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ml.chartshapes+xml"/>
  <Override PartName="/xl/charts/chart17.xml" ContentType="application/vnd.openxmlformats-officedocument.drawingml.chart+xml"/>
  <Override PartName="/xl/drawings/drawing13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4.xml" ContentType="application/vnd.openxmlformats-officedocument.drawingml.chartshapes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6308" windowHeight="13164" tabRatio="905" firstSheet="8" activeTab="8"/>
  </bookViews>
  <sheets>
    <sheet name="RS_wells_baseline_bgw" sheetId="4" r:id="rId1"/>
    <sheet name="RS_wells_scenario_1_bgw" sheetId="5" r:id="rId2"/>
    <sheet name="Impacts_RS_wells_scenario_1_bgw" sheetId="6" r:id="rId3"/>
    <sheet name="impairment graphic 1" sheetId="18" r:id="rId4"/>
    <sheet name="impairment graphic 1 + div" sheetId="21" r:id="rId5"/>
    <sheet name="graphic 1 (78-87) bar" sheetId="25" r:id="rId6"/>
    <sheet name="graphic 1 (88-97) bar" sheetId="26" r:id="rId7"/>
    <sheet name="graphic 1 (98-07) bar" sheetId="27" r:id="rId8"/>
    <sheet name="impairment graphic 2" sheetId="19" r:id="rId9"/>
    <sheet name="depletions graphic" sheetId="30" r:id="rId10"/>
    <sheet name="impactsTables" sheetId="29" r:id="rId11"/>
    <sheet name="QNWRGrp" sheetId="16" r:id="rId12"/>
    <sheet name="lookup" sheetId="14" r:id="rId13"/>
    <sheet name="zenith gage" sheetId="15" r:id="rId14"/>
    <sheet name="QNWR Diversion Records" sheetId="20" r:id="rId15"/>
    <sheet name="ref" sheetId="2" r:id="rId16"/>
    <sheet name="RS_baseline_RSBsn_cbc" sheetId="10" r:id="rId17"/>
    <sheet name="RS_scenario_1_RSBsn_cbc" sheetId="11" r:id="rId18"/>
    <sheet name="Annual_impact" sheetId="1" r:id="rId19"/>
    <sheet name="Impacts_scenario_1_RSBsn_Mask" sheetId="12" r:id="rId20"/>
  </sheets>
  <definedNames>
    <definedName name="_xlnm._FilterDatabase" localSheetId="11" hidden="1">QNWRGrp!$A$1:$AK$215</definedName>
    <definedName name="completeImpactsTable" comment="table to be used in appendix to impairment technical report">impactsTables!$I$1:$O$205</definedName>
    <definedName name="_xlnm.Print_Area" localSheetId="10">impactsTables!$I$1:$O$205</definedName>
    <definedName name="_xlnm.Print_Titles" localSheetId="10">impactsTables!$1:$1</definedName>
  </definedNames>
  <calcPr calcId="152511"/>
</workbook>
</file>

<file path=xl/calcChain.xml><?xml version="1.0" encoding="utf-8"?>
<calcChain xmlns="http://schemas.openxmlformats.org/spreadsheetml/2006/main">
  <c r="O205" i="29" l="1"/>
  <c r="O204" i="29"/>
  <c r="O203" i="29"/>
  <c r="O202" i="29"/>
  <c r="O201" i="29"/>
  <c r="O200" i="29"/>
  <c r="O199" i="29"/>
  <c r="O198" i="29"/>
  <c r="O197" i="29"/>
  <c r="O196" i="29"/>
  <c r="O195" i="29"/>
  <c r="O194" i="29"/>
  <c r="O193" i="29"/>
  <c r="O192" i="29"/>
  <c r="O191" i="29"/>
  <c r="O190" i="29"/>
  <c r="O189" i="29"/>
  <c r="O188" i="29"/>
  <c r="O187" i="29"/>
  <c r="O186" i="29"/>
  <c r="O185" i="29"/>
  <c r="O184" i="29"/>
  <c r="O183" i="29"/>
  <c r="O182" i="29"/>
  <c r="O181" i="29"/>
  <c r="O180" i="29"/>
  <c r="O179" i="29"/>
  <c r="O178" i="29"/>
  <c r="O177" i="29"/>
  <c r="O176" i="29"/>
  <c r="O175" i="29"/>
  <c r="O174" i="29"/>
  <c r="O173" i="29"/>
  <c r="O172" i="29"/>
  <c r="O171" i="29"/>
  <c r="O170" i="29"/>
  <c r="O169" i="29"/>
  <c r="O168" i="29"/>
  <c r="O167" i="29"/>
  <c r="O166" i="29"/>
  <c r="O165" i="29"/>
  <c r="O164" i="29"/>
  <c r="O163" i="29"/>
  <c r="O162" i="29"/>
  <c r="O161" i="29"/>
  <c r="O160" i="29"/>
  <c r="O159" i="29"/>
  <c r="O158" i="29"/>
  <c r="O157" i="29"/>
  <c r="O156" i="29"/>
  <c r="O155" i="29"/>
  <c r="O154" i="29"/>
  <c r="O153" i="29"/>
  <c r="O152" i="29"/>
  <c r="O151" i="29"/>
  <c r="O150" i="29"/>
  <c r="O149" i="29"/>
  <c r="O148" i="29"/>
  <c r="O147" i="29"/>
  <c r="O146" i="29"/>
  <c r="O145" i="29"/>
  <c r="O144" i="29"/>
  <c r="O143" i="29"/>
  <c r="O142" i="29"/>
  <c r="O141" i="29"/>
  <c r="O140" i="29"/>
  <c r="O139" i="29"/>
  <c r="O138" i="29"/>
  <c r="O137" i="29"/>
  <c r="O136" i="29"/>
  <c r="O135" i="29"/>
  <c r="O134" i="29"/>
  <c r="O133" i="29"/>
  <c r="O132" i="29"/>
  <c r="O131" i="29"/>
  <c r="O130" i="29"/>
  <c r="O129" i="29"/>
  <c r="O128" i="29"/>
  <c r="O127" i="29"/>
  <c r="O126" i="29"/>
  <c r="O125" i="29"/>
  <c r="O124" i="29"/>
  <c r="O123" i="29"/>
  <c r="O122" i="29"/>
  <c r="O121" i="29"/>
  <c r="O120" i="29"/>
  <c r="O119" i="29"/>
  <c r="O118" i="29"/>
  <c r="O117" i="29"/>
  <c r="O116" i="29"/>
  <c r="O115" i="29"/>
  <c r="O114" i="29"/>
  <c r="O113" i="29"/>
  <c r="O112" i="29"/>
  <c r="O111" i="29"/>
  <c r="O110" i="29"/>
  <c r="O109" i="29"/>
  <c r="O108" i="29"/>
  <c r="O107" i="29"/>
  <c r="O106" i="29"/>
  <c r="O105" i="29"/>
  <c r="O104" i="29"/>
  <c r="O103" i="29"/>
  <c r="O102" i="29"/>
  <c r="O101" i="29"/>
  <c r="O100" i="29"/>
  <c r="O99" i="29"/>
  <c r="O98" i="29"/>
  <c r="O97" i="29"/>
  <c r="O96" i="29"/>
  <c r="O95" i="29"/>
  <c r="O94" i="29"/>
  <c r="O93" i="29"/>
  <c r="O92" i="29"/>
  <c r="O91" i="29"/>
  <c r="O90" i="29"/>
  <c r="O89" i="29"/>
  <c r="O88" i="29"/>
  <c r="O87" i="29"/>
  <c r="O86" i="29"/>
  <c r="O85" i="29"/>
  <c r="O84" i="29"/>
  <c r="O83" i="29"/>
  <c r="O82" i="29"/>
  <c r="O81" i="29"/>
  <c r="O80" i="29"/>
  <c r="O79" i="29"/>
  <c r="O78" i="29"/>
  <c r="O77" i="29"/>
  <c r="O76" i="29"/>
  <c r="O75" i="29"/>
  <c r="O74" i="29"/>
  <c r="O73" i="29"/>
  <c r="O72" i="29"/>
  <c r="O71" i="29"/>
  <c r="O70" i="29"/>
  <c r="O69" i="29"/>
  <c r="O68" i="29"/>
  <c r="O67" i="29"/>
  <c r="O66" i="29"/>
  <c r="O65" i="29"/>
  <c r="O64" i="29"/>
  <c r="O63" i="29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O8" i="29"/>
  <c r="O7" i="29"/>
  <c r="O6" i="29"/>
  <c r="O5" i="29"/>
  <c r="O4" i="29"/>
  <c r="O3" i="29"/>
  <c r="O2" i="29"/>
  <c r="N205" i="29"/>
  <c r="N204" i="29"/>
  <c r="N203" i="29"/>
  <c r="N202" i="29"/>
  <c r="N201" i="29"/>
  <c r="N200" i="29"/>
  <c r="N199" i="29"/>
  <c r="N198" i="29"/>
  <c r="N197" i="29"/>
  <c r="N196" i="29"/>
  <c r="N195" i="29"/>
  <c r="N194" i="29"/>
  <c r="N193" i="29"/>
  <c r="N192" i="29"/>
  <c r="N191" i="29"/>
  <c r="N190" i="29"/>
  <c r="N189" i="29"/>
  <c r="N188" i="29"/>
  <c r="N187" i="29"/>
  <c r="N186" i="29"/>
  <c r="N185" i="29"/>
  <c r="N184" i="29"/>
  <c r="N183" i="29"/>
  <c r="N182" i="29"/>
  <c r="N181" i="29"/>
  <c r="N180" i="29"/>
  <c r="N179" i="29"/>
  <c r="N178" i="29"/>
  <c r="N177" i="29"/>
  <c r="N176" i="29"/>
  <c r="N175" i="29"/>
  <c r="N174" i="29"/>
  <c r="N173" i="29"/>
  <c r="N172" i="29"/>
  <c r="N171" i="29"/>
  <c r="N170" i="29"/>
  <c r="N169" i="29"/>
  <c r="N168" i="29"/>
  <c r="N167" i="29"/>
  <c r="N166" i="29"/>
  <c r="N165" i="29"/>
  <c r="N164" i="29"/>
  <c r="N163" i="29"/>
  <c r="N162" i="29"/>
  <c r="N161" i="29"/>
  <c r="N160" i="29"/>
  <c r="N159" i="29"/>
  <c r="N158" i="29"/>
  <c r="N157" i="29"/>
  <c r="N156" i="29"/>
  <c r="N155" i="29"/>
  <c r="N154" i="29"/>
  <c r="N153" i="29"/>
  <c r="N152" i="29"/>
  <c r="N151" i="29"/>
  <c r="N150" i="29"/>
  <c r="N149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N106" i="29"/>
  <c r="N105" i="29"/>
  <c r="N104" i="29"/>
  <c r="N103" i="29"/>
  <c r="N102" i="29"/>
  <c r="N101" i="29"/>
  <c r="N100" i="29"/>
  <c r="N99" i="29"/>
  <c r="N98" i="29"/>
  <c r="N97" i="29"/>
  <c r="N96" i="29"/>
  <c r="N95" i="29"/>
  <c r="N94" i="29"/>
  <c r="N93" i="29"/>
  <c r="N92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N3" i="29"/>
  <c r="N2" i="29"/>
  <c r="M205" i="29"/>
  <c r="M204" i="29"/>
  <c r="M203" i="29"/>
  <c r="M202" i="29"/>
  <c r="M201" i="29"/>
  <c r="M200" i="29"/>
  <c r="M199" i="29"/>
  <c r="M198" i="29"/>
  <c r="M197" i="29"/>
  <c r="M196" i="29"/>
  <c r="M195" i="29"/>
  <c r="M194" i="29"/>
  <c r="M193" i="29"/>
  <c r="M192" i="29"/>
  <c r="M191" i="29"/>
  <c r="M190" i="29"/>
  <c r="M189" i="29"/>
  <c r="M188" i="29"/>
  <c r="M187" i="29"/>
  <c r="M186" i="29"/>
  <c r="M185" i="29"/>
  <c r="M184" i="29"/>
  <c r="M183" i="29"/>
  <c r="M182" i="29"/>
  <c r="M181" i="29"/>
  <c r="M180" i="29"/>
  <c r="M179" i="29"/>
  <c r="M178" i="29"/>
  <c r="M177" i="29"/>
  <c r="M176" i="29"/>
  <c r="M175" i="29"/>
  <c r="M174" i="29"/>
  <c r="M173" i="29"/>
  <c r="M172" i="29"/>
  <c r="M171" i="29"/>
  <c r="M170" i="29"/>
  <c r="M169" i="29"/>
  <c r="M168" i="29"/>
  <c r="M167" i="29"/>
  <c r="M166" i="29"/>
  <c r="M165" i="29"/>
  <c r="M164" i="29"/>
  <c r="M163" i="29"/>
  <c r="M162" i="29"/>
  <c r="M161" i="29"/>
  <c r="M160" i="29"/>
  <c r="M159" i="29"/>
  <c r="M158" i="29"/>
  <c r="M157" i="29"/>
  <c r="M156" i="29"/>
  <c r="M155" i="29"/>
  <c r="M154" i="29"/>
  <c r="M153" i="29"/>
  <c r="M152" i="29"/>
  <c r="M151" i="29"/>
  <c r="M150" i="29"/>
  <c r="M149" i="29"/>
  <c r="M148" i="29"/>
  <c r="M147" i="29"/>
  <c r="M146" i="29"/>
  <c r="M145" i="29"/>
  <c r="M144" i="29"/>
  <c r="M143" i="29"/>
  <c r="M142" i="29"/>
  <c r="M141" i="29"/>
  <c r="M140" i="29"/>
  <c r="M139" i="29"/>
  <c r="M138" i="29"/>
  <c r="M137" i="29"/>
  <c r="M136" i="29"/>
  <c r="M135" i="29"/>
  <c r="M134" i="29"/>
  <c r="M133" i="29"/>
  <c r="M132" i="29"/>
  <c r="M131" i="29"/>
  <c r="M130" i="29"/>
  <c r="M129" i="29"/>
  <c r="M128" i="29"/>
  <c r="M127" i="29"/>
  <c r="M126" i="29"/>
  <c r="M125" i="29"/>
  <c r="M124" i="29"/>
  <c r="M123" i="29"/>
  <c r="M122" i="29"/>
  <c r="M121" i="29"/>
  <c r="M120" i="29"/>
  <c r="M119" i="29"/>
  <c r="M118" i="29"/>
  <c r="M117" i="29"/>
  <c r="M116" i="29"/>
  <c r="M115" i="29"/>
  <c r="M114" i="29"/>
  <c r="M113" i="29"/>
  <c r="M112" i="29"/>
  <c r="M111" i="29"/>
  <c r="M110" i="29"/>
  <c r="M109" i="29"/>
  <c r="M108" i="29"/>
  <c r="M107" i="29"/>
  <c r="M106" i="29"/>
  <c r="M105" i="29"/>
  <c r="M104" i="29"/>
  <c r="M103" i="29"/>
  <c r="M102" i="29"/>
  <c r="M101" i="29"/>
  <c r="M100" i="29"/>
  <c r="M99" i="29"/>
  <c r="M98" i="29"/>
  <c r="M97" i="29"/>
  <c r="M96" i="29"/>
  <c r="M95" i="29"/>
  <c r="M94" i="29"/>
  <c r="M93" i="29"/>
  <c r="M92" i="29"/>
  <c r="M91" i="29"/>
  <c r="M90" i="29"/>
  <c r="M89" i="29"/>
  <c r="M88" i="29"/>
  <c r="M87" i="29"/>
  <c r="M86" i="29"/>
  <c r="M85" i="29"/>
  <c r="M84" i="29"/>
  <c r="M83" i="29"/>
  <c r="M82" i="29"/>
  <c r="M81" i="29"/>
  <c r="M80" i="29"/>
  <c r="M79" i="29"/>
  <c r="M78" i="29"/>
  <c r="M77" i="29"/>
  <c r="M76" i="29"/>
  <c r="M75" i="29"/>
  <c r="M74" i="29"/>
  <c r="M73" i="29"/>
  <c r="M72" i="29"/>
  <c r="M71" i="29"/>
  <c r="M70" i="29"/>
  <c r="M69" i="29"/>
  <c r="M68" i="29"/>
  <c r="M67" i="29"/>
  <c r="M66" i="29"/>
  <c r="M65" i="29"/>
  <c r="M64" i="29"/>
  <c r="M63" i="29"/>
  <c r="M62" i="29"/>
  <c r="M61" i="29"/>
  <c r="M60" i="29"/>
  <c r="M59" i="29"/>
  <c r="M58" i="29"/>
  <c r="M57" i="29"/>
  <c r="M56" i="29"/>
  <c r="M55" i="29"/>
  <c r="M54" i="29"/>
  <c r="M53" i="29"/>
  <c r="M52" i="29"/>
  <c r="M51" i="29"/>
  <c r="M50" i="29"/>
  <c r="M49" i="29"/>
  <c r="M48" i="29"/>
  <c r="M47" i="29"/>
  <c r="M46" i="29"/>
  <c r="M45" i="29"/>
  <c r="M44" i="29"/>
  <c r="M43" i="29"/>
  <c r="M42" i="29"/>
  <c r="M41" i="29"/>
  <c r="M40" i="29"/>
  <c r="M39" i="29"/>
  <c r="M38" i="29"/>
  <c r="M37" i="29"/>
  <c r="M36" i="29"/>
  <c r="M35" i="29"/>
  <c r="M34" i="29"/>
  <c r="M33" i="29"/>
  <c r="M32" i="29"/>
  <c r="M31" i="29"/>
  <c r="M30" i="29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6" i="29"/>
  <c r="M5" i="29"/>
  <c r="M4" i="29"/>
  <c r="M3" i="29"/>
  <c r="M2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3" i="29"/>
  <c r="L2" i="29"/>
  <c r="K205" i="29"/>
  <c r="K204" i="29"/>
  <c r="K203" i="29"/>
  <c r="K202" i="29"/>
  <c r="K201" i="29"/>
  <c r="K200" i="29"/>
  <c r="K199" i="29"/>
  <c r="K198" i="29"/>
  <c r="K197" i="29"/>
  <c r="K196" i="29"/>
  <c r="K195" i="29"/>
  <c r="K194" i="29"/>
  <c r="K193" i="29"/>
  <c r="K192" i="29"/>
  <c r="K191" i="29"/>
  <c r="K190" i="29"/>
  <c r="K189" i="29"/>
  <c r="K188" i="29"/>
  <c r="K187" i="29"/>
  <c r="K186" i="29"/>
  <c r="K185" i="29"/>
  <c r="K184" i="29"/>
  <c r="K183" i="29"/>
  <c r="K182" i="29"/>
  <c r="K181" i="29"/>
  <c r="K180" i="29"/>
  <c r="K179" i="29"/>
  <c r="K178" i="29"/>
  <c r="K177" i="29"/>
  <c r="K176" i="29"/>
  <c r="K175" i="29"/>
  <c r="K174" i="29"/>
  <c r="K173" i="29"/>
  <c r="K172" i="29"/>
  <c r="K171" i="29"/>
  <c r="K170" i="29"/>
  <c r="K169" i="29"/>
  <c r="K168" i="29"/>
  <c r="K167" i="29"/>
  <c r="K166" i="29"/>
  <c r="K165" i="29"/>
  <c r="K164" i="29"/>
  <c r="K163" i="29"/>
  <c r="K162" i="29"/>
  <c r="K161" i="29"/>
  <c r="K160" i="29"/>
  <c r="K159" i="29"/>
  <c r="K158" i="29"/>
  <c r="K157" i="29"/>
  <c r="K156" i="29"/>
  <c r="K155" i="29"/>
  <c r="K154" i="29"/>
  <c r="K153" i="29"/>
  <c r="K152" i="29"/>
  <c r="K151" i="29"/>
  <c r="K150" i="29"/>
  <c r="K149" i="29"/>
  <c r="K148" i="29"/>
  <c r="K147" i="29"/>
  <c r="K146" i="29"/>
  <c r="K145" i="29"/>
  <c r="K144" i="29"/>
  <c r="K143" i="29"/>
  <c r="K142" i="29"/>
  <c r="K141" i="29"/>
  <c r="K140" i="29"/>
  <c r="K139" i="29"/>
  <c r="K138" i="29"/>
  <c r="K137" i="29"/>
  <c r="K136" i="29"/>
  <c r="K135" i="29"/>
  <c r="K134" i="29"/>
  <c r="K133" i="29"/>
  <c r="K132" i="29"/>
  <c r="K131" i="29"/>
  <c r="K130" i="29"/>
  <c r="K129" i="29"/>
  <c r="K128" i="29"/>
  <c r="K127" i="29"/>
  <c r="K126" i="29"/>
  <c r="K125" i="29"/>
  <c r="K124" i="29"/>
  <c r="K123" i="29"/>
  <c r="K122" i="29"/>
  <c r="K121" i="29"/>
  <c r="K120" i="29"/>
  <c r="K119" i="29"/>
  <c r="K118" i="29"/>
  <c r="K117" i="29"/>
  <c r="K116" i="29"/>
  <c r="K115" i="29"/>
  <c r="K114" i="29"/>
  <c r="K113" i="29"/>
  <c r="K112" i="29"/>
  <c r="K111" i="29"/>
  <c r="K110" i="29"/>
  <c r="K109" i="29"/>
  <c r="K108" i="29"/>
  <c r="K107" i="29"/>
  <c r="K106" i="29"/>
  <c r="K105" i="29"/>
  <c r="K104" i="29"/>
  <c r="K103" i="29"/>
  <c r="K102" i="29"/>
  <c r="K101" i="29"/>
  <c r="K100" i="29"/>
  <c r="K99" i="29"/>
  <c r="K98" i="29"/>
  <c r="K97" i="29"/>
  <c r="K96" i="29"/>
  <c r="K95" i="29"/>
  <c r="K94" i="29"/>
  <c r="K93" i="29"/>
  <c r="K92" i="29"/>
  <c r="K91" i="29"/>
  <c r="K90" i="29"/>
  <c r="K89" i="29"/>
  <c r="K88" i="29"/>
  <c r="K87" i="29"/>
  <c r="K86" i="29"/>
  <c r="K85" i="29"/>
  <c r="K84" i="29"/>
  <c r="K83" i="29"/>
  <c r="K82" i="29"/>
  <c r="K81" i="29"/>
  <c r="K80" i="29"/>
  <c r="K79" i="29"/>
  <c r="K78" i="29"/>
  <c r="K77" i="29"/>
  <c r="K76" i="29"/>
  <c r="K75" i="29"/>
  <c r="K74" i="29"/>
  <c r="K73" i="29"/>
  <c r="K72" i="29"/>
  <c r="K71" i="29"/>
  <c r="K70" i="29"/>
  <c r="K69" i="29"/>
  <c r="K68" i="29"/>
  <c r="K67" i="29"/>
  <c r="K66" i="29"/>
  <c r="K65" i="29"/>
  <c r="K64" i="29"/>
  <c r="K63" i="29"/>
  <c r="K62" i="29"/>
  <c r="K61" i="29"/>
  <c r="K60" i="29"/>
  <c r="K59" i="29"/>
  <c r="K58" i="29"/>
  <c r="K57" i="29"/>
  <c r="K56" i="29"/>
  <c r="K55" i="29"/>
  <c r="K54" i="29"/>
  <c r="K53" i="29"/>
  <c r="K52" i="29"/>
  <c r="K51" i="29"/>
  <c r="K50" i="29"/>
  <c r="K49" i="29"/>
  <c r="K48" i="29"/>
  <c r="K47" i="29"/>
  <c r="K46" i="29"/>
  <c r="K45" i="29"/>
  <c r="K44" i="29"/>
  <c r="K43" i="29"/>
  <c r="K42" i="29"/>
  <c r="K41" i="29"/>
  <c r="K40" i="29"/>
  <c r="K39" i="29"/>
  <c r="K38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K3" i="29"/>
  <c r="K2" i="29"/>
  <c r="J205" i="29"/>
  <c r="J204" i="29"/>
  <c r="J203" i="29"/>
  <c r="J202" i="29"/>
  <c r="J201" i="29"/>
  <c r="J200" i="29"/>
  <c r="J199" i="29"/>
  <c r="J198" i="29"/>
  <c r="J197" i="29"/>
  <c r="J196" i="29"/>
  <c r="J195" i="29"/>
  <c r="J194" i="29"/>
  <c r="J193" i="29"/>
  <c r="J192" i="29"/>
  <c r="J191" i="29"/>
  <c r="J190" i="29"/>
  <c r="J189" i="29"/>
  <c r="J188" i="29"/>
  <c r="J187" i="29"/>
  <c r="J186" i="29"/>
  <c r="J185" i="29"/>
  <c r="J184" i="29"/>
  <c r="J183" i="29"/>
  <c r="J182" i="29"/>
  <c r="J181" i="29"/>
  <c r="J180" i="29"/>
  <c r="J179" i="29"/>
  <c r="J178" i="29"/>
  <c r="J177" i="29"/>
  <c r="J176" i="29"/>
  <c r="J175" i="29"/>
  <c r="J174" i="29"/>
  <c r="J173" i="29"/>
  <c r="J172" i="29"/>
  <c r="J171" i="29"/>
  <c r="J170" i="29"/>
  <c r="J169" i="29"/>
  <c r="J168" i="29"/>
  <c r="J167" i="29"/>
  <c r="J166" i="29"/>
  <c r="J165" i="29"/>
  <c r="J164" i="29"/>
  <c r="J163" i="29"/>
  <c r="J162" i="29"/>
  <c r="J161" i="29"/>
  <c r="J160" i="29"/>
  <c r="J159" i="29"/>
  <c r="J158" i="29"/>
  <c r="J157" i="29"/>
  <c r="J156" i="29"/>
  <c r="J155" i="29"/>
  <c r="J154" i="29"/>
  <c r="J153" i="29"/>
  <c r="J152" i="29"/>
  <c r="J151" i="29"/>
  <c r="J150" i="29"/>
  <c r="J149" i="29"/>
  <c r="J148" i="29"/>
  <c r="J147" i="29"/>
  <c r="J146" i="29"/>
  <c r="J145" i="29"/>
  <c r="J144" i="29"/>
  <c r="J143" i="29"/>
  <c r="J142" i="29"/>
  <c r="J141" i="29"/>
  <c r="J140" i="29"/>
  <c r="J139" i="29"/>
  <c r="J138" i="29"/>
  <c r="J137" i="29"/>
  <c r="J136" i="29"/>
  <c r="J135" i="29"/>
  <c r="J134" i="29"/>
  <c r="J133" i="29"/>
  <c r="J132" i="29"/>
  <c r="J131" i="29"/>
  <c r="J130" i="29"/>
  <c r="J129" i="29"/>
  <c r="J128" i="29"/>
  <c r="J127" i="29"/>
  <c r="J126" i="29"/>
  <c r="J125" i="29"/>
  <c r="J124" i="29"/>
  <c r="J123" i="29"/>
  <c r="J122" i="29"/>
  <c r="J121" i="29"/>
  <c r="J120" i="29"/>
  <c r="J119" i="29"/>
  <c r="J118" i="29"/>
  <c r="J117" i="29"/>
  <c r="J116" i="29"/>
  <c r="J115" i="29"/>
  <c r="J114" i="29"/>
  <c r="J113" i="29"/>
  <c r="J112" i="29"/>
  <c r="J111" i="29"/>
  <c r="J110" i="29"/>
  <c r="J109" i="29"/>
  <c r="J108" i="29"/>
  <c r="J107" i="29"/>
  <c r="J106" i="29"/>
  <c r="J105" i="29"/>
  <c r="J104" i="29"/>
  <c r="J103" i="29"/>
  <c r="J102" i="29"/>
  <c r="J101" i="29"/>
  <c r="J100" i="29"/>
  <c r="J99" i="29"/>
  <c r="J98" i="29"/>
  <c r="J97" i="29"/>
  <c r="J96" i="29"/>
  <c r="J95" i="29"/>
  <c r="J94" i="29"/>
  <c r="J93" i="29"/>
  <c r="J92" i="29"/>
  <c r="J91" i="29"/>
  <c r="J90" i="29"/>
  <c r="J89" i="29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J74" i="29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J52" i="29"/>
  <c r="J51" i="29"/>
  <c r="J50" i="29"/>
  <c r="J49" i="29"/>
  <c r="J48" i="29"/>
  <c r="J47" i="29"/>
  <c r="J46" i="29"/>
  <c r="J45" i="29"/>
  <c r="J44" i="29"/>
  <c r="J43" i="29"/>
  <c r="J42" i="29"/>
  <c r="J41" i="29"/>
  <c r="J40" i="29"/>
  <c r="J39" i="29"/>
  <c r="J38" i="29"/>
  <c r="J37" i="29"/>
  <c r="J36" i="29"/>
  <c r="J35" i="29"/>
  <c r="J34" i="29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4" i="29"/>
  <c r="J13" i="29"/>
  <c r="J12" i="29"/>
  <c r="J11" i="29"/>
  <c r="J10" i="29"/>
  <c r="J9" i="29"/>
  <c r="J8" i="29"/>
  <c r="J7" i="29"/>
  <c r="J6" i="29"/>
  <c r="J5" i="29"/>
  <c r="J4" i="29"/>
  <c r="J3" i="29"/>
  <c r="J2" i="29"/>
  <c r="I3" i="29"/>
  <c r="I4" i="29"/>
  <c r="I5" i="29"/>
  <c r="I6" i="29"/>
  <c r="I7" i="29"/>
  <c r="I8" i="29"/>
  <c r="I9" i="29"/>
  <c r="I10" i="29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" i="29"/>
  <c r="G3" i="29"/>
  <c r="G4" i="29"/>
  <c r="G5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2" i="29"/>
  <c r="F3" i="29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2" i="29"/>
  <c r="E3" i="29"/>
  <c r="E4" i="29"/>
  <c r="E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2" i="29"/>
  <c r="C3" i="29"/>
  <c r="D3" i="29"/>
  <c r="C4" i="29"/>
  <c r="D4" i="29"/>
  <c r="C5" i="29"/>
  <c r="D5" i="29"/>
  <c r="C6" i="29"/>
  <c r="D6" i="29"/>
  <c r="C7" i="29"/>
  <c r="D7" i="29"/>
  <c r="C8" i="29"/>
  <c r="D8" i="29"/>
  <c r="C9" i="29"/>
  <c r="D9" i="29"/>
  <c r="C10" i="29"/>
  <c r="D10" i="29"/>
  <c r="C11" i="29"/>
  <c r="D11" i="29"/>
  <c r="C12" i="29"/>
  <c r="D12" i="29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D2" i="29"/>
  <c r="C2" i="29"/>
  <c r="B3" i="29"/>
  <c r="B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2" i="29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2" i="29"/>
  <c r="AH2" i="6" l="1"/>
  <c r="W2452" i="6"/>
  <c r="W2451" i="6"/>
  <c r="W2450" i="6"/>
  <c r="W2449" i="6"/>
  <c r="W2448" i="6"/>
  <c r="W2447" i="6"/>
  <c r="W2446" i="6"/>
  <c r="W2445" i="6"/>
  <c r="W2444" i="6"/>
  <c r="W2443" i="6"/>
  <c r="W2442" i="6"/>
  <c r="W2441" i="6"/>
  <c r="W2440" i="6"/>
  <c r="W2439" i="6"/>
  <c r="W2438" i="6"/>
  <c r="W2437" i="6"/>
  <c r="W2436" i="6"/>
  <c r="W2435" i="6"/>
  <c r="W2434" i="6"/>
  <c r="W2433" i="6"/>
  <c r="W2432" i="6"/>
  <c r="W2431" i="6"/>
  <c r="W2430" i="6"/>
  <c r="W2429" i="6"/>
  <c r="W2428" i="6"/>
  <c r="W2427" i="6"/>
  <c r="W2426" i="6"/>
  <c r="W2425" i="6"/>
  <c r="W2424" i="6"/>
  <c r="W2423" i="6"/>
  <c r="W2422" i="6"/>
  <c r="W2421" i="6"/>
  <c r="W2420" i="6"/>
  <c r="W2419" i="6"/>
  <c r="W2418" i="6"/>
  <c r="W2417" i="6"/>
  <c r="W2416" i="6"/>
  <c r="W2415" i="6"/>
  <c r="W2414" i="6"/>
  <c r="W2413" i="6"/>
  <c r="W2412" i="6"/>
  <c r="W2411" i="6"/>
  <c r="W2410" i="6"/>
  <c r="W2409" i="6"/>
  <c r="W2408" i="6"/>
  <c r="W2407" i="6"/>
  <c r="W2406" i="6"/>
  <c r="W2405" i="6"/>
  <c r="W2404" i="6"/>
  <c r="W2403" i="6"/>
  <c r="W2402" i="6"/>
  <c r="W2401" i="6"/>
  <c r="W2400" i="6"/>
  <c r="W2399" i="6"/>
  <c r="W2398" i="6"/>
  <c r="W2397" i="6"/>
  <c r="W2396" i="6"/>
  <c r="W2395" i="6"/>
  <c r="W2394" i="6"/>
  <c r="W2393" i="6"/>
  <c r="W2392" i="6"/>
  <c r="W2391" i="6"/>
  <c r="W2390" i="6"/>
  <c r="W2389" i="6"/>
  <c r="W2388" i="6"/>
  <c r="W2387" i="6"/>
  <c r="W2386" i="6"/>
  <c r="W2385" i="6"/>
  <c r="W2384" i="6"/>
  <c r="W2383" i="6"/>
  <c r="W2382" i="6"/>
  <c r="W2381" i="6"/>
  <c r="W2380" i="6"/>
  <c r="W2379" i="6"/>
  <c r="W2378" i="6"/>
  <c r="W2377" i="6"/>
  <c r="W2376" i="6"/>
  <c r="W2375" i="6"/>
  <c r="W2374" i="6"/>
  <c r="W2373" i="6"/>
  <c r="W2372" i="6"/>
  <c r="W2371" i="6"/>
  <c r="W2370" i="6"/>
  <c r="W2369" i="6"/>
  <c r="W2368" i="6"/>
  <c r="W2367" i="6"/>
  <c r="W2366" i="6"/>
  <c r="W2365" i="6"/>
  <c r="W2364" i="6"/>
  <c r="W2363" i="6"/>
  <c r="W2362" i="6"/>
  <c r="W2361" i="6"/>
  <c r="W2360" i="6"/>
  <c r="W2359" i="6"/>
  <c r="W2358" i="6"/>
  <c r="W2357" i="6"/>
  <c r="W2356" i="6"/>
  <c r="W2355" i="6"/>
  <c r="W2354" i="6"/>
  <c r="W2353" i="6"/>
  <c r="W2352" i="6"/>
  <c r="W2351" i="6"/>
  <c r="W2350" i="6"/>
  <c r="W2349" i="6"/>
  <c r="W2348" i="6"/>
  <c r="W2347" i="6"/>
  <c r="W2346" i="6"/>
  <c r="W2345" i="6"/>
  <c r="W2344" i="6"/>
  <c r="W2343" i="6"/>
  <c r="W2342" i="6"/>
  <c r="W2341" i="6"/>
  <c r="W2340" i="6"/>
  <c r="W2339" i="6"/>
  <c r="W2338" i="6"/>
  <c r="W2337" i="6"/>
  <c r="W2336" i="6"/>
  <c r="W2335" i="6"/>
  <c r="W2334" i="6"/>
  <c r="W2333" i="6"/>
  <c r="W2332" i="6"/>
  <c r="W2331" i="6"/>
  <c r="W2330" i="6"/>
  <c r="W2329" i="6"/>
  <c r="W2328" i="6"/>
  <c r="W2327" i="6"/>
  <c r="W2326" i="6"/>
  <c r="W2325" i="6"/>
  <c r="W2324" i="6"/>
  <c r="W2323" i="6"/>
  <c r="W2322" i="6"/>
  <c r="W2321" i="6"/>
  <c r="W2320" i="6"/>
  <c r="W2319" i="6"/>
  <c r="W2318" i="6"/>
  <c r="W2317" i="6"/>
  <c r="W2316" i="6"/>
  <c r="W2315" i="6"/>
  <c r="W2314" i="6"/>
  <c r="W2313" i="6"/>
  <c r="W2312" i="6"/>
  <c r="W2311" i="6"/>
  <c r="W2310" i="6"/>
  <c r="W2309" i="6"/>
  <c r="W2308" i="6"/>
  <c r="W2307" i="6"/>
  <c r="W2306" i="6"/>
  <c r="W2305" i="6"/>
  <c r="W2304" i="6"/>
  <c r="W2303" i="6"/>
  <c r="W2302" i="6"/>
  <c r="W2301" i="6"/>
  <c r="W2300" i="6"/>
  <c r="W2299" i="6"/>
  <c r="W2298" i="6"/>
  <c r="W2297" i="6"/>
  <c r="W2296" i="6"/>
  <c r="W2295" i="6"/>
  <c r="W2294" i="6"/>
  <c r="W2293" i="6"/>
  <c r="W2292" i="6"/>
  <c r="W2291" i="6"/>
  <c r="W2290" i="6"/>
  <c r="W2289" i="6"/>
  <c r="W2288" i="6"/>
  <c r="W2287" i="6"/>
  <c r="W2286" i="6"/>
  <c r="W2285" i="6"/>
  <c r="W2284" i="6"/>
  <c r="W2283" i="6"/>
  <c r="W2282" i="6"/>
  <c r="W2281" i="6"/>
  <c r="W2280" i="6"/>
  <c r="W2279" i="6"/>
  <c r="W2278" i="6"/>
  <c r="W2277" i="6"/>
  <c r="W2276" i="6"/>
  <c r="W2275" i="6"/>
  <c r="W2274" i="6"/>
  <c r="W2273" i="6"/>
  <c r="W2272" i="6"/>
  <c r="W2271" i="6"/>
  <c r="W2270" i="6"/>
  <c r="W2269" i="6"/>
  <c r="W2268" i="6"/>
  <c r="W2267" i="6"/>
  <c r="W2266" i="6"/>
  <c r="W2265" i="6"/>
  <c r="W2264" i="6"/>
  <c r="W2263" i="6"/>
  <c r="W2262" i="6"/>
  <c r="W2261" i="6"/>
  <c r="W2260" i="6"/>
  <c r="W2259" i="6"/>
  <c r="W2258" i="6"/>
  <c r="W2257" i="6"/>
  <c r="W2256" i="6"/>
  <c r="W2255" i="6"/>
  <c r="W2254" i="6"/>
  <c r="W2253" i="6"/>
  <c r="W2252" i="6"/>
  <c r="W2251" i="6"/>
  <c r="W2250" i="6"/>
  <c r="W2249" i="6"/>
  <c r="W2248" i="6"/>
  <c r="W2247" i="6"/>
  <c r="W2246" i="6"/>
  <c r="W2245" i="6"/>
  <c r="W2244" i="6"/>
  <c r="W2243" i="6"/>
  <c r="W2242" i="6"/>
  <c r="W2241" i="6"/>
  <c r="W2240" i="6"/>
  <c r="W2239" i="6"/>
  <c r="W2238" i="6"/>
  <c r="W2237" i="6"/>
  <c r="W2236" i="6"/>
  <c r="W2235" i="6"/>
  <c r="W2234" i="6"/>
  <c r="W2233" i="6"/>
  <c r="W2232" i="6"/>
  <c r="W2231" i="6"/>
  <c r="W2230" i="6"/>
  <c r="W2229" i="6"/>
  <c r="W2228" i="6"/>
  <c r="W2227" i="6"/>
  <c r="W2226" i="6"/>
  <c r="W2225" i="6"/>
  <c r="W2224" i="6"/>
  <c r="W2223" i="6"/>
  <c r="W2222" i="6"/>
  <c r="W2221" i="6"/>
  <c r="W2220" i="6"/>
  <c r="W2219" i="6"/>
  <c r="W2218" i="6"/>
  <c r="W2217" i="6"/>
  <c r="W2216" i="6"/>
  <c r="W2215" i="6"/>
  <c r="W2214" i="6"/>
  <c r="W2213" i="6"/>
  <c r="W2212" i="6"/>
  <c r="W2211" i="6"/>
  <c r="W2210" i="6"/>
  <c r="W2209" i="6"/>
  <c r="W2208" i="6"/>
  <c r="W2207" i="6"/>
  <c r="W2206" i="6"/>
  <c r="W2205" i="6"/>
  <c r="W2204" i="6"/>
  <c r="W2203" i="6"/>
  <c r="W2202" i="6"/>
  <c r="W2201" i="6"/>
  <c r="W2200" i="6"/>
  <c r="W2199" i="6"/>
  <c r="W2198" i="6"/>
  <c r="W2197" i="6"/>
  <c r="W2196" i="6"/>
  <c r="W2195" i="6"/>
  <c r="W2194" i="6"/>
  <c r="W2193" i="6"/>
  <c r="W2192" i="6"/>
  <c r="W2191" i="6"/>
  <c r="W2190" i="6"/>
  <c r="W2189" i="6"/>
  <c r="W2188" i="6"/>
  <c r="W2187" i="6"/>
  <c r="W2186" i="6"/>
  <c r="W2185" i="6"/>
  <c r="W2184" i="6"/>
  <c r="W2183" i="6"/>
  <c r="W2182" i="6"/>
  <c r="W2181" i="6"/>
  <c r="W2180" i="6"/>
  <c r="W2179" i="6"/>
  <c r="W2178" i="6"/>
  <c r="W2177" i="6"/>
  <c r="W2176" i="6"/>
  <c r="W2175" i="6"/>
  <c r="W2174" i="6"/>
  <c r="W2173" i="6"/>
  <c r="W2172" i="6"/>
  <c r="W2171" i="6"/>
  <c r="W2170" i="6"/>
  <c r="W2169" i="6"/>
  <c r="W2168" i="6"/>
  <c r="W2167" i="6"/>
  <c r="W2166" i="6"/>
  <c r="W2165" i="6"/>
  <c r="W2164" i="6"/>
  <c r="W2163" i="6"/>
  <c r="W2162" i="6"/>
  <c r="W2161" i="6"/>
  <c r="W2160" i="6"/>
  <c r="W2159" i="6"/>
  <c r="W2158" i="6"/>
  <c r="W2157" i="6"/>
  <c r="W2156" i="6"/>
  <c r="W2155" i="6"/>
  <c r="W2154" i="6"/>
  <c r="W2153" i="6"/>
  <c r="W2152" i="6"/>
  <c r="W2151" i="6"/>
  <c r="W2150" i="6"/>
  <c r="W2149" i="6"/>
  <c r="W2148" i="6"/>
  <c r="W2147" i="6"/>
  <c r="W2146" i="6"/>
  <c r="W2145" i="6"/>
  <c r="W2144" i="6"/>
  <c r="W2143" i="6"/>
  <c r="W2142" i="6"/>
  <c r="W2141" i="6"/>
  <c r="W2140" i="6"/>
  <c r="W2139" i="6"/>
  <c r="W2138" i="6"/>
  <c r="W2137" i="6"/>
  <c r="W2136" i="6"/>
  <c r="W2135" i="6"/>
  <c r="W2134" i="6"/>
  <c r="W2133" i="6"/>
  <c r="W2132" i="6"/>
  <c r="W2131" i="6"/>
  <c r="W2130" i="6"/>
  <c r="W2129" i="6"/>
  <c r="W2128" i="6"/>
  <c r="W2127" i="6"/>
  <c r="W2126" i="6"/>
  <c r="W2125" i="6"/>
  <c r="W2124" i="6"/>
  <c r="W2123" i="6"/>
  <c r="W2122" i="6"/>
  <c r="W2121" i="6"/>
  <c r="W2120" i="6"/>
  <c r="W2119" i="6"/>
  <c r="W2118" i="6"/>
  <c r="W2117" i="6"/>
  <c r="W2116" i="6"/>
  <c r="W2115" i="6"/>
  <c r="W2114" i="6"/>
  <c r="W2113" i="6"/>
  <c r="W2112" i="6"/>
  <c r="W2111" i="6"/>
  <c r="W2110" i="6"/>
  <c r="W2109" i="6"/>
  <c r="W2108" i="6"/>
  <c r="W2107" i="6"/>
  <c r="W2106" i="6"/>
  <c r="W2105" i="6"/>
  <c r="W2104" i="6"/>
  <c r="W2103" i="6"/>
  <c r="W2102" i="6"/>
  <c r="W2101" i="6"/>
  <c r="W2100" i="6"/>
  <c r="W2099" i="6"/>
  <c r="W2098" i="6"/>
  <c r="W2097" i="6"/>
  <c r="W2096" i="6"/>
  <c r="W2095" i="6"/>
  <c r="W2094" i="6"/>
  <c r="W2093" i="6"/>
  <c r="W2092" i="6"/>
  <c r="W2091" i="6"/>
  <c r="W2090" i="6"/>
  <c r="W2089" i="6"/>
  <c r="W2088" i="6"/>
  <c r="W2087" i="6"/>
  <c r="W2086" i="6"/>
  <c r="W2085" i="6"/>
  <c r="W2084" i="6"/>
  <c r="W2083" i="6"/>
  <c r="W2082" i="6"/>
  <c r="W2081" i="6"/>
  <c r="W2080" i="6"/>
  <c r="W2079" i="6"/>
  <c r="W2078" i="6"/>
  <c r="W2077" i="6"/>
  <c r="W2076" i="6"/>
  <c r="W2075" i="6"/>
  <c r="W2074" i="6"/>
  <c r="W2073" i="6"/>
  <c r="W2072" i="6"/>
  <c r="W2071" i="6"/>
  <c r="W2070" i="6"/>
  <c r="W2069" i="6"/>
  <c r="W2068" i="6"/>
  <c r="W2067" i="6"/>
  <c r="W2066" i="6"/>
  <c r="W2065" i="6"/>
  <c r="W2064" i="6"/>
  <c r="W2063" i="6"/>
  <c r="W2062" i="6"/>
  <c r="W2061" i="6"/>
  <c r="W2060" i="6"/>
  <c r="W2059" i="6"/>
  <c r="W2058" i="6"/>
  <c r="W2057" i="6"/>
  <c r="W2056" i="6"/>
  <c r="W2055" i="6"/>
  <c r="W2054" i="6"/>
  <c r="W2053" i="6"/>
  <c r="W2052" i="6"/>
  <c r="W2051" i="6"/>
  <c r="W2050" i="6"/>
  <c r="W2049" i="6"/>
  <c r="W2048" i="6"/>
  <c r="W2047" i="6"/>
  <c r="W2046" i="6"/>
  <c r="W2045" i="6"/>
  <c r="W2044" i="6"/>
  <c r="W2043" i="6"/>
  <c r="W2042" i="6"/>
  <c r="W2041" i="6"/>
  <c r="W2040" i="6"/>
  <c r="W2039" i="6"/>
  <c r="W2038" i="6"/>
  <c r="W2037" i="6"/>
  <c r="W2036" i="6"/>
  <c r="W2035" i="6"/>
  <c r="W2034" i="6"/>
  <c r="W2033" i="6"/>
  <c r="W2032" i="6"/>
  <c r="W2031" i="6"/>
  <c r="W2030" i="6"/>
  <c r="W2029" i="6"/>
  <c r="W2028" i="6"/>
  <c r="W2027" i="6"/>
  <c r="W2026" i="6"/>
  <c r="W2025" i="6"/>
  <c r="W2024" i="6"/>
  <c r="W2023" i="6"/>
  <c r="W2022" i="6"/>
  <c r="W2021" i="6"/>
  <c r="W2020" i="6"/>
  <c r="W2019" i="6"/>
  <c r="W2018" i="6"/>
  <c r="W2017" i="6"/>
  <c r="W2016" i="6"/>
  <c r="W2015" i="6"/>
  <c r="W2014" i="6"/>
  <c r="W2013" i="6"/>
  <c r="W2012" i="6"/>
  <c r="W2011" i="6"/>
  <c r="W2010" i="6"/>
  <c r="W2009" i="6"/>
  <c r="W2008" i="6"/>
  <c r="W2007" i="6"/>
  <c r="W2006" i="6"/>
  <c r="W2005" i="6"/>
  <c r="W2004" i="6"/>
  <c r="W2003" i="6"/>
  <c r="W2002" i="6"/>
  <c r="W2001" i="6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AK4" i="6"/>
  <c r="W4" i="6"/>
  <c r="Y3" i="6"/>
  <c r="W3" i="6"/>
  <c r="AB2" i="6"/>
  <c r="AB3" i="6" s="1"/>
  <c r="AB4" i="6" s="1"/>
  <c r="AB5" i="6" s="1"/>
  <c r="AB6" i="6" s="1"/>
  <c r="AB7" i="6" s="1"/>
  <c r="AB8" i="6" s="1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B34" i="6" s="1"/>
  <c r="AB35" i="6" s="1"/>
  <c r="AB36" i="6" s="1"/>
  <c r="AB37" i="6" s="1"/>
  <c r="AB38" i="6" s="1"/>
  <c r="AB39" i="6" s="1"/>
  <c r="AB40" i="6" s="1"/>
  <c r="AB41" i="6" s="1"/>
  <c r="AB42" i="6" s="1"/>
  <c r="AB43" i="6" s="1"/>
  <c r="AB44" i="6" s="1"/>
  <c r="AB45" i="6" s="1"/>
  <c r="AB46" i="6" s="1"/>
  <c r="AB47" i="6" s="1"/>
  <c r="AB48" i="6" s="1"/>
  <c r="AB49" i="6" s="1"/>
  <c r="AB50" i="6" s="1"/>
  <c r="AB51" i="6" s="1"/>
  <c r="AB52" i="6" s="1"/>
  <c r="AB53" i="6" s="1"/>
  <c r="AB54" i="6" s="1"/>
  <c r="AB55" i="6" s="1"/>
  <c r="AB56" i="6" s="1"/>
  <c r="AB57" i="6" s="1"/>
  <c r="AB58" i="6" s="1"/>
  <c r="AB59" i="6" s="1"/>
  <c r="AB60" i="6" s="1"/>
  <c r="AB61" i="6" s="1"/>
  <c r="AB62" i="6" s="1"/>
  <c r="AB63" i="6" s="1"/>
  <c r="AB64" i="6" s="1"/>
  <c r="AB65" i="6" s="1"/>
  <c r="AB66" i="6" s="1"/>
  <c r="AB67" i="6" s="1"/>
  <c r="AB68" i="6" s="1"/>
  <c r="AB69" i="6" s="1"/>
  <c r="AB70" i="6" s="1"/>
  <c r="AB71" i="6" s="1"/>
  <c r="AB72" i="6" s="1"/>
  <c r="AB73" i="6" s="1"/>
  <c r="AB74" i="6" s="1"/>
  <c r="AB75" i="6" s="1"/>
  <c r="AB76" i="6" s="1"/>
  <c r="AB77" i="6" s="1"/>
  <c r="AB78" i="6" s="1"/>
  <c r="AB79" i="6" s="1"/>
  <c r="AB80" i="6" s="1"/>
  <c r="AB81" i="6" s="1"/>
  <c r="AB82" i="6" s="1"/>
  <c r="AB83" i="6" s="1"/>
  <c r="AB84" i="6" s="1"/>
  <c r="AB85" i="6" s="1"/>
  <c r="AB86" i="6" s="1"/>
  <c r="AB87" i="6" s="1"/>
  <c r="AB88" i="6" s="1"/>
  <c r="AB89" i="6" s="1"/>
  <c r="AB90" i="6" s="1"/>
  <c r="AB91" i="6" s="1"/>
  <c r="AB92" i="6" s="1"/>
  <c r="AB93" i="6" s="1"/>
  <c r="AB94" i="6" s="1"/>
  <c r="AB95" i="6" s="1"/>
  <c r="AB96" i="6" s="1"/>
  <c r="AB97" i="6" s="1"/>
  <c r="AB98" i="6" s="1"/>
  <c r="AB99" i="6" s="1"/>
  <c r="AB100" i="6" s="1"/>
  <c r="AB101" i="6" s="1"/>
  <c r="AB102" i="6" s="1"/>
  <c r="AB103" i="6" s="1"/>
  <c r="AB104" i="6" s="1"/>
  <c r="AB105" i="6" s="1"/>
  <c r="AB106" i="6" s="1"/>
  <c r="AB107" i="6" s="1"/>
  <c r="AB108" i="6" s="1"/>
  <c r="AB109" i="6" s="1"/>
  <c r="AB110" i="6" s="1"/>
  <c r="AB111" i="6" s="1"/>
  <c r="AB112" i="6" s="1"/>
  <c r="AB113" i="6" s="1"/>
  <c r="AB114" i="6" s="1"/>
  <c r="AB115" i="6" s="1"/>
  <c r="AB116" i="6" s="1"/>
  <c r="AB117" i="6" s="1"/>
  <c r="AB118" i="6" s="1"/>
  <c r="AB119" i="6" s="1"/>
  <c r="AB120" i="6" s="1"/>
  <c r="AB121" i="6" s="1"/>
  <c r="AB122" i="6" s="1"/>
  <c r="AB123" i="6" s="1"/>
  <c r="AB124" i="6" s="1"/>
  <c r="AB125" i="6" s="1"/>
  <c r="AB126" i="6" s="1"/>
  <c r="AB127" i="6" s="1"/>
  <c r="AB128" i="6" s="1"/>
  <c r="AB129" i="6" s="1"/>
  <c r="AB130" i="6" s="1"/>
  <c r="AB131" i="6" s="1"/>
  <c r="AB132" i="6" s="1"/>
  <c r="AB133" i="6" s="1"/>
  <c r="AB134" i="6" s="1"/>
  <c r="AB135" i="6" s="1"/>
  <c r="AB136" i="6" s="1"/>
  <c r="AB137" i="6" s="1"/>
  <c r="AB138" i="6" s="1"/>
  <c r="AB139" i="6" s="1"/>
  <c r="AB140" i="6" s="1"/>
  <c r="AB141" i="6" s="1"/>
  <c r="AB142" i="6" s="1"/>
  <c r="AB143" i="6" s="1"/>
  <c r="AB144" i="6" s="1"/>
  <c r="AB145" i="6" s="1"/>
  <c r="AB146" i="6" s="1"/>
  <c r="AB147" i="6" s="1"/>
  <c r="AB148" i="6" s="1"/>
  <c r="AB149" i="6" s="1"/>
  <c r="AB150" i="6" s="1"/>
  <c r="AB151" i="6" s="1"/>
  <c r="AB152" i="6" s="1"/>
  <c r="AB153" i="6" s="1"/>
  <c r="AB154" i="6" s="1"/>
  <c r="AB155" i="6" s="1"/>
  <c r="AB156" i="6" s="1"/>
  <c r="AB157" i="6" s="1"/>
  <c r="AB158" i="6" s="1"/>
  <c r="AB159" i="6" s="1"/>
  <c r="AB160" i="6" s="1"/>
  <c r="AB161" i="6" s="1"/>
  <c r="AB162" i="6" s="1"/>
  <c r="AB163" i="6" s="1"/>
  <c r="AB164" i="6" s="1"/>
  <c r="AB165" i="6" s="1"/>
  <c r="AB166" i="6" s="1"/>
  <c r="AB167" i="6" s="1"/>
  <c r="AB168" i="6" s="1"/>
  <c r="AB169" i="6" s="1"/>
  <c r="AB170" i="6" s="1"/>
  <c r="AB171" i="6" s="1"/>
  <c r="AB172" i="6" s="1"/>
  <c r="AB173" i="6" s="1"/>
  <c r="AB174" i="6" s="1"/>
  <c r="AB175" i="6" s="1"/>
  <c r="AB176" i="6" s="1"/>
  <c r="AB177" i="6" s="1"/>
  <c r="AB178" i="6" s="1"/>
  <c r="AB179" i="6" s="1"/>
  <c r="AB180" i="6" s="1"/>
  <c r="AB181" i="6" s="1"/>
  <c r="AB182" i="6" s="1"/>
  <c r="AB183" i="6" s="1"/>
  <c r="AB184" i="6" s="1"/>
  <c r="AB185" i="6" s="1"/>
  <c r="AB186" i="6" s="1"/>
  <c r="AB187" i="6" s="1"/>
  <c r="AB188" i="6" s="1"/>
  <c r="AB189" i="6" s="1"/>
  <c r="AB190" i="6" s="1"/>
  <c r="AB191" i="6" s="1"/>
  <c r="AB192" i="6" s="1"/>
  <c r="AB193" i="6" s="1"/>
  <c r="AB194" i="6" s="1"/>
  <c r="AB195" i="6" s="1"/>
  <c r="AB196" i="6" s="1"/>
  <c r="AB197" i="6" s="1"/>
  <c r="AB198" i="6" s="1"/>
  <c r="AB199" i="6" s="1"/>
  <c r="AB200" i="6" s="1"/>
  <c r="AB201" i="6" s="1"/>
  <c r="AB202" i="6" s="1"/>
  <c r="AB203" i="6" s="1"/>
  <c r="AB204" i="6" s="1"/>
  <c r="AB205" i="6" s="1"/>
  <c r="AB206" i="6" s="1"/>
  <c r="AB207" i="6" s="1"/>
  <c r="AB208" i="6" s="1"/>
  <c r="AB209" i="6" s="1"/>
  <c r="AB210" i="6" s="1"/>
  <c r="AB211" i="6" s="1"/>
  <c r="AB212" i="6" s="1"/>
  <c r="AB213" i="6" s="1"/>
  <c r="AB214" i="6" s="1"/>
  <c r="AB215" i="6" s="1"/>
  <c r="AB216" i="6" s="1"/>
  <c r="AB217" i="6" s="1"/>
  <c r="AB218" i="6" s="1"/>
  <c r="AB219" i="6" s="1"/>
  <c r="AB220" i="6" s="1"/>
  <c r="AB221" i="6" s="1"/>
  <c r="AB222" i="6" s="1"/>
  <c r="AB223" i="6" s="1"/>
  <c r="AB224" i="6" s="1"/>
  <c r="AB225" i="6" s="1"/>
  <c r="AB226" i="6" s="1"/>
  <c r="AB227" i="6" s="1"/>
  <c r="AB228" i="6" s="1"/>
  <c r="AB229" i="6" s="1"/>
  <c r="AB230" i="6" s="1"/>
  <c r="AB231" i="6" s="1"/>
  <c r="AB232" i="6" s="1"/>
  <c r="AB233" i="6" s="1"/>
  <c r="AB234" i="6" s="1"/>
  <c r="AB235" i="6" s="1"/>
  <c r="AB236" i="6" s="1"/>
  <c r="AB237" i="6" s="1"/>
  <c r="AB238" i="6" s="1"/>
  <c r="AB239" i="6" s="1"/>
  <c r="AB240" i="6" s="1"/>
  <c r="AB241" i="6" s="1"/>
  <c r="AB242" i="6" s="1"/>
  <c r="AB243" i="6" s="1"/>
  <c r="AB244" i="6" s="1"/>
  <c r="AB245" i="6" s="1"/>
  <c r="AB246" i="6" s="1"/>
  <c r="AB247" i="6" s="1"/>
  <c r="AB248" i="6" s="1"/>
  <c r="AB249" i="6" s="1"/>
  <c r="AB250" i="6" s="1"/>
  <c r="AB251" i="6" s="1"/>
  <c r="AB252" i="6" s="1"/>
  <c r="AB253" i="6" s="1"/>
  <c r="AB254" i="6" s="1"/>
  <c r="AB255" i="6" s="1"/>
  <c r="AB256" i="6" s="1"/>
  <c r="AB257" i="6" s="1"/>
  <c r="AB258" i="6" s="1"/>
  <c r="AB259" i="6" s="1"/>
  <c r="AB260" i="6" s="1"/>
  <c r="AB261" i="6" s="1"/>
  <c r="AB262" i="6" s="1"/>
  <c r="AB263" i="6" s="1"/>
  <c r="AB264" i="6" s="1"/>
  <c r="AB265" i="6" s="1"/>
  <c r="AB266" i="6" s="1"/>
  <c r="AB267" i="6" s="1"/>
  <c r="AB268" i="6" s="1"/>
  <c r="AB269" i="6" s="1"/>
  <c r="AB270" i="6" s="1"/>
  <c r="AB271" i="6" s="1"/>
  <c r="AB272" i="6" s="1"/>
  <c r="AB273" i="6" s="1"/>
  <c r="AB274" i="6" s="1"/>
  <c r="AB275" i="6" s="1"/>
  <c r="AB276" i="6" s="1"/>
  <c r="AB277" i="6" s="1"/>
  <c r="AB278" i="6" s="1"/>
  <c r="AB279" i="6" s="1"/>
  <c r="AB280" i="6" s="1"/>
  <c r="AB281" i="6" s="1"/>
  <c r="AB282" i="6" s="1"/>
  <c r="AB283" i="6" s="1"/>
  <c r="AB284" i="6" s="1"/>
  <c r="AB285" i="6" s="1"/>
  <c r="AB286" i="6" s="1"/>
  <c r="AB287" i="6" s="1"/>
  <c r="AB288" i="6" s="1"/>
  <c r="AB289" i="6" s="1"/>
  <c r="AB290" i="6" s="1"/>
  <c r="AB291" i="6" s="1"/>
  <c r="AB292" i="6" s="1"/>
  <c r="AB293" i="6" s="1"/>
  <c r="AB294" i="6" s="1"/>
  <c r="AB295" i="6" s="1"/>
  <c r="AB296" i="6" s="1"/>
  <c r="AB297" i="6" s="1"/>
  <c r="AB298" i="6" s="1"/>
  <c r="AB299" i="6" s="1"/>
  <c r="AB300" i="6" s="1"/>
  <c r="AB301" i="6" s="1"/>
  <c r="AB302" i="6" s="1"/>
  <c r="AB303" i="6" s="1"/>
  <c r="AB304" i="6" s="1"/>
  <c r="AB305" i="6" s="1"/>
  <c r="AB306" i="6" s="1"/>
  <c r="AB307" i="6" s="1"/>
  <c r="AB308" i="6" s="1"/>
  <c r="AB309" i="6" s="1"/>
  <c r="AB310" i="6" s="1"/>
  <c r="AB311" i="6" s="1"/>
  <c r="AB312" i="6" s="1"/>
  <c r="AB313" i="6" s="1"/>
  <c r="AB314" i="6" s="1"/>
  <c r="AB315" i="6" s="1"/>
  <c r="AB316" i="6" s="1"/>
  <c r="AB317" i="6" s="1"/>
  <c r="AB318" i="6" s="1"/>
  <c r="AB319" i="6" s="1"/>
  <c r="AB320" i="6" s="1"/>
  <c r="AB321" i="6" s="1"/>
  <c r="AB322" i="6" s="1"/>
  <c r="AB323" i="6" s="1"/>
  <c r="AB324" i="6" s="1"/>
  <c r="AB325" i="6" s="1"/>
  <c r="AB326" i="6" s="1"/>
  <c r="AB327" i="6" s="1"/>
  <c r="AB328" i="6" s="1"/>
  <c r="AB329" i="6" s="1"/>
  <c r="AB330" i="6" s="1"/>
  <c r="AB331" i="6" s="1"/>
  <c r="AB332" i="6" s="1"/>
  <c r="AB333" i="6" s="1"/>
  <c r="AB334" i="6" s="1"/>
  <c r="AB335" i="6" s="1"/>
  <c r="AB336" i="6" s="1"/>
  <c r="AB337" i="6" s="1"/>
  <c r="AB338" i="6" s="1"/>
  <c r="AB339" i="6" s="1"/>
  <c r="AB340" i="6" s="1"/>
  <c r="AB341" i="6" s="1"/>
  <c r="AB342" i="6" s="1"/>
  <c r="AB343" i="6" s="1"/>
  <c r="AB344" i="6" s="1"/>
  <c r="AB345" i="6" s="1"/>
  <c r="AB346" i="6" s="1"/>
  <c r="AB347" i="6" s="1"/>
  <c r="AB348" i="6" s="1"/>
  <c r="AB349" i="6" s="1"/>
  <c r="AB350" i="6" s="1"/>
  <c r="AB351" i="6" s="1"/>
  <c r="AB352" i="6" s="1"/>
  <c r="AB353" i="6" s="1"/>
  <c r="AB354" i="6" s="1"/>
  <c r="AB355" i="6" s="1"/>
  <c r="AB356" i="6" s="1"/>
  <c r="AB357" i="6" s="1"/>
  <c r="AB358" i="6" s="1"/>
  <c r="AB359" i="6" s="1"/>
  <c r="AB360" i="6" s="1"/>
  <c r="AB361" i="6" s="1"/>
  <c r="AB362" i="6" s="1"/>
  <c r="AB363" i="6" s="1"/>
  <c r="AB364" i="6" s="1"/>
  <c r="AB365" i="6" s="1"/>
  <c r="AB366" i="6" s="1"/>
  <c r="AB367" i="6" s="1"/>
  <c r="AB368" i="6" s="1"/>
  <c r="AB369" i="6" s="1"/>
  <c r="AB370" i="6" s="1"/>
  <c r="AB371" i="6" s="1"/>
  <c r="AB372" i="6" s="1"/>
  <c r="AB373" i="6" s="1"/>
  <c r="AB374" i="6" s="1"/>
  <c r="AB375" i="6" s="1"/>
  <c r="AB376" i="6" s="1"/>
  <c r="AB377" i="6" s="1"/>
  <c r="AB378" i="6" s="1"/>
  <c r="AB379" i="6" s="1"/>
  <c r="AB380" i="6" s="1"/>
  <c r="AB381" i="6" s="1"/>
  <c r="AB382" i="6" s="1"/>
  <c r="AB383" i="6" s="1"/>
  <c r="AB384" i="6" s="1"/>
  <c r="AB385" i="6" s="1"/>
  <c r="AB386" i="6" s="1"/>
  <c r="AB387" i="6" s="1"/>
  <c r="AB388" i="6" s="1"/>
  <c r="AB389" i="6" s="1"/>
  <c r="AB390" i="6" s="1"/>
  <c r="AB391" i="6" s="1"/>
  <c r="AB392" i="6" s="1"/>
  <c r="AB393" i="6" s="1"/>
  <c r="AB394" i="6" s="1"/>
  <c r="AB395" i="6" s="1"/>
  <c r="AB396" i="6" s="1"/>
  <c r="AB397" i="6" s="1"/>
  <c r="AB398" i="6" s="1"/>
  <c r="AB399" i="6" s="1"/>
  <c r="AB400" i="6" s="1"/>
  <c r="AB401" i="6" s="1"/>
  <c r="AB402" i="6" s="1"/>
  <c r="AB403" i="6" s="1"/>
  <c r="AB404" i="6" s="1"/>
  <c r="AB405" i="6" s="1"/>
  <c r="AB406" i="6" s="1"/>
  <c r="AB407" i="6" s="1"/>
  <c r="AB408" i="6" s="1"/>
  <c r="AB409" i="6" s="1"/>
  <c r="AB410" i="6" s="1"/>
  <c r="AB411" i="6" s="1"/>
  <c r="AB412" i="6" s="1"/>
  <c r="AB413" i="6" s="1"/>
  <c r="AB414" i="6" s="1"/>
  <c r="AB415" i="6" s="1"/>
  <c r="AB416" i="6" s="1"/>
  <c r="AB417" i="6" s="1"/>
  <c r="AB418" i="6" s="1"/>
  <c r="AB419" i="6" s="1"/>
  <c r="AB420" i="6" s="1"/>
  <c r="AB421" i="6" s="1"/>
  <c r="AB422" i="6" s="1"/>
  <c r="AB423" i="6" s="1"/>
  <c r="AB424" i="6" s="1"/>
  <c r="AB425" i="6" s="1"/>
  <c r="AB426" i="6" s="1"/>
  <c r="AB427" i="6" s="1"/>
  <c r="AB428" i="6" s="1"/>
  <c r="AB429" i="6" s="1"/>
  <c r="AB430" i="6" s="1"/>
  <c r="AB431" i="6" s="1"/>
  <c r="AB432" i="6" s="1"/>
  <c r="AB433" i="6" s="1"/>
  <c r="AB434" i="6" s="1"/>
  <c r="AB435" i="6" s="1"/>
  <c r="AB436" i="6" s="1"/>
  <c r="AB437" i="6" s="1"/>
  <c r="AB438" i="6" s="1"/>
  <c r="AB439" i="6" s="1"/>
  <c r="AB440" i="6" s="1"/>
  <c r="AB441" i="6" s="1"/>
  <c r="AB442" i="6" s="1"/>
  <c r="AB443" i="6" s="1"/>
  <c r="AB444" i="6" s="1"/>
  <c r="AB445" i="6" s="1"/>
  <c r="AB446" i="6" s="1"/>
  <c r="AB447" i="6" s="1"/>
  <c r="AB448" i="6" s="1"/>
  <c r="AB449" i="6" s="1"/>
  <c r="AB450" i="6" s="1"/>
  <c r="AB451" i="6" s="1"/>
  <c r="AB452" i="6" s="1"/>
  <c r="AB453" i="6" s="1"/>
  <c r="AB454" i="6" s="1"/>
  <c r="AB455" i="6" s="1"/>
  <c r="AB456" i="6" s="1"/>
  <c r="AB457" i="6" s="1"/>
  <c r="AB458" i="6" s="1"/>
  <c r="AB459" i="6" s="1"/>
  <c r="AB460" i="6" s="1"/>
  <c r="AB461" i="6" s="1"/>
  <c r="AB462" i="6" s="1"/>
  <c r="AB463" i="6" s="1"/>
  <c r="AB464" i="6" s="1"/>
  <c r="AB465" i="6" s="1"/>
  <c r="AB466" i="6" s="1"/>
  <c r="AB467" i="6" s="1"/>
  <c r="AB468" i="6" s="1"/>
  <c r="AB469" i="6" s="1"/>
  <c r="AB470" i="6" s="1"/>
  <c r="AB471" i="6" s="1"/>
  <c r="AB472" i="6" s="1"/>
  <c r="AB473" i="6" s="1"/>
  <c r="AB474" i="6" s="1"/>
  <c r="AB475" i="6" s="1"/>
  <c r="AB476" i="6" s="1"/>
  <c r="AB477" i="6" s="1"/>
  <c r="AB478" i="6" s="1"/>
  <c r="AB479" i="6" s="1"/>
  <c r="AB480" i="6" s="1"/>
  <c r="AB481" i="6" s="1"/>
  <c r="AB482" i="6" s="1"/>
  <c r="AB483" i="6" s="1"/>
  <c r="AB484" i="6" s="1"/>
  <c r="AB485" i="6" s="1"/>
  <c r="AB486" i="6" s="1"/>
  <c r="AB487" i="6" s="1"/>
  <c r="AB488" i="6" s="1"/>
  <c r="AB489" i="6" s="1"/>
  <c r="AB490" i="6" s="1"/>
  <c r="AB491" i="6" s="1"/>
  <c r="AB492" i="6" s="1"/>
  <c r="AB493" i="6" s="1"/>
  <c r="AB494" i="6" s="1"/>
  <c r="AB495" i="6" s="1"/>
  <c r="AB496" i="6" s="1"/>
  <c r="AB497" i="6" s="1"/>
  <c r="AB498" i="6" s="1"/>
  <c r="AB499" i="6" s="1"/>
  <c r="AB500" i="6" s="1"/>
  <c r="AB501" i="6" s="1"/>
  <c r="AB502" i="6" s="1"/>
  <c r="AB503" i="6" s="1"/>
  <c r="AB504" i="6" s="1"/>
  <c r="AB505" i="6" s="1"/>
  <c r="AB506" i="6" s="1"/>
  <c r="AB507" i="6" s="1"/>
  <c r="AB508" i="6" s="1"/>
  <c r="AB509" i="6" s="1"/>
  <c r="AB510" i="6" s="1"/>
  <c r="AB511" i="6" s="1"/>
  <c r="AB512" i="6" s="1"/>
  <c r="AB513" i="6" s="1"/>
  <c r="AB514" i="6" s="1"/>
  <c r="AB515" i="6" s="1"/>
  <c r="AB516" i="6" s="1"/>
  <c r="AB517" i="6" s="1"/>
  <c r="AB518" i="6" s="1"/>
  <c r="AB519" i="6" s="1"/>
  <c r="AB520" i="6" s="1"/>
  <c r="AB521" i="6" s="1"/>
  <c r="AB522" i="6" s="1"/>
  <c r="AB523" i="6" s="1"/>
  <c r="AB524" i="6" s="1"/>
  <c r="AB525" i="6" s="1"/>
  <c r="AB526" i="6" s="1"/>
  <c r="AB527" i="6" s="1"/>
  <c r="AB528" i="6" s="1"/>
  <c r="AB529" i="6" s="1"/>
  <c r="AB530" i="6" s="1"/>
  <c r="AB531" i="6" s="1"/>
  <c r="AB532" i="6" s="1"/>
  <c r="AB533" i="6" s="1"/>
  <c r="AB534" i="6" s="1"/>
  <c r="AB535" i="6" s="1"/>
  <c r="AB536" i="6" s="1"/>
  <c r="AB537" i="6" s="1"/>
  <c r="AB538" i="6" s="1"/>
  <c r="AB539" i="6" s="1"/>
  <c r="AB540" i="6" s="1"/>
  <c r="AB541" i="6" s="1"/>
  <c r="AB542" i="6" s="1"/>
  <c r="AB543" i="6" s="1"/>
  <c r="AB544" i="6" s="1"/>
  <c r="AB545" i="6" s="1"/>
  <c r="AB546" i="6" s="1"/>
  <c r="AB547" i="6" s="1"/>
  <c r="AB548" i="6" s="1"/>
  <c r="AB549" i="6" s="1"/>
  <c r="AB550" i="6" s="1"/>
  <c r="AB551" i="6" s="1"/>
  <c r="AB552" i="6" s="1"/>
  <c r="AB553" i="6" s="1"/>
  <c r="AB554" i="6" s="1"/>
  <c r="AB555" i="6" s="1"/>
  <c r="AB556" i="6" s="1"/>
  <c r="AB557" i="6" s="1"/>
  <c r="AB558" i="6" s="1"/>
  <c r="AB559" i="6" s="1"/>
  <c r="AB560" i="6" s="1"/>
  <c r="AB561" i="6" s="1"/>
  <c r="AB562" i="6" s="1"/>
  <c r="AB563" i="6" s="1"/>
  <c r="AB564" i="6" s="1"/>
  <c r="AB565" i="6" s="1"/>
  <c r="AB566" i="6" s="1"/>
  <c r="AB567" i="6" s="1"/>
  <c r="AB568" i="6" s="1"/>
  <c r="AB569" i="6" s="1"/>
  <c r="AB570" i="6" s="1"/>
  <c r="AB571" i="6" s="1"/>
  <c r="AB572" i="6" s="1"/>
  <c r="AB573" i="6" s="1"/>
  <c r="AB574" i="6" s="1"/>
  <c r="AB575" i="6" s="1"/>
  <c r="AB576" i="6" s="1"/>
  <c r="AB577" i="6" s="1"/>
  <c r="AB578" i="6" s="1"/>
  <c r="AB579" i="6" s="1"/>
  <c r="AB580" i="6" s="1"/>
  <c r="AB581" i="6" s="1"/>
  <c r="AB582" i="6" s="1"/>
  <c r="AB583" i="6" s="1"/>
  <c r="AB584" i="6" s="1"/>
  <c r="AB585" i="6" s="1"/>
  <c r="AB586" i="6" s="1"/>
  <c r="AB587" i="6" s="1"/>
  <c r="AB588" i="6" s="1"/>
  <c r="AB589" i="6" s="1"/>
  <c r="AB590" i="6" s="1"/>
  <c r="AB591" i="6" s="1"/>
  <c r="AB592" i="6" s="1"/>
  <c r="AB593" i="6" s="1"/>
  <c r="AB594" i="6" s="1"/>
  <c r="AB595" i="6" s="1"/>
  <c r="AB596" i="6" s="1"/>
  <c r="AB597" i="6" s="1"/>
  <c r="AB598" i="6" s="1"/>
  <c r="AB599" i="6" s="1"/>
  <c r="AB600" i="6" s="1"/>
  <c r="AB601" i="6" s="1"/>
  <c r="AB602" i="6" s="1"/>
  <c r="AB603" i="6" s="1"/>
  <c r="AB604" i="6" s="1"/>
  <c r="AB605" i="6" s="1"/>
  <c r="AB606" i="6" s="1"/>
  <c r="AB607" i="6" s="1"/>
  <c r="AB608" i="6" s="1"/>
  <c r="AB609" i="6" s="1"/>
  <c r="AB610" i="6" s="1"/>
  <c r="AB611" i="6" s="1"/>
  <c r="AB612" i="6" s="1"/>
  <c r="AB613" i="6" s="1"/>
  <c r="AB614" i="6" s="1"/>
  <c r="AB615" i="6" s="1"/>
  <c r="AB616" i="6" s="1"/>
  <c r="AB617" i="6" s="1"/>
  <c r="AB618" i="6" s="1"/>
  <c r="AB619" i="6" s="1"/>
  <c r="AB620" i="6" s="1"/>
  <c r="AB621" i="6" s="1"/>
  <c r="AB622" i="6" s="1"/>
  <c r="AB623" i="6" s="1"/>
  <c r="AB624" i="6" s="1"/>
  <c r="AB625" i="6" s="1"/>
  <c r="AB626" i="6" s="1"/>
  <c r="AB627" i="6" s="1"/>
  <c r="AB628" i="6" s="1"/>
  <c r="AB629" i="6" s="1"/>
  <c r="AB630" i="6" s="1"/>
  <c r="AB631" i="6" s="1"/>
  <c r="AB632" i="6" s="1"/>
  <c r="AB633" i="6" s="1"/>
  <c r="AB634" i="6" s="1"/>
  <c r="AB635" i="6" s="1"/>
  <c r="AB636" i="6" s="1"/>
  <c r="AB637" i="6" s="1"/>
  <c r="AB638" i="6" s="1"/>
  <c r="AB639" i="6" s="1"/>
  <c r="AB640" i="6" s="1"/>
  <c r="AB641" i="6" s="1"/>
  <c r="AB642" i="6" s="1"/>
  <c r="AB643" i="6" s="1"/>
  <c r="AB644" i="6" s="1"/>
  <c r="AB645" i="6" s="1"/>
  <c r="AB646" i="6" s="1"/>
  <c r="AB647" i="6" s="1"/>
  <c r="AB648" i="6" s="1"/>
  <c r="AB649" i="6" s="1"/>
  <c r="AB650" i="6" s="1"/>
  <c r="AB651" i="6" s="1"/>
  <c r="AB652" i="6" s="1"/>
  <c r="AB653" i="6" s="1"/>
  <c r="AB654" i="6" s="1"/>
  <c r="AB655" i="6" s="1"/>
  <c r="AB656" i="6" s="1"/>
  <c r="AB657" i="6" s="1"/>
  <c r="AB658" i="6" s="1"/>
  <c r="AB659" i="6" s="1"/>
  <c r="AB660" i="6" s="1"/>
  <c r="AB661" i="6" s="1"/>
  <c r="AB662" i="6" s="1"/>
  <c r="AB663" i="6" s="1"/>
  <c r="AB664" i="6" s="1"/>
  <c r="AB665" i="6" s="1"/>
  <c r="AB666" i="6" s="1"/>
  <c r="AB667" i="6" s="1"/>
  <c r="AB668" i="6" s="1"/>
  <c r="AB669" i="6" s="1"/>
  <c r="AB670" i="6" s="1"/>
  <c r="AB671" i="6" s="1"/>
  <c r="AB672" i="6" s="1"/>
  <c r="AB673" i="6" s="1"/>
  <c r="AB674" i="6" s="1"/>
  <c r="AB675" i="6" s="1"/>
  <c r="AB676" i="6" s="1"/>
  <c r="AB677" i="6" s="1"/>
  <c r="AB678" i="6" s="1"/>
  <c r="AB679" i="6" s="1"/>
  <c r="AB680" i="6" s="1"/>
  <c r="AB681" i="6" s="1"/>
  <c r="AB682" i="6" s="1"/>
  <c r="AB683" i="6" s="1"/>
  <c r="AB684" i="6" s="1"/>
  <c r="AB685" i="6" s="1"/>
  <c r="AB686" i="6" s="1"/>
  <c r="AB687" i="6" s="1"/>
  <c r="AB688" i="6" s="1"/>
  <c r="AB689" i="6" s="1"/>
  <c r="AB690" i="6" s="1"/>
  <c r="AB691" i="6" s="1"/>
  <c r="AB692" i="6" s="1"/>
  <c r="AB693" i="6" s="1"/>
  <c r="AB694" i="6" s="1"/>
  <c r="AB695" i="6" s="1"/>
  <c r="AB696" i="6" s="1"/>
  <c r="AB697" i="6" s="1"/>
  <c r="AB698" i="6" s="1"/>
  <c r="AB699" i="6" s="1"/>
  <c r="AB700" i="6" s="1"/>
  <c r="AB701" i="6" s="1"/>
  <c r="AB702" i="6" s="1"/>
  <c r="AB703" i="6" s="1"/>
  <c r="AB704" i="6" s="1"/>
  <c r="AB705" i="6" s="1"/>
  <c r="AB706" i="6" s="1"/>
  <c r="AB707" i="6" s="1"/>
  <c r="AB708" i="6" s="1"/>
  <c r="AB709" i="6" s="1"/>
  <c r="AB710" i="6" s="1"/>
  <c r="AB711" i="6" s="1"/>
  <c r="AB712" i="6" s="1"/>
  <c r="AB713" i="6" s="1"/>
  <c r="AB714" i="6" s="1"/>
  <c r="AB715" i="6" s="1"/>
  <c r="AB716" i="6" s="1"/>
  <c r="AB717" i="6" s="1"/>
  <c r="AB718" i="6" s="1"/>
  <c r="AB719" i="6" s="1"/>
  <c r="AB720" i="6" s="1"/>
  <c r="AB721" i="6" s="1"/>
  <c r="AB722" i="6" s="1"/>
  <c r="AB723" i="6" s="1"/>
  <c r="AB724" i="6" s="1"/>
  <c r="AB725" i="6" s="1"/>
  <c r="AB726" i="6" s="1"/>
  <c r="AB727" i="6" s="1"/>
  <c r="AB728" i="6" s="1"/>
  <c r="AB729" i="6" s="1"/>
  <c r="AB730" i="6" s="1"/>
  <c r="AB731" i="6" s="1"/>
  <c r="AB732" i="6" s="1"/>
  <c r="AB733" i="6" s="1"/>
  <c r="AB734" i="6" s="1"/>
  <c r="AB735" i="6" s="1"/>
  <c r="AB736" i="6" s="1"/>
  <c r="AB737" i="6" s="1"/>
  <c r="AB738" i="6" s="1"/>
  <c r="AB739" i="6" s="1"/>
  <c r="AB740" i="6" s="1"/>
  <c r="AB741" i="6" s="1"/>
  <c r="AB742" i="6" s="1"/>
  <c r="AB743" i="6" s="1"/>
  <c r="AB744" i="6" s="1"/>
  <c r="AB745" i="6" s="1"/>
  <c r="AB746" i="6" s="1"/>
  <c r="AB747" i="6" s="1"/>
  <c r="AB748" i="6" s="1"/>
  <c r="AB749" i="6" s="1"/>
  <c r="AB750" i="6" s="1"/>
  <c r="AB751" i="6" s="1"/>
  <c r="AB752" i="6" s="1"/>
  <c r="AB753" i="6" s="1"/>
  <c r="AB754" i="6" s="1"/>
  <c r="AB755" i="6" s="1"/>
  <c r="AB756" i="6" s="1"/>
  <c r="AB757" i="6" s="1"/>
  <c r="AB758" i="6" s="1"/>
  <c r="AB759" i="6" s="1"/>
  <c r="AB760" i="6" s="1"/>
  <c r="AB761" i="6" s="1"/>
  <c r="AB762" i="6" s="1"/>
  <c r="AB763" i="6" s="1"/>
  <c r="AB764" i="6" s="1"/>
  <c r="AB765" i="6" s="1"/>
  <c r="AB766" i="6" s="1"/>
  <c r="AB767" i="6" s="1"/>
  <c r="AB768" i="6" s="1"/>
  <c r="AB769" i="6" s="1"/>
  <c r="AB770" i="6" s="1"/>
  <c r="AB771" i="6" s="1"/>
  <c r="AB772" i="6" s="1"/>
  <c r="AB773" i="6" s="1"/>
  <c r="AB774" i="6" s="1"/>
  <c r="AB775" i="6" s="1"/>
  <c r="AB776" i="6" s="1"/>
  <c r="AB777" i="6" s="1"/>
  <c r="AB778" i="6" s="1"/>
  <c r="AB779" i="6" s="1"/>
  <c r="AB780" i="6" s="1"/>
  <c r="AB781" i="6" s="1"/>
  <c r="AB782" i="6" s="1"/>
  <c r="AB783" i="6" s="1"/>
  <c r="AB784" i="6" s="1"/>
  <c r="AB785" i="6" s="1"/>
  <c r="AB786" i="6" s="1"/>
  <c r="AB787" i="6" s="1"/>
  <c r="AB788" i="6" s="1"/>
  <c r="AB789" i="6" s="1"/>
  <c r="AB790" i="6" s="1"/>
  <c r="AB791" i="6" s="1"/>
  <c r="AB792" i="6" s="1"/>
  <c r="AB793" i="6" s="1"/>
  <c r="AB794" i="6" s="1"/>
  <c r="AB795" i="6" s="1"/>
  <c r="AB796" i="6" s="1"/>
  <c r="AB797" i="6" s="1"/>
  <c r="AB798" i="6" s="1"/>
  <c r="AB799" i="6" s="1"/>
  <c r="AB800" i="6" s="1"/>
  <c r="AB801" i="6" s="1"/>
  <c r="AB802" i="6" s="1"/>
  <c r="AB803" i="6" s="1"/>
  <c r="AB804" i="6" s="1"/>
  <c r="AB805" i="6" s="1"/>
  <c r="AB806" i="6" s="1"/>
  <c r="AB807" i="6" s="1"/>
  <c r="AB808" i="6" s="1"/>
  <c r="AB809" i="6" s="1"/>
  <c r="AB810" i="6" s="1"/>
  <c r="AB811" i="6" s="1"/>
  <c r="AB812" i="6" s="1"/>
  <c r="AB813" i="6" s="1"/>
  <c r="AB814" i="6" s="1"/>
  <c r="AB815" i="6" s="1"/>
  <c r="AB816" i="6" s="1"/>
  <c r="AB817" i="6" s="1"/>
  <c r="AB818" i="6" s="1"/>
  <c r="AA2" i="6"/>
  <c r="W2" i="6"/>
  <c r="Y4" i="6" l="1"/>
  <c r="Y5" i="6" s="1"/>
  <c r="Y6" i="6" s="1"/>
  <c r="Z3" i="6"/>
  <c r="AH3" i="6" s="1"/>
  <c r="AD3" i="16"/>
  <c r="AD4" i="16" s="1"/>
  <c r="AC2" i="16"/>
  <c r="AN6" i="16"/>
  <c r="AN5" i="16"/>
  <c r="AN4" i="16"/>
  <c r="AN3" i="16"/>
  <c r="AN2" i="16"/>
  <c r="AO16" i="16"/>
  <c r="K215" i="16"/>
  <c r="AA3" i="6" l="1"/>
  <c r="AC3" i="16"/>
  <c r="Y7" i="6"/>
  <c r="Z4" i="6"/>
  <c r="AC4" i="16"/>
  <c r="AD5" i="16"/>
  <c r="AA4" i="6" l="1"/>
  <c r="AH4" i="6"/>
  <c r="Z5" i="6"/>
  <c r="Y8" i="6"/>
  <c r="AC5" i="16"/>
  <c r="AD6" i="16"/>
  <c r="AH5" i="6" l="1"/>
  <c r="Z6" i="6"/>
  <c r="AA5" i="6"/>
  <c r="Y9" i="6"/>
  <c r="AD7" i="16"/>
  <c r="AC6" i="16"/>
  <c r="Q2" i="6"/>
  <c r="Q3" i="6" s="1"/>
  <c r="Q4" i="6" s="1"/>
  <c r="Q5" i="6" s="1"/>
  <c r="Q6" i="6" s="1"/>
  <c r="Q7" i="6" s="1"/>
  <c r="Q8" i="6" s="1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Q55" i="6" s="1"/>
  <c r="Q56" i="6" s="1"/>
  <c r="Q57" i="6" s="1"/>
  <c r="Q58" i="6" s="1"/>
  <c r="Q59" i="6" s="1"/>
  <c r="Q60" i="6" s="1"/>
  <c r="Q61" i="6" s="1"/>
  <c r="Q62" i="6" s="1"/>
  <c r="Q63" i="6" s="1"/>
  <c r="Q64" i="6" s="1"/>
  <c r="Q65" i="6" s="1"/>
  <c r="Q66" i="6" s="1"/>
  <c r="Q67" i="6" s="1"/>
  <c r="Q68" i="6" s="1"/>
  <c r="Q69" i="6" s="1"/>
  <c r="Q70" i="6" s="1"/>
  <c r="Q71" i="6" s="1"/>
  <c r="Q72" i="6" s="1"/>
  <c r="Q73" i="6" s="1"/>
  <c r="Q74" i="6" s="1"/>
  <c r="Q75" i="6" s="1"/>
  <c r="Q76" i="6" s="1"/>
  <c r="Q77" i="6" s="1"/>
  <c r="Q78" i="6" s="1"/>
  <c r="Q79" i="6" s="1"/>
  <c r="Q80" i="6" s="1"/>
  <c r="Q81" i="6" s="1"/>
  <c r="Q82" i="6" s="1"/>
  <c r="Q83" i="6" s="1"/>
  <c r="Q84" i="6" s="1"/>
  <c r="Q85" i="6" s="1"/>
  <c r="Q86" i="6" s="1"/>
  <c r="Q87" i="6" s="1"/>
  <c r="Q88" i="6" s="1"/>
  <c r="Q89" i="6" s="1"/>
  <c r="Q90" i="6" s="1"/>
  <c r="Q91" i="6" s="1"/>
  <c r="Q92" i="6" s="1"/>
  <c r="Q93" i="6" s="1"/>
  <c r="Q94" i="6" s="1"/>
  <c r="Q95" i="6" s="1"/>
  <c r="Q96" i="6" s="1"/>
  <c r="Q97" i="6" s="1"/>
  <c r="Q98" i="6" s="1"/>
  <c r="Q99" i="6" s="1"/>
  <c r="Q100" i="6" s="1"/>
  <c r="Q101" i="6" s="1"/>
  <c r="Q102" i="6" s="1"/>
  <c r="Q103" i="6" s="1"/>
  <c r="Q104" i="6" s="1"/>
  <c r="Q105" i="6" s="1"/>
  <c r="Q106" i="6" s="1"/>
  <c r="Q107" i="6" s="1"/>
  <c r="Q108" i="6" s="1"/>
  <c r="Q109" i="6" s="1"/>
  <c r="Q110" i="6" s="1"/>
  <c r="Q111" i="6" s="1"/>
  <c r="Q112" i="6" s="1"/>
  <c r="Q113" i="6" s="1"/>
  <c r="Q114" i="6" s="1"/>
  <c r="Q115" i="6" s="1"/>
  <c r="Q116" i="6" s="1"/>
  <c r="Q117" i="6" s="1"/>
  <c r="Q118" i="6" s="1"/>
  <c r="Q119" i="6" s="1"/>
  <c r="Q120" i="6" s="1"/>
  <c r="Q121" i="6" s="1"/>
  <c r="Q122" i="6" s="1"/>
  <c r="Q123" i="6" s="1"/>
  <c r="Q124" i="6" s="1"/>
  <c r="Q125" i="6" s="1"/>
  <c r="Q126" i="6" s="1"/>
  <c r="Q127" i="6" s="1"/>
  <c r="Q128" i="6" s="1"/>
  <c r="Q129" i="6" s="1"/>
  <c r="Q130" i="6" s="1"/>
  <c r="Q131" i="6" s="1"/>
  <c r="Q132" i="6" s="1"/>
  <c r="Q133" i="6" s="1"/>
  <c r="Q134" i="6" s="1"/>
  <c r="Q135" i="6" s="1"/>
  <c r="Q136" i="6" s="1"/>
  <c r="Q137" i="6" s="1"/>
  <c r="Q138" i="6" s="1"/>
  <c r="Q139" i="6" s="1"/>
  <c r="Q140" i="6" s="1"/>
  <c r="Q141" i="6" s="1"/>
  <c r="Q142" i="6" s="1"/>
  <c r="Q143" i="6" s="1"/>
  <c r="Q144" i="6" s="1"/>
  <c r="Q145" i="6" s="1"/>
  <c r="Q146" i="6" s="1"/>
  <c r="Q147" i="6" s="1"/>
  <c r="Q148" i="6" s="1"/>
  <c r="Q149" i="6" s="1"/>
  <c r="Q150" i="6" s="1"/>
  <c r="Q151" i="6" s="1"/>
  <c r="Q152" i="6" s="1"/>
  <c r="Q153" i="6" s="1"/>
  <c r="Q154" i="6" s="1"/>
  <c r="Q155" i="6" s="1"/>
  <c r="Q156" i="6" s="1"/>
  <c r="Q157" i="6" s="1"/>
  <c r="Q158" i="6" s="1"/>
  <c r="Q159" i="6" s="1"/>
  <c r="Q160" i="6" s="1"/>
  <c r="Q161" i="6" s="1"/>
  <c r="Q162" i="6" s="1"/>
  <c r="Q163" i="6" s="1"/>
  <c r="Q164" i="6" s="1"/>
  <c r="Q165" i="6" s="1"/>
  <c r="Q166" i="6" s="1"/>
  <c r="Q167" i="6" s="1"/>
  <c r="Q168" i="6" s="1"/>
  <c r="Q169" i="6" s="1"/>
  <c r="Q170" i="6" s="1"/>
  <c r="Q171" i="6" s="1"/>
  <c r="Q172" i="6" s="1"/>
  <c r="Q173" i="6" s="1"/>
  <c r="Q174" i="6" s="1"/>
  <c r="Q175" i="6" s="1"/>
  <c r="Q176" i="6" s="1"/>
  <c r="Q177" i="6" s="1"/>
  <c r="Q178" i="6" s="1"/>
  <c r="Q179" i="6" s="1"/>
  <c r="Q180" i="6" s="1"/>
  <c r="Q181" i="6" s="1"/>
  <c r="Q182" i="6" s="1"/>
  <c r="Q183" i="6" s="1"/>
  <c r="Q184" i="6" s="1"/>
  <c r="Q185" i="6" s="1"/>
  <c r="Q186" i="6" s="1"/>
  <c r="Q187" i="6" s="1"/>
  <c r="Q188" i="6" s="1"/>
  <c r="Q189" i="6" s="1"/>
  <c r="Q190" i="6" s="1"/>
  <c r="Q191" i="6" s="1"/>
  <c r="Q192" i="6" s="1"/>
  <c r="Q193" i="6" s="1"/>
  <c r="Q194" i="6" s="1"/>
  <c r="Q195" i="6" s="1"/>
  <c r="Q196" i="6" s="1"/>
  <c r="Q197" i="6" s="1"/>
  <c r="Q198" i="6" s="1"/>
  <c r="Q199" i="6" s="1"/>
  <c r="Q200" i="6" s="1"/>
  <c r="Q201" i="6" s="1"/>
  <c r="Q202" i="6" s="1"/>
  <c r="Q203" i="6" s="1"/>
  <c r="Q204" i="6" s="1"/>
  <c r="Q205" i="6" s="1"/>
  <c r="Q206" i="6" s="1"/>
  <c r="Q207" i="6" s="1"/>
  <c r="Q208" i="6" s="1"/>
  <c r="Q209" i="6" s="1"/>
  <c r="Q210" i="6" s="1"/>
  <c r="Q211" i="6" s="1"/>
  <c r="Q212" i="6" s="1"/>
  <c r="Q213" i="6" s="1"/>
  <c r="Q214" i="6" s="1"/>
  <c r="Q215" i="6" s="1"/>
  <c r="Q216" i="6" s="1"/>
  <c r="Q217" i="6" s="1"/>
  <c r="Q218" i="6" s="1"/>
  <c r="Q219" i="6" s="1"/>
  <c r="Q220" i="6" s="1"/>
  <c r="Q221" i="6" s="1"/>
  <c r="Q222" i="6" s="1"/>
  <c r="Q223" i="6" s="1"/>
  <c r="Q224" i="6" s="1"/>
  <c r="Q225" i="6" s="1"/>
  <c r="Q226" i="6" s="1"/>
  <c r="Q227" i="6" s="1"/>
  <c r="Q228" i="6" s="1"/>
  <c r="Q229" i="6" s="1"/>
  <c r="Q230" i="6" s="1"/>
  <c r="Q231" i="6" s="1"/>
  <c r="Q232" i="6" s="1"/>
  <c r="Q233" i="6" s="1"/>
  <c r="Q234" i="6" s="1"/>
  <c r="Q235" i="6" s="1"/>
  <c r="Q236" i="6" s="1"/>
  <c r="Q237" i="6" s="1"/>
  <c r="Q238" i="6" s="1"/>
  <c r="Q239" i="6" s="1"/>
  <c r="Q240" i="6" s="1"/>
  <c r="Q241" i="6" s="1"/>
  <c r="Q242" i="6" s="1"/>
  <c r="Q243" i="6" s="1"/>
  <c r="Q244" i="6" s="1"/>
  <c r="Q245" i="6" s="1"/>
  <c r="Q246" i="6" s="1"/>
  <c r="Q247" i="6" s="1"/>
  <c r="Q248" i="6" s="1"/>
  <c r="Q249" i="6" s="1"/>
  <c r="Q250" i="6" s="1"/>
  <c r="Q251" i="6" s="1"/>
  <c r="Q252" i="6" s="1"/>
  <c r="Q253" i="6" s="1"/>
  <c r="Q254" i="6" s="1"/>
  <c r="Q255" i="6" s="1"/>
  <c r="Q256" i="6" s="1"/>
  <c r="Q257" i="6" s="1"/>
  <c r="Q258" i="6" s="1"/>
  <c r="Q259" i="6" s="1"/>
  <c r="Q260" i="6" s="1"/>
  <c r="Q261" i="6" s="1"/>
  <c r="Q262" i="6" s="1"/>
  <c r="Q263" i="6" s="1"/>
  <c r="Q264" i="6" s="1"/>
  <c r="Q265" i="6" s="1"/>
  <c r="Q266" i="6" s="1"/>
  <c r="Q267" i="6" s="1"/>
  <c r="Q268" i="6" s="1"/>
  <c r="Q269" i="6" s="1"/>
  <c r="Q270" i="6" s="1"/>
  <c r="Q271" i="6" s="1"/>
  <c r="Q272" i="6" s="1"/>
  <c r="Q273" i="6" s="1"/>
  <c r="Q274" i="6" s="1"/>
  <c r="Q275" i="6" s="1"/>
  <c r="Q276" i="6" s="1"/>
  <c r="Q277" i="6" s="1"/>
  <c r="Q278" i="6" s="1"/>
  <c r="Q279" i="6" s="1"/>
  <c r="Q280" i="6" s="1"/>
  <c r="Q281" i="6" s="1"/>
  <c r="Q282" i="6" s="1"/>
  <c r="Q283" i="6" s="1"/>
  <c r="Q284" i="6" s="1"/>
  <c r="Q285" i="6" s="1"/>
  <c r="Q286" i="6" s="1"/>
  <c r="Q287" i="6" s="1"/>
  <c r="Q288" i="6" s="1"/>
  <c r="Q289" i="6" s="1"/>
  <c r="Q290" i="6" s="1"/>
  <c r="Q291" i="6" s="1"/>
  <c r="Q292" i="6" s="1"/>
  <c r="Q293" i="6" s="1"/>
  <c r="Q294" i="6" s="1"/>
  <c r="Q295" i="6" s="1"/>
  <c r="Q296" i="6" s="1"/>
  <c r="Q297" i="6" s="1"/>
  <c r="Q298" i="6" s="1"/>
  <c r="Q299" i="6" s="1"/>
  <c r="Q300" i="6" s="1"/>
  <c r="Q301" i="6" s="1"/>
  <c r="Q302" i="6" s="1"/>
  <c r="Q303" i="6" s="1"/>
  <c r="Q304" i="6" s="1"/>
  <c r="Q305" i="6" s="1"/>
  <c r="Q306" i="6" s="1"/>
  <c r="Q307" i="6" s="1"/>
  <c r="Q308" i="6" s="1"/>
  <c r="Q309" i="6" s="1"/>
  <c r="Q310" i="6" s="1"/>
  <c r="Q311" i="6" s="1"/>
  <c r="Q312" i="6" s="1"/>
  <c r="Q313" i="6" s="1"/>
  <c r="Q314" i="6" s="1"/>
  <c r="Q315" i="6" s="1"/>
  <c r="Q316" i="6" s="1"/>
  <c r="Q317" i="6" s="1"/>
  <c r="Q318" i="6" s="1"/>
  <c r="Q319" i="6" s="1"/>
  <c r="Q320" i="6" s="1"/>
  <c r="Q321" i="6" s="1"/>
  <c r="Q322" i="6" s="1"/>
  <c r="Q323" i="6" s="1"/>
  <c r="Q324" i="6" s="1"/>
  <c r="Q325" i="6" s="1"/>
  <c r="Q326" i="6" s="1"/>
  <c r="Q327" i="6" s="1"/>
  <c r="Q328" i="6" s="1"/>
  <c r="Q329" i="6" s="1"/>
  <c r="Q330" i="6" s="1"/>
  <c r="Q331" i="6" s="1"/>
  <c r="Q332" i="6" s="1"/>
  <c r="Q333" i="6" s="1"/>
  <c r="Q334" i="6" s="1"/>
  <c r="Q335" i="6" s="1"/>
  <c r="Q336" i="6" s="1"/>
  <c r="Q337" i="6" s="1"/>
  <c r="Q338" i="6" s="1"/>
  <c r="Q339" i="6" s="1"/>
  <c r="Q340" i="6" s="1"/>
  <c r="Q341" i="6" s="1"/>
  <c r="Q342" i="6" s="1"/>
  <c r="Q343" i="6" s="1"/>
  <c r="Q344" i="6" s="1"/>
  <c r="Q345" i="6" s="1"/>
  <c r="Q346" i="6" s="1"/>
  <c r="Q347" i="6" s="1"/>
  <c r="Q348" i="6" s="1"/>
  <c r="Q349" i="6" s="1"/>
  <c r="Q350" i="6" s="1"/>
  <c r="Q351" i="6" s="1"/>
  <c r="Q352" i="6" s="1"/>
  <c r="Q353" i="6" s="1"/>
  <c r="Q354" i="6" s="1"/>
  <c r="Q355" i="6" s="1"/>
  <c r="Q356" i="6" s="1"/>
  <c r="Q357" i="6" s="1"/>
  <c r="Q358" i="6" s="1"/>
  <c r="Q359" i="6" s="1"/>
  <c r="Q360" i="6" s="1"/>
  <c r="Q361" i="6" s="1"/>
  <c r="Q362" i="6" s="1"/>
  <c r="Q363" i="6" s="1"/>
  <c r="Q364" i="6" s="1"/>
  <c r="Q365" i="6" s="1"/>
  <c r="Q366" i="6" s="1"/>
  <c r="Q367" i="6" s="1"/>
  <c r="Q368" i="6" s="1"/>
  <c r="Q369" i="6" s="1"/>
  <c r="Q370" i="6" s="1"/>
  <c r="Q371" i="6" s="1"/>
  <c r="Q372" i="6" s="1"/>
  <c r="Q373" i="6" s="1"/>
  <c r="Q374" i="6" s="1"/>
  <c r="Q375" i="6" s="1"/>
  <c r="Q376" i="6" s="1"/>
  <c r="Q377" i="6" s="1"/>
  <c r="Q378" i="6" s="1"/>
  <c r="Q379" i="6" s="1"/>
  <c r="Q380" i="6" s="1"/>
  <c r="Q381" i="6" s="1"/>
  <c r="Q382" i="6" s="1"/>
  <c r="Q383" i="6" s="1"/>
  <c r="Q384" i="6" s="1"/>
  <c r="Q385" i="6" s="1"/>
  <c r="Q386" i="6" s="1"/>
  <c r="Q387" i="6" s="1"/>
  <c r="Q388" i="6" s="1"/>
  <c r="Q389" i="6" s="1"/>
  <c r="Q390" i="6" s="1"/>
  <c r="Q391" i="6" s="1"/>
  <c r="Q392" i="6" s="1"/>
  <c r="Q393" i="6" s="1"/>
  <c r="Q394" i="6" s="1"/>
  <c r="Q395" i="6" s="1"/>
  <c r="Q396" i="6" s="1"/>
  <c r="Q397" i="6" s="1"/>
  <c r="Q398" i="6" s="1"/>
  <c r="Q399" i="6" s="1"/>
  <c r="Q400" i="6" s="1"/>
  <c r="Q401" i="6" s="1"/>
  <c r="Q402" i="6" s="1"/>
  <c r="Q403" i="6" s="1"/>
  <c r="Q404" i="6" s="1"/>
  <c r="Q405" i="6" s="1"/>
  <c r="Q406" i="6" s="1"/>
  <c r="Q407" i="6" s="1"/>
  <c r="Q408" i="6" s="1"/>
  <c r="Q409" i="6" s="1"/>
  <c r="Q410" i="6" s="1"/>
  <c r="Q411" i="6" s="1"/>
  <c r="Q412" i="6" s="1"/>
  <c r="Q413" i="6" s="1"/>
  <c r="Q414" i="6" s="1"/>
  <c r="Q415" i="6" s="1"/>
  <c r="Q416" i="6" s="1"/>
  <c r="Q417" i="6" s="1"/>
  <c r="Q418" i="6" s="1"/>
  <c r="Q419" i="6" s="1"/>
  <c r="Q420" i="6" s="1"/>
  <c r="Q421" i="6" s="1"/>
  <c r="Q422" i="6" s="1"/>
  <c r="Q423" i="6" s="1"/>
  <c r="Q424" i="6" s="1"/>
  <c r="Q425" i="6" s="1"/>
  <c r="Q426" i="6" s="1"/>
  <c r="Q427" i="6" s="1"/>
  <c r="Q428" i="6" s="1"/>
  <c r="Q429" i="6" s="1"/>
  <c r="Q430" i="6" s="1"/>
  <c r="Q431" i="6" s="1"/>
  <c r="Q432" i="6" s="1"/>
  <c r="Q433" i="6" s="1"/>
  <c r="Q434" i="6" s="1"/>
  <c r="Q435" i="6" s="1"/>
  <c r="Q436" i="6" s="1"/>
  <c r="Q437" i="6" s="1"/>
  <c r="Q438" i="6" s="1"/>
  <c r="Q439" i="6" s="1"/>
  <c r="Q440" i="6" s="1"/>
  <c r="Q441" i="6" s="1"/>
  <c r="Q442" i="6" s="1"/>
  <c r="Q443" i="6" s="1"/>
  <c r="Q444" i="6" s="1"/>
  <c r="Q445" i="6" s="1"/>
  <c r="Q446" i="6" s="1"/>
  <c r="Q447" i="6" s="1"/>
  <c r="Q448" i="6" s="1"/>
  <c r="Q449" i="6" s="1"/>
  <c r="Q450" i="6" s="1"/>
  <c r="Q451" i="6" s="1"/>
  <c r="Q452" i="6" s="1"/>
  <c r="Q453" i="6" s="1"/>
  <c r="Q454" i="6" s="1"/>
  <c r="Q455" i="6" s="1"/>
  <c r="Q456" i="6" s="1"/>
  <c r="Q457" i="6" s="1"/>
  <c r="Q458" i="6" s="1"/>
  <c r="Q459" i="6" s="1"/>
  <c r="Q460" i="6" s="1"/>
  <c r="Q461" i="6" s="1"/>
  <c r="Q462" i="6" s="1"/>
  <c r="Q463" i="6" s="1"/>
  <c r="Q464" i="6" s="1"/>
  <c r="Q465" i="6" s="1"/>
  <c r="Q466" i="6" s="1"/>
  <c r="Q467" i="6" s="1"/>
  <c r="Q468" i="6" s="1"/>
  <c r="Q469" i="6" s="1"/>
  <c r="Q470" i="6" s="1"/>
  <c r="Q471" i="6" s="1"/>
  <c r="Q472" i="6" s="1"/>
  <c r="Q473" i="6" s="1"/>
  <c r="Q474" i="6" s="1"/>
  <c r="Q475" i="6" s="1"/>
  <c r="Q476" i="6" s="1"/>
  <c r="Q477" i="6" s="1"/>
  <c r="Q478" i="6" s="1"/>
  <c r="Q479" i="6" s="1"/>
  <c r="Q480" i="6" s="1"/>
  <c r="Q481" i="6" s="1"/>
  <c r="Q482" i="6" s="1"/>
  <c r="Q483" i="6" s="1"/>
  <c r="Q484" i="6" s="1"/>
  <c r="Q485" i="6" s="1"/>
  <c r="Q486" i="6" s="1"/>
  <c r="Q487" i="6" s="1"/>
  <c r="Q488" i="6" s="1"/>
  <c r="Q489" i="6" s="1"/>
  <c r="Q490" i="6" s="1"/>
  <c r="Q491" i="6" s="1"/>
  <c r="Q492" i="6" s="1"/>
  <c r="Q493" i="6" s="1"/>
  <c r="Q494" i="6" s="1"/>
  <c r="Q495" i="6" s="1"/>
  <c r="Q496" i="6" s="1"/>
  <c r="Q497" i="6" s="1"/>
  <c r="Q498" i="6" s="1"/>
  <c r="Q499" i="6" s="1"/>
  <c r="Q500" i="6" s="1"/>
  <c r="Q501" i="6" s="1"/>
  <c r="Q502" i="6" s="1"/>
  <c r="Q503" i="6" s="1"/>
  <c r="Q504" i="6" s="1"/>
  <c r="Q505" i="6" s="1"/>
  <c r="Q506" i="6" s="1"/>
  <c r="Q507" i="6" s="1"/>
  <c r="Q508" i="6" s="1"/>
  <c r="Q509" i="6" s="1"/>
  <c r="Q510" i="6" s="1"/>
  <c r="Q511" i="6" s="1"/>
  <c r="Q512" i="6" s="1"/>
  <c r="Q513" i="6" s="1"/>
  <c r="Q514" i="6" s="1"/>
  <c r="Q515" i="6" s="1"/>
  <c r="Q516" i="6" s="1"/>
  <c r="Q517" i="6" s="1"/>
  <c r="Q518" i="6" s="1"/>
  <c r="Q519" i="6" s="1"/>
  <c r="Q520" i="6" s="1"/>
  <c r="Q521" i="6" s="1"/>
  <c r="Q522" i="6" s="1"/>
  <c r="Q523" i="6" s="1"/>
  <c r="Q524" i="6" s="1"/>
  <c r="Q525" i="6" s="1"/>
  <c r="Q526" i="6" s="1"/>
  <c r="Q527" i="6" s="1"/>
  <c r="Q528" i="6" s="1"/>
  <c r="Q529" i="6" s="1"/>
  <c r="Q530" i="6" s="1"/>
  <c r="Q531" i="6" s="1"/>
  <c r="Q532" i="6" s="1"/>
  <c r="Q533" i="6" s="1"/>
  <c r="Q534" i="6" s="1"/>
  <c r="Q535" i="6" s="1"/>
  <c r="Q536" i="6" s="1"/>
  <c r="Q537" i="6" s="1"/>
  <c r="Q538" i="6" s="1"/>
  <c r="Q539" i="6" s="1"/>
  <c r="Q540" i="6" s="1"/>
  <c r="Q541" i="6" s="1"/>
  <c r="Q542" i="6" s="1"/>
  <c r="Q543" i="6" s="1"/>
  <c r="Q544" i="6" s="1"/>
  <c r="Q545" i="6" s="1"/>
  <c r="Q546" i="6" s="1"/>
  <c r="Q547" i="6" s="1"/>
  <c r="Q548" i="6" s="1"/>
  <c r="Q549" i="6" s="1"/>
  <c r="Q550" i="6" s="1"/>
  <c r="Q551" i="6" s="1"/>
  <c r="Q552" i="6" s="1"/>
  <c r="Q553" i="6" s="1"/>
  <c r="Q554" i="6" s="1"/>
  <c r="Q555" i="6" s="1"/>
  <c r="Q556" i="6" s="1"/>
  <c r="Q557" i="6" s="1"/>
  <c r="Q558" i="6" s="1"/>
  <c r="Q559" i="6" s="1"/>
  <c r="Q560" i="6" s="1"/>
  <c r="Q561" i="6" s="1"/>
  <c r="Q562" i="6" s="1"/>
  <c r="Q563" i="6" s="1"/>
  <c r="Q564" i="6" s="1"/>
  <c r="Q565" i="6" s="1"/>
  <c r="Q566" i="6" s="1"/>
  <c r="Q567" i="6" s="1"/>
  <c r="Q568" i="6" s="1"/>
  <c r="Q569" i="6" s="1"/>
  <c r="Q570" i="6" s="1"/>
  <c r="Q571" i="6" s="1"/>
  <c r="Q572" i="6" s="1"/>
  <c r="Q573" i="6" s="1"/>
  <c r="Q574" i="6" s="1"/>
  <c r="Q575" i="6" s="1"/>
  <c r="Q576" i="6" s="1"/>
  <c r="Q577" i="6" s="1"/>
  <c r="Q578" i="6" s="1"/>
  <c r="Q579" i="6" s="1"/>
  <c r="Q580" i="6" s="1"/>
  <c r="Q581" i="6" s="1"/>
  <c r="Q582" i="6" s="1"/>
  <c r="Q583" i="6" s="1"/>
  <c r="Q584" i="6" s="1"/>
  <c r="Q585" i="6" s="1"/>
  <c r="Q586" i="6" s="1"/>
  <c r="Q587" i="6" s="1"/>
  <c r="Q588" i="6" s="1"/>
  <c r="Q589" i="6" s="1"/>
  <c r="Q590" i="6" s="1"/>
  <c r="Q591" i="6" s="1"/>
  <c r="Q592" i="6" s="1"/>
  <c r="Q593" i="6" s="1"/>
  <c r="Q594" i="6" s="1"/>
  <c r="Q595" i="6" s="1"/>
  <c r="Q596" i="6" s="1"/>
  <c r="Q597" i="6" s="1"/>
  <c r="Q598" i="6" s="1"/>
  <c r="Q599" i="6" s="1"/>
  <c r="Q600" i="6" s="1"/>
  <c r="Q601" i="6" s="1"/>
  <c r="Q602" i="6" s="1"/>
  <c r="Q603" i="6" s="1"/>
  <c r="Q604" i="6" s="1"/>
  <c r="Q605" i="6" s="1"/>
  <c r="Q606" i="6" s="1"/>
  <c r="Q607" i="6" s="1"/>
  <c r="Q608" i="6" s="1"/>
  <c r="Q609" i="6" s="1"/>
  <c r="Q610" i="6" s="1"/>
  <c r="Q611" i="6" s="1"/>
  <c r="Q612" i="6" s="1"/>
  <c r="Q613" i="6" s="1"/>
  <c r="Q614" i="6" s="1"/>
  <c r="Q615" i="6" s="1"/>
  <c r="Q616" i="6" s="1"/>
  <c r="Q617" i="6" s="1"/>
  <c r="Q618" i="6" s="1"/>
  <c r="Q619" i="6" s="1"/>
  <c r="Q620" i="6" s="1"/>
  <c r="Q621" i="6" s="1"/>
  <c r="Q622" i="6" s="1"/>
  <c r="Q623" i="6" s="1"/>
  <c r="Q624" i="6" s="1"/>
  <c r="Q625" i="6" s="1"/>
  <c r="Q626" i="6" s="1"/>
  <c r="Q627" i="6" s="1"/>
  <c r="Q628" i="6" s="1"/>
  <c r="Q629" i="6" s="1"/>
  <c r="Q630" i="6" s="1"/>
  <c r="Q631" i="6" s="1"/>
  <c r="Q632" i="6" s="1"/>
  <c r="Q633" i="6" s="1"/>
  <c r="Q634" i="6" s="1"/>
  <c r="Q635" i="6" s="1"/>
  <c r="Q636" i="6" s="1"/>
  <c r="Q637" i="6" s="1"/>
  <c r="Q638" i="6" s="1"/>
  <c r="Q639" i="6" s="1"/>
  <c r="Q640" i="6" s="1"/>
  <c r="Q641" i="6" s="1"/>
  <c r="Q642" i="6" s="1"/>
  <c r="Q643" i="6" s="1"/>
  <c r="Q644" i="6" s="1"/>
  <c r="Q645" i="6" s="1"/>
  <c r="Q646" i="6" s="1"/>
  <c r="Q647" i="6" s="1"/>
  <c r="Q648" i="6" s="1"/>
  <c r="Q649" i="6" s="1"/>
  <c r="Q650" i="6" s="1"/>
  <c r="Q651" i="6" s="1"/>
  <c r="Q652" i="6" s="1"/>
  <c r="Q653" i="6" s="1"/>
  <c r="Q654" i="6" s="1"/>
  <c r="Q655" i="6" s="1"/>
  <c r="Q656" i="6" s="1"/>
  <c r="Q657" i="6" s="1"/>
  <c r="Q658" i="6" s="1"/>
  <c r="Q659" i="6" s="1"/>
  <c r="Q660" i="6" s="1"/>
  <c r="Q661" i="6" s="1"/>
  <c r="Q662" i="6" s="1"/>
  <c r="Q663" i="6" s="1"/>
  <c r="Q664" i="6" s="1"/>
  <c r="Q665" i="6" s="1"/>
  <c r="Q666" i="6" s="1"/>
  <c r="Q667" i="6" s="1"/>
  <c r="Q668" i="6" s="1"/>
  <c r="Q669" i="6" s="1"/>
  <c r="Q670" i="6" s="1"/>
  <c r="Q671" i="6" s="1"/>
  <c r="Q672" i="6" s="1"/>
  <c r="Q673" i="6" s="1"/>
  <c r="Q674" i="6" s="1"/>
  <c r="Q675" i="6" s="1"/>
  <c r="Q676" i="6" s="1"/>
  <c r="Q677" i="6" s="1"/>
  <c r="Q678" i="6" s="1"/>
  <c r="Q679" i="6" s="1"/>
  <c r="Q680" i="6" s="1"/>
  <c r="Q681" i="6" s="1"/>
  <c r="Q682" i="6" s="1"/>
  <c r="Q683" i="6" s="1"/>
  <c r="Q684" i="6" s="1"/>
  <c r="Q685" i="6" s="1"/>
  <c r="Q686" i="6" s="1"/>
  <c r="Q687" i="6" s="1"/>
  <c r="Q688" i="6" s="1"/>
  <c r="Q689" i="6" s="1"/>
  <c r="Q690" i="6" s="1"/>
  <c r="Q691" i="6" s="1"/>
  <c r="Q692" i="6" s="1"/>
  <c r="Q693" i="6" s="1"/>
  <c r="Q694" i="6" s="1"/>
  <c r="Q695" i="6" s="1"/>
  <c r="Q696" i="6" s="1"/>
  <c r="Q697" i="6" s="1"/>
  <c r="Q698" i="6" s="1"/>
  <c r="Q699" i="6" s="1"/>
  <c r="Q700" i="6" s="1"/>
  <c r="Q701" i="6" s="1"/>
  <c r="Q702" i="6" s="1"/>
  <c r="Q703" i="6" s="1"/>
  <c r="Q704" i="6" s="1"/>
  <c r="Q705" i="6" s="1"/>
  <c r="Q706" i="6" s="1"/>
  <c r="Q707" i="6" s="1"/>
  <c r="Q708" i="6" s="1"/>
  <c r="Q709" i="6" s="1"/>
  <c r="Q710" i="6" s="1"/>
  <c r="Q711" i="6" s="1"/>
  <c r="Q712" i="6" s="1"/>
  <c r="Q713" i="6" s="1"/>
  <c r="Q714" i="6" s="1"/>
  <c r="Q715" i="6" s="1"/>
  <c r="Q716" i="6" s="1"/>
  <c r="Q717" i="6" s="1"/>
  <c r="Q718" i="6" s="1"/>
  <c r="Q719" i="6" s="1"/>
  <c r="Q720" i="6" s="1"/>
  <c r="Q721" i="6" s="1"/>
  <c r="Q722" i="6" s="1"/>
  <c r="Q723" i="6" s="1"/>
  <c r="Q724" i="6" s="1"/>
  <c r="Q725" i="6" s="1"/>
  <c r="Q726" i="6" s="1"/>
  <c r="Q727" i="6" s="1"/>
  <c r="Q728" i="6" s="1"/>
  <c r="Q729" i="6" s="1"/>
  <c r="Q730" i="6" s="1"/>
  <c r="Q731" i="6" s="1"/>
  <c r="Q732" i="6" s="1"/>
  <c r="Q733" i="6" s="1"/>
  <c r="Q734" i="6" s="1"/>
  <c r="Q735" i="6" s="1"/>
  <c r="Q736" i="6" s="1"/>
  <c r="Q737" i="6" s="1"/>
  <c r="Q738" i="6" s="1"/>
  <c r="Q739" i="6" s="1"/>
  <c r="Q740" i="6" s="1"/>
  <c r="Q741" i="6" s="1"/>
  <c r="Q742" i="6" s="1"/>
  <c r="Q743" i="6" s="1"/>
  <c r="Q744" i="6" s="1"/>
  <c r="Q745" i="6" s="1"/>
  <c r="Q746" i="6" s="1"/>
  <c r="Q747" i="6" s="1"/>
  <c r="Q748" i="6" s="1"/>
  <c r="Q749" i="6" s="1"/>
  <c r="Q750" i="6" s="1"/>
  <c r="Q751" i="6" s="1"/>
  <c r="Q752" i="6" s="1"/>
  <c r="Q753" i="6" s="1"/>
  <c r="Q754" i="6" s="1"/>
  <c r="Q755" i="6" s="1"/>
  <c r="Q756" i="6" s="1"/>
  <c r="Q757" i="6" s="1"/>
  <c r="Q758" i="6" s="1"/>
  <c r="Q759" i="6" s="1"/>
  <c r="Q760" i="6" s="1"/>
  <c r="Q761" i="6" s="1"/>
  <c r="Q762" i="6" s="1"/>
  <c r="Q763" i="6" s="1"/>
  <c r="Q764" i="6" s="1"/>
  <c r="Q765" i="6" s="1"/>
  <c r="Q766" i="6" s="1"/>
  <c r="Q767" i="6" s="1"/>
  <c r="Q768" i="6" s="1"/>
  <c r="Q769" i="6" s="1"/>
  <c r="Q770" i="6" s="1"/>
  <c r="Q771" i="6" s="1"/>
  <c r="Q772" i="6" s="1"/>
  <c r="Q773" i="6" s="1"/>
  <c r="Q774" i="6" s="1"/>
  <c r="Q775" i="6" s="1"/>
  <c r="Q776" i="6" s="1"/>
  <c r="Q777" i="6" s="1"/>
  <c r="Q778" i="6" s="1"/>
  <c r="Q779" i="6" s="1"/>
  <c r="Q780" i="6" s="1"/>
  <c r="Q781" i="6" s="1"/>
  <c r="Q782" i="6" s="1"/>
  <c r="Q783" i="6" s="1"/>
  <c r="Q784" i="6" s="1"/>
  <c r="Q785" i="6" s="1"/>
  <c r="Q786" i="6" s="1"/>
  <c r="Q787" i="6" s="1"/>
  <c r="Q788" i="6" s="1"/>
  <c r="Q789" i="6" s="1"/>
  <c r="Q790" i="6" s="1"/>
  <c r="Q791" i="6" s="1"/>
  <c r="Q792" i="6" s="1"/>
  <c r="Q793" i="6" s="1"/>
  <c r="Q794" i="6" s="1"/>
  <c r="Q795" i="6" s="1"/>
  <c r="Q796" i="6" s="1"/>
  <c r="Q797" i="6" s="1"/>
  <c r="Q798" i="6" s="1"/>
  <c r="Q799" i="6" s="1"/>
  <c r="Q800" i="6" s="1"/>
  <c r="Q801" i="6" s="1"/>
  <c r="Q802" i="6" s="1"/>
  <c r="Q803" i="6" s="1"/>
  <c r="Q804" i="6" s="1"/>
  <c r="Q805" i="6" s="1"/>
  <c r="Q806" i="6" s="1"/>
  <c r="Q807" i="6" s="1"/>
  <c r="Q808" i="6" s="1"/>
  <c r="Q809" i="6" s="1"/>
  <c r="Q810" i="6" s="1"/>
  <c r="Q811" i="6" s="1"/>
  <c r="Q812" i="6" s="1"/>
  <c r="Q813" i="6" s="1"/>
  <c r="Q814" i="6" s="1"/>
  <c r="Q815" i="6" s="1"/>
  <c r="Q816" i="6" s="1"/>
  <c r="Q817" i="6" s="1"/>
  <c r="Q818" i="6" s="1"/>
  <c r="Q819" i="6" s="1"/>
  <c r="Q820" i="6" s="1"/>
  <c r="Q821" i="6" s="1"/>
  <c r="Q822" i="6" s="1"/>
  <c r="Q823" i="6" s="1"/>
  <c r="Q824" i="6" s="1"/>
  <c r="Q825" i="6" s="1"/>
  <c r="Q826" i="6" s="1"/>
  <c r="Q827" i="6" s="1"/>
  <c r="Q828" i="6" s="1"/>
  <c r="Q829" i="6" s="1"/>
  <c r="Q830" i="6" s="1"/>
  <c r="Q831" i="6" s="1"/>
  <c r="Q832" i="6" s="1"/>
  <c r="Q833" i="6" s="1"/>
  <c r="Q834" i="6" s="1"/>
  <c r="Q835" i="6" s="1"/>
  <c r="Q836" i="6" s="1"/>
  <c r="Q837" i="6" s="1"/>
  <c r="Q838" i="6" s="1"/>
  <c r="Q839" i="6" s="1"/>
  <c r="Q840" i="6" s="1"/>
  <c r="Q841" i="6" s="1"/>
  <c r="Q842" i="6" s="1"/>
  <c r="Q843" i="6" s="1"/>
  <c r="Q844" i="6" s="1"/>
  <c r="Q845" i="6" s="1"/>
  <c r="Q846" i="6" s="1"/>
  <c r="Q847" i="6" s="1"/>
  <c r="Q848" i="6" s="1"/>
  <c r="Q849" i="6" s="1"/>
  <c r="Q850" i="6" s="1"/>
  <c r="Q851" i="6" s="1"/>
  <c r="Q852" i="6" s="1"/>
  <c r="Q853" i="6" s="1"/>
  <c r="Q854" i="6" s="1"/>
  <c r="Q855" i="6" s="1"/>
  <c r="Q856" i="6" s="1"/>
  <c r="Q857" i="6" s="1"/>
  <c r="Q858" i="6" s="1"/>
  <c r="Q859" i="6" s="1"/>
  <c r="Q860" i="6" s="1"/>
  <c r="Q861" i="6" s="1"/>
  <c r="Q862" i="6" s="1"/>
  <c r="Q863" i="6" s="1"/>
  <c r="Q864" i="6" s="1"/>
  <c r="Q865" i="6" s="1"/>
  <c r="Q866" i="6" s="1"/>
  <c r="Q867" i="6" s="1"/>
  <c r="Q868" i="6" s="1"/>
  <c r="Q869" i="6" s="1"/>
  <c r="Q870" i="6" s="1"/>
  <c r="Q871" i="6" s="1"/>
  <c r="Q872" i="6" s="1"/>
  <c r="Q873" i="6" s="1"/>
  <c r="Q874" i="6" s="1"/>
  <c r="Q875" i="6" s="1"/>
  <c r="Q876" i="6" s="1"/>
  <c r="Q877" i="6" s="1"/>
  <c r="Q878" i="6" s="1"/>
  <c r="Q879" i="6" s="1"/>
  <c r="Q880" i="6" s="1"/>
  <c r="Q881" i="6" s="1"/>
  <c r="Q882" i="6" s="1"/>
  <c r="Q883" i="6" s="1"/>
  <c r="Q884" i="6" s="1"/>
  <c r="Q885" i="6" s="1"/>
  <c r="Q886" i="6" s="1"/>
  <c r="Q887" i="6" s="1"/>
  <c r="Q888" i="6" s="1"/>
  <c r="Q889" i="6" s="1"/>
  <c r="Q890" i="6" s="1"/>
  <c r="Q891" i="6" s="1"/>
  <c r="Q892" i="6" s="1"/>
  <c r="Q893" i="6" s="1"/>
  <c r="Q894" i="6" s="1"/>
  <c r="Q895" i="6" s="1"/>
  <c r="Q896" i="6" s="1"/>
  <c r="Q897" i="6" s="1"/>
  <c r="Q898" i="6" s="1"/>
  <c r="Q899" i="6" s="1"/>
  <c r="Q900" i="6" s="1"/>
  <c r="Q901" i="6" s="1"/>
  <c r="Q902" i="6" s="1"/>
  <c r="Q903" i="6" s="1"/>
  <c r="Q904" i="6" s="1"/>
  <c r="Q905" i="6" s="1"/>
  <c r="Q906" i="6" s="1"/>
  <c r="Q907" i="6" s="1"/>
  <c r="Q908" i="6" s="1"/>
  <c r="Q909" i="6" s="1"/>
  <c r="Q910" i="6" s="1"/>
  <c r="Q911" i="6" s="1"/>
  <c r="Q912" i="6" s="1"/>
  <c r="Q913" i="6" s="1"/>
  <c r="Q914" i="6" s="1"/>
  <c r="Q915" i="6" s="1"/>
  <c r="Q916" i="6" s="1"/>
  <c r="Q917" i="6" s="1"/>
  <c r="Q918" i="6" s="1"/>
  <c r="Q919" i="6" s="1"/>
  <c r="Q920" i="6" s="1"/>
  <c r="Q921" i="6" s="1"/>
  <c r="Q922" i="6" s="1"/>
  <c r="Q923" i="6" s="1"/>
  <c r="Q924" i="6" s="1"/>
  <c r="Q925" i="6" s="1"/>
  <c r="Q926" i="6" s="1"/>
  <c r="Q927" i="6" s="1"/>
  <c r="Q928" i="6" s="1"/>
  <c r="Q929" i="6" s="1"/>
  <c r="Q930" i="6" s="1"/>
  <c r="Q931" i="6" s="1"/>
  <c r="Q932" i="6" s="1"/>
  <c r="Q933" i="6" s="1"/>
  <c r="Q934" i="6" s="1"/>
  <c r="Q935" i="6" s="1"/>
  <c r="Q936" i="6" s="1"/>
  <c r="Q937" i="6" s="1"/>
  <c r="Q938" i="6" s="1"/>
  <c r="Q939" i="6" s="1"/>
  <c r="Q940" i="6" s="1"/>
  <c r="Q941" i="6" s="1"/>
  <c r="Q942" i="6" s="1"/>
  <c r="Q943" i="6" s="1"/>
  <c r="Q944" i="6" s="1"/>
  <c r="Q945" i="6" s="1"/>
  <c r="Q946" i="6" s="1"/>
  <c r="Q947" i="6" s="1"/>
  <c r="Q948" i="6" s="1"/>
  <c r="Q949" i="6" s="1"/>
  <c r="Q950" i="6" s="1"/>
  <c r="Q951" i="6" s="1"/>
  <c r="Q952" i="6" s="1"/>
  <c r="Q953" i="6" s="1"/>
  <c r="Q954" i="6" s="1"/>
  <c r="Q955" i="6" s="1"/>
  <c r="Q956" i="6" s="1"/>
  <c r="Q957" i="6" s="1"/>
  <c r="Q958" i="6" s="1"/>
  <c r="Q959" i="6" s="1"/>
  <c r="Q960" i="6" s="1"/>
  <c r="Q961" i="6" s="1"/>
  <c r="Q962" i="6" s="1"/>
  <c r="Q963" i="6" s="1"/>
  <c r="Q964" i="6" s="1"/>
  <c r="Q965" i="6" s="1"/>
  <c r="Q966" i="6" s="1"/>
  <c r="Q967" i="6" s="1"/>
  <c r="Q968" i="6" s="1"/>
  <c r="Q969" i="6" s="1"/>
  <c r="Q970" i="6" s="1"/>
  <c r="Q971" i="6" s="1"/>
  <c r="Q972" i="6" s="1"/>
  <c r="Q973" i="6" s="1"/>
  <c r="Q974" i="6" s="1"/>
  <c r="Q975" i="6" s="1"/>
  <c r="Q976" i="6" s="1"/>
  <c r="Q977" i="6" s="1"/>
  <c r="Q978" i="6" s="1"/>
  <c r="Q979" i="6" s="1"/>
  <c r="Q980" i="6" s="1"/>
  <c r="Q981" i="6" s="1"/>
  <c r="Q982" i="6" s="1"/>
  <c r="Q983" i="6" s="1"/>
  <c r="Q984" i="6" s="1"/>
  <c r="Q985" i="6" s="1"/>
  <c r="Q986" i="6" s="1"/>
  <c r="Q987" i="6" s="1"/>
  <c r="Q988" i="6" s="1"/>
  <c r="Q989" i="6" s="1"/>
  <c r="Q990" i="6" s="1"/>
  <c r="Q991" i="6" s="1"/>
  <c r="Q992" i="6" s="1"/>
  <c r="Q993" i="6" s="1"/>
  <c r="Q994" i="6" s="1"/>
  <c r="Q995" i="6" s="1"/>
  <c r="Q996" i="6" s="1"/>
  <c r="Q997" i="6" s="1"/>
  <c r="Q998" i="6" s="1"/>
  <c r="Q999" i="6" s="1"/>
  <c r="Q1000" i="6" s="1"/>
  <c r="Q1001" i="6" s="1"/>
  <c r="Q1002" i="6" s="1"/>
  <c r="Q1003" i="6" s="1"/>
  <c r="Q1004" i="6" s="1"/>
  <c r="Q1005" i="6" s="1"/>
  <c r="Q1006" i="6" s="1"/>
  <c r="Q1007" i="6" s="1"/>
  <c r="Q1008" i="6" s="1"/>
  <c r="Q1009" i="6" s="1"/>
  <c r="Q1010" i="6" s="1"/>
  <c r="Q1011" i="6" s="1"/>
  <c r="Q1012" i="6" s="1"/>
  <c r="Q1013" i="6" s="1"/>
  <c r="Q1014" i="6" s="1"/>
  <c r="Q1015" i="6" s="1"/>
  <c r="Q1016" i="6" s="1"/>
  <c r="Q1017" i="6" s="1"/>
  <c r="Q1018" i="6" s="1"/>
  <c r="Q1019" i="6" s="1"/>
  <c r="Q1020" i="6" s="1"/>
  <c r="Q1021" i="6" s="1"/>
  <c r="Q1022" i="6" s="1"/>
  <c r="Q1023" i="6" s="1"/>
  <c r="Q1024" i="6" s="1"/>
  <c r="Q1025" i="6" s="1"/>
  <c r="Q1026" i="6" s="1"/>
  <c r="Q1027" i="6" s="1"/>
  <c r="Q1028" i="6" s="1"/>
  <c r="Q1029" i="6" s="1"/>
  <c r="Q1030" i="6" s="1"/>
  <c r="Q1031" i="6" s="1"/>
  <c r="Q1032" i="6" s="1"/>
  <c r="Q1033" i="6" s="1"/>
  <c r="Q1034" i="6" s="1"/>
  <c r="Q1035" i="6" s="1"/>
  <c r="Q1036" i="6" s="1"/>
  <c r="Q1037" i="6" s="1"/>
  <c r="Q1038" i="6" s="1"/>
  <c r="Q1039" i="6" s="1"/>
  <c r="Q1040" i="6" s="1"/>
  <c r="Q1041" i="6" s="1"/>
  <c r="Q1042" i="6" s="1"/>
  <c r="Q1043" i="6" s="1"/>
  <c r="Q1044" i="6" s="1"/>
  <c r="Q1045" i="6" s="1"/>
  <c r="Q1046" i="6" s="1"/>
  <c r="Q1047" i="6" s="1"/>
  <c r="Q1048" i="6" s="1"/>
  <c r="Q1049" i="6" s="1"/>
  <c r="Q1050" i="6" s="1"/>
  <c r="Q1051" i="6" s="1"/>
  <c r="Q1052" i="6" s="1"/>
  <c r="Q1053" i="6" s="1"/>
  <c r="Q1054" i="6" s="1"/>
  <c r="Q1055" i="6" s="1"/>
  <c r="Q1056" i="6" s="1"/>
  <c r="Q1057" i="6" s="1"/>
  <c r="Q1058" i="6" s="1"/>
  <c r="Q1059" i="6" s="1"/>
  <c r="Q1060" i="6" s="1"/>
  <c r="Q1061" i="6" s="1"/>
  <c r="Q1062" i="6" s="1"/>
  <c r="Q1063" i="6" s="1"/>
  <c r="Q1064" i="6" s="1"/>
  <c r="Q1065" i="6" s="1"/>
  <c r="Q1066" i="6" s="1"/>
  <c r="Q1067" i="6" s="1"/>
  <c r="Q1068" i="6" s="1"/>
  <c r="Q1069" i="6" s="1"/>
  <c r="Q1070" i="6" s="1"/>
  <c r="Q1071" i="6" s="1"/>
  <c r="Q1072" i="6" s="1"/>
  <c r="Q1073" i="6" s="1"/>
  <c r="Q1074" i="6" s="1"/>
  <c r="Q1075" i="6" s="1"/>
  <c r="Q1076" i="6" s="1"/>
  <c r="Q1077" i="6" s="1"/>
  <c r="Q1078" i="6" s="1"/>
  <c r="Q1079" i="6" s="1"/>
  <c r="Q1080" i="6" s="1"/>
  <c r="Q1081" i="6" s="1"/>
  <c r="Q1082" i="6" s="1"/>
  <c r="Q1083" i="6" s="1"/>
  <c r="Q1084" i="6" s="1"/>
  <c r="Q1085" i="6" s="1"/>
  <c r="Q1086" i="6" s="1"/>
  <c r="Q1087" i="6" s="1"/>
  <c r="Q1088" i="6" s="1"/>
  <c r="Q1089" i="6" s="1"/>
  <c r="Q1090" i="6" s="1"/>
  <c r="Q1091" i="6" s="1"/>
  <c r="Q1092" i="6" s="1"/>
  <c r="Q1093" i="6" s="1"/>
  <c r="Q1094" i="6" s="1"/>
  <c r="Q1095" i="6" s="1"/>
  <c r="Q1096" i="6" s="1"/>
  <c r="Q1097" i="6" s="1"/>
  <c r="Q1098" i="6" s="1"/>
  <c r="Q1099" i="6" s="1"/>
  <c r="Q1100" i="6" s="1"/>
  <c r="Q1101" i="6" s="1"/>
  <c r="Q1102" i="6" s="1"/>
  <c r="Q1103" i="6" s="1"/>
  <c r="Q1104" i="6" s="1"/>
  <c r="Q1105" i="6" s="1"/>
  <c r="Q1106" i="6" s="1"/>
  <c r="Q1107" i="6" s="1"/>
  <c r="Q1108" i="6" s="1"/>
  <c r="Q1109" i="6" s="1"/>
  <c r="Q1110" i="6" s="1"/>
  <c r="Q1111" i="6" s="1"/>
  <c r="Q1112" i="6" s="1"/>
  <c r="Q1113" i="6" s="1"/>
  <c r="Q1114" i="6" s="1"/>
  <c r="Q1115" i="6" s="1"/>
  <c r="Q1116" i="6" s="1"/>
  <c r="Q1117" i="6" s="1"/>
  <c r="Q1118" i="6" s="1"/>
  <c r="Q1119" i="6" s="1"/>
  <c r="Q1120" i="6" s="1"/>
  <c r="Q1121" i="6" s="1"/>
  <c r="Q1122" i="6" s="1"/>
  <c r="Q1123" i="6" s="1"/>
  <c r="Q1124" i="6" s="1"/>
  <c r="Q1125" i="6" s="1"/>
  <c r="Q1126" i="6" s="1"/>
  <c r="Q1127" i="6" s="1"/>
  <c r="Q1128" i="6" s="1"/>
  <c r="Q1129" i="6" s="1"/>
  <c r="Q1130" i="6" s="1"/>
  <c r="Q1131" i="6" s="1"/>
  <c r="Q1132" i="6" s="1"/>
  <c r="Q1133" i="6" s="1"/>
  <c r="Q1134" i="6" s="1"/>
  <c r="Q1135" i="6" s="1"/>
  <c r="Q1136" i="6" s="1"/>
  <c r="Q1137" i="6" s="1"/>
  <c r="Q1138" i="6" s="1"/>
  <c r="Q1139" i="6" s="1"/>
  <c r="Q1140" i="6" s="1"/>
  <c r="Q1141" i="6" s="1"/>
  <c r="Q1142" i="6" s="1"/>
  <c r="Q1143" i="6" s="1"/>
  <c r="Q1144" i="6" s="1"/>
  <c r="Q1145" i="6" s="1"/>
  <c r="Q1146" i="6" s="1"/>
  <c r="Q1147" i="6" s="1"/>
  <c r="Q1148" i="6" s="1"/>
  <c r="Q1149" i="6" s="1"/>
  <c r="Q1150" i="6" s="1"/>
  <c r="Q1151" i="6" s="1"/>
  <c r="Q1152" i="6" s="1"/>
  <c r="Q1153" i="6" s="1"/>
  <c r="Q1154" i="6" s="1"/>
  <c r="Q1155" i="6" s="1"/>
  <c r="Q1156" i="6" s="1"/>
  <c r="Q1157" i="6" s="1"/>
  <c r="Q1158" i="6" s="1"/>
  <c r="Q1159" i="6" s="1"/>
  <c r="Q1160" i="6" s="1"/>
  <c r="Q1161" i="6" s="1"/>
  <c r="Q1162" i="6" s="1"/>
  <c r="Q1163" i="6" s="1"/>
  <c r="Q1164" i="6" s="1"/>
  <c r="Q1165" i="6" s="1"/>
  <c r="Q1166" i="6" s="1"/>
  <c r="Q1167" i="6" s="1"/>
  <c r="Q1168" i="6" s="1"/>
  <c r="Q1169" i="6" s="1"/>
  <c r="Q1170" i="6" s="1"/>
  <c r="Q1171" i="6" s="1"/>
  <c r="Q1172" i="6" s="1"/>
  <c r="Q1173" i="6" s="1"/>
  <c r="Q1174" i="6" s="1"/>
  <c r="Q1175" i="6" s="1"/>
  <c r="Q1176" i="6" s="1"/>
  <c r="Q1177" i="6" s="1"/>
  <c r="Q1178" i="6" s="1"/>
  <c r="Q1179" i="6" s="1"/>
  <c r="Q1180" i="6" s="1"/>
  <c r="Q1181" i="6" s="1"/>
  <c r="Q1182" i="6" s="1"/>
  <c r="Q1183" i="6" s="1"/>
  <c r="Q1184" i="6" s="1"/>
  <c r="Q1185" i="6" s="1"/>
  <c r="Q1186" i="6" s="1"/>
  <c r="Q1187" i="6" s="1"/>
  <c r="Q1188" i="6" s="1"/>
  <c r="Q1189" i="6" s="1"/>
  <c r="Q1190" i="6" s="1"/>
  <c r="Q1191" i="6" s="1"/>
  <c r="Q1192" i="6" s="1"/>
  <c r="Q1193" i="6" s="1"/>
  <c r="Q1194" i="6" s="1"/>
  <c r="Q1195" i="6" s="1"/>
  <c r="Q1196" i="6" s="1"/>
  <c r="Q1197" i="6" s="1"/>
  <c r="Q1198" i="6" s="1"/>
  <c r="Q1199" i="6" s="1"/>
  <c r="Q1200" i="6" s="1"/>
  <c r="Q1201" i="6" s="1"/>
  <c r="Q1202" i="6" s="1"/>
  <c r="Q1203" i="6" s="1"/>
  <c r="Q1204" i="6" s="1"/>
  <c r="Q1205" i="6" s="1"/>
  <c r="Q1206" i="6" s="1"/>
  <c r="Q1207" i="6" s="1"/>
  <c r="Q1208" i="6" s="1"/>
  <c r="Q1209" i="6" s="1"/>
  <c r="Q1210" i="6" s="1"/>
  <c r="Q1211" i="6" s="1"/>
  <c r="Q1212" i="6" s="1"/>
  <c r="Q1213" i="6" s="1"/>
  <c r="Q1214" i="6" s="1"/>
  <c r="Q1215" i="6" s="1"/>
  <c r="Q1216" i="6" s="1"/>
  <c r="Q1217" i="6" s="1"/>
  <c r="Q1218" i="6" s="1"/>
  <c r="Q1219" i="6" s="1"/>
  <c r="Q1220" i="6" s="1"/>
  <c r="Q1221" i="6" s="1"/>
  <c r="Q1222" i="6" s="1"/>
  <c r="Q1223" i="6" s="1"/>
  <c r="Q1224" i="6" s="1"/>
  <c r="Q1225" i="6" s="1"/>
  <c r="Q1226" i="6" s="1"/>
  <c r="Q1227" i="6" s="1"/>
  <c r="Q1228" i="6" s="1"/>
  <c r="Q1229" i="6" s="1"/>
  <c r="Q1230" i="6" s="1"/>
  <c r="Q1231" i="6" s="1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C816" i="14"/>
  <c r="C817" i="14"/>
  <c r="C818" i="14"/>
  <c r="M60" i="20"/>
  <c r="L60" i="20"/>
  <c r="K60" i="20"/>
  <c r="J60" i="20"/>
  <c r="I60" i="20"/>
  <c r="H60" i="20"/>
  <c r="G60" i="20"/>
  <c r="F60" i="20"/>
  <c r="E60" i="20"/>
  <c r="D60" i="20"/>
  <c r="C60" i="20"/>
  <c r="B60" i="20"/>
  <c r="N59" i="20"/>
  <c r="N58" i="20"/>
  <c r="N57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8" i="20"/>
  <c r="N7" i="20"/>
  <c r="N6" i="20"/>
  <c r="N5" i="20"/>
  <c r="N4" i="20"/>
  <c r="N3" i="20"/>
  <c r="N2" i="20"/>
  <c r="AB38" i="15"/>
  <c r="AB39" i="15"/>
  <c r="AB40" i="15"/>
  <c r="AB41" i="15"/>
  <c r="AB42" i="15"/>
  <c r="AB43" i="15"/>
  <c r="AA5" i="15"/>
  <c r="P21" i="20" s="1"/>
  <c r="AA6" i="15"/>
  <c r="P22" i="20" s="1"/>
  <c r="AA7" i="15"/>
  <c r="P23" i="20" s="1"/>
  <c r="AA8" i="15"/>
  <c r="P24" i="20" s="1"/>
  <c r="AA9" i="15"/>
  <c r="P25" i="20" s="1"/>
  <c r="AA10" i="15"/>
  <c r="P26" i="20" s="1"/>
  <c r="AA11" i="15"/>
  <c r="P27" i="20" s="1"/>
  <c r="AA12" i="15"/>
  <c r="P28" i="20" s="1"/>
  <c r="AA13" i="15"/>
  <c r="P29" i="20" s="1"/>
  <c r="AA14" i="15"/>
  <c r="P30" i="20" s="1"/>
  <c r="AA15" i="15"/>
  <c r="P31" i="20" s="1"/>
  <c r="AA16" i="15"/>
  <c r="P32" i="20" s="1"/>
  <c r="AA17" i="15"/>
  <c r="P33" i="20" s="1"/>
  <c r="AA18" i="15"/>
  <c r="P34" i="20" s="1"/>
  <c r="AA19" i="15"/>
  <c r="P35" i="20" s="1"/>
  <c r="AA20" i="15"/>
  <c r="P36" i="20" s="1"/>
  <c r="AA21" i="15"/>
  <c r="P37" i="20" s="1"/>
  <c r="AA22" i="15"/>
  <c r="P38" i="20" s="1"/>
  <c r="AA23" i="15"/>
  <c r="P39" i="20" s="1"/>
  <c r="AA24" i="15"/>
  <c r="P40" i="20" s="1"/>
  <c r="AA25" i="15"/>
  <c r="P41" i="20" s="1"/>
  <c r="AA26" i="15"/>
  <c r="P42" i="20" s="1"/>
  <c r="AA27" i="15"/>
  <c r="P43" i="20" s="1"/>
  <c r="AA28" i="15"/>
  <c r="P44" i="20" s="1"/>
  <c r="AA29" i="15"/>
  <c r="P45" i="20" s="1"/>
  <c r="AA30" i="15"/>
  <c r="P46" i="20" s="1"/>
  <c r="AA31" i="15"/>
  <c r="P47" i="20" s="1"/>
  <c r="AA32" i="15"/>
  <c r="P48" i="20" s="1"/>
  <c r="AA33" i="15"/>
  <c r="P49" i="20" s="1"/>
  <c r="AA34" i="15"/>
  <c r="P50" i="20" s="1"/>
  <c r="AA35" i="15"/>
  <c r="P51" i="20" s="1"/>
  <c r="AA36" i="15"/>
  <c r="P52" i="20" s="1"/>
  <c r="AA37" i="15"/>
  <c r="P53" i="20" s="1"/>
  <c r="AA38" i="15"/>
  <c r="P54" i="20" s="1"/>
  <c r="AA39" i="15"/>
  <c r="P55" i="20" s="1"/>
  <c r="AA40" i="15"/>
  <c r="P56" i="20" s="1"/>
  <c r="AA41" i="15"/>
  <c r="P57" i="20" s="1"/>
  <c r="AA42" i="15"/>
  <c r="P58" i="20" s="1"/>
  <c r="AA43" i="15"/>
  <c r="P59" i="20" s="1"/>
  <c r="AA4" i="15"/>
  <c r="P20" i="20" s="1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I2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S69" i="16" s="1"/>
  <c r="T69" i="16" s="1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2" i="16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P11" i="14"/>
  <c r="P12" i="14"/>
  <c r="P10" i="14"/>
  <c r="P14" i="14"/>
  <c r="P13" i="14"/>
  <c r="P9" i="14"/>
  <c r="P8" i="14"/>
  <c r="P7" i="14"/>
  <c r="P6" i="14"/>
  <c r="P5" i="14"/>
  <c r="P4" i="14"/>
  <c r="P15" i="14" s="1"/>
  <c r="Q15" i="14"/>
  <c r="H411" i="2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782" i="14"/>
  <c r="D781" i="14"/>
  <c r="D780" i="14"/>
  <c r="D779" i="14"/>
  <c r="D778" i="14"/>
  <c r="D777" i="14"/>
  <c r="D776" i="14"/>
  <c r="D775" i="14"/>
  <c r="D774" i="14"/>
  <c r="D773" i="14"/>
  <c r="D772" i="14"/>
  <c r="D771" i="14"/>
  <c r="D770" i="14"/>
  <c r="D769" i="14"/>
  <c r="D768" i="14"/>
  <c r="D767" i="14"/>
  <c r="D766" i="14"/>
  <c r="D765" i="14"/>
  <c r="D764" i="14"/>
  <c r="D763" i="14"/>
  <c r="D762" i="14"/>
  <c r="D761" i="14"/>
  <c r="D760" i="14"/>
  <c r="D759" i="14"/>
  <c r="D758" i="14"/>
  <c r="D757" i="14"/>
  <c r="D756" i="14"/>
  <c r="D755" i="14"/>
  <c r="D754" i="14"/>
  <c r="D753" i="14"/>
  <c r="D752" i="14"/>
  <c r="D751" i="14"/>
  <c r="D750" i="14"/>
  <c r="D749" i="14"/>
  <c r="D748" i="14"/>
  <c r="D747" i="14"/>
  <c r="D746" i="14"/>
  <c r="D745" i="14"/>
  <c r="D744" i="14"/>
  <c r="D743" i="14"/>
  <c r="D742" i="14"/>
  <c r="D741" i="14"/>
  <c r="D740" i="14"/>
  <c r="D739" i="14"/>
  <c r="D738" i="14"/>
  <c r="D737" i="14"/>
  <c r="D736" i="14"/>
  <c r="D735" i="14"/>
  <c r="D734" i="14"/>
  <c r="D733" i="14"/>
  <c r="D732" i="14"/>
  <c r="D731" i="14"/>
  <c r="D730" i="14"/>
  <c r="D729" i="14"/>
  <c r="D728" i="14"/>
  <c r="D727" i="14"/>
  <c r="D726" i="14"/>
  <c r="D725" i="14"/>
  <c r="D724" i="14"/>
  <c r="D723" i="14"/>
  <c r="D722" i="14"/>
  <c r="D721" i="14"/>
  <c r="D720" i="14"/>
  <c r="D719" i="14"/>
  <c r="D718" i="14"/>
  <c r="D717" i="14"/>
  <c r="D716" i="14"/>
  <c r="D715" i="14"/>
  <c r="D714" i="14"/>
  <c r="D713" i="14"/>
  <c r="D712" i="14"/>
  <c r="D711" i="14"/>
  <c r="D710" i="14"/>
  <c r="D709" i="14"/>
  <c r="D708" i="14"/>
  <c r="D707" i="14"/>
  <c r="D706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8" i="14"/>
  <c r="D687" i="14"/>
  <c r="D686" i="14"/>
  <c r="D685" i="14"/>
  <c r="D684" i="14"/>
  <c r="D683" i="14"/>
  <c r="D682" i="14"/>
  <c r="D681" i="14"/>
  <c r="D680" i="14"/>
  <c r="D679" i="14"/>
  <c r="D678" i="14"/>
  <c r="D677" i="14"/>
  <c r="D676" i="14"/>
  <c r="D675" i="14"/>
  <c r="D674" i="14"/>
  <c r="D673" i="14"/>
  <c r="D672" i="14"/>
  <c r="D671" i="14"/>
  <c r="D670" i="14"/>
  <c r="D669" i="14"/>
  <c r="D668" i="14"/>
  <c r="D667" i="14"/>
  <c r="D666" i="14"/>
  <c r="D665" i="14"/>
  <c r="D664" i="14"/>
  <c r="D663" i="14"/>
  <c r="D662" i="14"/>
  <c r="D661" i="14"/>
  <c r="D660" i="14"/>
  <c r="D659" i="14"/>
  <c r="D658" i="14"/>
  <c r="D657" i="14"/>
  <c r="D656" i="14"/>
  <c r="D655" i="14"/>
  <c r="D654" i="14"/>
  <c r="D653" i="14"/>
  <c r="D652" i="14"/>
  <c r="D651" i="14"/>
  <c r="D650" i="14"/>
  <c r="D649" i="14"/>
  <c r="D648" i="14"/>
  <c r="D647" i="14"/>
  <c r="D646" i="14"/>
  <c r="D645" i="14"/>
  <c r="D644" i="14"/>
  <c r="D643" i="14"/>
  <c r="D642" i="14"/>
  <c r="D641" i="14"/>
  <c r="D640" i="14"/>
  <c r="D639" i="14"/>
  <c r="D638" i="14"/>
  <c r="D637" i="14"/>
  <c r="D636" i="14"/>
  <c r="D635" i="14"/>
  <c r="D634" i="14"/>
  <c r="D633" i="14"/>
  <c r="D632" i="14"/>
  <c r="D631" i="14"/>
  <c r="D630" i="14"/>
  <c r="D629" i="14"/>
  <c r="D628" i="14"/>
  <c r="D627" i="14"/>
  <c r="D626" i="14"/>
  <c r="D625" i="14"/>
  <c r="D624" i="14"/>
  <c r="D623" i="14"/>
  <c r="D622" i="14"/>
  <c r="D621" i="14"/>
  <c r="D620" i="14"/>
  <c r="D619" i="14"/>
  <c r="D618" i="14"/>
  <c r="D617" i="14"/>
  <c r="D616" i="14"/>
  <c r="D615" i="14"/>
  <c r="D614" i="14"/>
  <c r="D613" i="14"/>
  <c r="D612" i="14"/>
  <c r="D611" i="14"/>
  <c r="D610" i="14"/>
  <c r="D609" i="14"/>
  <c r="D608" i="14"/>
  <c r="D607" i="14"/>
  <c r="D606" i="14"/>
  <c r="D605" i="14"/>
  <c r="D604" i="14"/>
  <c r="D603" i="14"/>
  <c r="D602" i="14"/>
  <c r="D601" i="14"/>
  <c r="D600" i="14"/>
  <c r="D599" i="14"/>
  <c r="D598" i="14"/>
  <c r="D597" i="14"/>
  <c r="D596" i="14"/>
  <c r="D595" i="14"/>
  <c r="D594" i="14"/>
  <c r="D593" i="14"/>
  <c r="D592" i="14"/>
  <c r="D591" i="14"/>
  <c r="D590" i="14"/>
  <c r="D589" i="14"/>
  <c r="D588" i="14"/>
  <c r="D587" i="14"/>
  <c r="D586" i="14"/>
  <c r="D585" i="14"/>
  <c r="D584" i="14"/>
  <c r="D583" i="14"/>
  <c r="D582" i="14"/>
  <c r="D581" i="14"/>
  <c r="D580" i="14"/>
  <c r="D579" i="14"/>
  <c r="D578" i="14"/>
  <c r="D577" i="14"/>
  <c r="D576" i="14"/>
  <c r="D575" i="14"/>
  <c r="D574" i="14"/>
  <c r="D573" i="14"/>
  <c r="D572" i="14"/>
  <c r="D571" i="14"/>
  <c r="D570" i="14"/>
  <c r="D569" i="14"/>
  <c r="D568" i="14"/>
  <c r="D567" i="14"/>
  <c r="D566" i="14"/>
  <c r="D565" i="14"/>
  <c r="D564" i="14"/>
  <c r="D563" i="14"/>
  <c r="D562" i="14"/>
  <c r="D561" i="14"/>
  <c r="D560" i="14"/>
  <c r="D559" i="14"/>
  <c r="D558" i="14"/>
  <c r="D557" i="14"/>
  <c r="D556" i="14"/>
  <c r="D555" i="14"/>
  <c r="D554" i="14"/>
  <c r="D553" i="14"/>
  <c r="D552" i="14"/>
  <c r="D551" i="14"/>
  <c r="D550" i="14"/>
  <c r="D549" i="14"/>
  <c r="D548" i="14"/>
  <c r="D547" i="14"/>
  <c r="D546" i="14"/>
  <c r="D545" i="14"/>
  <c r="D544" i="14"/>
  <c r="D543" i="14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P2" i="10"/>
  <c r="O2" i="10"/>
  <c r="A77" i="12"/>
  <c r="A76" i="12"/>
  <c r="A72" i="12"/>
  <c r="A74" i="12" s="1"/>
  <c r="M70" i="12"/>
  <c r="L70" i="12"/>
  <c r="K70" i="12"/>
  <c r="J70" i="12"/>
  <c r="I70" i="12"/>
  <c r="R70" i="12" s="1"/>
  <c r="H70" i="12"/>
  <c r="G70" i="12"/>
  <c r="F70" i="12"/>
  <c r="E70" i="12"/>
  <c r="O70" i="12"/>
  <c r="D70" i="12"/>
  <c r="Q70" i="12"/>
  <c r="C70" i="12"/>
  <c r="B70" i="12"/>
  <c r="P70" i="12" s="1"/>
  <c r="M69" i="12"/>
  <c r="L69" i="12"/>
  <c r="K69" i="12"/>
  <c r="J69" i="12"/>
  <c r="I69" i="12"/>
  <c r="R69" i="12" s="1"/>
  <c r="H69" i="12"/>
  <c r="G69" i="12"/>
  <c r="F69" i="12"/>
  <c r="E69" i="12"/>
  <c r="O69" i="12"/>
  <c r="D69" i="12"/>
  <c r="Q69" i="12"/>
  <c r="C69" i="12"/>
  <c r="B69" i="12"/>
  <c r="P69" i="12" s="1"/>
  <c r="M68" i="12"/>
  <c r="L68" i="12"/>
  <c r="K68" i="12"/>
  <c r="J68" i="12"/>
  <c r="I68" i="12"/>
  <c r="R68" i="12" s="1"/>
  <c r="H68" i="12"/>
  <c r="G68" i="12"/>
  <c r="F68" i="12"/>
  <c r="E68" i="12"/>
  <c r="O68" i="12"/>
  <c r="D68" i="12"/>
  <c r="Q68" i="12"/>
  <c r="C68" i="12"/>
  <c r="B68" i="12"/>
  <c r="P68" i="12" s="1"/>
  <c r="M67" i="12"/>
  <c r="L67" i="12"/>
  <c r="K67" i="12"/>
  <c r="J67" i="12"/>
  <c r="I67" i="12"/>
  <c r="R67" i="12"/>
  <c r="H67" i="12"/>
  <c r="G67" i="12"/>
  <c r="F67" i="12"/>
  <c r="E67" i="12"/>
  <c r="O67" i="12" s="1"/>
  <c r="D67" i="12"/>
  <c r="Q67" i="12" s="1"/>
  <c r="C67" i="12"/>
  <c r="B67" i="12"/>
  <c r="P67" i="12" s="1"/>
  <c r="M66" i="12"/>
  <c r="L66" i="12"/>
  <c r="K66" i="12"/>
  <c r="J66" i="12"/>
  <c r="I66" i="12"/>
  <c r="R66" i="12" s="1"/>
  <c r="H66" i="12"/>
  <c r="G66" i="12"/>
  <c r="F66" i="12"/>
  <c r="E66" i="12"/>
  <c r="O66" i="12"/>
  <c r="D66" i="12"/>
  <c r="Q66" i="12"/>
  <c r="C66" i="12"/>
  <c r="B66" i="12"/>
  <c r="P66" i="12" s="1"/>
  <c r="M65" i="12"/>
  <c r="L65" i="12"/>
  <c r="K65" i="12"/>
  <c r="J65" i="12"/>
  <c r="I65" i="12"/>
  <c r="R65" i="12"/>
  <c r="H65" i="12"/>
  <c r="G65" i="12"/>
  <c r="F65" i="12"/>
  <c r="E65" i="12"/>
  <c r="O65" i="12" s="1"/>
  <c r="D65" i="12"/>
  <c r="Q65" i="12" s="1"/>
  <c r="C65" i="12"/>
  <c r="B65" i="12"/>
  <c r="P65" i="12" s="1"/>
  <c r="M64" i="12"/>
  <c r="L64" i="12"/>
  <c r="K64" i="12"/>
  <c r="J64" i="12"/>
  <c r="I64" i="12"/>
  <c r="R64" i="12" s="1"/>
  <c r="H64" i="12"/>
  <c r="G64" i="12"/>
  <c r="F64" i="12"/>
  <c r="E64" i="12"/>
  <c r="O64" i="12"/>
  <c r="D64" i="12"/>
  <c r="Q64" i="12"/>
  <c r="C64" i="12"/>
  <c r="B64" i="12"/>
  <c r="P64" i="12" s="1"/>
  <c r="M63" i="12"/>
  <c r="L63" i="12"/>
  <c r="K63" i="12"/>
  <c r="J63" i="12"/>
  <c r="I63" i="12"/>
  <c r="R63" i="12"/>
  <c r="H63" i="12"/>
  <c r="G63" i="12"/>
  <c r="F63" i="12"/>
  <c r="E63" i="12"/>
  <c r="O63" i="12" s="1"/>
  <c r="D63" i="12"/>
  <c r="Q63" i="12" s="1"/>
  <c r="C63" i="12"/>
  <c r="B63" i="12"/>
  <c r="P63" i="12" s="1"/>
  <c r="M62" i="12"/>
  <c r="L62" i="12"/>
  <c r="K62" i="12"/>
  <c r="J62" i="12"/>
  <c r="I62" i="12"/>
  <c r="R62" i="12" s="1"/>
  <c r="H62" i="12"/>
  <c r="G62" i="12"/>
  <c r="F62" i="12"/>
  <c r="E62" i="12"/>
  <c r="O62" i="12"/>
  <c r="D62" i="12"/>
  <c r="Q62" i="12"/>
  <c r="C62" i="12"/>
  <c r="B62" i="12"/>
  <c r="P62" i="12" s="1"/>
  <c r="M61" i="12"/>
  <c r="L61" i="12"/>
  <c r="K61" i="12"/>
  <c r="J61" i="12"/>
  <c r="I61" i="12"/>
  <c r="R61" i="12" s="1"/>
  <c r="H61" i="12"/>
  <c r="G61" i="12"/>
  <c r="F61" i="12"/>
  <c r="E61" i="12"/>
  <c r="O61" i="12"/>
  <c r="D61" i="12"/>
  <c r="Q61" i="12" s="1"/>
  <c r="C61" i="12"/>
  <c r="B61" i="12"/>
  <c r="P61" i="12"/>
  <c r="M60" i="12"/>
  <c r="L60" i="12"/>
  <c r="K60" i="12"/>
  <c r="J60" i="12"/>
  <c r="I60" i="12"/>
  <c r="R60" i="12" s="1"/>
  <c r="H60" i="12"/>
  <c r="G60" i="12"/>
  <c r="F60" i="12"/>
  <c r="E60" i="12"/>
  <c r="O60" i="12"/>
  <c r="D60" i="12"/>
  <c r="Q60" i="12"/>
  <c r="C60" i="12"/>
  <c r="B60" i="12"/>
  <c r="P60" i="12" s="1"/>
  <c r="M59" i="12"/>
  <c r="L59" i="12"/>
  <c r="K59" i="12"/>
  <c r="J59" i="12"/>
  <c r="I59" i="12"/>
  <c r="R59" i="12" s="1"/>
  <c r="H59" i="12"/>
  <c r="G59" i="12"/>
  <c r="F59" i="12"/>
  <c r="E59" i="12"/>
  <c r="O59" i="12"/>
  <c r="D59" i="12"/>
  <c r="Q59" i="12"/>
  <c r="C59" i="12"/>
  <c r="B59" i="12"/>
  <c r="P59" i="12" s="1"/>
  <c r="M58" i="12"/>
  <c r="L58" i="12"/>
  <c r="K58" i="12"/>
  <c r="J58" i="12"/>
  <c r="I58" i="12"/>
  <c r="R58" i="12" s="1"/>
  <c r="H58" i="12"/>
  <c r="G58" i="12"/>
  <c r="F58" i="12"/>
  <c r="E58" i="12"/>
  <c r="O58" i="12"/>
  <c r="D58" i="12"/>
  <c r="Q58" i="12"/>
  <c r="C58" i="12"/>
  <c r="B58" i="12"/>
  <c r="P58" i="12" s="1"/>
  <c r="M57" i="12"/>
  <c r="L57" i="12"/>
  <c r="K57" i="12"/>
  <c r="J57" i="12"/>
  <c r="I57" i="12"/>
  <c r="R57" i="12" s="1"/>
  <c r="H57" i="12"/>
  <c r="G57" i="12"/>
  <c r="F57" i="12"/>
  <c r="E57" i="12"/>
  <c r="O57" i="12"/>
  <c r="D57" i="12"/>
  <c r="Q57" i="12" s="1"/>
  <c r="C57" i="12"/>
  <c r="B57" i="12"/>
  <c r="P57" i="12" s="1"/>
  <c r="M56" i="12"/>
  <c r="L56" i="12"/>
  <c r="K56" i="12"/>
  <c r="J56" i="12"/>
  <c r="I56" i="12"/>
  <c r="R56" i="12" s="1"/>
  <c r="H56" i="12"/>
  <c r="G56" i="12"/>
  <c r="F56" i="12"/>
  <c r="E56" i="12"/>
  <c r="O56" i="12" s="1"/>
  <c r="D56" i="12"/>
  <c r="Q56" i="12" s="1"/>
  <c r="C56" i="12"/>
  <c r="B56" i="12"/>
  <c r="P56" i="12" s="1"/>
  <c r="M55" i="12"/>
  <c r="L55" i="12"/>
  <c r="K55" i="12"/>
  <c r="J55" i="12"/>
  <c r="I55" i="12"/>
  <c r="R55" i="12" s="1"/>
  <c r="H55" i="12"/>
  <c r="G55" i="12"/>
  <c r="F55" i="12"/>
  <c r="E55" i="12"/>
  <c r="O55" i="12" s="1"/>
  <c r="D55" i="12"/>
  <c r="Q55" i="12" s="1"/>
  <c r="C55" i="12"/>
  <c r="B55" i="12"/>
  <c r="P55" i="12" s="1"/>
  <c r="M54" i="12"/>
  <c r="L54" i="12"/>
  <c r="K54" i="12"/>
  <c r="J54" i="12"/>
  <c r="I54" i="12"/>
  <c r="R54" i="12" s="1"/>
  <c r="H54" i="12"/>
  <c r="G54" i="12"/>
  <c r="F54" i="12"/>
  <c r="E54" i="12"/>
  <c r="O54" i="12" s="1"/>
  <c r="D54" i="12"/>
  <c r="Q54" i="12" s="1"/>
  <c r="C54" i="12"/>
  <c r="B54" i="12"/>
  <c r="P54" i="12" s="1"/>
  <c r="M53" i="12"/>
  <c r="L53" i="12"/>
  <c r="K53" i="12"/>
  <c r="J53" i="12"/>
  <c r="I53" i="12"/>
  <c r="R53" i="12" s="1"/>
  <c r="H53" i="12"/>
  <c r="G53" i="12"/>
  <c r="F53" i="12"/>
  <c r="E53" i="12"/>
  <c r="O53" i="12" s="1"/>
  <c r="D53" i="12"/>
  <c r="Q53" i="12" s="1"/>
  <c r="C53" i="12"/>
  <c r="B53" i="12"/>
  <c r="P53" i="12" s="1"/>
  <c r="M52" i="12"/>
  <c r="L52" i="12"/>
  <c r="K52" i="12"/>
  <c r="J52" i="12"/>
  <c r="I52" i="12"/>
  <c r="R52" i="12"/>
  <c r="H52" i="12"/>
  <c r="G52" i="12"/>
  <c r="F52" i="12"/>
  <c r="E52" i="12"/>
  <c r="O52" i="12" s="1"/>
  <c r="D52" i="12"/>
  <c r="Q52" i="12" s="1"/>
  <c r="C52" i="12"/>
  <c r="B52" i="12"/>
  <c r="P52" i="12"/>
  <c r="M51" i="12"/>
  <c r="L51" i="12"/>
  <c r="K51" i="12"/>
  <c r="J51" i="12"/>
  <c r="I51" i="12"/>
  <c r="R51" i="12"/>
  <c r="H51" i="12"/>
  <c r="G51" i="12"/>
  <c r="F51" i="12"/>
  <c r="E51" i="12"/>
  <c r="O51" i="12" s="1"/>
  <c r="D51" i="12"/>
  <c r="Q51" i="12" s="1"/>
  <c r="C51" i="12"/>
  <c r="B51" i="12"/>
  <c r="P51" i="12"/>
  <c r="M50" i="12"/>
  <c r="L50" i="12"/>
  <c r="K50" i="12"/>
  <c r="J50" i="12"/>
  <c r="I50" i="12"/>
  <c r="R50" i="12"/>
  <c r="H50" i="12"/>
  <c r="G50" i="12"/>
  <c r="F50" i="12"/>
  <c r="E50" i="12"/>
  <c r="O50" i="12" s="1"/>
  <c r="D50" i="12"/>
  <c r="Q50" i="12" s="1"/>
  <c r="C50" i="12"/>
  <c r="B50" i="12"/>
  <c r="P50" i="12"/>
  <c r="M49" i="12"/>
  <c r="L49" i="12"/>
  <c r="K49" i="12"/>
  <c r="J49" i="12"/>
  <c r="I49" i="12"/>
  <c r="R49" i="12"/>
  <c r="H49" i="12"/>
  <c r="G49" i="12"/>
  <c r="F49" i="12"/>
  <c r="E49" i="12"/>
  <c r="O49" i="12" s="1"/>
  <c r="D49" i="12"/>
  <c r="Q49" i="12" s="1"/>
  <c r="C49" i="12"/>
  <c r="B49" i="12"/>
  <c r="P49" i="12"/>
  <c r="M48" i="12"/>
  <c r="L48" i="12"/>
  <c r="K48" i="12"/>
  <c r="J48" i="12"/>
  <c r="I48" i="12"/>
  <c r="R48" i="12"/>
  <c r="H48" i="12"/>
  <c r="G48" i="12"/>
  <c r="F48" i="12"/>
  <c r="E48" i="12"/>
  <c r="O48" i="12" s="1"/>
  <c r="D48" i="12"/>
  <c r="Q48" i="12" s="1"/>
  <c r="C48" i="12"/>
  <c r="B48" i="12"/>
  <c r="P48" i="12"/>
  <c r="M47" i="12"/>
  <c r="L47" i="12"/>
  <c r="K47" i="12"/>
  <c r="J47" i="12"/>
  <c r="I47" i="12"/>
  <c r="R47" i="12"/>
  <c r="H47" i="12"/>
  <c r="G47" i="12"/>
  <c r="F47" i="12"/>
  <c r="E47" i="12"/>
  <c r="O47" i="12" s="1"/>
  <c r="D47" i="12"/>
  <c r="Q47" i="12" s="1"/>
  <c r="C47" i="12"/>
  <c r="B47" i="12"/>
  <c r="P47" i="12"/>
  <c r="M46" i="12"/>
  <c r="L46" i="12"/>
  <c r="K46" i="12"/>
  <c r="J46" i="12"/>
  <c r="I46" i="12"/>
  <c r="R46" i="12"/>
  <c r="H46" i="12"/>
  <c r="G46" i="12"/>
  <c r="F46" i="12"/>
  <c r="E46" i="12"/>
  <c r="O46" i="12" s="1"/>
  <c r="D46" i="12"/>
  <c r="Q46" i="12" s="1"/>
  <c r="C46" i="12"/>
  <c r="B46" i="12"/>
  <c r="P46" i="12"/>
  <c r="M45" i="12"/>
  <c r="L45" i="12"/>
  <c r="K45" i="12"/>
  <c r="J45" i="12"/>
  <c r="I45" i="12"/>
  <c r="R45" i="12"/>
  <c r="H45" i="12"/>
  <c r="G45" i="12"/>
  <c r="F45" i="12"/>
  <c r="E45" i="12"/>
  <c r="O45" i="12" s="1"/>
  <c r="D45" i="12"/>
  <c r="Q45" i="12" s="1"/>
  <c r="C45" i="12"/>
  <c r="B45" i="12"/>
  <c r="P45" i="12"/>
  <c r="M44" i="12"/>
  <c r="L44" i="12"/>
  <c r="K44" i="12"/>
  <c r="J44" i="12"/>
  <c r="I44" i="12"/>
  <c r="R44" i="12"/>
  <c r="H44" i="12"/>
  <c r="G44" i="12"/>
  <c r="F44" i="12"/>
  <c r="E44" i="12"/>
  <c r="O44" i="12" s="1"/>
  <c r="D44" i="12"/>
  <c r="Q44" i="12" s="1"/>
  <c r="C44" i="12"/>
  <c r="B44" i="12"/>
  <c r="P44" i="12"/>
  <c r="M43" i="12"/>
  <c r="L43" i="12"/>
  <c r="K43" i="12"/>
  <c r="J43" i="12"/>
  <c r="I43" i="12"/>
  <c r="R43" i="12"/>
  <c r="H43" i="12"/>
  <c r="G43" i="12"/>
  <c r="F43" i="12"/>
  <c r="E43" i="12"/>
  <c r="O43" i="12" s="1"/>
  <c r="D43" i="12"/>
  <c r="Q43" i="12" s="1"/>
  <c r="C43" i="12"/>
  <c r="B43" i="12"/>
  <c r="P43" i="12"/>
  <c r="M42" i="12"/>
  <c r="L42" i="12"/>
  <c r="K42" i="12"/>
  <c r="J42" i="12"/>
  <c r="I42" i="12"/>
  <c r="R42" i="12"/>
  <c r="H42" i="12"/>
  <c r="G42" i="12"/>
  <c r="F42" i="12"/>
  <c r="E42" i="12"/>
  <c r="O42" i="12" s="1"/>
  <c r="D42" i="12"/>
  <c r="Q42" i="12" s="1"/>
  <c r="C42" i="12"/>
  <c r="B42" i="12"/>
  <c r="P42" i="12"/>
  <c r="M41" i="12"/>
  <c r="L41" i="12"/>
  <c r="K41" i="12"/>
  <c r="J41" i="12"/>
  <c r="I41" i="12"/>
  <c r="R41" i="12"/>
  <c r="H41" i="12"/>
  <c r="G41" i="12"/>
  <c r="F41" i="12"/>
  <c r="E41" i="12"/>
  <c r="O41" i="12" s="1"/>
  <c r="D41" i="12"/>
  <c r="Q41" i="12" s="1"/>
  <c r="C41" i="12"/>
  <c r="B41" i="12"/>
  <c r="P41" i="12"/>
  <c r="M40" i="12"/>
  <c r="L40" i="12"/>
  <c r="K40" i="12"/>
  <c r="J40" i="12"/>
  <c r="I40" i="12"/>
  <c r="R40" i="12"/>
  <c r="H40" i="12"/>
  <c r="G40" i="12"/>
  <c r="F40" i="12"/>
  <c r="E40" i="12"/>
  <c r="O40" i="12" s="1"/>
  <c r="D40" i="12"/>
  <c r="Q40" i="12" s="1"/>
  <c r="C40" i="12"/>
  <c r="B40" i="12"/>
  <c r="P40" i="12"/>
  <c r="M39" i="12"/>
  <c r="L39" i="12"/>
  <c r="K39" i="12"/>
  <c r="J39" i="12"/>
  <c r="I39" i="12"/>
  <c r="R39" i="12"/>
  <c r="H39" i="12"/>
  <c r="G39" i="12"/>
  <c r="F39" i="12"/>
  <c r="E39" i="12"/>
  <c r="O39" i="12" s="1"/>
  <c r="D39" i="12"/>
  <c r="Q39" i="12" s="1"/>
  <c r="C39" i="12"/>
  <c r="B39" i="12"/>
  <c r="P39" i="12"/>
  <c r="M38" i="12"/>
  <c r="L38" i="12"/>
  <c r="K38" i="12"/>
  <c r="J38" i="12"/>
  <c r="I38" i="12"/>
  <c r="R38" i="12"/>
  <c r="H38" i="12"/>
  <c r="G38" i="12"/>
  <c r="F38" i="12"/>
  <c r="E38" i="12"/>
  <c r="O38" i="12" s="1"/>
  <c r="D38" i="12"/>
  <c r="Q38" i="12" s="1"/>
  <c r="C38" i="12"/>
  <c r="B38" i="12"/>
  <c r="P38" i="12"/>
  <c r="M37" i="12"/>
  <c r="L37" i="12"/>
  <c r="K37" i="12"/>
  <c r="J37" i="12"/>
  <c r="I37" i="12"/>
  <c r="R37" i="12"/>
  <c r="H37" i="12"/>
  <c r="G37" i="12"/>
  <c r="F37" i="12"/>
  <c r="E37" i="12"/>
  <c r="O37" i="12" s="1"/>
  <c r="D37" i="12"/>
  <c r="Q37" i="12" s="1"/>
  <c r="C37" i="12"/>
  <c r="B37" i="12"/>
  <c r="P37" i="12"/>
  <c r="M36" i="12"/>
  <c r="L36" i="12"/>
  <c r="K36" i="12"/>
  <c r="J36" i="12"/>
  <c r="I36" i="12"/>
  <c r="R36" i="12"/>
  <c r="H36" i="12"/>
  <c r="G36" i="12"/>
  <c r="F36" i="12"/>
  <c r="E36" i="12"/>
  <c r="O36" i="12" s="1"/>
  <c r="D36" i="12"/>
  <c r="Q36" i="12" s="1"/>
  <c r="C36" i="12"/>
  <c r="B36" i="12"/>
  <c r="P36" i="12"/>
  <c r="M35" i="12"/>
  <c r="L35" i="12"/>
  <c r="K35" i="12"/>
  <c r="J35" i="12"/>
  <c r="I35" i="12"/>
  <c r="R35" i="12"/>
  <c r="H35" i="12"/>
  <c r="G35" i="12"/>
  <c r="F35" i="12"/>
  <c r="E35" i="12"/>
  <c r="O35" i="12" s="1"/>
  <c r="D35" i="12"/>
  <c r="Q35" i="12" s="1"/>
  <c r="C35" i="12"/>
  <c r="B35" i="12"/>
  <c r="P35" i="12"/>
  <c r="M34" i="12"/>
  <c r="L34" i="12"/>
  <c r="K34" i="12"/>
  <c r="J34" i="12"/>
  <c r="I34" i="12"/>
  <c r="R34" i="12"/>
  <c r="H34" i="12"/>
  <c r="G34" i="12"/>
  <c r="F34" i="12"/>
  <c r="E34" i="12"/>
  <c r="O34" i="12" s="1"/>
  <c r="D34" i="12"/>
  <c r="Q34" i="12" s="1"/>
  <c r="C34" i="12"/>
  <c r="B34" i="12"/>
  <c r="P34" i="12"/>
  <c r="M33" i="12"/>
  <c r="L33" i="12"/>
  <c r="K33" i="12"/>
  <c r="J33" i="12"/>
  <c r="I33" i="12"/>
  <c r="R33" i="12"/>
  <c r="H33" i="12"/>
  <c r="G33" i="12"/>
  <c r="F33" i="12"/>
  <c r="E33" i="12"/>
  <c r="O33" i="12" s="1"/>
  <c r="D33" i="12"/>
  <c r="Q33" i="12" s="1"/>
  <c r="C33" i="12"/>
  <c r="B33" i="12"/>
  <c r="P33" i="12"/>
  <c r="M32" i="12"/>
  <c r="L32" i="12"/>
  <c r="K32" i="12"/>
  <c r="J32" i="12"/>
  <c r="I32" i="12"/>
  <c r="R32" i="12"/>
  <c r="H32" i="12"/>
  <c r="G32" i="12"/>
  <c r="F32" i="12"/>
  <c r="E32" i="12"/>
  <c r="O32" i="12" s="1"/>
  <c r="D32" i="12"/>
  <c r="Q32" i="12" s="1"/>
  <c r="C32" i="12"/>
  <c r="B32" i="12"/>
  <c r="P32" i="12"/>
  <c r="M31" i="12"/>
  <c r="L31" i="12"/>
  <c r="K31" i="12"/>
  <c r="J31" i="12"/>
  <c r="I31" i="12"/>
  <c r="R31" i="12"/>
  <c r="H31" i="12"/>
  <c r="G31" i="12"/>
  <c r="F31" i="12"/>
  <c r="E31" i="12"/>
  <c r="O31" i="12" s="1"/>
  <c r="D31" i="12"/>
  <c r="Q31" i="12" s="1"/>
  <c r="C31" i="12"/>
  <c r="B31" i="12"/>
  <c r="P31" i="12"/>
  <c r="M30" i="12"/>
  <c r="L30" i="12"/>
  <c r="K30" i="12"/>
  <c r="J30" i="12"/>
  <c r="I30" i="12"/>
  <c r="R30" i="12"/>
  <c r="H30" i="12"/>
  <c r="G30" i="12"/>
  <c r="F30" i="12"/>
  <c r="E30" i="12"/>
  <c r="O30" i="12" s="1"/>
  <c r="D30" i="12"/>
  <c r="Q30" i="12" s="1"/>
  <c r="C30" i="12"/>
  <c r="B30" i="12"/>
  <c r="P30" i="12"/>
  <c r="M29" i="12"/>
  <c r="L29" i="12"/>
  <c r="K29" i="12"/>
  <c r="J29" i="12"/>
  <c r="I29" i="12"/>
  <c r="R29" i="12"/>
  <c r="H29" i="12"/>
  <c r="G29" i="12"/>
  <c r="F29" i="12"/>
  <c r="E29" i="12"/>
  <c r="O29" i="12" s="1"/>
  <c r="D29" i="12"/>
  <c r="Q29" i="12" s="1"/>
  <c r="C29" i="12"/>
  <c r="B29" i="12"/>
  <c r="P29" i="12"/>
  <c r="M28" i="12"/>
  <c r="L28" i="12"/>
  <c r="K28" i="12"/>
  <c r="J28" i="12"/>
  <c r="I28" i="12"/>
  <c r="R28" i="12"/>
  <c r="H28" i="12"/>
  <c r="G28" i="12"/>
  <c r="F28" i="12"/>
  <c r="E28" i="12"/>
  <c r="O28" i="12" s="1"/>
  <c r="D28" i="12"/>
  <c r="Q28" i="12" s="1"/>
  <c r="C28" i="12"/>
  <c r="B28" i="12"/>
  <c r="P28" i="12"/>
  <c r="M27" i="12"/>
  <c r="L27" i="12"/>
  <c r="K27" i="12"/>
  <c r="J27" i="12"/>
  <c r="I27" i="12"/>
  <c r="R27" i="12"/>
  <c r="H27" i="12"/>
  <c r="G27" i="12"/>
  <c r="F27" i="12"/>
  <c r="E27" i="12"/>
  <c r="O27" i="12" s="1"/>
  <c r="D27" i="12"/>
  <c r="Q27" i="12" s="1"/>
  <c r="C27" i="12"/>
  <c r="B27" i="12"/>
  <c r="P27" i="12"/>
  <c r="M26" i="12"/>
  <c r="L26" i="12"/>
  <c r="K26" i="12"/>
  <c r="J26" i="12"/>
  <c r="I26" i="12"/>
  <c r="R26" i="12"/>
  <c r="H26" i="12"/>
  <c r="G26" i="12"/>
  <c r="F26" i="12"/>
  <c r="E26" i="12"/>
  <c r="O26" i="12" s="1"/>
  <c r="D26" i="12"/>
  <c r="Q26" i="12" s="1"/>
  <c r="C26" i="12"/>
  <c r="B26" i="12"/>
  <c r="P26" i="12"/>
  <c r="M25" i="12"/>
  <c r="L25" i="12"/>
  <c r="K25" i="12"/>
  <c r="J25" i="12"/>
  <c r="I25" i="12"/>
  <c r="R25" i="12"/>
  <c r="H25" i="12"/>
  <c r="G25" i="12"/>
  <c r="F25" i="12"/>
  <c r="E25" i="12"/>
  <c r="O25" i="12" s="1"/>
  <c r="D25" i="12"/>
  <c r="Q25" i="12" s="1"/>
  <c r="C25" i="12"/>
  <c r="B25" i="12"/>
  <c r="P25" i="12"/>
  <c r="M24" i="12"/>
  <c r="L24" i="12"/>
  <c r="K24" i="12"/>
  <c r="J24" i="12"/>
  <c r="I24" i="12"/>
  <c r="R24" i="12"/>
  <c r="H24" i="12"/>
  <c r="G24" i="12"/>
  <c r="F24" i="12"/>
  <c r="E24" i="12"/>
  <c r="O24" i="12" s="1"/>
  <c r="D24" i="12"/>
  <c r="Q24" i="12" s="1"/>
  <c r="C24" i="12"/>
  <c r="B24" i="12"/>
  <c r="P24" i="12"/>
  <c r="M23" i="12"/>
  <c r="L23" i="12"/>
  <c r="K23" i="12"/>
  <c r="J23" i="12"/>
  <c r="I23" i="12"/>
  <c r="R23" i="12"/>
  <c r="H23" i="12"/>
  <c r="G23" i="12"/>
  <c r="F23" i="12"/>
  <c r="E23" i="12"/>
  <c r="O23" i="12" s="1"/>
  <c r="D23" i="12"/>
  <c r="Q23" i="12" s="1"/>
  <c r="C23" i="12"/>
  <c r="B23" i="12"/>
  <c r="P23" i="12"/>
  <c r="M22" i="12"/>
  <c r="L22" i="12"/>
  <c r="K22" i="12"/>
  <c r="J22" i="12"/>
  <c r="I22" i="12"/>
  <c r="R22" i="12"/>
  <c r="H22" i="12"/>
  <c r="G22" i="12"/>
  <c r="F22" i="12"/>
  <c r="E22" i="12"/>
  <c r="O22" i="12" s="1"/>
  <c r="D22" i="12"/>
  <c r="Q22" i="12" s="1"/>
  <c r="C22" i="12"/>
  <c r="B22" i="12"/>
  <c r="P22" i="12"/>
  <c r="M21" i="12"/>
  <c r="L21" i="12"/>
  <c r="K21" i="12"/>
  <c r="J21" i="12"/>
  <c r="I21" i="12"/>
  <c r="R21" i="12"/>
  <c r="H21" i="12"/>
  <c r="G21" i="12"/>
  <c r="F21" i="12"/>
  <c r="E21" i="12"/>
  <c r="O21" i="12" s="1"/>
  <c r="D21" i="12"/>
  <c r="Q21" i="12"/>
  <c r="C21" i="12"/>
  <c r="B21" i="12"/>
  <c r="P21" i="12" s="1"/>
  <c r="M20" i="12"/>
  <c r="L20" i="12"/>
  <c r="K20" i="12"/>
  <c r="J20" i="12"/>
  <c r="I20" i="12"/>
  <c r="R20" i="12" s="1"/>
  <c r="H20" i="12"/>
  <c r="G20" i="12"/>
  <c r="F20" i="12"/>
  <c r="E20" i="12"/>
  <c r="O20" i="12" s="1"/>
  <c r="D20" i="12"/>
  <c r="Q20" i="12" s="1"/>
  <c r="C20" i="12"/>
  <c r="B20" i="12"/>
  <c r="P20" i="12"/>
  <c r="M19" i="12"/>
  <c r="L19" i="12"/>
  <c r="K19" i="12"/>
  <c r="J19" i="12"/>
  <c r="I19" i="12"/>
  <c r="R19" i="12" s="1"/>
  <c r="H19" i="12"/>
  <c r="G19" i="12"/>
  <c r="F19" i="12"/>
  <c r="E19" i="12"/>
  <c r="O19" i="12"/>
  <c r="D19" i="12"/>
  <c r="Q19" i="12"/>
  <c r="C19" i="12"/>
  <c r="B19" i="12"/>
  <c r="P19" i="12" s="1"/>
  <c r="M18" i="12"/>
  <c r="L18" i="12"/>
  <c r="K18" i="12"/>
  <c r="J18" i="12"/>
  <c r="I18" i="12"/>
  <c r="R18" i="12" s="1"/>
  <c r="H18" i="12"/>
  <c r="G18" i="12"/>
  <c r="F18" i="12"/>
  <c r="E18" i="12"/>
  <c r="O18" i="12" s="1"/>
  <c r="D18" i="12"/>
  <c r="Q18" i="12" s="1"/>
  <c r="C18" i="12"/>
  <c r="B18" i="12"/>
  <c r="P18" i="12"/>
  <c r="M17" i="12"/>
  <c r="L17" i="12"/>
  <c r="K17" i="12"/>
  <c r="J17" i="12"/>
  <c r="I17" i="12"/>
  <c r="R17" i="12" s="1"/>
  <c r="H17" i="12"/>
  <c r="G17" i="12"/>
  <c r="F17" i="12"/>
  <c r="E17" i="12"/>
  <c r="O17" i="12"/>
  <c r="D17" i="12"/>
  <c r="Q17" i="12"/>
  <c r="C17" i="12"/>
  <c r="B17" i="12"/>
  <c r="P17" i="12" s="1"/>
  <c r="M16" i="12"/>
  <c r="L16" i="12"/>
  <c r="K16" i="12"/>
  <c r="J16" i="12"/>
  <c r="I16" i="12"/>
  <c r="R16" i="12" s="1"/>
  <c r="H16" i="12"/>
  <c r="G16" i="12"/>
  <c r="F16" i="12"/>
  <c r="E16" i="12"/>
  <c r="O16" i="12" s="1"/>
  <c r="D16" i="12"/>
  <c r="Q16" i="12" s="1"/>
  <c r="C16" i="12"/>
  <c r="B16" i="12"/>
  <c r="P16" i="12" s="1"/>
  <c r="M15" i="12"/>
  <c r="L15" i="12"/>
  <c r="K15" i="12"/>
  <c r="J15" i="12"/>
  <c r="I15" i="12"/>
  <c r="R15" i="12" s="1"/>
  <c r="H15" i="12"/>
  <c r="G15" i="12"/>
  <c r="F15" i="12"/>
  <c r="E15" i="12"/>
  <c r="O15" i="12" s="1"/>
  <c r="D15" i="12"/>
  <c r="Q15" i="12" s="1"/>
  <c r="C15" i="12"/>
  <c r="B15" i="12"/>
  <c r="P15" i="12" s="1"/>
  <c r="M14" i="12"/>
  <c r="L14" i="12"/>
  <c r="K14" i="12"/>
  <c r="J14" i="12"/>
  <c r="I14" i="12"/>
  <c r="R14" i="12" s="1"/>
  <c r="H14" i="12"/>
  <c r="G14" i="12"/>
  <c r="F14" i="12"/>
  <c r="E14" i="12"/>
  <c r="O14" i="12" s="1"/>
  <c r="D14" i="12"/>
  <c r="Q14" i="12" s="1"/>
  <c r="C14" i="12"/>
  <c r="B14" i="12"/>
  <c r="P14" i="12" s="1"/>
  <c r="M13" i="12"/>
  <c r="L13" i="12"/>
  <c r="K13" i="12"/>
  <c r="J13" i="12"/>
  <c r="I13" i="12"/>
  <c r="R13" i="12" s="1"/>
  <c r="H13" i="12"/>
  <c r="G13" i="12"/>
  <c r="F13" i="12"/>
  <c r="E13" i="12"/>
  <c r="O13" i="12" s="1"/>
  <c r="D13" i="12"/>
  <c r="Q13" i="12" s="1"/>
  <c r="C13" i="12"/>
  <c r="B13" i="12"/>
  <c r="P13" i="12"/>
  <c r="M12" i="12"/>
  <c r="L12" i="12"/>
  <c r="K12" i="12"/>
  <c r="J12" i="12"/>
  <c r="I12" i="12"/>
  <c r="R12" i="12" s="1"/>
  <c r="H12" i="12"/>
  <c r="G12" i="12"/>
  <c r="F12" i="12"/>
  <c r="E12" i="12"/>
  <c r="O12" i="12"/>
  <c r="D12" i="12"/>
  <c r="Q12" i="12"/>
  <c r="C12" i="12"/>
  <c r="B12" i="12"/>
  <c r="P12" i="12" s="1"/>
  <c r="M11" i="12"/>
  <c r="L11" i="12"/>
  <c r="K11" i="12"/>
  <c r="J11" i="12"/>
  <c r="I11" i="12"/>
  <c r="R11" i="12" s="1"/>
  <c r="H11" i="12"/>
  <c r="G11" i="12"/>
  <c r="F11" i="12"/>
  <c r="E11" i="12"/>
  <c r="O11" i="12" s="1"/>
  <c r="D11" i="12"/>
  <c r="Q11" i="12" s="1"/>
  <c r="C11" i="12"/>
  <c r="B11" i="12"/>
  <c r="P11" i="12"/>
  <c r="M10" i="12"/>
  <c r="L10" i="12"/>
  <c r="K10" i="12"/>
  <c r="J10" i="12"/>
  <c r="I10" i="12"/>
  <c r="R10" i="12" s="1"/>
  <c r="H10" i="12"/>
  <c r="G10" i="12"/>
  <c r="F10" i="12"/>
  <c r="E10" i="12"/>
  <c r="O10" i="12"/>
  <c r="D10" i="12"/>
  <c r="Q10" i="12"/>
  <c r="C10" i="12"/>
  <c r="B10" i="12"/>
  <c r="P10" i="12" s="1"/>
  <c r="M9" i="12"/>
  <c r="L9" i="12"/>
  <c r="K9" i="12"/>
  <c r="J9" i="12"/>
  <c r="I9" i="12"/>
  <c r="R9" i="12" s="1"/>
  <c r="H9" i="12"/>
  <c r="G9" i="12"/>
  <c r="F9" i="12"/>
  <c r="E9" i="12"/>
  <c r="O9" i="12" s="1"/>
  <c r="D9" i="12"/>
  <c r="Q9" i="12" s="1"/>
  <c r="C9" i="12"/>
  <c r="B9" i="12"/>
  <c r="P9" i="12"/>
  <c r="M8" i="12"/>
  <c r="L8" i="12"/>
  <c r="K8" i="12"/>
  <c r="J8" i="12"/>
  <c r="I8" i="12"/>
  <c r="R8" i="12" s="1"/>
  <c r="H8" i="12"/>
  <c r="G8" i="12"/>
  <c r="F8" i="12"/>
  <c r="E8" i="12"/>
  <c r="O8" i="12"/>
  <c r="D8" i="12"/>
  <c r="Q8" i="12"/>
  <c r="C8" i="12"/>
  <c r="B8" i="12"/>
  <c r="P8" i="12" s="1"/>
  <c r="M7" i="12"/>
  <c r="L7" i="12"/>
  <c r="K7" i="12"/>
  <c r="J7" i="12"/>
  <c r="I7" i="12"/>
  <c r="R7" i="12" s="1"/>
  <c r="H7" i="12"/>
  <c r="G7" i="12"/>
  <c r="F7" i="12"/>
  <c r="E7" i="12"/>
  <c r="O7" i="12"/>
  <c r="D7" i="12"/>
  <c r="Q7" i="12"/>
  <c r="C7" i="12"/>
  <c r="B7" i="12"/>
  <c r="P7" i="12" s="1"/>
  <c r="M6" i="12"/>
  <c r="L6" i="12"/>
  <c r="K6" i="12"/>
  <c r="J6" i="12"/>
  <c r="I6" i="12"/>
  <c r="R6" i="12" s="1"/>
  <c r="H6" i="12"/>
  <c r="G6" i="12"/>
  <c r="F6" i="12"/>
  <c r="E6" i="12"/>
  <c r="O6" i="12"/>
  <c r="D6" i="12"/>
  <c r="Q6" i="12"/>
  <c r="C6" i="12"/>
  <c r="B6" i="12"/>
  <c r="P6" i="12" s="1"/>
  <c r="M5" i="12"/>
  <c r="L5" i="12"/>
  <c r="K5" i="12"/>
  <c r="J5" i="12"/>
  <c r="I5" i="12"/>
  <c r="R5" i="12" s="1"/>
  <c r="H5" i="12"/>
  <c r="G5" i="12"/>
  <c r="F5" i="12"/>
  <c r="E5" i="12"/>
  <c r="O5" i="12"/>
  <c r="D5" i="12"/>
  <c r="Q5" i="12"/>
  <c r="C5" i="12"/>
  <c r="B5" i="12"/>
  <c r="P5" i="12" s="1"/>
  <c r="M4" i="12"/>
  <c r="L4" i="12"/>
  <c r="K4" i="12"/>
  <c r="J4" i="12"/>
  <c r="I4" i="12"/>
  <c r="R4" i="12" s="1"/>
  <c r="H4" i="12"/>
  <c r="G4" i="12"/>
  <c r="F4" i="12"/>
  <c r="E4" i="12"/>
  <c r="O4" i="12" s="1"/>
  <c r="D4" i="12"/>
  <c r="Q4" i="12" s="1"/>
  <c r="C4" i="12"/>
  <c r="B4" i="12"/>
  <c r="P4" i="12"/>
  <c r="M3" i="12"/>
  <c r="L3" i="12"/>
  <c r="K3" i="12"/>
  <c r="J3" i="12"/>
  <c r="I3" i="12"/>
  <c r="R3" i="12" s="1"/>
  <c r="H3" i="12"/>
  <c r="G3" i="12"/>
  <c r="F3" i="12"/>
  <c r="E3" i="12"/>
  <c r="O3" i="12"/>
  <c r="D3" i="12"/>
  <c r="Q3" i="12"/>
  <c r="C3" i="12"/>
  <c r="B3" i="12"/>
  <c r="P3" i="12" s="1"/>
  <c r="M2" i="12"/>
  <c r="L2" i="12"/>
  <c r="K2" i="12"/>
  <c r="J2" i="12"/>
  <c r="I2" i="12"/>
  <c r="R2" i="12" s="1"/>
  <c r="H2" i="12"/>
  <c r="G2" i="12"/>
  <c r="F2" i="12"/>
  <c r="E2" i="12"/>
  <c r="O2" i="12" s="1"/>
  <c r="D2" i="12"/>
  <c r="Q2" i="12" s="1"/>
  <c r="C2" i="12"/>
  <c r="B2" i="12"/>
  <c r="P2" i="12"/>
  <c r="AB3" i="1"/>
  <c r="AB4" i="1"/>
  <c r="AB5" i="1" s="1"/>
  <c r="AB6" i="1" s="1"/>
  <c r="AB7" i="1" s="1"/>
  <c r="AB8" i="1" s="1"/>
  <c r="AB9" i="1" s="1"/>
  <c r="AB10" i="1" s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B5" i="2"/>
  <c r="AG3" i="4"/>
  <c r="AG4" i="4" s="1"/>
  <c r="AG5" i="4" s="1"/>
  <c r="AG6" i="4" s="1"/>
  <c r="AG7" i="4" s="1"/>
  <c r="AG8" i="4" s="1"/>
  <c r="AG9" i="4" s="1"/>
  <c r="AG10" i="4" s="1"/>
  <c r="AG11" i="4" s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G22" i="4" s="1"/>
  <c r="AG23" i="4" s="1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s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s="1"/>
  <c r="AG55" i="4" s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S3" i="4"/>
  <c r="Q2" i="4"/>
  <c r="P2" i="4"/>
  <c r="V3" i="1"/>
  <c r="V4" i="1"/>
  <c r="V5" i="1" s="1"/>
  <c r="V6" i="1" s="1"/>
  <c r="V7" i="1" s="1"/>
  <c r="V8" i="1" s="1"/>
  <c r="V9" i="1" s="1"/>
  <c r="V10" i="1" s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O3" i="1"/>
  <c r="O4" i="1"/>
  <c r="O5" i="1" s="1"/>
  <c r="O6" i="1" s="1"/>
  <c r="O7" i="1" s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N2452" i="6"/>
  <c r="M2452" i="6"/>
  <c r="L2452" i="6"/>
  <c r="K2452" i="6"/>
  <c r="J2452" i="6"/>
  <c r="I2452" i="6"/>
  <c r="H2452" i="6"/>
  <c r="G2452" i="6"/>
  <c r="F2452" i="6"/>
  <c r="E2452" i="6"/>
  <c r="D2452" i="6"/>
  <c r="C2452" i="6"/>
  <c r="N2451" i="6"/>
  <c r="M2451" i="6"/>
  <c r="L2451" i="6"/>
  <c r="K2451" i="6"/>
  <c r="J2451" i="6"/>
  <c r="I2451" i="6"/>
  <c r="H2451" i="6"/>
  <c r="G2451" i="6"/>
  <c r="F2451" i="6"/>
  <c r="E2451" i="6"/>
  <c r="D2451" i="6"/>
  <c r="C2451" i="6"/>
  <c r="N2450" i="6"/>
  <c r="M2450" i="6"/>
  <c r="L2450" i="6"/>
  <c r="K2450" i="6"/>
  <c r="J2450" i="6"/>
  <c r="I2450" i="6"/>
  <c r="H2450" i="6"/>
  <c r="G2450" i="6"/>
  <c r="F2450" i="6"/>
  <c r="E2450" i="6"/>
  <c r="D2450" i="6"/>
  <c r="C2450" i="6"/>
  <c r="N2449" i="6"/>
  <c r="M2449" i="6"/>
  <c r="L2449" i="6"/>
  <c r="K2449" i="6"/>
  <c r="J2449" i="6"/>
  <c r="I2449" i="6"/>
  <c r="H2449" i="6"/>
  <c r="G2449" i="6"/>
  <c r="F2449" i="6"/>
  <c r="E2449" i="6"/>
  <c r="D2449" i="6"/>
  <c r="C2449" i="6"/>
  <c r="N2448" i="6"/>
  <c r="M2448" i="6"/>
  <c r="L2448" i="6"/>
  <c r="K2448" i="6"/>
  <c r="J2448" i="6"/>
  <c r="I2448" i="6"/>
  <c r="H2448" i="6"/>
  <c r="G2448" i="6"/>
  <c r="F2448" i="6"/>
  <c r="E2448" i="6"/>
  <c r="D2448" i="6"/>
  <c r="C2448" i="6"/>
  <c r="N2447" i="6"/>
  <c r="M2447" i="6"/>
  <c r="L2447" i="6"/>
  <c r="K2447" i="6"/>
  <c r="J2447" i="6"/>
  <c r="I2447" i="6"/>
  <c r="H2447" i="6"/>
  <c r="G2447" i="6"/>
  <c r="F2447" i="6"/>
  <c r="E2447" i="6"/>
  <c r="D2447" i="6"/>
  <c r="C2447" i="6"/>
  <c r="N2446" i="6"/>
  <c r="M2446" i="6"/>
  <c r="L2446" i="6"/>
  <c r="K2446" i="6"/>
  <c r="J2446" i="6"/>
  <c r="I2446" i="6"/>
  <c r="H2446" i="6"/>
  <c r="G2446" i="6"/>
  <c r="F2446" i="6"/>
  <c r="E2446" i="6"/>
  <c r="D2446" i="6"/>
  <c r="C2446" i="6"/>
  <c r="N2445" i="6"/>
  <c r="M2445" i="6"/>
  <c r="L2445" i="6"/>
  <c r="K2445" i="6"/>
  <c r="J2445" i="6"/>
  <c r="I2445" i="6"/>
  <c r="H2445" i="6"/>
  <c r="G2445" i="6"/>
  <c r="F2445" i="6"/>
  <c r="E2445" i="6"/>
  <c r="D2445" i="6"/>
  <c r="C2445" i="6"/>
  <c r="N2444" i="6"/>
  <c r="M2444" i="6"/>
  <c r="L2444" i="6"/>
  <c r="K2444" i="6"/>
  <c r="J2444" i="6"/>
  <c r="I2444" i="6"/>
  <c r="H2444" i="6"/>
  <c r="G2444" i="6"/>
  <c r="F2444" i="6"/>
  <c r="E2444" i="6"/>
  <c r="D2444" i="6"/>
  <c r="C2444" i="6"/>
  <c r="N2443" i="6"/>
  <c r="M2443" i="6"/>
  <c r="L2443" i="6"/>
  <c r="K2443" i="6"/>
  <c r="J2443" i="6"/>
  <c r="I2443" i="6"/>
  <c r="H2443" i="6"/>
  <c r="G2443" i="6"/>
  <c r="F2443" i="6"/>
  <c r="E2443" i="6"/>
  <c r="D2443" i="6"/>
  <c r="C2443" i="6"/>
  <c r="N2442" i="6"/>
  <c r="M2442" i="6"/>
  <c r="L2442" i="6"/>
  <c r="K2442" i="6"/>
  <c r="J2442" i="6"/>
  <c r="I2442" i="6"/>
  <c r="H2442" i="6"/>
  <c r="G2442" i="6"/>
  <c r="F2442" i="6"/>
  <c r="E2442" i="6"/>
  <c r="D2442" i="6"/>
  <c r="C2442" i="6"/>
  <c r="N2441" i="6"/>
  <c r="M2441" i="6"/>
  <c r="L2441" i="6"/>
  <c r="K2441" i="6"/>
  <c r="J2441" i="6"/>
  <c r="I2441" i="6"/>
  <c r="H2441" i="6"/>
  <c r="G2441" i="6"/>
  <c r="F2441" i="6"/>
  <c r="E2441" i="6"/>
  <c r="D2441" i="6"/>
  <c r="C2441" i="6"/>
  <c r="N2440" i="6"/>
  <c r="M2440" i="6"/>
  <c r="L2440" i="6"/>
  <c r="K2440" i="6"/>
  <c r="J2440" i="6"/>
  <c r="I2440" i="6"/>
  <c r="H2440" i="6"/>
  <c r="G2440" i="6"/>
  <c r="F2440" i="6"/>
  <c r="E2440" i="6"/>
  <c r="D2440" i="6"/>
  <c r="C2440" i="6"/>
  <c r="N2439" i="6"/>
  <c r="M2439" i="6"/>
  <c r="L2439" i="6"/>
  <c r="K2439" i="6"/>
  <c r="J2439" i="6"/>
  <c r="I2439" i="6"/>
  <c r="H2439" i="6"/>
  <c r="G2439" i="6"/>
  <c r="F2439" i="6"/>
  <c r="E2439" i="6"/>
  <c r="D2439" i="6"/>
  <c r="C2439" i="6"/>
  <c r="N2438" i="6"/>
  <c r="M2438" i="6"/>
  <c r="L2438" i="6"/>
  <c r="K2438" i="6"/>
  <c r="J2438" i="6"/>
  <c r="I2438" i="6"/>
  <c r="H2438" i="6"/>
  <c r="G2438" i="6"/>
  <c r="F2438" i="6"/>
  <c r="E2438" i="6"/>
  <c r="D2438" i="6"/>
  <c r="C2438" i="6"/>
  <c r="N2437" i="6"/>
  <c r="M2437" i="6"/>
  <c r="L2437" i="6"/>
  <c r="K2437" i="6"/>
  <c r="J2437" i="6"/>
  <c r="I2437" i="6"/>
  <c r="H2437" i="6"/>
  <c r="G2437" i="6"/>
  <c r="F2437" i="6"/>
  <c r="E2437" i="6"/>
  <c r="D2437" i="6"/>
  <c r="C2437" i="6"/>
  <c r="N2436" i="6"/>
  <c r="M2436" i="6"/>
  <c r="L2436" i="6"/>
  <c r="K2436" i="6"/>
  <c r="J2436" i="6"/>
  <c r="I2436" i="6"/>
  <c r="H2436" i="6"/>
  <c r="G2436" i="6"/>
  <c r="F2436" i="6"/>
  <c r="E2436" i="6"/>
  <c r="D2436" i="6"/>
  <c r="C2436" i="6"/>
  <c r="N2435" i="6"/>
  <c r="M2435" i="6"/>
  <c r="L2435" i="6"/>
  <c r="K2435" i="6"/>
  <c r="J2435" i="6"/>
  <c r="I2435" i="6"/>
  <c r="H2435" i="6"/>
  <c r="G2435" i="6"/>
  <c r="F2435" i="6"/>
  <c r="E2435" i="6"/>
  <c r="D2435" i="6"/>
  <c r="C2435" i="6"/>
  <c r="N2434" i="6"/>
  <c r="M2434" i="6"/>
  <c r="L2434" i="6"/>
  <c r="K2434" i="6"/>
  <c r="J2434" i="6"/>
  <c r="I2434" i="6"/>
  <c r="H2434" i="6"/>
  <c r="G2434" i="6"/>
  <c r="F2434" i="6"/>
  <c r="E2434" i="6"/>
  <c r="D2434" i="6"/>
  <c r="C2434" i="6"/>
  <c r="N2433" i="6"/>
  <c r="M2433" i="6"/>
  <c r="L2433" i="6"/>
  <c r="K2433" i="6"/>
  <c r="J2433" i="6"/>
  <c r="I2433" i="6"/>
  <c r="H2433" i="6"/>
  <c r="G2433" i="6"/>
  <c r="F2433" i="6"/>
  <c r="E2433" i="6"/>
  <c r="D2433" i="6"/>
  <c r="C2433" i="6"/>
  <c r="N2432" i="6"/>
  <c r="M2432" i="6"/>
  <c r="L2432" i="6"/>
  <c r="K2432" i="6"/>
  <c r="J2432" i="6"/>
  <c r="I2432" i="6"/>
  <c r="H2432" i="6"/>
  <c r="G2432" i="6"/>
  <c r="F2432" i="6"/>
  <c r="E2432" i="6"/>
  <c r="D2432" i="6"/>
  <c r="C2432" i="6"/>
  <c r="N2431" i="6"/>
  <c r="M2431" i="6"/>
  <c r="L2431" i="6"/>
  <c r="K2431" i="6"/>
  <c r="J2431" i="6"/>
  <c r="I2431" i="6"/>
  <c r="H2431" i="6"/>
  <c r="G2431" i="6"/>
  <c r="F2431" i="6"/>
  <c r="E2431" i="6"/>
  <c r="D2431" i="6"/>
  <c r="C2431" i="6"/>
  <c r="N2430" i="6"/>
  <c r="M2430" i="6"/>
  <c r="L2430" i="6"/>
  <c r="K2430" i="6"/>
  <c r="J2430" i="6"/>
  <c r="I2430" i="6"/>
  <c r="H2430" i="6"/>
  <c r="G2430" i="6"/>
  <c r="F2430" i="6"/>
  <c r="E2430" i="6"/>
  <c r="D2430" i="6"/>
  <c r="C2430" i="6"/>
  <c r="N2429" i="6"/>
  <c r="M2429" i="6"/>
  <c r="L2429" i="6"/>
  <c r="K2429" i="6"/>
  <c r="J2429" i="6"/>
  <c r="I2429" i="6"/>
  <c r="H2429" i="6"/>
  <c r="G2429" i="6"/>
  <c r="F2429" i="6"/>
  <c r="E2429" i="6"/>
  <c r="D2429" i="6"/>
  <c r="C2429" i="6"/>
  <c r="N2428" i="6"/>
  <c r="M2428" i="6"/>
  <c r="L2428" i="6"/>
  <c r="K2428" i="6"/>
  <c r="J2428" i="6"/>
  <c r="I2428" i="6"/>
  <c r="H2428" i="6"/>
  <c r="G2428" i="6"/>
  <c r="F2428" i="6"/>
  <c r="E2428" i="6"/>
  <c r="D2428" i="6"/>
  <c r="C2428" i="6"/>
  <c r="N2427" i="6"/>
  <c r="M2427" i="6"/>
  <c r="L2427" i="6"/>
  <c r="K2427" i="6"/>
  <c r="J2427" i="6"/>
  <c r="I2427" i="6"/>
  <c r="H2427" i="6"/>
  <c r="G2427" i="6"/>
  <c r="F2427" i="6"/>
  <c r="E2427" i="6"/>
  <c r="D2427" i="6"/>
  <c r="C2427" i="6"/>
  <c r="N2426" i="6"/>
  <c r="M2426" i="6"/>
  <c r="L2426" i="6"/>
  <c r="K2426" i="6"/>
  <c r="J2426" i="6"/>
  <c r="I2426" i="6"/>
  <c r="H2426" i="6"/>
  <c r="G2426" i="6"/>
  <c r="F2426" i="6"/>
  <c r="E2426" i="6"/>
  <c r="D2426" i="6"/>
  <c r="C2426" i="6"/>
  <c r="N2425" i="6"/>
  <c r="M2425" i="6"/>
  <c r="L2425" i="6"/>
  <c r="K2425" i="6"/>
  <c r="J2425" i="6"/>
  <c r="I2425" i="6"/>
  <c r="H2425" i="6"/>
  <c r="G2425" i="6"/>
  <c r="F2425" i="6"/>
  <c r="E2425" i="6"/>
  <c r="D2425" i="6"/>
  <c r="C2425" i="6"/>
  <c r="N2424" i="6"/>
  <c r="M2424" i="6"/>
  <c r="L2424" i="6"/>
  <c r="K2424" i="6"/>
  <c r="J2424" i="6"/>
  <c r="I2424" i="6"/>
  <c r="H2424" i="6"/>
  <c r="G2424" i="6"/>
  <c r="F2424" i="6"/>
  <c r="E2424" i="6"/>
  <c r="D2424" i="6"/>
  <c r="C2424" i="6"/>
  <c r="N2423" i="6"/>
  <c r="M2423" i="6"/>
  <c r="L2423" i="6"/>
  <c r="K2423" i="6"/>
  <c r="J2423" i="6"/>
  <c r="I2423" i="6"/>
  <c r="H2423" i="6"/>
  <c r="G2423" i="6"/>
  <c r="F2423" i="6"/>
  <c r="E2423" i="6"/>
  <c r="D2423" i="6"/>
  <c r="C2423" i="6"/>
  <c r="N2422" i="6"/>
  <c r="M2422" i="6"/>
  <c r="L2422" i="6"/>
  <c r="K2422" i="6"/>
  <c r="J2422" i="6"/>
  <c r="I2422" i="6"/>
  <c r="H2422" i="6"/>
  <c r="G2422" i="6"/>
  <c r="F2422" i="6"/>
  <c r="E2422" i="6"/>
  <c r="D2422" i="6"/>
  <c r="C2422" i="6"/>
  <c r="N2421" i="6"/>
  <c r="M2421" i="6"/>
  <c r="L2421" i="6"/>
  <c r="K2421" i="6"/>
  <c r="J2421" i="6"/>
  <c r="I2421" i="6"/>
  <c r="H2421" i="6"/>
  <c r="G2421" i="6"/>
  <c r="F2421" i="6"/>
  <c r="E2421" i="6"/>
  <c r="D2421" i="6"/>
  <c r="C2421" i="6"/>
  <c r="N2420" i="6"/>
  <c r="M2420" i="6"/>
  <c r="L2420" i="6"/>
  <c r="K2420" i="6"/>
  <c r="J2420" i="6"/>
  <c r="I2420" i="6"/>
  <c r="H2420" i="6"/>
  <c r="G2420" i="6"/>
  <c r="F2420" i="6"/>
  <c r="E2420" i="6"/>
  <c r="D2420" i="6"/>
  <c r="C2420" i="6"/>
  <c r="N2419" i="6"/>
  <c r="M2419" i="6"/>
  <c r="L2419" i="6"/>
  <c r="K2419" i="6"/>
  <c r="J2419" i="6"/>
  <c r="I2419" i="6"/>
  <c r="H2419" i="6"/>
  <c r="G2419" i="6"/>
  <c r="F2419" i="6"/>
  <c r="E2419" i="6"/>
  <c r="D2419" i="6"/>
  <c r="C2419" i="6"/>
  <c r="N2418" i="6"/>
  <c r="M2418" i="6"/>
  <c r="L2418" i="6"/>
  <c r="K2418" i="6"/>
  <c r="J2418" i="6"/>
  <c r="I2418" i="6"/>
  <c r="H2418" i="6"/>
  <c r="G2418" i="6"/>
  <c r="F2418" i="6"/>
  <c r="E2418" i="6"/>
  <c r="D2418" i="6"/>
  <c r="C2418" i="6"/>
  <c r="N2417" i="6"/>
  <c r="M2417" i="6"/>
  <c r="L2417" i="6"/>
  <c r="K2417" i="6"/>
  <c r="J2417" i="6"/>
  <c r="I2417" i="6"/>
  <c r="H2417" i="6"/>
  <c r="G2417" i="6"/>
  <c r="F2417" i="6"/>
  <c r="E2417" i="6"/>
  <c r="D2417" i="6"/>
  <c r="C2417" i="6"/>
  <c r="N2416" i="6"/>
  <c r="M2416" i="6"/>
  <c r="L2416" i="6"/>
  <c r="K2416" i="6"/>
  <c r="J2416" i="6"/>
  <c r="I2416" i="6"/>
  <c r="H2416" i="6"/>
  <c r="G2416" i="6"/>
  <c r="F2416" i="6"/>
  <c r="E2416" i="6"/>
  <c r="D2416" i="6"/>
  <c r="C2416" i="6"/>
  <c r="N2415" i="6"/>
  <c r="M2415" i="6"/>
  <c r="L2415" i="6"/>
  <c r="K2415" i="6"/>
  <c r="J2415" i="6"/>
  <c r="I2415" i="6"/>
  <c r="H2415" i="6"/>
  <c r="G2415" i="6"/>
  <c r="F2415" i="6"/>
  <c r="E2415" i="6"/>
  <c r="D2415" i="6"/>
  <c r="C2415" i="6"/>
  <c r="N2414" i="6"/>
  <c r="M2414" i="6"/>
  <c r="L2414" i="6"/>
  <c r="K2414" i="6"/>
  <c r="J2414" i="6"/>
  <c r="I2414" i="6"/>
  <c r="H2414" i="6"/>
  <c r="G2414" i="6"/>
  <c r="F2414" i="6"/>
  <c r="E2414" i="6"/>
  <c r="D2414" i="6"/>
  <c r="C2414" i="6"/>
  <c r="N2413" i="6"/>
  <c r="M2413" i="6"/>
  <c r="L2413" i="6"/>
  <c r="K2413" i="6"/>
  <c r="J2413" i="6"/>
  <c r="I2413" i="6"/>
  <c r="H2413" i="6"/>
  <c r="G2413" i="6"/>
  <c r="F2413" i="6"/>
  <c r="E2413" i="6"/>
  <c r="D2413" i="6"/>
  <c r="C2413" i="6"/>
  <c r="N2412" i="6"/>
  <c r="M2412" i="6"/>
  <c r="L2412" i="6"/>
  <c r="K2412" i="6"/>
  <c r="J2412" i="6"/>
  <c r="I2412" i="6"/>
  <c r="H2412" i="6"/>
  <c r="G2412" i="6"/>
  <c r="F2412" i="6"/>
  <c r="E2412" i="6"/>
  <c r="D2412" i="6"/>
  <c r="C2412" i="6"/>
  <c r="N2411" i="6"/>
  <c r="M2411" i="6"/>
  <c r="L2411" i="6"/>
  <c r="K2411" i="6"/>
  <c r="J2411" i="6"/>
  <c r="I2411" i="6"/>
  <c r="H2411" i="6"/>
  <c r="G2411" i="6"/>
  <c r="F2411" i="6"/>
  <c r="E2411" i="6"/>
  <c r="D2411" i="6"/>
  <c r="C2411" i="6"/>
  <c r="N2410" i="6"/>
  <c r="M2410" i="6"/>
  <c r="L2410" i="6"/>
  <c r="K2410" i="6"/>
  <c r="J2410" i="6"/>
  <c r="I2410" i="6"/>
  <c r="H2410" i="6"/>
  <c r="G2410" i="6"/>
  <c r="F2410" i="6"/>
  <c r="E2410" i="6"/>
  <c r="D2410" i="6"/>
  <c r="C2410" i="6"/>
  <c r="N2409" i="6"/>
  <c r="M2409" i="6"/>
  <c r="L2409" i="6"/>
  <c r="K2409" i="6"/>
  <c r="J2409" i="6"/>
  <c r="I2409" i="6"/>
  <c r="H2409" i="6"/>
  <c r="G2409" i="6"/>
  <c r="F2409" i="6"/>
  <c r="E2409" i="6"/>
  <c r="D2409" i="6"/>
  <c r="C2409" i="6"/>
  <c r="N2408" i="6"/>
  <c r="M2408" i="6"/>
  <c r="L2408" i="6"/>
  <c r="K2408" i="6"/>
  <c r="J2408" i="6"/>
  <c r="I2408" i="6"/>
  <c r="H2408" i="6"/>
  <c r="G2408" i="6"/>
  <c r="F2408" i="6"/>
  <c r="E2408" i="6"/>
  <c r="D2408" i="6"/>
  <c r="C2408" i="6"/>
  <c r="N2407" i="6"/>
  <c r="M2407" i="6"/>
  <c r="L2407" i="6"/>
  <c r="K2407" i="6"/>
  <c r="J2407" i="6"/>
  <c r="I2407" i="6"/>
  <c r="H2407" i="6"/>
  <c r="G2407" i="6"/>
  <c r="F2407" i="6"/>
  <c r="E2407" i="6"/>
  <c r="D2407" i="6"/>
  <c r="C2407" i="6"/>
  <c r="N2406" i="6"/>
  <c r="M2406" i="6"/>
  <c r="L2406" i="6"/>
  <c r="K2406" i="6"/>
  <c r="J2406" i="6"/>
  <c r="I2406" i="6"/>
  <c r="H2406" i="6"/>
  <c r="G2406" i="6"/>
  <c r="F2406" i="6"/>
  <c r="E2406" i="6"/>
  <c r="D2406" i="6"/>
  <c r="C2406" i="6"/>
  <c r="N2405" i="6"/>
  <c r="M2405" i="6"/>
  <c r="L2405" i="6"/>
  <c r="K2405" i="6"/>
  <c r="J2405" i="6"/>
  <c r="I2405" i="6"/>
  <c r="H2405" i="6"/>
  <c r="G2405" i="6"/>
  <c r="F2405" i="6"/>
  <c r="E2405" i="6"/>
  <c r="D2405" i="6"/>
  <c r="C2405" i="6"/>
  <c r="N2404" i="6"/>
  <c r="M2404" i="6"/>
  <c r="L2404" i="6"/>
  <c r="K2404" i="6"/>
  <c r="J2404" i="6"/>
  <c r="I2404" i="6"/>
  <c r="H2404" i="6"/>
  <c r="G2404" i="6"/>
  <c r="F2404" i="6"/>
  <c r="E2404" i="6"/>
  <c r="D2404" i="6"/>
  <c r="C2404" i="6"/>
  <c r="N2403" i="6"/>
  <c r="M2403" i="6"/>
  <c r="L2403" i="6"/>
  <c r="K2403" i="6"/>
  <c r="J2403" i="6"/>
  <c r="I2403" i="6"/>
  <c r="H2403" i="6"/>
  <c r="G2403" i="6"/>
  <c r="F2403" i="6"/>
  <c r="E2403" i="6"/>
  <c r="D2403" i="6"/>
  <c r="C2403" i="6"/>
  <c r="N2402" i="6"/>
  <c r="M2402" i="6"/>
  <c r="L2402" i="6"/>
  <c r="K2402" i="6"/>
  <c r="J2402" i="6"/>
  <c r="I2402" i="6"/>
  <c r="H2402" i="6"/>
  <c r="G2402" i="6"/>
  <c r="F2402" i="6"/>
  <c r="E2402" i="6"/>
  <c r="D2402" i="6"/>
  <c r="C2402" i="6"/>
  <c r="N2401" i="6"/>
  <c r="M2401" i="6"/>
  <c r="L2401" i="6"/>
  <c r="K2401" i="6"/>
  <c r="J2401" i="6"/>
  <c r="I2401" i="6"/>
  <c r="H2401" i="6"/>
  <c r="G2401" i="6"/>
  <c r="F2401" i="6"/>
  <c r="E2401" i="6"/>
  <c r="D2401" i="6"/>
  <c r="C2401" i="6"/>
  <c r="N2400" i="6"/>
  <c r="M2400" i="6"/>
  <c r="L2400" i="6"/>
  <c r="K2400" i="6"/>
  <c r="J2400" i="6"/>
  <c r="I2400" i="6"/>
  <c r="H2400" i="6"/>
  <c r="G2400" i="6"/>
  <c r="F2400" i="6"/>
  <c r="E2400" i="6"/>
  <c r="D2400" i="6"/>
  <c r="C2400" i="6"/>
  <c r="N2399" i="6"/>
  <c r="M2399" i="6"/>
  <c r="L2399" i="6"/>
  <c r="K2399" i="6"/>
  <c r="J2399" i="6"/>
  <c r="I2399" i="6"/>
  <c r="H2399" i="6"/>
  <c r="G2399" i="6"/>
  <c r="F2399" i="6"/>
  <c r="E2399" i="6"/>
  <c r="D2399" i="6"/>
  <c r="C2399" i="6"/>
  <c r="N2398" i="6"/>
  <c r="M2398" i="6"/>
  <c r="L2398" i="6"/>
  <c r="K2398" i="6"/>
  <c r="J2398" i="6"/>
  <c r="I2398" i="6"/>
  <c r="H2398" i="6"/>
  <c r="G2398" i="6"/>
  <c r="F2398" i="6"/>
  <c r="E2398" i="6"/>
  <c r="D2398" i="6"/>
  <c r="C2398" i="6"/>
  <c r="N2397" i="6"/>
  <c r="M2397" i="6"/>
  <c r="L2397" i="6"/>
  <c r="K2397" i="6"/>
  <c r="J2397" i="6"/>
  <c r="I2397" i="6"/>
  <c r="H2397" i="6"/>
  <c r="G2397" i="6"/>
  <c r="F2397" i="6"/>
  <c r="E2397" i="6"/>
  <c r="D2397" i="6"/>
  <c r="C2397" i="6"/>
  <c r="N2396" i="6"/>
  <c r="M2396" i="6"/>
  <c r="L2396" i="6"/>
  <c r="K2396" i="6"/>
  <c r="J2396" i="6"/>
  <c r="I2396" i="6"/>
  <c r="H2396" i="6"/>
  <c r="G2396" i="6"/>
  <c r="F2396" i="6"/>
  <c r="E2396" i="6"/>
  <c r="D2396" i="6"/>
  <c r="C2396" i="6"/>
  <c r="N2395" i="6"/>
  <c r="M2395" i="6"/>
  <c r="L2395" i="6"/>
  <c r="K2395" i="6"/>
  <c r="J2395" i="6"/>
  <c r="I2395" i="6"/>
  <c r="H2395" i="6"/>
  <c r="G2395" i="6"/>
  <c r="F2395" i="6"/>
  <c r="E2395" i="6"/>
  <c r="D2395" i="6"/>
  <c r="C2395" i="6"/>
  <c r="N2394" i="6"/>
  <c r="M2394" i="6"/>
  <c r="L2394" i="6"/>
  <c r="K2394" i="6"/>
  <c r="J2394" i="6"/>
  <c r="I2394" i="6"/>
  <c r="H2394" i="6"/>
  <c r="G2394" i="6"/>
  <c r="F2394" i="6"/>
  <c r="E2394" i="6"/>
  <c r="D2394" i="6"/>
  <c r="C2394" i="6"/>
  <c r="N2393" i="6"/>
  <c r="M2393" i="6"/>
  <c r="L2393" i="6"/>
  <c r="K2393" i="6"/>
  <c r="J2393" i="6"/>
  <c r="I2393" i="6"/>
  <c r="H2393" i="6"/>
  <c r="G2393" i="6"/>
  <c r="F2393" i="6"/>
  <c r="E2393" i="6"/>
  <c r="D2393" i="6"/>
  <c r="C2393" i="6"/>
  <c r="N2392" i="6"/>
  <c r="M2392" i="6"/>
  <c r="L2392" i="6"/>
  <c r="K2392" i="6"/>
  <c r="J2392" i="6"/>
  <c r="I2392" i="6"/>
  <c r="H2392" i="6"/>
  <c r="G2392" i="6"/>
  <c r="F2392" i="6"/>
  <c r="E2392" i="6"/>
  <c r="D2392" i="6"/>
  <c r="C2392" i="6"/>
  <c r="N2391" i="6"/>
  <c r="M2391" i="6"/>
  <c r="L2391" i="6"/>
  <c r="K2391" i="6"/>
  <c r="J2391" i="6"/>
  <c r="I2391" i="6"/>
  <c r="H2391" i="6"/>
  <c r="G2391" i="6"/>
  <c r="F2391" i="6"/>
  <c r="E2391" i="6"/>
  <c r="D2391" i="6"/>
  <c r="C2391" i="6"/>
  <c r="N2390" i="6"/>
  <c r="M2390" i="6"/>
  <c r="L2390" i="6"/>
  <c r="K2390" i="6"/>
  <c r="J2390" i="6"/>
  <c r="I2390" i="6"/>
  <c r="H2390" i="6"/>
  <c r="G2390" i="6"/>
  <c r="F2390" i="6"/>
  <c r="E2390" i="6"/>
  <c r="D2390" i="6"/>
  <c r="C2390" i="6"/>
  <c r="N2389" i="6"/>
  <c r="M2389" i="6"/>
  <c r="L2389" i="6"/>
  <c r="K2389" i="6"/>
  <c r="J2389" i="6"/>
  <c r="I2389" i="6"/>
  <c r="H2389" i="6"/>
  <c r="G2389" i="6"/>
  <c r="F2389" i="6"/>
  <c r="E2389" i="6"/>
  <c r="D2389" i="6"/>
  <c r="C2389" i="6"/>
  <c r="N2388" i="6"/>
  <c r="M2388" i="6"/>
  <c r="L2388" i="6"/>
  <c r="K2388" i="6"/>
  <c r="J2388" i="6"/>
  <c r="I2388" i="6"/>
  <c r="H2388" i="6"/>
  <c r="G2388" i="6"/>
  <c r="F2388" i="6"/>
  <c r="E2388" i="6"/>
  <c r="D2388" i="6"/>
  <c r="C2388" i="6"/>
  <c r="N2387" i="6"/>
  <c r="M2387" i="6"/>
  <c r="L2387" i="6"/>
  <c r="K2387" i="6"/>
  <c r="J2387" i="6"/>
  <c r="I2387" i="6"/>
  <c r="H2387" i="6"/>
  <c r="G2387" i="6"/>
  <c r="F2387" i="6"/>
  <c r="E2387" i="6"/>
  <c r="D2387" i="6"/>
  <c r="C2387" i="6"/>
  <c r="N2386" i="6"/>
  <c r="M2386" i="6"/>
  <c r="L2386" i="6"/>
  <c r="K2386" i="6"/>
  <c r="J2386" i="6"/>
  <c r="I2386" i="6"/>
  <c r="H2386" i="6"/>
  <c r="G2386" i="6"/>
  <c r="F2386" i="6"/>
  <c r="E2386" i="6"/>
  <c r="D2386" i="6"/>
  <c r="C2386" i="6"/>
  <c r="N2385" i="6"/>
  <c r="M2385" i="6"/>
  <c r="L2385" i="6"/>
  <c r="K2385" i="6"/>
  <c r="J2385" i="6"/>
  <c r="I2385" i="6"/>
  <c r="H2385" i="6"/>
  <c r="G2385" i="6"/>
  <c r="F2385" i="6"/>
  <c r="E2385" i="6"/>
  <c r="D2385" i="6"/>
  <c r="C2385" i="6"/>
  <c r="N2384" i="6"/>
  <c r="M2384" i="6"/>
  <c r="L2384" i="6"/>
  <c r="K2384" i="6"/>
  <c r="J2384" i="6"/>
  <c r="I2384" i="6"/>
  <c r="H2384" i="6"/>
  <c r="G2384" i="6"/>
  <c r="F2384" i="6"/>
  <c r="E2384" i="6"/>
  <c r="D2384" i="6"/>
  <c r="C2384" i="6"/>
  <c r="N2383" i="6"/>
  <c r="M2383" i="6"/>
  <c r="L2383" i="6"/>
  <c r="K2383" i="6"/>
  <c r="J2383" i="6"/>
  <c r="I2383" i="6"/>
  <c r="H2383" i="6"/>
  <c r="G2383" i="6"/>
  <c r="F2383" i="6"/>
  <c r="E2383" i="6"/>
  <c r="D2383" i="6"/>
  <c r="C2383" i="6"/>
  <c r="N2382" i="6"/>
  <c r="M2382" i="6"/>
  <c r="L2382" i="6"/>
  <c r="K2382" i="6"/>
  <c r="J2382" i="6"/>
  <c r="I2382" i="6"/>
  <c r="H2382" i="6"/>
  <c r="G2382" i="6"/>
  <c r="F2382" i="6"/>
  <c r="E2382" i="6"/>
  <c r="D2382" i="6"/>
  <c r="C2382" i="6"/>
  <c r="N2381" i="6"/>
  <c r="M2381" i="6"/>
  <c r="L2381" i="6"/>
  <c r="K2381" i="6"/>
  <c r="J2381" i="6"/>
  <c r="I2381" i="6"/>
  <c r="H2381" i="6"/>
  <c r="G2381" i="6"/>
  <c r="F2381" i="6"/>
  <c r="E2381" i="6"/>
  <c r="D2381" i="6"/>
  <c r="C2381" i="6"/>
  <c r="N2380" i="6"/>
  <c r="M2380" i="6"/>
  <c r="L2380" i="6"/>
  <c r="K2380" i="6"/>
  <c r="J2380" i="6"/>
  <c r="I2380" i="6"/>
  <c r="H2380" i="6"/>
  <c r="G2380" i="6"/>
  <c r="F2380" i="6"/>
  <c r="E2380" i="6"/>
  <c r="D2380" i="6"/>
  <c r="C2380" i="6"/>
  <c r="N2379" i="6"/>
  <c r="M2379" i="6"/>
  <c r="L2379" i="6"/>
  <c r="K2379" i="6"/>
  <c r="J2379" i="6"/>
  <c r="I2379" i="6"/>
  <c r="H2379" i="6"/>
  <c r="G2379" i="6"/>
  <c r="F2379" i="6"/>
  <c r="E2379" i="6"/>
  <c r="D2379" i="6"/>
  <c r="C2379" i="6"/>
  <c r="N2378" i="6"/>
  <c r="M2378" i="6"/>
  <c r="L2378" i="6"/>
  <c r="K2378" i="6"/>
  <c r="J2378" i="6"/>
  <c r="I2378" i="6"/>
  <c r="H2378" i="6"/>
  <c r="G2378" i="6"/>
  <c r="F2378" i="6"/>
  <c r="E2378" i="6"/>
  <c r="D2378" i="6"/>
  <c r="C2378" i="6"/>
  <c r="N2377" i="6"/>
  <c r="M2377" i="6"/>
  <c r="L2377" i="6"/>
  <c r="K2377" i="6"/>
  <c r="J2377" i="6"/>
  <c r="I2377" i="6"/>
  <c r="H2377" i="6"/>
  <c r="G2377" i="6"/>
  <c r="F2377" i="6"/>
  <c r="E2377" i="6"/>
  <c r="D2377" i="6"/>
  <c r="C2377" i="6"/>
  <c r="N2376" i="6"/>
  <c r="M2376" i="6"/>
  <c r="L2376" i="6"/>
  <c r="K2376" i="6"/>
  <c r="J2376" i="6"/>
  <c r="I2376" i="6"/>
  <c r="H2376" i="6"/>
  <c r="G2376" i="6"/>
  <c r="F2376" i="6"/>
  <c r="E2376" i="6"/>
  <c r="D2376" i="6"/>
  <c r="C2376" i="6"/>
  <c r="N2375" i="6"/>
  <c r="M2375" i="6"/>
  <c r="L2375" i="6"/>
  <c r="K2375" i="6"/>
  <c r="J2375" i="6"/>
  <c r="I2375" i="6"/>
  <c r="H2375" i="6"/>
  <c r="G2375" i="6"/>
  <c r="F2375" i="6"/>
  <c r="E2375" i="6"/>
  <c r="D2375" i="6"/>
  <c r="C2375" i="6"/>
  <c r="N2374" i="6"/>
  <c r="M2374" i="6"/>
  <c r="L2374" i="6"/>
  <c r="K2374" i="6"/>
  <c r="J2374" i="6"/>
  <c r="I2374" i="6"/>
  <c r="H2374" i="6"/>
  <c r="G2374" i="6"/>
  <c r="F2374" i="6"/>
  <c r="E2374" i="6"/>
  <c r="D2374" i="6"/>
  <c r="C2374" i="6"/>
  <c r="N2373" i="6"/>
  <c r="M2373" i="6"/>
  <c r="L2373" i="6"/>
  <c r="K2373" i="6"/>
  <c r="J2373" i="6"/>
  <c r="I2373" i="6"/>
  <c r="H2373" i="6"/>
  <c r="G2373" i="6"/>
  <c r="F2373" i="6"/>
  <c r="E2373" i="6"/>
  <c r="D2373" i="6"/>
  <c r="C2373" i="6"/>
  <c r="N2372" i="6"/>
  <c r="M2372" i="6"/>
  <c r="L2372" i="6"/>
  <c r="K2372" i="6"/>
  <c r="J2372" i="6"/>
  <c r="I2372" i="6"/>
  <c r="H2372" i="6"/>
  <c r="G2372" i="6"/>
  <c r="F2372" i="6"/>
  <c r="E2372" i="6"/>
  <c r="D2372" i="6"/>
  <c r="C2372" i="6"/>
  <c r="N2371" i="6"/>
  <c r="M2371" i="6"/>
  <c r="L2371" i="6"/>
  <c r="K2371" i="6"/>
  <c r="J2371" i="6"/>
  <c r="I2371" i="6"/>
  <c r="H2371" i="6"/>
  <c r="G2371" i="6"/>
  <c r="F2371" i="6"/>
  <c r="E2371" i="6"/>
  <c r="D2371" i="6"/>
  <c r="C2371" i="6"/>
  <c r="N2370" i="6"/>
  <c r="M2370" i="6"/>
  <c r="L2370" i="6"/>
  <c r="K2370" i="6"/>
  <c r="J2370" i="6"/>
  <c r="I2370" i="6"/>
  <c r="H2370" i="6"/>
  <c r="G2370" i="6"/>
  <c r="F2370" i="6"/>
  <c r="E2370" i="6"/>
  <c r="D2370" i="6"/>
  <c r="C2370" i="6"/>
  <c r="N2369" i="6"/>
  <c r="M2369" i="6"/>
  <c r="L2369" i="6"/>
  <c r="K2369" i="6"/>
  <c r="J2369" i="6"/>
  <c r="I2369" i="6"/>
  <c r="H2369" i="6"/>
  <c r="G2369" i="6"/>
  <c r="F2369" i="6"/>
  <c r="E2369" i="6"/>
  <c r="D2369" i="6"/>
  <c r="C2369" i="6"/>
  <c r="N2368" i="6"/>
  <c r="M2368" i="6"/>
  <c r="L2368" i="6"/>
  <c r="K2368" i="6"/>
  <c r="J2368" i="6"/>
  <c r="I2368" i="6"/>
  <c r="H2368" i="6"/>
  <c r="G2368" i="6"/>
  <c r="F2368" i="6"/>
  <c r="E2368" i="6"/>
  <c r="D2368" i="6"/>
  <c r="C2368" i="6"/>
  <c r="N2367" i="6"/>
  <c r="M2367" i="6"/>
  <c r="L2367" i="6"/>
  <c r="K2367" i="6"/>
  <c r="J2367" i="6"/>
  <c r="I2367" i="6"/>
  <c r="H2367" i="6"/>
  <c r="G2367" i="6"/>
  <c r="F2367" i="6"/>
  <c r="E2367" i="6"/>
  <c r="D2367" i="6"/>
  <c r="C2367" i="6"/>
  <c r="N2366" i="6"/>
  <c r="M2366" i="6"/>
  <c r="L2366" i="6"/>
  <c r="K2366" i="6"/>
  <c r="J2366" i="6"/>
  <c r="I2366" i="6"/>
  <c r="H2366" i="6"/>
  <c r="G2366" i="6"/>
  <c r="F2366" i="6"/>
  <c r="E2366" i="6"/>
  <c r="D2366" i="6"/>
  <c r="C2366" i="6"/>
  <c r="N2365" i="6"/>
  <c r="M2365" i="6"/>
  <c r="L2365" i="6"/>
  <c r="K2365" i="6"/>
  <c r="J2365" i="6"/>
  <c r="I2365" i="6"/>
  <c r="H2365" i="6"/>
  <c r="G2365" i="6"/>
  <c r="F2365" i="6"/>
  <c r="E2365" i="6"/>
  <c r="D2365" i="6"/>
  <c r="C2365" i="6"/>
  <c r="N2364" i="6"/>
  <c r="M2364" i="6"/>
  <c r="L2364" i="6"/>
  <c r="K2364" i="6"/>
  <c r="J2364" i="6"/>
  <c r="I2364" i="6"/>
  <c r="H2364" i="6"/>
  <c r="G2364" i="6"/>
  <c r="F2364" i="6"/>
  <c r="E2364" i="6"/>
  <c r="D2364" i="6"/>
  <c r="C2364" i="6"/>
  <c r="N2363" i="6"/>
  <c r="M2363" i="6"/>
  <c r="L2363" i="6"/>
  <c r="K2363" i="6"/>
  <c r="J2363" i="6"/>
  <c r="I2363" i="6"/>
  <c r="H2363" i="6"/>
  <c r="G2363" i="6"/>
  <c r="F2363" i="6"/>
  <c r="E2363" i="6"/>
  <c r="D2363" i="6"/>
  <c r="C2363" i="6"/>
  <c r="N2362" i="6"/>
  <c r="M2362" i="6"/>
  <c r="L2362" i="6"/>
  <c r="K2362" i="6"/>
  <c r="J2362" i="6"/>
  <c r="I2362" i="6"/>
  <c r="H2362" i="6"/>
  <c r="G2362" i="6"/>
  <c r="F2362" i="6"/>
  <c r="E2362" i="6"/>
  <c r="D2362" i="6"/>
  <c r="C2362" i="6"/>
  <c r="N2361" i="6"/>
  <c r="M2361" i="6"/>
  <c r="L2361" i="6"/>
  <c r="K2361" i="6"/>
  <c r="J2361" i="6"/>
  <c r="I2361" i="6"/>
  <c r="H2361" i="6"/>
  <c r="G2361" i="6"/>
  <c r="F2361" i="6"/>
  <c r="E2361" i="6"/>
  <c r="D2361" i="6"/>
  <c r="C2361" i="6"/>
  <c r="N2360" i="6"/>
  <c r="M2360" i="6"/>
  <c r="L2360" i="6"/>
  <c r="K2360" i="6"/>
  <c r="J2360" i="6"/>
  <c r="I2360" i="6"/>
  <c r="H2360" i="6"/>
  <c r="G2360" i="6"/>
  <c r="F2360" i="6"/>
  <c r="E2360" i="6"/>
  <c r="D2360" i="6"/>
  <c r="C2360" i="6"/>
  <c r="N2359" i="6"/>
  <c r="M2359" i="6"/>
  <c r="L2359" i="6"/>
  <c r="K2359" i="6"/>
  <c r="J2359" i="6"/>
  <c r="I2359" i="6"/>
  <c r="H2359" i="6"/>
  <c r="G2359" i="6"/>
  <c r="F2359" i="6"/>
  <c r="E2359" i="6"/>
  <c r="D2359" i="6"/>
  <c r="C2359" i="6"/>
  <c r="N2358" i="6"/>
  <c r="M2358" i="6"/>
  <c r="L2358" i="6"/>
  <c r="K2358" i="6"/>
  <c r="J2358" i="6"/>
  <c r="I2358" i="6"/>
  <c r="H2358" i="6"/>
  <c r="G2358" i="6"/>
  <c r="F2358" i="6"/>
  <c r="E2358" i="6"/>
  <c r="D2358" i="6"/>
  <c r="C2358" i="6"/>
  <c r="N2357" i="6"/>
  <c r="M2357" i="6"/>
  <c r="L2357" i="6"/>
  <c r="K2357" i="6"/>
  <c r="J2357" i="6"/>
  <c r="I2357" i="6"/>
  <c r="H2357" i="6"/>
  <c r="G2357" i="6"/>
  <c r="F2357" i="6"/>
  <c r="E2357" i="6"/>
  <c r="D2357" i="6"/>
  <c r="C2357" i="6"/>
  <c r="N2356" i="6"/>
  <c r="M2356" i="6"/>
  <c r="L2356" i="6"/>
  <c r="K2356" i="6"/>
  <c r="J2356" i="6"/>
  <c r="I2356" i="6"/>
  <c r="H2356" i="6"/>
  <c r="G2356" i="6"/>
  <c r="F2356" i="6"/>
  <c r="E2356" i="6"/>
  <c r="D2356" i="6"/>
  <c r="C2356" i="6"/>
  <c r="N2355" i="6"/>
  <c r="M2355" i="6"/>
  <c r="L2355" i="6"/>
  <c r="K2355" i="6"/>
  <c r="J2355" i="6"/>
  <c r="I2355" i="6"/>
  <c r="H2355" i="6"/>
  <c r="G2355" i="6"/>
  <c r="F2355" i="6"/>
  <c r="E2355" i="6"/>
  <c r="D2355" i="6"/>
  <c r="C2355" i="6"/>
  <c r="N2354" i="6"/>
  <c r="M2354" i="6"/>
  <c r="L2354" i="6"/>
  <c r="K2354" i="6"/>
  <c r="J2354" i="6"/>
  <c r="I2354" i="6"/>
  <c r="H2354" i="6"/>
  <c r="G2354" i="6"/>
  <c r="F2354" i="6"/>
  <c r="E2354" i="6"/>
  <c r="D2354" i="6"/>
  <c r="C2354" i="6"/>
  <c r="N2353" i="6"/>
  <c r="M2353" i="6"/>
  <c r="L2353" i="6"/>
  <c r="K2353" i="6"/>
  <c r="J2353" i="6"/>
  <c r="I2353" i="6"/>
  <c r="H2353" i="6"/>
  <c r="G2353" i="6"/>
  <c r="F2353" i="6"/>
  <c r="E2353" i="6"/>
  <c r="D2353" i="6"/>
  <c r="C2353" i="6"/>
  <c r="N2352" i="6"/>
  <c r="M2352" i="6"/>
  <c r="L2352" i="6"/>
  <c r="K2352" i="6"/>
  <c r="J2352" i="6"/>
  <c r="I2352" i="6"/>
  <c r="H2352" i="6"/>
  <c r="G2352" i="6"/>
  <c r="F2352" i="6"/>
  <c r="E2352" i="6"/>
  <c r="D2352" i="6"/>
  <c r="C2352" i="6"/>
  <c r="N2351" i="6"/>
  <c r="M2351" i="6"/>
  <c r="L2351" i="6"/>
  <c r="K2351" i="6"/>
  <c r="J2351" i="6"/>
  <c r="I2351" i="6"/>
  <c r="H2351" i="6"/>
  <c r="G2351" i="6"/>
  <c r="F2351" i="6"/>
  <c r="E2351" i="6"/>
  <c r="D2351" i="6"/>
  <c r="C2351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N2349" i="6"/>
  <c r="M2349" i="6"/>
  <c r="L2349" i="6"/>
  <c r="K2349" i="6"/>
  <c r="J2349" i="6"/>
  <c r="I2349" i="6"/>
  <c r="H2349" i="6"/>
  <c r="G2349" i="6"/>
  <c r="F2349" i="6"/>
  <c r="E2349" i="6"/>
  <c r="D2349" i="6"/>
  <c r="C2349" i="6"/>
  <c r="N2348" i="6"/>
  <c r="M2348" i="6"/>
  <c r="L2348" i="6"/>
  <c r="K2348" i="6"/>
  <c r="J2348" i="6"/>
  <c r="I2348" i="6"/>
  <c r="H2348" i="6"/>
  <c r="G2348" i="6"/>
  <c r="F2348" i="6"/>
  <c r="E2348" i="6"/>
  <c r="D2348" i="6"/>
  <c r="C2348" i="6"/>
  <c r="N2347" i="6"/>
  <c r="M2347" i="6"/>
  <c r="L2347" i="6"/>
  <c r="K2347" i="6"/>
  <c r="J2347" i="6"/>
  <c r="I2347" i="6"/>
  <c r="H2347" i="6"/>
  <c r="G2347" i="6"/>
  <c r="F2347" i="6"/>
  <c r="E2347" i="6"/>
  <c r="D2347" i="6"/>
  <c r="C2347" i="6"/>
  <c r="N2346" i="6"/>
  <c r="M2346" i="6"/>
  <c r="L2346" i="6"/>
  <c r="K2346" i="6"/>
  <c r="J2346" i="6"/>
  <c r="I2346" i="6"/>
  <c r="H2346" i="6"/>
  <c r="G2346" i="6"/>
  <c r="F2346" i="6"/>
  <c r="E2346" i="6"/>
  <c r="D2346" i="6"/>
  <c r="C2346" i="6"/>
  <c r="N2345" i="6"/>
  <c r="M2345" i="6"/>
  <c r="L2345" i="6"/>
  <c r="K2345" i="6"/>
  <c r="J2345" i="6"/>
  <c r="I2345" i="6"/>
  <c r="H2345" i="6"/>
  <c r="G2345" i="6"/>
  <c r="F2345" i="6"/>
  <c r="E2345" i="6"/>
  <c r="D2345" i="6"/>
  <c r="C2345" i="6"/>
  <c r="N2344" i="6"/>
  <c r="M2344" i="6"/>
  <c r="L2344" i="6"/>
  <c r="K2344" i="6"/>
  <c r="J2344" i="6"/>
  <c r="I2344" i="6"/>
  <c r="H2344" i="6"/>
  <c r="G2344" i="6"/>
  <c r="F2344" i="6"/>
  <c r="E2344" i="6"/>
  <c r="D2344" i="6"/>
  <c r="C2344" i="6"/>
  <c r="N2343" i="6"/>
  <c r="M2343" i="6"/>
  <c r="L2343" i="6"/>
  <c r="K2343" i="6"/>
  <c r="J2343" i="6"/>
  <c r="I2343" i="6"/>
  <c r="H2343" i="6"/>
  <c r="G2343" i="6"/>
  <c r="F2343" i="6"/>
  <c r="E2343" i="6"/>
  <c r="D2343" i="6"/>
  <c r="C2343" i="6"/>
  <c r="N2342" i="6"/>
  <c r="M2342" i="6"/>
  <c r="L2342" i="6"/>
  <c r="K2342" i="6"/>
  <c r="J2342" i="6"/>
  <c r="I2342" i="6"/>
  <c r="H2342" i="6"/>
  <c r="G2342" i="6"/>
  <c r="F2342" i="6"/>
  <c r="E2342" i="6"/>
  <c r="D2342" i="6"/>
  <c r="C2342" i="6"/>
  <c r="N2341" i="6"/>
  <c r="M2341" i="6"/>
  <c r="L2341" i="6"/>
  <c r="K2341" i="6"/>
  <c r="J2341" i="6"/>
  <c r="I2341" i="6"/>
  <c r="H2341" i="6"/>
  <c r="G2341" i="6"/>
  <c r="F2341" i="6"/>
  <c r="E2341" i="6"/>
  <c r="D2341" i="6"/>
  <c r="C2341" i="6"/>
  <c r="N2340" i="6"/>
  <c r="M2340" i="6"/>
  <c r="L2340" i="6"/>
  <c r="K2340" i="6"/>
  <c r="J2340" i="6"/>
  <c r="I2340" i="6"/>
  <c r="H2340" i="6"/>
  <c r="G2340" i="6"/>
  <c r="F2340" i="6"/>
  <c r="E2340" i="6"/>
  <c r="D2340" i="6"/>
  <c r="C2340" i="6"/>
  <c r="N2339" i="6"/>
  <c r="M2339" i="6"/>
  <c r="L2339" i="6"/>
  <c r="K2339" i="6"/>
  <c r="J2339" i="6"/>
  <c r="I2339" i="6"/>
  <c r="H2339" i="6"/>
  <c r="G2339" i="6"/>
  <c r="F2339" i="6"/>
  <c r="E2339" i="6"/>
  <c r="D2339" i="6"/>
  <c r="C2339" i="6"/>
  <c r="N2338" i="6"/>
  <c r="M2338" i="6"/>
  <c r="L2338" i="6"/>
  <c r="K2338" i="6"/>
  <c r="J2338" i="6"/>
  <c r="I2338" i="6"/>
  <c r="H2338" i="6"/>
  <c r="G2338" i="6"/>
  <c r="F2338" i="6"/>
  <c r="E2338" i="6"/>
  <c r="D2338" i="6"/>
  <c r="C2338" i="6"/>
  <c r="N2337" i="6"/>
  <c r="M2337" i="6"/>
  <c r="L2337" i="6"/>
  <c r="K2337" i="6"/>
  <c r="J2337" i="6"/>
  <c r="I2337" i="6"/>
  <c r="H2337" i="6"/>
  <c r="G2337" i="6"/>
  <c r="F2337" i="6"/>
  <c r="E2337" i="6"/>
  <c r="D2337" i="6"/>
  <c r="C2337" i="6"/>
  <c r="N2336" i="6"/>
  <c r="M2336" i="6"/>
  <c r="L2336" i="6"/>
  <c r="K2336" i="6"/>
  <c r="J2336" i="6"/>
  <c r="I2336" i="6"/>
  <c r="H2336" i="6"/>
  <c r="G2336" i="6"/>
  <c r="F2336" i="6"/>
  <c r="E2336" i="6"/>
  <c r="D2336" i="6"/>
  <c r="C2336" i="6"/>
  <c r="N2335" i="6"/>
  <c r="M2335" i="6"/>
  <c r="L2335" i="6"/>
  <c r="K2335" i="6"/>
  <c r="J2335" i="6"/>
  <c r="I2335" i="6"/>
  <c r="H2335" i="6"/>
  <c r="G2335" i="6"/>
  <c r="F2335" i="6"/>
  <c r="E2335" i="6"/>
  <c r="D2335" i="6"/>
  <c r="C2335" i="6"/>
  <c r="N2334" i="6"/>
  <c r="M2334" i="6"/>
  <c r="L2334" i="6"/>
  <c r="K2334" i="6"/>
  <c r="J2334" i="6"/>
  <c r="I2334" i="6"/>
  <c r="H2334" i="6"/>
  <c r="G2334" i="6"/>
  <c r="F2334" i="6"/>
  <c r="E2334" i="6"/>
  <c r="D2334" i="6"/>
  <c r="C2334" i="6"/>
  <c r="N2333" i="6"/>
  <c r="M2333" i="6"/>
  <c r="L2333" i="6"/>
  <c r="K2333" i="6"/>
  <c r="J2333" i="6"/>
  <c r="I2333" i="6"/>
  <c r="H2333" i="6"/>
  <c r="G2333" i="6"/>
  <c r="F2333" i="6"/>
  <c r="E2333" i="6"/>
  <c r="D2333" i="6"/>
  <c r="C2333" i="6"/>
  <c r="N2332" i="6"/>
  <c r="M2332" i="6"/>
  <c r="L2332" i="6"/>
  <c r="K2332" i="6"/>
  <c r="J2332" i="6"/>
  <c r="I2332" i="6"/>
  <c r="H2332" i="6"/>
  <c r="G2332" i="6"/>
  <c r="F2332" i="6"/>
  <c r="E2332" i="6"/>
  <c r="D2332" i="6"/>
  <c r="C2332" i="6"/>
  <c r="N2331" i="6"/>
  <c r="M2331" i="6"/>
  <c r="L2331" i="6"/>
  <c r="K2331" i="6"/>
  <c r="J2331" i="6"/>
  <c r="I2331" i="6"/>
  <c r="H2331" i="6"/>
  <c r="G2331" i="6"/>
  <c r="F2331" i="6"/>
  <c r="E2331" i="6"/>
  <c r="D2331" i="6"/>
  <c r="C2331" i="6"/>
  <c r="N2330" i="6"/>
  <c r="M2330" i="6"/>
  <c r="L2330" i="6"/>
  <c r="K2330" i="6"/>
  <c r="J2330" i="6"/>
  <c r="I2330" i="6"/>
  <c r="H2330" i="6"/>
  <c r="G2330" i="6"/>
  <c r="F2330" i="6"/>
  <c r="E2330" i="6"/>
  <c r="D2330" i="6"/>
  <c r="C2330" i="6"/>
  <c r="N2329" i="6"/>
  <c r="M2329" i="6"/>
  <c r="L2329" i="6"/>
  <c r="K2329" i="6"/>
  <c r="J2329" i="6"/>
  <c r="I2329" i="6"/>
  <c r="H2329" i="6"/>
  <c r="G2329" i="6"/>
  <c r="F2329" i="6"/>
  <c r="E2329" i="6"/>
  <c r="D2329" i="6"/>
  <c r="C2329" i="6"/>
  <c r="N2328" i="6"/>
  <c r="M2328" i="6"/>
  <c r="L2328" i="6"/>
  <c r="K2328" i="6"/>
  <c r="J2328" i="6"/>
  <c r="I2328" i="6"/>
  <c r="H2328" i="6"/>
  <c r="G2328" i="6"/>
  <c r="F2328" i="6"/>
  <c r="E2328" i="6"/>
  <c r="D2328" i="6"/>
  <c r="C2328" i="6"/>
  <c r="N2327" i="6"/>
  <c r="M2327" i="6"/>
  <c r="L2327" i="6"/>
  <c r="K2327" i="6"/>
  <c r="J2327" i="6"/>
  <c r="I2327" i="6"/>
  <c r="H2327" i="6"/>
  <c r="G2327" i="6"/>
  <c r="F2327" i="6"/>
  <c r="E2327" i="6"/>
  <c r="D2327" i="6"/>
  <c r="C2327" i="6"/>
  <c r="N2326" i="6"/>
  <c r="M2326" i="6"/>
  <c r="L2326" i="6"/>
  <c r="K2326" i="6"/>
  <c r="J2326" i="6"/>
  <c r="I2326" i="6"/>
  <c r="H2326" i="6"/>
  <c r="G2326" i="6"/>
  <c r="F2326" i="6"/>
  <c r="E2326" i="6"/>
  <c r="D2326" i="6"/>
  <c r="C2326" i="6"/>
  <c r="N2325" i="6"/>
  <c r="M2325" i="6"/>
  <c r="L2325" i="6"/>
  <c r="K2325" i="6"/>
  <c r="J2325" i="6"/>
  <c r="I2325" i="6"/>
  <c r="H2325" i="6"/>
  <c r="G2325" i="6"/>
  <c r="F2325" i="6"/>
  <c r="E2325" i="6"/>
  <c r="D2325" i="6"/>
  <c r="C2325" i="6"/>
  <c r="N2324" i="6"/>
  <c r="M2324" i="6"/>
  <c r="L2324" i="6"/>
  <c r="K2324" i="6"/>
  <c r="J2324" i="6"/>
  <c r="I2324" i="6"/>
  <c r="H2324" i="6"/>
  <c r="G2324" i="6"/>
  <c r="F2324" i="6"/>
  <c r="E2324" i="6"/>
  <c r="D2324" i="6"/>
  <c r="C2324" i="6"/>
  <c r="N2323" i="6"/>
  <c r="M2323" i="6"/>
  <c r="L2323" i="6"/>
  <c r="K2323" i="6"/>
  <c r="J2323" i="6"/>
  <c r="I2323" i="6"/>
  <c r="H2323" i="6"/>
  <c r="G2323" i="6"/>
  <c r="F2323" i="6"/>
  <c r="E2323" i="6"/>
  <c r="D2323" i="6"/>
  <c r="C2323" i="6"/>
  <c r="N2322" i="6"/>
  <c r="M2322" i="6"/>
  <c r="L2322" i="6"/>
  <c r="K2322" i="6"/>
  <c r="J2322" i="6"/>
  <c r="I2322" i="6"/>
  <c r="H2322" i="6"/>
  <c r="G2322" i="6"/>
  <c r="F2322" i="6"/>
  <c r="E2322" i="6"/>
  <c r="D2322" i="6"/>
  <c r="C2322" i="6"/>
  <c r="N2321" i="6"/>
  <c r="M2321" i="6"/>
  <c r="L2321" i="6"/>
  <c r="K2321" i="6"/>
  <c r="J2321" i="6"/>
  <c r="I2321" i="6"/>
  <c r="H2321" i="6"/>
  <c r="G2321" i="6"/>
  <c r="F2321" i="6"/>
  <c r="E2321" i="6"/>
  <c r="D2321" i="6"/>
  <c r="C2321" i="6"/>
  <c r="N2320" i="6"/>
  <c r="M2320" i="6"/>
  <c r="L2320" i="6"/>
  <c r="K2320" i="6"/>
  <c r="J2320" i="6"/>
  <c r="I2320" i="6"/>
  <c r="H2320" i="6"/>
  <c r="G2320" i="6"/>
  <c r="F2320" i="6"/>
  <c r="E2320" i="6"/>
  <c r="D2320" i="6"/>
  <c r="C2320" i="6"/>
  <c r="N2319" i="6"/>
  <c r="M2319" i="6"/>
  <c r="L2319" i="6"/>
  <c r="K2319" i="6"/>
  <c r="J2319" i="6"/>
  <c r="I2319" i="6"/>
  <c r="H2319" i="6"/>
  <c r="G2319" i="6"/>
  <c r="F2319" i="6"/>
  <c r="E2319" i="6"/>
  <c r="D2319" i="6"/>
  <c r="C2319" i="6"/>
  <c r="N2318" i="6"/>
  <c r="M2318" i="6"/>
  <c r="L2318" i="6"/>
  <c r="K2318" i="6"/>
  <c r="J2318" i="6"/>
  <c r="I2318" i="6"/>
  <c r="H2318" i="6"/>
  <c r="G2318" i="6"/>
  <c r="F2318" i="6"/>
  <c r="E2318" i="6"/>
  <c r="D2318" i="6"/>
  <c r="C2318" i="6"/>
  <c r="N2317" i="6"/>
  <c r="M2317" i="6"/>
  <c r="L2317" i="6"/>
  <c r="K2317" i="6"/>
  <c r="J2317" i="6"/>
  <c r="I2317" i="6"/>
  <c r="H2317" i="6"/>
  <c r="G2317" i="6"/>
  <c r="F2317" i="6"/>
  <c r="E2317" i="6"/>
  <c r="D2317" i="6"/>
  <c r="C2317" i="6"/>
  <c r="N2316" i="6"/>
  <c r="M2316" i="6"/>
  <c r="L2316" i="6"/>
  <c r="K2316" i="6"/>
  <c r="J2316" i="6"/>
  <c r="I2316" i="6"/>
  <c r="H2316" i="6"/>
  <c r="G2316" i="6"/>
  <c r="F2316" i="6"/>
  <c r="E2316" i="6"/>
  <c r="D2316" i="6"/>
  <c r="C2316" i="6"/>
  <c r="N2315" i="6"/>
  <c r="M2315" i="6"/>
  <c r="L2315" i="6"/>
  <c r="K2315" i="6"/>
  <c r="J2315" i="6"/>
  <c r="I2315" i="6"/>
  <c r="H2315" i="6"/>
  <c r="G2315" i="6"/>
  <c r="F2315" i="6"/>
  <c r="E2315" i="6"/>
  <c r="D2315" i="6"/>
  <c r="C2315" i="6"/>
  <c r="N2314" i="6"/>
  <c r="M2314" i="6"/>
  <c r="L2314" i="6"/>
  <c r="K2314" i="6"/>
  <c r="J2314" i="6"/>
  <c r="I2314" i="6"/>
  <c r="H2314" i="6"/>
  <c r="G2314" i="6"/>
  <c r="F2314" i="6"/>
  <c r="E2314" i="6"/>
  <c r="D2314" i="6"/>
  <c r="C2314" i="6"/>
  <c r="N2313" i="6"/>
  <c r="M2313" i="6"/>
  <c r="L2313" i="6"/>
  <c r="K2313" i="6"/>
  <c r="J2313" i="6"/>
  <c r="I2313" i="6"/>
  <c r="H2313" i="6"/>
  <c r="G2313" i="6"/>
  <c r="F2313" i="6"/>
  <c r="E2313" i="6"/>
  <c r="D2313" i="6"/>
  <c r="C2313" i="6"/>
  <c r="N2312" i="6"/>
  <c r="M2312" i="6"/>
  <c r="L2312" i="6"/>
  <c r="K2312" i="6"/>
  <c r="J2312" i="6"/>
  <c r="I2312" i="6"/>
  <c r="H2312" i="6"/>
  <c r="G2312" i="6"/>
  <c r="F2312" i="6"/>
  <c r="E2312" i="6"/>
  <c r="D2312" i="6"/>
  <c r="C2312" i="6"/>
  <c r="N2311" i="6"/>
  <c r="M2311" i="6"/>
  <c r="L2311" i="6"/>
  <c r="K2311" i="6"/>
  <c r="J2311" i="6"/>
  <c r="I2311" i="6"/>
  <c r="H2311" i="6"/>
  <c r="G2311" i="6"/>
  <c r="F2311" i="6"/>
  <c r="E2311" i="6"/>
  <c r="D2311" i="6"/>
  <c r="C2311" i="6"/>
  <c r="N2310" i="6"/>
  <c r="M2310" i="6"/>
  <c r="L2310" i="6"/>
  <c r="K2310" i="6"/>
  <c r="J2310" i="6"/>
  <c r="I2310" i="6"/>
  <c r="H2310" i="6"/>
  <c r="G2310" i="6"/>
  <c r="F2310" i="6"/>
  <c r="E2310" i="6"/>
  <c r="D2310" i="6"/>
  <c r="C2310" i="6"/>
  <c r="N2309" i="6"/>
  <c r="M2309" i="6"/>
  <c r="L2309" i="6"/>
  <c r="K2309" i="6"/>
  <c r="J2309" i="6"/>
  <c r="I2309" i="6"/>
  <c r="H2309" i="6"/>
  <c r="G2309" i="6"/>
  <c r="F2309" i="6"/>
  <c r="E2309" i="6"/>
  <c r="D2309" i="6"/>
  <c r="C2309" i="6"/>
  <c r="N2308" i="6"/>
  <c r="M2308" i="6"/>
  <c r="L2308" i="6"/>
  <c r="K2308" i="6"/>
  <c r="J2308" i="6"/>
  <c r="I2308" i="6"/>
  <c r="H2308" i="6"/>
  <c r="G2308" i="6"/>
  <c r="F2308" i="6"/>
  <c r="E2308" i="6"/>
  <c r="D2308" i="6"/>
  <c r="C2308" i="6"/>
  <c r="N2307" i="6"/>
  <c r="M2307" i="6"/>
  <c r="L2307" i="6"/>
  <c r="K2307" i="6"/>
  <c r="J2307" i="6"/>
  <c r="I2307" i="6"/>
  <c r="H2307" i="6"/>
  <c r="G2307" i="6"/>
  <c r="F2307" i="6"/>
  <c r="E2307" i="6"/>
  <c r="D2307" i="6"/>
  <c r="C2307" i="6"/>
  <c r="N2306" i="6"/>
  <c r="M2306" i="6"/>
  <c r="L2306" i="6"/>
  <c r="K2306" i="6"/>
  <c r="J2306" i="6"/>
  <c r="I2306" i="6"/>
  <c r="H2306" i="6"/>
  <c r="G2306" i="6"/>
  <c r="F2306" i="6"/>
  <c r="E2306" i="6"/>
  <c r="D2306" i="6"/>
  <c r="C2306" i="6"/>
  <c r="N2305" i="6"/>
  <c r="M2305" i="6"/>
  <c r="L2305" i="6"/>
  <c r="K2305" i="6"/>
  <c r="J2305" i="6"/>
  <c r="I2305" i="6"/>
  <c r="H2305" i="6"/>
  <c r="G2305" i="6"/>
  <c r="F2305" i="6"/>
  <c r="E2305" i="6"/>
  <c r="D2305" i="6"/>
  <c r="C2305" i="6"/>
  <c r="N2304" i="6"/>
  <c r="M2304" i="6"/>
  <c r="L2304" i="6"/>
  <c r="K2304" i="6"/>
  <c r="J2304" i="6"/>
  <c r="I2304" i="6"/>
  <c r="H2304" i="6"/>
  <c r="G2304" i="6"/>
  <c r="F2304" i="6"/>
  <c r="E2304" i="6"/>
  <c r="D2304" i="6"/>
  <c r="C2304" i="6"/>
  <c r="N2303" i="6"/>
  <c r="M2303" i="6"/>
  <c r="L2303" i="6"/>
  <c r="K2303" i="6"/>
  <c r="J2303" i="6"/>
  <c r="I2303" i="6"/>
  <c r="H2303" i="6"/>
  <c r="G2303" i="6"/>
  <c r="F2303" i="6"/>
  <c r="E2303" i="6"/>
  <c r="D2303" i="6"/>
  <c r="C2303" i="6"/>
  <c r="N2302" i="6"/>
  <c r="M2302" i="6"/>
  <c r="L2302" i="6"/>
  <c r="K2302" i="6"/>
  <c r="J2302" i="6"/>
  <c r="I2302" i="6"/>
  <c r="H2302" i="6"/>
  <c r="G2302" i="6"/>
  <c r="F2302" i="6"/>
  <c r="E2302" i="6"/>
  <c r="D2302" i="6"/>
  <c r="C2302" i="6"/>
  <c r="N2301" i="6"/>
  <c r="M2301" i="6"/>
  <c r="L2301" i="6"/>
  <c r="K2301" i="6"/>
  <c r="J2301" i="6"/>
  <c r="I2301" i="6"/>
  <c r="H2301" i="6"/>
  <c r="G2301" i="6"/>
  <c r="F2301" i="6"/>
  <c r="E2301" i="6"/>
  <c r="D2301" i="6"/>
  <c r="C2301" i="6"/>
  <c r="N2300" i="6"/>
  <c r="M2300" i="6"/>
  <c r="L2300" i="6"/>
  <c r="K2300" i="6"/>
  <c r="J2300" i="6"/>
  <c r="I2300" i="6"/>
  <c r="H2300" i="6"/>
  <c r="G2300" i="6"/>
  <c r="F2300" i="6"/>
  <c r="E2300" i="6"/>
  <c r="D2300" i="6"/>
  <c r="C2300" i="6"/>
  <c r="N2299" i="6"/>
  <c r="M2299" i="6"/>
  <c r="L2299" i="6"/>
  <c r="K2299" i="6"/>
  <c r="J2299" i="6"/>
  <c r="I2299" i="6"/>
  <c r="H2299" i="6"/>
  <c r="G2299" i="6"/>
  <c r="F2299" i="6"/>
  <c r="E2299" i="6"/>
  <c r="D2299" i="6"/>
  <c r="C2299" i="6"/>
  <c r="N2298" i="6"/>
  <c r="M2298" i="6"/>
  <c r="L2298" i="6"/>
  <c r="K2298" i="6"/>
  <c r="J2298" i="6"/>
  <c r="I2298" i="6"/>
  <c r="H2298" i="6"/>
  <c r="G2298" i="6"/>
  <c r="F2298" i="6"/>
  <c r="E2298" i="6"/>
  <c r="D2298" i="6"/>
  <c r="C2298" i="6"/>
  <c r="N2297" i="6"/>
  <c r="M2297" i="6"/>
  <c r="L2297" i="6"/>
  <c r="K2297" i="6"/>
  <c r="J2297" i="6"/>
  <c r="I2297" i="6"/>
  <c r="H2297" i="6"/>
  <c r="G2297" i="6"/>
  <c r="F2297" i="6"/>
  <c r="E2297" i="6"/>
  <c r="D2297" i="6"/>
  <c r="C2297" i="6"/>
  <c r="N2296" i="6"/>
  <c r="M2296" i="6"/>
  <c r="L2296" i="6"/>
  <c r="K2296" i="6"/>
  <c r="J2296" i="6"/>
  <c r="I2296" i="6"/>
  <c r="H2296" i="6"/>
  <c r="G2296" i="6"/>
  <c r="F2296" i="6"/>
  <c r="E2296" i="6"/>
  <c r="D2296" i="6"/>
  <c r="C2296" i="6"/>
  <c r="N2295" i="6"/>
  <c r="M2295" i="6"/>
  <c r="L2295" i="6"/>
  <c r="K2295" i="6"/>
  <c r="J2295" i="6"/>
  <c r="I2295" i="6"/>
  <c r="H2295" i="6"/>
  <c r="G2295" i="6"/>
  <c r="F2295" i="6"/>
  <c r="E2295" i="6"/>
  <c r="D2295" i="6"/>
  <c r="C2295" i="6"/>
  <c r="N2294" i="6"/>
  <c r="M2294" i="6"/>
  <c r="L2294" i="6"/>
  <c r="K2294" i="6"/>
  <c r="J2294" i="6"/>
  <c r="I2294" i="6"/>
  <c r="H2294" i="6"/>
  <c r="G2294" i="6"/>
  <c r="F2294" i="6"/>
  <c r="E2294" i="6"/>
  <c r="D2294" i="6"/>
  <c r="C2294" i="6"/>
  <c r="N2293" i="6"/>
  <c r="M2293" i="6"/>
  <c r="L2293" i="6"/>
  <c r="K2293" i="6"/>
  <c r="J2293" i="6"/>
  <c r="I2293" i="6"/>
  <c r="H2293" i="6"/>
  <c r="G2293" i="6"/>
  <c r="F2293" i="6"/>
  <c r="E2293" i="6"/>
  <c r="D2293" i="6"/>
  <c r="C2293" i="6"/>
  <c r="N2292" i="6"/>
  <c r="M2292" i="6"/>
  <c r="L2292" i="6"/>
  <c r="K2292" i="6"/>
  <c r="J2292" i="6"/>
  <c r="I2292" i="6"/>
  <c r="H2292" i="6"/>
  <c r="G2292" i="6"/>
  <c r="F2292" i="6"/>
  <c r="E2292" i="6"/>
  <c r="D2292" i="6"/>
  <c r="C2292" i="6"/>
  <c r="N2291" i="6"/>
  <c r="M2291" i="6"/>
  <c r="L2291" i="6"/>
  <c r="K2291" i="6"/>
  <c r="J2291" i="6"/>
  <c r="I2291" i="6"/>
  <c r="H2291" i="6"/>
  <c r="G2291" i="6"/>
  <c r="F2291" i="6"/>
  <c r="E2291" i="6"/>
  <c r="D2291" i="6"/>
  <c r="C2291" i="6"/>
  <c r="N2290" i="6"/>
  <c r="M2290" i="6"/>
  <c r="L2290" i="6"/>
  <c r="K2290" i="6"/>
  <c r="J2290" i="6"/>
  <c r="I2290" i="6"/>
  <c r="H2290" i="6"/>
  <c r="G2290" i="6"/>
  <c r="F2290" i="6"/>
  <c r="E2290" i="6"/>
  <c r="D2290" i="6"/>
  <c r="C2290" i="6"/>
  <c r="N2289" i="6"/>
  <c r="M2289" i="6"/>
  <c r="L2289" i="6"/>
  <c r="K2289" i="6"/>
  <c r="J2289" i="6"/>
  <c r="I2289" i="6"/>
  <c r="H2289" i="6"/>
  <c r="G2289" i="6"/>
  <c r="F2289" i="6"/>
  <c r="E2289" i="6"/>
  <c r="D2289" i="6"/>
  <c r="C2289" i="6"/>
  <c r="N2288" i="6"/>
  <c r="M2288" i="6"/>
  <c r="L2288" i="6"/>
  <c r="K2288" i="6"/>
  <c r="J2288" i="6"/>
  <c r="I2288" i="6"/>
  <c r="H2288" i="6"/>
  <c r="G2288" i="6"/>
  <c r="F2288" i="6"/>
  <c r="E2288" i="6"/>
  <c r="D2288" i="6"/>
  <c r="C2288" i="6"/>
  <c r="N2287" i="6"/>
  <c r="M2287" i="6"/>
  <c r="L2287" i="6"/>
  <c r="K2287" i="6"/>
  <c r="J2287" i="6"/>
  <c r="I2287" i="6"/>
  <c r="H2287" i="6"/>
  <c r="G2287" i="6"/>
  <c r="F2287" i="6"/>
  <c r="E2287" i="6"/>
  <c r="D2287" i="6"/>
  <c r="C2287" i="6"/>
  <c r="N2286" i="6"/>
  <c r="M2286" i="6"/>
  <c r="L2286" i="6"/>
  <c r="K2286" i="6"/>
  <c r="J2286" i="6"/>
  <c r="I2286" i="6"/>
  <c r="H2286" i="6"/>
  <c r="G2286" i="6"/>
  <c r="F2286" i="6"/>
  <c r="E2286" i="6"/>
  <c r="D2286" i="6"/>
  <c r="C2286" i="6"/>
  <c r="N2285" i="6"/>
  <c r="M2285" i="6"/>
  <c r="L2285" i="6"/>
  <c r="K2285" i="6"/>
  <c r="J2285" i="6"/>
  <c r="I2285" i="6"/>
  <c r="H2285" i="6"/>
  <c r="G2285" i="6"/>
  <c r="F2285" i="6"/>
  <c r="E2285" i="6"/>
  <c r="D2285" i="6"/>
  <c r="C2285" i="6"/>
  <c r="N2284" i="6"/>
  <c r="M2284" i="6"/>
  <c r="L2284" i="6"/>
  <c r="K2284" i="6"/>
  <c r="J2284" i="6"/>
  <c r="I2284" i="6"/>
  <c r="H2284" i="6"/>
  <c r="G2284" i="6"/>
  <c r="F2284" i="6"/>
  <c r="E2284" i="6"/>
  <c r="D2284" i="6"/>
  <c r="C2284" i="6"/>
  <c r="N2283" i="6"/>
  <c r="M2283" i="6"/>
  <c r="L2283" i="6"/>
  <c r="K2283" i="6"/>
  <c r="J2283" i="6"/>
  <c r="I2283" i="6"/>
  <c r="H2283" i="6"/>
  <c r="G2283" i="6"/>
  <c r="F2283" i="6"/>
  <c r="E2283" i="6"/>
  <c r="D2283" i="6"/>
  <c r="C2283" i="6"/>
  <c r="N2282" i="6"/>
  <c r="M2282" i="6"/>
  <c r="L2282" i="6"/>
  <c r="K2282" i="6"/>
  <c r="J2282" i="6"/>
  <c r="I2282" i="6"/>
  <c r="H2282" i="6"/>
  <c r="G2282" i="6"/>
  <c r="F2282" i="6"/>
  <c r="E2282" i="6"/>
  <c r="D2282" i="6"/>
  <c r="C2282" i="6"/>
  <c r="N2281" i="6"/>
  <c r="M2281" i="6"/>
  <c r="L2281" i="6"/>
  <c r="K2281" i="6"/>
  <c r="J2281" i="6"/>
  <c r="I2281" i="6"/>
  <c r="H2281" i="6"/>
  <c r="G2281" i="6"/>
  <c r="F2281" i="6"/>
  <c r="E2281" i="6"/>
  <c r="D2281" i="6"/>
  <c r="C2281" i="6"/>
  <c r="N2280" i="6"/>
  <c r="M2280" i="6"/>
  <c r="L2280" i="6"/>
  <c r="K2280" i="6"/>
  <c r="J2280" i="6"/>
  <c r="I2280" i="6"/>
  <c r="H2280" i="6"/>
  <c r="G2280" i="6"/>
  <c r="F2280" i="6"/>
  <c r="E2280" i="6"/>
  <c r="D2280" i="6"/>
  <c r="C2280" i="6"/>
  <c r="N2279" i="6"/>
  <c r="M2279" i="6"/>
  <c r="L2279" i="6"/>
  <c r="K2279" i="6"/>
  <c r="J2279" i="6"/>
  <c r="I2279" i="6"/>
  <c r="H2279" i="6"/>
  <c r="G2279" i="6"/>
  <c r="F2279" i="6"/>
  <c r="E2279" i="6"/>
  <c r="D2279" i="6"/>
  <c r="C2279" i="6"/>
  <c r="N2278" i="6"/>
  <c r="M2278" i="6"/>
  <c r="L2278" i="6"/>
  <c r="K2278" i="6"/>
  <c r="J2278" i="6"/>
  <c r="I2278" i="6"/>
  <c r="H2278" i="6"/>
  <c r="G2278" i="6"/>
  <c r="F2278" i="6"/>
  <c r="E2278" i="6"/>
  <c r="D2278" i="6"/>
  <c r="C2278" i="6"/>
  <c r="N2277" i="6"/>
  <c r="M2277" i="6"/>
  <c r="L2277" i="6"/>
  <c r="K2277" i="6"/>
  <c r="J2277" i="6"/>
  <c r="I2277" i="6"/>
  <c r="H2277" i="6"/>
  <c r="G2277" i="6"/>
  <c r="F2277" i="6"/>
  <c r="E2277" i="6"/>
  <c r="D2277" i="6"/>
  <c r="C2277" i="6"/>
  <c r="N2276" i="6"/>
  <c r="M2276" i="6"/>
  <c r="L2276" i="6"/>
  <c r="K2276" i="6"/>
  <c r="J2276" i="6"/>
  <c r="I2276" i="6"/>
  <c r="H2276" i="6"/>
  <c r="G2276" i="6"/>
  <c r="F2276" i="6"/>
  <c r="E2276" i="6"/>
  <c r="D2276" i="6"/>
  <c r="C2276" i="6"/>
  <c r="N2275" i="6"/>
  <c r="M2275" i="6"/>
  <c r="L2275" i="6"/>
  <c r="K2275" i="6"/>
  <c r="J2275" i="6"/>
  <c r="I2275" i="6"/>
  <c r="H2275" i="6"/>
  <c r="G2275" i="6"/>
  <c r="F2275" i="6"/>
  <c r="E2275" i="6"/>
  <c r="D2275" i="6"/>
  <c r="C2275" i="6"/>
  <c r="N2274" i="6"/>
  <c r="M2274" i="6"/>
  <c r="L2274" i="6"/>
  <c r="K2274" i="6"/>
  <c r="J2274" i="6"/>
  <c r="I2274" i="6"/>
  <c r="H2274" i="6"/>
  <c r="G2274" i="6"/>
  <c r="F2274" i="6"/>
  <c r="E2274" i="6"/>
  <c r="D2274" i="6"/>
  <c r="C2274" i="6"/>
  <c r="N2273" i="6"/>
  <c r="M2273" i="6"/>
  <c r="L2273" i="6"/>
  <c r="K2273" i="6"/>
  <c r="J2273" i="6"/>
  <c r="I2273" i="6"/>
  <c r="H2273" i="6"/>
  <c r="G2273" i="6"/>
  <c r="F2273" i="6"/>
  <c r="E2273" i="6"/>
  <c r="D2273" i="6"/>
  <c r="C2273" i="6"/>
  <c r="N2272" i="6"/>
  <c r="M2272" i="6"/>
  <c r="L2272" i="6"/>
  <c r="K2272" i="6"/>
  <c r="J2272" i="6"/>
  <c r="I2272" i="6"/>
  <c r="H2272" i="6"/>
  <c r="G2272" i="6"/>
  <c r="F2272" i="6"/>
  <c r="E2272" i="6"/>
  <c r="D2272" i="6"/>
  <c r="C2272" i="6"/>
  <c r="N2271" i="6"/>
  <c r="M2271" i="6"/>
  <c r="L2271" i="6"/>
  <c r="K2271" i="6"/>
  <c r="J2271" i="6"/>
  <c r="I2271" i="6"/>
  <c r="H2271" i="6"/>
  <c r="G2271" i="6"/>
  <c r="F2271" i="6"/>
  <c r="E2271" i="6"/>
  <c r="D2271" i="6"/>
  <c r="C2271" i="6"/>
  <c r="N2270" i="6"/>
  <c r="M2270" i="6"/>
  <c r="L2270" i="6"/>
  <c r="K2270" i="6"/>
  <c r="J2270" i="6"/>
  <c r="I2270" i="6"/>
  <c r="H2270" i="6"/>
  <c r="G2270" i="6"/>
  <c r="F2270" i="6"/>
  <c r="E2270" i="6"/>
  <c r="D2270" i="6"/>
  <c r="C2270" i="6"/>
  <c r="N2269" i="6"/>
  <c r="M2269" i="6"/>
  <c r="L2269" i="6"/>
  <c r="K2269" i="6"/>
  <c r="J2269" i="6"/>
  <c r="I2269" i="6"/>
  <c r="H2269" i="6"/>
  <c r="G2269" i="6"/>
  <c r="F2269" i="6"/>
  <c r="E2269" i="6"/>
  <c r="D2269" i="6"/>
  <c r="C2269" i="6"/>
  <c r="N2268" i="6"/>
  <c r="M2268" i="6"/>
  <c r="L2268" i="6"/>
  <c r="K2268" i="6"/>
  <c r="J2268" i="6"/>
  <c r="I2268" i="6"/>
  <c r="H2268" i="6"/>
  <c r="G2268" i="6"/>
  <c r="F2268" i="6"/>
  <c r="E2268" i="6"/>
  <c r="D2268" i="6"/>
  <c r="C2268" i="6"/>
  <c r="N2267" i="6"/>
  <c r="M2267" i="6"/>
  <c r="L2267" i="6"/>
  <c r="K2267" i="6"/>
  <c r="J2267" i="6"/>
  <c r="I2267" i="6"/>
  <c r="H2267" i="6"/>
  <c r="G2267" i="6"/>
  <c r="F2267" i="6"/>
  <c r="E2267" i="6"/>
  <c r="D2267" i="6"/>
  <c r="C2267" i="6"/>
  <c r="N2266" i="6"/>
  <c r="M2266" i="6"/>
  <c r="L2266" i="6"/>
  <c r="K2266" i="6"/>
  <c r="J2266" i="6"/>
  <c r="I2266" i="6"/>
  <c r="H2266" i="6"/>
  <c r="G2266" i="6"/>
  <c r="F2266" i="6"/>
  <c r="E2266" i="6"/>
  <c r="D2266" i="6"/>
  <c r="C2266" i="6"/>
  <c r="N2265" i="6"/>
  <c r="M2265" i="6"/>
  <c r="L2265" i="6"/>
  <c r="K2265" i="6"/>
  <c r="J2265" i="6"/>
  <c r="I2265" i="6"/>
  <c r="H2265" i="6"/>
  <c r="G2265" i="6"/>
  <c r="F2265" i="6"/>
  <c r="E2265" i="6"/>
  <c r="D2265" i="6"/>
  <c r="C2265" i="6"/>
  <c r="N2264" i="6"/>
  <c r="M2264" i="6"/>
  <c r="L2264" i="6"/>
  <c r="K2264" i="6"/>
  <c r="J2264" i="6"/>
  <c r="I2264" i="6"/>
  <c r="H2264" i="6"/>
  <c r="G2264" i="6"/>
  <c r="F2264" i="6"/>
  <c r="E2264" i="6"/>
  <c r="D2264" i="6"/>
  <c r="C2264" i="6"/>
  <c r="N2263" i="6"/>
  <c r="M2263" i="6"/>
  <c r="L2263" i="6"/>
  <c r="K2263" i="6"/>
  <c r="J2263" i="6"/>
  <c r="I2263" i="6"/>
  <c r="H2263" i="6"/>
  <c r="G2263" i="6"/>
  <c r="F2263" i="6"/>
  <c r="E2263" i="6"/>
  <c r="D2263" i="6"/>
  <c r="C2263" i="6"/>
  <c r="N2262" i="6"/>
  <c r="M2262" i="6"/>
  <c r="L2262" i="6"/>
  <c r="K2262" i="6"/>
  <c r="J2262" i="6"/>
  <c r="I2262" i="6"/>
  <c r="H2262" i="6"/>
  <c r="G2262" i="6"/>
  <c r="F2262" i="6"/>
  <c r="E2262" i="6"/>
  <c r="D2262" i="6"/>
  <c r="C2262" i="6"/>
  <c r="N2261" i="6"/>
  <c r="M2261" i="6"/>
  <c r="L2261" i="6"/>
  <c r="K2261" i="6"/>
  <c r="J2261" i="6"/>
  <c r="I2261" i="6"/>
  <c r="H2261" i="6"/>
  <c r="G2261" i="6"/>
  <c r="F2261" i="6"/>
  <c r="E2261" i="6"/>
  <c r="D2261" i="6"/>
  <c r="C2261" i="6"/>
  <c r="N2260" i="6"/>
  <c r="M2260" i="6"/>
  <c r="L2260" i="6"/>
  <c r="K2260" i="6"/>
  <c r="J2260" i="6"/>
  <c r="I2260" i="6"/>
  <c r="H2260" i="6"/>
  <c r="G2260" i="6"/>
  <c r="F2260" i="6"/>
  <c r="E2260" i="6"/>
  <c r="D2260" i="6"/>
  <c r="C2260" i="6"/>
  <c r="N2259" i="6"/>
  <c r="M2259" i="6"/>
  <c r="L2259" i="6"/>
  <c r="K2259" i="6"/>
  <c r="J2259" i="6"/>
  <c r="I2259" i="6"/>
  <c r="H2259" i="6"/>
  <c r="G2259" i="6"/>
  <c r="F2259" i="6"/>
  <c r="E2259" i="6"/>
  <c r="D2259" i="6"/>
  <c r="C2259" i="6"/>
  <c r="N2258" i="6"/>
  <c r="M2258" i="6"/>
  <c r="L2258" i="6"/>
  <c r="K2258" i="6"/>
  <c r="J2258" i="6"/>
  <c r="I2258" i="6"/>
  <c r="H2258" i="6"/>
  <c r="G2258" i="6"/>
  <c r="F2258" i="6"/>
  <c r="E2258" i="6"/>
  <c r="D2258" i="6"/>
  <c r="C2258" i="6"/>
  <c r="N2257" i="6"/>
  <c r="M2257" i="6"/>
  <c r="L2257" i="6"/>
  <c r="K2257" i="6"/>
  <c r="J2257" i="6"/>
  <c r="I2257" i="6"/>
  <c r="H2257" i="6"/>
  <c r="G2257" i="6"/>
  <c r="F2257" i="6"/>
  <c r="E2257" i="6"/>
  <c r="D2257" i="6"/>
  <c r="C2257" i="6"/>
  <c r="N2256" i="6"/>
  <c r="M2256" i="6"/>
  <c r="L2256" i="6"/>
  <c r="K2256" i="6"/>
  <c r="J2256" i="6"/>
  <c r="I2256" i="6"/>
  <c r="H2256" i="6"/>
  <c r="G2256" i="6"/>
  <c r="F2256" i="6"/>
  <c r="E2256" i="6"/>
  <c r="D2256" i="6"/>
  <c r="C2256" i="6"/>
  <c r="N2255" i="6"/>
  <c r="M2255" i="6"/>
  <c r="L2255" i="6"/>
  <c r="K2255" i="6"/>
  <c r="J2255" i="6"/>
  <c r="I2255" i="6"/>
  <c r="H2255" i="6"/>
  <c r="G2255" i="6"/>
  <c r="F2255" i="6"/>
  <c r="E2255" i="6"/>
  <c r="D2255" i="6"/>
  <c r="C2255" i="6"/>
  <c r="N2254" i="6"/>
  <c r="M2254" i="6"/>
  <c r="L2254" i="6"/>
  <c r="K2254" i="6"/>
  <c r="J2254" i="6"/>
  <c r="I2254" i="6"/>
  <c r="H2254" i="6"/>
  <c r="G2254" i="6"/>
  <c r="F2254" i="6"/>
  <c r="E2254" i="6"/>
  <c r="D2254" i="6"/>
  <c r="C2254" i="6"/>
  <c r="N2253" i="6"/>
  <c r="M2253" i="6"/>
  <c r="L2253" i="6"/>
  <c r="K2253" i="6"/>
  <c r="J2253" i="6"/>
  <c r="I2253" i="6"/>
  <c r="H2253" i="6"/>
  <c r="G2253" i="6"/>
  <c r="F2253" i="6"/>
  <c r="E2253" i="6"/>
  <c r="D2253" i="6"/>
  <c r="C2253" i="6"/>
  <c r="N2252" i="6"/>
  <c r="M2252" i="6"/>
  <c r="L2252" i="6"/>
  <c r="K2252" i="6"/>
  <c r="J2252" i="6"/>
  <c r="I2252" i="6"/>
  <c r="H2252" i="6"/>
  <c r="G2252" i="6"/>
  <c r="F2252" i="6"/>
  <c r="E2252" i="6"/>
  <c r="D2252" i="6"/>
  <c r="C2252" i="6"/>
  <c r="N2251" i="6"/>
  <c r="M2251" i="6"/>
  <c r="L2251" i="6"/>
  <c r="K2251" i="6"/>
  <c r="J2251" i="6"/>
  <c r="I2251" i="6"/>
  <c r="H2251" i="6"/>
  <c r="G2251" i="6"/>
  <c r="F2251" i="6"/>
  <c r="E2251" i="6"/>
  <c r="D2251" i="6"/>
  <c r="C2251" i="6"/>
  <c r="N2250" i="6"/>
  <c r="M2250" i="6"/>
  <c r="L2250" i="6"/>
  <c r="K2250" i="6"/>
  <c r="J2250" i="6"/>
  <c r="I2250" i="6"/>
  <c r="H2250" i="6"/>
  <c r="G2250" i="6"/>
  <c r="F2250" i="6"/>
  <c r="E2250" i="6"/>
  <c r="D2250" i="6"/>
  <c r="C2250" i="6"/>
  <c r="N2249" i="6"/>
  <c r="M2249" i="6"/>
  <c r="L2249" i="6"/>
  <c r="K2249" i="6"/>
  <c r="J2249" i="6"/>
  <c r="I2249" i="6"/>
  <c r="H2249" i="6"/>
  <c r="G2249" i="6"/>
  <c r="F2249" i="6"/>
  <c r="E2249" i="6"/>
  <c r="D2249" i="6"/>
  <c r="C2249" i="6"/>
  <c r="N2248" i="6"/>
  <c r="M2248" i="6"/>
  <c r="L2248" i="6"/>
  <c r="K2248" i="6"/>
  <c r="J2248" i="6"/>
  <c r="I2248" i="6"/>
  <c r="H2248" i="6"/>
  <c r="G2248" i="6"/>
  <c r="F2248" i="6"/>
  <c r="E2248" i="6"/>
  <c r="D2248" i="6"/>
  <c r="C2248" i="6"/>
  <c r="N2247" i="6"/>
  <c r="M2247" i="6"/>
  <c r="L2247" i="6"/>
  <c r="K2247" i="6"/>
  <c r="J2247" i="6"/>
  <c r="I2247" i="6"/>
  <c r="H2247" i="6"/>
  <c r="G2247" i="6"/>
  <c r="F2247" i="6"/>
  <c r="E2247" i="6"/>
  <c r="D2247" i="6"/>
  <c r="C2247" i="6"/>
  <c r="N2246" i="6"/>
  <c r="M2246" i="6"/>
  <c r="L2246" i="6"/>
  <c r="K2246" i="6"/>
  <c r="J2246" i="6"/>
  <c r="I2246" i="6"/>
  <c r="H2246" i="6"/>
  <c r="G2246" i="6"/>
  <c r="F2246" i="6"/>
  <c r="E2246" i="6"/>
  <c r="D2246" i="6"/>
  <c r="C2246" i="6"/>
  <c r="N2245" i="6"/>
  <c r="M2245" i="6"/>
  <c r="L2245" i="6"/>
  <c r="K2245" i="6"/>
  <c r="J2245" i="6"/>
  <c r="I2245" i="6"/>
  <c r="H2245" i="6"/>
  <c r="G2245" i="6"/>
  <c r="F2245" i="6"/>
  <c r="E2245" i="6"/>
  <c r="D2245" i="6"/>
  <c r="C2245" i="6"/>
  <c r="N2244" i="6"/>
  <c r="M2244" i="6"/>
  <c r="L2244" i="6"/>
  <c r="K2244" i="6"/>
  <c r="J2244" i="6"/>
  <c r="I2244" i="6"/>
  <c r="H2244" i="6"/>
  <c r="G2244" i="6"/>
  <c r="F2244" i="6"/>
  <c r="E2244" i="6"/>
  <c r="D2244" i="6"/>
  <c r="C2244" i="6"/>
  <c r="N2243" i="6"/>
  <c r="M2243" i="6"/>
  <c r="L2243" i="6"/>
  <c r="K2243" i="6"/>
  <c r="J2243" i="6"/>
  <c r="I2243" i="6"/>
  <c r="H2243" i="6"/>
  <c r="G2243" i="6"/>
  <c r="F2243" i="6"/>
  <c r="E2243" i="6"/>
  <c r="D2243" i="6"/>
  <c r="C2243" i="6"/>
  <c r="N2242" i="6"/>
  <c r="M2242" i="6"/>
  <c r="L2242" i="6"/>
  <c r="K2242" i="6"/>
  <c r="J2242" i="6"/>
  <c r="I2242" i="6"/>
  <c r="H2242" i="6"/>
  <c r="G2242" i="6"/>
  <c r="F2242" i="6"/>
  <c r="E2242" i="6"/>
  <c r="D2242" i="6"/>
  <c r="C2242" i="6"/>
  <c r="N2241" i="6"/>
  <c r="M2241" i="6"/>
  <c r="L2241" i="6"/>
  <c r="K2241" i="6"/>
  <c r="J2241" i="6"/>
  <c r="I2241" i="6"/>
  <c r="H2241" i="6"/>
  <c r="G2241" i="6"/>
  <c r="F2241" i="6"/>
  <c r="E2241" i="6"/>
  <c r="D2241" i="6"/>
  <c r="C2241" i="6"/>
  <c r="N2240" i="6"/>
  <c r="M2240" i="6"/>
  <c r="L2240" i="6"/>
  <c r="K2240" i="6"/>
  <c r="J2240" i="6"/>
  <c r="I2240" i="6"/>
  <c r="H2240" i="6"/>
  <c r="G2240" i="6"/>
  <c r="F2240" i="6"/>
  <c r="E2240" i="6"/>
  <c r="D2240" i="6"/>
  <c r="C2240" i="6"/>
  <c r="N2239" i="6"/>
  <c r="M2239" i="6"/>
  <c r="L2239" i="6"/>
  <c r="K2239" i="6"/>
  <c r="J2239" i="6"/>
  <c r="I2239" i="6"/>
  <c r="H2239" i="6"/>
  <c r="G2239" i="6"/>
  <c r="F2239" i="6"/>
  <c r="E2239" i="6"/>
  <c r="D2239" i="6"/>
  <c r="C2239" i="6"/>
  <c r="N2238" i="6"/>
  <c r="M2238" i="6"/>
  <c r="L2238" i="6"/>
  <c r="K2238" i="6"/>
  <c r="J2238" i="6"/>
  <c r="I2238" i="6"/>
  <c r="H2238" i="6"/>
  <c r="G2238" i="6"/>
  <c r="F2238" i="6"/>
  <c r="E2238" i="6"/>
  <c r="D2238" i="6"/>
  <c r="C2238" i="6"/>
  <c r="N2237" i="6"/>
  <c r="M2237" i="6"/>
  <c r="L2237" i="6"/>
  <c r="K2237" i="6"/>
  <c r="J2237" i="6"/>
  <c r="I2237" i="6"/>
  <c r="H2237" i="6"/>
  <c r="G2237" i="6"/>
  <c r="F2237" i="6"/>
  <c r="E2237" i="6"/>
  <c r="D2237" i="6"/>
  <c r="C2237" i="6"/>
  <c r="N2236" i="6"/>
  <c r="M2236" i="6"/>
  <c r="L2236" i="6"/>
  <c r="K2236" i="6"/>
  <c r="J2236" i="6"/>
  <c r="I2236" i="6"/>
  <c r="H2236" i="6"/>
  <c r="G2236" i="6"/>
  <c r="F2236" i="6"/>
  <c r="E2236" i="6"/>
  <c r="D2236" i="6"/>
  <c r="C2236" i="6"/>
  <c r="N2235" i="6"/>
  <c r="M2235" i="6"/>
  <c r="L2235" i="6"/>
  <c r="K2235" i="6"/>
  <c r="J2235" i="6"/>
  <c r="I2235" i="6"/>
  <c r="H2235" i="6"/>
  <c r="G2235" i="6"/>
  <c r="F2235" i="6"/>
  <c r="E2235" i="6"/>
  <c r="D2235" i="6"/>
  <c r="C2235" i="6"/>
  <c r="N2234" i="6"/>
  <c r="M2234" i="6"/>
  <c r="L2234" i="6"/>
  <c r="K2234" i="6"/>
  <c r="J2234" i="6"/>
  <c r="I2234" i="6"/>
  <c r="H2234" i="6"/>
  <c r="G2234" i="6"/>
  <c r="F2234" i="6"/>
  <c r="E2234" i="6"/>
  <c r="D2234" i="6"/>
  <c r="C2234" i="6"/>
  <c r="N2233" i="6"/>
  <c r="M2233" i="6"/>
  <c r="L2233" i="6"/>
  <c r="K2233" i="6"/>
  <c r="J2233" i="6"/>
  <c r="I2233" i="6"/>
  <c r="H2233" i="6"/>
  <c r="G2233" i="6"/>
  <c r="F2233" i="6"/>
  <c r="E2233" i="6"/>
  <c r="D2233" i="6"/>
  <c r="C2233" i="6"/>
  <c r="N2232" i="6"/>
  <c r="M2232" i="6"/>
  <c r="L2232" i="6"/>
  <c r="K2232" i="6"/>
  <c r="J2232" i="6"/>
  <c r="I2232" i="6"/>
  <c r="H2232" i="6"/>
  <c r="G2232" i="6"/>
  <c r="F2232" i="6"/>
  <c r="E2232" i="6"/>
  <c r="D2232" i="6"/>
  <c r="C2232" i="6"/>
  <c r="N2231" i="6"/>
  <c r="M2231" i="6"/>
  <c r="L2231" i="6"/>
  <c r="K2231" i="6"/>
  <c r="J2231" i="6"/>
  <c r="I2231" i="6"/>
  <c r="H2231" i="6"/>
  <c r="G2231" i="6"/>
  <c r="F2231" i="6"/>
  <c r="E2231" i="6"/>
  <c r="D2231" i="6"/>
  <c r="C2231" i="6"/>
  <c r="N2230" i="6"/>
  <c r="M2230" i="6"/>
  <c r="L2230" i="6"/>
  <c r="K2230" i="6"/>
  <c r="J2230" i="6"/>
  <c r="I2230" i="6"/>
  <c r="H2230" i="6"/>
  <c r="G2230" i="6"/>
  <c r="F2230" i="6"/>
  <c r="E2230" i="6"/>
  <c r="D2230" i="6"/>
  <c r="C2230" i="6"/>
  <c r="N2229" i="6"/>
  <c r="M2229" i="6"/>
  <c r="L2229" i="6"/>
  <c r="K2229" i="6"/>
  <c r="J2229" i="6"/>
  <c r="I2229" i="6"/>
  <c r="H2229" i="6"/>
  <c r="G2229" i="6"/>
  <c r="F2229" i="6"/>
  <c r="E2229" i="6"/>
  <c r="D2229" i="6"/>
  <c r="C2229" i="6"/>
  <c r="N2228" i="6"/>
  <c r="M2228" i="6"/>
  <c r="L2228" i="6"/>
  <c r="K2228" i="6"/>
  <c r="J2228" i="6"/>
  <c r="I2228" i="6"/>
  <c r="H2228" i="6"/>
  <c r="G2228" i="6"/>
  <c r="F2228" i="6"/>
  <c r="E2228" i="6"/>
  <c r="D2228" i="6"/>
  <c r="C2228" i="6"/>
  <c r="N2227" i="6"/>
  <c r="M2227" i="6"/>
  <c r="L2227" i="6"/>
  <c r="K2227" i="6"/>
  <c r="J2227" i="6"/>
  <c r="I2227" i="6"/>
  <c r="H2227" i="6"/>
  <c r="G2227" i="6"/>
  <c r="F2227" i="6"/>
  <c r="E2227" i="6"/>
  <c r="D2227" i="6"/>
  <c r="C2227" i="6"/>
  <c r="N2226" i="6"/>
  <c r="M2226" i="6"/>
  <c r="L2226" i="6"/>
  <c r="K2226" i="6"/>
  <c r="J2226" i="6"/>
  <c r="I2226" i="6"/>
  <c r="H2226" i="6"/>
  <c r="G2226" i="6"/>
  <c r="F2226" i="6"/>
  <c r="E2226" i="6"/>
  <c r="D2226" i="6"/>
  <c r="C2226" i="6"/>
  <c r="N2225" i="6"/>
  <c r="M2225" i="6"/>
  <c r="L2225" i="6"/>
  <c r="K2225" i="6"/>
  <c r="J2225" i="6"/>
  <c r="I2225" i="6"/>
  <c r="H2225" i="6"/>
  <c r="G2225" i="6"/>
  <c r="F2225" i="6"/>
  <c r="E2225" i="6"/>
  <c r="D2225" i="6"/>
  <c r="C2225" i="6"/>
  <c r="N2224" i="6"/>
  <c r="M2224" i="6"/>
  <c r="L2224" i="6"/>
  <c r="K2224" i="6"/>
  <c r="J2224" i="6"/>
  <c r="I2224" i="6"/>
  <c r="H2224" i="6"/>
  <c r="G2224" i="6"/>
  <c r="F2224" i="6"/>
  <c r="E2224" i="6"/>
  <c r="D2224" i="6"/>
  <c r="C2224" i="6"/>
  <c r="N2223" i="6"/>
  <c r="M2223" i="6"/>
  <c r="L2223" i="6"/>
  <c r="K2223" i="6"/>
  <c r="J2223" i="6"/>
  <c r="I2223" i="6"/>
  <c r="H2223" i="6"/>
  <c r="G2223" i="6"/>
  <c r="F2223" i="6"/>
  <c r="E2223" i="6"/>
  <c r="D2223" i="6"/>
  <c r="C2223" i="6"/>
  <c r="N2222" i="6"/>
  <c r="M2222" i="6"/>
  <c r="L2222" i="6"/>
  <c r="K2222" i="6"/>
  <c r="J2222" i="6"/>
  <c r="I2222" i="6"/>
  <c r="H2222" i="6"/>
  <c r="G2222" i="6"/>
  <c r="F2222" i="6"/>
  <c r="E2222" i="6"/>
  <c r="D2222" i="6"/>
  <c r="C2222" i="6"/>
  <c r="N2221" i="6"/>
  <c r="M2221" i="6"/>
  <c r="L2221" i="6"/>
  <c r="K2221" i="6"/>
  <c r="J2221" i="6"/>
  <c r="I2221" i="6"/>
  <c r="H2221" i="6"/>
  <c r="G2221" i="6"/>
  <c r="F2221" i="6"/>
  <c r="E2221" i="6"/>
  <c r="D2221" i="6"/>
  <c r="C2221" i="6"/>
  <c r="N2220" i="6"/>
  <c r="M2220" i="6"/>
  <c r="L2220" i="6"/>
  <c r="K2220" i="6"/>
  <c r="J2220" i="6"/>
  <c r="I2220" i="6"/>
  <c r="H2220" i="6"/>
  <c r="G2220" i="6"/>
  <c r="F2220" i="6"/>
  <c r="E2220" i="6"/>
  <c r="D2220" i="6"/>
  <c r="C2220" i="6"/>
  <c r="N2219" i="6"/>
  <c r="M2219" i="6"/>
  <c r="L2219" i="6"/>
  <c r="K2219" i="6"/>
  <c r="J2219" i="6"/>
  <c r="I2219" i="6"/>
  <c r="H2219" i="6"/>
  <c r="G2219" i="6"/>
  <c r="F2219" i="6"/>
  <c r="E2219" i="6"/>
  <c r="D2219" i="6"/>
  <c r="C2219" i="6"/>
  <c r="N2218" i="6"/>
  <c r="M2218" i="6"/>
  <c r="L2218" i="6"/>
  <c r="K2218" i="6"/>
  <c r="J2218" i="6"/>
  <c r="I2218" i="6"/>
  <c r="H2218" i="6"/>
  <c r="G2218" i="6"/>
  <c r="F2218" i="6"/>
  <c r="E2218" i="6"/>
  <c r="D2218" i="6"/>
  <c r="C2218" i="6"/>
  <c r="N2217" i="6"/>
  <c r="M2217" i="6"/>
  <c r="L2217" i="6"/>
  <c r="K2217" i="6"/>
  <c r="J2217" i="6"/>
  <c r="I2217" i="6"/>
  <c r="H2217" i="6"/>
  <c r="G2217" i="6"/>
  <c r="F2217" i="6"/>
  <c r="E2217" i="6"/>
  <c r="D2217" i="6"/>
  <c r="C2217" i="6"/>
  <c r="N2216" i="6"/>
  <c r="M2216" i="6"/>
  <c r="L2216" i="6"/>
  <c r="K2216" i="6"/>
  <c r="J2216" i="6"/>
  <c r="I2216" i="6"/>
  <c r="H2216" i="6"/>
  <c r="G2216" i="6"/>
  <c r="F2216" i="6"/>
  <c r="E2216" i="6"/>
  <c r="D2216" i="6"/>
  <c r="C2216" i="6"/>
  <c r="N2215" i="6"/>
  <c r="M2215" i="6"/>
  <c r="L2215" i="6"/>
  <c r="K2215" i="6"/>
  <c r="J2215" i="6"/>
  <c r="I2215" i="6"/>
  <c r="H2215" i="6"/>
  <c r="G2215" i="6"/>
  <c r="F2215" i="6"/>
  <c r="E2215" i="6"/>
  <c r="D2215" i="6"/>
  <c r="C2215" i="6"/>
  <c r="N2214" i="6"/>
  <c r="M2214" i="6"/>
  <c r="L2214" i="6"/>
  <c r="K2214" i="6"/>
  <c r="J2214" i="6"/>
  <c r="I2214" i="6"/>
  <c r="H2214" i="6"/>
  <c r="G2214" i="6"/>
  <c r="F2214" i="6"/>
  <c r="E2214" i="6"/>
  <c r="D2214" i="6"/>
  <c r="C2214" i="6"/>
  <c r="N2213" i="6"/>
  <c r="M2213" i="6"/>
  <c r="L2213" i="6"/>
  <c r="K2213" i="6"/>
  <c r="J2213" i="6"/>
  <c r="I2213" i="6"/>
  <c r="H2213" i="6"/>
  <c r="G2213" i="6"/>
  <c r="F2213" i="6"/>
  <c r="E2213" i="6"/>
  <c r="D2213" i="6"/>
  <c r="C2213" i="6"/>
  <c r="N2212" i="6"/>
  <c r="M2212" i="6"/>
  <c r="L2212" i="6"/>
  <c r="K2212" i="6"/>
  <c r="J2212" i="6"/>
  <c r="I2212" i="6"/>
  <c r="H2212" i="6"/>
  <c r="G2212" i="6"/>
  <c r="F2212" i="6"/>
  <c r="E2212" i="6"/>
  <c r="D2212" i="6"/>
  <c r="C2212" i="6"/>
  <c r="N2211" i="6"/>
  <c r="M2211" i="6"/>
  <c r="L2211" i="6"/>
  <c r="K2211" i="6"/>
  <c r="J2211" i="6"/>
  <c r="I2211" i="6"/>
  <c r="H2211" i="6"/>
  <c r="G2211" i="6"/>
  <c r="F2211" i="6"/>
  <c r="E2211" i="6"/>
  <c r="D2211" i="6"/>
  <c r="C2211" i="6"/>
  <c r="N2210" i="6"/>
  <c r="M2210" i="6"/>
  <c r="L2210" i="6"/>
  <c r="K2210" i="6"/>
  <c r="J2210" i="6"/>
  <c r="I2210" i="6"/>
  <c r="H2210" i="6"/>
  <c r="G2210" i="6"/>
  <c r="F2210" i="6"/>
  <c r="E2210" i="6"/>
  <c r="D2210" i="6"/>
  <c r="C2210" i="6"/>
  <c r="N2209" i="6"/>
  <c r="M2209" i="6"/>
  <c r="L2209" i="6"/>
  <c r="K2209" i="6"/>
  <c r="J2209" i="6"/>
  <c r="I2209" i="6"/>
  <c r="H2209" i="6"/>
  <c r="G2209" i="6"/>
  <c r="F2209" i="6"/>
  <c r="E2209" i="6"/>
  <c r="D2209" i="6"/>
  <c r="C2209" i="6"/>
  <c r="N2208" i="6"/>
  <c r="M2208" i="6"/>
  <c r="L2208" i="6"/>
  <c r="K2208" i="6"/>
  <c r="J2208" i="6"/>
  <c r="I2208" i="6"/>
  <c r="H2208" i="6"/>
  <c r="G2208" i="6"/>
  <c r="F2208" i="6"/>
  <c r="E2208" i="6"/>
  <c r="D2208" i="6"/>
  <c r="C2208" i="6"/>
  <c r="N2207" i="6"/>
  <c r="M2207" i="6"/>
  <c r="L2207" i="6"/>
  <c r="K2207" i="6"/>
  <c r="J2207" i="6"/>
  <c r="I2207" i="6"/>
  <c r="H2207" i="6"/>
  <c r="G2207" i="6"/>
  <c r="F2207" i="6"/>
  <c r="E2207" i="6"/>
  <c r="D2207" i="6"/>
  <c r="C2207" i="6"/>
  <c r="N2206" i="6"/>
  <c r="M2206" i="6"/>
  <c r="L2206" i="6"/>
  <c r="K2206" i="6"/>
  <c r="J2206" i="6"/>
  <c r="I2206" i="6"/>
  <c r="H2206" i="6"/>
  <c r="G2206" i="6"/>
  <c r="F2206" i="6"/>
  <c r="E2206" i="6"/>
  <c r="D2206" i="6"/>
  <c r="C2206" i="6"/>
  <c r="N2205" i="6"/>
  <c r="M2205" i="6"/>
  <c r="L2205" i="6"/>
  <c r="K2205" i="6"/>
  <c r="J2205" i="6"/>
  <c r="I2205" i="6"/>
  <c r="H2205" i="6"/>
  <c r="G2205" i="6"/>
  <c r="F2205" i="6"/>
  <c r="E2205" i="6"/>
  <c r="D2205" i="6"/>
  <c r="C2205" i="6"/>
  <c r="N2204" i="6"/>
  <c r="M2204" i="6"/>
  <c r="L2204" i="6"/>
  <c r="K2204" i="6"/>
  <c r="J2204" i="6"/>
  <c r="I2204" i="6"/>
  <c r="H2204" i="6"/>
  <c r="G2204" i="6"/>
  <c r="F2204" i="6"/>
  <c r="E2204" i="6"/>
  <c r="D2204" i="6"/>
  <c r="C2204" i="6"/>
  <c r="N2203" i="6"/>
  <c r="M2203" i="6"/>
  <c r="L2203" i="6"/>
  <c r="K2203" i="6"/>
  <c r="J2203" i="6"/>
  <c r="I2203" i="6"/>
  <c r="H2203" i="6"/>
  <c r="G2203" i="6"/>
  <c r="F2203" i="6"/>
  <c r="E2203" i="6"/>
  <c r="D2203" i="6"/>
  <c r="C2203" i="6"/>
  <c r="N2202" i="6"/>
  <c r="M2202" i="6"/>
  <c r="L2202" i="6"/>
  <c r="K2202" i="6"/>
  <c r="J2202" i="6"/>
  <c r="I2202" i="6"/>
  <c r="H2202" i="6"/>
  <c r="G2202" i="6"/>
  <c r="F2202" i="6"/>
  <c r="E2202" i="6"/>
  <c r="D2202" i="6"/>
  <c r="C2202" i="6"/>
  <c r="N2201" i="6"/>
  <c r="M2201" i="6"/>
  <c r="L2201" i="6"/>
  <c r="K2201" i="6"/>
  <c r="J2201" i="6"/>
  <c r="I2201" i="6"/>
  <c r="H2201" i="6"/>
  <c r="G2201" i="6"/>
  <c r="F2201" i="6"/>
  <c r="E2201" i="6"/>
  <c r="D2201" i="6"/>
  <c r="C2201" i="6"/>
  <c r="N2200" i="6"/>
  <c r="M2200" i="6"/>
  <c r="L2200" i="6"/>
  <c r="K2200" i="6"/>
  <c r="J2200" i="6"/>
  <c r="I2200" i="6"/>
  <c r="H2200" i="6"/>
  <c r="G2200" i="6"/>
  <c r="F2200" i="6"/>
  <c r="E2200" i="6"/>
  <c r="D2200" i="6"/>
  <c r="C2200" i="6"/>
  <c r="N2199" i="6"/>
  <c r="M2199" i="6"/>
  <c r="L2199" i="6"/>
  <c r="K2199" i="6"/>
  <c r="J2199" i="6"/>
  <c r="I2199" i="6"/>
  <c r="H2199" i="6"/>
  <c r="G2199" i="6"/>
  <c r="F2199" i="6"/>
  <c r="E2199" i="6"/>
  <c r="D2199" i="6"/>
  <c r="C2199" i="6"/>
  <c r="N2198" i="6"/>
  <c r="M2198" i="6"/>
  <c r="L2198" i="6"/>
  <c r="K2198" i="6"/>
  <c r="J2198" i="6"/>
  <c r="I2198" i="6"/>
  <c r="H2198" i="6"/>
  <c r="G2198" i="6"/>
  <c r="F2198" i="6"/>
  <c r="E2198" i="6"/>
  <c r="D2198" i="6"/>
  <c r="C2198" i="6"/>
  <c r="N2197" i="6"/>
  <c r="M2197" i="6"/>
  <c r="L2197" i="6"/>
  <c r="K2197" i="6"/>
  <c r="J2197" i="6"/>
  <c r="I2197" i="6"/>
  <c r="H2197" i="6"/>
  <c r="G2197" i="6"/>
  <c r="F2197" i="6"/>
  <c r="E2197" i="6"/>
  <c r="D2197" i="6"/>
  <c r="C2197" i="6"/>
  <c r="N2196" i="6"/>
  <c r="M2196" i="6"/>
  <c r="L2196" i="6"/>
  <c r="K2196" i="6"/>
  <c r="J2196" i="6"/>
  <c r="I2196" i="6"/>
  <c r="H2196" i="6"/>
  <c r="G2196" i="6"/>
  <c r="F2196" i="6"/>
  <c r="E2196" i="6"/>
  <c r="D2196" i="6"/>
  <c r="C2196" i="6"/>
  <c r="N2195" i="6"/>
  <c r="M2195" i="6"/>
  <c r="L2195" i="6"/>
  <c r="K2195" i="6"/>
  <c r="J2195" i="6"/>
  <c r="I2195" i="6"/>
  <c r="H2195" i="6"/>
  <c r="G2195" i="6"/>
  <c r="F2195" i="6"/>
  <c r="E2195" i="6"/>
  <c r="D2195" i="6"/>
  <c r="C2195" i="6"/>
  <c r="N2194" i="6"/>
  <c r="M2194" i="6"/>
  <c r="L2194" i="6"/>
  <c r="K2194" i="6"/>
  <c r="J2194" i="6"/>
  <c r="I2194" i="6"/>
  <c r="H2194" i="6"/>
  <c r="G2194" i="6"/>
  <c r="F2194" i="6"/>
  <c r="E2194" i="6"/>
  <c r="D2194" i="6"/>
  <c r="C2194" i="6"/>
  <c r="N2193" i="6"/>
  <c r="M2193" i="6"/>
  <c r="L2193" i="6"/>
  <c r="K2193" i="6"/>
  <c r="J2193" i="6"/>
  <c r="I2193" i="6"/>
  <c r="H2193" i="6"/>
  <c r="G2193" i="6"/>
  <c r="F2193" i="6"/>
  <c r="E2193" i="6"/>
  <c r="D2193" i="6"/>
  <c r="C2193" i="6"/>
  <c r="N2192" i="6"/>
  <c r="M2192" i="6"/>
  <c r="L2192" i="6"/>
  <c r="K2192" i="6"/>
  <c r="J2192" i="6"/>
  <c r="I2192" i="6"/>
  <c r="H2192" i="6"/>
  <c r="G2192" i="6"/>
  <c r="F2192" i="6"/>
  <c r="E2192" i="6"/>
  <c r="D2192" i="6"/>
  <c r="C2192" i="6"/>
  <c r="N2191" i="6"/>
  <c r="M2191" i="6"/>
  <c r="L2191" i="6"/>
  <c r="K2191" i="6"/>
  <c r="J2191" i="6"/>
  <c r="I2191" i="6"/>
  <c r="H2191" i="6"/>
  <c r="G2191" i="6"/>
  <c r="F2191" i="6"/>
  <c r="E2191" i="6"/>
  <c r="D2191" i="6"/>
  <c r="C2191" i="6"/>
  <c r="N2190" i="6"/>
  <c r="M2190" i="6"/>
  <c r="L2190" i="6"/>
  <c r="K2190" i="6"/>
  <c r="J2190" i="6"/>
  <c r="I2190" i="6"/>
  <c r="H2190" i="6"/>
  <c r="G2190" i="6"/>
  <c r="F2190" i="6"/>
  <c r="E2190" i="6"/>
  <c r="D2190" i="6"/>
  <c r="C2190" i="6"/>
  <c r="N2189" i="6"/>
  <c r="M2189" i="6"/>
  <c r="L2189" i="6"/>
  <c r="K2189" i="6"/>
  <c r="J2189" i="6"/>
  <c r="I2189" i="6"/>
  <c r="H2189" i="6"/>
  <c r="G2189" i="6"/>
  <c r="F2189" i="6"/>
  <c r="E2189" i="6"/>
  <c r="D2189" i="6"/>
  <c r="C2189" i="6"/>
  <c r="N2188" i="6"/>
  <c r="M2188" i="6"/>
  <c r="L2188" i="6"/>
  <c r="K2188" i="6"/>
  <c r="J2188" i="6"/>
  <c r="I2188" i="6"/>
  <c r="H2188" i="6"/>
  <c r="G2188" i="6"/>
  <c r="F2188" i="6"/>
  <c r="E2188" i="6"/>
  <c r="D2188" i="6"/>
  <c r="C2188" i="6"/>
  <c r="N2187" i="6"/>
  <c r="M2187" i="6"/>
  <c r="L2187" i="6"/>
  <c r="K2187" i="6"/>
  <c r="J2187" i="6"/>
  <c r="I2187" i="6"/>
  <c r="H2187" i="6"/>
  <c r="G2187" i="6"/>
  <c r="F2187" i="6"/>
  <c r="E2187" i="6"/>
  <c r="D2187" i="6"/>
  <c r="C2187" i="6"/>
  <c r="N2186" i="6"/>
  <c r="M2186" i="6"/>
  <c r="L2186" i="6"/>
  <c r="K2186" i="6"/>
  <c r="J2186" i="6"/>
  <c r="I2186" i="6"/>
  <c r="H2186" i="6"/>
  <c r="G2186" i="6"/>
  <c r="F2186" i="6"/>
  <c r="E2186" i="6"/>
  <c r="D2186" i="6"/>
  <c r="C2186" i="6"/>
  <c r="N2185" i="6"/>
  <c r="M2185" i="6"/>
  <c r="L2185" i="6"/>
  <c r="K2185" i="6"/>
  <c r="J2185" i="6"/>
  <c r="I2185" i="6"/>
  <c r="H2185" i="6"/>
  <c r="G2185" i="6"/>
  <c r="F2185" i="6"/>
  <c r="E2185" i="6"/>
  <c r="D2185" i="6"/>
  <c r="C2185" i="6"/>
  <c r="N2184" i="6"/>
  <c r="M2184" i="6"/>
  <c r="L2184" i="6"/>
  <c r="K2184" i="6"/>
  <c r="J2184" i="6"/>
  <c r="I2184" i="6"/>
  <c r="H2184" i="6"/>
  <c r="G2184" i="6"/>
  <c r="F2184" i="6"/>
  <c r="E2184" i="6"/>
  <c r="D2184" i="6"/>
  <c r="C2184" i="6"/>
  <c r="N2183" i="6"/>
  <c r="M2183" i="6"/>
  <c r="L2183" i="6"/>
  <c r="K2183" i="6"/>
  <c r="J2183" i="6"/>
  <c r="I2183" i="6"/>
  <c r="H2183" i="6"/>
  <c r="G2183" i="6"/>
  <c r="F2183" i="6"/>
  <c r="E2183" i="6"/>
  <c r="D2183" i="6"/>
  <c r="C2183" i="6"/>
  <c r="N2182" i="6"/>
  <c r="M2182" i="6"/>
  <c r="L2182" i="6"/>
  <c r="K2182" i="6"/>
  <c r="J2182" i="6"/>
  <c r="I2182" i="6"/>
  <c r="H2182" i="6"/>
  <c r="G2182" i="6"/>
  <c r="F2182" i="6"/>
  <c r="E2182" i="6"/>
  <c r="D2182" i="6"/>
  <c r="C2182" i="6"/>
  <c r="N2181" i="6"/>
  <c r="M2181" i="6"/>
  <c r="L2181" i="6"/>
  <c r="K2181" i="6"/>
  <c r="J2181" i="6"/>
  <c r="I2181" i="6"/>
  <c r="H2181" i="6"/>
  <c r="G2181" i="6"/>
  <c r="F2181" i="6"/>
  <c r="E2181" i="6"/>
  <c r="D2181" i="6"/>
  <c r="C2181" i="6"/>
  <c r="N2180" i="6"/>
  <c r="M2180" i="6"/>
  <c r="L2180" i="6"/>
  <c r="K2180" i="6"/>
  <c r="J2180" i="6"/>
  <c r="I2180" i="6"/>
  <c r="H2180" i="6"/>
  <c r="G2180" i="6"/>
  <c r="F2180" i="6"/>
  <c r="E2180" i="6"/>
  <c r="D2180" i="6"/>
  <c r="C2180" i="6"/>
  <c r="N2179" i="6"/>
  <c r="M2179" i="6"/>
  <c r="L2179" i="6"/>
  <c r="K2179" i="6"/>
  <c r="J2179" i="6"/>
  <c r="I2179" i="6"/>
  <c r="H2179" i="6"/>
  <c r="G2179" i="6"/>
  <c r="F2179" i="6"/>
  <c r="E2179" i="6"/>
  <c r="D2179" i="6"/>
  <c r="C2179" i="6"/>
  <c r="N2178" i="6"/>
  <c r="M2178" i="6"/>
  <c r="L2178" i="6"/>
  <c r="K2178" i="6"/>
  <c r="J2178" i="6"/>
  <c r="I2178" i="6"/>
  <c r="H2178" i="6"/>
  <c r="G2178" i="6"/>
  <c r="F2178" i="6"/>
  <c r="E2178" i="6"/>
  <c r="D2178" i="6"/>
  <c r="C2178" i="6"/>
  <c r="N2177" i="6"/>
  <c r="M2177" i="6"/>
  <c r="L2177" i="6"/>
  <c r="K2177" i="6"/>
  <c r="J2177" i="6"/>
  <c r="I2177" i="6"/>
  <c r="H2177" i="6"/>
  <c r="G2177" i="6"/>
  <c r="F2177" i="6"/>
  <c r="E2177" i="6"/>
  <c r="D2177" i="6"/>
  <c r="C2177" i="6"/>
  <c r="N2176" i="6"/>
  <c r="M2176" i="6"/>
  <c r="L2176" i="6"/>
  <c r="K2176" i="6"/>
  <c r="J2176" i="6"/>
  <c r="I2176" i="6"/>
  <c r="H2176" i="6"/>
  <c r="G2176" i="6"/>
  <c r="F2176" i="6"/>
  <c r="E2176" i="6"/>
  <c r="D2176" i="6"/>
  <c r="C2176" i="6"/>
  <c r="N2175" i="6"/>
  <c r="M2175" i="6"/>
  <c r="L2175" i="6"/>
  <c r="K2175" i="6"/>
  <c r="J2175" i="6"/>
  <c r="I2175" i="6"/>
  <c r="H2175" i="6"/>
  <c r="G2175" i="6"/>
  <c r="F2175" i="6"/>
  <c r="E2175" i="6"/>
  <c r="D2175" i="6"/>
  <c r="C2175" i="6"/>
  <c r="N2174" i="6"/>
  <c r="M2174" i="6"/>
  <c r="L2174" i="6"/>
  <c r="K2174" i="6"/>
  <c r="J2174" i="6"/>
  <c r="I2174" i="6"/>
  <c r="H2174" i="6"/>
  <c r="G2174" i="6"/>
  <c r="F2174" i="6"/>
  <c r="E2174" i="6"/>
  <c r="D2174" i="6"/>
  <c r="C2174" i="6"/>
  <c r="N2173" i="6"/>
  <c r="M2173" i="6"/>
  <c r="L2173" i="6"/>
  <c r="K2173" i="6"/>
  <c r="J2173" i="6"/>
  <c r="I2173" i="6"/>
  <c r="H2173" i="6"/>
  <c r="G2173" i="6"/>
  <c r="F2173" i="6"/>
  <c r="E2173" i="6"/>
  <c r="D2173" i="6"/>
  <c r="C2173" i="6"/>
  <c r="N2172" i="6"/>
  <c r="M2172" i="6"/>
  <c r="L2172" i="6"/>
  <c r="K2172" i="6"/>
  <c r="J2172" i="6"/>
  <c r="I2172" i="6"/>
  <c r="H2172" i="6"/>
  <c r="G2172" i="6"/>
  <c r="F2172" i="6"/>
  <c r="E2172" i="6"/>
  <c r="D2172" i="6"/>
  <c r="C2172" i="6"/>
  <c r="N2171" i="6"/>
  <c r="M2171" i="6"/>
  <c r="L2171" i="6"/>
  <c r="K2171" i="6"/>
  <c r="J2171" i="6"/>
  <c r="I2171" i="6"/>
  <c r="H2171" i="6"/>
  <c r="G2171" i="6"/>
  <c r="F2171" i="6"/>
  <c r="E2171" i="6"/>
  <c r="D2171" i="6"/>
  <c r="C2171" i="6"/>
  <c r="N2170" i="6"/>
  <c r="M2170" i="6"/>
  <c r="L2170" i="6"/>
  <c r="K2170" i="6"/>
  <c r="J2170" i="6"/>
  <c r="I2170" i="6"/>
  <c r="H2170" i="6"/>
  <c r="G2170" i="6"/>
  <c r="F2170" i="6"/>
  <c r="E2170" i="6"/>
  <c r="D2170" i="6"/>
  <c r="C2170" i="6"/>
  <c r="N2169" i="6"/>
  <c r="M2169" i="6"/>
  <c r="L2169" i="6"/>
  <c r="K2169" i="6"/>
  <c r="J2169" i="6"/>
  <c r="I2169" i="6"/>
  <c r="H2169" i="6"/>
  <c r="G2169" i="6"/>
  <c r="F2169" i="6"/>
  <c r="E2169" i="6"/>
  <c r="D2169" i="6"/>
  <c r="C2169" i="6"/>
  <c r="N2168" i="6"/>
  <c r="M2168" i="6"/>
  <c r="L2168" i="6"/>
  <c r="K2168" i="6"/>
  <c r="J2168" i="6"/>
  <c r="I2168" i="6"/>
  <c r="H2168" i="6"/>
  <c r="G2168" i="6"/>
  <c r="F2168" i="6"/>
  <c r="E2168" i="6"/>
  <c r="D2168" i="6"/>
  <c r="C2168" i="6"/>
  <c r="N2167" i="6"/>
  <c r="M2167" i="6"/>
  <c r="L2167" i="6"/>
  <c r="K2167" i="6"/>
  <c r="J2167" i="6"/>
  <c r="I2167" i="6"/>
  <c r="H2167" i="6"/>
  <c r="G2167" i="6"/>
  <c r="F2167" i="6"/>
  <c r="E2167" i="6"/>
  <c r="D2167" i="6"/>
  <c r="C2167" i="6"/>
  <c r="N2166" i="6"/>
  <c r="M2166" i="6"/>
  <c r="L2166" i="6"/>
  <c r="K2166" i="6"/>
  <c r="J2166" i="6"/>
  <c r="I2166" i="6"/>
  <c r="H2166" i="6"/>
  <c r="G2166" i="6"/>
  <c r="F2166" i="6"/>
  <c r="E2166" i="6"/>
  <c r="D2166" i="6"/>
  <c r="C2166" i="6"/>
  <c r="N2165" i="6"/>
  <c r="M2165" i="6"/>
  <c r="L2165" i="6"/>
  <c r="K2165" i="6"/>
  <c r="J2165" i="6"/>
  <c r="I2165" i="6"/>
  <c r="H2165" i="6"/>
  <c r="G2165" i="6"/>
  <c r="F2165" i="6"/>
  <c r="E2165" i="6"/>
  <c r="D2165" i="6"/>
  <c r="C2165" i="6"/>
  <c r="N2164" i="6"/>
  <c r="M2164" i="6"/>
  <c r="L2164" i="6"/>
  <c r="K2164" i="6"/>
  <c r="J2164" i="6"/>
  <c r="I2164" i="6"/>
  <c r="H2164" i="6"/>
  <c r="G2164" i="6"/>
  <c r="F2164" i="6"/>
  <c r="E2164" i="6"/>
  <c r="D2164" i="6"/>
  <c r="C2164" i="6"/>
  <c r="N2163" i="6"/>
  <c r="M2163" i="6"/>
  <c r="L2163" i="6"/>
  <c r="K2163" i="6"/>
  <c r="J2163" i="6"/>
  <c r="I2163" i="6"/>
  <c r="H2163" i="6"/>
  <c r="G2163" i="6"/>
  <c r="F2163" i="6"/>
  <c r="E2163" i="6"/>
  <c r="D2163" i="6"/>
  <c r="C2163" i="6"/>
  <c r="N2162" i="6"/>
  <c r="M2162" i="6"/>
  <c r="L2162" i="6"/>
  <c r="K2162" i="6"/>
  <c r="J2162" i="6"/>
  <c r="I2162" i="6"/>
  <c r="H2162" i="6"/>
  <c r="G2162" i="6"/>
  <c r="F2162" i="6"/>
  <c r="E2162" i="6"/>
  <c r="D2162" i="6"/>
  <c r="C2162" i="6"/>
  <c r="N2161" i="6"/>
  <c r="M2161" i="6"/>
  <c r="L2161" i="6"/>
  <c r="K2161" i="6"/>
  <c r="J2161" i="6"/>
  <c r="I2161" i="6"/>
  <c r="H2161" i="6"/>
  <c r="G2161" i="6"/>
  <c r="F2161" i="6"/>
  <c r="E2161" i="6"/>
  <c r="D2161" i="6"/>
  <c r="C2161" i="6"/>
  <c r="N2160" i="6"/>
  <c r="M2160" i="6"/>
  <c r="L2160" i="6"/>
  <c r="K2160" i="6"/>
  <c r="J2160" i="6"/>
  <c r="I2160" i="6"/>
  <c r="H2160" i="6"/>
  <c r="G2160" i="6"/>
  <c r="F2160" i="6"/>
  <c r="E2160" i="6"/>
  <c r="D2160" i="6"/>
  <c r="C2160" i="6"/>
  <c r="N2159" i="6"/>
  <c r="M2159" i="6"/>
  <c r="L2159" i="6"/>
  <c r="K2159" i="6"/>
  <c r="J2159" i="6"/>
  <c r="I2159" i="6"/>
  <c r="H2159" i="6"/>
  <c r="G2159" i="6"/>
  <c r="F2159" i="6"/>
  <c r="E2159" i="6"/>
  <c r="D2159" i="6"/>
  <c r="C2159" i="6"/>
  <c r="N2158" i="6"/>
  <c r="M2158" i="6"/>
  <c r="L2158" i="6"/>
  <c r="K2158" i="6"/>
  <c r="J2158" i="6"/>
  <c r="I2158" i="6"/>
  <c r="H2158" i="6"/>
  <c r="G2158" i="6"/>
  <c r="F2158" i="6"/>
  <c r="E2158" i="6"/>
  <c r="D2158" i="6"/>
  <c r="C2158" i="6"/>
  <c r="N2157" i="6"/>
  <c r="M2157" i="6"/>
  <c r="L2157" i="6"/>
  <c r="K2157" i="6"/>
  <c r="J2157" i="6"/>
  <c r="I2157" i="6"/>
  <c r="H2157" i="6"/>
  <c r="G2157" i="6"/>
  <c r="F2157" i="6"/>
  <c r="E2157" i="6"/>
  <c r="D2157" i="6"/>
  <c r="C2157" i="6"/>
  <c r="N2156" i="6"/>
  <c r="M2156" i="6"/>
  <c r="L2156" i="6"/>
  <c r="K2156" i="6"/>
  <c r="J2156" i="6"/>
  <c r="I2156" i="6"/>
  <c r="H2156" i="6"/>
  <c r="G2156" i="6"/>
  <c r="F2156" i="6"/>
  <c r="E2156" i="6"/>
  <c r="D2156" i="6"/>
  <c r="C2156" i="6"/>
  <c r="N2155" i="6"/>
  <c r="M2155" i="6"/>
  <c r="L2155" i="6"/>
  <c r="K2155" i="6"/>
  <c r="J2155" i="6"/>
  <c r="I2155" i="6"/>
  <c r="H2155" i="6"/>
  <c r="G2155" i="6"/>
  <c r="F2155" i="6"/>
  <c r="E2155" i="6"/>
  <c r="D2155" i="6"/>
  <c r="C2155" i="6"/>
  <c r="N2154" i="6"/>
  <c r="M2154" i="6"/>
  <c r="L2154" i="6"/>
  <c r="K2154" i="6"/>
  <c r="J2154" i="6"/>
  <c r="I2154" i="6"/>
  <c r="H2154" i="6"/>
  <c r="G2154" i="6"/>
  <c r="F2154" i="6"/>
  <c r="E2154" i="6"/>
  <c r="D2154" i="6"/>
  <c r="C2154" i="6"/>
  <c r="N2153" i="6"/>
  <c r="M2153" i="6"/>
  <c r="L2153" i="6"/>
  <c r="K2153" i="6"/>
  <c r="J2153" i="6"/>
  <c r="I2153" i="6"/>
  <c r="H2153" i="6"/>
  <c r="G2153" i="6"/>
  <c r="F2153" i="6"/>
  <c r="E2153" i="6"/>
  <c r="D2153" i="6"/>
  <c r="C2153" i="6"/>
  <c r="N2152" i="6"/>
  <c r="M2152" i="6"/>
  <c r="L2152" i="6"/>
  <c r="K2152" i="6"/>
  <c r="J2152" i="6"/>
  <c r="I2152" i="6"/>
  <c r="H2152" i="6"/>
  <c r="G2152" i="6"/>
  <c r="F2152" i="6"/>
  <c r="E2152" i="6"/>
  <c r="D2152" i="6"/>
  <c r="C2152" i="6"/>
  <c r="N2151" i="6"/>
  <c r="M2151" i="6"/>
  <c r="L2151" i="6"/>
  <c r="K2151" i="6"/>
  <c r="J2151" i="6"/>
  <c r="I2151" i="6"/>
  <c r="H2151" i="6"/>
  <c r="G2151" i="6"/>
  <c r="F2151" i="6"/>
  <c r="E2151" i="6"/>
  <c r="D2151" i="6"/>
  <c r="C2151" i="6"/>
  <c r="N2150" i="6"/>
  <c r="M2150" i="6"/>
  <c r="L2150" i="6"/>
  <c r="K2150" i="6"/>
  <c r="J2150" i="6"/>
  <c r="I2150" i="6"/>
  <c r="H2150" i="6"/>
  <c r="G2150" i="6"/>
  <c r="F2150" i="6"/>
  <c r="E2150" i="6"/>
  <c r="D2150" i="6"/>
  <c r="C2150" i="6"/>
  <c r="N2149" i="6"/>
  <c r="M2149" i="6"/>
  <c r="L2149" i="6"/>
  <c r="K2149" i="6"/>
  <c r="J2149" i="6"/>
  <c r="I2149" i="6"/>
  <c r="H2149" i="6"/>
  <c r="G2149" i="6"/>
  <c r="F2149" i="6"/>
  <c r="E2149" i="6"/>
  <c r="D2149" i="6"/>
  <c r="C2149" i="6"/>
  <c r="N2148" i="6"/>
  <c r="M2148" i="6"/>
  <c r="L2148" i="6"/>
  <c r="K2148" i="6"/>
  <c r="J2148" i="6"/>
  <c r="I2148" i="6"/>
  <c r="H2148" i="6"/>
  <c r="G2148" i="6"/>
  <c r="F2148" i="6"/>
  <c r="E2148" i="6"/>
  <c r="D2148" i="6"/>
  <c r="C2148" i="6"/>
  <c r="N2147" i="6"/>
  <c r="M2147" i="6"/>
  <c r="L2147" i="6"/>
  <c r="K2147" i="6"/>
  <c r="J2147" i="6"/>
  <c r="I2147" i="6"/>
  <c r="H2147" i="6"/>
  <c r="G2147" i="6"/>
  <c r="F2147" i="6"/>
  <c r="E2147" i="6"/>
  <c r="D2147" i="6"/>
  <c r="C2147" i="6"/>
  <c r="N2146" i="6"/>
  <c r="M2146" i="6"/>
  <c r="L2146" i="6"/>
  <c r="K2146" i="6"/>
  <c r="J2146" i="6"/>
  <c r="I2146" i="6"/>
  <c r="H2146" i="6"/>
  <c r="G2146" i="6"/>
  <c r="F2146" i="6"/>
  <c r="E2146" i="6"/>
  <c r="D2146" i="6"/>
  <c r="C2146" i="6"/>
  <c r="N2145" i="6"/>
  <c r="M2145" i="6"/>
  <c r="L2145" i="6"/>
  <c r="K2145" i="6"/>
  <c r="J2145" i="6"/>
  <c r="I2145" i="6"/>
  <c r="H2145" i="6"/>
  <c r="G2145" i="6"/>
  <c r="F2145" i="6"/>
  <c r="E2145" i="6"/>
  <c r="D2145" i="6"/>
  <c r="C2145" i="6"/>
  <c r="N2144" i="6"/>
  <c r="M2144" i="6"/>
  <c r="L2144" i="6"/>
  <c r="K2144" i="6"/>
  <c r="J2144" i="6"/>
  <c r="I2144" i="6"/>
  <c r="H2144" i="6"/>
  <c r="G2144" i="6"/>
  <c r="F2144" i="6"/>
  <c r="E2144" i="6"/>
  <c r="D2144" i="6"/>
  <c r="C2144" i="6"/>
  <c r="N2143" i="6"/>
  <c r="M2143" i="6"/>
  <c r="L2143" i="6"/>
  <c r="K2143" i="6"/>
  <c r="J2143" i="6"/>
  <c r="I2143" i="6"/>
  <c r="H2143" i="6"/>
  <c r="G2143" i="6"/>
  <c r="F2143" i="6"/>
  <c r="E2143" i="6"/>
  <c r="D2143" i="6"/>
  <c r="C2143" i="6"/>
  <c r="N2142" i="6"/>
  <c r="M2142" i="6"/>
  <c r="L2142" i="6"/>
  <c r="K2142" i="6"/>
  <c r="J2142" i="6"/>
  <c r="I2142" i="6"/>
  <c r="H2142" i="6"/>
  <c r="G2142" i="6"/>
  <c r="F2142" i="6"/>
  <c r="E2142" i="6"/>
  <c r="D2142" i="6"/>
  <c r="C2142" i="6"/>
  <c r="N2141" i="6"/>
  <c r="M2141" i="6"/>
  <c r="L2141" i="6"/>
  <c r="K2141" i="6"/>
  <c r="J2141" i="6"/>
  <c r="I2141" i="6"/>
  <c r="H2141" i="6"/>
  <c r="G2141" i="6"/>
  <c r="F2141" i="6"/>
  <c r="E2141" i="6"/>
  <c r="D2141" i="6"/>
  <c r="C2141" i="6"/>
  <c r="N2140" i="6"/>
  <c r="M2140" i="6"/>
  <c r="L2140" i="6"/>
  <c r="K2140" i="6"/>
  <c r="J2140" i="6"/>
  <c r="I2140" i="6"/>
  <c r="H2140" i="6"/>
  <c r="G2140" i="6"/>
  <c r="F2140" i="6"/>
  <c r="E2140" i="6"/>
  <c r="D2140" i="6"/>
  <c r="C2140" i="6"/>
  <c r="N2139" i="6"/>
  <c r="M2139" i="6"/>
  <c r="L2139" i="6"/>
  <c r="K2139" i="6"/>
  <c r="J2139" i="6"/>
  <c r="I2139" i="6"/>
  <c r="H2139" i="6"/>
  <c r="G2139" i="6"/>
  <c r="F2139" i="6"/>
  <c r="E2139" i="6"/>
  <c r="D2139" i="6"/>
  <c r="C2139" i="6"/>
  <c r="N2138" i="6"/>
  <c r="M2138" i="6"/>
  <c r="L2138" i="6"/>
  <c r="K2138" i="6"/>
  <c r="J2138" i="6"/>
  <c r="I2138" i="6"/>
  <c r="H2138" i="6"/>
  <c r="G2138" i="6"/>
  <c r="F2138" i="6"/>
  <c r="E2138" i="6"/>
  <c r="D2138" i="6"/>
  <c r="C2138" i="6"/>
  <c r="N2137" i="6"/>
  <c r="M2137" i="6"/>
  <c r="L2137" i="6"/>
  <c r="K2137" i="6"/>
  <c r="J2137" i="6"/>
  <c r="I2137" i="6"/>
  <c r="H2137" i="6"/>
  <c r="G2137" i="6"/>
  <c r="F2137" i="6"/>
  <c r="E2137" i="6"/>
  <c r="D2137" i="6"/>
  <c r="C2137" i="6"/>
  <c r="N2136" i="6"/>
  <c r="M2136" i="6"/>
  <c r="L2136" i="6"/>
  <c r="K2136" i="6"/>
  <c r="J2136" i="6"/>
  <c r="I2136" i="6"/>
  <c r="H2136" i="6"/>
  <c r="G2136" i="6"/>
  <c r="F2136" i="6"/>
  <c r="E2136" i="6"/>
  <c r="D2136" i="6"/>
  <c r="C2136" i="6"/>
  <c r="N2135" i="6"/>
  <c r="M2135" i="6"/>
  <c r="L2135" i="6"/>
  <c r="K2135" i="6"/>
  <c r="J2135" i="6"/>
  <c r="I2135" i="6"/>
  <c r="H2135" i="6"/>
  <c r="G2135" i="6"/>
  <c r="F2135" i="6"/>
  <c r="E2135" i="6"/>
  <c r="D2135" i="6"/>
  <c r="C2135" i="6"/>
  <c r="N2134" i="6"/>
  <c r="M2134" i="6"/>
  <c r="L2134" i="6"/>
  <c r="K2134" i="6"/>
  <c r="J2134" i="6"/>
  <c r="I2134" i="6"/>
  <c r="H2134" i="6"/>
  <c r="G2134" i="6"/>
  <c r="F2134" i="6"/>
  <c r="E2134" i="6"/>
  <c r="D2134" i="6"/>
  <c r="C2134" i="6"/>
  <c r="N2133" i="6"/>
  <c r="M2133" i="6"/>
  <c r="L2133" i="6"/>
  <c r="K2133" i="6"/>
  <c r="J2133" i="6"/>
  <c r="I2133" i="6"/>
  <c r="H2133" i="6"/>
  <c r="G2133" i="6"/>
  <c r="F2133" i="6"/>
  <c r="E2133" i="6"/>
  <c r="D2133" i="6"/>
  <c r="C2133" i="6"/>
  <c r="N2132" i="6"/>
  <c r="M2132" i="6"/>
  <c r="L2132" i="6"/>
  <c r="K2132" i="6"/>
  <c r="J2132" i="6"/>
  <c r="I2132" i="6"/>
  <c r="H2132" i="6"/>
  <c r="G2132" i="6"/>
  <c r="F2132" i="6"/>
  <c r="E2132" i="6"/>
  <c r="D2132" i="6"/>
  <c r="C2132" i="6"/>
  <c r="N2131" i="6"/>
  <c r="M2131" i="6"/>
  <c r="L2131" i="6"/>
  <c r="K2131" i="6"/>
  <c r="J2131" i="6"/>
  <c r="I2131" i="6"/>
  <c r="H2131" i="6"/>
  <c r="G2131" i="6"/>
  <c r="F2131" i="6"/>
  <c r="E2131" i="6"/>
  <c r="D2131" i="6"/>
  <c r="C2131" i="6"/>
  <c r="N2130" i="6"/>
  <c r="M2130" i="6"/>
  <c r="L2130" i="6"/>
  <c r="K2130" i="6"/>
  <c r="J2130" i="6"/>
  <c r="I2130" i="6"/>
  <c r="H2130" i="6"/>
  <c r="G2130" i="6"/>
  <c r="F2130" i="6"/>
  <c r="E2130" i="6"/>
  <c r="D2130" i="6"/>
  <c r="C2130" i="6"/>
  <c r="N2129" i="6"/>
  <c r="M2129" i="6"/>
  <c r="L2129" i="6"/>
  <c r="K2129" i="6"/>
  <c r="J2129" i="6"/>
  <c r="I2129" i="6"/>
  <c r="H2129" i="6"/>
  <c r="G2129" i="6"/>
  <c r="F2129" i="6"/>
  <c r="E2129" i="6"/>
  <c r="D2129" i="6"/>
  <c r="C2129" i="6"/>
  <c r="N2128" i="6"/>
  <c r="M2128" i="6"/>
  <c r="L2128" i="6"/>
  <c r="K2128" i="6"/>
  <c r="J2128" i="6"/>
  <c r="I2128" i="6"/>
  <c r="H2128" i="6"/>
  <c r="G2128" i="6"/>
  <c r="F2128" i="6"/>
  <c r="E2128" i="6"/>
  <c r="D2128" i="6"/>
  <c r="C2128" i="6"/>
  <c r="N2127" i="6"/>
  <c r="M2127" i="6"/>
  <c r="L2127" i="6"/>
  <c r="K2127" i="6"/>
  <c r="J2127" i="6"/>
  <c r="I2127" i="6"/>
  <c r="H2127" i="6"/>
  <c r="G2127" i="6"/>
  <c r="F2127" i="6"/>
  <c r="E2127" i="6"/>
  <c r="D2127" i="6"/>
  <c r="C2127" i="6"/>
  <c r="N2126" i="6"/>
  <c r="M2126" i="6"/>
  <c r="L2126" i="6"/>
  <c r="K2126" i="6"/>
  <c r="J2126" i="6"/>
  <c r="I2126" i="6"/>
  <c r="H2126" i="6"/>
  <c r="G2126" i="6"/>
  <c r="F2126" i="6"/>
  <c r="E2126" i="6"/>
  <c r="D2126" i="6"/>
  <c r="C2126" i="6"/>
  <c r="N2125" i="6"/>
  <c r="M2125" i="6"/>
  <c r="L2125" i="6"/>
  <c r="K2125" i="6"/>
  <c r="J2125" i="6"/>
  <c r="I2125" i="6"/>
  <c r="H2125" i="6"/>
  <c r="G2125" i="6"/>
  <c r="F2125" i="6"/>
  <c r="E2125" i="6"/>
  <c r="D2125" i="6"/>
  <c r="C2125" i="6"/>
  <c r="N2124" i="6"/>
  <c r="M2124" i="6"/>
  <c r="L2124" i="6"/>
  <c r="K2124" i="6"/>
  <c r="J2124" i="6"/>
  <c r="I2124" i="6"/>
  <c r="H2124" i="6"/>
  <c r="G2124" i="6"/>
  <c r="F2124" i="6"/>
  <c r="E2124" i="6"/>
  <c r="D2124" i="6"/>
  <c r="C2124" i="6"/>
  <c r="N2123" i="6"/>
  <c r="M2123" i="6"/>
  <c r="L2123" i="6"/>
  <c r="K2123" i="6"/>
  <c r="J2123" i="6"/>
  <c r="I2123" i="6"/>
  <c r="H2123" i="6"/>
  <c r="G2123" i="6"/>
  <c r="F2123" i="6"/>
  <c r="E2123" i="6"/>
  <c r="D2123" i="6"/>
  <c r="C2123" i="6"/>
  <c r="N2122" i="6"/>
  <c r="M2122" i="6"/>
  <c r="L2122" i="6"/>
  <c r="K2122" i="6"/>
  <c r="J2122" i="6"/>
  <c r="I2122" i="6"/>
  <c r="H2122" i="6"/>
  <c r="G2122" i="6"/>
  <c r="F2122" i="6"/>
  <c r="E2122" i="6"/>
  <c r="D2122" i="6"/>
  <c r="C2122" i="6"/>
  <c r="N2121" i="6"/>
  <c r="M2121" i="6"/>
  <c r="L2121" i="6"/>
  <c r="K2121" i="6"/>
  <c r="J2121" i="6"/>
  <c r="I2121" i="6"/>
  <c r="H2121" i="6"/>
  <c r="G2121" i="6"/>
  <c r="F2121" i="6"/>
  <c r="E2121" i="6"/>
  <c r="D2121" i="6"/>
  <c r="C2121" i="6"/>
  <c r="N2120" i="6"/>
  <c r="M2120" i="6"/>
  <c r="L2120" i="6"/>
  <c r="K2120" i="6"/>
  <c r="J2120" i="6"/>
  <c r="I2120" i="6"/>
  <c r="H2120" i="6"/>
  <c r="G2120" i="6"/>
  <c r="F2120" i="6"/>
  <c r="E2120" i="6"/>
  <c r="D2120" i="6"/>
  <c r="C2120" i="6"/>
  <c r="N2119" i="6"/>
  <c r="M2119" i="6"/>
  <c r="L2119" i="6"/>
  <c r="K2119" i="6"/>
  <c r="J2119" i="6"/>
  <c r="I2119" i="6"/>
  <c r="H2119" i="6"/>
  <c r="G2119" i="6"/>
  <c r="F2119" i="6"/>
  <c r="E2119" i="6"/>
  <c r="D2119" i="6"/>
  <c r="C2119" i="6"/>
  <c r="N2118" i="6"/>
  <c r="M2118" i="6"/>
  <c r="L2118" i="6"/>
  <c r="K2118" i="6"/>
  <c r="J2118" i="6"/>
  <c r="I2118" i="6"/>
  <c r="H2118" i="6"/>
  <c r="G2118" i="6"/>
  <c r="F2118" i="6"/>
  <c r="E2118" i="6"/>
  <c r="D2118" i="6"/>
  <c r="C2118" i="6"/>
  <c r="N2117" i="6"/>
  <c r="M2117" i="6"/>
  <c r="L2117" i="6"/>
  <c r="K2117" i="6"/>
  <c r="J2117" i="6"/>
  <c r="I2117" i="6"/>
  <c r="H2117" i="6"/>
  <c r="G2117" i="6"/>
  <c r="F2117" i="6"/>
  <c r="E2117" i="6"/>
  <c r="D2117" i="6"/>
  <c r="C2117" i="6"/>
  <c r="N2116" i="6"/>
  <c r="M2116" i="6"/>
  <c r="L2116" i="6"/>
  <c r="K2116" i="6"/>
  <c r="J2116" i="6"/>
  <c r="I2116" i="6"/>
  <c r="H2116" i="6"/>
  <c r="G2116" i="6"/>
  <c r="F2116" i="6"/>
  <c r="E2116" i="6"/>
  <c r="D2116" i="6"/>
  <c r="C2116" i="6"/>
  <c r="N2115" i="6"/>
  <c r="M2115" i="6"/>
  <c r="L2115" i="6"/>
  <c r="K2115" i="6"/>
  <c r="J2115" i="6"/>
  <c r="I2115" i="6"/>
  <c r="H2115" i="6"/>
  <c r="G2115" i="6"/>
  <c r="F2115" i="6"/>
  <c r="E2115" i="6"/>
  <c r="D2115" i="6"/>
  <c r="C2115" i="6"/>
  <c r="N2114" i="6"/>
  <c r="M2114" i="6"/>
  <c r="L2114" i="6"/>
  <c r="K2114" i="6"/>
  <c r="J2114" i="6"/>
  <c r="I2114" i="6"/>
  <c r="H2114" i="6"/>
  <c r="G2114" i="6"/>
  <c r="F2114" i="6"/>
  <c r="E2114" i="6"/>
  <c r="D2114" i="6"/>
  <c r="C2114" i="6"/>
  <c r="N2113" i="6"/>
  <c r="M2113" i="6"/>
  <c r="L2113" i="6"/>
  <c r="K2113" i="6"/>
  <c r="J2113" i="6"/>
  <c r="I2113" i="6"/>
  <c r="H2113" i="6"/>
  <c r="G2113" i="6"/>
  <c r="F2113" i="6"/>
  <c r="E2113" i="6"/>
  <c r="D2113" i="6"/>
  <c r="C2113" i="6"/>
  <c r="N2112" i="6"/>
  <c r="M2112" i="6"/>
  <c r="L2112" i="6"/>
  <c r="K2112" i="6"/>
  <c r="J2112" i="6"/>
  <c r="I2112" i="6"/>
  <c r="H2112" i="6"/>
  <c r="G2112" i="6"/>
  <c r="F2112" i="6"/>
  <c r="E2112" i="6"/>
  <c r="D2112" i="6"/>
  <c r="C2112" i="6"/>
  <c r="N2111" i="6"/>
  <c r="M2111" i="6"/>
  <c r="L2111" i="6"/>
  <c r="K2111" i="6"/>
  <c r="J2111" i="6"/>
  <c r="I2111" i="6"/>
  <c r="H2111" i="6"/>
  <c r="G2111" i="6"/>
  <c r="F2111" i="6"/>
  <c r="E2111" i="6"/>
  <c r="D2111" i="6"/>
  <c r="C2111" i="6"/>
  <c r="N2110" i="6"/>
  <c r="M2110" i="6"/>
  <c r="L2110" i="6"/>
  <c r="K2110" i="6"/>
  <c r="J2110" i="6"/>
  <c r="I2110" i="6"/>
  <c r="H2110" i="6"/>
  <c r="G2110" i="6"/>
  <c r="F2110" i="6"/>
  <c r="E2110" i="6"/>
  <c r="D2110" i="6"/>
  <c r="C2110" i="6"/>
  <c r="N2109" i="6"/>
  <c r="M2109" i="6"/>
  <c r="L2109" i="6"/>
  <c r="K2109" i="6"/>
  <c r="J2109" i="6"/>
  <c r="I2109" i="6"/>
  <c r="H2109" i="6"/>
  <c r="G2109" i="6"/>
  <c r="F2109" i="6"/>
  <c r="E2109" i="6"/>
  <c r="D2109" i="6"/>
  <c r="C2109" i="6"/>
  <c r="N2108" i="6"/>
  <c r="M2108" i="6"/>
  <c r="L2108" i="6"/>
  <c r="K2108" i="6"/>
  <c r="J2108" i="6"/>
  <c r="I2108" i="6"/>
  <c r="H2108" i="6"/>
  <c r="G2108" i="6"/>
  <c r="F2108" i="6"/>
  <c r="E2108" i="6"/>
  <c r="D2108" i="6"/>
  <c r="C2108" i="6"/>
  <c r="N2107" i="6"/>
  <c r="M2107" i="6"/>
  <c r="L2107" i="6"/>
  <c r="K2107" i="6"/>
  <c r="J2107" i="6"/>
  <c r="I2107" i="6"/>
  <c r="H2107" i="6"/>
  <c r="G2107" i="6"/>
  <c r="F2107" i="6"/>
  <c r="E2107" i="6"/>
  <c r="D2107" i="6"/>
  <c r="C2107" i="6"/>
  <c r="N2106" i="6"/>
  <c r="M2106" i="6"/>
  <c r="L2106" i="6"/>
  <c r="K2106" i="6"/>
  <c r="J2106" i="6"/>
  <c r="I2106" i="6"/>
  <c r="H2106" i="6"/>
  <c r="G2106" i="6"/>
  <c r="F2106" i="6"/>
  <c r="E2106" i="6"/>
  <c r="D2106" i="6"/>
  <c r="C2106" i="6"/>
  <c r="N2105" i="6"/>
  <c r="M2105" i="6"/>
  <c r="L2105" i="6"/>
  <c r="K2105" i="6"/>
  <c r="J2105" i="6"/>
  <c r="I2105" i="6"/>
  <c r="H2105" i="6"/>
  <c r="G2105" i="6"/>
  <c r="F2105" i="6"/>
  <c r="E2105" i="6"/>
  <c r="D2105" i="6"/>
  <c r="C2105" i="6"/>
  <c r="N2104" i="6"/>
  <c r="M2104" i="6"/>
  <c r="L2104" i="6"/>
  <c r="K2104" i="6"/>
  <c r="J2104" i="6"/>
  <c r="I2104" i="6"/>
  <c r="H2104" i="6"/>
  <c r="G2104" i="6"/>
  <c r="F2104" i="6"/>
  <c r="E2104" i="6"/>
  <c r="D2104" i="6"/>
  <c r="C2104" i="6"/>
  <c r="N2103" i="6"/>
  <c r="M2103" i="6"/>
  <c r="L2103" i="6"/>
  <c r="K2103" i="6"/>
  <c r="J2103" i="6"/>
  <c r="I2103" i="6"/>
  <c r="H2103" i="6"/>
  <c r="G2103" i="6"/>
  <c r="F2103" i="6"/>
  <c r="E2103" i="6"/>
  <c r="D2103" i="6"/>
  <c r="C2103" i="6"/>
  <c r="N2102" i="6"/>
  <c r="M2102" i="6"/>
  <c r="L2102" i="6"/>
  <c r="K2102" i="6"/>
  <c r="J2102" i="6"/>
  <c r="I2102" i="6"/>
  <c r="H2102" i="6"/>
  <c r="G2102" i="6"/>
  <c r="F2102" i="6"/>
  <c r="E2102" i="6"/>
  <c r="D2102" i="6"/>
  <c r="C2102" i="6"/>
  <c r="N2101" i="6"/>
  <c r="M2101" i="6"/>
  <c r="L2101" i="6"/>
  <c r="K2101" i="6"/>
  <c r="J2101" i="6"/>
  <c r="I2101" i="6"/>
  <c r="H2101" i="6"/>
  <c r="G2101" i="6"/>
  <c r="F2101" i="6"/>
  <c r="E2101" i="6"/>
  <c r="D2101" i="6"/>
  <c r="C2101" i="6"/>
  <c r="N2100" i="6"/>
  <c r="M2100" i="6"/>
  <c r="L2100" i="6"/>
  <c r="K2100" i="6"/>
  <c r="J2100" i="6"/>
  <c r="I2100" i="6"/>
  <c r="H2100" i="6"/>
  <c r="G2100" i="6"/>
  <c r="F2100" i="6"/>
  <c r="E2100" i="6"/>
  <c r="D2100" i="6"/>
  <c r="C2100" i="6"/>
  <c r="N2099" i="6"/>
  <c r="M2099" i="6"/>
  <c r="L2099" i="6"/>
  <c r="K2099" i="6"/>
  <c r="J2099" i="6"/>
  <c r="I2099" i="6"/>
  <c r="H2099" i="6"/>
  <c r="G2099" i="6"/>
  <c r="F2099" i="6"/>
  <c r="E2099" i="6"/>
  <c r="D2099" i="6"/>
  <c r="C2099" i="6"/>
  <c r="N2098" i="6"/>
  <c r="M2098" i="6"/>
  <c r="L2098" i="6"/>
  <c r="K2098" i="6"/>
  <c r="J2098" i="6"/>
  <c r="I2098" i="6"/>
  <c r="H2098" i="6"/>
  <c r="G2098" i="6"/>
  <c r="F2098" i="6"/>
  <c r="E2098" i="6"/>
  <c r="D2098" i="6"/>
  <c r="C2098" i="6"/>
  <c r="N2097" i="6"/>
  <c r="M2097" i="6"/>
  <c r="L2097" i="6"/>
  <c r="K2097" i="6"/>
  <c r="J2097" i="6"/>
  <c r="I2097" i="6"/>
  <c r="H2097" i="6"/>
  <c r="G2097" i="6"/>
  <c r="F2097" i="6"/>
  <c r="E2097" i="6"/>
  <c r="D2097" i="6"/>
  <c r="C2097" i="6"/>
  <c r="N2096" i="6"/>
  <c r="M2096" i="6"/>
  <c r="L2096" i="6"/>
  <c r="K2096" i="6"/>
  <c r="J2096" i="6"/>
  <c r="I2096" i="6"/>
  <c r="H2096" i="6"/>
  <c r="G2096" i="6"/>
  <c r="F2096" i="6"/>
  <c r="E2096" i="6"/>
  <c r="D2096" i="6"/>
  <c r="C2096" i="6"/>
  <c r="N2095" i="6"/>
  <c r="M2095" i="6"/>
  <c r="L2095" i="6"/>
  <c r="K2095" i="6"/>
  <c r="J2095" i="6"/>
  <c r="I2095" i="6"/>
  <c r="H2095" i="6"/>
  <c r="G2095" i="6"/>
  <c r="F2095" i="6"/>
  <c r="E2095" i="6"/>
  <c r="D2095" i="6"/>
  <c r="C2095" i="6"/>
  <c r="N2094" i="6"/>
  <c r="M2094" i="6"/>
  <c r="L2094" i="6"/>
  <c r="K2094" i="6"/>
  <c r="J2094" i="6"/>
  <c r="I2094" i="6"/>
  <c r="H2094" i="6"/>
  <c r="G2094" i="6"/>
  <c r="F2094" i="6"/>
  <c r="E2094" i="6"/>
  <c r="D2094" i="6"/>
  <c r="C2094" i="6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92" i="6"/>
  <c r="M2092" i="6"/>
  <c r="L2092" i="6"/>
  <c r="K2092" i="6"/>
  <c r="J2092" i="6"/>
  <c r="I2092" i="6"/>
  <c r="H2092" i="6"/>
  <c r="G2092" i="6"/>
  <c r="F2092" i="6"/>
  <c r="E2092" i="6"/>
  <c r="D2092" i="6"/>
  <c r="C2092" i="6"/>
  <c r="N2091" i="6"/>
  <c r="M2091" i="6"/>
  <c r="L2091" i="6"/>
  <c r="K2091" i="6"/>
  <c r="J2091" i="6"/>
  <c r="I2091" i="6"/>
  <c r="H2091" i="6"/>
  <c r="G2091" i="6"/>
  <c r="F2091" i="6"/>
  <c r="E2091" i="6"/>
  <c r="D2091" i="6"/>
  <c r="C2091" i="6"/>
  <c r="N2090" i="6"/>
  <c r="M2090" i="6"/>
  <c r="L2090" i="6"/>
  <c r="K2090" i="6"/>
  <c r="J2090" i="6"/>
  <c r="I2090" i="6"/>
  <c r="H2090" i="6"/>
  <c r="G2090" i="6"/>
  <c r="F2090" i="6"/>
  <c r="E2090" i="6"/>
  <c r="D2090" i="6"/>
  <c r="C2090" i="6"/>
  <c r="N2089" i="6"/>
  <c r="M2089" i="6"/>
  <c r="L2089" i="6"/>
  <c r="K2089" i="6"/>
  <c r="J2089" i="6"/>
  <c r="I2089" i="6"/>
  <c r="H2089" i="6"/>
  <c r="G2089" i="6"/>
  <c r="F2089" i="6"/>
  <c r="E2089" i="6"/>
  <c r="D2089" i="6"/>
  <c r="C2089" i="6"/>
  <c r="N2088" i="6"/>
  <c r="M2088" i="6"/>
  <c r="L2088" i="6"/>
  <c r="K2088" i="6"/>
  <c r="J2088" i="6"/>
  <c r="I2088" i="6"/>
  <c r="H2088" i="6"/>
  <c r="G2088" i="6"/>
  <c r="F2088" i="6"/>
  <c r="E2088" i="6"/>
  <c r="D2088" i="6"/>
  <c r="C2088" i="6"/>
  <c r="N2087" i="6"/>
  <c r="M2087" i="6"/>
  <c r="L2087" i="6"/>
  <c r="K2087" i="6"/>
  <c r="J2087" i="6"/>
  <c r="I2087" i="6"/>
  <c r="H2087" i="6"/>
  <c r="G2087" i="6"/>
  <c r="F2087" i="6"/>
  <c r="E2087" i="6"/>
  <c r="D2087" i="6"/>
  <c r="C2087" i="6"/>
  <c r="N2086" i="6"/>
  <c r="M2086" i="6"/>
  <c r="L2086" i="6"/>
  <c r="K2086" i="6"/>
  <c r="J2086" i="6"/>
  <c r="I2086" i="6"/>
  <c r="H2086" i="6"/>
  <c r="G2086" i="6"/>
  <c r="F2086" i="6"/>
  <c r="E2086" i="6"/>
  <c r="D2086" i="6"/>
  <c r="C2086" i="6"/>
  <c r="N2085" i="6"/>
  <c r="M2085" i="6"/>
  <c r="L2085" i="6"/>
  <c r="K2085" i="6"/>
  <c r="J2085" i="6"/>
  <c r="I2085" i="6"/>
  <c r="H2085" i="6"/>
  <c r="G2085" i="6"/>
  <c r="F2085" i="6"/>
  <c r="E2085" i="6"/>
  <c r="D2085" i="6"/>
  <c r="C2085" i="6"/>
  <c r="N2084" i="6"/>
  <c r="M2084" i="6"/>
  <c r="L2084" i="6"/>
  <c r="K2084" i="6"/>
  <c r="J2084" i="6"/>
  <c r="I2084" i="6"/>
  <c r="H2084" i="6"/>
  <c r="G2084" i="6"/>
  <c r="F2084" i="6"/>
  <c r="E2084" i="6"/>
  <c r="D2084" i="6"/>
  <c r="C2084" i="6"/>
  <c r="N2083" i="6"/>
  <c r="M2083" i="6"/>
  <c r="L2083" i="6"/>
  <c r="K2083" i="6"/>
  <c r="J2083" i="6"/>
  <c r="I2083" i="6"/>
  <c r="H2083" i="6"/>
  <c r="G2083" i="6"/>
  <c r="F2083" i="6"/>
  <c r="E2083" i="6"/>
  <c r="D2083" i="6"/>
  <c r="C2083" i="6"/>
  <c r="N2082" i="6"/>
  <c r="M2082" i="6"/>
  <c r="L2082" i="6"/>
  <c r="K2082" i="6"/>
  <c r="J2082" i="6"/>
  <c r="I2082" i="6"/>
  <c r="H2082" i="6"/>
  <c r="G2082" i="6"/>
  <c r="F2082" i="6"/>
  <c r="E2082" i="6"/>
  <c r="D2082" i="6"/>
  <c r="C2082" i="6"/>
  <c r="N2081" i="6"/>
  <c r="M2081" i="6"/>
  <c r="L2081" i="6"/>
  <c r="K2081" i="6"/>
  <c r="J2081" i="6"/>
  <c r="I2081" i="6"/>
  <c r="H2081" i="6"/>
  <c r="G2081" i="6"/>
  <c r="F2081" i="6"/>
  <c r="E2081" i="6"/>
  <c r="D2081" i="6"/>
  <c r="C2081" i="6"/>
  <c r="N2080" i="6"/>
  <c r="M2080" i="6"/>
  <c r="L2080" i="6"/>
  <c r="K2080" i="6"/>
  <c r="J2080" i="6"/>
  <c r="I2080" i="6"/>
  <c r="H2080" i="6"/>
  <c r="G2080" i="6"/>
  <c r="F2080" i="6"/>
  <c r="E2080" i="6"/>
  <c r="D2080" i="6"/>
  <c r="C2080" i="6"/>
  <c r="N2079" i="6"/>
  <c r="M2079" i="6"/>
  <c r="L2079" i="6"/>
  <c r="K2079" i="6"/>
  <c r="J2079" i="6"/>
  <c r="I2079" i="6"/>
  <c r="H2079" i="6"/>
  <c r="G2079" i="6"/>
  <c r="F2079" i="6"/>
  <c r="E2079" i="6"/>
  <c r="D2079" i="6"/>
  <c r="C2079" i="6"/>
  <c r="N2078" i="6"/>
  <c r="M2078" i="6"/>
  <c r="L2078" i="6"/>
  <c r="K2078" i="6"/>
  <c r="J2078" i="6"/>
  <c r="I2078" i="6"/>
  <c r="H2078" i="6"/>
  <c r="G2078" i="6"/>
  <c r="F2078" i="6"/>
  <c r="E2078" i="6"/>
  <c r="D2078" i="6"/>
  <c r="C2078" i="6"/>
  <c r="N2077" i="6"/>
  <c r="M2077" i="6"/>
  <c r="L2077" i="6"/>
  <c r="K2077" i="6"/>
  <c r="J2077" i="6"/>
  <c r="I2077" i="6"/>
  <c r="H2077" i="6"/>
  <c r="G2077" i="6"/>
  <c r="F2077" i="6"/>
  <c r="E2077" i="6"/>
  <c r="D2077" i="6"/>
  <c r="C2077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75" i="6"/>
  <c r="M2075" i="6"/>
  <c r="L2075" i="6"/>
  <c r="K2075" i="6"/>
  <c r="J2075" i="6"/>
  <c r="I2075" i="6"/>
  <c r="H2075" i="6"/>
  <c r="G2075" i="6"/>
  <c r="F2075" i="6"/>
  <c r="E2075" i="6"/>
  <c r="D2075" i="6"/>
  <c r="C2075" i="6"/>
  <c r="N2074" i="6"/>
  <c r="M2074" i="6"/>
  <c r="L2074" i="6"/>
  <c r="K2074" i="6"/>
  <c r="J2074" i="6"/>
  <c r="I2074" i="6"/>
  <c r="H2074" i="6"/>
  <c r="G2074" i="6"/>
  <c r="F2074" i="6"/>
  <c r="E2074" i="6"/>
  <c r="D2074" i="6"/>
  <c r="C2074" i="6"/>
  <c r="N2073" i="6"/>
  <c r="M2073" i="6"/>
  <c r="L2073" i="6"/>
  <c r="K2073" i="6"/>
  <c r="J2073" i="6"/>
  <c r="I2073" i="6"/>
  <c r="H2073" i="6"/>
  <c r="G2073" i="6"/>
  <c r="F2073" i="6"/>
  <c r="E2073" i="6"/>
  <c r="D2073" i="6"/>
  <c r="C2073" i="6"/>
  <c r="N2072" i="6"/>
  <c r="M2072" i="6"/>
  <c r="L2072" i="6"/>
  <c r="K2072" i="6"/>
  <c r="J2072" i="6"/>
  <c r="I2072" i="6"/>
  <c r="H2072" i="6"/>
  <c r="G2072" i="6"/>
  <c r="F2072" i="6"/>
  <c r="E2072" i="6"/>
  <c r="D2072" i="6"/>
  <c r="C2072" i="6"/>
  <c r="N2071" i="6"/>
  <c r="M2071" i="6"/>
  <c r="L2071" i="6"/>
  <c r="K2071" i="6"/>
  <c r="J2071" i="6"/>
  <c r="I2071" i="6"/>
  <c r="H2071" i="6"/>
  <c r="G2071" i="6"/>
  <c r="F2071" i="6"/>
  <c r="E2071" i="6"/>
  <c r="D2071" i="6"/>
  <c r="C2071" i="6"/>
  <c r="N2070" i="6"/>
  <c r="M2070" i="6"/>
  <c r="L2070" i="6"/>
  <c r="K2070" i="6"/>
  <c r="J2070" i="6"/>
  <c r="I2070" i="6"/>
  <c r="H2070" i="6"/>
  <c r="G2070" i="6"/>
  <c r="F2070" i="6"/>
  <c r="E2070" i="6"/>
  <c r="D2070" i="6"/>
  <c r="C2070" i="6"/>
  <c r="N2069" i="6"/>
  <c r="M2069" i="6"/>
  <c r="L2069" i="6"/>
  <c r="K2069" i="6"/>
  <c r="J2069" i="6"/>
  <c r="I2069" i="6"/>
  <c r="H2069" i="6"/>
  <c r="G2069" i="6"/>
  <c r="F2069" i="6"/>
  <c r="E2069" i="6"/>
  <c r="D2069" i="6"/>
  <c r="C2069" i="6"/>
  <c r="N2068" i="6"/>
  <c r="M2068" i="6"/>
  <c r="L2068" i="6"/>
  <c r="K2068" i="6"/>
  <c r="J2068" i="6"/>
  <c r="I2068" i="6"/>
  <c r="H2068" i="6"/>
  <c r="G2068" i="6"/>
  <c r="F2068" i="6"/>
  <c r="E2068" i="6"/>
  <c r="D2068" i="6"/>
  <c r="C2068" i="6"/>
  <c r="N2067" i="6"/>
  <c r="M2067" i="6"/>
  <c r="L2067" i="6"/>
  <c r="K2067" i="6"/>
  <c r="J2067" i="6"/>
  <c r="I2067" i="6"/>
  <c r="H2067" i="6"/>
  <c r="G2067" i="6"/>
  <c r="F2067" i="6"/>
  <c r="E2067" i="6"/>
  <c r="D2067" i="6"/>
  <c r="C2067" i="6"/>
  <c r="N2066" i="6"/>
  <c r="M2066" i="6"/>
  <c r="L2066" i="6"/>
  <c r="K2066" i="6"/>
  <c r="J2066" i="6"/>
  <c r="I2066" i="6"/>
  <c r="H2066" i="6"/>
  <c r="G2066" i="6"/>
  <c r="F2066" i="6"/>
  <c r="E2066" i="6"/>
  <c r="D2066" i="6"/>
  <c r="C2066" i="6"/>
  <c r="N2065" i="6"/>
  <c r="M2065" i="6"/>
  <c r="L2065" i="6"/>
  <c r="K2065" i="6"/>
  <c r="J2065" i="6"/>
  <c r="I2065" i="6"/>
  <c r="H2065" i="6"/>
  <c r="G2065" i="6"/>
  <c r="F2065" i="6"/>
  <c r="E2065" i="6"/>
  <c r="D2065" i="6"/>
  <c r="C2065" i="6"/>
  <c r="N2064" i="6"/>
  <c r="M2064" i="6"/>
  <c r="L2064" i="6"/>
  <c r="K2064" i="6"/>
  <c r="J2064" i="6"/>
  <c r="I2064" i="6"/>
  <c r="H2064" i="6"/>
  <c r="G2064" i="6"/>
  <c r="F2064" i="6"/>
  <c r="E2064" i="6"/>
  <c r="D2064" i="6"/>
  <c r="C2064" i="6"/>
  <c r="N2063" i="6"/>
  <c r="M2063" i="6"/>
  <c r="L2063" i="6"/>
  <c r="K2063" i="6"/>
  <c r="J2063" i="6"/>
  <c r="I2063" i="6"/>
  <c r="H2063" i="6"/>
  <c r="G2063" i="6"/>
  <c r="F2063" i="6"/>
  <c r="E2063" i="6"/>
  <c r="D2063" i="6"/>
  <c r="C2063" i="6"/>
  <c r="N2062" i="6"/>
  <c r="M2062" i="6"/>
  <c r="L2062" i="6"/>
  <c r="K2062" i="6"/>
  <c r="J2062" i="6"/>
  <c r="I2062" i="6"/>
  <c r="H2062" i="6"/>
  <c r="G2062" i="6"/>
  <c r="F2062" i="6"/>
  <c r="E2062" i="6"/>
  <c r="D2062" i="6"/>
  <c r="C2062" i="6"/>
  <c r="N2061" i="6"/>
  <c r="M2061" i="6"/>
  <c r="L2061" i="6"/>
  <c r="K2061" i="6"/>
  <c r="J2061" i="6"/>
  <c r="I2061" i="6"/>
  <c r="H2061" i="6"/>
  <c r="G2061" i="6"/>
  <c r="F2061" i="6"/>
  <c r="E2061" i="6"/>
  <c r="D2061" i="6"/>
  <c r="C2061" i="6"/>
  <c r="N2060" i="6"/>
  <c r="M2060" i="6"/>
  <c r="L2060" i="6"/>
  <c r="K2060" i="6"/>
  <c r="J2060" i="6"/>
  <c r="I2060" i="6"/>
  <c r="H2060" i="6"/>
  <c r="G2060" i="6"/>
  <c r="F2060" i="6"/>
  <c r="E2060" i="6"/>
  <c r="D2060" i="6"/>
  <c r="C2060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58" i="6"/>
  <c r="M2058" i="6"/>
  <c r="L2058" i="6"/>
  <c r="K2058" i="6"/>
  <c r="J2058" i="6"/>
  <c r="I2058" i="6"/>
  <c r="H2058" i="6"/>
  <c r="G2058" i="6"/>
  <c r="F2058" i="6"/>
  <c r="E2058" i="6"/>
  <c r="D2058" i="6"/>
  <c r="C2058" i="6"/>
  <c r="N2057" i="6"/>
  <c r="M2057" i="6"/>
  <c r="L2057" i="6"/>
  <c r="K2057" i="6"/>
  <c r="J2057" i="6"/>
  <c r="I2057" i="6"/>
  <c r="H2057" i="6"/>
  <c r="G2057" i="6"/>
  <c r="F2057" i="6"/>
  <c r="E2057" i="6"/>
  <c r="D2057" i="6"/>
  <c r="C2057" i="6"/>
  <c r="N2056" i="6"/>
  <c r="M2056" i="6"/>
  <c r="L2056" i="6"/>
  <c r="K2056" i="6"/>
  <c r="J2056" i="6"/>
  <c r="I2056" i="6"/>
  <c r="H2056" i="6"/>
  <c r="G2056" i="6"/>
  <c r="F2056" i="6"/>
  <c r="E2056" i="6"/>
  <c r="D2056" i="6"/>
  <c r="C2056" i="6"/>
  <c r="N2055" i="6"/>
  <c r="M2055" i="6"/>
  <c r="L2055" i="6"/>
  <c r="K2055" i="6"/>
  <c r="J2055" i="6"/>
  <c r="I2055" i="6"/>
  <c r="H2055" i="6"/>
  <c r="G2055" i="6"/>
  <c r="F2055" i="6"/>
  <c r="E2055" i="6"/>
  <c r="D2055" i="6"/>
  <c r="C2055" i="6"/>
  <c r="N2054" i="6"/>
  <c r="M2054" i="6"/>
  <c r="L2054" i="6"/>
  <c r="K2054" i="6"/>
  <c r="J2054" i="6"/>
  <c r="I2054" i="6"/>
  <c r="H2054" i="6"/>
  <c r="G2054" i="6"/>
  <c r="F2054" i="6"/>
  <c r="E2054" i="6"/>
  <c r="D2054" i="6"/>
  <c r="C2054" i="6"/>
  <c r="N2053" i="6"/>
  <c r="M2053" i="6"/>
  <c r="L2053" i="6"/>
  <c r="K2053" i="6"/>
  <c r="J2053" i="6"/>
  <c r="I2053" i="6"/>
  <c r="H2053" i="6"/>
  <c r="G2053" i="6"/>
  <c r="F2053" i="6"/>
  <c r="E2053" i="6"/>
  <c r="D2053" i="6"/>
  <c r="C2053" i="6"/>
  <c r="N2052" i="6"/>
  <c r="M2052" i="6"/>
  <c r="L2052" i="6"/>
  <c r="K2052" i="6"/>
  <c r="J2052" i="6"/>
  <c r="I2052" i="6"/>
  <c r="H2052" i="6"/>
  <c r="G2052" i="6"/>
  <c r="F2052" i="6"/>
  <c r="E2052" i="6"/>
  <c r="D2052" i="6"/>
  <c r="C2052" i="6"/>
  <c r="N2051" i="6"/>
  <c r="M2051" i="6"/>
  <c r="L2051" i="6"/>
  <c r="K2051" i="6"/>
  <c r="J2051" i="6"/>
  <c r="I2051" i="6"/>
  <c r="H2051" i="6"/>
  <c r="G2051" i="6"/>
  <c r="F2051" i="6"/>
  <c r="E2051" i="6"/>
  <c r="D2051" i="6"/>
  <c r="C2051" i="6"/>
  <c r="N2050" i="6"/>
  <c r="M2050" i="6"/>
  <c r="L2050" i="6"/>
  <c r="K2050" i="6"/>
  <c r="J2050" i="6"/>
  <c r="I2050" i="6"/>
  <c r="H2050" i="6"/>
  <c r="G2050" i="6"/>
  <c r="F2050" i="6"/>
  <c r="E2050" i="6"/>
  <c r="D2050" i="6"/>
  <c r="C2050" i="6"/>
  <c r="N2049" i="6"/>
  <c r="M2049" i="6"/>
  <c r="L2049" i="6"/>
  <c r="K2049" i="6"/>
  <c r="J2049" i="6"/>
  <c r="I2049" i="6"/>
  <c r="H2049" i="6"/>
  <c r="G2049" i="6"/>
  <c r="F2049" i="6"/>
  <c r="E2049" i="6"/>
  <c r="D2049" i="6"/>
  <c r="C2049" i="6"/>
  <c r="N2048" i="6"/>
  <c r="M2048" i="6"/>
  <c r="L2048" i="6"/>
  <c r="K2048" i="6"/>
  <c r="J2048" i="6"/>
  <c r="I2048" i="6"/>
  <c r="H2048" i="6"/>
  <c r="G2048" i="6"/>
  <c r="F2048" i="6"/>
  <c r="E2048" i="6"/>
  <c r="D2048" i="6"/>
  <c r="C2048" i="6"/>
  <c r="N2047" i="6"/>
  <c r="M2047" i="6"/>
  <c r="L2047" i="6"/>
  <c r="K2047" i="6"/>
  <c r="J2047" i="6"/>
  <c r="I2047" i="6"/>
  <c r="H2047" i="6"/>
  <c r="G2047" i="6"/>
  <c r="F2047" i="6"/>
  <c r="E2047" i="6"/>
  <c r="D2047" i="6"/>
  <c r="C2047" i="6"/>
  <c r="N2046" i="6"/>
  <c r="M2046" i="6"/>
  <c r="L2046" i="6"/>
  <c r="K2046" i="6"/>
  <c r="J2046" i="6"/>
  <c r="I2046" i="6"/>
  <c r="H2046" i="6"/>
  <c r="G2046" i="6"/>
  <c r="F2046" i="6"/>
  <c r="E2046" i="6"/>
  <c r="D2046" i="6"/>
  <c r="C2046" i="6"/>
  <c r="N2045" i="6"/>
  <c r="M2045" i="6"/>
  <c r="L2045" i="6"/>
  <c r="K2045" i="6"/>
  <c r="J2045" i="6"/>
  <c r="I2045" i="6"/>
  <c r="H2045" i="6"/>
  <c r="G2045" i="6"/>
  <c r="F2045" i="6"/>
  <c r="E2045" i="6"/>
  <c r="D2045" i="6"/>
  <c r="C2045" i="6"/>
  <c r="N2044" i="6"/>
  <c r="M2044" i="6"/>
  <c r="L2044" i="6"/>
  <c r="K2044" i="6"/>
  <c r="J2044" i="6"/>
  <c r="I2044" i="6"/>
  <c r="H2044" i="6"/>
  <c r="G2044" i="6"/>
  <c r="F2044" i="6"/>
  <c r="E2044" i="6"/>
  <c r="D2044" i="6"/>
  <c r="C2044" i="6"/>
  <c r="N2043" i="6"/>
  <c r="M2043" i="6"/>
  <c r="L2043" i="6"/>
  <c r="K2043" i="6"/>
  <c r="J2043" i="6"/>
  <c r="I2043" i="6"/>
  <c r="H2043" i="6"/>
  <c r="G2043" i="6"/>
  <c r="F2043" i="6"/>
  <c r="E2043" i="6"/>
  <c r="D2043" i="6"/>
  <c r="C2043" i="6"/>
  <c r="N2042" i="6"/>
  <c r="M2042" i="6"/>
  <c r="L2042" i="6"/>
  <c r="K2042" i="6"/>
  <c r="J2042" i="6"/>
  <c r="I2042" i="6"/>
  <c r="H2042" i="6"/>
  <c r="G2042" i="6"/>
  <c r="F2042" i="6"/>
  <c r="E2042" i="6"/>
  <c r="D2042" i="6"/>
  <c r="C2042" i="6"/>
  <c r="N2041" i="6"/>
  <c r="M2041" i="6"/>
  <c r="L2041" i="6"/>
  <c r="K2041" i="6"/>
  <c r="J2041" i="6"/>
  <c r="I2041" i="6"/>
  <c r="H2041" i="6"/>
  <c r="G2041" i="6"/>
  <c r="F2041" i="6"/>
  <c r="E2041" i="6"/>
  <c r="D2041" i="6"/>
  <c r="C2041" i="6"/>
  <c r="N2040" i="6"/>
  <c r="M2040" i="6"/>
  <c r="L2040" i="6"/>
  <c r="K2040" i="6"/>
  <c r="J2040" i="6"/>
  <c r="I2040" i="6"/>
  <c r="H2040" i="6"/>
  <c r="G2040" i="6"/>
  <c r="F2040" i="6"/>
  <c r="E2040" i="6"/>
  <c r="D2040" i="6"/>
  <c r="C2040" i="6"/>
  <c r="N2039" i="6"/>
  <c r="M2039" i="6"/>
  <c r="L2039" i="6"/>
  <c r="K2039" i="6"/>
  <c r="J2039" i="6"/>
  <c r="I2039" i="6"/>
  <c r="H2039" i="6"/>
  <c r="G2039" i="6"/>
  <c r="F2039" i="6"/>
  <c r="E2039" i="6"/>
  <c r="D2039" i="6"/>
  <c r="C2039" i="6"/>
  <c r="N2038" i="6"/>
  <c r="M2038" i="6"/>
  <c r="L2038" i="6"/>
  <c r="K2038" i="6"/>
  <c r="J2038" i="6"/>
  <c r="I2038" i="6"/>
  <c r="H2038" i="6"/>
  <c r="G2038" i="6"/>
  <c r="F2038" i="6"/>
  <c r="E2038" i="6"/>
  <c r="D2038" i="6"/>
  <c r="C2038" i="6"/>
  <c r="N2037" i="6"/>
  <c r="M2037" i="6"/>
  <c r="L2037" i="6"/>
  <c r="K2037" i="6"/>
  <c r="J2037" i="6"/>
  <c r="I2037" i="6"/>
  <c r="H2037" i="6"/>
  <c r="G2037" i="6"/>
  <c r="F2037" i="6"/>
  <c r="E2037" i="6"/>
  <c r="D2037" i="6"/>
  <c r="C2037" i="6"/>
  <c r="N2036" i="6"/>
  <c r="M2036" i="6"/>
  <c r="L2036" i="6"/>
  <c r="K2036" i="6"/>
  <c r="J2036" i="6"/>
  <c r="I2036" i="6"/>
  <c r="H2036" i="6"/>
  <c r="G2036" i="6"/>
  <c r="F2036" i="6"/>
  <c r="E2036" i="6"/>
  <c r="D2036" i="6"/>
  <c r="C2036" i="6"/>
  <c r="N2035" i="6"/>
  <c r="M2035" i="6"/>
  <c r="L2035" i="6"/>
  <c r="K2035" i="6"/>
  <c r="J2035" i="6"/>
  <c r="I2035" i="6"/>
  <c r="H2035" i="6"/>
  <c r="G2035" i="6"/>
  <c r="F2035" i="6"/>
  <c r="E2035" i="6"/>
  <c r="D2035" i="6"/>
  <c r="C2035" i="6"/>
  <c r="N2034" i="6"/>
  <c r="M2034" i="6"/>
  <c r="L2034" i="6"/>
  <c r="K2034" i="6"/>
  <c r="J2034" i="6"/>
  <c r="I2034" i="6"/>
  <c r="H2034" i="6"/>
  <c r="G2034" i="6"/>
  <c r="F2034" i="6"/>
  <c r="E2034" i="6"/>
  <c r="D2034" i="6"/>
  <c r="C2034" i="6"/>
  <c r="N2033" i="6"/>
  <c r="M2033" i="6"/>
  <c r="L2033" i="6"/>
  <c r="K2033" i="6"/>
  <c r="J2033" i="6"/>
  <c r="I2033" i="6"/>
  <c r="H2033" i="6"/>
  <c r="G2033" i="6"/>
  <c r="F2033" i="6"/>
  <c r="E2033" i="6"/>
  <c r="D2033" i="6"/>
  <c r="C2033" i="6"/>
  <c r="N2032" i="6"/>
  <c r="M2032" i="6"/>
  <c r="L2032" i="6"/>
  <c r="K2032" i="6"/>
  <c r="J2032" i="6"/>
  <c r="I2032" i="6"/>
  <c r="H2032" i="6"/>
  <c r="G2032" i="6"/>
  <c r="F2032" i="6"/>
  <c r="E2032" i="6"/>
  <c r="D2032" i="6"/>
  <c r="C2032" i="6"/>
  <c r="N2031" i="6"/>
  <c r="M2031" i="6"/>
  <c r="L2031" i="6"/>
  <c r="K2031" i="6"/>
  <c r="J2031" i="6"/>
  <c r="I2031" i="6"/>
  <c r="H2031" i="6"/>
  <c r="G2031" i="6"/>
  <c r="F2031" i="6"/>
  <c r="E2031" i="6"/>
  <c r="D2031" i="6"/>
  <c r="C2031" i="6"/>
  <c r="N2030" i="6"/>
  <c r="M2030" i="6"/>
  <c r="L2030" i="6"/>
  <c r="K2030" i="6"/>
  <c r="J2030" i="6"/>
  <c r="I2030" i="6"/>
  <c r="H2030" i="6"/>
  <c r="G2030" i="6"/>
  <c r="F2030" i="6"/>
  <c r="E2030" i="6"/>
  <c r="D2030" i="6"/>
  <c r="C2030" i="6"/>
  <c r="N2029" i="6"/>
  <c r="M2029" i="6"/>
  <c r="L2029" i="6"/>
  <c r="K2029" i="6"/>
  <c r="J2029" i="6"/>
  <c r="I2029" i="6"/>
  <c r="H2029" i="6"/>
  <c r="G2029" i="6"/>
  <c r="F2029" i="6"/>
  <c r="E2029" i="6"/>
  <c r="D2029" i="6"/>
  <c r="C2029" i="6"/>
  <c r="N2028" i="6"/>
  <c r="M2028" i="6"/>
  <c r="L2028" i="6"/>
  <c r="K2028" i="6"/>
  <c r="J2028" i="6"/>
  <c r="I2028" i="6"/>
  <c r="H2028" i="6"/>
  <c r="G2028" i="6"/>
  <c r="F2028" i="6"/>
  <c r="E2028" i="6"/>
  <c r="D2028" i="6"/>
  <c r="C2028" i="6"/>
  <c r="N2027" i="6"/>
  <c r="M2027" i="6"/>
  <c r="L2027" i="6"/>
  <c r="K2027" i="6"/>
  <c r="J2027" i="6"/>
  <c r="I2027" i="6"/>
  <c r="H2027" i="6"/>
  <c r="G2027" i="6"/>
  <c r="F2027" i="6"/>
  <c r="E2027" i="6"/>
  <c r="D2027" i="6"/>
  <c r="C2027" i="6"/>
  <c r="N2026" i="6"/>
  <c r="M2026" i="6"/>
  <c r="L2026" i="6"/>
  <c r="K2026" i="6"/>
  <c r="J2026" i="6"/>
  <c r="I2026" i="6"/>
  <c r="H2026" i="6"/>
  <c r="G2026" i="6"/>
  <c r="F2026" i="6"/>
  <c r="E2026" i="6"/>
  <c r="D2026" i="6"/>
  <c r="C2026" i="6"/>
  <c r="N2025" i="6"/>
  <c r="M2025" i="6"/>
  <c r="L2025" i="6"/>
  <c r="K2025" i="6"/>
  <c r="J2025" i="6"/>
  <c r="I2025" i="6"/>
  <c r="H2025" i="6"/>
  <c r="G2025" i="6"/>
  <c r="F2025" i="6"/>
  <c r="E2025" i="6"/>
  <c r="D2025" i="6"/>
  <c r="C2025" i="6"/>
  <c r="N2024" i="6"/>
  <c r="M2024" i="6"/>
  <c r="L2024" i="6"/>
  <c r="K2024" i="6"/>
  <c r="J2024" i="6"/>
  <c r="I2024" i="6"/>
  <c r="H2024" i="6"/>
  <c r="G2024" i="6"/>
  <c r="F2024" i="6"/>
  <c r="E2024" i="6"/>
  <c r="D2024" i="6"/>
  <c r="C2024" i="6"/>
  <c r="N2023" i="6"/>
  <c r="M2023" i="6"/>
  <c r="L2023" i="6"/>
  <c r="K2023" i="6"/>
  <c r="J2023" i="6"/>
  <c r="I2023" i="6"/>
  <c r="H2023" i="6"/>
  <c r="G2023" i="6"/>
  <c r="F2023" i="6"/>
  <c r="E2023" i="6"/>
  <c r="D2023" i="6"/>
  <c r="C2023" i="6"/>
  <c r="N2022" i="6"/>
  <c r="M2022" i="6"/>
  <c r="L2022" i="6"/>
  <c r="K2022" i="6"/>
  <c r="J2022" i="6"/>
  <c r="I2022" i="6"/>
  <c r="H2022" i="6"/>
  <c r="G2022" i="6"/>
  <c r="F2022" i="6"/>
  <c r="E2022" i="6"/>
  <c r="D2022" i="6"/>
  <c r="C2022" i="6"/>
  <c r="N2021" i="6"/>
  <c r="M2021" i="6"/>
  <c r="L2021" i="6"/>
  <c r="K2021" i="6"/>
  <c r="J2021" i="6"/>
  <c r="I2021" i="6"/>
  <c r="H2021" i="6"/>
  <c r="G2021" i="6"/>
  <c r="F2021" i="6"/>
  <c r="E2021" i="6"/>
  <c r="D2021" i="6"/>
  <c r="C2021" i="6"/>
  <c r="N2020" i="6"/>
  <c r="M2020" i="6"/>
  <c r="L2020" i="6"/>
  <c r="K2020" i="6"/>
  <c r="J2020" i="6"/>
  <c r="I2020" i="6"/>
  <c r="H2020" i="6"/>
  <c r="G2020" i="6"/>
  <c r="F2020" i="6"/>
  <c r="E2020" i="6"/>
  <c r="D2020" i="6"/>
  <c r="C2020" i="6"/>
  <c r="N2019" i="6"/>
  <c r="M2019" i="6"/>
  <c r="L2019" i="6"/>
  <c r="K2019" i="6"/>
  <c r="J2019" i="6"/>
  <c r="I2019" i="6"/>
  <c r="H2019" i="6"/>
  <c r="G2019" i="6"/>
  <c r="F2019" i="6"/>
  <c r="E2019" i="6"/>
  <c r="D2019" i="6"/>
  <c r="C2019" i="6"/>
  <c r="N2018" i="6"/>
  <c r="M2018" i="6"/>
  <c r="L2018" i="6"/>
  <c r="K2018" i="6"/>
  <c r="J2018" i="6"/>
  <c r="I2018" i="6"/>
  <c r="H2018" i="6"/>
  <c r="G2018" i="6"/>
  <c r="F2018" i="6"/>
  <c r="E2018" i="6"/>
  <c r="D2018" i="6"/>
  <c r="C2018" i="6"/>
  <c r="N2017" i="6"/>
  <c r="M2017" i="6"/>
  <c r="L2017" i="6"/>
  <c r="K2017" i="6"/>
  <c r="J2017" i="6"/>
  <c r="I2017" i="6"/>
  <c r="H2017" i="6"/>
  <c r="G2017" i="6"/>
  <c r="F2017" i="6"/>
  <c r="E2017" i="6"/>
  <c r="D2017" i="6"/>
  <c r="C2017" i="6"/>
  <c r="N2016" i="6"/>
  <c r="M2016" i="6"/>
  <c r="L2016" i="6"/>
  <c r="K2016" i="6"/>
  <c r="J2016" i="6"/>
  <c r="I2016" i="6"/>
  <c r="H2016" i="6"/>
  <c r="G2016" i="6"/>
  <c r="F2016" i="6"/>
  <c r="E2016" i="6"/>
  <c r="D2016" i="6"/>
  <c r="C2016" i="6"/>
  <c r="N2015" i="6"/>
  <c r="M2015" i="6"/>
  <c r="L2015" i="6"/>
  <c r="K2015" i="6"/>
  <c r="J2015" i="6"/>
  <c r="I2015" i="6"/>
  <c r="H2015" i="6"/>
  <c r="G2015" i="6"/>
  <c r="F2015" i="6"/>
  <c r="E2015" i="6"/>
  <c r="D2015" i="6"/>
  <c r="C2015" i="6"/>
  <c r="N2014" i="6"/>
  <c r="M2014" i="6"/>
  <c r="L2014" i="6"/>
  <c r="K2014" i="6"/>
  <c r="J2014" i="6"/>
  <c r="I2014" i="6"/>
  <c r="H2014" i="6"/>
  <c r="G2014" i="6"/>
  <c r="F2014" i="6"/>
  <c r="E2014" i="6"/>
  <c r="D2014" i="6"/>
  <c r="C2014" i="6"/>
  <c r="N2013" i="6"/>
  <c r="M2013" i="6"/>
  <c r="L2013" i="6"/>
  <c r="K2013" i="6"/>
  <c r="J2013" i="6"/>
  <c r="I2013" i="6"/>
  <c r="H2013" i="6"/>
  <c r="G2013" i="6"/>
  <c r="F2013" i="6"/>
  <c r="E2013" i="6"/>
  <c r="D2013" i="6"/>
  <c r="C2013" i="6"/>
  <c r="N2012" i="6"/>
  <c r="M2012" i="6"/>
  <c r="L2012" i="6"/>
  <c r="K2012" i="6"/>
  <c r="J2012" i="6"/>
  <c r="I2012" i="6"/>
  <c r="H2012" i="6"/>
  <c r="G2012" i="6"/>
  <c r="F2012" i="6"/>
  <c r="E2012" i="6"/>
  <c r="D2012" i="6"/>
  <c r="C2012" i="6"/>
  <c r="N2011" i="6"/>
  <c r="M2011" i="6"/>
  <c r="L2011" i="6"/>
  <c r="K2011" i="6"/>
  <c r="J2011" i="6"/>
  <c r="I2011" i="6"/>
  <c r="H2011" i="6"/>
  <c r="G2011" i="6"/>
  <c r="F2011" i="6"/>
  <c r="E2011" i="6"/>
  <c r="D2011" i="6"/>
  <c r="C2011" i="6"/>
  <c r="N2010" i="6"/>
  <c r="M2010" i="6"/>
  <c r="L2010" i="6"/>
  <c r="K2010" i="6"/>
  <c r="J2010" i="6"/>
  <c r="I2010" i="6"/>
  <c r="H2010" i="6"/>
  <c r="G2010" i="6"/>
  <c r="F2010" i="6"/>
  <c r="E2010" i="6"/>
  <c r="D2010" i="6"/>
  <c r="C2010" i="6"/>
  <c r="N2009" i="6"/>
  <c r="M2009" i="6"/>
  <c r="L2009" i="6"/>
  <c r="K2009" i="6"/>
  <c r="J2009" i="6"/>
  <c r="I2009" i="6"/>
  <c r="H2009" i="6"/>
  <c r="G2009" i="6"/>
  <c r="F2009" i="6"/>
  <c r="E2009" i="6"/>
  <c r="D2009" i="6"/>
  <c r="C2009" i="6"/>
  <c r="N2008" i="6"/>
  <c r="M2008" i="6"/>
  <c r="L2008" i="6"/>
  <c r="K2008" i="6"/>
  <c r="J2008" i="6"/>
  <c r="I2008" i="6"/>
  <c r="H2008" i="6"/>
  <c r="G2008" i="6"/>
  <c r="F2008" i="6"/>
  <c r="E2008" i="6"/>
  <c r="D2008" i="6"/>
  <c r="C2008" i="6"/>
  <c r="N2007" i="6"/>
  <c r="M2007" i="6"/>
  <c r="L2007" i="6"/>
  <c r="K2007" i="6"/>
  <c r="J2007" i="6"/>
  <c r="I2007" i="6"/>
  <c r="H2007" i="6"/>
  <c r="G2007" i="6"/>
  <c r="F2007" i="6"/>
  <c r="E2007" i="6"/>
  <c r="D2007" i="6"/>
  <c r="C2007" i="6"/>
  <c r="N2006" i="6"/>
  <c r="M2006" i="6"/>
  <c r="L2006" i="6"/>
  <c r="K2006" i="6"/>
  <c r="J2006" i="6"/>
  <c r="I2006" i="6"/>
  <c r="H2006" i="6"/>
  <c r="G2006" i="6"/>
  <c r="F2006" i="6"/>
  <c r="E2006" i="6"/>
  <c r="D2006" i="6"/>
  <c r="C2006" i="6"/>
  <c r="N2005" i="6"/>
  <c r="M2005" i="6"/>
  <c r="L2005" i="6"/>
  <c r="K2005" i="6"/>
  <c r="J2005" i="6"/>
  <c r="I2005" i="6"/>
  <c r="H2005" i="6"/>
  <c r="G2005" i="6"/>
  <c r="F2005" i="6"/>
  <c r="E2005" i="6"/>
  <c r="D2005" i="6"/>
  <c r="C2005" i="6"/>
  <c r="N2004" i="6"/>
  <c r="M2004" i="6"/>
  <c r="L2004" i="6"/>
  <c r="K2004" i="6"/>
  <c r="J2004" i="6"/>
  <c r="I2004" i="6"/>
  <c r="H2004" i="6"/>
  <c r="G2004" i="6"/>
  <c r="F2004" i="6"/>
  <c r="E2004" i="6"/>
  <c r="D2004" i="6"/>
  <c r="C2004" i="6"/>
  <c r="N2003" i="6"/>
  <c r="M2003" i="6"/>
  <c r="L2003" i="6"/>
  <c r="K2003" i="6"/>
  <c r="J2003" i="6"/>
  <c r="I2003" i="6"/>
  <c r="H2003" i="6"/>
  <c r="G2003" i="6"/>
  <c r="F2003" i="6"/>
  <c r="E2003" i="6"/>
  <c r="D2003" i="6"/>
  <c r="C2003" i="6"/>
  <c r="N2002" i="6"/>
  <c r="M2002" i="6"/>
  <c r="L2002" i="6"/>
  <c r="K2002" i="6"/>
  <c r="J2002" i="6"/>
  <c r="I2002" i="6"/>
  <c r="H2002" i="6"/>
  <c r="G2002" i="6"/>
  <c r="F2002" i="6"/>
  <c r="E2002" i="6"/>
  <c r="D2002" i="6"/>
  <c r="C2002" i="6"/>
  <c r="N2001" i="6"/>
  <c r="M2001" i="6"/>
  <c r="L2001" i="6"/>
  <c r="K2001" i="6"/>
  <c r="J2001" i="6"/>
  <c r="I2001" i="6"/>
  <c r="H2001" i="6"/>
  <c r="G2001" i="6"/>
  <c r="F2001" i="6"/>
  <c r="E2001" i="6"/>
  <c r="D2001" i="6"/>
  <c r="C2001" i="6"/>
  <c r="N2000" i="6"/>
  <c r="M2000" i="6"/>
  <c r="L2000" i="6"/>
  <c r="K2000" i="6"/>
  <c r="J2000" i="6"/>
  <c r="I2000" i="6"/>
  <c r="H2000" i="6"/>
  <c r="G2000" i="6"/>
  <c r="F2000" i="6"/>
  <c r="E2000" i="6"/>
  <c r="D2000" i="6"/>
  <c r="C2000" i="6"/>
  <c r="N1999" i="6"/>
  <c r="M1999" i="6"/>
  <c r="L1999" i="6"/>
  <c r="K1999" i="6"/>
  <c r="J1999" i="6"/>
  <c r="I1999" i="6"/>
  <c r="H1999" i="6"/>
  <c r="G1999" i="6"/>
  <c r="F1999" i="6"/>
  <c r="E1999" i="6"/>
  <c r="D1999" i="6"/>
  <c r="C1999" i="6"/>
  <c r="N1998" i="6"/>
  <c r="M1998" i="6"/>
  <c r="L1998" i="6"/>
  <c r="K1998" i="6"/>
  <c r="J1998" i="6"/>
  <c r="I1998" i="6"/>
  <c r="H1998" i="6"/>
  <c r="G1998" i="6"/>
  <c r="F1998" i="6"/>
  <c r="E1998" i="6"/>
  <c r="D1998" i="6"/>
  <c r="C1998" i="6"/>
  <c r="N1997" i="6"/>
  <c r="M1997" i="6"/>
  <c r="L1997" i="6"/>
  <c r="K1997" i="6"/>
  <c r="J1997" i="6"/>
  <c r="I1997" i="6"/>
  <c r="H1997" i="6"/>
  <c r="G1997" i="6"/>
  <c r="F1997" i="6"/>
  <c r="E1997" i="6"/>
  <c r="D1997" i="6"/>
  <c r="C1997" i="6"/>
  <c r="N1996" i="6"/>
  <c r="M1996" i="6"/>
  <c r="L1996" i="6"/>
  <c r="K1996" i="6"/>
  <c r="J1996" i="6"/>
  <c r="I1996" i="6"/>
  <c r="H1996" i="6"/>
  <c r="G1996" i="6"/>
  <c r="F1996" i="6"/>
  <c r="E1996" i="6"/>
  <c r="D1996" i="6"/>
  <c r="C1996" i="6"/>
  <c r="N1995" i="6"/>
  <c r="M1995" i="6"/>
  <c r="L1995" i="6"/>
  <c r="K1995" i="6"/>
  <c r="J1995" i="6"/>
  <c r="I1995" i="6"/>
  <c r="H1995" i="6"/>
  <c r="G1995" i="6"/>
  <c r="F1995" i="6"/>
  <c r="E1995" i="6"/>
  <c r="D1995" i="6"/>
  <c r="C1995" i="6"/>
  <c r="N1994" i="6"/>
  <c r="M1994" i="6"/>
  <c r="L1994" i="6"/>
  <c r="K1994" i="6"/>
  <c r="J1994" i="6"/>
  <c r="I1994" i="6"/>
  <c r="H1994" i="6"/>
  <c r="G1994" i="6"/>
  <c r="F1994" i="6"/>
  <c r="E1994" i="6"/>
  <c r="D1994" i="6"/>
  <c r="C1994" i="6"/>
  <c r="N1993" i="6"/>
  <c r="M1993" i="6"/>
  <c r="L1993" i="6"/>
  <c r="K1993" i="6"/>
  <c r="J1993" i="6"/>
  <c r="I1993" i="6"/>
  <c r="H1993" i="6"/>
  <c r="G1993" i="6"/>
  <c r="F1993" i="6"/>
  <c r="E1993" i="6"/>
  <c r="D1993" i="6"/>
  <c r="C1993" i="6"/>
  <c r="N1992" i="6"/>
  <c r="M1992" i="6"/>
  <c r="L1992" i="6"/>
  <c r="K1992" i="6"/>
  <c r="J1992" i="6"/>
  <c r="I1992" i="6"/>
  <c r="H1992" i="6"/>
  <c r="G1992" i="6"/>
  <c r="F1992" i="6"/>
  <c r="E1992" i="6"/>
  <c r="D1992" i="6"/>
  <c r="C1992" i="6"/>
  <c r="N1991" i="6"/>
  <c r="M1991" i="6"/>
  <c r="L1991" i="6"/>
  <c r="K1991" i="6"/>
  <c r="J1991" i="6"/>
  <c r="I1991" i="6"/>
  <c r="H1991" i="6"/>
  <c r="G1991" i="6"/>
  <c r="F1991" i="6"/>
  <c r="E1991" i="6"/>
  <c r="D1991" i="6"/>
  <c r="C1991" i="6"/>
  <c r="N1990" i="6"/>
  <c r="M1990" i="6"/>
  <c r="L1990" i="6"/>
  <c r="K1990" i="6"/>
  <c r="J1990" i="6"/>
  <c r="I1990" i="6"/>
  <c r="H1990" i="6"/>
  <c r="G1990" i="6"/>
  <c r="F1990" i="6"/>
  <c r="E1990" i="6"/>
  <c r="D1990" i="6"/>
  <c r="C1990" i="6"/>
  <c r="N1989" i="6"/>
  <c r="M1989" i="6"/>
  <c r="L1989" i="6"/>
  <c r="K1989" i="6"/>
  <c r="J1989" i="6"/>
  <c r="I1989" i="6"/>
  <c r="H1989" i="6"/>
  <c r="G1989" i="6"/>
  <c r="F1989" i="6"/>
  <c r="E1989" i="6"/>
  <c r="D1989" i="6"/>
  <c r="C1989" i="6"/>
  <c r="N1988" i="6"/>
  <c r="M1988" i="6"/>
  <c r="L1988" i="6"/>
  <c r="K1988" i="6"/>
  <c r="J1988" i="6"/>
  <c r="I1988" i="6"/>
  <c r="H1988" i="6"/>
  <c r="G1988" i="6"/>
  <c r="F1988" i="6"/>
  <c r="E1988" i="6"/>
  <c r="D1988" i="6"/>
  <c r="C1988" i="6"/>
  <c r="N1987" i="6"/>
  <c r="M1987" i="6"/>
  <c r="L1987" i="6"/>
  <c r="K1987" i="6"/>
  <c r="J1987" i="6"/>
  <c r="I1987" i="6"/>
  <c r="H1987" i="6"/>
  <c r="G1987" i="6"/>
  <c r="F1987" i="6"/>
  <c r="E1987" i="6"/>
  <c r="D1987" i="6"/>
  <c r="C1987" i="6"/>
  <c r="N1986" i="6"/>
  <c r="M1986" i="6"/>
  <c r="L1986" i="6"/>
  <c r="K1986" i="6"/>
  <c r="J1986" i="6"/>
  <c r="I1986" i="6"/>
  <c r="H1986" i="6"/>
  <c r="G1986" i="6"/>
  <c r="F1986" i="6"/>
  <c r="E1986" i="6"/>
  <c r="D1986" i="6"/>
  <c r="C1986" i="6"/>
  <c r="N1985" i="6"/>
  <c r="M1985" i="6"/>
  <c r="L1985" i="6"/>
  <c r="K1985" i="6"/>
  <c r="J1985" i="6"/>
  <c r="I1985" i="6"/>
  <c r="H1985" i="6"/>
  <c r="G1985" i="6"/>
  <c r="F1985" i="6"/>
  <c r="E1985" i="6"/>
  <c r="D1985" i="6"/>
  <c r="C1985" i="6"/>
  <c r="N1984" i="6"/>
  <c r="M1984" i="6"/>
  <c r="L1984" i="6"/>
  <c r="K1984" i="6"/>
  <c r="J1984" i="6"/>
  <c r="I1984" i="6"/>
  <c r="H1984" i="6"/>
  <c r="G1984" i="6"/>
  <c r="F1984" i="6"/>
  <c r="E1984" i="6"/>
  <c r="D1984" i="6"/>
  <c r="C1984" i="6"/>
  <c r="N1983" i="6"/>
  <c r="M1983" i="6"/>
  <c r="L1983" i="6"/>
  <c r="K1983" i="6"/>
  <c r="J1983" i="6"/>
  <c r="I1983" i="6"/>
  <c r="H1983" i="6"/>
  <c r="G1983" i="6"/>
  <c r="F1983" i="6"/>
  <c r="E1983" i="6"/>
  <c r="D1983" i="6"/>
  <c r="C1983" i="6"/>
  <c r="N1982" i="6"/>
  <c r="M1982" i="6"/>
  <c r="L1982" i="6"/>
  <c r="K1982" i="6"/>
  <c r="J1982" i="6"/>
  <c r="I1982" i="6"/>
  <c r="H1982" i="6"/>
  <c r="G1982" i="6"/>
  <c r="F1982" i="6"/>
  <c r="E1982" i="6"/>
  <c r="D1982" i="6"/>
  <c r="C1982" i="6"/>
  <c r="N1981" i="6"/>
  <c r="M1981" i="6"/>
  <c r="L1981" i="6"/>
  <c r="K1981" i="6"/>
  <c r="J1981" i="6"/>
  <c r="I1981" i="6"/>
  <c r="H1981" i="6"/>
  <c r="G1981" i="6"/>
  <c r="F1981" i="6"/>
  <c r="E1981" i="6"/>
  <c r="D1981" i="6"/>
  <c r="C1981" i="6"/>
  <c r="N1980" i="6"/>
  <c r="M1980" i="6"/>
  <c r="L1980" i="6"/>
  <c r="K1980" i="6"/>
  <c r="J1980" i="6"/>
  <c r="I1980" i="6"/>
  <c r="H1980" i="6"/>
  <c r="G1980" i="6"/>
  <c r="F1980" i="6"/>
  <c r="E1980" i="6"/>
  <c r="D1980" i="6"/>
  <c r="C1980" i="6"/>
  <c r="N1979" i="6"/>
  <c r="M1979" i="6"/>
  <c r="L1979" i="6"/>
  <c r="K1979" i="6"/>
  <c r="J1979" i="6"/>
  <c r="I1979" i="6"/>
  <c r="H1979" i="6"/>
  <c r="G1979" i="6"/>
  <c r="F1979" i="6"/>
  <c r="E1979" i="6"/>
  <c r="D1979" i="6"/>
  <c r="C1979" i="6"/>
  <c r="N1978" i="6"/>
  <c r="M1978" i="6"/>
  <c r="L1978" i="6"/>
  <c r="K1978" i="6"/>
  <c r="J1978" i="6"/>
  <c r="I1978" i="6"/>
  <c r="H1978" i="6"/>
  <c r="G1978" i="6"/>
  <c r="F1978" i="6"/>
  <c r="E1978" i="6"/>
  <c r="D1978" i="6"/>
  <c r="C1978" i="6"/>
  <c r="N1977" i="6"/>
  <c r="M1977" i="6"/>
  <c r="L1977" i="6"/>
  <c r="K1977" i="6"/>
  <c r="J1977" i="6"/>
  <c r="I1977" i="6"/>
  <c r="H1977" i="6"/>
  <c r="G1977" i="6"/>
  <c r="F1977" i="6"/>
  <c r="E1977" i="6"/>
  <c r="D1977" i="6"/>
  <c r="C1977" i="6"/>
  <c r="N1976" i="6"/>
  <c r="M1976" i="6"/>
  <c r="L1976" i="6"/>
  <c r="K1976" i="6"/>
  <c r="J1976" i="6"/>
  <c r="I1976" i="6"/>
  <c r="H1976" i="6"/>
  <c r="G1976" i="6"/>
  <c r="F1976" i="6"/>
  <c r="E1976" i="6"/>
  <c r="D1976" i="6"/>
  <c r="C1976" i="6"/>
  <c r="N1975" i="6"/>
  <c r="M1975" i="6"/>
  <c r="L1975" i="6"/>
  <c r="K1975" i="6"/>
  <c r="J1975" i="6"/>
  <c r="I1975" i="6"/>
  <c r="H1975" i="6"/>
  <c r="G1975" i="6"/>
  <c r="F1975" i="6"/>
  <c r="E1975" i="6"/>
  <c r="D1975" i="6"/>
  <c r="C1975" i="6"/>
  <c r="N1974" i="6"/>
  <c r="M1974" i="6"/>
  <c r="L1974" i="6"/>
  <c r="K1974" i="6"/>
  <c r="J1974" i="6"/>
  <c r="I1974" i="6"/>
  <c r="H1974" i="6"/>
  <c r="G1974" i="6"/>
  <c r="F1974" i="6"/>
  <c r="E1974" i="6"/>
  <c r="D1974" i="6"/>
  <c r="C1974" i="6"/>
  <c r="N1973" i="6"/>
  <c r="M1973" i="6"/>
  <c r="L1973" i="6"/>
  <c r="K1973" i="6"/>
  <c r="J1973" i="6"/>
  <c r="I1973" i="6"/>
  <c r="H1973" i="6"/>
  <c r="G1973" i="6"/>
  <c r="F1973" i="6"/>
  <c r="E1973" i="6"/>
  <c r="D1973" i="6"/>
  <c r="C1973" i="6"/>
  <c r="N1972" i="6"/>
  <c r="M1972" i="6"/>
  <c r="L1972" i="6"/>
  <c r="K1972" i="6"/>
  <c r="J1972" i="6"/>
  <c r="I1972" i="6"/>
  <c r="H1972" i="6"/>
  <c r="G1972" i="6"/>
  <c r="F1972" i="6"/>
  <c r="E1972" i="6"/>
  <c r="D1972" i="6"/>
  <c r="C1972" i="6"/>
  <c r="N1971" i="6"/>
  <c r="M1971" i="6"/>
  <c r="L1971" i="6"/>
  <c r="K1971" i="6"/>
  <c r="J1971" i="6"/>
  <c r="I1971" i="6"/>
  <c r="H1971" i="6"/>
  <c r="G1971" i="6"/>
  <c r="F1971" i="6"/>
  <c r="E1971" i="6"/>
  <c r="D1971" i="6"/>
  <c r="C1971" i="6"/>
  <c r="N1970" i="6"/>
  <c r="M1970" i="6"/>
  <c r="L1970" i="6"/>
  <c r="K1970" i="6"/>
  <c r="J1970" i="6"/>
  <c r="I1970" i="6"/>
  <c r="H1970" i="6"/>
  <c r="G1970" i="6"/>
  <c r="F1970" i="6"/>
  <c r="E1970" i="6"/>
  <c r="D1970" i="6"/>
  <c r="C1970" i="6"/>
  <c r="N1969" i="6"/>
  <c r="M1969" i="6"/>
  <c r="L1969" i="6"/>
  <c r="K1969" i="6"/>
  <c r="J1969" i="6"/>
  <c r="I1969" i="6"/>
  <c r="H1969" i="6"/>
  <c r="G1969" i="6"/>
  <c r="F1969" i="6"/>
  <c r="E1969" i="6"/>
  <c r="D1969" i="6"/>
  <c r="C1969" i="6"/>
  <c r="N1968" i="6"/>
  <c r="M1968" i="6"/>
  <c r="L1968" i="6"/>
  <c r="K1968" i="6"/>
  <c r="J1968" i="6"/>
  <c r="I1968" i="6"/>
  <c r="H1968" i="6"/>
  <c r="G1968" i="6"/>
  <c r="F1968" i="6"/>
  <c r="E1968" i="6"/>
  <c r="D1968" i="6"/>
  <c r="C1968" i="6"/>
  <c r="N1967" i="6"/>
  <c r="M1967" i="6"/>
  <c r="L1967" i="6"/>
  <c r="K1967" i="6"/>
  <c r="J1967" i="6"/>
  <c r="I1967" i="6"/>
  <c r="H1967" i="6"/>
  <c r="G1967" i="6"/>
  <c r="F1967" i="6"/>
  <c r="E1967" i="6"/>
  <c r="D1967" i="6"/>
  <c r="C1967" i="6"/>
  <c r="N1966" i="6"/>
  <c r="M1966" i="6"/>
  <c r="L1966" i="6"/>
  <c r="K1966" i="6"/>
  <c r="J1966" i="6"/>
  <c r="I1966" i="6"/>
  <c r="H1966" i="6"/>
  <c r="G1966" i="6"/>
  <c r="F1966" i="6"/>
  <c r="E1966" i="6"/>
  <c r="D1966" i="6"/>
  <c r="C1966" i="6"/>
  <c r="N1965" i="6"/>
  <c r="M1965" i="6"/>
  <c r="L1965" i="6"/>
  <c r="K1965" i="6"/>
  <c r="J1965" i="6"/>
  <c r="I1965" i="6"/>
  <c r="H1965" i="6"/>
  <c r="G1965" i="6"/>
  <c r="F1965" i="6"/>
  <c r="E1965" i="6"/>
  <c r="D1965" i="6"/>
  <c r="C1965" i="6"/>
  <c r="N1964" i="6"/>
  <c r="M1964" i="6"/>
  <c r="L1964" i="6"/>
  <c r="K1964" i="6"/>
  <c r="J1964" i="6"/>
  <c r="I1964" i="6"/>
  <c r="H1964" i="6"/>
  <c r="G1964" i="6"/>
  <c r="F1964" i="6"/>
  <c r="E1964" i="6"/>
  <c r="D1964" i="6"/>
  <c r="C1964" i="6"/>
  <c r="N1963" i="6"/>
  <c r="M1963" i="6"/>
  <c r="L1963" i="6"/>
  <c r="K1963" i="6"/>
  <c r="J1963" i="6"/>
  <c r="I1963" i="6"/>
  <c r="H1963" i="6"/>
  <c r="G1963" i="6"/>
  <c r="F1963" i="6"/>
  <c r="E1963" i="6"/>
  <c r="D1963" i="6"/>
  <c r="C1963" i="6"/>
  <c r="N1962" i="6"/>
  <c r="M1962" i="6"/>
  <c r="L1962" i="6"/>
  <c r="K1962" i="6"/>
  <c r="J1962" i="6"/>
  <c r="I1962" i="6"/>
  <c r="H1962" i="6"/>
  <c r="G1962" i="6"/>
  <c r="F1962" i="6"/>
  <c r="E1962" i="6"/>
  <c r="D1962" i="6"/>
  <c r="C1962" i="6"/>
  <c r="N1961" i="6"/>
  <c r="M1961" i="6"/>
  <c r="L1961" i="6"/>
  <c r="K1961" i="6"/>
  <c r="J1961" i="6"/>
  <c r="I1961" i="6"/>
  <c r="H1961" i="6"/>
  <c r="G1961" i="6"/>
  <c r="F1961" i="6"/>
  <c r="E1961" i="6"/>
  <c r="D1961" i="6"/>
  <c r="C1961" i="6"/>
  <c r="N1960" i="6"/>
  <c r="M1960" i="6"/>
  <c r="L1960" i="6"/>
  <c r="K1960" i="6"/>
  <c r="J1960" i="6"/>
  <c r="I1960" i="6"/>
  <c r="H1960" i="6"/>
  <c r="G1960" i="6"/>
  <c r="F1960" i="6"/>
  <c r="E1960" i="6"/>
  <c r="D1960" i="6"/>
  <c r="C1960" i="6"/>
  <c r="N1959" i="6"/>
  <c r="M1959" i="6"/>
  <c r="L1959" i="6"/>
  <c r="K1959" i="6"/>
  <c r="J1959" i="6"/>
  <c r="I1959" i="6"/>
  <c r="H1959" i="6"/>
  <c r="G1959" i="6"/>
  <c r="F1959" i="6"/>
  <c r="E1959" i="6"/>
  <c r="D1959" i="6"/>
  <c r="C1959" i="6"/>
  <c r="N1958" i="6"/>
  <c r="M1958" i="6"/>
  <c r="L1958" i="6"/>
  <c r="K1958" i="6"/>
  <c r="J1958" i="6"/>
  <c r="I1958" i="6"/>
  <c r="H1958" i="6"/>
  <c r="G1958" i="6"/>
  <c r="F1958" i="6"/>
  <c r="E1958" i="6"/>
  <c r="D1958" i="6"/>
  <c r="C1958" i="6"/>
  <c r="N1957" i="6"/>
  <c r="M1957" i="6"/>
  <c r="L1957" i="6"/>
  <c r="K1957" i="6"/>
  <c r="J1957" i="6"/>
  <c r="I1957" i="6"/>
  <c r="H1957" i="6"/>
  <c r="G1957" i="6"/>
  <c r="F1957" i="6"/>
  <c r="E1957" i="6"/>
  <c r="D1957" i="6"/>
  <c r="C1957" i="6"/>
  <c r="N1956" i="6"/>
  <c r="M1956" i="6"/>
  <c r="L1956" i="6"/>
  <c r="K1956" i="6"/>
  <c r="J1956" i="6"/>
  <c r="I1956" i="6"/>
  <c r="H1956" i="6"/>
  <c r="G1956" i="6"/>
  <c r="F1956" i="6"/>
  <c r="E1956" i="6"/>
  <c r="D1956" i="6"/>
  <c r="C1956" i="6"/>
  <c r="N1955" i="6"/>
  <c r="M1955" i="6"/>
  <c r="L1955" i="6"/>
  <c r="K1955" i="6"/>
  <c r="J1955" i="6"/>
  <c r="I1955" i="6"/>
  <c r="H1955" i="6"/>
  <c r="G1955" i="6"/>
  <c r="F1955" i="6"/>
  <c r="E1955" i="6"/>
  <c r="D1955" i="6"/>
  <c r="C1955" i="6"/>
  <c r="N1954" i="6"/>
  <c r="M1954" i="6"/>
  <c r="L1954" i="6"/>
  <c r="K1954" i="6"/>
  <c r="J1954" i="6"/>
  <c r="I1954" i="6"/>
  <c r="H1954" i="6"/>
  <c r="G1954" i="6"/>
  <c r="F1954" i="6"/>
  <c r="E1954" i="6"/>
  <c r="D1954" i="6"/>
  <c r="C1954" i="6"/>
  <c r="N1953" i="6"/>
  <c r="M1953" i="6"/>
  <c r="L1953" i="6"/>
  <c r="K1953" i="6"/>
  <c r="J1953" i="6"/>
  <c r="I1953" i="6"/>
  <c r="H1953" i="6"/>
  <c r="G1953" i="6"/>
  <c r="F1953" i="6"/>
  <c r="E1953" i="6"/>
  <c r="D1953" i="6"/>
  <c r="C1953" i="6"/>
  <c r="N1952" i="6"/>
  <c r="M1952" i="6"/>
  <c r="L1952" i="6"/>
  <c r="K1952" i="6"/>
  <c r="J1952" i="6"/>
  <c r="I1952" i="6"/>
  <c r="H1952" i="6"/>
  <c r="G1952" i="6"/>
  <c r="F1952" i="6"/>
  <c r="E1952" i="6"/>
  <c r="D1952" i="6"/>
  <c r="C1952" i="6"/>
  <c r="N1951" i="6"/>
  <c r="M1951" i="6"/>
  <c r="L1951" i="6"/>
  <c r="K1951" i="6"/>
  <c r="J1951" i="6"/>
  <c r="I1951" i="6"/>
  <c r="H1951" i="6"/>
  <c r="G1951" i="6"/>
  <c r="F1951" i="6"/>
  <c r="E1951" i="6"/>
  <c r="D1951" i="6"/>
  <c r="C1951" i="6"/>
  <c r="N1950" i="6"/>
  <c r="M1950" i="6"/>
  <c r="L1950" i="6"/>
  <c r="K1950" i="6"/>
  <c r="J1950" i="6"/>
  <c r="I1950" i="6"/>
  <c r="H1950" i="6"/>
  <c r="G1950" i="6"/>
  <c r="F1950" i="6"/>
  <c r="E1950" i="6"/>
  <c r="D1950" i="6"/>
  <c r="C1950" i="6"/>
  <c r="N1949" i="6"/>
  <c r="M1949" i="6"/>
  <c r="L1949" i="6"/>
  <c r="K1949" i="6"/>
  <c r="J1949" i="6"/>
  <c r="I1949" i="6"/>
  <c r="H1949" i="6"/>
  <c r="G1949" i="6"/>
  <c r="F1949" i="6"/>
  <c r="E1949" i="6"/>
  <c r="D1949" i="6"/>
  <c r="C1949" i="6"/>
  <c r="N1948" i="6"/>
  <c r="M1948" i="6"/>
  <c r="L1948" i="6"/>
  <c r="K1948" i="6"/>
  <c r="J1948" i="6"/>
  <c r="I1948" i="6"/>
  <c r="H1948" i="6"/>
  <c r="G1948" i="6"/>
  <c r="F1948" i="6"/>
  <c r="E1948" i="6"/>
  <c r="D1948" i="6"/>
  <c r="C1948" i="6"/>
  <c r="N1947" i="6"/>
  <c r="M1947" i="6"/>
  <c r="L1947" i="6"/>
  <c r="K1947" i="6"/>
  <c r="J1947" i="6"/>
  <c r="I1947" i="6"/>
  <c r="H1947" i="6"/>
  <c r="G1947" i="6"/>
  <c r="F1947" i="6"/>
  <c r="E1947" i="6"/>
  <c r="D1947" i="6"/>
  <c r="C1947" i="6"/>
  <c r="N1946" i="6"/>
  <c r="M1946" i="6"/>
  <c r="L1946" i="6"/>
  <c r="K1946" i="6"/>
  <c r="J1946" i="6"/>
  <c r="I1946" i="6"/>
  <c r="H1946" i="6"/>
  <c r="G1946" i="6"/>
  <c r="F1946" i="6"/>
  <c r="E1946" i="6"/>
  <c r="D1946" i="6"/>
  <c r="C1946" i="6"/>
  <c r="N1945" i="6"/>
  <c r="M1945" i="6"/>
  <c r="L1945" i="6"/>
  <c r="K1945" i="6"/>
  <c r="J1945" i="6"/>
  <c r="I1945" i="6"/>
  <c r="H1945" i="6"/>
  <c r="G1945" i="6"/>
  <c r="F1945" i="6"/>
  <c r="E1945" i="6"/>
  <c r="D1945" i="6"/>
  <c r="C1945" i="6"/>
  <c r="N1944" i="6"/>
  <c r="M1944" i="6"/>
  <c r="L1944" i="6"/>
  <c r="K1944" i="6"/>
  <c r="J1944" i="6"/>
  <c r="I1944" i="6"/>
  <c r="H1944" i="6"/>
  <c r="G1944" i="6"/>
  <c r="F1944" i="6"/>
  <c r="E1944" i="6"/>
  <c r="D1944" i="6"/>
  <c r="C1944" i="6"/>
  <c r="N1943" i="6"/>
  <c r="M1943" i="6"/>
  <c r="L1943" i="6"/>
  <c r="K1943" i="6"/>
  <c r="J1943" i="6"/>
  <c r="I1943" i="6"/>
  <c r="H1943" i="6"/>
  <c r="G1943" i="6"/>
  <c r="F1943" i="6"/>
  <c r="E1943" i="6"/>
  <c r="D1943" i="6"/>
  <c r="C1943" i="6"/>
  <c r="N1942" i="6"/>
  <c r="M1942" i="6"/>
  <c r="L1942" i="6"/>
  <c r="K1942" i="6"/>
  <c r="J1942" i="6"/>
  <c r="I1942" i="6"/>
  <c r="H1942" i="6"/>
  <c r="G1942" i="6"/>
  <c r="F1942" i="6"/>
  <c r="E1942" i="6"/>
  <c r="D1942" i="6"/>
  <c r="C1942" i="6"/>
  <c r="N1941" i="6"/>
  <c r="M1941" i="6"/>
  <c r="L1941" i="6"/>
  <c r="K1941" i="6"/>
  <c r="J1941" i="6"/>
  <c r="I1941" i="6"/>
  <c r="H1941" i="6"/>
  <c r="G1941" i="6"/>
  <c r="F1941" i="6"/>
  <c r="E1941" i="6"/>
  <c r="D1941" i="6"/>
  <c r="C1941" i="6"/>
  <c r="N1940" i="6"/>
  <c r="M1940" i="6"/>
  <c r="L1940" i="6"/>
  <c r="K1940" i="6"/>
  <c r="J1940" i="6"/>
  <c r="I1940" i="6"/>
  <c r="H1940" i="6"/>
  <c r="G1940" i="6"/>
  <c r="F1940" i="6"/>
  <c r="E1940" i="6"/>
  <c r="D1940" i="6"/>
  <c r="C1940" i="6"/>
  <c r="N1939" i="6"/>
  <c r="M1939" i="6"/>
  <c r="L1939" i="6"/>
  <c r="K1939" i="6"/>
  <c r="J1939" i="6"/>
  <c r="I1939" i="6"/>
  <c r="H1939" i="6"/>
  <c r="G1939" i="6"/>
  <c r="F1939" i="6"/>
  <c r="E1939" i="6"/>
  <c r="D1939" i="6"/>
  <c r="C1939" i="6"/>
  <c r="N1938" i="6"/>
  <c r="M1938" i="6"/>
  <c r="L1938" i="6"/>
  <c r="K1938" i="6"/>
  <c r="J1938" i="6"/>
  <c r="I1938" i="6"/>
  <c r="H1938" i="6"/>
  <c r="G1938" i="6"/>
  <c r="F1938" i="6"/>
  <c r="E1938" i="6"/>
  <c r="D1938" i="6"/>
  <c r="C1938" i="6"/>
  <c r="N1937" i="6"/>
  <c r="M1937" i="6"/>
  <c r="L1937" i="6"/>
  <c r="K1937" i="6"/>
  <c r="J1937" i="6"/>
  <c r="I1937" i="6"/>
  <c r="H1937" i="6"/>
  <c r="G1937" i="6"/>
  <c r="F1937" i="6"/>
  <c r="E1937" i="6"/>
  <c r="D1937" i="6"/>
  <c r="C1937" i="6"/>
  <c r="N1936" i="6"/>
  <c r="M1936" i="6"/>
  <c r="L1936" i="6"/>
  <c r="K1936" i="6"/>
  <c r="J1936" i="6"/>
  <c r="I1936" i="6"/>
  <c r="H1936" i="6"/>
  <c r="G1936" i="6"/>
  <c r="F1936" i="6"/>
  <c r="E1936" i="6"/>
  <c r="D1936" i="6"/>
  <c r="C1936" i="6"/>
  <c r="N1935" i="6"/>
  <c r="M1935" i="6"/>
  <c r="L1935" i="6"/>
  <c r="K1935" i="6"/>
  <c r="J1935" i="6"/>
  <c r="I1935" i="6"/>
  <c r="H1935" i="6"/>
  <c r="G1935" i="6"/>
  <c r="F1935" i="6"/>
  <c r="E1935" i="6"/>
  <c r="D1935" i="6"/>
  <c r="C1935" i="6"/>
  <c r="N1934" i="6"/>
  <c r="M1934" i="6"/>
  <c r="L1934" i="6"/>
  <c r="K1934" i="6"/>
  <c r="J1934" i="6"/>
  <c r="I1934" i="6"/>
  <c r="H1934" i="6"/>
  <c r="G1934" i="6"/>
  <c r="F1934" i="6"/>
  <c r="E1934" i="6"/>
  <c r="D1934" i="6"/>
  <c r="C1934" i="6"/>
  <c r="N1933" i="6"/>
  <c r="M1933" i="6"/>
  <c r="L1933" i="6"/>
  <c r="K1933" i="6"/>
  <c r="J1933" i="6"/>
  <c r="I1933" i="6"/>
  <c r="H1933" i="6"/>
  <c r="G1933" i="6"/>
  <c r="F1933" i="6"/>
  <c r="E1933" i="6"/>
  <c r="D1933" i="6"/>
  <c r="C1933" i="6"/>
  <c r="N1932" i="6"/>
  <c r="M1932" i="6"/>
  <c r="L1932" i="6"/>
  <c r="K1932" i="6"/>
  <c r="J1932" i="6"/>
  <c r="I1932" i="6"/>
  <c r="H1932" i="6"/>
  <c r="G1932" i="6"/>
  <c r="F1932" i="6"/>
  <c r="E1932" i="6"/>
  <c r="D1932" i="6"/>
  <c r="C1932" i="6"/>
  <c r="N1931" i="6"/>
  <c r="M1931" i="6"/>
  <c r="L1931" i="6"/>
  <c r="K1931" i="6"/>
  <c r="J1931" i="6"/>
  <c r="I1931" i="6"/>
  <c r="H1931" i="6"/>
  <c r="G1931" i="6"/>
  <c r="F1931" i="6"/>
  <c r="E1931" i="6"/>
  <c r="D1931" i="6"/>
  <c r="C1931" i="6"/>
  <c r="N1930" i="6"/>
  <c r="M1930" i="6"/>
  <c r="L1930" i="6"/>
  <c r="K1930" i="6"/>
  <c r="J1930" i="6"/>
  <c r="I1930" i="6"/>
  <c r="H1930" i="6"/>
  <c r="G1930" i="6"/>
  <c r="F1930" i="6"/>
  <c r="E1930" i="6"/>
  <c r="D1930" i="6"/>
  <c r="C1930" i="6"/>
  <c r="N1929" i="6"/>
  <c r="M1929" i="6"/>
  <c r="L1929" i="6"/>
  <c r="K1929" i="6"/>
  <c r="J1929" i="6"/>
  <c r="I1929" i="6"/>
  <c r="H1929" i="6"/>
  <c r="G1929" i="6"/>
  <c r="F1929" i="6"/>
  <c r="E1929" i="6"/>
  <c r="D1929" i="6"/>
  <c r="C1929" i="6"/>
  <c r="N1928" i="6"/>
  <c r="M1928" i="6"/>
  <c r="L1928" i="6"/>
  <c r="K1928" i="6"/>
  <c r="J1928" i="6"/>
  <c r="I1928" i="6"/>
  <c r="H1928" i="6"/>
  <c r="G1928" i="6"/>
  <c r="F1928" i="6"/>
  <c r="E1928" i="6"/>
  <c r="D1928" i="6"/>
  <c r="C1928" i="6"/>
  <c r="N1927" i="6"/>
  <c r="M1927" i="6"/>
  <c r="L1927" i="6"/>
  <c r="K1927" i="6"/>
  <c r="J1927" i="6"/>
  <c r="I1927" i="6"/>
  <c r="H1927" i="6"/>
  <c r="G1927" i="6"/>
  <c r="F1927" i="6"/>
  <c r="E1927" i="6"/>
  <c r="D1927" i="6"/>
  <c r="C1927" i="6"/>
  <c r="N1926" i="6"/>
  <c r="M1926" i="6"/>
  <c r="L1926" i="6"/>
  <c r="K1926" i="6"/>
  <c r="J1926" i="6"/>
  <c r="I1926" i="6"/>
  <c r="H1926" i="6"/>
  <c r="G1926" i="6"/>
  <c r="F1926" i="6"/>
  <c r="E1926" i="6"/>
  <c r="D1926" i="6"/>
  <c r="C1926" i="6"/>
  <c r="N1925" i="6"/>
  <c r="M1925" i="6"/>
  <c r="L1925" i="6"/>
  <c r="K1925" i="6"/>
  <c r="J1925" i="6"/>
  <c r="I1925" i="6"/>
  <c r="H1925" i="6"/>
  <c r="G1925" i="6"/>
  <c r="F1925" i="6"/>
  <c r="E1925" i="6"/>
  <c r="D1925" i="6"/>
  <c r="C1925" i="6"/>
  <c r="N1924" i="6"/>
  <c r="M1924" i="6"/>
  <c r="L1924" i="6"/>
  <c r="K1924" i="6"/>
  <c r="J1924" i="6"/>
  <c r="I1924" i="6"/>
  <c r="H1924" i="6"/>
  <c r="G1924" i="6"/>
  <c r="F1924" i="6"/>
  <c r="E1924" i="6"/>
  <c r="D1924" i="6"/>
  <c r="C1924" i="6"/>
  <c r="N1923" i="6"/>
  <c r="M1923" i="6"/>
  <c r="L1923" i="6"/>
  <c r="K1923" i="6"/>
  <c r="J1923" i="6"/>
  <c r="I1923" i="6"/>
  <c r="H1923" i="6"/>
  <c r="G1923" i="6"/>
  <c r="F1923" i="6"/>
  <c r="E1923" i="6"/>
  <c r="D1923" i="6"/>
  <c r="C1923" i="6"/>
  <c r="N1922" i="6"/>
  <c r="M1922" i="6"/>
  <c r="L1922" i="6"/>
  <c r="K1922" i="6"/>
  <c r="J1922" i="6"/>
  <c r="I1922" i="6"/>
  <c r="H1922" i="6"/>
  <c r="G1922" i="6"/>
  <c r="F1922" i="6"/>
  <c r="E1922" i="6"/>
  <c r="D1922" i="6"/>
  <c r="C1922" i="6"/>
  <c r="N1921" i="6"/>
  <c r="M1921" i="6"/>
  <c r="L1921" i="6"/>
  <c r="K1921" i="6"/>
  <c r="J1921" i="6"/>
  <c r="I1921" i="6"/>
  <c r="H1921" i="6"/>
  <c r="G1921" i="6"/>
  <c r="F1921" i="6"/>
  <c r="E1921" i="6"/>
  <c r="D1921" i="6"/>
  <c r="C1921" i="6"/>
  <c r="N1920" i="6"/>
  <c r="M1920" i="6"/>
  <c r="L1920" i="6"/>
  <c r="K1920" i="6"/>
  <c r="J1920" i="6"/>
  <c r="I1920" i="6"/>
  <c r="H1920" i="6"/>
  <c r="G1920" i="6"/>
  <c r="F1920" i="6"/>
  <c r="E1920" i="6"/>
  <c r="D1920" i="6"/>
  <c r="C1920" i="6"/>
  <c r="N1919" i="6"/>
  <c r="M1919" i="6"/>
  <c r="L1919" i="6"/>
  <c r="K1919" i="6"/>
  <c r="J1919" i="6"/>
  <c r="I1919" i="6"/>
  <c r="H1919" i="6"/>
  <c r="G1919" i="6"/>
  <c r="F1919" i="6"/>
  <c r="E1919" i="6"/>
  <c r="D1919" i="6"/>
  <c r="C1919" i="6"/>
  <c r="N1918" i="6"/>
  <c r="M1918" i="6"/>
  <c r="L1918" i="6"/>
  <c r="K1918" i="6"/>
  <c r="J1918" i="6"/>
  <c r="I1918" i="6"/>
  <c r="H1918" i="6"/>
  <c r="G1918" i="6"/>
  <c r="F1918" i="6"/>
  <c r="E1918" i="6"/>
  <c r="D1918" i="6"/>
  <c r="C1918" i="6"/>
  <c r="N1917" i="6"/>
  <c r="M1917" i="6"/>
  <c r="L1917" i="6"/>
  <c r="K1917" i="6"/>
  <c r="J1917" i="6"/>
  <c r="I1917" i="6"/>
  <c r="H1917" i="6"/>
  <c r="G1917" i="6"/>
  <c r="F1917" i="6"/>
  <c r="E1917" i="6"/>
  <c r="D1917" i="6"/>
  <c r="C1917" i="6"/>
  <c r="N1916" i="6"/>
  <c r="M1916" i="6"/>
  <c r="L1916" i="6"/>
  <c r="K1916" i="6"/>
  <c r="J1916" i="6"/>
  <c r="I1916" i="6"/>
  <c r="H1916" i="6"/>
  <c r="G1916" i="6"/>
  <c r="F1916" i="6"/>
  <c r="E1916" i="6"/>
  <c r="D1916" i="6"/>
  <c r="C1916" i="6"/>
  <c r="N1915" i="6"/>
  <c r="M1915" i="6"/>
  <c r="L1915" i="6"/>
  <c r="K1915" i="6"/>
  <c r="J1915" i="6"/>
  <c r="I1915" i="6"/>
  <c r="H1915" i="6"/>
  <c r="G1915" i="6"/>
  <c r="F1915" i="6"/>
  <c r="E1915" i="6"/>
  <c r="D1915" i="6"/>
  <c r="C1915" i="6"/>
  <c r="N1914" i="6"/>
  <c r="M1914" i="6"/>
  <c r="L1914" i="6"/>
  <c r="K1914" i="6"/>
  <c r="J1914" i="6"/>
  <c r="I1914" i="6"/>
  <c r="H1914" i="6"/>
  <c r="G1914" i="6"/>
  <c r="F1914" i="6"/>
  <c r="E1914" i="6"/>
  <c r="D1914" i="6"/>
  <c r="C1914" i="6"/>
  <c r="N1913" i="6"/>
  <c r="M1913" i="6"/>
  <c r="L1913" i="6"/>
  <c r="K1913" i="6"/>
  <c r="J1913" i="6"/>
  <c r="I1913" i="6"/>
  <c r="H1913" i="6"/>
  <c r="G1913" i="6"/>
  <c r="F1913" i="6"/>
  <c r="E1913" i="6"/>
  <c r="D1913" i="6"/>
  <c r="C1913" i="6"/>
  <c r="N1912" i="6"/>
  <c r="M1912" i="6"/>
  <c r="L1912" i="6"/>
  <c r="K1912" i="6"/>
  <c r="J1912" i="6"/>
  <c r="I1912" i="6"/>
  <c r="H1912" i="6"/>
  <c r="G1912" i="6"/>
  <c r="F1912" i="6"/>
  <c r="E1912" i="6"/>
  <c r="D1912" i="6"/>
  <c r="C1912" i="6"/>
  <c r="N1911" i="6"/>
  <c r="M1911" i="6"/>
  <c r="L1911" i="6"/>
  <c r="K1911" i="6"/>
  <c r="J1911" i="6"/>
  <c r="I1911" i="6"/>
  <c r="H1911" i="6"/>
  <c r="G1911" i="6"/>
  <c r="F1911" i="6"/>
  <c r="E1911" i="6"/>
  <c r="D1911" i="6"/>
  <c r="C1911" i="6"/>
  <c r="N1910" i="6"/>
  <c r="M1910" i="6"/>
  <c r="L1910" i="6"/>
  <c r="K1910" i="6"/>
  <c r="J1910" i="6"/>
  <c r="I1910" i="6"/>
  <c r="H1910" i="6"/>
  <c r="G1910" i="6"/>
  <c r="F1910" i="6"/>
  <c r="E1910" i="6"/>
  <c r="D1910" i="6"/>
  <c r="C1910" i="6"/>
  <c r="N1909" i="6"/>
  <c r="M1909" i="6"/>
  <c r="L1909" i="6"/>
  <c r="K1909" i="6"/>
  <c r="J1909" i="6"/>
  <c r="I1909" i="6"/>
  <c r="H1909" i="6"/>
  <c r="G1909" i="6"/>
  <c r="F1909" i="6"/>
  <c r="E1909" i="6"/>
  <c r="D1909" i="6"/>
  <c r="C1909" i="6"/>
  <c r="N1908" i="6"/>
  <c r="M1908" i="6"/>
  <c r="L1908" i="6"/>
  <c r="K1908" i="6"/>
  <c r="J1908" i="6"/>
  <c r="I1908" i="6"/>
  <c r="H1908" i="6"/>
  <c r="G1908" i="6"/>
  <c r="F1908" i="6"/>
  <c r="E1908" i="6"/>
  <c r="D1908" i="6"/>
  <c r="C1908" i="6"/>
  <c r="N1907" i="6"/>
  <c r="M1907" i="6"/>
  <c r="L1907" i="6"/>
  <c r="K1907" i="6"/>
  <c r="J1907" i="6"/>
  <c r="I1907" i="6"/>
  <c r="H1907" i="6"/>
  <c r="G1907" i="6"/>
  <c r="F1907" i="6"/>
  <c r="E1907" i="6"/>
  <c r="D1907" i="6"/>
  <c r="C1907" i="6"/>
  <c r="N1906" i="6"/>
  <c r="M1906" i="6"/>
  <c r="L1906" i="6"/>
  <c r="K1906" i="6"/>
  <c r="J1906" i="6"/>
  <c r="I1906" i="6"/>
  <c r="H1906" i="6"/>
  <c r="G1906" i="6"/>
  <c r="F1906" i="6"/>
  <c r="E1906" i="6"/>
  <c r="D1906" i="6"/>
  <c r="C1906" i="6"/>
  <c r="N1905" i="6"/>
  <c r="M1905" i="6"/>
  <c r="L1905" i="6"/>
  <c r="K1905" i="6"/>
  <c r="J1905" i="6"/>
  <c r="I1905" i="6"/>
  <c r="H1905" i="6"/>
  <c r="G1905" i="6"/>
  <c r="F1905" i="6"/>
  <c r="E1905" i="6"/>
  <c r="D1905" i="6"/>
  <c r="C1905" i="6"/>
  <c r="N1904" i="6"/>
  <c r="M1904" i="6"/>
  <c r="L1904" i="6"/>
  <c r="K1904" i="6"/>
  <c r="J1904" i="6"/>
  <c r="I1904" i="6"/>
  <c r="H1904" i="6"/>
  <c r="G1904" i="6"/>
  <c r="F1904" i="6"/>
  <c r="E1904" i="6"/>
  <c r="D1904" i="6"/>
  <c r="C1904" i="6"/>
  <c r="N1903" i="6"/>
  <c r="M1903" i="6"/>
  <c r="L1903" i="6"/>
  <c r="K1903" i="6"/>
  <c r="J1903" i="6"/>
  <c r="I1903" i="6"/>
  <c r="H1903" i="6"/>
  <c r="G1903" i="6"/>
  <c r="F1903" i="6"/>
  <c r="E1903" i="6"/>
  <c r="D1903" i="6"/>
  <c r="C1903" i="6"/>
  <c r="N1902" i="6"/>
  <c r="M1902" i="6"/>
  <c r="L1902" i="6"/>
  <c r="K1902" i="6"/>
  <c r="J1902" i="6"/>
  <c r="I1902" i="6"/>
  <c r="H1902" i="6"/>
  <c r="G1902" i="6"/>
  <c r="F1902" i="6"/>
  <c r="E1902" i="6"/>
  <c r="D1902" i="6"/>
  <c r="C1902" i="6"/>
  <c r="N1901" i="6"/>
  <c r="M1901" i="6"/>
  <c r="L1901" i="6"/>
  <c r="K1901" i="6"/>
  <c r="J1901" i="6"/>
  <c r="I1901" i="6"/>
  <c r="H1901" i="6"/>
  <c r="G1901" i="6"/>
  <c r="F1901" i="6"/>
  <c r="E1901" i="6"/>
  <c r="D1901" i="6"/>
  <c r="C1901" i="6"/>
  <c r="N1900" i="6"/>
  <c r="M1900" i="6"/>
  <c r="L1900" i="6"/>
  <c r="K1900" i="6"/>
  <c r="J1900" i="6"/>
  <c r="I1900" i="6"/>
  <c r="H1900" i="6"/>
  <c r="G1900" i="6"/>
  <c r="F1900" i="6"/>
  <c r="E1900" i="6"/>
  <c r="D1900" i="6"/>
  <c r="C1900" i="6"/>
  <c r="N1899" i="6"/>
  <c r="M1899" i="6"/>
  <c r="L1899" i="6"/>
  <c r="K1899" i="6"/>
  <c r="J1899" i="6"/>
  <c r="I1899" i="6"/>
  <c r="H1899" i="6"/>
  <c r="G1899" i="6"/>
  <c r="F1899" i="6"/>
  <c r="E1899" i="6"/>
  <c r="D1899" i="6"/>
  <c r="C1899" i="6"/>
  <c r="N1898" i="6"/>
  <c r="M1898" i="6"/>
  <c r="L1898" i="6"/>
  <c r="K1898" i="6"/>
  <c r="J1898" i="6"/>
  <c r="I1898" i="6"/>
  <c r="H1898" i="6"/>
  <c r="G1898" i="6"/>
  <c r="F1898" i="6"/>
  <c r="E1898" i="6"/>
  <c r="D1898" i="6"/>
  <c r="C1898" i="6"/>
  <c r="N1897" i="6"/>
  <c r="M1897" i="6"/>
  <c r="L1897" i="6"/>
  <c r="K1897" i="6"/>
  <c r="J1897" i="6"/>
  <c r="I1897" i="6"/>
  <c r="H1897" i="6"/>
  <c r="G1897" i="6"/>
  <c r="F1897" i="6"/>
  <c r="E1897" i="6"/>
  <c r="D1897" i="6"/>
  <c r="C1897" i="6"/>
  <c r="N1896" i="6"/>
  <c r="M1896" i="6"/>
  <c r="L1896" i="6"/>
  <c r="K1896" i="6"/>
  <c r="J1896" i="6"/>
  <c r="I1896" i="6"/>
  <c r="H1896" i="6"/>
  <c r="G1896" i="6"/>
  <c r="F1896" i="6"/>
  <c r="E1896" i="6"/>
  <c r="D1896" i="6"/>
  <c r="C1896" i="6"/>
  <c r="N1895" i="6"/>
  <c r="M1895" i="6"/>
  <c r="L1895" i="6"/>
  <c r="K1895" i="6"/>
  <c r="J1895" i="6"/>
  <c r="I1895" i="6"/>
  <c r="H1895" i="6"/>
  <c r="G1895" i="6"/>
  <c r="F1895" i="6"/>
  <c r="E1895" i="6"/>
  <c r="D1895" i="6"/>
  <c r="C1895" i="6"/>
  <c r="N1894" i="6"/>
  <c r="M1894" i="6"/>
  <c r="L1894" i="6"/>
  <c r="K1894" i="6"/>
  <c r="J1894" i="6"/>
  <c r="I1894" i="6"/>
  <c r="H1894" i="6"/>
  <c r="G1894" i="6"/>
  <c r="F1894" i="6"/>
  <c r="E1894" i="6"/>
  <c r="D1894" i="6"/>
  <c r="C1894" i="6"/>
  <c r="N1893" i="6"/>
  <c r="M1893" i="6"/>
  <c r="L1893" i="6"/>
  <c r="K1893" i="6"/>
  <c r="J1893" i="6"/>
  <c r="I1893" i="6"/>
  <c r="H1893" i="6"/>
  <c r="G1893" i="6"/>
  <c r="F1893" i="6"/>
  <c r="E1893" i="6"/>
  <c r="D1893" i="6"/>
  <c r="C1893" i="6"/>
  <c r="N1892" i="6"/>
  <c r="M1892" i="6"/>
  <c r="L1892" i="6"/>
  <c r="K1892" i="6"/>
  <c r="J1892" i="6"/>
  <c r="I1892" i="6"/>
  <c r="H1892" i="6"/>
  <c r="G1892" i="6"/>
  <c r="F1892" i="6"/>
  <c r="E1892" i="6"/>
  <c r="D1892" i="6"/>
  <c r="C1892" i="6"/>
  <c r="N1891" i="6"/>
  <c r="M1891" i="6"/>
  <c r="L1891" i="6"/>
  <c r="K1891" i="6"/>
  <c r="J1891" i="6"/>
  <c r="I1891" i="6"/>
  <c r="H1891" i="6"/>
  <c r="G1891" i="6"/>
  <c r="F1891" i="6"/>
  <c r="E1891" i="6"/>
  <c r="D1891" i="6"/>
  <c r="C1891" i="6"/>
  <c r="N1890" i="6"/>
  <c r="M1890" i="6"/>
  <c r="L1890" i="6"/>
  <c r="K1890" i="6"/>
  <c r="J1890" i="6"/>
  <c r="I1890" i="6"/>
  <c r="H1890" i="6"/>
  <c r="G1890" i="6"/>
  <c r="F1890" i="6"/>
  <c r="E1890" i="6"/>
  <c r="D1890" i="6"/>
  <c r="C1890" i="6"/>
  <c r="N1889" i="6"/>
  <c r="M1889" i="6"/>
  <c r="L1889" i="6"/>
  <c r="K1889" i="6"/>
  <c r="J1889" i="6"/>
  <c r="I1889" i="6"/>
  <c r="H1889" i="6"/>
  <c r="G1889" i="6"/>
  <c r="F1889" i="6"/>
  <c r="E1889" i="6"/>
  <c r="D1889" i="6"/>
  <c r="C1889" i="6"/>
  <c r="N1888" i="6"/>
  <c r="M1888" i="6"/>
  <c r="L1888" i="6"/>
  <c r="K1888" i="6"/>
  <c r="J1888" i="6"/>
  <c r="I1888" i="6"/>
  <c r="H1888" i="6"/>
  <c r="G1888" i="6"/>
  <c r="F1888" i="6"/>
  <c r="E1888" i="6"/>
  <c r="D1888" i="6"/>
  <c r="C1888" i="6"/>
  <c r="N1887" i="6"/>
  <c r="M1887" i="6"/>
  <c r="L1887" i="6"/>
  <c r="K1887" i="6"/>
  <c r="J1887" i="6"/>
  <c r="I1887" i="6"/>
  <c r="H1887" i="6"/>
  <c r="G1887" i="6"/>
  <c r="F1887" i="6"/>
  <c r="E1887" i="6"/>
  <c r="D1887" i="6"/>
  <c r="C1887" i="6"/>
  <c r="N1886" i="6"/>
  <c r="M1886" i="6"/>
  <c r="L1886" i="6"/>
  <c r="K1886" i="6"/>
  <c r="J1886" i="6"/>
  <c r="I1886" i="6"/>
  <c r="H1886" i="6"/>
  <c r="G1886" i="6"/>
  <c r="F1886" i="6"/>
  <c r="E1886" i="6"/>
  <c r="D1886" i="6"/>
  <c r="C1886" i="6"/>
  <c r="N1885" i="6"/>
  <c r="M1885" i="6"/>
  <c r="L1885" i="6"/>
  <c r="K1885" i="6"/>
  <c r="J1885" i="6"/>
  <c r="I1885" i="6"/>
  <c r="H1885" i="6"/>
  <c r="G1885" i="6"/>
  <c r="F1885" i="6"/>
  <c r="E1885" i="6"/>
  <c r="D1885" i="6"/>
  <c r="C1885" i="6"/>
  <c r="N1884" i="6"/>
  <c r="M1884" i="6"/>
  <c r="L1884" i="6"/>
  <c r="K1884" i="6"/>
  <c r="J1884" i="6"/>
  <c r="I1884" i="6"/>
  <c r="H1884" i="6"/>
  <c r="G1884" i="6"/>
  <c r="F1884" i="6"/>
  <c r="E1884" i="6"/>
  <c r="D1884" i="6"/>
  <c r="C1884" i="6"/>
  <c r="N1883" i="6"/>
  <c r="M1883" i="6"/>
  <c r="L1883" i="6"/>
  <c r="K1883" i="6"/>
  <c r="J1883" i="6"/>
  <c r="I1883" i="6"/>
  <c r="H1883" i="6"/>
  <c r="G1883" i="6"/>
  <c r="F1883" i="6"/>
  <c r="E1883" i="6"/>
  <c r="D1883" i="6"/>
  <c r="C1883" i="6"/>
  <c r="N1882" i="6"/>
  <c r="M1882" i="6"/>
  <c r="L1882" i="6"/>
  <c r="K1882" i="6"/>
  <c r="J1882" i="6"/>
  <c r="I1882" i="6"/>
  <c r="H1882" i="6"/>
  <c r="G1882" i="6"/>
  <c r="F1882" i="6"/>
  <c r="E1882" i="6"/>
  <c r="D1882" i="6"/>
  <c r="C1882" i="6"/>
  <c r="N1881" i="6"/>
  <c r="M1881" i="6"/>
  <c r="L1881" i="6"/>
  <c r="K1881" i="6"/>
  <c r="J1881" i="6"/>
  <c r="I1881" i="6"/>
  <c r="H1881" i="6"/>
  <c r="G1881" i="6"/>
  <c r="F1881" i="6"/>
  <c r="E1881" i="6"/>
  <c r="D1881" i="6"/>
  <c r="C1881" i="6"/>
  <c r="N1880" i="6"/>
  <c r="M1880" i="6"/>
  <c r="L1880" i="6"/>
  <c r="K1880" i="6"/>
  <c r="J1880" i="6"/>
  <c r="I1880" i="6"/>
  <c r="H1880" i="6"/>
  <c r="G1880" i="6"/>
  <c r="F1880" i="6"/>
  <c r="E1880" i="6"/>
  <c r="D1880" i="6"/>
  <c r="C1880" i="6"/>
  <c r="N1879" i="6"/>
  <c r="M1879" i="6"/>
  <c r="L1879" i="6"/>
  <c r="K1879" i="6"/>
  <c r="J1879" i="6"/>
  <c r="I1879" i="6"/>
  <c r="H1879" i="6"/>
  <c r="G1879" i="6"/>
  <c r="F1879" i="6"/>
  <c r="E1879" i="6"/>
  <c r="D1879" i="6"/>
  <c r="C1879" i="6"/>
  <c r="N1878" i="6"/>
  <c r="M1878" i="6"/>
  <c r="L1878" i="6"/>
  <c r="K1878" i="6"/>
  <c r="J1878" i="6"/>
  <c r="I1878" i="6"/>
  <c r="H1878" i="6"/>
  <c r="G1878" i="6"/>
  <c r="F1878" i="6"/>
  <c r="E1878" i="6"/>
  <c r="D1878" i="6"/>
  <c r="C1878" i="6"/>
  <c r="N1877" i="6"/>
  <c r="M1877" i="6"/>
  <c r="L1877" i="6"/>
  <c r="K1877" i="6"/>
  <c r="J1877" i="6"/>
  <c r="I1877" i="6"/>
  <c r="H1877" i="6"/>
  <c r="G1877" i="6"/>
  <c r="F1877" i="6"/>
  <c r="E1877" i="6"/>
  <c r="D1877" i="6"/>
  <c r="C1877" i="6"/>
  <c r="N1876" i="6"/>
  <c r="M1876" i="6"/>
  <c r="L1876" i="6"/>
  <c r="K1876" i="6"/>
  <c r="J1876" i="6"/>
  <c r="I1876" i="6"/>
  <c r="H1876" i="6"/>
  <c r="G1876" i="6"/>
  <c r="F1876" i="6"/>
  <c r="E1876" i="6"/>
  <c r="D1876" i="6"/>
  <c r="C1876" i="6"/>
  <c r="N1875" i="6"/>
  <c r="M1875" i="6"/>
  <c r="L1875" i="6"/>
  <c r="K1875" i="6"/>
  <c r="J1875" i="6"/>
  <c r="I1875" i="6"/>
  <c r="H1875" i="6"/>
  <c r="G1875" i="6"/>
  <c r="F1875" i="6"/>
  <c r="E1875" i="6"/>
  <c r="D1875" i="6"/>
  <c r="C1875" i="6"/>
  <c r="N1874" i="6"/>
  <c r="M1874" i="6"/>
  <c r="L1874" i="6"/>
  <c r="K1874" i="6"/>
  <c r="J1874" i="6"/>
  <c r="I1874" i="6"/>
  <c r="H1874" i="6"/>
  <c r="G1874" i="6"/>
  <c r="F1874" i="6"/>
  <c r="E1874" i="6"/>
  <c r="D1874" i="6"/>
  <c r="C1874" i="6"/>
  <c r="N1873" i="6"/>
  <c r="M1873" i="6"/>
  <c r="L1873" i="6"/>
  <c r="K1873" i="6"/>
  <c r="J1873" i="6"/>
  <c r="I1873" i="6"/>
  <c r="H1873" i="6"/>
  <c r="G1873" i="6"/>
  <c r="F1873" i="6"/>
  <c r="E1873" i="6"/>
  <c r="D1873" i="6"/>
  <c r="C1873" i="6"/>
  <c r="N1872" i="6"/>
  <c r="M1872" i="6"/>
  <c r="L1872" i="6"/>
  <c r="K1872" i="6"/>
  <c r="J1872" i="6"/>
  <c r="I1872" i="6"/>
  <c r="H1872" i="6"/>
  <c r="G1872" i="6"/>
  <c r="F1872" i="6"/>
  <c r="E1872" i="6"/>
  <c r="D1872" i="6"/>
  <c r="C1872" i="6"/>
  <c r="N1871" i="6"/>
  <c r="M1871" i="6"/>
  <c r="L1871" i="6"/>
  <c r="K1871" i="6"/>
  <c r="J1871" i="6"/>
  <c r="I1871" i="6"/>
  <c r="H1871" i="6"/>
  <c r="G1871" i="6"/>
  <c r="F1871" i="6"/>
  <c r="E1871" i="6"/>
  <c r="D1871" i="6"/>
  <c r="C1871" i="6"/>
  <c r="N1870" i="6"/>
  <c r="M1870" i="6"/>
  <c r="L1870" i="6"/>
  <c r="K1870" i="6"/>
  <c r="J1870" i="6"/>
  <c r="I1870" i="6"/>
  <c r="H1870" i="6"/>
  <c r="G1870" i="6"/>
  <c r="F1870" i="6"/>
  <c r="E1870" i="6"/>
  <c r="D1870" i="6"/>
  <c r="C1870" i="6"/>
  <c r="N1869" i="6"/>
  <c r="M1869" i="6"/>
  <c r="L1869" i="6"/>
  <c r="K1869" i="6"/>
  <c r="J1869" i="6"/>
  <c r="I1869" i="6"/>
  <c r="H1869" i="6"/>
  <c r="G1869" i="6"/>
  <c r="F1869" i="6"/>
  <c r="E1869" i="6"/>
  <c r="D1869" i="6"/>
  <c r="C1869" i="6"/>
  <c r="N1868" i="6"/>
  <c r="M1868" i="6"/>
  <c r="L1868" i="6"/>
  <c r="K1868" i="6"/>
  <c r="J1868" i="6"/>
  <c r="I1868" i="6"/>
  <c r="H1868" i="6"/>
  <c r="G1868" i="6"/>
  <c r="F1868" i="6"/>
  <c r="E1868" i="6"/>
  <c r="D1868" i="6"/>
  <c r="C1868" i="6"/>
  <c r="N1867" i="6"/>
  <c r="M1867" i="6"/>
  <c r="L1867" i="6"/>
  <c r="K1867" i="6"/>
  <c r="J1867" i="6"/>
  <c r="I1867" i="6"/>
  <c r="H1867" i="6"/>
  <c r="G1867" i="6"/>
  <c r="F1867" i="6"/>
  <c r="E1867" i="6"/>
  <c r="D1867" i="6"/>
  <c r="C1867" i="6"/>
  <c r="N1866" i="6"/>
  <c r="M1866" i="6"/>
  <c r="L1866" i="6"/>
  <c r="K1866" i="6"/>
  <c r="J1866" i="6"/>
  <c r="I1866" i="6"/>
  <c r="H1866" i="6"/>
  <c r="G1866" i="6"/>
  <c r="F1866" i="6"/>
  <c r="E1866" i="6"/>
  <c r="D1866" i="6"/>
  <c r="C1866" i="6"/>
  <c r="N1865" i="6"/>
  <c r="M1865" i="6"/>
  <c r="L1865" i="6"/>
  <c r="K1865" i="6"/>
  <c r="J1865" i="6"/>
  <c r="I1865" i="6"/>
  <c r="H1865" i="6"/>
  <c r="G1865" i="6"/>
  <c r="F1865" i="6"/>
  <c r="E1865" i="6"/>
  <c r="D1865" i="6"/>
  <c r="C1865" i="6"/>
  <c r="N1864" i="6"/>
  <c r="M1864" i="6"/>
  <c r="L1864" i="6"/>
  <c r="K1864" i="6"/>
  <c r="J1864" i="6"/>
  <c r="I1864" i="6"/>
  <c r="H1864" i="6"/>
  <c r="G1864" i="6"/>
  <c r="F1864" i="6"/>
  <c r="E1864" i="6"/>
  <c r="D1864" i="6"/>
  <c r="C1864" i="6"/>
  <c r="N1863" i="6"/>
  <c r="M1863" i="6"/>
  <c r="L1863" i="6"/>
  <c r="K1863" i="6"/>
  <c r="J1863" i="6"/>
  <c r="I1863" i="6"/>
  <c r="H1863" i="6"/>
  <c r="G1863" i="6"/>
  <c r="F1863" i="6"/>
  <c r="E1863" i="6"/>
  <c r="D1863" i="6"/>
  <c r="C1863" i="6"/>
  <c r="N1862" i="6"/>
  <c r="M1862" i="6"/>
  <c r="L1862" i="6"/>
  <c r="K1862" i="6"/>
  <c r="J1862" i="6"/>
  <c r="I1862" i="6"/>
  <c r="H1862" i="6"/>
  <c r="G1862" i="6"/>
  <c r="F1862" i="6"/>
  <c r="E1862" i="6"/>
  <c r="D1862" i="6"/>
  <c r="C1862" i="6"/>
  <c r="N1861" i="6"/>
  <c r="M1861" i="6"/>
  <c r="L1861" i="6"/>
  <c r="K1861" i="6"/>
  <c r="J1861" i="6"/>
  <c r="I1861" i="6"/>
  <c r="H1861" i="6"/>
  <c r="G1861" i="6"/>
  <c r="F1861" i="6"/>
  <c r="E1861" i="6"/>
  <c r="D1861" i="6"/>
  <c r="C1861" i="6"/>
  <c r="N1860" i="6"/>
  <c r="M1860" i="6"/>
  <c r="L1860" i="6"/>
  <c r="K1860" i="6"/>
  <c r="J1860" i="6"/>
  <c r="I1860" i="6"/>
  <c r="H1860" i="6"/>
  <c r="G1860" i="6"/>
  <c r="F1860" i="6"/>
  <c r="E1860" i="6"/>
  <c r="D1860" i="6"/>
  <c r="C1860" i="6"/>
  <c r="N1859" i="6"/>
  <c r="M1859" i="6"/>
  <c r="L1859" i="6"/>
  <c r="K1859" i="6"/>
  <c r="J1859" i="6"/>
  <c r="I1859" i="6"/>
  <c r="H1859" i="6"/>
  <c r="G1859" i="6"/>
  <c r="F1859" i="6"/>
  <c r="E1859" i="6"/>
  <c r="D1859" i="6"/>
  <c r="C1859" i="6"/>
  <c r="N1858" i="6"/>
  <c r="M1858" i="6"/>
  <c r="L1858" i="6"/>
  <c r="K1858" i="6"/>
  <c r="J1858" i="6"/>
  <c r="I1858" i="6"/>
  <c r="H1858" i="6"/>
  <c r="G1858" i="6"/>
  <c r="F1858" i="6"/>
  <c r="E1858" i="6"/>
  <c r="D1858" i="6"/>
  <c r="C1858" i="6"/>
  <c r="N1857" i="6"/>
  <c r="M1857" i="6"/>
  <c r="L1857" i="6"/>
  <c r="K1857" i="6"/>
  <c r="J1857" i="6"/>
  <c r="I1857" i="6"/>
  <c r="H1857" i="6"/>
  <c r="G1857" i="6"/>
  <c r="F1857" i="6"/>
  <c r="E1857" i="6"/>
  <c r="D1857" i="6"/>
  <c r="C1857" i="6"/>
  <c r="N1856" i="6"/>
  <c r="M1856" i="6"/>
  <c r="L1856" i="6"/>
  <c r="K1856" i="6"/>
  <c r="J1856" i="6"/>
  <c r="I1856" i="6"/>
  <c r="H1856" i="6"/>
  <c r="G1856" i="6"/>
  <c r="F1856" i="6"/>
  <c r="E1856" i="6"/>
  <c r="D1856" i="6"/>
  <c r="C1856" i="6"/>
  <c r="N1855" i="6"/>
  <c r="M1855" i="6"/>
  <c r="L1855" i="6"/>
  <c r="K1855" i="6"/>
  <c r="J1855" i="6"/>
  <c r="I1855" i="6"/>
  <c r="H1855" i="6"/>
  <c r="G1855" i="6"/>
  <c r="F1855" i="6"/>
  <c r="E1855" i="6"/>
  <c r="D1855" i="6"/>
  <c r="C1855" i="6"/>
  <c r="N1854" i="6"/>
  <c r="M1854" i="6"/>
  <c r="L1854" i="6"/>
  <c r="K1854" i="6"/>
  <c r="J1854" i="6"/>
  <c r="I1854" i="6"/>
  <c r="H1854" i="6"/>
  <c r="G1854" i="6"/>
  <c r="F1854" i="6"/>
  <c r="E1854" i="6"/>
  <c r="D1854" i="6"/>
  <c r="C1854" i="6"/>
  <c r="N1853" i="6"/>
  <c r="M1853" i="6"/>
  <c r="L1853" i="6"/>
  <c r="K1853" i="6"/>
  <c r="J1853" i="6"/>
  <c r="I1853" i="6"/>
  <c r="H1853" i="6"/>
  <c r="G1853" i="6"/>
  <c r="F1853" i="6"/>
  <c r="E1853" i="6"/>
  <c r="D1853" i="6"/>
  <c r="C1853" i="6"/>
  <c r="N1852" i="6"/>
  <c r="M1852" i="6"/>
  <c r="L1852" i="6"/>
  <c r="K1852" i="6"/>
  <c r="J1852" i="6"/>
  <c r="I1852" i="6"/>
  <c r="H1852" i="6"/>
  <c r="G1852" i="6"/>
  <c r="F1852" i="6"/>
  <c r="E1852" i="6"/>
  <c r="D1852" i="6"/>
  <c r="C1852" i="6"/>
  <c r="N1851" i="6"/>
  <c r="M1851" i="6"/>
  <c r="L1851" i="6"/>
  <c r="K1851" i="6"/>
  <c r="J1851" i="6"/>
  <c r="I1851" i="6"/>
  <c r="H1851" i="6"/>
  <c r="G1851" i="6"/>
  <c r="F1851" i="6"/>
  <c r="E1851" i="6"/>
  <c r="D1851" i="6"/>
  <c r="C1851" i="6"/>
  <c r="N1850" i="6"/>
  <c r="M1850" i="6"/>
  <c r="L1850" i="6"/>
  <c r="K1850" i="6"/>
  <c r="J1850" i="6"/>
  <c r="I1850" i="6"/>
  <c r="H1850" i="6"/>
  <c r="G1850" i="6"/>
  <c r="F1850" i="6"/>
  <c r="E1850" i="6"/>
  <c r="D1850" i="6"/>
  <c r="C1850" i="6"/>
  <c r="N1849" i="6"/>
  <c r="M1849" i="6"/>
  <c r="L1849" i="6"/>
  <c r="K1849" i="6"/>
  <c r="J1849" i="6"/>
  <c r="I1849" i="6"/>
  <c r="H1849" i="6"/>
  <c r="G1849" i="6"/>
  <c r="F1849" i="6"/>
  <c r="E1849" i="6"/>
  <c r="D1849" i="6"/>
  <c r="C1849" i="6"/>
  <c r="N1848" i="6"/>
  <c r="M1848" i="6"/>
  <c r="L1848" i="6"/>
  <c r="K1848" i="6"/>
  <c r="J1848" i="6"/>
  <c r="I1848" i="6"/>
  <c r="H1848" i="6"/>
  <c r="G1848" i="6"/>
  <c r="F1848" i="6"/>
  <c r="E1848" i="6"/>
  <c r="D1848" i="6"/>
  <c r="C1848" i="6"/>
  <c r="N1847" i="6"/>
  <c r="M1847" i="6"/>
  <c r="L1847" i="6"/>
  <c r="K1847" i="6"/>
  <c r="J1847" i="6"/>
  <c r="I1847" i="6"/>
  <c r="H1847" i="6"/>
  <c r="G1847" i="6"/>
  <c r="F1847" i="6"/>
  <c r="E1847" i="6"/>
  <c r="D1847" i="6"/>
  <c r="C1847" i="6"/>
  <c r="N1846" i="6"/>
  <c r="M1846" i="6"/>
  <c r="L1846" i="6"/>
  <c r="K1846" i="6"/>
  <c r="J1846" i="6"/>
  <c r="I1846" i="6"/>
  <c r="H1846" i="6"/>
  <c r="G1846" i="6"/>
  <c r="F1846" i="6"/>
  <c r="E1846" i="6"/>
  <c r="D1846" i="6"/>
  <c r="C1846" i="6"/>
  <c r="N1845" i="6"/>
  <c r="M1845" i="6"/>
  <c r="L1845" i="6"/>
  <c r="K1845" i="6"/>
  <c r="J1845" i="6"/>
  <c r="I1845" i="6"/>
  <c r="H1845" i="6"/>
  <c r="G1845" i="6"/>
  <c r="F1845" i="6"/>
  <c r="E1845" i="6"/>
  <c r="D1845" i="6"/>
  <c r="C1845" i="6"/>
  <c r="N1844" i="6"/>
  <c r="M1844" i="6"/>
  <c r="L1844" i="6"/>
  <c r="K1844" i="6"/>
  <c r="J1844" i="6"/>
  <c r="I1844" i="6"/>
  <c r="H1844" i="6"/>
  <c r="G1844" i="6"/>
  <c r="F1844" i="6"/>
  <c r="E1844" i="6"/>
  <c r="D1844" i="6"/>
  <c r="C1844" i="6"/>
  <c r="N1843" i="6"/>
  <c r="M1843" i="6"/>
  <c r="L1843" i="6"/>
  <c r="K1843" i="6"/>
  <c r="J1843" i="6"/>
  <c r="I1843" i="6"/>
  <c r="H1843" i="6"/>
  <c r="G1843" i="6"/>
  <c r="F1843" i="6"/>
  <c r="E1843" i="6"/>
  <c r="D1843" i="6"/>
  <c r="C1843" i="6"/>
  <c r="N1842" i="6"/>
  <c r="M1842" i="6"/>
  <c r="L1842" i="6"/>
  <c r="K1842" i="6"/>
  <c r="J1842" i="6"/>
  <c r="I1842" i="6"/>
  <c r="H1842" i="6"/>
  <c r="G1842" i="6"/>
  <c r="F1842" i="6"/>
  <c r="E1842" i="6"/>
  <c r="D1842" i="6"/>
  <c r="C1842" i="6"/>
  <c r="N1841" i="6"/>
  <c r="M1841" i="6"/>
  <c r="L1841" i="6"/>
  <c r="K1841" i="6"/>
  <c r="J1841" i="6"/>
  <c r="I1841" i="6"/>
  <c r="H1841" i="6"/>
  <c r="G1841" i="6"/>
  <c r="F1841" i="6"/>
  <c r="E1841" i="6"/>
  <c r="D1841" i="6"/>
  <c r="C1841" i="6"/>
  <c r="N1840" i="6"/>
  <c r="M1840" i="6"/>
  <c r="L1840" i="6"/>
  <c r="K1840" i="6"/>
  <c r="J1840" i="6"/>
  <c r="I1840" i="6"/>
  <c r="H1840" i="6"/>
  <c r="G1840" i="6"/>
  <c r="F1840" i="6"/>
  <c r="E1840" i="6"/>
  <c r="D1840" i="6"/>
  <c r="C1840" i="6"/>
  <c r="N1839" i="6"/>
  <c r="M1839" i="6"/>
  <c r="L1839" i="6"/>
  <c r="K1839" i="6"/>
  <c r="J1839" i="6"/>
  <c r="I1839" i="6"/>
  <c r="H1839" i="6"/>
  <c r="G1839" i="6"/>
  <c r="F1839" i="6"/>
  <c r="E1839" i="6"/>
  <c r="D1839" i="6"/>
  <c r="C1839" i="6"/>
  <c r="N1838" i="6"/>
  <c r="M1838" i="6"/>
  <c r="L1838" i="6"/>
  <c r="K1838" i="6"/>
  <c r="J1838" i="6"/>
  <c r="I1838" i="6"/>
  <c r="H1838" i="6"/>
  <c r="G1838" i="6"/>
  <c r="F1838" i="6"/>
  <c r="E1838" i="6"/>
  <c r="D1838" i="6"/>
  <c r="C1838" i="6"/>
  <c r="N1837" i="6"/>
  <c r="M1837" i="6"/>
  <c r="L1837" i="6"/>
  <c r="K1837" i="6"/>
  <c r="J1837" i="6"/>
  <c r="I1837" i="6"/>
  <c r="H1837" i="6"/>
  <c r="G1837" i="6"/>
  <c r="F1837" i="6"/>
  <c r="E1837" i="6"/>
  <c r="D1837" i="6"/>
  <c r="C1837" i="6"/>
  <c r="N1836" i="6"/>
  <c r="M1836" i="6"/>
  <c r="L1836" i="6"/>
  <c r="K1836" i="6"/>
  <c r="J1836" i="6"/>
  <c r="I1836" i="6"/>
  <c r="H1836" i="6"/>
  <c r="G1836" i="6"/>
  <c r="F1836" i="6"/>
  <c r="E1836" i="6"/>
  <c r="D1836" i="6"/>
  <c r="C1836" i="6"/>
  <c r="N1835" i="6"/>
  <c r="M1835" i="6"/>
  <c r="L1835" i="6"/>
  <c r="K1835" i="6"/>
  <c r="J1835" i="6"/>
  <c r="I1835" i="6"/>
  <c r="H1835" i="6"/>
  <c r="G1835" i="6"/>
  <c r="F1835" i="6"/>
  <c r="E1835" i="6"/>
  <c r="D1835" i="6"/>
  <c r="C1835" i="6"/>
  <c r="N1834" i="6"/>
  <c r="M1834" i="6"/>
  <c r="L1834" i="6"/>
  <c r="K1834" i="6"/>
  <c r="J1834" i="6"/>
  <c r="I1834" i="6"/>
  <c r="H1834" i="6"/>
  <c r="G1834" i="6"/>
  <c r="F1834" i="6"/>
  <c r="E1834" i="6"/>
  <c r="D1834" i="6"/>
  <c r="C1834" i="6"/>
  <c r="N1833" i="6"/>
  <c r="M1833" i="6"/>
  <c r="L1833" i="6"/>
  <c r="K1833" i="6"/>
  <c r="J1833" i="6"/>
  <c r="I1833" i="6"/>
  <c r="H1833" i="6"/>
  <c r="G1833" i="6"/>
  <c r="F1833" i="6"/>
  <c r="E1833" i="6"/>
  <c r="D1833" i="6"/>
  <c r="C1833" i="6"/>
  <c r="N1832" i="6"/>
  <c r="M1832" i="6"/>
  <c r="L1832" i="6"/>
  <c r="K1832" i="6"/>
  <c r="J1832" i="6"/>
  <c r="I1832" i="6"/>
  <c r="H1832" i="6"/>
  <c r="G1832" i="6"/>
  <c r="F1832" i="6"/>
  <c r="E1832" i="6"/>
  <c r="D1832" i="6"/>
  <c r="C1832" i="6"/>
  <c r="N1831" i="6"/>
  <c r="M1831" i="6"/>
  <c r="L1831" i="6"/>
  <c r="K1831" i="6"/>
  <c r="J1831" i="6"/>
  <c r="I1831" i="6"/>
  <c r="H1831" i="6"/>
  <c r="G1831" i="6"/>
  <c r="F1831" i="6"/>
  <c r="E1831" i="6"/>
  <c r="D1831" i="6"/>
  <c r="C1831" i="6"/>
  <c r="N1830" i="6"/>
  <c r="M1830" i="6"/>
  <c r="L1830" i="6"/>
  <c r="K1830" i="6"/>
  <c r="J1830" i="6"/>
  <c r="I1830" i="6"/>
  <c r="H1830" i="6"/>
  <c r="G1830" i="6"/>
  <c r="F1830" i="6"/>
  <c r="E1830" i="6"/>
  <c r="D1830" i="6"/>
  <c r="C1830" i="6"/>
  <c r="N1829" i="6"/>
  <c r="M1829" i="6"/>
  <c r="L1829" i="6"/>
  <c r="K1829" i="6"/>
  <c r="J1829" i="6"/>
  <c r="I1829" i="6"/>
  <c r="H1829" i="6"/>
  <c r="G1829" i="6"/>
  <c r="F1829" i="6"/>
  <c r="E1829" i="6"/>
  <c r="D1829" i="6"/>
  <c r="C1829" i="6"/>
  <c r="N1828" i="6"/>
  <c r="M1828" i="6"/>
  <c r="L1828" i="6"/>
  <c r="K1828" i="6"/>
  <c r="J1828" i="6"/>
  <c r="I1828" i="6"/>
  <c r="H1828" i="6"/>
  <c r="G1828" i="6"/>
  <c r="F1828" i="6"/>
  <c r="E1828" i="6"/>
  <c r="D1828" i="6"/>
  <c r="C1828" i="6"/>
  <c r="N1827" i="6"/>
  <c r="M1827" i="6"/>
  <c r="L1827" i="6"/>
  <c r="K1827" i="6"/>
  <c r="J1827" i="6"/>
  <c r="I1827" i="6"/>
  <c r="H1827" i="6"/>
  <c r="G1827" i="6"/>
  <c r="F1827" i="6"/>
  <c r="E1827" i="6"/>
  <c r="D1827" i="6"/>
  <c r="C1827" i="6"/>
  <c r="N1826" i="6"/>
  <c r="M1826" i="6"/>
  <c r="L1826" i="6"/>
  <c r="K1826" i="6"/>
  <c r="J1826" i="6"/>
  <c r="I1826" i="6"/>
  <c r="H1826" i="6"/>
  <c r="G1826" i="6"/>
  <c r="F1826" i="6"/>
  <c r="E1826" i="6"/>
  <c r="D1826" i="6"/>
  <c r="C1826" i="6"/>
  <c r="N1825" i="6"/>
  <c r="M1825" i="6"/>
  <c r="L1825" i="6"/>
  <c r="K1825" i="6"/>
  <c r="J1825" i="6"/>
  <c r="I1825" i="6"/>
  <c r="H1825" i="6"/>
  <c r="G1825" i="6"/>
  <c r="F1825" i="6"/>
  <c r="E1825" i="6"/>
  <c r="D1825" i="6"/>
  <c r="C1825" i="6"/>
  <c r="N1824" i="6"/>
  <c r="M1824" i="6"/>
  <c r="L1824" i="6"/>
  <c r="K1824" i="6"/>
  <c r="J1824" i="6"/>
  <c r="I1824" i="6"/>
  <c r="H1824" i="6"/>
  <c r="G1824" i="6"/>
  <c r="F1824" i="6"/>
  <c r="E1824" i="6"/>
  <c r="D1824" i="6"/>
  <c r="C1824" i="6"/>
  <c r="N1823" i="6"/>
  <c r="M1823" i="6"/>
  <c r="L1823" i="6"/>
  <c r="K1823" i="6"/>
  <c r="J1823" i="6"/>
  <c r="I1823" i="6"/>
  <c r="H1823" i="6"/>
  <c r="G1823" i="6"/>
  <c r="F1823" i="6"/>
  <c r="E1823" i="6"/>
  <c r="D1823" i="6"/>
  <c r="C1823" i="6"/>
  <c r="N1822" i="6"/>
  <c r="M1822" i="6"/>
  <c r="L1822" i="6"/>
  <c r="K1822" i="6"/>
  <c r="J1822" i="6"/>
  <c r="I1822" i="6"/>
  <c r="H1822" i="6"/>
  <c r="G1822" i="6"/>
  <c r="F1822" i="6"/>
  <c r="E1822" i="6"/>
  <c r="D1822" i="6"/>
  <c r="C1822" i="6"/>
  <c r="N1821" i="6"/>
  <c r="M1821" i="6"/>
  <c r="L1821" i="6"/>
  <c r="K1821" i="6"/>
  <c r="J1821" i="6"/>
  <c r="I1821" i="6"/>
  <c r="H1821" i="6"/>
  <c r="G1821" i="6"/>
  <c r="F1821" i="6"/>
  <c r="E1821" i="6"/>
  <c r="D1821" i="6"/>
  <c r="C1821" i="6"/>
  <c r="N1820" i="6"/>
  <c r="M1820" i="6"/>
  <c r="L1820" i="6"/>
  <c r="K1820" i="6"/>
  <c r="J1820" i="6"/>
  <c r="I1820" i="6"/>
  <c r="H1820" i="6"/>
  <c r="G1820" i="6"/>
  <c r="F1820" i="6"/>
  <c r="E1820" i="6"/>
  <c r="D1820" i="6"/>
  <c r="C1820" i="6"/>
  <c r="N1819" i="6"/>
  <c r="M1819" i="6"/>
  <c r="L1819" i="6"/>
  <c r="K1819" i="6"/>
  <c r="J1819" i="6"/>
  <c r="I1819" i="6"/>
  <c r="H1819" i="6"/>
  <c r="G1819" i="6"/>
  <c r="F1819" i="6"/>
  <c r="E1819" i="6"/>
  <c r="D1819" i="6"/>
  <c r="C1819" i="6"/>
  <c r="N1818" i="6"/>
  <c r="M1818" i="6"/>
  <c r="L1818" i="6"/>
  <c r="K1818" i="6"/>
  <c r="J1818" i="6"/>
  <c r="I1818" i="6"/>
  <c r="H1818" i="6"/>
  <c r="G1818" i="6"/>
  <c r="F1818" i="6"/>
  <c r="E1818" i="6"/>
  <c r="D1818" i="6"/>
  <c r="C1818" i="6"/>
  <c r="N1817" i="6"/>
  <c r="M1817" i="6"/>
  <c r="L1817" i="6"/>
  <c r="K1817" i="6"/>
  <c r="J1817" i="6"/>
  <c r="I1817" i="6"/>
  <c r="H1817" i="6"/>
  <c r="G1817" i="6"/>
  <c r="F1817" i="6"/>
  <c r="E1817" i="6"/>
  <c r="D1817" i="6"/>
  <c r="C1817" i="6"/>
  <c r="N1816" i="6"/>
  <c r="M1816" i="6"/>
  <c r="L1816" i="6"/>
  <c r="K1816" i="6"/>
  <c r="J1816" i="6"/>
  <c r="I1816" i="6"/>
  <c r="H1816" i="6"/>
  <c r="G1816" i="6"/>
  <c r="F1816" i="6"/>
  <c r="E1816" i="6"/>
  <c r="D1816" i="6"/>
  <c r="C1816" i="6"/>
  <c r="N1815" i="6"/>
  <c r="M1815" i="6"/>
  <c r="L1815" i="6"/>
  <c r="K1815" i="6"/>
  <c r="J1815" i="6"/>
  <c r="I1815" i="6"/>
  <c r="H1815" i="6"/>
  <c r="G1815" i="6"/>
  <c r="F1815" i="6"/>
  <c r="E1815" i="6"/>
  <c r="D1815" i="6"/>
  <c r="C1815" i="6"/>
  <c r="N1814" i="6"/>
  <c r="M1814" i="6"/>
  <c r="L1814" i="6"/>
  <c r="K1814" i="6"/>
  <c r="J1814" i="6"/>
  <c r="I1814" i="6"/>
  <c r="H1814" i="6"/>
  <c r="G1814" i="6"/>
  <c r="F1814" i="6"/>
  <c r="E1814" i="6"/>
  <c r="D1814" i="6"/>
  <c r="C1814" i="6"/>
  <c r="N1813" i="6"/>
  <c r="M1813" i="6"/>
  <c r="L1813" i="6"/>
  <c r="K1813" i="6"/>
  <c r="J1813" i="6"/>
  <c r="I1813" i="6"/>
  <c r="H1813" i="6"/>
  <c r="G1813" i="6"/>
  <c r="F1813" i="6"/>
  <c r="E1813" i="6"/>
  <c r="D1813" i="6"/>
  <c r="C1813" i="6"/>
  <c r="N1812" i="6"/>
  <c r="M1812" i="6"/>
  <c r="L1812" i="6"/>
  <c r="K1812" i="6"/>
  <c r="J1812" i="6"/>
  <c r="I1812" i="6"/>
  <c r="H1812" i="6"/>
  <c r="G1812" i="6"/>
  <c r="F1812" i="6"/>
  <c r="E1812" i="6"/>
  <c r="D1812" i="6"/>
  <c r="C1812" i="6"/>
  <c r="N1811" i="6"/>
  <c r="M1811" i="6"/>
  <c r="L1811" i="6"/>
  <c r="K1811" i="6"/>
  <c r="J1811" i="6"/>
  <c r="I1811" i="6"/>
  <c r="H1811" i="6"/>
  <c r="G1811" i="6"/>
  <c r="F1811" i="6"/>
  <c r="E1811" i="6"/>
  <c r="D1811" i="6"/>
  <c r="C1811" i="6"/>
  <c r="N1810" i="6"/>
  <c r="M1810" i="6"/>
  <c r="L1810" i="6"/>
  <c r="K1810" i="6"/>
  <c r="J1810" i="6"/>
  <c r="I1810" i="6"/>
  <c r="H1810" i="6"/>
  <c r="G1810" i="6"/>
  <c r="F1810" i="6"/>
  <c r="E1810" i="6"/>
  <c r="D1810" i="6"/>
  <c r="C1810" i="6"/>
  <c r="N1809" i="6"/>
  <c r="M1809" i="6"/>
  <c r="L1809" i="6"/>
  <c r="K1809" i="6"/>
  <c r="J1809" i="6"/>
  <c r="I1809" i="6"/>
  <c r="H1809" i="6"/>
  <c r="G1809" i="6"/>
  <c r="F1809" i="6"/>
  <c r="E1809" i="6"/>
  <c r="D1809" i="6"/>
  <c r="C1809" i="6"/>
  <c r="N1808" i="6"/>
  <c r="M1808" i="6"/>
  <c r="L1808" i="6"/>
  <c r="K1808" i="6"/>
  <c r="J1808" i="6"/>
  <c r="I1808" i="6"/>
  <c r="H1808" i="6"/>
  <c r="G1808" i="6"/>
  <c r="F1808" i="6"/>
  <c r="E1808" i="6"/>
  <c r="D1808" i="6"/>
  <c r="C1808" i="6"/>
  <c r="N1807" i="6"/>
  <c r="M1807" i="6"/>
  <c r="L1807" i="6"/>
  <c r="K1807" i="6"/>
  <c r="J1807" i="6"/>
  <c r="I1807" i="6"/>
  <c r="H1807" i="6"/>
  <c r="G1807" i="6"/>
  <c r="F1807" i="6"/>
  <c r="E1807" i="6"/>
  <c r="D1807" i="6"/>
  <c r="C1807" i="6"/>
  <c r="N1806" i="6"/>
  <c r="M1806" i="6"/>
  <c r="L1806" i="6"/>
  <c r="K1806" i="6"/>
  <c r="J1806" i="6"/>
  <c r="I1806" i="6"/>
  <c r="H1806" i="6"/>
  <c r="G1806" i="6"/>
  <c r="F1806" i="6"/>
  <c r="E1806" i="6"/>
  <c r="D1806" i="6"/>
  <c r="C1806" i="6"/>
  <c r="N1805" i="6"/>
  <c r="M1805" i="6"/>
  <c r="L1805" i="6"/>
  <c r="K1805" i="6"/>
  <c r="J1805" i="6"/>
  <c r="I1805" i="6"/>
  <c r="H1805" i="6"/>
  <c r="G1805" i="6"/>
  <c r="F1805" i="6"/>
  <c r="E1805" i="6"/>
  <c r="D1805" i="6"/>
  <c r="C1805" i="6"/>
  <c r="N1804" i="6"/>
  <c r="M1804" i="6"/>
  <c r="L1804" i="6"/>
  <c r="K1804" i="6"/>
  <c r="J1804" i="6"/>
  <c r="I1804" i="6"/>
  <c r="H1804" i="6"/>
  <c r="G1804" i="6"/>
  <c r="F1804" i="6"/>
  <c r="E1804" i="6"/>
  <c r="D1804" i="6"/>
  <c r="C1804" i="6"/>
  <c r="N1803" i="6"/>
  <c r="M1803" i="6"/>
  <c r="L1803" i="6"/>
  <c r="K1803" i="6"/>
  <c r="J1803" i="6"/>
  <c r="I1803" i="6"/>
  <c r="H1803" i="6"/>
  <c r="G1803" i="6"/>
  <c r="F1803" i="6"/>
  <c r="E1803" i="6"/>
  <c r="D1803" i="6"/>
  <c r="C1803" i="6"/>
  <c r="N1802" i="6"/>
  <c r="M1802" i="6"/>
  <c r="L1802" i="6"/>
  <c r="K1802" i="6"/>
  <c r="J1802" i="6"/>
  <c r="I1802" i="6"/>
  <c r="H1802" i="6"/>
  <c r="G1802" i="6"/>
  <c r="F1802" i="6"/>
  <c r="E1802" i="6"/>
  <c r="D1802" i="6"/>
  <c r="C1802" i="6"/>
  <c r="N1801" i="6"/>
  <c r="M1801" i="6"/>
  <c r="L1801" i="6"/>
  <c r="K1801" i="6"/>
  <c r="J1801" i="6"/>
  <c r="I1801" i="6"/>
  <c r="H1801" i="6"/>
  <c r="G1801" i="6"/>
  <c r="F1801" i="6"/>
  <c r="E1801" i="6"/>
  <c r="D1801" i="6"/>
  <c r="C1801" i="6"/>
  <c r="N1800" i="6"/>
  <c r="M1800" i="6"/>
  <c r="L1800" i="6"/>
  <c r="K1800" i="6"/>
  <c r="J1800" i="6"/>
  <c r="I1800" i="6"/>
  <c r="H1800" i="6"/>
  <c r="G1800" i="6"/>
  <c r="F1800" i="6"/>
  <c r="E1800" i="6"/>
  <c r="D1800" i="6"/>
  <c r="C1800" i="6"/>
  <c r="N1799" i="6"/>
  <c r="M1799" i="6"/>
  <c r="L1799" i="6"/>
  <c r="K1799" i="6"/>
  <c r="J1799" i="6"/>
  <c r="I1799" i="6"/>
  <c r="H1799" i="6"/>
  <c r="G1799" i="6"/>
  <c r="F1799" i="6"/>
  <c r="E1799" i="6"/>
  <c r="D1799" i="6"/>
  <c r="C1799" i="6"/>
  <c r="N1798" i="6"/>
  <c r="M1798" i="6"/>
  <c r="L1798" i="6"/>
  <c r="K1798" i="6"/>
  <c r="J1798" i="6"/>
  <c r="I1798" i="6"/>
  <c r="H1798" i="6"/>
  <c r="G1798" i="6"/>
  <c r="F1798" i="6"/>
  <c r="E1798" i="6"/>
  <c r="D1798" i="6"/>
  <c r="C1798" i="6"/>
  <c r="N1797" i="6"/>
  <c r="M1797" i="6"/>
  <c r="L1797" i="6"/>
  <c r="K1797" i="6"/>
  <c r="J1797" i="6"/>
  <c r="I1797" i="6"/>
  <c r="H1797" i="6"/>
  <c r="G1797" i="6"/>
  <c r="F1797" i="6"/>
  <c r="E1797" i="6"/>
  <c r="D1797" i="6"/>
  <c r="C1797" i="6"/>
  <c r="N1796" i="6"/>
  <c r="M1796" i="6"/>
  <c r="L1796" i="6"/>
  <c r="K1796" i="6"/>
  <c r="J1796" i="6"/>
  <c r="I1796" i="6"/>
  <c r="H1796" i="6"/>
  <c r="G1796" i="6"/>
  <c r="F1796" i="6"/>
  <c r="E1796" i="6"/>
  <c r="D1796" i="6"/>
  <c r="C1796" i="6"/>
  <c r="N1795" i="6"/>
  <c r="M1795" i="6"/>
  <c r="L1795" i="6"/>
  <c r="K1795" i="6"/>
  <c r="J1795" i="6"/>
  <c r="I1795" i="6"/>
  <c r="H1795" i="6"/>
  <c r="G1795" i="6"/>
  <c r="F1795" i="6"/>
  <c r="E1795" i="6"/>
  <c r="D1795" i="6"/>
  <c r="C1795" i="6"/>
  <c r="N1794" i="6"/>
  <c r="M1794" i="6"/>
  <c r="L1794" i="6"/>
  <c r="K1794" i="6"/>
  <c r="J1794" i="6"/>
  <c r="I1794" i="6"/>
  <c r="H1794" i="6"/>
  <c r="G1794" i="6"/>
  <c r="F1794" i="6"/>
  <c r="E1794" i="6"/>
  <c r="D1794" i="6"/>
  <c r="C1794" i="6"/>
  <c r="N1793" i="6"/>
  <c r="M1793" i="6"/>
  <c r="L1793" i="6"/>
  <c r="K1793" i="6"/>
  <c r="J1793" i="6"/>
  <c r="I1793" i="6"/>
  <c r="H1793" i="6"/>
  <c r="G1793" i="6"/>
  <c r="F1793" i="6"/>
  <c r="E1793" i="6"/>
  <c r="D1793" i="6"/>
  <c r="C1793" i="6"/>
  <c r="N1792" i="6"/>
  <c r="M1792" i="6"/>
  <c r="L1792" i="6"/>
  <c r="K1792" i="6"/>
  <c r="J1792" i="6"/>
  <c r="I1792" i="6"/>
  <c r="H1792" i="6"/>
  <c r="G1792" i="6"/>
  <c r="F1792" i="6"/>
  <c r="E1792" i="6"/>
  <c r="D1792" i="6"/>
  <c r="C1792" i="6"/>
  <c r="N1791" i="6"/>
  <c r="M1791" i="6"/>
  <c r="L1791" i="6"/>
  <c r="K1791" i="6"/>
  <c r="J1791" i="6"/>
  <c r="I1791" i="6"/>
  <c r="H1791" i="6"/>
  <c r="G1791" i="6"/>
  <c r="F1791" i="6"/>
  <c r="E1791" i="6"/>
  <c r="D1791" i="6"/>
  <c r="C1791" i="6"/>
  <c r="N1790" i="6"/>
  <c r="M1790" i="6"/>
  <c r="L1790" i="6"/>
  <c r="K1790" i="6"/>
  <c r="J1790" i="6"/>
  <c r="I1790" i="6"/>
  <c r="H1790" i="6"/>
  <c r="G1790" i="6"/>
  <c r="F1790" i="6"/>
  <c r="E1790" i="6"/>
  <c r="D1790" i="6"/>
  <c r="C1790" i="6"/>
  <c r="N1789" i="6"/>
  <c r="M1789" i="6"/>
  <c r="L1789" i="6"/>
  <c r="K1789" i="6"/>
  <c r="J1789" i="6"/>
  <c r="I1789" i="6"/>
  <c r="H1789" i="6"/>
  <c r="G1789" i="6"/>
  <c r="F1789" i="6"/>
  <c r="E1789" i="6"/>
  <c r="D1789" i="6"/>
  <c r="C1789" i="6"/>
  <c r="N1788" i="6"/>
  <c r="M1788" i="6"/>
  <c r="L1788" i="6"/>
  <c r="K1788" i="6"/>
  <c r="J1788" i="6"/>
  <c r="I1788" i="6"/>
  <c r="H1788" i="6"/>
  <c r="G1788" i="6"/>
  <c r="F1788" i="6"/>
  <c r="E1788" i="6"/>
  <c r="D1788" i="6"/>
  <c r="C1788" i="6"/>
  <c r="N1787" i="6"/>
  <c r="M1787" i="6"/>
  <c r="L1787" i="6"/>
  <c r="K1787" i="6"/>
  <c r="J1787" i="6"/>
  <c r="I1787" i="6"/>
  <c r="H1787" i="6"/>
  <c r="G1787" i="6"/>
  <c r="F1787" i="6"/>
  <c r="E1787" i="6"/>
  <c r="D1787" i="6"/>
  <c r="C1787" i="6"/>
  <c r="N1786" i="6"/>
  <c r="M1786" i="6"/>
  <c r="L1786" i="6"/>
  <c r="K1786" i="6"/>
  <c r="J1786" i="6"/>
  <c r="I1786" i="6"/>
  <c r="H1786" i="6"/>
  <c r="G1786" i="6"/>
  <c r="F1786" i="6"/>
  <c r="E1786" i="6"/>
  <c r="D1786" i="6"/>
  <c r="C1786" i="6"/>
  <c r="N1785" i="6"/>
  <c r="M1785" i="6"/>
  <c r="L1785" i="6"/>
  <c r="K1785" i="6"/>
  <c r="J1785" i="6"/>
  <c r="I1785" i="6"/>
  <c r="H1785" i="6"/>
  <c r="G1785" i="6"/>
  <c r="F1785" i="6"/>
  <c r="E1785" i="6"/>
  <c r="D1785" i="6"/>
  <c r="C1785" i="6"/>
  <c r="N1784" i="6"/>
  <c r="M1784" i="6"/>
  <c r="L1784" i="6"/>
  <c r="K1784" i="6"/>
  <c r="J1784" i="6"/>
  <c r="I1784" i="6"/>
  <c r="H1784" i="6"/>
  <c r="G1784" i="6"/>
  <c r="F1784" i="6"/>
  <c r="E1784" i="6"/>
  <c r="D1784" i="6"/>
  <c r="C1784" i="6"/>
  <c r="N1783" i="6"/>
  <c r="M1783" i="6"/>
  <c r="L1783" i="6"/>
  <c r="K1783" i="6"/>
  <c r="J1783" i="6"/>
  <c r="I1783" i="6"/>
  <c r="H1783" i="6"/>
  <c r="G1783" i="6"/>
  <c r="F1783" i="6"/>
  <c r="E1783" i="6"/>
  <c r="D1783" i="6"/>
  <c r="C1783" i="6"/>
  <c r="N1782" i="6"/>
  <c r="M1782" i="6"/>
  <c r="L1782" i="6"/>
  <c r="K1782" i="6"/>
  <c r="J1782" i="6"/>
  <c r="I1782" i="6"/>
  <c r="H1782" i="6"/>
  <c r="G1782" i="6"/>
  <c r="F1782" i="6"/>
  <c r="E1782" i="6"/>
  <c r="D1782" i="6"/>
  <c r="C1782" i="6"/>
  <c r="N1781" i="6"/>
  <c r="M1781" i="6"/>
  <c r="L1781" i="6"/>
  <c r="K1781" i="6"/>
  <c r="J1781" i="6"/>
  <c r="I1781" i="6"/>
  <c r="H1781" i="6"/>
  <c r="G1781" i="6"/>
  <c r="F1781" i="6"/>
  <c r="E1781" i="6"/>
  <c r="D1781" i="6"/>
  <c r="C1781" i="6"/>
  <c r="N1780" i="6"/>
  <c r="M1780" i="6"/>
  <c r="L1780" i="6"/>
  <c r="K1780" i="6"/>
  <c r="J1780" i="6"/>
  <c r="I1780" i="6"/>
  <c r="H1780" i="6"/>
  <c r="G1780" i="6"/>
  <c r="F1780" i="6"/>
  <c r="E1780" i="6"/>
  <c r="D1780" i="6"/>
  <c r="C1780" i="6"/>
  <c r="N1779" i="6"/>
  <c r="M1779" i="6"/>
  <c r="L1779" i="6"/>
  <c r="K1779" i="6"/>
  <c r="J1779" i="6"/>
  <c r="I1779" i="6"/>
  <c r="H1779" i="6"/>
  <c r="G1779" i="6"/>
  <c r="F1779" i="6"/>
  <c r="E1779" i="6"/>
  <c r="D1779" i="6"/>
  <c r="C1779" i="6"/>
  <c r="N1778" i="6"/>
  <c r="M1778" i="6"/>
  <c r="L1778" i="6"/>
  <c r="K1778" i="6"/>
  <c r="J1778" i="6"/>
  <c r="I1778" i="6"/>
  <c r="H1778" i="6"/>
  <c r="G1778" i="6"/>
  <c r="F1778" i="6"/>
  <c r="E1778" i="6"/>
  <c r="D1778" i="6"/>
  <c r="C1778" i="6"/>
  <c r="N1777" i="6"/>
  <c r="M1777" i="6"/>
  <c r="L1777" i="6"/>
  <c r="K1777" i="6"/>
  <c r="J1777" i="6"/>
  <c r="I1777" i="6"/>
  <c r="H1777" i="6"/>
  <c r="G1777" i="6"/>
  <c r="F1777" i="6"/>
  <c r="E1777" i="6"/>
  <c r="D1777" i="6"/>
  <c r="C1777" i="6"/>
  <c r="N1776" i="6"/>
  <c r="M1776" i="6"/>
  <c r="L1776" i="6"/>
  <c r="K1776" i="6"/>
  <c r="J1776" i="6"/>
  <c r="I1776" i="6"/>
  <c r="H1776" i="6"/>
  <c r="G1776" i="6"/>
  <c r="F1776" i="6"/>
  <c r="E1776" i="6"/>
  <c r="D1776" i="6"/>
  <c r="C1776" i="6"/>
  <c r="N1775" i="6"/>
  <c r="M1775" i="6"/>
  <c r="L1775" i="6"/>
  <c r="K1775" i="6"/>
  <c r="J1775" i="6"/>
  <c r="I1775" i="6"/>
  <c r="H1775" i="6"/>
  <c r="G1775" i="6"/>
  <c r="F1775" i="6"/>
  <c r="E1775" i="6"/>
  <c r="D1775" i="6"/>
  <c r="C1775" i="6"/>
  <c r="N1774" i="6"/>
  <c r="M1774" i="6"/>
  <c r="L1774" i="6"/>
  <c r="K1774" i="6"/>
  <c r="J1774" i="6"/>
  <c r="I1774" i="6"/>
  <c r="H1774" i="6"/>
  <c r="G1774" i="6"/>
  <c r="F1774" i="6"/>
  <c r="E1774" i="6"/>
  <c r="D1774" i="6"/>
  <c r="C1774" i="6"/>
  <c r="N1773" i="6"/>
  <c r="M1773" i="6"/>
  <c r="L1773" i="6"/>
  <c r="K1773" i="6"/>
  <c r="J1773" i="6"/>
  <c r="I1773" i="6"/>
  <c r="H1773" i="6"/>
  <c r="G1773" i="6"/>
  <c r="F1773" i="6"/>
  <c r="E1773" i="6"/>
  <c r="D1773" i="6"/>
  <c r="C1773" i="6"/>
  <c r="N1772" i="6"/>
  <c r="M1772" i="6"/>
  <c r="L1772" i="6"/>
  <c r="K1772" i="6"/>
  <c r="J1772" i="6"/>
  <c r="I1772" i="6"/>
  <c r="H1772" i="6"/>
  <c r="G1772" i="6"/>
  <c r="F1772" i="6"/>
  <c r="E1772" i="6"/>
  <c r="D1772" i="6"/>
  <c r="C1772" i="6"/>
  <c r="N1771" i="6"/>
  <c r="M1771" i="6"/>
  <c r="L1771" i="6"/>
  <c r="K1771" i="6"/>
  <c r="J1771" i="6"/>
  <c r="I1771" i="6"/>
  <c r="H1771" i="6"/>
  <c r="G1771" i="6"/>
  <c r="F1771" i="6"/>
  <c r="E1771" i="6"/>
  <c r="D1771" i="6"/>
  <c r="C1771" i="6"/>
  <c r="N1770" i="6"/>
  <c r="M1770" i="6"/>
  <c r="L1770" i="6"/>
  <c r="K1770" i="6"/>
  <c r="J1770" i="6"/>
  <c r="I1770" i="6"/>
  <c r="H1770" i="6"/>
  <c r="G1770" i="6"/>
  <c r="F1770" i="6"/>
  <c r="E1770" i="6"/>
  <c r="D1770" i="6"/>
  <c r="C1770" i="6"/>
  <c r="N1769" i="6"/>
  <c r="M1769" i="6"/>
  <c r="L1769" i="6"/>
  <c r="K1769" i="6"/>
  <c r="J1769" i="6"/>
  <c r="I1769" i="6"/>
  <c r="H1769" i="6"/>
  <c r="G1769" i="6"/>
  <c r="F1769" i="6"/>
  <c r="E1769" i="6"/>
  <c r="D1769" i="6"/>
  <c r="C1769" i="6"/>
  <c r="N1768" i="6"/>
  <c r="M1768" i="6"/>
  <c r="L1768" i="6"/>
  <c r="K1768" i="6"/>
  <c r="J1768" i="6"/>
  <c r="I1768" i="6"/>
  <c r="H1768" i="6"/>
  <c r="G1768" i="6"/>
  <c r="F1768" i="6"/>
  <c r="E1768" i="6"/>
  <c r="D1768" i="6"/>
  <c r="C1768" i="6"/>
  <c r="N1767" i="6"/>
  <c r="M1767" i="6"/>
  <c r="L1767" i="6"/>
  <c r="K1767" i="6"/>
  <c r="J1767" i="6"/>
  <c r="I1767" i="6"/>
  <c r="H1767" i="6"/>
  <c r="G1767" i="6"/>
  <c r="F1767" i="6"/>
  <c r="E1767" i="6"/>
  <c r="D1767" i="6"/>
  <c r="C1767" i="6"/>
  <c r="N1766" i="6"/>
  <c r="M1766" i="6"/>
  <c r="L1766" i="6"/>
  <c r="K1766" i="6"/>
  <c r="J1766" i="6"/>
  <c r="I1766" i="6"/>
  <c r="H1766" i="6"/>
  <c r="G1766" i="6"/>
  <c r="F1766" i="6"/>
  <c r="E1766" i="6"/>
  <c r="D1766" i="6"/>
  <c r="C1766" i="6"/>
  <c r="N1765" i="6"/>
  <c r="M1765" i="6"/>
  <c r="L1765" i="6"/>
  <c r="K1765" i="6"/>
  <c r="J1765" i="6"/>
  <c r="I1765" i="6"/>
  <c r="H1765" i="6"/>
  <c r="G1765" i="6"/>
  <c r="F1765" i="6"/>
  <c r="E1765" i="6"/>
  <c r="D1765" i="6"/>
  <c r="C1765" i="6"/>
  <c r="N1764" i="6"/>
  <c r="M1764" i="6"/>
  <c r="L1764" i="6"/>
  <c r="K1764" i="6"/>
  <c r="J1764" i="6"/>
  <c r="I1764" i="6"/>
  <c r="H1764" i="6"/>
  <c r="G1764" i="6"/>
  <c r="F1764" i="6"/>
  <c r="E1764" i="6"/>
  <c r="D1764" i="6"/>
  <c r="C1764" i="6"/>
  <c r="N1763" i="6"/>
  <c r="M1763" i="6"/>
  <c r="L1763" i="6"/>
  <c r="K1763" i="6"/>
  <c r="J1763" i="6"/>
  <c r="I1763" i="6"/>
  <c r="H1763" i="6"/>
  <c r="G1763" i="6"/>
  <c r="F1763" i="6"/>
  <c r="E1763" i="6"/>
  <c r="D1763" i="6"/>
  <c r="C1763" i="6"/>
  <c r="N1762" i="6"/>
  <c r="M1762" i="6"/>
  <c r="L1762" i="6"/>
  <c r="K1762" i="6"/>
  <c r="J1762" i="6"/>
  <c r="I1762" i="6"/>
  <c r="H1762" i="6"/>
  <c r="G1762" i="6"/>
  <c r="F1762" i="6"/>
  <c r="E1762" i="6"/>
  <c r="D1762" i="6"/>
  <c r="C1762" i="6"/>
  <c r="N1761" i="6"/>
  <c r="M1761" i="6"/>
  <c r="L1761" i="6"/>
  <c r="K1761" i="6"/>
  <c r="J1761" i="6"/>
  <c r="I1761" i="6"/>
  <c r="H1761" i="6"/>
  <c r="G1761" i="6"/>
  <c r="F1761" i="6"/>
  <c r="E1761" i="6"/>
  <c r="D1761" i="6"/>
  <c r="C1761" i="6"/>
  <c r="N1760" i="6"/>
  <c r="M1760" i="6"/>
  <c r="L1760" i="6"/>
  <c r="K1760" i="6"/>
  <c r="J1760" i="6"/>
  <c r="I1760" i="6"/>
  <c r="H1760" i="6"/>
  <c r="G1760" i="6"/>
  <c r="F1760" i="6"/>
  <c r="E1760" i="6"/>
  <c r="D1760" i="6"/>
  <c r="C1760" i="6"/>
  <c r="N1759" i="6"/>
  <c r="M1759" i="6"/>
  <c r="L1759" i="6"/>
  <c r="K1759" i="6"/>
  <c r="J1759" i="6"/>
  <c r="I1759" i="6"/>
  <c r="H1759" i="6"/>
  <c r="G1759" i="6"/>
  <c r="F1759" i="6"/>
  <c r="E1759" i="6"/>
  <c r="D1759" i="6"/>
  <c r="C1759" i="6"/>
  <c r="N1758" i="6"/>
  <c r="M1758" i="6"/>
  <c r="L1758" i="6"/>
  <c r="K1758" i="6"/>
  <c r="J1758" i="6"/>
  <c r="I1758" i="6"/>
  <c r="H1758" i="6"/>
  <c r="G1758" i="6"/>
  <c r="F1758" i="6"/>
  <c r="E1758" i="6"/>
  <c r="D1758" i="6"/>
  <c r="C1758" i="6"/>
  <c r="N1757" i="6"/>
  <c r="M1757" i="6"/>
  <c r="L1757" i="6"/>
  <c r="K1757" i="6"/>
  <c r="J1757" i="6"/>
  <c r="I1757" i="6"/>
  <c r="H1757" i="6"/>
  <c r="G1757" i="6"/>
  <c r="F1757" i="6"/>
  <c r="E1757" i="6"/>
  <c r="D1757" i="6"/>
  <c r="C1757" i="6"/>
  <c r="N1756" i="6"/>
  <c r="M1756" i="6"/>
  <c r="L1756" i="6"/>
  <c r="K1756" i="6"/>
  <c r="J1756" i="6"/>
  <c r="I1756" i="6"/>
  <c r="H1756" i="6"/>
  <c r="G1756" i="6"/>
  <c r="F1756" i="6"/>
  <c r="E1756" i="6"/>
  <c r="D1756" i="6"/>
  <c r="C1756" i="6"/>
  <c r="N1755" i="6"/>
  <c r="M1755" i="6"/>
  <c r="L1755" i="6"/>
  <c r="K1755" i="6"/>
  <c r="J1755" i="6"/>
  <c r="I1755" i="6"/>
  <c r="H1755" i="6"/>
  <c r="G1755" i="6"/>
  <c r="F1755" i="6"/>
  <c r="E1755" i="6"/>
  <c r="D1755" i="6"/>
  <c r="C1755" i="6"/>
  <c r="N1754" i="6"/>
  <c r="M1754" i="6"/>
  <c r="L1754" i="6"/>
  <c r="K1754" i="6"/>
  <c r="J1754" i="6"/>
  <c r="I1754" i="6"/>
  <c r="H1754" i="6"/>
  <c r="G1754" i="6"/>
  <c r="F1754" i="6"/>
  <c r="E1754" i="6"/>
  <c r="D1754" i="6"/>
  <c r="C1754" i="6"/>
  <c r="N1753" i="6"/>
  <c r="M1753" i="6"/>
  <c r="L1753" i="6"/>
  <c r="K1753" i="6"/>
  <c r="J1753" i="6"/>
  <c r="I1753" i="6"/>
  <c r="H1753" i="6"/>
  <c r="G1753" i="6"/>
  <c r="F1753" i="6"/>
  <c r="E1753" i="6"/>
  <c r="D1753" i="6"/>
  <c r="C1753" i="6"/>
  <c r="N1752" i="6"/>
  <c r="M1752" i="6"/>
  <c r="L1752" i="6"/>
  <c r="K1752" i="6"/>
  <c r="J1752" i="6"/>
  <c r="I1752" i="6"/>
  <c r="H1752" i="6"/>
  <c r="G1752" i="6"/>
  <c r="F1752" i="6"/>
  <c r="E1752" i="6"/>
  <c r="D1752" i="6"/>
  <c r="C1752" i="6"/>
  <c r="N1751" i="6"/>
  <c r="M1751" i="6"/>
  <c r="L1751" i="6"/>
  <c r="K1751" i="6"/>
  <c r="J1751" i="6"/>
  <c r="I1751" i="6"/>
  <c r="H1751" i="6"/>
  <c r="G1751" i="6"/>
  <c r="F1751" i="6"/>
  <c r="E1751" i="6"/>
  <c r="D1751" i="6"/>
  <c r="C1751" i="6"/>
  <c r="N1750" i="6"/>
  <c r="M1750" i="6"/>
  <c r="L1750" i="6"/>
  <c r="K1750" i="6"/>
  <c r="J1750" i="6"/>
  <c r="I1750" i="6"/>
  <c r="H1750" i="6"/>
  <c r="G1750" i="6"/>
  <c r="F1750" i="6"/>
  <c r="E1750" i="6"/>
  <c r="D1750" i="6"/>
  <c r="C1750" i="6"/>
  <c r="N1749" i="6"/>
  <c r="M1749" i="6"/>
  <c r="L1749" i="6"/>
  <c r="K1749" i="6"/>
  <c r="J1749" i="6"/>
  <c r="I1749" i="6"/>
  <c r="H1749" i="6"/>
  <c r="G1749" i="6"/>
  <c r="F1749" i="6"/>
  <c r="E1749" i="6"/>
  <c r="D1749" i="6"/>
  <c r="C1749" i="6"/>
  <c r="N1748" i="6"/>
  <c r="M1748" i="6"/>
  <c r="L1748" i="6"/>
  <c r="K1748" i="6"/>
  <c r="J1748" i="6"/>
  <c r="I1748" i="6"/>
  <c r="H1748" i="6"/>
  <c r="G1748" i="6"/>
  <c r="F1748" i="6"/>
  <c r="E1748" i="6"/>
  <c r="D1748" i="6"/>
  <c r="C1748" i="6"/>
  <c r="N1747" i="6"/>
  <c r="M1747" i="6"/>
  <c r="L1747" i="6"/>
  <c r="K1747" i="6"/>
  <c r="J1747" i="6"/>
  <c r="I1747" i="6"/>
  <c r="H1747" i="6"/>
  <c r="G1747" i="6"/>
  <c r="F1747" i="6"/>
  <c r="E1747" i="6"/>
  <c r="D1747" i="6"/>
  <c r="C1747" i="6"/>
  <c r="N1746" i="6"/>
  <c r="M1746" i="6"/>
  <c r="L1746" i="6"/>
  <c r="K1746" i="6"/>
  <c r="J1746" i="6"/>
  <c r="I1746" i="6"/>
  <c r="H1746" i="6"/>
  <c r="G1746" i="6"/>
  <c r="F1746" i="6"/>
  <c r="E1746" i="6"/>
  <c r="D1746" i="6"/>
  <c r="C1746" i="6"/>
  <c r="N1745" i="6"/>
  <c r="M1745" i="6"/>
  <c r="L1745" i="6"/>
  <c r="K1745" i="6"/>
  <c r="J1745" i="6"/>
  <c r="I1745" i="6"/>
  <c r="H1745" i="6"/>
  <c r="G1745" i="6"/>
  <c r="F1745" i="6"/>
  <c r="E1745" i="6"/>
  <c r="D1745" i="6"/>
  <c r="C1745" i="6"/>
  <c r="N1744" i="6"/>
  <c r="M1744" i="6"/>
  <c r="L1744" i="6"/>
  <c r="K1744" i="6"/>
  <c r="J1744" i="6"/>
  <c r="I1744" i="6"/>
  <c r="H1744" i="6"/>
  <c r="G1744" i="6"/>
  <c r="F1744" i="6"/>
  <c r="E1744" i="6"/>
  <c r="D1744" i="6"/>
  <c r="C1744" i="6"/>
  <c r="N1743" i="6"/>
  <c r="M1743" i="6"/>
  <c r="L1743" i="6"/>
  <c r="K1743" i="6"/>
  <c r="J1743" i="6"/>
  <c r="I1743" i="6"/>
  <c r="H1743" i="6"/>
  <c r="G1743" i="6"/>
  <c r="F1743" i="6"/>
  <c r="E1743" i="6"/>
  <c r="D1743" i="6"/>
  <c r="C1743" i="6"/>
  <c r="N1742" i="6"/>
  <c r="M1742" i="6"/>
  <c r="L1742" i="6"/>
  <c r="K1742" i="6"/>
  <c r="J1742" i="6"/>
  <c r="I1742" i="6"/>
  <c r="H1742" i="6"/>
  <c r="G1742" i="6"/>
  <c r="F1742" i="6"/>
  <c r="E1742" i="6"/>
  <c r="D1742" i="6"/>
  <c r="C1742" i="6"/>
  <c r="N1741" i="6"/>
  <c r="M1741" i="6"/>
  <c r="L1741" i="6"/>
  <c r="K1741" i="6"/>
  <c r="J1741" i="6"/>
  <c r="I1741" i="6"/>
  <c r="H1741" i="6"/>
  <c r="G1741" i="6"/>
  <c r="F1741" i="6"/>
  <c r="E1741" i="6"/>
  <c r="D1741" i="6"/>
  <c r="C1741" i="6"/>
  <c r="N1740" i="6"/>
  <c r="M1740" i="6"/>
  <c r="L1740" i="6"/>
  <c r="K1740" i="6"/>
  <c r="J1740" i="6"/>
  <c r="I1740" i="6"/>
  <c r="H1740" i="6"/>
  <c r="G1740" i="6"/>
  <c r="F1740" i="6"/>
  <c r="E1740" i="6"/>
  <c r="D1740" i="6"/>
  <c r="C1740" i="6"/>
  <c r="N1739" i="6"/>
  <c r="M1739" i="6"/>
  <c r="L1739" i="6"/>
  <c r="K1739" i="6"/>
  <c r="J1739" i="6"/>
  <c r="I1739" i="6"/>
  <c r="H1739" i="6"/>
  <c r="G1739" i="6"/>
  <c r="F1739" i="6"/>
  <c r="E1739" i="6"/>
  <c r="D1739" i="6"/>
  <c r="C1739" i="6"/>
  <c r="N1738" i="6"/>
  <c r="M1738" i="6"/>
  <c r="L1738" i="6"/>
  <c r="K1738" i="6"/>
  <c r="J1738" i="6"/>
  <c r="I1738" i="6"/>
  <c r="H1738" i="6"/>
  <c r="G1738" i="6"/>
  <c r="F1738" i="6"/>
  <c r="E1738" i="6"/>
  <c r="D1738" i="6"/>
  <c r="C1738" i="6"/>
  <c r="N1737" i="6"/>
  <c r="M1737" i="6"/>
  <c r="L1737" i="6"/>
  <c r="K1737" i="6"/>
  <c r="J1737" i="6"/>
  <c r="I1737" i="6"/>
  <c r="H1737" i="6"/>
  <c r="G1737" i="6"/>
  <c r="F1737" i="6"/>
  <c r="E1737" i="6"/>
  <c r="D1737" i="6"/>
  <c r="C1737" i="6"/>
  <c r="N1736" i="6"/>
  <c r="M1736" i="6"/>
  <c r="L1736" i="6"/>
  <c r="K1736" i="6"/>
  <c r="J1736" i="6"/>
  <c r="I1736" i="6"/>
  <c r="H1736" i="6"/>
  <c r="G1736" i="6"/>
  <c r="F1736" i="6"/>
  <c r="E1736" i="6"/>
  <c r="D1736" i="6"/>
  <c r="C1736" i="6"/>
  <c r="N1735" i="6"/>
  <c r="M1735" i="6"/>
  <c r="L1735" i="6"/>
  <c r="K1735" i="6"/>
  <c r="J1735" i="6"/>
  <c r="I1735" i="6"/>
  <c r="H1735" i="6"/>
  <c r="G1735" i="6"/>
  <c r="F1735" i="6"/>
  <c r="E1735" i="6"/>
  <c r="D1735" i="6"/>
  <c r="C1735" i="6"/>
  <c r="N1734" i="6"/>
  <c r="M1734" i="6"/>
  <c r="L1734" i="6"/>
  <c r="K1734" i="6"/>
  <c r="J1734" i="6"/>
  <c r="I1734" i="6"/>
  <c r="H1734" i="6"/>
  <c r="G1734" i="6"/>
  <c r="F1734" i="6"/>
  <c r="E1734" i="6"/>
  <c r="D1734" i="6"/>
  <c r="C1734" i="6"/>
  <c r="N1733" i="6"/>
  <c r="M1733" i="6"/>
  <c r="L1733" i="6"/>
  <c r="K1733" i="6"/>
  <c r="J1733" i="6"/>
  <c r="I1733" i="6"/>
  <c r="H1733" i="6"/>
  <c r="G1733" i="6"/>
  <c r="F1733" i="6"/>
  <c r="E1733" i="6"/>
  <c r="D1733" i="6"/>
  <c r="C1733" i="6"/>
  <c r="N1732" i="6"/>
  <c r="M1732" i="6"/>
  <c r="L1732" i="6"/>
  <c r="K1732" i="6"/>
  <c r="J1732" i="6"/>
  <c r="I1732" i="6"/>
  <c r="H1732" i="6"/>
  <c r="G1732" i="6"/>
  <c r="F1732" i="6"/>
  <c r="E1732" i="6"/>
  <c r="D1732" i="6"/>
  <c r="C1732" i="6"/>
  <c r="N1731" i="6"/>
  <c r="M1731" i="6"/>
  <c r="L1731" i="6"/>
  <c r="K1731" i="6"/>
  <c r="J1731" i="6"/>
  <c r="I1731" i="6"/>
  <c r="H1731" i="6"/>
  <c r="G1731" i="6"/>
  <c r="F1731" i="6"/>
  <c r="E1731" i="6"/>
  <c r="D1731" i="6"/>
  <c r="C1731" i="6"/>
  <c r="N1730" i="6"/>
  <c r="M1730" i="6"/>
  <c r="L1730" i="6"/>
  <c r="K1730" i="6"/>
  <c r="J1730" i="6"/>
  <c r="I1730" i="6"/>
  <c r="H1730" i="6"/>
  <c r="G1730" i="6"/>
  <c r="F1730" i="6"/>
  <c r="E1730" i="6"/>
  <c r="D1730" i="6"/>
  <c r="C1730" i="6"/>
  <c r="N1729" i="6"/>
  <c r="M1729" i="6"/>
  <c r="L1729" i="6"/>
  <c r="K1729" i="6"/>
  <c r="J1729" i="6"/>
  <c r="I1729" i="6"/>
  <c r="H1729" i="6"/>
  <c r="G1729" i="6"/>
  <c r="F1729" i="6"/>
  <c r="E1729" i="6"/>
  <c r="D1729" i="6"/>
  <c r="C1729" i="6"/>
  <c r="N1728" i="6"/>
  <c r="M1728" i="6"/>
  <c r="L1728" i="6"/>
  <c r="K1728" i="6"/>
  <c r="J1728" i="6"/>
  <c r="I1728" i="6"/>
  <c r="H1728" i="6"/>
  <c r="G1728" i="6"/>
  <c r="F1728" i="6"/>
  <c r="E1728" i="6"/>
  <c r="D1728" i="6"/>
  <c r="C1728" i="6"/>
  <c r="N1727" i="6"/>
  <c r="M1727" i="6"/>
  <c r="L1727" i="6"/>
  <c r="K1727" i="6"/>
  <c r="J1727" i="6"/>
  <c r="I1727" i="6"/>
  <c r="H1727" i="6"/>
  <c r="G1727" i="6"/>
  <c r="F1727" i="6"/>
  <c r="E1727" i="6"/>
  <c r="D1727" i="6"/>
  <c r="C1727" i="6"/>
  <c r="N1726" i="6"/>
  <c r="M1726" i="6"/>
  <c r="L1726" i="6"/>
  <c r="K1726" i="6"/>
  <c r="J1726" i="6"/>
  <c r="I1726" i="6"/>
  <c r="H1726" i="6"/>
  <c r="G1726" i="6"/>
  <c r="F1726" i="6"/>
  <c r="E1726" i="6"/>
  <c r="D1726" i="6"/>
  <c r="C1726" i="6"/>
  <c r="N1725" i="6"/>
  <c r="M1725" i="6"/>
  <c r="L1725" i="6"/>
  <c r="K1725" i="6"/>
  <c r="J1725" i="6"/>
  <c r="I1725" i="6"/>
  <c r="H1725" i="6"/>
  <c r="G1725" i="6"/>
  <c r="F1725" i="6"/>
  <c r="E1725" i="6"/>
  <c r="D1725" i="6"/>
  <c r="C1725" i="6"/>
  <c r="N1724" i="6"/>
  <c r="M1724" i="6"/>
  <c r="L1724" i="6"/>
  <c r="K1724" i="6"/>
  <c r="J1724" i="6"/>
  <c r="I1724" i="6"/>
  <c r="H1724" i="6"/>
  <c r="G1724" i="6"/>
  <c r="F1724" i="6"/>
  <c r="E1724" i="6"/>
  <c r="D1724" i="6"/>
  <c r="C1724" i="6"/>
  <c r="N1723" i="6"/>
  <c r="M1723" i="6"/>
  <c r="L1723" i="6"/>
  <c r="K1723" i="6"/>
  <c r="J1723" i="6"/>
  <c r="I1723" i="6"/>
  <c r="H1723" i="6"/>
  <c r="G1723" i="6"/>
  <c r="F1723" i="6"/>
  <c r="E1723" i="6"/>
  <c r="D1723" i="6"/>
  <c r="C1723" i="6"/>
  <c r="N1722" i="6"/>
  <c r="M1722" i="6"/>
  <c r="L1722" i="6"/>
  <c r="K1722" i="6"/>
  <c r="J1722" i="6"/>
  <c r="I1722" i="6"/>
  <c r="H1722" i="6"/>
  <c r="G1722" i="6"/>
  <c r="F1722" i="6"/>
  <c r="E1722" i="6"/>
  <c r="D1722" i="6"/>
  <c r="C1722" i="6"/>
  <c r="N1721" i="6"/>
  <c r="M1721" i="6"/>
  <c r="L1721" i="6"/>
  <c r="K1721" i="6"/>
  <c r="J1721" i="6"/>
  <c r="I1721" i="6"/>
  <c r="H1721" i="6"/>
  <c r="G1721" i="6"/>
  <c r="F1721" i="6"/>
  <c r="E1721" i="6"/>
  <c r="D1721" i="6"/>
  <c r="C1721" i="6"/>
  <c r="N1720" i="6"/>
  <c r="M1720" i="6"/>
  <c r="L1720" i="6"/>
  <c r="K1720" i="6"/>
  <c r="J1720" i="6"/>
  <c r="I1720" i="6"/>
  <c r="H1720" i="6"/>
  <c r="G1720" i="6"/>
  <c r="F1720" i="6"/>
  <c r="E1720" i="6"/>
  <c r="D1720" i="6"/>
  <c r="C1720" i="6"/>
  <c r="N1719" i="6"/>
  <c r="M1719" i="6"/>
  <c r="L1719" i="6"/>
  <c r="K1719" i="6"/>
  <c r="J1719" i="6"/>
  <c r="I1719" i="6"/>
  <c r="H1719" i="6"/>
  <c r="G1719" i="6"/>
  <c r="F1719" i="6"/>
  <c r="E1719" i="6"/>
  <c r="D1719" i="6"/>
  <c r="C1719" i="6"/>
  <c r="N1718" i="6"/>
  <c r="M1718" i="6"/>
  <c r="L1718" i="6"/>
  <c r="K1718" i="6"/>
  <c r="J1718" i="6"/>
  <c r="I1718" i="6"/>
  <c r="H1718" i="6"/>
  <c r="G1718" i="6"/>
  <c r="F1718" i="6"/>
  <c r="E1718" i="6"/>
  <c r="D1718" i="6"/>
  <c r="C1718" i="6"/>
  <c r="N1717" i="6"/>
  <c r="M1717" i="6"/>
  <c r="L1717" i="6"/>
  <c r="K1717" i="6"/>
  <c r="J1717" i="6"/>
  <c r="I1717" i="6"/>
  <c r="H1717" i="6"/>
  <c r="G1717" i="6"/>
  <c r="F1717" i="6"/>
  <c r="E1717" i="6"/>
  <c r="D1717" i="6"/>
  <c r="C1717" i="6"/>
  <c r="N1716" i="6"/>
  <c r="M1716" i="6"/>
  <c r="L1716" i="6"/>
  <c r="K1716" i="6"/>
  <c r="J1716" i="6"/>
  <c r="I1716" i="6"/>
  <c r="H1716" i="6"/>
  <c r="G1716" i="6"/>
  <c r="F1716" i="6"/>
  <c r="E1716" i="6"/>
  <c r="D1716" i="6"/>
  <c r="C1716" i="6"/>
  <c r="N1715" i="6"/>
  <c r="M1715" i="6"/>
  <c r="L1715" i="6"/>
  <c r="K1715" i="6"/>
  <c r="J1715" i="6"/>
  <c r="I1715" i="6"/>
  <c r="H1715" i="6"/>
  <c r="G1715" i="6"/>
  <c r="F1715" i="6"/>
  <c r="E1715" i="6"/>
  <c r="D1715" i="6"/>
  <c r="C1715" i="6"/>
  <c r="N1714" i="6"/>
  <c r="M1714" i="6"/>
  <c r="L1714" i="6"/>
  <c r="K1714" i="6"/>
  <c r="J1714" i="6"/>
  <c r="I1714" i="6"/>
  <c r="H1714" i="6"/>
  <c r="G1714" i="6"/>
  <c r="F1714" i="6"/>
  <c r="E1714" i="6"/>
  <c r="D1714" i="6"/>
  <c r="C1714" i="6"/>
  <c r="N1713" i="6"/>
  <c r="M1713" i="6"/>
  <c r="L1713" i="6"/>
  <c r="K1713" i="6"/>
  <c r="J1713" i="6"/>
  <c r="I1713" i="6"/>
  <c r="H1713" i="6"/>
  <c r="G1713" i="6"/>
  <c r="F1713" i="6"/>
  <c r="E1713" i="6"/>
  <c r="D1713" i="6"/>
  <c r="C1713" i="6"/>
  <c r="N1712" i="6"/>
  <c r="M1712" i="6"/>
  <c r="L1712" i="6"/>
  <c r="K1712" i="6"/>
  <c r="J1712" i="6"/>
  <c r="I1712" i="6"/>
  <c r="H1712" i="6"/>
  <c r="G1712" i="6"/>
  <c r="F1712" i="6"/>
  <c r="E1712" i="6"/>
  <c r="D1712" i="6"/>
  <c r="C1712" i="6"/>
  <c r="N1711" i="6"/>
  <c r="M1711" i="6"/>
  <c r="L1711" i="6"/>
  <c r="K1711" i="6"/>
  <c r="J1711" i="6"/>
  <c r="I1711" i="6"/>
  <c r="H1711" i="6"/>
  <c r="G1711" i="6"/>
  <c r="F1711" i="6"/>
  <c r="E1711" i="6"/>
  <c r="D1711" i="6"/>
  <c r="C1711" i="6"/>
  <c r="N1710" i="6"/>
  <c r="M1710" i="6"/>
  <c r="L1710" i="6"/>
  <c r="K1710" i="6"/>
  <c r="J1710" i="6"/>
  <c r="I1710" i="6"/>
  <c r="H1710" i="6"/>
  <c r="G1710" i="6"/>
  <c r="F1710" i="6"/>
  <c r="E1710" i="6"/>
  <c r="D1710" i="6"/>
  <c r="C1710" i="6"/>
  <c r="N1709" i="6"/>
  <c r="M1709" i="6"/>
  <c r="L1709" i="6"/>
  <c r="K1709" i="6"/>
  <c r="J1709" i="6"/>
  <c r="I1709" i="6"/>
  <c r="H1709" i="6"/>
  <c r="G1709" i="6"/>
  <c r="F1709" i="6"/>
  <c r="E1709" i="6"/>
  <c r="D1709" i="6"/>
  <c r="C1709" i="6"/>
  <c r="N1708" i="6"/>
  <c r="M1708" i="6"/>
  <c r="L1708" i="6"/>
  <c r="K1708" i="6"/>
  <c r="J1708" i="6"/>
  <c r="I1708" i="6"/>
  <c r="H1708" i="6"/>
  <c r="G1708" i="6"/>
  <c r="F1708" i="6"/>
  <c r="E1708" i="6"/>
  <c r="D1708" i="6"/>
  <c r="C1708" i="6"/>
  <c r="N1707" i="6"/>
  <c r="M1707" i="6"/>
  <c r="L1707" i="6"/>
  <c r="K1707" i="6"/>
  <c r="J1707" i="6"/>
  <c r="I1707" i="6"/>
  <c r="H1707" i="6"/>
  <c r="G1707" i="6"/>
  <c r="F1707" i="6"/>
  <c r="E1707" i="6"/>
  <c r="D1707" i="6"/>
  <c r="C1707" i="6"/>
  <c r="N1706" i="6"/>
  <c r="M1706" i="6"/>
  <c r="L1706" i="6"/>
  <c r="K1706" i="6"/>
  <c r="J1706" i="6"/>
  <c r="I1706" i="6"/>
  <c r="H1706" i="6"/>
  <c r="G1706" i="6"/>
  <c r="F1706" i="6"/>
  <c r="E1706" i="6"/>
  <c r="D1706" i="6"/>
  <c r="C1706" i="6"/>
  <c r="N1705" i="6"/>
  <c r="M1705" i="6"/>
  <c r="L1705" i="6"/>
  <c r="K1705" i="6"/>
  <c r="J1705" i="6"/>
  <c r="I1705" i="6"/>
  <c r="H1705" i="6"/>
  <c r="G1705" i="6"/>
  <c r="F1705" i="6"/>
  <c r="E1705" i="6"/>
  <c r="D1705" i="6"/>
  <c r="C1705" i="6"/>
  <c r="N1704" i="6"/>
  <c r="M1704" i="6"/>
  <c r="L1704" i="6"/>
  <c r="K1704" i="6"/>
  <c r="J1704" i="6"/>
  <c r="I1704" i="6"/>
  <c r="H1704" i="6"/>
  <c r="G1704" i="6"/>
  <c r="F1704" i="6"/>
  <c r="E1704" i="6"/>
  <c r="D1704" i="6"/>
  <c r="C1704" i="6"/>
  <c r="N1703" i="6"/>
  <c r="M1703" i="6"/>
  <c r="L1703" i="6"/>
  <c r="K1703" i="6"/>
  <c r="J1703" i="6"/>
  <c r="I1703" i="6"/>
  <c r="H1703" i="6"/>
  <c r="G1703" i="6"/>
  <c r="F1703" i="6"/>
  <c r="E1703" i="6"/>
  <c r="D1703" i="6"/>
  <c r="C1703" i="6"/>
  <c r="N1702" i="6"/>
  <c r="M1702" i="6"/>
  <c r="L1702" i="6"/>
  <c r="K1702" i="6"/>
  <c r="J1702" i="6"/>
  <c r="I1702" i="6"/>
  <c r="H1702" i="6"/>
  <c r="G1702" i="6"/>
  <c r="F1702" i="6"/>
  <c r="E1702" i="6"/>
  <c r="D1702" i="6"/>
  <c r="C1702" i="6"/>
  <c r="N1701" i="6"/>
  <c r="M1701" i="6"/>
  <c r="L1701" i="6"/>
  <c r="K1701" i="6"/>
  <c r="J1701" i="6"/>
  <c r="I1701" i="6"/>
  <c r="H1701" i="6"/>
  <c r="G1701" i="6"/>
  <c r="F1701" i="6"/>
  <c r="E1701" i="6"/>
  <c r="D1701" i="6"/>
  <c r="C1701" i="6"/>
  <c r="N1700" i="6"/>
  <c r="M1700" i="6"/>
  <c r="L1700" i="6"/>
  <c r="K1700" i="6"/>
  <c r="J1700" i="6"/>
  <c r="I1700" i="6"/>
  <c r="H1700" i="6"/>
  <c r="G1700" i="6"/>
  <c r="F1700" i="6"/>
  <c r="E1700" i="6"/>
  <c r="D1700" i="6"/>
  <c r="C1700" i="6"/>
  <c r="N1699" i="6"/>
  <c r="M1699" i="6"/>
  <c r="L1699" i="6"/>
  <c r="K1699" i="6"/>
  <c r="J1699" i="6"/>
  <c r="I1699" i="6"/>
  <c r="H1699" i="6"/>
  <c r="G1699" i="6"/>
  <c r="F1699" i="6"/>
  <c r="E1699" i="6"/>
  <c r="D1699" i="6"/>
  <c r="C1699" i="6"/>
  <c r="N1698" i="6"/>
  <c r="M1698" i="6"/>
  <c r="L1698" i="6"/>
  <c r="K1698" i="6"/>
  <c r="J1698" i="6"/>
  <c r="I1698" i="6"/>
  <c r="H1698" i="6"/>
  <c r="G1698" i="6"/>
  <c r="F1698" i="6"/>
  <c r="E1698" i="6"/>
  <c r="D1698" i="6"/>
  <c r="C1698" i="6"/>
  <c r="N1697" i="6"/>
  <c r="M1697" i="6"/>
  <c r="L1697" i="6"/>
  <c r="K1697" i="6"/>
  <c r="J1697" i="6"/>
  <c r="I1697" i="6"/>
  <c r="H1697" i="6"/>
  <c r="G1697" i="6"/>
  <c r="F1697" i="6"/>
  <c r="E1697" i="6"/>
  <c r="D1697" i="6"/>
  <c r="C1697" i="6"/>
  <c r="N1696" i="6"/>
  <c r="M1696" i="6"/>
  <c r="L1696" i="6"/>
  <c r="K1696" i="6"/>
  <c r="J1696" i="6"/>
  <c r="I1696" i="6"/>
  <c r="H1696" i="6"/>
  <c r="G1696" i="6"/>
  <c r="F1696" i="6"/>
  <c r="E1696" i="6"/>
  <c r="D1696" i="6"/>
  <c r="C1696" i="6"/>
  <c r="N1695" i="6"/>
  <c r="M1695" i="6"/>
  <c r="L1695" i="6"/>
  <c r="K1695" i="6"/>
  <c r="J1695" i="6"/>
  <c r="I1695" i="6"/>
  <c r="H1695" i="6"/>
  <c r="G1695" i="6"/>
  <c r="F1695" i="6"/>
  <c r="E1695" i="6"/>
  <c r="D1695" i="6"/>
  <c r="C1695" i="6"/>
  <c r="N1694" i="6"/>
  <c r="M1694" i="6"/>
  <c r="L1694" i="6"/>
  <c r="K1694" i="6"/>
  <c r="J1694" i="6"/>
  <c r="I1694" i="6"/>
  <c r="H1694" i="6"/>
  <c r="G1694" i="6"/>
  <c r="F1694" i="6"/>
  <c r="E1694" i="6"/>
  <c r="D1694" i="6"/>
  <c r="C1694" i="6"/>
  <c r="N1693" i="6"/>
  <c r="M1693" i="6"/>
  <c r="L1693" i="6"/>
  <c r="K1693" i="6"/>
  <c r="J1693" i="6"/>
  <c r="I1693" i="6"/>
  <c r="H1693" i="6"/>
  <c r="G1693" i="6"/>
  <c r="F1693" i="6"/>
  <c r="E1693" i="6"/>
  <c r="D1693" i="6"/>
  <c r="C1693" i="6"/>
  <c r="N1692" i="6"/>
  <c r="M1692" i="6"/>
  <c r="L1692" i="6"/>
  <c r="K1692" i="6"/>
  <c r="J1692" i="6"/>
  <c r="I1692" i="6"/>
  <c r="H1692" i="6"/>
  <c r="G1692" i="6"/>
  <c r="F1692" i="6"/>
  <c r="E1692" i="6"/>
  <c r="D1692" i="6"/>
  <c r="C1692" i="6"/>
  <c r="N1691" i="6"/>
  <c r="M1691" i="6"/>
  <c r="L1691" i="6"/>
  <c r="K1691" i="6"/>
  <c r="J1691" i="6"/>
  <c r="I1691" i="6"/>
  <c r="H1691" i="6"/>
  <c r="G1691" i="6"/>
  <c r="F1691" i="6"/>
  <c r="E1691" i="6"/>
  <c r="D1691" i="6"/>
  <c r="C1691" i="6"/>
  <c r="N1690" i="6"/>
  <c r="M1690" i="6"/>
  <c r="L1690" i="6"/>
  <c r="K1690" i="6"/>
  <c r="J1690" i="6"/>
  <c r="I1690" i="6"/>
  <c r="H1690" i="6"/>
  <c r="G1690" i="6"/>
  <c r="F1690" i="6"/>
  <c r="E1690" i="6"/>
  <c r="D1690" i="6"/>
  <c r="C1690" i="6"/>
  <c r="N1689" i="6"/>
  <c r="M1689" i="6"/>
  <c r="L1689" i="6"/>
  <c r="K1689" i="6"/>
  <c r="J1689" i="6"/>
  <c r="I1689" i="6"/>
  <c r="H1689" i="6"/>
  <c r="G1689" i="6"/>
  <c r="F1689" i="6"/>
  <c r="E1689" i="6"/>
  <c r="D1689" i="6"/>
  <c r="C1689" i="6"/>
  <c r="N1688" i="6"/>
  <c r="M1688" i="6"/>
  <c r="L1688" i="6"/>
  <c r="K1688" i="6"/>
  <c r="J1688" i="6"/>
  <c r="I1688" i="6"/>
  <c r="H1688" i="6"/>
  <c r="G1688" i="6"/>
  <c r="F1688" i="6"/>
  <c r="E1688" i="6"/>
  <c r="D1688" i="6"/>
  <c r="C1688" i="6"/>
  <c r="N1687" i="6"/>
  <c r="M1687" i="6"/>
  <c r="L1687" i="6"/>
  <c r="K1687" i="6"/>
  <c r="J1687" i="6"/>
  <c r="I1687" i="6"/>
  <c r="H1687" i="6"/>
  <c r="G1687" i="6"/>
  <c r="F1687" i="6"/>
  <c r="E1687" i="6"/>
  <c r="D1687" i="6"/>
  <c r="C1687" i="6"/>
  <c r="N1686" i="6"/>
  <c r="M1686" i="6"/>
  <c r="L1686" i="6"/>
  <c r="K1686" i="6"/>
  <c r="J1686" i="6"/>
  <c r="I1686" i="6"/>
  <c r="H1686" i="6"/>
  <c r="G1686" i="6"/>
  <c r="F1686" i="6"/>
  <c r="E1686" i="6"/>
  <c r="D1686" i="6"/>
  <c r="C1686" i="6"/>
  <c r="N1685" i="6"/>
  <c r="M1685" i="6"/>
  <c r="L1685" i="6"/>
  <c r="K1685" i="6"/>
  <c r="J1685" i="6"/>
  <c r="I1685" i="6"/>
  <c r="H1685" i="6"/>
  <c r="G1685" i="6"/>
  <c r="F1685" i="6"/>
  <c r="E1685" i="6"/>
  <c r="D1685" i="6"/>
  <c r="C1685" i="6"/>
  <c r="N1684" i="6"/>
  <c r="M1684" i="6"/>
  <c r="L1684" i="6"/>
  <c r="K1684" i="6"/>
  <c r="J1684" i="6"/>
  <c r="I1684" i="6"/>
  <c r="H1684" i="6"/>
  <c r="G1684" i="6"/>
  <c r="F1684" i="6"/>
  <c r="E1684" i="6"/>
  <c r="D1684" i="6"/>
  <c r="C1684" i="6"/>
  <c r="N1683" i="6"/>
  <c r="M1683" i="6"/>
  <c r="L1683" i="6"/>
  <c r="K1683" i="6"/>
  <c r="J1683" i="6"/>
  <c r="I1683" i="6"/>
  <c r="H1683" i="6"/>
  <c r="G1683" i="6"/>
  <c r="F1683" i="6"/>
  <c r="E1683" i="6"/>
  <c r="D1683" i="6"/>
  <c r="C1683" i="6"/>
  <c r="N1682" i="6"/>
  <c r="M1682" i="6"/>
  <c r="L1682" i="6"/>
  <c r="K1682" i="6"/>
  <c r="J1682" i="6"/>
  <c r="I1682" i="6"/>
  <c r="H1682" i="6"/>
  <c r="G1682" i="6"/>
  <c r="F1682" i="6"/>
  <c r="E1682" i="6"/>
  <c r="D1682" i="6"/>
  <c r="C1682" i="6"/>
  <c r="N1681" i="6"/>
  <c r="M1681" i="6"/>
  <c r="L1681" i="6"/>
  <c r="K1681" i="6"/>
  <c r="J1681" i="6"/>
  <c r="I1681" i="6"/>
  <c r="H1681" i="6"/>
  <c r="G1681" i="6"/>
  <c r="F1681" i="6"/>
  <c r="E1681" i="6"/>
  <c r="D1681" i="6"/>
  <c r="C1681" i="6"/>
  <c r="N1680" i="6"/>
  <c r="M1680" i="6"/>
  <c r="L1680" i="6"/>
  <c r="K1680" i="6"/>
  <c r="J1680" i="6"/>
  <c r="I1680" i="6"/>
  <c r="H1680" i="6"/>
  <c r="G1680" i="6"/>
  <c r="F1680" i="6"/>
  <c r="E1680" i="6"/>
  <c r="D1680" i="6"/>
  <c r="C1680" i="6"/>
  <c r="N1679" i="6"/>
  <c r="M1679" i="6"/>
  <c r="L1679" i="6"/>
  <c r="K1679" i="6"/>
  <c r="J1679" i="6"/>
  <c r="I1679" i="6"/>
  <c r="H1679" i="6"/>
  <c r="G1679" i="6"/>
  <c r="F1679" i="6"/>
  <c r="E1679" i="6"/>
  <c r="D1679" i="6"/>
  <c r="C1679" i="6"/>
  <c r="N1678" i="6"/>
  <c r="M1678" i="6"/>
  <c r="L1678" i="6"/>
  <c r="K1678" i="6"/>
  <c r="J1678" i="6"/>
  <c r="I1678" i="6"/>
  <c r="H1678" i="6"/>
  <c r="G1678" i="6"/>
  <c r="F1678" i="6"/>
  <c r="E1678" i="6"/>
  <c r="D1678" i="6"/>
  <c r="C1678" i="6"/>
  <c r="N1677" i="6"/>
  <c r="M1677" i="6"/>
  <c r="L1677" i="6"/>
  <c r="K1677" i="6"/>
  <c r="J1677" i="6"/>
  <c r="I1677" i="6"/>
  <c r="H1677" i="6"/>
  <c r="G1677" i="6"/>
  <c r="F1677" i="6"/>
  <c r="E1677" i="6"/>
  <c r="D1677" i="6"/>
  <c r="C1677" i="6"/>
  <c r="N1676" i="6"/>
  <c r="M1676" i="6"/>
  <c r="L1676" i="6"/>
  <c r="K1676" i="6"/>
  <c r="J1676" i="6"/>
  <c r="I1676" i="6"/>
  <c r="H1676" i="6"/>
  <c r="G1676" i="6"/>
  <c r="F1676" i="6"/>
  <c r="E1676" i="6"/>
  <c r="D1676" i="6"/>
  <c r="C1676" i="6"/>
  <c r="N1675" i="6"/>
  <c r="M1675" i="6"/>
  <c r="L1675" i="6"/>
  <c r="K1675" i="6"/>
  <c r="J1675" i="6"/>
  <c r="I1675" i="6"/>
  <c r="H1675" i="6"/>
  <c r="G1675" i="6"/>
  <c r="F1675" i="6"/>
  <c r="E1675" i="6"/>
  <c r="D1675" i="6"/>
  <c r="C1675" i="6"/>
  <c r="N1674" i="6"/>
  <c r="M1674" i="6"/>
  <c r="L1674" i="6"/>
  <c r="K1674" i="6"/>
  <c r="J1674" i="6"/>
  <c r="I1674" i="6"/>
  <c r="H1674" i="6"/>
  <c r="G1674" i="6"/>
  <c r="F1674" i="6"/>
  <c r="E1674" i="6"/>
  <c r="D1674" i="6"/>
  <c r="C1674" i="6"/>
  <c r="N1673" i="6"/>
  <c r="M1673" i="6"/>
  <c r="L1673" i="6"/>
  <c r="K1673" i="6"/>
  <c r="J1673" i="6"/>
  <c r="I1673" i="6"/>
  <c r="H1673" i="6"/>
  <c r="G1673" i="6"/>
  <c r="F1673" i="6"/>
  <c r="E1673" i="6"/>
  <c r="D1673" i="6"/>
  <c r="C1673" i="6"/>
  <c r="N1672" i="6"/>
  <c r="M1672" i="6"/>
  <c r="L1672" i="6"/>
  <c r="K1672" i="6"/>
  <c r="J1672" i="6"/>
  <c r="I1672" i="6"/>
  <c r="H1672" i="6"/>
  <c r="G1672" i="6"/>
  <c r="F1672" i="6"/>
  <c r="E1672" i="6"/>
  <c r="D1672" i="6"/>
  <c r="C1672" i="6"/>
  <c r="N1671" i="6"/>
  <c r="M1671" i="6"/>
  <c r="L1671" i="6"/>
  <c r="K1671" i="6"/>
  <c r="J1671" i="6"/>
  <c r="I1671" i="6"/>
  <c r="H1671" i="6"/>
  <c r="G1671" i="6"/>
  <c r="F1671" i="6"/>
  <c r="E1671" i="6"/>
  <c r="D1671" i="6"/>
  <c r="C1671" i="6"/>
  <c r="N1670" i="6"/>
  <c r="M1670" i="6"/>
  <c r="L1670" i="6"/>
  <c r="K1670" i="6"/>
  <c r="J1670" i="6"/>
  <c r="I1670" i="6"/>
  <c r="H1670" i="6"/>
  <c r="G1670" i="6"/>
  <c r="F1670" i="6"/>
  <c r="E1670" i="6"/>
  <c r="D1670" i="6"/>
  <c r="C1670" i="6"/>
  <c r="N1669" i="6"/>
  <c r="M1669" i="6"/>
  <c r="L1669" i="6"/>
  <c r="K1669" i="6"/>
  <c r="J1669" i="6"/>
  <c r="I1669" i="6"/>
  <c r="H1669" i="6"/>
  <c r="G1669" i="6"/>
  <c r="F1669" i="6"/>
  <c r="E1669" i="6"/>
  <c r="D1669" i="6"/>
  <c r="C1669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N1667" i="6"/>
  <c r="M1667" i="6"/>
  <c r="L1667" i="6"/>
  <c r="K1667" i="6"/>
  <c r="J1667" i="6"/>
  <c r="I1667" i="6"/>
  <c r="H1667" i="6"/>
  <c r="G1667" i="6"/>
  <c r="F1667" i="6"/>
  <c r="E1667" i="6"/>
  <c r="D1667" i="6"/>
  <c r="C1667" i="6"/>
  <c r="N1666" i="6"/>
  <c r="M1666" i="6"/>
  <c r="L1666" i="6"/>
  <c r="K1666" i="6"/>
  <c r="J1666" i="6"/>
  <c r="I1666" i="6"/>
  <c r="H1666" i="6"/>
  <c r="G1666" i="6"/>
  <c r="F1666" i="6"/>
  <c r="E1666" i="6"/>
  <c r="D1666" i="6"/>
  <c r="C1666" i="6"/>
  <c r="N1665" i="6"/>
  <c r="M1665" i="6"/>
  <c r="L1665" i="6"/>
  <c r="K1665" i="6"/>
  <c r="J1665" i="6"/>
  <c r="I1665" i="6"/>
  <c r="H1665" i="6"/>
  <c r="G1665" i="6"/>
  <c r="F1665" i="6"/>
  <c r="E1665" i="6"/>
  <c r="D1665" i="6"/>
  <c r="C1665" i="6"/>
  <c r="N1664" i="6"/>
  <c r="M1664" i="6"/>
  <c r="L1664" i="6"/>
  <c r="K1664" i="6"/>
  <c r="J1664" i="6"/>
  <c r="I1664" i="6"/>
  <c r="H1664" i="6"/>
  <c r="G1664" i="6"/>
  <c r="F1664" i="6"/>
  <c r="E1664" i="6"/>
  <c r="D1664" i="6"/>
  <c r="C1664" i="6"/>
  <c r="N1663" i="6"/>
  <c r="M1663" i="6"/>
  <c r="L1663" i="6"/>
  <c r="K1663" i="6"/>
  <c r="J1663" i="6"/>
  <c r="I1663" i="6"/>
  <c r="H1663" i="6"/>
  <c r="G1663" i="6"/>
  <c r="F1663" i="6"/>
  <c r="E1663" i="6"/>
  <c r="D1663" i="6"/>
  <c r="C1663" i="6"/>
  <c r="N1662" i="6"/>
  <c r="M1662" i="6"/>
  <c r="L1662" i="6"/>
  <c r="K1662" i="6"/>
  <c r="J1662" i="6"/>
  <c r="I1662" i="6"/>
  <c r="H1662" i="6"/>
  <c r="G1662" i="6"/>
  <c r="F1662" i="6"/>
  <c r="E1662" i="6"/>
  <c r="D1662" i="6"/>
  <c r="C1662" i="6"/>
  <c r="N1661" i="6"/>
  <c r="M1661" i="6"/>
  <c r="L1661" i="6"/>
  <c r="K1661" i="6"/>
  <c r="J1661" i="6"/>
  <c r="I1661" i="6"/>
  <c r="H1661" i="6"/>
  <c r="G1661" i="6"/>
  <c r="F1661" i="6"/>
  <c r="E1661" i="6"/>
  <c r="D1661" i="6"/>
  <c r="C1661" i="6"/>
  <c r="N1660" i="6"/>
  <c r="M1660" i="6"/>
  <c r="L1660" i="6"/>
  <c r="K1660" i="6"/>
  <c r="J1660" i="6"/>
  <c r="I1660" i="6"/>
  <c r="H1660" i="6"/>
  <c r="G1660" i="6"/>
  <c r="F1660" i="6"/>
  <c r="E1660" i="6"/>
  <c r="D1660" i="6"/>
  <c r="C1660" i="6"/>
  <c r="N1659" i="6"/>
  <c r="M1659" i="6"/>
  <c r="L1659" i="6"/>
  <c r="K1659" i="6"/>
  <c r="J1659" i="6"/>
  <c r="I1659" i="6"/>
  <c r="H1659" i="6"/>
  <c r="G1659" i="6"/>
  <c r="F1659" i="6"/>
  <c r="E1659" i="6"/>
  <c r="D1659" i="6"/>
  <c r="C1659" i="6"/>
  <c r="N1658" i="6"/>
  <c r="M1658" i="6"/>
  <c r="L1658" i="6"/>
  <c r="K1658" i="6"/>
  <c r="J1658" i="6"/>
  <c r="I1658" i="6"/>
  <c r="H1658" i="6"/>
  <c r="G1658" i="6"/>
  <c r="F1658" i="6"/>
  <c r="E1658" i="6"/>
  <c r="D1658" i="6"/>
  <c r="C1658" i="6"/>
  <c r="N1657" i="6"/>
  <c r="M1657" i="6"/>
  <c r="L1657" i="6"/>
  <c r="K1657" i="6"/>
  <c r="J1657" i="6"/>
  <c r="I1657" i="6"/>
  <c r="H1657" i="6"/>
  <c r="G1657" i="6"/>
  <c r="F1657" i="6"/>
  <c r="E1657" i="6"/>
  <c r="D1657" i="6"/>
  <c r="C1657" i="6"/>
  <c r="N1656" i="6"/>
  <c r="M1656" i="6"/>
  <c r="L1656" i="6"/>
  <c r="K1656" i="6"/>
  <c r="J1656" i="6"/>
  <c r="I1656" i="6"/>
  <c r="H1656" i="6"/>
  <c r="G1656" i="6"/>
  <c r="F1656" i="6"/>
  <c r="E1656" i="6"/>
  <c r="D1656" i="6"/>
  <c r="C1656" i="6"/>
  <c r="N1655" i="6"/>
  <c r="M1655" i="6"/>
  <c r="L1655" i="6"/>
  <c r="K1655" i="6"/>
  <c r="J1655" i="6"/>
  <c r="I1655" i="6"/>
  <c r="H1655" i="6"/>
  <c r="G1655" i="6"/>
  <c r="F1655" i="6"/>
  <c r="E1655" i="6"/>
  <c r="D1655" i="6"/>
  <c r="C1655" i="6"/>
  <c r="N1654" i="6"/>
  <c r="M1654" i="6"/>
  <c r="L1654" i="6"/>
  <c r="K1654" i="6"/>
  <c r="J1654" i="6"/>
  <c r="I1654" i="6"/>
  <c r="H1654" i="6"/>
  <c r="G1654" i="6"/>
  <c r="F1654" i="6"/>
  <c r="E1654" i="6"/>
  <c r="D1654" i="6"/>
  <c r="C1654" i="6"/>
  <c r="N1653" i="6"/>
  <c r="M1653" i="6"/>
  <c r="L1653" i="6"/>
  <c r="K1653" i="6"/>
  <c r="J1653" i="6"/>
  <c r="I1653" i="6"/>
  <c r="H1653" i="6"/>
  <c r="G1653" i="6"/>
  <c r="F1653" i="6"/>
  <c r="E1653" i="6"/>
  <c r="D1653" i="6"/>
  <c r="C1653" i="6"/>
  <c r="N1652" i="6"/>
  <c r="M1652" i="6"/>
  <c r="L1652" i="6"/>
  <c r="K1652" i="6"/>
  <c r="J1652" i="6"/>
  <c r="I1652" i="6"/>
  <c r="H1652" i="6"/>
  <c r="G1652" i="6"/>
  <c r="F1652" i="6"/>
  <c r="E1652" i="6"/>
  <c r="D1652" i="6"/>
  <c r="C1652" i="6"/>
  <c r="N1651" i="6"/>
  <c r="M1651" i="6"/>
  <c r="L1651" i="6"/>
  <c r="K1651" i="6"/>
  <c r="J1651" i="6"/>
  <c r="I1651" i="6"/>
  <c r="H1651" i="6"/>
  <c r="G1651" i="6"/>
  <c r="F1651" i="6"/>
  <c r="E1651" i="6"/>
  <c r="D1651" i="6"/>
  <c r="C1651" i="6"/>
  <c r="N1650" i="6"/>
  <c r="M1650" i="6"/>
  <c r="L1650" i="6"/>
  <c r="K1650" i="6"/>
  <c r="J1650" i="6"/>
  <c r="I1650" i="6"/>
  <c r="H1650" i="6"/>
  <c r="G1650" i="6"/>
  <c r="F1650" i="6"/>
  <c r="E1650" i="6"/>
  <c r="D1650" i="6"/>
  <c r="C1650" i="6"/>
  <c r="N1649" i="6"/>
  <c r="M1649" i="6"/>
  <c r="L1649" i="6"/>
  <c r="K1649" i="6"/>
  <c r="J1649" i="6"/>
  <c r="I1649" i="6"/>
  <c r="H1649" i="6"/>
  <c r="G1649" i="6"/>
  <c r="F1649" i="6"/>
  <c r="E1649" i="6"/>
  <c r="D1649" i="6"/>
  <c r="C1649" i="6"/>
  <c r="N1648" i="6"/>
  <c r="M1648" i="6"/>
  <c r="L1648" i="6"/>
  <c r="K1648" i="6"/>
  <c r="J1648" i="6"/>
  <c r="I1648" i="6"/>
  <c r="H1648" i="6"/>
  <c r="G1648" i="6"/>
  <c r="F1648" i="6"/>
  <c r="E1648" i="6"/>
  <c r="D1648" i="6"/>
  <c r="C1648" i="6"/>
  <c r="N1647" i="6"/>
  <c r="M1647" i="6"/>
  <c r="L1647" i="6"/>
  <c r="K1647" i="6"/>
  <c r="J1647" i="6"/>
  <c r="I1647" i="6"/>
  <c r="H1647" i="6"/>
  <c r="G1647" i="6"/>
  <c r="F1647" i="6"/>
  <c r="E1647" i="6"/>
  <c r="D1647" i="6"/>
  <c r="C1647" i="6"/>
  <c r="N1646" i="6"/>
  <c r="M1646" i="6"/>
  <c r="L1646" i="6"/>
  <c r="K1646" i="6"/>
  <c r="J1646" i="6"/>
  <c r="I1646" i="6"/>
  <c r="H1646" i="6"/>
  <c r="G1646" i="6"/>
  <c r="F1646" i="6"/>
  <c r="E1646" i="6"/>
  <c r="D1646" i="6"/>
  <c r="C1646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N1644" i="6"/>
  <c r="M1644" i="6"/>
  <c r="L1644" i="6"/>
  <c r="K1644" i="6"/>
  <c r="J1644" i="6"/>
  <c r="I1644" i="6"/>
  <c r="H1644" i="6"/>
  <c r="G1644" i="6"/>
  <c r="F1644" i="6"/>
  <c r="E1644" i="6"/>
  <c r="D1644" i="6"/>
  <c r="C1644" i="6"/>
  <c r="N1643" i="6"/>
  <c r="M1643" i="6"/>
  <c r="L1643" i="6"/>
  <c r="K1643" i="6"/>
  <c r="J1643" i="6"/>
  <c r="I1643" i="6"/>
  <c r="H1643" i="6"/>
  <c r="G1643" i="6"/>
  <c r="F1643" i="6"/>
  <c r="E1643" i="6"/>
  <c r="D1643" i="6"/>
  <c r="C1643" i="6"/>
  <c r="N1642" i="6"/>
  <c r="M1642" i="6"/>
  <c r="L1642" i="6"/>
  <c r="K1642" i="6"/>
  <c r="J1642" i="6"/>
  <c r="I1642" i="6"/>
  <c r="H1642" i="6"/>
  <c r="G1642" i="6"/>
  <c r="F1642" i="6"/>
  <c r="E1642" i="6"/>
  <c r="D1642" i="6"/>
  <c r="C1642" i="6"/>
  <c r="N1641" i="6"/>
  <c r="M1641" i="6"/>
  <c r="L1641" i="6"/>
  <c r="K1641" i="6"/>
  <c r="J1641" i="6"/>
  <c r="I1641" i="6"/>
  <c r="H1641" i="6"/>
  <c r="G1641" i="6"/>
  <c r="F1641" i="6"/>
  <c r="E1641" i="6"/>
  <c r="D1641" i="6"/>
  <c r="C1641" i="6"/>
  <c r="N1640" i="6"/>
  <c r="M1640" i="6"/>
  <c r="L1640" i="6"/>
  <c r="K1640" i="6"/>
  <c r="J1640" i="6"/>
  <c r="I1640" i="6"/>
  <c r="H1640" i="6"/>
  <c r="G1640" i="6"/>
  <c r="F1640" i="6"/>
  <c r="E1640" i="6"/>
  <c r="D1640" i="6"/>
  <c r="C1640" i="6"/>
  <c r="N1639" i="6"/>
  <c r="M1639" i="6"/>
  <c r="L1639" i="6"/>
  <c r="K1639" i="6"/>
  <c r="J1639" i="6"/>
  <c r="I1639" i="6"/>
  <c r="H1639" i="6"/>
  <c r="G1639" i="6"/>
  <c r="F1639" i="6"/>
  <c r="E1639" i="6"/>
  <c r="D1639" i="6"/>
  <c r="C1639" i="6"/>
  <c r="N1638" i="6"/>
  <c r="M1638" i="6"/>
  <c r="L1638" i="6"/>
  <c r="K1638" i="6"/>
  <c r="J1638" i="6"/>
  <c r="I1638" i="6"/>
  <c r="H1638" i="6"/>
  <c r="G1638" i="6"/>
  <c r="F1638" i="6"/>
  <c r="E1638" i="6"/>
  <c r="D1638" i="6"/>
  <c r="C1638" i="6"/>
  <c r="N1637" i="6"/>
  <c r="M1637" i="6"/>
  <c r="L1637" i="6"/>
  <c r="K1637" i="6"/>
  <c r="J1637" i="6"/>
  <c r="I1637" i="6"/>
  <c r="H1637" i="6"/>
  <c r="G1637" i="6"/>
  <c r="F1637" i="6"/>
  <c r="E1637" i="6"/>
  <c r="D1637" i="6"/>
  <c r="C1637" i="6"/>
  <c r="N1636" i="6"/>
  <c r="M1636" i="6"/>
  <c r="L1636" i="6"/>
  <c r="K1636" i="6"/>
  <c r="J1636" i="6"/>
  <c r="I1636" i="6"/>
  <c r="H1636" i="6"/>
  <c r="G1636" i="6"/>
  <c r="F1636" i="6"/>
  <c r="E1636" i="6"/>
  <c r="D1636" i="6"/>
  <c r="C1636" i="6"/>
  <c r="N1635" i="6"/>
  <c r="M1635" i="6"/>
  <c r="L1635" i="6"/>
  <c r="K1635" i="6"/>
  <c r="J1635" i="6"/>
  <c r="I1635" i="6"/>
  <c r="H1635" i="6"/>
  <c r="G1635" i="6"/>
  <c r="F1635" i="6"/>
  <c r="E1635" i="6"/>
  <c r="D1635" i="6"/>
  <c r="C1635" i="6"/>
  <c r="N1634" i="6"/>
  <c r="M1634" i="6"/>
  <c r="L1634" i="6"/>
  <c r="K1634" i="6"/>
  <c r="J1634" i="6"/>
  <c r="I1634" i="6"/>
  <c r="H1634" i="6"/>
  <c r="G1634" i="6"/>
  <c r="F1634" i="6"/>
  <c r="E1634" i="6"/>
  <c r="D1634" i="6"/>
  <c r="C1634" i="6"/>
  <c r="N1633" i="6"/>
  <c r="M1633" i="6"/>
  <c r="L1633" i="6"/>
  <c r="K1633" i="6"/>
  <c r="J1633" i="6"/>
  <c r="I1633" i="6"/>
  <c r="H1633" i="6"/>
  <c r="G1633" i="6"/>
  <c r="F1633" i="6"/>
  <c r="E1633" i="6"/>
  <c r="D1633" i="6"/>
  <c r="C1633" i="6"/>
  <c r="N1632" i="6"/>
  <c r="M1632" i="6"/>
  <c r="L1632" i="6"/>
  <c r="K1632" i="6"/>
  <c r="J1632" i="6"/>
  <c r="I1632" i="6"/>
  <c r="H1632" i="6"/>
  <c r="G1632" i="6"/>
  <c r="F1632" i="6"/>
  <c r="E1632" i="6"/>
  <c r="D1632" i="6"/>
  <c r="C1632" i="6"/>
  <c r="N1631" i="6"/>
  <c r="M1631" i="6"/>
  <c r="L1631" i="6"/>
  <c r="K1631" i="6"/>
  <c r="J1631" i="6"/>
  <c r="I1631" i="6"/>
  <c r="H1631" i="6"/>
  <c r="G1631" i="6"/>
  <c r="F1631" i="6"/>
  <c r="E1631" i="6"/>
  <c r="D1631" i="6"/>
  <c r="C1631" i="6"/>
  <c r="N1630" i="6"/>
  <c r="M1630" i="6"/>
  <c r="L1630" i="6"/>
  <c r="K1630" i="6"/>
  <c r="J1630" i="6"/>
  <c r="I1630" i="6"/>
  <c r="H1630" i="6"/>
  <c r="G1630" i="6"/>
  <c r="F1630" i="6"/>
  <c r="E1630" i="6"/>
  <c r="D1630" i="6"/>
  <c r="C1630" i="6"/>
  <c r="N1629" i="6"/>
  <c r="M1629" i="6"/>
  <c r="L1629" i="6"/>
  <c r="K1629" i="6"/>
  <c r="J1629" i="6"/>
  <c r="I1629" i="6"/>
  <c r="H1629" i="6"/>
  <c r="G1629" i="6"/>
  <c r="F1629" i="6"/>
  <c r="E1629" i="6"/>
  <c r="D1629" i="6"/>
  <c r="C1629" i="6"/>
  <c r="N1628" i="6"/>
  <c r="M1628" i="6"/>
  <c r="L1628" i="6"/>
  <c r="K1628" i="6"/>
  <c r="J1628" i="6"/>
  <c r="I1628" i="6"/>
  <c r="H1628" i="6"/>
  <c r="G1628" i="6"/>
  <c r="F1628" i="6"/>
  <c r="E1628" i="6"/>
  <c r="D1628" i="6"/>
  <c r="C1628" i="6"/>
  <c r="N1627" i="6"/>
  <c r="M1627" i="6"/>
  <c r="L1627" i="6"/>
  <c r="K1627" i="6"/>
  <c r="J1627" i="6"/>
  <c r="I1627" i="6"/>
  <c r="H1627" i="6"/>
  <c r="G1627" i="6"/>
  <c r="F1627" i="6"/>
  <c r="E1627" i="6"/>
  <c r="D1627" i="6"/>
  <c r="C1627" i="6"/>
  <c r="N1626" i="6"/>
  <c r="M1626" i="6"/>
  <c r="L1626" i="6"/>
  <c r="K1626" i="6"/>
  <c r="J1626" i="6"/>
  <c r="I1626" i="6"/>
  <c r="H1626" i="6"/>
  <c r="G1626" i="6"/>
  <c r="F1626" i="6"/>
  <c r="E1626" i="6"/>
  <c r="D1626" i="6"/>
  <c r="C1626" i="6"/>
  <c r="N1625" i="6"/>
  <c r="M1625" i="6"/>
  <c r="L1625" i="6"/>
  <c r="K1625" i="6"/>
  <c r="J1625" i="6"/>
  <c r="I1625" i="6"/>
  <c r="H1625" i="6"/>
  <c r="G1625" i="6"/>
  <c r="F1625" i="6"/>
  <c r="E1625" i="6"/>
  <c r="D1625" i="6"/>
  <c r="C1625" i="6"/>
  <c r="N1624" i="6"/>
  <c r="M1624" i="6"/>
  <c r="L1624" i="6"/>
  <c r="K1624" i="6"/>
  <c r="J1624" i="6"/>
  <c r="I1624" i="6"/>
  <c r="H1624" i="6"/>
  <c r="G1624" i="6"/>
  <c r="F1624" i="6"/>
  <c r="E1624" i="6"/>
  <c r="D1624" i="6"/>
  <c r="C1624" i="6"/>
  <c r="N1623" i="6"/>
  <c r="M1623" i="6"/>
  <c r="L1623" i="6"/>
  <c r="K1623" i="6"/>
  <c r="J1623" i="6"/>
  <c r="I1623" i="6"/>
  <c r="H1623" i="6"/>
  <c r="G1623" i="6"/>
  <c r="F1623" i="6"/>
  <c r="E1623" i="6"/>
  <c r="D1623" i="6"/>
  <c r="C1623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N1621" i="6"/>
  <c r="M1621" i="6"/>
  <c r="L1621" i="6"/>
  <c r="K1621" i="6"/>
  <c r="J1621" i="6"/>
  <c r="I1621" i="6"/>
  <c r="H1621" i="6"/>
  <c r="G1621" i="6"/>
  <c r="F1621" i="6"/>
  <c r="E1621" i="6"/>
  <c r="D1621" i="6"/>
  <c r="C1621" i="6"/>
  <c r="N1620" i="6"/>
  <c r="M1620" i="6"/>
  <c r="L1620" i="6"/>
  <c r="K1620" i="6"/>
  <c r="J1620" i="6"/>
  <c r="I1620" i="6"/>
  <c r="H1620" i="6"/>
  <c r="G1620" i="6"/>
  <c r="F1620" i="6"/>
  <c r="E1620" i="6"/>
  <c r="D1620" i="6"/>
  <c r="C1620" i="6"/>
  <c r="N1619" i="6"/>
  <c r="M1619" i="6"/>
  <c r="L1619" i="6"/>
  <c r="K1619" i="6"/>
  <c r="J1619" i="6"/>
  <c r="I1619" i="6"/>
  <c r="H1619" i="6"/>
  <c r="G1619" i="6"/>
  <c r="F1619" i="6"/>
  <c r="E1619" i="6"/>
  <c r="D1619" i="6"/>
  <c r="C1619" i="6"/>
  <c r="N1618" i="6"/>
  <c r="M1618" i="6"/>
  <c r="L1618" i="6"/>
  <c r="K1618" i="6"/>
  <c r="J1618" i="6"/>
  <c r="I1618" i="6"/>
  <c r="H1618" i="6"/>
  <c r="G1618" i="6"/>
  <c r="F1618" i="6"/>
  <c r="E1618" i="6"/>
  <c r="D1618" i="6"/>
  <c r="C1618" i="6"/>
  <c r="N1617" i="6"/>
  <c r="M1617" i="6"/>
  <c r="L1617" i="6"/>
  <c r="K1617" i="6"/>
  <c r="J1617" i="6"/>
  <c r="I1617" i="6"/>
  <c r="H1617" i="6"/>
  <c r="G1617" i="6"/>
  <c r="F1617" i="6"/>
  <c r="E1617" i="6"/>
  <c r="D1617" i="6"/>
  <c r="C1617" i="6"/>
  <c r="N1616" i="6"/>
  <c r="M1616" i="6"/>
  <c r="L1616" i="6"/>
  <c r="K1616" i="6"/>
  <c r="J1616" i="6"/>
  <c r="I1616" i="6"/>
  <c r="H1616" i="6"/>
  <c r="G1616" i="6"/>
  <c r="F1616" i="6"/>
  <c r="E1616" i="6"/>
  <c r="D1616" i="6"/>
  <c r="C1616" i="6"/>
  <c r="N1615" i="6"/>
  <c r="M1615" i="6"/>
  <c r="L1615" i="6"/>
  <c r="K1615" i="6"/>
  <c r="J1615" i="6"/>
  <c r="I1615" i="6"/>
  <c r="H1615" i="6"/>
  <c r="G1615" i="6"/>
  <c r="F1615" i="6"/>
  <c r="E1615" i="6"/>
  <c r="D1615" i="6"/>
  <c r="C1615" i="6"/>
  <c r="N1614" i="6"/>
  <c r="M1614" i="6"/>
  <c r="L1614" i="6"/>
  <c r="K1614" i="6"/>
  <c r="J1614" i="6"/>
  <c r="I1614" i="6"/>
  <c r="H1614" i="6"/>
  <c r="G1614" i="6"/>
  <c r="F1614" i="6"/>
  <c r="E1614" i="6"/>
  <c r="D1614" i="6"/>
  <c r="C1614" i="6"/>
  <c r="N1613" i="6"/>
  <c r="M1613" i="6"/>
  <c r="L1613" i="6"/>
  <c r="K1613" i="6"/>
  <c r="J1613" i="6"/>
  <c r="I1613" i="6"/>
  <c r="H1613" i="6"/>
  <c r="G1613" i="6"/>
  <c r="F1613" i="6"/>
  <c r="E1613" i="6"/>
  <c r="D1613" i="6"/>
  <c r="C1613" i="6"/>
  <c r="N1612" i="6"/>
  <c r="M1612" i="6"/>
  <c r="L1612" i="6"/>
  <c r="K1612" i="6"/>
  <c r="J1612" i="6"/>
  <c r="I1612" i="6"/>
  <c r="H1612" i="6"/>
  <c r="G1612" i="6"/>
  <c r="F1612" i="6"/>
  <c r="E1612" i="6"/>
  <c r="D1612" i="6"/>
  <c r="C1612" i="6"/>
  <c r="N1611" i="6"/>
  <c r="M1611" i="6"/>
  <c r="L1611" i="6"/>
  <c r="K1611" i="6"/>
  <c r="J1611" i="6"/>
  <c r="I1611" i="6"/>
  <c r="H1611" i="6"/>
  <c r="G1611" i="6"/>
  <c r="F1611" i="6"/>
  <c r="E1611" i="6"/>
  <c r="D1611" i="6"/>
  <c r="C1611" i="6"/>
  <c r="N1610" i="6"/>
  <c r="M1610" i="6"/>
  <c r="L1610" i="6"/>
  <c r="K1610" i="6"/>
  <c r="J1610" i="6"/>
  <c r="I1610" i="6"/>
  <c r="H1610" i="6"/>
  <c r="G1610" i="6"/>
  <c r="F1610" i="6"/>
  <c r="E1610" i="6"/>
  <c r="D1610" i="6"/>
  <c r="C1610" i="6"/>
  <c r="N1609" i="6"/>
  <c r="M1609" i="6"/>
  <c r="L1609" i="6"/>
  <c r="K1609" i="6"/>
  <c r="J1609" i="6"/>
  <c r="I1609" i="6"/>
  <c r="H1609" i="6"/>
  <c r="G1609" i="6"/>
  <c r="F1609" i="6"/>
  <c r="E1609" i="6"/>
  <c r="D1609" i="6"/>
  <c r="C1609" i="6"/>
  <c r="N1608" i="6"/>
  <c r="M1608" i="6"/>
  <c r="L1608" i="6"/>
  <c r="K1608" i="6"/>
  <c r="J1608" i="6"/>
  <c r="I1608" i="6"/>
  <c r="H1608" i="6"/>
  <c r="G1608" i="6"/>
  <c r="F1608" i="6"/>
  <c r="E1608" i="6"/>
  <c r="D1608" i="6"/>
  <c r="C1608" i="6"/>
  <c r="N1607" i="6"/>
  <c r="M1607" i="6"/>
  <c r="L1607" i="6"/>
  <c r="K1607" i="6"/>
  <c r="J1607" i="6"/>
  <c r="I1607" i="6"/>
  <c r="H1607" i="6"/>
  <c r="G1607" i="6"/>
  <c r="F1607" i="6"/>
  <c r="E1607" i="6"/>
  <c r="D1607" i="6"/>
  <c r="C1607" i="6"/>
  <c r="N1606" i="6"/>
  <c r="M1606" i="6"/>
  <c r="L1606" i="6"/>
  <c r="K1606" i="6"/>
  <c r="J1606" i="6"/>
  <c r="I1606" i="6"/>
  <c r="H1606" i="6"/>
  <c r="G1606" i="6"/>
  <c r="F1606" i="6"/>
  <c r="E1606" i="6"/>
  <c r="D1606" i="6"/>
  <c r="C1606" i="6"/>
  <c r="N1605" i="6"/>
  <c r="M1605" i="6"/>
  <c r="L1605" i="6"/>
  <c r="K1605" i="6"/>
  <c r="J1605" i="6"/>
  <c r="I1605" i="6"/>
  <c r="H1605" i="6"/>
  <c r="G1605" i="6"/>
  <c r="F1605" i="6"/>
  <c r="E1605" i="6"/>
  <c r="D1605" i="6"/>
  <c r="C1605" i="6"/>
  <c r="N1604" i="6"/>
  <c r="M1604" i="6"/>
  <c r="L1604" i="6"/>
  <c r="K1604" i="6"/>
  <c r="J1604" i="6"/>
  <c r="I1604" i="6"/>
  <c r="H1604" i="6"/>
  <c r="G1604" i="6"/>
  <c r="F1604" i="6"/>
  <c r="E1604" i="6"/>
  <c r="D1604" i="6"/>
  <c r="C1604" i="6"/>
  <c r="N1603" i="6"/>
  <c r="M1603" i="6"/>
  <c r="L1603" i="6"/>
  <c r="K1603" i="6"/>
  <c r="J1603" i="6"/>
  <c r="I1603" i="6"/>
  <c r="H1603" i="6"/>
  <c r="G1603" i="6"/>
  <c r="F1603" i="6"/>
  <c r="E1603" i="6"/>
  <c r="D1603" i="6"/>
  <c r="C1603" i="6"/>
  <c r="N1602" i="6"/>
  <c r="M1602" i="6"/>
  <c r="L1602" i="6"/>
  <c r="K1602" i="6"/>
  <c r="J1602" i="6"/>
  <c r="I1602" i="6"/>
  <c r="H1602" i="6"/>
  <c r="G1602" i="6"/>
  <c r="F1602" i="6"/>
  <c r="E1602" i="6"/>
  <c r="D1602" i="6"/>
  <c r="C1602" i="6"/>
  <c r="N1601" i="6"/>
  <c r="M1601" i="6"/>
  <c r="L1601" i="6"/>
  <c r="K1601" i="6"/>
  <c r="J1601" i="6"/>
  <c r="I1601" i="6"/>
  <c r="H1601" i="6"/>
  <c r="G1601" i="6"/>
  <c r="F1601" i="6"/>
  <c r="E1601" i="6"/>
  <c r="D1601" i="6"/>
  <c r="C1601" i="6"/>
  <c r="N1600" i="6"/>
  <c r="M1600" i="6"/>
  <c r="L1600" i="6"/>
  <c r="K1600" i="6"/>
  <c r="J1600" i="6"/>
  <c r="I1600" i="6"/>
  <c r="H1600" i="6"/>
  <c r="G1600" i="6"/>
  <c r="F1600" i="6"/>
  <c r="E1600" i="6"/>
  <c r="D1600" i="6"/>
  <c r="C1600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N1598" i="6"/>
  <c r="M1598" i="6"/>
  <c r="L1598" i="6"/>
  <c r="K1598" i="6"/>
  <c r="J1598" i="6"/>
  <c r="I1598" i="6"/>
  <c r="H1598" i="6"/>
  <c r="G1598" i="6"/>
  <c r="F1598" i="6"/>
  <c r="E1598" i="6"/>
  <c r="D1598" i="6"/>
  <c r="C1598" i="6"/>
  <c r="N1597" i="6"/>
  <c r="M1597" i="6"/>
  <c r="L1597" i="6"/>
  <c r="K1597" i="6"/>
  <c r="J1597" i="6"/>
  <c r="I1597" i="6"/>
  <c r="H1597" i="6"/>
  <c r="G1597" i="6"/>
  <c r="F1597" i="6"/>
  <c r="E1597" i="6"/>
  <c r="D1597" i="6"/>
  <c r="C1597" i="6"/>
  <c r="N1596" i="6"/>
  <c r="M1596" i="6"/>
  <c r="L1596" i="6"/>
  <c r="K1596" i="6"/>
  <c r="J1596" i="6"/>
  <c r="I1596" i="6"/>
  <c r="H1596" i="6"/>
  <c r="G1596" i="6"/>
  <c r="F1596" i="6"/>
  <c r="E1596" i="6"/>
  <c r="D1596" i="6"/>
  <c r="C1596" i="6"/>
  <c r="N1595" i="6"/>
  <c r="M1595" i="6"/>
  <c r="L1595" i="6"/>
  <c r="K1595" i="6"/>
  <c r="J1595" i="6"/>
  <c r="I1595" i="6"/>
  <c r="H1595" i="6"/>
  <c r="G1595" i="6"/>
  <c r="F1595" i="6"/>
  <c r="E1595" i="6"/>
  <c r="D1595" i="6"/>
  <c r="C1595" i="6"/>
  <c r="N1594" i="6"/>
  <c r="M1594" i="6"/>
  <c r="L1594" i="6"/>
  <c r="K1594" i="6"/>
  <c r="J1594" i="6"/>
  <c r="I1594" i="6"/>
  <c r="H1594" i="6"/>
  <c r="G1594" i="6"/>
  <c r="F1594" i="6"/>
  <c r="E1594" i="6"/>
  <c r="D1594" i="6"/>
  <c r="C1594" i="6"/>
  <c r="N1593" i="6"/>
  <c r="M1593" i="6"/>
  <c r="L1593" i="6"/>
  <c r="K1593" i="6"/>
  <c r="J1593" i="6"/>
  <c r="I1593" i="6"/>
  <c r="H1593" i="6"/>
  <c r="G1593" i="6"/>
  <c r="F1593" i="6"/>
  <c r="E1593" i="6"/>
  <c r="D1593" i="6"/>
  <c r="C1593" i="6"/>
  <c r="N1592" i="6"/>
  <c r="M1592" i="6"/>
  <c r="L1592" i="6"/>
  <c r="K1592" i="6"/>
  <c r="J1592" i="6"/>
  <c r="I1592" i="6"/>
  <c r="H1592" i="6"/>
  <c r="G1592" i="6"/>
  <c r="F1592" i="6"/>
  <c r="E1592" i="6"/>
  <c r="D1592" i="6"/>
  <c r="C1592" i="6"/>
  <c r="N1591" i="6"/>
  <c r="M1591" i="6"/>
  <c r="L1591" i="6"/>
  <c r="K1591" i="6"/>
  <c r="J1591" i="6"/>
  <c r="I1591" i="6"/>
  <c r="H1591" i="6"/>
  <c r="G1591" i="6"/>
  <c r="F1591" i="6"/>
  <c r="E1591" i="6"/>
  <c r="D1591" i="6"/>
  <c r="C1591" i="6"/>
  <c r="N1590" i="6"/>
  <c r="M1590" i="6"/>
  <c r="L1590" i="6"/>
  <c r="K1590" i="6"/>
  <c r="J1590" i="6"/>
  <c r="I1590" i="6"/>
  <c r="H1590" i="6"/>
  <c r="G1590" i="6"/>
  <c r="F1590" i="6"/>
  <c r="E1590" i="6"/>
  <c r="D1590" i="6"/>
  <c r="C1590" i="6"/>
  <c r="N1589" i="6"/>
  <c r="M1589" i="6"/>
  <c r="L1589" i="6"/>
  <c r="K1589" i="6"/>
  <c r="J1589" i="6"/>
  <c r="I1589" i="6"/>
  <c r="H1589" i="6"/>
  <c r="G1589" i="6"/>
  <c r="F1589" i="6"/>
  <c r="E1589" i="6"/>
  <c r="D1589" i="6"/>
  <c r="C1589" i="6"/>
  <c r="N1588" i="6"/>
  <c r="M1588" i="6"/>
  <c r="L1588" i="6"/>
  <c r="K1588" i="6"/>
  <c r="J1588" i="6"/>
  <c r="I1588" i="6"/>
  <c r="H1588" i="6"/>
  <c r="G1588" i="6"/>
  <c r="F1588" i="6"/>
  <c r="E1588" i="6"/>
  <c r="D1588" i="6"/>
  <c r="C1588" i="6"/>
  <c r="N1587" i="6"/>
  <c r="M1587" i="6"/>
  <c r="L1587" i="6"/>
  <c r="K1587" i="6"/>
  <c r="J1587" i="6"/>
  <c r="I1587" i="6"/>
  <c r="H1587" i="6"/>
  <c r="G1587" i="6"/>
  <c r="F1587" i="6"/>
  <c r="E1587" i="6"/>
  <c r="D1587" i="6"/>
  <c r="C1587" i="6"/>
  <c r="N1586" i="6"/>
  <c r="M1586" i="6"/>
  <c r="L1586" i="6"/>
  <c r="K1586" i="6"/>
  <c r="J1586" i="6"/>
  <c r="I1586" i="6"/>
  <c r="H1586" i="6"/>
  <c r="G1586" i="6"/>
  <c r="F1586" i="6"/>
  <c r="E1586" i="6"/>
  <c r="D1586" i="6"/>
  <c r="C1586" i="6"/>
  <c r="N1585" i="6"/>
  <c r="M1585" i="6"/>
  <c r="L1585" i="6"/>
  <c r="K1585" i="6"/>
  <c r="J1585" i="6"/>
  <c r="I1585" i="6"/>
  <c r="H1585" i="6"/>
  <c r="G1585" i="6"/>
  <c r="F1585" i="6"/>
  <c r="E1585" i="6"/>
  <c r="D1585" i="6"/>
  <c r="C1585" i="6"/>
  <c r="N1584" i="6"/>
  <c r="M1584" i="6"/>
  <c r="L1584" i="6"/>
  <c r="K1584" i="6"/>
  <c r="J1584" i="6"/>
  <c r="I1584" i="6"/>
  <c r="H1584" i="6"/>
  <c r="G1584" i="6"/>
  <c r="F1584" i="6"/>
  <c r="E1584" i="6"/>
  <c r="D1584" i="6"/>
  <c r="C1584" i="6"/>
  <c r="N1583" i="6"/>
  <c r="M1583" i="6"/>
  <c r="L1583" i="6"/>
  <c r="K1583" i="6"/>
  <c r="J1583" i="6"/>
  <c r="I1583" i="6"/>
  <c r="H1583" i="6"/>
  <c r="G1583" i="6"/>
  <c r="F1583" i="6"/>
  <c r="E1583" i="6"/>
  <c r="D1583" i="6"/>
  <c r="C1583" i="6"/>
  <c r="N1582" i="6"/>
  <c r="M1582" i="6"/>
  <c r="L1582" i="6"/>
  <c r="K1582" i="6"/>
  <c r="J1582" i="6"/>
  <c r="I1582" i="6"/>
  <c r="H1582" i="6"/>
  <c r="G1582" i="6"/>
  <c r="F1582" i="6"/>
  <c r="E1582" i="6"/>
  <c r="D1582" i="6"/>
  <c r="C1582" i="6"/>
  <c r="N1581" i="6"/>
  <c r="M1581" i="6"/>
  <c r="L1581" i="6"/>
  <c r="K1581" i="6"/>
  <c r="J1581" i="6"/>
  <c r="I1581" i="6"/>
  <c r="H1581" i="6"/>
  <c r="G1581" i="6"/>
  <c r="F1581" i="6"/>
  <c r="E1581" i="6"/>
  <c r="D1581" i="6"/>
  <c r="C1581" i="6"/>
  <c r="N1580" i="6"/>
  <c r="M1580" i="6"/>
  <c r="L1580" i="6"/>
  <c r="K1580" i="6"/>
  <c r="J1580" i="6"/>
  <c r="I1580" i="6"/>
  <c r="H1580" i="6"/>
  <c r="G1580" i="6"/>
  <c r="F1580" i="6"/>
  <c r="E1580" i="6"/>
  <c r="D1580" i="6"/>
  <c r="C1580" i="6"/>
  <c r="N1579" i="6"/>
  <c r="M1579" i="6"/>
  <c r="L1579" i="6"/>
  <c r="K1579" i="6"/>
  <c r="J1579" i="6"/>
  <c r="I1579" i="6"/>
  <c r="H1579" i="6"/>
  <c r="G1579" i="6"/>
  <c r="F1579" i="6"/>
  <c r="E1579" i="6"/>
  <c r="D1579" i="6"/>
  <c r="C1579" i="6"/>
  <c r="N1578" i="6"/>
  <c r="M1578" i="6"/>
  <c r="L1578" i="6"/>
  <c r="K1578" i="6"/>
  <c r="J1578" i="6"/>
  <c r="I1578" i="6"/>
  <c r="H1578" i="6"/>
  <c r="G1578" i="6"/>
  <c r="F1578" i="6"/>
  <c r="E1578" i="6"/>
  <c r="D1578" i="6"/>
  <c r="C1578" i="6"/>
  <c r="N1577" i="6"/>
  <c r="M1577" i="6"/>
  <c r="L1577" i="6"/>
  <c r="K1577" i="6"/>
  <c r="J1577" i="6"/>
  <c r="I1577" i="6"/>
  <c r="H1577" i="6"/>
  <c r="G1577" i="6"/>
  <c r="F1577" i="6"/>
  <c r="E1577" i="6"/>
  <c r="D1577" i="6"/>
  <c r="C1577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N1575" i="6"/>
  <c r="M1575" i="6"/>
  <c r="L1575" i="6"/>
  <c r="K1575" i="6"/>
  <c r="J1575" i="6"/>
  <c r="I1575" i="6"/>
  <c r="H1575" i="6"/>
  <c r="G1575" i="6"/>
  <c r="F1575" i="6"/>
  <c r="E1575" i="6"/>
  <c r="D1575" i="6"/>
  <c r="C1575" i="6"/>
  <c r="N1574" i="6"/>
  <c r="M1574" i="6"/>
  <c r="L1574" i="6"/>
  <c r="K1574" i="6"/>
  <c r="J1574" i="6"/>
  <c r="I1574" i="6"/>
  <c r="H1574" i="6"/>
  <c r="G1574" i="6"/>
  <c r="F1574" i="6"/>
  <c r="E1574" i="6"/>
  <c r="D1574" i="6"/>
  <c r="C1574" i="6"/>
  <c r="N1573" i="6"/>
  <c r="M1573" i="6"/>
  <c r="L1573" i="6"/>
  <c r="K1573" i="6"/>
  <c r="J1573" i="6"/>
  <c r="I1573" i="6"/>
  <c r="H1573" i="6"/>
  <c r="G1573" i="6"/>
  <c r="F1573" i="6"/>
  <c r="E1573" i="6"/>
  <c r="D1573" i="6"/>
  <c r="C1573" i="6"/>
  <c r="N1572" i="6"/>
  <c r="M1572" i="6"/>
  <c r="L1572" i="6"/>
  <c r="K1572" i="6"/>
  <c r="J1572" i="6"/>
  <c r="I1572" i="6"/>
  <c r="H1572" i="6"/>
  <c r="G1572" i="6"/>
  <c r="F1572" i="6"/>
  <c r="E1572" i="6"/>
  <c r="D1572" i="6"/>
  <c r="C1572" i="6"/>
  <c r="N1571" i="6"/>
  <c r="M1571" i="6"/>
  <c r="L1571" i="6"/>
  <c r="K1571" i="6"/>
  <c r="J1571" i="6"/>
  <c r="I1571" i="6"/>
  <c r="H1571" i="6"/>
  <c r="G1571" i="6"/>
  <c r="F1571" i="6"/>
  <c r="E1571" i="6"/>
  <c r="D1571" i="6"/>
  <c r="C1571" i="6"/>
  <c r="N1570" i="6"/>
  <c r="M1570" i="6"/>
  <c r="L1570" i="6"/>
  <c r="K1570" i="6"/>
  <c r="J1570" i="6"/>
  <c r="I1570" i="6"/>
  <c r="H1570" i="6"/>
  <c r="G1570" i="6"/>
  <c r="F1570" i="6"/>
  <c r="E1570" i="6"/>
  <c r="D1570" i="6"/>
  <c r="C1570" i="6"/>
  <c r="N1569" i="6"/>
  <c r="M1569" i="6"/>
  <c r="L1569" i="6"/>
  <c r="K1569" i="6"/>
  <c r="J1569" i="6"/>
  <c r="I1569" i="6"/>
  <c r="H1569" i="6"/>
  <c r="G1569" i="6"/>
  <c r="F1569" i="6"/>
  <c r="E1569" i="6"/>
  <c r="D1569" i="6"/>
  <c r="C1569" i="6"/>
  <c r="N1568" i="6"/>
  <c r="M1568" i="6"/>
  <c r="L1568" i="6"/>
  <c r="K1568" i="6"/>
  <c r="J1568" i="6"/>
  <c r="I1568" i="6"/>
  <c r="H1568" i="6"/>
  <c r="G1568" i="6"/>
  <c r="F1568" i="6"/>
  <c r="E1568" i="6"/>
  <c r="D1568" i="6"/>
  <c r="C1568" i="6"/>
  <c r="N1567" i="6"/>
  <c r="M1567" i="6"/>
  <c r="L1567" i="6"/>
  <c r="K1567" i="6"/>
  <c r="J1567" i="6"/>
  <c r="I1567" i="6"/>
  <c r="H1567" i="6"/>
  <c r="G1567" i="6"/>
  <c r="F1567" i="6"/>
  <c r="E1567" i="6"/>
  <c r="D1567" i="6"/>
  <c r="C1567" i="6"/>
  <c r="N1566" i="6"/>
  <c r="M1566" i="6"/>
  <c r="L1566" i="6"/>
  <c r="K1566" i="6"/>
  <c r="J1566" i="6"/>
  <c r="I1566" i="6"/>
  <c r="H1566" i="6"/>
  <c r="G1566" i="6"/>
  <c r="F1566" i="6"/>
  <c r="E1566" i="6"/>
  <c r="D1566" i="6"/>
  <c r="C1566" i="6"/>
  <c r="N1565" i="6"/>
  <c r="M1565" i="6"/>
  <c r="L1565" i="6"/>
  <c r="K1565" i="6"/>
  <c r="J1565" i="6"/>
  <c r="I1565" i="6"/>
  <c r="H1565" i="6"/>
  <c r="G1565" i="6"/>
  <c r="F1565" i="6"/>
  <c r="E1565" i="6"/>
  <c r="D1565" i="6"/>
  <c r="C1565" i="6"/>
  <c r="N1564" i="6"/>
  <c r="M1564" i="6"/>
  <c r="L1564" i="6"/>
  <c r="K1564" i="6"/>
  <c r="J1564" i="6"/>
  <c r="I1564" i="6"/>
  <c r="H1564" i="6"/>
  <c r="G1564" i="6"/>
  <c r="F1564" i="6"/>
  <c r="E1564" i="6"/>
  <c r="D1564" i="6"/>
  <c r="C1564" i="6"/>
  <c r="N1563" i="6"/>
  <c r="M1563" i="6"/>
  <c r="L1563" i="6"/>
  <c r="K1563" i="6"/>
  <c r="J1563" i="6"/>
  <c r="I1563" i="6"/>
  <c r="H1563" i="6"/>
  <c r="G1563" i="6"/>
  <c r="F1563" i="6"/>
  <c r="E1563" i="6"/>
  <c r="D1563" i="6"/>
  <c r="C1563" i="6"/>
  <c r="N1562" i="6"/>
  <c r="M1562" i="6"/>
  <c r="L1562" i="6"/>
  <c r="K1562" i="6"/>
  <c r="J1562" i="6"/>
  <c r="I1562" i="6"/>
  <c r="H1562" i="6"/>
  <c r="G1562" i="6"/>
  <c r="F1562" i="6"/>
  <c r="E1562" i="6"/>
  <c r="D1562" i="6"/>
  <c r="C1562" i="6"/>
  <c r="N1561" i="6"/>
  <c r="M1561" i="6"/>
  <c r="L1561" i="6"/>
  <c r="K1561" i="6"/>
  <c r="J1561" i="6"/>
  <c r="I1561" i="6"/>
  <c r="H1561" i="6"/>
  <c r="G1561" i="6"/>
  <c r="F1561" i="6"/>
  <c r="E1561" i="6"/>
  <c r="D1561" i="6"/>
  <c r="C1561" i="6"/>
  <c r="N1560" i="6"/>
  <c r="M1560" i="6"/>
  <c r="L1560" i="6"/>
  <c r="K1560" i="6"/>
  <c r="J1560" i="6"/>
  <c r="I1560" i="6"/>
  <c r="H1560" i="6"/>
  <c r="G1560" i="6"/>
  <c r="F1560" i="6"/>
  <c r="E1560" i="6"/>
  <c r="D1560" i="6"/>
  <c r="C1560" i="6"/>
  <c r="N1559" i="6"/>
  <c r="M1559" i="6"/>
  <c r="L1559" i="6"/>
  <c r="K1559" i="6"/>
  <c r="J1559" i="6"/>
  <c r="I1559" i="6"/>
  <c r="H1559" i="6"/>
  <c r="G1559" i="6"/>
  <c r="F1559" i="6"/>
  <c r="E1559" i="6"/>
  <c r="D1559" i="6"/>
  <c r="C1559" i="6"/>
  <c r="N1558" i="6"/>
  <c r="M1558" i="6"/>
  <c r="L1558" i="6"/>
  <c r="K1558" i="6"/>
  <c r="J1558" i="6"/>
  <c r="I1558" i="6"/>
  <c r="H1558" i="6"/>
  <c r="G1558" i="6"/>
  <c r="F1558" i="6"/>
  <c r="E1558" i="6"/>
  <c r="D1558" i="6"/>
  <c r="C1558" i="6"/>
  <c r="N1557" i="6"/>
  <c r="M1557" i="6"/>
  <c r="L1557" i="6"/>
  <c r="K1557" i="6"/>
  <c r="J1557" i="6"/>
  <c r="I1557" i="6"/>
  <c r="H1557" i="6"/>
  <c r="G1557" i="6"/>
  <c r="F1557" i="6"/>
  <c r="E1557" i="6"/>
  <c r="D1557" i="6"/>
  <c r="C1557" i="6"/>
  <c r="N1556" i="6"/>
  <c r="M1556" i="6"/>
  <c r="L1556" i="6"/>
  <c r="K1556" i="6"/>
  <c r="J1556" i="6"/>
  <c r="I1556" i="6"/>
  <c r="H1556" i="6"/>
  <c r="G1556" i="6"/>
  <c r="F1556" i="6"/>
  <c r="E1556" i="6"/>
  <c r="D1556" i="6"/>
  <c r="C1556" i="6"/>
  <c r="N1555" i="6"/>
  <c r="M1555" i="6"/>
  <c r="L1555" i="6"/>
  <c r="K1555" i="6"/>
  <c r="J1555" i="6"/>
  <c r="I1555" i="6"/>
  <c r="H1555" i="6"/>
  <c r="G1555" i="6"/>
  <c r="F1555" i="6"/>
  <c r="E1555" i="6"/>
  <c r="D1555" i="6"/>
  <c r="C1555" i="6"/>
  <c r="N1554" i="6"/>
  <c r="M1554" i="6"/>
  <c r="L1554" i="6"/>
  <c r="K1554" i="6"/>
  <c r="J1554" i="6"/>
  <c r="I1554" i="6"/>
  <c r="H1554" i="6"/>
  <c r="G1554" i="6"/>
  <c r="F1554" i="6"/>
  <c r="E1554" i="6"/>
  <c r="D1554" i="6"/>
  <c r="C1554" i="6"/>
  <c r="N1553" i="6"/>
  <c r="M1553" i="6"/>
  <c r="L1553" i="6"/>
  <c r="K1553" i="6"/>
  <c r="J1553" i="6"/>
  <c r="I1553" i="6"/>
  <c r="H1553" i="6"/>
  <c r="G1553" i="6"/>
  <c r="F1553" i="6"/>
  <c r="E1553" i="6"/>
  <c r="D1553" i="6"/>
  <c r="C1553" i="6"/>
  <c r="N1552" i="6"/>
  <c r="M1552" i="6"/>
  <c r="L1552" i="6"/>
  <c r="K1552" i="6"/>
  <c r="J1552" i="6"/>
  <c r="I1552" i="6"/>
  <c r="H1552" i="6"/>
  <c r="G1552" i="6"/>
  <c r="F1552" i="6"/>
  <c r="E1552" i="6"/>
  <c r="D1552" i="6"/>
  <c r="C1552" i="6"/>
  <c r="N1551" i="6"/>
  <c r="M1551" i="6"/>
  <c r="L1551" i="6"/>
  <c r="K1551" i="6"/>
  <c r="J1551" i="6"/>
  <c r="I1551" i="6"/>
  <c r="H1551" i="6"/>
  <c r="G1551" i="6"/>
  <c r="F1551" i="6"/>
  <c r="E1551" i="6"/>
  <c r="D1551" i="6"/>
  <c r="C1551" i="6"/>
  <c r="N1550" i="6"/>
  <c r="M1550" i="6"/>
  <c r="L1550" i="6"/>
  <c r="K1550" i="6"/>
  <c r="J1550" i="6"/>
  <c r="I1550" i="6"/>
  <c r="H1550" i="6"/>
  <c r="G1550" i="6"/>
  <c r="F1550" i="6"/>
  <c r="E1550" i="6"/>
  <c r="D1550" i="6"/>
  <c r="C1550" i="6"/>
  <c r="N1549" i="6"/>
  <c r="M1549" i="6"/>
  <c r="L1549" i="6"/>
  <c r="K1549" i="6"/>
  <c r="J1549" i="6"/>
  <c r="I1549" i="6"/>
  <c r="H1549" i="6"/>
  <c r="G1549" i="6"/>
  <c r="F1549" i="6"/>
  <c r="E1549" i="6"/>
  <c r="D1549" i="6"/>
  <c r="C1549" i="6"/>
  <c r="N1548" i="6"/>
  <c r="M1548" i="6"/>
  <c r="L1548" i="6"/>
  <c r="K1548" i="6"/>
  <c r="J1548" i="6"/>
  <c r="I1548" i="6"/>
  <c r="H1548" i="6"/>
  <c r="G1548" i="6"/>
  <c r="F1548" i="6"/>
  <c r="E1548" i="6"/>
  <c r="D1548" i="6"/>
  <c r="C1548" i="6"/>
  <c r="N1547" i="6"/>
  <c r="M1547" i="6"/>
  <c r="L1547" i="6"/>
  <c r="K1547" i="6"/>
  <c r="J1547" i="6"/>
  <c r="I1547" i="6"/>
  <c r="H1547" i="6"/>
  <c r="G1547" i="6"/>
  <c r="F1547" i="6"/>
  <c r="E1547" i="6"/>
  <c r="D1547" i="6"/>
  <c r="C1547" i="6"/>
  <c r="N1546" i="6"/>
  <c r="M1546" i="6"/>
  <c r="L1546" i="6"/>
  <c r="K1546" i="6"/>
  <c r="J1546" i="6"/>
  <c r="I1546" i="6"/>
  <c r="H1546" i="6"/>
  <c r="G1546" i="6"/>
  <c r="F1546" i="6"/>
  <c r="E1546" i="6"/>
  <c r="D1546" i="6"/>
  <c r="C1546" i="6"/>
  <c r="N1545" i="6"/>
  <c r="M1545" i="6"/>
  <c r="L1545" i="6"/>
  <c r="K1545" i="6"/>
  <c r="J1545" i="6"/>
  <c r="I1545" i="6"/>
  <c r="H1545" i="6"/>
  <c r="G1545" i="6"/>
  <c r="F1545" i="6"/>
  <c r="E1545" i="6"/>
  <c r="D1545" i="6"/>
  <c r="C1545" i="6"/>
  <c r="N1544" i="6"/>
  <c r="M1544" i="6"/>
  <c r="L1544" i="6"/>
  <c r="K1544" i="6"/>
  <c r="J1544" i="6"/>
  <c r="I1544" i="6"/>
  <c r="H1544" i="6"/>
  <c r="G1544" i="6"/>
  <c r="F1544" i="6"/>
  <c r="E1544" i="6"/>
  <c r="D1544" i="6"/>
  <c r="C1544" i="6"/>
  <c r="N1543" i="6"/>
  <c r="M1543" i="6"/>
  <c r="L1543" i="6"/>
  <c r="K1543" i="6"/>
  <c r="J1543" i="6"/>
  <c r="I1543" i="6"/>
  <c r="H1543" i="6"/>
  <c r="G1543" i="6"/>
  <c r="F1543" i="6"/>
  <c r="E1543" i="6"/>
  <c r="D1543" i="6"/>
  <c r="C1543" i="6"/>
  <c r="N1542" i="6"/>
  <c r="M1542" i="6"/>
  <c r="L1542" i="6"/>
  <c r="K1542" i="6"/>
  <c r="J1542" i="6"/>
  <c r="I1542" i="6"/>
  <c r="H1542" i="6"/>
  <c r="G1542" i="6"/>
  <c r="F1542" i="6"/>
  <c r="E1542" i="6"/>
  <c r="D1542" i="6"/>
  <c r="C1542" i="6"/>
  <c r="N1541" i="6"/>
  <c r="M1541" i="6"/>
  <c r="L1541" i="6"/>
  <c r="K1541" i="6"/>
  <c r="J1541" i="6"/>
  <c r="I1541" i="6"/>
  <c r="H1541" i="6"/>
  <c r="G1541" i="6"/>
  <c r="F1541" i="6"/>
  <c r="E1541" i="6"/>
  <c r="D1541" i="6"/>
  <c r="C1541" i="6"/>
  <c r="N1540" i="6"/>
  <c r="M1540" i="6"/>
  <c r="L1540" i="6"/>
  <c r="K1540" i="6"/>
  <c r="J1540" i="6"/>
  <c r="I1540" i="6"/>
  <c r="H1540" i="6"/>
  <c r="G1540" i="6"/>
  <c r="F1540" i="6"/>
  <c r="E1540" i="6"/>
  <c r="D1540" i="6"/>
  <c r="C1540" i="6"/>
  <c r="N1539" i="6"/>
  <c r="M1539" i="6"/>
  <c r="L1539" i="6"/>
  <c r="K1539" i="6"/>
  <c r="J1539" i="6"/>
  <c r="I1539" i="6"/>
  <c r="H1539" i="6"/>
  <c r="G1539" i="6"/>
  <c r="F1539" i="6"/>
  <c r="E1539" i="6"/>
  <c r="D1539" i="6"/>
  <c r="C1539" i="6"/>
  <c r="N1538" i="6"/>
  <c r="M1538" i="6"/>
  <c r="L1538" i="6"/>
  <c r="K1538" i="6"/>
  <c r="J1538" i="6"/>
  <c r="I1538" i="6"/>
  <c r="H1538" i="6"/>
  <c r="G1538" i="6"/>
  <c r="F1538" i="6"/>
  <c r="E1538" i="6"/>
  <c r="D1538" i="6"/>
  <c r="C1538" i="6"/>
  <c r="N1537" i="6"/>
  <c r="M1537" i="6"/>
  <c r="L1537" i="6"/>
  <c r="K1537" i="6"/>
  <c r="J1537" i="6"/>
  <c r="I1537" i="6"/>
  <c r="H1537" i="6"/>
  <c r="G1537" i="6"/>
  <c r="F1537" i="6"/>
  <c r="E1537" i="6"/>
  <c r="D1537" i="6"/>
  <c r="C1537" i="6"/>
  <c r="N1536" i="6"/>
  <c r="M1536" i="6"/>
  <c r="L1536" i="6"/>
  <c r="K1536" i="6"/>
  <c r="J1536" i="6"/>
  <c r="I1536" i="6"/>
  <c r="H1536" i="6"/>
  <c r="G1536" i="6"/>
  <c r="F1536" i="6"/>
  <c r="E1536" i="6"/>
  <c r="D1536" i="6"/>
  <c r="C1536" i="6"/>
  <c r="N1535" i="6"/>
  <c r="M1535" i="6"/>
  <c r="L1535" i="6"/>
  <c r="K1535" i="6"/>
  <c r="J1535" i="6"/>
  <c r="I1535" i="6"/>
  <c r="H1535" i="6"/>
  <c r="G1535" i="6"/>
  <c r="F1535" i="6"/>
  <c r="E1535" i="6"/>
  <c r="D1535" i="6"/>
  <c r="C1535" i="6"/>
  <c r="N1534" i="6"/>
  <c r="M1534" i="6"/>
  <c r="L1534" i="6"/>
  <c r="K1534" i="6"/>
  <c r="J1534" i="6"/>
  <c r="I1534" i="6"/>
  <c r="H1534" i="6"/>
  <c r="G1534" i="6"/>
  <c r="F1534" i="6"/>
  <c r="E1534" i="6"/>
  <c r="D1534" i="6"/>
  <c r="C1534" i="6"/>
  <c r="N1533" i="6"/>
  <c r="M1533" i="6"/>
  <c r="L1533" i="6"/>
  <c r="K1533" i="6"/>
  <c r="J1533" i="6"/>
  <c r="I1533" i="6"/>
  <c r="H1533" i="6"/>
  <c r="G1533" i="6"/>
  <c r="F1533" i="6"/>
  <c r="E1533" i="6"/>
  <c r="D1533" i="6"/>
  <c r="C1533" i="6"/>
  <c r="N1532" i="6"/>
  <c r="M1532" i="6"/>
  <c r="L1532" i="6"/>
  <c r="K1532" i="6"/>
  <c r="J1532" i="6"/>
  <c r="I1532" i="6"/>
  <c r="H1532" i="6"/>
  <c r="G1532" i="6"/>
  <c r="F1532" i="6"/>
  <c r="E1532" i="6"/>
  <c r="D1532" i="6"/>
  <c r="C1532" i="6"/>
  <c r="N1531" i="6"/>
  <c r="M1531" i="6"/>
  <c r="L1531" i="6"/>
  <c r="K1531" i="6"/>
  <c r="J1531" i="6"/>
  <c r="I1531" i="6"/>
  <c r="H1531" i="6"/>
  <c r="G1531" i="6"/>
  <c r="F1531" i="6"/>
  <c r="E1531" i="6"/>
  <c r="D1531" i="6"/>
  <c r="C1531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29" i="6"/>
  <c r="M1529" i="6"/>
  <c r="L1529" i="6"/>
  <c r="K1529" i="6"/>
  <c r="J1529" i="6"/>
  <c r="I1529" i="6"/>
  <c r="H1529" i="6"/>
  <c r="G1529" i="6"/>
  <c r="F1529" i="6"/>
  <c r="E1529" i="6"/>
  <c r="D1529" i="6"/>
  <c r="C1529" i="6"/>
  <c r="N1528" i="6"/>
  <c r="M1528" i="6"/>
  <c r="L1528" i="6"/>
  <c r="K1528" i="6"/>
  <c r="J1528" i="6"/>
  <c r="I1528" i="6"/>
  <c r="H1528" i="6"/>
  <c r="G1528" i="6"/>
  <c r="F1528" i="6"/>
  <c r="E1528" i="6"/>
  <c r="D1528" i="6"/>
  <c r="C1528" i="6"/>
  <c r="N1527" i="6"/>
  <c r="M1527" i="6"/>
  <c r="L1527" i="6"/>
  <c r="K1527" i="6"/>
  <c r="J1527" i="6"/>
  <c r="I1527" i="6"/>
  <c r="H1527" i="6"/>
  <c r="G1527" i="6"/>
  <c r="F1527" i="6"/>
  <c r="E1527" i="6"/>
  <c r="D1527" i="6"/>
  <c r="C1527" i="6"/>
  <c r="N1526" i="6"/>
  <c r="M1526" i="6"/>
  <c r="L1526" i="6"/>
  <c r="K1526" i="6"/>
  <c r="J1526" i="6"/>
  <c r="I1526" i="6"/>
  <c r="H1526" i="6"/>
  <c r="G1526" i="6"/>
  <c r="F1526" i="6"/>
  <c r="E1526" i="6"/>
  <c r="D1526" i="6"/>
  <c r="C1526" i="6"/>
  <c r="N1525" i="6"/>
  <c r="M1525" i="6"/>
  <c r="L1525" i="6"/>
  <c r="K1525" i="6"/>
  <c r="J1525" i="6"/>
  <c r="I1525" i="6"/>
  <c r="H1525" i="6"/>
  <c r="G1525" i="6"/>
  <c r="F1525" i="6"/>
  <c r="E1525" i="6"/>
  <c r="D1525" i="6"/>
  <c r="C1525" i="6"/>
  <c r="N1524" i="6"/>
  <c r="M1524" i="6"/>
  <c r="L1524" i="6"/>
  <c r="K1524" i="6"/>
  <c r="J1524" i="6"/>
  <c r="I1524" i="6"/>
  <c r="H1524" i="6"/>
  <c r="G1524" i="6"/>
  <c r="F1524" i="6"/>
  <c r="E1524" i="6"/>
  <c r="D1524" i="6"/>
  <c r="C1524" i="6"/>
  <c r="N1523" i="6"/>
  <c r="M1523" i="6"/>
  <c r="L1523" i="6"/>
  <c r="K1523" i="6"/>
  <c r="J1523" i="6"/>
  <c r="I1523" i="6"/>
  <c r="H1523" i="6"/>
  <c r="G1523" i="6"/>
  <c r="F1523" i="6"/>
  <c r="E1523" i="6"/>
  <c r="D1523" i="6"/>
  <c r="C1523" i="6"/>
  <c r="N1522" i="6"/>
  <c r="M1522" i="6"/>
  <c r="L1522" i="6"/>
  <c r="K1522" i="6"/>
  <c r="J1522" i="6"/>
  <c r="I1522" i="6"/>
  <c r="H1522" i="6"/>
  <c r="G1522" i="6"/>
  <c r="F1522" i="6"/>
  <c r="E1522" i="6"/>
  <c r="D1522" i="6"/>
  <c r="C1522" i="6"/>
  <c r="N1521" i="6"/>
  <c r="M1521" i="6"/>
  <c r="L1521" i="6"/>
  <c r="K1521" i="6"/>
  <c r="J1521" i="6"/>
  <c r="I1521" i="6"/>
  <c r="H1521" i="6"/>
  <c r="G1521" i="6"/>
  <c r="F1521" i="6"/>
  <c r="E1521" i="6"/>
  <c r="D1521" i="6"/>
  <c r="C1521" i="6"/>
  <c r="N1520" i="6"/>
  <c r="M1520" i="6"/>
  <c r="L1520" i="6"/>
  <c r="K1520" i="6"/>
  <c r="J1520" i="6"/>
  <c r="I1520" i="6"/>
  <c r="H1520" i="6"/>
  <c r="G1520" i="6"/>
  <c r="F1520" i="6"/>
  <c r="E1520" i="6"/>
  <c r="D1520" i="6"/>
  <c r="C1520" i="6"/>
  <c r="N1519" i="6"/>
  <c r="M1519" i="6"/>
  <c r="L1519" i="6"/>
  <c r="K1519" i="6"/>
  <c r="J1519" i="6"/>
  <c r="I1519" i="6"/>
  <c r="H1519" i="6"/>
  <c r="G1519" i="6"/>
  <c r="F1519" i="6"/>
  <c r="E1519" i="6"/>
  <c r="D1519" i="6"/>
  <c r="C1519" i="6"/>
  <c r="N1518" i="6"/>
  <c r="M1518" i="6"/>
  <c r="L1518" i="6"/>
  <c r="K1518" i="6"/>
  <c r="J1518" i="6"/>
  <c r="I1518" i="6"/>
  <c r="H1518" i="6"/>
  <c r="G1518" i="6"/>
  <c r="F1518" i="6"/>
  <c r="E1518" i="6"/>
  <c r="D1518" i="6"/>
  <c r="C1518" i="6"/>
  <c r="N1517" i="6"/>
  <c r="M1517" i="6"/>
  <c r="L1517" i="6"/>
  <c r="K1517" i="6"/>
  <c r="J1517" i="6"/>
  <c r="I1517" i="6"/>
  <c r="H1517" i="6"/>
  <c r="G1517" i="6"/>
  <c r="F1517" i="6"/>
  <c r="E1517" i="6"/>
  <c r="D1517" i="6"/>
  <c r="C1517" i="6"/>
  <c r="N1516" i="6"/>
  <c r="M1516" i="6"/>
  <c r="L1516" i="6"/>
  <c r="K1516" i="6"/>
  <c r="J1516" i="6"/>
  <c r="I1516" i="6"/>
  <c r="H1516" i="6"/>
  <c r="G1516" i="6"/>
  <c r="F1516" i="6"/>
  <c r="E1516" i="6"/>
  <c r="D1516" i="6"/>
  <c r="C1516" i="6"/>
  <c r="N1515" i="6"/>
  <c r="M1515" i="6"/>
  <c r="L1515" i="6"/>
  <c r="K1515" i="6"/>
  <c r="J1515" i="6"/>
  <c r="I1515" i="6"/>
  <c r="H1515" i="6"/>
  <c r="G1515" i="6"/>
  <c r="F1515" i="6"/>
  <c r="E1515" i="6"/>
  <c r="D1515" i="6"/>
  <c r="C1515" i="6"/>
  <c r="N1514" i="6"/>
  <c r="M1514" i="6"/>
  <c r="L1514" i="6"/>
  <c r="K1514" i="6"/>
  <c r="J1514" i="6"/>
  <c r="I1514" i="6"/>
  <c r="H1514" i="6"/>
  <c r="G1514" i="6"/>
  <c r="F1514" i="6"/>
  <c r="E1514" i="6"/>
  <c r="D1514" i="6"/>
  <c r="C1514" i="6"/>
  <c r="N1513" i="6"/>
  <c r="M1513" i="6"/>
  <c r="L1513" i="6"/>
  <c r="K1513" i="6"/>
  <c r="J1513" i="6"/>
  <c r="I1513" i="6"/>
  <c r="H1513" i="6"/>
  <c r="G1513" i="6"/>
  <c r="F1513" i="6"/>
  <c r="E1513" i="6"/>
  <c r="D1513" i="6"/>
  <c r="C1513" i="6"/>
  <c r="N1512" i="6"/>
  <c r="M1512" i="6"/>
  <c r="L1512" i="6"/>
  <c r="K1512" i="6"/>
  <c r="J1512" i="6"/>
  <c r="I1512" i="6"/>
  <c r="H1512" i="6"/>
  <c r="G1512" i="6"/>
  <c r="F1512" i="6"/>
  <c r="E1512" i="6"/>
  <c r="D1512" i="6"/>
  <c r="C1512" i="6"/>
  <c r="N1511" i="6"/>
  <c r="M1511" i="6"/>
  <c r="L1511" i="6"/>
  <c r="K1511" i="6"/>
  <c r="J1511" i="6"/>
  <c r="I1511" i="6"/>
  <c r="H1511" i="6"/>
  <c r="G1511" i="6"/>
  <c r="F1511" i="6"/>
  <c r="E1511" i="6"/>
  <c r="D1511" i="6"/>
  <c r="C1511" i="6"/>
  <c r="N1510" i="6"/>
  <c r="M1510" i="6"/>
  <c r="L1510" i="6"/>
  <c r="K1510" i="6"/>
  <c r="J1510" i="6"/>
  <c r="I1510" i="6"/>
  <c r="H1510" i="6"/>
  <c r="G1510" i="6"/>
  <c r="F1510" i="6"/>
  <c r="E1510" i="6"/>
  <c r="D1510" i="6"/>
  <c r="C1510" i="6"/>
  <c r="N1509" i="6"/>
  <c r="M1509" i="6"/>
  <c r="L1509" i="6"/>
  <c r="K1509" i="6"/>
  <c r="J1509" i="6"/>
  <c r="I1509" i="6"/>
  <c r="H1509" i="6"/>
  <c r="G1509" i="6"/>
  <c r="F1509" i="6"/>
  <c r="E1509" i="6"/>
  <c r="D1509" i="6"/>
  <c r="C1509" i="6"/>
  <c r="N1508" i="6"/>
  <c r="M1508" i="6"/>
  <c r="L1508" i="6"/>
  <c r="K1508" i="6"/>
  <c r="J1508" i="6"/>
  <c r="I1508" i="6"/>
  <c r="H1508" i="6"/>
  <c r="G1508" i="6"/>
  <c r="F1508" i="6"/>
  <c r="E1508" i="6"/>
  <c r="D1508" i="6"/>
  <c r="C1508" i="6"/>
  <c r="N1507" i="6"/>
  <c r="M1507" i="6"/>
  <c r="L1507" i="6"/>
  <c r="K1507" i="6"/>
  <c r="J1507" i="6"/>
  <c r="I1507" i="6"/>
  <c r="H1507" i="6"/>
  <c r="G1507" i="6"/>
  <c r="F1507" i="6"/>
  <c r="E1507" i="6"/>
  <c r="D1507" i="6"/>
  <c r="C1507" i="6"/>
  <c r="N1506" i="6"/>
  <c r="M1506" i="6"/>
  <c r="L1506" i="6"/>
  <c r="K1506" i="6"/>
  <c r="J1506" i="6"/>
  <c r="I1506" i="6"/>
  <c r="H1506" i="6"/>
  <c r="G1506" i="6"/>
  <c r="F1506" i="6"/>
  <c r="E1506" i="6"/>
  <c r="D1506" i="6"/>
  <c r="C1506" i="6"/>
  <c r="N1505" i="6"/>
  <c r="M1505" i="6"/>
  <c r="L1505" i="6"/>
  <c r="K1505" i="6"/>
  <c r="J1505" i="6"/>
  <c r="I1505" i="6"/>
  <c r="H1505" i="6"/>
  <c r="G1505" i="6"/>
  <c r="F1505" i="6"/>
  <c r="E1505" i="6"/>
  <c r="D1505" i="6"/>
  <c r="C1505" i="6"/>
  <c r="N1504" i="6"/>
  <c r="M1504" i="6"/>
  <c r="L1504" i="6"/>
  <c r="K1504" i="6"/>
  <c r="J1504" i="6"/>
  <c r="I1504" i="6"/>
  <c r="H1504" i="6"/>
  <c r="G1504" i="6"/>
  <c r="F1504" i="6"/>
  <c r="E1504" i="6"/>
  <c r="D1504" i="6"/>
  <c r="C1504" i="6"/>
  <c r="N1503" i="6"/>
  <c r="M1503" i="6"/>
  <c r="L1503" i="6"/>
  <c r="K1503" i="6"/>
  <c r="J1503" i="6"/>
  <c r="I1503" i="6"/>
  <c r="H1503" i="6"/>
  <c r="G1503" i="6"/>
  <c r="F1503" i="6"/>
  <c r="E1503" i="6"/>
  <c r="D1503" i="6"/>
  <c r="C1503" i="6"/>
  <c r="N1502" i="6"/>
  <c r="M1502" i="6"/>
  <c r="L1502" i="6"/>
  <c r="K1502" i="6"/>
  <c r="J1502" i="6"/>
  <c r="I1502" i="6"/>
  <c r="H1502" i="6"/>
  <c r="G1502" i="6"/>
  <c r="F1502" i="6"/>
  <c r="E1502" i="6"/>
  <c r="D1502" i="6"/>
  <c r="C1502" i="6"/>
  <c r="N1501" i="6"/>
  <c r="M1501" i="6"/>
  <c r="L1501" i="6"/>
  <c r="K1501" i="6"/>
  <c r="J1501" i="6"/>
  <c r="I1501" i="6"/>
  <c r="H1501" i="6"/>
  <c r="G1501" i="6"/>
  <c r="F1501" i="6"/>
  <c r="E1501" i="6"/>
  <c r="D1501" i="6"/>
  <c r="C1501" i="6"/>
  <c r="N1500" i="6"/>
  <c r="M1500" i="6"/>
  <c r="L1500" i="6"/>
  <c r="K1500" i="6"/>
  <c r="J1500" i="6"/>
  <c r="I1500" i="6"/>
  <c r="H1500" i="6"/>
  <c r="G1500" i="6"/>
  <c r="F1500" i="6"/>
  <c r="E1500" i="6"/>
  <c r="D1500" i="6"/>
  <c r="C1500" i="6"/>
  <c r="N1499" i="6"/>
  <c r="M1499" i="6"/>
  <c r="L1499" i="6"/>
  <c r="K1499" i="6"/>
  <c r="J1499" i="6"/>
  <c r="I1499" i="6"/>
  <c r="H1499" i="6"/>
  <c r="G1499" i="6"/>
  <c r="F1499" i="6"/>
  <c r="E1499" i="6"/>
  <c r="D1499" i="6"/>
  <c r="C1499" i="6"/>
  <c r="N1498" i="6"/>
  <c r="M1498" i="6"/>
  <c r="L1498" i="6"/>
  <c r="K1498" i="6"/>
  <c r="J1498" i="6"/>
  <c r="I1498" i="6"/>
  <c r="H1498" i="6"/>
  <c r="G1498" i="6"/>
  <c r="F1498" i="6"/>
  <c r="E1498" i="6"/>
  <c r="D1498" i="6"/>
  <c r="C1498" i="6"/>
  <c r="N1497" i="6"/>
  <c r="M1497" i="6"/>
  <c r="L1497" i="6"/>
  <c r="K1497" i="6"/>
  <c r="J1497" i="6"/>
  <c r="I1497" i="6"/>
  <c r="H1497" i="6"/>
  <c r="G1497" i="6"/>
  <c r="F1497" i="6"/>
  <c r="E1497" i="6"/>
  <c r="D1497" i="6"/>
  <c r="C1497" i="6"/>
  <c r="N1496" i="6"/>
  <c r="M1496" i="6"/>
  <c r="L1496" i="6"/>
  <c r="K1496" i="6"/>
  <c r="J1496" i="6"/>
  <c r="I1496" i="6"/>
  <c r="H1496" i="6"/>
  <c r="G1496" i="6"/>
  <c r="F1496" i="6"/>
  <c r="E1496" i="6"/>
  <c r="D1496" i="6"/>
  <c r="C1496" i="6"/>
  <c r="N1495" i="6"/>
  <c r="M1495" i="6"/>
  <c r="L1495" i="6"/>
  <c r="K1495" i="6"/>
  <c r="J1495" i="6"/>
  <c r="I1495" i="6"/>
  <c r="H1495" i="6"/>
  <c r="G1495" i="6"/>
  <c r="F1495" i="6"/>
  <c r="E1495" i="6"/>
  <c r="D1495" i="6"/>
  <c r="C1495" i="6"/>
  <c r="N1494" i="6"/>
  <c r="M1494" i="6"/>
  <c r="L1494" i="6"/>
  <c r="K1494" i="6"/>
  <c r="J1494" i="6"/>
  <c r="I1494" i="6"/>
  <c r="H1494" i="6"/>
  <c r="G1494" i="6"/>
  <c r="F1494" i="6"/>
  <c r="E1494" i="6"/>
  <c r="D1494" i="6"/>
  <c r="C1494" i="6"/>
  <c r="N1493" i="6"/>
  <c r="M1493" i="6"/>
  <c r="L1493" i="6"/>
  <c r="K1493" i="6"/>
  <c r="J1493" i="6"/>
  <c r="I1493" i="6"/>
  <c r="H1493" i="6"/>
  <c r="G1493" i="6"/>
  <c r="F1493" i="6"/>
  <c r="E1493" i="6"/>
  <c r="D1493" i="6"/>
  <c r="C1493" i="6"/>
  <c r="N1492" i="6"/>
  <c r="M1492" i="6"/>
  <c r="L1492" i="6"/>
  <c r="K1492" i="6"/>
  <c r="J1492" i="6"/>
  <c r="I1492" i="6"/>
  <c r="H1492" i="6"/>
  <c r="G1492" i="6"/>
  <c r="F1492" i="6"/>
  <c r="E1492" i="6"/>
  <c r="D1492" i="6"/>
  <c r="C1492" i="6"/>
  <c r="N1491" i="6"/>
  <c r="M1491" i="6"/>
  <c r="L1491" i="6"/>
  <c r="K1491" i="6"/>
  <c r="J1491" i="6"/>
  <c r="I1491" i="6"/>
  <c r="H1491" i="6"/>
  <c r="G1491" i="6"/>
  <c r="F1491" i="6"/>
  <c r="E1491" i="6"/>
  <c r="D1491" i="6"/>
  <c r="C1491" i="6"/>
  <c r="N1490" i="6"/>
  <c r="M1490" i="6"/>
  <c r="L1490" i="6"/>
  <c r="K1490" i="6"/>
  <c r="J1490" i="6"/>
  <c r="I1490" i="6"/>
  <c r="H1490" i="6"/>
  <c r="G1490" i="6"/>
  <c r="F1490" i="6"/>
  <c r="E1490" i="6"/>
  <c r="D1490" i="6"/>
  <c r="C1490" i="6"/>
  <c r="N1489" i="6"/>
  <c r="M1489" i="6"/>
  <c r="L1489" i="6"/>
  <c r="K1489" i="6"/>
  <c r="J1489" i="6"/>
  <c r="I1489" i="6"/>
  <c r="H1489" i="6"/>
  <c r="G1489" i="6"/>
  <c r="F1489" i="6"/>
  <c r="E1489" i="6"/>
  <c r="D1489" i="6"/>
  <c r="C1489" i="6"/>
  <c r="N1488" i="6"/>
  <c r="M1488" i="6"/>
  <c r="L1488" i="6"/>
  <c r="K1488" i="6"/>
  <c r="J1488" i="6"/>
  <c r="I1488" i="6"/>
  <c r="H1488" i="6"/>
  <c r="G1488" i="6"/>
  <c r="F1488" i="6"/>
  <c r="E1488" i="6"/>
  <c r="D1488" i="6"/>
  <c r="C1488" i="6"/>
  <c r="N1487" i="6"/>
  <c r="M1487" i="6"/>
  <c r="L1487" i="6"/>
  <c r="K1487" i="6"/>
  <c r="J1487" i="6"/>
  <c r="I1487" i="6"/>
  <c r="H1487" i="6"/>
  <c r="G1487" i="6"/>
  <c r="F1487" i="6"/>
  <c r="E1487" i="6"/>
  <c r="D1487" i="6"/>
  <c r="C1487" i="6"/>
  <c r="N1486" i="6"/>
  <c r="M1486" i="6"/>
  <c r="L1486" i="6"/>
  <c r="K1486" i="6"/>
  <c r="J1486" i="6"/>
  <c r="I1486" i="6"/>
  <c r="H1486" i="6"/>
  <c r="G1486" i="6"/>
  <c r="F1486" i="6"/>
  <c r="E1486" i="6"/>
  <c r="D1486" i="6"/>
  <c r="C1486" i="6"/>
  <c r="N1485" i="6"/>
  <c r="M1485" i="6"/>
  <c r="L1485" i="6"/>
  <c r="K1485" i="6"/>
  <c r="J1485" i="6"/>
  <c r="I1485" i="6"/>
  <c r="H1485" i="6"/>
  <c r="G1485" i="6"/>
  <c r="F1485" i="6"/>
  <c r="E1485" i="6"/>
  <c r="D1485" i="6"/>
  <c r="C1485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483" i="6"/>
  <c r="M1483" i="6"/>
  <c r="L1483" i="6"/>
  <c r="K1483" i="6"/>
  <c r="J1483" i="6"/>
  <c r="I1483" i="6"/>
  <c r="H1483" i="6"/>
  <c r="G1483" i="6"/>
  <c r="F1483" i="6"/>
  <c r="E1483" i="6"/>
  <c r="D1483" i="6"/>
  <c r="C1483" i="6"/>
  <c r="N1482" i="6"/>
  <c r="M1482" i="6"/>
  <c r="L1482" i="6"/>
  <c r="K1482" i="6"/>
  <c r="J1482" i="6"/>
  <c r="I1482" i="6"/>
  <c r="H1482" i="6"/>
  <c r="G1482" i="6"/>
  <c r="F1482" i="6"/>
  <c r="E1482" i="6"/>
  <c r="D1482" i="6"/>
  <c r="C1482" i="6"/>
  <c r="N1481" i="6"/>
  <c r="M1481" i="6"/>
  <c r="L1481" i="6"/>
  <c r="K1481" i="6"/>
  <c r="J1481" i="6"/>
  <c r="I1481" i="6"/>
  <c r="H1481" i="6"/>
  <c r="G1481" i="6"/>
  <c r="F1481" i="6"/>
  <c r="E1481" i="6"/>
  <c r="D1481" i="6"/>
  <c r="C1481" i="6"/>
  <c r="N1480" i="6"/>
  <c r="M1480" i="6"/>
  <c r="L1480" i="6"/>
  <c r="K1480" i="6"/>
  <c r="J1480" i="6"/>
  <c r="I1480" i="6"/>
  <c r="H1480" i="6"/>
  <c r="G1480" i="6"/>
  <c r="F1480" i="6"/>
  <c r="E1480" i="6"/>
  <c r="D1480" i="6"/>
  <c r="C1480" i="6"/>
  <c r="N1479" i="6"/>
  <c r="M1479" i="6"/>
  <c r="L1479" i="6"/>
  <c r="K1479" i="6"/>
  <c r="J1479" i="6"/>
  <c r="I1479" i="6"/>
  <c r="H1479" i="6"/>
  <c r="G1479" i="6"/>
  <c r="F1479" i="6"/>
  <c r="E1479" i="6"/>
  <c r="D1479" i="6"/>
  <c r="C1479" i="6"/>
  <c r="N1478" i="6"/>
  <c r="M1478" i="6"/>
  <c r="L1478" i="6"/>
  <c r="K1478" i="6"/>
  <c r="J1478" i="6"/>
  <c r="I1478" i="6"/>
  <c r="H1478" i="6"/>
  <c r="G1478" i="6"/>
  <c r="F1478" i="6"/>
  <c r="E1478" i="6"/>
  <c r="D1478" i="6"/>
  <c r="C1478" i="6"/>
  <c r="N1477" i="6"/>
  <c r="M1477" i="6"/>
  <c r="L1477" i="6"/>
  <c r="K1477" i="6"/>
  <c r="J1477" i="6"/>
  <c r="I1477" i="6"/>
  <c r="H1477" i="6"/>
  <c r="G1477" i="6"/>
  <c r="F1477" i="6"/>
  <c r="E1477" i="6"/>
  <c r="D1477" i="6"/>
  <c r="C1477" i="6"/>
  <c r="N1476" i="6"/>
  <c r="M1476" i="6"/>
  <c r="L1476" i="6"/>
  <c r="K1476" i="6"/>
  <c r="J1476" i="6"/>
  <c r="I1476" i="6"/>
  <c r="H1476" i="6"/>
  <c r="G1476" i="6"/>
  <c r="F1476" i="6"/>
  <c r="E1476" i="6"/>
  <c r="D1476" i="6"/>
  <c r="C1476" i="6"/>
  <c r="N1475" i="6"/>
  <c r="M1475" i="6"/>
  <c r="L1475" i="6"/>
  <c r="K1475" i="6"/>
  <c r="J1475" i="6"/>
  <c r="I1475" i="6"/>
  <c r="H1475" i="6"/>
  <c r="G1475" i="6"/>
  <c r="F1475" i="6"/>
  <c r="E1475" i="6"/>
  <c r="D1475" i="6"/>
  <c r="C1475" i="6"/>
  <c r="N1474" i="6"/>
  <c r="M1474" i="6"/>
  <c r="L1474" i="6"/>
  <c r="K1474" i="6"/>
  <c r="J1474" i="6"/>
  <c r="I1474" i="6"/>
  <c r="H1474" i="6"/>
  <c r="G1474" i="6"/>
  <c r="F1474" i="6"/>
  <c r="E1474" i="6"/>
  <c r="D1474" i="6"/>
  <c r="C1474" i="6"/>
  <c r="N1473" i="6"/>
  <c r="M1473" i="6"/>
  <c r="L1473" i="6"/>
  <c r="K1473" i="6"/>
  <c r="J1473" i="6"/>
  <c r="I1473" i="6"/>
  <c r="H1473" i="6"/>
  <c r="G1473" i="6"/>
  <c r="F1473" i="6"/>
  <c r="E1473" i="6"/>
  <c r="D1473" i="6"/>
  <c r="C1473" i="6"/>
  <c r="N1472" i="6"/>
  <c r="M1472" i="6"/>
  <c r="L1472" i="6"/>
  <c r="K1472" i="6"/>
  <c r="J1472" i="6"/>
  <c r="I1472" i="6"/>
  <c r="H1472" i="6"/>
  <c r="G1472" i="6"/>
  <c r="F1472" i="6"/>
  <c r="E1472" i="6"/>
  <c r="D1472" i="6"/>
  <c r="C1472" i="6"/>
  <c r="N1471" i="6"/>
  <c r="M1471" i="6"/>
  <c r="L1471" i="6"/>
  <c r="K1471" i="6"/>
  <c r="J1471" i="6"/>
  <c r="I1471" i="6"/>
  <c r="H1471" i="6"/>
  <c r="G1471" i="6"/>
  <c r="F1471" i="6"/>
  <c r="E1471" i="6"/>
  <c r="D1471" i="6"/>
  <c r="C1471" i="6"/>
  <c r="N1470" i="6"/>
  <c r="M1470" i="6"/>
  <c r="L1470" i="6"/>
  <c r="K1470" i="6"/>
  <c r="J1470" i="6"/>
  <c r="I1470" i="6"/>
  <c r="H1470" i="6"/>
  <c r="G1470" i="6"/>
  <c r="F1470" i="6"/>
  <c r="E1470" i="6"/>
  <c r="D1470" i="6"/>
  <c r="C1470" i="6"/>
  <c r="N1469" i="6"/>
  <c r="M1469" i="6"/>
  <c r="L1469" i="6"/>
  <c r="K1469" i="6"/>
  <c r="J1469" i="6"/>
  <c r="I1469" i="6"/>
  <c r="H1469" i="6"/>
  <c r="G1469" i="6"/>
  <c r="F1469" i="6"/>
  <c r="E1469" i="6"/>
  <c r="D1469" i="6"/>
  <c r="C1469" i="6"/>
  <c r="N1468" i="6"/>
  <c r="M1468" i="6"/>
  <c r="L1468" i="6"/>
  <c r="K1468" i="6"/>
  <c r="J1468" i="6"/>
  <c r="I1468" i="6"/>
  <c r="H1468" i="6"/>
  <c r="G1468" i="6"/>
  <c r="F1468" i="6"/>
  <c r="E1468" i="6"/>
  <c r="D1468" i="6"/>
  <c r="C1468" i="6"/>
  <c r="N1467" i="6"/>
  <c r="M1467" i="6"/>
  <c r="L1467" i="6"/>
  <c r="K1467" i="6"/>
  <c r="J1467" i="6"/>
  <c r="I1467" i="6"/>
  <c r="H1467" i="6"/>
  <c r="G1467" i="6"/>
  <c r="F1467" i="6"/>
  <c r="E1467" i="6"/>
  <c r="D1467" i="6"/>
  <c r="C1467" i="6"/>
  <c r="N1466" i="6"/>
  <c r="M1466" i="6"/>
  <c r="L1466" i="6"/>
  <c r="K1466" i="6"/>
  <c r="J1466" i="6"/>
  <c r="I1466" i="6"/>
  <c r="H1466" i="6"/>
  <c r="G1466" i="6"/>
  <c r="F1466" i="6"/>
  <c r="E1466" i="6"/>
  <c r="D1466" i="6"/>
  <c r="C1466" i="6"/>
  <c r="N1465" i="6"/>
  <c r="M1465" i="6"/>
  <c r="L1465" i="6"/>
  <c r="K1465" i="6"/>
  <c r="J1465" i="6"/>
  <c r="I1465" i="6"/>
  <c r="H1465" i="6"/>
  <c r="G1465" i="6"/>
  <c r="F1465" i="6"/>
  <c r="E1465" i="6"/>
  <c r="D1465" i="6"/>
  <c r="C1465" i="6"/>
  <c r="N1464" i="6"/>
  <c r="M1464" i="6"/>
  <c r="L1464" i="6"/>
  <c r="K1464" i="6"/>
  <c r="J1464" i="6"/>
  <c r="I1464" i="6"/>
  <c r="H1464" i="6"/>
  <c r="G1464" i="6"/>
  <c r="F1464" i="6"/>
  <c r="E1464" i="6"/>
  <c r="D1464" i="6"/>
  <c r="C1464" i="6"/>
  <c r="N1463" i="6"/>
  <c r="M1463" i="6"/>
  <c r="L1463" i="6"/>
  <c r="K1463" i="6"/>
  <c r="J1463" i="6"/>
  <c r="I1463" i="6"/>
  <c r="H1463" i="6"/>
  <c r="G1463" i="6"/>
  <c r="F1463" i="6"/>
  <c r="E1463" i="6"/>
  <c r="D1463" i="6"/>
  <c r="C1463" i="6"/>
  <c r="N1462" i="6"/>
  <c r="M1462" i="6"/>
  <c r="L1462" i="6"/>
  <c r="K1462" i="6"/>
  <c r="J1462" i="6"/>
  <c r="I1462" i="6"/>
  <c r="H1462" i="6"/>
  <c r="G1462" i="6"/>
  <c r="F1462" i="6"/>
  <c r="E1462" i="6"/>
  <c r="D1462" i="6"/>
  <c r="C1462" i="6"/>
  <c r="N1461" i="6"/>
  <c r="M1461" i="6"/>
  <c r="L1461" i="6"/>
  <c r="K1461" i="6"/>
  <c r="J1461" i="6"/>
  <c r="I1461" i="6"/>
  <c r="H1461" i="6"/>
  <c r="G1461" i="6"/>
  <c r="F1461" i="6"/>
  <c r="E1461" i="6"/>
  <c r="D1461" i="6"/>
  <c r="C1461" i="6"/>
  <c r="N1460" i="6"/>
  <c r="M1460" i="6"/>
  <c r="L1460" i="6"/>
  <c r="K1460" i="6"/>
  <c r="J1460" i="6"/>
  <c r="I1460" i="6"/>
  <c r="H1460" i="6"/>
  <c r="G1460" i="6"/>
  <c r="F1460" i="6"/>
  <c r="E1460" i="6"/>
  <c r="D1460" i="6"/>
  <c r="C1460" i="6"/>
  <c r="N1459" i="6"/>
  <c r="M1459" i="6"/>
  <c r="L1459" i="6"/>
  <c r="K1459" i="6"/>
  <c r="J1459" i="6"/>
  <c r="I1459" i="6"/>
  <c r="H1459" i="6"/>
  <c r="G1459" i="6"/>
  <c r="F1459" i="6"/>
  <c r="E1459" i="6"/>
  <c r="D1459" i="6"/>
  <c r="C1459" i="6"/>
  <c r="N1458" i="6"/>
  <c r="M1458" i="6"/>
  <c r="L1458" i="6"/>
  <c r="K1458" i="6"/>
  <c r="J1458" i="6"/>
  <c r="I1458" i="6"/>
  <c r="H1458" i="6"/>
  <c r="G1458" i="6"/>
  <c r="F1458" i="6"/>
  <c r="E1458" i="6"/>
  <c r="D1458" i="6"/>
  <c r="C1458" i="6"/>
  <c r="N1457" i="6"/>
  <c r="M1457" i="6"/>
  <c r="L1457" i="6"/>
  <c r="K1457" i="6"/>
  <c r="J1457" i="6"/>
  <c r="I1457" i="6"/>
  <c r="H1457" i="6"/>
  <c r="G1457" i="6"/>
  <c r="F1457" i="6"/>
  <c r="E1457" i="6"/>
  <c r="D1457" i="6"/>
  <c r="C1457" i="6"/>
  <c r="N1456" i="6"/>
  <c r="M1456" i="6"/>
  <c r="L1456" i="6"/>
  <c r="K1456" i="6"/>
  <c r="J1456" i="6"/>
  <c r="I1456" i="6"/>
  <c r="H1456" i="6"/>
  <c r="G1456" i="6"/>
  <c r="F1456" i="6"/>
  <c r="E1456" i="6"/>
  <c r="D1456" i="6"/>
  <c r="C1456" i="6"/>
  <c r="N1455" i="6"/>
  <c r="M1455" i="6"/>
  <c r="L1455" i="6"/>
  <c r="K1455" i="6"/>
  <c r="J1455" i="6"/>
  <c r="I1455" i="6"/>
  <c r="H1455" i="6"/>
  <c r="G1455" i="6"/>
  <c r="F1455" i="6"/>
  <c r="E1455" i="6"/>
  <c r="D1455" i="6"/>
  <c r="C1455" i="6"/>
  <c r="N1454" i="6"/>
  <c r="M1454" i="6"/>
  <c r="L1454" i="6"/>
  <c r="K1454" i="6"/>
  <c r="J1454" i="6"/>
  <c r="I1454" i="6"/>
  <c r="H1454" i="6"/>
  <c r="G1454" i="6"/>
  <c r="F1454" i="6"/>
  <c r="E1454" i="6"/>
  <c r="D1454" i="6"/>
  <c r="C1454" i="6"/>
  <c r="N1453" i="6"/>
  <c r="M1453" i="6"/>
  <c r="L1453" i="6"/>
  <c r="K1453" i="6"/>
  <c r="J1453" i="6"/>
  <c r="I1453" i="6"/>
  <c r="H1453" i="6"/>
  <c r="G1453" i="6"/>
  <c r="F1453" i="6"/>
  <c r="E1453" i="6"/>
  <c r="D1453" i="6"/>
  <c r="C1453" i="6"/>
  <c r="N1452" i="6"/>
  <c r="M1452" i="6"/>
  <c r="L1452" i="6"/>
  <c r="K1452" i="6"/>
  <c r="J1452" i="6"/>
  <c r="I1452" i="6"/>
  <c r="H1452" i="6"/>
  <c r="G1452" i="6"/>
  <c r="F1452" i="6"/>
  <c r="E1452" i="6"/>
  <c r="D1452" i="6"/>
  <c r="C1452" i="6"/>
  <c r="N1451" i="6"/>
  <c r="M1451" i="6"/>
  <c r="L1451" i="6"/>
  <c r="K1451" i="6"/>
  <c r="J1451" i="6"/>
  <c r="I1451" i="6"/>
  <c r="H1451" i="6"/>
  <c r="G1451" i="6"/>
  <c r="F1451" i="6"/>
  <c r="E1451" i="6"/>
  <c r="D1451" i="6"/>
  <c r="C1451" i="6"/>
  <c r="N1450" i="6"/>
  <c r="M1450" i="6"/>
  <c r="L1450" i="6"/>
  <c r="K1450" i="6"/>
  <c r="J1450" i="6"/>
  <c r="I1450" i="6"/>
  <c r="H1450" i="6"/>
  <c r="G1450" i="6"/>
  <c r="F1450" i="6"/>
  <c r="E1450" i="6"/>
  <c r="D1450" i="6"/>
  <c r="C1450" i="6"/>
  <c r="N1449" i="6"/>
  <c r="M1449" i="6"/>
  <c r="L1449" i="6"/>
  <c r="K1449" i="6"/>
  <c r="J1449" i="6"/>
  <c r="I1449" i="6"/>
  <c r="H1449" i="6"/>
  <c r="G1449" i="6"/>
  <c r="F1449" i="6"/>
  <c r="E1449" i="6"/>
  <c r="D1449" i="6"/>
  <c r="C1449" i="6"/>
  <c r="N1448" i="6"/>
  <c r="M1448" i="6"/>
  <c r="L1448" i="6"/>
  <c r="K1448" i="6"/>
  <c r="J1448" i="6"/>
  <c r="I1448" i="6"/>
  <c r="H1448" i="6"/>
  <c r="G1448" i="6"/>
  <c r="F1448" i="6"/>
  <c r="E1448" i="6"/>
  <c r="D1448" i="6"/>
  <c r="C1448" i="6"/>
  <c r="N1447" i="6"/>
  <c r="M1447" i="6"/>
  <c r="L1447" i="6"/>
  <c r="K1447" i="6"/>
  <c r="J1447" i="6"/>
  <c r="I1447" i="6"/>
  <c r="H1447" i="6"/>
  <c r="G1447" i="6"/>
  <c r="F1447" i="6"/>
  <c r="E1447" i="6"/>
  <c r="D1447" i="6"/>
  <c r="C1447" i="6"/>
  <c r="N1446" i="6"/>
  <c r="M1446" i="6"/>
  <c r="L1446" i="6"/>
  <c r="K1446" i="6"/>
  <c r="J1446" i="6"/>
  <c r="I1446" i="6"/>
  <c r="H1446" i="6"/>
  <c r="G1446" i="6"/>
  <c r="F1446" i="6"/>
  <c r="E1446" i="6"/>
  <c r="D1446" i="6"/>
  <c r="C1446" i="6"/>
  <c r="N1445" i="6"/>
  <c r="M1445" i="6"/>
  <c r="L1445" i="6"/>
  <c r="K1445" i="6"/>
  <c r="J1445" i="6"/>
  <c r="I1445" i="6"/>
  <c r="H1445" i="6"/>
  <c r="G1445" i="6"/>
  <c r="F1445" i="6"/>
  <c r="E1445" i="6"/>
  <c r="D1445" i="6"/>
  <c r="C1445" i="6"/>
  <c r="N1444" i="6"/>
  <c r="M1444" i="6"/>
  <c r="L1444" i="6"/>
  <c r="K1444" i="6"/>
  <c r="J1444" i="6"/>
  <c r="I1444" i="6"/>
  <c r="H1444" i="6"/>
  <c r="G1444" i="6"/>
  <c r="F1444" i="6"/>
  <c r="E1444" i="6"/>
  <c r="D1444" i="6"/>
  <c r="C1444" i="6"/>
  <c r="N1443" i="6"/>
  <c r="M1443" i="6"/>
  <c r="L1443" i="6"/>
  <c r="K1443" i="6"/>
  <c r="J1443" i="6"/>
  <c r="I1443" i="6"/>
  <c r="H1443" i="6"/>
  <c r="G1443" i="6"/>
  <c r="F1443" i="6"/>
  <c r="E1443" i="6"/>
  <c r="D1443" i="6"/>
  <c r="C1443" i="6"/>
  <c r="N1442" i="6"/>
  <c r="M1442" i="6"/>
  <c r="L1442" i="6"/>
  <c r="K1442" i="6"/>
  <c r="J1442" i="6"/>
  <c r="I1442" i="6"/>
  <c r="H1442" i="6"/>
  <c r="G1442" i="6"/>
  <c r="F1442" i="6"/>
  <c r="E1442" i="6"/>
  <c r="D1442" i="6"/>
  <c r="C1442" i="6"/>
  <c r="N1441" i="6"/>
  <c r="M1441" i="6"/>
  <c r="L1441" i="6"/>
  <c r="K1441" i="6"/>
  <c r="J1441" i="6"/>
  <c r="I1441" i="6"/>
  <c r="H1441" i="6"/>
  <c r="G1441" i="6"/>
  <c r="F1441" i="6"/>
  <c r="E1441" i="6"/>
  <c r="D1441" i="6"/>
  <c r="C1441" i="6"/>
  <c r="N1440" i="6"/>
  <c r="M1440" i="6"/>
  <c r="L1440" i="6"/>
  <c r="K1440" i="6"/>
  <c r="J1440" i="6"/>
  <c r="I1440" i="6"/>
  <c r="H1440" i="6"/>
  <c r="G1440" i="6"/>
  <c r="F1440" i="6"/>
  <c r="E1440" i="6"/>
  <c r="D1440" i="6"/>
  <c r="C1440" i="6"/>
  <c r="N1439" i="6"/>
  <c r="M1439" i="6"/>
  <c r="L1439" i="6"/>
  <c r="K1439" i="6"/>
  <c r="J1439" i="6"/>
  <c r="I1439" i="6"/>
  <c r="H1439" i="6"/>
  <c r="G1439" i="6"/>
  <c r="F1439" i="6"/>
  <c r="E1439" i="6"/>
  <c r="D1439" i="6"/>
  <c r="C1439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N1437" i="6"/>
  <c r="M1437" i="6"/>
  <c r="L1437" i="6"/>
  <c r="K1437" i="6"/>
  <c r="J1437" i="6"/>
  <c r="I1437" i="6"/>
  <c r="H1437" i="6"/>
  <c r="G1437" i="6"/>
  <c r="F1437" i="6"/>
  <c r="E1437" i="6"/>
  <c r="D1437" i="6"/>
  <c r="C1437" i="6"/>
  <c r="N1436" i="6"/>
  <c r="M1436" i="6"/>
  <c r="L1436" i="6"/>
  <c r="K1436" i="6"/>
  <c r="J1436" i="6"/>
  <c r="I1436" i="6"/>
  <c r="H1436" i="6"/>
  <c r="G1436" i="6"/>
  <c r="F1436" i="6"/>
  <c r="E1436" i="6"/>
  <c r="D1436" i="6"/>
  <c r="C1436" i="6"/>
  <c r="N1435" i="6"/>
  <c r="M1435" i="6"/>
  <c r="L1435" i="6"/>
  <c r="K1435" i="6"/>
  <c r="J1435" i="6"/>
  <c r="I1435" i="6"/>
  <c r="H1435" i="6"/>
  <c r="G1435" i="6"/>
  <c r="F1435" i="6"/>
  <c r="E1435" i="6"/>
  <c r="D1435" i="6"/>
  <c r="C1435" i="6"/>
  <c r="N1434" i="6"/>
  <c r="M1434" i="6"/>
  <c r="L1434" i="6"/>
  <c r="K1434" i="6"/>
  <c r="J1434" i="6"/>
  <c r="I1434" i="6"/>
  <c r="H1434" i="6"/>
  <c r="G1434" i="6"/>
  <c r="F1434" i="6"/>
  <c r="E1434" i="6"/>
  <c r="D1434" i="6"/>
  <c r="C1434" i="6"/>
  <c r="N1433" i="6"/>
  <c r="M1433" i="6"/>
  <c r="L1433" i="6"/>
  <c r="K1433" i="6"/>
  <c r="J1433" i="6"/>
  <c r="I1433" i="6"/>
  <c r="H1433" i="6"/>
  <c r="G1433" i="6"/>
  <c r="F1433" i="6"/>
  <c r="E1433" i="6"/>
  <c r="D1433" i="6"/>
  <c r="C1433" i="6"/>
  <c r="N1432" i="6"/>
  <c r="M1432" i="6"/>
  <c r="L1432" i="6"/>
  <c r="K1432" i="6"/>
  <c r="J1432" i="6"/>
  <c r="I1432" i="6"/>
  <c r="H1432" i="6"/>
  <c r="G1432" i="6"/>
  <c r="F1432" i="6"/>
  <c r="E1432" i="6"/>
  <c r="D1432" i="6"/>
  <c r="C1432" i="6"/>
  <c r="N1431" i="6"/>
  <c r="M1431" i="6"/>
  <c r="L1431" i="6"/>
  <c r="K1431" i="6"/>
  <c r="J1431" i="6"/>
  <c r="I1431" i="6"/>
  <c r="H1431" i="6"/>
  <c r="G1431" i="6"/>
  <c r="F1431" i="6"/>
  <c r="E1431" i="6"/>
  <c r="D1431" i="6"/>
  <c r="C1431" i="6"/>
  <c r="N1430" i="6"/>
  <c r="M1430" i="6"/>
  <c r="L1430" i="6"/>
  <c r="K1430" i="6"/>
  <c r="J1430" i="6"/>
  <c r="I1430" i="6"/>
  <c r="H1430" i="6"/>
  <c r="G1430" i="6"/>
  <c r="F1430" i="6"/>
  <c r="E1430" i="6"/>
  <c r="D1430" i="6"/>
  <c r="C1430" i="6"/>
  <c r="N1429" i="6"/>
  <c r="M1429" i="6"/>
  <c r="L1429" i="6"/>
  <c r="K1429" i="6"/>
  <c r="J1429" i="6"/>
  <c r="I1429" i="6"/>
  <c r="H1429" i="6"/>
  <c r="G1429" i="6"/>
  <c r="F1429" i="6"/>
  <c r="E1429" i="6"/>
  <c r="D1429" i="6"/>
  <c r="C1429" i="6"/>
  <c r="N1428" i="6"/>
  <c r="M1428" i="6"/>
  <c r="L1428" i="6"/>
  <c r="K1428" i="6"/>
  <c r="J1428" i="6"/>
  <c r="I1428" i="6"/>
  <c r="H1428" i="6"/>
  <c r="G1428" i="6"/>
  <c r="F1428" i="6"/>
  <c r="E1428" i="6"/>
  <c r="D1428" i="6"/>
  <c r="C1428" i="6"/>
  <c r="N1427" i="6"/>
  <c r="M1427" i="6"/>
  <c r="L1427" i="6"/>
  <c r="K1427" i="6"/>
  <c r="J1427" i="6"/>
  <c r="I1427" i="6"/>
  <c r="H1427" i="6"/>
  <c r="G1427" i="6"/>
  <c r="F1427" i="6"/>
  <c r="E1427" i="6"/>
  <c r="D1427" i="6"/>
  <c r="C1427" i="6"/>
  <c r="N1426" i="6"/>
  <c r="M1426" i="6"/>
  <c r="L1426" i="6"/>
  <c r="K1426" i="6"/>
  <c r="J1426" i="6"/>
  <c r="I1426" i="6"/>
  <c r="H1426" i="6"/>
  <c r="G1426" i="6"/>
  <c r="F1426" i="6"/>
  <c r="E1426" i="6"/>
  <c r="D1426" i="6"/>
  <c r="C1426" i="6"/>
  <c r="N1425" i="6"/>
  <c r="M1425" i="6"/>
  <c r="L1425" i="6"/>
  <c r="K1425" i="6"/>
  <c r="J1425" i="6"/>
  <c r="I1425" i="6"/>
  <c r="H1425" i="6"/>
  <c r="G1425" i="6"/>
  <c r="F1425" i="6"/>
  <c r="E1425" i="6"/>
  <c r="D1425" i="6"/>
  <c r="C1425" i="6"/>
  <c r="N1424" i="6"/>
  <c r="M1424" i="6"/>
  <c r="L1424" i="6"/>
  <c r="K1424" i="6"/>
  <c r="J1424" i="6"/>
  <c r="I1424" i="6"/>
  <c r="H1424" i="6"/>
  <c r="G1424" i="6"/>
  <c r="F1424" i="6"/>
  <c r="E1424" i="6"/>
  <c r="D1424" i="6"/>
  <c r="C1424" i="6"/>
  <c r="N1423" i="6"/>
  <c r="M1423" i="6"/>
  <c r="L1423" i="6"/>
  <c r="K1423" i="6"/>
  <c r="J1423" i="6"/>
  <c r="I1423" i="6"/>
  <c r="H1423" i="6"/>
  <c r="G1423" i="6"/>
  <c r="F1423" i="6"/>
  <c r="E1423" i="6"/>
  <c r="D1423" i="6"/>
  <c r="C1423" i="6"/>
  <c r="N1422" i="6"/>
  <c r="M1422" i="6"/>
  <c r="L1422" i="6"/>
  <c r="K1422" i="6"/>
  <c r="J1422" i="6"/>
  <c r="I1422" i="6"/>
  <c r="H1422" i="6"/>
  <c r="G1422" i="6"/>
  <c r="F1422" i="6"/>
  <c r="E1422" i="6"/>
  <c r="D1422" i="6"/>
  <c r="C1422" i="6"/>
  <c r="N1421" i="6"/>
  <c r="M1421" i="6"/>
  <c r="L1421" i="6"/>
  <c r="K1421" i="6"/>
  <c r="J1421" i="6"/>
  <c r="I1421" i="6"/>
  <c r="H1421" i="6"/>
  <c r="G1421" i="6"/>
  <c r="F1421" i="6"/>
  <c r="E1421" i="6"/>
  <c r="D1421" i="6"/>
  <c r="C1421" i="6"/>
  <c r="N1420" i="6"/>
  <c r="M1420" i="6"/>
  <c r="L1420" i="6"/>
  <c r="K1420" i="6"/>
  <c r="J1420" i="6"/>
  <c r="I1420" i="6"/>
  <c r="H1420" i="6"/>
  <c r="G1420" i="6"/>
  <c r="F1420" i="6"/>
  <c r="E1420" i="6"/>
  <c r="D1420" i="6"/>
  <c r="C1420" i="6"/>
  <c r="N1419" i="6"/>
  <c r="M1419" i="6"/>
  <c r="L1419" i="6"/>
  <c r="K1419" i="6"/>
  <c r="J1419" i="6"/>
  <c r="I1419" i="6"/>
  <c r="H1419" i="6"/>
  <c r="G1419" i="6"/>
  <c r="F1419" i="6"/>
  <c r="E1419" i="6"/>
  <c r="D1419" i="6"/>
  <c r="C1419" i="6"/>
  <c r="N1418" i="6"/>
  <c r="M1418" i="6"/>
  <c r="L1418" i="6"/>
  <c r="K1418" i="6"/>
  <c r="J1418" i="6"/>
  <c r="I1418" i="6"/>
  <c r="H1418" i="6"/>
  <c r="G1418" i="6"/>
  <c r="F1418" i="6"/>
  <c r="E1418" i="6"/>
  <c r="D1418" i="6"/>
  <c r="C1418" i="6"/>
  <c r="N1417" i="6"/>
  <c r="M1417" i="6"/>
  <c r="L1417" i="6"/>
  <c r="K1417" i="6"/>
  <c r="J1417" i="6"/>
  <c r="I1417" i="6"/>
  <c r="H1417" i="6"/>
  <c r="G1417" i="6"/>
  <c r="F1417" i="6"/>
  <c r="E1417" i="6"/>
  <c r="D1417" i="6"/>
  <c r="C1417" i="6"/>
  <c r="N1416" i="6"/>
  <c r="M1416" i="6"/>
  <c r="L1416" i="6"/>
  <c r="K1416" i="6"/>
  <c r="J1416" i="6"/>
  <c r="I1416" i="6"/>
  <c r="H1416" i="6"/>
  <c r="G1416" i="6"/>
  <c r="F1416" i="6"/>
  <c r="E1416" i="6"/>
  <c r="D1416" i="6"/>
  <c r="C1416" i="6"/>
  <c r="N1415" i="6"/>
  <c r="M1415" i="6"/>
  <c r="L1415" i="6"/>
  <c r="K1415" i="6"/>
  <c r="J1415" i="6"/>
  <c r="I1415" i="6"/>
  <c r="H1415" i="6"/>
  <c r="G1415" i="6"/>
  <c r="F1415" i="6"/>
  <c r="E1415" i="6"/>
  <c r="D1415" i="6"/>
  <c r="C1415" i="6"/>
  <c r="N1414" i="6"/>
  <c r="M1414" i="6"/>
  <c r="L1414" i="6"/>
  <c r="K1414" i="6"/>
  <c r="J1414" i="6"/>
  <c r="I1414" i="6"/>
  <c r="H1414" i="6"/>
  <c r="G1414" i="6"/>
  <c r="F1414" i="6"/>
  <c r="E1414" i="6"/>
  <c r="D1414" i="6"/>
  <c r="C1414" i="6"/>
  <c r="N1413" i="6"/>
  <c r="M1413" i="6"/>
  <c r="L1413" i="6"/>
  <c r="K1413" i="6"/>
  <c r="J1413" i="6"/>
  <c r="I1413" i="6"/>
  <c r="H1413" i="6"/>
  <c r="G1413" i="6"/>
  <c r="F1413" i="6"/>
  <c r="E1413" i="6"/>
  <c r="D1413" i="6"/>
  <c r="C1413" i="6"/>
  <c r="N1412" i="6"/>
  <c r="M1412" i="6"/>
  <c r="L1412" i="6"/>
  <c r="K1412" i="6"/>
  <c r="J1412" i="6"/>
  <c r="I1412" i="6"/>
  <c r="H1412" i="6"/>
  <c r="G1412" i="6"/>
  <c r="F1412" i="6"/>
  <c r="E1412" i="6"/>
  <c r="D1412" i="6"/>
  <c r="C1412" i="6"/>
  <c r="N1411" i="6"/>
  <c r="M1411" i="6"/>
  <c r="L1411" i="6"/>
  <c r="K1411" i="6"/>
  <c r="J1411" i="6"/>
  <c r="I1411" i="6"/>
  <c r="H1411" i="6"/>
  <c r="G1411" i="6"/>
  <c r="F1411" i="6"/>
  <c r="E1411" i="6"/>
  <c r="D1411" i="6"/>
  <c r="C1411" i="6"/>
  <c r="N1410" i="6"/>
  <c r="M1410" i="6"/>
  <c r="L1410" i="6"/>
  <c r="K1410" i="6"/>
  <c r="J1410" i="6"/>
  <c r="I1410" i="6"/>
  <c r="H1410" i="6"/>
  <c r="G1410" i="6"/>
  <c r="F1410" i="6"/>
  <c r="E1410" i="6"/>
  <c r="D1410" i="6"/>
  <c r="C1410" i="6"/>
  <c r="N1409" i="6"/>
  <c r="M1409" i="6"/>
  <c r="L1409" i="6"/>
  <c r="K1409" i="6"/>
  <c r="J1409" i="6"/>
  <c r="I1409" i="6"/>
  <c r="H1409" i="6"/>
  <c r="G1409" i="6"/>
  <c r="F1409" i="6"/>
  <c r="E1409" i="6"/>
  <c r="D1409" i="6"/>
  <c r="C1409" i="6"/>
  <c r="N1408" i="6"/>
  <c r="M1408" i="6"/>
  <c r="L1408" i="6"/>
  <c r="K1408" i="6"/>
  <c r="J1408" i="6"/>
  <c r="I1408" i="6"/>
  <c r="H1408" i="6"/>
  <c r="G1408" i="6"/>
  <c r="F1408" i="6"/>
  <c r="E1408" i="6"/>
  <c r="D1408" i="6"/>
  <c r="C1408" i="6"/>
  <c r="N1407" i="6"/>
  <c r="M1407" i="6"/>
  <c r="L1407" i="6"/>
  <c r="K1407" i="6"/>
  <c r="J1407" i="6"/>
  <c r="I1407" i="6"/>
  <c r="H1407" i="6"/>
  <c r="G1407" i="6"/>
  <c r="F1407" i="6"/>
  <c r="E1407" i="6"/>
  <c r="D1407" i="6"/>
  <c r="C1407" i="6"/>
  <c r="N1406" i="6"/>
  <c r="M1406" i="6"/>
  <c r="L1406" i="6"/>
  <c r="K1406" i="6"/>
  <c r="J1406" i="6"/>
  <c r="I1406" i="6"/>
  <c r="H1406" i="6"/>
  <c r="G1406" i="6"/>
  <c r="F1406" i="6"/>
  <c r="E1406" i="6"/>
  <c r="D1406" i="6"/>
  <c r="C1406" i="6"/>
  <c r="N1405" i="6"/>
  <c r="M1405" i="6"/>
  <c r="L1405" i="6"/>
  <c r="K1405" i="6"/>
  <c r="J1405" i="6"/>
  <c r="I1405" i="6"/>
  <c r="H1405" i="6"/>
  <c r="G1405" i="6"/>
  <c r="F1405" i="6"/>
  <c r="E1405" i="6"/>
  <c r="D1405" i="6"/>
  <c r="C1405" i="6"/>
  <c r="N1404" i="6"/>
  <c r="M1404" i="6"/>
  <c r="L1404" i="6"/>
  <c r="K1404" i="6"/>
  <c r="J1404" i="6"/>
  <c r="I1404" i="6"/>
  <c r="H1404" i="6"/>
  <c r="G1404" i="6"/>
  <c r="F1404" i="6"/>
  <c r="E1404" i="6"/>
  <c r="D1404" i="6"/>
  <c r="C1404" i="6"/>
  <c r="N1403" i="6"/>
  <c r="M1403" i="6"/>
  <c r="L1403" i="6"/>
  <c r="K1403" i="6"/>
  <c r="J1403" i="6"/>
  <c r="I1403" i="6"/>
  <c r="H1403" i="6"/>
  <c r="G1403" i="6"/>
  <c r="F1403" i="6"/>
  <c r="E1403" i="6"/>
  <c r="D1403" i="6"/>
  <c r="C1403" i="6"/>
  <c r="N1402" i="6"/>
  <c r="M1402" i="6"/>
  <c r="L1402" i="6"/>
  <c r="K1402" i="6"/>
  <c r="J1402" i="6"/>
  <c r="I1402" i="6"/>
  <c r="H1402" i="6"/>
  <c r="G1402" i="6"/>
  <c r="F1402" i="6"/>
  <c r="E1402" i="6"/>
  <c r="D1402" i="6"/>
  <c r="C1402" i="6"/>
  <c r="N1401" i="6"/>
  <c r="M1401" i="6"/>
  <c r="L1401" i="6"/>
  <c r="K1401" i="6"/>
  <c r="J1401" i="6"/>
  <c r="I1401" i="6"/>
  <c r="H1401" i="6"/>
  <c r="G1401" i="6"/>
  <c r="F1401" i="6"/>
  <c r="E1401" i="6"/>
  <c r="D1401" i="6"/>
  <c r="C1401" i="6"/>
  <c r="N1400" i="6"/>
  <c r="M1400" i="6"/>
  <c r="L1400" i="6"/>
  <c r="K1400" i="6"/>
  <c r="J1400" i="6"/>
  <c r="I1400" i="6"/>
  <c r="H1400" i="6"/>
  <c r="G1400" i="6"/>
  <c r="F1400" i="6"/>
  <c r="E1400" i="6"/>
  <c r="D1400" i="6"/>
  <c r="C1400" i="6"/>
  <c r="N1399" i="6"/>
  <c r="M1399" i="6"/>
  <c r="L1399" i="6"/>
  <c r="K1399" i="6"/>
  <c r="J1399" i="6"/>
  <c r="I1399" i="6"/>
  <c r="H1399" i="6"/>
  <c r="G1399" i="6"/>
  <c r="F1399" i="6"/>
  <c r="E1399" i="6"/>
  <c r="D1399" i="6"/>
  <c r="C1399" i="6"/>
  <c r="N1398" i="6"/>
  <c r="M1398" i="6"/>
  <c r="L1398" i="6"/>
  <c r="K1398" i="6"/>
  <c r="J1398" i="6"/>
  <c r="I1398" i="6"/>
  <c r="H1398" i="6"/>
  <c r="G1398" i="6"/>
  <c r="F1398" i="6"/>
  <c r="E1398" i="6"/>
  <c r="D1398" i="6"/>
  <c r="C1398" i="6"/>
  <c r="N1397" i="6"/>
  <c r="M1397" i="6"/>
  <c r="L1397" i="6"/>
  <c r="K1397" i="6"/>
  <c r="J1397" i="6"/>
  <c r="I1397" i="6"/>
  <c r="H1397" i="6"/>
  <c r="G1397" i="6"/>
  <c r="F1397" i="6"/>
  <c r="E1397" i="6"/>
  <c r="D1397" i="6"/>
  <c r="C1397" i="6"/>
  <c r="N1396" i="6"/>
  <c r="M1396" i="6"/>
  <c r="L1396" i="6"/>
  <c r="K1396" i="6"/>
  <c r="J1396" i="6"/>
  <c r="I1396" i="6"/>
  <c r="H1396" i="6"/>
  <c r="G1396" i="6"/>
  <c r="F1396" i="6"/>
  <c r="E1396" i="6"/>
  <c r="D1396" i="6"/>
  <c r="C1396" i="6"/>
  <c r="N1395" i="6"/>
  <c r="M1395" i="6"/>
  <c r="L1395" i="6"/>
  <c r="K1395" i="6"/>
  <c r="J1395" i="6"/>
  <c r="I1395" i="6"/>
  <c r="H1395" i="6"/>
  <c r="G1395" i="6"/>
  <c r="F1395" i="6"/>
  <c r="E1395" i="6"/>
  <c r="D1395" i="6"/>
  <c r="C1395" i="6"/>
  <c r="N1394" i="6"/>
  <c r="M1394" i="6"/>
  <c r="L1394" i="6"/>
  <c r="K1394" i="6"/>
  <c r="J1394" i="6"/>
  <c r="I1394" i="6"/>
  <c r="H1394" i="6"/>
  <c r="G1394" i="6"/>
  <c r="F1394" i="6"/>
  <c r="E1394" i="6"/>
  <c r="D1394" i="6"/>
  <c r="C1394" i="6"/>
  <c r="N1393" i="6"/>
  <c r="M1393" i="6"/>
  <c r="L1393" i="6"/>
  <c r="K1393" i="6"/>
  <c r="J1393" i="6"/>
  <c r="I1393" i="6"/>
  <c r="H1393" i="6"/>
  <c r="G1393" i="6"/>
  <c r="F1393" i="6"/>
  <c r="E1393" i="6"/>
  <c r="D1393" i="6"/>
  <c r="C1393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N1391" i="6"/>
  <c r="M1391" i="6"/>
  <c r="L1391" i="6"/>
  <c r="K1391" i="6"/>
  <c r="J1391" i="6"/>
  <c r="I1391" i="6"/>
  <c r="H1391" i="6"/>
  <c r="G1391" i="6"/>
  <c r="F1391" i="6"/>
  <c r="E1391" i="6"/>
  <c r="D1391" i="6"/>
  <c r="C1391" i="6"/>
  <c r="N1390" i="6"/>
  <c r="M1390" i="6"/>
  <c r="L1390" i="6"/>
  <c r="K1390" i="6"/>
  <c r="J1390" i="6"/>
  <c r="I1390" i="6"/>
  <c r="H1390" i="6"/>
  <c r="G1390" i="6"/>
  <c r="F1390" i="6"/>
  <c r="E1390" i="6"/>
  <c r="D1390" i="6"/>
  <c r="C1390" i="6"/>
  <c r="N1389" i="6"/>
  <c r="M1389" i="6"/>
  <c r="L1389" i="6"/>
  <c r="K1389" i="6"/>
  <c r="J1389" i="6"/>
  <c r="I1389" i="6"/>
  <c r="H1389" i="6"/>
  <c r="G1389" i="6"/>
  <c r="F1389" i="6"/>
  <c r="E1389" i="6"/>
  <c r="D1389" i="6"/>
  <c r="C1389" i="6"/>
  <c r="N1388" i="6"/>
  <c r="M1388" i="6"/>
  <c r="L1388" i="6"/>
  <c r="K1388" i="6"/>
  <c r="J1388" i="6"/>
  <c r="I1388" i="6"/>
  <c r="H1388" i="6"/>
  <c r="G1388" i="6"/>
  <c r="F1388" i="6"/>
  <c r="E1388" i="6"/>
  <c r="D1388" i="6"/>
  <c r="C1388" i="6"/>
  <c r="N1387" i="6"/>
  <c r="M1387" i="6"/>
  <c r="L1387" i="6"/>
  <c r="K1387" i="6"/>
  <c r="J1387" i="6"/>
  <c r="I1387" i="6"/>
  <c r="H1387" i="6"/>
  <c r="G1387" i="6"/>
  <c r="F1387" i="6"/>
  <c r="E1387" i="6"/>
  <c r="D1387" i="6"/>
  <c r="C1387" i="6"/>
  <c r="N1386" i="6"/>
  <c r="M1386" i="6"/>
  <c r="L1386" i="6"/>
  <c r="K1386" i="6"/>
  <c r="J1386" i="6"/>
  <c r="I1386" i="6"/>
  <c r="H1386" i="6"/>
  <c r="G1386" i="6"/>
  <c r="F1386" i="6"/>
  <c r="E1386" i="6"/>
  <c r="D1386" i="6"/>
  <c r="C1386" i="6"/>
  <c r="N1385" i="6"/>
  <c r="M1385" i="6"/>
  <c r="L1385" i="6"/>
  <c r="K1385" i="6"/>
  <c r="J1385" i="6"/>
  <c r="I1385" i="6"/>
  <c r="H1385" i="6"/>
  <c r="G1385" i="6"/>
  <c r="F1385" i="6"/>
  <c r="E1385" i="6"/>
  <c r="D1385" i="6"/>
  <c r="C1385" i="6"/>
  <c r="N1384" i="6"/>
  <c r="M1384" i="6"/>
  <c r="L1384" i="6"/>
  <c r="K1384" i="6"/>
  <c r="J1384" i="6"/>
  <c r="I1384" i="6"/>
  <c r="H1384" i="6"/>
  <c r="G1384" i="6"/>
  <c r="F1384" i="6"/>
  <c r="E1384" i="6"/>
  <c r="D1384" i="6"/>
  <c r="C1384" i="6"/>
  <c r="N1383" i="6"/>
  <c r="M1383" i="6"/>
  <c r="L1383" i="6"/>
  <c r="K1383" i="6"/>
  <c r="J1383" i="6"/>
  <c r="I1383" i="6"/>
  <c r="H1383" i="6"/>
  <c r="G1383" i="6"/>
  <c r="F1383" i="6"/>
  <c r="E1383" i="6"/>
  <c r="D1383" i="6"/>
  <c r="C1383" i="6"/>
  <c r="N1382" i="6"/>
  <c r="M1382" i="6"/>
  <c r="L1382" i="6"/>
  <c r="K1382" i="6"/>
  <c r="J1382" i="6"/>
  <c r="I1382" i="6"/>
  <c r="H1382" i="6"/>
  <c r="G1382" i="6"/>
  <c r="F1382" i="6"/>
  <c r="E1382" i="6"/>
  <c r="D1382" i="6"/>
  <c r="C1382" i="6"/>
  <c r="N1381" i="6"/>
  <c r="M1381" i="6"/>
  <c r="L1381" i="6"/>
  <c r="K1381" i="6"/>
  <c r="J1381" i="6"/>
  <c r="I1381" i="6"/>
  <c r="H1381" i="6"/>
  <c r="G1381" i="6"/>
  <c r="F1381" i="6"/>
  <c r="E1381" i="6"/>
  <c r="D1381" i="6"/>
  <c r="C1381" i="6"/>
  <c r="N1380" i="6"/>
  <c r="M1380" i="6"/>
  <c r="L1380" i="6"/>
  <c r="K1380" i="6"/>
  <c r="J1380" i="6"/>
  <c r="I1380" i="6"/>
  <c r="H1380" i="6"/>
  <c r="G1380" i="6"/>
  <c r="F1380" i="6"/>
  <c r="E1380" i="6"/>
  <c r="D1380" i="6"/>
  <c r="C1380" i="6"/>
  <c r="N1379" i="6"/>
  <c r="M1379" i="6"/>
  <c r="L1379" i="6"/>
  <c r="K1379" i="6"/>
  <c r="J1379" i="6"/>
  <c r="I1379" i="6"/>
  <c r="H1379" i="6"/>
  <c r="G1379" i="6"/>
  <c r="F1379" i="6"/>
  <c r="E1379" i="6"/>
  <c r="D1379" i="6"/>
  <c r="C1379" i="6"/>
  <c r="N1378" i="6"/>
  <c r="M1378" i="6"/>
  <c r="L1378" i="6"/>
  <c r="K1378" i="6"/>
  <c r="J1378" i="6"/>
  <c r="I1378" i="6"/>
  <c r="H1378" i="6"/>
  <c r="G1378" i="6"/>
  <c r="F1378" i="6"/>
  <c r="E1378" i="6"/>
  <c r="D1378" i="6"/>
  <c r="C1378" i="6"/>
  <c r="N1377" i="6"/>
  <c r="M1377" i="6"/>
  <c r="L1377" i="6"/>
  <c r="K1377" i="6"/>
  <c r="J1377" i="6"/>
  <c r="I1377" i="6"/>
  <c r="H1377" i="6"/>
  <c r="G1377" i="6"/>
  <c r="F1377" i="6"/>
  <c r="E1377" i="6"/>
  <c r="D1377" i="6"/>
  <c r="C1377" i="6"/>
  <c r="N1376" i="6"/>
  <c r="M1376" i="6"/>
  <c r="L1376" i="6"/>
  <c r="K1376" i="6"/>
  <c r="J1376" i="6"/>
  <c r="I1376" i="6"/>
  <c r="H1376" i="6"/>
  <c r="G1376" i="6"/>
  <c r="F1376" i="6"/>
  <c r="E1376" i="6"/>
  <c r="D1376" i="6"/>
  <c r="C1376" i="6"/>
  <c r="N1375" i="6"/>
  <c r="M1375" i="6"/>
  <c r="L1375" i="6"/>
  <c r="K1375" i="6"/>
  <c r="J1375" i="6"/>
  <c r="I1375" i="6"/>
  <c r="H1375" i="6"/>
  <c r="G1375" i="6"/>
  <c r="F1375" i="6"/>
  <c r="E1375" i="6"/>
  <c r="D1375" i="6"/>
  <c r="C1375" i="6"/>
  <c r="N1374" i="6"/>
  <c r="M1374" i="6"/>
  <c r="L1374" i="6"/>
  <c r="K1374" i="6"/>
  <c r="J1374" i="6"/>
  <c r="I1374" i="6"/>
  <c r="H1374" i="6"/>
  <c r="G1374" i="6"/>
  <c r="F1374" i="6"/>
  <c r="E1374" i="6"/>
  <c r="D1374" i="6"/>
  <c r="C1374" i="6"/>
  <c r="N1373" i="6"/>
  <c r="M1373" i="6"/>
  <c r="L1373" i="6"/>
  <c r="K1373" i="6"/>
  <c r="J1373" i="6"/>
  <c r="I1373" i="6"/>
  <c r="H1373" i="6"/>
  <c r="G1373" i="6"/>
  <c r="F1373" i="6"/>
  <c r="E1373" i="6"/>
  <c r="D1373" i="6"/>
  <c r="C1373" i="6"/>
  <c r="N1372" i="6"/>
  <c r="M1372" i="6"/>
  <c r="L1372" i="6"/>
  <c r="K1372" i="6"/>
  <c r="J1372" i="6"/>
  <c r="I1372" i="6"/>
  <c r="H1372" i="6"/>
  <c r="G1372" i="6"/>
  <c r="F1372" i="6"/>
  <c r="E1372" i="6"/>
  <c r="D1372" i="6"/>
  <c r="C1372" i="6"/>
  <c r="N1371" i="6"/>
  <c r="M1371" i="6"/>
  <c r="L1371" i="6"/>
  <c r="K1371" i="6"/>
  <c r="J1371" i="6"/>
  <c r="I1371" i="6"/>
  <c r="H1371" i="6"/>
  <c r="G1371" i="6"/>
  <c r="F1371" i="6"/>
  <c r="E1371" i="6"/>
  <c r="D1371" i="6"/>
  <c r="C1371" i="6"/>
  <c r="N1370" i="6"/>
  <c r="M1370" i="6"/>
  <c r="L1370" i="6"/>
  <c r="K1370" i="6"/>
  <c r="J1370" i="6"/>
  <c r="I1370" i="6"/>
  <c r="H1370" i="6"/>
  <c r="G1370" i="6"/>
  <c r="F1370" i="6"/>
  <c r="E1370" i="6"/>
  <c r="D1370" i="6"/>
  <c r="C1370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68" i="6"/>
  <c r="M1368" i="6"/>
  <c r="L1368" i="6"/>
  <c r="K1368" i="6"/>
  <c r="J1368" i="6"/>
  <c r="I1368" i="6"/>
  <c r="H1368" i="6"/>
  <c r="G1368" i="6"/>
  <c r="F1368" i="6"/>
  <c r="E1368" i="6"/>
  <c r="D1368" i="6"/>
  <c r="C1368" i="6"/>
  <c r="N1367" i="6"/>
  <c r="M1367" i="6"/>
  <c r="L1367" i="6"/>
  <c r="K1367" i="6"/>
  <c r="J1367" i="6"/>
  <c r="I1367" i="6"/>
  <c r="H1367" i="6"/>
  <c r="G1367" i="6"/>
  <c r="F1367" i="6"/>
  <c r="E1367" i="6"/>
  <c r="D1367" i="6"/>
  <c r="C1367" i="6"/>
  <c r="N1366" i="6"/>
  <c r="M1366" i="6"/>
  <c r="L1366" i="6"/>
  <c r="K1366" i="6"/>
  <c r="J1366" i="6"/>
  <c r="I1366" i="6"/>
  <c r="H1366" i="6"/>
  <c r="G1366" i="6"/>
  <c r="F1366" i="6"/>
  <c r="E1366" i="6"/>
  <c r="D1366" i="6"/>
  <c r="C1366" i="6"/>
  <c r="N1365" i="6"/>
  <c r="M1365" i="6"/>
  <c r="L1365" i="6"/>
  <c r="K1365" i="6"/>
  <c r="J1365" i="6"/>
  <c r="I1365" i="6"/>
  <c r="H1365" i="6"/>
  <c r="G1365" i="6"/>
  <c r="F1365" i="6"/>
  <c r="E1365" i="6"/>
  <c r="D1365" i="6"/>
  <c r="C1365" i="6"/>
  <c r="N1364" i="6"/>
  <c r="M1364" i="6"/>
  <c r="L1364" i="6"/>
  <c r="K1364" i="6"/>
  <c r="J1364" i="6"/>
  <c r="I1364" i="6"/>
  <c r="H1364" i="6"/>
  <c r="G1364" i="6"/>
  <c r="F1364" i="6"/>
  <c r="E1364" i="6"/>
  <c r="D1364" i="6"/>
  <c r="C1364" i="6"/>
  <c r="N1363" i="6"/>
  <c r="M1363" i="6"/>
  <c r="L1363" i="6"/>
  <c r="K1363" i="6"/>
  <c r="J1363" i="6"/>
  <c r="I1363" i="6"/>
  <c r="H1363" i="6"/>
  <c r="G1363" i="6"/>
  <c r="F1363" i="6"/>
  <c r="E1363" i="6"/>
  <c r="D1363" i="6"/>
  <c r="C1363" i="6"/>
  <c r="N1362" i="6"/>
  <c r="M1362" i="6"/>
  <c r="L1362" i="6"/>
  <c r="K1362" i="6"/>
  <c r="J1362" i="6"/>
  <c r="I1362" i="6"/>
  <c r="H1362" i="6"/>
  <c r="G1362" i="6"/>
  <c r="F1362" i="6"/>
  <c r="E1362" i="6"/>
  <c r="D1362" i="6"/>
  <c r="C1362" i="6"/>
  <c r="N1361" i="6"/>
  <c r="M1361" i="6"/>
  <c r="L1361" i="6"/>
  <c r="K1361" i="6"/>
  <c r="J1361" i="6"/>
  <c r="I1361" i="6"/>
  <c r="H1361" i="6"/>
  <c r="G1361" i="6"/>
  <c r="F1361" i="6"/>
  <c r="E1361" i="6"/>
  <c r="D1361" i="6"/>
  <c r="C1361" i="6"/>
  <c r="N1360" i="6"/>
  <c r="M1360" i="6"/>
  <c r="L1360" i="6"/>
  <c r="K1360" i="6"/>
  <c r="J1360" i="6"/>
  <c r="I1360" i="6"/>
  <c r="H1360" i="6"/>
  <c r="G1360" i="6"/>
  <c r="F1360" i="6"/>
  <c r="E1360" i="6"/>
  <c r="D1360" i="6"/>
  <c r="C1360" i="6"/>
  <c r="N1359" i="6"/>
  <c r="M1359" i="6"/>
  <c r="L1359" i="6"/>
  <c r="K1359" i="6"/>
  <c r="J1359" i="6"/>
  <c r="I1359" i="6"/>
  <c r="H1359" i="6"/>
  <c r="G1359" i="6"/>
  <c r="F1359" i="6"/>
  <c r="E1359" i="6"/>
  <c r="D1359" i="6"/>
  <c r="C1359" i="6"/>
  <c r="N1358" i="6"/>
  <c r="M1358" i="6"/>
  <c r="L1358" i="6"/>
  <c r="K1358" i="6"/>
  <c r="J1358" i="6"/>
  <c r="I1358" i="6"/>
  <c r="H1358" i="6"/>
  <c r="G1358" i="6"/>
  <c r="F1358" i="6"/>
  <c r="E1358" i="6"/>
  <c r="D1358" i="6"/>
  <c r="C1358" i="6"/>
  <c r="N1357" i="6"/>
  <c r="M1357" i="6"/>
  <c r="L1357" i="6"/>
  <c r="K1357" i="6"/>
  <c r="J1357" i="6"/>
  <c r="I1357" i="6"/>
  <c r="H1357" i="6"/>
  <c r="G1357" i="6"/>
  <c r="F1357" i="6"/>
  <c r="E1357" i="6"/>
  <c r="D1357" i="6"/>
  <c r="C1357" i="6"/>
  <c r="N1356" i="6"/>
  <c r="M1356" i="6"/>
  <c r="L1356" i="6"/>
  <c r="K1356" i="6"/>
  <c r="J1356" i="6"/>
  <c r="I1356" i="6"/>
  <c r="H1356" i="6"/>
  <c r="G1356" i="6"/>
  <c r="F1356" i="6"/>
  <c r="E1356" i="6"/>
  <c r="D1356" i="6"/>
  <c r="C1356" i="6"/>
  <c r="N1355" i="6"/>
  <c r="M1355" i="6"/>
  <c r="L1355" i="6"/>
  <c r="K1355" i="6"/>
  <c r="J1355" i="6"/>
  <c r="I1355" i="6"/>
  <c r="H1355" i="6"/>
  <c r="G1355" i="6"/>
  <c r="F1355" i="6"/>
  <c r="E1355" i="6"/>
  <c r="D1355" i="6"/>
  <c r="C1355" i="6"/>
  <c r="N1354" i="6"/>
  <c r="M1354" i="6"/>
  <c r="L1354" i="6"/>
  <c r="K1354" i="6"/>
  <c r="J1354" i="6"/>
  <c r="I1354" i="6"/>
  <c r="H1354" i="6"/>
  <c r="G1354" i="6"/>
  <c r="F1354" i="6"/>
  <c r="E1354" i="6"/>
  <c r="D1354" i="6"/>
  <c r="C1354" i="6"/>
  <c r="N1353" i="6"/>
  <c r="M1353" i="6"/>
  <c r="L1353" i="6"/>
  <c r="K1353" i="6"/>
  <c r="J1353" i="6"/>
  <c r="I1353" i="6"/>
  <c r="H1353" i="6"/>
  <c r="G1353" i="6"/>
  <c r="F1353" i="6"/>
  <c r="E1353" i="6"/>
  <c r="D1353" i="6"/>
  <c r="C1353" i="6"/>
  <c r="N1352" i="6"/>
  <c r="M1352" i="6"/>
  <c r="L1352" i="6"/>
  <c r="K1352" i="6"/>
  <c r="J1352" i="6"/>
  <c r="I1352" i="6"/>
  <c r="H1352" i="6"/>
  <c r="G1352" i="6"/>
  <c r="F1352" i="6"/>
  <c r="E1352" i="6"/>
  <c r="D1352" i="6"/>
  <c r="C1352" i="6"/>
  <c r="N1351" i="6"/>
  <c r="M1351" i="6"/>
  <c r="L1351" i="6"/>
  <c r="K1351" i="6"/>
  <c r="J1351" i="6"/>
  <c r="I1351" i="6"/>
  <c r="H1351" i="6"/>
  <c r="G1351" i="6"/>
  <c r="F1351" i="6"/>
  <c r="E1351" i="6"/>
  <c r="D1351" i="6"/>
  <c r="C1351" i="6"/>
  <c r="N1350" i="6"/>
  <c r="M1350" i="6"/>
  <c r="L1350" i="6"/>
  <c r="K1350" i="6"/>
  <c r="J1350" i="6"/>
  <c r="I1350" i="6"/>
  <c r="H1350" i="6"/>
  <c r="G1350" i="6"/>
  <c r="F1350" i="6"/>
  <c r="E1350" i="6"/>
  <c r="D1350" i="6"/>
  <c r="C1350" i="6"/>
  <c r="N1349" i="6"/>
  <c r="M1349" i="6"/>
  <c r="L1349" i="6"/>
  <c r="K1349" i="6"/>
  <c r="J1349" i="6"/>
  <c r="I1349" i="6"/>
  <c r="H1349" i="6"/>
  <c r="G1349" i="6"/>
  <c r="F1349" i="6"/>
  <c r="E1349" i="6"/>
  <c r="D1349" i="6"/>
  <c r="C1349" i="6"/>
  <c r="N1348" i="6"/>
  <c r="M1348" i="6"/>
  <c r="L1348" i="6"/>
  <c r="K1348" i="6"/>
  <c r="J1348" i="6"/>
  <c r="I1348" i="6"/>
  <c r="H1348" i="6"/>
  <c r="G1348" i="6"/>
  <c r="F1348" i="6"/>
  <c r="E1348" i="6"/>
  <c r="D1348" i="6"/>
  <c r="C1348" i="6"/>
  <c r="N1347" i="6"/>
  <c r="M1347" i="6"/>
  <c r="L1347" i="6"/>
  <c r="K1347" i="6"/>
  <c r="J1347" i="6"/>
  <c r="I1347" i="6"/>
  <c r="H1347" i="6"/>
  <c r="G1347" i="6"/>
  <c r="F1347" i="6"/>
  <c r="E1347" i="6"/>
  <c r="D1347" i="6"/>
  <c r="C1347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N1345" i="6"/>
  <c r="M1345" i="6"/>
  <c r="L1345" i="6"/>
  <c r="K1345" i="6"/>
  <c r="J1345" i="6"/>
  <c r="I1345" i="6"/>
  <c r="H1345" i="6"/>
  <c r="G1345" i="6"/>
  <c r="F1345" i="6"/>
  <c r="E1345" i="6"/>
  <c r="D1345" i="6"/>
  <c r="C1345" i="6"/>
  <c r="N1344" i="6"/>
  <c r="M1344" i="6"/>
  <c r="L1344" i="6"/>
  <c r="K1344" i="6"/>
  <c r="J1344" i="6"/>
  <c r="I1344" i="6"/>
  <c r="H1344" i="6"/>
  <c r="G1344" i="6"/>
  <c r="F1344" i="6"/>
  <c r="E1344" i="6"/>
  <c r="D1344" i="6"/>
  <c r="C1344" i="6"/>
  <c r="N1343" i="6"/>
  <c r="M1343" i="6"/>
  <c r="L1343" i="6"/>
  <c r="K1343" i="6"/>
  <c r="J1343" i="6"/>
  <c r="I1343" i="6"/>
  <c r="H1343" i="6"/>
  <c r="G1343" i="6"/>
  <c r="F1343" i="6"/>
  <c r="E1343" i="6"/>
  <c r="D1343" i="6"/>
  <c r="C1343" i="6"/>
  <c r="N1342" i="6"/>
  <c r="M1342" i="6"/>
  <c r="L1342" i="6"/>
  <c r="K1342" i="6"/>
  <c r="J1342" i="6"/>
  <c r="I1342" i="6"/>
  <c r="H1342" i="6"/>
  <c r="G1342" i="6"/>
  <c r="F1342" i="6"/>
  <c r="E1342" i="6"/>
  <c r="D1342" i="6"/>
  <c r="C1342" i="6"/>
  <c r="N1341" i="6"/>
  <c r="M1341" i="6"/>
  <c r="L1341" i="6"/>
  <c r="K1341" i="6"/>
  <c r="J1341" i="6"/>
  <c r="I1341" i="6"/>
  <c r="H1341" i="6"/>
  <c r="G1341" i="6"/>
  <c r="F1341" i="6"/>
  <c r="E1341" i="6"/>
  <c r="D1341" i="6"/>
  <c r="C1341" i="6"/>
  <c r="N1340" i="6"/>
  <c r="M1340" i="6"/>
  <c r="L1340" i="6"/>
  <c r="K1340" i="6"/>
  <c r="J1340" i="6"/>
  <c r="I1340" i="6"/>
  <c r="H1340" i="6"/>
  <c r="G1340" i="6"/>
  <c r="F1340" i="6"/>
  <c r="E1340" i="6"/>
  <c r="D1340" i="6"/>
  <c r="C1340" i="6"/>
  <c r="N1339" i="6"/>
  <c r="M1339" i="6"/>
  <c r="L1339" i="6"/>
  <c r="K1339" i="6"/>
  <c r="J1339" i="6"/>
  <c r="I1339" i="6"/>
  <c r="H1339" i="6"/>
  <c r="G1339" i="6"/>
  <c r="F1339" i="6"/>
  <c r="E1339" i="6"/>
  <c r="D1339" i="6"/>
  <c r="C1339" i="6"/>
  <c r="N1338" i="6"/>
  <c r="M1338" i="6"/>
  <c r="L1338" i="6"/>
  <c r="K1338" i="6"/>
  <c r="J1338" i="6"/>
  <c r="I1338" i="6"/>
  <c r="H1338" i="6"/>
  <c r="G1338" i="6"/>
  <c r="F1338" i="6"/>
  <c r="E1338" i="6"/>
  <c r="D1338" i="6"/>
  <c r="C1338" i="6"/>
  <c r="N1337" i="6"/>
  <c r="M1337" i="6"/>
  <c r="L1337" i="6"/>
  <c r="K1337" i="6"/>
  <c r="J1337" i="6"/>
  <c r="I1337" i="6"/>
  <c r="H1337" i="6"/>
  <c r="G1337" i="6"/>
  <c r="F1337" i="6"/>
  <c r="E1337" i="6"/>
  <c r="D1337" i="6"/>
  <c r="C1337" i="6"/>
  <c r="N1336" i="6"/>
  <c r="M1336" i="6"/>
  <c r="L1336" i="6"/>
  <c r="K1336" i="6"/>
  <c r="J1336" i="6"/>
  <c r="I1336" i="6"/>
  <c r="H1336" i="6"/>
  <c r="G1336" i="6"/>
  <c r="F1336" i="6"/>
  <c r="E1336" i="6"/>
  <c r="D1336" i="6"/>
  <c r="C1336" i="6"/>
  <c r="N1335" i="6"/>
  <c r="M1335" i="6"/>
  <c r="L1335" i="6"/>
  <c r="K1335" i="6"/>
  <c r="J1335" i="6"/>
  <c r="I1335" i="6"/>
  <c r="H1335" i="6"/>
  <c r="G1335" i="6"/>
  <c r="F1335" i="6"/>
  <c r="E1335" i="6"/>
  <c r="D1335" i="6"/>
  <c r="C1335" i="6"/>
  <c r="N1334" i="6"/>
  <c r="M1334" i="6"/>
  <c r="L1334" i="6"/>
  <c r="K1334" i="6"/>
  <c r="J1334" i="6"/>
  <c r="I1334" i="6"/>
  <c r="H1334" i="6"/>
  <c r="G1334" i="6"/>
  <c r="F1334" i="6"/>
  <c r="E1334" i="6"/>
  <c r="D1334" i="6"/>
  <c r="C1334" i="6"/>
  <c r="N1333" i="6"/>
  <c r="M1333" i="6"/>
  <c r="L1333" i="6"/>
  <c r="K1333" i="6"/>
  <c r="J1333" i="6"/>
  <c r="I1333" i="6"/>
  <c r="H1333" i="6"/>
  <c r="G1333" i="6"/>
  <c r="F1333" i="6"/>
  <c r="E1333" i="6"/>
  <c r="D1333" i="6"/>
  <c r="C1333" i="6"/>
  <c r="N1332" i="6"/>
  <c r="M1332" i="6"/>
  <c r="L1332" i="6"/>
  <c r="K1332" i="6"/>
  <c r="J1332" i="6"/>
  <c r="I1332" i="6"/>
  <c r="H1332" i="6"/>
  <c r="G1332" i="6"/>
  <c r="F1332" i="6"/>
  <c r="E1332" i="6"/>
  <c r="D1332" i="6"/>
  <c r="C1332" i="6"/>
  <c r="N1331" i="6"/>
  <c r="M1331" i="6"/>
  <c r="L1331" i="6"/>
  <c r="K1331" i="6"/>
  <c r="J1331" i="6"/>
  <c r="I1331" i="6"/>
  <c r="H1331" i="6"/>
  <c r="G1331" i="6"/>
  <c r="F1331" i="6"/>
  <c r="E1331" i="6"/>
  <c r="D1331" i="6"/>
  <c r="C1331" i="6"/>
  <c r="N1330" i="6"/>
  <c r="M1330" i="6"/>
  <c r="L1330" i="6"/>
  <c r="K1330" i="6"/>
  <c r="J1330" i="6"/>
  <c r="I1330" i="6"/>
  <c r="H1330" i="6"/>
  <c r="G1330" i="6"/>
  <c r="F1330" i="6"/>
  <c r="E1330" i="6"/>
  <c r="D1330" i="6"/>
  <c r="C1330" i="6"/>
  <c r="N1329" i="6"/>
  <c r="M1329" i="6"/>
  <c r="L1329" i="6"/>
  <c r="K1329" i="6"/>
  <c r="J1329" i="6"/>
  <c r="I1329" i="6"/>
  <c r="H1329" i="6"/>
  <c r="G1329" i="6"/>
  <c r="F1329" i="6"/>
  <c r="E1329" i="6"/>
  <c r="D1329" i="6"/>
  <c r="C1329" i="6"/>
  <c r="N1328" i="6"/>
  <c r="M1328" i="6"/>
  <c r="L1328" i="6"/>
  <c r="K1328" i="6"/>
  <c r="J1328" i="6"/>
  <c r="I1328" i="6"/>
  <c r="H1328" i="6"/>
  <c r="G1328" i="6"/>
  <c r="F1328" i="6"/>
  <c r="E1328" i="6"/>
  <c r="D1328" i="6"/>
  <c r="C1328" i="6"/>
  <c r="N1327" i="6"/>
  <c r="M1327" i="6"/>
  <c r="L1327" i="6"/>
  <c r="K1327" i="6"/>
  <c r="J1327" i="6"/>
  <c r="I1327" i="6"/>
  <c r="H1327" i="6"/>
  <c r="G1327" i="6"/>
  <c r="F1327" i="6"/>
  <c r="E1327" i="6"/>
  <c r="D1327" i="6"/>
  <c r="C1327" i="6"/>
  <c r="N1326" i="6"/>
  <c r="M1326" i="6"/>
  <c r="L1326" i="6"/>
  <c r="K1326" i="6"/>
  <c r="J1326" i="6"/>
  <c r="I1326" i="6"/>
  <c r="H1326" i="6"/>
  <c r="G1326" i="6"/>
  <c r="F1326" i="6"/>
  <c r="E1326" i="6"/>
  <c r="D1326" i="6"/>
  <c r="C1326" i="6"/>
  <c r="N1325" i="6"/>
  <c r="M1325" i="6"/>
  <c r="L1325" i="6"/>
  <c r="K1325" i="6"/>
  <c r="J1325" i="6"/>
  <c r="I1325" i="6"/>
  <c r="H1325" i="6"/>
  <c r="G1325" i="6"/>
  <c r="F1325" i="6"/>
  <c r="E1325" i="6"/>
  <c r="D1325" i="6"/>
  <c r="C1325" i="6"/>
  <c r="N1324" i="6"/>
  <c r="M1324" i="6"/>
  <c r="L1324" i="6"/>
  <c r="K1324" i="6"/>
  <c r="J1324" i="6"/>
  <c r="I1324" i="6"/>
  <c r="H1324" i="6"/>
  <c r="G1324" i="6"/>
  <c r="F1324" i="6"/>
  <c r="E1324" i="6"/>
  <c r="D1324" i="6"/>
  <c r="C1324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N1322" i="6"/>
  <c r="M1322" i="6"/>
  <c r="L1322" i="6"/>
  <c r="K1322" i="6"/>
  <c r="J1322" i="6"/>
  <c r="I1322" i="6"/>
  <c r="H1322" i="6"/>
  <c r="G1322" i="6"/>
  <c r="F1322" i="6"/>
  <c r="E1322" i="6"/>
  <c r="D1322" i="6"/>
  <c r="C1322" i="6"/>
  <c r="N1321" i="6"/>
  <c r="M1321" i="6"/>
  <c r="L1321" i="6"/>
  <c r="K1321" i="6"/>
  <c r="J1321" i="6"/>
  <c r="I1321" i="6"/>
  <c r="H1321" i="6"/>
  <c r="G1321" i="6"/>
  <c r="F1321" i="6"/>
  <c r="E1321" i="6"/>
  <c r="D1321" i="6"/>
  <c r="C1321" i="6"/>
  <c r="N1320" i="6"/>
  <c r="M1320" i="6"/>
  <c r="L1320" i="6"/>
  <c r="K1320" i="6"/>
  <c r="J1320" i="6"/>
  <c r="I1320" i="6"/>
  <c r="H1320" i="6"/>
  <c r="G1320" i="6"/>
  <c r="F1320" i="6"/>
  <c r="E1320" i="6"/>
  <c r="D1320" i="6"/>
  <c r="C1320" i="6"/>
  <c r="N1319" i="6"/>
  <c r="M1319" i="6"/>
  <c r="L1319" i="6"/>
  <c r="K1319" i="6"/>
  <c r="J1319" i="6"/>
  <c r="I1319" i="6"/>
  <c r="H1319" i="6"/>
  <c r="G1319" i="6"/>
  <c r="F1319" i="6"/>
  <c r="E1319" i="6"/>
  <c r="D1319" i="6"/>
  <c r="C1319" i="6"/>
  <c r="N1318" i="6"/>
  <c r="M1318" i="6"/>
  <c r="L1318" i="6"/>
  <c r="K1318" i="6"/>
  <c r="J1318" i="6"/>
  <c r="I1318" i="6"/>
  <c r="H1318" i="6"/>
  <c r="G1318" i="6"/>
  <c r="F1318" i="6"/>
  <c r="E1318" i="6"/>
  <c r="D1318" i="6"/>
  <c r="C1318" i="6"/>
  <c r="N1317" i="6"/>
  <c r="M1317" i="6"/>
  <c r="L1317" i="6"/>
  <c r="K1317" i="6"/>
  <c r="J1317" i="6"/>
  <c r="I1317" i="6"/>
  <c r="H1317" i="6"/>
  <c r="G1317" i="6"/>
  <c r="F1317" i="6"/>
  <c r="E1317" i="6"/>
  <c r="D1317" i="6"/>
  <c r="C1317" i="6"/>
  <c r="N1316" i="6"/>
  <c r="M1316" i="6"/>
  <c r="L1316" i="6"/>
  <c r="K1316" i="6"/>
  <c r="J1316" i="6"/>
  <c r="I1316" i="6"/>
  <c r="H1316" i="6"/>
  <c r="G1316" i="6"/>
  <c r="F1316" i="6"/>
  <c r="E1316" i="6"/>
  <c r="D1316" i="6"/>
  <c r="C1316" i="6"/>
  <c r="N1315" i="6"/>
  <c r="M1315" i="6"/>
  <c r="L1315" i="6"/>
  <c r="K1315" i="6"/>
  <c r="J1315" i="6"/>
  <c r="I1315" i="6"/>
  <c r="H1315" i="6"/>
  <c r="G1315" i="6"/>
  <c r="F1315" i="6"/>
  <c r="E1315" i="6"/>
  <c r="D1315" i="6"/>
  <c r="C1315" i="6"/>
  <c r="N1314" i="6"/>
  <c r="M1314" i="6"/>
  <c r="L1314" i="6"/>
  <c r="K1314" i="6"/>
  <c r="J1314" i="6"/>
  <c r="I1314" i="6"/>
  <c r="H1314" i="6"/>
  <c r="G1314" i="6"/>
  <c r="F1314" i="6"/>
  <c r="E1314" i="6"/>
  <c r="D1314" i="6"/>
  <c r="C1314" i="6"/>
  <c r="N1313" i="6"/>
  <c r="M1313" i="6"/>
  <c r="L1313" i="6"/>
  <c r="K1313" i="6"/>
  <c r="J1313" i="6"/>
  <c r="I1313" i="6"/>
  <c r="H1313" i="6"/>
  <c r="G1313" i="6"/>
  <c r="F1313" i="6"/>
  <c r="E1313" i="6"/>
  <c r="D1313" i="6"/>
  <c r="C1313" i="6"/>
  <c r="N1312" i="6"/>
  <c r="M1312" i="6"/>
  <c r="L1312" i="6"/>
  <c r="K1312" i="6"/>
  <c r="J1312" i="6"/>
  <c r="I1312" i="6"/>
  <c r="H1312" i="6"/>
  <c r="G1312" i="6"/>
  <c r="F1312" i="6"/>
  <c r="E1312" i="6"/>
  <c r="D1312" i="6"/>
  <c r="C1312" i="6"/>
  <c r="N1311" i="6"/>
  <c r="M1311" i="6"/>
  <c r="L1311" i="6"/>
  <c r="K1311" i="6"/>
  <c r="J1311" i="6"/>
  <c r="I1311" i="6"/>
  <c r="H1311" i="6"/>
  <c r="G1311" i="6"/>
  <c r="F1311" i="6"/>
  <c r="E1311" i="6"/>
  <c r="D1311" i="6"/>
  <c r="C1311" i="6"/>
  <c r="N1310" i="6"/>
  <c r="M1310" i="6"/>
  <c r="L1310" i="6"/>
  <c r="K1310" i="6"/>
  <c r="J1310" i="6"/>
  <c r="I1310" i="6"/>
  <c r="H1310" i="6"/>
  <c r="G1310" i="6"/>
  <c r="F1310" i="6"/>
  <c r="E1310" i="6"/>
  <c r="D1310" i="6"/>
  <c r="C1310" i="6"/>
  <c r="N1309" i="6"/>
  <c r="M1309" i="6"/>
  <c r="L1309" i="6"/>
  <c r="K1309" i="6"/>
  <c r="J1309" i="6"/>
  <c r="I1309" i="6"/>
  <c r="H1309" i="6"/>
  <c r="G1309" i="6"/>
  <c r="F1309" i="6"/>
  <c r="E1309" i="6"/>
  <c r="D1309" i="6"/>
  <c r="C1309" i="6"/>
  <c r="N1308" i="6"/>
  <c r="M1308" i="6"/>
  <c r="L1308" i="6"/>
  <c r="K1308" i="6"/>
  <c r="J1308" i="6"/>
  <c r="I1308" i="6"/>
  <c r="H1308" i="6"/>
  <c r="G1308" i="6"/>
  <c r="F1308" i="6"/>
  <c r="E1308" i="6"/>
  <c r="D1308" i="6"/>
  <c r="C1308" i="6"/>
  <c r="N1307" i="6"/>
  <c r="M1307" i="6"/>
  <c r="L1307" i="6"/>
  <c r="K1307" i="6"/>
  <c r="J1307" i="6"/>
  <c r="I1307" i="6"/>
  <c r="H1307" i="6"/>
  <c r="G1307" i="6"/>
  <c r="F1307" i="6"/>
  <c r="E1307" i="6"/>
  <c r="D1307" i="6"/>
  <c r="C1307" i="6"/>
  <c r="N1306" i="6"/>
  <c r="M1306" i="6"/>
  <c r="L1306" i="6"/>
  <c r="K1306" i="6"/>
  <c r="J1306" i="6"/>
  <c r="I1306" i="6"/>
  <c r="H1306" i="6"/>
  <c r="G1306" i="6"/>
  <c r="F1306" i="6"/>
  <c r="E1306" i="6"/>
  <c r="D1306" i="6"/>
  <c r="C1306" i="6"/>
  <c r="N1305" i="6"/>
  <c r="M1305" i="6"/>
  <c r="L1305" i="6"/>
  <c r="K1305" i="6"/>
  <c r="J1305" i="6"/>
  <c r="I1305" i="6"/>
  <c r="H1305" i="6"/>
  <c r="G1305" i="6"/>
  <c r="F1305" i="6"/>
  <c r="E1305" i="6"/>
  <c r="D1305" i="6"/>
  <c r="C1305" i="6"/>
  <c r="N1304" i="6"/>
  <c r="M1304" i="6"/>
  <c r="L1304" i="6"/>
  <c r="K1304" i="6"/>
  <c r="J1304" i="6"/>
  <c r="I1304" i="6"/>
  <c r="H1304" i="6"/>
  <c r="G1304" i="6"/>
  <c r="F1304" i="6"/>
  <c r="E1304" i="6"/>
  <c r="D1304" i="6"/>
  <c r="C1304" i="6"/>
  <c r="N1303" i="6"/>
  <c r="M1303" i="6"/>
  <c r="L1303" i="6"/>
  <c r="K1303" i="6"/>
  <c r="J1303" i="6"/>
  <c r="I1303" i="6"/>
  <c r="H1303" i="6"/>
  <c r="G1303" i="6"/>
  <c r="F1303" i="6"/>
  <c r="E1303" i="6"/>
  <c r="D1303" i="6"/>
  <c r="C1303" i="6"/>
  <c r="N1302" i="6"/>
  <c r="M1302" i="6"/>
  <c r="L1302" i="6"/>
  <c r="K1302" i="6"/>
  <c r="J1302" i="6"/>
  <c r="I1302" i="6"/>
  <c r="H1302" i="6"/>
  <c r="G1302" i="6"/>
  <c r="F1302" i="6"/>
  <c r="E1302" i="6"/>
  <c r="D1302" i="6"/>
  <c r="C1302" i="6"/>
  <c r="N1301" i="6"/>
  <c r="M1301" i="6"/>
  <c r="L1301" i="6"/>
  <c r="K1301" i="6"/>
  <c r="J1301" i="6"/>
  <c r="I1301" i="6"/>
  <c r="H1301" i="6"/>
  <c r="G1301" i="6"/>
  <c r="F1301" i="6"/>
  <c r="E1301" i="6"/>
  <c r="D1301" i="6"/>
  <c r="C1301" i="6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N1299" i="6"/>
  <c r="M1299" i="6"/>
  <c r="L1299" i="6"/>
  <c r="K1299" i="6"/>
  <c r="J1299" i="6"/>
  <c r="I1299" i="6"/>
  <c r="H1299" i="6"/>
  <c r="G1299" i="6"/>
  <c r="F1299" i="6"/>
  <c r="E1299" i="6"/>
  <c r="D1299" i="6"/>
  <c r="C1299" i="6"/>
  <c r="N1298" i="6"/>
  <c r="M1298" i="6"/>
  <c r="L1298" i="6"/>
  <c r="K1298" i="6"/>
  <c r="J1298" i="6"/>
  <c r="I1298" i="6"/>
  <c r="H1298" i="6"/>
  <c r="G1298" i="6"/>
  <c r="F1298" i="6"/>
  <c r="E1298" i="6"/>
  <c r="D1298" i="6"/>
  <c r="C1298" i="6"/>
  <c r="N1297" i="6"/>
  <c r="M1297" i="6"/>
  <c r="L1297" i="6"/>
  <c r="K1297" i="6"/>
  <c r="J1297" i="6"/>
  <c r="I1297" i="6"/>
  <c r="H1297" i="6"/>
  <c r="G1297" i="6"/>
  <c r="F1297" i="6"/>
  <c r="E1297" i="6"/>
  <c r="D1297" i="6"/>
  <c r="C1297" i="6"/>
  <c r="N1296" i="6"/>
  <c r="M1296" i="6"/>
  <c r="L1296" i="6"/>
  <c r="K1296" i="6"/>
  <c r="J1296" i="6"/>
  <c r="I1296" i="6"/>
  <c r="H1296" i="6"/>
  <c r="G1296" i="6"/>
  <c r="F1296" i="6"/>
  <c r="E1296" i="6"/>
  <c r="D1296" i="6"/>
  <c r="C1296" i="6"/>
  <c r="N1295" i="6"/>
  <c r="M1295" i="6"/>
  <c r="L1295" i="6"/>
  <c r="K1295" i="6"/>
  <c r="J1295" i="6"/>
  <c r="I1295" i="6"/>
  <c r="H1295" i="6"/>
  <c r="G1295" i="6"/>
  <c r="F1295" i="6"/>
  <c r="E1295" i="6"/>
  <c r="D1295" i="6"/>
  <c r="C1295" i="6"/>
  <c r="N1294" i="6"/>
  <c r="M1294" i="6"/>
  <c r="L1294" i="6"/>
  <c r="K1294" i="6"/>
  <c r="J1294" i="6"/>
  <c r="I1294" i="6"/>
  <c r="H1294" i="6"/>
  <c r="G1294" i="6"/>
  <c r="F1294" i="6"/>
  <c r="E1294" i="6"/>
  <c r="D1294" i="6"/>
  <c r="C1294" i="6"/>
  <c r="N1293" i="6"/>
  <c r="M1293" i="6"/>
  <c r="L1293" i="6"/>
  <c r="K1293" i="6"/>
  <c r="J1293" i="6"/>
  <c r="I1293" i="6"/>
  <c r="H1293" i="6"/>
  <c r="G1293" i="6"/>
  <c r="F1293" i="6"/>
  <c r="E1293" i="6"/>
  <c r="D1293" i="6"/>
  <c r="C1293" i="6"/>
  <c r="N1292" i="6"/>
  <c r="M1292" i="6"/>
  <c r="L1292" i="6"/>
  <c r="K1292" i="6"/>
  <c r="J1292" i="6"/>
  <c r="I1292" i="6"/>
  <c r="H1292" i="6"/>
  <c r="G1292" i="6"/>
  <c r="F1292" i="6"/>
  <c r="E1292" i="6"/>
  <c r="D1292" i="6"/>
  <c r="C1292" i="6"/>
  <c r="N1291" i="6"/>
  <c r="M1291" i="6"/>
  <c r="L1291" i="6"/>
  <c r="K1291" i="6"/>
  <c r="J1291" i="6"/>
  <c r="I1291" i="6"/>
  <c r="H1291" i="6"/>
  <c r="G1291" i="6"/>
  <c r="F1291" i="6"/>
  <c r="E1291" i="6"/>
  <c r="D1291" i="6"/>
  <c r="C1291" i="6"/>
  <c r="N1290" i="6"/>
  <c r="M1290" i="6"/>
  <c r="L1290" i="6"/>
  <c r="K1290" i="6"/>
  <c r="J1290" i="6"/>
  <c r="I1290" i="6"/>
  <c r="H1290" i="6"/>
  <c r="G1290" i="6"/>
  <c r="F1290" i="6"/>
  <c r="E1290" i="6"/>
  <c r="D1290" i="6"/>
  <c r="C1290" i="6"/>
  <c r="N1289" i="6"/>
  <c r="M1289" i="6"/>
  <c r="L1289" i="6"/>
  <c r="K1289" i="6"/>
  <c r="J1289" i="6"/>
  <c r="I1289" i="6"/>
  <c r="H1289" i="6"/>
  <c r="G1289" i="6"/>
  <c r="F1289" i="6"/>
  <c r="E1289" i="6"/>
  <c r="D1289" i="6"/>
  <c r="C1289" i="6"/>
  <c r="N1288" i="6"/>
  <c r="M1288" i="6"/>
  <c r="L1288" i="6"/>
  <c r="K1288" i="6"/>
  <c r="J1288" i="6"/>
  <c r="I1288" i="6"/>
  <c r="H1288" i="6"/>
  <c r="G1288" i="6"/>
  <c r="F1288" i="6"/>
  <c r="E1288" i="6"/>
  <c r="D1288" i="6"/>
  <c r="C1288" i="6"/>
  <c r="N1287" i="6"/>
  <c r="M1287" i="6"/>
  <c r="L1287" i="6"/>
  <c r="K1287" i="6"/>
  <c r="J1287" i="6"/>
  <c r="I1287" i="6"/>
  <c r="H1287" i="6"/>
  <c r="G1287" i="6"/>
  <c r="F1287" i="6"/>
  <c r="E1287" i="6"/>
  <c r="D1287" i="6"/>
  <c r="C1287" i="6"/>
  <c r="N1286" i="6"/>
  <c r="M1286" i="6"/>
  <c r="L1286" i="6"/>
  <c r="K1286" i="6"/>
  <c r="J1286" i="6"/>
  <c r="I1286" i="6"/>
  <c r="H1286" i="6"/>
  <c r="G1286" i="6"/>
  <c r="F1286" i="6"/>
  <c r="E1286" i="6"/>
  <c r="D1286" i="6"/>
  <c r="C1286" i="6"/>
  <c r="N1285" i="6"/>
  <c r="M1285" i="6"/>
  <c r="L1285" i="6"/>
  <c r="K1285" i="6"/>
  <c r="J1285" i="6"/>
  <c r="I1285" i="6"/>
  <c r="H1285" i="6"/>
  <c r="G1285" i="6"/>
  <c r="F1285" i="6"/>
  <c r="E1285" i="6"/>
  <c r="D1285" i="6"/>
  <c r="C1285" i="6"/>
  <c r="N1284" i="6"/>
  <c r="M1284" i="6"/>
  <c r="L1284" i="6"/>
  <c r="K1284" i="6"/>
  <c r="J1284" i="6"/>
  <c r="I1284" i="6"/>
  <c r="H1284" i="6"/>
  <c r="G1284" i="6"/>
  <c r="F1284" i="6"/>
  <c r="E1284" i="6"/>
  <c r="D1284" i="6"/>
  <c r="C1284" i="6"/>
  <c r="N1283" i="6"/>
  <c r="M1283" i="6"/>
  <c r="L1283" i="6"/>
  <c r="K1283" i="6"/>
  <c r="J1283" i="6"/>
  <c r="I1283" i="6"/>
  <c r="H1283" i="6"/>
  <c r="G1283" i="6"/>
  <c r="F1283" i="6"/>
  <c r="E1283" i="6"/>
  <c r="D1283" i="6"/>
  <c r="C1283" i="6"/>
  <c r="N1282" i="6"/>
  <c r="M1282" i="6"/>
  <c r="L1282" i="6"/>
  <c r="K1282" i="6"/>
  <c r="J1282" i="6"/>
  <c r="I1282" i="6"/>
  <c r="H1282" i="6"/>
  <c r="G1282" i="6"/>
  <c r="F1282" i="6"/>
  <c r="E1282" i="6"/>
  <c r="D1282" i="6"/>
  <c r="C1282" i="6"/>
  <c r="N1281" i="6"/>
  <c r="M1281" i="6"/>
  <c r="L1281" i="6"/>
  <c r="K1281" i="6"/>
  <c r="J1281" i="6"/>
  <c r="I1281" i="6"/>
  <c r="H1281" i="6"/>
  <c r="G1281" i="6"/>
  <c r="F1281" i="6"/>
  <c r="E1281" i="6"/>
  <c r="D1281" i="6"/>
  <c r="C1281" i="6"/>
  <c r="N1280" i="6"/>
  <c r="M1280" i="6"/>
  <c r="L1280" i="6"/>
  <c r="K1280" i="6"/>
  <c r="J1280" i="6"/>
  <c r="I1280" i="6"/>
  <c r="H1280" i="6"/>
  <c r="G1280" i="6"/>
  <c r="F1280" i="6"/>
  <c r="E1280" i="6"/>
  <c r="D1280" i="6"/>
  <c r="C1280" i="6"/>
  <c r="N1279" i="6"/>
  <c r="M1279" i="6"/>
  <c r="L1279" i="6"/>
  <c r="K1279" i="6"/>
  <c r="J1279" i="6"/>
  <c r="I1279" i="6"/>
  <c r="H1279" i="6"/>
  <c r="G1279" i="6"/>
  <c r="F1279" i="6"/>
  <c r="E1279" i="6"/>
  <c r="D1279" i="6"/>
  <c r="C1279" i="6"/>
  <c r="N1278" i="6"/>
  <c r="M1278" i="6"/>
  <c r="L1278" i="6"/>
  <c r="K1278" i="6"/>
  <c r="J1278" i="6"/>
  <c r="I1278" i="6"/>
  <c r="H1278" i="6"/>
  <c r="G1278" i="6"/>
  <c r="F1278" i="6"/>
  <c r="E1278" i="6"/>
  <c r="D1278" i="6"/>
  <c r="C1278" i="6"/>
  <c r="N1277" i="6"/>
  <c r="M1277" i="6"/>
  <c r="L1277" i="6"/>
  <c r="K1277" i="6"/>
  <c r="J1277" i="6"/>
  <c r="I1277" i="6"/>
  <c r="H1277" i="6"/>
  <c r="G1277" i="6"/>
  <c r="F1277" i="6"/>
  <c r="E1277" i="6"/>
  <c r="D1277" i="6"/>
  <c r="C1277" i="6"/>
  <c r="N1276" i="6"/>
  <c r="M1276" i="6"/>
  <c r="L1276" i="6"/>
  <c r="K1276" i="6"/>
  <c r="J1276" i="6"/>
  <c r="I1276" i="6"/>
  <c r="H1276" i="6"/>
  <c r="G1276" i="6"/>
  <c r="F1276" i="6"/>
  <c r="E1276" i="6"/>
  <c r="D1276" i="6"/>
  <c r="C1276" i="6"/>
  <c r="N1275" i="6"/>
  <c r="M1275" i="6"/>
  <c r="L1275" i="6"/>
  <c r="K1275" i="6"/>
  <c r="J1275" i="6"/>
  <c r="I1275" i="6"/>
  <c r="H1275" i="6"/>
  <c r="G1275" i="6"/>
  <c r="F1275" i="6"/>
  <c r="E1275" i="6"/>
  <c r="D1275" i="6"/>
  <c r="C1275" i="6"/>
  <c r="N1274" i="6"/>
  <c r="M1274" i="6"/>
  <c r="L1274" i="6"/>
  <c r="K1274" i="6"/>
  <c r="J1274" i="6"/>
  <c r="I1274" i="6"/>
  <c r="H1274" i="6"/>
  <c r="G1274" i="6"/>
  <c r="F1274" i="6"/>
  <c r="E1274" i="6"/>
  <c r="D1274" i="6"/>
  <c r="C1274" i="6"/>
  <c r="N1273" i="6"/>
  <c r="M1273" i="6"/>
  <c r="L1273" i="6"/>
  <c r="K1273" i="6"/>
  <c r="J1273" i="6"/>
  <c r="I1273" i="6"/>
  <c r="H1273" i="6"/>
  <c r="G1273" i="6"/>
  <c r="F1273" i="6"/>
  <c r="E1273" i="6"/>
  <c r="D1273" i="6"/>
  <c r="C1273" i="6"/>
  <c r="N1272" i="6"/>
  <c r="M1272" i="6"/>
  <c r="L1272" i="6"/>
  <c r="K1272" i="6"/>
  <c r="J1272" i="6"/>
  <c r="I1272" i="6"/>
  <c r="H1272" i="6"/>
  <c r="G1272" i="6"/>
  <c r="F1272" i="6"/>
  <c r="E1272" i="6"/>
  <c r="D1272" i="6"/>
  <c r="C1272" i="6"/>
  <c r="N1271" i="6"/>
  <c r="M1271" i="6"/>
  <c r="L1271" i="6"/>
  <c r="K1271" i="6"/>
  <c r="J1271" i="6"/>
  <c r="I1271" i="6"/>
  <c r="H1271" i="6"/>
  <c r="G1271" i="6"/>
  <c r="F1271" i="6"/>
  <c r="E1271" i="6"/>
  <c r="D1271" i="6"/>
  <c r="C1271" i="6"/>
  <c r="N1270" i="6"/>
  <c r="M1270" i="6"/>
  <c r="L1270" i="6"/>
  <c r="K1270" i="6"/>
  <c r="J1270" i="6"/>
  <c r="I1270" i="6"/>
  <c r="H1270" i="6"/>
  <c r="G1270" i="6"/>
  <c r="F1270" i="6"/>
  <c r="E1270" i="6"/>
  <c r="D1270" i="6"/>
  <c r="C1270" i="6"/>
  <c r="N1269" i="6"/>
  <c r="M1269" i="6"/>
  <c r="L1269" i="6"/>
  <c r="K1269" i="6"/>
  <c r="J1269" i="6"/>
  <c r="I1269" i="6"/>
  <c r="H1269" i="6"/>
  <c r="G1269" i="6"/>
  <c r="F1269" i="6"/>
  <c r="E1269" i="6"/>
  <c r="D1269" i="6"/>
  <c r="C1269" i="6"/>
  <c r="N1268" i="6"/>
  <c r="M1268" i="6"/>
  <c r="L1268" i="6"/>
  <c r="K1268" i="6"/>
  <c r="J1268" i="6"/>
  <c r="I1268" i="6"/>
  <c r="H1268" i="6"/>
  <c r="G1268" i="6"/>
  <c r="F1268" i="6"/>
  <c r="E1268" i="6"/>
  <c r="D1268" i="6"/>
  <c r="C1268" i="6"/>
  <c r="N1267" i="6"/>
  <c r="M1267" i="6"/>
  <c r="L1267" i="6"/>
  <c r="K1267" i="6"/>
  <c r="J1267" i="6"/>
  <c r="I1267" i="6"/>
  <c r="H1267" i="6"/>
  <c r="R1267" i="6"/>
  <c r="G1267" i="6"/>
  <c r="F1267" i="6"/>
  <c r="E1267" i="6"/>
  <c r="D1267" i="6"/>
  <c r="C1267" i="6"/>
  <c r="N1266" i="6"/>
  <c r="M1266" i="6"/>
  <c r="L1266" i="6"/>
  <c r="K1266" i="6"/>
  <c r="J1266" i="6"/>
  <c r="I1266" i="6"/>
  <c r="H1266" i="6"/>
  <c r="R1266" i="6" s="1"/>
  <c r="G1266" i="6"/>
  <c r="F1266" i="6"/>
  <c r="E1266" i="6"/>
  <c r="D1266" i="6"/>
  <c r="C1266" i="6"/>
  <c r="N1265" i="6"/>
  <c r="M1265" i="6"/>
  <c r="L1265" i="6"/>
  <c r="K1265" i="6"/>
  <c r="J1265" i="6"/>
  <c r="I1265" i="6"/>
  <c r="H1265" i="6"/>
  <c r="R1265" i="6"/>
  <c r="G1265" i="6"/>
  <c r="F1265" i="6"/>
  <c r="E1265" i="6"/>
  <c r="D1265" i="6"/>
  <c r="C1265" i="6"/>
  <c r="N1264" i="6"/>
  <c r="M1264" i="6"/>
  <c r="L1264" i="6"/>
  <c r="K1264" i="6"/>
  <c r="J1264" i="6"/>
  <c r="I1264" i="6"/>
  <c r="H1264" i="6"/>
  <c r="R1264" i="6" s="1"/>
  <c r="G1264" i="6"/>
  <c r="F1264" i="6"/>
  <c r="E1264" i="6"/>
  <c r="D1264" i="6"/>
  <c r="C1264" i="6"/>
  <c r="N1263" i="6"/>
  <c r="M1263" i="6"/>
  <c r="L1263" i="6"/>
  <c r="K1263" i="6"/>
  <c r="J1263" i="6"/>
  <c r="I1263" i="6"/>
  <c r="H1263" i="6"/>
  <c r="R1263" i="6"/>
  <c r="G1263" i="6"/>
  <c r="F1263" i="6"/>
  <c r="E1263" i="6"/>
  <c r="D1263" i="6"/>
  <c r="C1263" i="6"/>
  <c r="N1262" i="6"/>
  <c r="M1262" i="6"/>
  <c r="L1262" i="6"/>
  <c r="K1262" i="6"/>
  <c r="J1262" i="6"/>
  <c r="I1262" i="6"/>
  <c r="H1262" i="6"/>
  <c r="R1262" i="6" s="1"/>
  <c r="G1262" i="6"/>
  <c r="F1262" i="6"/>
  <c r="E1262" i="6"/>
  <c r="D1262" i="6"/>
  <c r="C1262" i="6"/>
  <c r="N1261" i="6"/>
  <c r="M1261" i="6"/>
  <c r="L1261" i="6"/>
  <c r="K1261" i="6"/>
  <c r="J1261" i="6"/>
  <c r="I1261" i="6"/>
  <c r="H1261" i="6"/>
  <c r="R1261" i="6"/>
  <c r="G1261" i="6"/>
  <c r="F1261" i="6"/>
  <c r="E1261" i="6"/>
  <c r="D1261" i="6"/>
  <c r="C1261" i="6"/>
  <c r="N1260" i="6"/>
  <c r="M1260" i="6"/>
  <c r="L1260" i="6"/>
  <c r="K1260" i="6"/>
  <c r="J1260" i="6"/>
  <c r="I1260" i="6"/>
  <c r="H1260" i="6"/>
  <c r="R1260" i="6" s="1"/>
  <c r="G1260" i="6"/>
  <c r="F1260" i="6"/>
  <c r="E1260" i="6"/>
  <c r="D1260" i="6"/>
  <c r="C1260" i="6"/>
  <c r="N1259" i="6"/>
  <c r="M1259" i="6"/>
  <c r="L1259" i="6"/>
  <c r="K1259" i="6"/>
  <c r="J1259" i="6"/>
  <c r="I1259" i="6"/>
  <c r="H1259" i="6"/>
  <c r="R1259" i="6"/>
  <c r="G1259" i="6"/>
  <c r="F1259" i="6"/>
  <c r="E1259" i="6"/>
  <c r="D1259" i="6"/>
  <c r="C1259" i="6"/>
  <c r="N1258" i="6"/>
  <c r="M1258" i="6"/>
  <c r="L1258" i="6"/>
  <c r="K1258" i="6"/>
  <c r="J1258" i="6"/>
  <c r="I1258" i="6"/>
  <c r="H1258" i="6"/>
  <c r="R1258" i="6" s="1"/>
  <c r="G1258" i="6"/>
  <c r="F1258" i="6"/>
  <c r="E1258" i="6"/>
  <c r="D1258" i="6"/>
  <c r="C1258" i="6"/>
  <c r="N1257" i="6"/>
  <c r="M1257" i="6"/>
  <c r="L1257" i="6"/>
  <c r="K1257" i="6"/>
  <c r="J1257" i="6"/>
  <c r="I1257" i="6"/>
  <c r="H1257" i="6"/>
  <c r="R1257" i="6"/>
  <c r="G1257" i="6"/>
  <c r="F1257" i="6"/>
  <c r="E1257" i="6"/>
  <c r="D1257" i="6"/>
  <c r="C1257" i="6"/>
  <c r="N1256" i="6"/>
  <c r="M1256" i="6"/>
  <c r="L1256" i="6"/>
  <c r="K1256" i="6"/>
  <c r="J1256" i="6"/>
  <c r="I1256" i="6"/>
  <c r="H1256" i="6"/>
  <c r="R1256" i="6" s="1"/>
  <c r="G1256" i="6"/>
  <c r="F1256" i="6"/>
  <c r="E1256" i="6"/>
  <c r="D1256" i="6"/>
  <c r="C1256" i="6"/>
  <c r="N1255" i="6"/>
  <c r="M1255" i="6"/>
  <c r="L1255" i="6"/>
  <c r="K1255" i="6"/>
  <c r="J1255" i="6"/>
  <c r="I1255" i="6"/>
  <c r="H1255" i="6"/>
  <c r="R1255" i="6"/>
  <c r="G1255" i="6"/>
  <c r="F1255" i="6"/>
  <c r="E1255" i="6"/>
  <c r="D1255" i="6"/>
  <c r="C1255" i="6"/>
  <c r="N1254" i="6"/>
  <c r="M1254" i="6"/>
  <c r="L1254" i="6"/>
  <c r="K1254" i="6"/>
  <c r="J1254" i="6"/>
  <c r="I1254" i="6"/>
  <c r="H1254" i="6"/>
  <c r="R1254" i="6" s="1"/>
  <c r="G1254" i="6"/>
  <c r="F1254" i="6"/>
  <c r="E1254" i="6"/>
  <c r="D1254" i="6"/>
  <c r="C1254" i="6"/>
  <c r="N1253" i="6"/>
  <c r="M1253" i="6"/>
  <c r="L1253" i="6"/>
  <c r="K1253" i="6"/>
  <c r="J1253" i="6"/>
  <c r="I1253" i="6"/>
  <c r="H1253" i="6"/>
  <c r="R1253" i="6"/>
  <c r="G1253" i="6"/>
  <c r="F1253" i="6"/>
  <c r="E1253" i="6"/>
  <c r="D1253" i="6"/>
  <c r="C1253" i="6"/>
  <c r="N1252" i="6"/>
  <c r="M1252" i="6"/>
  <c r="L1252" i="6"/>
  <c r="K1252" i="6"/>
  <c r="J1252" i="6"/>
  <c r="I1252" i="6"/>
  <c r="H1252" i="6"/>
  <c r="R1252" i="6" s="1"/>
  <c r="G1252" i="6"/>
  <c r="F1252" i="6"/>
  <c r="E1252" i="6"/>
  <c r="D1252" i="6"/>
  <c r="C1252" i="6"/>
  <c r="N1251" i="6"/>
  <c r="M1251" i="6"/>
  <c r="L1251" i="6"/>
  <c r="K1251" i="6"/>
  <c r="J1251" i="6"/>
  <c r="I1251" i="6"/>
  <c r="H1251" i="6"/>
  <c r="R1251" i="6"/>
  <c r="G1251" i="6"/>
  <c r="F1251" i="6"/>
  <c r="E1251" i="6"/>
  <c r="D1251" i="6"/>
  <c r="C1251" i="6"/>
  <c r="N1250" i="6"/>
  <c r="M1250" i="6"/>
  <c r="L1250" i="6"/>
  <c r="K1250" i="6"/>
  <c r="J1250" i="6"/>
  <c r="I1250" i="6"/>
  <c r="H1250" i="6"/>
  <c r="R1250" i="6" s="1"/>
  <c r="G1250" i="6"/>
  <c r="F1250" i="6"/>
  <c r="E1250" i="6"/>
  <c r="D1250" i="6"/>
  <c r="C1250" i="6"/>
  <c r="N1249" i="6"/>
  <c r="M1249" i="6"/>
  <c r="L1249" i="6"/>
  <c r="K1249" i="6"/>
  <c r="J1249" i="6"/>
  <c r="I1249" i="6"/>
  <c r="H1249" i="6"/>
  <c r="R1249" i="6"/>
  <c r="G1249" i="6"/>
  <c r="F1249" i="6"/>
  <c r="E1249" i="6"/>
  <c r="D1249" i="6"/>
  <c r="C1249" i="6"/>
  <c r="N1248" i="6"/>
  <c r="M1248" i="6"/>
  <c r="L1248" i="6"/>
  <c r="K1248" i="6"/>
  <c r="J1248" i="6"/>
  <c r="I1248" i="6"/>
  <c r="H1248" i="6"/>
  <c r="R1248" i="6" s="1"/>
  <c r="G1248" i="6"/>
  <c r="F1248" i="6"/>
  <c r="E1248" i="6"/>
  <c r="D1248" i="6"/>
  <c r="C1248" i="6"/>
  <c r="N1247" i="6"/>
  <c r="M1247" i="6"/>
  <c r="L1247" i="6"/>
  <c r="K1247" i="6"/>
  <c r="J1247" i="6"/>
  <c r="I1247" i="6"/>
  <c r="H1247" i="6"/>
  <c r="R1247" i="6"/>
  <c r="G1247" i="6"/>
  <c r="F1247" i="6"/>
  <c r="E1247" i="6"/>
  <c r="D1247" i="6"/>
  <c r="C1247" i="6"/>
  <c r="N1246" i="6"/>
  <c r="M1246" i="6"/>
  <c r="L1246" i="6"/>
  <c r="K1246" i="6"/>
  <c r="J1246" i="6"/>
  <c r="I1246" i="6"/>
  <c r="H1246" i="6"/>
  <c r="R1246" i="6" s="1"/>
  <c r="G1246" i="6"/>
  <c r="F1246" i="6"/>
  <c r="E1246" i="6"/>
  <c r="D1246" i="6"/>
  <c r="C1246" i="6"/>
  <c r="N1245" i="6"/>
  <c r="M1245" i="6"/>
  <c r="L1245" i="6"/>
  <c r="K1245" i="6"/>
  <c r="J1245" i="6"/>
  <c r="I1245" i="6"/>
  <c r="H1245" i="6"/>
  <c r="R1245" i="6"/>
  <c r="G1245" i="6"/>
  <c r="F1245" i="6"/>
  <c r="E1245" i="6"/>
  <c r="D1245" i="6"/>
  <c r="C1245" i="6"/>
  <c r="N1244" i="6"/>
  <c r="M1244" i="6"/>
  <c r="L1244" i="6"/>
  <c r="K1244" i="6"/>
  <c r="J1244" i="6"/>
  <c r="I1244" i="6"/>
  <c r="H1244" i="6"/>
  <c r="R1244" i="6" s="1"/>
  <c r="G1244" i="6"/>
  <c r="F1244" i="6"/>
  <c r="E1244" i="6"/>
  <c r="D1244" i="6"/>
  <c r="C1244" i="6"/>
  <c r="N1243" i="6"/>
  <c r="M1243" i="6"/>
  <c r="L1243" i="6"/>
  <c r="K1243" i="6"/>
  <c r="J1243" i="6"/>
  <c r="I1243" i="6"/>
  <c r="H1243" i="6"/>
  <c r="R1243" i="6"/>
  <c r="G1243" i="6"/>
  <c r="F1243" i="6"/>
  <c r="E1243" i="6"/>
  <c r="D1243" i="6"/>
  <c r="C1243" i="6"/>
  <c r="N1242" i="6"/>
  <c r="M1242" i="6"/>
  <c r="L1242" i="6"/>
  <c r="K1242" i="6"/>
  <c r="J1242" i="6"/>
  <c r="I1242" i="6"/>
  <c r="H1242" i="6"/>
  <c r="R1242" i="6" s="1"/>
  <c r="G1242" i="6"/>
  <c r="F1242" i="6"/>
  <c r="E1242" i="6"/>
  <c r="D1242" i="6"/>
  <c r="C1242" i="6"/>
  <c r="N1241" i="6"/>
  <c r="M1241" i="6"/>
  <c r="L1241" i="6"/>
  <c r="K1241" i="6"/>
  <c r="J1241" i="6"/>
  <c r="I1241" i="6"/>
  <c r="H1241" i="6"/>
  <c r="R1241" i="6"/>
  <c r="G1241" i="6"/>
  <c r="F1241" i="6"/>
  <c r="E1241" i="6"/>
  <c r="D1241" i="6"/>
  <c r="C1241" i="6"/>
  <c r="N1240" i="6"/>
  <c r="M1240" i="6"/>
  <c r="L1240" i="6"/>
  <c r="K1240" i="6"/>
  <c r="J1240" i="6"/>
  <c r="I1240" i="6"/>
  <c r="H1240" i="6"/>
  <c r="R1240" i="6" s="1"/>
  <c r="G1240" i="6"/>
  <c r="F1240" i="6"/>
  <c r="E1240" i="6"/>
  <c r="D1240" i="6"/>
  <c r="C1240" i="6"/>
  <c r="N1239" i="6"/>
  <c r="M1239" i="6"/>
  <c r="L1239" i="6"/>
  <c r="K1239" i="6"/>
  <c r="J1239" i="6"/>
  <c r="I1239" i="6"/>
  <c r="H1239" i="6"/>
  <c r="R1239" i="6"/>
  <c r="G1239" i="6"/>
  <c r="F1239" i="6"/>
  <c r="E1239" i="6"/>
  <c r="D1239" i="6"/>
  <c r="C1239" i="6"/>
  <c r="N1238" i="6"/>
  <c r="M1238" i="6"/>
  <c r="L1238" i="6"/>
  <c r="K1238" i="6"/>
  <c r="J1238" i="6"/>
  <c r="I1238" i="6"/>
  <c r="H1238" i="6"/>
  <c r="R1238" i="6" s="1"/>
  <c r="G1238" i="6"/>
  <c r="F1238" i="6"/>
  <c r="E1238" i="6"/>
  <c r="D1238" i="6"/>
  <c r="C1238" i="6"/>
  <c r="N1237" i="6"/>
  <c r="M1237" i="6"/>
  <c r="L1237" i="6"/>
  <c r="K1237" i="6"/>
  <c r="J1237" i="6"/>
  <c r="I1237" i="6"/>
  <c r="H1237" i="6"/>
  <c r="R1237" i="6"/>
  <c r="G1237" i="6"/>
  <c r="F1237" i="6"/>
  <c r="E1237" i="6"/>
  <c r="D1237" i="6"/>
  <c r="C1237" i="6"/>
  <c r="N1236" i="6"/>
  <c r="M1236" i="6"/>
  <c r="L1236" i="6"/>
  <c r="K1236" i="6"/>
  <c r="J1236" i="6"/>
  <c r="I1236" i="6"/>
  <c r="H1236" i="6"/>
  <c r="R1236" i="6" s="1"/>
  <c r="G1236" i="6"/>
  <c r="F1236" i="6"/>
  <c r="E1236" i="6"/>
  <c r="D1236" i="6"/>
  <c r="C1236" i="6"/>
  <c r="N1235" i="6"/>
  <c r="M1235" i="6"/>
  <c r="L1235" i="6"/>
  <c r="K1235" i="6"/>
  <c r="J1235" i="6"/>
  <c r="I1235" i="6"/>
  <c r="H1235" i="6"/>
  <c r="R1235" i="6"/>
  <c r="G1235" i="6"/>
  <c r="F1235" i="6"/>
  <c r="E1235" i="6"/>
  <c r="D1235" i="6"/>
  <c r="C1235" i="6"/>
  <c r="N1234" i="6"/>
  <c r="M1234" i="6"/>
  <c r="L1234" i="6"/>
  <c r="K1234" i="6"/>
  <c r="J1234" i="6"/>
  <c r="I1234" i="6"/>
  <c r="H1234" i="6"/>
  <c r="R1234" i="6" s="1"/>
  <c r="G1234" i="6"/>
  <c r="F1234" i="6"/>
  <c r="E1234" i="6"/>
  <c r="D1234" i="6"/>
  <c r="C1234" i="6"/>
  <c r="N1233" i="6"/>
  <c r="M1233" i="6"/>
  <c r="L1233" i="6"/>
  <c r="K1233" i="6"/>
  <c r="J1233" i="6"/>
  <c r="I1233" i="6"/>
  <c r="H1233" i="6"/>
  <c r="R1233" i="6"/>
  <c r="G1233" i="6"/>
  <c r="F1233" i="6"/>
  <c r="E1233" i="6"/>
  <c r="D1233" i="6"/>
  <c r="C1233" i="6"/>
  <c r="N1232" i="6"/>
  <c r="M1232" i="6"/>
  <c r="L1232" i="6"/>
  <c r="K1232" i="6"/>
  <c r="J1232" i="6"/>
  <c r="I1232" i="6"/>
  <c r="H1232" i="6"/>
  <c r="R1232" i="6" s="1"/>
  <c r="G1232" i="6"/>
  <c r="F1232" i="6"/>
  <c r="E1232" i="6"/>
  <c r="D1232" i="6"/>
  <c r="C1232" i="6"/>
  <c r="N1231" i="6"/>
  <c r="M1231" i="6"/>
  <c r="L1231" i="6"/>
  <c r="K1231" i="6"/>
  <c r="J1231" i="6"/>
  <c r="I1231" i="6"/>
  <c r="H1231" i="6"/>
  <c r="R1231" i="6"/>
  <c r="G1231" i="6"/>
  <c r="F1231" i="6"/>
  <c r="E1231" i="6"/>
  <c r="D1231" i="6"/>
  <c r="C1231" i="6"/>
  <c r="N1230" i="6"/>
  <c r="M1230" i="6"/>
  <c r="L1230" i="6"/>
  <c r="K1230" i="6"/>
  <c r="J1230" i="6"/>
  <c r="I1230" i="6"/>
  <c r="H1230" i="6"/>
  <c r="R1230" i="6" s="1"/>
  <c r="G1230" i="6"/>
  <c r="F1230" i="6"/>
  <c r="E1230" i="6"/>
  <c r="D1230" i="6"/>
  <c r="C1230" i="6"/>
  <c r="N1229" i="6"/>
  <c r="M1229" i="6"/>
  <c r="L1229" i="6"/>
  <c r="K1229" i="6"/>
  <c r="J1229" i="6"/>
  <c r="I1229" i="6"/>
  <c r="H1229" i="6"/>
  <c r="R1229" i="6"/>
  <c r="G1229" i="6"/>
  <c r="F1229" i="6"/>
  <c r="E1229" i="6"/>
  <c r="D1229" i="6"/>
  <c r="C1229" i="6"/>
  <c r="N1228" i="6"/>
  <c r="M1228" i="6"/>
  <c r="L1228" i="6"/>
  <c r="K1228" i="6"/>
  <c r="J1228" i="6"/>
  <c r="I1228" i="6"/>
  <c r="H1228" i="6"/>
  <c r="R1228" i="6" s="1"/>
  <c r="G1228" i="6"/>
  <c r="F1228" i="6"/>
  <c r="E1228" i="6"/>
  <c r="D1228" i="6"/>
  <c r="C1228" i="6"/>
  <c r="N1227" i="6"/>
  <c r="M1227" i="6"/>
  <c r="L1227" i="6"/>
  <c r="K1227" i="6"/>
  <c r="J1227" i="6"/>
  <c r="I1227" i="6"/>
  <c r="H1227" i="6"/>
  <c r="R1227" i="6"/>
  <c r="G1227" i="6"/>
  <c r="F1227" i="6"/>
  <c r="E1227" i="6"/>
  <c r="D1227" i="6"/>
  <c r="C1227" i="6"/>
  <c r="N1226" i="6"/>
  <c r="M1226" i="6"/>
  <c r="L1226" i="6"/>
  <c r="K1226" i="6"/>
  <c r="J1226" i="6"/>
  <c r="I1226" i="6"/>
  <c r="H1226" i="6"/>
  <c r="R1226" i="6" s="1"/>
  <c r="G1226" i="6"/>
  <c r="F1226" i="6"/>
  <c r="E1226" i="6"/>
  <c r="D1226" i="6"/>
  <c r="C1226" i="6"/>
  <c r="N1225" i="6"/>
  <c r="M1225" i="6"/>
  <c r="L1225" i="6"/>
  <c r="K1225" i="6"/>
  <c r="J1225" i="6"/>
  <c r="I1225" i="6"/>
  <c r="H1225" i="6"/>
  <c r="R1225" i="6"/>
  <c r="G1225" i="6"/>
  <c r="F1225" i="6"/>
  <c r="E1225" i="6"/>
  <c r="D1225" i="6"/>
  <c r="C1225" i="6"/>
  <c r="N1224" i="6"/>
  <c r="M1224" i="6"/>
  <c r="L1224" i="6"/>
  <c r="K1224" i="6"/>
  <c r="J1224" i="6"/>
  <c r="I1224" i="6"/>
  <c r="H1224" i="6"/>
  <c r="R1224" i="6" s="1"/>
  <c r="G1224" i="6"/>
  <c r="F1224" i="6"/>
  <c r="E1224" i="6"/>
  <c r="D1224" i="6"/>
  <c r="C1224" i="6"/>
  <c r="N1223" i="6"/>
  <c r="M1223" i="6"/>
  <c r="L1223" i="6"/>
  <c r="K1223" i="6"/>
  <c r="J1223" i="6"/>
  <c r="I1223" i="6"/>
  <c r="H1223" i="6"/>
  <c r="R1223" i="6"/>
  <c r="G1223" i="6"/>
  <c r="F1223" i="6"/>
  <c r="E1223" i="6"/>
  <c r="D1223" i="6"/>
  <c r="C1223" i="6"/>
  <c r="N1222" i="6"/>
  <c r="M1222" i="6"/>
  <c r="L1222" i="6"/>
  <c r="K1222" i="6"/>
  <c r="J1222" i="6"/>
  <c r="I1222" i="6"/>
  <c r="H1222" i="6"/>
  <c r="R1222" i="6" s="1"/>
  <c r="G1222" i="6"/>
  <c r="F1222" i="6"/>
  <c r="E1222" i="6"/>
  <c r="D1222" i="6"/>
  <c r="C1222" i="6"/>
  <c r="N1221" i="6"/>
  <c r="M1221" i="6"/>
  <c r="L1221" i="6"/>
  <c r="K1221" i="6"/>
  <c r="J1221" i="6"/>
  <c r="I1221" i="6"/>
  <c r="H1221" i="6"/>
  <c r="R1221" i="6"/>
  <c r="G1221" i="6"/>
  <c r="F1221" i="6"/>
  <c r="E1221" i="6"/>
  <c r="D1221" i="6"/>
  <c r="C1221" i="6"/>
  <c r="N1220" i="6"/>
  <c r="M1220" i="6"/>
  <c r="L1220" i="6"/>
  <c r="K1220" i="6"/>
  <c r="J1220" i="6"/>
  <c r="I1220" i="6"/>
  <c r="H1220" i="6"/>
  <c r="R1220" i="6" s="1"/>
  <c r="G1220" i="6"/>
  <c r="F1220" i="6"/>
  <c r="E1220" i="6"/>
  <c r="D1220" i="6"/>
  <c r="C1220" i="6"/>
  <c r="N1219" i="6"/>
  <c r="M1219" i="6"/>
  <c r="L1219" i="6"/>
  <c r="K1219" i="6"/>
  <c r="J1219" i="6"/>
  <c r="I1219" i="6"/>
  <c r="H1219" i="6"/>
  <c r="R1219" i="6"/>
  <c r="G1219" i="6"/>
  <c r="F1219" i="6"/>
  <c r="E1219" i="6"/>
  <c r="D1219" i="6"/>
  <c r="C1219" i="6"/>
  <c r="N1218" i="6"/>
  <c r="M1218" i="6"/>
  <c r="L1218" i="6"/>
  <c r="K1218" i="6"/>
  <c r="J1218" i="6"/>
  <c r="I1218" i="6"/>
  <c r="H1218" i="6"/>
  <c r="R1218" i="6" s="1"/>
  <c r="G1218" i="6"/>
  <c r="F1218" i="6"/>
  <c r="E1218" i="6"/>
  <c r="D1218" i="6"/>
  <c r="C1218" i="6"/>
  <c r="N1217" i="6"/>
  <c r="M1217" i="6"/>
  <c r="L1217" i="6"/>
  <c r="K1217" i="6"/>
  <c r="J1217" i="6"/>
  <c r="I1217" i="6"/>
  <c r="H1217" i="6"/>
  <c r="R1217" i="6"/>
  <c r="G1217" i="6"/>
  <c r="F1217" i="6"/>
  <c r="E1217" i="6"/>
  <c r="D1217" i="6"/>
  <c r="C1217" i="6"/>
  <c r="N1216" i="6"/>
  <c r="M1216" i="6"/>
  <c r="L1216" i="6"/>
  <c r="K1216" i="6"/>
  <c r="J1216" i="6"/>
  <c r="I1216" i="6"/>
  <c r="H1216" i="6"/>
  <c r="R1216" i="6" s="1"/>
  <c r="G1216" i="6"/>
  <c r="F1216" i="6"/>
  <c r="E1216" i="6"/>
  <c r="D1216" i="6"/>
  <c r="C1216" i="6"/>
  <c r="N1215" i="6"/>
  <c r="M1215" i="6"/>
  <c r="L1215" i="6"/>
  <c r="K1215" i="6"/>
  <c r="J1215" i="6"/>
  <c r="I1215" i="6"/>
  <c r="H1215" i="6"/>
  <c r="R1215" i="6"/>
  <c r="G1215" i="6"/>
  <c r="F1215" i="6"/>
  <c r="E1215" i="6"/>
  <c r="D1215" i="6"/>
  <c r="C1215" i="6"/>
  <c r="N1214" i="6"/>
  <c r="M1214" i="6"/>
  <c r="L1214" i="6"/>
  <c r="K1214" i="6"/>
  <c r="J1214" i="6"/>
  <c r="I1214" i="6"/>
  <c r="H1214" i="6"/>
  <c r="R1214" i="6" s="1"/>
  <c r="G1214" i="6"/>
  <c r="F1214" i="6"/>
  <c r="E1214" i="6"/>
  <c r="D1214" i="6"/>
  <c r="C1214" i="6"/>
  <c r="N1213" i="6"/>
  <c r="M1213" i="6"/>
  <c r="L1213" i="6"/>
  <c r="K1213" i="6"/>
  <c r="J1213" i="6"/>
  <c r="I1213" i="6"/>
  <c r="H1213" i="6"/>
  <c r="R1213" i="6"/>
  <c r="G1213" i="6"/>
  <c r="F1213" i="6"/>
  <c r="E1213" i="6"/>
  <c r="D1213" i="6"/>
  <c r="C1213" i="6"/>
  <c r="N1212" i="6"/>
  <c r="M1212" i="6"/>
  <c r="L1212" i="6"/>
  <c r="K1212" i="6"/>
  <c r="J1212" i="6"/>
  <c r="I1212" i="6"/>
  <c r="H1212" i="6"/>
  <c r="R1212" i="6" s="1"/>
  <c r="G1212" i="6"/>
  <c r="F1212" i="6"/>
  <c r="E1212" i="6"/>
  <c r="D1212" i="6"/>
  <c r="C1212" i="6"/>
  <c r="N1211" i="6"/>
  <c r="M1211" i="6"/>
  <c r="L1211" i="6"/>
  <c r="K1211" i="6"/>
  <c r="J1211" i="6"/>
  <c r="I1211" i="6"/>
  <c r="H1211" i="6"/>
  <c r="R1211" i="6"/>
  <c r="G1211" i="6"/>
  <c r="F1211" i="6"/>
  <c r="E1211" i="6"/>
  <c r="D1211" i="6"/>
  <c r="C1211" i="6"/>
  <c r="N1210" i="6"/>
  <c r="M1210" i="6"/>
  <c r="L1210" i="6"/>
  <c r="K1210" i="6"/>
  <c r="J1210" i="6"/>
  <c r="I1210" i="6"/>
  <c r="H1210" i="6"/>
  <c r="R1210" i="6" s="1"/>
  <c r="G1210" i="6"/>
  <c r="F1210" i="6"/>
  <c r="E1210" i="6"/>
  <c r="D1210" i="6"/>
  <c r="C1210" i="6"/>
  <c r="N1209" i="6"/>
  <c r="M1209" i="6"/>
  <c r="L1209" i="6"/>
  <c r="K1209" i="6"/>
  <c r="J1209" i="6"/>
  <c r="I1209" i="6"/>
  <c r="H1209" i="6"/>
  <c r="R1209" i="6"/>
  <c r="G1209" i="6"/>
  <c r="F1209" i="6"/>
  <c r="E1209" i="6"/>
  <c r="D1209" i="6"/>
  <c r="C1209" i="6"/>
  <c r="N1208" i="6"/>
  <c r="M1208" i="6"/>
  <c r="L1208" i="6"/>
  <c r="K1208" i="6"/>
  <c r="J1208" i="6"/>
  <c r="I1208" i="6"/>
  <c r="H1208" i="6"/>
  <c r="R1208" i="6" s="1"/>
  <c r="G1208" i="6"/>
  <c r="F1208" i="6"/>
  <c r="E1208" i="6"/>
  <c r="D1208" i="6"/>
  <c r="C1208" i="6"/>
  <c r="N1207" i="6"/>
  <c r="M1207" i="6"/>
  <c r="L1207" i="6"/>
  <c r="K1207" i="6"/>
  <c r="J1207" i="6"/>
  <c r="I1207" i="6"/>
  <c r="H1207" i="6"/>
  <c r="R1207" i="6"/>
  <c r="G1207" i="6"/>
  <c r="F1207" i="6"/>
  <c r="E1207" i="6"/>
  <c r="D1207" i="6"/>
  <c r="C1207" i="6"/>
  <c r="N1206" i="6"/>
  <c r="M1206" i="6"/>
  <c r="L1206" i="6"/>
  <c r="K1206" i="6"/>
  <c r="J1206" i="6"/>
  <c r="I1206" i="6"/>
  <c r="H1206" i="6"/>
  <c r="R1206" i="6" s="1"/>
  <c r="G1206" i="6"/>
  <c r="F1206" i="6"/>
  <c r="E1206" i="6"/>
  <c r="D1206" i="6"/>
  <c r="C1206" i="6"/>
  <c r="N1205" i="6"/>
  <c r="M1205" i="6"/>
  <c r="L1205" i="6"/>
  <c r="K1205" i="6"/>
  <c r="J1205" i="6"/>
  <c r="I1205" i="6"/>
  <c r="H1205" i="6"/>
  <c r="R1205" i="6"/>
  <c r="G1205" i="6"/>
  <c r="F1205" i="6"/>
  <c r="E1205" i="6"/>
  <c r="D1205" i="6"/>
  <c r="C1205" i="6"/>
  <c r="N1204" i="6"/>
  <c r="M1204" i="6"/>
  <c r="L1204" i="6"/>
  <c r="K1204" i="6"/>
  <c r="J1204" i="6"/>
  <c r="I1204" i="6"/>
  <c r="H1204" i="6"/>
  <c r="R1204" i="6" s="1"/>
  <c r="G1204" i="6"/>
  <c r="F1204" i="6"/>
  <c r="E1204" i="6"/>
  <c r="D1204" i="6"/>
  <c r="C1204" i="6"/>
  <c r="N1203" i="6"/>
  <c r="M1203" i="6"/>
  <c r="L1203" i="6"/>
  <c r="K1203" i="6"/>
  <c r="J1203" i="6"/>
  <c r="I1203" i="6"/>
  <c r="H1203" i="6"/>
  <c r="R1203" i="6"/>
  <c r="G1203" i="6"/>
  <c r="F1203" i="6"/>
  <c r="E1203" i="6"/>
  <c r="D1203" i="6"/>
  <c r="C1203" i="6"/>
  <c r="N1202" i="6"/>
  <c r="M1202" i="6"/>
  <c r="L1202" i="6"/>
  <c r="K1202" i="6"/>
  <c r="J1202" i="6"/>
  <c r="I1202" i="6"/>
  <c r="H1202" i="6"/>
  <c r="R1202" i="6" s="1"/>
  <c r="G1202" i="6"/>
  <c r="F1202" i="6"/>
  <c r="E1202" i="6"/>
  <c r="D1202" i="6"/>
  <c r="C1202" i="6"/>
  <c r="N1201" i="6"/>
  <c r="M1201" i="6"/>
  <c r="L1201" i="6"/>
  <c r="K1201" i="6"/>
  <c r="J1201" i="6"/>
  <c r="I1201" i="6"/>
  <c r="H1201" i="6"/>
  <c r="R1201" i="6"/>
  <c r="G1201" i="6"/>
  <c r="F1201" i="6"/>
  <c r="E1201" i="6"/>
  <c r="D1201" i="6"/>
  <c r="C1201" i="6"/>
  <c r="N1200" i="6"/>
  <c r="M1200" i="6"/>
  <c r="L1200" i="6"/>
  <c r="K1200" i="6"/>
  <c r="J1200" i="6"/>
  <c r="I1200" i="6"/>
  <c r="H1200" i="6"/>
  <c r="R1200" i="6" s="1"/>
  <c r="G1200" i="6"/>
  <c r="F1200" i="6"/>
  <c r="E1200" i="6"/>
  <c r="D1200" i="6"/>
  <c r="C1200" i="6"/>
  <c r="N1199" i="6"/>
  <c r="M1199" i="6"/>
  <c r="L1199" i="6"/>
  <c r="K1199" i="6"/>
  <c r="J1199" i="6"/>
  <c r="I1199" i="6"/>
  <c r="H1199" i="6"/>
  <c r="R1199" i="6"/>
  <c r="G1199" i="6"/>
  <c r="F1199" i="6"/>
  <c r="E1199" i="6"/>
  <c r="D1199" i="6"/>
  <c r="C1199" i="6"/>
  <c r="N1198" i="6"/>
  <c r="M1198" i="6"/>
  <c r="L1198" i="6"/>
  <c r="K1198" i="6"/>
  <c r="J1198" i="6"/>
  <c r="I1198" i="6"/>
  <c r="H1198" i="6"/>
  <c r="R1198" i="6" s="1"/>
  <c r="G1198" i="6"/>
  <c r="F1198" i="6"/>
  <c r="E1198" i="6"/>
  <c r="D1198" i="6"/>
  <c r="C1198" i="6"/>
  <c r="N1197" i="6"/>
  <c r="M1197" i="6"/>
  <c r="L1197" i="6"/>
  <c r="K1197" i="6"/>
  <c r="J1197" i="6"/>
  <c r="I1197" i="6"/>
  <c r="H1197" i="6"/>
  <c r="R1197" i="6"/>
  <c r="G1197" i="6"/>
  <c r="F1197" i="6"/>
  <c r="E1197" i="6"/>
  <c r="D1197" i="6"/>
  <c r="C1197" i="6"/>
  <c r="N1196" i="6"/>
  <c r="M1196" i="6"/>
  <c r="L1196" i="6"/>
  <c r="K1196" i="6"/>
  <c r="J1196" i="6"/>
  <c r="I1196" i="6"/>
  <c r="H1196" i="6"/>
  <c r="R1196" i="6" s="1"/>
  <c r="G1196" i="6"/>
  <c r="F1196" i="6"/>
  <c r="E1196" i="6"/>
  <c r="D1196" i="6"/>
  <c r="C1196" i="6"/>
  <c r="N1195" i="6"/>
  <c r="M1195" i="6"/>
  <c r="L1195" i="6"/>
  <c r="K1195" i="6"/>
  <c r="J1195" i="6"/>
  <c r="I1195" i="6"/>
  <c r="H1195" i="6"/>
  <c r="R1195" i="6"/>
  <c r="G1195" i="6"/>
  <c r="F1195" i="6"/>
  <c r="E1195" i="6"/>
  <c r="D1195" i="6"/>
  <c r="C1195" i="6"/>
  <c r="N1194" i="6"/>
  <c r="M1194" i="6"/>
  <c r="L1194" i="6"/>
  <c r="K1194" i="6"/>
  <c r="J1194" i="6"/>
  <c r="I1194" i="6"/>
  <c r="H1194" i="6"/>
  <c r="R1194" i="6" s="1"/>
  <c r="G1194" i="6"/>
  <c r="F1194" i="6"/>
  <c r="E1194" i="6"/>
  <c r="D1194" i="6"/>
  <c r="C1194" i="6"/>
  <c r="N1193" i="6"/>
  <c r="M1193" i="6"/>
  <c r="L1193" i="6"/>
  <c r="K1193" i="6"/>
  <c r="J1193" i="6"/>
  <c r="I1193" i="6"/>
  <c r="H1193" i="6"/>
  <c r="R1193" i="6"/>
  <c r="G1193" i="6"/>
  <c r="F1193" i="6"/>
  <c r="E1193" i="6"/>
  <c r="D1193" i="6"/>
  <c r="C1193" i="6"/>
  <c r="N1192" i="6"/>
  <c r="M1192" i="6"/>
  <c r="L1192" i="6"/>
  <c r="K1192" i="6"/>
  <c r="J1192" i="6"/>
  <c r="I1192" i="6"/>
  <c r="H1192" i="6"/>
  <c r="R1192" i="6" s="1"/>
  <c r="G1192" i="6"/>
  <c r="F1192" i="6"/>
  <c r="E1192" i="6"/>
  <c r="D1192" i="6"/>
  <c r="C1192" i="6"/>
  <c r="N1191" i="6"/>
  <c r="M1191" i="6"/>
  <c r="L1191" i="6"/>
  <c r="K1191" i="6"/>
  <c r="J1191" i="6"/>
  <c r="I1191" i="6"/>
  <c r="H1191" i="6"/>
  <c r="R1191" i="6"/>
  <c r="G1191" i="6"/>
  <c r="F1191" i="6"/>
  <c r="E1191" i="6"/>
  <c r="D1191" i="6"/>
  <c r="C1191" i="6"/>
  <c r="N1190" i="6"/>
  <c r="M1190" i="6"/>
  <c r="L1190" i="6"/>
  <c r="K1190" i="6"/>
  <c r="J1190" i="6"/>
  <c r="I1190" i="6"/>
  <c r="H1190" i="6"/>
  <c r="R1190" i="6" s="1"/>
  <c r="G1190" i="6"/>
  <c r="F1190" i="6"/>
  <c r="E1190" i="6"/>
  <c r="D1190" i="6"/>
  <c r="C1190" i="6"/>
  <c r="N1189" i="6"/>
  <c r="M1189" i="6"/>
  <c r="L1189" i="6"/>
  <c r="K1189" i="6"/>
  <c r="J1189" i="6"/>
  <c r="I1189" i="6"/>
  <c r="H1189" i="6"/>
  <c r="R1189" i="6"/>
  <c r="G1189" i="6"/>
  <c r="F1189" i="6"/>
  <c r="E1189" i="6"/>
  <c r="D1189" i="6"/>
  <c r="C1189" i="6"/>
  <c r="N1188" i="6"/>
  <c r="M1188" i="6"/>
  <c r="L1188" i="6"/>
  <c r="K1188" i="6"/>
  <c r="J1188" i="6"/>
  <c r="I1188" i="6"/>
  <c r="H1188" i="6"/>
  <c r="R1188" i="6" s="1"/>
  <c r="G1188" i="6"/>
  <c r="F1188" i="6"/>
  <c r="E1188" i="6"/>
  <c r="D1188" i="6"/>
  <c r="C1188" i="6"/>
  <c r="N1187" i="6"/>
  <c r="M1187" i="6"/>
  <c r="L1187" i="6"/>
  <c r="K1187" i="6"/>
  <c r="J1187" i="6"/>
  <c r="I1187" i="6"/>
  <c r="H1187" i="6"/>
  <c r="R1187" i="6"/>
  <c r="G1187" i="6"/>
  <c r="F1187" i="6"/>
  <c r="E1187" i="6"/>
  <c r="D1187" i="6"/>
  <c r="C1187" i="6"/>
  <c r="N1186" i="6"/>
  <c r="M1186" i="6"/>
  <c r="L1186" i="6"/>
  <c r="K1186" i="6"/>
  <c r="J1186" i="6"/>
  <c r="I1186" i="6"/>
  <c r="H1186" i="6"/>
  <c r="R1186" i="6" s="1"/>
  <c r="G1186" i="6"/>
  <c r="F1186" i="6"/>
  <c r="E1186" i="6"/>
  <c r="D1186" i="6"/>
  <c r="C1186" i="6"/>
  <c r="N1185" i="6"/>
  <c r="M1185" i="6"/>
  <c r="L1185" i="6"/>
  <c r="K1185" i="6"/>
  <c r="J1185" i="6"/>
  <c r="I1185" i="6"/>
  <c r="H1185" i="6"/>
  <c r="R1185" i="6"/>
  <c r="G1185" i="6"/>
  <c r="F1185" i="6"/>
  <c r="E1185" i="6"/>
  <c r="D1185" i="6"/>
  <c r="C1185" i="6"/>
  <c r="N1184" i="6"/>
  <c r="M1184" i="6"/>
  <c r="L1184" i="6"/>
  <c r="K1184" i="6"/>
  <c r="J1184" i="6"/>
  <c r="I1184" i="6"/>
  <c r="H1184" i="6"/>
  <c r="R1184" i="6" s="1"/>
  <c r="G1184" i="6"/>
  <c r="F1184" i="6"/>
  <c r="E1184" i="6"/>
  <c r="D1184" i="6"/>
  <c r="C1184" i="6"/>
  <c r="N1183" i="6"/>
  <c r="M1183" i="6"/>
  <c r="L1183" i="6"/>
  <c r="K1183" i="6"/>
  <c r="J1183" i="6"/>
  <c r="I1183" i="6"/>
  <c r="H1183" i="6"/>
  <c r="R1183" i="6"/>
  <c r="G1183" i="6"/>
  <c r="F1183" i="6"/>
  <c r="E1183" i="6"/>
  <c r="D1183" i="6"/>
  <c r="C1183" i="6"/>
  <c r="N1182" i="6"/>
  <c r="M1182" i="6"/>
  <c r="L1182" i="6"/>
  <c r="K1182" i="6"/>
  <c r="J1182" i="6"/>
  <c r="I1182" i="6"/>
  <c r="H1182" i="6"/>
  <c r="R1182" i="6" s="1"/>
  <c r="G1182" i="6"/>
  <c r="F1182" i="6"/>
  <c r="E1182" i="6"/>
  <c r="D1182" i="6"/>
  <c r="C1182" i="6"/>
  <c r="N1181" i="6"/>
  <c r="M1181" i="6"/>
  <c r="L1181" i="6"/>
  <c r="K1181" i="6"/>
  <c r="J1181" i="6"/>
  <c r="I1181" i="6"/>
  <c r="H1181" i="6"/>
  <c r="R1181" i="6"/>
  <c r="G1181" i="6"/>
  <c r="F1181" i="6"/>
  <c r="E1181" i="6"/>
  <c r="D1181" i="6"/>
  <c r="C1181" i="6"/>
  <c r="N1180" i="6"/>
  <c r="M1180" i="6"/>
  <c r="L1180" i="6"/>
  <c r="K1180" i="6"/>
  <c r="J1180" i="6"/>
  <c r="I1180" i="6"/>
  <c r="H1180" i="6"/>
  <c r="R1180" i="6" s="1"/>
  <c r="G1180" i="6"/>
  <c r="F1180" i="6"/>
  <c r="E1180" i="6"/>
  <c r="D1180" i="6"/>
  <c r="C1180" i="6"/>
  <c r="N1179" i="6"/>
  <c r="M1179" i="6"/>
  <c r="L1179" i="6"/>
  <c r="K1179" i="6"/>
  <c r="J1179" i="6"/>
  <c r="I1179" i="6"/>
  <c r="H1179" i="6"/>
  <c r="R1179" i="6"/>
  <c r="G1179" i="6"/>
  <c r="F1179" i="6"/>
  <c r="E1179" i="6"/>
  <c r="D1179" i="6"/>
  <c r="C1179" i="6"/>
  <c r="N1178" i="6"/>
  <c r="M1178" i="6"/>
  <c r="L1178" i="6"/>
  <c r="K1178" i="6"/>
  <c r="J1178" i="6"/>
  <c r="I1178" i="6"/>
  <c r="H1178" i="6"/>
  <c r="R1178" i="6" s="1"/>
  <c r="G1178" i="6"/>
  <c r="F1178" i="6"/>
  <c r="E1178" i="6"/>
  <c r="D1178" i="6"/>
  <c r="C1178" i="6"/>
  <c r="N1177" i="6"/>
  <c r="M1177" i="6"/>
  <c r="L1177" i="6"/>
  <c r="K1177" i="6"/>
  <c r="J1177" i="6"/>
  <c r="I1177" i="6"/>
  <c r="H1177" i="6"/>
  <c r="R1177" i="6"/>
  <c r="G1177" i="6"/>
  <c r="F1177" i="6"/>
  <c r="E1177" i="6"/>
  <c r="D1177" i="6"/>
  <c r="C1177" i="6"/>
  <c r="N1176" i="6"/>
  <c r="M1176" i="6"/>
  <c r="L1176" i="6"/>
  <c r="K1176" i="6"/>
  <c r="J1176" i="6"/>
  <c r="I1176" i="6"/>
  <c r="H1176" i="6"/>
  <c r="R1176" i="6" s="1"/>
  <c r="G1176" i="6"/>
  <c r="F1176" i="6"/>
  <c r="E1176" i="6"/>
  <c r="D1176" i="6"/>
  <c r="C1176" i="6"/>
  <c r="N1175" i="6"/>
  <c r="M1175" i="6"/>
  <c r="L1175" i="6"/>
  <c r="K1175" i="6"/>
  <c r="J1175" i="6"/>
  <c r="I1175" i="6"/>
  <c r="H1175" i="6"/>
  <c r="R1175" i="6"/>
  <c r="G1175" i="6"/>
  <c r="F1175" i="6"/>
  <c r="E1175" i="6"/>
  <c r="D1175" i="6"/>
  <c r="C1175" i="6"/>
  <c r="N1174" i="6"/>
  <c r="M1174" i="6"/>
  <c r="L1174" i="6"/>
  <c r="K1174" i="6"/>
  <c r="J1174" i="6"/>
  <c r="I1174" i="6"/>
  <c r="H1174" i="6"/>
  <c r="R1174" i="6" s="1"/>
  <c r="G1174" i="6"/>
  <c r="F1174" i="6"/>
  <c r="E1174" i="6"/>
  <c r="D1174" i="6"/>
  <c r="C1174" i="6"/>
  <c r="N1173" i="6"/>
  <c r="M1173" i="6"/>
  <c r="L1173" i="6"/>
  <c r="K1173" i="6"/>
  <c r="J1173" i="6"/>
  <c r="I1173" i="6"/>
  <c r="H1173" i="6"/>
  <c r="R1173" i="6"/>
  <c r="G1173" i="6"/>
  <c r="F1173" i="6"/>
  <c r="E1173" i="6"/>
  <c r="D1173" i="6"/>
  <c r="C1173" i="6"/>
  <c r="N1172" i="6"/>
  <c r="M1172" i="6"/>
  <c r="L1172" i="6"/>
  <c r="K1172" i="6"/>
  <c r="J1172" i="6"/>
  <c r="I1172" i="6"/>
  <c r="H1172" i="6"/>
  <c r="R1172" i="6" s="1"/>
  <c r="G1172" i="6"/>
  <c r="F1172" i="6"/>
  <c r="E1172" i="6"/>
  <c r="D1172" i="6"/>
  <c r="C1172" i="6"/>
  <c r="N1171" i="6"/>
  <c r="M1171" i="6"/>
  <c r="L1171" i="6"/>
  <c r="K1171" i="6"/>
  <c r="J1171" i="6"/>
  <c r="I1171" i="6"/>
  <c r="H1171" i="6"/>
  <c r="R1171" i="6"/>
  <c r="G1171" i="6"/>
  <c r="F1171" i="6"/>
  <c r="E1171" i="6"/>
  <c r="D1171" i="6"/>
  <c r="C1171" i="6"/>
  <c r="N1170" i="6"/>
  <c r="M1170" i="6"/>
  <c r="L1170" i="6"/>
  <c r="K1170" i="6"/>
  <c r="J1170" i="6"/>
  <c r="I1170" i="6"/>
  <c r="H1170" i="6"/>
  <c r="R1170" i="6" s="1"/>
  <c r="G1170" i="6"/>
  <c r="F1170" i="6"/>
  <c r="E1170" i="6"/>
  <c r="D1170" i="6"/>
  <c r="C1170" i="6"/>
  <c r="N1169" i="6"/>
  <c r="M1169" i="6"/>
  <c r="L1169" i="6"/>
  <c r="K1169" i="6"/>
  <c r="J1169" i="6"/>
  <c r="I1169" i="6"/>
  <c r="H1169" i="6"/>
  <c r="R1169" i="6"/>
  <c r="G1169" i="6"/>
  <c r="F1169" i="6"/>
  <c r="E1169" i="6"/>
  <c r="D1169" i="6"/>
  <c r="C1169" i="6"/>
  <c r="N1168" i="6"/>
  <c r="M1168" i="6"/>
  <c r="L1168" i="6"/>
  <c r="K1168" i="6"/>
  <c r="J1168" i="6"/>
  <c r="I1168" i="6"/>
  <c r="H1168" i="6"/>
  <c r="R1168" i="6" s="1"/>
  <c r="G1168" i="6"/>
  <c r="F1168" i="6"/>
  <c r="E1168" i="6"/>
  <c r="D1168" i="6"/>
  <c r="C1168" i="6"/>
  <c r="N1167" i="6"/>
  <c r="M1167" i="6"/>
  <c r="L1167" i="6"/>
  <c r="K1167" i="6"/>
  <c r="J1167" i="6"/>
  <c r="I1167" i="6"/>
  <c r="H1167" i="6"/>
  <c r="R1167" i="6"/>
  <c r="G1167" i="6"/>
  <c r="F1167" i="6"/>
  <c r="E1167" i="6"/>
  <c r="D1167" i="6"/>
  <c r="C1167" i="6"/>
  <c r="N1166" i="6"/>
  <c r="M1166" i="6"/>
  <c r="L1166" i="6"/>
  <c r="K1166" i="6"/>
  <c r="J1166" i="6"/>
  <c r="I1166" i="6"/>
  <c r="H1166" i="6"/>
  <c r="R1166" i="6" s="1"/>
  <c r="G1166" i="6"/>
  <c r="F1166" i="6"/>
  <c r="E1166" i="6"/>
  <c r="D1166" i="6"/>
  <c r="C1166" i="6"/>
  <c r="N1165" i="6"/>
  <c r="M1165" i="6"/>
  <c r="L1165" i="6"/>
  <c r="K1165" i="6"/>
  <c r="J1165" i="6"/>
  <c r="I1165" i="6"/>
  <c r="H1165" i="6"/>
  <c r="R1165" i="6"/>
  <c r="G1165" i="6"/>
  <c r="F1165" i="6"/>
  <c r="E1165" i="6"/>
  <c r="D1165" i="6"/>
  <c r="C1165" i="6"/>
  <c r="N1164" i="6"/>
  <c r="M1164" i="6"/>
  <c r="L1164" i="6"/>
  <c r="K1164" i="6"/>
  <c r="J1164" i="6"/>
  <c r="I1164" i="6"/>
  <c r="H1164" i="6"/>
  <c r="R1164" i="6" s="1"/>
  <c r="G1164" i="6"/>
  <c r="F1164" i="6"/>
  <c r="E1164" i="6"/>
  <c r="D1164" i="6"/>
  <c r="C1164" i="6"/>
  <c r="N1163" i="6"/>
  <c r="M1163" i="6"/>
  <c r="L1163" i="6"/>
  <c r="K1163" i="6"/>
  <c r="J1163" i="6"/>
  <c r="I1163" i="6"/>
  <c r="H1163" i="6"/>
  <c r="R1163" i="6"/>
  <c r="G1163" i="6"/>
  <c r="F1163" i="6"/>
  <c r="E1163" i="6"/>
  <c r="D1163" i="6"/>
  <c r="C1163" i="6"/>
  <c r="N1162" i="6"/>
  <c r="M1162" i="6"/>
  <c r="L1162" i="6"/>
  <c r="K1162" i="6"/>
  <c r="J1162" i="6"/>
  <c r="I1162" i="6"/>
  <c r="H1162" i="6"/>
  <c r="R1162" i="6" s="1"/>
  <c r="G1162" i="6"/>
  <c r="F1162" i="6"/>
  <c r="E1162" i="6"/>
  <c r="D1162" i="6"/>
  <c r="C1162" i="6"/>
  <c r="N1161" i="6"/>
  <c r="M1161" i="6"/>
  <c r="L1161" i="6"/>
  <c r="K1161" i="6"/>
  <c r="J1161" i="6"/>
  <c r="I1161" i="6"/>
  <c r="H1161" i="6"/>
  <c r="R1161" i="6"/>
  <c r="G1161" i="6"/>
  <c r="F1161" i="6"/>
  <c r="E1161" i="6"/>
  <c r="D1161" i="6"/>
  <c r="C1161" i="6"/>
  <c r="N1160" i="6"/>
  <c r="M1160" i="6"/>
  <c r="L1160" i="6"/>
  <c r="K1160" i="6"/>
  <c r="J1160" i="6"/>
  <c r="I1160" i="6"/>
  <c r="H1160" i="6"/>
  <c r="R1160" i="6" s="1"/>
  <c r="G1160" i="6"/>
  <c r="F1160" i="6"/>
  <c r="E1160" i="6"/>
  <c r="D1160" i="6"/>
  <c r="C1160" i="6"/>
  <c r="N1159" i="6"/>
  <c r="M1159" i="6"/>
  <c r="L1159" i="6"/>
  <c r="K1159" i="6"/>
  <c r="J1159" i="6"/>
  <c r="I1159" i="6"/>
  <c r="H1159" i="6"/>
  <c r="R1159" i="6"/>
  <c r="G1159" i="6"/>
  <c r="F1159" i="6"/>
  <c r="E1159" i="6"/>
  <c r="D1159" i="6"/>
  <c r="C1159" i="6"/>
  <c r="N1158" i="6"/>
  <c r="M1158" i="6"/>
  <c r="L1158" i="6"/>
  <c r="K1158" i="6"/>
  <c r="J1158" i="6"/>
  <c r="I1158" i="6"/>
  <c r="H1158" i="6"/>
  <c r="R1158" i="6" s="1"/>
  <c r="G1158" i="6"/>
  <c r="F1158" i="6"/>
  <c r="E1158" i="6"/>
  <c r="D1158" i="6"/>
  <c r="C1158" i="6"/>
  <c r="N1157" i="6"/>
  <c r="M1157" i="6"/>
  <c r="L1157" i="6"/>
  <c r="K1157" i="6"/>
  <c r="J1157" i="6"/>
  <c r="I1157" i="6"/>
  <c r="H1157" i="6"/>
  <c r="R1157" i="6"/>
  <c r="G1157" i="6"/>
  <c r="F1157" i="6"/>
  <c r="E1157" i="6"/>
  <c r="D1157" i="6"/>
  <c r="C1157" i="6"/>
  <c r="N1156" i="6"/>
  <c r="M1156" i="6"/>
  <c r="L1156" i="6"/>
  <c r="K1156" i="6"/>
  <c r="J1156" i="6"/>
  <c r="I1156" i="6"/>
  <c r="H1156" i="6"/>
  <c r="R1156" i="6" s="1"/>
  <c r="G1156" i="6"/>
  <c r="F1156" i="6"/>
  <c r="E1156" i="6"/>
  <c r="D1156" i="6"/>
  <c r="C1156" i="6"/>
  <c r="N1155" i="6"/>
  <c r="M1155" i="6"/>
  <c r="L1155" i="6"/>
  <c r="K1155" i="6"/>
  <c r="J1155" i="6"/>
  <c r="I1155" i="6"/>
  <c r="H1155" i="6"/>
  <c r="R1155" i="6"/>
  <c r="G1155" i="6"/>
  <c r="F1155" i="6"/>
  <c r="E1155" i="6"/>
  <c r="D1155" i="6"/>
  <c r="C1155" i="6"/>
  <c r="N1154" i="6"/>
  <c r="M1154" i="6"/>
  <c r="L1154" i="6"/>
  <c r="K1154" i="6"/>
  <c r="J1154" i="6"/>
  <c r="I1154" i="6"/>
  <c r="H1154" i="6"/>
  <c r="R1154" i="6" s="1"/>
  <c r="G1154" i="6"/>
  <c r="F1154" i="6"/>
  <c r="E1154" i="6"/>
  <c r="D1154" i="6"/>
  <c r="C1154" i="6"/>
  <c r="N1153" i="6"/>
  <c r="M1153" i="6"/>
  <c r="L1153" i="6"/>
  <c r="K1153" i="6"/>
  <c r="J1153" i="6"/>
  <c r="I1153" i="6"/>
  <c r="H1153" i="6"/>
  <c r="R1153" i="6"/>
  <c r="G1153" i="6"/>
  <c r="F1153" i="6"/>
  <c r="E1153" i="6"/>
  <c r="D1153" i="6"/>
  <c r="C1153" i="6"/>
  <c r="N1152" i="6"/>
  <c r="M1152" i="6"/>
  <c r="L1152" i="6"/>
  <c r="K1152" i="6"/>
  <c r="J1152" i="6"/>
  <c r="I1152" i="6"/>
  <c r="H1152" i="6"/>
  <c r="R1152" i="6" s="1"/>
  <c r="G1152" i="6"/>
  <c r="F1152" i="6"/>
  <c r="E1152" i="6"/>
  <c r="D1152" i="6"/>
  <c r="C1152" i="6"/>
  <c r="N1151" i="6"/>
  <c r="M1151" i="6"/>
  <c r="L1151" i="6"/>
  <c r="K1151" i="6"/>
  <c r="J1151" i="6"/>
  <c r="I1151" i="6"/>
  <c r="H1151" i="6"/>
  <c r="R1151" i="6"/>
  <c r="G1151" i="6"/>
  <c r="F1151" i="6"/>
  <c r="E1151" i="6"/>
  <c r="D1151" i="6"/>
  <c r="C1151" i="6"/>
  <c r="N1150" i="6"/>
  <c r="M1150" i="6"/>
  <c r="L1150" i="6"/>
  <c r="K1150" i="6"/>
  <c r="J1150" i="6"/>
  <c r="I1150" i="6"/>
  <c r="H1150" i="6"/>
  <c r="R1150" i="6" s="1"/>
  <c r="G1150" i="6"/>
  <c r="F1150" i="6"/>
  <c r="E1150" i="6"/>
  <c r="D1150" i="6"/>
  <c r="C1150" i="6"/>
  <c r="N1149" i="6"/>
  <c r="M1149" i="6"/>
  <c r="L1149" i="6"/>
  <c r="K1149" i="6"/>
  <c r="J1149" i="6"/>
  <c r="I1149" i="6"/>
  <c r="H1149" i="6"/>
  <c r="R1149" i="6"/>
  <c r="G1149" i="6"/>
  <c r="F1149" i="6"/>
  <c r="E1149" i="6"/>
  <c r="D1149" i="6"/>
  <c r="C1149" i="6"/>
  <c r="N1148" i="6"/>
  <c r="M1148" i="6"/>
  <c r="L1148" i="6"/>
  <c r="K1148" i="6"/>
  <c r="J1148" i="6"/>
  <c r="I1148" i="6"/>
  <c r="H1148" i="6"/>
  <c r="R1148" i="6" s="1"/>
  <c r="G1148" i="6"/>
  <c r="F1148" i="6"/>
  <c r="E1148" i="6"/>
  <c r="D1148" i="6"/>
  <c r="C1148" i="6"/>
  <c r="N1147" i="6"/>
  <c r="M1147" i="6"/>
  <c r="L1147" i="6"/>
  <c r="K1147" i="6"/>
  <c r="J1147" i="6"/>
  <c r="I1147" i="6"/>
  <c r="H1147" i="6"/>
  <c r="R1147" i="6"/>
  <c r="G1147" i="6"/>
  <c r="F1147" i="6"/>
  <c r="E1147" i="6"/>
  <c r="D1147" i="6"/>
  <c r="C1147" i="6"/>
  <c r="N1146" i="6"/>
  <c r="M1146" i="6"/>
  <c r="L1146" i="6"/>
  <c r="K1146" i="6"/>
  <c r="J1146" i="6"/>
  <c r="I1146" i="6"/>
  <c r="H1146" i="6"/>
  <c r="R1146" i="6" s="1"/>
  <c r="G1146" i="6"/>
  <c r="F1146" i="6"/>
  <c r="E1146" i="6"/>
  <c r="D1146" i="6"/>
  <c r="C1146" i="6"/>
  <c r="N1145" i="6"/>
  <c r="M1145" i="6"/>
  <c r="L1145" i="6"/>
  <c r="K1145" i="6"/>
  <c r="J1145" i="6"/>
  <c r="I1145" i="6"/>
  <c r="H1145" i="6"/>
  <c r="R1145" i="6"/>
  <c r="G1145" i="6"/>
  <c r="F1145" i="6"/>
  <c r="E1145" i="6"/>
  <c r="D1145" i="6"/>
  <c r="C1145" i="6"/>
  <c r="N1144" i="6"/>
  <c r="M1144" i="6"/>
  <c r="L1144" i="6"/>
  <c r="K1144" i="6"/>
  <c r="J1144" i="6"/>
  <c r="I1144" i="6"/>
  <c r="H1144" i="6"/>
  <c r="R1144" i="6" s="1"/>
  <c r="G1144" i="6"/>
  <c r="F1144" i="6"/>
  <c r="E1144" i="6"/>
  <c r="D1144" i="6"/>
  <c r="C1144" i="6"/>
  <c r="N1143" i="6"/>
  <c r="M1143" i="6"/>
  <c r="L1143" i="6"/>
  <c r="K1143" i="6"/>
  <c r="J1143" i="6"/>
  <c r="I1143" i="6"/>
  <c r="H1143" i="6"/>
  <c r="R1143" i="6"/>
  <c r="G1143" i="6"/>
  <c r="F1143" i="6"/>
  <c r="E1143" i="6"/>
  <c r="D1143" i="6"/>
  <c r="C1143" i="6"/>
  <c r="N1142" i="6"/>
  <c r="M1142" i="6"/>
  <c r="L1142" i="6"/>
  <c r="K1142" i="6"/>
  <c r="J1142" i="6"/>
  <c r="I1142" i="6"/>
  <c r="H1142" i="6"/>
  <c r="R1142" i="6" s="1"/>
  <c r="G1142" i="6"/>
  <c r="F1142" i="6"/>
  <c r="E1142" i="6"/>
  <c r="D1142" i="6"/>
  <c r="C1142" i="6"/>
  <c r="N1141" i="6"/>
  <c r="M1141" i="6"/>
  <c r="L1141" i="6"/>
  <c r="K1141" i="6"/>
  <c r="J1141" i="6"/>
  <c r="I1141" i="6"/>
  <c r="H1141" i="6"/>
  <c r="R1141" i="6"/>
  <c r="G1141" i="6"/>
  <c r="F1141" i="6"/>
  <c r="E1141" i="6"/>
  <c r="D1141" i="6"/>
  <c r="C1141" i="6"/>
  <c r="N1140" i="6"/>
  <c r="M1140" i="6"/>
  <c r="L1140" i="6"/>
  <c r="K1140" i="6"/>
  <c r="J1140" i="6"/>
  <c r="I1140" i="6"/>
  <c r="H1140" i="6"/>
  <c r="R1140" i="6" s="1"/>
  <c r="G1140" i="6"/>
  <c r="F1140" i="6"/>
  <c r="E1140" i="6"/>
  <c r="D1140" i="6"/>
  <c r="C1140" i="6"/>
  <c r="N1139" i="6"/>
  <c r="M1139" i="6"/>
  <c r="L1139" i="6"/>
  <c r="K1139" i="6"/>
  <c r="J1139" i="6"/>
  <c r="I1139" i="6"/>
  <c r="H1139" i="6"/>
  <c r="R1139" i="6"/>
  <c r="G1139" i="6"/>
  <c r="F1139" i="6"/>
  <c r="E1139" i="6"/>
  <c r="D1139" i="6"/>
  <c r="C1139" i="6"/>
  <c r="N1138" i="6"/>
  <c r="M1138" i="6"/>
  <c r="L1138" i="6"/>
  <c r="K1138" i="6"/>
  <c r="J1138" i="6"/>
  <c r="I1138" i="6"/>
  <c r="H1138" i="6"/>
  <c r="R1138" i="6" s="1"/>
  <c r="G1138" i="6"/>
  <c r="F1138" i="6"/>
  <c r="E1138" i="6"/>
  <c r="D1138" i="6"/>
  <c r="C1138" i="6"/>
  <c r="N1137" i="6"/>
  <c r="M1137" i="6"/>
  <c r="L1137" i="6"/>
  <c r="K1137" i="6"/>
  <c r="J1137" i="6"/>
  <c r="I1137" i="6"/>
  <c r="H1137" i="6"/>
  <c r="R1137" i="6"/>
  <c r="G1137" i="6"/>
  <c r="F1137" i="6"/>
  <c r="E1137" i="6"/>
  <c r="D1137" i="6"/>
  <c r="C1137" i="6"/>
  <c r="N1136" i="6"/>
  <c r="M1136" i="6"/>
  <c r="L1136" i="6"/>
  <c r="K1136" i="6"/>
  <c r="J1136" i="6"/>
  <c r="I1136" i="6"/>
  <c r="H1136" i="6"/>
  <c r="R1136" i="6" s="1"/>
  <c r="G1136" i="6"/>
  <c r="F1136" i="6"/>
  <c r="E1136" i="6"/>
  <c r="D1136" i="6"/>
  <c r="C1136" i="6"/>
  <c r="N1135" i="6"/>
  <c r="M1135" i="6"/>
  <c r="L1135" i="6"/>
  <c r="K1135" i="6"/>
  <c r="J1135" i="6"/>
  <c r="I1135" i="6"/>
  <c r="H1135" i="6"/>
  <c r="R1135" i="6"/>
  <c r="G1135" i="6"/>
  <c r="F1135" i="6"/>
  <c r="E1135" i="6"/>
  <c r="D1135" i="6"/>
  <c r="C1135" i="6"/>
  <c r="N1134" i="6"/>
  <c r="M1134" i="6"/>
  <c r="L1134" i="6"/>
  <c r="K1134" i="6"/>
  <c r="J1134" i="6"/>
  <c r="I1134" i="6"/>
  <c r="H1134" i="6"/>
  <c r="R1134" i="6" s="1"/>
  <c r="G1134" i="6"/>
  <c r="F1134" i="6"/>
  <c r="E1134" i="6"/>
  <c r="D1134" i="6"/>
  <c r="C1134" i="6"/>
  <c r="N1133" i="6"/>
  <c r="M1133" i="6"/>
  <c r="L1133" i="6"/>
  <c r="K1133" i="6"/>
  <c r="J1133" i="6"/>
  <c r="I1133" i="6"/>
  <c r="H1133" i="6"/>
  <c r="R1133" i="6"/>
  <c r="G1133" i="6"/>
  <c r="F1133" i="6"/>
  <c r="E1133" i="6"/>
  <c r="D1133" i="6"/>
  <c r="C1133" i="6"/>
  <c r="N1132" i="6"/>
  <c r="M1132" i="6"/>
  <c r="L1132" i="6"/>
  <c r="K1132" i="6"/>
  <c r="J1132" i="6"/>
  <c r="I1132" i="6"/>
  <c r="H1132" i="6"/>
  <c r="R1132" i="6" s="1"/>
  <c r="G1132" i="6"/>
  <c r="F1132" i="6"/>
  <c r="E1132" i="6"/>
  <c r="D1132" i="6"/>
  <c r="C1132" i="6"/>
  <c r="N1131" i="6"/>
  <c r="M1131" i="6"/>
  <c r="L1131" i="6"/>
  <c r="K1131" i="6"/>
  <c r="J1131" i="6"/>
  <c r="I1131" i="6"/>
  <c r="H1131" i="6"/>
  <c r="R1131" i="6"/>
  <c r="G1131" i="6"/>
  <c r="F1131" i="6"/>
  <c r="E1131" i="6"/>
  <c r="D1131" i="6"/>
  <c r="C1131" i="6"/>
  <c r="N1130" i="6"/>
  <c r="M1130" i="6"/>
  <c r="L1130" i="6"/>
  <c r="K1130" i="6"/>
  <c r="J1130" i="6"/>
  <c r="I1130" i="6"/>
  <c r="H1130" i="6"/>
  <c r="R1130" i="6" s="1"/>
  <c r="G1130" i="6"/>
  <c r="F1130" i="6"/>
  <c r="E1130" i="6"/>
  <c r="D1130" i="6"/>
  <c r="C1130" i="6"/>
  <c r="N1129" i="6"/>
  <c r="M1129" i="6"/>
  <c r="L1129" i="6"/>
  <c r="K1129" i="6"/>
  <c r="J1129" i="6"/>
  <c r="I1129" i="6"/>
  <c r="H1129" i="6"/>
  <c r="R1129" i="6"/>
  <c r="G1129" i="6"/>
  <c r="F1129" i="6"/>
  <c r="E1129" i="6"/>
  <c r="D1129" i="6"/>
  <c r="C1129" i="6"/>
  <c r="N1128" i="6"/>
  <c r="M1128" i="6"/>
  <c r="L1128" i="6"/>
  <c r="K1128" i="6"/>
  <c r="J1128" i="6"/>
  <c r="I1128" i="6"/>
  <c r="H1128" i="6"/>
  <c r="R1128" i="6" s="1"/>
  <c r="G1128" i="6"/>
  <c r="F1128" i="6"/>
  <c r="E1128" i="6"/>
  <c r="D1128" i="6"/>
  <c r="C1128" i="6"/>
  <c r="N1127" i="6"/>
  <c r="M1127" i="6"/>
  <c r="L1127" i="6"/>
  <c r="K1127" i="6"/>
  <c r="J1127" i="6"/>
  <c r="I1127" i="6"/>
  <c r="H1127" i="6"/>
  <c r="R1127" i="6"/>
  <c r="G1127" i="6"/>
  <c r="F1127" i="6"/>
  <c r="E1127" i="6"/>
  <c r="D1127" i="6"/>
  <c r="C1127" i="6"/>
  <c r="N1126" i="6"/>
  <c r="M1126" i="6"/>
  <c r="L1126" i="6"/>
  <c r="K1126" i="6"/>
  <c r="J1126" i="6"/>
  <c r="I1126" i="6"/>
  <c r="H1126" i="6"/>
  <c r="R1126" i="6" s="1"/>
  <c r="G1126" i="6"/>
  <c r="F1126" i="6"/>
  <c r="E1126" i="6"/>
  <c r="D1126" i="6"/>
  <c r="C1126" i="6"/>
  <c r="N1125" i="6"/>
  <c r="M1125" i="6"/>
  <c r="L1125" i="6"/>
  <c r="K1125" i="6"/>
  <c r="J1125" i="6"/>
  <c r="I1125" i="6"/>
  <c r="H1125" i="6"/>
  <c r="R1125" i="6"/>
  <c r="G1125" i="6"/>
  <c r="F1125" i="6"/>
  <c r="E1125" i="6"/>
  <c r="D1125" i="6"/>
  <c r="C1125" i="6"/>
  <c r="N1124" i="6"/>
  <c r="M1124" i="6"/>
  <c r="L1124" i="6"/>
  <c r="K1124" i="6"/>
  <c r="J1124" i="6"/>
  <c r="I1124" i="6"/>
  <c r="H1124" i="6"/>
  <c r="R1124" i="6" s="1"/>
  <c r="G1124" i="6"/>
  <c r="F1124" i="6"/>
  <c r="E1124" i="6"/>
  <c r="D1124" i="6"/>
  <c r="C1124" i="6"/>
  <c r="N1123" i="6"/>
  <c r="M1123" i="6"/>
  <c r="L1123" i="6"/>
  <c r="K1123" i="6"/>
  <c r="J1123" i="6"/>
  <c r="I1123" i="6"/>
  <c r="H1123" i="6"/>
  <c r="R1123" i="6"/>
  <c r="G1123" i="6"/>
  <c r="F1123" i="6"/>
  <c r="E1123" i="6"/>
  <c r="D1123" i="6"/>
  <c r="C1123" i="6"/>
  <c r="N1122" i="6"/>
  <c r="M1122" i="6"/>
  <c r="L1122" i="6"/>
  <c r="K1122" i="6"/>
  <c r="J1122" i="6"/>
  <c r="I1122" i="6"/>
  <c r="H1122" i="6"/>
  <c r="R1122" i="6" s="1"/>
  <c r="G1122" i="6"/>
  <c r="F1122" i="6"/>
  <c r="E1122" i="6"/>
  <c r="D1122" i="6"/>
  <c r="C1122" i="6"/>
  <c r="N1121" i="6"/>
  <c r="M1121" i="6"/>
  <c r="L1121" i="6"/>
  <c r="K1121" i="6"/>
  <c r="J1121" i="6"/>
  <c r="I1121" i="6"/>
  <c r="H1121" i="6"/>
  <c r="R1121" i="6"/>
  <c r="G1121" i="6"/>
  <c r="F1121" i="6"/>
  <c r="E1121" i="6"/>
  <c r="D1121" i="6"/>
  <c r="C1121" i="6"/>
  <c r="N1120" i="6"/>
  <c r="M1120" i="6"/>
  <c r="L1120" i="6"/>
  <c r="K1120" i="6"/>
  <c r="J1120" i="6"/>
  <c r="I1120" i="6"/>
  <c r="H1120" i="6"/>
  <c r="R1120" i="6" s="1"/>
  <c r="G1120" i="6"/>
  <c r="F1120" i="6"/>
  <c r="E1120" i="6"/>
  <c r="D1120" i="6"/>
  <c r="C1120" i="6"/>
  <c r="N1119" i="6"/>
  <c r="M1119" i="6"/>
  <c r="L1119" i="6"/>
  <c r="K1119" i="6"/>
  <c r="J1119" i="6"/>
  <c r="I1119" i="6"/>
  <c r="H1119" i="6"/>
  <c r="R1119" i="6"/>
  <c r="G1119" i="6"/>
  <c r="F1119" i="6"/>
  <c r="E1119" i="6"/>
  <c r="D1119" i="6"/>
  <c r="C1119" i="6"/>
  <c r="N1118" i="6"/>
  <c r="M1118" i="6"/>
  <c r="L1118" i="6"/>
  <c r="K1118" i="6"/>
  <c r="J1118" i="6"/>
  <c r="I1118" i="6"/>
  <c r="H1118" i="6"/>
  <c r="R1118" i="6" s="1"/>
  <c r="G1118" i="6"/>
  <c r="F1118" i="6"/>
  <c r="E1118" i="6"/>
  <c r="D1118" i="6"/>
  <c r="C1118" i="6"/>
  <c r="N1117" i="6"/>
  <c r="M1117" i="6"/>
  <c r="L1117" i="6"/>
  <c r="K1117" i="6"/>
  <c r="J1117" i="6"/>
  <c r="I1117" i="6"/>
  <c r="H1117" i="6"/>
  <c r="R1117" i="6"/>
  <c r="G1117" i="6"/>
  <c r="F1117" i="6"/>
  <c r="E1117" i="6"/>
  <c r="D1117" i="6"/>
  <c r="C1117" i="6"/>
  <c r="N1116" i="6"/>
  <c r="M1116" i="6"/>
  <c r="L1116" i="6"/>
  <c r="K1116" i="6"/>
  <c r="J1116" i="6"/>
  <c r="I1116" i="6"/>
  <c r="H1116" i="6"/>
  <c r="R1116" i="6" s="1"/>
  <c r="G1116" i="6"/>
  <c r="F1116" i="6"/>
  <c r="E1116" i="6"/>
  <c r="D1116" i="6"/>
  <c r="C1116" i="6"/>
  <c r="N1115" i="6"/>
  <c r="M1115" i="6"/>
  <c r="L1115" i="6"/>
  <c r="K1115" i="6"/>
  <c r="J1115" i="6"/>
  <c r="I1115" i="6"/>
  <c r="H1115" i="6"/>
  <c r="R1115" i="6"/>
  <c r="G1115" i="6"/>
  <c r="F1115" i="6"/>
  <c r="E1115" i="6"/>
  <c r="D1115" i="6"/>
  <c r="C1115" i="6"/>
  <c r="N1114" i="6"/>
  <c r="M1114" i="6"/>
  <c r="L1114" i="6"/>
  <c r="K1114" i="6"/>
  <c r="J1114" i="6"/>
  <c r="I1114" i="6"/>
  <c r="H1114" i="6"/>
  <c r="R1114" i="6" s="1"/>
  <c r="G1114" i="6"/>
  <c r="F1114" i="6"/>
  <c r="E1114" i="6"/>
  <c r="D1114" i="6"/>
  <c r="C1114" i="6"/>
  <c r="N1113" i="6"/>
  <c r="M1113" i="6"/>
  <c r="L1113" i="6"/>
  <c r="K1113" i="6"/>
  <c r="J1113" i="6"/>
  <c r="I1113" i="6"/>
  <c r="H1113" i="6"/>
  <c r="R1113" i="6"/>
  <c r="G1113" i="6"/>
  <c r="F1113" i="6"/>
  <c r="E1113" i="6"/>
  <c r="D1113" i="6"/>
  <c r="C1113" i="6"/>
  <c r="N1112" i="6"/>
  <c r="M1112" i="6"/>
  <c r="L1112" i="6"/>
  <c r="K1112" i="6"/>
  <c r="J1112" i="6"/>
  <c r="I1112" i="6"/>
  <c r="H1112" i="6"/>
  <c r="R1112" i="6" s="1"/>
  <c r="G1112" i="6"/>
  <c r="F1112" i="6"/>
  <c r="E1112" i="6"/>
  <c r="D1112" i="6"/>
  <c r="C1112" i="6"/>
  <c r="N1111" i="6"/>
  <c r="M1111" i="6"/>
  <c r="L1111" i="6"/>
  <c r="K1111" i="6"/>
  <c r="J1111" i="6"/>
  <c r="I1111" i="6"/>
  <c r="H1111" i="6"/>
  <c r="R1111" i="6"/>
  <c r="G1111" i="6"/>
  <c r="F1111" i="6"/>
  <c r="E1111" i="6"/>
  <c r="D1111" i="6"/>
  <c r="C1111" i="6"/>
  <c r="N1110" i="6"/>
  <c r="M1110" i="6"/>
  <c r="L1110" i="6"/>
  <c r="K1110" i="6"/>
  <c r="J1110" i="6"/>
  <c r="I1110" i="6"/>
  <c r="H1110" i="6"/>
  <c r="R1110" i="6" s="1"/>
  <c r="G1110" i="6"/>
  <c r="F1110" i="6"/>
  <c r="E1110" i="6"/>
  <c r="D1110" i="6"/>
  <c r="C1110" i="6"/>
  <c r="N1109" i="6"/>
  <c r="M1109" i="6"/>
  <c r="L1109" i="6"/>
  <c r="K1109" i="6"/>
  <c r="J1109" i="6"/>
  <c r="I1109" i="6"/>
  <c r="H1109" i="6"/>
  <c r="R1109" i="6"/>
  <c r="G1109" i="6"/>
  <c r="F1109" i="6"/>
  <c r="E1109" i="6"/>
  <c r="D1109" i="6"/>
  <c r="C1109" i="6"/>
  <c r="N1108" i="6"/>
  <c r="M1108" i="6"/>
  <c r="L1108" i="6"/>
  <c r="K1108" i="6"/>
  <c r="J1108" i="6"/>
  <c r="I1108" i="6"/>
  <c r="H1108" i="6"/>
  <c r="R1108" i="6" s="1"/>
  <c r="G1108" i="6"/>
  <c r="F1108" i="6"/>
  <c r="E1108" i="6"/>
  <c r="D1108" i="6"/>
  <c r="C1108" i="6"/>
  <c r="N1107" i="6"/>
  <c r="M1107" i="6"/>
  <c r="L1107" i="6"/>
  <c r="K1107" i="6"/>
  <c r="J1107" i="6"/>
  <c r="I1107" i="6"/>
  <c r="H1107" i="6"/>
  <c r="R1107" i="6"/>
  <c r="G1107" i="6"/>
  <c r="F1107" i="6"/>
  <c r="E1107" i="6"/>
  <c r="D1107" i="6"/>
  <c r="C1107" i="6"/>
  <c r="N1106" i="6"/>
  <c r="M1106" i="6"/>
  <c r="L1106" i="6"/>
  <c r="K1106" i="6"/>
  <c r="J1106" i="6"/>
  <c r="I1106" i="6"/>
  <c r="H1106" i="6"/>
  <c r="R1106" i="6" s="1"/>
  <c r="G1106" i="6"/>
  <c r="F1106" i="6"/>
  <c r="E1106" i="6"/>
  <c r="D1106" i="6"/>
  <c r="C1106" i="6"/>
  <c r="N1105" i="6"/>
  <c r="M1105" i="6"/>
  <c r="L1105" i="6"/>
  <c r="K1105" i="6"/>
  <c r="J1105" i="6"/>
  <c r="I1105" i="6"/>
  <c r="H1105" i="6"/>
  <c r="R1105" i="6"/>
  <c r="G1105" i="6"/>
  <c r="F1105" i="6"/>
  <c r="E1105" i="6"/>
  <c r="D1105" i="6"/>
  <c r="C1105" i="6"/>
  <c r="N1104" i="6"/>
  <c r="M1104" i="6"/>
  <c r="L1104" i="6"/>
  <c r="K1104" i="6"/>
  <c r="J1104" i="6"/>
  <c r="I1104" i="6"/>
  <c r="H1104" i="6"/>
  <c r="R1104" i="6" s="1"/>
  <c r="G1104" i="6"/>
  <c r="F1104" i="6"/>
  <c r="E1104" i="6"/>
  <c r="D1104" i="6"/>
  <c r="C1104" i="6"/>
  <c r="N1103" i="6"/>
  <c r="M1103" i="6"/>
  <c r="L1103" i="6"/>
  <c r="K1103" i="6"/>
  <c r="J1103" i="6"/>
  <c r="I1103" i="6"/>
  <c r="H1103" i="6"/>
  <c r="R1103" i="6"/>
  <c r="G1103" i="6"/>
  <c r="F1103" i="6"/>
  <c r="E1103" i="6"/>
  <c r="D1103" i="6"/>
  <c r="C1103" i="6"/>
  <c r="N1102" i="6"/>
  <c r="M1102" i="6"/>
  <c r="L1102" i="6"/>
  <c r="K1102" i="6"/>
  <c r="J1102" i="6"/>
  <c r="I1102" i="6"/>
  <c r="H1102" i="6"/>
  <c r="R1102" i="6" s="1"/>
  <c r="G1102" i="6"/>
  <c r="F1102" i="6"/>
  <c r="E1102" i="6"/>
  <c r="D1102" i="6"/>
  <c r="C1102" i="6"/>
  <c r="N1101" i="6"/>
  <c r="M1101" i="6"/>
  <c r="L1101" i="6"/>
  <c r="K1101" i="6"/>
  <c r="J1101" i="6"/>
  <c r="I1101" i="6"/>
  <c r="H1101" i="6"/>
  <c r="R1101" i="6"/>
  <c r="G1101" i="6"/>
  <c r="F1101" i="6"/>
  <c r="E1101" i="6"/>
  <c r="D1101" i="6"/>
  <c r="C1101" i="6"/>
  <c r="N1100" i="6"/>
  <c r="M1100" i="6"/>
  <c r="L1100" i="6"/>
  <c r="K1100" i="6"/>
  <c r="J1100" i="6"/>
  <c r="I1100" i="6"/>
  <c r="H1100" i="6"/>
  <c r="R1100" i="6" s="1"/>
  <c r="G1100" i="6"/>
  <c r="F1100" i="6"/>
  <c r="E1100" i="6"/>
  <c r="D1100" i="6"/>
  <c r="C1100" i="6"/>
  <c r="N1099" i="6"/>
  <c r="M1099" i="6"/>
  <c r="L1099" i="6"/>
  <c r="K1099" i="6"/>
  <c r="J1099" i="6"/>
  <c r="I1099" i="6"/>
  <c r="H1099" i="6"/>
  <c r="R1099" i="6"/>
  <c r="G1099" i="6"/>
  <c r="F1099" i="6"/>
  <c r="E1099" i="6"/>
  <c r="D1099" i="6"/>
  <c r="C1099" i="6"/>
  <c r="N1098" i="6"/>
  <c r="M1098" i="6"/>
  <c r="L1098" i="6"/>
  <c r="K1098" i="6"/>
  <c r="J1098" i="6"/>
  <c r="I1098" i="6"/>
  <c r="H1098" i="6"/>
  <c r="R1098" i="6" s="1"/>
  <c r="G1098" i="6"/>
  <c r="F1098" i="6"/>
  <c r="E1098" i="6"/>
  <c r="D1098" i="6"/>
  <c r="C1098" i="6"/>
  <c r="N1097" i="6"/>
  <c r="M1097" i="6"/>
  <c r="L1097" i="6"/>
  <c r="K1097" i="6"/>
  <c r="J1097" i="6"/>
  <c r="I1097" i="6"/>
  <c r="H1097" i="6"/>
  <c r="R1097" i="6"/>
  <c r="G1097" i="6"/>
  <c r="F1097" i="6"/>
  <c r="E1097" i="6"/>
  <c r="D1097" i="6"/>
  <c r="C1097" i="6"/>
  <c r="N1096" i="6"/>
  <c r="M1096" i="6"/>
  <c r="L1096" i="6"/>
  <c r="K1096" i="6"/>
  <c r="J1096" i="6"/>
  <c r="I1096" i="6"/>
  <c r="H1096" i="6"/>
  <c r="R1096" i="6" s="1"/>
  <c r="G1096" i="6"/>
  <c r="F1096" i="6"/>
  <c r="E1096" i="6"/>
  <c r="D1096" i="6"/>
  <c r="C1096" i="6"/>
  <c r="N1095" i="6"/>
  <c r="M1095" i="6"/>
  <c r="L1095" i="6"/>
  <c r="K1095" i="6"/>
  <c r="J1095" i="6"/>
  <c r="I1095" i="6"/>
  <c r="H1095" i="6"/>
  <c r="R1095" i="6"/>
  <c r="G1095" i="6"/>
  <c r="F1095" i="6"/>
  <c r="E1095" i="6"/>
  <c r="D1095" i="6"/>
  <c r="C1095" i="6"/>
  <c r="N1094" i="6"/>
  <c r="M1094" i="6"/>
  <c r="L1094" i="6"/>
  <c r="K1094" i="6"/>
  <c r="J1094" i="6"/>
  <c r="I1094" i="6"/>
  <c r="H1094" i="6"/>
  <c r="R1094" i="6" s="1"/>
  <c r="G1094" i="6"/>
  <c r="F1094" i="6"/>
  <c r="E1094" i="6"/>
  <c r="D1094" i="6"/>
  <c r="C1094" i="6"/>
  <c r="N1093" i="6"/>
  <c r="M1093" i="6"/>
  <c r="L1093" i="6"/>
  <c r="K1093" i="6"/>
  <c r="J1093" i="6"/>
  <c r="I1093" i="6"/>
  <c r="H1093" i="6"/>
  <c r="R1093" i="6"/>
  <c r="G1093" i="6"/>
  <c r="F1093" i="6"/>
  <c r="E1093" i="6"/>
  <c r="D1093" i="6"/>
  <c r="C1093" i="6"/>
  <c r="N1092" i="6"/>
  <c r="M1092" i="6"/>
  <c r="L1092" i="6"/>
  <c r="K1092" i="6"/>
  <c r="J1092" i="6"/>
  <c r="I1092" i="6"/>
  <c r="H1092" i="6"/>
  <c r="R1092" i="6" s="1"/>
  <c r="G1092" i="6"/>
  <c r="F1092" i="6"/>
  <c r="E1092" i="6"/>
  <c r="D1092" i="6"/>
  <c r="C1092" i="6"/>
  <c r="N1091" i="6"/>
  <c r="M1091" i="6"/>
  <c r="L1091" i="6"/>
  <c r="K1091" i="6"/>
  <c r="J1091" i="6"/>
  <c r="I1091" i="6"/>
  <c r="H1091" i="6"/>
  <c r="R1091" i="6"/>
  <c r="G1091" i="6"/>
  <c r="F1091" i="6"/>
  <c r="E1091" i="6"/>
  <c r="D1091" i="6"/>
  <c r="C1091" i="6"/>
  <c r="N1090" i="6"/>
  <c r="M1090" i="6"/>
  <c r="L1090" i="6"/>
  <c r="K1090" i="6"/>
  <c r="J1090" i="6"/>
  <c r="I1090" i="6"/>
  <c r="H1090" i="6"/>
  <c r="R1090" i="6" s="1"/>
  <c r="G1090" i="6"/>
  <c r="F1090" i="6"/>
  <c r="E1090" i="6"/>
  <c r="D1090" i="6"/>
  <c r="C1090" i="6"/>
  <c r="N1089" i="6"/>
  <c r="M1089" i="6"/>
  <c r="L1089" i="6"/>
  <c r="K1089" i="6"/>
  <c r="J1089" i="6"/>
  <c r="I1089" i="6"/>
  <c r="H1089" i="6"/>
  <c r="R1089" i="6"/>
  <c r="G1089" i="6"/>
  <c r="F1089" i="6"/>
  <c r="E1089" i="6"/>
  <c r="D1089" i="6"/>
  <c r="C1089" i="6"/>
  <c r="N1088" i="6"/>
  <c r="M1088" i="6"/>
  <c r="L1088" i="6"/>
  <c r="K1088" i="6"/>
  <c r="J1088" i="6"/>
  <c r="I1088" i="6"/>
  <c r="H1088" i="6"/>
  <c r="R1088" i="6" s="1"/>
  <c r="G1088" i="6"/>
  <c r="F1088" i="6"/>
  <c r="E1088" i="6"/>
  <c r="D1088" i="6"/>
  <c r="C1088" i="6"/>
  <c r="N1087" i="6"/>
  <c r="M1087" i="6"/>
  <c r="L1087" i="6"/>
  <c r="K1087" i="6"/>
  <c r="J1087" i="6"/>
  <c r="I1087" i="6"/>
  <c r="H1087" i="6"/>
  <c r="R1087" i="6"/>
  <c r="G1087" i="6"/>
  <c r="F1087" i="6"/>
  <c r="E1087" i="6"/>
  <c r="D1087" i="6"/>
  <c r="C1087" i="6"/>
  <c r="N1086" i="6"/>
  <c r="M1086" i="6"/>
  <c r="L1086" i="6"/>
  <c r="K1086" i="6"/>
  <c r="J1086" i="6"/>
  <c r="I1086" i="6"/>
  <c r="H1086" i="6"/>
  <c r="R1086" i="6" s="1"/>
  <c r="G1086" i="6"/>
  <c r="F1086" i="6"/>
  <c r="E1086" i="6"/>
  <c r="D1086" i="6"/>
  <c r="C1086" i="6"/>
  <c r="N1085" i="6"/>
  <c r="M1085" i="6"/>
  <c r="L1085" i="6"/>
  <c r="K1085" i="6"/>
  <c r="J1085" i="6"/>
  <c r="I1085" i="6"/>
  <c r="H1085" i="6"/>
  <c r="R1085" i="6"/>
  <c r="G1085" i="6"/>
  <c r="F1085" i="6"/>
  <c r="E1085" i="6"/>
  <c r="D1085" i="6"/>
  <c r="C1085" i="6"/>
  <c r="N1084" i="6"/>
  <c r="M1084" i="6"/>
  <c r="L1084" i="6"/>
  <c r="K1084" i="6"/>
  <c r="J1084" i="6"/>
  <c r="I1084" i="6"/>
  <c r="H1084" i="6"/>
  <c r="R1084" i="6" s="1"/>
  <c r="G1084" i="6"/>
  <c r="F1084" i="6"/>
  <c r="E1084" i="6"/>
  <c r="D1084" i="6"/>
  <c r="C1084" i="6"/>
  <c r="N1083" i="6"/>
  <c r="M1083" i="6"/>
  <c r="L1083" i="6"/>
  <c r="K1083" i="6"/>
  <c r="J1083" i="6"/>
  <c r="I1083" i="6"/>
  <c r="H1083" i="6"/>
  <c r="R1083" i="6"/>
  <c r="G1083" i="6"/>
  <c r="F1083" i="6"/>
  <c r="E1083" i="6"/>
  <c r="D1083" i="6"/>
  <c r="C1083" i="6"/>
  <c r="N1082" i="6"/>
  <c r="M1082" i="6"/>
  <c r="L1082" i="6"/>
  <c r="K1082" i="6"/>
  <c r="J1082" i="6"/>
  <c r="I1082" i="6"/>
  <c r="H1082" i="6"/>
  <c r="R1082" i="6" s="1"/>
  <c r="G1082" i="6"/>
  <c r="F1082" i="6"/>
  <c r="E1082" i="6"/>
  <c r="D1082" i="6"/>
  <c r="C1082" i="6"/>
  <c r="N1081" i="6"/>
  <c r="M1081" i="6"/>
  <c r="L1081" i="6"/>
  <c r="K1081" i="6"/>
  <c r="J1081" i="6"/>
  <c r="I1081" i="6"/>
  <c r="H1081" i="6"/>
  <c r="R1081" i="6"/>
  <c r="G1081" i="6"/>
  <c r="F1081" i="6"/>
  <c r="E1081" i="6"/>
  <c r="D1081" i="6"/>
  <c r="C1081" i="6"/>
  <c r="N1080" i="6"/>
  <c r="M1080" i="6"/>
  <c r="L1080" i="6"/>
  <c r="K1080" i="6"/>
  <c r="J1080" i="6"/>
  <c r="I1080" i="6"/>
  <c r="H1080" i="6"/>
  <c r="R1080" i="6" s="1"/>
  <c r="G1080" i="6"/>
  <c r="F1080" i="6"/>
  <c r="E1080" i="6"/>
  <c r="D1080" i="6"/>
  <c r="C1080" i="6"/>
  <c r="N1079" i="6"/>
  <c r="M1079" i="6"/>
  <c r="L1079" i="6"/>
  <c r="K1079" i="6"/>
  <c r="J1079" i="6"/>
  <c r="I1079" i="6"/>
  <c r="H1079" i="6"/>
  <c r="R1079" i="6"/>
  <c r="G1079" i="6"/>
  <c r="F1079" i="6"/>
  <c r="E1079" i="6"/>
  <c r="D1079" i="6"/>
  <c r="C1079" i="6"/>
  <c r="N1078" i="6"/>
  <c r="M1078" i="6"/>
  <c r="L1078" i="6"/>
  <c r="K1078" i="6"/>
  <c r="J1078" i="6"/>
  <c r="I1078" i="6"/>
  <c r="H1078" i="6"/>
  <c r="R1078" i="6" s="1"/>
  <c r="G1078" i="6"/>
  <c r="F1078" i="6"/>
  <c r="E1078" i="6"/>
  <c r="D1078" i="6"/>
  <c r="C1078" i="6"/>
  <c r="N1077" i="6"/>
  <c r="M1077" i="6"/>
  <c r="L1077" i="6"/>
  <c r="K1077" i="6"/>
  <c r="J1077" i="6"/>
  <c r="I1077" i="6"/>
  <c r="H1077" i="6"/>
  <c r="R1077" i="6"/>
  <c r="G1077" i="6"/>
  <c r="F1077" i="6"/>
  <c r="E1077" i="6"/>
  <c r="D1077" i="6"/>
  <c r="C1077" i="6"/>
  <c r="N1076" i="6"/>
  <c r="M1076" i="6"/>
  <c r="L1076" i="6"/>
  <c r="K1076" i="6"/>
  <c r="J1076" i="6"/>
  <c r="I1076" i="6"/>
  <c r="H1076" i="6"/>
  <c r="R1076" i="6" s="1"/>
  <c r="G1076" i="6"/>
  <c r="F1076" i="6"/>
  <c r="E1076" i="6"/>
  <c r="D1076" i="6"/>
  <c r="C1076" i="6"/>
  <c r="N1075" i="6"/>
  <c r="M1075" i="6"/>
  <c r="L1075" i="6"/>
  <c r="K1075" i="6"/>
  <c r="J1075" i="6"/>
  <c r="I1075" i="6"/>
  <c r="H1075" i="6"/>
  <c r="R1075" i="6"/>
  <c r="G1075" i="6"/>
  <c r="F1075" i="6"/>
  <c r="E1075" i="6"/>
  <c r="D1075" i="6"/>
  <c r="C1075" i="6"/>
  <c r="N1074" i="6"/>
  <c r="M1074" i="6"/>
  <c r="L1074" i="6"/>
  <c r="K1074" i="6"/>
  <c r="J1074" i="6"/>
  <c r="I1074" i="6"/>
  <c r="H1074" i="6"/>
  <c r="R1074" i="6" s="1"/>
  <c r="G1074" i="6"/>
  <c r="F1074" i="6"/>
  <c r="E1074" i="6"/>
  <c r="D1074" i="6"/>
  <c r="C1074" i="6"/>
  <c r="N1073" i="6"/>
  <c r="M1073" i="6"/>
  <c r="L1073" i="6"/>
  <c r="K1073" i="6"/>
  <c r="J1073" i="6"/>
  <c r="I1073" i="6"/>
  <c r="H1073" i="6"/>
  <c r="R1073" i="6"/>
  <c r="G1073" i="6"/>
  <c r="F1073" i="6"/>
  <c r="E1073" i="6"/>
  <c r="D1073" i="6"/>
  <c r="C1073" i="6"/>
  <c r="N1072" i="6"/>
  <c r="M1072" i="6"/>
  <c r="L1072" i="6"/>
  <c r="K1072" i="6"/>
  <c r="J1072" i="6"/>
  <c r="I1072" i="6"/>
  <c r="H1072" i="6"/>
  <c r="R1072" i="6" s="1"/>
  <c r="G1072" i="6"/>
  <c r="F1072" i="6"/>
  <c r="E1072" i="6"/>
  <c r="D1072" i="6"/>
  <c r="C1072" i="6"/>
  <c r="N1071" i="6"/>
  <c r="M1071" i="6"/>
  <c r="L1071" i="6"/>
  <c r="K1071" i="6"/>
  <c r="J1071" i="6"/>
  <c r="I1071" i="6"/>
  <c r="H1071" i="6"/>
  <c r="R1071" i="6"/>
  <c r="G1071" i="6"/>
  <c r="F1071" i="6"/>
  <c r="E1071" i="6"/>
  <c r="D1071" i="6"/>
  <c r="C1071" i="6"/>
  <c r="N1070" i="6"/>
  <c r="M1070" i="6"/>
  <c r="L1070" i="6"/>
  <c r="K1070" i="6"/>
  <c r="J1070" i="6"/>
  <c r="I1070" i="6"/>
  <c r="H1070" i="6"/>
  <c r="R1070" i="6" s="1"/>
  <c r="G1070" i="6"/>
  <c r="F1070" i="6"/>
  <c r="E1070" i="6"/>
  <c r="D1070" i="6"/>
  <c r="C1070" i="6"/>
  <c r="N1069" i="6"/>
  <c r="M1069" i="6"/>
  <c r="L1069" i="6"/>
  <c r="K1069" i="6"/>
  <c r="J1069" i="6"/>
  <c r="I1069" i="6"/>
  <c r="H1069" i="6"/>
  <c r="R1069" i="6"/>
  <c r="G1069" i="6"/>
  <c r="F1069" i="6"/>
  <c r="E1069" i="6"/>
  <c r="D1069" i="6"/>
  <c r="C1069" i="6"/>
  <c r="N1068" i="6"/>
  <c r="M1068" i="6"/>
  <c r="L1068" i="6"/>
  <c r="K1068" i="6"/>
  <c r="J1068" i="6"/>
  <c r="I1068" i="6"/>
  <c r="H1068" i="6"/>
  <c r="R1068" i="6" s="1"/>
  <c r="G1068" i="6"/>
  <c r="F1068" i="6"/>
  <c r="E1068" i="6"/>
  <c r="D1068" i="6"/>
  <c r="C1068" i="6"/>
  <c r="N1067" i="6"/>
  <c r="M1067" i="6"/>
  <c r="L1067" i="6"/>
  <c r="K1067" i="6"/>
  <c r="J1067" i="6"/>
  <c r="I1067" i="6"/>
  <c r="H1067" i="6"/>
  <c r="R1067" i="6"/>
  <c r="G1067" i="6"/>
  <c r="F1067" i="6"/>
  <c r="E1067" i="6"/>
  <c r="D1067" i="6"/>
  <c r="C1067" i="6"/>
  <c r="N1066" i="6"/>
  <c r="M1066" i="6"/>
  <c r="L1066" i="6"/>
  <c r="K1066" i="6"/>
  <c r="J1066" i="6"/>
  <c r="I1066" i="6"/>
  <c r="H1066" i="6"/>
  <c r="R1066" i="6" s="1"/>
  <c r="G1066" i="6"/>
  <c r="F1066" i="6"/>
  <c r="E1066" i="6"/>
  <c r="D1066" i="6"/>
  <c r="C1066" i="6"/>
  <c r="N1065" i="6"/>
  <c r="M1065" i="6"/>
  <c r="L1065" i="6"/>
  <c r="K1065" i="6"/>
  <c r="J1065" i="6"/>
  <c r="I1065" i="6"/>
  <c r="H1065" i="6"/>
  <c r="R1065" i="6"/>
  <c r="G1065" i="6"/>
  <c r="F1065" i="6"/>
  <c r="E1065" i="6"/>
  <c r="D1065" i="6"/>
  <c r="C1065" i="6"/>
  <c r="N1064" i="6"/>
  <c r="M1064" i="6"/>
  <c r="L1064" i="6"/>
  <c r="K1064" i="6"/>
  <c r="J1064" i="6"/>
  <c r="I1064" i="6"/>
  <c r="H1064" i="6"/>
  <c r="R1064" i="6" s="1"/>
  <c r="G1064" i="6"/>
  <c r="F1064" i="6"/>
  <c r="E1064" i="6"/>
  <c r="D1064" i="6"/>
  <c r="C1064" i="6"/>
  <c r="N1063" i="6"/>
  <c r="M1063" i="6"/>
  <c r="L1063" i="6"/>
  <c r="K1063" i="6"/>
  <c r="J1063" i="6"/>
  <c r="I1063" i="6"/>
  <c r="H1063" i="6"/>
  <c r="R1063" i="6"/>
  <c r="G1063" i="6"/>
  <c r="F1063" i="6"/>
  <c r="E1063" i="6"/>
  <c r="D1063" i="6"/>
  <c r="C1063" i="6"/>
  <c r="N1062" i="6"/>
  <c r="M1062" i="6"/>
  <c r="L1062" i="6"/>
  <c r="K1062" i="6"/>
  <c r="J1062" i="6"/>
  <c r="I1062" i="6"/>
  <c r="H1062" i="6"/>
  <c r="R1062" i="6" s="1"/>
  <c r="G1062" i="6"/>
  <c r="F1062" i="6"/>
  <c r="E1062" i="6"/>
  <c r="D1062" i="6"/>
  <c r="C1062" i="6"/>
  <c r="N1061" i="6"/>
  <c r="M1061" i="6"/>
  <c r="L1061" i="6"/>
  <c r="K1061" i="6"/>
  <c r="J1061" i="6"/>
  <c r="I1061" i="6"/>
  <c r="H1061" i="6"/>
  <c r="R1061" i="6"/>
  <c r="G1061" i="6"/>
  <c r="F1061" i="6"/>
  <c r="E1061" i="6"/>
  <c r="D1061" i="6"/>
  <c r="C1061" i="6"/>
  <c r="N1060" i="6"/>
  <c r="M1060" i="6"/>
  <c r="L1060" i="6"/>
  <c r="K1060" i="6"/>
  <c r="J1060" i="6"/>
  <c r="I1060" i="6"/>
  <c r="H1060" i="6"/>
  <c r="R1060" i="6" s="1"/>
  <c r="G1060" i="6"/>
  <c r="F1060" i="6"/>
  <c r="E1060" i="6"/>
  <c r="D1060" i="6"/>
  <c r="C1060" i="6"/>
  <c r="N1059" i="6"/>
  <c r="M1059" i="6"/>
  <c r="L1059" i="6"/>
  <c r="K1059" i="6"/>
  <c r="J1059" i="6"/>
  <c r="I1059" i="6"/>
  <c r="H1059" i="6"/>
  <c r="R1059" i="6"/>
  <c r="G1059" i="6"/>
  <c r="F1059" i="6"/>
  <c r="E1059" i="6"/>
  <c r="D1059" i="6"/>
  <c r="C1059" i="6"/>
  <c r="N1058" i="6"/>
  <c r="M1058" i="6"/>
  <c r="L1058" i="6"/>
  <c r="K1058" i="6"/>
  <c r="J1058" i="6"/>
  <c r="I1058" i="6"/>
  <c r="H1058" i="6"/>
  <c r="R1058" i="6" s="1"/>
  <c r="G1058" i="6"/>
  <c r="F1058" i="6"/>
  <c r="E1058" i="6"/>
  <c r="D1058" i="6"/>
  <c r="C1058" i="6"/>
  <c r="N1057" i="6"/>
  <c r="M1057" i="6"/>
  <c r="L1057" i="6"/>
  <c r="K1057" i="6"/>
  <c r="J1057" i="6"/>
  <c r="I1057" i="6"/>
  <c r="H1057" i="6"/>
  <c r="R1057" i="6"/>
  <c r="G1057" i="6"/>
  <c r="F1057" i="6"/>
  <c r="E1057" i="6"/>
  <c r="D1057" i="6"/>
  <c r="C1057" i="6"/>
  <c r="N1056" i="6"/>
  <c r="M1056" i="6"/>
  <c r="L1056" i="6"/>
  <c r="K1056" i="6"/>
  <c r="J1056" i="6"/>
  <c r="I1056" i="6"/>
  <c r="H1056" i="6"/>
  <c r="R1056" i="6" s="1"/>
  <c r="G1056" i="6"/>
  <c r="F1056" i="6"/>
  <c r="E1056" i="6"/>
  <c r="D1056" i="6"/>
  <c r="C1056" i="6"/>
  <c r="N1055" i="6"/>
  <c r="M1055" i="6"/>
  <c r="L1055" i="6"/>
  <c r="K1055" i="6"/>
  <c r="J1055" i="6"/>
  <c r="I1055" i="6"/>
  <c r="H1055" i="6"/>
  <c r="R1055" i="6"/>
  <c r="G1055" i="6"/>
  <c r="F1055" i="6"/>
  <c r="E1055" i="6"/>
  <c r="D1055" i="6"/>
  <c r="C1055" i="6"/>
  <c r="N1054" i="6"/>
  <c r="M1054" i="6"/>
  <c r="L1054" i="6"/>
  <c r="K1054" i="6"/>
  <c r="J1054" i="6"/>
  <c r="I1054" i="6"/>
  <c r="H1054" i="6"/>
  <c r="R1054" i="6" s="1"/>
  <c r="G1054" i="6"/>
  <c r="F1054" i="6"/>
  <c r="E1054" i="6"/>
  <c r="D1054" i="6"/>
  <c r="C1054" i="6"/>
  <c r="N1053" i="6"/>
  <c r="M1053" i="6"/>
  <c r="L1053" i="6"/>
  <c r="K1053" i="6"/>
  <c r="J1053" i="6"/>
  <c r="I1053" i="6"/>
  <c r="H1053" i="6"/>
  <c r="R1053" i="6"/>
  <c r="G1053" i="6"/>
  <c r="F1053" i="6"/>
  <c r="E1053" i="6"/>
  <c r="D1053" i="6"/>
  <c r="C1053" i="6"/>
  <c r="N1052" i="6"/>
  <c r="M1052" i="6"/>
  <c r="L1052" i="6"/>
  <c r="K1052" i="6"/>
  <c r="J1052" i="6"/>
  <c r="I1052" i="6"/>
  <c r="H1052" i="6"/>
  <c r="R1052" i="6" s="1"/>
  <c r="G1052" i="6"/>
  <c r="F1052" i="6"/>
  <c r="E1052" i="6"/>
  <c r="D1052" i="6"/>
  <c r="C1052" i="6"/>
  <c r="N1051" i="6"/>
  <c r="M1051" i="6"/>
  <c r="L1051" i="6"/>
  <c r="K1051" i="6"/>
  <c r="J1051" i="6"/>
  <c r="I1051" i="6"/>
  <c r="H1051" i="6"/>
  <c r="R1051" i="6"/>
  <c r="G1051" i="6"/>
  <c r="F1051" i="6"/>
  <c r="E1051" i="6"/>
  <c r="D1051" i="6"/>
  <c r="C1051" i="6"/>
  <c r="N1050" i="6"/>
  <c r="M1050" i="6"/>
  <c r="L1050" i="6"/>
  <c r="K1050" i="6"/>
  <c r="J1050" i="6"/>
  <c r="I1050" i="6"/>
  <c r="H1050" i="6"/>
  <c r="R1050" i="6" s="1"/>
  <c r="G1050" i="6"/>
  <c r="F1050" i="6"/>
  <c r="E1050" i="6"/>
  <c r="D1050" i="6"/>
  <c r="C1050" i="6"/>
  <c r="N1049" i="6"/>
  <c r="M1049" i="6"/>
  <c r="L1049" i="6"/>
  <c r="K1049" i="6"/>
  <c r="J1049" i="6"/>
  <c r="I1049" i="6"/>
  <c r="H1049" i="6"/>
  <c r="R1049" i="6"/>
  <c r="G1049" i="6"/>
  <c r="F1049" i="6"/>
  <c r="E1049" i="6"/>
  <c r="D1049" i="6"/>
  <c r="C1049" i="6"/>
  <c r="N1048" i="6"/>
  <c r="M1048" i="6"/>
  <c r="L1048" i="6"/>
  <c r="K1048" i="6"/>
  <c r="J1048" i="6"/>
  <c r="I1048" i="6"/>
  <c r="H1048" i="6"/>
  <c r="R1048" i="6" s="1"/>
  <c r="G1048" i="6"/>
  <c r="F1048" i="6"/>
  <c r="E1048" i="6"/>
  <c r="D1048" i="6"/>
  <c r="C1048" i="6"/>
  <c r="N1047" i="6"/>
  <c r="M1047" i="6"/>
  <c r="L1047" i="6"/>
  <c r="K1047" i="6"/>
  <c r="J1047" i="6"/>
  <c r="I1047" i="6"/>
  <c r="H1047" i="6"/>
  <c r="R1047" i="6"/>
  <c r="G1047" i="6"/>
  <c r="F1047" i="6"/>
  <c r="E1047" i="6"/>
  <c r="D1047" i="6"/>
  <c r="C1047" i="6"/>
  <c r="N1046" i="6"/>
  <c r="M1046" i="6"/>
  <c r="L1046" i="6"/>
  <c r="K1046" i="6"/>
  <c r="J1046" i="6"/>
  <c r="I1046" i="6"/>
  <c r="H1046" i="6"/>
  <c r="R1046" i="6" s="1"/>
  <c r="G1046" i="6"/>
  <c r="F1046" i="6"/>
  <c r="E1046" i="6"/>
  <c r="D1046" i="6"/>
  <c r="C1046" i="6"/>
  <c r="N1045" i="6"/>
  <c r="M1045" i="6"/>
  <c r="L1045" i="6"/>
  <c r="K1045" i="6"/>
  <c r="J1045" i="6"/>
  <c r="I1045" i="6"/>
  <c r="H1045" i="6"/>
  <c r="R1045" i="6"/>
  <c r="G1045" i="6"/>
  <c r="F1045" i="6"/>
  <c r="E1045" i="6"/>
  <c r="D1045" i="6"/>
  <c r="C1045" i="6"/>
  <c r="N1044" i="6"/>
  <c r="M1044" i="6"/>
  <c r="L1044" i="6"/>
  <c r="K1044" i="6"/>
  <c r="J1044" i="6"/>
  <c r="I1044" i="6"/>
  <c r="H1044" i="6"/>
  <c r="R1044" i="6" s="1"/>
  <c r="G1044" i="6"/>
  <c r="F1044" i="6"/>
  <c r="E1044" i="6"/>
  <c r="D1044" i="6"/>
  <c r="C1044" i="6"/>
  <c r="N1043" i="6"/>
  <c r="M1043" i="6"/>
  <c r="L1043" i="6"/>
  <c r="K1043" i="6"/>
  <c r="J1043" i="6"/>
  <c r="I1043" i="6"/>
  <c r="H1043" i="6"/>
  <c r="R1043" i="6"/>
  <c r="G1043" i="6"/>
  <c r="F1043" i="6"/>
  <c r="E1043" i="6"/>
  <c r="D1043" i="6"/>
  <c r="C1043" i="6"/>
  <c r="N1042" i="6"/>
  <c r="M1042" i="6"/>
  <c r="L1042" i="6"/>
  <c r="K1042" i="6"/>
  <c r="J1042" i="6"/>
  <c r="I1042" i="6"/>
  <c r="H1042" i="6"/>
  <c r="R1042" i="6" s="1"/>
  <c r="G1042" i="6"/>
  <c r="F1042" i="6"/>
  <c r="E1042" i="6"/>
  <c r="D1042" i="6"/>
  <c r="C1042" i="6"/>
  <c r="N1041" i="6"/>
  <c r="M1041" i="6"/>
  <c r="L1041" i="6"/>
  <c r="K1041" i="6"/>
  <c r="J1041" i="6"/>
  <c r="I1041" i="6"/>
  <c r="H1041" i="6"/>
  <c r="R1041" i="6"/>
  <c r="G1041" i="6"/>
  <c r="F1041" i="6"/>
  <c r="E1041" i="6"/>
  <c r="D1041" i="6"/>
  <c r="C1041" i="6"/>
  <c r="N1040" i="6"/>
  <c r="M1040" i="6"/>
  <c r="L1040" i="6"/>
  <c r="K1040" i="6"/>
  <c r="J1040" i="6"/>
  <c r="I1040" i="6"/>
  <c r="H1040" i="6"/>
  <c r="R1040" i="6" s="1"/>
  <c r="G1040" i="6"/>
  <c r="F1040" i="6"/>
  <c r="E1040" i="6"/>
  <c r="D1040" i="6"/>
  <c r="C1040" i="6"/>
  <c r="N1039" i="6"/>
  <c r="M1039" i="6"/>
  <c r="L1039" i="6"/>
  <c r="K1039" i="6"/>
  <c r="J1039" i="6"/>
  <c r="I1039" i="6"/>
  <c r="H1039" i="6"/>
  <c r="R1039" i="6"/>
  <c r="G1039" i="6"/>
  <c r="F1039" i="6"/>
  <c r="E1039" i="6"/>
  <c r="D1039" i="6"/>
  <c r="C1039" i="6"/>
  <c r="N1038" i="6"/>
  <c r="M1038" i="6"/>
  <c r="L1038" i="6"/>
  <c r="K1038" i="6"/>
  <c r="J1038" i="6"/>
  <c r="I1038" i="6"/>
  <c r="H1038" i="6"/>
  <c r="R1038" i="6" s="1"/>
  <c r="G1038" i="6"/>
  <c r="F1038" i="6"/>
  <c r="E1038" i="6"/>
  <c r="D1038" i="6"/>
  <c r="C1038" i="6"/>
  <c r="N1037" i="6"/>
  <c r="M1037" i="6"/>
  <c r="L1037" i="6"/>
  <c r="K1037" i="6"/>
  <c r="J1037" i="6"/>
  <c r="I1037" i="6"/>
  <c r="H1037" i="6"/>
  <c r="R1037" i="6"/>
  <c r="G1037" i="6"/>
  <c r="F1037" i="6"/>
  <c r="E1037" i="6"/>
  <c r="D1037" i="6"/>
  <c r="C1037" i="6"/>
  <c r="N1036" i="6"/>
  <c r="M1036" i="6"/>
  <c r="L1036" i="6"/>
  <c r="K1036" i="6"/>
  <c r="J1036" i="6"/>
  <c r="I1036" i="6"/>
  <c r="H1036" i="6"/>
  <c r="R1036" i="6" s="1"/>
  <c r="G1036" i="6"/>
  <c r="F1036" i="6"/>
  <c r="E1036" i="6"/>
  <c r="D1036" i="6"/>
  <c r="C1036" i="6"/>
  <c r="N1035" i="6"/>
  <c r="M1035" i="6"/>
  <c r="L1035" i="6"/>
  <c r="K1035" i="6"/>
  <c r="J1035" i="6"/>
  <c r="I1035" i="6"/>
  <c r="H1035" i="6"/>
  <c r="R1035" i="6"/>
  <c r="G1035" i="6"/>
  <c r="F1035" i="6"/>
  <c r="E1035" i="6"/>
  <c r="D1035" i="6"/>
  <c r="C1035" i="6"/>
  <c r="N1034" i="6"/>
  <c r="M1034" i="6"/>
  <c r="L1034" i="6"/>
  <c r="K1034" i="6"/>
  <c r="J1034" i="6"/>
  <c r="I1034" i="6"/>
  <c r="H1034" i="6"/>
  <c r="R1034" i="6" s="1"/>
  <c r="G1034" i="6"/>
  <c r="F1034" i="6"/>
  <c r="E1034" i="6"/>
  <c r="D1034" i="6"/>
  <c r="C1034" i="6"/>
  <c r="N1033" i="6"/>
  <c r="M1033" i="6"/>
  <c r="L1033" i="6"/>
  <c r="K1033" i="6"/>
  <c r="J1033" i="6"/>
  <c r="I1033" i="6"/>
  <c r="H1033" i="6"/>
  <c r="R1033" i="6"/>
  <c r="G1033" i="6"/>
  <c r="F1033" i="6"/>
  <c r="E1033" i="6"/>
  <c r="D1033" i="6"/>
  <c r="C1033" i="6"/>
  <c r="N1032" i="6"/>
  <c r="M1032" i="6"/>
  <c r="L1032" i="6"/>
  <c r="K1032" i="6"/>
  <c r="J1032" i="6"/>
  <c r="I1032" i="6"/>
  <c r="H1032" i="6"/>
  <c r="R1032" i="6" s="1"/>
  <c r="G1032" i="6"/>
  <c r="F1032" i="6"/>
  <c r="E1032" i="6"/>
  <c r="D1032" i="6"/>
  <c r="C1032" i="6"/>
  <c r="N1031" i="6"/>
  <c r="M1031" i="6"/>
  <c r="L1031" i="6"/>
  <c r="K1031" i="6"/>
  <c r="J1031" i="6"/>
  <c r="I1031" i="6"/>
  <c r="H1031" i="6"/>
  <c r="R1031" i="6"/>
  <c r="G1031" i="6"/>
  <c r="F1031" i="6"/>
  <c r="E1031" i="6"/>
  <c r="D1031" i="6"/>
  <c r="C1031" i="6"/>
  <c r="N1030" i="6"/>
  <c r="M1030" i="6"/>
  <c r="L1030" i="6"/>
  <c r="K1030" i="6"/>
  <c r="J1030" i="6"/>
  <c r="I1030" i="6"/>
  <c r="H1030" i="6"/>
  <c r="R1030" i="6" s="1"/>
  <c r="G1030" i="6"/>
  <c r="F1030" i="6"/>
  <c r="E1030" i="6"/>
  <c r="D1030" i="6"/>
  <c r="C1030" i="6"/>
  <c r="N1029" i="6"/>
  <c r="M1029" i="6"/>
  <c r="L1029" i="6"/>
  <c r="K1029" i="6"/>
  <c r="J1029" i="6"/>
  <c r="I1029" i="6"/>
  <c r="H1029" i="6"/>
  <c r="R1029" i="6"/>
  <c r="G1029" i="6"/>
  <c r="F1029" i="6"/>
  <c r="E1029" i="6"/>
  <c r="D1029" i="6"/>
  <c r="C1029" i="6"/>
  <c r="N1028" i="6"/>
  <c r="M1028" i="6"/>
  <c r="L1028" i="6"/>
  <c r="K1028" i="6"/>
  <c r="J1028" i="6"/>
  <c r="I1028" i="6"/>
  <c r="H1028" i="6"/>
  <c r="R1028" i="6" s="1"/>
  <c r="G1028" i="6"/>
  <c r="F1028" i="6"/>
  <c r="E1028" i="6"/>
  <c r="D1028" i="6"/>
  <c r="C1028" i="6"/>
  <c r="N1027" i="6"/>
  <c r="M1027" i="6"/>
  <c r="L1027" i="6"/>
  <c r="K1027" i="6"/>
  <c r="J1027" i="6"/>
  <c r="I1027" i="6"/>
  <c r="H1027" i="6"/>
  <c r="R1027" i="6"/>
  <c r="G1027" i="6"/>
  <c r="F1027" i="6"/>
  <c r="E1027" i="6"/>
  <c r="D1027" i="6"/>
  <c r="C1027" i="6"/>
  <c r="N1026" i="6"/>
  <c r="M1026" i="6"/>
  <c r="L1026" i="6"/>
  <c r="K1026" i="6"/>
  <c r="J1026" i="6"/>
  <c r="I1026" i="6"/>
  <c r="H1026" i="6"/>
  <c r="R1026" i="6" s="1"/>
  <c r="G1026" i="6"/>
  <c r="F1026" i="6"/>
  <c r="E1026" i="6"/>
  <c r="D1026" i="6"/>
  <c r="C1026" i="6"/>
  <c r="N1025" i="6"/>
  <c r="M1025" i="6"/>
  <c r="L1025" i="6"/>
  <c r="K1025" i="6"/>
  <c r="J1025" i="6"/>
  <c r="I1025" i="6"/>
  <c r="H1025" i="6"/>
  <c r="R1025" i="6"/>
  <c r="G1025" i="6"/>
  <c r="F1025" i="6"/>
  <c r="E1025" i="6"/>
  <c r="D1025" i="6"/>
  <c r="C1025" i="6"/>
  <c r="N1024" i="6"/>
  <c r="M1024" i="6"/>
  <c r="L1024" i="6"/>
  <c r="K1024" i="6"/>
  <c r="J1024" i="6"/>
  <c r="I1024" i="6"/>
  <c r="H1024" i="6"/>
  <c r="R1024" i="6" s="1"/>
  <c r="G1024" i="6"/>
  <c r="F1024" i="6"/>
  <c r="E1024" i="6"/>
  <c r="D1024" i="6"/>
  <c r="C1024" i="6"/>
  <c r="N1023" i="6"/>
  <c r="M1023" i="6"/>
  <c r="L1023" i="6"/>
  <c r="K1023" i="6"/>
  <c r="J1023" i="6"/>
  <c r="I1023" i="6"/>
  <c r="H1023" i="6"/>
  <c r="R1023" i="6"/>
  <c r="G1023" i="6"/>
  <c r="F1023" i="6"/>
  <c r="E1023" i="6"/>
  <c r="D1023" i="6"/>
  <c r="C1023" i="6"/>
  <c r="N1022" i="6"/>
  <c r="M1022" i="6"/>
  <c r="L1022" i="6"/>
  <c r="K1022" i="6"/>
  <c r="J1022" i="6"/>
  <c r="I1022" i="6"/>
  <c r="H1022" i="6"/>
  <c r="R1022" i="6" s="1"/>
  <c r="G1022" i="6"/>
  <c r="F1022" i="6"/>
  <c r="E1022" i="6"/>
  <c r="D1022" i="6"/>
  <c r="C1022" i="6"/>
  <c r="N1021" i="6"/>
  <c r="M1021" i="6"/>
  <c r="L1021" i="6"/>
  <c r="K1021" i="6"/>
  <c r="J1021" i="6"/>
  <c r="I1021" i="6"/>
  <c r="H1021" i="6"/>
  <c r="R1021" i="6"/>
  <c r="G1021" i="6"/>
  <c r="F1021" i="6"/>
  <c r="E1021" i="6"/>
  <c r="D1021" i="6"/>
  <c r="C1021" i="6"/>
  <c r="N1020" i="6"/>
  <c r="M1020" i="6"/>
  <c r="L1020" i="6"/>
  <c r="K1020" i="6"/>
  <c r="J1020" i="6"/>
  <c r="I1020" i="6"/>
  <c r="H1020" i="6"/>
  <c r="R1020" i="6" s="1"/>
  <c r="G1020" i="6"/>
  <c r="F1020" i="6"/>
  <c r="E1020" i="6"/>
  <c r="D1020" i="6"/>
  <c r="C1020" i="6"/>
  <c r="N1019" i="6"/>
  <c r="M1019" i="6"/>
  <c r="L1019" i="6"/>
  <c r="K1019" i="6"/>
  <c r="J1019" i="6"/>
  <c r="I1019" i="6"/>
  <c r="H1019" i="6"/>
  <c r="R1019" i="6"/>
  <c r="G1019" i="6"/>
  <c r="F1019" i="6"/>
  <c r="E1019" i="6"/>
  <c r="D1019" i="6"/>
  <c r="C1019" i="6"/>
  <c r="N1018" i="6"/>
  <c r="M1018" i="6"/>
  <c r="L1018" i="6"/>
  <c r="K1018" i="6"/>
  <c r="J1018" i="6"/>
  <c r="I1018" i="6"/>
  <c r="H1018" i="6"/>
  <c r="R1018" i="6" s="1"/>
  <c r="G1018" i="6"/>
  <c r="F1018" i="6"/>
  <c r="E1018" i="6"/>
  <c r="D1018" i="6"/>
  <c r="C1018" i="6"/>
  <c r="N1017" i="6"/>
  <c r="M1017" i="6"/>
  <c r="L1017" i="6"/>
  <c r="K1017" i="6"/>
  <c r="J1017" i="6"/>
  <c r="I1017" i="6"/>
  <c r="H1017" i="6"/>
  <c r="R1017" i="6"/>
  <c r="G1017" i="6"/>
  <c r="F1017" i="6"/>
  <c r="E1017" i="6"/>
  <c r="D1017" i="6"/>
  <c r="C1017" i="6"/>
  <c r="N1016" i="6"/>
  <c r="M1016" i="6"/>
  <c r="L1016" i="6"/>
  <c r="K1016" i="6"/>
  <c r="J1016" i="6"/>
  <c r="I1016" i="6"/>
  <c r="H1016" i="6"/>
  <c r="R1016" i="6" s="1"/>
  <c r="G1016" i="6"/>
  <c r="F1016" i="6"/>
  <c r="E1016" i="6"/>
  <c r="D1016" i="6"/>
  <c r="C1016" i="6"/>
  <c r="N1015" i="6"/>
  <c r="M1015" i="6"/>
  <c r="L1015" i="6"/>
  <c r="K1015" i="6"/>
  <c r="J1015" i="6"/>
  <c r="I1015" i="6"/>
  <c r="H1015" i="6"/>
  <c r="R1015" i="6"/>
  <c r="G1015" i="6"/>
  <c r="F1015" i="6"/>
  <c r="E1015" i="6"/>
  <c r="D1015" i="6"/>
  <c r="C1015" i="6"/>
  <c r="N1014" i="6"/>
  <c r="M1014" i="6"/>
  <c r="L1014" i="6"/>
  <c r="K1014" i="6"/>
  <c r="J1014" i="6"/>
  <c r="I1014" i="6"/>
  <c r="H1014" i="6"/>
  <c r="R1014" i="6" s="1"/>
  <c r="G1014" i="6"/>
  <c r="F1014" i="6"/>
  <c r="E1014" i="6"/>
  <c r="D1014" i="6"/>
  <c r="C1014" i="6"/>
  <c r="N1013" i="6"/>
  <c r="M1013" i="6"/>
  <c r="L1013" i="6"/>
  <c r="K1013" i="6"/>
  <c r="J1013" i="6"/>
  <c r="I1013" i="6"/>
  <c r="H1013" i="6"/>
  <c r="R1013" i="6"/>
  <c r="G1013" i="6"/>
  <c r="F1013" i="6"/>
  <c r="E1013" i="6"/>
  <c r="D1013" i="6"/>
  <c r="C1013" i="6"/>
  <c r="N1012" i="6"/>
  <c r="M1012" i="6"/>
  <c r="L1012" i="6"/>
  <c r="K1012" i="6"/>
  <c r="J1012" i="6"/>
  <c r="I1012" i="6"/>
  <c r="H1012" i="6"/>
  <c r="R1012" i="6" s="1"/>
  <c r="G1012" i="6"/>
  <c r="F1012" i="6"/>
  <c r="E1012" i="6"/>
  <c r="D1012" i="6"/>
  <c r="C1012" i="6"/>
  <c r="N1011" i="6"/>
  <c r="M1011" i="6"/>
  <c r="L1011" i="6"/>
  <c r="K1011" i="6"/>
  <c r="J1011" i="6"/>
  <c r="I1011" i="6"/>
  <c r="H1011" i="6"/>
  <c r="R1011" i="6"/>
  <c r="G1011" i="6"/>
  <c r="F1011" i="6"/>
  <c r="E1011" i="6"/>
  <c r="D1011" i="6"/>
  <c r="C1011" i="6"/>
  <c r="N1010" i="6"/>
  <c r="M1010" i="6"/>
  <c r="L1010" i="6"/>
  <c r="K1010" i="6"/>
  <c r="J1010" i="6"/>
  <c r="I1010" i="6"/>
  <c r="H1010" i="6"/>
  <c r="R1010" i="6" s="1"/>
  <c r="G1010" i="6"/>
  <c r="F1010" i="6"/>
  <c r="E1010" i="6"/>
  <c r="D1010" i="6"/>
  <c r="C1010" i="6"/>
  <c r="N1009" i="6"/>
  <c r="M1009" i="6"/>
  <c r="L1009" i="6"/>
  <c r="K1009" i="6"/>
  <c r="J1009" i="6"/>
  <c r="I1009" i="6"/>
  <c r="H1009" i="6"/>
  <c r="R1009" i="6"/>
  <c r="G1009" i="6"/>
  <c r="F1009" i="6"/>
  <c r="E1009" i="6"/>
  <c r="D1009" i="6"/>
  <c r="C1009" i="6"/>
  <c r="N1008" i="6"/>
  <c r="M1008" i="6"/>
  <c r="L1008" i="6"/>
  <c r="K1008" i="6"/>
  <c r="J1008" i="6"/>
  <c r="I1008" i="6"/>
  <c r="H1008" i="6"/>
  <c r="R1008" i="6" s="1"/>
  <c r="G1008" i="6"/>
  <c r="F1008" i="6"/>
  <c r="E1008" i="6"/>
  <c r="D1008" i="6"/>
  <c r="C1008" i="6"/>
  <c r="N1007" i="6"/>
  <c r="M1007" i="6"/>
  <c r="L1007" i="6"/>
  <c r="K1007" i="6"/>
  <c r="J1007" i="6"/>
  <c r="I1007" i="6"/>
  <c r="H1007" i="6"/>
  <c r="R1007" i="6"/>
  <c r="G1007" i="6"/>
  <c r="F1007" i="6"/>
  <c r="E1007" i="6"/>
  <c r="D1007" i="6"/>
  <c r="C1007" i="6"/>
  <c r="N1006" i="6"/>
  <c r="M1006" i="6"/>
  <c r="L1006" i="6"/>
  <c r="K1006" i="6"/>
  <c r="J1006" i="6"/>
  <c r="I1006" i="6"/>
  <c r="H1006" i="6"/>
  <c r="R1006" i="6" s="1"/>
  <c r="G1006" i="6"/>
  <c r="F1006" i="6"/>
  <c r="E1006" i="6"/>
  <c r="D1006" i="6"/>
  <c r="C1006" i="6"/>
  <c r="N1005" i="6"/>
  <c r="M1005" i="6"/>
  <c r="L1005" i="6"/>
  <c r="K1005" i="6"/>
  <c r="J1005" i="6"/>
  <c r="I1005" i="6"/>
  <c r="H1005" i="6"/>
  <c r="R1005" i="6"/>
  <c r="G1005" i="6"/>
  <c r="F1005" i="6"/>
  <c r="E1005" i="6"/>
  <c r="D1005" i="6"/>
  <c r="C1005" i="6"/>
  <c r="N1004" i="6"/>
  <c r="M1004" i="6"/>
  <c r="L1004" i="6"/>
  <c r="K1004" i="6"/>
  <c r="J1004" i="6"/>
  <c r="I1004" i="6"/>
  <c r="H1004" i="6"/>
  <c r="R1004" i="6" s="1"/>
  <c r="G1004" i="6"/>
  <c r="F1004" i="6"/>
  <c r="E1004" i="6"/>
  <c r="D1004" i="6"/>
  <c r="C1004" i="6"/>
  <c r="N1003" i="6"/>
  <c r="M1003" i="6"/>
  <c r="L1003" i="6"/>
  <c r="K1003" i="6"/>
  <c r="J1003" i="6"/>
  <c r="I1003" i="6"/>
  <c r="H1003" i="6"/>
  <c r="R1003" i="6"/>
  <c r="G1003" i="6"/>
  <c r="F1003" i="6"/>
  <c r="E1003" i="6"/>
  <c r="D1003" i="6"/>
  <c r="C1003" i="6"/>
  <c r="N1002" i="6"/>
  <c r="M1002" i="6"/>
  <c r="L1002" i="6"/>
  <c r="K1002" i="6"/>
  <c r="J1002" i="6"/>
  <c r="I1002" i="6"/>
  <c r="H1002" i="6"/>
  <c r="R1002" i="6" s="1"/>
  <c r="G1002" i="6"/>
  <c r="F1002" i="6"/>
  <c r="E1002" i="6"/>
  <c r="D1002" i="6"/>
  <c r="C1002" i="6"/>
  <c r="N1001" i="6"/>
  <c r="M1001" i="6"/>
  <c r="L1001" i="6"/>
  <c r="K1001" i="6"/>
  <c r="J1001" i="6"/>
  <c r="I1001" i="6"/>
  <c r="H1001" i="6"/>
  <c r="R1001" i="6"/>
  <c r="G1001" i="6"/>
  <c r="F1001" i="6"/>
  <c r="E1001" i="6"/>
  <c r="D1001" i="6"/>
  <c r="C1001" i="6"/>
  <c r="N1000" i="6"/>
  <c r="M1000" i="6"/>
  <c r="L1000" i="6"/>
  <c r="K1000" i="6"/>
  <c r="J1000" i="6"/>
  <c r="I1000" i="6"/>
  <c r="H1000" i="6"/>
  <c r="R1000" i="6" s="1"/>
  <c r="G1000" i="6"/>
  <c r="F1000" i="6"/>
  <c r="E1000" i="6"/>
  <c r="D1000" i="6"/>
  <c r="C1000" i="6"/>
  <c r="N999" i="6"/>
  <c r="M999" i="6"/>
  <c r="L999" i="6"/>
  <c r="K999" i="6"/>
  <c r="J999" i="6"/>
  <c r="I999" i="6"/>
  <c r="H999" i="6"/>
  <c r="R999" i="6"/>
  <c r="G999" i="6"/>
  <c r="F999" i="6"/>
  <c r="E999" i="6"/>
  <c r="D999" i="6"/>
  <c r="C999" i="6"/>
  <c r="N998" i="6"/>
  <c r="M998" i="6"/>
  <c r="L998" i="6"/>
  <c r="K998" i="6"/>
  <c r="J998" i="6"/>
  <c r="I998" i="6"/>
  <c r="H998" i="6"/>
  <c r="R998" i="6" s="1"/>
  <c r="G998" i="6"/>
  <c r="F998" i="6"/>
  <c r="E998" i="6"/>
  <c r="D998" i="6"/>
  <c r="C998" i="6"/>
  <c r="N997" i="6"/>
  <c r="M997" i="6"/>
  <c r="L997" i="6"/>
  <c r="K997" i="6"/>
  <c r="J997" i="6"/>
  <c r="I997" i="6"/>
  <c r="H997" i="6"/>
  <c r="R997" i="6"/>
  <c r="G997" i="6"/>
  <c r="F997" i="6"/>
  <c r="E997" i="6"/>
  <c r="D997" i="6"/>
  <c r="C997" i="6"/>
  <c r="N996" i="6"/>
  <c r="M996" i="6"/>
  <c r="L996" i="6"/>
  <c r="K996" i="6"/>
  <c r="J996" i="6"/>
  <c r="I996" i="6"/>
  <c r="H996" i="6"/>
  <c r="R996" i="6" s="1"/>
  <c r="G996" i="6"/>
  <c r="F996" i="6"/>
  <c r="E996" i="6"/>
  <c r="D996" i="6"/>
  <c r="C996" i="6"/>
  <c r="N995" i="6"/>
  <c r="M995" i="6"/>
  <c r="L995" i="6"/>
  <c r="K995" i="6"/>
  <c r="J995" i="6"/>
  <c r="I995" i="6"/>
  <c r="H995" i="6"/>
  <c r="R995" i="6"/>
  <c r="G995" i="6"/>
  <c r="F995" i="6"/>
  <c r="E995" i="6"/>
  <c r="D995" i="6"/>
  <c r="C995" i="6"/>
  <c r="N994" i="6"/>
  <c r="M994" i="6"/>
  <c r="L994" i="6"/>
  <c r="K994" i="6"/>
  <c r="J994" i="6"/>
  <c r="I994" i="6"/>
  <c r="H994" i="6"/>
  <c r="R994" i="6" s="1"/>
  <c r="G994" i="6"/>
  <c r="F994" i="6"/>
  <c r="E994" i="6"/>
  <c r="D994" i="6"/>
  <c r="C994" i="6"/>
  <c r="N993" i="6"/>
  <c r="M993" i="6"/>
  <c r="L993" i="6"/>
  <c r="K993" i="6"/>
  <c r="J993" i="6"/>
  <c r="I993" i="6"/>
  <c r="H993" i="6"/>
  <c r="R993" i="6"/>
  <c r="G993" i="6"/>
  <c r="F993" i="6"/>
  <c r="E993" i="6"/>
  <c r="D993" i="6"/>
  <c r="C993" i="6"/>
  <c r="N992" i="6"/>
  <c r="M992" i="6"/>
  <c r="L992" i="6"/>
  <c r="K992" i="6"/>
  <c r="J992" i="6"/>
  <c r="I992" i="6"/>
  <c r="H992" i="6"/>
  <c r="R992" i="6" s="1"/>
  <c r="G992" i="6"/>
  <c r="F992" i="6"/>
  <c r="E992" i="6"/>
  <c r="D992" i="6"/>
  <c r="C992" i="6"/>
  <c r="N991" i="6"/>
  <c r="M991" i="6"/>
  <c r="L991" i="6"/>
  <c r="K991" i="6"/>
  <c r="J991" i="6"/>
  <c r="I991" i="6"/>
  <c r="H991" i="6"/>
  <c r="R991" i="6"/>
  <c r="G991" i="6"/>
  <c r="F991" i="6"/>
  <c r="E991" i="6"/>
  <c r="D991" i="6"/>
  <c r="C991" i="6"/>
  <c r="N990" i="6"/>
  <c r="M990" i="6"/>
  <c r="L990" i="6"/>
  <c r="K990" i="6"/>
  <c r="J990" i="6"/>
  <c r="I990" i="6"/>
  <c r="H990" i="6"/>
  <c r="R990" i="6" s="1"/>
  <c r="G990" i="6"/>
  <c r="F990" i="6"/>
  <c r="E990" i="6"/>
  <c r="D990" i="6"/>
  <c r="C990" i="6"/>
  <c r="N989" i="6"/>
  <c r="M989" i="6"/>
  <c r="L989" i="6"/>
  <c r="K989" i="6"/>
  <c r="J989" i="6"/>
  <c r="I989" i="6"/>
  <c r="H989" i="6"/>
  <c r="R989" i="6"/>
  <c r="G989" i="6"/>
  <c r="F989" i="6"/>
  <c r="E989" i="6"/>
  <c r="D989" i="6"/>
  <c r="C989" i="6"/>
  <c r="N988" i="6"/>
  <c r="M988" i="6"/>
  <c r="L988" i="6"/>
  <c r="K988" i="6"/>
  <c r="J988" i="6"/>
  <c r="I988" i="6"/>
  <c r="H988" i="6"/>
  <c r="R988" i="6" s="1"/>
  <c r="G988" i="6"/>
  <c r="F988" i="6"/>
  <c r="E988" i="6"/>
  <c r="D988" i="6"/>
  <c r="C988" i="6"/>
  <c r="N987" i="6"/>
  <c r="M987" i="6"/>
  <c r="L987" i="6"/>
  <c r="K987" i="6"/>
  <c r="J987" i="6"/>
  <c r="I987" i="6"/>
  <c r="H987" i="6"/>
  <c r="R987" i="6"/>
  <c r="G987" i="6"/>
  <c r="F987" i="6"/>
  <c r="E987" i="6"/>
  <c r="D987" i="6"/>
  <c r="C987" i="6"/>
  <c r="N986" i="6"/>
  <c r="M986" i="6"/>
  <c r="L986" i="6"/>
  <c r="K986" i="6"/>
  <c r="J986" i="6"/>
  <c r="I986" i="6"/>
  <c r="H986" i="6"/>
  <c r="R986" i="6" s="1"/>
  <c r="G986" i="6"/>
  <c r="F986" i="6"/>
  <c r="E986" i="6"/>
  <c r="D986" i="6"/>
  <c r="C986" i="6"/>
  <c r="N985" i="6"/>
  <c r="M985" i="6"/>
  <c r="L985" i="6"/>
  <c r="K985" i="6"/>
  <c r="J985" i="6"/>
  <c r="I985" i="6"/>
  <c r="H985" i="6"/>
  <c r="R985" i="6"/>
  <c r="G985" i="6"/>
  <c r="F985" i="6"/>
  <c r="E985" i="6"/>
  <c r="D985" i="6"/>
  <c r="C985" i="6"/>
  <c r="N984" i="6"/>
  <c r="M984" i="6"/>
  <c r="L984" i="6"/>
  <c r="K984" i="6"/>
  <c r="J984" i="6"/>
  <c r="I984" i="6"/>
  <c r="H984" i="6"/>
  <c r="R984" i="6" s="1"/>
  <c r="G984" i="6"/>
  <c r="F984" i="6"/>
  <c r="E984" i="6"/>
  <c r="D984" i="6"/>
  <c r="C984" i="6"/>
  <c r="N983" i="6"/>
  <c r="M983" i="6"/>
  <c r="L983" i="6"/>
  <c r="K983" i="6"/>
  <c r="J983" i="6"/>
  <c r="I983" i="6"/>
  <c r="H983" i="6"/>
  <c r="R983" i="6"/>
  <c r="G983" i="6"/>
  <c r="F983" i="6"/>
  <c r="E983" i="6"/>
  <c r="D983" i="6"/>
  <c r="C983" i="6"/>
  <c r="N982" i="6"/>
  <c r="M982" i="6"/>
  <c r="L982" i="6"/>
  <c r="K982" i="6"/>
  <c r="J982" i="6"/>
  <c r="I982" i="6"/>
  <c r="H982" i="6"/>
  <c r="R982" i="6" s="1"/>
  <c r="G982" i="6"/>
  <c r="F982" i="6"/>
  <c r="E982" i="6"/>
  <c r="D982" i="6"/>
  <c r="C982" i="6"/>
  <c r="N981" i="6"/>
  <c r="M981" i="6"/>
  <c r="L981" i="6"/>
  <c r="K981" i="6"/>
  <c r="J981" i="6"/>
  <c r="I981" i="6"/>
  <c r="H981" i="6"/>
  <c r="R981" i="6"/>
  <c r="G981" i="6"/>
  <c r="F981" i="6"/>
  <c r="E981" i="6"/>
  <c r="D981" i="6"/>
  <c r="C981" i="6"/>
  <c r="N980" i="6"/>
  <c r="M980" i="6"/>
  <c r="L980" i="6"/>
  <c r="K980" i="6"/>
  <c r="J980" i="6"/>
  <c r="I980" i="6"/>
  <c r="H980" i="6"/>
  <c r="R980" i="6" s="1"/>
  <c r="G980" i="6"/>
  <c r="F980" i="6"/>
  <c r="E980" i="6"/>
  <c r="D980" i="6"/>
  <c r="C980" i="6"/>
  <c r="N979" i="6"/>
  <c r="M979" i="6"/>
  <c r="L979" i="6"/>
  <c r="K979" i="6"/>
  <c r="J979" i="6"/>
  <c r="I979" i="6"/>
  <c r="H979" i="6"/>
  <c r="R979" i="6"/>
  <c r="G979" i="6"/>
  <c r="F979" i="6"/>
  <c r="E979" i="6"/>
  <c r="D979" i="6"/>
  <c r="C979" i="6"/>
  <c r="N978" i="6"/>
  <c r="M978" i="6"/>
  <c r="L978" i="6"/>
  <c r="K978" i="6"/>
  <c r="J978" i="6"/>
  <c r="I978" i="6"/>
  <c r="H978" i="6"/>
  <c r="R978" i="6" s="1"/>
  <c r="G978" i="6"/>
  <c r="F978" i="6"/>
  <c r="E978" i="6"/>
  <c r="D978" i="6"/>
  <c r="C978" i="6"/>
  <c r="N977" i="6"/>
  <c r="M977" i="6"/>
  <c r="L977" i="6"/>
  <c r="K977" i="6"/>
  <c r="J977" i="6"/>
  <c r="I977" i="6"/>
  <c r="H977" i="6"/>
  <c r="R977" i="6"/>
  <c r="G977" i="6"/>
  <c r="F977" i="6"/>
  <c r="E977" i="6"/>
  <c r="D977" i="6"/>
  <c r="C977" i="6"/>
  <c r="N976" i="6"/>
  <c r="M976" i="6"/>
  <c r="L976" i="6"/>
  <c r="K976" i="6"/>
  <c r="J976" i="6"/>
  <c r="I976" i="6"/>
  <c r="H976" i="6"/>
  <c r="R976" i="6" s="1"/>
  <c r="G976" i="6"/>
  <c r="F976" i="6"/>
  <c r="E976" i="6"/>
  <c r="D976" i="6"/>
  <c r="C976" i="6"/>
  <c r="N975" i="6"/>
  <c r="M975" i="6"/>
  <c r="L975" i="6"/>
  <c r="K975" i="6"/>
  <c r="J975" i="6"/>
  <c r="I975" i="6"/>
  <c r="H975" i="6"/>
  <c r="R975" i="6"/>
  <c r="G975" i="6"/>
  <c r="F975" i="6"/>
  <c r="E975" i="6"/>
  <c r="D975" i="6"/>
  <c r="C975" i="6"/>
  <c r="N974" i="6"/>
  <c r="M974" i="6"/>
  <c r="L974" i="6"/>
  <c r="K974" i="6"/>
  <c r="J974" i="6"/>
  <c r="I974" i="6"/>
  <c r="H974" i="6"/>
  <c r="R974" i="6" s="1"/>
  <c r="G974" i="6"/>
  <c r="F974" i="6"/>
  <c r="E974" i="6"/>
  <c r="D974" i="6"/>
  <c r="C974" i="6"/>
  <c r="N973" i="6"/>
  <c r="M973" i="6"/>
  <c r="L973" i="6"/>
  <c r="K973" i="6"/>
  <c r="J973" i="6"/>
  <c r="I973" i="6"/>
  <c r="H973" i="6"/>
  <c r="R973" i="6"/>
  <c r="G973" i="6"/>
  <c r="F973" i="6"/>
  <c r="E973" i="6"/>
  <c r="D973" i="6"/>
  <c r="C973" i="6"/>
  <c r="N972" i="6"/>
  <c r="M972" i="6"/>
  <c r="L972" i="6"/>
  <c r="K972" i="6"/>
  <c r="J972" i="6"/>
  <c r="I972" i="6"/>
  <c r="H972" i="6"/>
  <c r="R972" i="6" s="1"/>
  <c r="G972" i="6"/>
  <c r="F972" i="6"/>
  <c r="E972" i="6"/>
  <c r="D972" i="6"/>
  <c r="C972" i="6"/>
  <c r="N971" i="6"/>
  <c r="M971" i="6"/>
  <c r="L971" i="6"/>
  <c r="K971" i="6"/>
  <c r="J971" i="6"/>
  <c r="I971" i="6"/>
  <c r="H971" i="6"/>
  <c r="R971" i="6"/>
  <c r="G971" i="6"/>
  <c r="F971" i="6"/>
  <c r="E971" i="6"/>
  <c r="D971" i="6"/>
  <c r="C971" i="6"/>
  <c r="N970" i="6"/>
  <c r="M970" i="6"/>
  <c r="L970" i="6"/>
  <c r="K970" i="6"/>
  <c r="J970" i="6"/>
  <c r="I970" i="6"/>
  <c r="H970" i="6"/>
  <c r="R970" i="6" s="1"/>
  <c r="G970" i="6"/>
  <c r="F970" i="6"/>
  <c r="E970" i="6"/>
  <c r="D970" i="6"/>
  <c r="C970" i="6"/>
  <c r="N969" i="6"/>
  <c r="M969" i="6"/>
  <c r="L969" i="6"/>
  <c r="K969" i="6"/>
  <c r="J969" i="6"/>
  <c r="I969" i="6"/>
  <c r="H969" i="6"/>
  <c r="R969" i="6"/>
  <c r="G969" i="6"/>
  <c r="F969" i="6"/>
  <c r="E969" i="6"/>
  <c r="D969" i="6"/>
  <c r="C969" i="6"/>
  <c r="N968" i="6"/>
  <c r="M968" i="6"/>
  <c r="L968" i="6"/>
  <c r="K968" i="6"/>
  <c r="J968" i="6"/>
  <c r="I968" i="6"/>
  <c r="H968" i="6"/>
  <c r="R968" i="6" s="1"/>
  <c r="G968" i="6"/>
  <c r="F968" i="6"/>
  <c r="E968" i="6"/>
  <c r="D968" i="6"/>
  <c r="C968" i="6"/>
  <c r="N967" i="6"/>
  <c r="M967" i="6"/>
  <c r="L967" i="6"/>
  <c r="K967" i="6"/>
  <c r="J967" i="6"/>
  <c r="I967" i="6"/>
  <c r="H967" i="6"/>
  <c r="R967" i="6"/>
  <c r="G967" i="6"/>
  <c r="F967" i="6"/>
  <c r="E967" i="6"/>
  <c r="D967" i="6"/>
  <c r="C967" i="6"/>
  <c r="N966" i="6"/>
  <c r="M966" i="6"/>
  <c r="L966" i="6"/>
  <c r="K966" i="6"/>
  <c r="J966" i="6"/>
  <c r="I966" i="6"/>
  <c r="H966" i="6"/>
  <c r="R966" i="6" s="1"/>
  <c r="G966" i="6"/>
  <c r="F966" i="6"/>
  <c r="E966" i="6"/>
  <c r="D966" i="6"/>
  <c r="C966" i="6"/>
  <c r="N965" i="6"/>
  <c r="M965" i="6"/>
  <c r="L965" i="6"/>
  <c r="K965" i="6"/>
  <c r="J965" i="6"/>
  <c r="I965" i="6"/>
  <c r="H965" i="6"/>
  <c r="R965" i="6"/>
  <c r="G965" i="6"/>
  <c r="F965" i="6"/>
  <c r="E965" i="6"/>
  <c r="D965" i="6"/>
  <c r="C965" i="6"/>
  <c r="N964" i="6"/>
  <c r="M964" i="6"/>
  <c r="L964" i="6"/>
  <c r="K964" i="6"/>
  <c r="J964" i="6"/>
  <c r="I964" i="6"/>
  <c r="H964" i="6"/>
  <c r="R964" i="6" s="1"/>
  <c r="G964" i="6"/>
  <c r="F964" i="6"/>
  <c r="E964" i="6"/>
  <c r="D964" i="6"/>
  <c r="C964" i="6"/>
  <c r="N963" i="6"/>
  <c r="M963" i="6"/>
  <c r="L963" i="6"/>
  <c r="K963" i="6"/>
  <c r="J963" i="6"/>
  <c r="I963" i="6"/>
  <c r="H963" i="6"/>
  <c r="R963" i="6"/>
  <c r="G963" i="6"/>
  <c r="F963" i="6"/>
  <c r="E963" i="6"/>
  <c r="D963" i="6"/>
  <c r="C963" i="6"/>
  <c r="N962" i="6"/>
  <c r="M962" i="6"/>
  <c r="L962" i="6"/>
  <c r="K962" i="6"/>
  <c r="J962" i="6"/>
  <c r="I962" i="6"/>
  <c r="H962" i="6"/>
  <c r="R962" i="6" s="1"/>
  <c r="G962" i="6"/>
  <c r="F962" i="6"/>
  <c r="E962" i="6"/>
  <c r="D962" i="6"/>
  <c r="C962" i="6"/>
  <c r="N961" i="6"/>
  <c r="M961" i="6"/>
  <c r="L961" i="6"/>
  <c r="K961" i="6"/>
  <c r="J961" i="6"/>
  <c r="I961" i="6"/>
  <c r="H961" i="6"/>
  <c r="R961" i="6"/>
  <c r="G961" i="6"/>
  <c r="F961" i="6"/>
  <c r="E961" i="6"/>
  <c r="D961" i="6"/>
  <c r="C961" i="6"/>
  <c r="N960" i="6"/>
  <c r="M960" i="6"/>
  <c r="L960" i="6"/>
  <c r="K960" i="6"/>
  <c r="J960" i="6"/>
  <c r="I960" i="6"/>
  <c r="H960" i="6"/>
  <c r="R960" i="6" s="1"/>
  <c r="G960" i="6"/>
  <c r="F960" i="6"/>
  <c r="E960" i="6"/>
  <c r="D960" i="6"/>
  <c r="C960" i="6"/>
  <c r="N959" i="6"/>
  <c r="M959" i="6"/>
  <c r="L959" i="6"/>
  <c r="K959" i="6"/>
  <c r="J959" i="6"/>
  <c r="I959" i="6"/>
  <c r="H959" i="6"/>
  <c r="R959" i="6"/>
  <c r="G959" i="6"/>
  <c r="F959" i="6"/>
  <c r="E959" i="6"/>
  <c r="D959" i="6"/>
  <c r="C959" i="6"/>
  <c r="N958" i="6"/>
  <c r="M958" i="6"/>
  <c r="L958" i="6"/>
  <c r="K958" i="6"/>
  <c r="J958" i="6"/>
  <c r="I958" i="6"/>
  <c r="H958" i="6"/>
  <c r="R958" i="6" s="1"/>
  <c r="G958" i="6"/>
  <c r="F958" i="6"/>
  <c r="E958" i="6"/>
  <c r="D958" i="6"/>
  <c r="C958" i="6"/>
  <c r="N957" i="6"/>
  <c r="M957" i="6"/>
  <c r="L957" i="6"/>
  <c r="K957" i="6"/>
  <c r="J957" i="6"/>
  <c r="I957" i="6"/>
  <c r="H957" i="6"/>
  <c r="R957" i="6"/>
  <c r="G957" i="6"/>
  <c r="F957" i="6"/>
  <c r="E957" i="6"/>
  <c r="D957" i="6"/>
  <c r="C957" i="6"/>
  <c r="N956" i="6"/>
  <c r="M956" i="6"/>
  <c r="L956" i="6"/>
  <c r="K956" i="6"/>
  <c r="J956" i="6"/>
  <c r="I956" i="6"/>
  <c r="H956" i="6"/>
  <c r="R956" i="6" s="1"/>
  <c r="G956" i="6"/>
  <c r="F956" i="6"/>
  <c r="E956" i="6"/>
  <c r="D956" i="6"/>
  <c r="C956" i="6"/>
  <c r="N955" i="6"/>
  <c r="M955" i="6"/>
  <c r="L955" i="6"/>
  <c r="K955" i="6"/>
  <c r="J955" i="6"/>
  <c r="I955" i="6"/>
  <c r="H955" i="6"/>
  <c r="R955" i="6"/>
  <c r="G955" i="6"/>
  <c r="F955" i="6"/>
  <c r="E955" i="6"/>
  <c r="D955" i="6"/>
  <c r="C955" i="6"/>
  <c r="N954" i="6"/>
  <c r="M954" i="6"/>
  <c r="L954" i="6"/>
  <c r="K954" i="6"/>
  <c r="J954" i="6"/>
  <c r="I954" i="6"/>
  <c r="H954" i="6"/>
  <c r="R954" i="6" s="1"/>
  <c r="G954" i="6"/>
  <c r="F954" i="6"/>
  <c r="E954" i="6"/>
  <c r="D954" i="6"/>
  <c r="C954" i="6"/>
  <c r="N953" i="6"/>
  <c r="M953" i="6"/>
  <c r="L953" i="6"/>
  <c r="K953" i="6"/>
  <c r="J953" i="6"/>
  <c r="I953" i="6"/>
  <c r="H953" i="6"/>
  <c r="R953" i="6"/>
  <c r="G953" i="6"/>
  <c r="F953" i="6"/>
  <c r="E953" i="6"/>
  <c r="D953" i="6"/>
  <c r="C953" i="6"/>
  <c r="N952" i="6"/>
  <c r="M952" i="6"/>
  <c r="L952" i="6"/>
  <c r="K952" i="6"/>
  <c r="J952" i="6"/>
  <c r="I952" i="6"/>
  <c r="H952" i="6"/>
  <c r="R952" i="6" s="1"/>
  <c r="G952" i="6"/>
  <c r="F952" i="6"/>
  <c r="E952" i="6"/>
  <c r="D952" i="6"/>
  <c r="C952" i="6"/>
  <c r="N951" i="6"/>
  <c r="M951" i="6"/>
  <c r="L951" i="6"/>
  <c r="K951" i="6"/>
  <c r="J951" i="6"/>
  <c r="I951" i="6"/>
  <c r="H951" i="6"/>
  <c r="R951" i="6"/>
  <c r="G951" i="6"/>
  <c r="F951" i="6"/>
  <c r="E951" i="6"/>
  <c r="D951" i="6"/>
  <c r="C951" i="6"/>
  <c r="N950" i="6"/>
  <c r="M950" i="6"/>
  <c r="L950" i="6"/>
  <c r="K950" i="6"/>
  <c r="J950" i="6"/>
  <c r="I950" i="6"/>
  <c r="H950" i="6"/>
  <c r="R950" i="6" s="1"/>
  <c r="G950" i="6"/>
  <c r="F950" i="6"/>
  <c r="E950" i="6"/>
  <c r="D950" i="6"/>
  <c r="C950" i="6"/>
  <c r="N949" i="6"/>
  <c r="M949" i="6"/>
  <c r="L949" i="6"/>
  <c r="K949" i="6"/>
  <c r="J949" i="6"/>
  <c r="I949" i="6"/>
  <c r="H949" i="6"/>
  <c r="R949" i="6"/>
  <c r="G949" i="6"/>
  <c r="F949" i="6"/>
  <c r="E949" i="6"/>
  <c r="D949" i="6"/>
  <c r="C949" i="6"/>
  <c r="N948" i="6"/>
  <c r="M948" i="6"/>
  <c r="L948" i="6"/>
  <c r="K948" i="6"/>
  <c r="J948" i="6"/>
  <c r="I948" i="6"/>
  <c r="H948" i="6"/>
  <c r="R948" i="6" s="1"/>
  <c r="G948" i="6"/>
  <c r="F948" i="6"/>
  <c r="E948" i="6"/>
  <c r="D948" i="6"/>
  <c r="C948" i="6"/>
  <c r="N947" i="6"/>
  <c r="M947" i="6"/>
  <c r="L947" i="6"/>
  <c r="K947" i="6"/>
  <c r="J947" i="6"/>
  <c r="I947" i="6"/>
  <c r="H947" i="6"/>
  <c r="R947" i="6"/>
  <c r="G947" i="6"/>
  <c r="F947" i="6"/>
  <c r="E947" i="6"/>
  <c r="D947" i="6"/>
  <c r="C947" i="6"/>
  <c r="N946" i="6"/>
  <c r="M946" i="6"/>
  <c r="L946" i="6"/>
  <c r="K946" i="6"/>
  <c r="J946" i="6"/>
  <c r="I946" i="6"/>
  <c r="H946" i="6"/>
  <c r="R946" i="6" s="1"/>
  <c r="G946" i="6"/>
  <c r="F946" i="6"/>
  <c r="E946" i="6"/>
  <c r="D946" i="6"/>
  <c r="C946" i="6"/>
  <c r="N945" i="6"/>
  <c r="M945" i="6"/>
  <c r="L945" i="6"/>
  <c r="K945" i="6"/>
  <c r="J945" i="6"/>
  <c r="I945" i="6"/>
  <c r="H945" i="6"/>
  <c r="R945" i="6"/>
  <c r="G945" i="6"/>
  <c r="F945" i="6"/>
  <c r="E945" i="6"/>
  <c r="D945" i="6"/>
  <c r="C945" i="6"/>
  <c r="N944" i="6"/>
  <c r="M944" i="6"/>
  <c r="L944" i="6"/>
  <c r="K944" i="6"/>
  <c r="J944" i="6"/>
  <c r="I944" i="6"/>
  <c r="H944" i="6"/>
  <c r="R944" i="6" s="1"/>
  <c r="G944" i="6"/>
  <c r="F944" i="6"/>
  <c r="E944" i="6"/>
  <c r="D944" i="6"/>
  <c r="C944" i="6"/>
  <c r="N943" i="6"/>
  <c r="M943" i="6"/>
  <c r="L943" i="6"/>
  <c r="K943" i="6"/>
  <c r="J943" i="6"/>
  <c r="I943" i="6"/>
  <c r="H943" i="6"/>
  <c r="R943" i="6"/>
  <c r="G943" i="6"/>
  <c r="F943" i="6"/>
  <c r="E943" i="6"/>
  <c r="D943" i="6"/>
  <c r="C943" i="6"/>
  <c r="N942" i="6"/>
  <c r="M942" i="6"/>
  <c r="L942" i="6"/>
  <c r="K942" i="6"/>
  <c r="J942" i="6"/>
  <c r="I942" i="6"/>
  <c r="H942" i="6"/>
  <c r="R942" i="6" s="1"/>
  <c r="G942" i="6"/>
  <c r="F942" i="6"/>
  <c r="E942" i="6"/>
  <c r="D942" i="6"/>
  <c r="C942" i="6"/>
  <c r="N941" i="6"/>
  <c r="M941" i="6"/>
  <c r="L941" i="6"/>
  <c r="K941" i="6"/>
  <c r="J941" i="6"/>
  <c r="I941" i="6"/>
  <c r="H941" i="6"/>
  <c r="R941" i="6"/>
  <c r="G941" i="6"/>
  <c r="F941" i="6"/>
  <c r="E941" i="6"/>
  <c r="D941" i="6"/>
  <c r="C941" i="6"/>
  <c r="N940" i="6"/>
  <c r="M940" i="6"/>
  <c r="L940" i="6"/>
  <c r="K940" i="6"/>
  <c r="J940" i="6"/>
  <c r="I940" i="6"/>
  <c r="H940" i="6"/>
  <c r="R940" i="6" s="1"/>
  <c r="G940" i="6"/>
  <c r="F940" i="6"/>
  <c r="E940" i="6"/>
  <c r="D940" i="6"/>
  <c r="C940" i="6"/>
  <c r="N939" i="6"/>
  <c r="M939" i="6"/>
  <c r="L939" i="6"/>
  <c r="K939" i="6"/>
  <c r="J939" i="6"/>
  <c r="I939" i="6"/>
  <c r="H939" i="6"/>
  <c r="R939" i="6"/>
  <c r="G939" i="6"/>
  <c r="F939" i="6"/>
  <c r="E939" i="6"/>
  <c r="D939" i="6"/>
  <c r="C939" i="6"/>
  <c r="N938" i="6"/>
  <c r="M938" i="6"/>
  <c r="L938" i="6"/>
  <c r="K938" i="6"/>
  <c r="J938" i="6"/>
  <c r="I938" i="6"/>
  <c r="H938" i="6"/>
  <c r="R938" i="6" s="1"/>
  <c r="G938" i="6"/>
  <c r="F938" i="6"/>
  <c r="E938" i="6"/>
  <c r="D938" i="6"/>
  <c r="C938" i="6"/>
  <c r="N937" i="6"/>
  <c r="M937" i="6"/>
  <c r="L937" i="6"/>
  <c r="K937" i="6"/>
  <c r="J937" i="6"/>
  <c r="I937" i="6"/>
  <c r="H937" i="6"/>
  <c r="R937" i="6"/>
  <c r="G937" i="6"/>
  <c r="F937" i="6"/>
  <c r="E937" i="6"/>
  <c r="D937" i="6"/>
  <c r="C937" i="6"/>
  <c r="N936" i="6"/>
  <c r="M936" i="6"/>
  <c r="L936" i="6"/>
  <c r="K936" i="6"/>
  <c r="J936" i="6"/>
  <c r="I936" i="6"/>
  <c r="H936" i="6"/>
  <c r="R936" i="6" s="1"/>
  <c r="G936" i="6"/>
  <c r="F936" i="6"/>
  <c r="E936" i="6"/>
  <c r="D936" i="6"/>
  <c r="C936" i="6"/>
  <c r="N935" i="6"/>
  <c r="M935" i="6"/>
  <c r="L935" i="6"/>
  <c r="K935" i="6"/>
  <c r="J935" i="6"/>
  <c r="I935" i="6"/>
  <c r="H935" i="6"/>
  <c r="R935" i="6"/>
  <c r="G935" i="6"/>
  <c r="F935" i="6"/>
  <c r="E935" i="6"/>
  <c r="D935" i="6"/>
  <c r="C935" i="6"/>
  <c r="N934" i="6"/>
  <c r="M934" i="6"/>
  <c r="L934" i="6"/>
  <c r="K934" i="6"/>
  <c r="J934" i="6"/>
  <c r="I934" i="6"/>
  <c r="H934" i="6"/>
  <c r="G934" i="6"/>
  <c r="F934" i="6"/>
  <c r="E934" i="6"/>
  <c r="D934" i="6"/>
  <c r="C934" i="6"/>
  <c r="N933" i="6"/>
  <c r="M933" i="6"/>
  <c r="L933" i="6"/>
  <c r="K933" i="6"/>
  <c r="J933" i="6"/>
  <c r="I933" i="6"/>
  <c r="H933" i="6"/>
  <c r="R933" i="6"/>
  <c r="G933" i="6"/>
  <c r="F933" i="6"/>
  <c r="E933" i="6"/>
  <c r="D933" i="6"/>
  <c r="C933" i="6"/>
  <c r="N932" i="6"/>
  <c r="M932" i="6"/>
  <c r="L932" i="6"/>
  <c r="K932" i="6"/>
  <c r="J932" i="6"/>
  <c r="I932" i="6"/>
  <c r="H932" i="6"/>
  <c r="R932" i="6" s="1"/>
  <c r="G932" i="6"/>
  <c r="F932" i="6"/>
  <c r="E932" i="6"/>
  <c r="D932" i="6"/>
  <c r="C932" i="6"/>
  <c r="N931" i="6"/>
  <c r="M931" i="6"/>
  <c r="L931" i="6"/>
  <c r="K931" i="6"/>
  <c r="J931" i="6"/>
  <c r="I931" i="6"/>
  <c r="H931" i="6"/>
  <c r="R931" i="6"/>
  <c r="G931" i="6"/>
  <c r="F931" i="6"/>
  <c r="E931" i="6"/>
  <c r="D931" i="6"/>
  <c r="C931" i="6"/>
  <c r="N930" i="6"/>
  <c r="M930" i="6"/>
  <c r="L930" i="6"/>
  <c r="K930" i="6"/>
  <c r="J930" i="6"/>
  <c r="I930" i="6"/>
  <c r="H930" i="6"/>
  <c r="R930" i="6" s="1"/>
  <c r="G930" i="6"/>
  <c r="F930" i="6"/>
  <c r="E930" i="6"/>
  <c r="D930" i="6"/>
  <c r="C930" i="6"/>
  <c r="N929" i="6"/>
  <c r="M929" i="6"/>
  <c r="L929" i="6"/>
  <c r="K929" i="6"/>
  <c r="J929" i="6"/>
  <c r="I929" i="6"/>
  <c r="H929" i="6"/>
  <c r="R929" i="6"/>
  <c r="G929" i="6"/>
  <c r="F929" i="6"/>
  <c r="E929" i="6"/>
  <c r="D929" i="6"/>
  <c r="C929" i="6"/>
  <c r="N928" i="6"/>
  <c r="M928" i="6"/>
  <c r="L928" i="6"/>
  <c r="K928" i="6"/>
  <c r="J928" i="6"/>
  <c r="I928" i="6"/>
  <c r="H928" i="6"/>
  <c r="R928" i="6" s="1"/>
  <c r="G928" i="6"/>
  <c r="F928" i="6"/>
  <c r="E928" i="6"/>
  <c r="D928" i="6"/>
  <c r="C928" i="6"/>
  <c r="N927" i="6"/>
  <c r="M927" i="6"/>
  <c r="L927" i="6"/>
  <c r="K927" i="6"/>
  <c r="J927" i="6"/>
  <c r="I927" i="6"/>
  <c r="H927" i="6"/>
  <c r="R927" i="6"/>
  <c r="G927" i="6"/>
  <c r="F927" i="6"/>
  <c r="E927" i="6"/>
  <c r="D927" i="6"/>
  <c r="C927" i="6"/>
  <c r="N926" i="6"/>
  <c r="M926" i="6"/>
  <c r="L926" i="6"/>
  <c r="K926" i="6"/>
  <c r="J926" i="6"/>
  <c r="I926" i="6"/>
  <c r="H926" i="6"/>
  <c r="G926" i="6"/>
  <c r="F926" i="6"/>
  <c r="E926" i="6"/>
  <c r="D926" i="6"/>
  <c r="C926" i="6"/>
  <c r="N925" i="6"/>
  <c r="M925" i="6"/>
  <c r="L925" i="6"/>
  <c r="K925" i="6"/>
  <c r="J925" i="6"/>
  <c r="I925" i="6"/>
  <c r="H925" i="6"/>
  <c r="R925" i="6"/>
  <c r="G925" i="6"/>
  <c r="F925" i="6"/>
  <c r="E925" i="6"/>
  <c r="D925" i="6"/>
  <c r="C925" i="6"/>
  <c r="N924" i="6"/>
  <c r="M924" i="6"/>
  <c r="L924" i="6"/>
  <c r="K924" i="6"/>
  <c r="J924" i="6"/>
  <c r="I924" i="6"/>
  <c r="H924" i="6"/>
  <c r="R924" i="6" s="1"/>
  <c r="G924" i="6"/>
  <c r="F924" i="6"/>
  <c r="E924" i="6"/>
  <c r="D924" i="6"/>
  <c r="C924" i="6"/>
  <c r="N923" i="6"/>
  <c r="M923" i="6"/>
  <c r="L923" i="6"/>
  <c r="K923" i="6"/>
  <c r="J923" i="6"/>
  <c r="I923" i="6"/>
  <c r="H923" i="6"/>
  <c r="R923" i="6"/>
  <c r="G923" i="6"/>
  <c r="F923" i="6"/>
  <c r="E923" i="6"/>
  <c r="D923" i="6"/>
  <c r="C923" i="6"/>
  <c r="N922" i="6"/>
  <c r="M922" i="6"/>
  <c r="L922" i="6"/>
  <c r="K922" i="6"/>
  <c r="J922" i="6"/>
  <c r="I922" i="6"/>
  <c r="H922" i="6"/>
  <c r="R922" i="6" s="1"/>
  <c r="G922" i="6"/>
  <c r="F922" i="6"/>
  <c r="E922" i="6"/>
  <c r="D922" i="6"/>
  <c r="C922" i="6"/>
  <c r="N921" i="6"/>
  <c r="M921" i="6"/>
  <c r="L921" i="6"/>
  <c r="K921" i="6"/>
  <c r="J921" i="6"/>
  <c r="I921" i="6"/>
  <c r="H921" i="6"/>
  <c r="R921" i="6"/>
  <c r="G921" i="6"/>
  <c r="F921" i="6"/>
  <c r="E921" i="6"/>
  <c r="D921" i="6"/>
  <c r="C921" i="6"/>
  <c r="N920" i="6"/>
  <c r="M920" i="6"/>
  <c r="L920" i="6"/>
  <c r="K920" i="6"/>
  <c r="J920" i="6"/>
  <c r="I920" i="6"/>
  <c r="H920" i="6"/>
  <c r="R920" i="6" s="1"/>
  <c r="G920" i="6"/>
  <c r="F920" i="6"/>
  <c r="E920" i="6"/>
  <c r="D920" i="6"/>
  <c r="C920" i="6"/>
  <c r="N919" i="6"/>
  <c r="M919" i="6"/>
  <c r="L919" i="6"/>
  <c r="K919" i="6"/>
  <c r="J919" i="6"/>
  <c r="I919" i="6"/>
  <c r="H919" i="6"/>
  <c r="R919" i="6"/>
  <c r="G919" i="6"/>
  <c r="F919" i="6"/>
  <c r="E919" i="6"/>
  <c r="D919" i="6"/>
  <c r="C919" i="6"/>
  <c r="N918" i="6"/>
  <c r="M918" i="6"/>
  <c r="L918" i="6"/>
  <c r="K918" i="6"/>
  <c r="J918" i="6"/>
  <c r="I918" i="6"/>
  <c r="H918" i="6"/>
  <c r="G918" i="6"/>
  <c r="F918" i="6"/>
  <c r="E918" i="6"/>
  <c r="D918" i="6"/>
  <c r="C918" i="6"/>
  <c r="N917" i="6"/>
  <c r="M917" i="6"/>
  <c r="L917" i="6"/>
  <c r="K917" i="6"/>
  <c r="J917" i="6"/>
  <c r="I917" i="6"/>
  <c r="H917" i="6"/>
  <c r="R917" i="6"/>
  <c r="G917" i="6"/>
  <c r="F917" i="6"/>
  <c r="E917" i="6"/>
  <c r="D917" i="6"/>
  <c r="C917" i="6"/>
  <c r="N916" i="6"/>
  <c r="M916" i="6"/>
  <c r="L916" i="6"/>
  <c r="K916" i="6"/>
  <c r="J916" i="6"/>
  <c r="I916" i="6"/>
  <c r="H916" i="6"/>
  <c r="R916" i="6" s="1"/>
  <c r="G916" i="6"/>
  <c r="F916" i="6"/>
  <c r="E916" i="6"/>
  <c r="D916" i="6"/>
  <c r="C916" i="6"/>
  <c r="N915" i="6"/>
  <c r="M915" i="6"/>
  <c r="L915" i="6"/>
  <c r="K915" i="6"/>
  <c r="J915" i="6"/>
  <c r="I915" i="6"/>
  <c r="H915" i="6"/>
  <c r="R915" i="6"/>
  <c r="G915" i="6"/>
  <c r="F915" i="6"/>
  <c r="E915" i="6"/>
  <c r="D915" i="6"/>
  <c r="C915" i="6"/>
  <c r="N914" i="6"/>
  <c r="M914" i="6"/>
  <c r="L914" i="6"/>
  <c r="K914" i="6"/>
  <c r="J914" i="6"/>
  <c r="I914" i="6"/>
  <c r="H914" i="6"/>
  <c r="G914" i="6"/>
  <c r="F914" i="6"/>
  <c r="E914" i="6"/>
  <c r="D914" i="6"/>
  <c r="C914" i="6"/>
  <c r="N913" i="6"/>
  <c r="M913" i="6"/>
  <c r="L913" i="6"/>
  <c r="K913" i="6"/>
  <c r="J913" i="6"/>
  <c r="I913" i="6"/>
  <c r="H913" i="6"/>
  <c r="R913" i="6"/>
  <c r="G913" i="6"/>
  <c r="F913" i="6"/>
  <c r="E913" i="6"/>
  <c r="D913" i="6"/>
  <c r="C913" i="6"/>
  <c r="N912" i="6"/>
  <c r="M912" i="6"/>
  <c r="L912" i="6"/>
  <c r="K912" i="6"/>
  <c r="J912" i="6"/>
  <c r="I912" i="6"/>
  <c r="H912" i="6"/>
  <c r="R912" i="6" s="1"/>
  <c r="G912" i="6"/>
  <c r="F912" i="6"/>
  <c r="E912" i="6"/>
  <c r="D912" i="6"/>
  <c r="C912" i="6"/>
  <c r="N911" i="6"/>
  <c r="M911" i="6"/>
  <c r="L911" i="6"/>
  <c r="K911" i="6"/>
  <c r="J911" i="6"/>
  <c r="I911" i="6"/>
  <c r="H911" i="6"/>
  <c r="R911" i="6"/>
  <c r="G911" i="6"/>
  <c r="F911" i="6"/>
  <c r="E911" i="6"/>
  <c r="D911" i="6"/>
  <c r="C911" i="6"/>
  <c r="N910" i="6"/>
  <c r="M910" i="6"/>
  <c r="L910" i="6"/>
  <c r="K910" i="6"/>
  <c r="J910" i="6"/>
  <c r="I910" i="6"/>
  <c r="H910" i="6"/>
  <c r="G910" i="6"/>
  <c r="F910" i="6"/>
  <c r="E910" i="6"/>
  <c r="D910" i="6"/>
  <c r="C910" i="6"/>
  <c r="N909" i="6"/>
  <c r="M909" i="6"/>
  <c r="L909" i="6"/>
  <c r="K909" i="6"/>
  <c r="J909" i="6"/>
  <c r="I909" i="6"/>
  <c r="H909" i="6"/>
  <c r="R909" i="6"/>
  <c r="G909" i="6"/>
  <c r="F909" i="6"/>
  <c r="E909" i="6"/>
  <c r="D909" i="6"/>
  <c r="C909" i="6"/>
  <c r="N908" i="6"/>
  <c r="M908" i="6"/>
  <c r="L908" i="6"/>
  <c r="K908" i="6"/>
  <c r="J908" i="6"/>
  <c r="I908" i="6"/>
  <c r="H908" i="6"/>
  <c r="R908" i="6" s="1"/>
  <c r="G908" i="6"/>
  <c r="F908" i="6"/>
  <c r="E908" i="6"/>
  <c r="D908" i="6"/>
  <c r="C908" i="6"/>
  <c r="N907" i="6"/>
  <c r="M907" i="6"/>
  <c r="L907" i="6"/>
  <c r="K907" i="6"/>
  <c r="J907" i="6"/>
  <c r="I907" i="6"/>
  <c r="H907" i="6"/>
  <c r="R907" i="6"/>
  <c r="G907" i="6"/>
  <c r="F907" i="6"/>
  <c r="E907" i="6"/>
  <c r="D907" i="6"/>
  <c r="C907" i="6"/>
  <c r="N906" i="6"/>
  <c r="M906" i="6"/>
  <c r="L906" i="6"/>
  <c r="K906" i="6"/>
  <c r="J906" i="6"/>
  <c r="I906" i="6"/>
  <c r="H906" i="6"/>
  <c r="G906" i="6"/>
  <c r="F906" i="6"/>
  <c r="E906" i="6"/>
  <c r="D906" i="6"/>
  <c r="C906" i="6"/>
  <c r="N905" i="6"/>
  <c r="M905" i="6"/>
  <c r="L905" i="6"/>
  <c r="K905" i="6"/>
  <c r="J905" i="6"/>
  <c r="I905" i="6"/>
  <c r="H905" i="6"/>
  <c r="R905" i="6"/>
  <c r="G905" i="6"/>
  <c r="F905" i="6"/>
  <c r="E905" i="6"/>
  <c r="D905" i="6"/>
  <c r="C905" i="6"/>
  <c r="N904" i="6"/>
  <c r="M904" i="6"/>
  <c r="L904" i="6"/>
  <c r="K904" i="6"/>
  <c r="J904" i="6"/>
  <c r="I904" i="6"/>
  <c r="H904" i="6"/>
  <c r="R904" i="6" s="1"/>
  <c r="G904" i="6"/>
  <c r="F904" i="6"/>
  <c r="E904" i="6"/>
  <c r="D904" i="6"/>
  <c r="C904" i="6"/>
  <c r="N903" i="6"/>
  <c r="M903" i="6"/>
  <c r="L903" i="6"/>
  <c r="K903" i="6"/>
  <c r="J903" i="6"/>
  <c r="I903" i="6"/>
  <c r="H903" i="6"/>
  <c r="R903" i="6"/>
  <c r="G903" i="6"/>
  <c r="F903" i="6"/>
  <c r="E903" i="6"/>
  <c r="D903" i="6"/>
  <c r="C903" i="6"/>
  <c r="N902" i="6"/>
  <c r="M902" i="6"/>
  <c r="L902" i="6"/>
  <c r="K902" i="6"/>
  <c r="J902" i="6"/>
  <c r="I902" i="6"/>
  <c r="H902" i="6"/>
  <c r="G902" i="6"/>
  <c r="F902" i="6"/>
  <c r="E902" i="6"/>
  <c r="D902" i="6"/>
  <c r="C902" i="6"/>
  <c r="N901" i="6"/>
  <c r="M901" i="6"/>
  <c r="L901" i="6"/>
  <c r="K901" i="6"/>
  <c r="J901" i="6"/>
  <c r="I901" i="6"/>
  <c r="H901" i="6"/>
  <c r="R901" i="6"/>
  <c r="G901" i="6"/>
  <c r="F901" i="6"/>
  <c r="E901" i="6"/>
  <c r="D901" i="6"/>
  <c r="C901" i="6"/>
  <c r="N900" i="6"/>
  <c r="M900" i="6"/>
  <c r="L900" i="6"/>
  <c r="K900" i="6"/>
  <c r="J900" i="6"/>
  <c r="I900" i="6"/>
  <c r="H900" i="6"/>
  <c r="R900" i="6" s="1"/>
  <c r="G900" i="6"/>
  <c r="F900" i="6"/>
  <c r="E900" i="6"/>
  <c r="D900" i="6"/>
  <c r="C900" i="6"/>
  <c r="N899" i="6"/>
  <c r="M899" i="6"/>
  <c r="L899" i="6"/>
  <c r="K899" i="6"/>
  <c r="J899" i="6"/>
  <c r="I899" i="6"/>
  <c r="H899" i="6"/>
  <c r="R899" i="6"/>
  <c r="G899" i="6"/>
  <c r="F899" i="6"/>
  <c r="E899" i="6"/>
  <c r="D899" i="6"/>
  <c r="C899" i="6"/>
  <c r="N898" i="6"/>
  <c r="M898" i="6"/>
  <c r="L898" i="6"/>
  <c r="K898" i="6"/>
  <c r="J898" i="6"/>
  <c r="I898" i="6"/>
  <c r="H898" i="6"/>
  <c r="G898" i="6"/>
  <c r="F898" i="6"/>
  <c r="E898" i="6"/>
  <c r="D898" i="6"/>
  <c r="C898" i="6"/>
  <c r="N897" i="6"/>
  <c r="M897" i="6"/>
  <c r="L897" i="6"/>
  <c r="K897" i="6"/>
  <c r="J897" i="6"/>
  <c r="I897" i="6"/>
  <c r="H897" i="6"/>
  <c r="R897" i="6"/>
  <c r="G897" i="6"/>
  <c r="F897" i="6"/>
  <c r="E897" i="6"/>
  <c r="D897" i="6"/>
  <c r="C897" i="6"/>
  <c r="N896" i="6"/>
  <c r="M896" i="6"/>
  <c r="L896" i="6"/>
  <c r="K896" i="6"/>
  <c r="J896" i="6"/>
  <c r="I896" i="6"/>
  <c r="H896" i="6"/>
  <c r="R896" i="6" s="1"/>
  <c r="G896" i="6"/>
  <c r="F896" i="6"/>
  <c r="E896" i="6"/>
  <c r="D896" i="6"/>
  <c r="C896" i="6"/>
  <c r="N895" i="6"/>
  <c r="M895" i="6"/>
  <c r="L895" i="6"/>
  <c r="K895" i="6"/>
  <c r="J895" i="6"/>
  <c r="I895" i="6"/>
  <c r="H895" i="6"/>
  <c r="R895" i="6"/>
  <c r="G895" i="6"/>
  <c r="F895" i="6"/>
  <c r="E895" i="6"/>
  <c r="D895" i="6"/>
  <c r="C895" i="6"/>
  <c r="N894" i="6"/>
  <c r="M894" i="6"/>
  <c r="L894" i="6"/>
  <c r="K894" i="6"/>
  <c r="J894" i="6"/>
  <c r="I894" i="6"/>
  <c r="H894" i="6"/>
  <c r="G894" i="6"/>
  <c r="F894" i="6"/>
  <c r="E894" i="6"/>
  <c r="D894" i="6"/>
  <c r="C894" i="6"/>
  <c r="N893" i="6"/>
  <c r="M893" i="6"/>
  <c r="L893" i="6"/>
  <c r="K893" i="6"/>
  <c r="J893" i="6"/>
  <c r="I893" i="6"/>
  <c r="H893" i="6"/>
  <c r="R893" i="6"/>
  <c r="G893" i="6"/>
  <c r="F893" i="6"/>
  <c r="E893" i="6"/>
  <c r="D893" i="6"/>
  <c r="C893" i="6"/>
  <c r="N892" i="6"/>
  <c r="M892" i="6"/>
  <c r="L892" i="6"/>
  <c r="K892" i="6"/>
  <c r="J892" i="6"/>
  <c r="I892" i="6"/>
  <c r="H892" i="6"/>
  <c r="R892" i="6" s="1"/>
  <c r="G892" i="6"/>
  <c r="F892" i="6"/>
  <c r="E892" i="6"/>
  <c r="D892" i="6"/>
  <c r="C892" i="6"/>
  <c r="N891" i="6"/>
  <c r="M891" i="6"/>
  <c r="L891" i="6"/>
  <c r="K891" i="6"/>
  <c r="J891" i="6"/>
  <c r="I891" i="6"/>
  <c r="H891" i="6"/>
  <c r="R891" i="6"/>
  <c r="G891" i="6"/>
  <c r="F891" i="6"/>
  <c r="E891" i="6"/>
  <c r="D891" i="6"/>
  <c r="C891" i="6"/>
  <c r="N890" i="6"/>
  <c r="M890" i="6"/>
  <c r="L890" i="6"/>
  <c r="K890" i="6"/>
  <c r="J890" i="6"/>
  <c r="I890" i="6"/>
  <c r="H890" i="6"/>
  <c r="G890" i="6"/>
  <c r="F890" i="6"/>
  <c r="E890" i="6"/>
  <c r="D890" i="6"/>
  <c r="C890" i="6"/>
  <c r="N889" i="6"/>
  <c r="M889" i="6"/>
  <c r="L889" i="6"/>
  <c r="K889" i="6"/>
  <c r="J889" i="6"/>
  <c r="I889" i="6"/>
  <c r="H889" i="6"/>
  <c r="R889" i="6"/>
  <c r="G889" i="6"/>
  <c r="F889" i="6"/>
  <c r="E889" i="6"/>
  <c r="D889" i="6"/>
  <c r="C889" i="6"/>
  <c r="N888" i="6"/>
  <c r="M888" i="6"/>
  <c r="L888" i="6"/>
  <c r="K888" i="6"/>
  <c r="J888" i="6"/>
  <c r="I888" i="6"/>
  <c r="H888" i="6"/>
  <c r="R888" i="6" s="1"/>
  <c r="G888" i="6"/>
  <c r="F888" i="6"/>
  <c r="E888" i="6"/>
  <c r="D888" i="6"/>
  <c r="C888" i="6"/>
  <c r="N887" i="6"/>
  <c r="M887" i="6"/>
  <c r="L887" i="6"/>
  <c r="K887" i="6"/>
  <c r="J887" i="6"/>
  <c r="I887" i="6"/>
  <c r="H887" i="6"/>
  <c r="R887" i="6"/>
  <c r="G887" i="6"/>
  <c r="F887" i="6"/>
  <c r="E887" i="6"/>
  <c r="D887" i="6"/>
  <c r="C887" i="6"/>
  <c r="N886" i="6"/>
  <c r="M886" i="6"/>
  <c r="L886" i="6"/>
  <c r="K886" i="6"/>
  <c r="J886" i="6"/>
  <c r="I886" i="6"/>
  <c r="H886" i="6"/>
  <c r="G886" i="6"/>
  <c r="F886" i="6"/>
  <c r="E886" i="6"/>
  <c r="D886" i="6"/>
  <c r="C886" i="6"/>
  <c r="N885" i="6"/>
  <c r="M885" i="6"/>
  <c r="L885" i="6"/>
  <c r="K885" i="6"/>
  <c r="J885" i="6"/>
  <c r="I885" i="6"/>
  <c r="H885" i="6"/>
  <c r="R885" i="6"/>
  <c r="G885" i="6"/>
  <c r="F885" i="6"/>
  <c r="E885" i="6"/>
  <c r="D885" i="6"/>
  <c r="C885" i="6"/>
  <c r="N884" i="6"/>
  <c r="M884" i="6"/>
  <c r="L884" i="6"/>
  <c r="K884" i="6"/>
  <c r="J884" i="6"/>
  <c r="I884" i="6"/>
  <c r="H884" i="6"/>
  <c r="R884" i="6" s="1"/>
  <c r="G884" i="6"/>
  <c r="F884" i="6"/>
  <c r="E884" i="6"/>
  <c r="D884" i="6"/>
  <c r="C884" i="6"/>
  <c r="N883" i="6"/>
  <c r="M883" i="6"/>
  <c r="L883" i="6"/>
  <c r="K883" i="6"/>
  <c r="J883" i="6"/>
  <c r="I883" i="6"/>
  <c r="H883" i="6"/>
  <c r="R883" i="6"/>
  <c r="G883" i="6"/>
  <c r="F883" i="6"/>
  <c r="E883" i="6"/>
  <c r="D883" i="6"/>
  <c r="C883" i="6"/>
  <c r="N882" i="6"/>
  <c r="M882" i="6"/>
  <c r="L882" i="6"/>
  <c r="K882" i="6"/>
  <c r="J882" i="6"/>
  <c r="I882" i="6"/>
  <c r="H882" i="6"/>
  <c r="G882" i="6"/>
  <c r="F882" i="6"/>
  <c r="E882" i="6"/>
  <c r="D882" i="6"/>
  <c r="C882" i="6"/>
  <c r="N881" i="6"/>
  <c r="M881" i="6"/>
  <c r="L881" i="6"/>
  <c r="K881" i="6"/>
  <c r="J881" i="6"/>
  <c r="I881" i="6"/>
  <c r="H881" i="6"/>
  <c r="R881" i="6"/>
  <c r="G881" i="6"/>
  <c r="F881" i="6"/>
  <c r="E881" i="6"/>
  <c r="D881" i="6"/>
  <c r="C881" i="6"/>
  <c r="N880" i="6"/>
  <c r="M880" i="6"/>
  <c r="L880" i="6"/>
  <c r="K880" i="6"/>
  <c r="J880" i="6"/>
  <c r="I880" i="6"/>
  <c r="H880" i="6"/>
  <c r="R880" i="6" s="1"/>
  <c r="G880" i="6"/>
  <c r="F880" i="6"/>
  <c r="E880" i="6"/>
  <c r="D880" i="6"/>
  <c r="C880" i="6"/>
  <c r="N879" i="6"/>
  <c r="M879" i="6"/>
  <c r="L879" i="6"/>
  <c r="K879" i="6"/>
  <c r="J879" i="6"/>
  <c r="I879" i="6"/>
  <c r="H879" i="6"/>
  <c r="R879" i="6"/>
  <c r="G879" i="6"/>
  <c r="F879" i="6"/>
  <c r="E879" i="6"/>
  <c r="D879" i="6"/>
  <c r="C879" i="6"/>
  <c r="N878" i="6"/>
  <c r="M878" i="6"/>
  <c r="L878" i="6"/>
  <c r="K878" i="6"/>
  <c r="J878" i="6"/>
  <c r="I878" i="6"/>
  <c r="H878" i="6"/>
  <c r="G878" i="6"/>
  <c r="F878" i="6"/>
  <c r="E878" i="6"/>
  <c r="D878" i="6"/>
  <c r="C878" i="6"/>
  <c r="N877" i="6"/>
  <c r="M877" i="6"/>
  <c r="L877" i="6"/>
  <c r="K877" i="6"/>
  <c r="J877" i="6"/>
  <c r="I877" i="6"/>
  <c r="H877" i="6"/>
  <c r="R877" i="6"/>
  <c r="G877" i="6"/>
  <c r="F877" i="6"/>
  <c r="E877" i="6"/>
  <c r="D877" i="6"/>
  <c r="C877" i="6"/>
  <c r="N876" i="6"/>
  <c r="M876" i="6"/>
  <c r="L876" i="6"/>
  <c r="K876" i="6"/>
  <c r="J876" i="6"/>
  <c r="I876" i="6"/>
  <c r="H876" i="6"/>
  <c r="R876" i="6" s="1"/>
  <c r="G876" i="6"/>
  <c r="F876" i="6"/>
  <c r="E876" i="6"/>
  <c r="D876" i="6"/>
  <c r="C876" i="6"/>
  <c r="N875" i="6"/>
  <c r="M875" i="6"/>
  <c r="L875" i="6"/>
  <c r="K875" i="6"/>
  <c r="J875" i="6"/>
  <c r="I875" i="6"/>
  <c r="H875" i="6"/>
  <c r="R875" i="6"/>
  <c r="G875" i="6"/>
  <c r="F875" i="6"/>
  <c r="E875" i="6"/>
  <c r="D875" i="6"/>
  <c r="C875" i="6"/>
  <c r="N874" i="6"/>
  <c r="M874" i="6"/>
  <c r="L874" i="6"/>
  <c r="K874" i="6"/>
  <c r="J874" i="6"/>
  <c r="I874" i="6"/>
  <c r="H874" i="6"/>
  <c r="G874" i="6"/>
  <c r="F874" i="6"/>
  <c r="E874" i="6"/>
  <c r="D874" i="6"/>
  <c r="C874" i="6"/>
  <c r="N873" i="6"/>
  <c r="M873" i="6"/>
  <c r="L873" i="6"/>
  <c r="K873" i="6"/>
  <c r="J873" i="6"/>
  <c r="I873" i="6"/>
  <c r="H873" i="6"/>
  <c r="R873" i="6"/>
  <c r="G873" i="6"/>
  <c r="F873" i="6"/>
  <c r="E873" i="6"/>
  <c r="D873" i="6"/>
  <c r="C873" i="6"/>
  <c r="N872" i="6"/>
  <c r="M872" i="6"/>
  <c r="L872" i="6"/>
  <c r="K872" i="6"/>
  <c r="J872" i="6"/>
  <c r="I872" i="6"/>
  <c r="H872" i="6"/>
  <c r="R872" i="6" s="1"/>
  <c r="G872" i="6"/>
  <c r="F872" i="6"/>
  <c r="E872" i="6"/>
  <c r="D872" i="6"/>
  <c r="C872" i="6"/>
  <c r="N871" i="6"/>
  <c r="M871" i="6"/>
  <c r="L871" i="6"/>
  <c r="K871" i="6"/>
  <c r="J871" i="6"/>
  <c r="I871" i="6"/>
  <c r="H871" i="6"/>
  <c r="R871" i="6"/>
  <c r="G871" i="6"/>
  <c r="F871" i="6"/>
  <c r="E871" i="6"/>
  <c r="D871" i="6"/>
  <c r="C871" i="6"/>
  <c r="N870" i="6"/>
  <c r="M870" i="6"/>
  <c r="L870" i="6"/>
  <c r="K870" i="6"/>
  <c r="J870" i="6"/>
  <c r="I870" i="6"/>
  <c r="H870" i="6"/>
  <c r="G870" i="6"/>
  <c r="F870" i="6"/>
  <c r="E870" i="6"/>
  <c r="D870" i="6"/>
  <c r="C870" i="6"/>
  <c r="N869" i="6"/>
  <c r="M869" i="6"/>
  <c r="L869" i="6"/>
  <c r="K869" i="6"/>
  <c r="J869" i="6"/>
  <c r="I869" i="6"/>
  <c r="H869" i="6"/>
  <c r="R869" i="6"/>
  <c r="G869" i="6"/>
  <c r="F869" i="6"/>
  <c r="E869" i="6"/>
  <c r="D869" i="6"/>
  <c r="C869" i="6"/>
  <c r="N868" i="6"/>
  <c r="M868" i="6"/>
  <c r="L868" i="6"/>
  <c r="K868" i="6"/>
  <c r="J868" i="6"/>
  <c r="I868" i="6"/>
  <c r="H868" i="6"/>
  <c r="R868" i="6" s="1"/>
  <c r="G868" i="6"/>
  <c r="F868" i="6"/>
  <c r="E868" i="6"/>
  <c r="D868" i="6"/>
  <c r="C868" i="6"/>
  <c r="N867" i="6"/>
  <c r="M867" i="6"/>
  <c r="L867" i="6"/>
  <c r="K867" i="6"/>
  <c r="J867" i="6"/>
  <c r="I867" i="6"/>
  <c r="H867" i="6"/>
  <c r="R867" i="6"/>
  <c r="G867" i="6"/>
  <c r="F867" i="6"/>
  <c r="E867" i="6"/>
  <c r="D867" i="6"/>
  <c r="C867" i="6"/>
  <c r="N866" i="6"/>
  <c r="M866" i="6"/>
  <c r="L866" i="6"/>
  <c r="K866" i="6"/>
  <c r="J866" i="6"/>
  <c r="I866" i="6"/>
  <c r="H866" i="6"/>
  <c r="G866" i="6"/>
  <c r="F866" i="6"/>
  <c r="E866" i="6"/>
  <c r="D866" i="6"/>
  <c r="C866" i="6"/>
  <c r="N865" i="6"/>
  <c r="M865" i="6"/>
  <c r="L865" i="6"/>
  <c r="K865" i="6"/>
  <c r="J865" i="6"/>
  <c r="I865" i="6"/>
  <c r="H865" i="6"/>
  <c r="R865" i="6"/>
  <c r="G865" i="6"/>
  <c r="F865" i="6"/>
  <c r="E865" i="6"/>
  <c r="D865" i="6"/>
  <c r="C865" i="6"/>
  <c r="N864" i="6"/>
  <c r="M864" i="6"/>
  <c r="L864" i="6"/>
  <c r="K864" i="6"/>
  <c r="J864" i="6"/>
  <c r="I864" i="6"/>
  <c r="H864" i="6"/>
  <c r="R864" i="6" s="1"/>
  <c r="G864" i="6"/>
  <c r="F864" i="6"/>
  <c r="E864" i="6"/>
  <c r="D864" i="6"/>
  <c r="C864" i="6"/>
  <c r="N863" i="6"/>
  <c r="M863" i="6"/>
  <c r="L863" i="6"/>
  <c r="K863" i="6"/>
  <c r="J863" i="6"/>
  <c r="I863" i="6"/>
  <c r="H863" i="6"/>
  <c r="R863" i="6"/>
  <c r="G863" i="6"/>
  <c r="F863" i="6"/>
  <c r="E863" i="6"/>
  <c r="D863" i="6"/>
  <c r="C863" i="6"/>
  <c r="N862" i="6"/>
  <c r="M862" i="6"/>
  <c r="L862" i="6"/>
  <c r="K862" i="6"/>
  <c r="J862" i="6"/>
  <c r="I862" i="6"/>
  <c r="H862" i="6"/>
  <c r="G862" i="6"/>
  <c r="F862" i="6"/>
  <c r="E862" i="6"/>
  <c r="D862" i="6"/>
  <c r="C862" i="6"/>
  <c r="N861" i="6"/>
  <c r="M861" i="6"/>
  <c r="L861" i="6"/>
  <c r="K861" i="6"/>
  <c r="J861" i="6"/>
  <c r="I861" i="6"/>
  <c r="H861" i="6"/>
  <c r="R861" i="6"/>
  <c r="G861" i="6"/>
  <c r="F861" i="6"/>
  <c r="E861" i="6"/>
  <c r="D861" i="6"/>
  <c r="C861" i="6"/>
  <c r="N860" i="6"/>
  <c r="M860" i="6"/>
  <c r="L860" i="6"/>
  <c r="K860" i="6"/>
  <c r="J860" i="6"/>
  <c r="I860" i="6"/>
  <c r="H860" i="6"/>
  <c r="R860" i="6" s="1"/>
  <c r="G860" i="6"/>
  <c r="F860" i="6"/>
  <c r="E860" i="6"/>
  <c r="D860" i="6"/>
  <c r="C860" i="6"/>
  <c r="N859" i="6"/>
  <c r="M859" i="6"/>
  <c r="L859" i="6"/>
  <c r="K859" i="6"/>
  <c r="J859" i="6"/>
  <c r="I859" i="6"/>
  <c r="H859" i="6"/>
  <c r="R859" i="6"/>
  <c r="G859" i="6"/>
  <c r="F859" i="6"/>
  <c r="E859" i="6"/>
  <c r="D859" i="6"/>
  <c r="C859" i="6"/>
  <c r="N858" i="6"/>
  <c r="M858" i="6"/>
  <c r="L858" i="6"/>
  <c r="K858" i="6"/>
  <c r="J858" i="6"/>
  <c r="I858" i="6"/>
  <c r="H858" i="6"/>
  <c r="G858" i="6"/>
  <c r="F858" i="6"/>
  <c r="E858" i="6"/>
  <c r="D858" i="6"/>
  <c r="C858" i="6"/>
  <c r="N857" i="6"/>
  <c r="M857" i="6"/>
  <c r="L857" i="6"/>
  <c r="K857" i="6"/>
  <c r="J857" i="6"/>
  <c r="I857" i="6"/>
  <c r="H857" i="6"/>
  <c r="R857" i="6"/>
  <c r="G857" i="6"/>
  <c r="F857" i="6"/>
  <c r="E857" i="6"/>
  <c r="D857" i="6"/>
  <c r="C857" i="6"/>
  <c r="N856" i="6"/>
  <c r="M856" i="6"/>
  <c r="L856" i="6"/>
  <c r="K856" i="6"/>
  <c r="J856" i="6"/>
  <c r="I856" i="6"/>
  <c r="H856" i="6"/>
  <c r="R856" i="6" s="1"/>
  <c r="G856" i="6"/>
  <c r="F856" i="6"/>
  <c r="E856" i="6"/>
  <c r="D856" i="6"/>
  <c r="C856" i="6"/>
  <c r="N855" i="6"/>
  <c r="M855" i="6"/>
  <c r="L855" i="6"/>
  <c r="K855" i="6"/>
  <c r="J855" i="6"/>
  <c r="I855" i="6"/>
  <c r="H855" i="6"/>
  <c r="R855" i="6"/>
  <c r="G855" i="6"/>
  <c r="F855" i="6"/>
  <c r="E855" i="6"/>
  <c r="D855" i="6"/>
  <c r="C855" i="6"/>
  <c r="N854" i="6"/>
  <c r="M854" i="6"/>
  <c r="L854" i="6"/>
  <c r="K854" i="6"/>
  <c r="J854" i="6"/>
  <c r="I854" i="6"/>
  <c r="H854" i="6"/>
  <c r="R854" i="6" s="1"/>
  <c r="G854" i="6"/>
  <c r="F854" i="6"/>
  <c r="E854" i="6"/>
  <c r="D854" i="6"/>
  <c r="C854" i="6"/>
  <c r="N853" i="6"/>
  <c r="M853" i="6"/>
  <c r="L853" i="6"/>
  <c r="K853" i="6"/>
  <c r="J853" i="6"/>
  <c r="I853" i="6"/>
  <c r="H853" i="6"/>
  <c r="R853" i="6"/>
  <c r="G853" i="6"/>
  <c r="F853" i="6"/>
  <c r="E853" i="6"/>
  <c r="D853" i="6"/>
  <c r="C853" i="6"/>
  <c r="N852" i="6"/>
  <c r="M852" i="6"/>
  <c r="L852" i="6"/>
  <c r="K852" i="6"/>
  <c r="J852" i="6"/>
  <c r="I852" i="6"/>
  <c r="H852" i="6"/>
  <c r="R852" i="6" s="1"/>
  <c r="G852" i="6"/>
  <c r="F852" i="6"/>
  <c r="E852" i="6"/>
  <c r="D852" i="6"/>
  <c r="C852" i="6"/>
  <c r="N851" i="6"/>
  <c r="M851" i="6"/>
  <c r="L851" i="6"/>
  <c r="K851" i="6"/>
  <c r="J851" i="6"/>
  <c r="I851" i="6"/>
  <c r="H851" i="6"/>
  <c r="R851" i="6"/>
  <c r="G851" i="6"/>
  <c r="F851" i="6"/>
  <c r="E851" i="6"/>
  <c r="D851" i="6"/>
  <c r="C851" i="6"/>
  <c r="N850" i="6"/>
  <c r="M850" i="6"/>
  <c r="L850" i="6"/>
  <c r="K850" i="6"/>
  <c r="J850" i="6"/>
  <c r="I850" i="6"/>
  <c r="H850" i="6"/>
  <c r="G850" i="6"/>
  <c r="F850" i="6"/>
  <c r="E850" i="6"/>
  <c r="D850" i="6"/>
  <c r="C850" i="6"/>
  <c r="N849" i="6"/>
  <c r="M849" i="6"/>
  <c r="L849" i="6"/>
  <c r="K849" i="6"/>
  <c r="J849" i="6"/>
  <c r="I849" i="6"/>
  <c r="H849" i="6"/>
  <c r="R849" i="6"/>
  <c r="G849" i="6"/>
  <c r="F849" i="6"/>
  <c r="E849" i="6"/>
  <c r="D849" i="6"/>
  <c r="C849" i="6"/>
  <c r="N848" i="6"/>
  <c r="M848" i="6"/>
  <c r="L848" i="6"/>
  <c r="K848" i="6"/>
  <c r="J848" i="6"/>
  <c r="I848" i="6"/>
  <c r="H848" i="6"/>
  <c r="R848" i="6" s="1"/>
  <c r="G848" i="6"/>
  <c r="F848" i="6"/>
  <c r="E848" i="6"/>
  <c r="D848" i="6"/>
  <c r="C848" i="6"/>
  <c r="N847" i="6"/>
  <c r="M847" i="6"/>
  <c r="L847" i="6"/>
  <c r="K847" i="6"/>
  <c r="J847" i="6"/>
  <c r="I847" i="6"/>
  <c r="H847" i="6"/>
  <c r="R847" i="6"/>
  <c r="G847" i="6"/>
  <c r="F847" i="6"/>
  <c r="E847" i="6"/>
  <c r="D847" i="6"/>
  <c r="C847" i="6"/>
  <c r="N846" i="6"/>
  <c r="M846" i="6"/>
  <c r="L846" i="6"/>
  <c r="K846" i="6"/>
  <c r="J846" i="6"/>
  <c r="I846" i="6"/>
  <c r="H846" i="6"/>
  <c r="G846" i="6"/>
  <c r="F846" i="6"/>
  <c r="E846" i="6"/>
  <c r="D846" i="6"/>
  <c r="C846" i="6"/>
  <c r="N845" i="6"/>
  <c r="M845" i="6"/>
  <c r="L845" i="6"/>
  <c r="K845" i="6"/>
  <c r="J845" i="6"/>
  <c r="I845" i="6"/>
  <c r="H845" i="6"/>
  <c r="R845" i="6"/>
  <c r="G845" i="6"/>
  <c r="F845" i="6"/>
  <c r="E845" i="6"/>
  <c r="D845" i="6"/>
  <c r="C845" i="6"/>
  <c r="N844" i="6"/>
  <c r="M844" i="6"/>
  <c r="L844" i="6"/>
  <c r="K844" i="6"/>
  <c r="J844" i="6"/>
  <c r="I844" i="6"/>
  <c r="H844" i="6"/>
  <c r="R844" i="6" s="1"/>
  <c r="G844" i="6"/>
  <c r="F844" i="6"/>
  <c r="E844" i="6"/>
  <c r="D844" i="6"/>
  <c r="C844" i="6"/>
  <c r="N843" i="6"/>
  <c r="M843" i="6"/>
  <c r="L843" i="6"/>
  <c r="K843" i="6"/>
  <c r="J843" i="6"/>
  <c r="I843" i="6"/>
  <c r="H843" i="6"/>
  <c r="R843" i="6"/>
  <c r="G843" i="6"/>
  <c r="F843" i="6"/>
  <c r="E843" i="6"/>
  <c r="D843" i="6"/>
  <c r="C843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N841" i="6"/>
  <c r="M841" i="6"/>
  <c r="L841" i="6"/>
  <c r="K841" i="6"/>
  <c r="J841" i="6"/>
  <c r="I841" i="6"/>
  <c r="H841" i="6"/>
  <c r="R841" i="6"/>
  <c r="G841" i="6"/>
  <c r="F841" i="6"/>
  <c r="E841" i="6"/>
  <c r="D841" i="6"/>
  <c r="C841" i="6"/>
  <c r="N840" i="6"/>
  <c r="M840" i="6"/>
  <c r="L840" i="6"/>
  <c r="K840" i="6"/>
  <c r="J840" i="6"/>
  <c r="I840" i="6"/>
  <c r="H840" i="6"/>
  <c r="R840" i="6" s="1"/>
  <c r="G840" i="6"/>
  <c r="F840" i="6"/>
  <c r="E840" i="6"/>
  <c r="D840" i="6"/>
  <c r="C840" i="6"/>
  <c r="N839" i="6"/>
  <c r="M839" i="6"/>
  <c r="L839" i="6"/>
  <c r="K839" i="6"/>
  <c r="J839" i="6"/>
  <c r="I839" i="6"/>
  <c r="H839" i="6"/>
  <c r="R839" i="6"/>
  <c r="G839" i="6"/>
  <c r="F839" i="6"/>
  <c r="E839" i="6"/>
  <c r="D839" i="6"/>
  <c r="C839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N837" i="6"/>
  <c r="M837" i="6"/>
  <c r="L837" i="6"/>
  <c r="K837" i="6"/>
  <c r="J837" i="6"/>
  <c r="I837" i="6"/>
  <c r="H837" i="6"/>
  <c r="R837" i="6"/>
  <c r="G837" i="6"/>
  <c r="F837" i="6"/>
  <c r="E837" i="6"/>
  <c r="D837" i="6"/>
  <c r="C837" i="6"/>
  <c r="N836" i="6"/>
  <c r="M836" i="6"/>
  <c r="L836" i="6"/>
  <c r="K836" i="6"/>
  <c r="J836" i="6"/>
  <c r="I836" i="6"/>
  <c r="H836" i="6"/>
  <c r="R836" i="6" s="1"/>
  <c r="G836" i="6"/>
  <c r="F836" i="6"/>
  <c r="E836" i="6"/>
  <c r="D836" i="6"/>
  <c r="C836" i="6"/>
  <c r="N835" i="6"/>
  <c r="M835" i="6"/>
  <c r="L835" i="6"/>
  <c r="K835" i="6"/>
  <c r="J835" i="6"/>
  <c r="I835" i="6"/>
  <c r="H835" i="6"/>
  <c r="R835" i="6"/>
  <c r="G835" i="6"/>
  <c r="F835" i="6"/>
  <c r="E835" i="6"/>
  <c r="D835" i="6"/>
  <c r="C835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N833" i="6"/>
  <c r="M833" i="6"/>
  <c r="L833" i="6"/>
  <c r="K833" i="6"/>
  <c r="J833" i="6"/>
  <c r="I833" i="6"/>
  <c r="H833" i="6"/>
  <c r="R833" i="6"/>
  <c r="G833" i="6"/>
  <c r="F833" i="6"/>
  <c r="E833" i="6"/>
  <c r="D833" i="6"/>
  <c r="C833" i="6"/>
  <c r="N832" i="6"/>
  <c r="M832" i="6"/>
  <c r="L832" i="6"/>
  <c r="K832" i="6"/>
  <c r="J832" i="6"/>
  <c r="I832" i="6"/>
  <c r="H832" i="6"/>
  <c r="R832" i="6" s="1"/>
  <c r="G832" i="6"/>
  <c r="F832" i="6"/>
  <c r="E832" i="6"/>
  <c r="D832" i="6"/>
  <c r="C832" i="6"/>
  <c r="N831" i="6"/>
  <c r="M831" i="6"/>
  <c r="L831" i="6"/>
  <c r="K831" i="6"/>
  <c r="J831" i="6"/>
  <c r="I831" i="6"/>
  <c r="H831" i="6"/>
  <c r="R831" i="6"/>
  <c r="G831" i="6"/>
  <c r="F831" i="6"/>
  <c r="E831" i="6"/>
  <c r="D831" i="6"/>
  <c r="C831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N829" i="6"/>
  <c r="M829" i="6"/>
  <c r="L829" i="6"/>
  <c r="K829" i="6"/>
  <c r="J829" i="6"/>
  <c r="I829" i="6"/>
  <c r="H829" i="6"/>
  <c r="R829" i="6"/>
  <c r="G829" i="6"/>
  <c r="F829" i="6"/>
  <c r="E829" i="6"/>
  <c r="D829" i="6"/>
  <c r="C829" i="6"/>
  <c r="N828" i="6"/>
  <c r="M828" i="6"/>
  <c r="L828" i="6"/>
  <c r="K828" i="6"/>
  <c r="J828" i="6"/>
  <c r="I828" i="6"/>
  <c r="H828" i="6"/>
  <c r="R828" i="6" s="1"/>
  <c r="G828" i="6"/>
  <c r="F828" i="6"/>
  <c r="E828" i="6"/>
  <c r="D828" i="6"/>
  <c r="C828" i="6"/>
  <c r="N827" i="6"/>
  <c r="M827" i="6"/>
  <c r="L827" i="6"/>
  <c r="K827" i="6"/>
  <c r="J827" i="6"/>
  <c r="I827" i="6"/>
  <c r="H827" i="6"/>
  <c r="R827" i="6"/>
  <c r="G827" i="6"/>
  <c r="F827" i="6"/>
  <c r="E827" i="6"/>
  <c r="D827" i="6"/>
  <c r="C827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N825" i="6"/>
  <c r="M825" i="6"/>
  <c r="L825" i="6"/>
  <c r="K825" i="6"/>
  <c r="J825" i="6"/>
  <c r="I825" i="6"/>
  <c r="H825" i="6"/>
  <c r="R825" i="6"/>
  <c r="G825" i="6"/>
  <c r="F825" i="6"/>
  <c r="E825" i="6"/>
  <c r="D825" i="6"/>
  <c r="C825" i="6"/>
  <c r="N824" i="6"/>
  <c r="M824" i="6"/>
  <c r="L824" i="6"/>
  <c r="K824" i="6"/>
  <c r="J824" i="6"/>
  <c r="I824" i="6"/>
  <c r="H824" i="6"/>
  <c r="R824" i="6" s="1"/>
  <c r="G824" i="6"/>
  <c r="F824" i="6"/>
  <c r="E824" i="6"/>
  <c r="D824" i="6"/>
  <c r="C824" i="6"/>
  <c r="N823" i="6"/>
  <c r="M823" i="6"/>
  <c r="L823" i="6"/>
  <c r="K823" i="6"/>
  <c r="J823" i="6"/>
  <c r="I823" i="6"/>
  <c r="H823" i="6"/>
  <c r="R823" i="6"/>
  <c r="G823" i="6"/>
  <c r="F823" i="6"/>
  <c r="E823" i="6"/>
  <c r="D823" i="6"/>
  <c r="C823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N821" i="6"/>
  <c r="M821" i="6"/>
  <c r="L821" i="6"/>
  <c r="K821" i="6"/>
  <c r="J821" i="6"/>
  <c r="I821" i="6"/>
  <c r="H821" i="6"/>
  <c r="R821" i="6"/>
  <c r="G821" i="6"/>
  <c r="F821" i="6"/>
  <c r="E821" i="6"/>
  <c r="D821" i="6"/>
  <c r="C821" i="6"/>
  <c r="N820" i="6"/>
  <c r="M820" i="6"/>
  <c r="L820" i="6"/>
  <c r="K820" i="6"/>
  <c r="J820" i="6"/>
  <c r="I820" i="6"/>
  <c r="H820" i="6"/>
  <c r="R820" i="6" s="1"/>
  <c r="G820" i="6"/>
  <c r="F820" i="6"/>
  <c r="E820" i="6"/>
  <c r="D820" i="6"/>
  <c r="C820" i="6"/>
  <c r="N819" i="6"/>
  <c r="M819" i="6"/>
  <c r="L819" i="6"/>
  <c r="K819" i="6"/>
  <c r="J819" i="6"/>
  <c r="I819" i="6"/>
  <c r="H819" i="6"/>
  <c r="R819" i="6"/>
  <c r="G819" i="6"/>
  <c r="F819" i="6"/>
  <c r="E819" i="6"/>
  <c r="D819" i="6"/>
  <c r="C819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N817" i="6"/>
  <c r="M817" i="6"/>
  <c r="L817" i="6"/>
  <c r="K817" i="6"/>
  <c r="J817" i="6"/>
  <c r="I817" i="6"/>
  <c r="H817" i="6"/>
  <c r="R817" i="6"/>
  <c r="G817" i="6"/>
  <c r="F817" i="6"/>
  <c r="E817" i="6"/>
  <c r="D817" i="6"/>
  <c r="C817" i="6"/>
  <c r="N816" i="6"/>
  <c r="M816" i="6"/>
  <c r="L816" i="6"/>
  <c r="K816" i="6"/>
  <c r="J816" i="6"/>
  <c r="I816" i="6"/>
  <c r="H816" i="6"/>
  <c r="R816" i="6" s="1"/>
  <c r="G816" i="6"/>
  <c r="F816" i="6"/>
  <c r="E816" i="6"/>
  <c r="D816" i="6"/>
  <c r="C816" i="6"/>
  <c r="N815" i="6"/>
  <c r="M815" i="6"/>
  <c r="L815" i="6"/>
  <c r="K815" i="6"/>
  <c r="J815" i="6"/>
  <c r="I815" i="6"/>
  <c r="H815" i="6"/>
  <c r="R815" i="6"/>
  <c r="G815" i="6"/>
  <c r="F815" i="6"/>
  <c r="E815" i="6"/>
  <c r="D815" i="6"/>
  <c r="C815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N813" i="6"/>
  <c r="M813" i="6"/>
  <c r="L813" i="6"/>
  <c r="K813" i="6"/>
  <c r="J813" i="6"/>
  <c r="I813" i="6"/>
  <c r="H813" i="6"/>
  <c r="R813" i="6"/>
  <c r="G813" i="6"/>
  <c r="F813" i="6"/>
  <c r="E813" i="6"/>
  <c r="D813" i="6"/>
  <c r="C813" i="6"/>
  <c r="N812" i="6"/>
  <c r="M812" i="6"/>
  <c r="L812" i="6"/>
  <c r="K812" i="6"/>
  <c r="J812" i="6"/>
  <c r="I812" i="6"/>
  <c r="H812" i="6"/>
  <c r="R812" i="6" s="1"/>
  <c r="G812" i="6"/>
  <c r="F812" i="6"/>
  <c r="E812" i="6"/>
  <c r="D812" i="6"/>
  <c r="C812" i="6"/>
  <c r="N811" i="6"/>
  <c r="M811" i="6"/>
  <c r="L811" i="6"/>
  <c r="K811" i="6"/>
  <c r="J811" i="6"/>
  <c r="I811" i="6"/>
  <c r="H811" i="6"/>
  <c r="R811" i="6"/>
  <c r="G811" i="6"/>
  <c r="F811" i="6"/>
  <c r="E811" i="6"/>
  <c r="D811" i="6"/>
  <c r="C811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N809" i="6"/>
  <c r="M809" i="6"/>
  <c r="L809" i="6"/>
  <c r="K809" i="6"/>
  <c r="J809" i="6"/>
  <c r="I809" i="6"/>
  <c r="H809" i="6"/>
  <c r="R809" i="6"/>
  <c r="G809" i="6"/>
  <c r="F809" i="6"/>
  <c r="E809" i="6"/>
  <c r="D809" i="6"/>
  <c r="C809" i="6"/>
  <c r="N808" i="6"/>
  <c r="M808" i="6"/>
  <c r="L808" i="6"/>
  <c r="K808" i="6"/>
  <c r="J808" i="6"/>
  <c r="I808" i="6"/>
  <c r="H808" i="6"/>
  <c r="R808" i="6" s="1"/>
  <c r="G808" i="6"/>
  <c r="F808" i="6"/>
  <c r="E808" i="6"/>
  <c r="D808" i="6"/>
  <c r="C808" i="6"/>
  <c r="N807" i="6"/>
  <c r="M807" i="6"/>
  <c r="L807" i="6"/>
  <c r="K807" i="6"/>
  <c r="J807" i="6"/>
  <c r="I807" i="6"/>
  <c r="H807" i="6"/>
  <c r="R807" i="6"/>
  <c r="G807" i="6"/>
  <c r="F807" i="6"/>
  <c r="E807" i="6"/>
  <c r="D807" i="6"/>
  <c r="C807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N805" i="6"/>
  <c r="M805" i="6"/>
  <c r="L805" i="6"/>
  <c r="K805" i="6"/>
  <c r="J805" i="6"/>
  <c r="I805" i="6"/>
  <c r="H805" i="6"/>
  <c r="R805" i="6"/>
  <c r="G805" i="6"/>
  <c r="F805" i="6"/>
  <c r="E805" i="6"/>
  <c r="D805" i="6"/>
  <c r="C805" i="6"/>
  <c r="N804" i="6"/>
  <c r="M804" i="6"/>
  <c r="L804" i="6"/>
  <c r="K804" i="6"/>
  <c r="J804" i="6"/>
  <c r="I804" i="6"/>
  <c r="H804" i="6"/>
  <c r="R804" i="6" s="1"/>
  <c r="G804" i="6"/>
  <c r="F804" i="6"/>
  <c r="E804" i="6"/>
  <c r="D804" i="6"/>
  <c r="C804" i="6"/>
  <c r="N803" i="6"/>
  <c r="M803" i="6"/>
  <c r="L803" i="6"/>
  <c r="K803" i="6"/>
  <c r="J803" i="6"/>
  <c r="I803" i="6"/>
  <c r="H803" i="6"/>
  <c r="R803" i="6"/>
  <c r="G803" i="6"/>
  <c r="F803" i="6"/>
  <c r="E803" i="6"/>
  <c r="D803" i="6"/>
  <c r="C803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N801" i="6"/>
  <c r="M801" i="6"/>
  <c r="L801" i="6"/>
  <c r="K801" i="6"/>
  <c r="J801" i="6"/>
  <c r="I801" i="6"/>
  <c r="H801" i="6"/>
  <c r="R801" i="6"/>
  <c r="G801" i="6"/>
  <c r="F801" i="6"/>
  <c r="E801" i="6"/>
  <c r="D801" i="6"/>
  <c r="C801" i="6"/>
  <c r="N800" i="6"/>
  <c r="M800" i="6"/>
  <c r="L800" i="6"/>
  <c r="K800" i="6"/>
  <c r="J800" i="6"/>
  <c r="I800" i="6"/>
  <c r="H800" i="6"/>
  <c r="R800" i="6" s="1"/>
  <c r="G800" i="6"/>
  <c r="F800" i="6"/>
  <c r="E800" i="6"/>
  <c r="D800" i="6"/>
  <c r="C800" i="6"/>
  <c r="N799" i="6"/>
  <c r="M799" i="6"/>
  <c r="L799" i="6"/>
  <c r="K799" i="6"/>
  <c r="J799" i="6"/>
  <c r="I799" i="6"/>
  <c r="H799" i="6"/>
  <c r="R799" i="6"/>
  <c r="G799" i="6"/>
  <c r="F799" i="6"/>
  <c r="E799" i="6"/>
  <c r="D799" i="6"/>
  <c r="C799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N797" i="6"/>
  <c r="M797" i="6"/>
  <c r="L797" i="6"/>
  <c r="K797" i="6"/>
  <c r="J797" i="6"/>
  <c r="I797" i="6"/>
  <c r="H797" i="6"/>
  <c r="R797" i="6"/>
  <c r="G797" i="6"/>
  <c r="F797" i="6"/>
  <c r="E797" i="6"/>
  <c r="D797" i="6"/>
  <c r="C797" i="6"/>
  <c r="N796" i="6"/>
  <c r="M796" i="6"/>
  <c r="L796" i="6"/>
  <c r="K796" i="6"/>
  <c r="J796" i="6"/>
  <c r="I796" i="6"/>
  <c r="H796" i="6"/>
  <c r="R796" i="6" s="1"/>
  <c r="G796" i="6"/>
  <c r="F796" i="6"/>
  <c r="E796" i="6"/>
  <c r="D796" i="6"/>
  <c r="C796" i="6"/>
  <c r="N795" i="6"/>
  <c r="M795" i="6"/>
  <c r="L795" i="6"/>
  <c r="K795" i="6"/>
  <c r="J795" i="6"/>
  <c r="I795" i="6"/>
  <c r="H795" i="6"/>
  <c r="R795" i="6"/>
  <c r="G795" i="6"/>
  <c r="F795" i="6"/>
  <c r="E795" i="6"/>
  <c r="D795" i="6"/>
  <c r="C795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N793" i="6"/>
  <c r="M793" i="6"/>
  <c r="L793" i="6"/>
  <c r="K793" i="6"/>
  <c r="J793" i="6"/>
  <c r="I793" i="6"/>
  <c r="H793" i="6"/>
  <c r="R793" i="6"/>
  <c r="G793" i="6"/>
  <c r="F793" i="6"/>
  <c r="E793" i="6"/>
  <c r="D793" i="6"/>
  <c r="C793" i="6"/>
  <c r="N792" i="6"/>
  <c r="M792" i="6"/>
  <c r="L792" i="6"/>
  <c r="K792" i="6"/>
  <c r="J792" i="6"/>
  <c r="I792" i="6"/>
  <c r="H792" i="6"/>
  <c r="R792" i="6" s="1"/>
  <c r="G792" i="6"/>
  <c r="F792" i="6"/>
  <c r="E792" i="6"/>
  <c r="D792" i="6"/>
  <c r="C792" i="6"/>
  <c r="N791" i="6"/>
  <c r="M791" i="6"/>
  <c r="L791" i="6"/>
  <c r="K791" i="6"/>
  <c r="J791" i="6"/>
  <c r="I791" i="6"/>
  <c r="H791" i="6"/>
  <c r="R791" i="6"/>
  <c r="G791" i="6"/>
  <c r="F791" i="6"/>
  <c r="E791" i="6"/>
  <c r="D791" i="6"/>
  <c r="C791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N789" i="6"/>
  <c r="M789" i="6"/>
  <c r="L789" i="6"/>
  <c r="K789" i="6"/>
  <c r="J789" i="6"/>
  <c r="I789" i="6"/>
  <c r="H789" i="6"/>
  <c r="R789" i="6"/>
  <c r="G789" i="6"/>
  <c r="F789" i="6"/>
  <c r="E789" i="6"/>
  <c r="D789" i="6"/>
  <c r="C789" i="6"/>
  <c r="N788" i="6"/>
  <c r="M788" i="6"/>
  <c r="L788" i="6"/>
  <c r="K788" i="6"/>
  <c r="J788" i="6"/>
  <c r="I788" i="6"/>
  <c r="H788" i="6"/>
  <c r="R788" i="6" s="1"/>
  <c r="G788" i="6"/>
  <c r="F788" i="6"/>
  <c r="E788" i="6"/>
  <c r="D788" i="6"/>
  <c r="C788" i="6"/>
  <c r="N787" i="6"/>
  <c r="M787" i="6"/>
  <c r="L787" i="6"/>
  <c r="K787" i="6"/>
  <c r="J787" i="6"/>
  <c r="I787" i="6"/>
  <c r="H787" i="6"/>
  <c r="R787" i="6"/>
  <c r="G787" i="6"/>
  <c r="F787" i="6"/>
  <c r="E787" i="6"/>
  <c r="D787" i="6"/>
  <c r="C787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N785" i="6"/>
  <c r="M785" i="6"/>
  <c r="L785" i="6"/>
  <c r="K785" i="6"/>
  <c r="J785" i="6"/>
  <c r="I785" i="6"/>
  <c r="H785" i="6"/>
  <c r="R785" i="6"/>
  <c r="G785" i="6"/>
  <c r="F785" i="6"/>
  <c r="E785" i="6"/>
  <c r="D785" i="6"/>
  <c r="C785" i="6"/>
  <c r="N784" i="6"/>
  <c r="M784" i="6"/>
  <c r="L784" i="6"/>
  <c r="K784" i="6"/>
  <c r="J784" i="6"/>
  <c r="I784" i="6"/>
  <c r="H784" i="6"/>
  <c r="R784" i="6" s="1"/>
  <c r="G784" i="6"/>
  <c r="F784" i="6"/>
  <c r="E784" i="6"/>
  <c r="D784" i="6"/>
  <c r="C784" i="6"/>
  <c r="N783" i="6"/>
  <c r="M783" i="6"/>
  <c r="L783" i="6"/>
  <c r="K783" i="6"/>
  <c r="J783" i="6"/>
  <c r="I783" i="6"/>
  <c r="H783" i="6"/>
  <c r="R783" i="6"/>
  <c r="G783" i="6"/>
  <c r="F783" i="6"/>
  <c r="E783" i="6"/>
  <c r="D783" i="6"/>
  <c r="C783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N781" i="6"/>
  <c r="M781" i="6"/>
  <c r="L781" i="6"/>
  <c r="K781" i="6"/>
  <c r="J781" i="6"/>
  <c r="I781" i="6"/>
  <c r="H781" i="6"/>
  <c r="R781" i="6"/>
  <c r="G781" i="6"/>
  <c r="F781" i="6"/>
  <c r="E781" i="6"/>
  <c r="D781" i="6"/>
  <c r="C781" i="6"/>
  <c r="N780" i="6"/>
  <c r="M780" i="6"/>
  <c r="L780" i="6"/>
  <c r="K780" i="6"/>
  <c r="J780" i="6"/>
  <c r="I780" i="6"/>
  <c r="H780" i="6"/>
  <c r="R780" i="6" s="1"/>
  <c r="G780" i="6"/>
  <c r="F780" i="6"/>
  <c r="E780" i="6"/>
  <c r="D780" i="6"/>
  <c r="C780" i="6"/>
  <c r="N779" i="6"/>
  <c r="M779" i="6"/>
  <c r="L779" i="6"/>
  <c r="K779" i="6"/>
  <c r="J779" i="6"/>
  <c r="I779" i="6"/>
  <c r="H779" i="6"/>
  <c r="R779" i="6"/>
  <c r="G779" i="6"/>
  <c r="F779" i="6"/>
  <c r="E779" i="6"/>
  <c r="D779" i="6"/>
  <c r="C779" i="6"/>
  <c r="N778" i="6"/>
  <c r="M778" i="6"/>
  <c r="L778" i="6"/>
  <c r="K778" i="6"/>
  <c r="J778" i="6"/>
  <c r="I778" i="6"/>
  <c r="H778" i="6"/>
  <c r="G778" i="6"/>
  <c r="F778" i="6"/>
  <c r="E778" i="6"/>
  <c r="D778" i="6"/>
  <c r="C778" i="6"/>
  <c r="N777" i="6"/>
  <c r="M777" i="6"/>
  <c r="L777" i="6"/>
  <c r="K777" i="6"/>
  <c r="J777" i="6"/>
  <c r="I777" i="6"/>
  <c r="H777" i="6"/>
  <c r="R777" i="6"/>
  <c r="G777" i="6"/>
  <c r="F777" i="6"/>
  <c r="E777" i="6"/>
  <c r="D777" i="6"/>
  <c r="C777" i="6"/>
  <c r="N776" i="6"/>
  <c r="M776" i="6"/>
  <c r="L776" i="6"/>
  <c r="K776" i="6"/>
  <c r="J776" i="6"/>
  <c r="I776" i="6"/>
  <c r="H776" i="6"/>
  <c r="R776" i="6" s="1"/>
  <c r="G776" i="6"/>
  <c r="F776" i="6"/>
  <c r="E776" i="6"/>
  <c r="D776" i="6"/>
  <c r="C776" i="6"/>
  <c r="N775" i="6"/>
  <c r="M775" i="6"/>
  <c r="L775" i="6"/>
  <c r="K775" i="6"/>
  <c r="J775" i="6"/>
  <c r="I775" i="6"/>
  <c r="H775" i="6"/>
  <c r="R775" i="6"/>
  <c r="G775" i="6"/>
  <c r="F775" i="6"/>
  <c r="E775" i="6"/>
  <c r="D775" i="6"/>
  <c r="C775" i="6"/>
  <c r="N774" i="6"/>
  <c r="M774" i="6"/>
  <c r="L774" i="6"/>
  <c r="K774" i="6"/>
  <c r="J774" i="6"/>
  <c r="I774" i="6"/>
  <c r="H774" i="6"/>
  <c r="G774" i="6"/>
  <c r="F774" i="6"/>
  <c r="E774" i="6"/>
  <c r="D774" i="6"/>
  <c r="C774" i="6"/>
  <c r="N773" i="6"/>
  <c r="M773" i="6"/>
  <c r="L773" i="6"/>
  <c r="K773" i="6"/>
  <c r="J773" i="6"/>
  <c r="I773" i="6"/>
  <c r="H773" i="6"/>
  <c r="R773" i="6"/>
  <c r="G773" i="6"/>
  <c r="F773" i="6"/>
  <c r="E773" i="6"/>
  <c r="D773" i="6"/>
  <c r="C773" i="6"/>
  <c r="N772" i="6"/>
  <c r="M772" i="6"/>
  <c r="L772" i="6"/>
  <c r="K772" i="6"/>
  <c r="J772" i="6"/>
  <c r="I772" i="6"/>
  <c r="H772" i="6"/>
  <c r="R772" i="6" s="1"/>
  <c r="G772" i="6"/>
  <c r="F772" i="6"/>
  <c r="E772" i="6"/>
  <c r="D772" i="6"/>
  <c r="C772" i="6"/>
  <c r="N771" i="6"/>
  <c r="M771" i="6"/>
  <c r="L771" i="6"/>
  <c r="K771" i="6"/>
  <c r="J771" i="6"/>
  <c r="I771" i="6"/>
  <c r="H771" i="6"/>
  <c r="R771" i="6"/>
  <c r="G771" i="6"/>
  <c r="F771" i="6"/>
  <c r="E771" i="6"/>
  <c r="D771" i="6"/>
  <c r="C771" i="6"/>
  <c r="N770" i="6"/>
  <c r="M770" i="6"/>
  <c r="L770" i="6"/>
  <c r="K770" i="6"/>
  <c r="J770" i="6"/>
  <c r="I770" i="6"/>
  <c r="H770" i="6"/>
  <c r="G770" i="6"/>
  <c r="F770" i="6"/>
  <c r="E770" i="6"/>
  <c r="D770" i="6"/>
  <c r="C770" i="6"/>
  <c r="N769" i="6"/>
  <c r="M769" i="6"/>
  <c r="L769" i="6"/>
  <c r="K769" i="6"/>
  <c r="J769" i="6"/>
  <c r="I769" i="6"/>
  <c r="H769" i="6"/>
  <c r="R769" i="6"/>
  <c r="G769" i="6"/>
  <c r="F769" i="6"/>
  <c r="E769" i="6"/>
  <c r="D769" i="6"/>
  <c r="C769" i="6"/>
  <c r="N768" i="6"/>
  <c r="M768" i="6"/>
  <c r="L768" i="6"/>
  <c r="K768" i="6"/>
  <c r="J768" i="6"/>
  <c r="I768" i="6"/>
  <c r="H768" i="6"/>
  <c r="R768" i="6" s="1"/>
  <c r="G768" i="6"/>
  <c r="F768" i="6"/>
  <c r="E768" i="6"/>
  <c r="D768" i="6"/>
  <c r="C768" i="6"/>
  <c r="N767" i="6"/>
  <c r="M767" i="6"/>
  <c r="L767" i="6"/>
  <c r="K767" i="6"/>
  <c r="J767" i="6"/>
  <c r="I767" i="6"/>
  <c r="H767" i="6"/>
  <c r="R767" i="6"/>
  <c r="G767" i="6"/>
  <c r="F767" i="6"/>
  <c r="E767" i="6"/>
  <c r="D767" i="6"/>
  <c r="C767" i="6"/>
  <c r="N766" i="6"/>
  <c r="M766" i="6"/>
  <c r="L766" i="6"/>
  <c r="K766" i="6"/>
  <c r="J766" i="6"/>
  <c r="I766" i="6"/>
  <c r="H766" i="6"/>
  <c r="G766" i="6"/>
  <c r="F766" i="6"/>
  <c r="E766" i="6"/>
  <c r="D766" i="6"/>
  <c r="C766" i="6"/>
  <c r="N765" i="6"/>
  <c r="M765" i="6"/>
  <c r="L765" i="6"/>
  <c r="K765" i="6"/>
  <c r="J765" i="6"/>
  <c r="I765" i="6"/>
  <c r="H765" i="6"/>
  <c r="R765" i="6"/>
  <c r="G765" i="6"/>
  <c r="F765" i="6"/>
  <c r="E765" i="6"/>
  <c r="D765" i="6"/>
  <c r="C765" i="6"/>
  <c r="N764" i="6"/>
  <c r="M764" i="6"/>
  <c r="L764" i="6"/>
  <c r="K764" i="6"/>
  <c r="J764" i="6"/>
  <c r="I764" i="6"/>
  <c r="H764" i="6"/>
  <c r="R764" i="6" s="1"/>
  <c r="G764" i="6"/>
  <c r="F764" i="6"/>
  <c r="E764" i="6"/>
  <c r="D764" i="6"/>
  <c r="C764" i="6"/>
  <c r="N763" i="6"/>
  <c r="M763" i="6"/>
  <c r="L763" i="6"/>
  <c r="K763" i="6"/>
  <c r="J763" i="6"/>
  <c r="I763" i="6"/>
  <c r="H763" i="6"/>
  <c r="R763" i="6"/>
  <c r="G763" i="6"/>
  <c r="F763" i="6"/>
  <c r="E763" i="6"/>
  <c r="D763" i="6"/>
  <c r="C763" i="6"/>
  <c r="N762" i="6"/>
  <c r="M762" i="6"/>
  <c r="L762" i="6"/>
  <c r="K762" i="6"/>
  <c r="J762" i="6"/>
  <c r="I762" i="6"/>
  <c r="H762" i="6"/>
  <c r="G762" i="6"/>
  <c r="F762" i="6"/>
  <c r="E762" i="6"/>
  <c r="D762" i="6"/>
  <c r="C762" i="6"/>
  <c r="N761" i="6"/>
  <c r="M761" i="6"/>
  <c r="L761" i="6"/>
  <c r="K761" i="6"/>
  <c r="J761" i="6"/>
  <c r="I761" i="6"/>
  <c r="H761" i="6"/>
  <c r="R761" i="6"/>
  <c r="G761" i="6"/>
  <c r="F761" i="6"/>
  <c r="E761" i="6"/>
  <c r="D761" i="6"/>
  <c r="C761" i="6"/>
  <c r="N760" i="6"/>
  <c r="M760" i="6"/>
  <c r="L760" i="6"/>
  <c r="K760" i="6"/>
  <c r="J760" i="6"/>
  <c r="I760" i="6"/>
  <c r="H760" i="6"/>
  <c r="R760" i="6" s="1"/>
  <c r="G760" i="6"/>
  <c r="F760" i="6"/>
  <c r="E760" i="6"/>
  <c r="D760" i="6"/>
  <c r="C760" i="6"/>
  <c r="N759" i="6"/>
  <c r="M759" i="6"/>
  <c r="L759" i="6"/>
  <c r="K759" i="6"/>
  <c r="J759" i="6"/>
  <c r="I759" i="6"/>
  <c r="H759" i="6"/>
  <c r="R759" i="6"/>
  <c r="G759" i="6"/>
  <c r="F759" i="6"/>
  <c r="E759" i="6"/>
  <c r="D759" i="6"/>
  <c r="C759" i="6"/>
  <c r="N758" i="6"/>
  <c r="M758" i="6"/>
  <c r="L758" i="6"/>
  <c r="K758" i="6"/>
  <c r="J758" i="6"/>
  <c r="I758" i="6"/>
  <c r="H758" i="6"/>
  <c r="G758" i="6"/>
  <c r="F758" i="6"/>
  <c r="E758" i="6"/>
  <c r="D758" i="6"/>
  <c r="C758" i="6"/>
  <c r="N757" i="6"/>
  <c r="M757" i="6"/>
  <c r="L757" i="6"/>
  <c r="K757" i="6"/>
  <c r="J757" i="6"/>
  <c r="I757" i="6"/>
  <c r="H757" i="6"/>
  <c r="R757" i="6"/>
  <c r="G757" i="6"/>
  <c r="F757" i="6"/>
  <c r="E757" i="6"/>
  <c r="D757" i="6"/>
  <c r="C757" i="6"/>
  <c r="N756" i="6"/>
  <c r="M756" i="6"/>
  <c r="L756" i="6"/>
  <c r="K756" i="6"/>
  <c r="J756" i="6"/>
  <c r="I756" i="6"/>
  <c r="H756" i="6"/>
  <c r="R756" i="6" s="1"/>
  <c r="G756" i="6"/>
  <c r="F756" i="6"/>
  <c r="E756" i="6"/>
  <c r="D756" i="6"/>
  <c r="C756" i="6"/>
  <c r="N755" i="6"/>
  <c r="M755" i="6"/>
  <c r="L755" i="6"/>
  <c r="K755" i="6"/>
  <c r="J755" i="6"/>
  <c r="I755" i="6"/>
  <c r="H755" i="6"/>
  <c r="R755" i="6"/>
  <c r="G755" i="6"/>
  <c r="F755" i="6"/>
  <c r="E755" i="6"/>
  <c r="D755" i="6"/>
  <c r="C755" i="6"/>
  <c r="N754" i="6"/>
  <c r="M754" i="6"/>
  <c r="L754" i="6"/>
  <c r="K754" i="6"/>
  <c r="J754" i="6"/>
  <c r="I754" i="6"/>
  <c r="H754" i="6"/>
  <c r="G754" i="6"/>
  <c r="F754" i="6"/>
  <c r="E754" i="6"/>
  <c r="D754" i="6"/>
  <c r="C754" i="6"/>
  <c r="N753" i="6"/>
  <c r="M753" i="6"/>
  <c r="L753" i="6"/>
  <c r="K753" i="6"/>
  <c r="J753" i="6"/>
  <c r="I753" i="6"/>
  <c r="H753" i="6"/>
  <c r="R753" i="6"/>
  <c r="G753" i="6"/>
  <c r="F753" i="6"/>
  <c r="E753" i="6"/>
  <c r="D753" i="6"/>
  <c r="C753" i="6"/>
  <c r="N752" i="6"/>
  <c r="M752" i="6"/>
  <c r="L752" i="6"/>
  <c r="K752" i="6"/>
  <c r="J752" i="6"/>
  <c r="I752" i="6"/>
  <c r="H752" i="6"/>
  <c r="R752" i="6" s="1"/>
  <c r="G752" i="6"/>
  <c r="F752" i="6"/>
  <c r="E752" i="6"/>
  <c r="D752" i="6"/>
  <c r="C752" i="6"/>
  <c r="N751" i="6"/>
  <c r="M751" i="6"/>
  <c r="L751" i="6"/>
  <c r="K751" i="6"/>
  <c r="J751" i="6"/>
  <c r="I751" i="6"/>
  <c r="H751" i="6"/>
  <c r="R751" i="6"/>
  <c r="G751" i="6"/>
  <c r="F751" i="6"/>
  <c r="E751" i="6"/>
  <c r="D751" i="6"/>
  <c r="C751" i="6"/>
  <c r="N750" i="6"/>
  <c r="M750" i="6"/>
  <c r="L750" i="6"/>
  <c r="K750" i="6"/>
  <c r="J750" i="6"/>
  <c r="I750" i="6"/>
  <c r="H750" i="6"/>
  <c r="G750" i="6"/>
  <c r="F750" i="6"/>
  <c r="E750" i="6"/>
  <c r="D750" i="6"/>
  <c r="C750" i="6"/>
  <c r="N749" i="6"/>
  <c r="M749" i="6"/>
  <c r="L749" i="6"/>
  <c r="K749" i="6"/>
  <c r="J749" i="6"/>
  <c r="I749" i="6"/>
  <c r="H749" i="6"/>
  <c r="R749" i="6"/>
  <c r="G749" i="6"/>
  <c r="F749" i="6"/>
  <c r="E749" i="6"/>
  <c r="D749" i="6"/>
  <c r="C749" i="6"/>
  <c r="N748" i="6"/>
  <c r="M748" i="6"/>
  <c r="L748" i="6"/>
  <c r="K748" i="6"/>
  <c r="J748" i="6"/>
  <c r="I748" i="6"/>
  <c r="H748" i="6"/>
  <c r="R748" i="6" s="1"/>
  <c r="G748" i="6"/>
  <c r="F748" i="6"/>
  <c r="E748" i="6"/>
  <c r="D748" i="6"/>
  <c r="C748" i="6"/>
  <c r="N747" i="6"/>
  <c r="M747" i="6"/>
  <c r="L747" i="6"/>
  <c r="K747" i="6"/>
  <c r="J747" i="6"/>
  <c r="I747" i="6"/>
  <c r="H747" i="6"/>
  <c r="R747" i="6"/>
  <c r="G747" i="6"/>
  <c r="F747" i="6"/>
  <c r="E747" i="6"/>
  <c r="D747" i="6"/>
  <c r="C747" i="6"/>
  <c r="N746" i="6"/>
  <c r="M746" i="6"/>
  <c r="L746" i="6"/>
  <c r="K746" i="6"/>
  <c r="J746" i="6"/>
  <c r="I746" i="6"/>
  <c r="H746" i="6"/>
  <c r="G746" i="6"/>
  <c r="F746" i="6"/>
  <c r="E746" i="6"/>
  <c r="D746" i="6"/>
  <c r="C746" i="6"/>
  <c r="N745" i="6"/>
  <c r="M745" i="6"/>
  <c r="L745" i="6"/>
  <c r="K745" i="6"/>
  <c r="J745" i="6"/>
  <c r="I745" i="6"/>
  <c r="H745" i="6"/>
  <c r="R745" i="6"/>
  <c r="G745" i="6"/>
  <c r="F745" i="6"/>
  <c r="E745" i="6"/>
  <c r="D745" i="6"/>
  <c r="C745" i="6"/>
  <c r="N744" i="6"/>
  <c r="M744" i="6"/>
  <c r="L744" i="6"/>
  <c r="K744" i="6"/>
  <c r="J744" i="6"/>
  <c r="I744" i="6"/>
  <c r="H744" i="6"/>
  <c r="R744" i="6" s="1"/>
  <c r="G744" i="6"/>
  <c r="F744" i="6"/>
  <c r="E744" i="6"/>
  <c r="D744" i="6"/>
  <c r="C744" i="6"/>
  <c r="N743" i="6"/>
  <c r="M743" i="6"/>
  <c r="L743" i="6"/>
  <c r="K743" i="6"/>
  <c r="J743" i="6"/>
  <c r="I743" i="6"/>
  <c r="H743" i="6"/>
  <c r="R743" i="6"/>
  <c r="G743" i="6"/>
  <c r="F743" i="6"/>
  <c r="E743" i="6"/>
  <c r="D743" i="6"/>
  <c r="C743" i="6"/>
  <c r="N742" i="6"/>
  <c r="M742" i="6"/>
  <c r="L742" i="6"/>
  <c r="K742" i="6"/>
  <c r="J742" i="6"/>
  <c r="I742" i="6"/>
  <c r="H742" i="6"/>
  <c r="G742" i="6"/>
  <c r="F742" i="6"/>
  <c r="E742" i="6"/>
  <c r="D742" i="6"/>
  <c r="C742" i="6"/>
  <c r="N741" i="6"/>
  <c r="M741" i="6"/>
  <c r="L741" i="6"/>
  <c r="K741" i="6"/>
  <c r="J741" i="6"/>
  <c r="I741" i="6"/>
  <c r="H741" i="6"/>
  <c r="R741" i="6"/>
  <c r="G741" i="6"/>
  <c r="F741" i="6"/>
  <c r="E741" i="6"/>
  <c r="D741" i="6"/>
  <c r="C741" i="6"/>
  <c r="N740" i="6"/>
  <c r="M740" i="6"/>
  <c r="L740" i="6"/>
  <c r="K740" i="6"/>
  <c r="J740" i="6"/>
  <c r="I740" i="6"/>
  <c r="H740" i="6"/>
  <c r="R740" i="6" s="1"/>
  <c r="G740" i="6"/>
  <c r="F740" i="6"/>
  <c r="E740" i="6"/>
  <c r="D740" i="6"/>
  <c r="C740" i="6"/>
  <c r="N739" i="6"/>
  <c r="M739" i="6"/>
  <c r="L739" i="6"/>
  <c r="K739" i="6"/>
  <c r="J739" i="6"/>
  <c r="I739" i="6"/>
  <c r="H739" i="6"/>
  <c r="R739" i="6"/>
  <c r="G739" i="6"/>
  <c r="F739" i="6"/>
  <c r="E739" i="6"/>
  <c r="D739" i="6"/>
  <c r="C739" i="6"/>
  <c r="N738" i="6"/>
  <c r="M738" i="6"/>
  <c r="L738" i="6"/>
  <c r="K738" i="6"/>
  <c r="J738" i="6"/>
  <c r="I738" i="6"/>
  <c r="H738" i="6"/>
  <c r="G738" i="6"/>
  <c r="F738" i="6"/>
  <c r="E738" i="6"/>
  <c r="D738" i="6"/>
  <c r="C738" i="6"/>
  <c r="N737" i="6"/>
  <c r="M737" i="6"/>
  <c r="L737" i="6"/>
  <c r="K737" i="6"/>
  <c r="J737" i="6"/>
  <c r="I737" i="6"/>
  <c r="H737" i="6"/>
  <c r="R737" i="6"/>
  <c r="G737" i="6"/>
  <c r="F737" i="6"/>
  <c r="E737" i="6"/>
  <c r="D737" i="6"/>
  <c r="C737" i="6"/>
  <c r="N736" i="6"/>
  <c r="M736" i="6"/>
  <c r="L736" i="6"/>
  <c r="K736" i="6"/>
  <c r="J736" i="6"/>
  <c r="I736" i="6"/>
  <c r="H736" i="6"/>
  <c r="R736" i="6" s="1"/>
  <c r="G736" i="6"/>
  <c r="F736" i="6"/>
  <c r="E736" i="6"/>
  <c r="D736" i="6"/>
  <c r="C736" i="6"/>
  <c r="N735" i="6"/>
  <c r="M735" i="6"/>
  <c r="L735" i="6"/>
  <c r="K735" i="6"/>
  <c r="J735" i="6"/>
  <c r="I735" i="6"/>
  <c r="H735" i="6"/>
  <c r="R735" i="6"/>
  <c r="G735" i="6"/>
  <c r="F735" i="6"/>
  <c r="E735" i="6"/>
  <c r="D735" i="6"/>
  <c r="C735" i="6"/>
  <c r="N734" i="6"/>
  <c r="M734" i="6"/>
  <c r="L734" i="6"/>
  <c r="K734" i="6"/>
  <c r="J734" i="6"/>
  <c r="I734" i="6"/>
  <c r="H734" i="6"/>
  <c r="G734" i="6"/>
  <c r="F734" i="6"/>
  <c r="E734" i="6"/>
  <c r="D734" i="6"/>
  <c r="C734" i="6"/>
  <c r="N733" i="6"/>
  <c r="M733" i="6"/>
  <c r="L733" i="6"/>
  <c r="K733" i="6"/>
  <c r="J733" i="6"/>
  <c r="I733" i="6"/>
  <c r="H733" i="6"/>
  <c r="R733" i="6"/>
  <c r="G733" i="6"/>
  <c r="F733" i="6"/>
  <c r="E733" i="6"/>
  <c r="D733" i="6"/>
  <c r="C733" i="6"/>
  <c r="N732" i="6"/>
  <c r="M732" i="6"/>
  <c r="L732" i="6"/>
  <c r="K732" i="6"/>
  <c r="J732" i="6"/>
  <c r="I732" i="6"/>
  <c r="H732" i="6"/>
  <c r="R732" i="6" s="1"/>
  <c r="G732" i="6"/>
  <c r="F732" i="6"/>
  <c r="E732" i="6"/>
  <c r="D732" i="6"/>
  <c r="C732" i="6"/>
  <c r="N731" i="6"/>
  <c r="M731" i="6"/>
  <c r="L731" i="6"/>
  <c r="K731" i="6"/>
  <c r="J731" i="6"/>
  <c r="I731" i="6"/>
  <c r="H731" i="6"/>
  <c r="R731" i="6"/>
  <c r="G731" i="6"/>
  <c r="F731" i="6"/>
  <c r="E731" i="6"/>
  <c r="D731" i="6"/>
  <c r="C731" i="6"/>
  <c r="N730" i="6"/>
  <c r="M730" i="6"/>
  <c r="L730" i="6"/>
  <c r="K730" i="6"/>
  <c r="J730" i="6"/>
  <c r="I730" i="6"/>
  <c r="H730" i="6"/>
  <c r="G730" i="6"/>
  <c r="F730" i="6"/>
  <c r="E730" i="6"/>
  <c r="D730" i="6"/>
  <c r="C730" i="6"/>
  <c r="N729" i="6"/>
  <c r="M729" i="6"/>
  <c r="L729" i="6"/>
  <c r="K729" i="6"/>
  <c r="J729" i="6"/>
  <c r="I729" i="6"/>
  <c r="H729" i="6"/>
  <c r="R729" i="6"/>
  <c r="G729" i="6"/>
  <c r="F729" i="6"/>
  <c r="E729" i="6"/>
  <c r="D729" i="6"/>
  <c r="C729" i="6"/>
  <c r="N728" i="6"/>
  <c r="M728" i="6"/>
  <c r="L728" i="6"/>
  <c r="K728" i="6"/>
  <c r="J728" i="6"/>
  <c r="I728" i="6"/>
  <c r="H728" i="6"/>
  <c r="R728" i="6" s="1"/>
  <c r="G728" i="6"/>
  <c r="F728" i="6"/>
  <c r="E728" i="6"/>
  <c r="D728" i="6"/>
  <c r="C728" i="6"/>
  <c r="N727" i="6"/>
  <c r="M727" i="6"/>
  <c r="L727" i="6"/>
  <c r="K727" i="6"/>
  <c r="J727" i="6"/>
  <c r="I727" i="6"/>
  <c r="H727" i="6"/>
  <c r="R727" i="6"/>
  <c r="G727" i="6"/>
  <c r="F727" i="6"/>
  <c r="E727" i="6"/>
  <c r="D727" i="6"/>
  <c r="C727" i="6"/>
  <c r="N726" i="6"/>
  <c r="M726" i="6"/>
  <c r="L726" i="6"/>
  <c r="K726" i="6"/>
  <c r="J726" i="6"/>
  <c r="I726" i="6"/>
  <c r="H726" i="6"/>
  <c r="G726" i="6"/>
  <c r="F726" i="6"/>
  <c r="E726" i="6"/>
  <c r="D726" i="6"/>
  <c r="C726" i="6"/>
  <c r="N725" i="6"/>
  <c r="M725" i="6"/>
  <c r="L725" i="6"/>
  <c r="K725" i="6"/>
  <c r="J725" i="6"/>
  <c r="I725" i="6"/>
  <c r="H725" i="6"/>
  <c r="R725" i="6"/>
  <c r="G725" i="6"/>
  <c r="F725" i="6"/>
  <c r="E725" i="6"/>
  <c r="D725" i="6"/>
  <c r="C725" i="6"/>
  <c r="N724" i="6"/>
  <c r="M724" i="6"/>
  <c r="L724" i="6"/>
  <c r="K724" i="6"/>
  <c r="J724" i="6"/>
  <c r="I724" i="6"/>
  <c r="H724" i="6"/>
  <c r="R724" i="6" s="1"/>
  <c r="G724" i="6"/>
  <c r="F724" i="6"/>
  <c r="E724" i="6"/>
  <c r="D724" i="6"/>
  <c r="C724" i="6"/>
  <c r="N723" i="6"/>
  <c r="M723" i="6"/>
  <c r="L723" i="6"/>
  <c r="K723" i="6"/>
  <c r="J723" i="6"/>
  <c r="I723" i="6"/>
  <c r="H723" i="6"/>
  <c r="R723" i="6"/>
  <c r="G723" i="6"/>
  <c r="F723" i="6"/>
  <c r="E723" i="6"/>
  <c r="D723" i="6"/>
  <c r="C723" i="6"/>
  <c r="N722" i="6"/>
  <c r="M722" i="6"/>
  <c r="L722" i="6"/>
  <c r="K722" i="6"/>
  <c r="J722" i="6"/>
  <c r="I722" i="6"/>
  <c r="H722" i="6"/>
  <c r="G722" i="6"/>
  <c r="F722" i="6"/>
  <c r="E722" i="6"/>
  <c r="D722" i="6"/>
  <c r="C722" i="6"/>
  <c r="N721" i="6"/>
  <c r="M721" i="6"/>
  <c r="L721" i="6"/>
  <c r="K721" i="6"/>
  <c r="J721" i="6"/>
  <c r="I721" i="6"/>
  <c r="H721" i="6"/>
  <c r="R721" i="6"/>
  <c r="G721" i="6"/>
  <c r="F721" i="6"/>
  <c r="E721" i="6"/>
  <c r="D721" i="6"/>
  <c r="C721" i="6"/>
  <c r="N720" i="6"/>
  <c r="M720" i="6"/>
  <c r="L720" i="6"/>
  <c r="K720" i="6"/>
  <c r="J720" i="6"/>
  <c r="I720" i="6"/>
  <c r="H720" i="6"/>
  <c r="R720" i="6" s="1"/>
  <c r="G720" i="6"/>
  <c r="F720" i="6"/>
  <c r="E720" i="6"/>
  <c r="D720" i="6"/>
  <c r="C720" i="6"/>
  <c r="N719" i="6"/>
  <c r="M719" i="6"/>
  <c r="L719" i="6"/>
  <c r="K719" i="6"/>
  <c r="J719" i="6"/>
  <c r="I719" i="6"/>
  <c r="H719" i="6"/>
  <c r="R719" i="6"/>
  <c r="G719" i="6"/>
  <c r="F719" i="6"/>
  <c r="E719" i="6"/>
  <c r="D719" i="6"/>
  <c r="C719" i="6"/>
  <c r="N718" i="6"/>
  <c r="M718" i="6"/>
  <c r="L718" i="6"/>
  <c r="K718" i="6"/>
  <c r="J718" i="6"/>
  <c r="I718" i="6"/>
  <c r="H718" i="6"/>
  <c r="G718" i="6"/>
  <c r="F718" i="6"/>
  <c r="E718" i="6"/>
  <c r="D718" i="6"/>
  <c r="C718" i="6"/>
  <c r="N717" i="6"/>
  <c r="M717" i="6"/>
  <c r="L717" i="6"/>
  <c r="K717" i="6"/>
  <c r="J717" i="6"/>
  <c r="I717" i="6"/>
  <c r="H717" i="6"/>
  <c r="R717" i="6"/>
  <c r="G717" i="6"/>
  <c r="F717" i="6"/>
  <c r="E717" i="6"/>
  <c r="D717" i="6"/>
  <c r="C717" i="6"/>
  <c r="N716" i="6"/>
  <c r="M716" i="6"/>
  <c r="L716" i="6"/>
  <c r="K716" i="6"/>
  <c r="J716" i="6"/>
  <c r="I716" i="6"/>
  <c r="H716" i="6"/>
  <c r="R716" i="6" s="1"/>
  <c r="G716" i="6"/>
  <c r="F716" i="6"/>
  <c r="E716" i="6"/>
  <c r="D716" i="6"/>
  <c r="C716" i="6"/>
  <c r="N715" i="6"/>
  <c r="M715" i="6"/>
  <c r="L715" i="6"/>
  <c r="K715" i="6"/>
  <c r="J715" i="6"/>
  <c r="I715" i="6"/>
  <c r="H715" i="6"/>
  <c r="R715" i="6"/>
  <c r="G715" i="6"/>
  <c r="F715" i="6"/>
  <c r="E715" i="6"/>
  <c r="D715" i="6"/>
  <c r="C715" i="6"/>
  <c r="N714" i="6"/>
  <c r="M714" i="6"/>
  <c r="L714" i="6"/>
  <c r="K714" i="6"/>
  <c r="J714" i="6"/>
  <c r="I714" i="6"/>
  <c r="H714" i="6"/>
  <c r="G714" i="6"/>
  <c r="F714" i="6"/>
  <c r="E714" i="6"/>
  <c r="D714" i="6"/>
  <c r="C714" i="6"/>
  <c r="N713" i="6"/>
  <c r="M713" i="6"/>
  <c r="L713" i="6"/>
  <c r="K713" i="6"/>
  <c r="J713" i="6"/>
  <c r="I713" i="6"/>
  <c r="H713" i="6"/>
  <c r="R713" i="6"/>
  <c r="G713" i="6"/>
  <c r="F713" i="6"/>
  <c r="E713" i="6"/>
  <c r="D713" i="6"/>
  <c r="C713" i="6"/>
  <c r="N712" i="6"/>
  <c r="M712" i="6"/>
  <c r="L712" i="6"/>
  <c r="K712" i="6"/>
  <c r="J712" i="6"/>
  <c r="I712" i="6"/>
  <c r="H712" i="6"/>
  <c r="R712" i="6" s="1"/>
  <c r="G712" i="6"/>
  <c r="F712" i="6"/>
  <c r="E712" i="6"/>
  <c r="D712" i="6"/>
  <c r="C712" i="6"/>
  <c r="N711" i="6"/>
  <c r="M711" i="6"/>
  <c r="L711" i="6"/>
  <c r="K711" i="6"/>
  <c r="J711" i="6"/>
  <c r="I711" i="6"/>
  <c r="H711" i="6"/>
  <c r="R711" i="6"/>
  <c r="G711" i="6"/>
  <c r="F711" i="6"/>
  <c r="E711" i="6"/>
  <c r="D711" i="6"/>
  <c r="C711" i="6"/>
  <c r="N710" i="6"/>
  <c r="M710" i="6"/>
  <c r="L710" i="6"/>
  <c r="K710" i="6"/>
  <c r="J710" i="6"/>
  <c r="I710" i="6"/>
  <c r="H710" i="6"/>
  <c r="G710" i="6"/>
  <c r="F710" i="6"/>
  <c r="E710" i="6"/>
  <c r="D710" i="6"/>
  <c r="C710" i="6"/>
  <c r="N709" i="6"/>
  <c r="M709" i="6"/>
  <c r="L709" i="6"/>
  <c r="K709" i="6"/>
  <c r="J709" i="6"/>
  <c r="I709" i="6"/>
  <c r="H709" i="6"/>
  <c r="R709" i="6"/>
  <c r="G709" i="6"/>
  <c r="F709" i="6"/>
  <c r="E709" i="6"/>
  <c r="D709" i="6"/>
  <c r="C709" i="6"/>
  <c r="N708" i="6"/>
  <c r="M708" i="6"/>
  <c r="L708" i="6"/>
  <c r="K708" i="6"/>
  <c r="J708" i="6"/>
  <c r="I708" i="6"/>
  <c r="H708" i="6"/>
  <c r="R708" i="6" s="1"/>
  <c r="G708" i="6"/>
  <c r="F708" i="6"/>
  <c r="E708" i="6"/>
  <c r="D708" i="6"/>
  <c r="C708" i="6"/>
  <c r="N707" i="6"/>
  <c r="M707" i="6"/>
  <c r="L707" i="6"/>
  <c r="K707" i="6"/>
  <c r="J707" i="6"/>
  <c r="I707" i="6"/>
  <c r="H707" i="6"/>
  <c r="R707" i="6"/>
  <c r="G707" i="6"/>
  <c r="F707" i="6"/>
  <c r="E707" i="6"/>
  <c r="D707" i="6"/>
  <c r="C707" i="6"/>
  <c r="N706" i="6"/>
  <c r="M706" i="6"/>
  <c r="L706" i="6"/>
  <c r="K706" i="6"/>
  <c r="J706" i="6"/>
  <c r="I706" i="6"/>
  <c r="H706" i="6"/>
  <c r="G706" i="6"/>
  <c r="F706" i="6"/>
  <c r="E706" i="6"/>
  <c r="D706" i="6"/>
  <c r="C706" i="6"/>
  <c r="N705" i="6"/>
  <c r="M705" i="6"/>
  <c r="L705" i="6"/>
  <c r="K705" i="6"/>
  <c r="J705" i="6"/>
  <c r="I705" i="6"/>
  <c r="H705" i="6"/>
  <c r="R705" i="6"/>
  <c r="G705" i="6"/>
  <c r="F705" i="6"/>
  <c r="E705" i="6"/>
  <c r="D705" i="6"/>
  <c r="C705" i="6"/>
  <c r="N704" i="6"/>
  <c r="M704" i="6"/>
  <c r="L704" i="6"/>
  <c r="K704" i="6"/>
  <c r="J704" i="6"/>
  <c r="I704" i="6"/>
  <c r="H704" i="6"/>
  <c r="R704" i="6" s="1"/>
  <c r="G704" i="6"/>
  <c r="F704" i="6"/>
  <c r="E704" i="6"/>
  <c r="D704" i="6"/>
  <c r="C704" i="6"/>
  <c r="N703" i="6"/>
  <c r="M703" i="6"/>
  <c r="L703" i="6"/>
  <c r="K703" i="6"/>
  <c r="J703" i="6"/>
  <c r="I703" i="6"/>
  <c r="H703" i="6"/>
  <c r="R703" i="6"/>
  <c r="G703" i="6"/>
  <c r="F703" i="6"/>
  <c r="E703" i="6"/>
  <c r="D703" i="6"/>
  <c r="C703" i="6"/>
  <c r="N702" i="6"/>
  <c r="M702" i="6"/>
  <c r="L702" i="6"/>
  <c r="K702" i="6"/>
  <c r="J702" i="6"/>
  <c r="I702" i="6"/>
  <c r="H702" i="6"/>
  <c r="G702" i="6"/>
  <c r="F702" i="6"/>
  <c r="E702" i="6"/>
  <c r="D702" i="6"/>
  <c r="C702" i="6"/>
  <c r="N701" i="6"/>
  <c r="M701" i="6"/>
  <c r="L701" i="6"/>
  <c r="K701" i="6"/>
  <c r="J701" i="6"/>
  <c r="I701" i="6"/>
  <c r="H701" i="6"/>
  <c r="R701" i="6"/>
  <c r="G701" i="6"/>
  <c r="F701" i="6"/>
  <c r="E701" i="6"/>
  <c r="D701" i="6"/>
  <c r="C701" i="6"/>
  <c r="N700" i="6"/>
  <c r="M700" i="6"/>
  <c r="L700" i="6"/>
  <c r="K700" i="6"/>
  <c r="J700" i="6"/>
  <c r="I700" i="6"/>
  <c r="H700" i="6"/>
  <c r="R700" i="6" s="1"/>
  <c r="G700" i="6"/>
  <c r="F700" i="6"/>
  <c r="E700" i="6"/>
  <c r="D700" i="6"/>
  <c r="C700" i="6"/>
  <c r="N699" i="6"/>
  <c r="M699" i="6"/>
  <c r="L699" i="6"/>
  <c r="K699" i="6"/>
  <c r="J699" i="6"/>
  <c r="I699" i="6"/>
  <c r="H699" i="6"/>
  <c r="R699" i="6"/>
  <c r="G699" i="6"/>
  <c r="F699" i="6"/>
  <c r="E699" i="6"/>
  <c r="D699" i="6"/>
  <c r="C699" i="6"/>
  <c r="N698" i="6"/>
  <c r="M698" i="6"/>
  <c r="L698" i="6"/>
  <c r="K698" i="6"/>
  <c r="J698" i="6"/>
  <c r="I698" i="6"/>
  <c r="H698" i="6"/>
  <c r="G698" i="6"/>
  <c r="F698" i="6"/>
  <c r="E698" i="6"/>
  <c r="D698" i="6"/>
  <c r="C698" i="6"/>
  <c r="N697" i="6"/>
  <c r="M697" i="6"/>
  <c r="L697" i="6"/>
  <c r="K697" i="6"/>
  <c r="J697" i="6"/>
  <c r="I697" i="6"/>
  <c r="H697" i="6"/>
  <c r="R697" i="6"/>
  <c r="G697" i="6"/>
  <c r="F697" i="6"/>
  <c r="E697" i="6"/>
  <c r="D697" i="6"/>
  <c r="C697" i="6"/>
  <c r="N696" i="6"/>
  <c r="M696" i="6"/>
  <c r="L696" i="6"/>
  <c r="K696" i="6"/>
  <c r="J696" i="6"/>
  <c r="I696" i="6"/>
  <c r="H696" i="6"/>
  <c r="R696" i="6" s="1"/>
  <c r="G696" i="6"/>
  <c r="F696" i="6"/>
  <c r="E696" i="6"/>
  <c r="D696" i="6"/>
  <c r="C696" i="6"/>
  <c r="N695" i="6"/>
  <c r="M695" i="6"/>
  <c r="L695" i="6"/>
  <c r="K695" i="6"/>
  <c r="J695" i="6"/>
  <c r="I695" i="6"/>
  <c r="H695" i="6"/>
  <c r="R695" i="6"/>
  <c r="G695" i="6"/>
  <c r="F695" i="6"/>
  <c r="E695" i="6"/>
  <c r="D695" i="6"/>
  <c r="C695" i="6"/>
  <c r="N694" i="6"/>
  <c r="M694" i="6"/>
  <c r="L694" i="6"/>
  <c r="K694" i="6"/>
  <c r="J694" i="6"/>
  <c r="I694" i="6"/>
  <c r="H694" i="6"/>
  <c r="G694" i="6"/>
  <c r="F694" i="6"/>
  <c r="E694" i="6"/>
  <c r="D694" i="6"/>
  <c r="C694" i="6"/>
  <c r="N693" i="6"/>
  <c r="M693" i="6"/>
  <c r="L693" i="6"/>
  <c r="K693" i="6"/>
  <c r="J693" i="6"/>
  <c r="I693" i="6"/>
  <c r="H693" i="6"/>
  <c r="R693" i="6"/>
  <c r="G693" i="6"/>
  <c r="F693" i="6"/>
  <c r="E693" i="6"/>
  <c r="D693" i="6"/>
  <c r="C693" i="6"/>
  <c r="N692" i="6"/>
  <c r="M692" i="6"/>
  <c r="L692" i="6"/>
  <c r="K692" i="6"/>
  <c r="J692" i="6"/>
  <c r="I692" i="6"/>
  <c r="H692" i="6"/>
  <c r="R692" i="6" s="1"/>
  <c r="G692" i="6"/>
  <c r="F692" i="6"/>
  <c r="E692" i="6"/>
  <c r="D692" i="6"/>
  <c r="C692" i="6"/>
  <c r="N691" i="6"/>
  <c r="M691" i="6"/>
  <c r="L691" i="6"/>
  <c r="K691" i="6"/>
  <c r="J691" i="6"/>
  <c r="I691" i="6"/>
  <c r="H691" i="6"/>
  <c r="R691" i="6"/>
  <c r="G691" i="6"/>
  <c r="F691" i="6"/>
  <c r="E691" i="6"/>
  <c r="D691" i="6"/>
  <c r="C691" i="6"/>
  <c r="N690" i="6"/>
  <c r="M690" i="6"/>
  <c r="L690" i="6"/>
  <c r="K690" i="6"/>
  <c r="J690" i="6"/>
  <c r="I690" i="6"/>
  <c r="H690" i="6"/>
  <c r="R690" i="6" s="1"/>
  <c r="G690" i="6"/>
  <c r="F690" i="6"/>
  <c r="E690" i="6"/>
  <c r="D690" i="6"/>
  <c r="C690" i="6"/>
  <c r="N689" i="6"/>
  <c r="M689" i="6"/>
  <c r="L689" i="6"/>
  <c r="K689" i="6"/>
  <c r="J689" i="6"/>
  <c r="I689" i="6"/>
  <c r="H689" i="6"/>
  <c r="R689" i="6"/>
  <c r="G689" i="6"/>
  <c r="F689" i="6"/>
  <c r="E689" i="6"/>
  <c r="D689" i="6"/>
  <c r="C689" i="6"/>
  <c r="N688" i="6"/>
  <c r="M688" i="6"/>
  <c r="L688" i="6"/>
  <c r="K688" i="6"/>
  <c r="J688" i="6"/>
  <c r="I688" i="6"/>
  <c r="H688" i="6"/>
  <c r="G688" i="6"/>
  <c r="F688" i="6"/>
  <c r="E688" i="6"/>
  <c r="D688" i="6"/>
  <c r="C688" i="6"/>
  <c r="N687" i="6"/>
  <c r="M687" i="6"/>
  <c r="L687" i="6"/>
  <c r="K687" i="6"/>
  <c r="J687" i="6"/>
  <c r="I687" i="6"/>
  <c r="H687" i="6"/>
  <c r="R687" i="6"/>
  <c r="G687" i="6"/>
  <c r="F687" i="6"/>
  <c r="E687" i="6"/>
  <c r="D687" i="6"/>
  <c r="C687" i="6"/>
  <c r="N686" i="6"/>
  <c r="M686" i="6"/>
  <c r="L686" i="6"/>
  <c r="K686" i="6"/>
  <c r="J686" i="6"/>
  <c r="I686" i="6"/>
  <c r="H686" i="6"/>
  <c r="R686" i="6" s="1"/>
  <c r="G686" i="6"/>
  <c r="F686" i="6"/>
  <c r="E686" i="6"/>
  <c r="D686" i="6"/>
  <c r="C686" i="6"/>
  <c r="N685" i="6"/>
  <c r="M685" i="6"/>
  <c r="L685" i="6"/>
  <c r="K685" i="6"/>
  <c r="J685" i="6"/>
  <c r="I685" i="6"/>
  <c r="H685" i="6"/>
  <c r="R685" i="6"/>
  <c r="G685" i="6"/>
  <c r="F685" i="6"/>
  <c r="E685" i="6"/>
  <c r="D685" i="6"/>
  <c r="C685" i="6"/>
  <c r="N684" i="6"/>
  <c r="M684" i="6"/>
  <c r="L684" i="6"/>
  <c r="K684" i="6"/>
  <c r="J684" i="6"/>
  <c r="I684" i="6"/>
  <c r="H684" i="6"/>
  <c r="R684" i="6" s="1"/>
  <c r="G684" i="6"/>
  <c r="F684" i="6"/>
  <c r="E684" i="6"/>
  <c r="D684" i="6"/>
  <c r="C684" i="6"/>
  <c r="N683" i="6"/>
  <c r="M683" i="6"/>
  <c r="L683" i="6"/>
  <c r="K683" i="6"/>
  <c r="J683" i="6"/>
  <c r="I683" i="6"/>
  <c r="H683" i="6"/>
  <c r="R683" i="6"/>
  <c r="G683" i="6"/>
  <c r="F683" i="6"/>
  <c r="E683" i="6"/>
  <c r="D683" i="6"/>
  <c r="C683" i="6"/>
  <c r="N682" i="6"/>
  <c r="M682" i="6"/>
  <c r="L682" i="6"/>
  <c r="K682" i="6"/>
  <c r="J682" i="6"/>
  <c r="I682" i="6"/>
  <c r="H682" i="6"/>
  <c r="R682" i="6" s="1"/>
  <c r="G682" i="6"/>
  <c r="F682" i="6"/>
  <c r="E682" i="6"/>
  <c r="D682" i="6"/>
  <c r="C682" i="6"/>
  <c r="N681" i="6"/>
  <c r="M681" i="6"/>
  <c r="L681" i="6"/>
  <c r="K681" i="6"/>
  <c r="J681" i="6"/>
  <c r="I681" i="6"/>
  <c r="H681" i="6"/>
  <c r="R681" i="6"/>
  <c r="G681" i="6"/>
  <c r="F681" i="6"/>
  <c r="E681" i="6"/>
  <c r="D681" i="6"/>
  <c r="C681" i="6"/>
  <c r="N680" i="6"/>
  <c r="M680" i="6"/>
  <c r="L680" i="6"/>
  <c r="K680" i="6"/>
  <c r="J680" i="6"/>
  <c r="I680" i="6"/>
  <c r="H680" i="6"/>
  <c r="R680" i="6" s="1"/>
  <c r="G680" i="6"/>
  <c r="F680" i="6"/>
  <c r="E680" i="6"/>
  <c r="D680" i="6"/>
  <c r="C680" i="6"/>
  <c r="N679" i="6"/>
  <c r="M679" i="6"/>
  <c r="L679" i="6"/>
  <c r="K679" i="6"/>
  <c r="J679" i="6"/>
  <c r="I679" i="6"/>
  <c r="H679" i="6"/>
  <c r="R679" i="6"/>
  <c r="G679" i="6"/>
  <c r="F679" i="6"/>
  <c r="E679" i="6"/>
  <c r="D679" i="6"/>
  <c r="C679" i="6"/>
  <c r="N678" i="6"/>
  <c r="M678" i="6"/>
  <c r="L678" i="6"/>
  <c r="K678" i="6"/>
  <c r="J678" i="6"/>
  <c r="I678" i="6"/>
  <c r="H678" i="6"/>
  <c r="R678" i="6" s="1"/>
  <c r="G678" i="6"/>
  <c r="F678" i="6"/>
  <c r="E678" i="6"/>
  <c r="D678" i="6"/>
  <c r="C678" i="6"/>
  <c r="N677" i="6"/>
  <c r="M677" i="6"/>
  <c r="L677" i="6"/>
  <c r="K677" i="6"/>
  <c r="J677" i="6"/>
  <c r="I677" i="6"/>
  <c r="H677" i="6"/>
  <c r="R677" i="6"/>
  <c r="G677" i="6"/>
  <c r="F677" i="6"/>
  <c r="E677" i="6"/>
  <c r="D677" i="6"/>
  <c r="C677" i="6"/>
  <c r="N676" i="6"/>
  <c r="M676" i="6"/>
  <c r="L676" i="6"/>
  <c r="K676" i="6"/>
  <c r="J676" i="6"/>
  <c r="I676" i="6"/>
  <c r="H676" i="6"/>
  <c r="R676" i="6" s="1"/>
  <c r="G676" i="6"/>
  <c r="F676" i="6"/>
  <c r="E676" i="6"/>
  <c r="D676" i="6"/>
  <c r="C676" i="6"/>
  <c r="N675" i="6"/>
  <c r="M675" i="6"/>
  <c r="L675" i="6"/>
  <c r="K675" i="6"/>
  <c r="J675" i="6"/>
  <c r="I675" i="6"/>
  <c r="H675" i="6"/>
  <c r="R675" i="6"/>
  <c r="G675" i="6"/>
  <c r="F675" i="6"/>
  <c r="E675" i="6"/>
  <c r="D675" i="6"/>
  <c r="C675" i="6"/>
  <c r="N674" i="6"/>
  <c r="M674" i="6"/>
  <c r="L674" i="6"/>
  <c r="K674" i="6"/>
  <c r="J674" i="6"/>
  <c r="I674" i="6"/>
  <c r="H674" i="6"/>
  <c r="R674" i="6" s="1"/>
  <c r="G674" i="6"/>
  <c r="F674" i="6"/>
  <c r="E674" i="6"/>
  <c r="D674" i="6"/>
  <c r="C674" i="6"/>
  <c r="N673" i="6"/>
  <c r="M673" i="6"/>
  <c r="L673" i="6"/>
  <c r="K673" i="6"/>
  <c r="J673" i="6"/>
  <c r="I673" i="6"/>
  <c r="H673" i="6"/>
  <c r="R673" i="6"/>
  <c r="G673" i="6"/>
  <c r="F673" i="6"/>
  <c r="E673" i="6"/>
  <c r="D673" i="6"/>
  <c r="C673" i="6"/>
  <c r="N672" i="6"/>
  <c r="M672" i="6"/>
  <c r="L672" i="6"/>
  <c r="K672" i="6"/>
  <c r="J672" i="6"/>
  <c r="I672" i="6"/>
  <c r="H672" i="6"/>
  <c r="R672" i="6" s="1"/>
  <c r="G672" i="6"/>
  <c r="F672" i="6"/>
  <c r="E672" i="6"/>
  <c r="D672" i="6"/>
  <c r="C672" i="6"/>
  <c r="N671" i="6"/>
  <c r="M671" i="6"/>
  <c r="L671" i="6"/>
  <c r="K671" i="6"/>
  <c r="J671" i="6"/>
  <c r="I671" i="6"/>
  <c r="H671" i="6"/>
  <c r="R671" i="6"/>
  <c r="G671" i="6"/>
  <c r="F671" i="6"/>
  <c r="E671" i="6"/>
  <c r="D671" i="6"/>
  <c r="C671" i="6"/>
  <c r="N670" i="6"/>
  <c r="M670" i="6"/>
  <c r="L670" i="6"/>
  <c r="K670" i="6"/>
  <c r="J670" i="6"/>
  <c r="I670" i="6"/>
  <c r="H670" i="6"/>
  <c r="R670" i="6" s="1"/>
  <c r="G670" i="6"/>
  <c r="F670" i="6"/>
  <c r="E670" i="6"/>
  <c r="D670" i="6"/>
  <c r="C670" i="6"/>
  <c r="N669" i="6"/>
  <c r="M669" i="6"/>
  <c r="L669" i="6"/>
  <c r="K669" i="6"/>
  <c r="J669" i="6"/>
  <c r="I669" i="6"/>
  <c r="H669" i="6"/>
  <c r="R669" i="6"/>
  <c r="G669" i="6"/>
  <c r="F669" i="6"/>
  <c r="E669" i="6"/>
  <c r="D669" i="6"/>
  <c r="C669" i="6"/>
  <c r="N668" i="6"/>
  <c r="M668" i="6"/>
  <c r="L668" i="6"/>
  <c r="K668" i="6"/>
  <c r="J668" i="6"/>
  <c r="I668" i="6"/>
  <c r="H668" i="6"/>
  <c r="R668" i="6" s="1"/>
  <c r="G668" i="6"/>
  <c r="F668" i="6"/>
  <c r="E668" i="6"/>
  <c r="D668" i="6"/>
  <c r="C668" i="6"/>
  <c r="N667" i="6"/>
  <c r="M667" i="6"/>
  <c r="L667" i="6"/>
  <c r="K667" i="6"/>
  <c r="J667" i="6"/>
  <c r="I667" i="6"/>
  <c r="H667" i="6"/>
  <c r="R667" i="6"/>
  <c r="G667" i="6"/>
  <c r="F667" i="6"/>
  <c r="E667" i="6"/>
  <c r="D667" i="6"/>
  <c r="C667" i="6"/>
  <c r="N666" i="6"/>
  <c r="M666" i="6"/>
  <c r="L666" i="6"/>
  <c r="K666" i="6"/>
  <c r="J666" i="6"/>
  <c r="I666" i="6"/>
  <c r="H666" i="6"/>
  <c r="R666" i="6" s="1"/>
  <c r="G666" i="6"/>
  <c r="F666" i="6"/>
  <c r="E666" i="6"/>
  <c r="D666" i="6"/>
  <c r="C666" i="6"/>
  <c r="N665" i="6"/>
  <c r="M665" i="6"/>
  <c r="L665" i="6"/>
  <c r="K665" i="6"/>
  <c r="J665" i="6"/>
  <c r="I665" i="6"/>
  <c r="H665" i="6"/>
  <c r="R665" i="6"/>
  <c r="G665" i="6"/>
  <c r="F665" i="6"/>
  <c r="E665" i="6"/>
  <c r="D665" i="6"/>
  <c r="C665" i="6"/>
  <c r="N664" i="6"/>
  <c r="M664" i="6"/>
  <c r="L664" i="6"/>
  <c r="K664" i="6"/>
  <c r="J664" i="6"/>
  <c r="I664" i="6"/>
  <c r="H664" i="6"/>
  <c r="R664" i="6" s="1"/>
  <c r="G664" i="6"/>
  <c r="F664" i="6"/>
  <c r="E664" i="6"/>
  <c r="D664" i="6"/>
  <c r="C664" i="6"/>
  <c r="N663" i="6"/>
  <c r="M663" i="6"/>
  <c r="L663" i="6"/>
  <c r="K663" i="6"/>
  <c r="J663" i="6"/>
  <c r="I663" i="6"/>
  <c r="H663" i="6"/>
  <c r="R663" i="6"/>
  <c r="G663" i="6"/>
  <c r="F663" i="6"/>
  <c r="E663" i="6"/>
  <c r="D663" i="6"/>
  <c r="C663" i="6"/>
  <c r="N662" i="6"/>
  <c r="M662" i="6"/>
  <c r="L662" i="6"/>
  <c r="K662" i="6"/>
  <c r="J662" i="6"/>
  <c r="I662" i="6"/>
  <c r="H662" i="6"/>
  <c r="R662" i="6" s="1"/>
  <c r="G662" i="6"/>
  <c r="F662" i="6"/>
  <c r="E662" i="6"/>
  <c r="D662" i="6"/>
  <c r="C662" i="6"/>
  <c r="N661" i="6"/>
  <c r="M661" i="6"/>
  <c r="L661" i="6"/>
  <c r="K661" i="6"/>
  <c r="J661" i="6"/>
  <c r="I661" i="6"/>
  <c r="H661" i="6"/>
  <c r="R661" i="6"/>
  <c r="G661" i="6"/>
  <c r="F661" i="6"/>
  <c r="E661" i="6"/>
  <c r="D661" i="6"/>
  <c r="C661" i="6"/>
  <c r="N660" i="6"/>
  <c r="M660" i="6"/>
  <c r="L660" i="6"/>
  <c r="K660" i="6"/>
  <c r="J660" i="6"/>
  <c r="I660" i="6"/>
  <c r="H660" i="6"/>
  <c r="R660" i="6" s="1"/>
  <c r="G660" i="6"/>
  <c r="F660" i="6"/>
  <c r="E660" i="6"/>
  <c r="D660" i="6"/>
  <c r="C660" i="6"/>
  <c r="N659" i="6"/>
  <c r="M659" i="6"/>
  <c r="L659" i="6"/>
  <c r="K659" i="6"/>
  <c r="J659" i="6"/>
  <c r="I659" i="6"/>
  <c r="H659" i="6"/>
  <c r="R659" i="6"/>
  <c r="G659" i="6"/>
  <c r="F659" i="6"/>
  <c r="E659" i="6"/>
  <c r="D659" i="6"/>
  <c r="C659" i="6"/>
  <c r="N658" i="6"/>
  <c r="M658" i="6"/>
  <c r="L658" i="6"/>
  <c r="K658" i="6"/>
  <c r="J658" i="6"/>
  <c r="I658" i="6"/>
  <c r="H658" i="6"/>
  <c r="R658" i="6" s="1"/>
  <c r="G658" i="6"/>
  <c r="F658" i="6"/>
  <c r="E658" i="6"/>
  <c r="D658" i="6"/>
  <c r="C658" i="6"/>
  <c r="N657" i="6"/>
  <c r="M657" i="6"/>
  <c r="L657" i="6"/>
  <c r="K657" i="6"/>
  <c r="J657" i="6"/>
  <c r="I657" i="6"/>
  <c r="H657" i="6"/>
  <c r="R657" i="6"/>
  <c r="G657" i="6"/>
  <c r="F657" i="6"/>
  <c r="E657" i="6"/>
  <c r="D657" i="6"/>
  <c r="C657" i="6"/>
  <c r="N656" i="6"/>
  <c r="M656" i="6"/>
  <c r="L656" i="6"/>
  <c r="K656" i="6"/>
  <c r="J656" i="6"/>
  <c r="I656" i="6"/>
  <c r="H656" i="6"/>
  <c r="R656" i="6" s="1"/>
  <c r="G656" i="6"/>
  <c r="F656" i="6"/>
  <c r="E656" i="6"/>
  <c r="D656" i="6"/>
  <c r="C656" i="6"/>
  <c r="N655" i="6"/>
  <c r="M655" i="6"/>
  <c r="L655" i="6"/>
  <c r="K655" i="6"/>
  <c r="J655" i="6"/>
  <c r="I655" i="6"/>
  <c r="H655" i="6"/>
  <c r="R655" i="6"/>
  <c r="G655" i="6"/>
  <c r="F655" i="6"/>
  <c r="E655" i="6"/>
  <c r="D655" i="6"/>
  <c r="C655" i="6"/>
  <c r="N654" i="6"/>
  <c r="M654" i="6"/>
  <c r="L654" i="6"/>
  <c r="K654" i="6"/>
  <c r="J654" i="6"/>
  <c r="I654" i="6"/>
  <c r="H654" i="6"/>
  <c r="R654" i="6" s="1"/>
  <c r="G654" i="6"/>
  <c r="F654" i="6"/>
  <c r="E654" i="6"/>
  <c r="D654" i="6"/>
  <c r="C654" i="6"/>
  <c r="N653" i="6"/>
  <c r="M653" i="6"/>
  <c r="L653" i="6"/>
  <c r="K653" i="6"/>
  <c r="J653" i="6"/>
  <c r="I653" i="6"/>
  <c r="H653" i="6"/>
  <c r="R653" i="6"/>
  <c r="G653" i="6"/>
  <c r="F653" i="6"/>
  <c r="E653" i="6"/>
  <c r="D653" i="6"/>
  <c r="C653" i="6"/>
  <c r="N652" i="6"/>
  <c r="M652" i="6"/>
  <c r="L652" i="6"/>
  <c r="K652" i="6"/>
  <c r="J652" i="6"/>
  <c r="I652" i="6"/>
  <c r="H652" i="6"/>
  <c r="R652" i="6" s="1"/>
  <c r="G652" i="6"/>
  <c r="F652" i="6"/>
  <c r="E652" i="6"/>
  <c r="D652" i="6"/>
  <c r="C652" i="6"/>
  <c r="N651" i="6"/>
  <c r="M651" i="6"/>
  <c r="L651" i="6"/>
  <c r="K651" i="6"/>
  <c r="J651" i="6"/>
  <c r="I651" i="6"/>
  <c r="H651" i="6"/>
  <c r="R651" i="6"/>
  <c r="G651" i="6"/>
  <c r="F651" i="6"/>
  <c r="E651" i="6"/>
  <c r="D651" i="6"/>
  <c r="C651" i="6"/>
  <c r="N650" i="6"/>
  <c r="M650" i="6"/>
  <c r="L650" i="6"/>
  <c r="K650" i="6"/>
  <c r="J650" i="6"/>
  <c r="I650" i="6"/>
  <c r="H650" i="6"/>
  <c r="R650" i="6" s="1"/>
  <c r="G650" i="6"/>
  <c r="F650" i="6"/>
  <c r="E650" i="6"/>
  <c r="D650" i="6"/>
  <c r="C650" i="6"/>
  <c r="N649" i="6"/>
  <c r="M649" i="6"/>
  <c r="L649" i="6"/>
  <c r="K649" i="6"/>
  <c r="J649" i="6"/>
  <c r="I649" i="6"/>
  <c r="H649" i="6"/>
  <c r="R649" i="6"/>
  <c r="G649" i="6"/>
  <c r="F649" i="6"/>
  <c r="E649" i="6"/>
  <c r="D649" i="6"/>
  <c r="C649" i="6"/>
  <c r="N648" i="6"/>
  <c r="M648" i="6"/>
  <c r="L648" i="6"/>
  <c r="K648" i="6"/>
  <c r="J648" i="6"/>
  <c r="I648" i="6"/>
  <c r="H648" i="6"/>
  <c r="R648" i="6" s="1"/>
  <c r="G648" i="6"/>
  <c r="F648" i="6"/>
  <c r="E648" i="6"/>
  <c r="D648" i="6"/>
  <c r="C648" i="6"/>
  <c r="N647" i="6"/>
  <c r="M647" i="6"/>
  <c r="L647" i="6"/>
  <c r="K647" i="6"/>
  <c r="J647" i="6"/>
  <c r="I647" i="6"/>
  <c r="H647" i="6"/>
  <c r="R647" i="6"/>
  <c r="G647" i="6"/>
  <c r="F647" i="6"/>
  <c r="E647" i="6"/>
  <c r="D647" i="6"/>
  <c r="C647" i="6"/>
  <c r="N646" i="6"/>
  <c r="M646" i="6"/>
  <c r="L646" i="6"/>
  <c r="K646" i="6"/>
  <c r="J646" i="6"/>
  <c r="I646" i="6"/>
  <c r="H646" i="6"/>
  <c r="R646" i="6" s="1"/>
  <c r="G646" i="6"/>
  <c r="F646" i="6"/>
  <c r="E646" i="6"/>
  <c r="D646" i="6"/>
  <c r="C646" i="6"/>
  <c r="N645" i="6"/>
  <c r="M645" i="6"/>
  <c r="L645" i="6"/>
  <c r="K645" i="6"/>
  <c r="J645" i="6"/>
  <c r="I645" i="6"/>
  <c r="H645" i="6"/>
  <c r="R645" i="6"/>
  <c r="G645" i="6"/>
  <c r="F645" i="6"/>
  <c r="E645" i="6"/>
  <c r="D645" i="6"/>
  <c r="C645" i="6"/>
  <c r="N644" i="6"/>
  <c r="M644" i="6"/>
  <c r="L644" i="6"/>
  <c r="K644" i="6"/>
  <c r="J644" i="6"/>
  <c r="I644" i="6"/>
  <c r="H644" i="6"/>
  <c r="R644" i="6" s="1"/>
  <c r="G644" i="6"/>
  <c r="F644" i="6"/>
  <c r="E644" i="6"/>
  <c r="D644" i="6"/>
  <c r="C644" i="6"/>
  <c r="N643" i="6"/>
  <c r="M643" i="6"/>
  <c r="L643" i="6"/>
  <c r="K643" i="6"/>
  <c r="J643" i="6"/>
  <c r="I643" i="6"/>
  <c r="H643" i="6"/>
  <c r="R643" i="6"/>
  <c r="G643" i="6"/>
  <c r="F643" i="6"/>
  <c r="E643" i="6"/>
  <c r="D643" i="6"/>
  <c r="C643" i="6"/>
  <c r="N642" i="6"/>
  <c r="M642" i="6"/>
  <c r="L642" i="6"/>
  <c r="K642" i="6"/>
  <c r="J642" i="6"/>
  <c r="I642" i="6"/>
  <c r="H642" i="6"/>
  <c r="R642" i="6" s="1"/>
  <c r="G642" i="6"/>
  <c r="F642" i="6"/>
  <c r="E642" i="6"/>
  <c r="D642" i="6"/>
  <c r="C642" i="6"/>
  <c r="N641" i="6"/>
  <c r="M641" i="6"/>
  <c r="L641" i="6"/>
  <c r="K641" i="6"/>
  <c r="J641" i="6"/>
  <c r="I641" i="6"/>
  <c r="H641" i="6"/>
  <c r="R641" i="6"/>
  <c r="G641" i="6"/>
  <c r="F641" i="6"/>
  <c r="E641" i="6"/>
  <c r="D641" i="6"/>
  <c r="C641" i="6"/>
  <c r="N640" i="6"/>
  <c r="M640" i="6"/>
  <c r="L640" i="6"/>
  <c r="K640" i="6"/>
  <c r="J640" i="6"/>
  <c r="I640" i="6"/>
  <c r="H640" i="6"/>
  <c r="R640" i="6" s="1"/>
  <c r="G640" i="6"/>
  <c r="F640" i="6"/>
  <c r="E640" i="6"/>
  <c r="D640" i="6"/>
  <c r="C640" i="6"/>
  <c r="N639" i="6"/>
  <c r="M639" i="6"/>
  <c r="L639" i="6"/>
  <c r="K639" i="6"/>
  <c r="J639" i="6"/>
  <c r="I639" i="6"/>
  <c r="H639" i="6"/>
  <c r="R639" i="6"/>
  <c r="G639" i="6"/>
  <c r="F639" i="6"/>
  <c r="E639" i="6"/>
  <c r="D639" i="6"/>
  <c r="C639" i="6"/>
  <c r="N638" i="6"/>
  <c r="M638" i="6"/>
  <c r="L638" i="6"/>
  <c r="K638" i="6"/>
  <c r="J638" i="6"/>
  <c r="I638" i="6"/>
  <c r="H638" i="6"/>
  <c r="R638" i="6" s="1"/>
  <c r="G638" i="6"/>
  <c r="F638" i="6"/>
  <c r="E638" i="6"/>
  <c r="D638" i="6"/>
  <c r="C638" i="6"/>
  <c r="N637" i="6"/>
  <c r="M637" i="6"/>
  <c r="L637" i="6"/>
  <c r="K637" i="6"/>
  <c r="J637" i="6"/>
  <c r="I637" i="6"/>
  <c r="H637" i="6"/>
  <c r="R637" i="6"/>
  <c r="G637" i="6"/>
  <c r="F637" i="6"/>
  <c r="E637" i="6"/>
  <c r="D637" i="6"/>
  <c r="C637" i="6"/>
  <c r="N636" i="6"/>
  <c r="M636" i="6"/>
  <c r="L636" i="6"/>
  <c r="K636" i="6"/>
  <c r="J636" i="6"/>
  <c r="I636" i="6"/>
  <c r="H636" i="6"/>
  <c r="R636" i="6" s="1"/>
  <c r="G636" i="6"/>
  <c r="F636" i="6"/>
  <c r="E636" i="6"/>
  <c r="D636" i="6"/>
  <c r="C636" i="6"/>
  <c r="N635" i="6"/>
  <c r="M635" i="6"/>
  <c r="L635" i="6"/>
  <c r="K635" i="6"/>
  <c r="J635" i="6"/>
  <c r="I635" i="6"/>
  <c r="H635" i="6"/>
  <c r="R635" i="6"/>
  <c r="G635" i="6"/>
  <c r="F635" i="6"/>
  <c r="E635" i="6"/>
  <c r="D635" i="6"/>
  <c r="C635" i="6"/>
  <c r="N634" i="6"/>
  <c r="M634" i="6"/>
  <c r="L634" i="6"/>
  <c r="K634" i="6"/>
  <c r="J634" i="6"/>
  <c r="I634" i="6"/>
  <c r="H634" i="6"/>
  <c r="R634" i="6" s="1"/>
  <c r="G634" i="6"/>
  <c r="F634" i="6"/>
  <c r="E634" i="6"/>
  <c r="D634" i="6"/>
  <c r="C634" i="6"/>
  <c r="N633" i="6"/>
  <c r="M633" i="6"/>
  <c r="L633" i="6"/>
  <c r="K633" i="6"/>
  <c r="J633" i="6"/>
  <c r="I633" i="6"/>
  <c r="H633" i="6"/>
  <c r="R633" i="6"/>
  <c r="G633" i="6"/>
  <c r="F633" i="6"/>
  <c r="E633" i="6"/>
  <c r="D633" i="6"/>
  <c r="C633" i="6"/>
  <c r="N632" i="6"/>
  <c r="M632" i="6"/>
  <c r="L632" i="6"/>
  <c r="K632" i="6"/>
  <c r="J632" i="6"/>
  <c r="I632" i="6"/>
  <c r="H632" i="6"/>
  <c r="R632" i="6" s="1"/>
  <c r="G632" i="6"/>
  <c r="F632" i="6"/>
  <c r="E632" i="6"/>
  <c r="D632" i="6"/>
  <c r="C632" i="6"/>
  <c r="N631" i="6"/>
  <c r="M631" i="6"/>
  <c r="L631" i="6"/>
  <c r="K631" i="6"/>
  <c r="J631" i="6"/>
  <c r="I631" i="6"/>
  <c r="H631" i="6"/>
  <c r="R631" i="6"/>
  <c r="G631" i="6"/>
  <c r="F631" i="6"/>
  <c r="E631" i="6"/>
  <c r="D631" i="6"/>
  <c r="C631" i="6"/>
  <c r="N630" i="6"/>
  <c r="M630" i="6"/>
  <c r="L630" i="6"/>
  <c r="K630" i="6"/>
  <c r="J630" i="6"/>
  <c r="I630" i="6"/>
  <c r="H630" i="6"/>
  <c r="R630" i="6" s="1"/>
  <c r="G630" i="6"/>
  <c r="F630" i="6"/>
  <c r="E630" i="6"/>
  <c r="D630" i="6"/>
  <c r="C630" i="6"/>
  <c r="N629" i="6"/>
  <c r="M629" i="6"/>
  <c r="L629" i="6"/>
  <c r="K629" i="6"/>
  <c r="J629" i="6"/>
  <c r="I629" i="6"/>
  <c r="H629" i="6"/>
  <c r="R629" i="6"/>
  <c r="G629" i="6"/>
  <c r="F629" i="6"/>
  <c r="E629" i="6"/>
  <c r="D629" i="6"/>
  <c r="C629" i="6"/>
  <c r="N628" i="6"/>
  <c r="M628" i="6"/>
  <c r="L628" i="6"/>
  <c r="K628" i="6"/>
  <c r="J628" i="6"/>
  <c r="I628" i="6"/>
  <c r="H628" i="6"/>
  <c r="R628" i="6" s="1"/>
  <c r="G628" i="6"/>
  <c r="F628" i="6"/>
  <c r="E628" i="6"/>
  <c r="D628" i="6"/>
  <c r="C628" i="6"/>
  <c r="N627" i="6"/>
  <c r="M627" i="6"/>
  <c r="L627" i="6"/>
  <c r="K627" i="6"/>
  <c r="J627" i="6"/>
  <c r="I627" i="6"/>
  <c r="H627" i="6"/>
  <c r="R627" i="6"/>
  <c r="G627" i="6"/>
  <c r="F627" i="6"/>
  <c r="E627" i="6"/>
  <c r="D627" i="6"/>
  <c r="C627" i="6"/>
  <c r="N626" i="6"/>
  <c r="M626" i="6"/>
  <c r="L626" i="6"/>
  <c r="K626" i="6"/>
  <c r="J626" i="6"/>
  <c r="I626" i="6"/>
  <c r="H626" i="6"/>
  <c r="R626" i="6" s="1"/>
  <c r="G626" i="6"/>
  <c r="F626" i="6"/>
  <c r="E626" i="6"/>
  <c r="D626" i="6"/>
  <c r="C626" i="6"/>
  <c r="N625" i="6"/>
  <c r="M625" i="6"/>
  <c r="L625" i="6"/>
  <c r="K625" i="6"/>
  <c r="J625" i="6"/>
  <c r="I625" i="6"/>
  <c r="H625" i="6"/>
  <c r="R625" i="6"/>
  <c r="G625" i="6"/>
  <c r="F625" i="6"/>
  <c r="E625" i="6"/>
  <c r="D625" i="6"/>
  <c r="C625" i="6"/>
  <c r="N624" i="6"/>
  <c r="M624" i="6"/>
  <c r="L624" i="6"/>
  <c r="K624" i="6"/>
  <c r="J624" i="6"/>
  <c r="I624" i="6"/>
  <c r="H624" i="6"/>
  <c r="R624" i="6" s="1"/>
  <c r="G624" i="6"/>
  <c r="F624" i="6"/>
  <c r="E624" i="6"/>
  <c r="D624" i="6"/>
  <c r="C624" i="6"/>
  <c r="N623" i="6"/>
  <c r="M623" i="6"/>
  <c r="L623" i="6"/>
  <c r="K623" i="6"/>
  <c r="J623" i="6"/>
  <c r="I623" i="6"/>
  <c r="H623" i="6"/>
  <c r="R623" i="6"/>
  <c r="G623" i="6"/>
  <c r="F623" i="6"/>
  <c r="E623" i="6"/>
  <c r="D623" i="6"/>
  <c r="C623" i="6"/>
  <c r="N622" i="6"/>
  <c r="M622" i="6"/>
  <c r="L622" i="6"/>
  <c r="K622" i="6"/>
  <c r="J622" i="6"/>
  <c r="I622" i="6"/>
  <c r="H622" i="6"/>
  <c r="R622" i="6" s="1"/>
  <c r="G622" i="6"/>
  <c r="F622" i="6"/>
  <c r="E622" i="6"/>
  <c r="D622" i="6"/>
  <c r="C622" i="6"/>
  <c r="N621" i="6"/>
  <c r="M621" i="6"/>
  <c r="L621" i="6"/>
  <c r="K621" i="6"/>
  <c r="J621" i="6"/>
  <c r="I621" i="6"/>
  <c r="H621" i="6"/>
  <c r="R621" i="6"/>
  <c r="G621" i="6"/>
  <c r="F621" i="6"/>
  <c r="E621" i="6"/>
  <c r="D621" i="6"/>
  <c r="C621" i="6"/>
  <c r="N620" i="6"/>
  <c r="M620" i="6"/>
  <c r="L620" i="6"/>
  <c r="K620" i="6"/>
  <c r="J620" i="6"/>
  <c r="I620" i="6"/>
  <c r="H620" i="6"/>
  <c r="R620" i="6" s="1"/>
  <c r="G620" i="6"/>
  <c r="F620" i="6"/>
  <c r="E620" i="6"/>
  <c r="D620" i="6"/>
  <c r="C620" i="6"/>
  <c r="N619" i="6"/>
  <c r="M619" i="6"/>
  <c r="L619" i="6"/>
  <c r="K619" i="6"/>
  <c r="J619" i="6"/>
  <c r="I619" i="6"/>
  <c r="H619" i="6"/>
  <c r="R619" i="6"/>
  <c r="G619" i="6"/>
  <c r="F619" i="6"/>
  <c r="E619" i="6"/>
  <c r="D619" i="6"/>
  <c r="C619" i="6"/>
  <c r="N618" i="6"/>
  <c r="M618" i="6"/>
  <c r="L618" i="6"/>
  <c r="K618" i="6"/>
  <c r="J618" i="6"/>
  <c r="I618" i="6"/>
  <c r="H618" i="6"/>
  <c r="R618" i="6" s="1"/>
  <c r="G618" i="6"/>
  <c r="F618" i="6"/>
  <c r="E618" i="6"/>
  <c r="D618" i="6"/>
  <c r="C618" i="6"/>
  <c r="N617" i="6"/>
  <c r="M617" i="6"/>
  <c r="L617" i="6"/>
  <c r="K617" i="6"/>
  <c r="J617" i="6"/>
  <c r="I617" i="6"/>
  <c r="H617" i="6"/>
  <c r="R617" i="6"/>
  <c r="G617" i="6"/>
  <c r="F617" i="6"/>
  <c r="E617" i="6"/>
  <c r="D617" i="6"/>
  <c r="C617" i="6"/>
  <c r="N616" i="6"/>
  <c r="M616" i="6"/>
  <c r="L616" i="6"/>
  <c r="K616" i="6"/>
  <c r="J616" i="6"/>
  <c r="I616" i="6"/>
  <c r="H616" i="6"/>
  <c r="R616" i="6" s="1"/>
  <c r="G616" i="6"/>
  <c r="F616" i="6"/>
  <c r="E616" i="6"/>
  <c r="D616" i="6"/>
  <c r="C616" i="6"/>
  <c r="N615" i="6"/>
  <c r="M615" i="6"/>
  <c r="L615" i="6"/>
  <c r="K615" i="6"/>
  <c r="J615" i="6"/>
  <c r="I615" i="6"/>
  <c r="H615" i="6"/>
  <c r="R615" i="6"/>
  <c r="G615" i="6"/>
  <c r="F615" i="6"/>
  <c r="E615" i="6"/>
  <c r="D615" i="6"/>
  <c r="C615" i="6"/>
  <c r="N614" i="6"/>
  <c r="M614" i="6"/>
  <c r="L614" i="6"/>
  <c r="K614" i="6"/>
  <c r="J614" i="6"/>
  <c r="I614" i="6"/>
  <c r="H614" i="6"/>
  <c r="R614" i="6" s="1"/>
  <c r="G614" i="6"/>
  <c r="F614" i="6"/>
  <c r="E614" i="6"/>
  <c r="D614" i="6"/>
  <c r="C614" i="6"/>
  <c r="N613" i="6"/>
  <c r="M613" i="6"/>
  <c r="L613" i="6"/>
  <c r="K613" i="6"/>
  <c r="J613" i="6"/>
  <c r="I613" i="6"/>
  <c r="H613" i="6"/>
  <c r="R613" i="6"/>
  <c r="G613" i="6"/>
  <c r="F613" i="6"/>
  <c r="E613" i="6"/>
  <c r="D613" i="6"/>
  <c r="C613" i="6"/>
  <c r="N612" i="6"/>
  <c r="M612" i="6"/>
  <c r="L612" i="6"/>
  <c r="K612" i="6"/>
  <c r="J612" i="6"/>
  <c r="I612" i="6"/>
  <c r="H612" i="6"/>
  <c r="R612" i="6" s="1"/>
  <c r="G612" i="6"/>
  <c r="F612" i="6"/>
  <c r="E612" i="6"/>
  <c r="D612" i="6"/>
  <c r="C612" i="6"/>
  <c r="N611" i="6"/>
  <c r="M611" i="6"/>
  <c r="L611" i="6"/>
  <c r="K611" i="6"/>
  <c r="J611" i="6"/>
  <c r="I611" i="6"/>
  <c r="H611" i="6"/>
  <c r="R611" i="6"/>
  <c r="G611" i="6"/>
  <c r="F611" i="6"/>
  <c r="E611" i="6"/>
  <c r="D611" i="6"/>
  <c r="C611" i="6"/>
  <c r="N610" i="6"/>
  <c r="M610" i="6"/>
  <c r="L610" i="6"/>
  <c r="K610" i="6"/>
  <c r="J610" i="6"/>
  <c r="I610" i="6"/>
  <c r="H610" i="6"/>
  <c r="R610" i="6" s="1"/>
  <c r="G610" i="6"/>
  <c r="F610" i="6"/>
  <c r="E610" i="6"/>
  <c r="D610" i="6"/>
  <c r="C610" i="6"/>
  <c r="N609" i="6"/>
  <c r="M609" i="6"/>
  <c r="L609" i="6"/>
  <c r="K609" i="6"/>
  <c r="J609" i="6"/>
  <c r="I609" i="6"/>
  <c r="H609" i="6"/>
  <c r="R609" i="6"/>
  <c r="G609" i="6"/>
  <c r="F609" i="6"/>
  <c r="E609" i="6"/>
  <c r="D609" i="6"/>
  <c r="C609" i="6"/>
  <c r="N608" i="6"/>
  <c r="M608" i="6"/>
  <c r="L608" i="6"/>
  <c r="K608" i="6"/>
  <c r="J608" i="6"/>
  <c r="I608" i="6"/>
  <c r="H608" i="6"/>
  <c r="R608" i="6" s="1"/>
  <c r="G608" i="6"/>
  <c r="F608" i="6"/>
  <c r="E608" i="6"/>
  <c r="D608" i="6"/>
  <c r="C608" i="6"/>
  <c r="N607" i="6"/>
  <c r="M607" i="6"/>
  <c r="L607" i="6"/>
  <c r="K607" i="6"/>
  <c r="J607" i="6"/>
  <c r="I607" i="6"/>
  <c r="H607" i="6"/>
  <c r="R607" i="6"/>
  <c r="G607" i="6"/>
  <c r="F607" i="6"/>
  <c r="E607" i="6"/>
  <c r="D607" i="6"/>
  <c r="C607" i="6"/>
  <c r="N606" i="6"/>
  <c r="M606" i="6"/>
  <c r="L606" i="6"/>
  <c r="K606" i="6"/>
  <c r="J606" i="6"/>
  <c r="I606" i="6"/>
  <c r="H606" i="6"/>
  <c r="R606" i="6" s="1"/>
  <c r="G606" i="6"/>
  <c r="F606" i="6"/>
  <c r="E606" i="6"/>
  <c r="D606" i="6"/>
  <c r="C606" i="6"/>
  <c r="N605" i="6"/>
  <c r="M605" i="6"/>
  <c r="L605" i="6"/>
  <c r="K605" i="6"/>
  <c r="J605" i="6"/>
  <c r="I605" i="6"/>
  <c r="H605" i="6"/>
  <c r="R605" i="6"/>
  <c r="G605" i="6"/>
  <c r="F605" i="6"/>
  <c r="E605" i="6"/>
  <c r="D605" i="6"/>
  <c r="C605" i="6"/>
  <c r="N604" i="6"/>
  <c r="M604" i="6"/>
  <c r="L604" i="6"/>
  <c r="K604" i="6"/>
  <c r="J604" i="6"/>
  <c r="I604" i="6"/>
  <c r="H604" i="6"/>
  <c r="R604" i="6" s="1"/>
  <c r="G604" i="6"/>
  <c r="F604" i="6"/>
  <c r="E604" i="6"/>
  <c r="D604" i="6"/>
  <c r="C604" i="6"/>
  <c r="N603" i="6"/>
  <c r="M603" i="6"/>
  <c r="L603" i="6"/>
  <c r="K603" i="6"/>
  <c r="J603" i="6"/>
  <c r="I603" i="6"/>
  <c r="H603" i="6"/>
  <c r="R603" i="6"/>
  <c r="G603" i="6"/>
  <c r="F603" i="6"/>
  <c r="E603" i="6"/>
  <c r="D603" i="6"/>
  <c r="C603" i="6"/>
  <c r="N602" i="6"/>
  <c r="M602" i="6"/>
  <c r="L602" i="6"/>
  <c r="K602" i="6"/>
  <c r="J602" i="6"/>
  <c r="I602" i="6"/>
  <c r="H602" i="6"/>
  <c r="R602" i="6" s="1"/>
  <c r="G602" i="6"/>
  <c r="F602" i="6"/>
  <c r="E602" i="6"/>
  <c r="D602" i="6"/>
  <c r="C602" i="6"/>
  <c r="N601" i="6"/>
  <c r="M601" i="6"/>
  <c r="L601" i="6"/>
  <c r="K601" i="6"/>
  <c r="J601" i="6"/>
  <c r="I601" i="6"/>
  <c r="H601" i="6"/>
  <c r="R601" i="6"/>
  <c r="G601" i="6"/>
  <c r="F601" i="6"/>
  <c r="E601" i="6"/>
  <c r="D601" i="6"/>
  <c r="C601" i="6"/>
  <c r="N600" i="6"/>
  <c r="M600" i="6"/>
  <c r="L600" i="6"/>
  <c r="K600" i="6"/>
  <c r="J600" i="6"/>
  <c r="I600" i="6"/>
  <c r="H600" i="6"/>
  <c r="R600" i="6" s="1"/>
  <c r="G600" i="6"/>
  <c r="F600" i="6"/>
  <c r="E600" i="6"/>
  <c r="D600" i="6"/>
  <c r="C600" i="6"/>
  <c r="N599" i="6"/>
  <c r="M599" i="6"/>
  <c r="L599" i="6"/>
  <c r="K599" i="6"/>
  <c r="J599" i="6"/>
  <c r="I599" i="6"/>
  <c r="H599" i="6"/>
  <c r="R599" i="6"/>
  <c r="G599" i="6"/>
  <c r="F599" i="6"/>
  <c r="E599" i="6"/>
  <c r="D599" i="6"/>
  <c r="C599" i="6"/>
  <c r="N598" i="6"/>
  <c r="M598" i="6"/>
  <c r="L598" i="6"/>
  <c r="K598" i="6"/>
  <c r="J598" i="6"/>
  <c r="I598" i="6"/>
  <c r="H598" i="6"/>
  <c r="R598" i="6" s="1"/>
  <c r="G598" i="6"/>
  <c r="F598" i="6"/>
  <c r="E598" i="6"/>
  <c r="D598" i="6"/>
  <c r="C598" i="6"/>
  <c r="N597" i="6"/>
  <c r="M597" i="6"/>
  <c r="L597" i="6"/>
  <c r="K597" i="6"/>
  <c r="J597" i="6"/>
  <c r="I597" i="6"/>
  <c r="H597" i="6"/>
  <c r="R597" i="6"/>
  <c r="G597" i="6"/>
  <c r="F597" i="6"/>
  <c r="E597" i="6"/>
  <c r="D597" i="6"/>
  <c r="C597" i="6"/>
  <c r="N596" i="6"/>
  <c r="M596" i="6"/>
  <c r="L596" i="6"/>
  <c r="K596" i="6"/>
  <c r="J596" i="6"/>
  <c r="I596" i="6"/>
  <c r="H596" i="6"/>
  <c r="R596" i="6" s="1"/>
  <c r="G596" i="6"/>
  <c r="F596" i="6"/>
  <c r="E596" i="6"/>
  <c r="D596" i="6"/>
  <c r="C596" i="6"/>
  <c r="N595" i="6"/>
  <c r="M595" i="6"/>
  <c r="L595" i="6"/>
  <c r="K595" i="6"/>
  <c r="J595" i="6"/>
  <c r="I595" i="6"/>
  <c r="H595" i="6"/>
  <c r="R595" i="6"/>
  <c r="G595" i="6"/>
  <c r="F595" i="6"/>
  <c r="E595" i="6"/>
  <c r="D595" i="6"/>
  <c r="C595" i="6"/>
  <c r="N594" i="6"/>
  <c r="M594" i="6"/>
  <c r="L594" i="6"/>
  <c r="K594" i="6"/>
  <c r="J594" i="6"/>
  <c r="I594" i="6"/>
  <c r="H594" i="6"/>
  <c r="R594" i="6" s="1"/>
  <c r="G594" i="6"/>
  <c r="F594" i="6"/>
  <c r="E594" i="6"/>
  <c r="D594" i="6"/>
  <c r="C594" i="6"/>
  <c r="N593" i="6"/>
  <c r="M593" i="6"/>
  <c r="L593" i="6"/>
  <c r="K593" i="6"/>
  <c r="J593" i="6"/>
  <c r="I593" i="6"/>
  <c r="H593" i="6"/>
  <c r="R593" i="6"/>
  <c r="G593" i="6"/>
  <c r="F593" i="6"/>
  <c r="E593" i="6"/>
  <c r="D593" i="6"/>
  <c r="C593" i="6"/>
  <c r="N592" i="6"/>
  <c r="M592" i="6"/>
  <c r="L592" i="6"/>
  <c r="K592" i="6"/>
  <c r="J592" i="6"/>
  <c r="I592" i="6"/>
  <c r="H592" i="6"/>
  <c r="R592" i="6" s="1"/>
  <c r="G592" i="6"/>
  <c r="F592" i="6"/>
  <c r="E592" i="6"/>
  <c r="D592" i="6"/>
  <c r="C592" i="6"/>
  <c r="N591" i="6"/>
  <c r="M591" i="6"/>
  <c r="L591" i="6"/>
  <c r="K591" i="6"/>
  <c r="J591" i="6"/>
  <c r="I591" i="6"/>
  <c r="H591" i="6"/>
  <c r="R591" i="6"/>
  <c r="G591" i="6"/>
  <c r="F591" i="6"/>
  <c r="E591" i="6"/>
  <c r="D591" i="6"/>
  <c r="C591" i="6"/>
  <c r="N590" i="6"/>
  <c r="M590" i="6"/>
  <c r="L590" i="6"/>
  <c r="K590" i="6"/>
  <c r="J590" i="6"/>
  <c r="I590" i="6"/>
  <c r="H590" i="6"/>
  <c r="R590" i="6" s="1"/>
  <c r="G590" i="6"/>
  <c r="F590" i="6"/>
  <c r="E590" i="6"/>
  <c r="D590" i="6"/>
  <c r="C590" i="6"/>
  <c r="N589" i="6"/>
  <c r="M589" i="6"/>
  <c r="L589" i="6"/>
  <c r="K589" i="6"/>
  <c r="J589" i="6"/>
  <c r="I589" i="6"/>
  <c r="H589" i="6"/>
  <c r="R589" i="6"/>
  <c r="G589" i="6"/>
  <c r="F589" i="6"/>
  <c r="E589" i="6"/>
  <c r="D589" i="6"/>
  <c r="C589" i="6"/>
  <c r="N588" i="6"/>
  <c r="M588" i="6"/>
  <c r="L588" i="6"/>
  <c r="K588" i="6"/>
  <c r="J588" i="6"/>
  <c r="I588" i="6"/>
  <c r="H588" i="6"/>
  <c r="R588" i="6" s="1"/>
  <c r="G588" i="6"/>
  <c r="F588" i="6"/>
  <c r="E588" i="6"/>
  <c r="D588" i="6"/>
  <c r="C588" i="6"/>
  <c r="N587" i="6"/>
  <c r="M587" i="6"/>
  <c r="L587" i="6"/>
  <c r="K587" i="6"/>
  <c r="J587" i="6"/>
  <c r="I587" i="6"/>
  <c r="H587" i="6"/>
  <c r="R587" i="6"/>
  <c r="G587" i="6"/>
  <c r="F587" i="6"/>
  <c r="E587" i="6"/>
  <c r="D587" i="6"/>
  <c r="C587" i="6"/>
  <c r="N586" i="6"/>
  <c r="M586" i="6"/>
  <c r="L586" i="6"/>
  <c r="K586" i="6"/>
  <c r="J586" i="6"/>
  <c r="I586" i="6"/>
  <c r="H586" i="6"/>
  <c r="R586" i="6" s="1"/>
  <c r="G586" i="6"/>
  <c r="F586" i="6"/>
  <c r="E586" i="6"/>
  <c r="D586" i="6"/>
  <c r="C586" i="6"/>
  <c r="N585" i="6"/>
  <c r="M585" i="6"/>
  <c r="L585" i="6"/>
  <c r="K585" i="6"/>
  <c r="J585" i="6"/>
  <c r="I585" i="6"/>
  <c r="H585" i="6"/>
  <c r="R585" i="6"/>
  <c r="G585" i="6"/>
  <c r="F585" i="6"/>
  <c r="E585" i="6"/>
  <c r="D585" i="6"/>
  <c r="C585" i="6"/>
  <c r="N584" i="6"/>
  <c r="M584" i="6"/>
  <c r="L584" i="6"/>
  <c r="K584" i="6"/>
  <c r="J584" i="6"/>
  <c r="I584" i="6"/>
  <c r="H584" i="6"/>
  <c r="R584" i="6" s="1"/>
  <c r="G584" i="6"/>
  <c r="F584" i="6"/>
  <c r="E584" i="6"/>
  <c r="D584" i="6"/>
  <c r="C584" i="6"/>
  <c r="N583" i="6"/>
  <c r="M583" i="6"/>
  <c r="L583" i="6"/>
  <c r="K583" i="6"/>
  <c r="J583" i="6"/>
  <c r="I583" i="6"/>
  <c r="H583" i="6"/>
  <c r="R583" i="6"/>
  <c r="G583" i="6"/>
  <c r="F583" i="6"/>
  <c r="E583" i="6"/>
  <c r="D583" i="6"/>
  <c r="C583" i="6"/>
  <c r="N582" i="6"/>
  <c r="M582" i="6"/>
  <c r="L582" i="6"/>
  <c r="K582" i="6"/>
  <c r="J582" i="6"/>
  <c r="I582" i="6"/>
  <c r="H582" i="6"/>
  <c r="R582" i="6" s="1"/>
  <c r="G582" i="6"/>
  <c r="F582" i="6"/>
  <c r="E582" i="6"/>
  <c r="D582" i="6"/>
  <c r="C582" i="6"/>
  <c r="N581" i="6"/>
  <c r="M581" i="6"/>
  <c r="L581" i="6"/>
  <c r="K581" i="6"/>
  <c r="J581" i="6"/>
  <c r="I581" i="6"/>
  <c r="H581" i="6"/>
  <c r="R581" i="6"/>
  <c r="G581" i="6"/>
  <c r="F581" i="6"/>
  <c r="E581" i="6"/>
  <c r="D581" i="6"/>
  <c r="C581" i="6"/>
  <c r="N580" i="6"/>
  <c r="M580" i="6"/>
  <c r="L580" i="6"/>
  <c r="K580" i="6"/>
  <c r="J580" i="6"/>
  <c r="I580" i="6"/>
  <c r="H580" i="6"/>
  <c r="R580" i="6" s="1"/>
  <c r="G580" i="6"/>
  <c r="F580" i="6"/>
  <c r="E580" i="6"/>
  <c r="D580" i="6"/>
  <c r="C580" i="6"/>
  <c r="N579" i="6"/>
  <c r="M579" i="6"/>
  <c r="L579" i="6"/>
  <c r="K579" i="6"/>
  <c r="J579" i="6"/>
  <c r="I579" i="6"/>
  <c r="H579" i="6"/>
  <c r="R579" i="6"/>
  <c r="G579" i="6"/>
  <c r="F579" i="6"/>
  <c r="E579" i="6"/>
  <c r="D579" i="6"/>
  <c r="C579" i="6"/>
  <c r="N578" i="6"/>
  <c r="M578" i="6"/>
  <c r="L578" i="6"/>
  <c r="K578" i="6"/>
  <c r="J578" i="6"/>
  <c r="I578" i="6"/>
  <c r="H578" i="6"/>
  <c r="R578" i="6" s="1"/>
  <c r="G578" i="6"/>
  <c r="F578" i="6"/>
  <c r="E578" i="6"/>
  <c r="D578" i="6"/>
  <c r="C578" i="6"/>
  <c r="N577" i="6"/>
  <c r="M577" i="6"/>
  <c r="L577" i="6"/>
  <c r="K577" i="6"/>
  <c r="J577" i="6"/>
  <c r="I577" i="6"/>
  <c r="H577" i="6"/>
  <c r="R577" i="6"/>
  <c r="G577" i="6"/>
  <c r="F577" i="6"/>
  <c r="E577" i="6"/>
  <c r="D577" i="6"/>
  <c r="C577" i="6"/>
  <c r="N576" i="6"/>
  <c r="M576" i="6"/>
  <c r="L576" i="6"/>
  <c r="K576" i="6"/>
  <c r="J576" i="6"/>
  <c r="I576" i="6"/>
  <c r="H576" i="6"/>
  <c r="R576" i="6" s="1"/>
  <c r="G576" i="6"/>
  <c r="F576" i="6"/>
  <c r="E576" i="6"/>
  <c r="D576" i="6"/>
  <c r="C576" i="6"/>
  <c r="N575" i="6"/>
  <c r="M575" i="6"/>
  <c r="L575" i="6"/>
  <c r="K575" i="6"/>
  <c r="J575" i="6"/>
  <c r="I575" i="6"/>
  <c r="H575" i="6"/>
  <c r="R575" i="6"/>
  <c r="G575" i="6"/>
  <c r="F575" i="6"/>
  <c r="E575" i="6"/>
  <c r="D575" i="6"/>
  <c r="C575" i="6"/>
  <c r="N574" i="6"/>
  <c r="M574" i="6"/>
  <c r="L574" i="6"/>
  <c r="K574" i="6"/>
  <c r="J574" i="6"/>
  <c r="I574" i="6"/>
  <c r="H574" i="6"/>
  <c r="R574" i="6" s="1"/>
  <c r="G574" i="6"/>
  <c r="F574" i="6"/>
  <c r="E574" i="6"/>
  <c r="D574" i="6"/>
  <c r="C574" i="6"/>
  <c r="N573" i="6"/>
  <c r="M573" i="6"/>
  <c r="L573" i="6"/>
  <c r="K573" i="6"/>
  <c r="J573" i="6"/>
  <c r="I573" i="6"/>
  <c r="H573" i="6"/>
  <c r="R573" i="6"/>
  <c r="G573" i="6"/>
  <c r="F573" i="6"/>
  <c r="E573" i="6"/>
  <c r="D573" i="6"/>
  <c r="C573" i="6"/>
  <c r="N572" i="6"/>
  <c r="M572" i="6"/>
  <c r="L572" i="6"/>
  <c r="K572" i="6"/>
  <c r="J572" i="6"/>
  <c r="I572" i="6"/>
  <c r="H572" i="6"/>
  <c r="R572" i="6" s="1"/>
  <c r="G572" i="6"/>
  <c r="F572" i="6"/>
  <c r="E572" i="6"/>
  <c r="D572" i="6"/>
  <c r="C572" i="6"/>
  <c r="N571" i="6"/>
  <c r="M571" i="6"/>
  <c r="L571" i="6"/>
  <c r="K571" i="6"/>
  <c r="J571" i="6"/>
  <c r="I571" i="6"/>
  <c r="H571" i="6"/>
  <c r="R571" i="6"/>
  <c r="G571" i="6"/>
  <c r="F571" i="6"/>
  <c r="E571" i="6"/>
  <c r="D571" i="6"/>
  <c r="C571" i="6"/>
  <c r="N570" i="6"/>
  <c r="M570" i="6"/>
  <c r="L570" i="6"/>
  <c r="K570" i="6"/>
  <c r="J570" i="6"/>
  <c r="I570" i="6"/>
  <c r="H570" i="6"/>
  <c r="R570" i="6" s="1"/>
  <c r="G570" i="6"/>
  <c r="F570" i="6"/>
  <c r="E570" i="6"/>
  <c r="D570" i="6"/>
  <c r="C570" i="6"/>
  <c r="N569" i="6"/>
  <c r="M569" i="6"/>
  <c r="L569" i="6"/>
  <c r="K569" i="6"/>
  <c r="J569" i="6"/>
  <c r="I569" i="6"/>
  <c r="H569" i="6"/>
  <c r="R569" i="6"/>
  <c r="G569" i="6"/>
  <c r="F569" i="6"/>
  <c r="E569" i="6"/>
  <c r="D569" i="6"/>
  <c r="C569" i="6"/>
  <c r="N568" i="6"/>
  <c r="M568" i="6"/>
  <c r="L568" i="6"/>
  <c r="K568" i="6"/>
  <c r="J568" i="6"/>
  <c r="I568" i="6"/>
  <c r="H568" i="6"/>
  <c r="R568" i="6" s="1"/>
  <c r="G568" i="6"/>
  <c r="F568" i="6"/>
  <c r="E568" i="6"/>
  <c r="D568" i="6"/>
  <c r="C568" i="6"/>
  <c r="N567" i="6"/>
  <c r="M567" i="6"/>
  <c r="L567" i="6"/>
  <c r="K567" i="6"/>
  <c r="J567" i="6"/>
  <c r="I567" i="6"/>
  <c r="H567" i="6"/>
  <c r="R567" i="6"/>
  <c r="G567" i="6"/>
  <c r="F567" i="6"/>
  <c r="E567" i="6"/>
  <c r="D567" i="6"/>
  <c r="C567" i="6"/>
  <c r="N566" i="6"/>
  <c r="M566" i="6"/>
  <c r="L566" i="6"/>
  <c r="K566" i="6"/>
  <c r="J566" i="6"/>
  <c r="I566" i="6"/>
  <c r="H566" i="6"/>
  <c r="R566" i="6" s="1"/>
  <c r="G566" i="6"/>
  <c r="F566" i="6"/>
  <c r="E566" i="6"/>
  <c r="D566" i="6"/>
  <c r="C566" i="6"/>
  <c r="N565" i="6"/>
  <c r="M565" i="6"/>
  <c r="L565" i="6"/>
  <c r="K565" i="6"/>
  <c r="J565" i="6"/>
  <c r="I565" i="6"/>
  <c r="H565" i="6"/>
  <c r="R565" i="6"/>
  <c r="G565" i="6"/>
  <c r="F565" i="6"/>
  <c r="E565" i="6"/>
  <c r="D565" i="6"/>
  <c r="C565" i="6"/>
  <c r="N564" i="6"/>
  <c r="M564" i="6"/>
  <c r="L564" i="6"/>
  <c r="K564" i="6"/>
  <c r="J564" i="6"/>
  <c r="I564" i="6"/>
  <c r="H564" i="6"/>
  <c r="R564" i="6" s="1"/>
  <c r="G564" i="6"/>
  <c r="F564" i="6"/>
  <c r="E564" i="6"/>
  <c r="D564" i="6"/>
  <c r="C564" i="6"/>
  <c r="N563" i="6"/>
  <c r="M563" i="6"/>
  <c r="L563" i="6"/>
  <c r="K563" i="6"/>
  <c r="J563" i="6"/>
  <c r="I563" i="6"/>
  <c r="H563" i="6"/>
  <c r="R563" i="6"/>
  <c r="G563" i="6"/>
  <c r="F563" i="6"/>
  <c r="E563" i="6"/>
  <c r="D563" i="6"/>
  <c r="C563" i="6"/>
  <c r="N562" i="6"/>
  <c r="M562" i="6"/>
  <c r="L562" i="6"/>
  <c r="K562" i="6"/>
  <c r="J562" i="6"/>
  <c r="I562" i="6"/>
  <c r="H562" i="6"/>
  <c r="R562" i="6" s="1"/>
  <c r="G562" i="6"/>
  <c r="F562" i="6"/>
  <c r="E562" i="6"/>
  <c r="D562" i="6"/>
  <c r="C562" i="6"/>
  <c r="N561" i="6"/>
  <c r="M561" i="6"/>
  <c r="L561" i="6"/>
  <c r="K561" i="6"/>
  <c r="J561" i="6"/>
  <c r="I561" i="6"/>
  <c r="H561" i="6"/>
  <c r="R561" i="6"/>
  <c r="G561" i="6"/>
  <c r="F561" i="6"/>
  <c r="E561" i="6"/>
  <c r="D561" i="6"/>
  <c r="C561" i="6"/>
  <c r="N560" i="6"/>
  <c r="M560" i="6"/>
  <c r="L560" i="6"/>
  <c r="K560" i="6"/>
  <c r="J560" i="6"/>
  <c r="I560" i="6"/>
  <c r="H560" i="6"/>
  <c r="R560" i="6" s="1"/>
  <c r="G560" i="6"/>
  <c r="F560" i="6"/>
  <c r="E560" i="6"/>
  <c r="D560" i="6"/>
  <c r="C560" i="6"/>
  <c r="N559" i="6"/>
  <c r="M559" i="6"/>
  <c r="L559" i="6"/>
  <c r="K559" i="6"/>
  <c r="J559" i="6"/>
  <c r="I559" i="6"/>
  <c r="H559" i="6"/>
  <c r="R559" i="6"/>
  <c r="G559" i="6"/>
  <c r="F559" i="6"/>
  <c r="E559" i="6"/>
  <c r="D559" i="6"/>
  <c r="C559" i="6"/>
  <c r="N558" i="6"/>
  <c r="M558" i="6"/>
  <c r="L558" i="6"/>
  <c r="K558" i="6"/>
  <c r="J558" i="6"/>
  <c r="I558" i="6"/>
  <c r="H558" i="6"/>
  <c r="R558" i="6" s="1"/>
  <c r="G558" i="6"/>
  <c r="F558" i="6"/>
  <c r="E558" i="6"/>
  <c r="D558" i="6"/>
  <c r="C558" i="6"/>
  <c r="N557" i="6"/>
  <c r="M557" i="6"/>
  <c r="L557" i="6"/>
  <c r="K557" i="6"/>
  <c r="J557" i="6"/>
  <c r="I557" i="6"/>
  <c r="H557" i="6"/>
  <c r="R557" i="6"/>
  <c r="G557" i="6"/>
  <c r="F557" i="6"/>
  <c r="E557" i="6"/>
  <c r="D557" i="6"/>
  <c r="C557" i="6"/>
  <c r="N556" i="6"/>
  <c r="M556" i="6"/>
  <c r="L556" i="6"/>
  <c r="K556" i="6"/>
  <c r="J556" i="6"/>
  <c r="I556" i="6"/>
  <c r="H556" i="6"/>
  <c r="R556" i="6" s="1"/>
  <c r="G556" i="6"/>
  <c r="F556" i="6"/>
  <c r="E556" i="6"/>
  <c r="D556" i="6"/>
  <c r="C556" i="6"/>
  <c r="N555" i="6"/>
  <c r="M555" i="6"/>
  <c r="L555" i="6"/>
  <c r="K555" i="6"/>
  <c r="J555" i="6"/>
  <c r="I555" i="6"/>
  <c r="H555" i="6"/>
  <c r="R555" i="6"/>
  <c r="G555" i="6"/>
  <c r="F555" i="6"/>
  <c r="E555" i="6"/>
  <c r="D555" i="6"/>
  <c r="C555" i="6"/>
  <c r="N554" i="6"/>
  <c r="M554" i="6"/>
  <c r="L554" i="6"/>
  <c r="K554" i="6"/>
  <c r="J554" i="6"/>
  <c r="I554" i="6"/>
  <c r="H554" i="6"/>
  <c r="R554" i="6" s="1"/>
  <c r="G554" i="6"/>
  <c r="F554" i="6"/>
  <c r="E554" i="6"/>
  <c r="D554" i="6"/>
  <c r="C554" i="6"/>
  <c r="N553" i="6"/>
  <c r="M553" i="6"/>
  <c r="L553" i="6"/>
  <c r="K553" i="6"/>
  <c r="J553" i="6"/>
  <c r="I553" i="6"/>
  <c r="H553" i="6"/>
  <c r="R553" i="6"/>
  <c r="G553" i="6"/>
  <c r="F553" i="6"/>
  <c r="E553" i="6"/>
  <c r="D553" i="6"/>
  <c r="C553" i="6"/>
  <c r="N552" i="6"/>
  <c r="M552" i="6"/>
  <c r="L552" i="6"/>
  <c r="K552" i="6"/>
  <c r="J552" i="6"/>
  <c r="I552" i="6"/>
  <c r="H552" i="6"/>
  <c r="R552" i="6" s="1"/>
  <c r="G552" i="6"/>
  <c r="F552" i="6"/>
  <c r="E552" i="6"/>
  <c r="D552" i="6"/>
  <c r="C552" i="6"/>
  <c r="N551" i="6"/>
  <c r="M551" i="6"/>
  <c r="L551" i="6"/>
  <c r="K551" i="6"/>
  <c r="J551" i="6"/>
  <c r="I551" i="6"/>
  <c r="H551" i="6"/>
  <c r="R551" i="6"/>
  <c r="G551" i="6"/>
  <c r="F551" i="6"/>
  <c r="E551" i="6"/>
  <c r="D551" i="6"/>
  <c r="C551" i="6"/>
  <c r="N550" i="6"/>
  <c r="M550" i="6"/>
  <c r="L550" i="6"/>
  <c r="K550" i="6"/>
  <c r="J550" i="6"/>
  <c r="I550" i="6"/>
  <c r="H550" i="6"/>
  <c r="R550" i="6" s="1"/>
  <c r="G550" i="6"/>
  <c r="F550" i="6"/>
  <c r="E550" i="6"/>
  <c r="D550" i="6"/>
  <c r="C550" i="6"/>
  <c r="N549" i="6"/>
  <c r="M549" i="6"/>
  <c r="L549" i="6"/>
  <c r="K549" i="6"/>
  <c r="J549" i="6"/>
  <c r="I549" i="6"/>
  <c r="H549" i="6"/>
  <c r="R549" i="6"/>
  <c r="G549" i="6"/>
  <c r="F549" i="6"/>
  <c r="E549" i="6"/>
  <c r="D549" i="6"/>
  <c r="C549" i="6"/>
  <c r="N548" i="6"/>
  <c r="M548" i="6"/>
  <c r="L548" i="6"/>
  <c r="K548" i="6"/>
  <c r="J548" i="6"/>
  <c r="I548" i="6"/>
  <c r="H548" i="6"/>
  <c r="R548" i="6" s="1"/>
  <c r="G548" i="6"/>
  <c r="F548" i="6"/>
  <c r="E548" i="6"/>
  <c r="D548" i="6"/>
  <c r="C548" i="6"/>
  <c r="N547" i="6"/>
  <c r="M547" i="6"/>
  <c r="L547" i="6"/>
  <c r="K547" i="6"/>
  <c r="J547" i="6"/>
  <c r="I547" i="6"/>
  <c r="H547" i="6"/>
  <c r="R547" i="6"/>
  <c r="G547" i="6"/>
  <c r="F547" i="6"/>
  <c r="E547" i="6"/>
  <c r="D547" i="6"/>
  <c r="C547" i="6"/>
  <c r="N546" i="6"/>
  <c r="M546" i="6"/>
  <c r="L546" i="6"/>
  <c r="K546" i="6"/>
  <c r="J546" i="6"/>
  <c r="I546" i="6"/>
  <c r="H546" i="6"/>
  <c r="R546" i="6" s="1"/>
  <c r="G546" i="6"/>
  <c r="F546" i="6"/>
  <c r="E546" i="6"/>
  <c r="D546" i="6"/>
  <c r="C546" i="6"/>
  <c r="N545" i="6"/>
  <c r="M545" i="6"/>
  <c r="L545" i="6"/>
  <c r="K545" i="6"/>
  <c r="J545" i="6"/>
  <c r="I545" i="6"/>
  <c r="H545" i="6"/>
  <c r="R545" i="6"/>
  <c r="G545" i="6"/>
  <c r="F545" i="6"/>
  <c r="E545" i="6"/>
  <c r="D545" i="6"/>
  <c r="C545" i="6"/>
  <c r="N544" i="6"/>
  <c r="M544" i="6"/>
  <c r="L544" i="6"/>
  <c r="K544" i="6"/>
  <c r="J544" i="6"/>
  <c r="I544" i="6"/>
  <c r="H544" i="6"/>
  <c r="R544" i="6" s="1"/>
  <c r="G544" i="6"/>
  <c r="F544" i="6"/>
  <c r="E544" i="6"/>
  <c r="D544" i="6"/>
  <c r="C544" i="6"/>
  <c r="N543" i="6"/>
  <c r="M543" i="6"/>
  <c r="L543" i="6"/>
  <c r="K543" i="6"/>
  <c r="J543" i="6"/>
  <c r="I543" i="6"/>
  <c r="H543" i="6"/>
  <c r="R543" i="6"/>
  <c r="G543" i="6"/>
  <c r="F543" i="6"/>
  <c r="E543" i="6"/>
  <c r="D543" i="6"/>
  <c r="C543" i="6"/>
  <c r="N542" i="6"/>
  <c r="M542" i="6"/>
  <c r="L542" i="6"/>
  <c r="K542" i="6"/>
  <c r="J542" i="6"/>
  <c r="I542" i="6"/>
  <c r="H542" i="6"/>
  <c r="R542" i="6" s="1"/>
  <c r="G542" i="6"/>
  <c r="F542" i="6"/>
  <c r="E542" i="6"/>
  <c r="D542" i="6"/>
  <c r="C542" i="6"/>
  <c r="N541" i="6"/>
  <c r="M541" i="6"/>
  <c r="L541" i="6"/>
  <c r="K541" i="6"/>
  <c r="J541" i="6"/>
  <c r="I541" i="6"/>
  <c r="H541" i="6"/>
  <c r="R541" i="6"/>
  <c r="G541" i="6"/>
  <c r="F541" i="6"/>
  <c r="E541" i="6"/>
  <c r="D541" i="6"/>
  <c r="C541" i="6"/>
  <c r="N540" i="6"/>
  <c r="M540" i="6"/>
  <c r="L540" i="6"/>
  <c r="K540" i="6"/>
  <c r="J540" i="6"/>
  <c r="I540" i="6"/>
  <c r="H540" i="6"/>
  <c r="R540" i="6" s="1"/>
  <c r="G540" i="6"/>
  <c r="F540" i="6"/>
  <c r="E540" i="6"/>
  <c r="D540" i="6"/>
  <c r="C540" i="6"/>
  <c r="N539" i="6"/>
  <c r="M539" i="6"/>
  <c r="L539" i="6"/>
  <c r="K539" i="6"/>
  <c r="J539" i="6"/>
  <c r="I539" i="6"/>
  <c r="H539" i="6"/>
  <c r="R539" i="6"/>
  <c r="G539" i="6"/>
  <c r="F539" i="6"/>
  <c r="E539" i="6"/>
  <c r="D539" i="6"/>
  <c r="C539" i="6"/>
  <c r="N538" i="6"/>
  <c r="M538" i="6"/>
  <c r="L538" i="6"/>
  <c r="K538" i="6"/>
  <c r="J538" i="6"/>
  <c r="I538" i="6"/>
  <c r="H538" i="6"/>
  <c r="R538" i="6" s="1"/>
  <c r="G538" i="6"/>
  <c r="F538" i="6"/>
  <c r="E538" i="6"/>
  <c r="D538" i="6"/>
  <c r="C538" i="6"/>
  <c r="N537" i="6"/>
  <c r="M537" i="6"/>
  <c r="L537" i="6"/>
  <c r="K537" i="6"/>
  <c r="J537" i="6"/>
  <c r="I537" i="6"/>
  <c r="H537" i="6"/>
  <c r="R537" i="6"/>
  <c r="G537" i="6"/>
  <c r="F537" i="6"/>
  <c r="E537" i="6"/>
  <c r="D537" i="6"/>
  <c r="C537" i="6"/>
  <c r="N536" i="6"/>
  <c r="M536" i="6"/>
  <c r="L536" i="6"/>
  <c r="K536" i="6"/>
  <c r="J536" i="6"/>
  <c r="I536" i="6"/>
  <c r="H536" i="6"/>
  <c r="R536" i="6" s="1"/>
  <c r="G536" i="6"/>
  <c r="F536" i="6"/>
  <c r="E536" i="6"/>
  <c r="D536" i="6"/>
  <c r="C536" i="6"/>
  <c r="N535" i="6"/>
  <c r="M535" i="6"/>
  <c r="L535" i="6"/>
  <c r="K535" i="6"/>
  <c r="J535" i="6"/>
  <c r="I535" i="6"/>
  <c r="H535" i="6"/>
  <c r="R535" i="6"/>
  <c r="G535" i="6"/>
  <c r="F535" i="6"/>
  <c r="E535" i="6"/>
  <c r="D535" i="6"/>
  <c r="C535" i="6"/>
  <c r="N534" i="6"/>
  <c r="M534" i="6"/>
  <c r="L534" i="6"/>
  <c r="K534" i="6"/>
  <c r="J534" i="6"/>
  <c r="I534" i="6"/>
  <c r="H534" i="6"/>
  <c r="R534" i="6" s="1"/>
  <c r="G534" i="6"/>
  <c r="F534" i="6"/>
  <c r="E534" i="6"/>
  <c r="D534" i="6"/>
  <c r="C534" i="6"/>
  <c r="N533" i="6"/>
  <c r="M533" i="6"/>
  <c r="L533" i="6"/>
  <c r="K533" i="6"/>
  <c r="J533" i="6"/>
  <c r="I533" i="6"/>
  <c r="H533" i="6"/>
  <c r="R533" i="6"/>
  <c r="G533" i="6"/>
  <c r="F533" i="6"/>
  <c r="E533" i="6"/>
  <c r="D533" i="6"/>
  <c r="C533" i="6"/>
  <c r="N532" i="6"/>
  <c r="M532" i="6"/>
  <c r="L532" i="6"/>
  <c r="K532" i="6"/>
  <c r="J532" i="6"/>
  <c r="I532" i="6"/>
  <c r="H532" i="6"/>
  <c r="G532" i="6"/>
  <c r="F532" i="6"/>
  <c r="E532" i="6"/>
  <c r="D532" i="6"/>
  <c r="C532" i="6"/>
  <c r="N531" i="6"/>
  <c r="M531" i="6"/>
  <c r="L531" i="6"/>
  <c r="K531" i="6"/>
  <c r="J531" i="6"/>
  <c r="I531" i="6"/>
  <c r="H531" i="6"/>
  <c r="R531" i="6"/>
  <c r="G531" i="6"/>
  <c r="F531" i="6"/>
  <c r="E531" i="6"/>
  <c r="D531" i="6"/>
  <c r="C531" i="6"/>
  <c r="N530" i="6"/>
  <c r="M530" i="6"/>
  <c r="L530" i="6"/>
  <c r="K530" i="6"/>
  <c r="J530" i="6"/>
  <c r="I530" i="6"/>
  <c r="H530" i="6"/>
  <c r="R530" i="6" s="1"/>
  <c r="G530" i="6"/>
  <c r="F530" i="6"/>
  <c r="E530" i="6"/>
  <c r="D530" i="6"/>
  <c r="C530" i="6"/>
  <c r="N529" i="6"/>
  <c r="M529" i="6"/>
  <c r="L529" i="6"/>
  <c r="K529" i="6"/>
  <c r="J529" i="6"/>
  <c r="I529" i="6"/>
  <c r="H529" i="6"/>
  <c r="R529" i="6"/>
  <c r="G529" i="6"/>
  <c r="F529" i="6"/>
  <c r="E529" i="6"/>
  <c r="D529" i="6"/>
  <c r="C529" i="6"/>
  <c r="N528" i="6"/>
  <c r="M528" i="6"/>
  <c r="L528" i="6"/>
  <c r="K528" i="6"/>
  <c r="J528" i="6"/>
  <c r="I528" i="6"/>
  <c r="H528" i="6"/>
  <c r="R528" i="6" s="1"/>
  <c r="G528" i="6"/>
  <c r="F528" i="6"/>
  <c r="E528" i="6"/>
  <c r="D528" i="6"/>
  <c r="C528" i="6"/>
  <c r="N527" i="6"/>
  <c r="M527" i="6"/>
  <c r="L527" i="6"/>
  <c r="K527" i="6"/>
  <c r="J527" i="6"/>
  <c r="I527" i="6"/>
  <c r="H527" i="6"/>
  <c r="R527" i="6"/>
  <c r="G527" i="6"/>
  <c r="F527" i="6"/>
  <c r="E527" i="6"/>
  <c r="D527" i="6"/>
  <c r="C527" i="6"/>
  <c r="N526" i="6"/>
  <c r="M526" i="6"/>
  <c r="L526" i="6"/>
  <c r="K526" i="6"/>
  <c r="J526" i="6"/>
  <c r="I526" i="6"/>
  <c r="H526" i="6"/>
  <c r="R526" i="6" s="1"/>
  <c r="G526" i="6"/>
  <c r="F526" i="6"/>
  <c r="E526" i="6"/>
  <c r="D526" i="6"/>
  <c r="C526" i="6"/>
  <c r="N525" i="6"/>
  <c r="M525" i="6"/>
  <c r="L525" i="6"/>
  <c r="K525" i="6"/>
  <c r="J525" i="6"/>
  <c r="I525" i="6"/>
  <c r="H525" i="6"/>
  <c r="R525" i="6"/>
  <c r="G525" i="6"/>
  <c r="F525" i="6"/>
  <c r="E525" i="6"/>
  <c r="D525" i="6"/>
  <c r="C525" i="6"/>
  <c r="N524" i="6"/>
  <c r="M524" i="6"/>
  <c r="L524" i="6"/>
  <c r="K524" i="6"/>
  <c r="J524" i="6"/>
  <c r="I524" i="6"/>
  <c r="H524" i="6"/>
  <c r="G524" i="6"/>
  <c r="F524" i="6"/>
  <c r="E524" i="6"/>
  <c r="D524" i="6"/>
  <c r="C524" i="6"/>
  <c r="N523" i="6"/>
  <c r="M523" i="6"/>
  <c r="L523" i="6"/>
  <c r="K523" i="6"/>
  <c r="J523" i="6"/>
  <c r="I523" i="6"/>
  <c r="H523" i="6"/>
  <c r="R523" i="6"/>
  <c r="G523" i="6"/>
  <c r="F523" i="6"/>
  <c r="E523" i="6"/>
  <c r="D523" i="6"/>
  <c r="C523" i="6"/>
  <c r="N522" i="6"/>
  <c r="M522" i="6"/>
  <c r="L522" i="6"/>
  <c r="K522" i="6"/>
  <c r="J522" i="6"/>
  <c r="I522" i="6"/>
  <c r="H522" i="6"/>
  <c r="R522" i="6" s="1"/>
  <c r="G522" i="6"/>
  <c r="F522" i="6"/>
  <c r="E522" i="6"/>
  <c r="D522" i="6"/>
  <c r="C522" i="6"/>
  <c r="N521" i="6"/>
  <c r="M521" i="6"/>
  <c r="L521" i="6"/>
  <c r="K521" i="6"/>
  <c r="J521" i="6"/>
  <c r="I521" i="6"/>
  <c r="H521" i="6"/>
  <c r="R521" i="6"/>
  <c r="G521" i="6"/>
  <c r="F521" i="6"/>
  <c r="E521" i="6"/>
  <c r="D521" i="6"/>
  <c r="C521" i="6"/>
  <c r="N520" i="6"/>
  <c r="M520" i="6"/>
  <c r="L520" i="6"/>
  <c r="K520" i="6"/>
  <c r="J520" i="6"/>
  <c r="I520" i="6"/>
  <c r="H520" i="6"/>
  <c r="R520" i="6" s="1"/>
  <c r="G520" i="6"/>
  <c r="F520" i="6"/>
  <c r="E520" i="6"/>
  <c r="D520" i="6"/>
  <c r="C520" i="6"/>
  <c r="N519" i="6"/>
  <c r="M519" i="6"/>
  <c r="L519" i="6"/>
  <c r="K519" i="6"/>
  <c r="J519" i="6"/>
  <c r="I519" i="6"/>
  <c r="H519" i="6"/>
  <c r="R519" i="6"/>
  <c r="G519" i="6"/>
  <c r="F519" i="6"/>
  <c r="E519" i="6"/>
  <c r="D519" i="6"/>
  <c r="C519" i="6"/>
  <c r="N518" i="6"/>
  <c r="M518" i="6"/>
  <c r="L518" i="6"/>
  <c r="K518" i="6"/>
  <c r="J518" i="6"/>
  <c r="I518" i="6"/>
  <c r="H518" i="6"/>
  <c r="R518" i="6" s="1"/>
  <c r="G518" i="6"/>
  <c r="F518" i="6"/>
  <c r="E518" i="6"/>
  <c r="D518" i="6"/>
  <c r="C518" i="6"/>
  <c r="N517" i="6"/>
  <c r="M517" i="6"/>
  <c r="L517" i="6"/>
  <c r="K517" i="6"/>
  <c r="J517" i="6"/>
  <c r="I517" i="6"/>
  <c r="H517" i="6"/>
  <c r="R517" i="6"/>
  <c r="G517" i="6"/>
  <c r="F517" i="6"/>
  <c r="E517" i="6"/>
  <c r="D517" i="6"/>
  <c r="C517" i="6"/>
  <c r="N516" i="6"/>
  <c r="M516" i="6"/>
  <c r="L516" i="6"/>
  <c r="K516" i="6"/>
  <c r="J516" i="6"/>
  <c r="I516" i="6"/>
  <c r="H516" i="6"/>
  <c r="R516" i="6" s="1"/>
  <c r="G516" i="6"/>
  <c r="F516" i="6"/>
  <c r="E516" i="6"/>
  <c r="D516" i="6"/>
  <c r="C516" i="6"/>
  <c r="N515" i="6"/>
  <c r="M515" i="6"/>
  <c r="L515" i="6"/>
  <c r="K515" i="6"/>
  <c r="J515" i="6"/>
  <c r="I515" i="6"/>
  <c r="H515" i="6"/>
  <c r="R515" i="6"/>
  <c r="G515" i="6"/>
  <c r="F515" i="6"/>
  <c r="E515" i="6"/>
  <c r="D515" i="6"/>
  <c r="C515" i="6"/>
  <c r="N514" i="6"/>
  <c r="M514" i="6"/>
  <c r="L514" i="6"/>
  <c r="K514" i="6"/>
  <c r="J514" i="6"/>
  <c r="I514" i="6"/>
  <c r="H514" i="6"/>
  <c r="R514" i="6" s="1"/>
  <c r="G514" i="6"/>
  <c r="F514" i="6"/>
  <c r="E514" i="6"/>
  <c r="D514" i="6"/>
  <c r="C514" i="6"/>
  <c r="N513" i="6"/>
  <c r="M513" i="6"/>
  <c r="L513" i="6"/>
  <c r="K513" i="6"/>
  <c r="J513" i="6"/>
  <c r="I513" i="6"/>
  <c r="H513" i="6"/>
  <c r="R513" i="6"/>
  <c r="G513" i="6"/>
  <c r="F513" i="6"/>
  <c r="E513" i="6"/>
  <c r="D513" i="6"/>
  <c r="C513" i="6"/>
  <c r="N512" i="6"/>
  <c r="M512" i="6"/>
  <c r="L512" i="6"/>
  <c r="K512" i="6"/>
  <c r="J512" i="6"/>
  <c r="I512" i="6"/>
  <c r="H512" i="6"/>
  <c r="R512" i="6" s="1"/>
  <c r="G512" i="6"/>
  <c r="F512" i="6"/>
  <c r="E512" i="6"/>
  <c r="D512" i="6"/>
  <c r="C512" i="6"/>
  <c r="N511" i="6"/>
  <c r="M511" i="6"/>
  <c r="L511" i="6"/>
  <c r="K511" i="6"/>
  <c r="J511" i="6"/>
  <c r="I511" i="6"/>
  <c r="H511" i="6"/>
  <c r="R511" i="6"/>
  <c r="G511" i="6"/>
  <c r="F511" i="6"/>
  <c r="E511" i="6"/>
  <c r="D511" i="6"/>
  <c r="C511" i="6"/>
  <c r="N510" i="6"/>
  <c r="M510" i="6"/>
  <c r="L510" i="6"/>
  <c r="K510" i="6"/>
  <c r="J510" i="6"/>
  <c r="I510" i="6"/>
  <c r="H510" i="6"/>
  <c r="R510" i="6" s="1"/>
  <c r="G510" i="6"/>
  <c r="F510" i="6"/>
  <c r="E510" i="6"/>
  <c r="D510" i="6"/>
  <c r="C510" i="6"/>
  <c r="N509" i="6"/>
  <c r="M509" i="6"/>
  <c r="L509" i="6"/>
  <c r="K509" i="6"/>
  <c r="J509" i="6"/>
  <c r="I509" i="6"/>
  <c r="H509" i="6"/>
  <c r="R509" i="6"/>
  <c r="G509" i="6"/>
  <c r="F509" i="6"/>
  <c r="E509" i="6"/>
  <c r="D509" i="6"/>
  <c r="C509" i="6"/>
  <c r="N508" i="6"/>
  <c r="M508" i="6"/>
  <c r="L508" i="6"/>
  <c r="K508" i="6"/>
  <c r="J508" i="6"/>
  <c r="I508" i="6"/>
  <c r="H508" i="6"/>
  <c r="R508" i="6" s="1"/>
  <c r="G508" i="6"/>
  <c r="F508" i="6"/>
  <c r="E508" i="6"/>
  <c r="D508" i="6"/>
  <c r="C508" i="6"/>
  <c r="N507" i="6"/>
  <c r="M507" i="6"/>
  <c r="L507" i="6"/>
  <c r="K507" i="6"/>
  <c r="J507" i="6"/>
  <c r="I507" i="6"/>
  <c r="H507" i="6"/>
  <c r="R507" i="6"/>
  <c r="G507" i="6"/>
  <c r="F507" i="6"/>
  <c r="E507" i="6"/>
  <c r="D507" i="6"/>
  <c r="C507" i="6"/>
  <c r="N506" i="6"/>
  <c r="M506" i="6"/>
  <c r="L506" i="6"/>
  <c r="K506" i="6"/>
  <c r="J506" i="6"/>
  <c r="I506" i="6"/>
  <c r="H506" i="6"/>
  <c r="R506" i="6" s="1"/>
  <c r="G506" i="6"/>
  <c r="F506" i="6"/>
  <c r="E506" i="6"/>
  <c r="D506" i="6"/>
  <c r="C506" i="6"/>
  <c r="N505" i="6"/>
  <c r="M505" i="6"/>
  <c r="L505" i="6"/>
  <c r="K505" i="6"/>
  <c r="J505" i="6"/>
  <c r="I505" i="6"/>
  <c r="H505" i="6"/>
  <c r="R505" i="6"/>
  <c r="G505" i="6"/>
  <c r="F505" i="6"/>
  <c r="E505" i="6"/>
  <c r="D505" i="6"/>
  <c r="C505" i="6"/>
  <c r="N504" i="6"/>
  <c r="M504" i="6"/>
  <c r="L504" i="6"/>
  <c r="K504" i="6"/>
  <c r="J504" i="6"/>
  <c r="I504" i="6"/>
  <c r="H504" i="6"/>
  <c r="R504" i="6" s="1"/>
  <c r="G504" i="6"/>
  <c r="F504" i="6"/>
  <c r="E504" i="6"/>
  <c r="D504" i="6"/>
  <c r="C504" i="6"/>
  <c r="N503" i="6"/>
  <c r="M503" i="6"/>
  <c r="L503" i="6"/>
  <c r="K503" i="6"/>
  <c r="J503" i="6"/>
  <c r="I503" i="6"/>
  <c r="H503" i="6"/>
  <c r="R503" i="6"/>
  <c r="G503" i="6"/>
  <c r="F503" i="6"/>
  <c r="E503" i="6"/>
  <c r="D503" i="6"/>
  <c r="C503" i="6"/>
  <c r="N502" i="6"/>
  <c r="M502" i="6"/>
  <c r="L502" i="6"/>
  <c r="K502" i="6"/>
  <c r="J502" i="6"/>
  <c r="I502" i="6"/>
  <c r="H502" i="6"/>
  <c r="R502" i="6" s="1"/>
  <c r="G502" i="6"/>
  <c r="F502" i="6"/>
  <c r="E502" i="6"/>
  <c r="D502" i="6"/>
  <c r="C502" i="6"/>
  <c r="N501" i="6"/>
  <c r="M501" i="6"/>
  <c r="L501" i="6"/>
  <c r="K501" i="6"/>
  <c r="J501" i="6"/>
  <c r="I501" i="6"/>
  <c r="H501" i="6"/>
  <c r="R501" i="6"/>
  <c r="G501" i="6"/>
  <c r="F501" i="6"/>
  <c r="E501" i="6"/>
  <c r="D501" i="6"/>
  <c r="C501" i="6"/>
  <c r="N500" i="6"/>
  <c r="M500" i="6"/>
  <c r="L500" i="6"/>
  <c r="K500" i="6"/>
  <c r="J500" i="6"/>
  <c r="I500" i="6"/>
  <c r="H500" i="6"/>
  <c r="R500" i="6" s="1"/>
  <c r="G500" i="6"/>
  <c r="F500" i="6"/>
  <c r="E500" i="6"/>
  <c r="D500" i="6"/>
  <c r="C500" i="6"/>
  <c r="N499" i="6"/>
  <c r="M499" i="6"/>
  <c r="L499" i="6"/>
  <c r="K499" i="6"/>
  <c r="J499" i="6"/>
  <c r="I499" i="6"/>
  <c r="H499" i="6"/>
  <c r="R499" i="6"/>
  <c r="G499" i="6"/>
  <c r="F499" i="6"/>
  <c r="E499" i="6"/>
  <c r="D499" i="6"/>
  <c r="C499" i="6"/>
  <c r="N498" i="6"/>
  <c r="M498" i="6"/>
  <c r="L498" i="6"/>
  <c r="K498" i="6"/>
  <c r="J498" i="6"/>
  <c r="I498" i="6"/>
  <c r="H498" i="6"/>
  <c r="R498" i="6" s="1"/>
  <c r="G498" i="6"/>
  <c r="F498" i="6"/>
  <c r="E498" i="6"/>
  <c r="D498" i="6"/>
  <c r="C498" i="6"/>
  <c r="N497" i="6"/>
  <c r="M497" i="6"/>
  <c r="L497" i="6"/>
  <c r="K497" i="6"/>
  <c r="J497" i="6"/>
  <c r="I497" i="6"/>
  <c r="H497" i="6"/>
  <c r="R497" i="6"/>
  <c r="G497" i="6"/>
  <c r="F497" i="6"/>
  <c r="E497" i="6"/>
  <c r="D497" i="6"/>
  <c r="C497" i="6"/>
  <c r="N496" i="6"/>
  <c r="M496" i="6"/>
  <c r="L496" i="6"/>
  <c r="K496" i="6"/>
  <c r="J496" i="6"/>
  <c r="I496" i="6"/>
  <c r="H496" i="6"/>
  <c r="R496" i="6" s="1"/>
  <c r="G496" i="6"/>
  <c r="F496" i="6"/>
  <c r="E496" i="6"/>
  <c r="D496" i="6"/>
  <c r="C496" i="6"/>
  <c r="N495" i="6"/>
  <c r="M495" i="6"/>
  <c r="L495" i="6"/>
  <c r="K495" i="6"/>
  <c r="J495" i="6"/>
  <c r="I495" i="6"/>
  <c r="H495" i="6"/>
  <c r="R495" i="6"/>
  <c r="G495" i="6"/>
  <c r="F495" i="6"/>
  <c r="E495" i="6"/>
  <c r="D495" i="6"/>
  <c r="C495" i="6"/>
  <c r="N494" i="6"/>
  <c r="M494" i="6"/>
  <c r="L494" i="6"/>
  <c r="K494" i="6"/>
  <c r="J494" i="6"/>
  <c r="I494" i="6"/>
  <c r="H494" i="6"/>
  <c r="R494" i="6" s="1"/>
  <c r="G494" i="6"/>
  <c r="F494" i="6"/>
  <c r="E494" i="6"/>
  <c r="D494" i="6"/>
  <c r="C494" i="6"/>
  <c r="N493" i="6"/>
  <c r="M493" i="6"/>
  <c r="L493" i="6"/>
  <c r="K493" i="6"/>
  <c r="J493" i="6"/>
  <c r="I493" i="6"/>
  <c r="H493" i="6"/>
  <c r="R493" i="6"/>
  <c r="G493" i="6"/>
  <c r="F493" i="6"/>
  <c r="E493" i="6"/>
  <c r="D493" i="6"/>
  <c r="C493" i="6"/>
  <c r="N492" i="6"/>
  <c r="M492" i="6"/>
  <c r="L492" i="6"/>
  <c r="K492" i="6"/>
  <c r="J492" i="6"/>
  <c r="I492" i="6"/>
  <c r="H492" i="6"/>
  <c r="R492" i="6" s="1"/>
  <c r="G492" i="6"/>
  <c r="F492" i="6"/>
  <c r="E492" i="6"/>
  <c r="D492" i="6"/>
  <c r="C492" i="6"/>
  <c r="N491" i="6"/>
  <c r="M491" i="6"/>
  <c r="L491" i="6"/>
  <c r="K491" i="6"/>
  <c r="J491" i="6"/>
  <c r="I491" i="6"/>
  <c r="H491" i="6"/>
  <c r="R491" i="6"/>
  <c r="G491" i="6"/>
  <c r="F491" i="6"/>
  <c r="E491" i="6"/>
  <c r="D491" i="6"/>
  <c r="C491" i="6"/>
  <c r="N490" i="6"/>
  <c r="M490" i="6"/>
  <c r="L490" i="6"/>
  <c r="K490" i="6"/>
  <c r="J490" i="6"/>
  <c r="I490" i="6"/>
  <c r="H490" i="6"/>
  <c r="R490" i="6" s="1"/>
  <c r="G490" i="6"/>
  <c r="F490" i="6"/>
  <c r="E490" i="6"/>
  <c r="D490" i="6"/>
  <c r="C490" i="6"/>
  <c r="N489" i="6"/>
  <c r="M489" i="6"/>
  <c r="L489" i="6"/>
  <c r="K489" i="6"/>
  <c r="J489" i="6"/>
  <c r="I489" i="6"/>
  <c r="H489" i="6"/>
  <c r="R489" i="6"/>
  <c r="G489" i="6"/>
  <c r="F489" i="6"/>
  <c r="E489" i="6"/>
  <c r="D489" i="6"/>
  <c r="C489" i="6"/>
  <c r="N488" i="6"/>
  <c r="M488" i="6"/>
  <c r="L488" i="6"/>
  <c r="K488" i="6"/>
  <c r="J488" i="6"/>
  <c r="I488" i="6"/>
  <c r="H488" i="6"/>
  <c r="R488" i="6" s="1"/>
  <c r="G488" i="6"/>
  <c r="F488" i="6"/>
  <c r="E488" i="6"/>
  <c r="D488" i="6"/>
  <c r="C488" i="6"/>
  <c r="N487" i="6"/>
  <c r="M487" i="6"/>
  <c r="L487" i="6"/>
  <c r="K487" i="6"/>
  <c r="J487" i="6"/>
  <c r="I487" i="6"/>
  <c r="H487" i="6"/>
  <c r="R487" i="6"/>
  <c r="G487" i="6"/>
  <c r="F487" i="6"/>
  <c r="E487" i="6"/>
  <c r="D487" i="6"/>
  <c r="C487" i="6"/>
  <c r="N486" i="6"/>
  <c r="M486" i="6"/>
  <c r="L486" i="6"/>
  <c r="K486" i="6"/>
  <c r="J486" i="6"/>
  <c r="I486" i="6"/>
  <c r="H486" i="6"/>
  <c r="R486" i="6" s="1"/>
  <c r="G486" i="6"/>
  <c r="F486" i="6"/>
  <c r="E486" i="6"/>
  <c r="D486" i="6"/>
  <c r="C486" i="6"/>
  <c r="N485" i="6"/>
  <c r="M485" i="6"/>
  <c r="L485" i="6"/>
  <c r="K485" i="6"/>
  <c r="J485" i="6"/>
  <c r="I485" i="6"/>
  <c r="H485" i="6"/>
  <c r="R485" i="6"/>
  <c r="G485" i="6"/>
  <c r="F485" i="6"/>
  <c r="E485" i="6"/>
  <c r="D485" i="6"/>
  <c r="C485" i="6"/>
  <c r="N484" i="6"/>
  <c r="M484" i="6"/>
  <c r="L484" i="6"/>
  <c r="K484" i="6"/>
  <c r="J484" i="6"/>
  <c r="I484" i="6"/>
  <c r="H484" i="6"/>
  <c r="R484" i="6" s="1"/>
  <c r="G484" i="6"/>
  <c r="F484" i="6"/>
  <c r="E484" i="6"/>
  <c r="D484" i="6"/>
  <c r="C484" i="6"/>
  <c r="N483" i="6"/>
  <c r="M483" i="6"/>
  <c r="L483" i="6"/>
  <c r="K483" i="6"/>
  <c r="J483" i="6"/>
  <c r="I483" i="6"/>
  <c r="H483" i="6"/>
  <c r="R483" i="6"/>
  <c r="G483" i="6"/>
  <c r="F483" i="6"/>
  <c r="E483" i="6"/>
  <c r="D483" i="6"/>
  <c r="C483" i="6"/>
  <c r="N482" i="6"/>
  <c r="M482" i="6"/>
  <c r="L482" i="6"/>
  <c r="K482" i="6"/>
  <c r="J482" i="6"/>
  <c r="I482" i="6"/>
  <c r="H482" i="6"/>
  <c r="R482" i="6" s="1"/>
  <c r="G482" i="6"/>
  <c r="F482" i="6"/>
  <c r="E482" i="6"/>
  <c r="D482" i="6"/>
  <c r="C482" i="6"/>
  <c r="N481" i="6"/>
  <c r="M481" i="6"/>
  <c r="L481" i="6"/>
  <c r="K481" i="6"/>
  <c r="J481" i="6"/>
  <c r="I481" i="6"/>
  <c r="H481" i="6"/>
  <c r="R481" i="6"/>
  <c r="G481" i="6"/>
  <c r="F481" i="6"/>
  <c r="E481" i="6"/>
  <c r="D481" i="6"/>
  <c r="C481" i="6"/>
  <c r="N480" i="6"/>
  <c r="M480" i="6"/>
  <c r="L480" i="6"/>
  <c r="K480" i="6"/>
  <c r="J480" i="6"/>
  <c r="I480" i="6"/>
  <c r="H480" i="6"/>
  <c r="R480" i="6" s="1"/>
  <c r="G480" i="6"/>
  <c r="F480" i="6"/>
  <c r="E480" i="6"/>
  <c r="D480" i="6"/>
  <c r="C480" i="6"/>
  <c r="N479" i="6"/>
  <c r="M479" i="6"/>
  <c r="L479" i="6"/>
  <c r="K479" i="6"/>
  <c r="J479" i="6"/>
  <c r="I479" i="6"/>
  <c r="H479" i="6"/>
  <c r="R479" i="6"/>
  <c r="G479" i="6"/>
  <c r="F479" i="6"/>
  <c r="E479" i="6"/>
  <c r="D479" i="6"/>
  <c r="C479" i="6"/>
  <c r="N478" i="6"/>
  <c r="M478" i="6"/>
  <c r="L478" i="6"/>
  <c r="K478" i="6"/>
  <c r="J478" i="6"/>
  <c r="I478" i="6"/>
  <c r="H478" i="6"/>
  <c r="R478" i="6" s="1"/>
  <c r="G478" i="6"/>
  <c r="F478" i="6"/>
  <c r="E478" i="6"/>
  <c r="D478" i="6"/>
  <c r="C478" i="6"/>
  <c r="N477" i="6"/>
  <c r="M477" i="6"/>
  <c r="L477" i="6"/>
  <c r="K477" i="6"/>
  <c r="J477" i="6"/>
  <c r="I477" i="6"/>
  <c r="H477" i="6"/>
  <c r="R477" i="6"/>
  <c r="G477" i="6"/>
  <c r="F477" i="6"/>
  <c r="E477" i="6"/>
  <c r="D477" i="6"/>
  <c r="C477" i="6"/>
  <c r="N476" i="6"/>
  <c r="M476" i="6"/>
  <c r="L476" i="6"/>
  <c r="K476" i="6"/>
  <c r="J476" i="6"/>
  <c r="I476" i="6"/>
  <c r="H476" i="6"/>
  <c r="R476" i="6" s="1"/>
  <c r="G476" i="6"/>
  <c r="F476" i="6"/>
  <c r="E476" i="6"/>
  <c r="D476" i="6"/>
  <c r="C476" i="6"/>
  <c r="N475" i="6"/>
  <c r="M475" i="6"/>
  <c r="L475" i="6"/>
  <c r="K475" i="6"/>
  <c r="J475" i="6"/>
  <c r="I475" i="6"/>
  <c r="H475" i="6"/>
  <c r="R475" i="6"/>
  <c r="G475" i="6"/>
  <c r="F475" i="6"/>
  <c r="E475" i="6"/>
  <c r="D475" i="6"/>
  <c r="C475" i="6"/>
  <c r="N474" i="6"/>
  <c r="M474" i="6"/>
  <c r="L474" i="6"/>
  <c r="K474" i="6"/>
  <c r="J474" i="6"/>
  <c r="I474" i="6"/>
  <c r="H474" i="6"/>
  <c r="R474" i="6" s="1"/>
  <c r="G474" i="6"/>
  <c r="F474" i="6"/>
  <c r="E474" i="6"/>
  <c r="D474" i="6"/>
  <c r="C474" i="6"/>
  <c r="N473" i="6"/>
  <c r="M473" i="6"/>
  <c r="L473" i="6"/>
  <c r="K473" i="6"/>
  <c r="J473" i="6"/>
  <c r="I473" i="6"/>
  <c r="H473" i="6"/>
  <c r="R473" i="6"/>
  <c r="G473" i="6"/>
  <c r="F473" i="6"/>
  <c r="E473" i="6"/>
  <c r="D473" i="6"/>
  <c r="C473" i="6"/>
  <c r="N472" i="6"/>
  <c r="M472" i="6"/>
  <c r="L472" i="6"/>
  <c r="K472" i="6"/>
  <c r="J472" i="6"/>
  <c r="I472" i="6"/>
  <c r="H472" i="6"/>
  <c r="R472" i="6" s="1"/>
  <c r="G472" i="6"/>
  <c r="F472" i="6"/>
  <c r="E472" i="6"/>
  <c r="D472" i="6"/>
  <c r="C472" i="6"/>
  <c r="N471" i="6"/>
  <c r="M471" i="6"/>
  <c r="L471" i="6"/>
  <c r="K471" i="6"/>
  <c r="J471" i="6"/>
  <c r="I471" i="6"/>
  <c r="H471" i="6"/>
  <c r="R471" i="6"/>
  <c r="G471" i="6"/>
  <c r="F471" i="6"/>
  <c r="E471" i="6"/>
  <c r="D471" i="6"/>
  <c r="C471" i="6"/>
  <c r="N470" i="6"/>
  <c r="M470" i="6"/>
  <c r="L470" i="6"/>
  <c r="K470" i="6"/>
  <c r="J470" i="6"/>
  <c r="I470" i="6"/>
  <c r="H470" i="6"/>
  <c r="R470" i="6" s="1"/>
  <c r="G470" i="6"/>
  <c r="F470" i="6"/>
  <c r="E470" i="6"/>
  <c r="D470" i="6"/>
  <c r="C470" i="6"/>
  <c r="N469" i="6"/>
  <c r="M469" i="6"/>
  <c r="L469" i="6"/>
  <c r="K469" i="6"/>
  <c r="J469" i="6"/>
  <c r="I469" i="6"/>
  <c r="H469" i="6"/>
  <c r="R469" i="6"/>
  <c r="G469" i="6"/>
  <c r="F469" i="6"/>
  <c r="E469" i="6"/>
  <c r="D469" i="6"/>
  <c r="C469" i="6"/>
  <c r="N468" i="6"/>
  <c r="M468" i="6"/>
  <c r="L468" i="6"/>
  <c r="K468" i="6"/>
  <c r="J468" i="6"/>
  <c r="I468" i="6"/>
  <c r="H468" i="6"/>
  <c r="R468" i="6" s="1"/>
  <c r="G468" i="6"/>
  <c r="F468" i="6"/>
  <c r="E468" i="6"/>
  <c r="D468" i="6"/>
  <c r="C468" i="6"/>
  <c r="N467" i="6"/>
  <c r="M467" i="6"/>
  <c r="L467" i="6"/>
  <c r="K467" i="6"/>
  <c r="J467" i="6"/>
  <c r="I467" i="6"/>
  <c r="H467" i="6"/>
  <c r="R467" i="6"/>
  <c r="G467" i="6"/>
  <c r="F467" i="6"/>
  <c r="E467" i="6"/>
  <c r="D467" i="6"/>
  <c r="C467" i="6"/>
  <c r="N466" i="6"/>
  <c r="M466" i="6"/>
  <c r="L466" i="6"/>
  <c r="K466" i="6"/>
  <c r="J466" i="6"/>
  <c r="I466" i="6"/>
  <c r="H466" i="6"/>
  <c r="R466" i="6" s="1"/>
  <c r="G466" i="6"/>
  <c r="F466" i="6"/>
  <c r="E466" i="6"/>
  <c r="D466" i="6"/>
  <c r="C466" i="6"/>
  <c r="N465" i="6"/>
  <c r="M465" i="6"/>
  <c r="L465" i="6"/>
  <c r="K465" i="6"/>
  <c r="J465" i="6"/>
  <c r="I465" i="6"/>
  <c r="H465" i="6"/>
  <c r="R465" i="6"/>
  <c r="G465" i="6"/>
  <c r="F465" i="6"/>
  <c r="E465" i="6"/>
  <c r="D465" i="6"/>
  <c r="C465" i="6"/>
  <c r="N464" i="6"/>
  <c r="M464" i="6"/>
  <c r="L464" i="6"/>
  <c r="K464" i="6"/>
  <c r="J464" i="6"/>
  <c r="I464" i="6"/>
  <c r="H464" i="6"/>
  <c r="R464" i="6" s="1"/>
  <c r="G464" i="6"/>
  <c r="F464" i="6"/>
  <c r="E464" i="6"/>
  <c r="D464" i="6"/>
  <c r="C464" i="6"/>
  <c r="N463" i="6"/>
  <c r="M463" i="6"/>
  <c r="L463" i="6"/>
  <c r="K463" i="6"/>
  <c r="J463" i="6"/>
  <c r="I463" i="6"/>
  <c r="H463" i="6"/>
  <c r="R463" i="6"/>
  <c r="G463" i="6"/>
  <c r="F463" i="6"/>
  <c r="E463" i="6"/>
  <c r="D463" i="6"/>
  <c r="C463" i="6"/>
  <c r="N462" i="6"/>
  <c r="M462" i="6"/>
  <c r="L462" i="6"/>
  <c r="K462" i="6"/>
  <c r="J462" i="6"/>
  <c r="I462" i="6"/>
  <c r="H462" i="6"/>
  <c r="R462" i="6" s="1"/>
  <c r="G462" i="6"/>
  <c r="F462" i="6"/>
  <c r="E462" i="6"/>
  <c r="D462" i="6"/>
  <c r="C462" i="6"/>
  <c r="N461" i="6"/>
  <c r="M461" i="6"/>
  <c r="L461" i="6"/>
  <c r="K461" i="6"/>
  <c r="J461" i="6"/>
  <c r="I461" i="6"/>
  <c r="H461" i="6"/>
  <c r="R461" i="6"/>
  <c r="G461" i="6"/>
  <c r="F461" i="6"/>
  <c r="E461" i="6"/>
  <c r="D461" i="6"/>
  <c r="C461" i="6"/>
  <c r="N460" i="6"/>
  <c r="M460" i="6"/>
  <c r="L460" i="6"/>
  <c r="K460" i="6"/>
  <c r="J460" i="6"/>
  <c r="I460" i="6"/>
  <c r="H460" i="6"/>
  <c r="R460" i="6" s="1"/>
  <c r="G460" i="6"/>
  <c r="F460" i="6"/>
  <c r="E460" i="6"/>
  <c r="D460" i="6"/>
  <c r="C460" i="6"/>
  <c r="N459" i="6"/>
  <c r="M459" i="6"/>
  <c r="L459" i="6"/>
  <c r="K459" i="6"/>
  <c r="J459" i="6"/>
  <c r="I459" i="6"/>
  <c r="H459" i="6"/>
  <c r="R459" i="6"/>
  <c r="G459" i="6"/>
  <c r="F459" i="6"/>
  <c r="E459" i="6"/>
  <c r="D459" i="6"/>
  <c r="C459" i="6"/>
  <c r="N458" i="6"/>
  <c r="M458" i="6"/>
  <c r="L458" i="6"/>
  <c r="K458" i="6"/>
  <c r="J458" i="6"/>
  <c r="I458" i="6"/>
  <c r="H458" i="6"/>
  <c r="R458" i="6" s="1"/>
  <c r="G458" i="6"/>
  <c r="F458" i="6"/>
  <c r="E458" i="6"/>
  <c r="D458" i="6"/>
  <c r="C458" i="6"/>
  <c r="N457" i="6"/>
  <c r="M457" i="6"/>
  <c r="L457" i="6"/>
  <c r="K457" i="6"/>
  <c r="J457" i="6"/>
  <c r="I457" i="6"/>
  <c r="H457" i="6"/>
  <c r="R457" i="6"/>
  <c r="G457" i="6"/>
  <c r="F457" i="6"/>
  <c r="E457" i="6"/>
  <c r="D457" i="6"/>
  <c r="C457" i="6"/>
  <c r="N456" i="6"/>
  <c r="M456" i="6"/>
  <c r="L456" i="6"/>
  <c r="K456" i="6"/>
  <c r="J456" i="6"/>
  <c r="I456" i="6"/>
  <c r="H456" i="6"/>
  <c r="R456" i="6" s="1"/>
  <c r="G456" i="6"/>
  <c r="F456" i="6"/>
  <c r="E456" i="6"/>
  <c r="D456" i="6"/>
  <c r="C456" i="6"/>
  <c r="N455" i="6"/>
  <c r="M455" i="6"/>
  <c r="L455" i="6"/>
  <c r="K455" i="6"/>
  <c r="J455" i="6"/>
  <c r="I455" i="6"/>
  <c r="H455" i="6"/>
  <c r="R455" i="6"/>
  <c r="G455" i="6"/>
  <c r="F455" i="6"/>
  <c r="E455" i="6"/>
  <c r="D455" i="6"/>
  <c r="C455" i="6"/>
  <c r="N454" i="6"/>
  <c r="M454" i="6"/>
  <c r="L454" i="6"/>
  <c r="K454" i="6"/>
  <c r="J454" i="6"/>
  <c r="I454" i="6"/>
  <c r="H454" i="6"/>
  <c r="R454" i="6" s="1"/>
  <c r="G454" i="6"/>
  <c r="F454" i="6"/>
  <c r="E454" i="6"/>
  <c r="D454" i="6"/>
  <c r="C454" i="6"/>
  <c r="N453" i="6"/>
  <c r="M453" i="6"/>
  <c r="L453" i="6"/>
  <c r="K453" i="6"/>
  <c r="J453" i="6"/>
  <c r="I453" i="6"/>
  <c r="H453" i="6"/>
  <c r="R453" i="6"/>
  <c r="G453" i="6"/>
  <c r="F453" i="6"/>
  <c r="E453" i="6"/>
  <c r="D453" i="6"/>
  <c r="C453" i="6"/>
  <c r="N452" i="6"/>
  <c r="M452" i="6"/>
  <c r="L452" i="6"/>
  <c r="K452" i="6"/>
  <c r="J452" i="6"/>
  <c r="I452" i="6"/>
  <c r="H452" i="6"/>
  <c r="R452" i="6" s="1"/>
  <c r="G452" i="6"/>
  <c r="F452" i="6"/>
  <c r="E452" i="6"/>
  <c r="D452" i="6"/>
  <c r="C452" i="6"/>
  <c r="N451" i="6"/>
  <c r="M451" i="6"/>
  <c r="L451" i="6"/>
  <c r="K451" i="6"/>
  <c r="J451" i="6"/>
  <c r="I451" i="6"/>
  <c r="H451" i="6"/>
  <c r="R451" i="6"/>
  <c r="G451" i="6"/>
  <c r="F451" i="6"/>
  <c r="E451" i="6"/>
  <c r="D451" i="6"/>
  <c r="C451" i="6"/>
  <c r="N450" i="6"/>
  <c r="M450" i="6"/>
  <c r="L450" i="6"/>
  <c r="K450" i="6"/>
  <c r="J450" i="6"/>
  <c r="I450" i="6"/>
  <c r="H450" i="6"/>
  <c r="R450" i="6" s="1"/>
  <c r="G450" i="6"/>
  <c r="F450" i="6"/>
  <c r="E450" i="6"/>
  <c r="D450" i="6"/>
  <c r="C450" i="6"/>
  <c r="N449" i="6"/>
  <c r="M449" i="6"/>
  <c r="L449" i="6"/>
  <c r="K449" i="6"/>
  <c r="J449" i="6"/>
  <c r="I449" i="6"/>
  <c r="H449" i="6"/>
  <c r="R449" i="6"/>
  <c r="G449" i="6"/>
  <c r="F449" i="6"/>
  <c r="E449" i="6"/>
  <c r="D449" i="6"/>
  <c r="C449" i="6"/>
  <c r="N448" i="6"/>
  <c r="M448" i="6"/>
  <c r="L448" i="6"/>
  <c r="K448" i="6"/>
  <c r="J448" i="6"/>
  <c r="I448" i="6"/>
  <c r="H448" i="6"/>
  <c r="R448" i="6" s="1"/>
  <c r="G448" i="6"/>
  <c r="F448" i="6"/>
  <c r="E448" i="6"/>
  <c r="D448" i="6"/>
  <c r="C448" i="6"/>
  <c r="N447" i="6"/>
  <c r="M447" i="6"/>
  <c r="L447" i="6"/>
  <c r="K447" i="6"/>
  <c r="J447" i="6"/>
  <c r="I447" i="6"/>
  <c r="H447" i="6"/>
  <c r="R447" i="6"/>
  <c r="G447" i="6"/>
  <c r="F447" i="6"/>
  <c r="E447" i="6"/>
  <c r="D447" i="6"/>
  <c r="C447" i="6"/>
  <c r="N446" i="6"/>
  <c r="M446" i="6"/>
  <c r="L446" i="6"/>
  <c r="K446" i="6"/>
  <c r="J446" i="6"/>
  <c r="I446" i="6"/>
  <c r="H446" i="6"/>
  <c r="R446" i="6" s="1"/>
  <c r="G446" i="6"/>
  <c r="F446" i="6"/>
  <c r="E446" i="6"/>
  <c r="D446" i="6"/>
  <c r="C446" i="6"/>
  <c r="N445" i="6"/>
  <c r="M445" i="6"/>
  <c r="L445" i="6"/>
  <c r="K445" i="6"/>
  <c r="J445" i="6"/>
  <c r="I445" i="6"/>
  <c r="H445" i="6"/>
  <c r="R445" i="6"/>
  <c r="G445" i="6"/>
  <c r="F445" i="6"/>
  <c r="E445" i="6"/>
  <c r="D445" i="6"/>
  <c r="C445" i="6"/>
  <c r="N444" i="6"/>
  <c r="M444" i="6"/>
  <c r="L444" i="6"/>
  <c r="K444" i="6"/>
  <c r="J444" i="6"/>
  <c r="I444" i="6"/>
  <c r="H444" i="6"/>
  <c r="R444" i="6" s="1"/>
  <c r="G444" i="6"/>
  <c r="F444" i="6"/>
  <c r="E444" i="6"/>
  <c r="D444" i="6"/>
  <c r="C444" i="6"/>
  <c r="N443" i="6"/>
  <c r="M443" i="6"/>
  <c r="L443" i="6"/>
  <c r="K443" i="6"/>
  <c r="J443" i="6"/>
  <c r="I443" i="6"/>
  <c r="H443" i="6"/>
  <c r="R443" i="6"/>
  <c r="G443" i="6"/>
  <c r="F443" i="6"/>
  <c r="E443" i="6"/>
  <c r="D443" i="6"/>
  <c r="C443" i="6"/>
  <c r="N442" i="6"/>
  <c r="M442" i="6"/>
  <c r="L442" i="6"/>
  <c r="K442" i="6"/>
  <c r="J442" i="6"/>
  <c r="I442" i="6"/>
  <c r="H442" i="6"/>
  <c r="R442" i="6" s="1"/>
  <c r="G442" i="6"/>
  <c r="F442" i="6"/>
  <c r="E442" i="6"/>
  <c r="D442" i="6"/>
  <c r="C442" i="6"/>
  <c r="N441" i="6"/>
  <c r="M441" i="6"/>
  <c r="L441" i="6"/>
  <c r="K441" i="6"/>
  <c r="J441" i="6"/>
  <c r="I441" i="6"/>
  <c r="H441" i="6"/>
  <c r="R441" i="6"/>
  <c r="G441" i="6"/>
  <c r="F441" i="6"/>
  <c r="E441" i="6"/>
  <c r="D441" i="6"/>
  <c r="C441" i="6"/>
  <c r="N440" i="6"/>
  <c r="M440" i="6"/>
  <c r="L440" i="6"/>
  <c r="K440" i="6"/>
  <c r="J440" i="6"/>
  <c r="I440" i="6"/>
  <c r="H440" i="6"/>
  <c r="R440" i="6" s="1"/>
  <c r="G440" i="6"/>
  <c r="F440" i="6"/>
  <c r="E440" i="6"/>
  <c r="D440" i="6"/>
  <c r="C440" i="6"/>
  <c r="N439" i="6"/>
  <c r="M439" i="6"/>
  <c r="L439" i="6"/>
  <c r="K439" i="6"/>
  <c r="J439" i="6"/>
  <c r="I439" i="6"/>
  <c r="H439" i="6"/>
  <c r="R439" i="6"/>
  <c r="G439" i="6"/>
  <c r="F439" i="6"/>
  <c r="E439" i="6"/>
  <c r="D439" i="6"/>
  <c r="C439" i="6"/>
  <c r="N438" i="6"/>
  <c r="M438" i="6"/>
  <c r="L438" i="6"/>
  <c r="K438" i="6"/>
  <c r="J438" i="6"/>
  <c r="I438" i="6"/>
  <c r="H438" i="6"/>
  <c r="R438" i="6" s="1"/>
  <c r="G438" i="6"/>
  <c r="F438" i="6"/>
  <c r="E438" i="6"/>
  <c r="D438" i="6"/>
  <c r="C438" i="6"/>
  <c r="N437" i="6"/>
  <c r="M437" i="6"/>
  <c r="L437" i="6"/>
  <c r="K437" i="6"/>
  <c r="J437" i="6"/>
  <c r="I437" i="6"/>
  <c r="H437" i="6"/>
  <c r="R437" i="6"/>
  <c r="G437" i="6"/>
  <c r="F437" i="6"/>
  <c r="E437" i="6"/>
  <c r="D437" i="6"/>
  <c r="C437" i="6"/>
  <c r="N436" i="6"/>
  <c r="M436" i="6"/>
  <c r="L436" i="6"/>
  <c r="K436" i="6"/>
  <c r="J436" i="6"/>
  <c r="I436" i="6"/>
  <c r="H436" i="6"/>
  <c r="R436" i="6" s="1"/>
  <c r="G436" i="6"/>
  <c r="F436" i="6"/>
  <c r="E436" i="6"/>
  <c r="D436" i="6"/>
  <c r="C436" i="6"/>
  <c r="N435" i="6"/>
  <c r="M435" i="6"/>
  <c r="L435" i="6"/>
  <c r="K435" i="6"/>
  <c r="J435" i="6"/>
  <c r="I435" i="6"/>
  <c r="H435" i="6"/>
  <c r="R435" i="6"/>
  <c r="G435" i="6"/>
  <c r="F435" i="6"/>
  <c r="E435" i="6"/>
  <c r="D435" i="6"/>
  <c r="C435" i="6"/>
  <c r="N434" i="6"/>
  <c r="M434" i="6"/>
  <c r="L434" i="6"/>
  <c r="K434" i="6"/>
  <c r="J434" i="6"/>
  <c r="I434" i="6"/>
  <c r="H434" i="6"/>
  <c r="R434" i="6" s="1"/>
  <c r="G434" i="6"/>
  <c r="F434" i="6"/>
  <c r="E434" i="6"/>
  <c r="D434" i="6"/>
  <c r="C434" i="6"/>
  <c r="N433" i="6"/>
  <c r="M433" i="6"/>
  <c r="L433" i="6"/>
  <c r="K433" i="6"/>
  <c r="J433" i="6"/>
  <c r="I433" i="6"/>
  <c r="H433" i="6"/>
  <c r="R433" i="6"/>
  <c r="G433" i="6"/>
  <c r="F433" i="6"/>
  <c r="E433" i="6"/>
  <c r="D433" i="6"/>
  <c r="C433" i="6"/>
  <c r="N432" i="6"/>
  <c r="M432" i="6"/>
  <c r="L432" i="6"/>
  <c r="K432" i="6"/>
  <c r="J432" i="6"/>
  <c r="I432" i="6"/>
  <c r="H432" i="6"/>
  <c r="R432" i="6" s="1"/>
  <c r="G432" i="6"/>
  <c r="F432" i="6"/>
  <c r="E432" i="6"/>
  <c r="D432" i="6"/>
  <c r="C432" i="6"/>
  <c r="N431" i="6"/>
  <c r="M431" i="6"/>
  <c r="L431" i="6"/>
  <c r="K431" i="6"/>
  <c r="J431" i="6"/>
  <c r="I431" i="6"/>
  <c r="H431" i="6"/>
  <c r="R431" i="6"/>
  <c r="G431" i="6"/>
  <c r="F431" i="6"/>
  <c r="E431" i="6"/>
  <c r="D431" i="6"/>
  <c r="C431" i="6"/>
  <c r="N430" i="6"/>
  <c r="M430" i="6"/>
  <c r="L430" i="6"/>
  <c r="K430" i="6"/>
  <c r="J430" i="6"/>
  <c r="I430" i="6"/>
  <c r="H430" i="6"/>
  <c r="R430" i="6" s="1"/>
  <c r="G430" i="6"/>
  <c r="F430" i="6"/>
  <c r="E430" i="6"/>
  <c r="D430" i="6"/>
  <c r="C430" i="6"/>
  <c r="N429" i="6"/>
  <c r="M429" i="6"/>
  <c r="L429" i="6"/>
  <c r="K429" i="6"/>
  <c r="J429" i="6"/>
  <c r="I429" i="6"/>
  <c r="H429" i="6"/>
  <c r="R429" i="6"/>
  <c r="G429" i="6"/>
  <c r="F429" i="6"/>
  <c r="E429" i="6"/>
  <c r="D429" i="6"/>
  <c r="C429" i="6"/>
  <c r="N428" i="6"/>
  <c r="M428" i="6"/>
  <c r="L428" i="6"/>
  <c r="K428" i="6"/>
  <c r="J428" i="6"/>
  <c r="I428" i="6"/>
  <c r="H428" i="6"/>
  <c r="R428" i="6" s="1"/>
  <c r="G428" i="6"/>
  <c r="F428" i="6"/>
  <c r="E428" i="6"/>
  <c r="D428" i="6"/>
  <c r="C428" i="6"/>
  <c r="N427" i="6"/>
  <c r="M427" i="6"/>
  <c r="L427" i="6"/>
  <c r="K427" i="6"/>
  <c r="J427" i="6"/>
  <c r="I427" i="6"/>
  <c r="H427" i="6"/>
  <c r="R427" i="6"/>
  <c r="G427" i="6"/>
  <c r="F427" i="6"/>
  <c r="E427" i="6"/>
  <c r="D427" i="6"/>
  <c r="C427" i="6"/>
  <c r="N426" i="6"/>
  <c r="M426" i="6"/>
  <c r="L426" i="6"/>
  <c r="K426" i="6"/>
  <c r="J426" i="6"/>
  <c r="I426" i="6"/>
  <c r="H426" i="6"/>
  <c r="R426" i="6" s="1"/>
  <c r="G426" i="6"/>
  <c r="F426" i="6"/>
  <c r="E426" i="6"/>
  <c r="D426" i="6"/>
  <c r="C426" i="6"/>
  <c r="N425" i="6"/>
  <c r="M425" i="6"/>
  <c r="L425" i="6"/>
  <c r="K425" i="6"/>
  <c r="J425" i="6"/>
  <c r="I425" i="6"/>
  <c r="H425" i="6"/>
  <c r="R425" i="6"/>
  <c r="G425" i="6"/>
  <c r="F425" i="6"/>
  <c r="E425" i="6"/>
  <c r="D425" i="6"/>
  <c r="C425" i="6"/>
  <c r="N424" i="6"/>
  <c r="M424" i="6"/>
  <c r="L424" i="6"/>
  <c r="K424" i="6"/>
  <c r="J424" i="6"/>
  <c r="I424" i="6"/>
  <c r="H424" i="6"/>
  <c r="R424" i="6" s="1"/>
  <c r="G424" i="6"/>
  <c r="F424" i="6"/>
  <c r="E424" i="6"/>
  <c r="D424" i="6"/>
  <c r="C424" i="6"/>
  <c r="N423" i="6"/>
  <c r="M423" i="6"/>
  <c r="L423" i="6"/>
  <c r="K423" i="6"/>
  <c r="J423" i="6"/>
  <c r="I423" i="6"/>
  <c r="H423" i="6"/>
  <c r="R423" i="6"/>
  <c r="G423" i="6"/>
  <c r="F423" i="6"/>
  <c r="E423" i="6"/>
  <c r="D423" i="6"/>
  <c r="C423" i="6"/>
  <c r="N422" i="6"/>
  <c r="M422" i="6"/>
  <c r="L422" i="6"/>
  <c r="K422" i="6"/>
  <c r="J422" i="6"/>
  <c r="I422" i="6"/>
  <c r="H422" i="6"/>
  <c r="R422" i="6" s="1"/>
  <c r="G422" i="6"/>
  <c r="F422" i="6"/>
  <c r="E422" i="6"/>
  <c r="D422" i="6"/>
  <c r="C422" i="6"/>
  <c r="N421" i="6"/>
  <c r="M421" i="6"/>
  <c r="L421" i="6"/>
  <c r="K421" i="6"/>
  <c r="J421" i="6"/>
  <c r="I421" i="6"/>
  <c r="H421" i="6"/>
  <c r="R421" i="6"/>
  <c r="G421" i="6"/>
  <c r="F421" i="6"/>
  <c r="E421" i="6"/>
  <c r="D421" i="6"/>
  <c r="C421" i="6"/>
  <c r="N420" i="6"/>
  <c r="M420" i="6"/>
  <c r="L420" i="6"/>
  <c r="K420" i="6"/>
  <c r="J420" i="6"/>
  <c r="I420" i="6"/>
  <c r="H420" i="6"/>
  <c r="R420" i="6" s="1"/>
  <c r="G420" i="6"/>
  <c r="F420" i="6"/>
  <c r="E420" i="6"/>
  <c r="D420" i="6"/>
  <c r="C420" i="6"/>
  <c r="N419" i="6"/>
  <c r="M419" i="6"/>
  <c r="L419" i="6"/>
  <c r="K419" i="6"/>
  <c r="J419" i="6"/>
  <c r="I419" i="6"/>
  <c r="H419" i="6"/>
  <c r="R419" i="6"/>
  <c r="G419" i="6"/>
  <c r="F419" i="6"/>
  <c r="E419" i="6"/>
  <c r="D419" i="6"/>
  <c r="C419" i="6"/>
  <c r="N418" i="6"/>
  <c r="M418" i="6"/>
  <c r="L418" i="6"/>
  <c r="K418" i="6"/>
  <c r="J418" i="6"/>
  <c r="I418" i="6"/>
  <c r="H418" i="6"/>
  <c r="R418" i="6" s="1"/>
  <c r="G418" i="6"/>
  <c r="F418" i="6"/>
  <c r="E418" i="6"/>
  <c r="D418" i="6"/>
  <c r="C418" i="6"/>
  <c r="N417" i="6"/>
  <c r="M417" i="6"/>
  <c r="L417" i="6"/>
  <c r="K417" i="6"/>
  <c r="J417" i="6"/>
  <c r="I417" i="6"/>
  <c r="H417" i="6"/>
  <c r="R417" i="6"/>
  <c r="G417" i="6"/>
  <c r="F417" i="6"/>
  <c r="E417" i="6"/>
  <c r="D417" i="6"/>
  <c r="C417" i="6"/>
  <c r="N416" i="6"/>
  <c r="M416" i="6"/>
  <c r="L416" i="6"/>
  <c r="K416" i="6"/>
  <c r="J416" i="6"/>
  <c r="I416" i="6"/>
  <c r="H416" i="6"/>
  <c r="R416" i="6" s="1"/>
  <c r="G416" i="6"/>
  <c r="F416" i="6"/>
  <c r="E416" i="6"/>
  <c r="D416" i="6"/>
  <c r="C416" i="6"/>
  <c r="N415" i="6"/>
  <c r="M415" i="6"/>
  <c r="L415" i="6"/>
  <c r="K415" i="6"/>
  <c r="J415" i="6"/>
  <c r="I415" i="6"/>
  <c r="H415" i="6"/>
  <c r="R415" i="6"/>
  <c r="G415" i="6"/>
  <c r="F415" i="6"/>
  <c r="E415" i="6"/>
  <c r="D415" i="6"/>
  <c r="C415" i="6"/>
  <c r="N414" i="6"/>
  <c r="M414" i="6"/>
  <c r="L414" i="6"/>
  <c r="K414" i="6"/>
  <c r="J414" i="6"/>
  <c r="I414" i="6"/>
  <c r="H414" i="6"/>
  <c r="R414" i="6" s="1"/>
  <c r="G414" i="6"/>
  <c r="F414" i="6"/>
  <c r="E414" i="6"/>
  <c r="D414" i="6"/>
  <c r="C414" i="6"/>
  <c r="N413" i="6"/>
  <c r="M413" i="6"/>
  <c r="L413" i="6"/>
  <c r="K413" i="6"/>
  <c r="J413" i="6"/>
  <c r="I413" i="6"/>
  <c r="H413" i="6"/>
  <c r="R413" i="6"/>
  <c r="G413" i="6"/>
  <c r="F413" i="6"/>
  <c r="E413" i="6"/>
  <c r="D413" i="6"/>
  <c r="C413" i="6"/>
  <c r="N412" i="6"/>
  <c r="M412" i="6"/>
  <c r="L412" i="6"/>
  <c r="K412" i="6"/>
  <c r="J412" i="6"/>
  <c r="I412" i="6"/>
  <c r="H412" i="6"/>
  <c r="R412" i="6" s="1"/>
  <c r="G412" i="6"/>
  <c r="F412" i="6"/>
  <c r="E412" i="6"/>
  <c r="D412" i="6"/>
  <c r="C412" i="6"/>
  <c r="N411" i="6"/>
  <c r="M411" i="6"/>
  <c r="L411" i="6"/>
  <c r="K411" i="6"/>
  <c r="J411" i="6"/>
  <c r="I411" i="6"/>
  <c r="H411" i="6"/>
  <c r="R411" i="6"/>
  <c r="G411" i="6"/>
  <c r="F411" i="6"/>
  <c r="E411" i="6"/>
  <c r="D411" i="6"/>
  <c r="C411" i="6"/>
  <c r="N410" i="6"/>
  <c r="M410" i="6"/>
  <c r="L410" i="6"/>
  <c r="K410" i="6"/>
  <c r="J410" i="6"/>
  <c r="I410" i="6"/>
  <c r="H410" i="6"/>
  <c r="R410" i="6" s="1"/>
  <c r="G410" i="6"/>
  <c r="F410" i="6"/>
  <c r="E410" i="6"/>
  <c r="D410" i="6"/>
  <c r="C410" i="6"/>
  <c r="N409" i="6"/>
  <c r="M409" i="6"/>
  <c r="L409" i="6"/>
  <c r="K409" i="6"/>
  <c r="J409" i="6"/>
  <c r="I409" i="6"/>
  <c r="H409" i="6"/>
  <c r="R409" i="6"/>
  <c r="G409" i="6"/>
  <c r="F409" i="6"/>
  <c r="E409" i="6"/>
  <c r="D409" i="6"/>
  <c r="C409" i="6"/>
  <c r="N408" i="6"/>
  <c r="M408" i="6"/>
  <c r="L408" i="6"/>
  <c r="K408" i="6"/>
  <c r="J408" i="6"/>
  <c r="I408" i="6"/>
  <c r="H408" i="6"/>
  <c r="R408" i="6" s="1"/>
  <c r="G408" i="6"/>
  <c r="F408" i="6"/>
  <c r="E408" i="6"/>
  <c r="D408" i="6"/>
  <c r="C408" i="6"/>
  <c r="N407" i="6"/>
  <c r="M407" i="6"/>
  <c r="L407" i="6"/>
  <c r="K407" i="6"/>
  <c r="J407" i="6"/>
  <c r="I407" i="6"/>
  <c r="H407" i="6"/>
  <c r="R407" i="6"/>
  <c r="G407" i="6"/>
  <c r="F407" i="6"/>
  <c r="E407" i="6"/>
  <c r="D407" i="6"/>
  <c r="C407" i="6"/>
  <c r="N406" i="6"/>
  <c r="M406" i="6"/>
  <c r="L406" i="6"/>
  <c r="K406" i="6"/>
  <c r="J406" i="6"/>
  <c r="I406" i="6"/>
  <c r="H406" i="6"/>
  <c r="R406" i="6" s="1"/>
  <c r="G406" i="6"/>
  <c r="F406" i="6"/>
  <c r="E406" i="6"/>
  <c r="D406" i="6"/>
  <c r="C406" i="6"/>
  <c r="N405" i="6"/>
  <c r="M405" i="6"/>
  <c r="L405" i="6"/>
  <c r="K405" i="6"/>
  <c r="J405" i="6"/>
  <c r="I405" i="6"/>
  <c r="H405" i="6"/>
  <c r="R405" i="6"/>
  <c r="G405" i="6"/>
  <c r="F405" i="6"/>
  <c r="E405" i="6"/>
  <c r="D405" i="6"/>
  <c r="C405" i="6"/>
  <c r="N404" i="6"/>
  <c r="M404" i="6"/>
  <c r="L404" i="6"/>
  <c r="K404" i="6"/>
  <c r="J404" i="6"/>
  <c r="I404" i="6"/>
  <c r="H404" i="6"/>
  <c r="R404" i="6" s="1"/>
  <c r="G404" i="6"/>
  <c r="F404" i="6"/>
  <c r="E404" i="6"/>
  <c r="D404" i="6"/>
  <c r="C404" i="6"/>
  <c r="N403" i="6"/>
  <c r="M403" i="6"/>
  <c r="L403" i="6"/>
  <c r="K403" i="6"/>
  <c r="J403" i="6"/>
  <c r="I403" i="6"/>
  <c r="H403" i="6"/>
  <c r="R403" i="6"/>
  <c r="G403" i="6"/>
  <c r="F403" i="6"/>
  <c r="E403" i="6"/>
  <c r="D403" i="6"/>
  <c r="C403" i="6"/>
  <c r="N402" i="6"/>
  <c r="M402" i="6"/>
  <c r="L402" i="6"/>
  <c r="K402" i="6"/>
  <c r="J402" i="6"/>
  <c r="I402" i="6"/>
  <c r="H402" i="6"/>
  <c r="R402" i="6" s="1"/>
  <c r="G402" i="6"/>
  <c r="F402" i="6"/>
  <c r="E402" i="6"/>
  <c r="D402" i="6"/>
  <c r="C402" i="6"/>
  <c r="N401" i="6"/>
  <c r="M401" i="6"/>
  <c r="L401" i="6"/>
  <c r="K401" i="6"/>
  <c r="J401" i="6"/>
  <c r="I401" i="6"/>
  <c r="H401" i="6"/>
  <c r="R401" i="6"/>
  <c r="G401" i="6"/>
  <c r="F401" i="6"/>
  <c r="E401" i="6"/>
  <c r="D401" i="6"/>
  <c r="C401" i="6"/>
  <c r="N400" i="6"/>
  <c r="M400" i="6"/>
  <c r="L400" i="6"/>
  <c r="K400" i="6"/>
  <c r="J400" i="6"/>
  <c r="I400" i="6"/>
  <c r="H400" i="6"/>
  <c r="R400" i="6" s="1"/>
  <c r="G400" i="6"/>
  <c r="F400" i="6"/>
  <c r="E400" i="6"/>
  <c r="D400" i="6"/>
  <c r="C400" i="6"/>
  <c r="N399" i="6"/>
  <c r="M399" i="6"/>
  <c r="L399" i="6"/>
  <c r="K399" i="6"/>
  <c r="J399" i="6"/>
  <c r="I399" i="6"/>
  <c r="H399" i="6"/>
  <c r="R399" i="6"/>
  <c r="G399" i="6"/>
  <c r="F399" i="6"/>
  <c r="E399" i="6"/>
  <c r="D399" i="6"/>
  <c r="C399" i="6"/>
  <c r="N398" i="6"/>
  <c r="M398" i="6"/>
  <c r="L398" i="6"/>
  <c r="K398" i="6"/>
  <c r="J398" i="6"/>
  <c r="I398" i="6"/>
  <c r="H398" i="6"/>
  <c r="R398" i="6" s="1"/>
  <c r="G398" i="6"/>
  <c r="F398" i="6"/>
  <c r="E398" i="6"/>
  <c r="D398" i="6"/>
  <c r="C398" i="6"/>
  <c r="N397" i="6"/>
  <c r="M397" i="6"/>
  <c r="L397" i="6"/>
  <c r="K397" i="6"/>
  <c r="J397" i="6"/>
  <c r="I397" i="6"/>
  <c r="H397" i="6"/>
  <c r="R397" i="6"/>
  <c r="G397" i="6"/>
  <c r="F397" i="6"/>
  <c r="E397" i="6"/>
  <c r="D397" i="6"/>
  <c r="C397" i="6"/>
  <c r="N396" i="6"/>
  <c r="M396" i="6"/>
  <c r="L396" i="6"/>
  <c r="K396" i="6"/>
  <c r="J396" i="6"/>
  <c r="I396" i="6"/>
  <c r="H396" i="6"/>
  <c r="R396" i="6"/>
  <c r="G396" i="6"/>
  <c r="F396" i="6"/>
  <c r="E396" i="6"/>
  <c r="D396" i="6"/>
  <c r="C396" i="6"/>
  <c r="N395" i="6"/>
  <c r="M395" i="6"/>
  <c r="L395" i="6"/>
  <c r="K395" i="6"/>
  <c r="J395" i="6"/>
  <c r="I395" i="6"/>
  <c r="H395" i="6"/>
  <c r="R395" i="6" s="1"/>
  <c r="G395" i="6"/>
  <c r="F395" i="6"/>
  <c r="E395" i="6"/>
  <c r="D395" i="6"/>
  <c r="C395" i="6"/>
  <c r="N394" i="6"/>
  <c r="M394" i="6"/>
  <c r="L394" i="6"/>
  <c r="K394" i="6"/>
  <c r="J394" i="6"/>
  <c r="I394" i="6"/>
  <c r="H394" i="6"/>
  <c r="R394" i="6" s="1"/>
  <c r="G394" i="6"/>
  <c r="F394" i="6"/>
  <c r="E394" i="6"/>
  <c r="D394" i="6"/>
  <c r="C394" i="6"/>
  <c r="N393" i="6"/>
  <c r="M393" i="6"/>
  <c r="L393" i="6"/>
  <c r="K393" i="6"/>
  <c r="J393" i="6"/>
  <c r="I393" i="6"/>
  <c r="H393" i="6"/>
  <c r="R393" i="6" s="1"/>
  <c r="G393" i="6"/>
  <c r="F393" i="6"/>
  <c r="E393" i="6"/>
  <c r="D393" i="6"/>
  <c r="C393" i="6"/>
  <c r="N392" i="6"/>
  <c r="M392" i="6"/>
  <c r="L392" i="6"/>
  <c r="K392" i="6"/>
  <c r="J392" i="6"/>
  <c r="I392" i="6"/>
  <c r="H392" i="6"/>
  <c r="R392" i="6" s="1"/>
  <c r="G392" i="6"/>
  <c r="F392" i="6"/>
  <c r="E392" i="6"/>
  <c r="D392" i="6"/>
  <c r="C392" i="6"/>
  <c r="N391" i="6"/>
  <c r="M391" i="6"/>
  <c r="L391" i="6"/>
  <c r="K391" i="6"/>
  <c r="J391" i="6"/>
  <c r="I391" i="6"/>
  <c r="H391" i="6"/>
  <c r="R391" i="6" s="1"/>
  <c r="G391" i="6"/>
  <c r="F391" i="6"/>
  <c r="E391" i="6"/>
  <c r="D391" i="6"/>
  <c r="C391" i="6"/>
  <c r="N390" i="6"/>
  <c r="M390" i="6"/>
  <c r="L390" i="6"/>
  <c r="K390" i="6"/>
  <c r="J390" i="6"/>
  <c r="I390" i="6"/>
  <c r="H390" i="6"/>
  <c r="R390" i="6" s="1"/>
  <c r="G390" i="6"/>
  <c r="F390" i="6"/>
  <c r="E390" i="6"/>
  <c r="D390" i="6"/>
  <c r="C390" i="6"/>
  <c r="N389" i="6"/>
  <c r="M389" i="6"/>
  <c r="L389" i="6"/>
  <c r="K389" i="6"/>
  <c r="J389" i="6"/>
  <c r="I389" i="6"/>
  <c r="H389" i="6"/>
  <c r="R389" i="6" s="1"/>
  <c r="G389" i="6"/>
  <c r="F389" i="6"/>
  <c r="E389" i="6"/>
  <c r="D389" i="6"/>
  <c r="C389" i="6"/>
  <c r="N388" i="6"/>
  <c r="M388" i="6"/>
  <c r="L388" i="6"/>
  <c r="K388" i="6"/>
  <c r="J388" i="6"/>
  <c r="I388" i="6"/>
  <c r="H388" i="6"/>
  <c r="R388" i="6" s="1"/>
  <c r="G388" i="6"/>
  <c r="F388" i="6"/>
  <c r="E388" i="6"/>
  <c r="D388" i="6"/>
  <c r="C388" i="6"/>
  <c r="N387" i="6"/>
  <c r="M387" i="6"/>
  <c r="L387" i="6"/>
  <c r="K387" i="6"/>
  <c r="J387" i="6"/>
  <c r="I387" i="6"/>
  <c r="H387" i="6"/>
  <c r="R387" i="6" s="1"/>
  <c r="G387" i="6"/>
  <c r="F387" i="6"/>
  <c r="E387" i="6"/>
  <c r="D387" i="6"/>
  <c r="C387" i="6"/>
  <c r="N386" i="6"/>
  <c r="M386" i="6"/>
  <c r="L386" i="6"/>
  <c r="K386" i="6"/>
  <c r="J386" i="6"/>
  <c r="I386" i="6"/>
  <c r="H386" i="6"/>
  <c r="R386" i="6" s="1"/>
  <c r="G386" i="6"/>
  <c r="F386" i="6"/>
  <c r="E386" i="6"/>
  <c r="D386" i="6"/>
  <c r="C386" i="6"/>
  <c r="N385" i="6"/>
  <c r="M385" i="6"/>
  <c r="L385" i="6"/>
  <c r="K385" i="6"/>
  <c r="J385" i="6"/>
  <c r="I385" i="6"/>
  <c r="H385" i="6"/>
  <c r="R385" i="6"/>
  <c r="G385" i="6"/>
  <c r="F385" i="6"/>
  <c r="E385" i="6"/>
  <c r="D385" i="6"/>
  <c r="C385" i="6"/>
  <c r="N384" i="6"/>
  <c r="M384" i="6"/>
  <c r="L384" i="6"/>
  <c r="K384" i="6"/>
  <c r="J384" i="6"/>
  <c r="I384" i="6"/>
  <c r="H384" i="6"/>
  <c r="R384" i="6" s="1"/>
  <c r="G384" i="6"/>
  <c r="F384" i="6"/>
  <c r="E384" i="6"/>
  <c r="D384" i="6"/>
  <c r="C384" i="6"/>
  <c r="N383" i="6"/>
  <c r="M383" i="6"/>
  <c r="L383" i="6"/>
  <c r="K383" i="6"/>
  <c r="J383" i="6"/>
  <c r="I383" i="6"/>
  <c r="H383" i="6"/>
  <c r="R383" i="6" s="1"/>
  <c r="G383" i="6"/>
  <c r="F383" i="6"/>
  <c r="E383" i="6"/>
  <c r="D383" i="6"/>
  <c r="C383" i="6"/>
  <c r="N382" i="6"/>
  <c r="M382" i="6"/>
  <c r="L382" i="6"/>
  <c r="K382" i="6"/>
  <c r="J382" i="6"/>
  <c r="I382" i="6"/>
  <c r="H382" i="6"/>
  <c r="R382" i="6" s="1"/>
  <c r="G382" i="6"/>
  <c r="F382" i="6"/>
  <c r="E382" i="6"/>
  <c r="D382" i="6"/>
  <c r="C382" i="6"/>
  <c r="N381" i="6"/>
  <c r="M381" i="6"/>
  <c r="L381" i="6"/>
  <c r="K381" i="6"/>
  <c r="J381" i="6"/>
  <c r="I381" i="6"/>
  <c r="H381" i="6"/>
  <c r="R381" i="6"/>
  <c r="G381" i="6"/>
  <c r="F381" i="6"/>
  <c r="E381" i="6"/>
  <c r="D381" i="6"/>
  <c r="C381" i="6"/>
  <c r="N380" i="6"/>
  <c r="M380" i="6"/>
  <c r="L380" i="6"/>
  <c r="K380" i="6"/>
  <c r="J380" i="6"/>
  <c r="I380" i="6"/>
  <c r="H380" i="6"/>
  <c r="R380" i="6" s="1"/>
  <c r="G380" i="6"/>
  <c r="F380" i="6"/>
  <c r="E380" i="6"/>
  <c r="D380" i="6"/>
  <c r="C380" i="6"/>
  <c r="N379" i="6"/>
  <c r="M379" i="6"/>
  <c r="L379" i="6"/>
  <c r="K379" i="6"/>
  <c r="J379" i="6"/>
  <c r="I379" i="6"/>
  <c r="H379" i="6"/>
  <c r="R379" i="6" s="1"/>
  <c r="G379" i="6"/>
  <c r="F379" i="6"/>
  <c r="E379" i="6"/>
  <c r="D379" i="6"/>
  <c r="C379" i="6"/>
  <c r="N378" i="6"/>
  <c r="M378" i="6"/>
  <c r="L378" i="6"/>
  <c r="K378" i="6"/>
  <c r="J378" i="6"/>
  <c r="I378" i="6"/>
  <c r="H378" i="6"/>
  <c r="R378" i="6"/>
  <c r="G378" i="6"/>
  <c r="F378" i="6"/>
  <c r="E378" i="6"/>
  <c r="D378" i="6"/>
  <c r="C378" i="6"/>
  <c r="N377" i="6"/>
  <c r="M377" i="6"/>
  <c r="L377" i="6"/>
  <c r="K377" i="6"/>
  <c r="J377" i="6"/>
  <c r="I377" i="6"/>
  <c r="H377" i="6"/>
  <c r="R377" i="6" s="1"/>
  <c r="G377" i="6"/>
  <c r="F377" i="6"/>
  <c r="E377" i="6"/>
  <c r="D377" i="6"/>
  <c r="C377" i="6"/>
  <c r="N376" i="6"/>
  <c r="M376" i="6"/>
  <c r="L376" i="6"/>
  <c r="K376" i="6"/>
  <c r="J376" i="6"/>
  <c r="I376" i="6"/>
  <c r="H376" i="6"/>
  <c r="R376" i="6"/>
  <c r="G376" i="6"/>
  <c r="F376" i="6"/>
  <c r="E376" i="6"/>
  <c r="D376" i="6"/>
  <c r="C376" i="6"/>
  <c r="N375" i="6"/>
  <c r="M375" i="6"/>
  <c r="L375" i="6"/>
  <c r="K375" i="6"/>
  <c r="J375" i="6"/>
  <c r="I375" i="6"/>
  <c r="H375" i="6"/>
  <c r="R375" i="6" s="1"/>
  <c r="G375" i="6"/>
  <c r="F375" i="6"/>
  <c r="E375" i="6"/>
  <c r="D375" i="6"/>
  <c r="C375" i="6"/>
  <c r="N374" i="6"/>
  <c r="M374" i="6"/>
  <c r="L374" i="6"/>
  <c r="K374" i="6"/>
  <c r="J374" i="6"/>
  <c r="I374" i="6"/>
  <c r="H374" i="6"/>
  <c r="R374" i="6" s="1"/>
  <c r="G374" i="6"/>
  <c r="F374" i="6"/>
  <c r="E374" i="6"/>
  <c r="D374" i="6"/>
  <c r="C374" i="6"/>
  <c r="N373" i="6"/>
  <c r="M373" i="6"/>
  <c r="L373" i="6"/>
  <c r="K373" i="6"/>
  <c r="J373" i="6"/>
  <c r="I373" i="6"/>
  <c r="H373" i="6"/>
  <c r="R373" i="6"/>
  <c r="G373" i="6"/>
  <c r="F373" i="6"/>
  <c r="E373" i="6"/>
  <c r="D373" i="6"/>
  <c r="C373" i="6"/>
  <c r="N372" i="6"/>
  <c r="M372" i="6"/>
  <c r="L372" i="6"/>
  <c r="K372" i="6"/>
  <c r="J372" i="6"/>
  <c r="I372" i="6"/>
  <c r="H372" i="6"/>
  <c r="R372" i="6"/>
  <c r="G372" i="6"/>
  <c r="F372" i="6"/>
  <c r="E372" i="6"/>
  <c r="D372" i="6"/>
  <c r="C372" i="6"/>
  <c r="N371" i="6"/>
  <c r="M371" i="6"/>
  <c r="L371" i="6"/>
  <c r="K371" i="6"/>
  <c r="J371" i="6"/>
  <c r="I371" i="6"/>
  <c r="H371" i="6"/>
  <c r="R371" i="6" s="1"/>
  <c r="G371" i="6"/>
  <c r="F371" i="6"/>
  <c r="E371" i="6"/>
  <c r="D371" i="6"/>
  <c r="C371" i="6"/>
  <c r="N370" i="6"/>
  <c r="M370" i="6"/>
  <c r="L370" i="6"/>
  <c r="K370" i="6"/>
  <c r="J370" i="6"/>
  <c r="I370" i="6"/>
  <c r="H370" i="6"/>
  <c r="R370" i="6" s="1"/>
  <c r="G370" i="6"/>
  <c r="F370" i="6"/>
  <c r="E370" i="6"/>
  <c r="D370" i="6"/>
  <c r="C370" i="6"/>
  <c r="N369" i="6"/>
  <c r="M369" i="6"/>
  <c r="L369" i="6"/>
  <c r="K369" i="6"/>
  <c r="J369" i="6"/>
  <c r="I369" i="6"/>
  <c r="H369" i="6"/>
  <c r="R369" i="6" s="1"/>
  <c r="G369" i="6"/>
  <c r="F369" i="6"/>
  <c r="E369" i="6"/>
  <c r="D369" i="6"/>
  <c r="C369" i="6"/>
  <c r="N368" i="6"/>
  <c r="M368" i="6"/>
  <c r="L368" i="6"/>
  <c r="K368" i="6"/>
  <c r="J368" i="6"/>
  <c r="I368" i="6"/>
  <c r="H368" i="6"/>
  <c r="R368" i="6" s="1"/>
  <c r="G368" i="6"/>
  <c r="F368" i="6"/>
  <c r="E368" i="6"/>
  <c r="D368" i="6"/>
  <c r="C368" i="6"/>
  <c r="N367" i="6"/>
  <c r="M367" i="6"/>
  <c r="L367" i="6"/>
  <c r="K367" i="6"/>
  <c r="J367" i="6"/>
  <c r="I367" i="6"/>
  <c r="H367" i="6"/>
  <c r="R367" i="6" s="1"/>
  <c r="G367" i="6"/>
  <c r="F367" i="6"/>
  <c r="E367" i="6"/>
  <c r="D367" i="6"/>
  <c r="C367" i="6"/>
  <c r="N366" i="6"/>
  <c r="M366" i="6"/>
  <c r="L366" i="6"/>
  <c r="K366" i="6"/>
  <c r="J366" i="6"/>
  <c r="I366" i="6"/>
  <c r="H366" i="6"/>
  <c r="R366" i="6" s="1"/>
  <c r="G366" i="6"/>
  <c r="F366" i="6"/>
  <c r="E366" i="6"/>
  <c r="D366" i="6"/>
  <c r="C366" i="6"/>
  <c r="N365" i="6"/>
  <c r="M365" i="6"/>
  <c r="L365" i="6"/>
  <c r="K365" i="6"/>
  <c r="J365" i="6"/>
  <c r="I365" i="6"/>
  <c r="H365" i="6"/>
  <c r="R365" i="6" s="1"/>
  <c r="G365" i="6"/>
  <c r="F365" i="6"/>
  <c r="E365" i="6"/>
  <c r="D365" i="6"/>
  <c r="C365" i="6"/>
  <c r="N364" i="6"/>
  <c r="M364" i="6"/>
  <c r="L364" i="6"/>
  <c r="K364" i="6"/>
  <c r="J364" i="6"/>
  <c r="I364" i="6"/>
  <c r="H364" i="6"/>
  <c r="R364" i="6" s="1"/>
  <c r="G364" i="6"/>
  <c r="F364" i="6"/>
  <c r="E364" i="6"/>
  <c r="D364" i="6"/>
  <c r="C364" i="6"/>
  <c r="N363" i="6"/>
  <c r="M363" i="6"/>
  <c r="L363" i="6"/>
  <c r="K363" i="6"/>
  <c r="J363" i="6"/>
  <c r="I363" i="6"/>
  <c r="H363" i="6"/>
  <c r="R363" i="6" s="1"/>
  <c r="G363" i="6"/>
  <c r="F363" i="6"/>
  <c r="E363" i="6"/>
  <c r="D363" i="6"/>
  <c r="C363" i="6"/>
  <c r="N362" i="6"/>
  <c r="M362" i="6"/>
  <c r="L362" i="6"/>
  <c r="K362" i="6"/>
  <c r="J362" i="6"/>
  <c r="I362" i="6"/>
  <c r="H362" i="6"/>
  <c r="R362" i="6" s="1"/>
  <c r="G362" i="6"/>
  <c r="F362" i="6"/>
  <c r="E362" i="6"/>
  <c r="D362" i="6"/>
  <c r="C362" i="6"/>
  <c r="N361" i="6"/>
  <c r="M361" i="6"/>
  <c r="L361" i="6"/>
  <c r="K361" i="6"/>
  <c r="J361" i="6"/>
  <c r="I361" i="6"/>
  <c r="H361" i="6"/>
  <c r="R361" i="6"/>
  <c r="G361" i="6"/>
  <c r="F361" i="6"/>
  <c r="E361" i="6"/>
  <c r="D361" i="6"/>
  <c r="C361" i="6"/>
  <c r="N360" i="6"/>
  <c r="M360" i="6"/>
  <c r="L360" i="6"/>
  <c r="K360" i="6"/>
  <c r="J360" i="6"/>
  <c r="I360" i="6"/>
  <c r="H360" i="6"/>
  <c r="R360" i="6" s="1"/>
  <c r="G360" i="6"/>
  <c r="F360" i="6"/>
  <c r="E360" i="6"/>
  <c r="D360" i="6"/>
  <c r="C360" i="6"/>
  <c r="N359" i="6"/>
  <c r="M359" i="6"/>
  <c r="L359" i="6"/>
  <c r="K359" i="6"/>
  <c r="J359" i="6"/>
  <c r="I359" i="6"/>
  <c r="H359" i="6"/>
  <c r="R359" i="6" s="1"/>
  <c r="G359" i="6"/>
  <c r="F359" i="6"/>
  <c r="E359" i="6"/>
  <c r="D359" i="6"/>
  <c r="C359" i="6"/>
  <c r="N358" i="6"/>
  <c r="M358" i="6"/>
  <c r="L358" i="6"/>
  <c r="K358" i="6"/>
  <c r="J358" i="6"/>
  <c r="I358" i="6"/>
  <c r="H358" i="6"/>
  <c r="R358" i="6" s="1"/>
  <c r="G358" i="6"/>
  <c r="F358" i="6"/>
  <c r="E358" i="6"/>
  <c r="D358" i="6"/>
  <c r="C358" i="6"/>
  <c r="N357" i="6"/>
  <c r="M357" i="6"/>
  <c r="L357" i="6"/>
  <c r="K357" i="6"/>
  <c r="J357" i="6"/>
  <c r="I357" i="6"/>
  <c r="H357" i="6"/>
  <c r="R357" i="6"/>
  <c r="G357" i="6"/>
  <c r="F357" i="6"/>
  <c r="E357" i="6"/>
  <c r="D357" i="6"/>
  <c r="C357" i="6"/>
  <c r="N356" i="6"/>
  <c r="M356" i="6"/>
  <c r="L356" i="6"/>
  <c r="K356" i="6"/>
  <c r="J356" i="6"/>
  <c r="I356" i="6"/>
  <c r="H356" i="6"/>
  <c r="R356" i="6" s="1"/>
  <c r="G356" i="6"/>
  <c r="F356" i="6"/>
  <c r="E356" i="6"/>
  <c r="D356" i="6"/>
  <c r="C356" i="6"/>
  <c r="N355" i="6"/>
  <c r="M355" i="6"/>
  <c r="L355" i="6"/>
  <c r="K355" i="6"/>
  <c r="J355" i="6"/>
  <c r="I355" i="6"/>
  <c r="H355" i="6"/>
  <c r="R355" i="6"/>
  <c r="G355" i="6"/>
  <c r="F355" i="6"/>
  <c r="E355" i="6"/>
  <c r="D355" i="6"/>
  <c r="C355" i="6"/>
  <c r="N354" i="6"/>
  <c r="M354" i="6"/>
  <c r="L354" i="6"/>
  <c r="K354" i="6"/>
  <c r="J354" i="6"/>
  <c r="I354" i="6"/>
  <c r="H354" i="6"/>
  <c r="R354" i="6" s="1"/>
  <c r="G354" i="6"/>
  <c r="F354" i="6"/>
  <c r="E354" i="6"/>
  <c r="D354" i="6"/>
  <c r="C354" i="6"/>
  <c r="N353" i="6"/>
  <c r="M353" i="6"/>
  <c r="L353" i="6"/>
  <c r="K353" i="6"/>
  <c r="J353" i="6"/>
  <c r="I353" i="6"/>
  <c r="H353" i="6"/>
  <c r="R353" i="6"/>
  <c r="G353" i="6"/>
  <c r="F353" i="6"/>
  <c r="E353" i="6"/>
  <c r="D353" i="6"/>
  <c r="C353" i="6"/>
  <c r="N352" i="6"/>
  <c r="M352" i="6"/>
  <c r="L352" i="6"/>
  <c r="K352" i="6"/>
  <c r="J352" i="6"/>
  <c r="I352" i="6"/>
  <c r="H352" i="6"/>
  <c r="R352" i="6" s="1"/>
  <c r="G352" i="6"/>
  <c r="F352" i="6"/>
  <c r="E352" i="6"/>
  <c r="D352" i="6"/>
  <c r="C352" i="6"/>
  <c r="N351" i="6"/>
  <c r="M351" i="6"/>
  <c r="L351" i="6"/>
  <c r="K351" i="6"/>
  <c r="J351" i="6"/>
  <c r="I351" i="6"/>
  <c r="H351" i="6"/>
  <c r="R351" i="6"/>
  <c r="G351" i="6"/>
  <c r="F351" i="6"/>
  <c r="E351" i="6"/>
  <c r="D351" i="6"/>
  <c r="C351" i="6"/>
  <c r="N350" i="6"/>
  <c r="M350" i="6"/>
  <c r="L350" i="6"/>
  <c r="K350" i="6"/>
  <c r="J350" i="6"/>
  <c r="I350" i="6"/>
  <c r="H350" i="6"/>
  <c r="R350" i="6" s="1"/>
  <c r="G350" i="6"/>
  <c r="F350" i="6"/>
  <c r="E350" i="6"/>
  <c r="D350" i="6"/>
  <c r="C350" i="6"/>
  <c r="N349" i="6"/>
  <c r="M349" i="6"/>
  <c r="L349" i="6"/>
  <c r="K349" i="6"/>
  <c r="J349" i="6"/>
  <c r="I349" i="6"/>
  <c r="H349" i="6"/>
  <c r="R349" i="6"/>
  <c r="G349" i="6"/>
  <c r="F349" i="6"/>
  <c r="E349" i="6"/>
  <c r="D349" i="6"/>
  <c r="C349" i="6"/>
  <c r="N348" i="6"/>
  <c r="M348" i="6"/>
  <c r="L348" i="6"/>
  <c r="K348" i="6"/>
  <c r="J348" i="6"/>
  <c r="I348" i="6"/>
  <c r="H348" i="6"/>
  <c r="R348" i="6" s="1"/>
  <c r="G348" i="6"/>
  <c r="F348" i="6"/>
  <c r="E348" i="6"/>
  <c r="D348" i="6"/>
  <c r="C348" i="6"/>
  <c r="N347" i="6"/>
  <c r="M347" i="6"/>
  <c r="L347" i="6"/>
  <c r="K347" i="6"/>
  <c r="J347" i="6"/>
  <c r="I347" i="6"/>
  <c r="H347" i="6"/>
  <c r="R347" i="6"/>
  <c r="G347" i="6"/>
  <c r="F347" i="6"/>
  <c r="E347" i="6"/>
  <c r="D347" i="6"/>
  <c r="C347" i="6"/>
  <c r="N346" i="6"/>
  <c r="M346" i="6"/>
  <c r="L346" i="6"/>
  <c r="K346" i="6"/>
  <c r="J346" i="6"/>
  <c r="I346" i="6"/>
  <c r="H346" i="6"/>
  <c r="R346" i="6" s="1"/>
  <c r="G346" i="6"/>
  <c r="F346" i="6"/>
  <c r="E346" i="6"/>
  <c r="D346" i="6"/>
  <c r="C346" i="6"/>
  <c r="N345" i="6"/>
  <c r="M345" i="6"/>
  <c r="L345" i="6"/>
  <c r="K345" i="6"/>
  <c r="J345" i="6"/>
  <c r="I345" i="6"/>
  <c r="H345" i="6"/>
  <c r="R345" i="6" s="1"/>
  <c r="G345" i="6"/>
  <c r="F345" i="6"/>
  <c r="E345" i="6"/>
  <c r="D345" i="6"/>
  <c r="C345" i="6"/>
  <c r="N344" i="6"/>
  <c r="M344" i="6"/>
  <c r="L344" i="6"/>
  <c r="K344" i="6"/>
  <c r="J344" i="6"/>
  <c r="I344" i="6"/>
  <c r="H344" i="6"/>
  <c r="R344" i="6"/>
  <c r="G344" i="6"/>
  <c r="F344" i="6"/>
  <c r="E344" i="6"/>
  <c r="D344" i="6"/>
  <c r="C344" i="6"/>
  <c r="N343" i="6"/>
  <c r="M343" i="6"/>
  <c r="L343" i="6"/>
  <c r="K343" i="6"/>
  <c r="J343" i="6"/>
  <c r="I343" i="6"/>
  <c r="H343" i="6"/>
  <c r="R343" i="6"/>
  <c r="G343" i="6"/>
  <c r="F343" i="6"/>
  <c r="E343" i="6"/>
  <c r="D343" i="6"/>
  <c r="C343" i="6"/>
  <c r="N342" i="6"/>
  <c r="M342" i="6"/>
  <c r="L342" i="6"/>
  <c r="K342" i="6"/>
  <c r="J342" i="6"/>
  <c r="I342" i="6"/>
  <c r="H342" i="6"/>
  <c r="R342" i="6" s="1"/>
  <c r="G342" i="6"/>
  <c r="F342" i="6"/>
  <c r="E342" i="6"/>
  <c r="D342" i="6"/>
  <c r="C342" i="6"/>
  <c r="N341" i="6"/>
  <c r="M341" i="6"/>
  <c r="L341" i="6"/>
  <c r="K341" i="6"/>
  <c r="J341" i="6"/>
  <c r="I341" i="6"/>
  <c r="H341" i="6"/>
  <c r="R341" i="6"/>
  <c r="G341" i="6"/>
  <c r="F341" i="6"/>
  <c r="E341" i="6"/>
  <c r="D341" i="6"/>
  <c r="C341" i="6"/>
  <c r="N340" i="6"/>
  <c r="M340" i="6"/>
  <c r="L340" i="6"/>
  <c r="K340" i="6"/>
  <c r="J340" i="6"/>
  <c r="I340" i="6"/>
  <c r="H340" i="6"/>
  <c r="R340" i="6" s="1"/>
  <c r="G340" i="6"/>
  <c r="F340" i="6"/>
  <c r="E340" i="6"/>
  <c r="D340" i="6"/>
  <c r="C340" i="6"/>
  <c r="N339" i="6"/>
  <c r="M339" i="6"/>
  <c r="L339" i="6"/>
  <c r="K339" i="6"/>
  <c r="J339" i="6"/>
  <c r="I339" i="6"/>
  <c r="H339" i="6"/>
  <c r="R339" i="6" s="1"/>
  <c r="G339" i="6"/>
  <c r="F339" i="6"/>
  <c r="E339" i="6"/>
  <c r="D339" i="6"/>
  <c r="C339" i="6"/>
  <c r="N338" i="6"/>
  <c r="M338" i="6"/>
  <c r="L338" i="6"/>
  <c r="K338" i="6"/>
  <c r="J338" i="6"/>
  <c r="I338" i="6"/>
  <c r="H338" i="6"/>
  <c r="R338" i="6" s="1"/>
  <c r="G338" i="6"/>
  <c r="F338" i="6"/>
  <c r="E338" i="6"/>
  <c r="D338" i="6"/>
  <c r="C338" i="6"/>
  <c r="N337" i="6"/>
  <c r="M337" i="6"/>
  <c r="L337" i="6"/>
  <c r="K337" i="6"/>
  <c r="J337" i="6"/>
  <c r="I337" i="6"/>
  <c r="H337" i="6"/>
  <c r="R337" i="6" s="1"/>
  <c r="G337" i="6"/>
  <c r="F337" i="6"/>
  <c r="E337" i="6"/>
  <c r="D337" i="6"/>
  <c r="C337" i="6"/>
  <c r="N336" i="6"/>
  <c r="M336" i="6"/>
  <c r="L336" i="6"/>
  <c r="K336" i="6"/>
  <c r="J336" i="6"/>
  <c r="I336" i="6"/>
  <c r="H336" i="6"/>
  <c r="R336" i="6"/>
  <c r="G336" i="6"/>
  <c r="F336" i="6"/>
  <c r="E336" i="6"/>
  <c r="D336" i="6"/>
  <c r="C336" i="6"/>
  <c r="N335" i="6"/>
  <c r="M335" i="6"/>
  <c r="L335" i="6"/>
  <c r="K335" i="6"/>
  <c r="J335" i="6"/>
  <c r="I335" i="6"/>
  <c r="H335" i="6"/>
  <c r="R335" i="6"/>
  <c r="G335" i="6"/>
  <c r="F335" i="6"/>
  <c r="E335" i="6"/>
  <c r="D335" i="6"/>
  <c r="C335" i="6"/>
  <c r="N334" i="6"/>
  <c r="M334" i="6"/>
  <c r="L334" i="6"/>
  <c r="K334" i="6"/>
  <c r="J334" i="6"/>
  <c r="I334" i="6"/>
  <c r="H334" i="6"/>
  <c r="R334" i="6" s="1"/>
  <c r="G334" i="6"/>
  <c r="F334" i="6"/>
  <c r="E334" i="6"/>
  <c r="D334" i="6"/>
  <c r="C334" i="6"/>
  <c r="N333" i="6"/>
  <c r="M333" i="6"/>
  <c r="L333" i="6"/>
  <c r="K333" i="6"/>
  <c r="J333" i="6"/>
  <c r="I333" i="6"/>
  <c r="H333" i="6"/>
  <c r="R333" i="6"/>
  <c r="G333" i="6"/>
  <c r="F333" i="6"/>
  <c r="E333" i="6"/>
  <c r="D333" i="6"/>
  <c r="C333" i="6"/>
  <c r="N332" i="6"/>
  <c r="M332" i="6"/>
  <c r="L332" i="6"/>
  <c r="K332" i="6"/>
  <c r="J332" i="6"/>
  <c r="I332" i="6"/>
  <c r="H332" i="6"/>
  <c r="R332" i="6"/>
  <c r="G332" i="6"/>
  <c r="F332" i="6"/>
  <c r="E332" i="6"/>
  <c r="D332" i="6"/>
  <c r="C332" i="6"/>
  <c r="N331" i="6"/>
  <c r="M331" i="6"/>
  <c r="L331" i="6"/>
  <c r="K331" i="6"/>
  <c r="J331" i="6"/>
  <c r="I331" i="6"/>
  <c r="H331" i="6"/>
  <c r="R331" i="6"/>
  <c r="G331" i="6"/>
  <c r="F331" i="6"/>
  <c r="E331" i="6"/>
  <c r="D331" i="6"/>
  <c r="C331" i="6"/>
  <c r="N330" i="6"/>
  <c r="M330" i="6"/>
  <c r="L330" i="6"/>
  <c r="K330" i="6"/>
  <c r="J330" i="6"/>
  <c r="I330" i="6"/>
  <c r="H330" i="6"/>
  <c r="R330" i="6" s="1"/>
  <c r="G330" i="6"/>
  <c r="F330" i="6"/>
  <c r="E330" i="6"/>
  <c r="D330" i="6"/>
  <c r="C330" i="6"/>
  <c r="N329" i="6"/>
  <c r="M329" i="6"/>
  <c r="L329" i="6"/>
  <c r="K329" i="6"/>
  <c r="J329" i="6"/>
  <c r="I329" i="6"/>
  <c r="H329" i="6"/>
  <c r="R329" i="6" s="1"/>
  <c r="G329" i="6"/>
  <c r="F329" i="6"/>
  <c r="E329" i="6"/>
  <c r="D329" i="6"/>
  <c r="C329" i="6"/>
  <c r="N328" i="6"/>
  <c r="M328" i="6"/>
  <c r="L328" i="6"/>
  <c r="K328" i="6"/>
  <c r="J328" i="6"/>
  <c r="I328" i="6"/>
  <c r="H328" i="6"/>
  <c r="R328" i="6"/>
  <c r="G328" i="6"/>
  <c r="F328" i="6"/>
  <c r="E328" i="6"/>
  <c r="D328" i="6"/>
  <c r="C328" i="6"/>
  <c r="N327" i="6"/>
  <c r="M327" i="6"/>
  <c r="L327" i="6"/>
  <c r="K327" i="6"/>
  <c r="J327" i="6"/>
  <c r="I327" i="6"/>
  <c r="H327" i="6"/>
  <c r="R327" i="6" s="1"/>
  <c r="G327" i="6"/>
  <c r="F327" i="6"/>
  <c r="E327" i="6"/>
  <c r="D327" i="6"/>
  <c r="C327" i="6"/>
  <c r="N326" i="6"/>
  <c r="M326" i="6"/>
  <c r="L326" i="6"/>
  <c r="K326" i="6"/>
  <c r="J326" i="6"/>
  <c r="I326" i="6"/>
  <c r="H326" i="6"/>
  <c r="R326" i="6" s="1"/>
  <c r="G326" i="6"/>
  <c r="F326" i="6"/>
  <c r="E326" i="6"/>
  <c r="D326" i="6"/>
  <c r="C326" i="6"/>
  <c r="N325" i="6"/>
  <c r="M325" i="6"/>
  <c r="L325" i="6"/>
  <c r="K325" i="6"/>
  <c r="J325" i="6"/>
  <c r="I325" i="6"/>
  <c r="H325" i="6"/>
  <c r="R325" i="6"/>
  <c r="G325" i="6"/>
  <c r="F325" i="6"/>
  <c r="E325" i="6"/>
  <c r="D325" i="6"/>
  <c r="C325" i="6"/>
  <c r="N324" i="6"/>
  <c r="M324" i="6"/>
  <c r="L324" i="6"/>
  <c r="K324" i="6"/>
  <c r="J324" i="6"/>
  <c r="I324" i="6"/>
  <c r="H324" i="6"/>
  <c r="R324" i="6" s="1"/>
  <c r="G324" i="6"/>
  <c r="F324" i="6"/>
  <c r="E324" i="6"/>
  <c r="D324" i="6"/>
  <c r="C324" i="6"/>
  <c r="N323" i="6"/>
  <c r="M323" i="6"/>
  <c r="L323" i="6"/>
  <c r="K323" i="6"/>
  <c r="J323" i="6"/>
  <c r="I323" i="6"/>
  <c r="H323" i="6"/>
  <c r="R323" i="6"/>
  <c r="G323" i="6"/>
  <c r="F323" i="6"/>
  <c r="E323" i="6"/>
  <c r="D323" i="6"/>
  <c r="C323" i="6"/>
  <c r="N322" i="6"/>
  <c r="M322" i="6"/>
  <c r="L322" i="6"/>
  <c r="K322" i="6"/>
  <c r="J322" i="6"/>
  <c r="I322" i="6"/>
  <c r="H322" i="6"/>
  <c r="R322" i="6" s="1"/>
  <c r="G322" i="6"/>
  <c r="F322" i="6"/>
  <c r="E322" i="6"/>
  <c r="D322" i="6"/>
  <c r="C322" i="6"/>
  <c r="N321" i="6"/>
  <c r="M321" i="6"/>
  <c r="L321" i="6"/>
  <c r="K321" i="6"/>
  <c r="J321" i="6"/>
  <c r="I321" i="6"/>
  <c r="H321" i="6"/>
  <c r="R321" i="6"/>
  <c r="G321" i="6"/>
  <c r="F321" i="6"/>
  <c r="E321" i="6"/>
  <c r="D321" i="6"/>
  <c r="C321" i="6"/>
  <c r="N320" i="6"/>
  <c r="M320" i="6"/>
  <c r="L320" i="6"/>
  <c r="K320" i="6"/>
  <c r="J320" i="6"/>
  <c r="I320" i="6"/>
  <c r="H320" i="6"/>
  <c r="R320" i="6" s="1"/>
  <c r="G320" i="6"/>
  <c r="F320" i="6"/>
  <c r="E320" i="6"/>
  <c r="D320" i="6"/>
  <c r="C320" i="6"/>
  <c r="N319" i="6"/>
  <c r="M319" i="6"/>
  <c r="L319" i="6"/>
  <c r="K319" i="6"/>
  <c r="J319" i="6"/>
  <c r="I319" i="6"/>
  <c r="H319" i="6"/>
  <c r="R319" i="6"/>
  <c r="G319" i="6"/>
  <c r="F319" i="6"/>
  <c r="E319" i="6"/>
  <c r="D319" i="6"/>
  <c r="C319" i="6"/>
  <c r="N318" i="6"/>
  <c r="M318" i="6"/>
  <c r="L318" i="6"/>
  <c r="K318" i="6"/>
  <c r="J318" i="6"/>
  <c r="I318" i="6"/>
  <c r="H318" i="6"/>
  <c r="R318" i="6"/>
  <c r="G318" i="6"/>
  <c r="F318" i="6"/>
  <c r="E318" i="6"/>
  <c r="D318" i="6"/>
  <c r="C318" i="6"/>
  <c r="N317" i="6"/>
  <c r="M317" i="6"/>
  <c r="L317" i="6"/>
  <c r="K317" i="6"/>
  <c r="J317" i="6"/>
  <c r="I317" i="6"/>
  <c r="H317" i="6"/>
  <c r="R317" i="6" s="1"/>
  <c r="G317" i="6"/>
  <c r="F317" i="6"/>
  <c r="E317" i="6"/>
  <c r="D317" i="6"/>
  <c r="C317" i="6"/>
  <c r="N316" i="6"/>
  <c r="M316" i="6"/>
  <c r="L316" i="6"/>
  <c r="K316" i="6"/>
  <c r="J316" i="6"/>
  <c r="I316" i="6"/>
  <c r="H316" i="6"/>
  <c r="R316" i="6" s="1"/>
  <c r="G316" i="6"/>
  <c r="F316" i="6"/>
  <c r="E316" i="6"/>
  <c r="D316" i="6"/>
  <c r="C316" i="6"/>
  <c r="N315" i="6"/>
  <c r="M315" i="6"/>
  <c r="L315" i="6"/>
  <c r="K315" i="6"/>
  <c r="J315" i="6"/>
  <c r="I315" i="6"/>
  <c r="H315" i="6"/>
  <c r="R315" i="6" s="1"/>
  <c r="G315" i="6"/>
  <c r="F315" i="6"/>
  <c r="E315" i="6"/>
  <c r="D315" i="6"/>
  <c r="C315" i="6"/>
  <c r="N314" i="6"/>
  <c r="M314" i="6"/>
  <c r="L314" i="6"/>
  <c r="K314" i="6"/>
  <c r="J314" i="6"/>
  <c r="I314" i="6"/>
  <c r="H314" i="6"/>
  <c r="R314" i="6"/>
  <c r="G314" i="6"/>
  <c r="F314" i="6"/>
  <c r="E314" i="6"/>
  <c r="D314" i="6"/>
  <c r="C314" i="6"/>
  <c r="N313" i="6"/>
  <c r="M313" i="6"/>
  <c r="L313" i="6"/>
  <c r="K313" i="6"/>
  <c r="J313" i="6"/>
  <c r="I313" i="6"/>
  <c r="H313" i="6"/>
  <c r="R313" i="6" s="1"/>
  <c r="G313" i="6"/>
  <c r="F313" i="6"/>
  <c r="E313" i="6"/>
  <c r="D313" i="6"/>
  <c r="C313" i="6"/>
  <c r="N312" i="6"/>
  <c r="M312" i="6"/>
  <c r="L312" i="6"/>
  <c r="K312" i="6"/>
  <c r="J312" i="6"/>
  <c r="I312" i="6"/>
  <c r="H312" i="6"/>
  <c r="R312" i="6"/>
  <c r="G312" i="6"/>
  <c r="F312" i="6"/>
  <c r="E312" i="6"/>
  <c r="D312" i="6"/>
  <c r="C312" i="6"/>
  <c r="N311" i="6"/>
  <c r="M311" i="6"/>
  <c r="L311" i="6"/>
  <c r="K311" i="6"/>
  <c r="J311" i="6"/>
  <c r="I311" i="6"/>
  <c r="H311" i="6"/>
  <c r="R311" i="6" s="1"/>
  <c r="G311" i="6"/>
  <c r="F311" i="6"/>
  <c r="E311" i="6"/>
  <c r="D311" i="6"/>
  <c r="C311" i="6"/>
  <c r="N310" i="6"/>
  <c r="M310" i="6"/>
  <c r="L310" i="6"/>
  <c r="K310" i="6"/>
  <c r="J310" i="6"/>
  <c r="I310" i="6"/>
  <c r="H310" i="6"/>
  <c r="R310" i="6"/>
  <c r="G310" i="6"/>
  <c r="F310" i="6"/>
  <c r="E310" i="6"/>
  <c r="D310" i="6"/>
  <c r="C310" i="6"/>
  <c r="N309" i="6"/>
  <c r="M309" i="6"/>
  <c r="L309" i="6"/>
  <c r="K309" i="6"/>
  <c r="J309" i="6"/>
  <c r="I309" i="6"/>
  <c r="H309" i="6"/>
  <c r="R309" i="6" s="1"/>
  <c r="G309" i="6"/>
  <c r="F309" i="6"/>
  <c r="E309" i="6"/>
  <c r="D309" i="6"/>
  <c r="C309" i="6"/>
  <c r="N308" i="6"/>
  <c r="M308" i="6"/>
  <c r="L308" i="6"/>
  <c r="K308" i="6"/>
  <c r="J308" i="6"/>
  <c r="I308" i="6"/>
  <c r="H308" i="6"/>
  <c r="R308" i="6"/>
  <c r="G308" i="6"/>
  <c r="F308" i="6"/>
  <c r="E308" i="6"/>
  <c r="D308" i="6"/>
  <c r="C308" i="6"/>
  <c r="N307" i="6"/>
  <c r="M307" i="6"/>
  <c r="L307" i="6"/>
  <c r="K307" i="6"/>
  <c r="J307" i="6"/>
  <c r="I307" i="6"/>
  <c r="H307" i="6"/>
  <c r="R307" i="6"/>
  <c r="G307" i="6"/>
  <c r="F307" i="6"/>
  <c r="E307" i="6"/>
  <c r="D307" i="6"/>
  <c r="C307" i="6"/>
  <c r="N306" i="6"/>
  <c r="M306" i="6"/>
  <c r="L306" i="6"/>
  <c r="K306" i="6"/>
  <c r="J306" i="6"/>
  <c r="I306" i="6"/>
  <c r="H306" i="6"/>
  <c r="R306" i="6" s="1"/>
  <c r="G306" i="6"/>
  <c r="F306" i="6"/>
  <c r="E306" i="6"/>
  <c r="D306" i="6"/>
  <c r="C306" i="6"/>
  <c r="N305" i="6"/>
  <c r="M305" i="6"/>
  <c r="L305" i="6"/>
  <c r="K305" i="6"/>
  <c r="J305" i="6"/>
  <c r="I305" i="6"/>
  <c r="H305" i="6"/>
  <c r="R305" i="6" s="1"/>
  <c r="G305" i="6"/>
  <c r="F305" i="6"/>
  <c r="E305" i="6"/>
  <c r="D305" i="6"/>
  <c r="C305" i="6"/>
  <c r="N304" i="6"/>
  <c r="M304" i="6"/>
  <c r="L304" i="6"/>
  <c r="K304" i="6"/>
  <c r="J304" i="6"/>
  <c r="I304" i="6"/>
  <c r="H304" i="6"/>
  <c r="R304" i="6"/>
  <c r="G304" i="6"/>
  <c r="F304" i="6"/>
  <c r="E304" i="6"/>
  <c r="D304" i="6"/>
  <c r="C304" i="6"/>
  <c r="N303" i="6"/>
  <c r="M303" i="6"/>
  <c r="L303" i="6"/>
  <c r="K303" i="6"/>
  <c r="J303" i="6"/>
  <c r="I303" i="6"/>
  <c r="H303" i="6"/>
  <c r="R303" i="6"/>
  <c r="G303" i="6"/>
  <c r="F303" i="6"/>
  <c r="E303" i="6"/>
  <c r="D303" i="6"/>
  <c r="C303" i="6"/>
  <c r="N302" i="6"/>
  <c r="M302" i="6"/>
  <c r="L302" i="6"/>
  <c r="K302" i="6"/>
  <c r="J302" i="6"/>
  <c r="I302" i="6"/>
  <c r="H302" i="6"/>
  <c r="R302" i="6" s="1"/>
  <c r="G302" i="6"/>
  <c r="F302" i="6"/>
  <c r="E302" i="6"/>
  <c r="D302" i="6"/>
  <c r="C302" i="6"/>
  <c r="N301" i="6"/>
  <c r="M301" i="6"/>
  <c r="L301" i="6"/>
  <c r="K301" i="6"/>
  <c r="J301" i="6"/>
  <c r="I301" i="6"/>
  <c r="H301" i="6"/>
  <c r="R301" i="6" s="1"/>
  <c r="G301" i="6"/>
  <c r="F301" i="6"/>
  <c r="E301" i="6"/>
  <c r="D301" i="6"/>
  <c r="C301" i="6"/>
  <c r="N300" i="6"/>
  <c r="M300" i="6"/>
  <c r="L300" i="6"/>
  <c r="K300" i="6"/>
  <c r="J300" i="6"/>
  <c r="I300" i="6"/>
  <c r="H300" i="6"/>
  <c r="R300" i="6" s="1"/>
  <c r="G300" i="6"/>
  <c r="F300" i="6"/>
  <c r="E300" i="6"/>
  <c r="D300" i="6"/>
  <c r="C300" i="6"/>
  <c r="N299" i="6"/>
  <c r="M299" i="6"/>
  <c r="L299" i="6"/>
  <c r="K299" i="6"/>
  <c r="J299" i="6"/>
  <c r="I299" i="6"/>
  <c r="H299" i="6"/>
  <c r="R299" i="6"/>
  <c r="G299" i="6"/>
  <c r="F299" i="6"/>
  <c r="E299" i="6"/>
  <c r="D299" i="6"/>
  <c r="C299" i="6"/>
  <c r="N298" i="6"/>
  <c r="M298" i="6"/>
  <c r="L298" i="6"/>
  <c r="K298" i="6"/>
  <c r="J298" i="6"/>
  <c r="I298" i="6"/>
  <c r="H298" i="6"/>
  <c r="R298" i="6" s="1"/>
  <c r="G298" i="6"/>
  <c r="F298" i="6"/>
  <c r="E298" i="6"/>
  <c r="D298" i="6"/>
  <c r="C298" i="6"/>
  <c r="N297" i="6"/>
  <c r="M297" i="6"/>
  <c r="L297" i="6"/>
  <c r="K297" i="6"/>
  <c r="J297" i="6"/>
  <c r="I297" i="6"/>
  <c r="H297" i="6"/>
  <c r="R297" i="6"/>
  <c r="G297" i="6"/>
  <c r="F297" i="6"/>
  <c r="E297" i="6"/>
  <c r="D297" i="6"/>
  <c r="C297" i="6"/>
  <c r="N296" i="6"/>
  <c r="M296" i="6"/>
  <c r="L296" i="6"/>
  <c r="K296" i="6"/>
  <c r="J296" i="6"/>
  <c r="I296" i="6"/>
  <c r="H296" i="6"/>
  <c r="R296" i="6" s="1"/>
  <c r="G296" i="6"/>
  <c r="F296" i="6"/>
  <c r="E296" i="6"/>
  <c r="D296" i="6"/>
  <c r="C296" i="6"/>
  <c r="N295" i="6"/>
  <c r="M295" i="6"/>
  <c r="L295" i="6"/>
  <c r="K295" i="6"/>
  <c r="J295" i="6"/>
  <c r="I295" i="6"/>
  <c r="H295" i="6"/>
  <c r="R295" i="6" s="1"/>
  <c r="G295" i="6"/>
  <c r="F295" i="6"/>
  <c r="E295" i="6"/>
  <c r="D295" i="6"/>
  <c r="C295" i="6"/>
  <c r="N294" i="6"/>
  <c r="M294" i="6"/>
  <c r="L294" i="6"/>
  <c r="K294" i="6"/>
  <c r="J294" i="6"/>
  <c r="I294" i="6"/>
  <c r="H294" i="6"/>
  <c r="R294" i="6" s="1"/>
  <c r="G294" i="6"/>
  <c r="F294" i="6"/>
  <c r="E294" i="6"/>
  <c r="D294" i="6"/>
  <c r="C294" i="6"/>
  <c r="N293" i="6"/>
  <c r="M293" i="6"/>
  <c r="L293" i="6"/>
  <c r="K293" i="6"/>
  <c r="J293" i="6"/>
  <c r="I293" i="6"/>
  <c r="H293" i="6"/>
  <c r="R293" i="6" s="1"/>
  <c r="G293" i="6"/>
  <c r="F293" i="6"/>
  <c r="E293" i="6"/>
  <c r="D293" i="6"/>
  <c r="C293" i="6"/>
  <c r="N292" i="6"/>
  <c r="M292" i="6"/>
  <c r="L292" i="6"/>
  <c r="K292" i="6"/>
  <c r="J292" i="6"/>
  <c r="I292" i="6"/>
  <c r="H292" i="6"/>
  <c r="R292" i="6" s="1"/>
  <c r="G292" i="6"/>
  <c r="F292" i="6"/>
  <c r="E292" i="6"/>
  <c r="D292" i="6"/>
  <c r="C292" i="6"/>
  <c r="N291" i="6"/>
  <c r="M291" i="6"/>
  <c r="L291" i="6"/>
  <c r="K291" i="6"/>
  <c r="J291" i="6"/>
  <c r="I291" i="6"/>
  <c r="H291" i="6"/>
  <c r="R291" i="6"/>
  <c r="G291" i="6"/>
  <c r="F291" i="6"/>
  <c r="E291" i="6"/>
  <c r="D291" i="6"/>
  <c r="C291" i="6"/>
  <c r="N290" i="6"/>
  <c r="M290" i="6"/>
  <c r="L290" i="6"/>
  <c r="K290" i="6"/>
  <c r="J290" i="6"/>
  <c r="I290" i="6"/>
  <c r="H290" i="6"/>
  <c r="R290" i="6" s="1"/>
  <c r="G290" i="6"/>
  <c r="F290" i="6"/>
  <c r="E290" i="6"/>
  <c r="D290" i="6"/>
  <c r="C290" i="6"/>
  <c r="N289" i="6"/>
  <c r="M289" i="6"/>
  <c r="L289" i="6"/>
  <c r="K289" i="6"/>
  <c r="J289" i="6"/>
  <c r="I289" i="6"/>
  <c r="H289" i="6"/>
  <c r="R289" i="6"/>
  <c r="G289" i="6"/>
  <c r="F289" i="6"/>
  <c r="E289" i="6"/>
  <c r="D289" i="6"/>
  <c r="C289" i="6"/>
  <c r="N288" i="6"/>
  <c r="M288" i="6"/>
  <c r="L288" i="6"/>
  <c r="K288" i="6"/>
  <c r="J288" i="6"/>
  <c r="I288" i="6"/>
  <c r="H288" i="6"/>
  <c r="R288" i="6" s="1"/>
  <c r="G288" i="6"/>
  <c r="F288" i="6"/>
  <c r="E288" i="6"/>
  <c r="D288" i="6"/>
  <c r="C288" i="6"/>
  <c r="N287" i="6"/>
  <c r="M287" i="6"/>
  <c r="L287" i="6"/>
  <c r="K287" i="6"/>
  <c r="J287" i="6"/>
  <c r="I287" i="6"/>
  <c r="H287" i="6"/>
  <c r="R287" i="6"/>
  <c r="G287" i="6"/>
  <c r="F287" i="6"/>
  <c r="E287" i="6"/>
  <c r="D287" i="6"/>
  <c r="C287" i="6"/>
  <c r="N286" i="6"/>
  <c r="M286" i="6"/>
  <c r="L286" i="6"/>
  <c r="K286" i="6"/>
  <c r="J286" i="6"/>
  <c r="I286" i="6"/>
  <c r="H286" i="6"/>
  <c r="R286" i="6" s="1"/>
  <c r="G286" i="6"/>
  <c r="F286" i="6"/>
  <c r="E286" i="6"/>
  <c r="D286" i="6"/>
  <c r="C286" i="6"/>
  <c r="N285" i="6"/>
  <c r="M285" i="6"/>
  <c r="L285" i="6"/>
  <c r="K285" i="6"/>
  <c r="J285" i="6"/>
  <c r="I285" i="6"/>
  <c r="H285" i="6"/>
  <c r="R285" i="6" s="1"/>
  <c r="G285" i="6"/>
  <c r="F285" i="6"/>
  <c r="E285" i="6"/>
  <c r="D285" i="6"/>
  <c r="C285" i="6"/>
  <c r="N284" i="6"/>
  <c r="M284" i="6"/>
  <c r="L284" i="6"/>
  <c r="K284" i="6"/>
  <c r="J284" i="6"/>
  <c r="I284" i="6"/>
  <c r="H284" i="6"/>
  <c r="R284" i="6" s="1"/>
  <c r="G284" i="6"/>
  <c r="F284" i="6"/>
  <c r="E284" i="6"/>
  <c r="D284" i="6"/>
  <c r="C284" i="6"/>
  <c r="N283" i="6"/>
  <c r="M283" i="6"/>
  <c r="L283" i="6"/>
  <c r="K283" i="6"/>
  <c r="J283" i="6"/>
  <c r="I283" i="6"/>
  <c r="H283" i="6"/>
  <c r="R283" i="6"/>
  <c r="G283" i="6"/>
  <c r="F283" i="6"/>
  <c r="E283" i="6"/>
  <c r="D283" i="6"/>
  <c r="C283" i="6"/>
  <c r="N282" i="6"/>
  <c r="M282" i="6"/>
  <c r="L282" i="6"/>
  <c r="K282" i="6"/>
  <c r="J282" i="6"/>
  <c r="I282" i="6"/>
  <c r="H282" i="6"/>
  <c r="R282" i="6" s="1"/>
  <c r="G282" i="6"/>
  <c r="F282" i="6"/>
  <c r="E282" i="6"/>
  <c r="D282" i="6"/>
  <c r="C282" i="6"/>
  <c r="N281" i="6"/>
  <c r="M281" i="6"/>
  <c r="L281" i="6"/>
  <c r="K281" i="6"/>
  <c r="J281" i="6"/>
  <c r="I281" i="6"/>
  <c r="H281" i="6"/>
  <c r="R281" i="6"/>
  <c r="G281" i="6"/>
  <c r="F281" i="6"/>
  <c r="E281" i="6"/>
  <c r="D281" i="6"/>
  <c r="C281" i="6"/>
  <c r="N280" i="6"/>
  <c r="M280" i="6"/>
  <c r="L280" i="6"/>
  <c r="K280" i="6"/>
  <c r="J280" i="6"/>
  <c r="I280" i="6"/>
  <c r="H280" i="6"/>
  <c r="R280" i="6" s="1"/>
  <c r="G280" i="6"/>
  <c r="F280" i="6"/>
  <c r="E280" i="6"/>
  <c r="D280" i="6"/>
  <c r="C280" i="6"/>
  <c r="N279" i="6"/>
  <c r="M279" i="6"/>
  <c r="L279" i="6"/>
  <c r="K279" i="6"/>
  <c r="J279" i="6"/>
  <c r="I279" i="6"/>
  <c r="H279" i="6"/>
  <c r="R279" i="6" s="1"/>
  <c r="G279" i="6"/>
  <c r="F279" i="6"/>
  <c r="E279" i="6"/>
  <c r="D279" i="6"/>
  <c r="C279" i="6"/>
  <c r="N278" i="6"/>
  <c r="M278" i="6"/>
  <c r="L278" i="6"/>
  <c r="K278" i="6"/>
  <c r="J278" i="6"/>
  <c r="I278" i="6"/>
  <c r="H278" i="6"/>
  <c r="R278" i="6" s="1"/>
  <c r="G278" i="6"/>
  <c r="F278" i="6"/>
  <c r="E278" i="6"/>
  <c r="D278" i="6"/>
  <c r="C278" i="6"/>
  <c r="N277" i="6"/>
  <c r="M277" i="6"/>
  <c r="L277" i="6"/>
  <c r="K277" i="6"/>
  <c r="J277" i="6"/>
  <c r="I277" i="6"/>
  <c r="H277" i="6"/>
  <c r="R277" i="6"/>
  <c r="G277" i="6"/>
  <c r="F277" i="6"/>
  <c r="E277" i="6"/>
  <c r="D277" i="6"/>
  <c r="C277" i="6"/>
  <c r="N276" i="6"/>
  <c r="M276" i="6"/>
  <c r="L276" i="6"/>
  <c r="K276" i="6"/>
  <c r="J276" i="6"/>
  <c r="I276" i="6"/>
  <c r="H276" i="6"/>
  <c r="R276" i="6" s="1"/>
  <c r="G276" i="6"/>
  <c r="F276" i="6"/>
  <c r="E276" i="6"/>
  <c r="D276" i="6"/>
  <c r="C276" i="6"/>
  <c r="N275" i="6"/>
  <c r="M275" i="6"/>
  <c r="L275" i="6"/>
  <c r="K275" i="6"/>
  <c r="J275" i="6"/>
  <c r="I275" i="6"/>
  <c r="H275" i="6"/>
  <c r="R275" i="6" s="1"/>
  <c r="G275" i="6"/>
  <c r="F275" i="6"/>
  <c r="E275" i="6"/>
  <c r="D275" i="6"/>
  <c r="C275" i="6"/>
  <c r="N274" i="6"/>
  <c r="M274" i="6"/>
  <c r="L274" i="6"/>
  <c r="K274" i="6"/>
  <c r="J274" i="6"/>
  <c r="I274" i="6"/>
  <c r="H274" i="6"/>
  <c r="R274" i="6" s="1"/>
  <c r="G274" i="6"/>
  <c r="F274" i="6"/>
  <c r="E274" i="6"/>
  <c r="D274" i="6"/>
  <c r="C274" i="6"/>
  <c r="N273" i="6"/>
  <c r="M273" i="6"/>
  <c r="L273" i="6"/>
  <c r="K273" i="6"/>
  <c r="J273" i="6"/>
  <c r="I273" i="6"/>
  <c r="H273" i="6"/>
  <c r="R273" i="6" s="1"/>
  <c r="G273" i="6"/>
  <c r="F273" i="6"/>
  <c r="E273" i="6"/>
  <c r="D273" i="6"/>
  <c r="C273" i="6"/>
  <c r="N272" i="6"/>
  <c r="M272" i="6"/>
  <c r="L272" i="6"/>
  <c r="K272" i="6"/>
  <c r="J272" i="6"/>
  <c r="I272" i="6"/>
  <c r="H272" i="6"/>
  <c r="R272" i="6" s="1"/>
  <c r="G272" i="6"/>
  <c r="F272" i="6"/>
  <c r="E272" i="6"/>
  <c r="D272" i="6"/>
  <c r="C272" i="6"/>
  <c r="N271" i="6"/>
  <c r="M271" i="6"/>
  <c r="L271" i="6"/>
  <c r="K271" i="6"/>
  <c r="J271" i="6"/>
  <c r="I271" i="6"/>
  <c r="H271" i="6"/>
  <c r="R271" i="6"/>
  <c r="G271" i="6"/>
  <c r="F271" i="6"/>
  <c r="E271" i="6"/>
  <c r="D271" i="6"/>
  <c r="C271" i="6"/>
  <c r="N270" i="6"/>
  <c r="M270" i="6"/>
  <c r="L270" i="6"/>
  <c r="K270" i="6"/>
  <c r="J270" i="6"/>
  <c r="I270" i="6"/>
  <c r="H270" i="6"/>
  <c r="R270" i="6" s="1"/>
  <c r="G270" i="6"/>
  <c r="F270" i="6"/>
  <c r="E270" i="6"/>
  <c r="D270" i="6"/>
  <c r="C270" i="6"/>
  <c r="N269" i="6"/>
  <c r="M269" i="6"/>
  <c r="L269" i="6"/>
  <c r="K269" i="6"/>
  <c r="J269" i="6"/>
  <c r="I269" i="6"/>
  <c r="H269" i="6"/>
  <c r="R269" i="6" s="1"/>
  <c r="G269" i="6"/>
  <c r="F269" i="6"/>
  <c r="E269" i="6"/>
  <c r="D269" i="6"/>
  <c r="C269" i="6"/>
  <c r="N268" i="6"/>
  <c r="M268" i="6"/>
  <c r="L268" i="6"/>
  <c r="K268" i="6"/>
  <c r="J268" i="6"/>
  <c r="I268" i="6"/>
  <c r="H268" i="6"/>
  <c r="R268" i="6" s="1"/>
  <c r="G268" i="6"/>
  <c r="F268" i="6"/>
  <c r="E268" i="6"/>
  <c r="D268" i="6"/>
  <c r="C268" i="6"/>
  <c r="N267" i="6"/>
  <c r="M267" i="6"/>
  <c r="L267" i="6"/>
  <c r="K267" i="6"/>
  <c r="J267" i="6"/>
  <c r="I267" i="6"/>
  <c r="H267" i="6"/>
  <c r="R267" i="6" s="1"/>
  <c r="G267" i="6"/>
  <c r="F267" i="6"/>
  <c r="E267" i="6"/>
  <c r="D267" i="6"/>
  <c r="C267" i="6"/>
  <c r="N266" i="6"/>
  <c r="M266" i="6"/>
  <c r="L266" i="6"/>
  <c r="K266" i="6"/>
  <c r="J266" i="6"/>
  <c r="I266" i="6"/>
  <c r="H266" i="6"/>
  <c r="R266" i="6" s="1"/>
  <c r="G266" i="6"/>
  <c r="F266" i="6"/>
  <c r="E266" i="6"/>
  <c r="D266" i="6"/>
  <c r="C266" i="6"/>
  <c r="N265" i="6"/>
  <c r="M265" i="6"/>
  <c r="L265" i="6"/>
  <c r="K265" i="6"/>
  <c r="J265" i="6"/>
  <c r="I265" i="6"/>
  <c r="H265" i="6"/>
  <c r="R265" i="6" s="1"/>
  <c r="G265" i="6"/>
  <c r="F265" i="6"/>
  <c r="E265" i="6"/>
  <c r="D265" i="6"/>
  <c r="C265" i="6"/>
  <c r="N264" i="6"/>
  <c r="M264" i="6"/>
  <c r="L264" i="6"/>
  <c r="K264" i="6"/>
  <c r="J264" i="6"/>
  <c r="I264" i="6"/>
  <c r="H264" i="6"/>
  <c r="R264" i="6" s="1"/>
  <c r="G264" i="6"/>
  <c r="F264" i="6"/>
  <c r="E264" i="6"/>
  <c r="D264" i="6"/>
  <c r="C264" i="6"/>
  <c r="N263" i="6"/>
  <c r="M263" i="6"/>
  <c r="L263" i="6"/>
  <c r="K263" i="6"/>
  <c r="J263" i="6"/>
  <c r="I263" i="6"/>
  <c r="H263" i="6"/>
  <c r="R263" i="6" s="1"/>
  <c r="G263" i="6"/>
  <c r="F263" i="6"/>
  <c r="E263" i="6"/>
  <c r="D263" i="6"/>
  <c r="C263" i="6"/>
  <c r="N262" i="6"/>
  <c r="M262" i="6"/>
  <c r="L262" i="6"/>
  <c r="K262" i="6"/>
  <c r="J262" i="6"/>
  <c r="I262" i="6"/>
  <c r="H262" i="6"/>
  <c r="R262" i="6"/>
  <c r="G262" i="6"/>
  <c r="F262" i="6"/>
  <c r="E262" i="6"/>
  <c r="D262" i="6"/>
  <c r="C262" i="6"/>
  <c r="N261" i="6"/>
  <c r="M261" i="6"/>
  <c r="L261" i="6"/>
  <c r="K261" i="6"/>
  <c r="J261" i="6"/>
  <c r="I261" i="6"/>
  <c r="H261" i="6"/>
  <c r="R261" i="6" s="1"/>
  <c r="G261" i="6"/>
  <c r="F261" i="6"/>
  <c r="E261" i="6"/>
  <c r="D261" i="6"/>
  <c r="C261" i="6"/>
  <c r="N260" i="6"/>
  <c r="M260" i="6"/>
  <c r="L260" i="6"/>
  <c r="K260" i="6"/>
  <c r="J260" i="6"/>
  <c r="I260" i="6"/>
  <c r="H260" i="6"/>
  <c r="R260" i="6" s="1"/>
  <c r="G260" i="6"/>
  <c r="F260" i="6"/>
  <c r="E260" i="6"/>
  <c r="D260" i="6"/>
  <c r="C260" i="6"/>
  <c r="N259" i="6"/>
  <c r="M259" i="6"/>
  <c r="L259" i="6"/>
  <c r="K259" i="6"/>
  <c r="J259" i="6"/>
  <c r="I259" i="6"/>
  <c r="H259" i="6"/>
  <c r="R259" i="6" s="1"/>
  <c r="G259" i="6"/>
  <c r="F259" i="6"/>
  <c r="E259" i="6"/>
  <c r="D259" i="6"/>
  <c r="C259" i="6"/>
  <c r="N258" i="6"/>
  <c r="M258" i="6"/>
  <c r="L258" i="6"/>
  <c r="K258" i="6"/>
  <c r="J258" i="6"/>
  <c r="I258" i="6"/>
  <c r="H258" i="6"/>
  <c r="R258" i="6"/>
  <c r="G258" i="6"/>
  <c r="F258" i="6"/>
  <c r="E258" i="6"/>
  <c r="D258" i="6"/>
  <c r="C258" i="6"/>
  <c r="N257" i="6"/>
  <c r="M257" i="6"/>
  <c r="L257" i="6"/>
  <c r="K257" i="6"/>
  <c r="J257" i="6"/>
  <c r="I257" i="6"/>
  <c r="H257" i="6"/>
  <c r="R257" i="6" s="1"/>
  <c r="G257" i="6"/>
  <c r="F257" i="6"/>
  <c r="E257" i="6"/>
  <c r="D257" i="6"/>
  <c r="C257" i="6"/>
  <c r="N256" i="6"/>
  <c r="M256" i="6"/>
  <c r="L256" i="6"/>
  <c r="K256" i="6"/>
  <c r="J256" i="6"/>
  <c r="I256" i="6"/>
  <c r="H256" i="6"/>
  <c r="R256" i="6"/>
  <c r="G256" i="6"/>
  <c r="F256" i="6"/>
  <c r="E256" i="6"/>
  <c r="D256" i="6"/>
  <c r="C256" i="6"/>
  <c r="N255" i="6"/>
  <c r="M255" i="6"/>
  <c r="L255" i="6"/>
  <c r="K255" i="6"/>
  <c r="J255" i="6"/>
  <c r="I255" i="6"/>
  <c r="H255" i="6"/>
  <c r="R255" i="6" s="1"/>
  <c r="G255" i="6"/>
  <c r="F255" i="6"/>
  <c r="E255" i="6"/>
  <c r="D255" i="6"/>
  <c r="C255" i="6"/>
  <c r="N254" i="6"/>
  <c r="M254" i="6"/>
  <c r="L254" i="6"/>
  <c r="K254" i="6"/>
  <c r="J254" i="6"/>
  <c r="I254" i="6"/>
  <c r="H254" i="6"/>
  <c r="R254" i="6"/>
  <c r="G254" i="6"/>
  <c r="F254" i="6"/>
  <c r="E254" i="6"/>
  <c r="D254" i="6"/>
  <c r="C254" i="6"/>
  <c r="N253" i="6"/>
  <c r="M253" i="6"/>
  <c r="L253" i="6"/>
  <c r="K253" i="6"/>
  <c r="J253" i="6"/>
  <c r="I253" i="6"/>
  <c r="H253" i="6"/>
  <c r="R253" i="6" s="1"/>
  <c r="G253" i="6"/>
  <c r="F253" i="6"/>
  <c r="E253" i="6"/>
  <c r="D253" i="6"/>
  <c r="C253" i="6"/>
  <c r="N252" i="6"/>
  <c r="M252" i="6"/>
  <c r="L252" i="6"/>
  <c r="K252" i="6"/>
  <c r="J252" i="6"/>
  <c r="I252" i="6"/>
  <c r="H252" i="6"/>
  <c r="R252" i="6"/>
  <c r="G252" i="6"/>
  <c r="F252" i="6"/>
  <c r="E252" i="6"/>
  <c r="D252" i="6"/>
  <c r="C252" i="6"/>
  <c r="N251" i="6"/>
  <c r="M251" i="6"/>
  <c r="L251" i="6"/>
  <c r="K251" i="6"/>
  <c r="J251" i="6"/>
  <c r="I251" i="6"/>
  <c r="H251" i="6"/>
  <c r="R251" i="6" s="1"/>
  <c r="G251" i="6"/>
  <c r="F251" i="6"/>
  <c r="E251" i="6"/>
  <c r="D251" i="6"/>
  <c r="C251" i="6"/>
  <c r="N250" i="6"/>
  <c r="M250" i="6"/>
  <c r="L250" i="6"/>
  <c r="K250" i="6"/>
  <c r="J250" i="6"/>
  <c r="I250" i="6"/>
  <c r="H250" i="6"/>
  <c r="R250" i="6"/>
  <c r="G250" i="6"/>
  <c r="F250" i="6"/>
  <c r="E250" i="6"/>
  <c r="D250" i="6"/>
  <c r="C250" i="6"/>
  <c r="N249" i="6"/>
  <c r="M249" i="6"/>
  <c r="L249" i="6"/>
  <c r="K249" i="6"/>
  <c r="J249" i="6"/>
  <c r="I249" i="6"/>
  <c r="H249" i="6"/>
  <c r="R249" i="6" s="1"/>
  <c r="G249" i="6"/>
  <c r="F249" i="6"/>
  <c r="E249" i="6"/>
  <c r="D249" i="6"/>
  <c r="C249" i="6"/>
  <c r="N248" i="6"/>
  <c r="M248" i="6"/>
  <c r="L248" i="6"/>
  <c r="K248" i="6"/>
  <c r="J248" i="6"/>
  <c r="I248" i="6"/>
  <c r="H248" i="6"/>
  <c r="R248" i="6"/>
  <c r="G248" i="6"/>
  <c r="F248" i="6"/>
  <c r="E248" i="6"/>
  <c r="D248" i="6"/>
  <c r="C248" i="6"/>
  <c r="N247" i="6"/>
  <c r="M247" i="6"/>
  <c r="L247" i="6"/>
  <c r="K247" i="6"/>
  <c r="J247" i="6"/>
  <c r="I247" i="6"/>
  <c r="H247" i="6"/>
  <c r="R247" i="6" s="1"/>
  <c r="G247" i="6"/>
  <c r="F247" i="6"/>
  <c r="E247" i="6"/>
  <c r="D247" i="6"/>
  <c r="C247" i="6"/>
  <c r="N246" i="6"/>
  <c r="M246" i="6"/>
  <c r="L246" i="6"/>
  <c r="K246" i="6"/>
  <c r="J246" i="6"/>
  <c r="I246" i="6"/>
  <c r="H246" i="6"/>
  <c r="R246" i="6"/>
  <c r="G246" i="6"/>
  <c r="F246" i="6"/>
  <c r="E246" i="6"/>
  <c r="D246" i="6"/>
  <c r="C246" i="6"/>
  <c r="N245" i="6"/>
  <c r="M245" i="6"/>
  <c r="L245" i="6"/>
  <c r="K245" i="6"/>
  <c r="J245" i="6"/>
  <c r="I245" i="6"/>
  <c r="H245" i="6"/>
  <c r="R245" i="6" s="1"/>
  <c r="G245" i="6"/>
  <c r="F245" i="6"/>
  <c r="E245" i="6"/>
  <c r="D245" i="6"/>
  <c r="C245" i="6"/>
  <c r="N244" i="6"/>
  <c r="M244" i="6"/>
  <c r="L244" i="6"/>
  <c r="K244" i="6"/>
  <c r="J244" i="6"/>
  <c r="I244" i="6"/>
  <c r="H244" i="6"/>
  <c r="R244" i="6"/>
  <c r="G244" i="6"/>
  <c r="F244" i="6"/>
  <c r="E244" i="6"/>
  <c r="D244" i="6"/>
  <c r="C244" i="6"/>
  <c r="N243" i="6"/>
  <c r="M243" i="6"/>
  <c r="L243" i="6"/>
  <c r="K243" i="6"/>
  <c r="J243" i="6"/>
  <c r="I243" i="6"/>
  <c r="H243" i="6"/>
  <c r="R243" i="6" s="1"/>
  <c r="G243" i="6"/>
  <c r="F243" i="6"/>
  <c r="E243" i="6"/>
  <c r="D243" i="6"/>
  <c r="C243" i="6"/>
  <c r="N242" i="6"/>
  <c r="M242" i="6"/>
  <c r="L242" i="6"/>
  <c r="K242" i="6"/>
  <c r="J242" i="6"/>
  <c r="I242" i="6"/>
  <c r="H242" i="6"/>
  <c r="R242" i="6"/>
  <c r="G242" i="6"/>
  <c r="F242" i="6"/>
  <c r="E242" i="6"/>
  <c r="D242" i="6"/>
  <c r="C242" i="6"/>
  <c r="N241" i="6"/>
  <c r="M241" i="6"/>
  <c r="L241" i="6"/>
  <c r="K241" i="6"/>
  <c r="J241" i="6"/>
  <c r="I241" i="6"/>
  <c r="H241" i="6"/>
  <c r="R241" i="6" s="1"/>
  <c r="G241" i="6"/>
  <c r="F241" i="6"/>
  <c r="E241" i="6"/>
  <c r="D241" i="6"/>
  <c r="C241" i="6"/>
  <c r="N240" i="6"/>
  <c r="M240" i="6"/>
  <c r="L240" i="6"/>
  <c r="K240" i="6"/>
  <c r="J240" i="6"/>
  <c r="I240" i="6"/>
  <c r="H240" i="6"/>
  <c r="R240" i="6"/>
  <c r="G240" i="6"/>
  <c r="F240" i="6"/>
  <c r="E240" i="6"/>
  <c r="D240" i="6"/>
  <c r="C240" i="6"/>
  <c r="N239" i="6"/>
  <c r="M239" i="6"/>
  <c r="L239" i="6"/>
  <c r="K239" i="6"/>
  <c r="J239" i="6"/>
  <c r="I239" i="6"/>
  <c r="H239" i="6"/>
  <c r="R239" i="6" s="1"/>
  <c r="G239" i="6"/>
  <c r="F239" i="6"/>
  <c r="E239" i="6"/>
  <c r="D239" i="6"/>
  <c r="C239" i="6"/>
  <c r="N238" i="6"/>
  <c r="M238" i="6"/>
  <c r="L238" i="6"/>
  <c r="K238" i="6"/>
  <c r="J238" i="6"/>
  <c r="I238" i="6"/>
  <c r="H238" i="6"/>
  <c r="R238" i="6"/>
  <c r="G238" i="6"/>
  <c r="F238" i="6"/>
  <c r="E238" i="6"/>
  <c r="D238" i="6"/>
  <c r="C238" i="6"/>
  <c r="N237" i="6"/>
  <c r="M237" i="6"/>
  <c r="L237" i="6"/>
  <c r="K237" i="6"/>
  <c r="J237" i="6"/>
  <c r="I237" i="6"/>
  <c r="H237" i="6"/>
  <c r="R237" i="6" s="1"/>
  <c r="G237" i="6"/>
  <c r="F237" i="6"/>
  <c r="E237" i="6"/>
  <c r="D237" i="6"/>
  <c r="C237" i="6"/>
  <c r="N236" i="6"/>
  <c r="M236" i="6"/>
  <c r="L236" i="6"/>
  <c r="K236" i="6"/>
  <c r="J236" i="6"/>
  <c r="I236" i="6"/>
  <c r="H236" i="6"/>
  <c r="R236" i="6"/>
  <c r="G236" i="6"/>
  <c r="F236" i="6"/>
  <c r="E236" i="6"/>
  <c r="D236" i="6"/>
  <c r="C236" i="6"/>
  <c r="N235" i="6"/>
  <c r="M235" i="6"/>
  <c r="L235" i="6"/>
  <c r="K235" i="6"/>
  <c r="J235" i="6"/>
  <c r="I235" i="6"/>
  <c r="H235" i="6"/>
  <c r="R235" i="6" s="1"/>
  <c r="G235" i="6"/>
  <c r="F235" i="6"/>
  <c r="E235" i="6"/>
  <c r="D235" i="6"/>
  <c r="C235" i="6"/>
  <c r="N234" i="6"/>
  <c r="M234" i="6"/>
  <c r="L234" i="6"/>
  <c r="K234" i="6"/>
  <c r="J234" i="6"/>
  <c r="I234" i="6"/>
  <c r="H234" i="6"/>
  <c r="R234" i="6"/>
  <c r="G234" i="6"/>
  <c r="F234" i="6"/>
  <c r="E234" i="6"/>
  <c r="D234" i="6"/>
  <c r="C234" i="6"/>
  <c r="N233" i="6"/>
  <c r="M233" i="6"/>
  <c r="L233" i="6"/>
  <c r="K233" i="6"/>
  <c r="J233" i="6"/>
  <c r="I233" i="6"/>
  <c r="H233" i="6"/>
  <c r="R233" i="6" s="1"/>
  <c r="G233" i="6"/>
  <c r="F233" i="6"/>
  <c r="E233" i="6"/>
  <c r="D233" i="6"/>
  <c r="C233" i="6"/>
  <c r="N232" i="6"/>
  <c r="M232" i="6"/>
  <c r="L232" i="6"/>
  <c r="K232" i="6"/>
  <c r="J232" i="6"/>
  <c r="I232" i="6"/>
  <c r="H232" i="6"/>
  <c r="R232" i="6"/>
  <c r="G232" i="6"/>
  <c r="F232" i="6"/>
  <c r="E232" i="6"/>
  <c r="D232" i="6"/>
  <c r="C232" i="6"/>
  <c r="N231" i="6"/>
  <c r="M231" i="6"/>
  <c r="L231" i="6"/>
  <c r="K231" i="6"/>
  <c r="J231" i="6"/>
  <c r="I231" i="6"/>
  <c r="H231" i="6"/>
  <c r="R231" i="6" s="1"/>
  <c r="G231" i="6"/>
  <c r="F231" i="6"/>
  <c r="E231" i="6"/>
  <c r="D231" i="6"/>
  <c r="C231" i="6"/>
  <c r="N230" i="6"/>
  <c r="M230" i="6"/>
  <c r="L230" i="6"/>
  <c r="K230" i="6"/>
  <c r="J230" i="6"/>
  <c r="I230" i="6"/>
  <c r="H230" i="6"/>
  <c r="R230" i="6"/>
  <c r="G230" i="6"/>
  <c r="F230" i="6"/>
  <c r="E230" i="6"/>
  <c r="D230" i="6"/>
  <c r="C230" i="6"/>
  <c r="N229" i="6"/>
  <c r="M229" i="6"/>
  <c r="L229" i="6"/>
  <c r="K229" i="6"/>
  <c r="J229" i="6"/>
  <c r="I229" i="6"/>
  <c r="H229" i="6"/>
  <c r="R229" i="6" s="1"/>
  <c r="G229" i="6"/>
  <c r="F229" i="6"/>
  <c r="E229" i="6"/>
  <c r="D229" i="6"/>
  <c r="C229" i="6"/>
  <c r="N228" i="6"/>
  <c r="M228" i="6"/>
  <c r="L228" i="6"/>
  <c r="K228" i="6"/>
  <c r="J228" i="6"/>
  <c r="I228" i="6"/>
  <c r="H228" i="6"/>
  <c r="R228" i="6"/>
  <c r="G228" i="6"/>
  <c r="F228" i="6"/>
  <c r="E228" i="6"/>
  <c r="D228" i="6"/>
  <c r="C228" i="6"/>
  <c r="N227" i="6"/>
  <c r="M227" i="6"/>
  <c r="L227" i="6"/>
  <c r="K227" i="6"/>
  <c r="J227" i="6"/>
  <c r="I227" i="6"/>
  <c r="H227" i="6"/>
  <c r="R227" i="6" s="1"/>
  <c r="G227" i="6"/>
  <c r="F227" i="6"/>
  <c r="E227" i="6"/>
  <c r="D227" i="6"/>
  <c r="C227" i="6"/>
  <c r="N226" i="6"/>
  <c r="M226" i="6"/>
  <c r="L226" i="6"/>
  <c r="K226" i="6"/>
  <c r="J226" i="6"/>
  <c r="I226" i="6"/>
  <c r="H226" i="6"/>
  <c r="R226" i="6"/>
  <c r="G226" i="6"/>
  <c r="F226" i="6"/>
  <c r="E226" i="6"/>
  <c r="D226" i="6"/>
  <c r="C226" i="6"/>
  <c r="N225" i="6"/>
  <c r="M225" i="6"/>
  <c r="L225" i="6"/>
  <c r="K225" i="6"/>
  <c r="J225" i="6"/>
  <c r="I225" i="6"/>
  <c r="H225" i="6"/>
  <c r="R225" i="6" s="1"/>
  <c r="G225" i="6"/>
  <c r="F225" i="6"/>
  <c r="E225" i="6"/>
  <c r="D225" i="6"/>
  <c r="C225" i="6"/>
  <c r="N224" i="6"/>
  <c r="M224" i="6"/>
  <c r="L224" i="6"/>
  <c r="K224" i="6"/>
  <c r="J224" i="6"/>
  <c r="I224" i="6"/>
  <c r="H224" i="6"/>
  <c r="R224" i="6"/>
  <c r="G224" i="6"/>
  <c r="F224" i="6"/>
  <c r="E224" i="6"/>
  <c r="D224" i="6"/>
  <c r="C224" i="6"/>
  <c r="N223" i="6"/>
  <c r="M223" i="6"/>
  <c r="L223" i="6"/>
  <c r="K223" i="6"/>
  <c r="J223" i="6"/>
  <c r="I223" i="6"/>
  <c r="H223" i="6"/>
  <c r="R223" i="6" s="1"/>
  <c r="G223" i="6"/>
  <c r="F223" i="6"/>
  <c r="E223" i="6"/>
  <c r="D223" i="6"/>
  <c r="C223" i="6"/>
  <c r="N222" i="6"/>
  <c r="M222" i="6"/>
  <c r="L222" i="6"/>
  <c r="K222" i="6"/>
  <c r="J222" i="6"/>
  <c r="I222" i="6"/>
  <c r="H222" i="6"/>
  <c r="R222" i="6"/>
  <c r="G222" i="6"/>
  <c r="F222" i="6"/>
  <c r="E222" i="6"/>
  <c r="D222" i="6"/>
  <c r="C222" i="6"/>
  <c r="N221" i="6"/>
  <c r="M221" i="6"/>
  <c r="L221" i="6"/>
  <c r="K221" i="6"/>
  <c r="J221" i="6"/>
  <c r="I221" i="6"/>
  <c r="H221" i="6"/>
  <c r="R221" i="6" s="1"/>
  <c r="G221" i="6"/>
  <c r="F221" i="6"/>
  <c r="E221" i="6"/>
  <c r="D221" i="6"/>
  <c r="C221" i="6"/>
  <c r="N220" i="6"/>
  <c r="M220" i="6"/>
  <c r="L220" i="6"/>
  <c r="K220" i="6"/>
  <c r="J220" i="6"/>
  <c r="I220" i="6"/>
  <c r="H220" i="6"/>
  <c r="R220" i="6"/>
  <c r="G220" i="6"/>
  <c r="F220" i="6"/>
  <c r="E220" i="6"/>
  <c r="D220" i="6"/>
  <c r="C220" i="6"/>
  <c r="N219" i="6"/>
  <c r="M219" i="6"/>
  <c r="L219" i="6"/>
  <c r="K219" i="6"/>
  <c r="J219" i="6"/>
  <c r="I219" i="6"/>
  <c r="H219" i="6"/>
  <c r="R219" i="6" s="1"/>
  <c r="G219" i="6"/>
  <c r="F219" i="6"/>
  <c r="E219" i="6"/>
  <c r="D219" i="6"/>
  <c r="C219" i="6"/>
  <c r="N218" i="6"/>
  <c r="M218" i="6"/>
  <c r="L218" i="6"/>
  <c r="K218" i="6"/>
  <c r="J218" i="6"/>
  <c r="I218" i="6"/>
  <c r="H218" i="6"/>
  <c r="R218" i="6"/>
  <c r="G218" i="6"/>
  <c r="F218" i="6"/>
  <c r="E218" i="6"/>
  <c r="D218" i="6"/>
  <c r="C218" i="6"/>
  <c r="N217" i="6"/>
  <c r="M217" i="6"/>
  <c r="L217" i="6"/>
  <c r="K217" i="6"/>
  <c r="J217" i="6"/>
  <c r="I217" i="6"/>
  <c r="H217" i="6"/>
  <c r="R217" i="6" s="1"/>
  <c r="G217" i="6"/>
  <c r="F217" i="6"/>
  <c r="E217" i="6"/>
  <c r="D217" i="6"/>
  <c r="C217" i="6"/>
  <c r="N216" i="6"/>
  <c r="M216" i="6"/>
  <c r="L216" i="6"/>
  <c r="K216" i="6"/>
  <c r="J216" i="6"/>
  <c r="I216" i="6"/>
  <c r="H216" i="6"/>
  <c r="R216" i="6"/>
  <c r="G216" i="6"/>
  <c r="F216" i="6"/>
  <c r="E216" i="6"/>
  <c r="D216" i="6"/>
  <c r="C216" i="6"/>
  <c r="N215" i="6"/>
  <c r="M215" i="6"/>
  <c r="L215" i="6"/>
  <c r="K215" i="6"/>
  <c r="J215" i="6"/>
  <c r="I215" i="6"/>
  <c r="H215" i="6"/>
  <c r="R215" i="6" s="1"/>
  <c r="G215" i="6"/>
  <c r="F215" i="6"/>
  <c r="E215" i="6"/>
  <c r="D215" i="6"/>
  <c r="C215" i="6"/>
  <c r="N214" i="6"/>
  <c r="M214" i="6"/>
  <c r="L214" i="6"/>
  <c r="K214" i="6"/>
  <c r="J214" i="6"/>
  <c r="I214" i="6"/>
  <c r="H214" i="6"/>
  <c r="R214" i="6"/>
  <c r="G214" i="6"/>
  <c r="F214" i="6"/>
  <c r="E214" i="6"/>
  <c r="D214" i="6"/>
  <c r="C214" i="6"/>
  <c r="N213" i="6"/>
  <c r="M213" i="6"/>
  <c r="L213" i="6"/>
  <c r="K213" i="6"/>
  <c r="J213" i="6"/>
  <c r="I213" i="6"/>
  <c r="H213" i="6"/>
  <c r="R213" i="6" s="1"/>
  <c r="G213" i="6"/>
  <c r="F213" i="6"/>
  <c r="E213" i="6"/>
  <c r="D213" i="6"/>
  <c r="C213" i="6"/>
  <c r="N212" i="6"/>
  <c r="M212" i="6"/>
  <c r="L212" i="6"/>
  <c r="K212" i="6"/>
  <c r="J212" i="6"/>
  <c r="I212" i="6"/>
  <c r="H212" i="6"/>
  <c r="R212" i="6"/>
  <c r="G212" i="6"/>
  <c r="F212" i="6"/>
  <c r="E212" i="6"/>
  <c r="D212" i="6"/>
  <c r="C212" i="6"/>
  <c r="N211" i="6"/>
  <c r="M211" i="6"/>
  <c r="L211" i="6"/>
  <c r="K211" i="6"/>
  <c r="J211" i="6"/>
  <c r="I211" i="6"/>
  <c r="H211" i="6"/>
  <c r="R211" i="6" s="1"/>
  <c r="G211" i="6"/>
  <c r="F211" i="6"/>
  <c r="E211" i="6"/>
  <c r="D211" i="6"/>
  <c r="C211" i="6"/>
  <c r="N210" i="6"/>
  <c r="M210" i="6"/>
  <c r="L210" i="6"/>
  <c r="K210" i="6"/>
  <c r="J210" i="6"/>
  <c r="I210" i="6"/>
  <c r="H210" i="6"/>
  <c r="R210" i="6"/>
  <c r="G210" i="6"/>
  <c r="F210" i="6"/>
  <c r="E210" i="6"/>
  <c r="D210" i="6"/>
  <c r="C210" i="6"/>
  <c r="N209" i="6"/>
  <c r="M209" i="6"/>
  <c r="L209" i="6"/>
  <c r="K209" i="6"/>
  <c r="J209" i="6"/>
  <c r="I209" i="6"/>
  <c r="H209" i="6"/>
  <c r="R209" i="6" s="1"/>
  <c r="G209" i="6"/>
  <c r="F209" i="6"/>
  <c r="E209" i="6"/>
  <c r="D209" i="6"/>
  <c r="C209" i="6"/>
  <c r="N208" i="6"/>
  <c r="M208" i="6"/>
  <c r="L208" i="6"/>
  <c r="K208" i="6"/>
  <c r="J208" i="6"/>
  <c r="I208" i="6"/>
  <c r="H208" i="6"/>
  <c r="R208" i="6"/>
  <c r="G208" i="6"/>
  <c r="F208" i="6"/>
  <c r="E208" i="6"/>
  <c r="D208" i="6"/>
  <c r="C208" i="6"/>
  <c r="N207" i="6"/>
  <c r="M207" i="6"/>
  <c r="L207" i="6"/>
  <c r="K207" i="6"/>
  <c r="J207" i="6"/>
  <c r="I207" i="6"/>
  <c r="H207" i="6"/>
  <c r="R207" i="6" s="1"/>
  <c r="G207" i="6"/>
  <c r="F207" i="6"/>
  <c r="E207" i="6"/>
  <c r="D207" i="6"/>
  <c r="C207" i="6"/>
  <c r="N206" i="6"/>
  <c r="M206" i="6"/>
  <c r="L206" i="6"/>
  <c r="K206" i="6"/>
  <c r="J206" i="6"/>
  <c r="I206" i="6"/>
  <c r="H206" i="6"/>
  <c r="R206" i="6"/>
  <c r="G206" i="6"/>
  <c r="F206" i="6"/>
  <c r="E206" i="6"/>
  <c r="D206" i="6"/>
  <c r="C206" i="6"/>
  <c r="N205" i="6"/>
  <c r="M205" i="6"/>
  <c r="L205" i="6"/>
  <c r="K205" i="6"/>
  <c r="J205" i="6"/>
  <c r="I205" i="6"/>
  <c r="H205" i="6"/>
  <c r="R205" i="6" s="1"/>
  <c r="G205" i="6"/>
  <c r="F205" i="6"/>
  <c r="E205" i="6"/>
  <c r="D205" i="6"/>
  <c r="C205" i="6"/>
  <c r="N204" i="6"/>
  <c r="M204" i="6"/>
  <c r="L204" i="6"/>
  <c r="K204" i="6"/>
  <c r="J204" i="6"/>
  <c r="I204" i="6"/>
  <c r="H204" i="6"/>
  <c r="R204" i="6"/>
  <c r="G204" i="6"/>
  <c r="F204" i="6"/>
  <c r="E204" i="6"/>
  <c r="D204" i="6"/>
  <c r="C204" i="6"/>
  <c r="N203" i="6"/>
  <c r="M203" i="6"/>
  <c r="L203" i="6"/>
  <c r="K203" i="6"/>
  <c r="J203" i="6"/>
  <c r="I203" i="6"/>
  <c r="H203" i="6"/>
  <c r="R203" i="6" s="1"/>
  <c r="G203" i="6"/>
  <c r="F203" i="6"/>
  <c r="E203" i="6"/>
  <c r="D203" i="6"/>
  <c r="C203" i="6"/>
  <c r="N202" i="6"/>
  <c r="M202" i="6"/>
  <c r="L202" i="6"/>
  <c r="K202" i="6"/>
  <c r="J202" i="6"/>
  <c r="I202" i="6"/>
  <c r="H202" i="6"/>
  <c r="R202" i="6"/>
  <c r="G202" i="6"/>
  <c r="F202" i="6"/>
  <c r="E202" i="6"/>
  <c r="D202" i="6"/>
  <c r="C202" i="6"/>
  <c r="N201" i="6"/>
  <c r="M201" i="6"/>
  <c r="L201" i="6"/>
  <c r="K201" i="6"/>
  <c r="J201" i="6"/>
  <c r="I201" i="6"/>
  <c r="H201" i="6"/>
  <c r="R201" i="6" s="1"/>
  <c r="G201" i="6"/>
  <c r="F201" i="6"/>
  <c r="E201" i="6"/>
  <c r="D201" i="6"/>
  <c r="C201" i="6"/>
  <c r="N200" i="6"/>
  <c r="M200" i="6"/>
  <c r="L200" i="6"/>
  <c r="K200" i="6"/>
  <c r="J200" i="6"/>
  <c r="I200" i="6"/>
  <c r="H200" i="6"/>
  <c r="R200" i="6"/>
  <c r="G200" i="6"/>
  <c r="F200" i="6"/>
  <c r="E200" i="6"/>
  <c r="D200" i="6"/>
  <c r="C200" i="6"/>
  <c r="N199" i="6"/>
  <c r="M199" i="6"/>
  <c r="L199" i="6"/>
  <c r="K199" i="6"/>
  <c r="J199" i="6"/>
  <c r="I199" i="6"/>
  <c r="H199" i="6"/>
  <c r="R199" i="6" s="1"/>
  <c r="G199" i="6"/>
  <c r="F199" i="6"/>
  <c r="E199" i="6"/>
  <c r="D199" i="6"/>
  <c r="C199" i="6"/>
  <c r="N198" i="6"/>
  <c r="M198" i="6"/>
  <c r="L198" i="6"/>
  <c r="K198" i="6"/>
  <c r="J198" i="6"/>
  <c r="I198" i="6"/>
  <c r="H198" i="6"/>
  <c r="R198" i="6"/>
  <c r="G198" i="6"/>
  <c r="F198" i="6"/>
  <c r="E198" i="6"/>
  <c r="D198" i="6"/>
  <c r="C198" i="6"/>
  <c r="N197" i="6"/>
  <c r="M197" i="6"/>
  <c r="L197" i="6"/>
  <c r="K197" i="6"/>
  <c r="J197" i="6"/>
  <c r="I197" i="6"/>
  <c r="H197" i="6"/>
  <c r="R197" i="6" s="1"/>
  <c r="G197" i="6"/>
  <c r="F197" i="6"/>
  <c r="E197" i="6"/>
  <c r="D197" i="6"/>
  <c r="C197" i="6"/>
  <c r="N196" i="6"/>
  <c r="M196" i="6"/>
  <c r="L196" i="6"/>
  <c r="K196" i="6"/>
  <c r="J196" i="6"/>
  <c r="I196" i="6"/>
  <c r="H196" i="6"/>
  <c r="R196" i="6"/>
  <c r="G196" i="6"/>
  <c r="F196" i="6"/>
  <c r="E196" i="6"/>
  <c r="D196" i="6"/>
  <c r="C196" i="6"/>
  <c r="N195" i="6"/>
  <c r="M195" i="6"/>
  <c r="L195" i="6"/>
  <c r="K195" i="6"/>
  <c r="J195" i="6"/>
  <c r="I195" i="6"/>
  <c r="H195" i="6"/>
  <c r="R195" i="6" s="1"/>
  <c r="G195" i="6"/>
  <c r="F195" i="6"/>
  <c r="E195" i="6"/>
  <c r="D195" i="6"/>
  <c r="C195" i="6"/>
  <c r="N194" i="6"/>
  <c r="M194" i="6"/>
  <c r="L194" i="6"/>
  <c r="K194" i="6"/>
  <c r="J194" i="6"/>
  <c r="I194" i="6"/>
  <c r="H194" i="6"/>
  <c r="R194" i="6"/>
  <c r="G194" i="6"/>
  <c r="F194" i="6"/>
  <c r="E194" i="6"/>
  <c r="D194" i="6"/>
  <c r="C194" i="6"/>
  <c r="N193" i="6"/>
  <c r="M193" i="6"/>
  <c r="L193" i="6"/>
  <c r="K193" i="6"/>
  <c r="J193" i="6"/>
  <c r="I193" i="6"/>
  <c r="H193" i="6"/>
  <c r="R193" i="6" s="1"/>
  <c r="G193" i="6"/>
  <c r="F193" i="6"/>
  <c r="E193" i="6"/>
  <c r="D193" i="6"/>
  <c r="C193" i="6"/>
  <c r="N192" i="6"/>
  <c r="M192" i="6"/>
  <c r="L192" i="6"/>
  <c r="K192" i="6"/>
  <c r="J192" i="6"/>
  <c r="I192" i="6"/>
  <c r="H192" i="6"/>
  <c r="R192" i="6"/>
  <c r="G192" i="6"/>
  <c r="F192" i="6"/>
  <c r="E192" i="6"/>
  <c r="D192" i="6"/>
  <c r="C192" i="6"/>
  <c r="N191" i="6"/>
  <c r="M191" i="6"/>
  <c r="L191" i="6"/>
  <c r="K191" i="6"/>
  <c r="J191" i="6"/>
  <c r="I191" i="6"/>
  <c r="H191" i="6"/>
  <c r="R191" i="6" s="1"/>
  <c r="G191" i="6"/>
  <c r="F191" i="6"/>
  <c r="E191" i="6"/>
  <c r="D191" i="6"/>
  <c r="C191" i="6"/>
  <c r="N190" i="6"/>
  <c r="M190" i="6"/>
  <c r="L190" i="6"/>
  <c r="K190" i="6"/>
  <c r="J190" i="6"/>
  <c r="I190" i="6"/>
  <c r="H190" i="6"/>
  <c r="R190" i="6"/>
  <c r="G190" i="6"/>
  <c r="F190" i="6"/>
  <c r="E190" i="6"/>
  <c r="D190" i="6"/>
  <c r="C190" i="6"/>
  <c r="N189" i="6"/>
  <c r="M189" i="6"/>
  <c r="L189" i="6"/>
  <c r="K189" i="6"/>
  <c r="J189" i="6"/>
  <c r="I189" i="6"/>
  <c r="H189" i="6"/>
  <c r="R189" i="6" s="1"/>
  <c r="G189" i="6"/>
  <c r="F189" i="6"/>
  <c r="E189" i="6"/>
  <c r="D189" i="6"/>
  <c r="C189" i="6"/>
  <c r="N188" i="6"/>
  <c r="M188" i="6"/>
  <c r="L188" i="6"/>
  <c r="K188" i="6"/>
  <c r="J188" i="6"/>
  <c r="I188" i="6"/>
  <c r="H188" i="6"/>
  <c r="R188" i="6"/>
  <c r="G188" i="6"/>
  <c r="F188" i="6"/>
  <c r="E188" i="6"/>
  <c r="D188" i="6"/>
  <c r="C188" i="6"/>
  <c r="N187" i="6"/>
  <c r="M187" i="6"/>
  <c r="L187" i="6"/>
  <c r="K187" i="6"/>
  <c r="J187" i="6"/>
  <c r="I187" i="6"/>
  <c r="H187" i="6"/>
  <c r="R187" i="6" s="1"/>
  <c r="G187" i="6"/>
  <c r="F187" i="6"/>
  <c r="E187" i="6"/>
  <c r="D187" i="6"/>
  <c r="C187" i="6"/>
  <c r="N186" i="6"/>
  <c r="M186" i="6"/>
  <c r="L186" i="6"/>
  <c r="K186" i="6"/>
  <c r="J186" i="6"/>
  <c r="I186" i="6"/>
  <c r="H186" i="6"/>
  <c r="R186" i="6"/>
  <c r="G186" i="6"/>
  <c r="F186" i="6"/>
  <c r="E186" i="6"/>
  <c r="D186" i="6"/>
  <c r="C186" i="6"/>
  <c r="N185" i="6"/>
  <c r="M185" i="6"/>
  <c r="L185" i="6"/>
  <c r="K185" i="6"/>
  <c r="J185" i="6"/>
  <c r="I185" i="6"/>
  <c r="H185" i="6"/>
  <c r="R185" i="6" s="1"/>
  <c r="G185" i="6"/>
  <c r="F185" i="6"/>
  <c r="E185" i="6"/>
  <c r="D185" i="6"/>
  <c r="C185" i="6"/>
  <c r="N184" i="6"/>
  <c r="M184" i="6"/>
  <c r="L184" i="6"/>
  <c r="K184" i="6"/>
  <c r="J184" i="6"/>
  <c r="I184" i="6"/>
  <c r="H184" i="6"/>
  <c r="R184" i="6"/>
  <c r="G184" i="6"/>
  <c r="F184" i="6"/>
  <c r="E184" i="6"/>
  <c r="D184" i="6"/>
  <c r="C184" i="6"/>
  <c r="N183" i="6"/>
  <c r="M183" i="6"/>
  <c r="L183" i="6"/>
  <c r="K183" i="6"/>
  <c r="J183" i="6"/>
  <c r="I183" i="6"/>
  <c r="H183" i="6"/>
  <c r="R183" i="6" s="1"/>
  <c r="G183" i="6"/>
  <c r="F183" i="6"/>
  <c r="E183" i="6"/>
  <c r="D183" i="6"/>
  <c r="C183" i="6"/>
  <c r="N182" i="6"/>
  <c r="M182" i="6"/>
  <c r="L182" i="6"/>
  <c r="K182" i="6"/>
  <c r="J182" i="6"/>
  <c r="I182" i="6"/>
  <c r="H182" i="6"/>
  <c r="R182" i="6"/>
  <c r="G182" i="6"/>
  <c r="F182" i="6"/>
  <c r="E182" i="6"/>
  <c r="D182" i="6"/>
  <c r="C182" i="6"/>
  <c r="N181" i="6"/>
  <c r="M181" i="6"/>
  <c r="L181" i="6"/>
  <c r="K181" i="6"/>
  <c r="J181" i="6"/>
  <c r="I181" i="6"/>
  <c r="H181" i="6"/>
  <c r="R181" i="6" s="1"/>
  <c r="G181" i="6"/>
  <c r="F181" i="6"/>
  <c r="E181" i="6"/>
  <c r="D181" i="6"/>
  <c r="C181" i="6"/>
  <c r="N180" i="6"/>
  <c r="M180" i="6"/>
  <c r="L180" i="6"/>
  <c r="K180" i="6"/>
  <c r="J180" i="6"/>
  <c r="I180" i="6"/>
  <c r="H180" i="6"/>
  <c r="R180" i="6"/>
  <c r="G180" i="6"/>
  <c r="F180" i="6"/>
  <c r="E180" i="6"/>
  <c r="D180" i="6"/>
  <c r="C180" i="6"/>
  <c r="N179" i="6"/>
  <c r="M179" i="6"/>
  <c r="L179" i="6"/>
  <c r="K179" i="6"/>
  <c r="J179" i="6"/>
  <c r="I179" i="6"/>
  <c r="H179" i="6"/>
  <c r="R179" i="6" s="1"/>
  <c r="G179" i="6"/>
  <c r="F179" i="6"/>
  <c r="E179" i="6"/>
  <c r="D179" i="6"/>
  <c r="C179" i="6"/>
  <c r="N178" i="6"/>
  <c r="M178" i="6"/>
  <c r="L178" i="6"/>
  <c r="K178" i="6"/>
  <c r="J178" i="6"/>
  <c r="I178" i="6"/>
  <c r="H178" i="6"/>
  <c r="R178" i="6"/>
  <c r="G178" i="6"/>
  <c r="F178" i="6"/>
  <c r="E178" i="6"/>
  <c r="D178" i="6"/>
  <c r="C178" i="6"/>
  <c r="N177" i="6"/>
  <c r="M177" i="6"/>
  <c r="L177" i="6"/>
  <c r="K177" i="6"/>
  <c r="J177" i="6"/>
  <c r="I177" i="6"/>
  <c r="H177" i="6"/>
  <c r="R177" i="6" s="1"/>
  <c r="G177" i="6"/>
  <c r="F177" i="6"/>
  <c r="E177" i="6"/>
  <c r="D177" i="6"/>
  <c r="C177" i="6"/>
  <c r="N176" i="6"/>
  <c r="M176" i="6"/>
  <c r="L176" i="6"/>
  <c r="K176" i="6"/>
  <c r="J176" i="6"/>
  <c r="I176" i="6"/>
  <c r="H176" i="6"/>
  <c r="R176" i="6"/>
  <c r="G176" i="6"/>
  <c r="F176" i="6"/>
  <c r="E176" i="6"/>
  <c r="D176" i="6"/>
  <c r="C176" i="6"/>
  <c r="N175" i="6"/>
  <c r="M175" i="6"/>
  <c r="L175" i="6"/>
  <c r="K175" i="6"/>
  <c r="J175" i="6"/>
  <c r="I175" i="6"/>
  <c r="H175" i="6"/>
  <c r="R175" i="6" s="1"/>
  <c r="G175" i="6"/>
  <c r="F175" i="6"/>
  <c r="E175" i="6"/>
  <c r="D175" i="6"/>
  <c r="C175" i="6"/>
  <c r="N174" i="6"/>
  <c r="M174" i="6"/>
  <c r="L174" i="6"/>
  <c r="K174" i="6"/>
  <c r="J174" i="6"/>
  <c r="I174" i="6"/>
  <c r="H174" i="6"/>
  <c r="R174" i="6"/>
  <c r="G174" i="6"/>
  <c r="F174" i="6"/>
  <c r="E174" i="6"/>
  <c r="D174" i="6"/>
  <c r="C174" i="6"/>
  <c r="N173" i="6"/>
  <c r="M173" i="6"/>
  <c r="L173" i="6"/>
  <c r="K173" i="6"/>
  <c r="J173" i="6"/>
  <c r="I173" i="6"/>
  <c r="H173" i="6"/>
  <c r="R173" i="6" s="1"/>
  <c r="G173" i="6"/>
  <c r="F173" i="6"/>
  <c r="E173" i="6"/>
  <c r="D173" i="6"/>
  <c r="C173" i="6"/>
  <c r="N172" i="6"/>
  <c r="M172" i="6"/>
  <c r="L172" i="6"/>
  <c r="K172" i="6"/>
  <c r="J172" i="6"/>
  <c r="I172" i="6"/>
  <c r="H172" i="6"/>
  <c r="R172" i="6"/>
  <c r="G172" i="6"/>
  <c r="F172" i="6"/>
  <c r="E172" i="6"/>
  <c r="D172" i="6"/>
  <c r="C172" i="6"/>
  <c r="N171" i="6"/>
  <c r="M171" i="6"/>
  <c r="L171" i="6"/>
  <c r="K171" i="6"/>
  <c r="J171" i="6"/>
  <c r="I171" i="6"/>
  <c r="H171" i="6"/>
  <c r="R171" i="6" s="1"/>
  <c r="G171" i="6"/>
  <c r="F171" i="6"/>
  <c r="E171" i="6"/>
  <c r="D171" i="6"/>
  <c r="C171" i="6"/>
  <c r="N170" i="6"/>
  <c r="M170" i="6"/>
  <c r="L170" i="6"/>
  <c r="K170" i="6"/>
  <c r="J170" i="6"/>
  <c r="I170" i="6"/>
  <c r="H170" i="6"/>
  <c r="R170" i="6"/>
  <c r="G170" i="6"/>
  <c r="F170" i="6"/>
  <c r="E170" i="6"/>
  <c r="D170" i="6"/>
  <c r="C170" i="6"/>
  <c r="N169" i="6"/>
  <c r="M169" i="6"/>
  <c r="L169" i="6"/>
  <c r="K169" i="6"/>
  <c r="J169" i="6"/>
  <c r="I169" i="6"/>
  <c r="H169" i="6"/>
  <c r="R169" i="6" s="1"/>
  <c r="G169" i="6"/>
  <c r="F169" i="6"/>
  <c r="E169" i="6"/>
  <c r="D169" i="6"/>
  <c r="C169" i="6"/>
  <c r="N168" i="6"/>
  <c r="M168" i="6"/>
  <c r="L168" i="6"/>
  <c r="K168" i="6"/>
  <c r="J168" i="6"/>
  <c r="I168" i="6"/>
  <c r="H168" i="6"/>
  <c r="R168" i="6"/>
  <c r="G168" i="6"/>
  <c r="F168" i="6"/>
  <c r="E168" i="6"/>
  <c r="D168" i="6"/>
  <c r="C168" i="6"/>
  <c r="N167" i="6"/>
  <c r="M167" i="6"/>
  <c r="L167" i="6"/>
  <c r="K167" i="6"/>
  <c r="J167" i="6"/>
  <c r="I167" i="6"/>
  <c r="H167" i="6"/>
  <c r="R167" i="6" s="1"/>
  <c r="G167" i="6"/>
  <c r="F167" i="6"/>
  <c r="E167" i="6"/>
  <c r="D167" i="6"/>
  <c r="C167" i="6"/>
  <c r="N166" i="6"/>
  <c r="M166" i="6"/>
  <c r="L166" i="6"/>
  <c r="K166" i="6"/>
  <c r="J166" i="6"/>
  <c r="I166" i="6"/>
  <c r="H166" i="6"/>
  <c r="R166" i="6"/>
  <c r="G166" i="6"/>
  <c r="F166" i="6"/>
  <c r="E166" i="6"/>
  <c r="D166" i="6"/>
  <c r="C166" i="6"/>
  <c r="N165" i="6"/>
  <c r="M165" i="6"/>
  <c r="L165" i="6"/>
  <c r="K165" i="6"/>
  <c r="J165" i="6"/>
  <c r="I165" i="6"/>
  <c r="H165" i="6"/>
  <c r="R165" i="6" s="1"/>
  <c r="G165" i="6"/>
  <c r="F165" i="6"/>
  <c r="E165" i="6"/>
  <c r="D165" i="6"/>
  <c r="C165" i="6"/>
  <c r="N164" i="6"/>
  <c r="M164" i="6"/>
  <c r="L164" i="6"/>
  <c r="K164" i="6"/>
  <c r="J164" i="6"/>
  <c r="I164" i="6"/>
  <c r="H164" i="6"/>
  <c r="R164" i="6"/>
  <c r="G164" i="6"/>
  <c r="F164" i="6"/>
  <c r="E164" i="6"/>
  <c r="D164" i="6"/>
  <c r="C164" i="6"/>
  <c r="N163" i="6"/>
  <c r="M163" i="6"/>
  <c r="L163" i="6"/>
  <c r="K163" i="6"/>
  <c r="J163" i="6"/>
  <c r="I163" i="6"/>
  <c r="H163" i="6"/>
  <c r="R163" i="6" s="1"/>
  <c r="G163" i="6"/>
  <c r="F163" i="6"/>
  <c r="E163" i="6"/>
  <c r="D163" i="6"/>
  <c r="C163" i="6"/>
  <c r="N162" i="6"/>
  <c r="M162" i="6"/>
  <c r="L162" i="6"/>
  <c r="K162" i="6"/>
  <c r="J162" i="6"/>
  <c r="I162" i="6"/>
  <c r="H162" i="6"/>
  <c r="R162" i="6"/>
  <c r="G162" i="6"/>
  <c r="F162" i="6"/>
  <c r="E162" i="6"/>
  <c r="D162" i="6"/>
  <c r="C162" i="6"/>
  <c r="N161" i="6"/>
  <c r="M161" i="6"/>
  <c r="L161" i="6"/>
  <c r="K161" i="6"/>
  <c r="J161" i="6"/>
  <c r="I161" i="6"/>
  <c r="H161" i="6"/>
  <c r="R161" i="6" s="1"/>
  <c r="G161" i="6"/>
  <c r="F161" i="6"/>
  <c r="E161" i="6"/>
  <c r="D161" i="6"/>
  <c r="C161" i="6"/>
  <c r="N160" i="6"/>
  <c r="M160" i="6"/>
  <c r="L160" i="6"/>
  <c r="K160" i="6"/>
  <c r="J160" i="6"/>
  <c r="I160" i="6"/>
  <c r="H160" i="6"/>
  <c r="R160" i="6"/>
  <c r="G160" i="6"/>
  <c r="F160" i="6"/>
  <c r="E160" i="6"/>
  <c r="D160" i="6"/>
  <c r="C160" i="6"/>
  <c r="N159" i="6"/>
  <c r="M159" i="6"/>
  <c r="L159" i="6"/>
  <c r="K159" i="6"/>
  <c r="J159" i="6"/>
  <c r="I159" i="6"/>
  <c r="H159" i="6"/>
  <c r="R159" i="6" s="1"/>
  <c r="G159" i="6"/>
  <c r="F159" i="6"/>
  <c r="E159" i="6"/>
  <c r="D159" i="6"/>
  <c r="C159" i="6"/>
  <c r="N158" i="6"/>
  <c r="M158" i="6"/>
  <c r="L158" i="6"/>
  <c r="K158" i="6"/>
  <c r="J158" i="6"/>
  <c r="I158" i="6"/>
  <c r="H158" i="6"/>
  <c r="R158" i="6"/>
  <c r="G158" i="6"/>
  <c r="F158" i="6"/>
  <c r="E158" i="6"/>
  <c r="D158" i="6"/>
  <c r="C158" i="6"/>
  <c r="N157" i="6"/>
  <c r="M157" i="6"/>
  <c r="L157" i="6"/>
  <c r="K157" i="6"/>
  <c r="J157" i="6"/>
  <c r="I157" i="6"/>
  <c r="H157" i="6"/>
  <c r="R157" i="6" s="1"/>
  <c r="G157" i="6"/>
  <c r="F157" i="6"/>
  <c r="E157" i="6"/>
  <c r="D157" i="6"/>
  <c r="C157" i="6"/>
  <c r="N156" i="6"/>
  <c r="M156" i="6"/>
  <c r="L156" i="6"/>
  <c r="K156" i="6"/>
  <c r="J156" i="6"/>
  <c r="I156" i="6"/>
  <c r="H156" i="6"/>
  <c r="R156" i="6"/>
  <c r="G156" i="6"/>
  <c r="F156" i="6"/>
  <c r="E156" i="6"/>
  <c r="D156" i="6"/>
  <c r="C156" i="6"/>
  <c r="N155" i="6"/>
  <c r="M155" i="6"/>
  <c r="L155" i="6"/>
  <c r="K155" i="6"/>
  <c r="J155" i="6"/>
  <c r="I155" i="6"/>
  <c r="H155" i="6"/>
  <c r="R155" i="6" s="1"/>
  <c r="G155" i="6"/>
  <c r="F155" i="6"/>
  <c r="E155" i="6"/>
  <c r="D155" i="6"/>
  <c r="C155" i="6"/>
  <c r="N154" i="6"/>
  <c r="M154" i="6"/>
  <c r="L154" i="6"/>
  <c r="K154" i="6"/>
  <c r="J154" i="6"/>
  <c r="I154" i="6"/>
  <c r="H154" i="6"/>
  <c r="R154" i="6"/>
  <c r="G154" i="6"/>
  <c r="F154" i="6"/>
  <c r="E154" i="6"/>
  <c r="D154" i="6"/>
  <c r="C154" i="6"/>
  <c r="N153" i="6"/>
  <c r="M153" i="6"/>
  <c r="L153" i="6"/>
  <c r="K153" i="6"/>
  <c r="J153" i="6"/>
  <c r="I153" i="6"/>
  <c r="H153" i="6"/>
  <c r="R153" i="6" s="1"/>
  <c r="G153" i="6"/>
  <c r="F153" i="6"/>
  <c r="E153" i="6"/>
  <c r="D153" i="6"/>
  <c r="C153" i="6"/>
  <c r="N152" i="6"/>
  <c r="M152" i="6"/>
  <c r="L152" i="6"/>
  <c r="K152" i="6"/>
  <c r="J152" i="6"/>
  <c r="I152" i="6"/>
  <c r="H152" i="6"/>
  <c r="R152" i="6"/>
  <c r="G152" i="6"/>
  <c r="F152" i="6"/>
  <c r="E152" i="6"/>
  <c r="D152" i="6"/>
  <c r="C152" i="6"/>
  <c r="N151" i="6"/>
  <c r="M151" i="6"/>
  <c r="L151" i="6"/>
  <c r="K151" i="6"/>
  <c r="J151" i="6"/>
  <c r="I151" i="6"/>
  <c r="H151" i="6"/>
  <c r="R151" i="6" s="1"/>
  <c r="G151" i="6"/>
  <c r="F151" i="6"/>
  <c r="E151" i="6"/>
  <c r="D151" i="6"/>
  <c r="C151" i="6"/>
  <c r="N150" i="6"/>
  <c r="M150" i="6"/>
  <c r="L150" i="6"/>
  <c r="K150" i="6"/>
  <c r="J150" i="6"/>
  <c r="I150" i="6"/>
  <c r="H150" i="6"/>
  <c r="R150" i="6"/>
  <c r="G150" i="6"/>
  <c r="F150" i="6"/>
  <c r="E150" i="6"/>
  <c r="D150" i="6"/>
  <c r="C150" i="6"/>
  <c r="N149" i="6"/>
  <c r="M149" i="6"/>
  <c r="L149" i="6"/>
  <c r="K149" i="6"/>
  <c r="J149" i="6"/>
  <c r="I149" i="6"/>
  <c r="H149" i="6"/>
  <c r="R149" i="6" s="1"/>
  <c r="G149" i="6"/>
  <c r="F149" i="6"/>
  <c r="E149" i="6"/>
  <c r="D149" i="6"/>
  <c r="C149" i="6"/>
  <c r="N148" i="6"/>
  <c r="M148" i="6"/>
  <c r="L148" i="6"/>
  <c r="K148" i="6"/>
  <c r="J148" i="6"/>
  <c r="I148" i="6"/>
  <c r="H148" i="6"/>
  <c r="R148" i="6"/>
  <c r="G148" i="6"/>
  <c r="F148" i="6"/>
  <c r="E148" i="6"/>
  <c r="D148" i="6"/>
  <c r="C148" i="6"/>
  <c r="N147" i="6"/>
  <c r="M147" i="6"/>
  <c r="L147" i="6"/>
  <c r="K147" i="6"/>
  <c r="J147" i="6"/>
  <c r="I147" i="6"/>
  <c r="H147" i="6"/>
  <c r="R147" i="6" s="1"/>
  <c r="G147" i="6"/>
  <c r="F147" i="6"/>
  <c r="E147" i="6"/>
  <c r="D147" i="6"/>
  <c r="C147" i="6"/>
  <c r="N146" i="6"/>
  <c r="M146" i="6"/>
  <c r="L146" i="6"/>
  <c r="K146" i="6"/>
  <c r="J146" i="6"/>
  <c r="I146" i="6"/>
  <c r="H146" i="6"/>
  <c r="R146" i="6"/>
  <c r="G146" i="6"/>
  <c r="F146" i="6"/>
  <c r="E146" i="6"/>
  <c r="D146" i="6"/>
  <c r="C146" i="6"/>
  <c r="N145" i="6"/>
  <c r="M145" i="6"/>
  <c r="L145" i="6"/>
  <c r="K145" i="6"/>
  <c r="J145" i="6"/>
  <c r="I145" i="6"/>
  <c r="H145" i="6"/>
  <c r="R145" i="6" s="1"/>
  <c r="G145" i="6"/>
  <c r="F145" i="6"/>
  <c r="E145" i="6"/>
  <c r="D145" i="6"/>
  <c r="C145" i="6"/>
  <c r="N144" i="6"/>
  <c r="M144" i="6"/>
  <c r="L144" i="6"/>
  <c r="K144" i="6"/>
  <c r="J144" i="6"/>
  <c r="I144" i="6"/>
  <c r="H144" i="6"/>
  <c r="R144" i="6"/>
  <c r="G144" i="6"/>
  <c r="F144" i="6"/>
  <c r="E144" i="6"/>
  <c r="D144" i="6"/>
  <c r="C144" i="6"/>
  <c r="N143" i="6"/>
  <c r="M143" i="6"/>
  <c r="L143" i="6"/>
  <c r="K143" i="6"/>
  <c r="J143" i="6"/>
  <c r="I143" i="6"/>
  <c r="H143" i="6"/>
  <c r="R143" i="6" s="1"/>
  <c r="G143" i="6"/>
  <c r="F143" i="6"/>
  <c r="E143" i="6"/>
  <c r="D143" i="6"/>
  <c r="C143" i="6"/>
  <c r="N142" i="6"/>
  <c r="M142" i="6"/>
  <c r="L142" i="6"/>
  <c r="K142" i="6"/>
  <c r="J142" i="6"/>
  <c r="I142" i="6"/>
  <c r="H142" i="6"/>
  <c r="R142" i="6"/>
  <c r="G142" i="6"/>
  <c r="F142" i="6"/>
  <c r="E142" i="6"/>
  <c r="D142" i="6"/>
  <c r="C142" i="6"/>
  <c r="N141" i="6"/>
  <c r="M141" i="6"/>
  <c r="L141" i="6"/>
  <c r="K141" i="6"/>
  <c r="J141" i="6"/>
  <c r="I141" i="6"/>
  <c r="H141" i="6"/>
  <c r="R141" i="6" s="1"/>
  <c r="G141" i="6"/>
  <c r="F141" i="6"/>
  <c r="E141" i="6"/>
  <c r="D141" i="6"/>
  <c r="C141" i="6"/>
  <c r="N140" i="6"/>
  <c r="M140" i="6"/>
  <c r="L140" i="6"/>
  <c r="K140" i="6"/>
  <c r="J140" i="6"/>
  <c r="I140" i="6"/>
  <c r="H140" i="6"/>
  <c r="R140" i="6"/>
  <c r="G140" i="6"/>
  <c r="F140" i="6"/>
  <c r="E140" i="6"/>
  <c r="D140" i="6"/>
  <c r="C140" i="6"/>
  <c r="N139" i="6"/>
  <c r="M139" i="6"/>
  <c r="L139" i="6"/>
  <c r="K139" i="6"/>
  <c r="J139" i="6"/>
  <c r="I139" i="6"/>
  <c r="H139" i="6"/>
  <c r="R139" i="6" s="1"/>
  <c r="G139" i="6"/>
  <c r="F139" i="6"/>
  <c r="E139" i="6"/>
  <c r="D139" i="6"/>
  <c r="C139" i="6"/>
  <c r="N138" i="6"/>
  <c r="M138" i="6"/>
  <c r="L138" i="6"/>
  <c r="K138" i="6"/>
  <c r="J138" i="6"/>
  <c r="I138" i="6"/>
  <c r="H138" i="6"/>
  <c r="R138" i="6"/>
  <c r="G138" i="6"/>
  <c r="F138" i="6"/>
  <c r="E138" i="6"/>
  <c r="D138" i="6"/>
  <c r="C138" i="6"/>
  <c r="N137" i="6"/>
  <c r="M137" i="6"/>
  <c r="L137" i="6"/>
  <c r="K137" i="6"/>
  <c r="J137" i="6"/>
  <c r="I137" i="6"/>
  <c r="H137" i="6"/>
  <c r="R137" i="6" s="1"/>
  <c r="G137" i="6"/>
  <c r="F137" i="6"/>
  <c r="E137" i="6"/>
  <c r="D137" i="6"/>
  <c r="C137" i="6"/>
  <c r="N136" i="6"/>
  <c r="M136" i="6"/>
  <c r="L136" i="6"/>
  <c r="K136" i="6"/>
  <c r="J136" i="6"/>
  <c r="I136" i="6"/>
  <c r="H136" i="6"/>
  <c r="R136" i="6"/>
  <c r="G136" i="6"/>
  <c r="F136" i="6"/>
  <c r="E136" i="6"/>
  <c r="D136" i="6"/>
  <c r="C136" i="6"/>
  <c r="N135" i="6"/>
  <c r="M135" i="6"/>
  <c r="L135" i="6"/>
  <c r="K135" i="6"/>
  <c r="J135" i="6"/>
  <c r="I135" i="6"/>
  <c r="H135" i="6"/>
  <c r="R135" i="6" s="1"/>
  <c r="G135" i="6"/>
  <c r="F135" i="6"/>
  <c r="E135" i="6"/>
  <c r="D135" i="6"/>
  <c r="C135" i="6"/>
  <c r="N134" i="6"/>
  <c r="M134" i="6"/>
  <c r="L134" i="6"/>
  <c r="K134" i="6"/>
  <c r="J134" i="6"/>
  <c r="I134" i="6"/>
  <c r="H134" i="6"/>
  <c r="R134" i="6"/>
  <c r="G134" i="6"/>
  <c r="F134" i="6"/>
  <c r="E134" i="6"/>
  <c r="D134" i="6"/>
  <c r="C134" i="6"/>
  <c r="N133" i="6"/>
  <c r="M133" i="6"/>
  <c r="L133" i="6"/>
  <c r="K133" i="6"/>
  <c r="J133" i="6"/>
  <c r="I133" i="6"/>
  <c r="H133" i="6"/>
  <c r="R133" i="6" s="1"/>
  <c r="G133" i="6"/>
  <c r="F133" i="6"/>
  <c r="E133" i="6"/>
  <c r="D133" i="6"/>
  <c r="C133" i="6"/>
  <c r="N132" i="6"/>
  <c r="M132" i="6"/>
  <c r="L132" i="6"/>
  <c r="K132" i="6"/>
  <c r="J132" i="6"/>
  <c r="I132" i="6"/>
  <c r="H132" i="6"/>
  <c r="R132" i="6"/>
  <c r="G132" i="6"/>
  <c r="F132" i="6"/>
  <c r="E132" i="6"/>
  <c r="D132" i="6"/>
  <c r="C132" i="6"/>
  <c r="N131" i="6"/>
  <c r="M131" i="6"/>
  <c r="L131" i="6"/>
  <c r="K131" i="6"/>
  <c r="J131" i="6"/>
  <c r="I131" i="6"/>
  <c r="H131" i="6"/>
  <c r="R131" i="6" s="1"/>
  <c r="G131" i="6"/>
  <c r="F131" i="6"/>
  <c r="E131" i="6"/>
  <c r="D131" i="6"/>
  <c r="C131" i="6"/>
  <c r="N130" i="6"/>
  <c r="M130" i="6"/>
  <c r="L130" i="6"/>
  <c r="K130" i="6"/>
  <c r="J130" i="6"/>
  <c r="I130" i="6"/>
  <c r="H130" i="6"/>
  <c r="R130" i="6"/>
  <c r="G130" i="6"/>
  <c r="F130" i="6"/>
  <c r="E130" i="6"/>
  <c r="D130" i="6"/>
  <c r="C130" i="6"/>
  <c r="N129" i="6"/>
  <c r="M129" i="6"/>
  <c r="L129" i="6"/>
  <c r="K129" i="6"/>
  <c r="J129" i="6"/>
  <c r="I129" i="6"/>
  <c r="H129" i="6"/>
  <c r="R129" i="6" s="1"/>
  <c r="G129" i="6"/>
  <c r="F129" i="6"/>
  <c r="E129" i="6"/>
  <c r="D129" i="6"/>
  <c r="C129" i="6"/>
  <c r="N128" i="6"/>
  <c r="M128" i="6"/>
  <c r="L128" i="6"/>
  <c r="K128" i="6"/>
  <c r="J128" i="6"/>
  <c r="I128" i="6"/>
  <c r="H128" i="6"/>
  <c r="R128" i="6"/>
  <c r="G128" i="6"/>
  <c r="F128" i="6"/>
  <c r="E128" i="6"/>
  <c r="D128" i="6"/>
  <c r="C128" i="6"/>
  <c r="N127" i="6"/>
  <c r="M127" i="6"/>
  <c r="L127" i="6"/>
  <c r="K127" i="6"/>
  <c r="J127" i="6"/>
  <c r="I127" i="6"/>
  <c r="H127" i="6"/>
  <c r="R127" i="6" s="1"/>
  <c r="G127" i="6"/>
  <c r="F127" i="6"/>
  <c r="E127" i="6"/>
  <c r="D127" i="6"/>
  <c r="C127" i="6"/>
  <c r="N126" i="6"/>
  <c r="M126" i="6"/>
  <c r="L126" i="6"/>
  <c r="K126" i="6"/>
  <c r="J126" i="6"/>
  <c r="I126" i="6"/>
  <c r="H126" i="6"/>
  <c r="R126" i="6"/>
  <c r="G126" i="6"/>
  <c r="F126" i="6"/>
  <c r="E126" i="6"/>
  <c r="D126" i="6"/>
  <c r="C126" i="6"/>
  <c r="N125" i="6"/>
  <c r="M125" i="6"/>
  <c r="L125" i="6"/>
  <c r="K125" i="6"/>
  <c r="J125" i="6"/>
  <c r="I125" i="6"/>
  <c r="H125" i="6"/>
  <c r="R125" i="6" s="1"/>
  <c r="G125" i="6"/>
  <c r="F125" i="6"/>
  <c r="E125" i="6"/>
  <c r="D125" i="6"/>
  <c r="C125" i="6"/>
  <c r="N124" i="6"/>
  <c r="M124" i="6"/>
  <c r="L124" i="6"/>
  <c r="K124" i="6"/>
  <c r="J124" i="6"/>
  <c r="I124" i="6"/>
  <c r="H124" i="6"/>
  <c r="R124" i="6"/>
  <c r="G124" i="6"/>
  <c r="F124" i="6"/>
  <c r="E124" i="6"/>
  <c r="D124" i="6"/>
  <c r="C124" i="6"/>
  <c r="N123" i="6"/>
  <c r="M123" i="6"/>
  <c r="L123" i="6"/>
  <c r="K123" i="6"/>
  <c r="J123" i="6"/>
  <c r="I123" i="6"/>
  <c r="H123" i="6"/>
  <c r="R123" i="6" s="1"/>
  <c r="G123" i="6"/>
  <c r="F123" i="6"/>
  <c r="E123" i="6"/>
  <c r="D123" i="6"/>
  <c r="C123" i="6"/>
  <c r="N122" i="6"/>
  <c r="M122" i="6"/>
  <c r="L122" i="6"/>
  <c r="K122" i="6"/>
  <c r="J122" i="6"/>
  <c r="I122" i="6"/>
  <c r="H122" i="6"/>
  <c r="R122" i="6"/>
  <c r="G122" i="6"/>
  <c r="F122" i="6"/>
  <c r="E122" i="6"/>
  <c r="D122" i="6"/>
  <c r="C122" i="6"/>
  <c r="N121" i="6"/>
  <c r="M121" i="6"/>
  <c r="L121" i="6"/>
  <c r="K121" i="6"/>
  <c r="J121" i="6"/>
  <c r="I121" i="6"/>
  <c r="H121" i="6"/>
  <c r="R121" i="6" s="1"/>
  <c r="G121" i="6"/>
  <c r="F121" i="6"/>
  <c r="E121" i="6"/>
  <c r="D121" i="6"/>
  <c r="C121" i="6"/>
  <c r="N120" i="6"/>
  <c r="M120" i="6"/>
  <c r="L120" i="6"/>
  <c r="K120" i="6"/>
  <c r="J120" i="6"/>
  <c r="I120" i="6"/>
  <c r="H120" i="6"/>
  <c r="R120" i="6"/>
  <c r="G120" i="6"/>
  <c r="F120" i="6"/>
  <c r="E120" i="6"/>
  <c r="D120" i="6"/>
  <c r="C120" i="6"/>
  <c r="N119" i="6"/>
  <c r="M119" i="6"/>
  <c r="L119" i="6"/>
  <c r="K119" i="6"/>
  <c r="J119" i="6"/>
  <c r="I119" i="6"/>
  <c r="H119" i="6"/>
  <c r="R119" i="6" s="1"/>
  <c r="G119" i="6"/>
  <c r="F119" i="6"/>
  <c r="E119" i="6"/>
  <c r="D119" i="6"/>
  <c r="C119" i="6"/>
  <c r="N118" i="6"/>
  <c r="M118" i="6"/>
  <c r="L118" i="6"/>
  <c r="K118" i="6"/>
  <c r="J118" i="6"/>
  <c r="I118" i="6"/>
  <c r="H118" i="6"/>
  <c r="R118" i="6"/>
  <c r="G118" i="6"/>
  <c r="F118" i="6"/>
  <c r="E118" i="6"/>
  <c r="D118" i="6"/>
  <c r="C118" i="6"/>
  <c r="N117" i="6"/>
  <c r="M117" i="6"/>
  <c r="L117" i="6"/>
  <c r="K117" i="6"/>
  <c r="J117" i="6"/>
  <c r="I117" i="6"/>
  <c r="H117" i="6"/>
  <c r="R117" i="6" s="1"/>
  <c r="G117" i="6"/>
  <c r="F117" i="6"/>
  <c r="E117" i="6"/>
  <c r="D117" i="6"/>
  <c r="C117" i="6"/>
  <c r="N116" i="6"/>
  <c r="M116" i="6"/>
  <c r="L116" i="6"/>
  <c r="K116" i="6"/>
  <c r="J116" i="6"/>
  <c r="I116" i="6"/>
  <c r="H116" i="6"/>
  <c r="R116" i="6"/>
  <c r="G116" i="6"/>
  <c r="F116" i="6"/>
  <c r="E116" i="6"/>
  <c r="D116" i="6"/>
  <c r="C116" i="6"/>
  <c r="N115" i="6"/>
  <c r="M115" i="6"/>
  <c r="L115" i="6"/>
  <c r="K115" i="6"/>
  <c r="J115" i="6"/>
  <c r="I115" i="6"/>
  <c r="H115" i="6"/>
  <c r="R115" i="6" s="1"/>
  <c r="G115" i="6"/>
  <c r="F115" i="6"/>
  <c r="E115" i="6"/>
  <c r="D115" i="6"/>
  <c r="C115" i="6"/>
  <c r="N114" i="6"/>
  <c r="M114" i="6"/>
  <c r="L114" i="6"/>
  <c r="K114" i="6"/>
  <c r="J114" i="6"/>
  <c r="I114" i="6"/>
  <c r="H114" i="6"/>
  <c r="R114" i="6"/>
  <c r="G114" i="6"/>
  <c r="F114" i="6"/>
  <c r="E114" i="6"/>
  <c r="D114" i="6"/>
  <c r="C114" i="6"/>
  <c r="N113" i="6"/>
  <c r="M113" i="6"/>
  <c r="L113" i="6"/>
  <c r="K113" i="6"/>
  <c r="J113" i="6"/>
  <c r="I113" i="6"/>
  <c r="H113" i="6"/>
  <c r="R113" i="6" s="1"/>
  <c r="G113" i="6"/>
  <c r="F113" i="6"/>
  <c r="E113" i="6"/>
  <c r="D113" i="6"/>
  <c r="C113" i="6"/>
  <c r="N112" i="6"/>
  <c r="M112" i="6"/>
  <c r="L112" i="6"/>
  <c r="K112" i="6"/>
  <c r="J112" i="6"/>
  <c r="I112" i="6"/>
  <c r="H112" i="6"/>
  <c r="R112" i="6"/>
  <c r="G112" i="6"/>
  <c r="F112" i="6"/>
  <c r="E112" i="6"/>
  <c r="D112" i="6"/>
  <c r="C112" i="6"/>
  <c r="N111" i="6"/>
  <c r="M111" i="6"/>
  <c r="L111" i="6"/>
  <c r="K111" i="6"/>
  <c r="J111" i="6"/>
  <c r="I111" i="6"/>
  <c r="H111" i="6"/>
  <c r="R111" i="6" s="1"/>
  <c r="G111" i="6"/>
  <c r="F111" i="6"/>
  <c r="E111" i="6"/>
  <c r="D111" i="6"/>
  <c r="C111" i="6"/>
  <c r="N110" i="6"/>
  <c r="M110" i="6"/>
  <c r="L110" i="6"/>
  <c r="K110" i="6"/>
  <c r="J110" i="6"/>
  <c r="I110" i="6"/>
  <c r="H110" i="6"/>
  <c r="R110" i="6"/>
  <c r="G110" i="6"/>
  <c r="F110" i="6"/>
  <c r="E110" i="6"/>
  <c r="D110" i="6"/>
  <c r="C110" i="6"/>
  <c r="N109" i="6"/>
  <c r="M109" i="6"/>
  <c r="L109" i="6"/>
  <c r="K109" i="6"/>
  <c r="J109" i="6"/>
  <c r="I109" i="6"/>
  <c r="H109" i="6"/>
  <c r="R109" i="6" s="1"/>
  <c r="G109" i="6"/>
  <c r="F109" i="6"/>
  <c r="E109" i="6"/>
  <c r="D109" i="6"/>
  <c r="C109" i="6"/>
  <c r="N108" i="6"/>
  <c r="M108" i="6"/>
  <c r="L108" i="6"/>
  <c r="K108" i="6"/>
  <c r="J108" i="6"/>
  <c r="I108" i="6"/>
  <c r="H108" i="6"/>
  <c r="R108" i="6"/>
  <c r="G108" i="6"/>
  <c r="F108" i="6"/>
  <c r="E108" i="6"/>
  <c r="D108" i="6"/>
  <c r="C108" i="6"/>
  <c r="N107" i="6"/>
  <c r="M107" i="6"/>
  <c r="L107" i="6"/>
  <c r="K107" i="6"/>
  <c r="J107" i="6"/>
  <c r="I107" i="6"/>
  <c r="H107" i="6"/>
  <c r="R107" i="6" s="1"/>
  <c r="G107" i="6"/>
  <c r="F107" i="6"/>
  <c r="E107" i="6"/>
  <c r="D107" i="6"/>
  <c r="C107" i="6"/>
  <c r="N106" i="6"/>
  <c r="M106" i="6"/>
  <c r="L106" i="6"/>
  <c r="K106" i="6"/>
  <c r="J106" i="6"/>
  <c r="I106" i="6"/>
  <c r="H106" i="6"/>
  <c r="R106" i="6"/>
  <c r="G106" i="6"/>
  <c r="F106" i="6"/>
  <c r="E106" i="6"/>
  <c r="D106" i="6"/>
  <c r="C106" i="6"/>
  <c r="N105" i="6"/>
  <c r="M105" i="6"/>
  <c r="L105" i="6"/>
  <c r="K105" i="6"/>
  <c r="J105" i="6"/>
  <c r="I105" i="6"/>
  <c r="H105" i="6"/>
  <c r="R105" i="6" s="1"/>
  <c r="G105" i="6"/>
  <c r="F105" i="6"/>
  <c r="E105" i="6"/>
  <c r="D105" i="6"/>
  <c r="C105" i="6"/>
  <c r="N104" i="6"/>
  <c r="M104" i="6"/>
  <c r="L104" i="6"/>
  <c r="K104" i="6"/>
  <c r="J104" i="6"/>
  <c r="I104" i="6"/>
  <c r="H104" i="6"/>
  <c r="R104" i="6"/>
  <c r="G104" i="6"/>
  <c r="F104" i="6"/>
  <c r="E104" i="6"/>
  <c r="D104" i="6"/>
  <c r="C104" i="6"/>
  <c r="N103" i="6"/>
  <c r="M103" i="6"/>
  <c r="L103" i="6"/>
  <c r="K103" i="6"/>
  <c r="J103" i="6"/>
  <c r="I103" i="6"/>
  <c r="H103" i="6"/>
  <c r="R103" i="6" s="1"/>
  <c r="G103" i="6"/>
  <c r="F103" i="6"/>
  <c r="E103" i="6"/>
  <c r="D103" i="6"/>
  <c r="C103" i="6"/>
  <c r="N102" i="6"/>
  <c r="M102" i="6"/>
  <c r="L102" i="6"/>
  <c r="K102" i="6"/>
  <c r="J102" i="6"/>
  <c r="I102" i="6"/>
  <c r="H102" i="6"/>
  <c r="R102" i="6"/>
  <c r="G102" i="6"/>
  <c r="F102" i="6"/>
  <c r="E102" i="6"/>
  <c r="D102" i="6"/>
  <c r="C102" i="6"/>
  <c r="N101" i="6"/>
  <c r="M101" i="6"/>
  <c r="L101" i="6"/>
  <c r="K101" i="6"/>
  <c r="J101" i="6"/>
  <c r="I101" i="6"/>
  <c r="H101" i="6"/>
  <c r="R101" i="6" s="1"/>
  <c r="G101" i="6"/>
  <c r="F101" i="6"/>
  <c r="E101" i="6"/>
  <c r="D101" i="6"/>
  <c r="C101" i="6"/>
  <c r="N100" i="6"/>
  <c r="M100" i="6"/>
  <c r="L100" i="6"/>
  <c r="K100" i="6"/>
  <c r="J100" i="6"/>
  <c r="I100" i="6"/>
  <c r="H100" i="6"/>
  <c r="R100" i="6"/>
  <c r="G100" i="6"/>
  <c r="F100" i="6"/>
  <c r="E100" i="6"/>
  <c r="D100" i="6"/>
  <c r="C100" i="6"/>
  <c r="N99" i="6"/>
  <c r="M99" i="6"/>
  <c r="L99" i="6"/>
  <c r="K99" i="6"/>
  <c r="J99" i="6"/>
  <c r="I99" i="6"/>
  <c r="H99" i="6"/>
  <c r="R99" i="6" s="1"/>
  <c r="G99" i="6"/>
  <c r="F99" i="6"/>
  <c r="E99" i="6"/>
  <c r="D99" i="6"/>
  <c r="C99" i="6"/>
  <c r="N98" i="6"/>
  <c r="M98" i="6"/>
  <c r="L98" i="6"/>
  <c r="K98" i="6"/>
  <c r="J98" i="6"/>
  <c r="I98" i="6"/>
  <c r="H98" i="6"/>
  <c r="R98" i="6"/>
  <c r="G98" i="6"/>
  <c r="F98" i="6"/>
  <c r="E98" i="6"/>
  <c r="D98" i="6"/>
  <c r="C98" i="6"/>
  <c r="N97" i="6"/>
  <c r="M97" i="6"/>
  <c r="L97" i="6"/>
  <c r="K97" i="6"/>
  <c r="J97" i="6"/>
  <c r="I97" i="6"/>
  <c r="H97" i="6"/>
  <c r="R97" i="6" s="1"/>
  <c r="G97" i="6"/>
  <c r="F97" i="6"/>
  <c r="E97" i="6"/>
  <c r="D97" i="6"/>
  <c r="C97" i="6"/>
  <c r="N96" i="6"/>
  <c r="M96" i="6"/>
  <c r="L96" i="6"/>
  <c r="K96" i="6"/>
  <c r="J96" i="6"/>
  <c r="I96" i="6"/>
  <c r="H96" i="6"/>
  <c r="R96" i="6"/>
  <c r="G96" i="6"/>
  <c r="F96" i="6"/>
  <c r="E96" i="6"/>
  <c r="D96" i="6"/>
  <c r="C96" i="6"/>
  <c r="N95" i="6"/>
  <c r="M95" i="6"/>
  <c r="L95" i="6"/>
  <c r="K95" i="6"/>
  <c r="J95" i="6"/>
  <c r="I95" i="6"/>
  <c r="H95" i="6"/>
  <c r="R95" i="6" s="1"/>
  <c r="G95" i="6"/>
  <c r="F95" i="6"/>
  <c r="E95" i="6"/>
  <c r="D95" i="6"/>
  <c r="C95" i="6"/>
  <c r="N94" i="6"/>
  <c r="M94" i="6"/>
  <c r="L94" i="6"/>
  <c r="K94" i="6"/>
  <c r="J94" i="6"/>
  <c r="I94" i="6"/>
  <c r="H94" i="6"/>
  <c r="R94" i="6"/>
  <c r="G94" i="6"/>
  <c r="F94" i="6"/>
  <c r="E94" i="6"/>
  <c r="D94" i="6"/>
  <c r="C94" i="6"/>
  <c r="N93" i="6"/>
  <c r="M93" i="6"/>
  <c r="L93" i="6"/>
  <c r="K93" i="6"/>
  <c r="J93" i="6"/>
  <c r="I93" i="6"/>
  <c r="H93" i="6"/>
  <c r="R93" i="6" s="1"/>
  <c r="G93" i="6"/>
  <c r="F93" i="6"/>
  <c r="E93" i="6"/>
  <c r="D93" i="6"/>
  <c r="C93" i="6"/>
  <c r="N92" i="6"/>
  <c r="M92" i="6"/>
  <c r="L92" i="6"/>
  <c r="K92" i="6"/>
  <c r="J92" i="6"/>
  <c r="I92" i="6"/>
  <c r="H92" i="6"/>
  <c r="R92" i="6"/>
  <c r="G92" i="6"/>
  <c r="F92" i="6"/>
  <c r="E92" i="6"/>
  <c r="D92" i="6"/>
  <c r="C92" i="6"/>
  <c r="N91" i="6"/>
  <c r="M91" i="6"/>
  <c r="L91" i="6"/>
  <c r="K91" i="6"/>
  <c r="J91" i="6"/>
  <c r="I91" i="6"/>
  <c r="H91" i="6"/>
  <c r="R91" i="6" s="1"/>
  <c r="G91" i="6"/>
  <c r="F91" i="6"/>
  <c r="E91" i="6"/>
  <c r="D91" i="6"/>
  <c r="C91" i="6"/>
  <c r="N90" i="6"/>
  <c r="M90" i="6"/>
  <c r="L90" i="6"/>
  <c r="K90" i="6"/>
  <c r="J90" i="6"/>
  <c r="I90" i="6"/>
  <c r="H90" i="6"/>
  <c r="R90" i="6"/>
  <c r="G90" i="6"/>
  <c r="F90" i="6"/>
  <c r="E90" i="6"/>
  <c r="D90" i="6"/>
  <c r="C90" i="6"/>
  <c r="N89" i="6"/>
  <c r="M89" i="6"/>
  <c r="L89" i="6"/>
  <c r="K89" i="6"/>
  <c r="J89" i="6"/>
  <c r="I89" i="6"/>
  <c r="H89" i="6"/>
  <c r="R89" i="6" s="1"/>
  <c r="G89" i="6"/>
  <c r="F89" i="6"/>
  <c r="E89" i="6"/>
  <c r="D89" i="6"/>
  <c r="C89" i="6"/>
  <c r="N88" i="6"/>
  <c r="M88" i="6"/>
  <c r="L88" i="6"/>
  <c r="K88" i="6"/>
  <c r="J88" i="6"/>
  <c r="I88" i="6"/>
  <c r="H88" i="6"/>
  <c r="R88" i="6"/>
  <c r="G88" i="6"/>
  <c r="F88" i="6"/>
  <c r="E88" i="6"/>
  <c r="D88" i="6"/>
  <c r="C88" i="6"/>
  <c r="N87" i="6"/>
  <c r="M87" i="6"/>
  <c r="L87" i="6"/>
  <c r="K87" i="6"/>
  <c r="J87" i="6"/>
  <c r="I87" i="6"/>
  <c r="H87" i="6"/>
  <c r="R87" i="6" s="1"/>
  <c r="G87" i="6"/>
  <c r="F87" i="6"/>
  <c r="E87" i="6"/>
  <c r="D87" i="6"/>
  <c r="C87" i="6"/>
  <c r="N86" i="6"/>
  <c r="M86" i="6"/>
  <c r="L86" i="6"/>
  <c r="K86" i="6"/>
  <c r="J86" i="6"/>
  <c r="I86" i="6"/>
  <c r="H86" i="6"/>
  <c r="R86" i="6"/>
  <c r="G86" i="6"/>
  <c r="F86" i="6"/>
  <c r="E86" i="6"/>
  <c r="D86" i="6"/>
  <c r="C86" i="6"/>
  <c r="N85" i="6"/>
  <c r="M85" i="6"/>
  <c r="L85" i="6"/>
  <c r="K85" i="6"/>
  <c r="J85" i="6"/>
  <c r="I85" i="6"/>
  <c r="H85" i="6"/>
  <c r="R85" i="6" s="1"/>
  <c r="G85" i="6"/>
  <c r="F85" i="6"/>
  <c r="E85" i="6"/>
  <c r="D85" i="6"/>
  <c r="C85" i="6"/>
  <c r="N84" i="6"/>
  <c r="M84" i="6"/>
  <c r="L84" i="6"/>
  <c r="K84" i="6"/>
  <c r="J84" i="6"/>
  <c r="I84" i="6"/>
  <c r="H84" i="6"/>
  <c r="R84" i="6"/>
  <c r="G84" i="6"/>
  <c r="F84" i="6"/>
  <c r="E84" i="6"/>
  <c r="D84" i="6"/>
  <c r="C84" i="6"/>
  <c r="N83" i="6"/>
  <c r="M83" i="6"/>
  <c r="L83" i="6"/>
  <c r="K83" i="6"/>
  <c r="J83" i="6"/>
  <c r="I83" i="6"/>
  <c r="H83" i="6"/>
  <c r="R83" i="6" s="1"/>
  <c r="G83" i="6"/>
  <c r="F83" i="6"/>
  <c r="E83" i="6"/>
  <c r="D83" i="6"/>
  <c r="C83" i="6"/>
  <c r="N82" i="6"/>
  <c r="M82" i="6"/>
  <c r="L82" i="6"/>
  <c r="K82" i="6"/>
  <c r="J82" i="6"/>
  <c r="I82" i="6"/>
  <c r="H82" i="6"/>
  <c r="R82" i="6"/>
  <c r="G82" i="6"/>
  <c r="F82" i="6"/>
  <c r="E82" i="6"/>
  <c r="D82" i="6"/>
  <c r="C82" i="6"/>
  <c r="N81" i="6"/>
  <c r="M81" i="6"/>
  <c r="L81" i="6"/>
  <c r="K81" i="6"/>
  <c r="J81" i="6"/>
  <c r="I81" i="6"/>
  <c r="H81" i="6"/>
  <c r="R81" i="6" s="1"/>
  <c r="G81" i="6"/>
  <c r="F81" i="6"/>
  <c r="E81" i="6"/>
  <c r="D81" i="6"/>
  <c r="C81" i="6"/>
  <c r="N80" i="6"/>
  <c r="M80" i="6"/>
  <c r="L80" i="6"/>
  <c r="K80" i="6"/>
  <c r="J80" i="6"/>
  <c r="I80" i="6"/>
  <c r="H80" i="6"/>
  <c r="R80" i="6"/>
  <c r="G80" i="6"/>
  <c r="F80" i="6"/>
  <c r="E80" i="6"/>
  <c r="D80" i="6"/>
  <c r="C80" i="6"/>
  <c r="N79" i="6"/>
  <c r="M79" i="6"/>
  <c r="L79" i="6"/>
  <c r="K79" i="6"/>
  <c r="J79" i="6"/>
  <c r="I79" i="6"/>
  <c r="H79" i="6"/>
  <c r="R79" i="6" s="1"/>
  <c r="G79" i="6"/>
  <c r="F79" i="6"/>
  <c r="E79" i="6"/>
  <c r="D79" i="6"/>
  <c r="C79" i="6"/>
  <c r="N78" i="6"/>
  <c r="M78" i="6"/>
  <c r="L78" i="6"/>
  <c r="K78" i="6"/>
  <c r="J78" i="6"/>
  <c r="I78" i="6"/>
  <c r="H78" i="6"/>
  <c r="R78" i="6"/>
  <c r="G78" i="6"/>
  <c r="F78" i="6"/>
  <c r="E78" i="6"/>
  <c r="D78" i="6"/>
  <c r="C78" i="6"/>
  <c r="N77" i="6"/>
  <c r="M77" i="6"/>
  <c r="L77" i="6"/>
  <c r="K77" i="6"/>
  <c r="J77" i="6"/>
  <c r="I77" i="6"/>
  <c r="H77" i="6"/>
  <c r="R77" i="6" s="1"/>
  <c r="G77" i="6"/>
  <c r="F77" i="6"/>
  <c r="E77" i="6"/>
  <c r="D77" i="6"/>
  <c r="C77" i="6"/>
  <c r="N76" i="6"/>
  <c r="M76" i="6"/>
  <c r="L76" i="6"/>
  <c r="K76" i="6"/>
  <c r="J76" i="6"/>
  <c r="I76" i="6"/>
  <c r="H76" i="6"/>
  <c r="R76" i="6"/>
  <c r="G76" i="6"/>
  <c r="F76" i="6"/>
  <c r="E76" i="6"/>
  <c r="D76" i="6"/>
  <c r="C76" i="6"/>
  <c r="N75" i="6"/>
  <c r="M75" i="6"/>
  <c r="L75" i="6"/>
  <c r="K75" i="6"/>
  <c r="J75" i="6"/>
  <c r="I75" i="6"/>
  <c r="H75" i="6"/>
  <c r="R75" i="6" s="1"/>
  <c r="G75" i="6"/>
  <c r="F75" i="6"/>
  <c r="E75" i="6"/>
  <c r="D75" i="6"/>
  <c r="C75" i="6"/>
  <c r="N74" i="6"/>
  <c r="M74" i="6"/>
  <c r="L74" i="6"/>
  <c r="K74" i="6"/>
  <c r="J74" i="6"/>
  <c r="I74" i="6"/>
  <c r="H74" i="6"/>
  <c r="R74" i="6"/>
  <c r="G74" i="6"/>
  <c r="F74" i="6"/>
  <c r="E74" i="6"/>
  <c r="D74" i="6"/>
  <c r="C74" i="6"/>
  <c r="N73" i="6"/>
  <c r="M73" i="6"/>
  <c r="L73" i="6"/>
  <c r="K73" i="6"/>
  <c r="J73" i="6"/>
  <c r="I73" i="6"/>
  <c r="H73" i="6"/>
  <c r="R73" i="6" s="1"/>
  <c r="G73" i="6"/>
  <c r="F73" i="6"/>
  <c r="E73" i="6"/>
  <c r="D73" i="6"/>
  <c r="C73" i="6"/>
  <c r="N72" i="6"/>
  <c r="M72" i="6"/>
  <c r="L72" i="6"/>
  <c r="K72" i="6"/>
  <c r="J72" i="6"/>
  <c r="I72" i="6"/>
  <c r="H72" i="6"/>
  <c r="R72" i="6"/>
  <c r="G72" i="6"/>
  <c r="F72" i="6"/>
  <c r="E72" i="6"/>
  <c r="D72" i="6"/>
  <c r="C72" i="6"/>
  <c r="N71" i="6"/>
  <c r="M71" i="6"/>
  <c r="L71" i="6"/>
  <c r="K71" i="6"/>
  <c r="J71" i="6"/>
  <c r="I71" i="6"/>
  <c r="H71" i="6"/>
  <c r="R71" i="6" s="1"/>
  <c r="G71" i="6"/>
  <c r="F71" i="6"/>
  <c r="E71" i="6"/>
  <c r="D71" i="6"/>
  <c r="C71" i="6"/>
  <c r="N70" i="6"/>
  <c r="M70" i="6"/>
  <c r="L70" i="6"/>
  <c r="K70" i="6"/>
  <c r="J70" i="6"/>
  <c r="I70" i="6"/>
  <c r="H70" i="6"/>
  <c r="R70" i="6"/>
  <c r="G70" i="6"/>
  <c r="F70" i="6"/>
  <c r="E70" i="6"/>
  <c r="D70" i="6"/>
  <c r="C70" i="6"/>
  <c r="N69" i="6"/>
  <c r="M69" i="6"/>
  <c r="L69" i="6"/>
  <c r="K69" i="6"/>
  <c r="J69" i="6"/>
  <c r="I69" i="6"/>
  <c r="H69" i="6"/>
  <c r="R69" i="6" s="1"/>
  <c r="G69" i="6"/>
  <c r="F69" i="6"/>
  <c r="E69" i="6"/>
  <c r="D69" i="6"/>
  <c r="C69" i="6"/>
  <c r="N68" i="6"/>
  <c r="M68" i="6"/>
  <c r="L68" i="6"/>
  <c r="K68" i="6"/>
  <c r="J68" i="6"/>
  <c r="I68" i="6"/>
  <c r="H68" i="6"/>
  <c r="R68" i="6"/>
  <c r="G68" i="6"/>
  <c r="F68" i="6"/>
  <c r="E68" i="6"/>
  <c r="D68" i="6"/>
  <c r="C68" i="6"/>
  <c r="N67" i="6"/>
  <c r="M67" i="6"/>
  <c r="L67" i="6"/>
  <c r="K67" i="6"/>
  <c r="J67" i="6"/>
  <c r="I67" i="6"/>
  <c r="H67" i="6"/>
  <c r="R67" i="6" s="1"/>
  <c r="G67" i="6"/>
  <c r="F67" i="6"/>
  <c r="E67" i="6"/>
  <c r="D67" i="6"/>
  <c r="C67" i="6"/>
  <c r="N66" i="6"/>
  <c r="M66" i="6"/>
  <c r="L66" i="6"/>
  <c r="K66" i="6"/>
  <c r="J66" i="6"/>
  <c r="I66" i="6"/>
  <c r="H66" i="6"/>
  <c r="R66" i="6"/>
  <c r="G66" i="6"/>
  <c r="F66" i="6"/>
  <c r="E66" i="6"/>
  <c r="D66" i="6"/>
  <c r="C66" i="6"/>
  <c r="N65" i="6"/>
  <c r="M65" i="6"/>
  <c r="L65" i="6"/>
  <c r="K65" i="6"/>
  <c r="J65" i="6"/>
  <c r="I65" i="6"/>
  <c r="H65" i="6"/>
  <c r="R65" i="6" s="1"/>
  <c r="G65" i="6"/>
  <c r="F65" i="6"/>
  <c r="E65" i="6"/>
  <c r="D65" i="6"/>
  <c r="C65" i="6"/>
  <c r="N64" i="6"/>
  <c r="M64" i="6"/>
  <c r="L64" i="6"/>
  <c r="K64" i="6"/>
  <c r="J64" i="6"/>
  <c r="I64" i="6"/>
  <c r="H64" i="6"/>
  <c r="R64" i="6"/>
  <c r="G64" i="6"/>
  <c r="F64" i="6"/>
  <c r="E64" i="6"/>
  <c r="D64" i="6"/>
  <c r="C64" i="6"/>
  <c r="N63" i="6"/>
  <c r="M63" i="6"/>
  <c r="L63" i="6"/>
  <c r="K63" i="6"/>
  <c r="J63" i="6"/>
  <c r="I63" i="6"/>
  <c r="H63" i="6"/>
  <c r="R63" i="6" s="1"/>
  <c r="G63" i="6"/>
  <c r="F63" i="6"/>
  <c r="E63" i="6"/>
  <c r="D63" i="6"/>
  <c r="C63" i="6"/>
  <c r="N62" i="6"/>
  <c r="M62" i="6"/>
  <c r="L62" i="6"/>
  <c r="K62" i="6"/>
  <c r="J62" i="6"/>
  <c r="I62" i="6"/>
  <c r="H62" i="6"/>
  <c r="R62" i="6"/>
  <c r="G62" i="6"/>
  <c r="F62" i="6"/>
  <c r="E62" i="6"/>
  <c r="D62" i="6"/>
  <c r="C62" i="6"/>
  <c r="N61" i="6"/>
  <c r="M61" i="6"/>
  <c r="L61" i="6"/>
  <c r="K61" i="6"/>
  <c r="J61" i="6"/>
  <c r="I61" i="6"/>
  <c r="H61" i="6"/>
  <c r="R61" i="6" s="1"/>
  <c r="G61" i="6"/>
  <c r="F61" i="6"/>
  <c r="E61" i="6"/>
  <c r="D61" i="6"/>
  <c r="C61" i="6"/>
  <c r="N60" i="6"/>
  <c r="M60" i="6"/>
  <c r="L60" i="6"/>
  <c r="K60" i="6"/>
  <c r="J60" i="6"/>
  <c r="I60" i="6"/>
  <c r="H60" i="6"/>
  <c r="R60" i="6"/>
  <c r="G60" i="6"/>
  <c r="F60" i="6"/>
  <c r="E60" i="6"/>
  <c r="D60" i="6"/>
  <c r="C60" i="6"/>
  <c r="N59" i="6"/>
  <c r="M59" i="6"/>
  <c r="L59" i="6"/>
  <c r="K59" i="6"/>
  <c r="J59" i="6"/>
  <c r="I59" i="6"/>
  <c r="H59" i="6"/>
  <c r="R59" i="6" s="1"/>
  <c r="G59" i="6"/>
  <c r="F59" i="6"/>
  <c r="E59" i="6"/>
  <c r="D59" i="6"/>
  <c r="C59" i="6"/>
  <c r="N58" i="6"/>
  <c r="M58" i="6"/>
  <c r="L58" i="6"/>
  <c r="K58" i="6"/>
  <c r="J58" i="6"/>
  <c r="I58" i="6"/>
  <c r="H58" i="6"/>
  <c r="R58" i="6"/>
  <c r="G58" i="6"/>
  <c r="F58" i="6"/>
  <c r="E58" i="6"/>
  <c r="D58" i="6"/>
  <c r="C58" i="6"/>
  <c r="N57" i="6"/>
  <c r="M57" i="6"/>
  <c r="L57" i="6"/>
  <c r="K57" i="6"/>
  <c r="J57" i="6"/>
  <c r="I57" i="6"/>
  <c r="H57" i="6"/>
  <c r="R57" i="6" s="1"/>
  <c r="G57" i="6"/>
  <c r="F57" i="6"/>
  <c r="E57" i="6"/>
  <c r="D57" i="6"/>
  <c r="C57" i="6"/>
  <c r="N56" i="6"/>
  <c r="M56" i="6"/>
  <c r="L56" i="6"/>
  <c r="K56" i="6"/>
  <c r="J56" i="6"/>
  <c r="I56" i="6"/>
  <c r="H56" i="6"/>
  <c r="R56" i="6"/>
  <c r="G56" i="6"/>
  <c r="F56" i="6"/>
  <c r="E56" i="6"/>
  <c r="D56" i="6"/>
  <c r="C56" i="6"/>
  <c r="N55" i="6"/>
  <c r="M55" i="6"/>
  <c r="L55" i="6"/>
  <c r="K55" i="6"/>
  <c r="J55" i="6"/>
  <c r="I55" i="6"/>
  <c r="H55" i="6"/>
  <c r="R55" i="6" s="1"/>
  <c r="G55" i="6"/>
  <c r="F55" i="6"/>
  <c r="E55" i="6"/>
  <c r="D55" i="6"/>
  <c r="C55" i="6"/>
  <c r="N54" i="6"/>
  <c r="M54" i="6"/>
  <c r="L54" i="6"/>
  <c r="K54" i="6"/>
  <c r="J54" i="6"/>
  <c r="I54" i="6"/>
  <c r="H54" i="6"/>
  <c r="R54" i="6"/>
  <c r="G54" i="6"/>
  <c r="F54" i="6"/>
  <c r="E54" i="6"/>
  <c r="D54" i="6"/>
  <c r="C54" i="6"/>
  <c r="N53" i="6"/>
  <c r="M53" i="6"/>
  <c r="L53" i="6"/>
  <c r="K53" i="6"/>
  <c r="J53" i="6"/>
  <c r="I53" i="6"/>
  <c r="H53" i="6"/>
  <c r="R53" i="6" s="1"/>
  <c r="G53" i="6"/>
  <c r="F53" i="6"/>
  <c r="E53" i="6"/>
  <c r="D53" i="6"/>
  <c r="C53" i="6"/>
  <c r="N52" i="6"/>
  <c r="M52" i="6"/>
  <c r="L52" i="6"/>
  <c r="K52" i="6"/>
  <c r="J52" i="6"/>
  <c r="I52" i="6"/>
  <c r="H52" i="6"/>
  <c r="R52" i="6"/>
  <c r="G52" i="6"/>
  <c r="F52" i="6"/>
  <c r="E52" i="6"/>
  <c r="D52" i="6"/>
  <c r="C52" i="6"/>
  <c r="N51" i="6"/>
  <c r="M51" i="6"/>
  <c r="L51" i="6"/>
  <c r="K51" i="6"/>
  <c r="J51" i="6"/>
  <c r="I51" i="6"/>
  <c r="H51" i="6"/>
  <c r="R51" i="6" s="1"/>
  <c r="G51" i="6"/>
  <c r="F51" i="6"/>
  <c r="E51" i="6"/>
  <c r="D51" i="6"/>
  <c r="C51" i="6"/>
  <c r="N50" i="6"/>
  <c r="M50" i="6"/>
  <c r="L50" i="6"/>
  <c r="K50" i="6"/>
  <c r="J50" i="6"/>
  <c r="I50" i="6"/>
  <c r="H50" i="6"/>
  <c r="R50" i="6"/>
  <c r="G50" i="6"/>
  <c r="F50" i="6"/>
  <c r="E50" i="6"/>
  <c r="D50" i="6"/>
  <c r="C50" i="6"/>
  <c r="N49" i="6"/>
  <c r="M49" i="6"/>
  <c r="L49" i="6"/>
  <c r="K49" i="6"/>
  <c r="J49" i="6"/>
  <c r="I49" i="6"/>
  <c r="H49" i="6"/>
  <c r="R49" i="6" s="1"/>
  <c r="G49" i="6"/>
  <c r="F49" i="6"/>
  <c r="E49" i="6"/>
  <c r="D49" i="6"/>
  <c r="C49" i="6"/>
  <c r="N48" i="6"/>
  <c r="M48" i="6"/>
  <c r="L48" i="6"/>
  <c r="K48" i="6"/>
  <c r="J48" i="6"/>
  <c r="I48" i="6"/>
  <c r="H48" i="6"/>
  <c r="R48" i="6"/>
  <c r="G48" i="6"/>
  <c r="F48" i="6"/>
  <c r="E48" i="6"/>
  <c r="D48" i="6"/>
  <c r="C48" i="6"/>
  <c r="N47" i="6"/>
  <c r="M47" i="6"/>
  <c r="L47" i="6"/>
  <c r="K47" i="6"/>
  <c r="J47" i="6"/>
  <c r="I47" i="6"/>
  <c r="H47" i="6"/>
  <c r="R47" i="6" s="1"/>
  <c r="G47" i="6"/>
  <c r="F47" i="6"/>
  <c r="E47" i="6"/>
  <c r="D47" i="6"/>
  <c r="C47" i="6"/>
  <c r="N46" i="6"/>
  <c r="M46" i="6"/>
  <c r="L46" i="6"/>
  <c r="K46" i="6"/>
  <c r="J46" i="6"/>
  <c r="I46" i="6"/>
  <c r="H46" i="6"/>
  <c r="R46" i="6"/>
  <c r="G46" i="6"/>
  <c r="F46" i="6"/>
  <c r="E46" i="6"/>
  <c r="D46" i="6"/>
  <c r="C46" i="6"/>
  <c r="N45" i="6"/>
  <c r="M45" i="6"/>
  <c r="L45" i="6"/>
  <c r="K45" i="6"/>
  <c r="J45" i="6"/>
  <c r="I45" i="6"/>
  <c r="H45" i="6"/>
  <c r="R45" i="6" s="1"/>
  <c r="G45" i="6"/>
  <c r="F45" i="6"/>
  <c r="E45" i="6"/>
  <c r="D45" i="6"/>
  <c r="C45" i="6"/>
  <c r="N44" i="6"/>
  <c r="M44" i="6"/>
  <c r="L44" i="6"/>
  <c r="K44" i="6"/>
  <c r="J44" i="6"/>
  <c r="I44" i="6"/>
  <c r="H44" i="6"/>
  <c r="R44" i="6"/>
  <c r="G44" i="6"/>
  <c r="F44" i="6"/>
  <c r="E44" i="6"/>
  <c r="D44" i="6"/>
  <c r="C44" i="6"/>
  <c r="N43" i="6"/>
  <c r="M43" i="6"/>
  <c r="L43" i="6"/>
  <c r="K43" i="6"/>
  <c r="J43" i="6"/>
  <c r="I43" i="6"/>
  <c r="H43" i="6"/>
  <c r="R43" i="6" s="1"/>
  <c r="G43" i="6"/>
  <c r="F43" i="6"/>
  <c r="E43" i="6"/>
  <c r="D43" i="6"/>
  <c r="C43" i="6"/>
  <c r="N42" i="6"/>
  <c r="M42" i="6"/>
  <c r="L42" i="6"/>
  <c r="K42" i="6"/>
  <c r="J42" i="6"/>
  <c r="I42" i="6"/>
  <c r="H42" i="6"/>
  <c r="R42" i="6"/>
  <c r="G42" i="6"/>
  <c r="F42" i="6"/>
  <c r="E42" i="6"/>
  <c r="D42" i="6"/>
  <c r="C42" i="6"/>
  <c r="N41" i="6"/>
  <c r="M41" i="6"/>
  <c r="L41" i="6"/>
  <c r="K41" i="6"/>
  <c r="J41" i="6"/>
  <c r="I41" i="6"/>
  <c r="H41" i="6"/>
  <c r="R41" i="6" s="1"/>
  <c r="G41" i="6"/>
  <c r="F41" i="6"/>
  <c r="E41" i="6"/>
  <c r="D41" i="6"/>
  <c r="C41" i="6"/>
  <c r="N40" i="6"/>
  <c r="M40" i="6"/>
  <c r="L40" i="6"/>
  <c r="K40" i="6"/>
  <c r="J40" i="6"/>
  <c r="I40" i="6"/>
  <c r="H40" i="6"/>
  <c r="R40" i="6"/>
  <c r="G40" i="6"/>
  <c r="F40" i="6"/>
  <c r="E40" i="6"/>
  <c r="D40" i="6"/>
  <c r="C40" i="6"/>
  <c r="N39" i="6"/>
  <c r="M39" i="6"/>
  <c r="L39" i="6"/>
  <c r="K39" i="6"/>
  <c r="J39" i="6"/>
  <c r="I39" i="6"/>
  <c r="H39" i="6"/>
  <c r="R39" i="6" s="1"/>
  <c r="G39" i="6"/>
  <c r="F39" i="6"/>
  <c r="E39" i="6"/>
  <c r="D39" i="6"/>
  <c r="C39" i="6"/>
  <c r="N38" i="6"/>
  <c r="M38" i="6"/>
  <c r="L38" i="6"/>
  <c r="K38" i="6"/>
  <c r="J38" i="6"/>
  <c r="I38" i="6"/>
  <c r="H38" i="6"/>
  <c r="R38" i="6"/>
  <c r="G38" i="6"/>
  <c r="F38" i="6"/>
  <c r="E38" i="6"/>
  <c r="D38" i="6"/>
  <c r="C38" i="6"/>
  <c r="N37" i="6"/>
  <c r="M37" i="6"/>
  <c r="L37" i="6"/>
  <c r="K37" i="6"/>
  <c r="J37" i="6"/>
  <c r="I37" i="6"/>
  <c r="H37" i="6"/>
  <c r="R37" i="6" s="1"/>
  <c r="G37" i="6"/>
  <c r="F37" i="6"/>
  <c r="E37" i="6"/>
  <c r="D37" i="6"/>
  <c r="C37" i="6"/>
  <c r="N36" i="6"/>
  <c r="M36" i="6"/>
  <c r="L36" i="6"/>
  <c r="K36" i="6"/>
  <c r="J36" i="6"/>
  <c r="I36" i="6"/>
  <c r="H36" i="6"/>
  <c r="R36" i="6"/>
  <c r="G36" i="6"/>
  <c r="F36" i="6"/>
  <c r="E36" i="6"/>
  <c r="D36" i="6"/>
  <c r="C36" i="6"/>
  <c r="N35" i="6"/>
  <c r="M35" i="6"/>
  <c r="L35" i="6"/>
  <c r="K35" i="6"/>
  <c r="J35" i="6"/>
  <c r="I35" i="6"/>
  <c r="H35" i="6"/>
  <c r="R35" i="6" s="1"/>
  <c r="G35" i="6"/>
  <c r="F35" i="6"/>
  <c r="E35" i="6"/>
  <c r="D35" i="6"/>
  <c r="C35" i="6"/>
  <c r="N34" i="6"/>
  <c r="M34" i="6"/>
  <c r="L34" i="6"/>
  <c r="K34" i="6"/>
  <c r="J34" i="6"/>
  <c r="I34" i="6"/>
  <c r="H34" i="6"/>
  <c r="R34" i="6"/>
  <c r="G34" i="6"/>
  <c r="F34" i="6"/>
  <c r="E34" i="6"/>
  <c r="D34" i="6"/>
  <c r="C34" i="6"/>
  <c r="N33" i="6"/>
  <c r="M33" i="6"/>
  <c r="L33" i="6"/>
  <c r="K33" i="6"/>
  <c r="J33" i="6"/>
  <c r="I33" i="6"/>
  <c r="H33" i="6"/>
  <c r="R33" i="6" s="1"/>
  <c r="G33" i="6"/>
  <c r="F33" i="6"/>
  <c r="E33" i="6"/>
  <c r="D33" i="6"/>
  <c r="C33" i="6"/>
  <c r="N32" i="6"/>
  <c r="M32" i="6"/>
  <c r="L32" i="6"/>
  <c r="K32" i="6"/>
  <c r="J32" i="6"/>
  <c r="I32" i="6"/>
  <c r="H32" i="6"/>
  <c r="R32" i="6"/>
  <c r="G32" i="6"/>
  <c r="F32" i="6"/>
  <c r="E32" i="6"/>
  <c r="D32" i="6"/>
  <c r="C32" i="6"/>
  <c r="N31" i="6"/>
  <c r="M31" i="6"/>
  <c r="L31" i="6"/>
  <c r="K31" i="6"/>
  <c r="J31" i="6"/>
  <c r="I31" i="6"/>
  <c r="H31" i="6"/>
  <c r="R31" i="6" s="1"/>
  <c r="G31" i="6"/>
  <c r="F31" i="6"/>
  <c r="E31" i="6"/>
  <c r="D31" i="6"/>
  <c r="C31" i="6"/>
  <c r="N30" i="6"/>
  <c r="M30" i="6"/>
  <c r="L30" i="6"/>
  <c r="K30" i="6"/>
  <c r="T30" i="6" s="1"/>
  <c r="J30" i="6"/>
  <c r="I30" i="6"/>
  <c r="H30" i="6"/>
  <c r="R30" i="6"/>
  <c r="G30" i="6"/>
  <c r="F30" i="6"/>
  <c r="E30" i="6"/>
  <c r="D30" i="6"/>
  <c r="C30" i="6"/>
  <c r="N29" i="6"/>
  <c r="M29" i="6"/>
  <c r="L29" i="6"/>
  <c r="U29" i="6" s="1"/>
  <c r="K29" i="6"/>
  <c r="J29" i="6"/>
  <c r="I29" i="6"/>
  <c r="H29" i="6"/>
  <c r="R29" i="6" s="1"/>
  <c r="G29" i="6"/>
  <c r="F29" i="6"/>
  <c r="E29" i="6"/>
  <c r="D29" i="6"/>
  <c r="C29" i="6"/>
  <c r="N28" i="6"/>
  <c r="M28" i="6"/>
  <c r="L28" i="6"/>
  <c r="K28" i="6"/>
  <c r="J28" i="6"/>
  <c r="I28" i="6"/>
  <c r="S28" i="6" s="1"/>
  <c r="H28" i="6"/>
  <c r="R28" i="6"/>
  <c r="G28" i="6"/>
  <c r="F28" i="6"/>
  <c r="E28" i="6"/>
  <c r="D28" i="6"/>
  <c r="C28" i="6"/>
  <c r="N27" i="6"/>
  <c r="V27" i="6" s="1"/>
  <c r="M27" i="6"/>
  <c r="L27" i="6"/>
  <c r="K27" i="6"/>
  <c r="J27" i="6"/>
  <c r="I27" i="6"/>
  <c r="H27" i="6"/>
  <c r="R27" i="6" s="1"/>
  <c r="G27" i="6"/>
  <c r="F27" i="6"/>
  <c r="E27" i="6"/>
  <c r="D27" i="6"/>
  <c r="C27" i="6"/>
  <c r="N26" i="6"/>
  <c r="M26" i="6"/>
  <c r="L26" i="6"/>
  <c r="K26" i="6"/>
  <c r="T26" i="6" s="1"/>
  <c r="J26" i="6"/>
  <c r="I26" i="6"/>
  <c r="H26" i="6"/>
  <c r="R26" i="6"/>
  <c r="G26" i="6"/>
  <c r="F26" i="6"/>
  <c r="E26" i="6"/>
  <c r="D26" i="6"/>
  <c r="C26" i="6"/>
  <c r="N25" i="6"/>
  <c r="M25" i="6"/>
  <c r="L25" i="6"/>
  <c r="U25" i="6" s="1"/>
  <c r="K25" i="6"/>
  <c r="J25" i="6"/>
  <c r="I25" i="6"/>
  <c r="H25" i="6"/>
  <c r="R25" i="6" s="1"/>
  <c r="G25" i="6"/>
  <c r="F25" i="6"/>
  <c r="E25" i="6"/>
  <c r="D25" i="6"/>
  <c r="C25" i="6"/>
  <c r="N24" i="6"/>
  <c r="M24" i="6"/>
  <c r="L24" i="6"/>
  <c r="K24" i="6"/>
  <c r="J24" i="6"/>
  <c r="I24" i="6"/>
  <c r="S24" i="6" s="1"/>
  <c r="H24" i="6"/>
  <c r="R24" i="6"/>
  <c r="G24" i="6"/>
  <c r="F24" i="6"/>
  <c r="E24" i="6"/>
  <c r="D24" i="6"/>
  <c r="C24" i="6"/>
  <c r="N23" i="6"/>
  <c r="V23" i="6" s="1"/>
  <c r="M23" i="6"/>
  <c r="L23" i="6"/>
  <c r="K23" i="6"/>
  <c r="J23" i="6"/>
  <c r="I23" i="6"/>
  <c r="H23" i="6"/>
  <c r="R23" i="6" s="1"/>
  <c r="G23" i="6"/>
  <c r="F23" i="6"/>
  <c r="E23" i="6"/>
  <c r="D23" i="6"/>
  <c r="C23" i="6"/>
  <c r="N22" i="6"/>
  <c r="M22" i="6"/>
  <c r="L22" i="6"/>
  <c r="K22" i="6"/>
  <c r="T22" i="6" s="1"/>
  <c r="J22" i="6"/>
  <c r="I22" i="6"/>
  <c r="H22" i="6"/>
  <c r="R22" i="6"/>
  <c r="G22" i="6"/>
  <c r="F22" i="6"/>
  <c r="E22" i="6"/>
  <c r="D22" i="6"/>
  <c r="C22" i="6"/>
  <c r="N21" i="6"/>
  <c r="M21" i="6"/>
  <c r="L21" i="6"/>
  <c r="U21" i="6" s="1"/>
  <c r="K21" i="6"/>
  <c r="J21" i="6"/>
  <c r="I21" i="6"/>
  <c r="H21" i="6"/>
  <c r="R21" i="6" s="1"/>
  <c r="G21" i="6"/>
  <c r="F21" i="6"/>
  <c r="E21" i="6"/>
  <c r="D21" i="6"/>
  <c r="C21" i="6"/>
  <c r="N20" i="6"/>
  <c r="M20" i="6"/>
  <c r="L20" i="6"/>
  <c r="K20" i="6"/>
  <c r="J20" i="6"/>
  <c r="I20" i="6"/>
  <c r="S20" i="6" s="1"/>
  <c r="H20" i="6"/>
  <c r="R20" i="6"/>
  <c r="G20" i="6"/>
  <c r="F20" i="6"/>
  <c r="E20" i="6"/>
  <c r="D20" i="6"/>
  <c r="C20" i="6"/>
  <c r="N19" i="6"/>
  <c r="V19" i="6" s="1"/>
  <c r="M19" i="6"/>
  <c r="L19" i="6"/>
  <c r="K19" i="6"/>
  <c r="J19" i="6"/>
  <c r="I19" i="6"/>
  <c r="H19" i="6"/>
  <c r="R19" i="6" s="1"/>
  <c r="G19" i="6"/>
  <c r="F19" i="6"/>
  <c r="E19" i="6"/>
  <c r="D19" i="6"/>
  <c r="C19" i="6"/>
  <c r="N18" i="6"/>
  <c r="M18" i="6"/>
  <c r="L18" i="6"/>
  <c r="K18" i="6"/>
  <c r="T18" i="6" s="1"/>
  <c r="J18" i="6"/>
  <c r="I18" i="6"/>
  <c r="H18" i="6"/>
  <c r="R18" i="6"/>
  <c r="G18" i="6"/>
  <c r="F18" i="6"/>
  <c r="E18" i="6"/>
  <c r="D18" i="6"/>
  <c r="C18" i="6"/>
  <c r="N17" i="6"/>
  <c r="M17" i="6"/>
  <c r="L17" i="6"/>
  <c r="U17" i="6" s="1"/>
  <c r="K17" i="6"/>
  <c r="J17" i="6"/>
  <c r="I17" i="6"/>
  <c r="H17" i="6"/>
  <c r="R17" i="6" s="1"/>
  <c r="G17" i="6"/>
  <c r="F17" i="6"/>
  <c r="E17" i="6"/>
  <c r="D17" i="6"/>
  <c r="C17" i="6"/>
  <c r="N16" i="6"/>
  <c r="M16" i="6"/>
  <c r="L16" i="6"/>
  <c r="K16" i="6"/>
  <c r="J16" i="6"/>
  <c r="I16" i="6"/>
  <c r="S16" i="6" s="1"/>
  <c r="H16" i="6"/>
  <c r="R16" i="6"/>
  <c r="G16" i="6"/>
  <c r="F16" i="6"/>
  <c r="E16" i="6"/>
  <c r="D16" i="6"/>
  <c r="C16" i="6"/>
  <c r="N15" i="6"/>
  <c r="V15" i="6" s="1"/>
  <c r="M15" i="6"/>
  <c r="L15" i="6"/>
  <c r="K15" i="6"/>
  <c r="J15" i="6"/>
  <c r="I15" i="6"/>
  <c r="H15" i="6"/>
  <c r="R15" i="6" s="1"/>
  <c r="G15" i="6"/>
  <c r="F15" i="6"/>
  <c r="E15" i="6"/>
  <c r="D15" i="6"/>
  <c r="C15" i="6"/>
  <c r="N14" i="6"/>
  <c r="M14" i="6"/>
  <c r="L14" i="6"/>
  <c r="K14" i="6"/>
  <c r="T14" i="6" s="1"/>
  <c r="J14" i="6"/>
  <c r="I14" i="6"/>
  <c r="H14" i="6"/>
  <c r="R14" i="6"/>
  <c r="G14" i="6"/>
  <c r="F14" i="6"/>
  <c r="E14" i="6"/>
  <c r="D14" i="6"/>
  <c r="C14" i="6"/>
  <c r="N13" i="6"/>
  <c r="M13" i="6"/>
  <c r="L13" i="6"/>
  <c r="U13" i="6" s="1"/>
  <c r="K13" i="6"/>
  <c r="J13" i="6"/>
  <c r="I13" i="6"/>
  <c r="H13" i="6"/>
  <c r="R13" i="6" s="1"/>
  <c r="G13" i="6"/>
  <c r="F13" i="6"/>
  <c r="E13" i="6"/>
  <c r="D13" i="6"/>
  <c r="C13" i="6"/>
  <c r="N12" i="6"/>
  <c r="M12" i="6"/>
  <c r="L12" i="6"/>
  <c r="K12" i="6"/>
  <c r="J12" i="6"/>
  <c r="I12" i="6"/>
  <c r="S12" i="6" s="1"/>
  <c r="H12" i="6"/>
  <c r="R12" i="6"/>
  <c r="G12" i="6"/>
  <c r="F12" i="6"/>
  <c r="E12" i="6"/>
  <c r="D12" i="6"/>
  <c r="C12" i="6"/>
  <c r="N11" i="6"/>
  <c r="V11" i="6" s="1"/>
  <c r="M11" i="6"/>
  <c r="L11" i="6"/>
  <c r="K11" i="6"/>
  <c r="J11" i="6"/>
  <c r="I11" i="6"/>
  <c r="H11" i="6"/>
  <c r="R11" i="6" s="1"/>
  <c r="G11" i="6"/>
  <c r="F11" i="6"/>
  <c r="E11" i="6"/>
  <c r="D11" i="6"/>
  <c r="C11" i="6"/>
  <c r="N10" i="6"/>
  <c r="M10" i="6"/>
  <c r="L10" i="6"/>
  <c r="K10" i="6"/>
  <c r="T10" i="6" s="1"/>
  <c r="J10" i="6"/>
  <c r="I10" i="6"/>
  <c r="H10" i="6"/>
  <c r="R10" i="6"/>
  <c r="G10" i="6"/>
  <c r="F10" i="6"/>
  <c r="E10" i="6"/>
  <c r="D10" i="6"/>
  <c r="C10" i="6"/>
  <c r="N9" i="6"/>
  <c r="M9" i="6"/>
  <c r="L9" i="6"/>
  <c r="U9" i="6" s="1"/>
  <c r="K9" i="6"/>
  <c r="J9" i="6"/>
  <c r="I9" i="6"/>
  <c r="H9" i="6"/>
  <c r="R9" i="6" s="1"/>
  <c r="G9" i="6"/>
  <c r="F9" i="6"/>
  <c r="E9" i="6"/>
  <c r="D9" i="6"/>
  <c r="C9" i="6"/>
  <c r="N8" i="6"/>
  <c r="M8" i="6"/>
  <c r="L8" i="6"/>
  <c r="K8" i="6"/>
  <c r="J8" i="6"/>
  <c r="I8" i="6"/>
  <c r="S8" i="6" s="1"/>
  <c r="H8" i="6"/>
  <c r="R8" i="6"/>
  <c r="G8" i="6"/>
  <c r="F8" i="6"/>
  <c r="E8" i="6"/>
  <c r="D8" i="6"/>
  <c r="C8" i="6"/>
  <c r="N7" i="6"/>
  <c r="V7" i="6" s="1"/>
  <c r="M7" i="6"/>
  <c r="L7" i="6"/>
  <c r="K7" i="6"/>
  <c r="J7" i="6"/>
  <c r="I7" i="6"/>
  <c r="H7" i="6"/>
  <c r="R7" i="6" s="1"/>
  <c r="G7" i="6"/>
  <c r="F7" i="6"/>
  <c r="E7" i="6"/>
  <c r="D7" i="6"/>
  <c r="C7" i="6"/>
  <c r="N6" i="6"/>
  <c r="M6" i="6"/>
  <c r="L6" i="6"/>
  <c r="K6" i="6"/>
  <c r="T6" i="6" s="1"/>
  <c r="J6" i="6"/>
  <c r="I6" i="6"/>
  <c r="H6" i="6"/>
  <c r="R6" i="6"/>
  <c r="G6" i="6"/>
  <c r="F6" i="6"/>
  <c r="E6" i="6"/>
  <c r="D6" i="6"/>
  <c r="C6" i="6"/>
  <c r="N5" i="6"/>
  <c r="M5" i="6"/>
  <c r="L5" i="6"/>
  <c r="U5" i="6" s="1"/>
  <c r="K5" i="6"/>
  <c r="J5" i="6"/>
  <c r="I5" i="6"/>
  <c r="H5" i="6"/>
  <c r="R5" i="6" s="1"/>
  <c r="G5" i="6"/>
  <c r="F5" i="6"/>
  <c r="E5" i="6"/>
  <c r="D5" i="6"/>
  <c r="C5" i="6"/>
  <c r="N4" i="6"/>
  <c r="M4" i="6"/>
  <c r="L4" i="6"/>
  <c r="K4" i="6"/>
  <c r="J4" i="6"/>
  <c r="I4" i="6"/>
  <c r="S4" i="6" s="1"/>
  <c r="H4" i="6"/>
  <c r="R4" i="6"/>
  <c r="G4" i="6"/>
  <c r="F4" i="6"/>
  <c r="E4" i="6"/>
  <c r="D4" i="6"/>
  <c r="C4" i="6"/>
  <c r="N3" i="6"/>
  <c r="V3" i="6" s="1"/>
  <c r="M3" i="6"/>
  <c r="L3" i="6"/>
  <c r="K3" i="6"/>
  <c r="J3" i="6"/>
  <c r="I3" i="6"/>
  <c r="H3" i="6"/>
  <c r="R3" i="6" s="1"/>
  <c r="G3" i="6"/>
  <c r="F3" i="6"/>
  <c r="E3" i="6"/>
  <c r="D3" i="6"/>
  <c r="C3" i="6"/>
  <c r="N2" i="6"/>
  <c r="M2" i="6"/>
  <c r="L2" i="6"/>
  <c r="K2" i="6"/>
  <c r="T2" i="6" s="1"/>
  <c r="J2" i="6"/>
  <c r="I2" i="6"/>
  <c r="H2" i="6"/>
  <c r="R2" i="6"/>
  <c r="G2" i="6"/>
  <c r="F2" i="6"/>
  <c r="E2" i="6"/>
  <c r="D2" i="6"/>
  <c r="C2" i="6"/>
  <c r="B3" i="2"/>
  <c r="B2" i="2"/>
  <c r="B4" i="2"/>
  <c r="A3" i="1"/>
  <c r="P2" i="6"/>
  <c r="X2" i="6" s="1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1690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17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Q3" i="4"/>
  <c r="Q4" i="4"/>
  <c r="Q5" i="4" s="1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S4" i="4"/>
  <c r="S5" i="4" s="1"/>
  <c r="S6" i="4" s="1"/>
  <c r="S7" i="4" s="1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B6" i="2"/>
  <c r="P4" i="4"/>
  <c r="P3" i="6"/>
  <c r="X3" i="6" s="1"/>
  <c r="P5" i="6"/>
  <c r="X5" i="6" s="1"/>
  <c r="A4" i="1"/>
  <c r="B7" i="2"/>
  <c r="I818" i="14"/>
  <c r="I814" i="14"/>
  <c r="I810" i="14"/>
  <c r="I806" i="14"/>
  <c r="I802" i="14"/>
  <c r="I798" i="14"/>
  <c r="I794" i="14"/>
  <c r="I790" i="14"/>
  <c r="I786" i="14"/>
  <c r="I782" i="14"/>
  <c r="I778" i="14"/>
  <c r="I774" i="14"/>
  <c r="I770" i="14"/>
  <c r="I766" i="14"/>
  <c r="I762" i="14"/>
  <c r="I758" i="14"/>
  <c r="I754" i="14"/>
  <c r="I750" i="14"/>
  <c r="I746" i="14"/>
  <c r="I742" i="14"/>
  <c r="I738" i="14"/>
  <c r="I734" i="14"/>
  <c r="I730" i="14"/>
  <c r="I726" i="14"/>
  <c r="I722" i="14"/>
  <c r="I718" i="14"/>
  <c r="I714" i="14"/>
  <c r="I710" i="14"/>
  <c r="I706" i="14"/>
  <c r="I702" i="14"/>
  <c r="I698" i="14"/>
  <c r="I694" i="14"/>
  <c r="I690" i="14"/>
  <c r="I686" i="14"/>
  <c r="I682" i="14"/>
  <c r="I678" i="14"/>
  <c r="I674" i="14"/>
  <c r="I670" i="14"/>
  <c r="I666" i="14"/>
  <c r="I662" i="14"/>
  <c r="I658" i="14"/>
  <c r="I654" i="14"/>
  <c r="I650" i="14"/>
  <c r="I646" i="14"/>
  <c r="I642" i="14"/>
  <c r="I638" i="14"/>
  <c r="I634" i="14"/>
  <c r="I630" i="14"/>
  <c r="I626" i="14"/>
  <c r="I622" i="14"/>
  <c r="I618" i="14"/>
  <c r="I614" i="14"/>
  <c r="I610" i="14"/>
  <c r="I606" i="14"/>
  <c r="I602" i="14"/>
  <c r="I598" i="14"/>
  <c r="I594" i="14"/>
  <c r="I590" i="14"/>
  <c r="I586" i="14"/>
  <c r="I582" i="14"/>
  <c r="I578" i="14"/>
  <c r="I574" i="14"/>
  <c r="I570" i="14"/>
  <c r="I566" i="14"/>
  <c r="I562" i="14"/>
  <c r="I558" i="14"/>
  <c r="I554" i="14"/>
  <c r="I550" i="14"/>
  <c r="I546" i="14"/>
  <c r="I542" i="14"/>
  <c r="I538" i="14"/>
  <c r="I534" i="14"/>
  <c r="I530" i="14"/>
  <c r="I526" i="14"/>
  <c r="I522" i="14"/>
  <c r="I518" i="14"/>
  <c r="I514" i="14"/>
  <c r="I510" i="14"/>
  <c r="I506" i="14"/>
  <c r="I502" i="14"/>
  <c r="I498" i="14"/>
  <c r="I494" i="14"/>
  <c r="I490" i="14"/>
  <c r="I486" i="14"/>
  <c r="I482" i="14"/>
  <c r="I478" i="14"/>
  <c r="I474" i="14"/>
  <c r="I470" i="14"/>
  <c r="I466" i="14"/>
  <c r="I462" i="14"/>
  <c r="I458" i="14"/>
  <c r="I454" i="14"/>
  <c r="I450" i="14"/>
  <c r="I446" i="14"/>
  <c r="I442" i="14"/>
  <c r="I438" i="14"/>
  <c r="I434" i="14"/>
  <c r="I430" i="14"/>
  <c r="I426" i="14"/>
  <c r="I422" i="14"/>
  <c r="I418" i="14"/>
  <c r="I414" i="14"/>
  <c r="I817" i="14"/>
  <c r="I813" i="14"/>
  <c r="I809" i="14"/>
  <c r="I805" i="14"/>
  <c r="I801" i="14"/>
  <c r="I797" i="14"/>
  <c r="I793" i="14"/>
  <c r="I789" i="14"/>
  <c r="I785" i="14"/>
  <c r="I781" i="14"/>
  <c r="I777" i="14"/>
  <c r="I773" i="14"/>
  <c r="I769" i="14"/>
  <c r="I765" i="14"/>
  <c r="I761" i="14"/>
  <c r="I757" i="14"/>
  <c r="I753" i="14"/>
  <c r="I749" i="14"/>
  <c r="I745" i="14"/>
  <c r="I741" i="14"/>
  <c r="I737" i="14"/>
  <c r="I733" i="14"/>
  <c r="I729" i="14"/>
  <c r="I725" i="14"/>
  <c r="I721" i="14"/>
  <c r="I717" i="14"/>
  <c r="I713" i="14"/>
  <c r="I709" i="14"/>
  <c r="I705" i="14"/>
  <c r="I701" i="14"/>
  <c r="I697" i="14"/>
  <c r="I693" i="14"/>
  <c r="I689" i="14"/>
  <c r="I685" i="14"/>
  <c r="I681" i="14"/>
  <c r="I677" i="14"/>
  <c r="I673" i="14"/>
  <c r="I669" i="14"/>
  <c r="I665" i="14"/>
  <c r="I661" i="14"/>
  <c r="I657" i="14"/>
  <c r="I653" i="14"/>
  <c r="I649" i="14"/>
  <c r="I645" i="14"/>
  <c r="I641" i="14"/>
  <c r="I637" i="14"/>
  <c r="I633" i="14"/>
  <c r="I629" i="14"/>
  <c r="I625" i="14"/>
  <c r="I621" i="14"/>
  <c r="I617" i="14"/>
  <c r="I613" i="14"/>
  <c r="I609" i="14"/>
  <c r="I605" i="14"/>
  <c r="I601" i="14"/>
  <c r="I597" i="14"/>
  <c r="I593" i="14"/>
  <c r="I589" i="14"/>
  <c r="I585" i="14"/>
  <c r="I581" i="14"/>
  <c r="I577" i="14"/>
  <c r="I573" i="14"/>
  <c r="I569" i="14"/>
  <c r="I565" i="14"/>
  <c r="I561" i="14"/>
  <c r="I557" i="14"/>
  <c r="I553" i="14"/>
  <c r="I549" i="14"/>
  <c r="I545" i="14"/>
  <c r="I541" i="14"/>
  <c r="I537" i="14"/>
  <c r="I533" i="14"/>
  <c r="I529" i="14"/>
  <c r="I525" i="14"/>
  <c r="I521" i="14"/>
  <c r="I517" i="14"/>
  <c r="I513" i="14"/>
  <c r="I509" i="14"/>
  <c r="I505" i="14"/>
  <c r="I501" i="14"/>
  <c r="I497" i="14"/>
  <c r="I493" i="14"/>
  <c r="I489" i="14"/>
  <c r="I485" i="14"/>
  <c r="I481" i="14"/>
  <c r="I477" i="14"/>
  <c r="I473" i="14"/>
  <c r="I469" i="14"/>
  <c r="I465" i="14"/>
  <c r="I461" i="14"/>
  <c r="I457" i="14"/>
  <c r="I453" i="14"/>
  <c r="I449" i="14"/>
  <c r="I445" i="14"/>
  <c r="I441" i="14"/>
  <c r="I437" i="14"/>
  <c r="I433" i="14"/>
  <c r="I429" i="14"/>
  <c r="I425" i="14"/>
  <c r="I421" i="14"/>
  <c r="I417" i="14"/>
  <c r="I413" i="14"/>
  <c r="I815" i="14"/>
  <c r="I807" i="14"/>
  <c r="I799" i="14"/>
  <c r="I791" i="14"/>
  <c r="I783" i="14"/>
  <c r="I775" i="14"/>
  <c r="I767" i="14"/>
  <c r="I759" i="14"/>
  <c r="I751" i="14"/>
  <c r="I743" i="14"/>
  <c r="I735" i="14"/>
  <c r="I727" i="14"/>
  <c r="I719" i="14"/>
  <c r="I711" i="14"/>
  <c r="I703" i="14"/>
  <c r="I695" i="14"/>
  <c r="I687" i="14"/>
  <c r="I679" i="14"/>
  <c r="I671" i="14"/>
  <c r="I663" i="14"/>
  <c r="I655" i="14"/>
  <c r="I647" i="14"/>
  <c r="I639" i="14"/>
  <c r="I631" i="14"/>
  <c r="I623" i="14"/>
  <c r="I615" i="14"/>
  <c r="I607" i="14"/>
  <c r="I599" i="14"/>
  <c r="I591" i="14"/>
  <c r="I583" i="14"/>
  <c r="I575" i="14"/>
  <c r="I567" i="14"/>
  <c r="I559" i="14"/>
  <c r="I551" i="14"/>
  <c r="I543" i="14"/>
  <c r="I535" i="14"/>
  <c r="I527" i="14"/>
  <c r="I519" i="14"/>
  <c r="I511" i="14"/>
  <c r="I503" i="14"/>
  <c r="I495" i="14"/>
  <c r="I487" i="14"/>
  <c r="I479" i="14"/>
  <c r="I471" i="14"/>
  <c r="I463" i="14"/>
  <c r="I455" i="14"/>
  <c r="I447" i="14"/>
  <c r="I439" i="14"/>
  <c r="I431" i="14"/>
  <c r="I423" i="14"/>
  <c r="I415" i="14"/>
  <c r="I812" i="14"/>
  <c r="I804" i="14"/>
  <c r="I796" i="14"/>
  <c r="I788" i="14"/>
  <c r="I780" i="14"/>
  <c r="I764" i="14"/>
  <c r="I756" i="14"/>
  <c r="I748" i="14"/>
  <c r="I740" i="14"/>
  <c r="I732" i="14"/>
  <c r="I724" i="14"/>
  <c r="I716" i="14"/>
  <c r="I700" i="14"/>
  <c r="I692" i="14"/>
  <c r="I684" i="14"/>
  <c r="I676" i="14"/>
  <c r="I660" i="14"/>
  <c r="I652" i="14"/>
  <c r="I636" i="14"/>
  <c r="I628" i="14"/>
  <c r="I620" i="14"/>
  <c r="I604" i="14"/>
  <c r="I588" i="14"/>
  <c r="I580" i="14"/>
  <c r="I564" i="14"/>
  <c r="I548" i="14"/>
  <c r="I540" i="14"/>
  <c r="I524" i="14"/>
  <c r="I516" i="14"/>
  <c r="I500" i="14"/>
  <c r="I492" i="14"/>
  <c r="I476" i="14"/>
  <c r="I468" i="14"/>
  <c r="I452" i="14"/>
  <c r="I444" i="14"/>
  <c r="I428" i="14"/>
  <c r="I420" i="14"/>
  <c r="I811" i="14"/>
  <c r="I787" i="14"/>
  <c r="I747" i="14"/>
  <c r="I723" i="14"/>
  <c r="I691" i="14"/>
  <c r="I659" i="14"/>
  <c r="I627" i="14"/>
  <c r="I587" i="14"/>
  <c r="I563" i="14"/>
  <c r="I539" i="14"/>
  <c r="I515" i="14"/>
  <c r="I491" i="14"/>
  <c r="I459" i="14"/>
  <c r="I427" i="14"/>
  <c r="I696" i="14"/>
  <c r="I772" i="14"/>
  <c r="I708" i="14"/>
  <c r="I668" i="14"/>
  <c r="I644" i="14"/>
  <c r="I612" i="14"/>
  <c r="I596" i="14"/>
  <c r="I572" i="14"/>
  <c r="I556" i="14"/>
  <c r="I532" i="14"/>
  <c r="I508" i="14"/>
  <c r="I484" i="14"/>
  <c r="I460" i="14"/>
  <c r="I436" i="14"/>
  <c r="I412" i="14"/>
  <c r="I803" i="14"/>
  <c r="I779" i="14"/>
  <c r="I755" i="14"/>
  <c r="I739" i="14"/>
  <c r="I715" i="14"/>
  <c r="I699" i="14"/>
  <c r="I675" i="14"/>
  <c r="I651" i="14"/>
  <c r="I643" i="14"/>
  <c r="I619" i="14"/>
  <c r="I603" i="14"/>
  <c r="I579" i="14"/>
  <c r="I547" i="14"/>
  <c r="I531" i="14"/>
  <c r="I499" i="14"/>
  <c r="I475" i="14"/>
  <c r="I451" i="14"/>
  <c r="I435" i="14"/>
  <c r="I411" i="14"/>
  <c r="I816" i="14"/>
  <c r="I792" i="14"/>
  <c r="I784" i="14"/>
  <c r="I768" i="14"/>
  <c r="I752" i="14"/>
  <c r="I736" i="14"/>
  <c r="I720" i="14"/>
  <c r="I704" i="14"/>
  <c r="I672" i="14"/>
  <c r="I648" i="14"/>
  <c r="I640" i="14"/>
  <c r="I624" i="14"/>
  <c r="I608" i="14"/>
  <c r="I592" i="14"/>
  <c r="I576" i="14"/>
  <c r="I552" i="14"/>
  <c r="I536" i="14"/>
  <c r="I528" i="14"/>
  <c r="I512" i="14"/>
  <c r="I488" i="14"/>
  <c r="I480" i="14"/>
  <c r="I456" i="14"/>
  <c r="I448" i="14"/>
  <c r="I432" i="14"/>
  <c r="I795" i="14"/>
  <c r="I771" i="14"/>
  <c r="I763" i="14"/>
  <c r="I731" i="14"/>
  <c r="I707" i="14"/>
  <c r="I683" i="14"/>
  <c r="I667" i="14"/>
  <c r="I635" i="14"/>
  <c r="I611" i="14"/>
  <c r="I595" i="14"/>
  <c r="I571" i="14"/>
  <c r="I555" i="14"/>
  <c r="I523" i="14"/>
  <c r="I507" i="14"/>
  <c r="I483" i="14"/>
  <c r="I467" i="14"/>
  <c r="I443" i="14"/>
  <c r="I419" i="14"/>
  <c r="I808" i="14"/>
  <c r="I800" i="14"/>
  <c r="I776" i="14"/>
  <c r="I760" i="14"/>
  <c r="I744" i="14"/>
  <c r="I728" i="14"/>
  <c r="I712" i="14"/>
  <c r="I688" i="14"/>
  <c r="I680" i="14"/>
  <c r="I664" i="14"/>
  <c r="I656" i="14"/>
  <c r="I632" i="14"/>
  <c r="I616" i="14"/>
  <c r="I600" i="14"/>
  <c r="I584" i="14"/>
  <c r="I568" i="14"/>
  <c r="I560" i="14"/>
  <c r="I544" i="14"/>
  <c r="I520" i="14"/>
  <c r="I504" i="14"/>
  <c r="I496" i="14"/>
  <c r="I472" i="14"/>
  <c r="I464" i="14"/>
  <c r="I440" i="14"/>
  <c r="I424" i="14"/>
  <c r="I416" i="14"/>
  <c r="P3" i="4"/>
  <c r="AK67" i="12"/>
  <c r="AL67" i="12" s="1"/>
  <c r="AK63" i="12"/>
  <c r="AL63" i="12" s="1"/>
  <c r="AK59" i="12"/>
  <c r="AK55" i="12"/>
  <c r="AK51" i="12"/>
  <c r="AL51" i="12" s="1"/>
  <c r="AK47" i="12"/>
  <c r="AL47" i="12" s="1"/>
  <c r="AK43" i="12"/>
  <c r="AL43" i="12" s="1"/>
  <c r="AK39" i="12"/>
  <c r="AL39" i="12" s="1"/>
  <c r="AK35" i="12"/>
  <c r="AL35" i="12" s="1"/>
  <c r="AK31" i="12"/>
  <c r="AL31" i="12" s="1"/>
  <c r="AK27" i="12"/>
  <c r="AL27" i="12" s="1"/>
  <c r="AK23" i="12"/>
  <c r="AL23" i="12" s="1"/>
  <c r="AK19" i="12"/>
  <c r="AL19" i="12"/>
  <c r="AK15" i="12"/>
  <c r="AK11" i="12"/>
  <c r="AL11" i="12" s="1"/>
  <c r="AK7" i="12"/>
  <c r="AK3" i="12"/>
  <c r="AL3" i="12" s="1"/>
  <c r="AM68" i="12"/>
  <c r="AM64" i="12"/>
  <c r="AN64" i="12" s="1"/>
  <c r="AM60" i="12"/>
  <c r="AN60" i="12" s="1"/>
  <c r="AM56" i="12"/>
  <c r="AN56" i="12"/>
  <c r="AM52" i="12"/>
  <c r="AN52" i="12" s="1"/>
  <c r="AM48" i="12"/>
  <c r="AN48" i="12" s="1"/>
  <c r="AM44" i="12"/>
  <c r="AN44" i="12" s="1"/>
  <c r="AM40" i="12"/>
  <c r="AN40" i="12" s="1"/>
  <c r="AM36" i="12"/>
  <c r="AN36" i="12" s="1"/>
  <c r="AM32" i="12"/>
  <c r="AN32" i="12" s="1"/>
  <c r="AM28" i="12"/>
  <c r="AN28" i="12" s="1"/>
  <c r="AM24" i="12"/>
  <c r="AN24" i="12"/>
  <c r="AM20" i="12"/>
  <c r="AN20" i="12" s="1"/>
  <c r="AM16" i="12"/>
  <c r="AN16" i="12" s="1"/>
  <c r="AM12" i="12"/>
  <c r="AN12" i="12" s="1"/>
  <c r="AM8" i="12"/>
  <c r="AN8" i="12" s="1"/>
  <c r="AM4" i="12"/>
  <c r="AK70" i="12"/>
  <c r="AL70" i="12" s="1"/>
  <c r="AK66" i="12"/>
  <c r="AK58" i="12"/>
  <c r="AL58" i="12" s="1"/>
  <c r="AK46" i="12"/>
  <c r="AK34" i="12"/>
  <c r="AL34" i="12" s="1"/>
  <c r="AK26" i="12"/>
  <c r="AK18" i="12"/>
  <c r="AL18" i="12" s="1"/>
  <c r="AK6" i="12"/>
  <c r="AM59" i="12"/>
  <c r="AM47" i="12"/>
  <c r="AN47" i="12" s="1"/>
  <c r="AM35" i="12"/>
  <c r="AN35" i="12"/>
  <c r="AM23" i="12"/>
  <c r="AN23" i="12" s="1"/>
  <c r="AM15" i="12"/>
  <c r="AM3" i="12"/>
  <c r="AK2" i="12"/>
  <c r="AK69" i="12"/>
  <c r="AK65" i="12"/>
  <c r="AL65" i="12" s="1"/>
  <c r="AK61" i="12"/>
  <c r="AK57" i="12"/>
  <c r="AL57" i="12"/>
  <c r="AK53" i="12"/>
  <c r="AL53" i="12"/>
  <c r="AK49" i="12"/>
  <c r="AL49" i="12"/>
  <c r="AK45" i="12"/>
  <c r="AK41" i="12"/>
  <c r="AK37" i="12"/>
  <c r="AL37" i="12"/>
  <c r="AK33" i="12"/>
  <c r="AL33" i="12"/>
  <c r="AK29" i="12"/>
  <c r="AK25" i="12"/>
  <c r="AK21" i="12"/>
  <c r="AL21" i="12"/>
  <c r="AK17" i="12"/>
  <c r="AL17" i="12"/>
  <c r="AK13" i="12"/>
  <c r="AK9" i="12"/>
  <c r="AL9" i="12" s="1"/>
  <c r="AK5" i="12"/>
  <c r="AL5" i="12" s="1"/>
  <c r="AM70" i="12"/>
  <c r="AN70" i="12" s="1"/>
  <c r="AM66" i="12"/>
  <c r="AM62" i="12"/>
  <c r="AN62" i="12"/>
  <c r="AM58" i="12"/>
  <c r="AN58" i="12"/>
  <c r="AM54" i="12"/>
  <c r="AN54" i="12"/>
  <c r="AM50" i="12"/>
  <c r="AM46" i="12"/>
  <c r="AM42" i="12"/>
  <c r="AM38" i="12"/>
  <c r="AN38" i="12" s="1"/>
  <c r="AM34" i="12"/>
  <c r="AM30" i="12"/>
  <c r="AM26" i="12"/>
  <c r="AM22" i="12"/>
  <c r="AN22" i="12"/>
  <c r="AM18" i="12"/>
  <c r="AN18" i="12"/>
  <c r="AM14" i="12"/>
  <c r="AM10" i="12"/>
  <c r="AN10" i="12" s="1"/>
  <c r="AM6" i="12"/>
  <c r="AN6" i="12" s="1"/>
  <c r="AK54" i="12"/>
  <c r="AK38" i="12"/>
  <c r="AK22" i="12"/>
  <c r="AK10" i="12"/>
  <c r="AL10" i="12"/>
  <c r="AM2" i="12"/>
  <c r="AM63" i="12"/>
  <c r="AN63" i="12" s="1"/>
  <c r="AM51" i="12"/>
  <c r="AN51" i="12"/>
  <c r="AM39" i="12"/>
  <c r="AN39" i="12" s="1"/>
  <c r="AM27" i="12"/>
  <c r="AN27" i="12" s="1"/>
  <c r="AM11" i="12"/>
  <c r="AN11" i="12" s="1"/>
  <c r="AK68" i="12"/>
  <c r="AL68" i="12" s="1"/>
  <c r="AK64" i="12"/>
  <c r="AK60" i="12"/>
  <c r="AL60" i="12" s="1"/>
  <c r="AK56" i="12"/>
  <c r="AL56" i="12" s="1"/>
  <c r="AK52" i="12"/>
  <c r="AL52" i="12" s="1"/>
  <c r="AK48" i="12"/>
  <c r="AL48" i="12" s="1"/>
  <c r="AK44" i="12"/>
  <c r="AL44" i="12" s="1"/>
  <c r="AK40" i="12"/>
  <c r="AL40" i="12" s="1"/>
  <c r="AK36" i="12"/>
  <c r="AL36" i="12" s="1"/>
  <c r="AK32" i="12"/>
  <c r="AL32" i="12" s="1"/>
  <c r="AK28" i="12"/>
  <c r="AL28" i="12" s="1"/>
  <c r="AK24" i="12"/>
  <c r="AL24" i="12" s="1"/>
  <c r="AK20" i="12"/>
  <c r="AL20" i="12"/>
  <c r="AK16" i="12"/>
  <c r="AL16" i="12" s="1"/>
  <c r="AK12" i="12"/>
  <c r="AK8" i="12"/>
  <c r="AL8" i="12" s="1"/>
  <c r="AK4" i="12"/>
  <c r="AL4" i="12" s="1"/>
  <c r="AM69" i="12"/>
  <c r="AM65" i="12"/>
  <c r="AN65" i="12" s="1"/>
  <c r="AM61" i="12"/>
  <c r="AM57" i="12"/>
  <c r="AN57" i="12"/>
  <c r="AM53" i="12"/>
  <c r="AN53" i="12" s="1"/>
  <c r="AM49" i="12"/>
  <c r="AM45" i="12"/>
  <c r="AM41" i="12"/>
  <c r="AN41" i="12" s="1"/>
  <c r="AM37" i="12"/>
  <c r="AN37" i="12" s="1"/>
  <c r="AM33" i="12"/>
  <c r="AM29" i="12"/>
  <c r="AM25" i="12"/>
  <c r="AM21" i="12"/>
  <c r="AM17" i="12"/>
  <c r="AN17" i="12" s="1"/>
  <c r="AM13" i="12"/>
  <c r="AN13" i="12" s="1"/>
  <c r="AM9" i="12"/>
  <c r="AN9" i="12" s="1"/>
  <c r="AM5" i="12"/>
  <c r="AK62" i="12"/>
  <c r="AL62" i="12" s="1"/>
  <c r="AK50" i="12"/>
  <c r="AK42" i="12"/>
  <c r="AK30" i="12"/>
  <c r="AK14" i="12"/>
  <c r="AL14" i="12" s="1"/>
  <c r="AM67" i="12"/>
  <c r="AM55" i="12"/>
  <c r="AN55" i="12" s="1"/>
  <c r="AM43" i="12"/>
  <c r="AN43" i="12" s="1"/>
  <c r="AM31" i="12"/>
  <c r="AN31" i="12" s="1"/>
  <c r="AM19" i="12"/>
  <c r="AN19" i="12" s="1"/>
  <c r="AM7" i="12"/>
  <c r="AN7" i="12"/>
  <c r="P4" i="6"/>
  <c r="X4" i="6" s="1"/>
  <c r="A5" i="1"/>
  <c r="P6" i="6"/>
  <c r="X6" i="6" s="1"/>
  <c r="AN2" i="12"/>
  <c r="AL2" i="12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P7" i="6"/>
  <c r="X7" i="6" s="1"/>
  <c r="F3" i="14"/>
  <c r="P8" i="6"/>
  <c r="X8" i="6" s="1"/>
  <c r="P9" i="6"/>
  <c r="X9" i="6" s="1"/>
  <c r="P10" i="6"/>
  <c r="X10" i="6" s="1"/>
  <c r="P11" i="6"/>
  <c r="X11" i="6" s="1"/>
  <c r="P12" i="6"/>
  <c r="X12" i="6" s="1"/>
  <c r="P13" i="6"/>
  <c r="X13" i="6" s="1"/>
  <c r="F5" i="14"/>
  <c r="L5" i="14" s="1"/>
  <c r="P14" i="6"/>
  <c r="X14" i="6" s="1"/>
  <c r="P15" i="6"/>
  <c r="X15" i="6" s="1"/>
  <c r="P16" i="6"/>
  <c r="X16" i="6" s="1"/>
  <c r="P17" i="6"/>
  <c r="X17" i="6" s="1"/>
  <c r="P18" i="6"/>
  <c r="X18" i="6" s="1"/>
  <c r="P19" i="6"/>
  <c r="X19" i="6" s="1"/>
  <c r="F7" i="14"/>
  <c r="L7" i="14" s="1"/>
  <c r="P20" i="6"/>
  <c r="X20" i="6" s="1"/>
  <c r="P21" i="6"/>
  <c r="X21" i="6" s="1"/>
  <c r="P22" i="6"/>
  <c r="X22" i="6" s="1"/>
  <c r="P23" i="6"/>
  <c r="X23" i="6" s="1"/>
  <c r="P24" i="6"/>
  <c r="X24" i="6" s="1"/>
  <c r="P25" i="6"/>
  <c r="X25" i="6" s="1"/>
  <c r="F9" i="14"/>
  <c r="L9" i="14" s="1"/>
  <c r="P26" i="6"/>
  <c r="X26" i="6" s="1"/>
  <c r="P27" i="6"/>
  <c r="X27" i="6" s="1"/>
  <c r="P28" i="6"/>
  <c r="X28" i="6" s="1"/>
  <c r="P29" i="6"/>
  <c r="X29" i="6" s="1"/>
  <c r="P30" i="6"/>
  <c r="X30" i="6" s="1"/>
  <c r="P31" i="6"/>
  <c r="X31" i="6" s="1"/>
  <c r="F11" i="14"/>
  <c r="L11" i="14" s="1"/>
  <c r="P32" i="6"/>
  <c r="X32" i="6" s="1"/>
  <c r="P33" i="6"/>
  <c r="X33" i="6" s="1"/>
  <c r="P34" i="6"/>
  <c r="X34" i="6" s="1"/>
  <c r="P35" i="6"/>
  <c r="X35" i="6" s="1"/>
  <c r="P36" i="6"/>
  <c r="X36" i="6" s="1"/>
  <c r="P37" i="6"/>
  <c r="X37" i="6" s="1"/>
  <c r="F13" i="14"/>
  <c r="L13" i="14" s="1"/>
  <c r="P38" i="6"/>
  <c r="X38" i="6" s="1"/>
  <c r="P39" i="6"/>
  <c r="X39" i="6" s="1"/>
  <c r="P40" i="6"/>
  <c r="X40" i="6" s="1"/>
  <c r="P41" i="6"/>
  <c r="X41" i="6" s="1"/>
  <c r="P42" i="6"/>
  <c r="X42" i="6" s="1"/>
  <c r="P43" i="6"/>
  <c r="X43" i="6" s="1"/>
  <c r="F15" i="14"/>
  <c r="L15" i="14" s="1"/>
  <c r="P44" i="6"/>
  <c r="X44" i="6" s="1"/>
  <c r="P45" i="6"/>
  <c r="X45" i="6" s="1"/>
  <c r="P46" i="6"/>
  <c r="X46" i="6" s="1"/>
  <c r="P47" i="6"/>
  <c r="X47" i="6" s="1"/>
  <c r="P48" i="6"/>
  <c r="X48" i="6" s="1"/>
  <c r="P49" i="6"/>
  <c r="X49" i="6" s="1"/>
  <c r="F17" i="14"/>
  <c r="L17" i="14" s="1"/>
  <c r="P50" i="6"/>
  <c r="X50" i="6" s="1"/>
  <c r="P51" i="6"/>
  <c r="X51" i="6" s="1"/>
  <c r="P52" i="6"/>
  <c r="X52" i="6" s="1"/>
  <c r="P53" i="6"/>
  <c r="X53" i="6" s="1"/>
  <c r="P54" i="6"/>
  <c r="X54" i="6" s="1"/>
  <c r="P55" i="6"/>
  <c r="X55" i="6" s="1"/>
  <c r="F19" i="14"/>
  <c r="L19" i="14" s="1"/>
  <c r="P56" i="6"/>
  <c r="X56" i="6" s="1"/>
  <c r="P57" i="6"/>
  <c r="X57" i="6" s="1"/>
  <c r="P58" i="6"/>
  <c r="X58" i="6" s="1"/>
  <c r="P59" i="6"/>
  <c r="X59" i="6" s="1"/>
  <c r="P60" i="6"/>
  <c r="X60" i="6" s="1"/>
  <c r="P61" i="6"/>
  <c r="X61" i="6" s="1"/>
  <c r="F21" i="14"/>
  <c r="L21" i="14" s="1"/>
  <c r="P62" i="6"/>
  <c r="X62" i="6" s="1"/>
  <c r="P63" i="6"/>
  <c r="X63" i="6" s="1"/>
  <c r="P64" i="6"/>
  <c r="X64" i="6" s="1"/>
  <c r="P65" i="6"/>
  <c r="X65" i="6" s="1"/>
  <c r="P66" i="6"/>
  <c r="X66" i="6" s="1"/>
  <c r="P67" i="6"/>
  <c r="X67" i="6" s="1"/>
  <c r="F23" i="14"/>
  <c r="L23" i="14" s="1"/>
  <c r="P68" i="6"/>
  <c r="X68" i="6" s="1"/>
  <c r="P69" i="6"/>
  <c r="X69" i="6" s="1"/>
  <c r="P70" i="6"/>
  <c r="X70" i="6" s="1"/>
  <c r="P71" i="6"/>
  <c r="X71" i="6" s="1"/>
  <c r="P72" i="6"/>
  <c r="X72" i="6" s="1"/>
  <c r="P73" i="6"/>
  <c r="X73" i="6" s="1"/>
  <c r="P74" i="6"/>
  <c r="X74" i="6" s="1"/>
  <c r="P75" i="6"/>
  <c r="X75" i="6" s="1"/>
  <c r="P76" i="6"/>
  <c r="X76" i="6" s="1"/>
  <c r="F26" i="14"/>
  <c r="L26" i="14" s="1"/>
  <c r="P77" i="6"/>
  <c r="X77" i="6" s="1"/>
  <c r="P78" i="6"/>
  <c r="X78" i="6" s="1"/>
  <c r="P79" i="6"/>
  <c r="X79" i="6" s="1"/>
  <c r="P80" i="6"/>
  <c r="X80" i="6" s="1"/>
  <c r="P81" i="6"/>
  <c r="X81" i="6" s="1"/>
  <c r="P82" i="6"/>
  <c r="X82" i="6" s="1"/>
  <c r="F28" i="14"/>
  <c r="L28" i="14" s="1"/>
  <c r="P83" i="6"/>
  <c r="X83" i="6" s="1"/>
  <c r="P84" i="6"/>
  <c r="X84" i="6" s="1"/>
  <c r="P85" i="6"/>
  <c r="X85" i="6" s="1"/>
  <c r="P86" i="6"/>
  <c r="X86" i="6" s="1"/>
  <c r="P87" i="6"/>
  <c r="X87" i="6" s="1"/>
  <c r="P88" i="6"/>
  <c r="X88" i="6" s="1"/>
  <c r="F30" i="14"/>
  <c r="L30" i="14" s="1"/>
  <c r="P89" i="6"/>
  <c r="X89" i="6" s="1"/>
  <c r="P90" i="6"/>
  <c r="X90" i="6" s="1"/>
  <c r="P91" i="6"/>
  <c r="X91" i="6" s="1"/>
  <c r="P92" i="6"/>
  <c r="X92" i="6" s="1"/>
  <c r="P93" i="6"/>
  <c r="X93" i="6" s="1"/>
  <c r="P94" i="6"/>
  <c r="X94" i="6" s="1"/>
  <c r="F32" i="14"/>
  <c r="L32" i="14" s="1"/>
  <c r="P95" i="6"/>
  <c r="X95" i="6" s="1"/>
  <c r="P96" i="6"/>
  <c r="X96" i="6" s="1"/>
  <c r="P97" i="6"/>
  <c r="X97" i="6" s="1"/>
  <c r="P98" i="6"/>
  <c r="X98" i="6" s="1"/>
  <c r="P99" i="6"/>
  <c r="X99" i="6" s="1"/>
  <c r="P100" i="6"/>
  <c r="X100" i="6" s="1"/>
  <c r="F34" i="14"/>
  <c r="L34" i="14" s="1"/>
  <c r="P101" i="6"/>
  <c r="X101" i="6" s="1"/>
  <c r="P102" i="6"/>
  <c r="X102" i="6" s="1"/>
  <c r="P103" i="6"/>
  <c r="X103" i="6" s="1"/>
  <c r="P104" i="6"/>
  <c r="X104" i="6" s="1"/>
  <c r="P105" i="6"/>
  <c r="X105" i="6" s="1"/>
  <c r="P106" i="6"/>
  <c r="X106" i="6" s="1"/>
  <c r="F36" i="14"/>
  <c r="L36" i="14" s="1"/>
  <c r="P107" i="6"/>
  <c r="X107" i="6" s="1"/>
  <c r="P108" i="6"/>
  <c r="X108" i="6" s="1"/>
  <c r="P109" i="6"/>
  <c r="X109" i="6" s="1"/>
  <c r="P110" i="6"/>
  <c r="X110" i="6" s="1"/>
  <c r="P111" i="6"/>
  <c r="X111" i="6" s="1"/>
  <c r="P112" i="6"/>
  <c r="X112" i="6" s="1"/>
  <c r="F38" i="14"/>
  <c r="L38" i="14" s="1"/>
  <c r="P113" i="6"/>
  <c r="X113" i="6" s="1"/>
  <c r="P114" i="6"/>
  <c r="X114" i="6" s="1"/>
  <c r="P115" i="6"/>
  <c r="X115" i="6" s="1"/>
  <c r="P116" i="6"/>
  <c r="X116" i="6" s="1"/>
  <c r="P117" i="6"/>
  <c r="X117" i="6" s="1"/>
  <c r="P118" i="6"/>
  <c r="X118" i="6" s="1"/>
  <c r="F40" i="14"/>
  <c r="L40" i="14" s="1"/>
  <c r="P119" i="6"/>
  <c r="X119" i="6" s="1"/>
  <c r="P120" i="6"/>
  <c r="X120" i="6" s="1"/>
  <c r="P121" i="6"/>
  <c r="X121" i="6" s="1"/>
  <c r="P122" i="6"/>
  <c r="X122" i="6" s="1"/>
  <c r="P123" i="6"/>
  <c r="X123" i="6" s="1"/>
  <c r="P124" i="6"/>
  <c r="X124" i="6" s="1"/>
  <c r="F42" i="14"/>
  <c r="L42" i="14" s="1"/>
  <c r="P125" i="6"/>
  <c r="X125" i="6" s="1"/>
  <c r="P126" i="6"/>
  <c r="X126" i="6" s="1"/>
  <c r="P127" i="6"/>
  <c r="X127" i="6" s="1"/>
  <c r="P128" i="6"/>
  <c r="X128" i="6" s="1"/>
  <c r="P129" i="6"/>
  <c r="X129" i="6" s="1"/>
  <c r="P130" i="6"/>
  <c r="X130" i="6" s="1"/>
  <c r="F44" i="14"/>
  <c r="L44" i="14" s="1"/>
  <c r="P131" i="6"/>
  <c r="X131" i="6" s="1"/>
  <c r="P132" i="6"/>
  <c r="X132" i="6" s="1"/>
  <c r="P133" i="6"/>
  <c r="X133" i="6" s="1"/>
  <c r="P134" i="6"/>
  <c r="X134" i="6" s="1"/>
  <c r="P135" i="6"/>
  <c r="X135" i="6" s="1"/>
  <c r="P136" i="6"/>
  <c r="X136" i="6" s="1"/>
  <c r="F46" i="14"/>
  <c r="L46" i="14" s="1"/>
  <c r="P137" i="6"/>
  <c r="X137" i="6" s="1"/>
  <c r="P138" i="6"/>
  <c r="X138" i="6" s="1"/>
  <c r="P139" i="6"/>
  <c r="X139" i="6" s="1"/>
  <c r="P140" i="6"/>
  <c r="X140" i="6" s="1"/>
  <c r="P141" i="6"/>
  <c r="X141" i="6" s="1"/>
  <c r="P142" i="6"/>
  <c r="X142" i="6" s="1"/>
  <c r="F48" i="14"/>
  <c r="L48" i="14" s="1"/>
  <c r="P143" i="6"/>
  <c r="X143" i="6" s="1"/>
  <c r="P144" i="6"/>
  <c r="X144" i="6" s="1"/>
  <c r="P145" i="6"/>
  <c r="X145" i="6" s="1"/>
  <c r="P146" i="6"/>
  <c r="X146" i="6" s="1"/>
  <c r="P147" i="6"/>
  <c r="X147" i="6" s="1"/>
  <c r="P148" i="6"/>
  <c r="X148" i="6" s="1"/>
  <c r="F50" i="14"/>
  <c r="L50" i="14" s="1"/>
  <c r="P149" i="6"/>
  <c r="X149" i="6" s="1"/>
  <c r="P150" i="6"/>
  <c r="X150" i="6" s="1"/>
  <c r="P151" i="6"/>
  <c r="X151" i="6" s="1"/>
  <c r="P152" i="6"/>
  <c r="X152" i="6" s="1"/>
  <c r="P153" i="6"/>
  <c r="X153" i="6" s="1"/>
  <c r="P154" i="6"/>
  <c r="X154" i="6" s="1"/>
  <c r="F52" i="14"/>
  <c r="L52" i="14" s="1"/>
  <c r="P155" i="6"/>
  <c r="X155" i="6" s="1"/>
  <c r="P156" i="6"/>
  <c r="X156" i="6" s="1"/>
  <c r="P157" i="6"/>
  <c r="X157" i="6" s="1"/>
  <c r="P158" i="6"/>
  <c r="X158" i="6" s="1"/>
  <c r="P159" i="6"/>
  <c r="X159" i="6" s="1"/>
  <c r="P160" i="6"/>
  <c r="X160" i="6" s="1"/>
  <c r="F54" i="14"/>
  <c r="L54" i="14" s="1"/>
  <c r="P161" i="6"/>
  <c r="X161" i="6" s="1"/>
  <c r="P162" i="6"/>
  <c r="X162" i="6" s="1"/>
  <c r="P163" i="6"/>
  <c r="X163" i="6" s="1"/>
  <c r="P164" i="6"/>
  <c r="X164" i="6" s="1"/>
  <c r="P165" i="6"/>
  <c r="X165" i="6" s="1"/>
  <c r="P166" i="6"/>
  <c r="X166" i="6" s="1"/>
  <c r="F56" i="14"/>
  <c r="L56" i="14" s="1"/>
  <c r="P167" i="6"/>
  <c r="X167" i="6" s="1"/>
  <c r="P168" i="6"/>
  <c r="X168" i="6" s="1"/>
  <c r="P169" i="6"/>
  <c r="X169" i="6" s="1"/>
  <c r="P170" i="6"/>
  <c r="X170" i="6" s="1"/>
  <c r="P171" i="6"/>
  <c r="X171" i="6" s="1"/>
  <c r="P172" i="6"/>
  <c r="X172" i="6" s="1"/>
  <c r="F58" i="14"/>
  <c r="L58" i="14" s="1"/>
  <c r="P173" i="6"/>
  <c r="X173" i="6" s="1"/>
  <c r="P174" i="6"/>
  <c r="X174" i="6" s="1"/>
  <c r="P175" i="6"/>
  <c r="X175" i="6" s="1"/>
  <c r="P176" i="6"/>
  <c r="X176" i="6" s="1"/>
  <c r="P177" i="6"/>
  <c r="X177" i="6" s="1"/>
  <c r="P178" i="6"/>
  <c r="X178" i="6" s="1"/>
  <c r="F60" i="14"/>
  <c r="L60" i="14" s="1"/>
  <c r="P179" i="6"/>
  <c r="X179" i="6" s="1"/>
  <c r="P180" i="6"/>
  <c r="X180" i="6" s="1"/>
  <c r="P181" i="6"/>
  <c r="X181" i="6" s="1"/>
  <c r="P182" i="6"/>
  <c r="X182" i="6" s="1"/>
  <c r="P183" i="6"/>
  <c r="X183" i="6" s="1"/>
  <c r="P184" i="6"/>
  <c r="X184" i="6" s="1"/>
  <c r="F62" i="14"/>
  <c r="L62" i="14" s="1"/>
  <c r="P185" i="6"/>
  <c r="X185" i="6" s="1"/>
  <c r="P186" i="6"/>
  <c r="X186" i="6" s="1"/>
  <c r="P187" i="6"/>
  <c r="X187" i="6" s="1"/>
  <c r="P188" i="6"/>
  <c r="X188" i="6" s="1"/>
  <c r="P189" i="6"/>
  <c r="X189" i="6" s="1"/>
  <c r="P190" i="6"/>
  <c r="X190" i="6" s="1"/>
  <c r="F64" i="14"/>
  <c r="L64" i="14" s="1"/>
  <c r="P191" i="6"/>
  <c r="X191" i="6" s="1"/>
  <c r="P192" i="6"/>
  <c r="X192" i="6" s="1"/>
  <c r="P193" i="6"/>
  <c r="X193" i="6" s="1"/>
  <c r="P194" i="6"/>
  <c r="X194" i="6" s="1"/>
  <c r="P195" i="6"/>
  <c r="X195" i="6" s="1"/>
  <c r="P196" i="6"/>
  <c r="X196" i="6" s="1"/>
  <c r="F66" i="14"/>
  <c r="L66" i="14" s="1"/>
  <c r="P197" i="6"/>
  <c r="X197" i="6" s="1"/>
  <c r="P198" i="6"/>
  <c r="X198" i="6" s="1"/>
  <c r="P199" i="6"/>
  <c r="X199" i="6" s="1"/>
  <c r="P200" i="6"/>
  <c r="X200" i="6" s="1"/>
  <c r="P201" i="6"/>
  <c r="X201" i="6" s="1"/>
  <c r="P202" i="6"/>
  <c r="X202" i="6" s="1"/>
  <c r="F68" i="14"/>
  <c r="L68" i="14" s="1"/>
  <c r="P203" i="6"/>
  <c r="X203" i="6" s="1"/>
  <c r="P204" i="6"/>
  <c r="X204" i="6" s="1"/>
  <c r="P205" i="6"/>
  <c r="X205" i="6" s="1"/>
  <c r="P206" i="6"/>
  <c r="X206" i="6" s="1"/>
  <c r="P207" i="6"/>
  <c r="X207" i="6" s="1"/>
  <c r="P208" i="6"/>
  <c r="X208" i="6" s="1"/>
  <c r="F70" i="14"/>
  <c r="L70" i="14" s="1"/>
  <c r="P209" i="6"/>
  <c r="X209" i="6" s="1"/>
  <c r="P210" i="6"/>
  <c r="X210" i="6" s="1"/>
  <c r="P211" i="6"/>
  <c r="X211" i="6" s="1"/>
  <c r="P212" i="6"/>
  <c r="X212" i="6" s="1"/>
  <c r="P213" i="6"/>
  <c r="X213" i="6" s="1"/>
  <c r="P214" i="6"/>
  <c r="X214" i="6" s="1"/>
  <c r="F72" i="14"/>
  <c r="L72" i="14" s="1"/>
  <c r="P215" i="6"/>
  <c r="X215" i="6" s="1"/>
  <c r="P216" i="6"/>
  <c r="X216" i="6" s="1"/>
  <c r="P217" i="6"/>
  <c r="X217" i="6" s="1"/>
  <c r="P218" i="6"/>
  <c r="X218" i="6" s="1"/>
  <c r="P219" i="6"/>
  <c r="X219" i="6" s="1"/>
  <c r="P220" i="6"/>
  <c r="X220" i="6" s="1"/>
  <c r="F74" i="14"/>
  <c r="L74" i="14" s="1"/>
  <c r="P221" i="6"/>
  <c r="X221" i="6" s="1"/>
  <c r="P222" i="6"/>
  <c r="X222" i="6" s="1"/>
  <c r="P223" i="6"/>
  <c r="X223" i="6" s="1"/>
  <c r="P224" i="6"/>
  <c r="X224" i="6" s="1"/>
  <c r="P225" i="6"/>
  <c r="X225" i="6" s="1"/>
  <c r="P226" i="6"/>
  <c r="X226" i="6" s="1"/>
  <c r="F76" i="14"/>
  <c r="L76" i="14" s="1"/>
  <c r="P227" i="6"/>
  <c r="X227" i="6" s="1"/>
  <c r="P228" i="6"/>
  <c r="X228" i="6" s="1"/>
  <c r="P229" i="6"/>
  <c r="X229" i="6" s="1"/>
  <c r="P230" i="6"/>
  <c r="X230" i="6" s="1"/>
  <c r="P231" i="6"/>
  <c r="X231" i="6" s="1"/>
  <c r="P232" i="6"/>
  <c r="X232" i="6" s="1"/>
  <c r="F78" i="14"/>
  <c r="L78" i="14" s="1"/>
  <c r="P233" i="6"/>
  <c r="X233" i="6" s="1"/>
  <c r="P234" i="6"/>
  <c r="X234" i="6" s="1"/>
  <c r="P235" i="6"/>
  <c r="X235" i="6" s="1"/>
  <c r="P236" i="6"/>
  <c r="X236" i="6" s="1"/>
  <c r="P237" i="6"/>
  <c r="X237" i="6" s="1"/>
  <c r="P238" i="6"/>
  <c r="X238" i="6" s="1"/>
  <c r="F80" i="14"/>
  <c r="L80" i="14" s="1"/>
  <c r="P239" i="6"/>
  <c r="X239" i="6" s="1"/>
  <c r="P240" i="6"/>
  <c r="X240" i="6" s="1"/>
  <c r="P241" i="6"/>
  <c r="X241" i="6" s="1"/>
  <c r="P242" i="6"/>
  <c r="X242" i="6" s="1"/>
  <c r="P243" i="6"/>
  <c r="X243" i="6" s="1"/>
  <c r="P244" i="6"/>
  <c r="X244" i="6" s="1"/>
  <c r="F82" i="14"/>
  <c r="L82" i="14" s="1"/>
  <c r="P245" i="6"/>
  <c r="X245" i="6" s="1"/>
  <c r="P246" i="6"/>
  <c r="X246" i="6" s="1"/>
  <c r="P247" i="6"/>
  <c r="X247" i="6" s="1"/>
  <c r="P248" i="6"/>
  <c r="X248" i="6" s="1"/>
  <c r="P249" i="6"/>
  <c r="X249" i="6" s="1"/>
  <c r="P250" i="6"/>
  <c r="X250" i="6" s="1"/>
  <c r="F84" i="14"/>
  <c r="L84" i="14" s="1"/>
  <c r="P251" i="6"/>
  <c r="X251" i="6" s="1"/>
  <c r="P252" i="6"/>
  <c r="X252" i="6" s="1"/>
  <c r="P253" i="6"/>
  <c r="X253" i="6" s="1"/>
  <c r="P254" i="6"/>
  <c r="X254" i="6" s="1"/>
  <c r="P255" i="6"/>
  <c r="X255" i="6" s="1"/>
  <c r="P256" i="6"/>
  <c r="X256" i="6" s="1"/>
  <c r="F86" i="14"/>
  <c r="L86" i="14" s="1"/>
  <c r="P257" i="6"/>
  <c r="X257" i="6" s="1"/>
  <c r="P258" i="6"/>
  <c r="X258" i="6" s="1"/>
  <c r="P259" i="6"/>
  <c r="X259" i="6" s="1"/>
  <c r="P260" i="6"/>
  <c r="X260" i="6" s="1"/>
  <c r="P261" i="6"/>
  <c r="X261" i="6" s="1"/>
  <c r="P262" i="6"/>
  <c r="X262" i="6" s="1"/>
  <c r="F88" i="14"/>
  <c r="L88" i="14" s="1"/>
  <c r="P263" i="6"/>
  <c r="X263" i="6" s="1"/>
  <c r="P264" i="6"/>
  <c r="X264" i="6" s="1"/>
  <c r="P265" i="6"/>
  <c r="X265" i="6" s="1"/>
  <c r="P266" i="6"/>
  <c r="X266" i="6" s="1"/>
  <c r="P267" i="6"/>
  <c r="X267" i="6" s="1"/>
  <c r="P268" i="6"/>
  <c r="X268" i="6" s="1"/>
  <c r="F90" i="14"/>
  <c r="L90" i="14" s="1"/>
  <c r="P269" i="6"/>
  <c r="X269" i="6" s="1"/>
  <c r="P270" i="6"/>
  <c r="X270" i="6" s="1"/>
  <c r="P271" i="6"/>
  <c r="P272" i="6"/>
  <c r="X272" i="6" s="1"/>
  <c r="P273" i="6"/>
  <c r="X273" i="6" s="1"/>
  <c r="P274" i="6"/>
  <c r="X274" i="6" s="1"/>
  <c r="F92" i="14"/>
  <c r="P275" i="6"/>
  <c r="X275" i="6" s="1"/>
  <c r="P276" i="6"/>
  <c r="X276" i="6" s="1"/>
  <c r="P277" i="6"/>
  <c r="P278" i="6"/>
  <c r="X278" i="6" s="1"/>
  <c r="P279" i="6"/>
  <c r="X279" i="6" s="1"/>
  <c r="P280" i="6"/>
  <c r="X280" i="6" s="1"/>
  <c r="F94" i="14"/>
  <c r="P281" i="6"/>
  <c r="X281" i="6" s="1"/>
  <c r="P282" i="6"/>
  <c r="X282" i="6" s="1"/>
  <c r="P283" i="6"/>
  <c r="P284" i="6"/>
  <c r="X284" i="6" s="1"/>
  <c r="P285" i="6"/>
  <c r="X285" i="6" s="1"/>
  <c r="P286" i="6"/>
  <c r="X286" i="6" s="1"/>
  <c r="F96" i="14"/>
  <c r="P287" i="6"/>
  <c r="X287" i="6" s="1"/>
  <c r="P288" i="6"/>
  <c r="X288" i="6" s="1"/>
  <c r="P289" i="6"/>
  <c r="P290" i="6"/>
  <c r="X290" i="6" s="1"/>
  <c r="P291" i="6"/>
  <c r="X291" i="6" s="1"/>
  <c r="P292" i="6"/>
  <c r="X292" i="6" s="1"/>
  <c r="F98" i="14"/>
  <c r="P293" i="6"/>
  <c r="X293" i="6" s="1"/>
  <c r="P294" i="6"/>
  <c r="X294" i="6" s="1"/>
  <c r="P295" i="6"/>
  <c r="P296" i="6"/>
  <c r="X296" i="6" s="1"/>
  <c r="P297" i="6"/>
  <c r="X297" i="6" s="1"/>
  <c r="P298" i="6"/>
  <c r="X298" i="6" s="1"/>
  <c r="F100" i="14"/>
  <c r="P299" i="6"/>
  <c r="X299" i="6" s="1"/>
  <c r="P300" i="6"/>
  <c r="X300" i="6" s="1"/>
  <c r="P301" i="6"/>
  <c r="P302" i="6"/>
  <c r="X302" i="6" s="1"/>
  <c r="P303" i="6"/>
  <c r="X303" i="6" s="1"/>
  <c r="P304" i="6"/>
  <c r="X304" i="6" s="1"/>
  <c r="F102" i="14"/>
  <c r="P305" i="6"/>
  <c r="X305" i="6" s="1"/>
  <c r="P306" i="6"/>
  <c r="X306" i="6" s="1"/>
  <c r="P307" i="6"/>
  <c r="P308" i="6"/>
  <c r="X308" i="6" s="1"/>
  <c r="P309" i="6"/>
  <c r="X309" i="6" s="1"/>
  <c r="P310" i="6"/>
  <c r="X310" i="6" s="1"/>
  <c r="F104" i="14"/>
  <c r="P311" i="6"/>
  <c r="X311" i="6" s="1"/>
  <c r="P312" i="6"/>
  <c r="X312" i="6" s="1"/>
  <c r="P313" i="6"/>
  <c r="P314" i="6"/>
  <c r="X314" i="6" s="1"/>
  <c r="P315" i="6"/>
  <c r="X315" i="6" s="1"/>
  <c r="P316" i="6"/>
  <c r="X316" i="6" s="1"/>
  <c r="F106" i="14"/>
  <c r="P317" i="6"/>
  <c r="X317" i="6" s="1"/>
  <c r="P318" i="6"/>
  <c r="X318" i="6" s="1"/>
  <c r="P319" i="6"/>
  <c r="P320" i="6"/>
  <c r="X320" i="6" s="1"/>
  <c r="P321" i="6"/>
  <c r="X321" i="6" s="1"/>
  <c r="P322" i="6"/>
  <c r="X322" i="6" s="1"/>
  <c r="F108" i="14"/>
  <c r="P323" i="6"/>
  <c r="X323" i="6" s="1"/>
  <c r="P324" i="6"/>
  <c r="X324" i="6" s="1"/>
  <c r="P325" i="6"/>
  <c r="P326" i="6"/>
  <c r="X326" i="6" s="1"/>
  <c r="P327" i="6"/>
  <c r="X327" i="6" s="1"/>
  <c r="P328" i="6"/>
  <c r="X328" i="6" s="1"/>
  <c r="F110" i="14"/>
  <c r="P329" i="6"/>
  <c r="X329" i="6" s="1"/>
  <c r="P330" i="6"/>
  <c r="X330" i="6" s="1"/>
  <c r="P331" i="6"/>
  <c r="P332" i="6"/>
  <c r="X332" i="6" s="1"/>
  <c r="P333" i="6"/>
  <c r="X333" i="6" s="1"/>
  <c r="P334" i="6"/>
  <c r="X334" i="6" s="1"/>
  <c r="F112" i="14"/>
  <c r="P335" i="6"/>
  <c r="X335" i="6" s="1"/>
  <c r="P336" i="6"/>
  <c r="X336" i="6" s="1"/>
  <c r="P337" i="6"/>
  <c r="P338" i="6"/>
  <c r="X338" i="6" s="1"/>
  <c r="P339" i="6"/>
  <c r="X339" i="6" s="1"/>
  <c r="P340" i="6"/>
  <c r="X340" i="6" s="1"/>
  <c r="F114" i="14"/>
  <c r="P341" i="6"/>
  <c r="X341" i="6" s="1"/>
  <c r="P342" i="6"/>
  <c r="X342" i="6" s="1"/>
  <c r="P343" i="6"/>
  <c r="P344" i="6"/>
  <c r="X344" i="6" s="1"/>
  <c r="P345" i="6"/>
  <c r="X345" i="6" s="1"/>
  <c r="P346" i="6"/>
  <c r="X346" i="6" s="1"/>
  <c r="F116" i="14"/>
  <c r="P347" i="6"/>
  <c r="X347" i="6" s="1"/>
  <c r="P348" i="6"/>
  <c r="X348" i="6" s="1"/>
  <c r="P349" i="6"/>
  <c r="P350" i="6"/>
  <c r="X350" i="6" s="1"/>
  <c r="P351" i="6"/>
  <c r="X351" i="6" s="1"/>
  <c r="P352" i="6"/>
  <c r="X352" i="6" s="1"/>
  <c r="F118" i="14"/>
  <c r="P353" i="6"/>
  <c r="X353" i="6" s="1"/>
  <c r="P354" i="6"/>
  <c r="X354" i="6" s="1"/>
  <c r="P355" i="6"/>
  <c r="P356" i="6"/>
  <c r="X356" i="6" s="1"/>
  <c r="P357" i="6"/>
  <c r="X357" i="6" s="1"/>
  <c r="P358" i="6"/>
  <c r="X358" i="6" s="1"/>
  <c r="F120" i="14"/>
  <c r="P359" i="6"/>
  <c r="X359" i="6" s="1"/>
  <c r="P360" i="6"/>
  <c r="X360" i="6" s="1"/>
  <c r="P361" i="6"/>
  <c r="P362" i="6"/>
  <c r="X362" i="6" s="1"/>
  <c r="P363" i="6"/>
  <c r="X363" i="6" s="1"/>
  <c r="P364" i="6"/>
  <c r="X364" i="6" s="1"/>
  <c r="F122" i="14"/>
  <c r="P365" i="6"/>
  <c r="X365" i="6" s="1"/>
  <c r="P366" i="6"/>
  <c r="X366" i="6" s="1"/>
  <c r="P367" i="6"/>
  <c r="P368" i="6"/>
  <c r="X368" i="6" s="1"/>
  <c r="P369" i="6"/>
  <c r="X369" i="6" s="1"/>
  <c r="P370" i="6"/>
  <c r="X370" i="6" s="1"/>
  <c r="F124" i="14"/>
  <c r="P371" i="6"/>
  <c r="X371" i="6" s="1"/>
  <c r="P372" i="6"/>
  <c r="X372" i="6" s="1"/>
  <c r="P373" i="6"/>
  <c r="P374" i="6"/>
  <c r="X374" i="6" s="1"/>
  <c r="P375" i="6"/>
  <c r="X375" i="6" s="1"/>
  <c r="P376" i="6"/>
  <c r="X376" i="6" s="1"/>
  <c r="F126" i="14"/>
  <c r="P377" i="6"/>
  <c r="X377" i="6" s="1"/>
  <c r="P378" i="6"/>
  <c r="X378" i="6" s="1"/>
  <c r="P379" i="6"/>
  <c r="P380" i="6"/>
  <c r="X380" i="6" s="1"/>
  <c r="P381" i="6"/>
  <c r="X381" i="6" s="1"/>
  <c r="P382" i="6"/>
  <c r="X382" i="6" s="1"/>
  <c r="F128" i="14"/>
  <c r="P383" i="6"/>
  <c r="X383" i="6" s="1"/>
  <c r="P384" i="6"/>
  <c r="X384" i="6" s="1"/>
  <c r="P385" i="6"/>
  <c r="P386" i="6"/>
  <c r="X386" i="6" s="1"/>
  <c r="P387" i="6"/>
  <c r="X387" i="6" s="1"/>
  <c r="P388" i="6"/>
  <c r="X388" i="6" s="1"/>
  <c r="F130" i="14"/>
  <c r="P389" i="6"/>
  <c r="X389" i="6" s="1"/>
  <c r="P390" i="6"/>
  <c r="X390" i="6" s="1"/>
  <c r="P391" i="6"/>
  <c r="P392" i="6"/>
  <c r="X392" i="6" s="1"/>
  <c r="P393" i="6"/>
  <c r="X393" i="6" s="1"/>
  <c r="P394" i="6"/>
  <c r="X394" i="6" s="1"/>
  <c r="F132" i="14"/>
  <c r="P395" i="6"/>
  <c r="X395" i="6" s="1"/>
  <c r="P396" i="6"/>
  <c r="X396" i="6" s="1"/>
  <c r="P397" i="6"/>
  <c r="P398" i="6"/>
  <c r="X398" i="6" s="1"/>
  <c r="P399" i="6"/>
  <c r="X399" i="6" s="1"/>
  <c r="P400" i="6"/>
  <c r="X400" i="6" s="1"/>
  <c r="F134" i="14"/>
  <c r="P401" i="6"/>
  <c r="X401" i="6" s="1"/>
  <c r="P402" i="6"/>
  <c r="X402" i="6" s="1"/>
  <c r="P403" i="6"/>
  <c r="P404" i="6"/>
  <c r="X404" i="6" s="1"/>
  <c r="P405" i="6"/>
  <c r="X405" i="6" s="1"/>
  <c r="P406" i="6"/>
  <c r="X406" i="6" s="1"/>
  <c r="F136" i="14"/>
  <c r="P407" i="6"/>
  <c r="X407" i="6" s="1"/>
  <c r="P408" i="6"/>
  <c r="X408" i="6" s="1"/>
  <c r="P409" i="6"/>
  <c r="P410" i="6"/>
  <c r="X410" i="6" s="1"/>
  <c r="P411" i="6"/>
  <c r="X411" i="6" s="1"/>
  <c r="P412" i="6"/>
  <c r="X412" i="6" s="1"/>
  <c r="F138" i="14"/>
  <c r="P413" i="6"/>
  <c r="X413" i="6" s="1"/>
  <c r="P414" i="6"/>
  <c r="X414" i="6" s="1"/>
  <c r="P415" i="6"/>
  <c r="P416" i="6"/>
  <c r="X416" i="6" s="1"/>
  <c r="P417" i="6"/>
  <c r="X417" i="6" s="1"/>
  <c r="P418" i="6"/>
  <c r="X418" i="6" s="1"/>
  <c r="F140" i="14"/>
  <c r="P419" i="6"/>
  <c r="X419" i="6" s="1"/>
  <c r="P420" i="6"/>
  <c r="X420" i="6" s="1"/>
  <c r="P421" i="6"/>
  <c r="P422" i="6"/>
  <c r="X422" i="6" s="1"/>
  <c r="P423" i="6"/>
  <c r="X423" i="6" s="1"/>
  <c r="P424" i="6"/>
  <c r="X424" i="6" s="1"/>
  <c r="F142" i="14"/>
  <c r="P425" i="6"/>
  <c r="X425" i="6" s="1"/>
  <c r="P426" i="6"/>
  <c r="X426" i="6" s="1"/>
  <c r="P427" i="6"/>
  <c r="P428" i="6"/>
  <c r="X428" i="6" s="1"/>
  <c r="P429" i="6"/>
  <c r="X429" i="6" s="1"/>
  <c r="P430" i="6"/>
  <c r="X430" i="6" s="1"/>
  <c r="F144" i="14"/>
  <c r="P431" i="6"/>
  <c r="X431" i="6" s="1"/>
  <c r="P432" i="6"/>
  <c r="X432" i="6" s="1"/>
  <c r="P433" i="6"/>
  <c r="P434" i="6"/>
  <c r="X434" i="6" s="1"/>
  <c r="P435" i="6"/>
  <c r="X435" i="6" s="1"/>
  <c r="P436" i="6"/>
  <c r="X436" i="6" s="1"/>
  <c r="F146" i="14"/>
  <c r="P437" i="6"/>
  <c r="X437" i="6" s="1"/>
  <c r="P438" i="6"/>
  <c r="X438" i="6" s="1"/>
  <c r="P439" i="6"/>
  <c r="P440" i="6"/>
  <c r="X440" i="6" s="1"/>
  <c r="P441" i="6"/>
  <c r="X441" i="6" s="1"/>
  <c r="P442" i="6"/>
  <c r="X442" i="6" s="1"/>
  <c r="F148" i="14"/>
  <c r="P443" i="6"/>
  <c r="X443" i="6" s="1"/>
  <c r="P444" i="6"/>
  <c r="X444" i="6" s="1"/>
  <c r="P445" i="6"/>
  <c r="P446" i="6"/>
  <c r="X446" i="6" s="1"/>
  <c r="P447" i="6"/>
  <c r="X447" i="6" s="1"/>
  <c r="P448" i="6"/>
  <c r="X448" i="6" s="1"/>
  <c r="F150" i="14"/>
  <c r="P449" i="6"/>
  <c r="X449" i="6" s="1"/>
  <c r="P450" i="6"/>
  <c r="X450" i="6" s="1"/>
  <c r="P451" i="6"/>
  <c r="P452" i="6"/>
  <c r="X452" i="6" s="1"/>
  <c r="P453" i="6"/>
  <c r="X453" i="6" s="1"/>
  <c r="P454" i="6"/>
  <c r="X454" i="6" s="1"/>
  <c r="F152" i="14"/>
  <c r="P455" i="6"/>
  <c r="X455" i="6" s="1"/>
  <c r="P456" i="6"/>
  <c r="X456" i="6" s="1"/>
  <c r="P457" i="6"/>
  <c r="P458" i="6"/>
  <c r="X458" i="6" s="1"/>
  <c r="P459" i="6"/>
  <c r="X459" i="6" s="1"/>
  <c r="P460" i="6"/>
  <c r="X460" i="6" s="1"/>
  <c r="F154" i="14"/>
  <c r="P461" i="6"/>
  <c r="X461" i="6" s="1"/>
  <c r="P462" i="6"/>
  <c r="X462" i="6" s="1"/>
  <c r="P463" i="6"/>
  <c r="P464" i="6"/>
  <c r="X464" i="6" s="1"/>
  <c r="P465" i="6"/>
  <c r="X465" i="6" s="1"/>
  <c r="P466" i="6"/>
  <c r="X466" i="6" s="1"/>
  <c r="F156" i="14"/>
  <c r="P467" i="6"/>
  <c r="X467" i="6" s="1"/>
  <c r="P468" i="6"/>
  <c r="X468" i="6" s="1"/>
  <c r="P469" i="6"/>
  <c r="P470" i="6"/>
  <c r="X470" i="6" s="1"/>
  <c r="P471" i="6"/>
  <c r="X471" i="6" s="1"/>
  <c r="P472" i="6"/>
  <c r="X472" i="6" s="1"/>
  <c r="F158" i="14"/>
  <c r="P473" i="6"/>
  <c r="X473" i="6" s="1"/>
  <c r="P474" i="6"/>
  <c r="X474" i="6" s="1"/>
  <c r="P475" i="6"/>
  <c r="P476" i="6"/>
  <c r="X476" i="6" s="1"/>
  <c r="P477" i="6"/>
  <c r="X477" i="6" s="1"/>
  <c r="P478" i="6"/>
  <c r="X478" i="6" s="1"/>
  <c r="F160" i="14"/>
  <c r="P479" i="6"/>
  <c r="X479" i="6" s="1"/>
  <c r="P480" i="6"/>
  <c r="X480" i="6" s="1"/>
  <c r="P481" i="6"/>
  <c r="P482" i="6"/>
  <c r="X482" i="6" s="1"/>
  <c r="P483" i="6"/>
  <c r="X483" i="6" s="1"/>
  <c r="P484" i="6"/>
  <c r="X484" i="6" s="1"/>
  <c r="F162" i="14"/>
  <c r="P485" i="6"/>
  <c r="X485" i="6" s="1"/>
  <c r="P486" i="6"/>
  <c r="X486" i="6" s="1"/>
  <c r="P487" i="6"/>
  <c r="P488" i="6"/>
  <c r="X488" i="6" s="1"/>
  <c r="P489" i="6"/>
  <c r="X489" i="6" s="1"/>
  <c r="P490" i="6"/>
  <c r="X490" i="6" s="1"/>
  <c r="F164" i="14"/>
  <c r="P491" i="6"/>
  <c r="X491" i="6" s="1"/>
  <c r="P492" i="6"/>
  <c r="X492" i="6" s="1"/>
  <c r="P493" i="6"/>
  <c r="P494" i="6"/>
  <c r="X494" i="6" s="1"/>
  <c r="P495" i="6"/>
  <c r="X495" i="6" s="1"/>
  <c r="P496" i="6"/>
  <c r="X496" i="6" s="1"/>
  <c r="F166" i="14"/>
  <c r="P497" i="6"/>
  <c r="X497" i="6" s="1"/>
  <c r="P498" i="6"/>
  <c r="X498" i="6" s="1"/>
  <c r="P499" i="6"/>
  <c r="P500" i="6"/>
  <c r="X500" i="6" s="1"/>
  <c r="P501" i="6"/>
  <c r="X501" i="6" s="1"/>
  <c r="P502" i="6"/>
  <c r="X502" i="6" s="1"/>
  <c r="F168" i="14"/>
  <c r="P503" i="6"/>
  <c r="X503" i="6" s="1"/>
  <c r="P504" i="6"/>
  <c r="X504" i="6" s="1"/>
  <c r="P505" i="6"/>
  <c r="P506" i="6"/>
  <c r="X506" i="6" s="1"/>
  <c r="P507" i="6"/>
  <c r="X507" i="6" s="1"/>
  <c r="P508" i="6"/>
  <c r="X508" i="6" s="1"/>
  <c r="F170" i="14"/>
  <c r="P509" i="6"/>
  <c r="X509" i="6" s="1"/>
  <c r="P510" i="6"/>
  <c r="X510" i="6" s="1"/>
  <c r="P511" i="6"/>
  <c r="P512" i="6"/>
  <c r="X512" i="6" s="1"/>
  <c r="P513" i="6"/>
  <c r="X513" i="6" s="1"/>
  <c r="P514" i="6"/>
  <c r="X514" i="6" s="1"/>
  <c r="F172" i="14"/>
  <c r="P515" i="6"/>
  <c r="X515" i="6" s="1"/>
  <c r="P516" i="6"/>
  <c r="X516" i="6" s="1"/>
  <c r="P517" i="6"/>
  <c r="P518" i="6"/>
  <c r="X518" i="6" s="1"/>
  <c r="P519" i="6"/>
  <c r="X519" i="6" s="1"/>
  <c r="P520" i="6"/>
  <c r="X520" i="6" s="1"/>
  <c r="F174" i="14"/>
  <c r="P521" i="6"/>
  <c r="X521" i="6" s="1"/>
  <c r="P522" i="6"/>
  <c r="X522" i="6" s="1"/>
  <c r="P523" i="6"/>
  <c r="P524" i="6"/>
  <c r="X524" i="6" s="1"/>
  <c r="P525" i="6"/>
  <c r="X525" i="6" s="1"/>
  <c r="P526" i="6"/>
  <c r="X526" i="6" s="1"/>
  <c r="F176" i="14"/>
  <c r="P527" i="6"/>
  <c r="X527" i="6" s="1"/>
  <c r="P528" i="6"/>
  <c r="X528" i="6" s="1"/>
  <c r="P529" i="6"/>
  <c r="P530" i="6"/>
  <c r="X530" i="6" s="1"/>
  <c r="P531" i="6"/>
  <c r="X531" i="6" s="1"/>
  <c r="P532" i="6"/>
  <c r="X532" i="6" s="1"/>
  <c r="F178" i="14"/>
  <c r="P533" i="6"/>
  <c r="X533" i="6" s="1"/>
  <c r="P534" i="6"/>
  <c r="X534" i="6" s="1"/>
  <c r="P535" i="6"/>
  <c r="P536" i="6"/>
  <c r="X536" i="6" s="1"/>
  <c r="P537" i="6"/>
  <c r="X537" i="6" s="1"/>
  <c r="P538" i="6"/>
  <c r="X538" i="6" s="1"/>
  <c r="F180" i="14"/>
  <c r="P539" i="6"/>
  <c r="X539" i="6" s="1"/>
  <c r="P540" i="6"/>
  <c r="X540" i="6" s="1"/>
  <c r="P541" i="6"/>
  <c r="P542" i="6"/>
  <c r="X542" i="6" s="1"/>
  <c r="P543" i="6"/>
  <c r="X543" i="6" s="1"/>
  <c r="P544" i="6"/>
  <c r="X544" i="6" s="1"/>
  <c r="F182" i="14"/>
  <c r="P545" i="6"/>
  <c r="X545" i="6" s="1"/>
  <c r="P546" i="6"/>
  <c r="X546" i="6" s="1"/>
  <c r="P547" i="6"/>
  <c r="P548" i="6"/>
  <c r="X548" i="6" s="1"/>
  <c r="P549" i="6"/>
  <c r="X549" i="6" s="1"/>
  <c r="P550" i="6"/>
  <c r="X550" i="6" s="1"/>
  <c r="F184" i="14"/>
  <c r="P551" i="6"/>
  <c r="X551" i="6" s="1"/>
  <c r="P552" i="6"/>
  <c r="X552" i="6" s="1"/>
  <c r="P553" i="6"/>
  <c r="P554" i="6"/>
  <c r="X554" i="6" s="1"/>
  <c r="P555" i="6"/>
  <c r="X555" i="6" s="1"/>
  <c r="P556" i="6"/>
  <c r="X556" i="6" s="1"/>
  <c r="F186" i="14"/>
  <c r="P557" i="6"/>
  <c r="X557" i="6" s="1"/>
  <c r="P558" i="6"/>
  <c r="X558" i="6" s="1"/>
  <c r="P559" i="6"/>
  <c r="P560" i="6"/>
  <c r="X560" i="6" s="1"/>
  <c r="P561" i="6"/>
  <c r="X561" i="6" s="1"/>
  <c r="P562" i="6"/>
  <c r="X562" i="6" s="1"/>
  <c r="F188" i="14"/>
  <c r="P563" i="6"/>
  <c r="X563" i="6" s="1"/>
  <c r="P564" i="6"/>
  <c r="X564" i="6" s="1"/>
  <c r="P565" i="6"/>
  <c r="P566" i="6"/>
  <c r="X566" i="6" s="1"/>
  <c r="P567" i="6"/>
  <c r="X567" i="6" s="1"/>
  <c r="P568" i="6"/>
  <c r="X568" i="6" s="1"/>
  <c r="F190" i="14"/>
  <c r="P569" i="6"/>
  <c r="X569" i="6" s="1"/>
  <c r="P570" i="6"/>
  <c r="X570" i="6" s="1"/>
  <c r="P571" i="6"/>
  <c r="P572" i="6"/>
  <c r="X572" i="6" s="1"/>
  <c r="P573" i="6"/>
  <c r="X573" i="6" s="1"/>
  <c r="P574" i="6"/>
  <c r="X574" i="6" s="1"/>
  <c r="F192" i="14"/>
  <c r="P575" i="6"/>
  <c r="X575" i="6" s="1"/>
  <c r="P576" i="6"/>
  <c r="X576" i="6" s="1"/>
  <c r="P577" i="6"/>
  <c r="P578" i="6"/>
  <c r="X578" i="6" s="1"/>
  <c r="P579" i="6"/>
  <c r="X579" i="6" s="1"/>
  <c r="P580" i="6"/>
  <c r="X580" i="6" s="1"/>
  <c r="F194" i="14"/>
  <c r="P581" i="6"/>
  <c r="X581" i="6" s="1"/>
  <c r="P582" i="6"/>
  <c r="X582" i="6" s="1"/>
  <c r="P583" i="6"/>
  <c r="P584" i="6"/>
  <c r="X584" i="6" s="1"/>
  <c r="P585" i="6"/>
  <c r="X585" i="6" s="1"/>
  <c r="P586" i="6"/>
  <c r="X586" i="6" s="1"/>
  <c r="F196" i="14"/>
  <c r="P587" i="6"/>
  <c r="X587" i="6" s="1"/>
  <c r="P588" i="6"/>
  <c r="X588" i="6" s="1"/>
  <c r="P589" i="6"/>
  <c r="P590" i="6"/>
  <c r="X590" i="6" s="1"/>
  <c r="P591" i="6"/>
  <c r="X591" i="6" s="1"/>
  <c r="P592" i="6"/>
  <c r="X592" i="6" s="1"/>
  <c r="F198" i="14"/>
  <c r="P593" i="6"/>
  <c r="X593" i="6" s="1"/>
  <c r="P594" i="6"/>
  <c r="X594" i="6" s="1"/>
  <c r="P595" i="6"/>
  <c r="P596" i="6"/>
  <c r="X596" i="6" s="1"/>
  <c r="P597" i="6"/>
  <c r="X597" i="6" s="1"/>
  <c r="P598" i="6"/>
  <c r="X598" i="6" s="1"/>
  <c r="F200" i="14"/>
  <c r="P599" i="6"/>
  <c r="X599" i="6" s="1"/>
  <c r="P600" i="6"/>
  <c r="X600" i="6" s="1"/>
  <c r="P601" i="6"/>
  <c r="P602" i="6"/>
  <c r="X602" i="6" s="1"/>
  <c r="P603" i="6"/>
  <c r="X603" i="6" s="1"/>
  <c r="P604" i="6"/>
  <c r="X604" i="6" s="1"/>
  <c r="F202" i="14"/>
  <c r="P605" i="6"/>
  <c r="X605" i="6" s="1"/>
  <c r="P606" i="6"/>
  <c r="X606" i="6" s="1"/>
  <c r="P607" i="6"/>
  <c r="P608" i="6"/>
  <c r="X608" i="6" s="1"/>
  <c r="P609" i="6"/>
  <c r="X609" i="6" s="1"/>
  <c r="P610" i="6"/>
  <c r="X610" i="6" s="1"/>
  <c r="F204" i="14"/>
  <c r="P611" i="6"/>
  <c r="X611" i="6" s="1"/>
  <c r="P612" i="6"/>
  <c r="X612" i="6" s="1"/>
  <c r="P613" i="6"/>
  <c r="P614" i="6"/>
  <c r="X614" i="6" s="1"/>
  <c r="P615" i="6"/>
  <c r="X615" i="6" s="1"/>
  <c r="P616" i="6"/>
  <c r="X616" i="6" s="1"/>
  <c r="F206" i="14"/>
  <c r="P617" i="6"/>
  <c r="X617" i="6" s="1"/>
  <c r="P618" i="6"/>
  <c r="X618" i="6" s="1"/>
  <c r="P619" i="6"/>
  <c r="P620" i="6"/>
  <c r="X620" i="6" s="1"/>
  <c r="P621" i="6"/>
  <c r="X621" i="6" s="1"/>
  <c r="P622" i="6"/>
  <c r="X622" i="6" s="1"/>
  <c r="F208" i="14"/>
  <c r="P623" i="6"/>
  <c r="X623" i="6" s="1"/>
  <c r="P624" i="6"/>
  <c r="X624" i="6" s="1"/>
  <c r="P625" i="6"/>
  <c r="P626" i="6"/>
  <c r="X626" i="6" s="1"/>
  <c r="P627" i="6"/>
  <c r="X627" i="6" s="1"/>
  <c r="P628" i="6"/>
  <c r="X628" i="6" s="1"/>
  <c r="F210" i="14"/>
  <c r="P629" i="6"/>
  <c r="X629" i="6" s="1"/>
  <c r="P630" i="6"/>
  <c r="X630" i="6" s="1"/>
  <c r="P631" i="6"/>
  <c r="P632" i="6"/>
  <c r="X632" i="6" s="1"/>
  <c r="P633" i="6"/>
  <c r="X633" i="6" s="1"/>
  <c r="P634" i="6"/>
  <c r="X634" i="6" s="1"/>
  <c r="F212" i="14"/>
  <c r="P635" i="6"/>
  <c r="X635" i="6" s="1"/>
  <c r="P636" i="6"/>
  <c r="X636" i="6" s="1"/>
  <c r="P637" i="6"/>
  <c r="P638" i="6"/>
  <c r="X638" i="6" s="1"/>
  <c r="P639" i="6"/>
  <c r="X639" i="6" s="1"/>
  <c r="P640" i="6"/>
  <c r="X640" i="6" s="1"/>
  <c r="F214" i="14"/>
  <c r="P641" i="6"/>
  <c r="X641" i="6" s="1"/>
  <c r="P642" i="6"/>
  <c r="X642" i="6" s="1"/>
  <c r="P643" i="6"/>
  <c r="P644" i="6"/>
  <c r="X644" i="6" s="1"/>
  <c r="P645" i="6"/>
  <c r="X645" i="6" s="1"/>
  <c r="P646" i="6"/>
  <c r="X646" i="6" s="1"/>
  <c r="F216" i="14"/>
  <c r="P647" i="6"/>
  <c r="X647" i="6" s="1"/>
  <c r="P648" i="6"/>
  <c r="X648" i="6" s="1"/>
  <c r="P649" i="6"/>
  <c r="P650" i="6"/>
  <c r="X650" i="6" s="1"/>
  <c r="P651" i="6"/>
  <c r="X651" i="6" s="1"/>
  <c r="P652" i="6"/>
  <c r="X652" i="6" s="1"/>
  <c r="F218" i="14"/>
  <c r="P653" i="6"/>
  <c r="X653" i="6" s="1"/>
  <c r="P654" i="6"/>
  <c r="X654" i="6" s="1"/>
  <c r="P655" i="6"/>
  <c r="P656" i="6"/>
  <c r="X656" i="6" s="1"/>
  <c r="P657" i="6"/>
  <c r="X657" i="6" s="1"/>
  <c r="P658" i="6"/>
  <c r="X658" i="6" s="1"/>
  <c r="F220" i="14"/>
  <c r="P659" i="6"/>
  <c r="X659" i="6" s="1"/>
  <c r="P660" i="6"/>
  <c r="X660" i="6" s="1"/>
  <c r="P661" i="6"/>
  <c r="P662" i="6"/>
  <c r="X662" i="6" s="1"/>
  <c r="P663" i="6"/>
  <c r="X663" i="6" s="1"/>
  <c r="P664" i="6"/>
  <c r="X664" i="6" s="1"/>
  <c r="F222" i="14"/>
  <c r="P665" i="6"/>
  <c r="X665" i="6" s="1"/>
  <c r="P666" i="6"/>
  <c r="X666" i="6" s="1"/>
  <c r="P667" i="6"/>
  <c r="P668" i="6"/>
  <c r="X668" i="6" s="1"/>
  <c r="P669" i="6"/>
  <c r="X669" i="6" s="1"/>
  <c r="P670" i="6"/>
  <c r="X670" i="6" s="1"/>
  <c r="F224" i="14"/>
  <c r="P671" i="6"/>
  <c r="X671" i="6" s="1"/>
  <c r="P672" i="6"/>
  <c r="X672" i="6" s="1"/>
  <c r="P673" i="6"/>
  <c r="P674" i="6"/>
  <c r="X674" i="6" s="1"/>
  <c r="P675" i="6"/>
  <c r="X675" i="6" s="1"/>
  <c r="P676" i="6"/>
  <c r="X676" i="6" s="1"/>
  <c r="F226" i="14"/>
  <c r="P677" i="6"/>
  <c r="X677" i="6" s="1"/>
  <c r="P678" i="6"/>
  <c r="X678" i="6" s="1"/>
  <c r="P679" i="6"/>
  <c r="P680" i="6"/>
  <c r="X680" i="6" s="1"/>
  <c r="P681" i="6"/>
  <c r="X681" i="6" s="1"/>
  <c r="P682" i="6"/>
  <c r="X682" i="6" s="1"/>
  <c r="F228" i="14"/>
  <c r="P683" i="6"/>
  <c r="X683" i="6" s="1"/>
  <c r="P684" i="6"/>
  <c r="X684" i="6" s="1"/>
  <c r="P685" i="6"/>
  <c r="P686" i="6"/>
  <c r="X686" i="6" s="1"/>
  <c r="P687" i="6"/>
  <c r="X687" i="6" s="1"/>
  <c r="P688" i="6"/>
  <c r="X688" i="6" s="1"/>
  <c r="F230" i="14"/>
  <c r="P689" i="6"/>
  <c r="X689" i="6" s="1"/>
  <c r="P690" i="6"/>
  <c r="X690" i="6" s="1"/>
  <c r="P691" i="6"/>
  <c r="P692" i="6"/>
  <c r="X692" i="6" s="1"/>
  <c r="P693" i="6"/>
  <c r="X693" i="6" s="1"/>
  <c r="P694" i="6"/>
  <c r="X694" i="6" s="1"/>
  <c r="F232" i="14"/>
  <c r="P695" i="6"/>
  <c r="X695" i="6" s="1"/>
  <c r="P696" i="6"/>
  <c r="X696" i="6" s="1"/>
  <c r="P697" i="6"/>
  <c r="P698" i="6"/>
  <c r="X698" i="6" s="1"/>
  <c r="P699" i="6"/>
  <c r="X699" i="6" s="1"/>
  <c r="P700" i="6"/>
  <c r="X700" i="6" s="1"/>
  <c r="F234" i="14"/>
  <c r="P701" i="6"/>
  <c r="X701" i="6" s="1"/>
  <c r="P702" i="6"/>
  <c r="X702" i="6" s="1"/>
  <c r="P703" i="6"/>
  <c r="P704" i="6"/>
  <c r="X704" i="6" s="1"/>
  <c r="P705" i="6"/>
  <c r="X705" i="6" s="1"/>
  <c r="P706" i="6"/>
  <c r="X706" i="6" s="1"/>
  <c r="F236" i="14"/>
  <c r="P707" i="6"/>
  <c r="X707" i="6" s="1"/>
  <c r="P708" i="6"/>
  <c r="X708" i="6" s="1"/>
  <c r="P709" i="6"/>
  <c r="P710" i="6"/>
  <c r="X710" i="6" s="1"/>
  <c r="P711" i="6"/>
  <c r="X711" i="6" s="1"/>
  <c r="P712" i="6"/>
  <c r="X712" i="6" s="1"/>
  <c r="F238" i="14"/>
  <c r="P713" i="6"/>
  <c r="X713" i="6" s="1"/>
  <c r="P714" i="6"/>
  <c r="X714" i="6" s="1"/>
  <c r="P715" i="6"/>
  <c r="P716" i="6"/>
  <c r="X716" i="6" s="1"/>
  <c r="P717" i="6"/>
  <c r="X717" i="6" s="1"/>
  <c r="P718" i="6"/>
  <c r="X718" i="6" s="1"/>
  <c r="F240" i="14"/>
  <c r="P719" i="6"/>
  <c r="X719" i="6" s="1"/>
  <c r="P720" i="6"/>
  <c r="X720" i="6" s="1"/>
  <c r="P721" i="6"/>
  <c r="P722" i="6"/>
  <c r="X722" i="6" s="1"/>
  <c r="P723" i="6"/>
  <c r="X723" i="6" s="1"/>
  <c r="P724" i="6"/>
  <c r="X724" i="6" s="1"/>
  <c r="F242" i="14"/>
  <c r="P725" i="6"/>
  <c r="X725" i="6" s="1"/>
  <c r="P726" i="6"/>
  <c r="X726" i="6" s="1"/>
  <c r="P727" i="6"/>
  <c r="P728" i="6"/>
  <c r="X728" i="6" s="1"/>
  <c r="P729" i="6"/>
  <c r="X729" i="6" s="1"/>
  <c r="P730" i="6"/>
  <c r="X730" i="6" s="1"/>
  <c r="F244" i="14"/>
  <c r="P731" i="6"/>
  <c r="X731" i="6" s="1"/>
  <c r="P732" i="6"/>
  <c r="X732" i="6" s="1"/>
  <c r="P733" i="6"/>
  <c r="P734" i="6"/>
  <c r="X734" i="6" s="1"/>
  <c r="P735" i="6"/>
  <c r="X735" i="6" s="1"/>
  <c r="P736" i="6"/>
  <c r="X736" i="6" s="1"/>
  <c r="F246" i="14"/>
  <c r="P737" i="6"/>
  <c r="X737" i="6" s="1"/>
  <c r="P738" i="6"/>
  <c r="X738" i="6" s="1"/>
  <c r="P739" i="6"/>
  <c r="P740" i="6"/>
  <c r="X740" i="6" s="1"/>
  <c r="P741" i="6"/>
  <c r="X741" i="6" s="1"/>
  <c r="P742" i="6"/>
  <c r="X742" i="6" s="1"/>
  <c r="F248" i="14"/>
  <c r="P743" i="6"/>
  <c r="X743" i="6" s="1"/>
  <c r="P744" i="6"/>
  <c r="X744" i="6" s="1"/>
  <c r="P745" i="6"/>
  <c r="P746" i="6"/>
  <c r="X746" i="6" s="1"/>
  <c r="P747" i="6"/>
  <c r="X747" i="6" s="1"/>
  <c r="P748" i="6"/>
  <c r="X748" i="6" s="1"/>
  <c r="F250" i="14"/>
  <c r="P749" i="6"/>
  <c r="X749" i="6" s="1"/>
  <c r="P750" i="6"/>
  <c r="X750" i="6" s="1"/>
  <c r="P751" i="6"/>
  <c r="P752" i="6"/>
  <c r="X752" i="6" s="1"/>
  <c r="P753" i="6"/>
  <c r="X753" i="6" s="1"/>
  <c r="P754" i="6"/>
  <c r="X754" i="6" s="1"/>
  <c r="F252" i="14"/>
  <c r="P755" i="6"/>
  <c r="X755" i="6" s="1"/>
  <c r="P756" i="6"/>
  <c r="X756" i="6" s="1"/>
  <c r="P757" i="6"/>
  <c r="P758" i="6"/>
  <c r="X758" i="6" s="1"/>
  <c r="P759" i="6"/>
  <c r="X759" i="6" s="1"/>
  <c r="P760" i="6"/>
  <c r="X760" i="6" s="1"/>
  <c r="F254" i="14"/>
  <c r="G254" i="14" s="1"/>
  <c r="P761" i="6"/>
  <c r="X761" i="6" s="1"/>
  <c r="P762" i="6"/>
  <c r="X762" i="6" s="1"/>
  <c r="P763" i="6"/>
  <c r="X763" i="6" s="1"/>
  <c r="P764" i="6"/>
  <c r="X764" i="6" s="1"/>
  <c r="P765" i="6"/>
  <c r="X765" i="6" s="1"/>
  <c r="P766" i="6"/>
  <c r="X766" i="6" s="1"/>
  <c r="F256" i="14"/>
  <c r="P767" i="6"/>
  <c r="X767" i="6" s="1"/>
  <c r="P768" i="6"/>
  <c r="X768" i="6" s="1"/>
  <c r="P769" i="6"/>
  <c r="X769" i="6" s="1"/>
  <c r="P770" i="6"/>
  <c r="X770" i="6" s="1"/>
  <c r="P771" i="6"/>
  <c r="X771" i="6" s="1"/>
  <c r="P772" i="6"/>
  <c r="X772" i="6" s="1"/>
  <c r="F258" i="14"/>
  <c r="G258" i="14" s="1"/>
  <c r="P773" i="6"/>
  <c r="X773" i="6" s="1"/>
  <c r="P774" i="6"/>
  <c r="X774" i="6" s="1"/>
  <c r="P775" i="6"/>
  <c r="X775" i="6" s="1"/>
  <c r="P776" i="6"/>
  <c r="X776" i="6" s="1"/>
  <c r="P777" i="6"/>
  <c r="X777" i="6" s="1"/>
  <c r="P778" i="6"/>
  <c r="X778" i="6" s="1"/>
  <c r="F260" i="14"/>
  <c r="P779" i="6"/>
  <c r="X779" i="6" s="1"/>
  <c r="P780" i="6"/>
  <c r="X780" i="6" s="1"/>
  <c r="P781" i="6"/>
  <c r="X781" i="6" s="1"/>
  <c r="P782" i="6"/>
  <c r="X782" i="6" s="1"/>
  <c r="P783" i="6"/>
  <c r="X783" i="6" s="1"/>
  <c r="P784" i="6"/>
  <c r="X784" i="6" s="1"/>
  <c r="F262" i="14"/>
  <c r="G262" i="14" s="1"/>
  <c r="P785" i="6"/>
  <c r="X785" i="6" s="1"/>
  <c r="P786" i="6"/>
  <c r="X786" i="6" s="1"/>
  <c r="P787" i="6"/>
  <c r="X787" i="6" s="1"/>
  <c r="P788" i="6"/>
  <c r="X788" i="6" s="1"/>
  <c r="P789" i="6"/>
  <c r="X789" i="6" s="1"/>
  <c r="P790" i="6"/>
  <c r="X790" i="6" s="1"/>
  <c r="F264" i="14"/>
  <c r="P791" i="6"/>
  <c r="X791" i="6" s="1"/>
  <c r="P792" i="6"/>
  <c r="X792" i="6" s="1"/>
  <c r="P793" i="6"/>
  <c r="X793" i="6" s="1"/>
  <c r="P794" i="6"/>
  <c r="X794" i="6" s="1"/>
  <c r="P795" i="6"/>
  <c r="X795" i="6" s="1"/>
  <c r="P796" i="6"/>
  <c r="X796" i="6" s="1"/>
  <c r="F266" i="14"/>
  <c r="G266" i="14" s="1"/>
  <c r="P797" i="6"/>
  <c r="X797" i="6" s="1"/>
  <c r="P798" i="6"/>
  <c r="X798" i="6" s="1"/>
  <c r="P799" i="6"/>
  <c r="X799" i="6" s="1"/>
  <c r="P800" i="6"/>
  <c r="X800" i="6" s="1"/>
  <c r="P801" i="6"/>
  <c r="X801" i="6" s="1"/>
  <c r="P802" i="6"/>
  <c r="X802" i="6" s="1"/>
  <c r="F268" i="14"/>
  <c r="P803" i="6"/>
  <c r="X803" i="6" s="1"/>
  <c r="P804" i="6"/>
  <c r="X804" i="6" s="1"/>
  <c r="P805" i="6"/>
  <c r="X805" i="6" s="1"/>
  <c r="P806" i="6"/>
  <c r="X806" i="6" s="1"/>
  <c r="P807" i="6"/>
  <c r="X807" i="6" s="1"/>
  <c r="P808" i="6"/>
  <c r="X808" i="6" s="1"/>
  <c r="F270" i="14"/>
  <c r="G270" i="14" s="1"/>
  <c r="P809" i="6"/>
  <c r="X809" i="6" s="1"/>
  <c r="P810" i="6"/>
  <c r="X810" i="6" s="1"/>
  <c r="P811" i="6"/>
  <c r="X811" i="6" s="1"/>
  <c r="P812" i="6"/>
  <c r="X812" i="6" s="1"/>
  <c r="P813" i="6"/>
  <c r="X813" i="6" s="1"/>
  <c r="P814" i="6"/>
  <c r="X814" i="6" s="1"/>
  <c r="F272" i="14"/>
  <c r="P815" i="6"/>
  <c r="X815" i="6" s="1"/>
  <c r="P816" i="6"/>
  <c r="X816" i="6" s="1"/>
  <c r="P817" i="6"/>
  <c r="X817" i="6" s="1"/>
  <c r="P818" i="6"/>
  <c r="X818" i="6" s="1"/>
  <c r="P819" i="6"/>
  <c r="X819" i="6" s="1"/>
  <c r="P820" i="6"/>
  <c r="X820" i="6" s="1"/>
  <c r="F274" i="14"/>
  <c r="G274" i="14" s="1"/>
  <c r="P821" i="6"/>
  <c r="X821" i="6" s="1"/>
  <c r="P822" i="6"/>
  <c r="X822" i="6" s="1"/>
  <c r="P823" i="6"/>
  <c r="X823" i="6" s="1"/>
  <c r="P824" i="6"/>
  <c r="X824" i="6" s="1"/>
  <c r="P825" i="6"/>
  <c r="X825" i="6" s="1"/>
  <c r="P826" i="6"/>
  <c r="X826" i="6" s="1"/>
  <c r="F276" i="14"/>
  <c r="P827" i="6"/>
  <c r="X827" i="6" s="1"/>
  <c r="P828" i="6"/>
  <c r="X828" i="6" s="1"/>
  <c r="P829" i="6"/>
  <c r="X829" i="6" s="1"/>
  <c r="P830" i="6"/>
  <c r="X830" i="6" s="1"/>
  <c r="P831" i="6"/>
  <c r="X831" i="6" s="1"/>
  <c r="P832" i="6"/>
  <c r="X832" i="6" s="1"/>
  <c r="F278" i="14"/>
  <c r="G278" i="14" s="1"/>
  <c r="P833" i="6"/>
  <c r="X833" i="6" s="1"/>
  <c r="P834" i="6"/>
  <c r="X834" i="6" s="1"/>
  <c r="P835" i="6"/>
  <c r="X835" i="6" s="1"/>
  <c r="P836" i="6"/>
  <c r="X836" i="6" s="1"/>
  <c r="P837" i="6"/>
  <c r="X837" i="6" s="1"/>
  <c r="P838" i="6"/>
  <c r="X838" i="6" s="1"/>
  <c r="F280" i="14"/>
  <c r="P839" i="6"/>
  <c r="X839" i="6" s="1"/>
  <c r="P840" i="6"/>
  <c r="X840" i="6" s="1"/>
  <c r="P841" i="6"/>
  <c r="X841" i="6" s="1"/>
  <c r="P842" i="6"/>
  <c r="X842" i="6" s="1"/>
  <c r="P843" i="6"/>
  <c r="X843" i="6" s="1"/>
  <c r="P844" i="6"/>
  <c r="X844" i="6" s="1"/>
  <c r="F282" i="14"/>
  <c r="G282" i="14" s="1"/>
  <c r="P845" i="6"/>
  <c r="X845" i="6" s="1"/>
  <c r="P846" i="6"/>
  <c r="X846" i="6" s="1"/>
  <c r="P847" i="6"/>
  <c r="X847" i="6" s="1"/>
  <c r="P848" i="6"/>
  <c r="X848" i="6" s="1"/>
  <c r="P849" i="6"/>
  <c r="X849" i="6" s="1"/>
  <c r="P850" i="6"/>
  <c r="X850" i="6" s="1"/>
  <c r="F284" i="14"/>
  <c r="P851" i="6"/>
  <c r="X851" i="6" s="1"/>
  <c r="P852" i="6"/>
  <c r="X852" i="6" s="1"/>
  <c r="P853" i="6"/>
  <c r="X853" i="6" s="1"/>
  <c r="P854" i="6"/>
  <c r="X854" i="6" s="1"/>
  <c r="P855" i="6"/>
  <c r="X855" i="6" s="1"/>
  <c r="P856" i="6"/>
  <c r="X856" i="6" s="1"/>
  <c r="F286" i="14"/>
  <c r="G286" i="14" s="1"/>
  <c r="P857" i="6"/>
  <c r="X857" i="6" s="1"/>
  <c r="P858" i="6"/>
  <c r="X858" i="6" s="1"/>
  <c r="P859" i="6"/>
  <c r="X859" i="6" s="1"/>
  <c r="P860" i="6"/>
  <c r="X860" i="6" s="1"/>
  <c r="P861" i="6"/>
  <c r="X861" i="6" s="1"/>
  <c r="P862" i="6"/>
  <c r="X862" i="6" s="1"/>
  <c r="F288" i="14"/>
  <c r="P863" i="6"/>
  <c r="X863" i="6" s="1"/>
  <c r="P864" i="6"/>
  <c r="X864" i="6" s="1"/>
  <c r="P865" i="6"/>
  <c r="X865" i="6" s="1"/>
  <c r="P866" i="6"/>
  <c r="X866" i="6" s="1"/>
  <c r="P867" i="6"/>
  <c r="X867" i="6" s="1"/>
  <c r="P868" i="6"/>
  <c r="X868" i="6" s="1"/>
  <c r="F290" i="14"/>
  <c r="G290" i="14" s="1"/>
  <c r="P869" i="6"/>
  <c r="X869" i="6" s="1"/>
  <c r="P870" i="6"/>
  <c r="X870" i="6" s="1"/>
  <c r="P871" i="6"/>
  <c r="X871" i="6" s="1"/>
  <c r="P872" i="6"/>
  <c r="X872" i="6" s="1"/>
  <c r="P873" i="6"/>
  <c r="X873" i="6" s="1"/>
  <c r="P874" i="6"/>
  <c r="X874" i="6" s="1"/>
  <c r="F292" i="14"/>
  <c r="P875" i="6"/>
  <c r="X875" i="6" s="1"/>
  <c r="P876" i="6"/>
  <c r="X876" i="6" s="1"/>
  <c r="P877" i="6"/>
  <c r="X877" i="6" s="1"/>
  <c r="P878" i="6"/>
  <c r="X878" i="6" s="1"/>
  <c r="P879" i="6"/>
  <c r="X879" i="6" s="1"/>
  <c r="P880" i="6"/>
  <c r="X880" i="6" s="1"/>
  <c r="F294" i="14"/>
  <c r="G294" i="14" s="1"/>
  <c r="P881" i="6"/>
  <c r="X881" i="6" s="1"/>
  <c r="P882" i="6"/>
  <c r="X882" i="6" s="1"/>
  <c r="P883" i="6"/>
  <c r="X883" i="6" s="1"/>
  <c r="P884" i="6"/>
  <c r="X884" i="6" s="1"/>
  <c r="P885" i="6"/>
  <c r="X885" i="6" s="1"/>
  <c r="P886" i="6"/>
  <c r="X886" i="6" s="1"/>
  <c r="F296" i="14"/>
  <c r="P887" i="6"/>
  <c r="X887" i="6" s="1"/>
  <c r="P888" i="6"/>
  <c r="X888" i="6" s="1"/>
  <c r="P889" i="6"/>
  <c r="X889" i="6" s="1"/>
  <c r="P890" i="6"/>
  <c r="X890" i="6" s="1"/>
  <c r="P891" i="6"/>
  <c r="X891" i="6" s="1"/>
  <c r="P892" i="6"/>
  <c r="X892" i="6" s="1"/>
  <c r="F298" i="14"/>
  <c r="G298" i="14" s="1"/>
  <c r="P893" i="6"/>
  <c r="X893" i="6" s="1"/>
  <c r="P894" i="6"/>
  <c r="X894" i="6" s="1"/>
  <c r="P895" i="6"/>
  <c r="X895" i="6" s="1"/>
  <c r="P896" i="6"/>
  <c r="X896" i="6" s="1"/>
  <c r="P897" i="6"/>
  <c r="X897" i="6" s="1"/>
  <c r="P898" i="6"/>
  <c r="X898" i="6" s="1"/>
  <c r="F300" i="14"/>
  <c r="P899" i="6"/>
  <c r="X899" i="6" s="1"/>
  <c r="P900" i="6"/>
  <c r="X900" i="6" s="1"/>
  <c r="P901" i="6"/>
  <c r="X901" i="6" s="1"/>
  <c r="P902" i="6"/>
  <c r="X902" i="6" s="1"/>
  <c r="P903" i="6"/>
  <c r="X903" i="6" s="1"/>
  <c r="P904" i="6"/>
  <c r="X904" i="6" s="1"/>
  <c r="F302" i="14"/>
  <c r="G302" i="14" s="1"/>
  <c r="P905" i="6"/>
  <c r="X905" i="6" s="1"/>
  <c r="P906" i="6"/>
  <c r="X906" i="6" s="1"/>
  <c r="P907" i="6"/>
  <c r="X907" i="6" s="1"/>
  <c r="P908" i="6"/>
  <c r="X908" i="6" s="1"/>
  <c r="P909" i="6"/>
  <c r="X909" i="6" s="1"/>
  <c r="P910" i="6"/>
  <c r="X910" i="6" s="1"/>
  <c r="F304" i="14"/>
  <c r="P911" i="6"/>
  <c r="X911" i="6" s="1"/>
  <c r="P912" i="6"/>
  <c r="X912" i="6" s="1"/>
  <c r="P913" i="6"/>
  <c r="X913" i="6" s="1"/>
  <c r="P914" i="6"/>
  <c r="X914" i="6" s="1"/>
  <c r="P915" i="6"/>
  <c r="X915" i="6" s="1"/>
  <c r="P916" i="6"/>
  <c r="X916" i="6" s="1"/>
  <c r="F306" i="14"/>
  <c r="G306" i="14" s="1"/>
  <c r="P917" i="6"/>
  <c r="X917" i="6" s="1"/>
  <c r="P918" i="6"/>
  <c r="X918" i="6" s="1"/>
  <c r="P919" i="6"/>
  <c r="X919" i="6" s="1"/>
  <c r="P920" i="6"/>
  <c r="X920" i="6" s="1"/>
  <c r="P921" i="6"/>
  <c r="X921" i="6" s="1"/>
  <c r="P922" i="6"/>
  <c r="X922" i="6" s="1"/>
  <c r="F308" i="14"/>
  <c r="P923" i="6"/>
  <c r="X923" i="6" s="1"/>
  <c r="P924" i="6"/>
  <c r="X924" i="6" s="1"/>
  <c r="P925" i="6"/>
  <c r="X925" i="6" s="1"/>
  <c r="P926" i="6"/>
  <c r="X926" i="6" s="1"/>
  <c r="P927" i="6"/>
  <c r="X927" i="6" s="1"/>
  <c r="P928" i="6"/>
  <c r="X928" i="6" s="1"/>
  <c r="F310" i="14"/>
  <c r="G310" i="14" s="1"/>
  <c r="P929" i="6"/>
  <c r="X929" i="6" s="1"/>
  <c r="P930" i="6"/>
  <c r="X930" i="6" s="1"/>
  <c r="P931" i="6"/>
  <c r="X931" i="6" s="1"/>
  <c r="P932" i="6"/>
  <c r="X932" i="6" s="1"/>
  <c r="P933" i="6"/>
  <c r="X933" i="6" s="1"/>
  <c r="P934" i="6"/>
  <c r="X934" i="6" s="1"/>
  <c r="F312" i="14"/>
  <c r="P935" i="6"/>
  <c r="X935" i="6" s="1"/>
  <c r="P936" i="6"/>
  <c r="X936" i="6" s="1"/>
  <c r="P937" i="6"/>
  <c r="X937" i="6" s="1"/>
  <c r="P938" i="6"/>
  <c r="X938" i="6" s="1"/>
  <c r="P939" i="6"/>
  <c r="X939" i="6" s="1"/>
  <c r="P940" i="6"/>
  <c r="X940" i="6" s="1"/>
  <c r="F314" i="14"/>
  <c r="G314" i="14" s="1"/>
  <c r="P941" i="6"/>
  <c r="X941" i="6" s="1"/>
  <c r="P942" i="6"/>
  <c r="X942" i="6" s="1"/>
  <c r="P943" i="6"/>
  <c r="X943" i="6" s="1"/>
  <c r="P944" i="6"/>
  <c r="X944" i="6" s="1"/>
  <c r="P945" i="6"/>
  <c r="X945" i="6" s="1"/>
  <c r="P946" i="6"/>
  <c r="X946" i="6" s="1"/>
  <c r="F316" i="14"/>
  <c r="P947" i="6"/>
  <c r="X947" i="6" s="1"/>
  <c r="P948" i="6"/>
  <c r="X948" i="6" s="1"/>
  <c r="P949" i="6"/>
  <c r="X949" i="6" s="1"/>
  <c r="P950" i="6"/>
  <c r="X950" i="6" s="1"/>
  <c r="P951" i="6"/>
  <c r="X951" i="6" s="1"/>
  <c r="P952" i="6"/>
  <c r="X952" i="6" s="1"/>
  <c r="F318" i="14"/>
  <c r="G318" i="14" s="1"/>
  <c r="P953" i="6"/>
  <c r="X953" i="6" s="1"/>
  <c r="P954" i="6"/>
  <c r="X954" i="6" s="1"/>
  <c r="P955" i="6"/>
  <c r="X955" i="6" s="1"/>
  <c r="P956" i="6"/>
  <c r="X956" i="6" s="1"/>
  <c r="P957" i="6"/>
  <c r="X957" i="6" s="1"/>
  <c r="P958" i="6"/>
  <c r="X958" i="6" s="1"/>
  <c r="F320" i="14"/>
  <c r="P959" i="6"/>
  <c r="X959" i="6" s="1"/>
  <c r="P960" i="6"/>
  <c r="X960" i="6" s="1"/>
  <c r="P961" i="6"/>
  <c r="X961" i="6" s="1"/>
  <c r="P962" i="6"/>
  <c r="X962" i="6" s="1"/>
  <c r="P963" i="6"/>
  <c r="X963" i="6" s="1"/>
  <c r="P964" i="6"/>
  <c r="X964" i="6" s="1"/>
  <c r="F322" i="14"/>
  <c r="G322" i="14" s="1"/>
  <c r="P965" i="6"/>
  <c r="X965" i="6" s="1"/>
  <c r="P966" i="6"/>
  <c r="X966" i="6" s="1"/>
  <c r="P967" i="6"/>
  <c r="X967" i="6" s="1"/>
  <c r="P968" i="6"/>
  <c r="X968" i="6" s="1"/>
  <c r="P969" i="6"/>
  <c r="X969" i="6" s="1"/>
  <c r="P970" i="6"/>
  <c r="X970" i="6" s="1"/>
  <c r="F324" i="14"/>
  <c r="P971" i="6"/>
  <c r="X971" i="6" s="1"/>
  <c r="P972" i="6"/>
  <c r="X972" i="6" s="1"/>
  <c r="P973" i="6"/>
  <c r="X973" i="6" s="1"/>
  <c r="P974" i="6"/>
  <c r="X974" i="6" s="1"/>
  <c r="P975" i="6"/>
  <c r="X975" i="6" s="1"/>
  <c r="P976" i="6"/>
  <c r="X976" i="6" s="1"/>
  <c r="F326" i="14"/>
  <c r="G326" i="14" s="1"/>
  <c r="P977" i="6"/>
  <c r="X977" i="6" s="1"/>
  <c r="P978" i="6"/>
  <c r="X978" i="6" s="1"/>
  <c r="P979" i="6"/>
  <c r="X979" i="6" s="1"/>
  <c r="P980" i="6"/>
  <c r="X980" i="6" s="1"/>
  <c r="P981" i="6"/>
  <c r="X981" i="6" s="1"/>
  <c r="P982" i="6"/>
  <c r="X982" i="6" s="1"/>
  <c r="F328" i="14"/>
  <c r="P983" i="6"/>
  <c r="X983" i="6" s="1"/>
  <c r="P984" i="6"/>
  <c r="X984" i="6" s="1"/>
  <c r="P985" i="6"/>
  <c r="X985" i="6" s="1"/>
  <c r="P986" i="6"/>
  <c r="X986" i="6" s="1"/>
  <c r="P987" i="6"/>
  <c r="X987" i="6" s="1"/>
  <c r="P988" i="6"/>
  <c r="X988" i="6" s="1"/>
  <c r="F330" i="14"/>
  <c r="G330" i="14" s="1"/>
  <c r="P989" i="6"/>
  <c r="X989" i="6" s="1"/>
  <c r="P990" i="6"/>
  <c r="X990" i="6" s="1"/>
  <c r="P991" i="6"/>
  <c r="X991" i="6" s="1"/>
  <c r="P992" i="6"/>
  <c r="X992" i="6" s="1"/>
  <c r="P993" i="6"/>
  <c r="X993" i="6" s="1"/>
  <c r="P994" i="6"/>
  <c r="X994" i="6" s="1"/>
  <c r="F332" i="14"/>
  <c r="P995" i="6"/>
  <c r="X995" i="6" s="1"/>
  <c r="P996" i="6"/>
  <c r="X996" i="6" s="1"/>
  <c r="P997" i="6"/>
  <c r="X997" i="6" s="1"/>
  <c r="P998" i="6"/>
  <c r="X998" i="6" s="1"/>
  <c r="P999" i="6"/>
  <c r="X999" i="6" s="1"/>
  <c r="P1000" i="6"/>
  <c r="X1000" i="6" s="1"/>
  <c r="F334" i="14"/>
  <c r="G334" i="14" s="1"/>
  <c r="P1001" i="6"/>
  <c r="X1001" i="6" s="1"/>
  <c r="P1002" i="6"/>
  <c r="X1002" i="6" s="1"/>
  <c r="P1003" i="6"/>
  <c r="X1003" i="6" s="1"/>
  <c r="P1004" i="6"/>
  <c r="X1004" i="6" s="1"/>
  <c r="P1005" i="6"/>
  <c r="X1005" i="6" s="1"/>
  <c r="P1006" i="6"/>
  <c r="X1006" i="6" s="1"/>
  <c r="F336" i="14"/>
  <c r="P1007" i="6"/>
  <c r="X1007" i="6" s="1"/>
  <c r="P1008" i="6"/>
  <c r="X1008" i="6" s="1"/>
  <c r="P1009" i="6"/>
  <c r="X1009" i="6" s="1"/>
  <c r="P1010" i="6"/>
  <c r="X1010" i="6" s="1"/>
  <c r="P1011" i="6"/>
  <c r="X1011" i="6" s="1"/>
  <c r="P1012" i="6"/>
  <c r="X1012" i="6" s="1"/>
  <c r="F338" i="14"/>
  <c r="G338" i="14" s="1"/>
  <c r="P1013" i="6"/>
  <c r="X1013" i="6" s="1"/>
  <c r="P1014" i="6"/>
  <c r="X1014" i="6" s="1"/>
  <c r="P1015" i="6"/>
  <c r="X1015" i="6" s="1"/>
  <c r="P1016" i="6"/>
  <c r="X1016" i="6" s="1"/>
  <c r="P1017" i="6"/>
  <c r="X1017" i="6" s="1"/>
  <c r="P1018" i="6"/>
  <c r="X1018" i="6" s="1"/>
  <c r="F340" i="14"/>
  <c r="P1019" i="6"/>
  <c r="X1019" i="6" s="1"/>
  <c r="P1020" i="6"/>
  <c r="X1020" i="6" s="1"/>
  <c r="P1021" i="6"/>
  <c r="X1021" i="6" s="1"/>
  <c r="P1022" i="6"/>
  <c r="X1022" i="6" s="1"/>
  <c r="P1023" i="6"/>
  <c r="X1023" i="6" s="1"/>
  <c r="P1024" i="6"/>
  <c r="X1024" i="6" s="1"/>
  <c r="F342" i="14"/>
  <c r="G342" i="14" s="1"/>
  <c r="P1025" i="6"/>
  <c r="X1025" i="6" s="1"/>
  <c r="P1026" i="6"/>
  <c r="X1026" i="6" s="1"/>
  <c r="P1027" i="6"/>
  <c r="X1027" i="6" s="1"/>
  <c r="P1028" i="6"/>
  <c r="X1028" i="6" s="1"/>
  <c r="P1029" i="6"/>
  <c r="X1029" i="6" s="1"/>
  <c r="P1030" i="6"/>
  <c r="X1030" i="6" s="1"/>
  <c r="F344" i="14"/>
  <c r="P1031" i="6"/>
  <c r="X1031" i="6" s="1"/>
  <c r="P1032" i="6"/>
  <c r="X1032" i="6" s="1"/>
  <c r="P1033" i="6"/>
  <c r="X1033" i="6" s="1"/>
  <c r="P1034" i="6"/>
  <c r="X1034" i="6" s="1"/>
  <c r="P1035" i="6"/>
  <c r="X1035" i="6" s="1"/>
  <c r="P1036" i="6"/>
  <c r="X1036" i="6" s="1"/>
  <c r="F346" i="14"/>
  <c r="G346" i="14" s="1"/>
  <c r="P1037" i="6"/>
  <c r="X1037" i="6" s="1"/>
  <c r="P1038" i="6"/>
  <c r="X1038" i="6" s="1"/>
  <c r="P1039" i="6"/>
  <c r="X1039" i="6" s="1"/>
  <c r="P1040" i="6"/>
  <c r="X1040" i="6" s="1"/>
  <c r="P1041" i="6"/>
  <c r="X1041" i="6" s="1"/>
  <c r="P1042" i="6"/>
  <c r="X1042" i="6" s="1"/>
  <c r="F348" i="14"/>
  <c r="P1043" i="6"/>
  <c r="X1043" i="6" s="1"/>
  <c r="P1044" i="6"/>
  <c r="X1044" i="6" s="1"/>
  <c r="P1045" i="6"/>
  <c r="X1045" i="6" s="1"/>
  <c r="P1046" i="6"/>
  <c r="X1046" i="6" s="1"/>
  <c r="P1047" i="6"/>
  <c r="X1047" i="6" s="1"/>
  <c r="P1048" i="6"/>
  <c r="X1048" i="6" s="1"/>
  <c r="F350" i="14"/>
  <c r="G350" i="14" s="1"/>
  <c r="P1049" i="6"/>
  <c r="X1049" i="6" s="1"/>
  <c r="P1050" i="6"/>
  <c r="X1050" i="6" s="1"/>
  <c r="P1051" i="6"/>
  <c r="X1051" i="6" s="1"/>
  <c r="P1052" i="6"/>
  <c r="X1052" i="6" s="1"/>
  <c r="P1053" i="6"/>
  <c r="X1053" i="6" s="1"/>
  <c r="P1054" i="6"/>
  <c r="X1054" i="6" s="1"/>
  <c r="F352" i="14"/>
  <c r="P1055" i="6"/>
  <c r="X1055" i="6" s="1"/>
  <c r="P1056" i="6"/>
  <c r="X1056" i="6" s="1"/>
  <c r="P1057" i="6"/>
  <c r="X1057" i="6" s="1"/>
  <c r="P1058" i="6"/>
  <c r="X1058" i="6" s="1"/>
  <c r="P1059" i="6"/>
  <c r="X1059" i="6" s="1"/>
  <c r="P1060" i="6"/>
  <c r="X1060" i="6" s="1"/>
  <c r="F354" i="14"/>
  <c r="G354" i="14" s="1"/>
  <c r="P1061" i="6"/>
  <c r="X1061" i="6" s="1"/>
  <c r="P1062" i="6"/>
  <c r="X1062" i="6" s="1"/>
  <c r="P1063" i="6"/>
  <c r="X1063" i="6" s="1"/>
  <c r="P1064" i="6"/>
  <c r="X1064" i="6" s="1"/>
  <c r="P1065" i="6"/>
  <c r="X1065" i="6" s="1"/>
  <c r="P1066" i="6"/>
  <c r="X1066" i="6" s="1"/>
  <c r="F356" i="14"/>
  <c r="P1067" i="6"/>
  <c r="X1067" i="6" s="1"/>
  <c r="P1068" i="6"/>
  <c r="X1068" i="6" s="1"/>
  <c r="P1069" i="6"/>
  <c r="X1069" i="6" s="1"/>
  <c r="P1070" i="6"/>
  <c r="X1070" i="6" s="1"/>
  <c r="P1071" i="6"/>
  <c r="X1071" i="6" s="1"/>
  <c r="P1072" i="6"/>
  <c r="X1072" i="6" s="1"/>
  <c r="F358" i="14"/>
  <c r="G358" i="14" s="1"/>
  <c r="P1073" i="6"/>
  <c r="X1073" i="6" s="1"/>
  <c r="P1074" i="6"/>
  <c r="X1074" i="6" s="1"/>
  <c r="P1075" i="6"/>
  <c r="X1075" i="6" s="1"/>
  <c r="P1076" i="6"/>
  <c r="X1076" i="6" s="1"/>
  <c r="P1077" i="6"/>
  <c r="X1077" i="6" s="1"/>
  <c r="P1078" i="6"/>
  <c r="X1078" i="6" s="1"/>
  <c r="F360" i="14"/>
  <c r="P1079" i="6"/>
  <c r="X1079" i="6" s="1"/>
  <c r="P1080" i="6"/>
  <c r="X1080" i="6" s="1"/>
  <c r="P1081" i="6"/>
  <c r="X1081" i="6" s="1"/>
  <c r="P1082" i="6"/>
  <c r="X1082" i="6" s="1"/>
  <c r="P1083" i="6"/>
  <c r="X1083" i="6" s="1"/>
  <c r="P1084" i="6"/>
  <c r="X1084" i="6" s="1"/>
  <c r="F362" i="14"/>
  <c r="G362" i="14" s="1"/>
  <c r="P1085" i="6"/>
  <c r="X1085" i="6" s="1"/>
  <c r="P1086" i="6"/>
  <c r="X1086" i="6" s="1"/>
  <c r="P1087" i="6"/>
  <c r="X1087" i="6" s="1"/>
  <c r="P1088" i="6"/>
  <c r="X1088" i="6" s="1"/>
  <c r="P1089" i="6"/>
  <c r="X1089" i="6" s="1"/>
  <c r="P1090" i="6"/>
  <c r="X1090" i="6" s="1"/>
  <c r="F364" i="14"/>
  <c r="P1091" i="6"/>
  <c r="X1091" i="6" s="1"/>
  <c r="P1092" i="6"/>
  <c r="X1092" i="6" s="1"/>
  <c r="P1093" i="6"/>
  <c r="X1093" i="6" s="1"/>
  <c r="P1094" i="6"/>
  <c r="X1094" i="6" s="1"/>
  <c r="P1095" i="6"/>
  <c r="X1095" i="6" s="1"/>
  <c r="P1096" i="6"/>
  <c r="X1096" i="6" s="1"/>
  <c r="F366" i="14"/>
  <c r="G366" i="14" s="1"/>
  <c r="P1097" i="6"/>
  <c r="X1097" i="6" s="1"/>
  <c r="P1098" i="6"/>
  <c r="X1098" i="6" s="1"/>
  <c r="P1099" i="6"/>
  <c r="X1099" i="6" s="1"/>
  <c r="P1100" i="6"/>
  <c r="X1100" i="6" s="1"/>
  <c r="P1101" i="6"/>
  <c r="X1101" i="6" s="1"/>
  <c r="P1102" i="6"/>
  <c r="X1102" i="6" s="1"/>
  <c r="F368" i="14"/>
  <c r="P1103" i="6"/>
  <c r="X1103" i="6" s="1"/>
  <c r="P1104" i="6"/>
  <c r="X1104" i="6" s="1"/>
  <c r="P1105" i="6"/>
  <c r="X1105" i="6" s="1"/>
  <c r="P1106" i="6"/>
  <c r="X1106" i="6" s="1"/>
  <c r="P1107" i="6"/>
  <c r="X1107" i="6" s="1"/>
  <c r="P1108" i="6"/>
  <c r="X1108" i="6" s="1"/>
  <c r="F370" i="14"/>
  <c r="G370" i="14" s="1"/>
  <c r="P1109" i="6"/>
  <c r="X1109" i="6" s="1"/>
  <c r="P1110" i="6"/>
  <c r="X1110" i="6" s="1"/>
  <c r="P1111" i="6"/>
  <c r="X1111" i="6" s="1"/>
  <c r="P1112" i="6"/>
  <c r="X1112" i="6" s="1"/>
  <c r="P1113" i="6"/>
  <c r="X1113" i="6" s="1"/>
  <c r="P1114" i="6"/>
  <c r="X1114" i="6" s="1"/>
  <c r="F372" i="14"/>
  <c r="P1115" i="6"/>
  <c r="X1115" i="6" s="1"/>
  <c r="P1116" i="6"/>
  <c r="X1116" i="6" s="1"/>
  <c r="P1117" i="6"/>
  <c r="X1117" i="6" s="1"/>
  <c r="P1118" i="6"/>
  <c r="X1118" i="6" s="1"/>
  <c r="P1119" i="6"/>
  <c r="X1119" i="6" s="1"/>
  <c r="P1120" i="6"/>
  <c r="X1120" i="6" s="1"/>
  <c r="F374" i="14"/>
  <c r="G374" i="14" s="1"/>
  <c r="P1121" i="6"/>
  <c r="X1121" i="6" s="1"/>
  <c r="P1122" i="6"/>
  <c r="X1122" i="6" s="1"/>
  <c r="P1123" i="6"/>
  <c r="X1123" i="6" s="1"/>
  <c r="P1124" i="6"/>
  <c r="X1124" i="6" s="1"/>
  <c r="P1125" i="6"/>
  <c r="X1125" i="6" s="1"/>
  <c r="P1126" i="6"/>
  <c r="X1126" i="6" s="1"/>
  <c r="F376" i="14"/>
  <c r="P1127" i="6"/>
  <c r="X1127" i="6" s="1"/>
  <c r="P1128" i="6"/>
  <c r="X1128" i="6" s="1"/>
  <c r="P1129" i="6"/>
  <c r="X1129" i="6" s="1"/>
  <c r="P1130" i="6"/>
  <c r="X1130" i="6" s="1"/>
  <c r="P1131" i="6"/>
  <c r="X1131" i="6" s="1"/>
  <c r="P1132" i="6"/>
  <c r="X1132" i="6" s="1"/>
  <c r="F378" i="14"/>
  <c r="G378" i="14" s="1"/>
  <c r="P1133" i="6"/>
  <c r="X1133" i="6" s="1"/>
  <c r="P1134" i="6"/>
  <c r="X1134" i="6" s="1"/>
  <c r="P1135" i="6"/>
  <c r="X1135" i="6" s="1"/>
  <c r="P1136" i="6"/>
  <c r="X1136" i="6" s="1"/>
  <c r="P1137" i="6"/>
  <c r="X1137" i="6" s="1"/>
  <c r="P1138" i="6"/>
  <c r="X1138" i="6" s="1"/>
  <c r="F380" i="14"/>
  <c r="P1139" i="6"/>
  <c r="X1139" i="6" s="1"/>
  <c r="P1140" i="6"/>
  <c r="X1140" i="6" s="1"/>
  <c r="P1141" i="6"/>
  <c r="X1141" i="6" s="1"/>
  <c r="P1142" i="6"/>
  <c r="X1142" i="6" s="1"/>
  <c r="P1143" i="6"/>
  <c r="X1143" i="6" s="1"/>
  <c r="P1144" i="6"/>
  <c r="X1144" i="6" s="1"/>
  <c r="F382" i="14"/>
  <c r="G382" i="14" s="1"/>
  <c r="P1145" i="6"/>
  <c r="X1145" i="6" s="1"/>
  <c r="P1146" i="6"/>
  <c r="X1146" i="6" s="1"/>
  <c r="P1147" i="6"/>
  <c r="X1147" i="6" s="1"/>
  <c r="P1148" i="6"/>
  <c r="X1148" i="6" s="1"/>
  <c r="P1149" i="6"/>
  <c r="X1149" i="6" s="1"/>
  <c r="P1150" i="6"/>
  <c r="X1150" i="6" s="1"/>
  <c r="F384" i="14"/>
  <c r="P1151" i="6"/>
  <c r="X1151" i="6" s="1"/>
  <c r="P1152" i="6"/>
  <c r="X1152" i="6" s="1"/>
  <c r="P1153" i="6"/>
  <c r="X1153" i="6" s="1"/>
  <c r="P1154" i="6"/>
  <c r="X1154" i="6" s="1"/>
  <c r="P1155" i="6"/>
  <c r="X1155" i="6" s="1"/>
  <c r="P1156" i="6"/>
  <c r="X1156" i="6" s="1"/>
  <c r="F386" i="14"/>
  <c r="G386" i="14" s="1"/>
  <c r="P1157" i="6"/>
  <c r="X1157" i="6" s="1"/>
  <c r="P1158" i="6"/>
  <c r="X1158" i="6" s="1"/>
  <c r="P1159" i="6"/>
  <c r="X1159" i="6" s="1"/>
  <c r="P1160" i="6"/>
  <c r="X1160" i="6" s="1"/>
  <c r="P1161" i="6"/>
  <c r="X1161" i="6" s="1"/>
  <c r="P1162" i="6"/>
  <c r="X1162" i="6" s="1"/>
  <c r="F388" i="14"/>
  <c r="P1163" i="6"/>
  <c r="X1163" i="6" s="1"/>
  <c r="P1164" i="6"/>
  <c r="X1164" i="6" s="1"/>
  <c r="P1165" i="6"/>
  <c r="X1165" i="6" s="1"/>
  <c r="P1166" i="6"/>
  <c r="X1166" i="6" s="1"/>
  <c r="P1167" i="6"/>
  <c r="X1167" i="6" s="1"/>
  <c r="P1168" i="6"/>
  <c r="X1168" i="6" s="1"/>
  <c r="F390" i="14"/>
  <c r="G390" i="14" s="1"/>
  <c r="P1169" i="6"/>
  <c r="X1169" i="6" s="1"/>
  <c r="P1170" i="6"/>
  <c r="X1170" i="6" s="1"/>
  <c r="P1171" i="6"/>
  <c r="X1171" i="6" s="1"/>
  <c r="P1172" i="6"/>
  <c r="X1172" i="6" s="1"/>
  <c r="P1173" i="6"/>
  <c r="X1173" i="6" s="1"/>
  <c r="P1174" i="6"/>
  <c r="X1174" i="6" s="1"/>
  <c r="F392" i="14"/>
  <c r="P1175" i="6"/>
  <c r="X1175" i="6" s="1"/>
  <c r="P1176" i="6"/>
  <c r="X1176" i="6" s="1"/>
  <c r="P1177" i="6"/>
  <c r="X1177" i="6" s="1"/>
  <c r="P1178" i="6"/>
  <c r="X1178" i="6" s="1"/>
  <c r="P1179" i="6"/>
  <c r="X1179" i="6" s="1"/>
  <c r="P1180" i="6"/>
  <c r="X1180" i="6" s="1"/>
  <c r="F394" i="14"/>
  <c r="G394" i="14" s="1"/>
  <c r="P1181" i="6"/>
  <c r="X1181" i="6" s="1"/>
  <c r="P1182" i="6"/>
  <c r="X1182" i="6" s="1"/>
  <c r="P1183" i="6"/>
  <c r="X1183" i="6" s="1"/>
  <c r="P1184" i="6"/>
  <c r="X1184" i="6" s="1"/>
  <c r="P1185" i="6"/>
  <c r="X1185" i="6" s="1"/>
  <c r="P1186" i="6"/>
  <c r="X1186" i="6" s="1"/>
  <c r="F396" i="14"/>
  <c r="P1187" i="6"/>
  <c r="X1187" i="6" s="1"/>
  <c r="P1188" i="6"/>
  <c r="X1188" i="6" s="1"/>
  <c r="P1189" i="6"/>
  <c r="X1189" i="6" s="1"/>
  <c r="P1190" i="6"/>
  <c r="X1190" i="6" s="1"/>
  <c r="P1191" i="6"/>
  <c r="X1191" i="6" s="1"/>
  <c r="P1192" i="6"/>
  <c r="X1192" i="6" s="1"/>
  <c r="F398" i="14"/>
  <c r="G398" i="14" s="1"/>
  <c r="P1193" i="6"/>
  <c r="X1193" i="6" s="1"/>
  <c r="P1194" i="6"/>
  <c r="X1194" i="6" s="1"/>
  <c r="P1195" i="6"/>
  <c r="X1195" i="6" s="1"/>
  <c r="P1196" i="6"/>
  <c r="X1196" i="6" s="1"/>
  <c r="P1197" i="6"/>
  <c r="X1197" i="6" s="1"/>
  <c r="P1198" i="6"/>
  <c r="X1198" i="6" s="1"/>
  <c r="F400" i="14"/>
  <c r="P1199" i="6"/>
  <c r="X1199" i="6" s="1"/>
  <c r="P1200" i="6"/>
  <c r="X1200" i="6" s="1"/>
  <c r="P1201" i="6"/>
  <c r="X1201" i="6" s="1"/>
  <c r="P1202" i="6"/>
  <c r="X1202" i="6" s="1"/>
  <c r="P1203" i="6"/>
  <c r="X1203" i="6" s="1"/>
  <c r="P1204" i="6"/>
  <c r="X1204" i="6" s="1"/>
  <c r="F402" i="14"/>
  <c r="G402" i="14" s="1"/>
  <c r="P1205" i="6"/>
  <c r="X1205" i="6" s="1"/>
  <c r="P1206" i="6"/>
  <c r="X1206" i="6" s="1"/>
  <c r="P1207" i="6"/>
  <c r="X1207" i="6" s="1"/>
  <c r="P1208" i="6"/>
  <c r="X1208" i="6" s="1"/>
  <c r="P1209" i="6"/>
  <c r="X1209" i="6" s="1"/>
  <c r="P1210" i="6"/>
  <c r="X1210" i="6" s="1"/>
  <c r="F404" i="14"/>
  <c r="P1211" i="6"/>
  <c r="X1211" i="6" s="1"/>
  <c r="P1212" i="6"/>
  <c r="X1212" i="6" s="1"/>
  <c r="P1213" i="6"/>
  <c r="X1213" i="6" s="1"/>
  <c r="P1214" i="6"/>
  <c r="X1214" i="6" s="1"/>
  <c r="P1215" i="6"/>
  <c r="X1215" i="6" s="1"/>
  <c r="P1216" i="6"/>
  <c r="X1216" i="6" s="1"/>
  <c r="F406" i="14"/>
  <c r="G406" i="14" s="1"/>
  <c r="P1217" i="6"/>
  <c r="X1217" i="6" s="1"/>
  <c r="P1218" i="6"/>
  <c r="X1218" i="6" s="1"/>
  <c r="P1219" i="6"/>
  <c r="X1219" i="6" s="1"/>
  <c r="P1220" i="6"/>
  <c r="X1220" i="6" s="1"/>
  <c r="P1221" i="6"/>
  <c r="X1221" i="6" s="1"/>
  <c r="P1222" i="6"/>
  <c r="X1222" i="6" s="1"/>
  <c r="F408" i="14"/>
  <c r="P1223" i="6"/>
  <c r="X1223" i="6" s="1"/>
  <c r="P1224" i="6"/>
  <c r="X1224" i="6" s="1"/>
  <c r="P1225" i="6"/>
  <c r="X1225" i="6" s="1"/>
  <c r="P1226" i="6"/>
  <c r="X1226" i="6" s="1"/>
  <c r="P1227" i="6"/>
  <c r="X1227" i="6" s="1"/>
  <c r="P1228" i="6"/>
  <c r="X1228" i="6" s="1"/>
  <c r="F410" i="14"/>
  <c r="G410" i="14" s="1"/>
  <c r="P1229" i="6"/>
  <c r="X1229" i="6" s="1"/>
  <c r="P1230" i="6"/>
  <c r="X1230" i="6" s="1"/>
  <c r="F409" i="14" l="1"/>
  <c r="F405" i="14"/>
  <c r="F401" i="14"/>
  <c r="F397" i="14"/>
  <c r="F393" i="14"/>
  <c r="F389" i="14"/>
  <c r="F385" i="14"/>
  <c r="F381" i="14"/>
  <c r="F377" i="14"/>
  <c r="F373" i="14"/>
  <c r="F369" i="14"/>
  <c r="F365" i="14"/>
  <c r="F361" i="14"/>
  <c r="F357" i="14"/>
  <c r="F353" i="14"/>
  <c r="F349" i="14"/>
  <c r="F345" i="14"/>
  <c r="F341" i="14"/>
  <c r="F337" i="14"/>
  <c r="F333" i="14"/>
  <c r="F329" i="14"/>
  <c r="F325" i="14"/>
  <c r="F321" i="14"/>
  <c r="F317" i="14"/>
  <c r="F313" i="14"/>
  <c r="F309" i="14"/>
  <c r="F305" i="14"/>
  <c r="F301" i="14"/>
  <c r="F297" i="14"/>
  <c r="F293" i="14"/>
  <c r="F289" i="14"/>
  <c r="F285" i="14"/>
  <c r="F281" i="14"/>
  <c r="F277" i="14"/>
  <c r="F273" i="14"/>
  <c r="F269" i="14"/>
  <c r="F265" i="14"/>
  <c r="F261" i="14"/>
  <c r="F257" i="14"/>
  <c r="G252" i="14"/>
  <c r="X751" i="6"/>
  <c r="F251" i="14"/>
  <c r="G248" i="14"/>
  <c r="X739" i="6"/>
  <c r="F247" i="14"/>
  <c r="G244" i="14"/>
  <c r="X727" i="6"/>
  <c r="F243" i="14"/>
  <c r="G240" i="14"/>
  <c r="X715" i="6"/>
  <c r="F239" i="14"/>
  <c r="G236" i="14"/>
  <c r="X703" i="6"/>
  <c r="F235" i="14"/>
  <c r="G232" i="14"/>
  <c r="X691" i="6"/>
  <c r="F231" i="14"/>
  <c r="G228" i="14"/>
  <c r="X679" i="6"/>
  <c r="F227" i="14"/>
  <c r="G224" i="14"/>
  <c r="X667" i="6"/>
  <c r="F223" i="14"/>
  <c r="G220" i="14"/>
  <c r="X655" i="6"/>
  <c r="F219" i="14"/>
  <c r="L216" i="14"/>
  <c r="E216" i="14" s="1"/>
  <c r="G216" i="14"/>
  <c r="X643" i="6"/>
  <c r="F215" i="14"/>
  <c r="L212" i="14"/>
  <c r="E212" i="14" s="1"/>
  <c r="G212" i="14"/>
  <c r="X631" i="6"/>
  <c r="F211" i="14"/>
  <c r="L208" i="14"/>
  <c r="E208" i="14" s="1"/>
  <c r="G208" i="14"/>
  <c r="X619" i="6"/>
  <c r="F207" i="14"/>
  <c r="L204" i="14"/>
  <c r="E204" i="14" s="1"/>
  <c r="G204" i="14"/>
  <c r="X607" i="6"/>
  <c r="F203" i="14"/>
  <c r="L200" i="14"/>
  <c r="E200" i="14" s="1"/>
  <c r="G200" i="14"/>
  <c r="X595" i="6"/>
  <c r="F199" i="14"/>
  <c r="L196" i="14"/>
  <c r="E196" i="14" s="1"/>
  <c r="G196" i="14"/>
  <c r="X583" i="6"/>
  <c r="F195" i="14"/>
  <c r="L192" i="14"/>
  <c r="E192" i="14" s="1"/>
  <c r="G192" i="14"/>
  <c r="X571" i="6"/>
  <c r="F191" i="14"/>
  <c r="L188" i="14"/>
  <c r="E188" i="14" s="1"/>
  <c r="G188" i="14"/>
  <c r="X559" i="6"/>
  <c r="F187" i="14"/>
  <c r="L184" i="14"/>
  <c r="E184" i="14" s="1"/>
  <c r="G184" i="14"/>
  <c r="X547" i="6"/>
  <c r="F183" i="14"/>
  <c r="L180" i="14"/>
  <c r="E180" i="14" s="1"/>
  <c r="G180" i="14"/>
  <c r="X535" i="6"/>
  <c r="F179" i="14"/>
  <c r="L176" i="14"/>
  <c r="G176" i="14"/>
  <c r="X523" i="6"/>
  <c r="F175" i="14"/>
  <c r="L172" i="14"/>
  <c r="E172" i="14" s="1"/>
  <c r="G172" i="14"/>
  <c r="X511" i="6"/>
  <c r="F171" i="14"/>
  <c r="L168" i="14"/>
  <c r="E168" i="14" s="1"/>
  <c r="G168" i="14"/>
  <c r="X499" i="6"/>
  <c r="F167" i="14"/>
  <c r="L164" i="14"/>
  <c r="E164" i="14" s="1"/>
  <c r="G164" i="14"/>
  <c r="X487" i="6"/>
  <c r="F163" i="14"/>
  <c r="L160" i="14"/>
  <c r="E160" i="14" s="1"/>
  <c r="G160" i="14"/>
  <c r="X475" i="6"/>
  <c r="F159" i="14"/>
  <c r="L156" i="14"/>
  <c r="E156" i="14" s="1"/>
  <c r="G156" i="14"/>
  <c r="X463" i="6"/>
  <c r="F155" i="14"/>
  <c r="L152" i="14"/>
  <c r="E152" i="14" s="1"/>
  <c r="G152" i="14"/>
  <c r="X451" i="6"/>
  <c r="F151" i="14"/>
  <c r="L148" i="14"/>
  <c r="E148" i="14" s="1"/>
  <c r="G148" i="14"/>
  <c r="X439" i="6"/>
  <c r="F147" i="14"/>
  <c r="L144" i="14"/>
  <c r="E144" i="14" s="1"/>
  <c r="G144" i="14"/>
  <c r="X427" i="6"/>
  <c r="F143" i="14"/>
  <c r="L140" i="14"/>
  <c r="E140" i="14" s="1"/>
  <c r="G140" i="14"/>
  <c r="X415" i="6"/>
  <c r="F139" i="14"/>
  <c r="L136" i="14"/>
  <c r="E136" i="14" s="1"/>
  <c r="G136" i="14"/>
  <c r="X403" i="6"/>
  <c r="F135" i="14"/>
  <c r="L132" i="14"/>
  <c r="E132" i="14" s="1"/>
  <c r="G132" i="14"/>
  <c r="X391" i="6"/>
  <c r="F131" i="14"/>
  <c r="L128" i="14"/>
  <c r="E128" i="14" s="1"/>
  <c r="G128" i="14"/>
  <c r="X379" i="6"/>
  <c r="F127" i="14"/>
  <c r="L124" i="14"/>
  <c r="E124" i="14" s="1"/>
  <c r="G124" i="14"/>
  <c r="X367" i="6"/>
  <c r="F123" i="14"/>
  <c r="L120" i="14"/>
  <c r="E120" i="14" s="1"/>
  <c r="G120" i="14"/>
  <c r="X355" i="6"/>
  <c r="F119" i="14"/>
  <c r="L116" i="14"/>
  <c r="E116" i="14" s="1"/>
  <c r="G116" i="14"/>
  <c r="X343" i="6"/>
  <c r="F115" i="14"/>
  <c r="L112" i="14"/>
  <c r="E112" i="14" s="1"/>
  <c r="G112" i="14"/>
  <c r="X331" i="6"/>
  <c r="F111" i="14"/>
  <c r="L108" i="14"/>
  <c r="E108" i="14" s="1"/>
  <c r="G108" i="14"/>
  <c r="X319" i="6"/>
  <c r="F107" i="14"/>
  <c r="L104" i="14"/>
  <c r="E104" i="14" s="1"/>
  <c r="G104" i="14"/>
  <c r="X307" i="6"/>
  <c r="F103" i="14"/>
  <c r="L100" i="14"/>
  <c r="E100" i="14" s="1"/>
  <c r="G100" i="14"/>
  <c r="X295" i="6"/>
  <c r="F99" i="14"/>
  <c r="L96" i="14"/>
  <c r="E96" i="14" s="1"/>
  <c r="G96" i="14"/>
  <c r="X283" i="6"/>
  <c r="F95" i="14"/>
  <c r="L92" i="14"/>
  <c r="E92" i="14" s="1"/>
  <c r="G92" i="14"/>
  <c r="X271" i="6"/>
  <c r="F91" i="14"/>
  <c r="P5" i="4"/>
  <c r="Q6" i="4"/>
  <c r="G408" i="14"/>
  <c r="F407" i="14"/>
  <c r="G404" i="14"/>
  <c r="F403" i="14"/>
  <c r="G400" i="14"/>
  <c r="F399" i="14"/>
  <c r="G396" i="14"/>
  <c r="F395" i="14"/>
  <c r="G392" i="14"/>
  <c r="F391" i="14"/>
  <c r="G388" i="14"/>
  <c r="F387" i="14"/>
  <c r="G384" i="14"/>
  <c r="F383" i="14"/>
  <c r="G380" i="14"/>
  <c r="F379" i="14"/>
  <c r="G376" i="14"/>
  <c r="F375" i="14"/>
  <c r="G372" i="14"/>
  <c r="F371" i="14"/>
  <c r="G368" i="14"/>
  <c r="F367" i="14"/>
  <c r="G364" i="14"/>
  <c r="F363" i="14"/>
  <c r="G360" i="14"/>
  <c r="F359" i="14"/>
  <c r="G356" i="14"/>
  <c r="F355" i="14"/>
  <c r="G352" i="14"/>
  <c r="F351" i="14"/>
  <c r="G348" i="14"/>
  <c r="F347" i="14"/>
  <c r="G344" i="14"/>
  <c r="F343" i="14"/>
  <c r="G340" i="14"/>
  <c r="F339" i="14"/>
  <c r="G336" i="14"/>
  <c r="F335" i="14"/>
  <c r="G332" i="14"/>
  <c r="F331" i="14"/>
  <c r="G328" i="14"/>
  <c r="F327" i="14"/>
  <c r="G324" i="14"/>
  <c r="F323" i="14"/>
  <c r="G320" i="14"/>
  <c r="F319" i="14"/>
  <c r="G316" i="14"/>
  <c r="F315" i="14"/>
  <c r="G312" i="14"/>
  <c r="F311" i="14"/>
  <c r="G308" i="14"/>
  <c r="F307" i="14"/>
  <c r="G304" i="14"/>
  <c r="F303" i="14"/>
  <c r="G300" i="14"/>
  <c r="F299" i="14"/>
  <c r="G296" i="14"/>
  <c r="F295" i="14"/>
  <c r="G292" i="14"/>
  <c r="F291" i="14"/>
  <c r="G288" i="14"/>
  <c r="F287" i="14"/>
  <c r="G284" i="14"/>
  <c r="F283" i="14"/>
  <c r="G280" i="14"/>
  <c r="F279" i="14"/>
  <c r="G276" i="14"/>
  <c r="F275" i="14"/>
  <c r="G272" i="14"/>
  <c r="F271" i="14"/>
  <c r="G268" i="14"/>
  <c r="F267" i="14"/>
  <c r="G264" i="14"/>
  <c r="F263" i="14"/>
  <c r="G260" i="14"/>
  <c r="F259" i="14"/>
  <c r="G256" i="14"/>
  <c r="F255" i="14"/>
  <c r="X757" i="6"/>
  <c r="F253" i="14"/>
  <c r="G250" i="14"/>
  <c r="X745" i="6"/>
  <c r="F249" i="14"/>
  <c r="G246" i="14"/>
  <c r="X733" i="6"/>
  <c r="F245" i="14"/>
  <c r="G242" i="14"/>
  <c r="X721" i="6"/>
  <c r="F241" i="14"/>
  <c r="G238" i="14"/>
  <c r="X709" i="6"/>
  <c r="F237" i="14"/>
  <c r="G234" i="14"/>
  <c r="X697" i="6"/>
  <c r="F233" i="14"/>
  <c r="G230" i="14"/>
  <c r="X685" i="6"/>
  <c r="F229" i="14"/>
  <c r="G226" i="14"/>
  <c r="X673" i="6"/>
  <c r="F225" i="14"/>
  <c r="G222" i="14"/>
  <c r="X661" i="6"/>
  <c r="F221" i="14"/>
  <c r="L218" i="14"/>
  <c r="E218" i="14" s="1"/>
  <c r="G218" i="14"/>
  <c r="X649" i="6"/>
  <c r="F217" i="14"/>
  <c r="L214" i="14"/>
  <c r="E214" i="14" s="1"/>
  <c r="G214" i="14"/>
  <c r="X637" i="6"/>
  <c r="F213" i="14"/>
  <c r="L210" i="14"/>
  <c r="E210" i="14" s="1"/>
  <c r="G210" i="14"/>
  <c r="X625" i="6"/>
  <c r="F209" i="14"/>
  <c r="L206" i="14"/>
  <c r="E206" i="14" s="1"/>
  <c r="G206" i="14"/>
  <c r="X613" i="6"/>
  <c r="F205" i="14"/>
  <c r="L202" i="14"/>
  <c r="E202" i="14" s="1"/>
  <c r="G202" i="14"/>
  <c r="X601" i="6"/>
  <c r="F201" i="14"/>
  <c r="L198" i="14"/>
  <c r="E198" i="14" s="1"/>
  <c r="G198" i="14"/>
  <c r="X589" i="6"/>
  <c r="F197" i="14"/>
  <c r="L194" i="14"/>
  <c r="E194" i="14" s="1"/>
  <c r="G194" i="14"/>
  <c r="X577" i="6"/>
  <c r="F193" i="14"/>
  <c r="L190" i="14"/>
  <c r="E190" i="14" s="1"/>
  <c r="G190" i="14"/>
  <c r="X565" i="6"/>
  <c r="F189" i="14"/>
  <c r="L186" i="14"/>
  <c r="E186" i="14" s="1"/>
  <c r="G186" i="14"/>
  <c r="X553" i="6"/>
  <c r="F185" i="14"/>
  <c r="L182" i="14"/>
  <c r="E182" i="14" s="1"/>
  <c r="G182" i="14"/>
  <c r="X541" i="6"/>
  <c r="F181" i="14"/>
  <c r="L178" i="14"/>
  <c r="E178" i="14" s="1"/>
  <c r="G178" i="14"/>
  <c r="X529" i="6"/>
  <c r="F177" i="14"/>
  <c r="L174" i="14"/>
  <c r="E174" i="14" s="1"/>
  <c r="G174" i="14"/>
  <c r="X517" i="6"/>
  <c r="F173" i="14"/>
  <c r="L170" i="14"/>
  <c r="E170" i="14" s="1"/>
  <c r="G170" i="14"/>
  <c r="X505" i="6"/>
  <c r="F169" i="14"/>
  <c r="L166" i="14"/>
  <c r="E166" i="14" s="1"/>
  <c r="G166" i="14"/>
  <c r="X493" i="6"/>
  <c r="F165" i="14"/>
  <c r="L162" i="14"/>
  <c r="E162" i="14" s="1"/>
  <c r="G162" i="14"/>
  <c r="X481" i="6"/>
  <c r="F161" i="14"/>
  <c r="L158" i="14"/>
  <c r="E158" i="14" s="1"/>
  <c r="G158" i="14"/>
  <c r="X469" i="6"/>
  <c r="F157" i="14"/>
  <c r="L154" i="14"/>
  <c r="E154" i="14" s="1"/>
  <c r="G154" i="14"/>
  <c r="X457" i="6"/>
  <c r="F153" i="14"/>
  <c r="L150" i="14"/>
  <c r="E150" i="14" s="1"/>
  <c r="G150" i="14"/>
  <c r="X445" i="6"/>
  <c r="F149" i="14"/>
  <c r="L146" i="14"/>
  <c r="E146" i="14" s="1"/>
  <c r="G146" i="14"/>
  <c r="X433" i="6"/>
  <c r="F145" i="14"/>
  <c r="L142" i="14"/>
  <c r="E142" i="14" s="1"/>
  <c r="G142" i="14"/>
  <c r="X421" i="6"/>
  <c r="F141" i="14"/>
  <c r="L138" i="14"/>
  <c r="E138" i="14" s="1"/>
  <c r="G138" i="14"/>
  <c r="X409" i="6"/>
  <c r="F137" i="14"/>
  <c r="L134" i="14"/>
  <c r="E134" i="14" s="1"/>
  <c r="G134" i="14"/>
  <c r="X397" i="6"/>
  <c r="F133" i="14"/>
  <c r="L130" i="14"/>
  <c r="E130" i="14" s="1"/>
  <c r="G130" i="14"/>
  <c r="X385" i="6"/>
  <c r="F129" i="14"/>
  <c r="L126" i="14"/>
  <c r="E126" i="14" s="1"/>
  <c r="G126" i="14"/>
  <c r="X373" i="6"/>
  <c r="F125" i="14"/>
  <c r="L122" i="14"/>
  <c r="E122" i="14" s="1"/>
  <c r="G122" i="14"/>
  <c r="X361" i="6"/>
  <c r="F121" i="14"/>
  <c r="L118" i="14"/>
  <c r="E118" i="14" s="1"/>
  <c r="G118" i="14"/>
  <c r="X349" i="6"/>
  <c r="F117" i="14"/>
  <c r="L114" i="14"/>
  <c r="E114" i="14" s="1"/>
  <c r="G114" i="14"/>
  <c r="X337" i="6"/>
  <c r="F113" i="14"/>
  <c r="L110" i="14"/>
  <c r="E110" i="14" s="1"/>
  <c r="G110" i="14"/>
  <c r="X325" i="6"/>
  <c r="F109" i="14"/>
  <c r="L106" i="14"/>
  <c r="E106" i="14" s="1"/>
  <c r="G106" i="14"/>
  <c r="X313" i="6"/>
  <c r="F105" i="14"/>
  <c r="L102" i="14"/>
  <c r="E102" i="14" s="1"/>
  <c r="G102" i="14"/>
  <c r="X301" i="6"/>
  <c r="F101" i="14"/>
  <c r="L98" i="14"/>
  <c r="E98" i="14" s="1"/>
  <c r="G98" i="14"/>
  <c r="X289" i="6"/>
  <c r="F97" i="14"/>
  <c r="L94" i="14"/>
  <c r="E94" i="14" s="1"/>
  <c r="G94" i="14"/>
  <c r="X277" i="6"/>
  <c r="F93" i="14"/>
  <c r="E90" i="14"/>
  <c r="E86" i="14"/>
  <c r="E82" i="14"/>
  <c r="E78" i="14"/>
  <c r="E74" i="14"/>
  <c r="E70" i="14"/>
  <c r="E66" i="14"/>
  <c r="E62" i="14"/>
  <c r="E58" i="14"/>
  <c r="E54" i="14"/>
  <c r="E50" i="14"/>
  <c r="E46" i="14"/>
  <c r="E42" i="14"/>
  <c r="E38" i="14"/>
  <c r="E34" i="14"/>
  <c r="E30" i="14"/>
  <c r="E26" i="14"/>
  <c r="E23" i="14"/>
  <c r="E19" i="14"/>
  <c r="E15" i="14"/>
  <c r="E11" i="14"/>
  <c r="E7" i="14"/>
  <c r="L3" i="14"/>
  <c r="E3" i="14" s="1"/>
  <c r="V31" i="6"/>
  <c r="S32" i="6"/>
  <c r="U33" i="6"/>
  <c r="T34" i="6"/>
  <c r="V35" i="6"/>
  <c r="S36" i="6"/>
  <c r="U37" i="6"/>
  <c r="T38" i="6"/>
  <c r="V39" i="6"/>
  <c r="S40" i="6"/>
  <c r="U41" i="6"/>
  <c r="T42" i="6"/>
  <c r="V43" i="6"/>
  <c r="S44" i="6"/>
  <c r="U45" i="6"/>
  <c r="T46" i="6"/>
  <c r="V47" i="6"/>
  <c r="S48" i="6"/>
  <c r="U49" i="6"/>
  <c r="T50" i="6"/>
  <c r="V51" i="6"/>
  <c r="S52" i="6"/>
  <c r="U53" i="6"/>
  <c r="T54" i="6"/>
  <c r="V55" i="6"/>
  <c r="S56" i="6"/>
  <c r="U57" i="6"/>
  <c r="T58" i="6"/>
  <c r="V59" i="6"/>
  <c r="S60" i="6"/>
  <c r="U61" i="6"/>
  <c r="T62" i="6"/>
  <c r="V63" i="6"/>
  <c r="S64" i="6"/>
  <c r="U65" i="6"/>
  <c r="T66" i="6"/>
  <c r="V67" i="6"/>
  <c r="S68" i="6"/>
  <c r="U69" i="6"/>
  <c r="T70" i="6"/>
  <c r="V71" i="6"/>
  <c r="S72" i="6"/>
  <c r="U73" i="6"/>
  <c r="T74" i="6"/>
  <c r="V75" i="6"/>
  <c r="S76" i="6"/>
  <c r="U77" i="6"/>
  <c r="T78" i="6"/>
  <c r="V79" i="6"/>
  <c r="S80" i="6"/>
  <c r="U81" i="6"/>
  <c r="T82" i="6"/>
  <c r="V83" i="6"/>
  <c r="S84" i="6"/>
  <c r="U85" i="6"/>
  <c r="T86" i="6"/>
  <c r="V87" i="6"/>
  <c r="S88" i="6"/>
  <c r="U89" i="6"/>
  <c r="T90" i="6"/>
  <c r="V91" i="6"/>
  <c r="S92" i="6"/>
  <c r="U93" i="6"/>
  <c r="T94" i="6"/>
  <c r="V95" i="6"/>
  <c r="S96" i="6"/>
  <c r="U97" i="6"/>
  <c r="T98" i="6"/>
  <c r="V99" i="6"/>
  <c r="S100" i="6"/>
  <c r="U101" i="6"/>
  <c r="T102" i="6"/>
  <c r="V103" i="6"/>
  <c r="S104" i="6"/>
  <c r="U105" i="6"/>
  <c r="T106" i="6"/>
  <c r="V107" i="6"/>
  <c r="S108" i="6"/>
  <c r="U109" i="6"/>
  <c r="T110" i="6"/>
  <c r="V111" i="6"/>
  <c r="S112" i="6"/>
  <c r="U113" i="6"/>
  <c r="T114" i="6"/>
  <c r="V115" i="6"/>
  <c r="S116" i="6"/>
  <c r="U117" i="6"/>
  <c r="T118" i="6"/>
  <c r="V119" i="6"/>
  <c r="S120" i="6"/>
  <c r="U121" i="6"/>
  <c r="T122" i="6"/>
  <c r="V123" i="6"/>
  <c r="S124" i="6"/>
  <c r="U125" i="6"/>
  <c r="T126" i="6"/>
  <c r="V127" i="6"/>
  <c r="S128" i="6"/>
  <c r="U129" i="6"/>
  <c r="T130" i="6"/>
  <c r="V131" i="6"/>
  <c r="S132" i="6"/>
  <c r="U133" i="6"/>
  <c r="T134" i="6"/>
  <c r="V135" i="6"/>
  <c r="S136" i="6"/>
  <c r="U137" i="6"/>
  <c r="T138" i="6"/>
  <c r="V139" i="6"/>
  <c r="S140" i="6"/>
  <c r="U141" i="6"/>
  <c r="T142" i="6"/>
  <c r="V143" i="6"/>
  <c r="S144" i="6"/>
  <c r="U145" i="6"/>
  <c r="T146" i="6"/>
  <c r="V147" i="6"/>
  <c r="S148" i="6"/>
  <c r="U149" i="6"/>
  <c r="T150" i="6"/>
  <c r="V151" i="6"/>
  <c r="S152" i="6"/>
  <c r="U153" i="6"/>
  <c r="T154" i="6"/>
  <c r="V155" i="6"/>
  <c r="S156" i="6"/>
  <c r="U157" i="6"/>
  <c r="T158" i="6"/>
  <c r="V159" i="6"/>
  <c r="S160" i="6"/>
  <c r="U161" i="6"/>
  <c r="T162" i="6"/>
  <c r="V163" i="6"/>
  <c r="S164" i="6"/>
  <c r="U165" i="6"/>
  <c r="T166" i="6"/>
  <c r="V167" i="6"/>
  <c r="S168" i="6"/>
  <c r="U169" i="6"/>
  <c r="T170" i="6"/>
  <c r="V171" i="6"/>
  <c r="S172" i="6"/>
  <c r="U173" i="6"/>
  <c r="T174" i="6"/>
  <c r="V175" i="6"/>
  <c r="S176" i="6"/>
  <c r="U177" i="6"/>
  <c r="T178" i="6"/>
  <c r="V179" i="6"/>
  <c r="S180" i="6"/>
  <c r="U181" i="6"/>
  <c r="T182" i="6"/>
  <c r="V183" i="6"/>
  <c r="S184" i="6"/>
  <c r="U185" i="6"/>
  <c r="T186" i="6"/>
  <c r="V187" i="6"/>
  <c r="S188" i="6"/>
  <c r="U189" i="6"/>
  <c r="T190" i="6"/>
  <c r="V191" i="6"/>
  <c r="S192" i="6"/>
  <c r="U193" i="6"/>
  <c r="T194" i="6"/>
  <c r="V195" i="6"/>
  <c r="S196" i="6"/>
  <c r="U197" i="6"/>
  <c r="T198" i="6"/>
  <c r="V199" i="6"/>
  <c r="S200" i="6"/>
  <c r="U201" i="6"/>
  <c r="T202" i="6"/>
  <c r="V203" i="6"/>
  <c r="S204" i="6"/>
  <c r="U205" i="6"/>
  <c r="T206" i="6"/>
  <c r="V207" i="6"/>
  <c r="S208" i="6"/>
  <c r="U209" i="6"/>
  <c r="T210" i="6"/>
  <c r="V211" i="6"/>
  <c r="S212" i="6"/>
  <c r="U213" i="6"/>
  <c r="T214" i="6"/>
  <c r="V215" i="6"/>
  <c r="S216" i="6"/>
  <c r="U217" i="6"/>
  <c r="T218" i="6"/>
  <c r="V219" i="6"/>
  <c r="S220" i="6"/>
  <c r="U221" i="6"/>
  <c r="T222" i="6"/>
  <c r="V223" i="6"/>
  <c r="S224" i="6"/>
  <c r="U225" i="6"/>
  <c r="T226" i="6"/>
  <c r="V227" i="6"/>
  <c r="S228" i="6"/>
  <c r="U229" i="6"/>
  <c r="T230" i="6"/>
  <c r="V231" i="6"/>
  <c r="S232" i="6"/>
  <c r="U233" i="6"/>
  <c r="T234" i="6"/>
  <c r="V235" i="6"/>
  <c r="S236" i="6"/>
  <c r="U237" i="6"/>
  <c r="T238" i="6"/>
  <c r="V239" i="6"/>
  <c r="S240" i="6"/>
  <c r="U241" i="6"/>
  <c r="T242" i="6"/>
  <c r="V243" i="6"/>
  <c r="S244" i="6"/>
  <c r="U245" i="6"/>
  <c r="T246" i="6"/>
  <c r="V247" i="6"/>
  <c r="S248" i="6"/>
  <c r="U249" i="6"/>
  <c r="T250" i="6"/>
  <c r="V251" i="6"/>
  <c r="S252" i="6"/>
  <c r="U253" i="6"/>
  <c r="T254" i="6"/>
  <c r="V255" i="6"/>
  <c r="S256" i="6"/>
  <c r="U257" i="6"/>
  <c r="T258" i="6"/>
  <c r="V259" i="6"/>
  <c r="S260" i="6"/>
  <c r="U261" i="6"/>
  <c r="T262" i="6"/>
  <c r="V263" i="6"/>
  <c r="S264" i="6"/>
  <c r="U265" i="6"/>
  <c r="T266" i="6"/>
  <c r="V267" i="6"/>
  <c r="S268" i="6"/>
  <c r="U269" i="6"/>
  <c r="T270" i="6"/>
  <c r="V271" i="6"/>
  <c r="S272" i="6"/>
  <c r="U273" i="6"/>
  <c r="T274" i="6"/>
  <c r="V275" i="6"/>
  <c r="S276" i="6"/>
  <c r="U277" i="6"/>
  <c r="T278" i="6"/>
  <c r="V279" i="6"/>
  <c r="S280" i="6"/>
  <c r="U281" i="6"/>
  <c r="T282" i="6"/>
  <c r="V283" i="6"/>
  <c r="S284" i="6"/>
  <c r="U285" i="6"/>
  <c r="T286" i="6"/>
  <c r="V287" i="6"/>
  <c r="S288" i="6"/>
  <c r="U289" i="6"/>
  <c r="T290" i="6"/>
  <c r="V291" i="6"/>
  <c r="S292" i="6"/>
  <c r="U293" i="6"/>
  <c r="T294" i="6"/>
  <c r="V295" i="6"/>
  <c r="S296" i="6"/>
  <c r="U297" i="6"/>
  <c r="T298" i="6"/>
  <c r="V299" i="6"/>
  <c r="S300" i="6"/>
  <c r="U301" i="6"/>
  <c r="T302" i="6"/>
  <c r="V303" i="6"/>
  <c r="S304" i="6"/>
  <c r="U305" i="6"/>
  <c r="T306" i="6"/>
  <c r="V307" i="6"/>
  <c r="S308" i="6"/>
  <c r="U309" i="6"/>
  <c r="T310" i="6"/>
  <c r="V311" i="6"/>
  <c r="S312" i="6"/>
  <c r="U313" i="6"/>
  <c r="T314" i="6"/>
  <c r="V315" i="6"/>
  <c r="S316" i="6"/>
  <c r="U317" i="6"/>
  <c r="T318" i="6"/>
  <c r="V319" i="6"/>
  <c r="S320" i="6"/>
  <c r="U321" i="6"/>
  <c r="T322" i="6"/>
  <c r="V323" i="6"/>
  <c r="S324" i="6"/>
  <c r="U325" i="6"/>
  <c r="T326" i="6"/>
  <c r="V327" i="6"/>
  <c r="S328" i="6"/>
  <c r="U329" i="6"/>
  <c r="T330" i="6"/>
  <c r="V331" i="6"/>
  <c r="S332" i="6"/>
  <c r="U333" i="6"/>
  <c r="T334" i="6"/>
  <c r="V335" i="6"/>
  <c r="S336" i="6"/>
  <c r="U337" i="6"/>
  <c r="T338" i="6"/>
  <c r="V339" i="6"/>
  <c r="S340" i="6"/>
  <c r="U341" i="6"/>
  <c r="T342" i="6"/>
  <c r="V343" i="6"/>
  <c r="S344" i="6"/>
  <c r="U345" i="6"/>
  <c r="T346" i="6"/>
  <c r="V347" i="6"/>
  <c r="S348" i="6"/>
  <c r="U349" i="6"/>
  <c r="T350" i="6"/>
  <c r="V351" i="6"/>
  <c r="S352" i="6"/>
  <c r="U353" i="6"/>
  <c r="T354" i="6"/>
  <c r="V355" i="6"/>
  <c r="S356" i="6"/>
  <c r="U357" i="6"/>
  <c r="T358" i="6"/>
  <c r="V359" i="6"/>
  <c r="S360" i="6"/>
  <c r="U361" i="6"/>
  <c r="T362" i="6"/>
  <c r="V363" i="6"/>
  <c r="S364" i="6"/>
  <c r="U365" i="6"/>
  <c r="T366" i="6"/>
  <c r="V367" i="6"/>
  <c r="S368" i="6"/>
  <c r="U369" i="6"/>
  <c r="T370" i="6"/>
  <c r="V371" i="6"/>
  <c r="S372" i="6"/>
  <c r="U373" i="6"/>
  <c r="T374" i="6"/>
  <c r="V375" i="6"/>
  <c r="S376" i="6"/>
  <c r="U377" i="6"/>
  <c r="T378" i="6"/>
  <c r="V379" i="6"/>
  <c r="S380" i="6"/>
  <c r="U381" i="6"/>
  <c r="T382" i="6"/>
  <c r="V383" i="6"/>
  <c r="S384" i="6"/>
  <c r="U385" i="6"/>
  <c r="T386" i="6"/>
  <c r="V387" i="6"/>
  <c r="S388" i="6"/>
  <c r="U389" i="6"/>
  <c r="T390" i="6"/>
  <c r="V391" i="6"/>
  <c r="S392" i="6"/>
  <c r="U393" i="6"/>
  <c r="T394" i="6"/>
  <c r="V395" i="6"/>
  <c r="S396" i="6"/>
  <c r="U397" i="6"/>
  <c r="T398" i="6"/>
  <c r="V399" i="6"/>
  <c r="S400" i="6"/>
  <c r="U401" i="6"/>
  <c r="V404" i="6"/>
  <c r="S405" i="6"/>
  <c r="U408" i="6"/>
  <c r="T409" i="6"/>
  <c r="V412" i="6"/>
  <c r="S413" i="6"/>
  <c r="U416" i="6"/>
  <c r="T417" i="6"/>
  <c r="V420" i="6"/>
  <c r="S421" i="6"/>
  <c r="U424" i="6"/>
  <c r="T425" i="6"/>
  <c r="V428" i="6"/>
  <c r="S429" i="6"/>
  <c r="U432" i="6"/>
  <c r="T433" i="6"/>
  <c r="V436" i="6"/>
  <c r="S437" i="6"/>
  <c r="U440" i="6"/>
  <c r="T441" i="6"/>
  <c r="V444" i="6"/>
  <c r="S445" i="6"/>
  <c r="U448" i="6"/>
  <c r="T449" i="6"/>
  <c r="V452" i="6"/>
  <c r="S453" i="6"/>
  <c r="U456" i="6"/>
  <c r="T457" i="6"/>
  <c r="V460" i="6"/>
  <c r="S461" i="6"/>
  <c r="U464" i="6"/>
  <c r="T465" i="6"/>
  <c r="V468" i="6"/>
  <c r="S469" i="6"/>
  <c r="U472" i="6"/>
  <c r="T473" i="6"/>
  <c r="V476" i="6"/>
  <c r="S477" i="6"/>
  <c r="U480" i="6"/>
  <c r="T481" i="6"/>
  <c r="V484" i="6"/>
  <c r="S485" i="6"/>
  <c r="U488" i="6"/>
  <c r="T489" i="6"/>
  <c r="V492" i="6"/>
  <c r="S493" i="6"/>
  <c r="U496" i="6"/>
  <c r="T497" i="6"/>
  <c r="V500" i="6"/>
  <c r="S501" i="6"/>
  <c r="U504" i="6"/>
  <c r="T505" i="6"/>
  <c r="V508" i="6"/>
  <c r="S509" i="6"/>
  <c r="U512" i="6"/>
  <c r="T513" i="6"/>
  <c r="V516" i="6"/>
  <c r="S517" i="6"/>
  <c r="U520" i="6"/>
  <c r="T521" i="6"/>
  <c r="V524" i="6"/>
  <c r="S525" i="6"/>
  <c r="U528" i="6"/>
  <c r="T529" i="6"/>
  <c r="V532" i="6"/>
  <c r="S533" i="6"/>
  <c r="U536" i="6"/>
  <c r="T537" i="6"/>
  <c r="V540" i="6"/>
  <c r="S541" i="6"/>
  <c r="U544" i="6"/>
  <c r="T545" i="6"/>
  <c r="V548" i="6"/>
  <c r="S549" i="6"/>
  <c r="U552" i="6"/>
  <c r="T553" i="6"/>
  <c r="V556" i="6"/>
  <c r="S557" i="6"/>
  <c r="U560" i="6"/>
  <c r="T561" i="6"/>
  <c r="V564" i="6"/>
  <c r="S565" i="6"/>
  <c r="U568" i="6"/>
  <c r="T569" i="6"/>
  <c r="V572" i="6"/>
  <c r="S573" i="6"/>
  <c r="U576" i="6"/>
  <c r="T577" i="6"/>
  <c r="V580" i="6"/>
  <c r="S581" i="6"/>
  <c r="U584" i="6"/>
  <c r="T585" i="6"/>
  <c r="V588" i="6"/>
  <c r="S589" i="6"/>
  <c r="U592" i="6"/>
  <c r="T593" i="6"/>
  <c r="V596" i="6"/>
  <c r="S597" i="6"/>
  <c r="U600" i="6"/>
  <c r="T601" i="6"/>
  <c r="V604" i="6"/>
  <c r="S605" i="6"/>
  <c r="U608" i="6"/>
  <c r="T609" i="6"/>
  <c r="V612" i="6"/>
  <c r="S613" i="6"/>
  <c r="U616" i="6"/>
  <c r="T617" i="6"/>
  <c r="V620" i="6"/>
  <c r="S621" i="6"/>
  <c r="U624" i="6"/>
  <c r="T625" i="6"/>
  <c r="V628" i="6"/>
  <c r="S629" i="6"/>
  <c r="U632" i="6"/>
  <c r="T633" i="6"/>
  <c r="V636" i="6"/>
  <c r="S637" i="6"/>
  <c r="U640" i="6"/>
  <c r="T641" i="6"/>
  <c r="V644" i="6"/>
  <c r="S645" i="6"/>
  <c r="U648" i="6"/>
  <c r="T649" i="6"/>
  <c r="V652" i="6"/>
  <c r="S653" i="6"/>
  <c r="U656" i="6"/>
  <c r="T657" i="6"/>
  <c r="V660" i="6"/>
  <c r="S661" i="6"/>
  <c r="U664" i="6"/>
  <c r="T665" i="6"/>
  <c r="V668" i="6"/>
  <c r="S669" i="6"/>
  <c r="U672" i="6"/>
  <c r="T673" i="6"/>
  <c r="V676" i="6"/>
  <c r="S677" i="6"/>
  <c r="U680" i="6"/>
  <c r="T681" i="6"/>
  <c r="V684" i="6"/>
  <c r="S685" i="6"/>
  <c r="R688" i="6"/>
  <c r="U688" i="6"/>
  <c r="T689" i="6"/>
  <c r="U696" i="6"/>
  <c r="T697" i="6"/>
  <c r="U704" i="6"/>
  <c r="T705" i="6"/>
  <c r="U712" i="6"/>
  <c r="T713" i="6"/>
  <c r="U720" i="6"/>
  <c r="T721" i="6"/>
  <c r="U728" i="6"/>
  <c r="T729" i="6"/>
  <c r="U736" i="6"/>
  <c r="T737" i="6"/>
  <c r="U744" i="6"/>
  <c r="T745" i="6"/>
  <c r="U752" i="6"/>
  <c r="T753" i="6"/>
  <c r="U760" i="6"/>
  <c r="T761" i="6"/>
  <c r="U768" i="6"/>
  <c r="T769" i="6"/>
  <c r="U776" i="6"/>
  <c r="T777" i="6"/>
  <c r="U784" i="6"/>
  <c r="T785" i="6"/>
  <c r="U792" i="6"/>
  <c r="T793" i="6"/>
  <c r="U800" i="6"/>
  <c r="T801" i="6"/>
  <c r="U808" i="6"/>
  <c r="T809" i="6"/>
  <c r="U816" i="6"/>
  <c r="T817" i="6"/>
  <c r="U824" i="6"/>
  <c r="T825" i="6"/>
  <c r="U832" i="6"/>
  <c r="T833" i="6"/>
  <c r="U840" i="6"/>
  <c r="T841" i="6"/>
  <c r="U848" i="6"/>
  <c r="T849" i="6"/>
  <c r="U856" i="6"/>
  <c r="T857" i="6"/>
  <c r="U864" i="6"/>
  <c r="T865" i="6"/>
  <c r="U872" i="6"/>
  <c r="T873" i="6"/>
  <c r="U880" i="6"/>
  <c r="T881" i="6"/>
  <c r="U888" i="6"/>
  <c r="T889" i="6"/>
  <c r="U896" i="6"/>
  <c r="T897" i="6"/>
  <c r="U904" i="6"/>
  <c r="T905" i="6"/>
  <c r="U912" i="6"/>
  <c r="T913" i="6"/>
  <c r="U920" i="6"/>
  <c r="T921" i="6"/>
  <c r="U928" i="6"/>
  <c r="T929" i="6"/>
  <c r="U936" i="6"/>
  <c r="G88" i="14"/>
  <c r="F87" i="14"/>
  <c r="G84" i="14"/>
  <c r="F83" i="14"/>
  <c r="G80" i="14"/>
  <c r="F79" i="14"/>
  <c r="G76" i="14"/>
  <c r="F75" i="14"/>
  <c r="G72" i="14"/>
  <c r="F71" i="14"/>
  <c r="G68" i="14"/>
  <c r="F67" i="14"/>
  <c r="G64" i="14"/>
  <c r="F63" i="14"/>
  <c r="G60" i="14"/>
  <c r="F59" i="14"/>
  <c r="G56" i="14"/>
  <c r="F55" i="14"/>
  <c r="G52" i="14"/>
  <c r="F51" i="14"/>
  <c r="G48" i="14"/>
  <c r="F47" i="14"/>
  <c r="G44" i="14"/>
  <c r="F43" i="14"/>
  <c r="G40" i="14"/>
  <c r="F39" i="14"/>
  <c r="G36" i="14"/>
  <c r="F35" i="14"/>
  <c r="G32" i="14"/>
  <c r="F31" i="14"/>
  <c r="G28" i="14"/>
  <c r="F27" i="14"/>
  <c r="F22" i="14"/>
  <c r="G21" i="14"/>
  <c r="F18" i="14"/>
  <c r="G17" i="14"/>
  <c r="F14" i="14"/>
  <c r="G13" i="14"/>
  <c r="F10" i="14"/>
  <c r="G9" i="14"/>
  <c r="F6" i="14"/>
  <c r="G5" i="14"/>
  <c r="U2" i="6"/>
  <c r="T3" i="6"/>
  <c r="V4" i="6"/>
  <c r="S5" i="6"/>
  <c r="U6" i="6"/>
  <c r="T7" i="6"/>
  <c r="V8" i="6"/>
  <c r="S9" i="6"/>
  <c r="U10" i="6"/>
  <c r="T11" i="6"/>
  <c r="V12" i="6"/>
  <c r="S13" i="6"/>
  <c r="U14" i="6"/>
  <c r="T15" i="6"/>
  <c r="V16" i="6"/>
  <c r="S17" i="6"/>
  <c r="U18" i="6"/>
  <c r="T19" i="6"/>
  <c r="V20" i="6"/>
  <c r="S21" i="6"/>
  <c r="U22" i="6"/>
  <c r="T23" i="6"/>
  <c r="V24" i="6"/>
  <c r="S25" i="6"/>
  <c r="U26" i="6"/>
  <c r="T27" i="6"/>
  <c r="V28" i="6"/>
  <c r="S29" i="6"/>
  <c r="U30" i="6"/>
  <c r="T31" i="6"/>
  <c r="V32" i="6"/>
  <c r="S33" i="6"/>
  <c r="U34" i="6"/>
  <c r="T35" i="6"/>
  <c r="V36" i="6"/>
  <c r="S37" i="6"/>
  <c r="U38" i="6"/>
  <c r="T39" i="6"/>
  <c r="V40" i="6"/>
  <c r="S41" i="6"/>
  <c r="U42" i="6"/>
  <c r="T43" i="6"/>
  <c r="V44" i="6"/>
  <c r="S45" i="6"/>
  <c r="U46" i="6"/>
  <c r="T47" i="6"/>
  <c r="V48" i="6"/>
  <c r="S49" i="6"/>
  <c r="U50" i="6"/>
  <c r="T51" i="6"/>
  <c r="V52" i="6"/>
  <c r="S53" i="6"/>
  <c r="U54" i="6"/>
  <c r="T55" i="6"/>
  <c r="V56" i="6"/>
  <c r="S57" i="6"/>
  <c r="U58" i="6"/>
  <c r="T59" i="6"/>
  <c r="V60" i="6"/>
  <c r="S61" i="6"/>
  <c r="U62" i="6"/>
  <c r="T63" i="6"/>
  <c r="V64" i="6"/>
  <c r="S65" i="6"/>
  <c r="U66" i="6"/>
  <c r="T67" i="6"/>
  <c r="V68" i="6"/>
  <c r="S69" i="6"/>
  <c r="U70" i="6"/>
  <c r="T71" i="6"/>
  <c r="V72" i="6"/>
  <c r="S73" i="6"/>
  <c r="U74" i="6"/>
  <c r="T75" i="6"/>
  <c r="V76" i="6"/>
  <c r="S77" i="6"/>
  <c r="U78" i="6"/>
  <c r="T79" i="6"/>
  <c r="V80" i="6"/>
  <c r="S81" i="6"/>
  <c r="U82" i="6"/>
  <c r="T83" i="6"/>
  <c r="V84" i="6"/>
  <c r="S85" i="6"/>
  <c r="U86" i="6"/>
  <c r="T87" i="6"/>
  <c r="V88" i="6"/>
  <c r="S89" i="6"/>
  <c r="U90" i="6"/>
  <c r="T91" i="6"/>
  <c r="V92" i="6"/>
  <c r="S93" i="6"/>
  <c r="U94" i="6"/>
  <c r="T95" i="6"/>
  <c r="V96" i="6"/>
  <c r="S97" i="6"/>
  <c r="U98" i="6"/>
  <c r="T99" i="6"/>
  <c r="V100" i="6"/>
  <c r="S101" i="6"/>
  <c r="U102" i="6"/>
  <c r="T103" i="6"/>
  <c r="V104" i="6"/>
  <c r="S105" i="6"/>
  <c r="U106" i="6"/>
  <c r="T107" i="6"/>
  <c r="V108" i="6"/>
  <c r="S109" i="6"/>
  <c r="U110" i="6"/>
  <c r="T111" i="6"/>
  <c r="V112" i="6"/>
  <c r="S113" i="6"/>
  <c r="U114" i="6"/>
  <c r="T115" i="6"/>
  <c r="V116" i="6"/>
  <c r="S117" i="6"/>
  <c r="U118" i="6"/>
  <c r="T119" i="6"/>
  <c r="V120" i="6"/>
  <c r="S121" i="6"/>
  <c r="U122" i="6"/>
  <c r="T123" i="6"/>
  <c r="V124" i="6"/>
  <c r="S125" i="6"/>
  <c r="U126" i="6"/>
  <c r="T127" i="6"/>
  <c r="V128" i="6"/>
  <c r="S129" i="6"/>
  <c r="U130" i="6"/>
  <c r="T131" i="6"/>
  <c r="V132" i="6"/>
  <c r="S133" i="6"/>
  <c r="U134" i="6"/>
  <c r="T135" i="6"/>
  <c r="V136" i="6"/>
  <c r="S137" i="6"/>
  <c r="U138" i="6"/>
  <c r="T139" i="6"/>
  <c r="V140" i="6"/>
  <c r="S141" i="6"/>
  <c r="U142" i="6"/>
  <c r="T143" i="6"/>
  <c r="V144" i="6"/>
  <c r="S145" i="6"/>
  <c r="U146" i="6"/>
  <c r="T147" i="6"/>
  <c r="V148" i="6"/>
  <c r="S149" i="6"/>
  <c r="U150" i="6"/>
  <c r="T151" i="6"/>
  <c r="V152" i="6"/>
  <c r="S153" i="6"/>
  <c r="U154" i="6"/>
  <c r="T155" i="6"/>
  <c r="V156" i="6"/>
  <c r="S157" i="6"/>
  <c r="U158" i="6"/>
  <c r="T159" i="6"/>
  <c r="V160" i="6"/>
  <c r="S161" i="6"/>
  <c r="U162" i="6"/>
  <c r="T163" i="6"/>
  <c r="V164" i="6"/>
  <c r="S165" i="6"/>
  <c r="U166" i="6"/>
  <c r="T167" i="6"/>
  <c r="V168" i="6"/>
  <c r="S169" i="6"/>
  <c r="U170" i="6"/>
  <c r="T171" i="6"/>
  <c r="V172" i="6"/>
  <c r="S173" i="6"/>
  <c r="U174" i="6"/>
  <c r="T175" i="6"/>
  <c r="V176" i="6"/>
  <c r="S177" i="6"/>
  <c r="U178" i="6"/>
  <c r="T179" i="6"/>
  <c r="V180" i="6"/>
  <c r="S181" i="6"/>
  <c r="U182" i="6"/>
  <c r="T183" i="6"/>
  <c r="V184" i="6"/>
  <c r="S185" i="6"/>
  <c r="U186" i="6"/>
  <c r="T187" i="6"/>
  <c r="V188" i="6"/>
  <c r="S189" i="6"/>
  <c r="U190" i="6"/>
  <c r="T191" i="6"/>
  <c r="V192" i="6"/>
  <c r="S193" i="6"/>
  <c r="U194" i="6"/>
  <c r="T195" i="6"/>
  <c r="V196" i="6"/>
  <c r="S197" i="6"/>
  <c r="U198" i="6"/>
  <c r="T199" i="6"/>
  <c r="V200" i="6"/>
  <c r="S201" i="6"/>
  <c r="U202" i="6"/>
  <c r="T203" i="6"/>
  <c r="V204" i="6"/>
  <c r="S205" i="6"/>
  <c r="U206" i="6"/>
  <c r="T207" i="6"/>
  <c r="V208" i="6"/>
  <c r="S209" i="6"/>
  <c r="U210" i="6"/>
  <c r="T211" i="6"/>
  <c r="V212" i="6"/>
  <c r="S213" i="6"/>
  <c r="U214" i="6"/>
  <c r="T215" i="6"/>
  <c r="V216" i="6"/>
  <c r="S217" i="6"/>
  <c r="U218" i="6"/>
  <c r="T219" i="6"/>
  <c r="V220" i="6"/>
  <c r="S221" i="6"/>
  <c r="U222" i="6"/>
  <c r="T223" i="6"/>
  <c r="V224" i="6"/>
  <c r="S225" i="6"/>
  <c r="U226" i="6"/>
  <c r="T227" i="6"/>
  <c r="V228" i="6"/>
  <c r="S229" i="6"/>
  <c r="U230" i="6"/>
  <c r="T231" i="6"/>
  <c r="V232" i="6"/>
  <c r="S233" i="6"/>
  <c r="U234" i="6"/>
  <c r="T235" i="6"/>
  <c r="V236" i="6"/>
  <c r="S237" i="6"/>
  <c r="U238" i="6"/>
  <c r="T239" i="6"/>
  <c r="V240" i="6"/>
  <c r="S241" i="6"/>
  <c r="U242" i="6"/>
  <c r="T243" i="6"/>
  <c r="V244" i="6"/>
  <c r="S245" i="6"/>
  <c r="U246" i="6"/>
  <c r="T247" i="6"/>
  <c r="V248" i="6"/>
  <c r="S249" i="6"/>
  <c r="U250" i="6"/>
  <c r="T251" i="6"/>
  <c r="V252" i="6"/>
  <c r="S253" i="6"/>
  <c r="U254" i="6"/>
  <c r="T255" i="6"/>
  <c r="V256" i="6"/>
  <c r="S257" i="6"/>
  <c r="U258" i="6"/>
  <c r="T259" i="6"/>
  <c r="V260" i="6"/>
  <c r="S261" i="6"/>
  <c r="U262" i="6"/>
  <c r="T263" i="6"/>
  <c r="V264" i="6"/>
  <c r="S265" i="6"/>
  <c r="U266" i="6"/>
  <c r="T267" i="6"/>
  <c r="V268" i="6"/>
  <c r="S269" i="6"/>
  <c r="U270" i="6"/>
  <c r="T271" i="6"/>
  <c r="V272" i="6"/>
  <c r="S273" i="6"/>
  <c r="U274" i="6"/>
  <c r="T275" i="6"/>
  <c r="V276" i="6"/>
  <c r="S277" i="6"/>
  <c r="U278" i="6"/>
  <c r="T279" i="6"/>
  <c r="V280" i="6"/>
  <c r="S281" i="6"/>
  <c r="U282" i="6"/>
  <c r="T283" i="6"/>
  <c r="V284" i="6"/>
  <c r="S285" i="6"/>
  <c r="U286" i="6"/>
  <c r="T287" i="6"/>
  <c r="V288" i="6"/>
  <c r="S289" i="6"/>
  <c r="U290" i="6"/>
  <c r="T291" i="6"/>
  <c r="V292" i="6"/>
  <c r="S293" i="6"/>
  <c r="U294" i="6"/>
  <c r="T295" i="6"/>
  <c r="V296" i="6"/>
  <c r="S297" i="6"/>
  <c r="U298" i="6"/>
  <c r="T299" i="6"/>
  <c r="V300" i="6"/>
  <c r="S301" i="6"/>
  <c r="U302" i="6"/>
  <c r="T303" i="6"/>
  <c r="V304" i="6"/>
  <c r="S305" i="6"/>
  <c r="U306" i="6"/>
  <c r="T307" i="6"/>
  <c r="V308" i="6"/>
  <c r="S309" i="6"/>
  <c r="U310" i="6"/>
  <c r="T311" i="6"/>
  <c r="V312" i="6"/>
  <c r="S313" i="6"/>
  <c r="U314" i="6"/>
  <c r="T315" i="6"/>
  <c r="V316" i="6"/>
  <c r="S317" i="6"/>
  <c r="U318" i="6"/>
  <c r="T319" i="6"/>
  <c r="V320" i="6"/>
  <c r="S321" i="6"/>
  <c r="U322" i="6"/>
  <c r="T323" i="6"/>
  <c r="V324" i="6"/>
  <c r="S325" i="6"/>
  <c r="U326" i="6"/>
  <c r="T327" i="6"/>
  <c r="V328" i="6"/>
  <c r="S329" i="6"/>
  <c r="U330" i="6"/>
  <c r="T331" i="6"/>
  <c r="V332" i="6"/>
  <c r="S333" i="6"/>
  <c r="U334" i="6"/>
  <c r="T335" i="6"/>
  <c r="V336" i="6"/>
  <c r="S337" i="6"/>
  <c r="U338" i="6"/>
  <c r="T339" i="6"/>
  <c r="V340" i="6"/>
  <c r="S341" i="6"/>
  <c r="U342" i="6"/>
  <c r="T343" i="6"/>
  <c r="V344" i="6"/>
  <c r="S345" i="6"/>
  <c r="U346" i="6"/>
  <c r="T347" i="6"/>
  <c r="V348" i="6"/>
  <c r="S349" i="6"/>
  <c r="U350" i="6"/>
  <c r="T351" i="6"/>
  <c r="V352" i="6"/>
  <c r="S353" i="6"/>
  <c r="U354" i="6"/>
  <c r="T355" i="6"/>
  <c r="V356" i="6"/>
  <c r="S357" i="6"/>
  <c r="U358" i="6"/>
  <c r="T359" i="6"/>
  <c r="V360" i="6"/>
  <c r="S361" i="6"/>
  <c r="U362" i="6"/>
  <c r="T363" i="6"/>
  <c r="V364" i="6"/>
  <c r="S365" i="6"/>
  <c r="U366" i="6"/>
  <c r="T367" i="6"/>
  <c r="V368" i="6"/>
  <c r="S369" i="6"/>
  <c r="U370" i="6"/>
  <c r="T371" i="6"/>
  <c r="V372" i="6"/>
  <c r="S373" i="6"/>
  <c r="U374" i="6"/>
  <c r="T375" i="6"/>
  <c r="V376" i="6"/>
  <c r="S377" i="6"/>
  <c r="U378" i="6"/>
  <c r="T379" i="6"/>
  <c r="V380" i="6"/>
  <c r="S381" i="6"/>
  <c r="U382" i="6"/>
  <c r="T383" i="6"/>
  <c r="V384" i="6"/>
  <c r="S385" i="6"/>
  <c r="U386" i="6"/>
  <c r="T387" i="6"/>
  <c r="V388" i="6"/>
  <c r="S389" i="6"/>
  <c r="U390" i="6"/>
  <c r="T391" i="6"/>
  <c r="V392" i="6"/>
  <c r="S393" i="6"/>
  <c r="U394" i="6"/>
  <c r="T395" i="6"/>
  <c r="V396" i="6"/>
  <c r="S397" i="6"/>
  <c r="U398" i="6"/>
  <c r="T399" i="6"/>
  <c r="V400" i="6"/>
  <c r="S401" i="6"/>
  <c r="U402" i="6"/>
  <c r="T403" i="6"/>
  <c r="V406" i="6"/>
  <c r="S407" i="6"/>
  <c r="U410" i="6"/>
  <c r="T411" i="6"/>
  <c r="V414" i="6"/>
  <c r="S415" i="6"/>
  <c r="U418" i="6"/>
  <c r="T419" i="6"/>
  <c r="V422" i="6"/>
  <c r="S423" i="6"/>
  <c r="U426" i="6"/>
  <c r="T427" i="6"/>
  <c r="V430" i="6"/>
  <c r="S431" i="6"/>
  <c r="U434" i="6"/>
  <c r="T435" i="6"/>
  <c r="V438" i="6"/>
  <c r="S439" i="6"/>
  <c r="U442" i="6"/>
  <c r="T443" i="6"/>
  <c r="V446" i="6"/>
  <c r="S447" i="6"/>
  <c r="U450" i="6"/>
  <c r="T451" i="6"/>
  <c r="V454" i="6"/>
  <c r="S455" i="6"/>
  <c r="U458" i="6"/>
  <c r="T459" i="6"/>
  <c r="V462" i="6"/>
  <c r="S463" i="6"/>
  <c r="U466" i="6"/>
  <c r="T467" i="6"/>
  <c r="V470" i="6"/>
  <c r="S471" i="6"/>
  <c r="U474" i="6"/>
  <c r="T475" i="6"/>
  <c r="V478" i="6"/>
  <c r="S479" i="6"/>
  <c r="U482" i="6"/>
  <c r="T483" i="6"/>
  <c r="V486" i="6"/>
  <c r="S487" i="6"/>
  <c r="U490" i="6"/>
  <c r="T491" i="6"/>
  <c r="V494" i="6"/>
  <c r="S495" i="6"/>
  <c r="U498" i="6"/>
  <c r="T499" i="6"/>
  <c r="V502" i="6"/>
  <c r="S503" i="6"/>
  <c r="U506" i="6"/>
  <c r="T507" i="6"/>
  <c r="V510" i="6"/>
  <c r="S511" i="6"/>
  <c r="U514" i="6"/>
  <c r="T515" i="6"/>
  <c r="V518" i="6"/>
  <c r="S519" i="6"/>
  <c r="U522" i="6"/>
  <c r="T523" i="6"/>
  <c r="V526" i="6"/>
  <c r="S527" i="6"/>
  <c r="U530" i="6"/>
  <c r="T531" i="6"/>
  <c r="V534" i="6"/>
  <c r="S535" i="6"/>
  <c r="U538" i="6"/>
  <c r="T539" i="6"/>
  <c r="V542" i="6"/>
  <c r="S543" i="6"/>
  <c r="U546" i="6"/>
  <c r="T547" i="6"/>
  <c r="V550" i="6"/>
  <c r="S551" i="6"/>
  <c r="U554" i="6"/>
  <c r="T555" i="6"/>
  <c r="V558" i="6"/>
  <c r="S559" i="6"/>
  <c r="U562" i="6"/>
  <c r="T563" i="6"/>
  <c r="V566" i="6"/>
  <c r="S567" i="6"/>
  <c r="U570" i="6"/>
  <c r="T571" i="6"/>
  <c r="V574" i="6"/>
  <c r="S575" i="6"/>
  <c r="U578" i="6"/>
  <c r="T579" i="6"/>
  <c r="V582" i="6"/>
  <c r="S583" i="6"/>
  <c r="U586" i="6"/>
  <c r="T587" i="6"/>
  <c r="V590" i="6"/>
  <c r="S591" i="6"/>
  <c r="U594" i="6"/>
  <c r="T595" i="6"/>
  <c r="V598" i="6"/>
  <c r="S599" i="6"/>
  <c r="U602" i="6"/>
  <c r="T603" i="6"/>
  <c r="V606" i="6"/>
  <c r="S607" i="6"/>
  <c r="U610" i="6"/>
  <c r="T611" i="6"/>
  <c r="V614" i="6"/>
  <c r="S615" i="6"/>
  <c r="U618" i="6"/>
  <c r="T619" i="6"/>
  <c r="V622" i="6"/>
  <c r="S623" i="6"/>
  <c r="U626" i="6"/>
  <c r="T627" i="6"/>
  <c r="V630" i="6"/>
  <c r="S631" i="6"/>
  <c r="U634" i="6"/>
  <c r="T635" i="6"/>
  <c r="V638" i="6"/>
  <c r="S639" i="6"/>
  <c r="U642" i="6"/>
  <c r="T643" i="6"/>
  <c r="V646" i="6"/>
  <c r="S647" i="6"/>
  <c r="U650" i="6"/>
  <c r="T651" i="6"/>
  <c r="V654" i="6"/>
  <c r="S655" i="6"/>
  <c r="U658" i="6"/>
  <c r="T659" i="6"/>
  <c r="V662" i="6"/>
  <c r="S663" i="6"/>
  <c r="U666" i="6"/>
  <c r="T667" i="6"/>
  <c r="V670" i="6"/>
  <c r="S671" i="6"/>
  <c r="U674" i="6"/>
  <c r="T675" i="6"/>
  <c r="V678" i="6"/>
  <c r="S679" i="6"/>
  <c r="U682" i="6"/>
  <c r="T683" i="6"/>
  <c r="V686" i="6"/>
  <c r="S687" i="6"/>
  <c r="U690" i="6"/>
  <c r="T691" i="6"/>
  <c r="V694" i="6"/>
  <c r="S695" i="6"/>
  <c r="R698" i="6"/>
  <c r="V702" i="6"/>
  <c r="S703" i="6"/>
  <c r="R706" i="6"/>
  <c r="V710" i="6"/>
  <c r="S711" i="6"/>
  <c r="R714" i="6"/>
  <c r="V718" i="6"/>
  <c r="S719" i="6"/>
  <c r="R722" i="6"/>
  <c r="V726" i="6"/>
  <c r="S727" i="6"/>
  <c r="R730" i="6"/>
  <c r="V734" i="6"/>
  <c r="S735" i="6"/>
  <c r="R738" i="6"/>
  <c r="V742" i="6"/>
  <c r="S743" i="6"/>
  <c r="R746" i="6"/>
  <c r="V750" i="6"/>
  <c r="S751" i="6"/>
  <c r="R754" i="6"/>
  <c r="V758" i="6"/>
  <c r="S759" i="6"/>
  <c r="R762" i="6"/>
  <c r="V766" i="6"/>
  <c r="S767" i="6"/>
  <c r="R770" i="6"/>
  <c r="V774" i="6"/>
  <c r="S775" i="6"/>
  <c r="R778" i="6"/>
  <c r="V782" i="6"/>
  <c r="S783" i="6"/>
  <c r="R786" i="6"/>
  <c r="V790" i="6"/>
  <c r="S791" i="6"/>
  <c r="R794" i="6"/>
  <c r="V798" i="6"/>
  <c r="S799" i="6"/>
  <c r="R802" i="6"/>
  <c r="V806" i="6"/>
  <c r="S807" i="6"/>
  <c r="R810" i="6"/>
  <c r="V814" i="6"/>
  <c r="S815" i="6"/>
  <c r="R818" i="6"/>
  <c r="V822" i="6"/>
  <c r="S823" i="6"/>
  <c r="R826" i="6"/>
  <c r="V830" i="6"/>
  <c r="S831" i="6"/>
  <c r="R834" i="6"/>
  <c r="V838" i="6"/>
  <c r="S839" i="6"/>
  <c r="R842" i="6"/>
  <c r="V846" i="6"/>
  <c r="S847" i="6"/>
  <c r="R850" i="6"/>
  <c r="V854" i="6"/>
  <c r="S855" i="6"/>
  <c r="R858" i="6"/>
  <c r="V862" i="6"/>
  <c r="S863" i="6"/>
  <c r="R866" i="6"/>
  <c r="V870" i="6"/>
  <c r="S871" i="6"/>
  <c r="R874" i="6"/>
  <c r="V878" i="6"/>
  <c r="S879" i="6"/>
  <c r="R882" i="6"/>
  <c r="V886" i="6"/>
  <c r="S887" i="6"/>
  <c r="R890" i="6"/>
  <c r="V894" i="6"/>
  <c r="S895" i="6"/>
  <c r="R898" i="6"/>
  <c r="V902" i="6"/>
  <c r="S903" i="6"/>
  <c r="R906" i="6"/>
  <c r="V910" i="6"/>
  <c r="S911" i="6"/>
  <c r="R914" i="6"/>
  <c r="V918" i="6"/>
  <c r="S919" i="6"/>
  <c r="V926" i="6"/>
  <c r="S927" i="6"/>
  <c r="V934" i="6"/>
  <c r="S935" i="6"/>
  <c r="E88" i="14"/>
  <c r="E84" i="14"/>
  <c r="E80" i="14"/>
  <c r="E76" i="14"/>
  <c r="E72" i="14"/>
  <c r="E68" i="14"/>
  <c r="E64" i="14"/>
  <c r="E60" i="14"/>
  <c r="E56" i="14"/>
  <c r="E52" i="14"/>
  <c r="E48" i="14"/>
  <c r="E44" i="14"/>
  <c r="E40" i="14"/>
  <c r="E36" i="14"/>
  <c r="E32" i="14"/>
  <c r="E28" i="14"/>
  <c r="E21" i="14"/>
  <c r="E17" i="14"/>
  <c r="E13" i="14"/>
  <c r="E9" i="14"/>
  <c r="E5" i="14"/>
  <c r="S2" i="6"/>
  <c r="U3" i="6"/>
  <c r="T4" i="6"/>
  <c r="V5" i="6"/>
  <c r="S6" i="6"/>
  <c r="U7" i="6"/>
  <c r="T8" i="6"/>
  <c r="V9" i="6"/>
  <c r="S10" i="6"/>
  <c r="U11" i="6"/>
  <c r="T12" i="6"/>
  <c r="V13" i="6"/>
  <c r="S14" i="6"/>
  <c r="U15" i="6"/>
  <c r="T16" i="6"/>
  <c r="V17" i="6"/>
  <c r="S18" i="6"/>
  <c r="U19" i="6"/>
  <c r="T20" i="6"/>
  <c r="V21" i="6"/>
  <c r="S22" i="6"/>
  <c r="U23" i="6"/>
  <c r="T24" i="6"/>
  <c r="V25" i="6"/>
  <c r="S26" i="6"/>
  <c r="U27" i="6"/>
  <c r="T28" i="6"/>
  <c r="V29" i="6"/>
  <c r="S30" i="6"/>
  <c r="U31" i="6"/>
  <c r="T32" i="6"/>
  <c r="V33" i="6"/>
  <c r="S34" i="6"/>
  <c r="U35" i="6"/>
  <c r="T36" i="6"/>
  <c r="V37" i="6"/>
  <c r="S38" i="6"/>
  <c r="U39" i="6"/>
  <c r="T40" i="6"/>
  <c r="V41" i="6"/>
  <c r="S42" i="6"/>
  <c r="U43" i="6"/>
  <c r="T44" i="6"/>
  <c r="V45" i="6"/>
  <c r="S46" i="6"/>
  <c r="U47" i="6"/>
  <c r="T48" i="6"/>
  <c r="V49" i="6"/>
  <c r="S50" i="6"/>
  <c r="U51" i="6"/>
  <c r="T52" i="6"/>
  <c r="V53" i="6"/>
  <c r="S54" i="6"/>
  <c r="U55" i="6"/>
  <c r="T56" i="6"/>
  <c r="V57" i="6"/>
  <c r="S58" i="6"/>
  <c r="U59" i="6"/>
  <c r="T60" i="6"/>
  <c r="V61" i="6"/>
  <c r="S62" i="6"/>
  <c r="U63" i="6"/>
  <c r="T64" i="6"/>
  <c r="V65" i="6"/>
  <c r="S66" i="6"/>
  <c r="U67" i="6"/>
  <c r="T68" i="6"/>
  <c r="V69" i="6"/>
  <c r="S70" i="6"/>
  <c r="U71" i="6"/>
  <c r="T72" i="6"/>
  <c r="V73" i="6"/>
  <c r="S74" i="6"/>
  <c r="U75" i="6"/>
  <c r="T76" i="6"/>
  <c r="V77" i="6"/>
  <c r="S78" i="6"/>
  <c r="U79" i="6"/>
  <c r="T80" i="6"/>
  <c r="V81" i="6"/>
  <c r="S82" i="6"/>
  <c r="U83" i="6"/>
  <c r="T84" i="6"/>
  <c r="V85" i="6"/>
  <c r="S86" i="6"/>
  <c r="U87" i="6"/>
  <c r="T88" i="6"/>
  <c r="V89" i="6"/>
  <c r="S90" i="6"/>
  <c r="U91" i="6"/>
  <c r="T92" i="6"/>
  <c r="V93" i="6"/>
  <c r="S94" i="6"/>
  <c r="U95" i="6"/>
  <c r="T96" i="6"/>
  <c r="V97" i="6"/>
  <c r="S98" i="6"/>
  <c r="U99" i="6"/>
  <c r="T100" i="6"/>
  <c r="V101" i="6"/>
  <c r="S102" i="6"/>
  <c r="U103" i="6"/>
  <c r="T104" i="6"/>
  <c r="V105" i="6"/>
  <c r="S106" i="6"/>
  <c r="U107" i="6"/>
  <c r="T108" i="6"/>
  <c r="V109" i="6"/>
  <c r="S110" i="6"/>
  <c r="U111" i="6"/>
  <c r="T112" i="6"/>
  <c r="V113" i="6"/>
  <c r="S114" i="6"/>
  <c r="U115" i="6"/>
  <c r="T116" i="6"/>
  <c r="V117" i="6"/>
  <c r="S118" i="6"/>
  <c r="U119" i="6"/>
  <c r="T120" i="6"/>
  <c r="V121" i="6"/>
  <c r="S122" i="6"/>
  <c r="U123" i="6"/>
  <c r="T124" i="6"/>
  <c r="V125" i="6"/>
  <c r="S126" i="6"/>
  <c r="U127" i="6"/>
  <c r="T128" i="6"/>
  <c r="V129" i="6"/>
  <c r="S130" i="6"/>
  <c r="U131" i="6"/>
  <c r="T132" i="6"/>
  <c r="V133" i="6"/>
  <c r="S134" i="6"/>
  <c r="U135" i="6"/>
  <c r="T136" i="6"/>
  <c r="V137" i="6"/>
  <c r="S138" i="6"/>
  <c r="U139" i="6"/>
  <c r="T140" i="6"/>
  <c r="V141" i="6"/>
  <c r="S142" i="6"/>
  <c r="U143" i="6"/>
  <c r="T144" i="6"/>
  <c r="V145" i="6"/>
  <c r="S146" i="6"/>
  <c r="U147" i="6"/>
  <c r="T148" i="6"/>
  <c r="V149" i="6"/>
  <c r="S150" i="6"/>
  <c r="U151" i="6"/>
  <c r="T152" i="6"/>
  <c r="V153" i="6"/>
  <c r="S154" i="6"/>
  <c r="U155" i="6"/>
  <c r="T156" i="6"/>
  <c r="V157" i="6"/>
  <c r="S158" i="6"/>
  <c r="U159" i="6"/>
  <c r="T160" i="6"/>
  <c r="V161" i="6"/>
  <c r="S162" i="6"/>
  <c r="U163" i="6"/>
  <c r="T164" i="6"/>
  <c r="V165" i="6"/>
  <c r="S166" i="6"/>
  <c r="U167" i="6"/>
  <c r="T168" i="6"/>
  <c r="V169" i="6"/>
  <c r="S170" i="6"/>
  <c r="U171" i="6"/>
  <c r="T172" i="6"/>
  <c r="V173" i="6"/>
  <c r="S174" i="6"/>
  <c r="U175" i="6"/>
  <c r="T176" i="6"/>
  <c r="V177" i="6"/>
  <c r="S178" i="6"/>
  <c r="U179" i="6"/>
  <c r="T180" i="6"/>
  <c r="V181" i="6"/>
  <c r="S182" i="6"/>
  <c r="U183" i="6"/>
  <c r="T184" i="6"/>
  <c r="V185" i="6"/>
  <c r="S186" i="6"/>
  <c r="U187" i="6"/>
  <c r="T188" i="6"/>
  <c r="V189" i="6"/>
  <c r="S190" i="6"/>
  <c r="U191" i="6"/>
  <c r="T192" i="6"/>
  <c r="V193" i="6"/>
  <c r="S194" i="6"/>
  <c r="U195" i="6"/>
  <c r="T196" i="6"/>
  <c r="V197" i="6"/>
  <c r="S198" i="6"/>
  <c r="U199" i="6"/>
  <c r="T200" i="6"/>
  <c r="V201" i="6"/>
  <c r="S202" i="6"/>
  <c r="U203" i="6"/>
  <c r="T204" i="6"/>
  <c r="V205" i="6"/>
  <c r="S206" i="6"/>
  <c r="U207" i="6"/>
  <c r="T208" i="6"/>
  <c r="V209" i="6"/>
  <c r="S210" i="6"/>
  <c r="U211" i="6"/>
  <c r="T212" i="6"/>
  <c r="V213" i="6"/>
  <c r="S214" i="6"/>
  <c r="U215" i="6"/>
  <c r="T216" i="6"/>
  <c r="V217" i="6"/>
  <c r="S218" i="6"/>
  <c r="U219" i="6"/>
  <c r="T220" i="6"/>
  <c r="V221" i="6"/>
  <c r="S222" i="6"/>
  <c r="U223" i="6"/>
  <c r="T224" i="6"/>
  <c r="V225" i="6"/>
  <c r="S226" i="6"/>
  <c r="U227" i="6"/>
  <c r="T228" i="6"/>
  <c r="V229" i="6"/>
  <c r="S230" i="6"/>
  <c r="U231" i="6"/>
  <c r="T232" i="6"/>
  <c r="V233" i="6"/>
  <c r="S234" i="6"/>
  <c r="U235" i="6"/>
  <c r="T236" i="6"/>
  <c r="V237" i="6"/>
  <c r="S238" i="6"/>
  <c r="U239" i="6"/>
  <c r="T240" i="6"/>
  <c r="V241" i="6"/>
  <c r="S242" i="6"/>
  <c r="U243" i="6"/>
  <c r="T244" i="6"/>
  <c r="V245" i="6"/>
  <c r="S246" i="6"/>
  <c r="U247" i="6"/>
  <c r="T248" i="6"/>
  <c r="V249" i="6"/>
  <c r="S250" i="6"/>
  <c r="U251" i="6"/>
  <c r="T252" i="6"/>
  <c r="V253" i="6"/>
  <c r="S254" i="6"/>
  <c r="U255" i="6"/>
  <c r="T256" i="6"/>
  <c r="V257" i="6"/>
  <c r="S258" i="6"/>
  <c r="U259" i="6"/>
  <c r="T260" i="6"/>
  <c r="V261" i="6"/>
  <c r="S262" i="6"/>
  <c r="U263" i="6"/>
  <c r="T264" i="6"/>
  <c r="V265" i="6"/>
  <c r="S266" i="6"/>
  <c r="U267" i="6"/>
  <c r="T268" i="6"/>
  <c r="V269" i="6"/>
  <c r="S270" i="6"/>
  <c r="U271" i="6"/>
  <c r="T272" i="6"/>
  <c r="V273" i="6"/>
  <c r="S274" i="6"/>
  <c r="U275" i="6"/>
  <c r="T276" i="6"/>
  <c r="V277" i="6"/>
  <c r="S278" i="6"/>
  <c r="U279" i="6"/>
  <c r="T280" i="6"/>
  <c r="V281" i="6"/>
  <c r="S282" i="6"/>
  <c r="U283" i="6"/>
  <c r="T284" i="6"/>
  <c r="V285" i="6"/>
  <c r="S286" i="6"/>
  <c r="U287" i="6"/>
  <c r="T288" i="6"/>
  <c r="V289" i="6"/>
  <c r="S290" i="6"/>
  <c r="U291" i="6"/>
  <c r="T292" i="6"/>
  <c r="V293" i="6"/>
  <c r="S294" i="6"/>
  <c r="U295" i="6"/>
  <c r="T296" i="6"/>
  <c r="V297" i="6"/>
  <c r="S298" i="6"/>
  <c r="U299" i="6"/>
  <c r="T300" i="6"/>
  <c r="V301" i="6"/>
  <c r="S302" i="6"/>
  <c r="U303" i="6"/>
  <c r="T304" i="6"/>
  <c r="V305" i="6"/>
  <c r="S306" i="6"/>
  <c r="U307" i="6"/>
  <c r="T308" i="6"/>
  <c r="V309" i="6"/>
  <c r="S310" i="6"/>
  <c r="U311" i="6"/>
  <c r="T312" i="6"/>
  <c r="V313" i="6"/>
  <c r="S314" i="6"/>
  <c r="U315" i="6"/>
  <c r="T316" i="6"/>
  <c r="V317" i="6"/>
  <c r="S318" i="6"/>
  <c r="U319" i="6"/>
  <c r="T320" i="6"/>
  <c r="V321" i="6"/>
  <c r="S322" i="6"/>
  <c r="U323" i="6"/>
  <c r="T324" i="6"/>
  <c r="V325" i="6"/>
  <c r="S326" i="6"/>
  <c r="U327" i="6"/>
  <c r="T328" i="6"/>
  <c r="V329" i="6"/>
  <c r="S330" i="6"/>
  <c r="U331" i="6"/>
  <c r="T332" i="6"/>
  <c r="V333" i="6"/>
  <c r="S334" i="6"/>
  <c r="U335" i="6"/>
  <c r="T336" i="6"/>
  <c r="V337" i="6"/>
  <c r="S338" i="6"/>
  <c r="U339" i="6"/>
  <c r="T340" i="6"/>
  <c r="V341" i="6"/>
  <c r="S342" i="6"/>
  <c r="U343" i="6"/>
  <c r="T344" i="6"/>
  <c r="V345" i="6"/>
  <c r="S346" i="6"/>
  <c r="U347" i="6"/>
  <c r="T348" i="6"/>
  <c r="V349" i="6"/>
  <c r="S350" i="6"/>
  <c r="U351" i="6"/>
  <c r="T352" i="6"/>
  <c r="V353" i="6"/>
  <c r="S354" i="6"/>
  <c r="U355" i="6"/>
  <c r="T356" i="6"/>
  <c r="V357" i="6"/>
  <c r="S358" i="6"/>
  <c r="U359" i="6"/>
  <c r="T360" i="6"/>
  <c r="V361" i="6"/>
  <c r="S362" i="6"/>
  <c r="U363" i="6"/>
  <c r="T364" i="6"/>
  <c r="V365" i="6"/>
  <c r="S366" i="6"/>
  <c r="U367" i="6"/>
  <c r="T368" i="6"/>
  <c r="V369" i="6"/>
  <c r="S370" i="6"/>
  <c r="U371" i="6"/>
  <c r="T372" i="6"/>
  <c r="V373" i="6"/>
  <c r="S374" i="6"/>
  <c r="U375" i="6"/>
  <c r="T376" i="6"/>
  <c r="V377" i="6"/>
  <c r="S378" i="6"/>
  <c r="U379" i="6"/>
  <c r="T380" i="6"/>
  <c r="V381" i="6"/>
  <c r="S382" i="6"/>
  <c r="U383" i="6"/>
  <c r="T384" i="6"/>
  <c r="V385" i="6"/>
  <c r="S386" i="6"/>
  <c r="U387" i="6"/>
  <c r="T388" i="6"/>
  <c r="V389" i="6"/>
  <c r="S390" i="6"/>
  <c r="U391" i="6"/>
  <c r="T392" i="6"/>
  <c r="V393" i="6"/>
  <c r="S394" i="6"/>
  <c r="U395" i="6"/>
  <c r="T396" i="6"/>
  <c r="V397" i="6"/>
  <c r="S398" i="6"/>
  <c r="U399" i="6"/>
  <c r="T400" i="6"/>
  <c r="V401" i="6"/>
  <c r="U404" i="6"/>
  <c r="T405" i="6"/>
  <c r="V408" i="6"/>
  <c r="S409" i="6"/>
  <c r="U412" i="6"/>
  <c r="T413" i="6"/>
  <c r="V416" i="6"/>
  <c r="S417" i="6"/>
  <c r="U420" i="6"/>
  <c r="T421" i="6"/>
  <c r="V424" i="6"/>
  <c r="S425" i="6"/>
  <c r="U428" i="6"/>
  <c r="T429" i="6"/>
  <c r="V432" i="6"/>
  <c r="S433" i="6"/>
  <c r="U436" i="6"/>
  <c r="T437" i="6"/>
  <c r="V440" i="6"/>
  <c r="S441" i="6"/>
  <c r="U444" i="6"/>
  <c r="T445" i="6"/>
  <c r="V448" i="6"/>
  <c r="S449" i="6"/>
  <c r="U452" i="6"/>
  <c r="T453" i="6"/>
  <c r="V456" i="6"/>
  <c r="S457" i="6"/>
  <c r="U460" i="6"/>
  <c r="T461" i="6"/>
  <c r="V464" i="6"/>
  <c r="S465" i="6"/>
  <c r="U468" i="6"/>
  <c r="T469" i="6"/>
  <c r="V472" i="6"/>
  <c r="S473" i="6"/>
  <c r="U476" i="6"/>
  <c r="T477" i="6"/>
  <c r="V480" i="6"/>
  <c r="S481" i="6"/>
  <c r="U484" i="6"/>
  <c r="T485" i="6"/>
  <c r="V488" i="6"/>
  <c r="S489" i="6"/>
  <c r="U492" i="6"/>
  <c r="T493" i="6"/>
  <c r="V496" i="6"/>
  <c r="S497" i="6"/>
  <c r="U500" i="6"/>
  <c r="T501" i="6"/>
  <c r="V504" i="6"/>
  <c r="S505" i="6"/>
  <c r="U508" i="6"/>
  <c r="T509" i="6"/>
  <c r="V512" i="6"/>
  <c r="S513" i="6"/>
  <c r="U516" i="6"/>
  <c r="T517" i="6"/>
  <c r="V520" i="6"/>
  <c r="S521" i="6"/>
  <c r="R524" i="6"/>
  <c r="U524" i="6"/>
  <c r="T525" i="6"/>
  <c r="V528" i="6"/>
  <c r="S529" i="6"/>
  <c r="R532" i="6"/>
  <c r="U532" i="6"/>
  <c r="T533" i="6"/>
  <c r="V536" i="6"/>
  <c r="S537" i="6"/>
  <c r="U540" i="6"/>
  <c r="T541" i="6"/>
  <c r="V544" i="6"/>
  <c r="S545" i="6"/>
  <c r="U548" i="6"/>
  <c r="T549" i="6"/>
  <c r="V552" i="6"/>
  <c r="S553" i="6"/>
  <c r="U556" i="6"/>
  <c r="T557" i="6"/>
  <c r="V560" i="6"/>
  <c r="S561" i="6"/>
  <c r="U564" i="6"/>
  <c r="T565" i="6"/>
  <c r="V568" i="6"/>
  <c r="S569" i="6"/>
  <c r="U572" i="6"/>
  <c r="T573" i="6"/>
  <c r="V576" i="6"/>
  <c r="S577" i="6"/>
  <c r="U580" i="6"/>
  <c r="T581" i="6"/>
  <c r="V584" i="6"/>
  <c r="S585" i="6"/>
  <c r="U588" i="6"/>
  <c r="T589" i="6"/>
  <c r="V592" i="6"/>
  <c r="S593" i="6"/>
  <c r="U596" i="6"/>
  <c r="T597" i="6"/>
  <c r="V600" i="6"/>
  <c r="S601" i="6"/>
  <c r="U604" i="6"/>
  <c r="T605" i="6"/>
  <c r="V608" i="6"/>
  <c r="S609" i="6"/>
  <c r="U612" i="6"/>
  <c r="T613" i="6"/>
  <c r="V616" i="6"/>
  <c r="S617" i="6"/>
  <c r="U620" i="6"/>
  <c r="T621" i="6"/>
  <c r="V624" i="6"/>
  <c r="S625" i="6"/>
  <c r="U628" i="6"/>
  <c r="T629" i="6"/>
  <c r="V632" i="6"/>
  <c r="S633" i="6"/>
  <c r="U636" i="6"/>
  <c r="T637" i="6"/>
  <c r="V640" i="6"/>
  <c r="S641" i="6"/>
  <c r="U644" i="6"/>
  <c r="T645" i="6"/>
  <c r="V648" i="6"/>
  <c r="S649" i="6"/>
  <c r="U652" i="6"/>
  <c r="T653" i="6"/>
  <c r="V656" i="6"/>
  <c r="S657" i="6"/>
  <c r="U660" i="6"/>
  <c r="T661" i="6"/>
  <c r="V664" i="6"/>
  <c r="S665" i="6"/>
  <c r="U668" i="6"/>
  <c r="T669" i="6"/>
  <c r="V672" i="6"/>
  <c r="S673" i="6"/>
  <c r="U676" i="6"/>
  <c r="T677" i="6"/>
  <c r="V680" i="6"/>
  <c r="S681" i="6"/>
  <c r="U684" i="6"/>
  <c r="T685" i="6"/>
  <c r="V688" i="6"/>
  <c r="S689" i="6"/>
  <c r="U692" i="6"/>
  <c r="T693" i="6"/>
  <c r="U700" i="6"/>
  <c r="T701" i="6"/>
  <c r="U708" i="6"/>
  <c r="T709" i="6"/>
  <c r="U716" i="6"/>
  <c r="T717" i="6"/>
  <c r="U724" i="6"/>
  <c r="T725" i="6"/>
  <c r="U732" i="6"/>
  <c r="T733" i="6"/>
  <c r="U740" i="6"/>
  <c r="T741" i="6"/>
  <c r="U748" i="6"/>
  <c r="T749" i="6"/>
  <c r="U756" i="6"/>
  <c r="T757" i="6"/>
  <c r="U764" i="6"/>
  <c r="T765" i="6"/>
  <c r="U772" i="6"/>
  <c r="T773" i="6"/>
  <c r="U780" i="6"/>
  <c r="T781" i="6"/>
  <c r="U788" i="6"/>
  <c r="T789" i="6"/>
  <c r="U796" i="6"/>
  <c r="T797" i="6"/>
  <c r="U804" i="6"/>
  <c r="T805" i="6"/>
  <c r="U812" i="6"/>
  <c r="T813" i="6"/>
  <c r="U820" i="6"/>
  <c r="T821" i="6"/>
  <c r="U828" i="6"/>
  <c r="T829" i="6"/>
  <c r="U836" i="6"/>
  <c r="T837" i="6"/>
  <c r="U844" i="6"/>
  <c r="T845" i="6"/>
  <c r="U852" i="6"/>
  <c r="T853" i="6"/>
  <c r="U860" i="6"/>
  <c r="T861" i="6"/>
  <c r="U868" i="6"/>
  <c r="T869" i="6"/>
  <c r="U876" i="6"/>
  <c r="T877" i="6"/>
  <c r="U884" i="6"/>
  <c r="T885" i="6"/>
  <c r="U892" i="6"/>
  <c r="T893" i="6"/>
  <c r="U900" i="6"/>
  <c r="T901" i="6"/>
  <c r="U908" i="6"/>
  <c r="T909" i="6"/>
  <c r="U916" i="6"/>
  <c r="T917" i="6"/>
  <c r="U924" i="6"/>
  <c r="T925" i="6"/>
  <c r="U932" i="6"/>
  <c r="T933" i="6"/>
  <c r="G90" i="14"/>
  <c r="F89" i="14"/>
  <c r="G86" i="14"/>
  <c r="F85" i="14"/>
  <c r="G82" i="14"/>
  <c r="F81" i="14"/>
  <c r="G78" i="14"/>
  <c r="F77" i="14"/>
  <c r="G74" i="14"/>
  <c r="F73" i="14"/>
  <c r="G70" i="14"/>
  <c r="F69" i="14"/>
  <c r="G66" i="14"/>
  <c r="F65" i="14"/>
  <c r="G62" i="14"/>
  <c r="F61" i="14"/>
  <c r="G58" i="14"/>
  <c r="F57" i="14"/>
  <c r="G54" i="14"/>
  <c r="F53" i="14"/>
  <c r="G50" i="14"/>
  <c r="F49" i="14"/>
  <c r="G46" i="14"/>
  <c r="F45" i="14"/>
  <c r="G42" i="14"/>
  <c r="F41" i="14"/>
  <c r="G38" i="14"/>
  <c r="F37" i="14"/>
  <c r="G34" i="14"/>
  <c r="F33" i="14"/>
  <c r="G30" i="14"/>
  <c r="F29" i="14"/>
  <c r="G26" i="14"/>
  <c r="F25" i="14"/>
  <c r="F24" i="14"/>
  <c r="G23" i="14"/>
  <c r="F20" i="14"/>
  <c r="G19" i="14"/>
  <c r="F16" i="14"/>
  <c r="G15" i="14"/>
  <c r="F12" i="14"/>
  <c r="G11" i="14"/>
  <c r="F8" i="14"/>
  <c r="G7" i="14"/>
  <c r="F4" i="14"/>
  <c r="G3" i="14"/>
  <c r="F2" i="14"/>
  <c r="AM73" i="12"/>
  <c r="V2" i="6"/>
  <c r="S3" i="6"/>
  <c r="U4" i="6"/>
  <c r="T5" i="6"/>
  <c r="V6" i="6"/>
  <c r="S7" i="6"/>
  <c r="U8" i="6"/>
  <c r="T9" i="6"/>
  <c r="V10" i="6"/>
  <c r="S11" i="6"/>
  <c r="U12" i="6"/>
  <c r="T13" i="6"/>
  <c r="V14" i="6"/>
  <c r="S15" i="6"/>
  <c r="U16" i="6"/>
  <c r="T17" i="6"/>
  <c r="V18" i="6"/>
  <c r="S19" i="6"/>
  <c r="U20" i="6"/>
  <c r="T21" i="6"/>
  <c r="V22" i="6"/>
  <c r="S23" i="6"/>
  <c r="U24" i="6"/>
  <c r="T25" i="6"/>
  <c r="V26" i="6"/>
  <c r="S27" i="6"/>
  <c r="U28" i="6"/>
  <c r="T29" i="6"/>
  <c r="V30" i="6"/>
  <c r="S31" i="6"/>
  <c r="U32" i="6"/>
  <c r="T33" i="6"/>
  <c r="V34" i="6"/>
  <c r="S35" i="6"/>
  <c r="U36" i="6"/>
  <c r="T37" i="6"/>
  <c r="V38" i="6"/>
  <c r="S39" i="6"/>
  <c r="U40" i="6"/>
  <c r="T41" i="6"/>
  <c r="V42" i="6"/>
  <c r="S43" i="6"/>
  <c r="U44" i="6"/>
  <c r="T45" i="6"/>
  <c r="V46" i="6"/>
  <c r="S47" i="6"/>
  <c r="U48" i="6"/>
  <c r="T49" i="6"/>
  <c r="V50" i="6"/>
  <c r="S51" i="6"/>
  <c r="U52" i="6"/>
  <c r="T53" i="6"/>
  <c r="V54" i="6"/>
  <c r="S55" i="6"/>
  <c r="U56" i="6"/>
  <c r="T57" i="6"/>
  <c r="V58" i="6"/>
  <c r="S59" i="6"/>
  <c r="U60" i="6"/>
  <c r="T61" i="6"/>
  <c r="V62" i="6"/>
  <c r="S63" i="6"/>
  <c r="U64" i="6"/>
  <c r="T65" i="6"/>
  <c r="V66" i="6"/>
  <c r="S67" i="6"/>
  <c r="U68" i="6"/>
  <c r="T69" i="6"/>
  <c r="V70" i="6"/>
  <c r="S71" i="6"/>
  <c r="U72" i="6"/>
  <c r="T73" i="6"/>
  <c r="V74" i="6"/>
  <c r="S75" i="6"/>
  <c r="U76" i="6"/>
  <c r="T77" i="6"/>
  <c r="V78" i="6"/>
  <c r="S79" i="6"/>
  <c r="U80" i="6"/>
  <c r="T81" i="6"/>
  <c r="V82" i="6"/>
  <c r="S83" i="6"/>
  <c r="U84" i="6"/>
  <c r="T85" i="6"/>
  <c r="V86" i="6"/>
  <c r="S87" i="6"/>
  <c r="U88" i="6"/>
  <c r="T89" i="6"/>
  <c r="V90" i="6"/>
  <c r="S91" i="6"/>
  <c r="U92" i="6"/>
  <c r="T93" i="6"/>
  <c r="V94" i="6"/>
  <c r="S95" i="6"/>
  <c r="U96" i="6"/>
  <c r="T97" i="6"/>
  <c r="V98" i="6"/>
  <c r="S99" i="6"/>
  <c r="U100" i="6"/>
  <c r="T101" i="6"/>
  <c r="V102" i="6"/>
  <c r="S103" i="6"/>
  <c r="U104" i="6"/>
  <c r="T105" i="6"/>
  <c r="V106" i="6"/>
  <c r="S107" i="6"/>
  <c r="U108" i="6"/>
  <c r="T109" i="6"/>
  <c r="V110" i="6"/>
  <c r="S111" i="6"/>
  <c r="U112" i="6"/>
  <c r="T113" i="6"/>
  <c r="V114" i="6"/>
  <c r="S115" i="6"/>
  <c r="U116" i="6"/>
  <c r="T117" i="6"/>
  <c r="V118" i="6"/>
  <c r="S119" i="6"/>
  <c r="U120" i="6"/>
  <c r="T121" i="6"/>
  <c r="V122" i="6"/>
  <c r="S123" i="6"/>
  <c r="U124" i="6"/>
  <c r="T125" i="6"/>
  <c r="V126" i="6"/>
  <c r="S127" i="6"/>
  <c r="U128" i="6"/>
  <c r="T129" i="6"/>
  <c r="V130" i="6"/>
  <c r="S131" i="6"/>
  <c r="U132" i="6"/>
  <c r="T133" i="6"/>
  <c r="V134" i="6"/>
  <c r="S135" i="6"/>
  <c r="U136" i="6"/>
  <c r="T137" i="6"/>
  <c r="V138" i="6"/>
  <c r="S139" i="6"/>
  <c r="U140" i="6"/>
  <c r="T141" i="6"/>
  <c r="V142" i="6"/>
  <c r="S143" i="6"/>
  <c r="U144" i="6"/>
  <c r="T145" i="6"/>
  <c r="V146" i="6"/>
  <c r="S147" i="6"/>
  <c r="U148" i="6"/>
  <c r="T149" i="6"/>
  <c r="V150" i="6"/>
  <c r="S151" i="6"/>
  <c r="U152" i="6"/>
  <c r="T153" i="6"/>
  <c r="V154" i="6"/>
  <c r="S155" i="6"/>
  <c r="U156" i="6"/>
  <c r="T157" i="6"/>
  <c r="V158" i="6"/>
  <c r="S159" i="6"/>
  <c r="U160" i="6"/>
  <c r="T161" i="6"/>
  <c r="V162" i="6"/>
  <c r="S163" i="6"/>
  <c r="U164" i="6"/>
  <c r="T165" i="6"/>
  <c r="V166" i="6"/>
  <c r="S167" i="6"/>
  <c r="U168" i="6"/>
  <c r="T169" i="6"/>
  <c r="V170" i="6"/>
  <c r="S171" i="6"/>
  <c r="U172" i="6"/>
  <c r="T173" i="6"/>
  <c r="V174" i="6"/>
  <c r="S175" i="6"/>
  <c r="U176" i="6"/>
  <c r="T177" i="6"/>
  <c r="V178" i="6"/>
  <c r="S179" i="6"/>
  <c r="U180" i="6"/>
  <c r="T181" i="6"/>
  <c r="V182" i="6"/>
  <c r="S183" i="6"/>
  <c r="U184" i="6"/>
  <c r="T185" i="6"/>
  <c r="V186" i="6"/>
  <c r="S187" i="6"/>
  <c r="U188" i="6"/>
  <c r="T189" i="6"/>
  <c r="V190" i="6"/>
  <c r="S191" i="6"/>
  <c r="U192" i="6"/>
  <c r="T193" i="6"/>
  <c r="V194" i="6"/>
  <c r="S195" i="6"/>
  <c r="U196" i="6"/>
  <c r="T197" i="6"/>
  <c r="V198" i="6"/>
  <c r="S199" i="6"/>
  <c r="U200" i="6"/>
  <c r="T201" i="6"/>
  <c r="V202" i="6"/>
  <c r="S203" i="6"/>
  <c r="U204" i="6"/>
  <c r="T205" i="6"/>
  <c r="V206" i="6"/>
  <c r="S207" i="6"/>
  <c r="U208" i="6"/>
  <c r="T209" i="6"/>
  <c r="V210" i="6"/>
  <c r="S211" i="6"/>
  <c r="U212" i="6"/>
  <c r="T213" i="6"/>
  <c r="V214" i="6"/>
  <c r="S215" i="6"/>
  <c r="U216" i="6"/>
  <c r="T217" i="6"/>
  <c r="V218" i="6"/>
  <c r="S219" i="6"/>
  <c r="U220" i="6"/>
  <c r="T221" i="6"/>
  <c r="V222" i="6"/>
  <c r="S223" i="6"/>
  <c r="U224" i="6"/>
  <c r="T225" i="6"/>
  <c r="V226" i="6"/>
  <c r="S227" i="6"/>
  <c r="U228" i="6"/>
  <c r="T229" i="6"/>
  <c r="V230" i="6"/>
  <c r="S231" i="6"/>
  <c r="U232" i="6"/>
  <c r="T233" i="6"/>
  <c r="V234" i="6"/>
  <c r="S235" i="6"/>
  <c r="U236" i="6"/>
  <c r="T237" i="6"/>
  <c r="V238" i="6"/>
  <c r="S239" i="6"/>
  <c r="U240" i="6"/>
  <c r="T241" i="6"/>
  <c r="V242" i="6"/>
  <c r="S243" i="6"/>
  <c r="U244" i="6"/>
  <c r="T245" i="6"/>
  <c r="V246" i="6"/>
  <c r="S247" i="6"/>
  <c r="U248" i="6"/>
  <c r="T249" i="6"/>
  <c r="V250" i="6"/>
  <c r="S251" i="6"/>
  <c r="U252" i="6"/>
  <c r="T253" i="6"/>
  <c r="V254" i="6"/>
  <c r="S255" i="6"/>
  <c r="U256" i="6"/>
  <c r="T257" i="6"/>
  <c r="V258" i="6"/>
  <c r="S259" i="6"/>
  <c r="U260" i="6"/>
  <c r="T261" i="6"/>
  <c r="V262" i="6"/>
  <c r="S263" i="6"/>
  <c r="U264" i="6"/>
  <c r="T265" i="6"/>
  <c r="V266" i="6"/>
  <c r="S267" i="6"/>
  <c r="U268" i="6"/>
  <c r="T269" i="6"/>
  <c r="V270" i="6"/>
  <c r="S271" i="6"/>
  <c r="U272" i="6"/>
  <c r="T273" i="6"/>
  <c r="V274" i="6"/>
  <c r="S275" i="6"/>
  <c r="U276" i="6"/>
  <c r="T277" i="6"/>
  <c r="V278" i="6"/>
  <c r="S279" i="6"/>
  <c r="U280" i="6"/>
  <c r="T281" i="6"/>
  <c r="V282" i="6"/>
  <c r="S283" i="6"/>
  <c r="U284" i="6"/>
  <c r="T285" i="6"/>
  <c r="V286" i="6"/>
  <c r="S287" i="6"/>
  <c r="U288" i="6"/>
  <c r="T289" i="6"/>
  <c r="V290" i="6"/>
  <c r="S291" i="6"/>
  <c r="U292" i="6"/>
  <c r="T293" i="6"/>
  <c r="V294" i="6"/>
  <c r="S295" i="6"/>
  <c r="U296" i="6"/>
  <c r="T297" i="6"/>
  <c r="V298" i="6"/>
  <c r="S299" i="6"/>
  <c r="U300" i="6"/>
  <c r="T301" i="6"/>
  <c r="V302" i="6"/>
  <c r="S303" i="6"/>
  <c r="U304" i="6"/>
  <c r="T305" i="6"/>
  <c r="V306" i="6"/>
  <c r="S307" i="6"/>
  <c r="U308" i="6"/>
  <c r="T309" i="6"/>
  <c r="V310" i="6"/>
  <c r="S311" i="6"/>
  <c r="U312" i="6"/>
  <c r="T313" i="6"/>
  <c r="V314" i="6"/>
  <c r="S315" i="6"/>
  <c r="U316" i="6"/>
  <c r="T317" i="6"/>
  <c r="V318" i="6"/>
  <c r="S319" i="6"/>
  <c r="U320" i="6"/>
  <c r="T321" i="6"/>
  <c r="V322" i="6"/>
  <c r="S323" i="6"/>
  <c r="U324" i="6"/>
  <c r="T325" i="6"/>
  <c r="V326" i="6"/>
  <c r="S327" i="6"/>
  <c r="U328" i="6"/>
  <c r="T329" i="6"/>
  <c r="V330" i="6"/>
  <c r="S331" i="6"/>
  <c r="U332" i="6"/>
  <c r="T333" i="6"/>
  <c r="V334" i="6"/>
  <c r="S335" i="6"/>
  <c r="U336" i="6"/>
  <c r="T337" i="6"/>
  <c r="V338" i="6"/>
  <c r="S339" i="6"/>
  <c r="U340" i="6"/>
  <c r="T341" i="6"/>
  <c r="V342" i="6"/>
  <c r="S343" i="6"/>
  <c r="U344" i="6"/>
  <c r="T345" i="6"/>
  <c r="V346" i="6"/>
  <c r="S347" i="6"/>
  <c r="U348" i="6"/>
  <c r="T349" i="6"/>
  <c r="V350" i="6"/>
  <c r="S351" i="6"/>
  <c r="U352" i="6"/>
  <c r="T353" i="6"/>
  <c r="V354" i="6"/>
  <c r="S355" i="6"/>
  <c r="U356" i="6"/>
  <c r="T357" i="6"/>
  <c r="V358" i="6"/>
  <c r="S359" i="6"/>
  <c r="U360" i="6"/>
  <c r="T361" i="6"/>
  <c r="V362" i="6"/>
  <c r="S363" i="6"/>
  <c r="U364" i="6"/>
  <c r="T365" i="6"/>
  <c r="V366" i="6"/>
  <c r="S367" i="6"/>
  <c r="U368" i="6"/>
  <c r="T369" i="6"/>
  <c r="V370" i="6"/>
  <c r="S371" i="6"/>
  <c r="U372" i="6"/>
  <c r="T373" i="6"/>
  <c r="V374" i="6"/>
  <c r="S375" i="6"/>
  <c r="U376" i="6"/>
  <c r="T377" i="6"/>
  <c r="V378" i="6"/>
  <c r="S379" i="6"/>
  <c r="U380" i="6"/>
  <c r="T381" i="6"/>
  <c r="V382" i="6"/>
  <c r="S383" i="6"/>
  <c r="U384" i="6"/>
  <c r="T385" i="6"/>
  <c r="V386" i="6"/>
  <c r="S387" i="6"/>
  <c r="U388" i="6"/>
  <c r="T389" i="6"/>
  <c r="V390" i="6"/>
  <c r="S391" i="6"/>
  <c r="U392" i="6"/>
  <c r="T393" i="6"/>
  <c r="V394" i="6"/>
  <c r="S395" i="6"/>
  <c r="U396" i="6"/>
  <c r="T397" i="6"/>
  <c r="V398" i="6"/>
  <c r="S399" i="6"/>
  <c r="U400" i="6"/>
  <c r="T401" i="6"/>
  <c r="V402" i="6"/>
  <c r="S403" i="6"/>
  <c r="U406" i="6"/>
  <c r="T407" i="6"/>
  <c r="V410" i="6"/>
  <c r="S411" i="6"/>
  <c r="U414" i="6"/>
  <c r="T415" i="6"/>
  <c r="V418" i="6"/>
  <c r="S419" i="6"/>
  <c r="U422" i="6"/>
  <c r="T423" i="6"/>
  <c r="V426" i="6"/>
  <c r="S427" i="6"/>
  <c r="U430" i="6"/>
  <c r="T431" i="6"/>
  <c r="V434" i="6"/>
  <c r="S435" i="6"/>
  <c r="U438" i="6"/>
  <c r="T439" i="6"/>
  <c r="V442" i="6"/>
  <c r="S443" i="6"/>
  <c r="U446" i="6"/>
  <c r="T447" i="6"/>
  <c r="V450" i="6"/>
  <c r="S451" i="6"/>
  <c r="U454" i="6"/>
  <c r="T455" i="6"/>
  <c r="V458" i="6"/>
  <c r="S459" i="6"/>
  <c r="U462" i="6"/>
  <c r="T463" i="6"/>
  <c r="V466" i="6"/>
  <c r="S467" i="6"/>
  <c r="U470" i="6"/>
  <c r="T471" i="6"/>
  <c r="V474" i="6"/>
  <c r="S475" i="6"/>
  <c r="U478" i="6"/>
  <c r="T479" i="6"/>
  <c r="V482" i="6"/>
  <c r="S483" i="6"/>
  <c r="U486" i="6"/>
  <c r="T487" i="6"/>
  <c r="V490" i="6"/>
  <c r="S491" i="6"/>
  <c r="U494" i="6"/>
  <c r="T495" i="6"/>
  <c r="V498" i="6"/>
  <c r="S499" i="6"/>
  <c r="U502" i="6"/>
  <c r="T503" i="6"/>
  <c r="V506" i="6"/>
  <c r="S507" i="6"/>
  <c r="U510" i="6"/>
  <c r="T511" i="6"/>
  <c r="V514" i="6"/>
  <c r="S515" i="6"/>
  <c r="U518" i="6"/>
  <c r="T519" i="6"/>
  <c r="V522" i="6"/>
  <c r="S523" i="6"/>
  <c r="U526" i="6"/>
  <c r="T527" i="6"/>
  <c r="V530" i="6"/>
  <c r="S531" i="6"/>
  <c r="U534" i="6"/>
  <c r="T535" i="6"/>
  <c r="V538" i="6"/>
  <c r="S539" i="6"/>
  <c r="U542" i="6"/>
  <c r="T543" i="6"/>
  <c r="V546" i="6"/>
  <c r="S547" i="6"/>
  <c r="U550" i="6"/>
  <c r="T551" i="6"/>
  <c r="V554" i="6"/>
  <c r="S555" i="6"/>
  <c r="U558" i="6"/>
  <c r="T559" i="6"/>
  <c r="V562" i="6"/>
  <c r="S563" i="6"/>
  <c r="U566" i="6"/>
  <c r="T567" i="6"/>
  <c r="V570" i="6"/>
  <c r="S571" i="6"/>
  <c r="U574" i="6"/>
  <c r="T575" i="6"/>
  <c r="V578" i="6"/>
  <c r="S579" i="6"/>
  <c r="U582" i="6"/>
  <c r="T583" i="6"/>
  <c r="V586" i="6"/>
  <c r="S587" i="6"/>
  <c r="U590" i="6"/>
  <c r="T591" i="6"/>
  <c r="V594" i="6"/>
  <c r="S595" i="6"/>
  <c r="U598" i="6"/>
  <c r="T599" i="6"/>
  <c r="V602" i="6"/>
  <c r="S603" i="6"/>
  <c r="U606" i="6"/>
  <c r="T607" i="6"/>
  <c r="V610" i="6"/>
  <c r="S611" i="6"/>
  <c r="U614" i="6"/>
  <c r="T615" i="6"/>
  <c r="V618" i="6"/>
  <c r="S619" i="6"/>
  <c r="U622" i="6"/>
  <c r="T623" i="6"/>
  <c r="V626" i="6"/>
  <c r="S627" i="6"/>
  <c r="U630" i="6"/>
  <c r="T631" i="6"/>
  <c r="V634" i="6"/>
  <c r="S635" i="6"/>
  <c r="U638" i="6"/>
  <c r="T639" i="6"/>
  <c r="V642" i="6"/>
  <c r="S643" i="6"/>
  <c r="U646" i="6"/>
  <c r="T647" i="6"/>
  <c r="V650" i="6"/>
  <c r="S651" i="6"/>
  <c r="U654" i="6"/>
  <c r="T655" i="6"/>
  <c r="V658" i="6"/>
  <c r="S659" i="6"/>
  <c r="U662" i="6"/>
  <c r="T663" i="6"/>
  <c r="V666" i="6"/>
  <c r="S667" i="6"/>
  <c r="U670" i="6"/>
  <c r="T671" i="6"/>
  <c r="V674" i="6"/>
  <c r="S675" i="6"/>
  <c r="U678" i="6"/>
  <c r="T679" i="6"/>
  <c r="V682" i="6"/>
  <c r="S683" i="6"/>
  <c r="U686" i="6"/>
  <c r="T687" i="6"/>
  <c r="V690" i="6"/>
  <c r="S691" i="6"/>
  <c r="R694" i="6"/>
  <c r="V698" i="6"/>
  <c r="S699" i="6"/>
  <c r="R702" i="6"/>
  <c r="V706" i="6"/>
  <c r="S707" i="6"/>
  <c r="R710" i="6"/>
  <c r="V714" i="6"/>
  <c r="S715" i="6"/>
  <c r="R718" i="6"/>
  <c r="V722" i="6"/>
  <c r="S723" i="6"/>
  <c r="R726" i="6"/>
  <c r="V730" i="6"/>
  <c r="S731" i="6"/>
  <c r="R734" i="6"/>
  <c r="V738" i="6"/>
  <c r="S739" i="6"/>
  <c r="R742" i="6"/>
  <c r="V746" i="6"/>
  <c r="S747" i="6"/>
  <c r="R750" i="6"/>
  <c r="V754" i="6"/>
  <c r="S755" i="6"/>
  <c r="R758" i="6"/>
  <c r="V762" i="6"/>
  <c r="S763" i="6"/>
  <c r="R766" i="6"/>
  <c r="V770" i="6"/>
  <c r="S771" i="6"/>
  <c r="R774" i="6"/>
  <c r="V778" i="6"/>
  <c r="S779" i="6"/>
  <c r="R782" i="6"/>
  <c r="V786" i="6"/>
  <c r="S787" i="6"/>
  <c r="R790" i="6"/>
  <c r="V794" i="6"/>
  <c r="S795" i="6"/>
  <c r="R798" i="6"/>
  <c r="V802" i="6"/>
  <c r="S803" i="6"/>
  <c r="R806" i="6"/>
  <c r="V810" i="6"/>
  <c r="S811" i="6"/>
  <c r="R814" i="6"/>
  <c r="V818" i="6"/>
  <c r="S819" i="6"/>
  <c r="R822" i="6"/>
  <c r="V826" i="6"/>
  <c r="S827" i="6"/>
  <c r="R830" i="6"/>
  <c r="V834" i="6"/>
  <c r="S835" i="6"/>
  <c r="R838" i="6"/>
  <c r="V842" i="6"/>
  <c r="S843" i="6"/>
  <c r="R846" i="6"/>
  <c r="V850" i="6"/>
  <c r="S851" i="6"/>
  <c r="V858" i="6"/>
  <c r="S859" i="6"/>
  <c r="R862" i="6"/>
  <c r="V866" i="6"/>
  <c r="S867" i="6"/>
  <c r="R870" i="6"/>
  <c r="V874" i="6"/>
  <c r="S875" i="6"/>
  <c r="R878" i="6"/>
  <c r="V882" i="6"/>
  <c r="S883" i="6"/>
  <c r="R886" i="6"/>
  <c r="V890" i="6"/>
  <c r="S891" i="6"/>
  <c r="R894" i="6"/>
  <c r="V898" i="6"/>
  <c r="S899" i="6"/>
  <c r="R902" i="6"/>
  <c r="V906" i="6"/>
  <c r="S907" i="6"/>
  <c r="R910" i="6"/>
  <c r="V914" i="6"/>
  <c r="S915" i="6"/>
  <c r="R918" i="6"/>
  <c r="V922" i="6"/>
  <c r="S923" i="6"/>
  <c r="R926" i="6"/>
  <c r="V930" i="6"/>
  <c r="S931" i="6"/>
  <c r="R934" i="6"/>
  <c r="T402" i="6"/>
  <c r="V403" i="6"/>
  <c r="S404" i="6"/>
  <c r="U405" i="6"/>
  <c r="T406" i="6"/>
  <c r="V407" i="6"/>
  <c r="S408" i="6"/>
  <c r="U409" i="6"/>
  <c r="T410" i="6"/>
  <c r="V411" i="6"/>
  <c r="S412" i="6"/>
  <c r="U413" i="6"/>
  <c r="T414" i="6"/>
  <c r="V415" i="6"/>
  <c r="S416" i="6"/>
  <c r="U417" i="6"/>
  <c r="T418" i="6"/>
  <c r="V419" i="6"/>
  <c r="S420" i="6"/>
  <c r="U421" i="6"/>
  <c r="T422" i="6"/>
  <c r="V423" i="6"/>
  <c r="S424" i="6"/>
  <c r="U425" i="6"/>
  <c r="T426" i="6"/>
  <c r="V427" i="6"/>
  <c r="S428" i="6"/>
  <c r="U429" i="6"/>
  <c r="T430" i="6"/>
  <c r="V431" i="6"/>
  <c r="S432" i="6"/>
  <c r="U433" i="6"/>
  <c r="T434" i="6"/>
  <c r="V435" i="6"/>
  <c r="S436" i="6"/>
  <c r="U437" i="6"/>
  <c r="T438" i="6"/>
  <c r="V439" i="6"/>
  <c r="S440" i="6"/>
  <c r="U441" i="6"/>
  <c r="T442" i="6"/>
  <c r="V443" i="6"/>
  <c r="S444" i="6"/>
  <c r="U445" i="6"/>
  <c r="T446" i="6"/>
  <c r="V447" i="6"/>
  <c r="S448" i="6"/>
  <c r="U449" i="6"/>
  <c r="T450" i="6"/>
  <c r="V451" i="6"/>
  <c r="S452" i="6"/>
  <c r="U453" i="6"/>
  <c r="T454" i="6"/>
  <c r="V455" i="6"/>
  <c r="S456" i="6"/>
  <c r="U457" i="6"/>
  <c r="T458" i="6"/>
  <c r="V459" i="6"/>
  <c r="S460" i="6"/>
  <c r="U461" i="6"/>
  <c r="T462" i="6"/>
  <c r="V463" i="6"/>
  <c r="S464" i="6"/>
  <c r="U465" i="6"/>
  <c r="T466" i="6"/>
  <c r="V467" i="6"/>
  <c r="S468" i="6"/>
  <c r="U469" i="6"/>
  <c r="T470" i="6"/>
  <c r="V471" i="6"/>
  <c r="S472" i="6"/>
  <c r="U473" i="6"/>
  <c r="T474" i="6"/>
  <c r="V475" i="6"/>
  <c r="S476" i="6"/>
  <c r="U477" i="6"/>
  <c r="T478" i="6"/>
  <c r="V479" i="6"/>
  <c r="S480" i="6"/>
  <c r="U481" i="6"/>
  <c r="T482" i="6"/>
  <c r="V483" i="6"/>
  <c r="S484" i="6"/>
  <c r="U485" i="6"/>
  <c r="T486" i="6"/>
  <c r="V487" i="6"/>
  <c r="S488" i="6"/>
  <c r="U489" i="6"/>
  <c r="T490" i="6"/>
  <c r="V491" i="6"/>
  <c r="S492" i="6"/>
  <c r="U493" i="6"/>
  <c r="T494" i="6"/>
  <c r="V495" i="6"/>
  <c r="S496" i="6"/>
  <c r="U497" i="6"/>
  <c r="T498" i="6"/>
  <c r="V499" i="6"/>
  <c r="S500" i="6"/>
  <c r="U501" i="6"/>
  <c r="T502" i="6"/>
  <c r="V503" i="6"/>
  <c r="S504" i="6"/>
  <c r="U505" i="6"/>
  <c r="T506" i="6"/>
  <c r="V507" i="6"/>
  <c r="S508" i="6"/>
  <c r="U509" i="6"/>
  <c r="T510" i="6"/>
  <c r="V511" i="6"/>
  <c r="S512" i="6"/>
  <c r="U513" i="6"/>
  <c r="T514" i="6"/>
  <c r="V515" i="6"/>
  <c r="S516" i="6"/>
  <c r="U517" i="6"/>
  <c r="T518" i="6"/>
  <c r="V519" i="6"/>
  <c r="S520" i="6"/>
  <c r="U521" i="6"/>
  <c r="T522" i="6"/>
  <c r="V523" i="6"/>
  <c r="S524" i="6"/>
  <c r="U525" i="6"/>
  <c r="T526" i="6"/>
  <c r="V527" i="6"/>
  <c r="S528" i="6"/>
  <c r="U529" i="6"/>
  <c r="T530" i="6"/>
  <c r="V531" i="6"/>
  <c r="S532" i="6"/>
  <c r="U533" i="6"/>
  <c r="T534" i="6"/>
  <c r="V535" i="6"/>
  <c r="S536" i="6"/>
  <c r="U537" i="6"/>
  <c r="T538" i="6"/>
  <c r="V539" i="6"/>
  <c r="S540" i="6"/>
  <c r="U541" i="6"/>
  <c r="T542" i="6"/>
  <c r="V543" i="6"/>
  <c r="S544" i="6"/>
  <c r="U545" i="6"/>
  <c r="T546" i="6"/>
  <c r="V547" i="6"/>
  <c r="S548" i="6"/>
  <c r="U549" i="6"/>
  <c r="T550" i="6"/>
  <c r="V551" i="6"/>
  <c r="S552" i="6"/>
  <c r="U553" i="6"/>
  <c r="T554" i="6"/>
  <c r="V555" i="6"/>
  <c r="S556" i="6"/>
  <c r="U557" i="6"/>
  <c r="T558" i="6"/>
  <c r="V559" i="6"/>
  <c r="S560" i="6"/>
  <c r="U561" i="6"/>
  <c r="T562" i="6"/>
  <c r="V563" i="6"/>
  <c r="S564" i="6"/>
  <c r="U565" i="6"/>
  <c r="T566" i="6"/>
  <c r="V567" i="6"/>
  <c r="S568" i="6"/>
  <c r="U569" i="6"/>
  <c r="T570" i="6"/>
  <c r="V571" i="6"/>
  <c r="S572" i="6"/>
  <c r="U573" i="6"/>
  <c r="T574" i="6"/>
  <c r="V575" i="6"/>
  <c r="S576" i="6"/>
  <c r="U577" i="6"/>
  <c r="T578" i="6"/>
  <c r="V579" i="6"/>
  <c r="S580" i="6"/>
  <c r="U581" i="6"/>
  <c r="T582" i="6"/>
  <c r="V583" i="6"/>
  <c r="S584" i="6"/>
  <c r="U585" i="6"/>
  <c r="T586" i="6"/>
  <c r="V587" i="6"/>
  <c r="S588" i="6"/>
  <c r="U589" i="6"/>
  <c r="T590" i="6"/>
  <c r="V591" i="6"/>
  <c r="S592" i="6"/>
  <c r="U593" i="6"/>
  <c r="T594" i="6"/>
  <c r="V595" i="6"/>
  <c r="S596" i="6"/>
  <c r="U597" i="6"/>
  <c r="T598" i="6"/>
  <c r="V599" i="6"/>
  <c r="S600" i="6"/>
  <c r="U601" i="6"/>
  <c r="T602" i="6"/>
  <c r="V603" i="6"/>
  <c r="S604" i="6"/>
  <c r="U605" i="6"/>
  <c r="T606" i="6"/>
  <c r="V607" i="6"/>
  <c r="S608" i="6"/>
  <c r="U609" i="6"/>
  <c r="T610" i="6"/>
  <c r="V611" i="6"/>
  <c r="S612" i="6"/>
  <c r="U613" i="6"/>
  <c r="T614" i="6"/>
  <c r="V615" i="6"/>
  <c r="S616" i="6"/>
  <c r="U617" i="6"/>
  <c r="T618" i="6"/>
  <c r="V619" i="6"/>
  <c r="S620" i="6"/>
  <c r="U621" i="6"/>
  <c r="T622" i="6"/>
  <c r="V623" i="6"/>
  <c r="S624" i="6"/>
  <c r="U625" i="6"/>
  <c r="T626" i="6"/>
  <c r="V627" i="6"/>
  <c r="S628" i="6"/>
  <c r="U629" i="6"/>
  <c r="T630" i="6"/>
  <c r="V631" i="6"/>
  <c r="S632" i="6"/>
  <c r="U633" i="6"/>
  <c r="T634" i="6"/>
  <c r="V635" i="6"/>
  <c r="S636" i="6"/>
  <c r="U637" i="6"/>
  <c r="T638" i="6"/>
  <c r="V639" i="6"/>
  <c r="S640" i="6"/>
  <c r="U641" i="6"/>
  <c r="T642" i="6"/>
  <c r="V643" i="6"/>
  <c r="S644" i="6"/>
  <c r="U645" i="6"/>
  <c r="T646" i="6"/>
  <c r="V647" i="6"/>
  <c r="S648" i="6"/>
  <c r="U649" i="6"/>
  <c r="T650" i="6"/>
  <c r="V651" i="6"/>
  <c r="S652" i="6"/>
  <c r="U653" i="6"/>
  <c r="T654" i="6"/>
  <c r="V655" i="6"/>
  <c r="S656" i="6"/>
  <c r="U657" i="6"/>
  <c r="T658" i="6"/>
  <c r="V659" i="6"/>
  <c r="S660" i="6"/>
  <c r="U661" i="6"/>
  <c r="T662" i="6"/>
  <c r="V663" i="6"/>
  <c r="S664" i="6"/>
  <c r="U665" i="6"/>
  <c r="T666" i="6"/>
  <c r="V667" i="6"/>
  <c r="S668" i="6"/>
  <c r="U669" i="6"/>
  <c r="T670" i="6"/>
  <c r="V671" i="6"/>
  <c r="S672" i="6"/>
  <c r="U673" i="6"/>
  <c r="T674" i="6"/>
  <c r="V675" i="6"/>
  <c r="S676" i="6"/>
  <c r="U677" i="6"/>
  <c r="T678" i="6"/>
  <c r="V679" i="6"/>
  <c r="S680" i="6"/>
  <c r="U681" i="6"/>
  <c r="T682" i="6"/>
  <c r="V683" i="6"/>
  <c r="S684" i="6"/>
  <c r="U685" i="6"/>
  <c r="T686" i="6"/>
  <c r="V687" i="6"/>
  <c r="S688" i="6"/>
  <c r="U689" i="6"/>
  <c r="T690" i="6"/>
  <c r="V691" i="6"/>
  <c r="S692" i="6"/>
  <c r="U693" i="6"/>
  <c r="T694" i="6"/>
  <c r="V695" i="6"/>
  <c r="S696" i="6"/>
  <c r="U697" i="6"/>
  <c r="T698" i="6"/>
  <c r="V699" i="6"/>
  <c r="S700" i="6"/>
  <c r="U701" i="6"/>
  <c r="T702" i="6"/>
  <c r="V703" i="6"/>
  <c r="S704" i="6"/>
  <c r="U705" i="6"/>
  <c r="T706" i="6"/>
  <c r="V707" i="6"/>
  <c r="S708" i="6"/>
  <c r="U709" i="6"/>
  <c r="T710" i="6"/>
  <c r="V711" i="6"/>
  <c r="S712" i="6"/>
  <c r="U713" i="6"/>
  <c r="T714" i="6"/>
  <c r="V715" i="6"/>
  <c r="S716" i="6"/>
  <c r="U717" i="6"/>
  <c r="T718" i="6"/>
  <c r="V719" i="6"/>
  <c r="S720" i="6"/>
  <c r="U721" i="6"/>
  <c r="T722" i="6"/>
  <c r="V723" i="6"/>
  <c r="S724" i="6"/>
  <c r="U725" i="6"/>
  <c r="T726" i="6"/>
  <c r="V727" i="6"/>
  <c r="S728" i="6"/>
  <c r="U729" i="6"/>
  <c r="T730" i="6"/>
  <c r="V731" i="6"/>
  <c r="S732" i="6"/>
  <c r="U733" i="6"/>
  <c r="T734" i="6"/>
  <c r="V735" i="6"/>
  <c r="S736" i="6"/>
  <c r="U737" i="6"/>
  <c r="T738" i="6"/>
  <c r="V739" i="6"/>
  <c r="S740" i="6"/>
  <c r="U741" i="6"/>
  <c r="T742" i="6"/>
  <c r="V743" i="6"/>
  <c r="S744" i="6"/>
  <c r="U745" i="6"/>
  <c r="T746" i="6"/>
  <c r="V747" i="6"/>
  <c r="S748" i="6"/>
  <c r="U749" i="6"/>
  <c r="T750" i="6"/>
  <c r="V751" i="6"/>
  <c r="S752" i="6"/>
  <c r="U753" i="6"/>
  <c r="T754" i="6"/>
  <c r="V755" i="6"/>
  <c r="S756" i="6"/>
  <c r="U757" i="6"/>
  <c r="T758" i="6"/>
  <c r="V759" i="6"/>
  <c r="S760" i="6"/>
  <c r="U761" i="6"/>
  <c r="T762" i="6"/>
  <c r="V763" i="6"/>
  <c r="S764" i="6"/>
  <c r="U765" i="6"/>
  <c r="T766" i="6"/>
  <c r="V767" i="6"/>
  <c r="S768" i="6"/>
  <c r="U769" i="6"/>
  <c r="T770" i="6"/>
  <c r="V771" i="6"/>
  <c r="S772" i="6"/>
  <c r="U773" i="6"/>
  <c r="T774" i="6"/>
  <c r="V775" i="6"/>
  <c r="S776" i="6"/>
  <c r="U777" i="6"/>
  <c r="T778" i="6"/>
  <c r="V779" i="6"/>
  <c r="S780" i="6"/>
  <c r="U781" i="6"/>
  <c r="T782" i="6"/>
  <c r="V783" i="6"/>
  <c r="S784" i="6"/>
  <c r="U785" i="6"/>
  <c r="T786" i="6"/>
  <c r="V787" i="6"/>
  <c r="S788" i="6"/>
  <c r="U789" i="6"/>
  <c r="T790" i="6"/>
  <c r="V791" i="6"/>
  <c r="S792" i="6"/>
  <c r="U793" i="6"/>
  <c r="T794" i="6"/>
  <c r="V795" i="6"/>
  <c r="S796" i="6"/>
  <c r="U797" i="6"/>
  <c r="T798" i="6"/>
  <c r="V799" i="6"/>
  <c r="S800" i="6"/>
  <c r="U801" i="6"/>
  <c r="T802" i="6"/>
  <c r="V803" i="6"/>
  <c r="S804" i="6"/>
  <c r="U805" i="6"/>
  <c r="T806" i="6"/>
  <c r="V807" i="6"/>
  <c r="S808" i="6"/>
  <c r="U809" i="6"/>
  <c r="T810" i="6"/>
  <c r="V811" i="6"/>
  <c r="S812" i="6"/>
  <c r="U813" i="6"/>
  <c r="T814" i="6"/>
  <c r="V815" i="6"/>
  <c r="S816" i="6"/>
  <c r="U817" i="6"/>
  <c r="T818" i="6"/>
  <c r="V819" i="6"/>
  <c r="S820" i="6"/>
  <c r="U821" i="6"/>
  <c r="T822" i="6"/>
  <c r="V823" i="6"/>
  <c r="S824" i="6"/>
  <c r="U825" i="6"/>
  <c r="T826" i="6"/>
  <c r="V827" i="6"/>
  <c r="S828" i="6"/>
  <c r="U829" i="6"/>
  <c r="T830" i="6"/>
  <c r="V831" i="6"/>
  <c r="S832" i="6"/>
  <c r="U833" i="6"/>
  <c r="T834" i="6"/>
  <c r="V835" i="6"/>
  <c r="S836" i="6"/>
  <c r="U837" i="6"/>
  <c r="T838" i="6"/>
  <c r="V839" i="6"/>
  <c r="S840" i="6"/>
  <c r="U841" i="6"/>
  <c r="T842" i="6"/>
  <c r="V843" i="6"/>
  <c r="S844" i="6"/>
  <c r="U845" i="6"/>
  <c r="T846" i="6"/>
  <c r="V847" i="6"/>
  <c r="S848" i="6"/>
  <c r="U849" i="6"/>
  <c r="T850" i="6"/>
  <c r="V851" i="6"/>
  <c r="S852" i="6"/>
  <c r="U853" i="6"/>
  <c r="T854" i="6"/>
  <c r="V855" i="6"/>
  <c r="S856" i="6"/>
  <c r="U857" i="6"/>
  <c r="T858" i="6"/>
  <c r="V859" i="6"/>
  <c r="S860" i="6"/>
  <c r="U861" i="6"/>
  <c r="T862" i="6"/>
  <c r="V863" i="6"/>
  <c r="S864" i="6"/>
  <c r="U865" i="6"/>
  <c r="T866" i="6"/>
  <c r="V867" i="6"/>
  <c r="S868" i="6"/>
  <c r="U869" i="6"/>
  <c r="T870" i="6"/>
  <c r="V871" i="6"/>
  <c r="S872" i="6"/>
  <c r="U873" i="6"/>
  <c r="T874" i="6"/>
  <c r="V875" i="6"/>
  <c r="S876" i="6"/>
  <c r="U877" i="6"/>
  <c r="T878" i="6"/>
  <c r="V879" i="6"/>
  <c r="S880" i="6"/>
  <c r="U881" i="6"/>
  <c r="T882" i="6"/>
  <c r="V883" i="6"/>
  <c r="S884" i="6"/>
  <c r="U885" i="6"/>
  <c r="T886" i="6"/>
  <c r="V887" i="6"/>
  <c r="S888" i="6"/>
  <c r="U889" i="6"/>
  <c r="T890" i="6"/>
  <c r="V891" i="6"/>
  <c r="S892" i="6"/>
  <c r="U893" i="6"/>
  <c r="T894" i="6"/>
  <c r="V895" i="6"/>
  <c r="S896" i="6"/>
  <c r="U897" i="6"/>
  <c r="T898" i="6"/>
  <c r="V899" i="6"/>
  <c r="S900" i="6"/>
  <c r="U901" i="6"/>
  <c r="T902" i="6"/>
  <c r="V903" i="6"/>
  <c r="S904" i="6"/>
  <c r="U905" i="6"/>
  <c r="T906" i="6"/>
  <c r="V907" i="6"/>
  <c r="S908" i="6"/>
  <c r="U909" i="6"/>
  <c r="T910" i="6"/>
  <c r="V911" i="6"/>
  <c r="S912" i="6"/>
  <c r="U913" i="6"/>
  <c r="T914" i="6"/>
  <c r="V915" i="6"/>
  <c r="S916" i="6"/>
  <c r="U917" i="6"/>
  <c r="T918" i="6"/>
  <c r="V919" i="6"/>
  <c r="S920" i="6"/>
  <c r="U921" i="6"/>
  <c r="T922" i="6"/>
  <c r="V923" i="6"/>
  <c r="S924" i="6"/>
  <c r="U925" i="6"/>
  <c r="T926" i="6"/>
  <c r="V927" i="6"/>
  <c r="S928" i="6"/>
  <c r="U929" i="6"/>
  <c r="T930" i="6"/>
  <c r="V931" i="6"/>
  <c r="S932" i="6"/>
  <c r="U933" i="6"/>
  <c r="T934" i="6"/>
  <c r="V935" i="6"/>
  <c r="S936" i="6"/>
  <c r="U937" i="6"/>
  <c r="T938" i="6"/>
  <c r="V939" i="6"/>
  <c r="S940" i="6"/>
  <c r="U941" i="6"/>
  <c r="T942" i="6"/>
  <c r="V943" i="6"/>
  <c r="S944" i="6"/>
  <c r="U945" i="6"/>
  <c r="T946" i="6"/>
  <c r="V947" i="6"/>
  <c r="S948" i="6"/>
  <c r="U949" i="6"/>
  <c r="T950" i="6"/>
  <c r="V951" i="6"/>
  <c r="S952" i="6"/>
  <c r="U953" i="6"/>
  <c r="T954" i="6"/>
  <c r="V955" i="6"/>
  <c r="S956" i="6"/>
  <c r="U957" i="6"/>
  <c r="T958" i="6"/>
  <c r="V959" i="6"/>
  <c r="S960" i="6"/>
  <c r="U961" i="6"/>
  <c r="T962" i="6"/>
  <c r="V963" i="6"/>
  <c r="S964" i="6"/>
  <c r="U965" i="6"/>
  <c r="T966" i="6"/>
  <c r="V967" i="6"/>
  <c r="S968" i="6"/>
  <c r="U969" i="6"/>
  <c r="T970" i="6"/>
  <c r="V971" i="6"/>
  <c r="S972" i="6"/>
  <c r="U973" i="6"/>
  <c r="T974" i="6"/>
  <c r="V975" i="6"/>
  <c r="S976" i="6"/>
  <c r="U977" i="6"/>
  <c r="T978" i="6"/>
  <c r="V979" i="6"/>
  <c r="S980" i="6"/>
  <c r="U981" i="6"/>
  <c r="T982" i="6"/>
  <c r="V983" i="6"/>
  <c r="S984" i="6"/>
  <c r="U985" i="6"/>
  <c r="T986" i="6"/>
  <c r="V987" i="6"/>
  <c r="S988" i="6"/>
  <c r="U989" i="6"/>
  <c r="T990" i="6"/>
  <c r="V991" i="6"/>
  <c r="S992" i="6"/>
  <c r="U993" i="6"/>
  <c r="T994" i="6"/>
  <c r="V995" i="6"/>
  <c r="S996" i="6"/>
  <c r="U997" i="6"/>
  <c r="T998" i="6"/>
  <c r="V999" i="6"/>
  <c r="S1000" i="6"/>
  <c r="U1001" i="6"/>
  <c r="T1002" i="6"/>
  <c r="V1003" i="6"/>
  <c r="S1004" i="6"/>
  <c r="U1005" i="6"/>
  <c r="T1006" i="6"/>
  <c r="V1007" i="6"/>
  <c r="S1008" i="6"/>
  <c r="U1009" i="6"/>
  <c r="T1010" i="6"/>
  <c r="V1011" i="6"/>
  <c r="S1012" i="6"/>
  <c r="U1013" i="6"/>
  <c r="T1014" i="6"/>
  <c r="V1015" i="6"/>
  <c r="S1016" i="6"/>
  <c r="U1017" i="6"/>
  <c r="T1018" i="6"/>
  <c r="V1019" i="6"/>
  <c r="S1020" i="6"/>
  <c r="U1021" i="6"/>
  <c r="T1022" i="6"/>
  <c r="V1023" i="6"/>
  <c r="S1024" i="6"/>
  <c r="U1025" i="6"/>
  <c r="T1026" i="6"/>
  <c r="V1027" i="6"/>
  <c r="S1028" i="6"/>
  <c r="U1029" i="6"/>
  <c r="T1030" i="6"/>
  <c r="V1031" i="6"/>
  <c r="S1032" i="6"/>
  <c r="U1033" i="6"/>
  <c r="T1034" i="6"/>
  <c r="V1035" i="6"/>
  <c r="S1036" i="6"/>
  <c r="U1037" i="6"/>
  <c r="T1038" i="6"/>
  <c r="V1039" i="6"/>
  <c r="S1040" i="6"/>
  <c r="U1041" i="6"/>
  <c r="T1042" i="6"/>
  <c r="V1043" i="6"/>
  <c r="S1044" i="6"/>
  <c r="U1045" i="6"/>
  <c r="T1046" i="6"/>
  <c r="V1047" i="6"/>
  <c r="S1048" i="6"/>
  <c r="U1049" i="6"/>
  <c r="T1050" i="6"/>
  <c r="V1051" i="6"/>
  <c r="S1052" i="6"/>
  <c r="U1053" i="6"/>
  <c r="T1054" i="6"/>
  <c r="V1055" i="6"/>
  <c r="S1056" i="6"/>
  <c r="U1057" i="6"/>
  <c r="T1058" i="6"/>
  <c r="V1059" i="6"/>
  <c r="S1060" i="6"/>
  <c r="U1061" i="6"/>
  <c r="T1062" i="6"/>
  <c r="V1063" i="6"/>
  <c r="S1064" i="6"/>
  <c r="U1065" i="6"/>
  <c r="T1066" i="6"/>
  <c r="V1067" i="6"/>
  <c r="S1068" i="6"/>
  <c r="U1069" i="6"/>
  <c r="T1070" i="6"/>
  <c r="V1071" i="6"/>
  <c r="S1072" i="6"/>
  <c r="U1073" i="6"/>
  <c r="T1074" i="6"/>
  <c r="V1075" i="6"/>
  <c r="S1076" i="6"/>
  <c r="U1077" i="6"/>
  <c r="T1078" i="6"/>
  <c r="V1079" i="6"/>
  <c r="S1080" i="6"/>
  <c r="U1081" i="6"/>
  <c r="T1082" i="6"/>
  <c r="V1083" i="6"/>
  <c r="S1084" i="6"/>
  <c r="U1085" i="6"/>
  <c r="T1086" i="6"/>
  <c r="V1087" i="6"/>
  <c r="S1088" i="6"/>
  <c r="U1089" i="6"/>
  <c r="T1090" i="6"/>
  <c r="V1091" i="6"/>
  <c r="S1092" i="6"/>
  <c r="U1093" i="6"/>
  <c r="T1094" i="6"/>
  <c r="V1095" i="6"/>
  <c r="S1096" i="6"/>
  <c r="U1097" i="6"/>
  <c r="T1098" i="6"/>
  <c r="V1099" i="6"/>
  <c r="S1100" i="6"/>
  <c r="U1101" i="6"/>
  <c r="T1102" i="6"/>
  <c r="V1103" i="6"/>
  <c r="S1104" i="6"/>
  <c r="U1105" i="6"/>
  <c r="T1106" i="6"/>
  <c r="V1107" i="6"/>
  <c r="S1108" i="6"/>
  <c r="U1109" i="6"/>
  <c r="T1110" i="6"/>
  <c r="V1111" i="6"/>
  <c r="S1112" i="6"/>
  <c r="U1113" i="6"/>
  <c r="T1114" i="6"/>
  <c r="V1115" i="6"/>
  <c r="S1116" i="6"/>
  <c r="U1117" i="6"/>
  <c r="T1118" i="6"/>
  <c r="V1119" i="6"/>
  <c r="S1120" i="6"/>
  <c r="U1121" i="6"/>
  <c r="T1122" i="6"/>
  <c r="V1123" i="6"/>
  <c r="S1124" i="6"/>
  <c r="U1125" i="6"/>
  <c r="T1126" i="6"/>
  <c r="V1127" i="6"/>
  <c r="S1128" i="6"/>
  <c r="U1129" i="6"/>
  <c r="T1130" i="6"/>
  <c r="V1131" i="6"/>
  <c r="S1132" i="6"/>
  <c r="U1133" i="6"/>
  <c r="T1134" i="6"/>
  <c r="V1135" i="6"/>
  <c r="S1136" i="6"/>
  <c r="U1137" i="6"/>
  <c r="T1138" i="6"/>
  <c r="V1139" i="6"/>
  <c r="S1140" i="6"/>
  <c r="U1141" i="6"/>
  <c r="T1142" i="6"/>
  <c r="V1143" i="6"/>
  <c r="S1144" i="6"/>
  <c r="U1145" i="6"/>
  <c r="T1146" i="6"/>
  <c r="V1147" i="6"/>
  <c r="S1148" i="6"/>
  <c r="U1149" i="6"/>
  <c r="T1150" i="6"/>
  <c r="V1151" i="6"/>
  <c r="S1152" i="6"/>
  <c r="U1153" i="6"/>
  <c r="T1154" i="6"/>
  <c r="V1155" i="6"/>
  <c r="S1156" i="6"/>
  <c r="U1157" i="6"/>
  <c r="T1158" i="6"/>
  <c r="V1159" i="6"/>
  <c r="S1160" i="6"/>
  <c r="U1161" i="6"/>
  <c r="T1162" i="6"/>
  <c r="V1163" i="6"/>
  <c r="S1164" i="6"/>
  <c r="U1165" i="6"/>
  <c r="T1166" i="6"/>
  <c r="V1167" i="6"/>
  <c r="S1168" i="6"/>
  <c r="U1169" i="6"/>
  <c r="T1170" i="6"/>
  <c r="V1171" i="6"/>
  <c r="S1172" i="6"/>
  <c r="U1173" i="6"/>
  <c r="T1174" i="6"/>
  <c r="V1175" i="6"/>
  <c r="S1176" i="6"/>
  <c r="U1177" i="6"/>
  <c r="T1178" i="6"/>
  <c r="V1179" i="6"/>
  <c r="S1180" i="6"/>
  <c r="U1181" i="6"/>
  <c r="T1182" i="6"/>
  <c r="V1183" i="6"/>
  <c r="S1184" i="6"/>
  <c r="U1185" i="6"/>
  <c r="T1186" i="6"/>
  <c r="V1187" i="6"/>
  <c r="S1188" i="6"/>
  <c r="U1189" i="6"/>
  <c r="T1190" i="6"/>
  <c r="V1191" i="6"/>
  <c r="S1192" i="6"/>
  <c r="U1193" i="6"/>
  <c r="T1194" i="6"/>
  <c r="V1195" i="6"/>
  <c r="S1196" i="6"/>
  <c r="U1197" i="6"/>
  <c r="T1198" i="6"/>
  <c r="V1199" i="6"/>
  <c r="S1200" i="6"/>
  <c r="U1201" i="6"/>
  <c r="T1202" i="6"/>
  <c r="V1203" i="6"/>
  <c r="S1204" i="6"/>
  <c r="U1205" i="6"/>
  <c r="T1206" i="6"/>
  <c r="V1207" i="6"/>
  <c r="S1208" i="6"/>
  <c r="U1209" i="6"/>
  <c r="T1210" i="6"/>
  <c r="V1211" i="6"/>
  <c r="S1212" i="6"/>
  <c r="U1213" i="6"/>
  <c r="T1214" i="6"/>
  <c r="V1215" i="6"/>
  <c r="S1216" i="6"/>
  <c r="U1217" i="6"/>
  <c r="T1218" i="6"/>
  <c r="V1219" i="6"/>
  <c r="S1220" i="6"/>
  <c r="U1221" i="6"/>
  <c r="T1222" i="6"/>
  <c r="V1223" i="6"/>
  <c r="S1224" i="6"/>
  <c r="U1225" i="6"/>
  <c r="T1226" i="6"/>
  <c r="V1227" i="6"/>
  <c r="S1228" i="6"/>
  <c r="U1229" i="6"/>
  <c r="T1230" i="6"/>
  <c r="V1231" i="6"/>
  <c r="S1232" i="6"/>
  <c r="U1233" i="6"/>
  <c r="T1234" i="6"/>
  <c r="V1235" i="6"/>
  <c r="S1236" i="6"/>
  <c r="U1237" i="6"/>
  <c r="T1238" i="6"/>
  <c r="V1239" i="6"/>
  <c r="S1240" i="6"/>
  <c r="U1241" i="6"/>
  <c r="T1242" i="6"/>
  <c r="V1243" i="6"/>
  <c r="S1244" i="6"/>
  <c r="U1245" i="6"/>
  <c r="T1246" i="6"/>
  <c r="V1247" i="6"/>
  <c r="S1248" i="6"/>
  <c r="U1249" i="6"/>
  <c r="T1250" i="6"/>
  <c r="V1251" i="6"/>
  <c r="S1252" i="6"/>
  <c r="U1253" i="6"/>
  <c r="T1254" i="6"/>
  <c r="V1255" i="6"/>
  <c r="S1256" i="6"/>
  <c r="U1257" i="6"/>
  <c r="T1258" i="6"/>
  <c r="V1259" i="6"/>
  <c r="S1260" i="6"/>
  <c r="U1261" i="6"/>
  <c r="T1262" i="6"/>
  <c r="V1263" i="6"/>
  <c r="S1264" i="6"/>
  <c r="U1265" i="6"/>
  <c r="T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U2" i="12"/>
  <c r="S4" i="12"/>
  <c r="U9" i="12"/>
  <c r="S11" i="12"/>
  <c r="T17" i="12"/>
  <c r="U20" i="12"/>
  <c r="Q77" i="12"/>
  <c r="U54" i="12"/>
  <c r="U55" i="12"/>
  <c r="U56" i="12"/>
  <c r="V62" i="12"/>
  <c r="S63" i="12"/>
  <c r="V692" i="6"/>
  <c r="S693" i="6"/>
  <c r="U694" i="6"/>
  <c r="T695" i="6"/>
  <c r="V696" i="6"/>
  <c r="S697" i="6"/>
  <c r="U698" i="6"/>
  <c r="T699" i="6"/>
  <c r="V700" i="6"/>
  <c r="S701" i="6"/>
  <c r="U702" i="6"/>
  <c r="T703" i="6"/>
  <c r="V704" i="6"/>
  <c r="S705" i="6"/>
  <c r="U706" i="6"/>
  <c r="T707" i="6"/>
  <c r="V708" i="6"/>
  <c r="S709" i="6"/>
  <c r="U710" i="6"/>
  <c r="T711" i="6"/>
  <c r="V712" i="6"/>
  <c r="S713" i="6"/>
  <c r="U714" i="6"/>
  <c r="T715" i="6"/>
  <c r="V716" i="6"/>
  <c r="S717" i="6"/>
  <c r="U718" i="6"/>
  <c r="T719" i="6"/>
  <c r="V720" i="6"/>
  <c r="S721" i="6"/>
  <c r="U722" i="6"/>
  <c r="T723" i="6"/>
  <c r="V724" i="6"/>
  <c r="S725" i="6"/>
  <c r="U726" i="6"/>
  <c r="T727" i="6"/>
  <c r="V728" i="6"/>
  <c r="S729" i="6"/>
  <c r="U730" i="6"/>
  <c r="T731" i="6"/>
  <c r="V732" i="6"/>
  <c r="S733" i="6"/>
  <c r="U734" i="6"/>
  <c r="T735" i="6"/>
  <c r="V736" i="6"/>
  <c r="S737" i="6"/>
  <c r="U738" i="6"/>
  <c r="T739" i="6"/>
  <c r="V740" i="6"/>
  <c r="S741" i="6"/>
  <c r="U742" i="6"/>
  <c r="T743" i="6"/>
  <c r="V744" i="6"/>
  <c r="S745" i="6"/>
  <c r="U746" i="6"/>
  <c r="T747" i="6"/>
  <c r="V748" i="6"/>
  <c r="S749" i="6"/>
  <c r="U750" i="6"/>
  <c r="T751" i="6"/>
  <c r="V752" i="6"/>
  <c r="S753" i="6"/>
  <c r="U754" i="6"/>
  <c r="T755" i="6"/>
  <c r="V756" i="6"/>
  <c r="S757" i="6"/>
  <c r="U758" i="6"/>
  <c r="T759" i="6"/>
  <c r="V760" i="6"/>
  <c r="S761" i="6"/>
  <c r="U762" i="6"/>
  <c r="T763" i="6"/>
  <c r="V764" i="6"/>
  <c r="S765" i="6"/>
  <c r="U766" i="6"/>
  <c r="T767" i="6"/>
  <c r="V768" i="6"/>
  <c r="S769" i="6"/>
  <c r="U770" i="6"/>
  <c r="T771" i="6"/>
  <c r="V772" i="6"/>
  <c r="S773" i="6"/>
  <c r="U774" i="6"/>
  <c r="T775" i="6"/>
  <c r="V776" i="6"/>
  <c r="S777" i="6"/>
  <c r="U778" i="6"/>
  <c r="T779" i="6"/>
  <c r="V780" i="6"/>
  <c r="S781" i="6"/>
  <c r="U782" i="6"/>
  <c r="T783" i="6"/>
  <c r="V784" i="6"/>
  <c r="S785" i="6"/>
  <c r="U786" i="6"/>
  <c r="T787" i="6"/>
  <c r="V788" i="6"/>
  <c r="S789" i="6"/>
  <c r="U790" i="6"/>
  <c r="T791" i="6"/>
  <c r="V792" i="6"/>
  <c r="S793" i="6"/>
  <c r="U794" i="6"/>
  <c r="T795" i="6"/>
  <c r="V796" i="6"/>
  <c r="S797" i="6"/>
  <c r="U798" i="6"/>
  <c r="T799" i="6"/>
  <c r="V800" i="6"/>
  <c r="S801" i="6"/>
  <c r="U802" i="6"/>
  <c r="T803" i="6"/>
  <c r="V804" i="6"/>
  <c r="S805" i="6"/>
  <c r="U806" i="6"/>
  <c r="T807" i="6"/>
  <c r="V808" i="6"/>
  <c r="S809" i="6"/>
  <c r="U810" i="6"/>
  <c r="T811" i="6"/>
  <c r="V812" i="6"/>
  <c r="S813" i="6"/>
  <c r="U814" i="6"/>
  <c r="T815" i="6"/>
  <c r="V816" i="6"/>
  <c r="S817" i="6"/>
  <c r="U818" i="6"/>
  <c r="T819" i="6"/>
  <c r="V820" i="6"/>
  <c r="S821" i="6"/>
  <c r="U822" i="6"/>
  <c r="T823" i="6"/>
  <c r="V824" i="6"/>
  <c r="S825" i="6"/>
  <c r="U826" i="6"/>
  <c r="T827" i="6"/>
  <c r="V828" i="6"/>
  <c r="S829" i="6"/>
  <c r="U830" i="6"/>
  <c r="T831" i="6"/>
  <c r="V832" i="6"/>
  <c r="S833" i="6"/>
  <c r="U834" i="6"/>
  <c r="T835" i="6"/>
  <c r="V836" i="6"/>
  <c r="S837" i="6"/>
  <c r="U838" i="6"/>
  <c r="T839" i="6"/>
  <c r="V840" i="6"/>
  <c r="S841" i="6"/>
  <c r="U842" i="6"/>
  <c r="T843" i="6"/>
  <c r="V844" i="6"/>
  <c r="S845" i="6"/>
  <c r="U846" i="6"/>
  <c r="T847" i="6"/>
  <c r="V848" i="6"/>
  <c r="S849" i="6"/>
  <c r="U850" i="6"/>
  <c r="T851" i="6"/>
  <c r="V852" i="6"/>
  <c r="S853" i="6"/>
  <c r="U854" i="6"/>
  <c r="T855" i="6"/>
  <c r="V856" i="6"/>
  <c r="S857" i="6"/>
  <c r="U858" i="6"/>
  <c r="T859" i="6"/>
  <c r="V860" i="6"/>
  <c r="S861" i="6"/>
  <c r="U862" i="6"/>
  <c r="T863" i="6"/>
  <c r="V864" i="6"/>
  <c r="S865" i="6"/>
  <c r="U866" i="6"/>
  <c r="T867" i="6"/>
  <c r="V868" i="6"/>
  <c r="S869" i="6"/>
  <c r="U870" i="6"/>
  <c r="T871" i="6"/>
  <c r="V872" i="6"/>
  <c r="S873" i="6"/>
  <c r="U874" i="6"/>
  <c r="T875" i="6"/>
  <c r="V876" i="6"/>
  <c r="S877" i="6"/>
  <c r="U878" i="6"/>
  <c r="T879" i="6"/>
  <c r="V880" i="6"/>
  <c r="S881" i="6"/>
  <c r="U882" i="6"/>
  <c r="T883" i="6"/>
  <c r="V884" i="6"/>
  <c r="S885" i="6"/>
  <c r="U886" i="6"/>
  <c r="T887" i="6"/>
  <c r="V888" i="6"/>
  <c r="S889" i="6"/>
  <c r="U890" i="6"/>
  <c r="T891" i="6"/>
  <c r="V892" i="6"/>
  <c r="S893" i="6"/>
  <c r="U894" i="6"/>
  <c r="T895" i="6"/>
  <c r="V896" i="6"/>
  <c r="S897" i="6"/>
  <c r="U898" i="6"/>
  <c r="T899" i="6"/>
  <c r="V900" i="6"/>
  <c r="S901" i="6"/>
  <c r="U902" i="6"/>
  <c r="T903" i="6"/>
  <c r="V904" i="6"/>
  <c r="S905" i="6"/>
  <c r="U906" i="6"/>
  <c r="T907" i="6"/>
  <c r="V908" i="6"/>
  <c r="S909" i="6"/>
  <c r="U910" i="6"/>
  <c r="T911" i="6"/>
  <c r="V912" i="6"/>
  <c r="S913" i="6"/>
  <c r="U914" i="6"/>
  <c r="T915" i="6"/>
  <c r="V916" i="6"/>
  <c r="S917" i="6"/>
  <c r="U918" i="6"/>
  <c r="T919" i="6"/>
  <c r="V920" i="6"/>
  <c r="S921" i="6"/>
  <c r="U922" i="6"/>
  <c r="T923" i="6"/>
  <c r="V924" i="6"/>
  <c r="S925" i="6"/>
  <c r="U926" i="6"/>
  <c r="T927" i="6"/>
  <c r="V928" i="6"/>
  <c r="S929" i="6"/>
  <c r="U930" i="6"/>
  <c r="T931" i="6"/>
  <c r="V932" i="6"/>
  <c r="S933" i="6"/>
  <c r="U934" i="6"/>
  <c r="T935" i="6"/>
  <c r="V936" i="6"/>
  <c r="S937" i="6"/>
  <c r="U938" i="6"/>
  <c r="T939" i="6"/>
  <c r="V940" i="6"/>
  <c r="S941" i="6"/>
  <c r="U942" i="6"/>
  <c r="T943" i="6"/>
  <c r="V944" i="6"/>
  <c r="S945" i="6"/>
  <c r="U946" i="6"/>
  <c r="T947" i="6"/>
  <c r="V948" i="6"/>
  <c r="S949" i="6"/>
  <c r="U950" i="6"/>
  <c r="T951" i="6"/>
  <c r="V952" i="6"/>
  <c r="S953" i="6"/>
  <c r="U954" i="6"/>
  <c r="T955" i="6"/>
  <c r="V956" i="6"/>
  <c r="S957" i="6"/>
  <c r="U958" i="6"/>
  <c r="T959" i="6"/>
  <c r="V960" i="6"/>
  <c r="S961" i="6"/>
  <c r="U962" i="6"/>
  <c r="T963" i="6"/>
  <c r="V964" i="6"/>
  <c r="S965" i="6"/>
  <c r="U966" i="6"/>
  <c r="T967" i="6"/>
  <c r="V968" i="6"/>
  <c r="S969" i="6"/>
  <c r="U970" i="6"/>
  <c r="T971" i="6"/>
  <c r="V972" i="6"/>
  <c r="S973" i="6"/>
  <c r="U974" i="6"/>
  <c r="T975" i="6"/>
  <c r="V976" i="6"/>
  <c r="S977" i="6"/>
  <c r="U978" i="6"/>
  <c r="T979" i="6"/>
  <c r="V980" i="6"/>
  <c r="S981" i="6"/>
  <c r="U982" i="6"/>
  <c r="T983" i="6"/>
  <c r="V984" i="6"/>
  <c r="S985" i="6"/>
  <c r="U986" i="6"/>
  <c r="T987" i="6"/>
  <c r="V988" i="6"/>
  <c r="S989" i="6"/>
  <c r="U990" i="6"/>
  <c r="T991" i="6"/>
  <c r="V992" i="6"/>
  <c r="S993" i="6"/>
  <c r="U994" i="6"/>
  <c r="T995" i="6"/>
  <c r="V996" i="6"/>
  <c r="S997" i="6"/>
  <c r="U998" i="6"/>
  <c r="T999" i="6"/>
  <c r="V1000" i="6"/>
  <c r="S1001" i="6"/>
  <c r="U1002" i="6"/>
  <c r="T1003" i="6"/>
  <c r="V1004" i="6"/>
  <c r="S1005" i="6"/>
  <c r="U1006" i="6"/>
  <c r="T1007" i="6"/>
  <c r="V1008" i="6"/>
  <c r="S1009" i="6"/>
  <c r="U1010" i="6"/>
  <c r="T1011" i="6"/>
  <c r="V1012" i="6"/>
  <c r="S1013" i="6"/>
  <c r="U1014" i="6"/>
  <c r="T1015" i="6"/>
  <c r="V1016" i="6"/>
  <c r="S1017" i="6"/>
  <c r="U1018" i="6"/>
  <c r="T1019" i="6"/>
  <c r="V1020" i="6"/>
  <c r="S1021" i="6"/>
  <c r="U1022" i="6"/>
  <c r="T1023" i="6"/>
  <c r="V1024" i="6"/>
  <c r="S1025" i="6"/>
  <c r="U1026" i="6"/>
  <c r="T1027" i="6"/>
  <c r="V1028" i="6"/>
  <c r="S1029" i="6"/>
  <c r="U1030" i="6"/>
  <c r="T1031" i="6"/>
  <c r="V1032" i="6"/>
  <c r="S1033" i="6"/>
  <c r="U1034" i="6"/>
  <c r="T1035" i="6"/>
  <c r="V1036" i="6"/>
  <c r="S1037" i="6"/>
  <c r="U1038" i="6"/>
  <c r="T1039" i="6"/>
  <c r="V1040" i="6"/>
  <c r="S1041" i="6"/>
  <c r="U1042" i="6"/>
  <c r="T1043" i="6"/>
  <c r="V1044" i="6"/>
  <c r="S1045" i="6"/>
  <c r="U1046" i="6"/>
  <c r="T1047" i="6"/>
  <c r="V1048" i="6"/>
  <c r="S1049" i="6"/>
  <c r="U1050" i="6"/>
  <c r="T1051" i="6"/>
  <c r="V1052" i="6"/>
  <c r="S1053" i="6"/>
  <c r="U1054" i="6"/>
  <c r="T1055" i="6"/>
  <c r="V1056" i="6"/>
  <c r="S1057" i="6"/>
  <c r="U1058" i="6"/>
  <c r="T1059" i="6"/>
  <c r="V1060" i="6"/>
  <c r="S1061" i="6"/>
  <c r="U1062" i="6"/>
  <c r="T1063" i="6"/>
  <c r="V1064" i="6"/>
  <c r="S1065" i="6"/>
  <c r="U1066" i="6"/>
  <c r="T1067" i="6"/>
  <c r="V1068" i="6"/>
  <c r="S1069" i="6"/>
  <c r="U1070" i="6"/>
  <c r="T1071" i="6"/>
  <c r="V1072" i="6"/>
  <c r="S1073" i="6"/>
  <c r="U1074" i="6"/>
  <c r="T1075" i="6"/>
  <c r="V1076" i="6"/>
  <c r="S1077" i="6"/>
  <c r="U1078" i="6"/>
  <c r="T1079" i="6"/>
  <c r="V1080" i="6"/>
  <c r="S1081" i="6"/>
  <c r="U1082" i="6"/>
  <c r="T1083" i="6"/>
  <c r="V1084" i="6"/>
  <c r="S1085" i="6"/>
  <c r="U1086" i="6"/>
  <c r="T1087" i="6"/>
  <c r="V1088" i="6"/>
  <c r="S1089" i="6"/>
  <c r="U1090" i="6"/>
  <c r="T1091" i="6"/>
  <c r="V1092" i="6"/>
  <c r="S1093" i="6"/>
  <c r="U1094" i="6"/>
  <c r="T1095" i="6"/>
  <c r="V1096" i="6"/>
  <c r="S1097" i="6"/>
  <c r="U1098" i="6"/>
  <c r="T1099" i="6"/>
  <c r="V1100" i="6"/>
  <c r="S1101" i="6"/>
  <c r="U1102" i="6"/>
  <c r="T1103" i="6"/>
  <c r="V1104" i="6"/>
  <c r="S1105" i="6"/>
  <c r="U1106" i="6"/>
  <c r="T1107" i="6"/>
  <c r="V1108" i="6"/>
  <c r="S1109" i="6"/>
  <c r="U1110" i="6"/>
  <c r="T1111" i="6"/>
  <c r="V1112" i="6"/>
  <c r="S1113" i="6"/>
  <c r="U1114" i="6"/>
  <c r="T1115" i="6"/>
  <c r="V1116" i="6"/>
  <c r="S1117" i="6"/>
  <c r="U1118" i="6"/>
  <c r="T1119" i="6"/>
  <c r="V1120" i="6"/>
  <c r="S1121" i="6"/>
  <c r="U1122" i="6"/>
  <c r="T1123" i="6"/>
  <c r="V1124" i="6"/>
  <c r="S1125" i="6"/>
  <c r="U1126" i="6"/>
  <c r="T1127" i="6"/>
  <c r="V1128" i="6"/>
  <c r="S1129" i="6"/>
  <c r="U1130" i="6"/>
  <c r="T1131" i="6"/>
  <c r="V1132" i="6"/>
  <c r="S1133" i="6"/>
  <c r="U1134" i="6"/>
  <c r="T1135" i="6"/>
  <c r="V1136" i="6"/>
  <c r="S1137" i="6"/>
  <c r="U1138" i="6"/>
  <c r="T1139" i="6"/>
  <c r="V1140" i="6"/>
  <c r="S1141" i="6"/>
  <c r="U1142" i="6"/>
  <c r="T1143" i="6"/>
  <c r="V1144" i="6"/>
  <c r="S1145" i="6"/>
  <c r="U1146" i="6"/>
  <c r="T1147" i="6"/>
  <c r="V1148" i="6"/>
  <c r="S1149" i="6"/>
  <c r="U1150" i="6"/>
  <c r="T1151" i="6"/>
  <c r="V1152" i="6"/>
  <c r="S1153" i="6"/>
  <c r="U1154" i="6"/>
  <c r="T1155" i="6"/>
  <c r="V1156" i="6"/>
  <c r="S1157" i="6"/>
  <c r="U1158" i="6"/>
  <c r="T1159" i="6"/>
  <c r="V1160" i="6"/>
  <c r="S1161" i="6"/>
  <c r="U1162" i="6"/>
  <c r="T1163" i="6"/>
  <c r="V1164" i="6"/>
  <c r="S1165" i="6"/>
  <c r="U1166" i="6"/>
  <c r="T1167" i="6"/>
  <c r="V1168" i="6"/>
  <c r="S1169" i="6"/>
  <c r="U1170" i="6"/>
  <c r="T1171" i="6"/>
  <c r="V1172" i="6"/>
  <c r="S1173" i="6"/>
  <c r="U1174" i="6"/>
  <c r="T1175" i="6"/>
  <c r="V1176" i="6"/>
  <c r="S1177" i="6"/>
  <c r="U1178" i="6"/>
  <c r="T1179" i="6"/>
  <c r="V1180" i="6"/>
  <c r="S1181" i="6"/>
  <c r="U1182" i="6"/>
  <c r="T1183" i="6"/>
  <c r="V1184" i="6"/>
  <c r="S1185" i="6"/>
  <c r="U1186" i="6"/>
  <c r="T1187" i="6"/>
  <c r="V1188" i="6"/>
  <c r="S1189" i="6"/>
  <c r="U1190" i="6"/>
  <c r="T1191" i="6"/>
  <c r="V1192" i="6"/>
  <c r="S1193" i="6"/>
  <c r="U1194" i="6"/>
  <c r="T1195" i="6"/>
  <c r="V1196" i="6"/>
  <c r="S1197" i="6"/>
  <c r="U1198" i="6"/>
  <c r="T1199" i="6"/>
  <c r="V1200" i="6"/>
  <c r="S1201" i="6"/>
  <c r="U1202" i="6"/>
  <c r="T1203" i="6"/>
  <c r="V1204" i="6"/>
  <c r="S1205" i="6"/>
  <c r="U1206" i="6"/>
  <c r="T1207" i="6"/>
  <c r="V1208" i="6"/>
  <c r="S1209" i="6"/>
  <c r="U1210" i="6"/>
  <c r="T1211" i="6"/>
  <c r="V1212" i="6"/>
  <c r="S1213" i="6"/>
  <c r="U1214" i="6"/>
  <c r="T1215" i="6"/>
  <c r="V1216" i="6"/>
  <c r="S1217" i="6"/>
  <c r="U1218" i="6"/>
  <c r="T1219" i="6"/>
  <c r="V1220" i="6"/>
  <c r="S1221" i="6"/>
  <c r="U1222" i="6"/>
  <c r="T1223" i="6"/>
  <c r="V1224" i="6"/>
  <c r="S1225" i="6"/>
  <c r="U1226" i="6"/>
  <c r="T1227" i="6"/>
  <c r="V1228" i="6"/>
  <c r="S1229" i="6"/>
  <c r="U1230" i="6"/>
  <c r="T1231" i="6"/>
  <c r="V1232" i="6"/>
  <c r="S1233" i="6"/>
  <c r="U1234" i="6"/>
  <c r="T1235" i="6"/>
  <c r="V1236" i="6"/>
  <c r="S1237" i="6"/>
  <c r="U1238" i="6"/>
  <c r="T1239" i="6"/>
  <c r="V1240" i="6"/>
  <c r="S1241" i="6"/>
  <c r="U1242" i="6"/>
  <c r="T1243" i="6"/>
  <c r="V1244" i="6"/>
  <c r="S1245" i="6"/>
  <c r="U1246" i="6"/>
  <c r="T1247" i="6"/>
  <c r="V1248" i="6"/>
  <c r="S1249" i="6"/>
  <c r="U1250" i="6"/>
  <c r="T1251" i="6"/>
  <c r="V1252" i="6"/>
  <c r="S1253" i="6"/>
  <c r="U1254" i="6"/>
  <c r="T1255" i="6"/>
  <c r="V1256" i="6"/>
  <c r="S1257" i="6"/>
  <c r="U1258" i="6"/>
  <c r="T1259" i="6"/>
  <c r="V1260" i="6"/>
  <c r="S1261" i="6"/>
  <c r="U1262" i="6"/>
  <c r="T1263" i="6"/>
  <c r="V1264" i="6"/>
  <c r="S1265" i="6"/>
  <c r="U1266" i="6"/>
  <c r="T1267" i="6"/>
  <c r="T1268" i="6"/>
  <c r="T1269" i="6"/>
  <c r="T1270" i="6"/>
  <c r="T1271" i="6"/>
  <c r="T1272" i="6"/>
  <c r="T1273" i="6"/>
  <c r="T1274" i="6"/>
  <c r="T1275" i="6"/>
  <c r="T1276" i="6"/>
  <c r="T1277" i="6"/>
  <c r="T1278" i="6"/>
  <c r="T1279" i="6"/>
  <c r="T1280" i="6"/>
  <c r="T1281" i="6"/>
  <c r="T1282" i="6"/>
  <c r="T1283" i="6"/>
  <c r="T1284" i="6"/>
  <c r="T1285" i="6"/>
  <c r="T1286" i="6"/>
  <c r="T1287" i="6"/>
  <c r="T1288" i="6"/>
  <c r="T1289" i="6"/>
  <c r="T1290" i="6"/>
  <c r="T1291" i="6"/>
  <c r="T1292" i="6"/>
  <c r="T1293" i="6"/>
  <c r="T1294" i="6"/>
  <c r="T1295" i="6"/>
  <c r="T1296" i="6"/>
  <c r="T1297" i="6"/>
  <c r="T1298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565" i="6"/>
  <c r="T1566" i="6"/>
  <c r="T1567" i="6"/>
  <c r="T1568" i="6"/>
  <c r="T1569" i="6"/>
  <c r="T1570" i="6"/>
  <c r="T1571" i="6"/>
  <c r="T1572" i="6"/>
  <c r="T1573" i="6"/>
  <c r="T1574" i="6"/>
  <c r="T1575" i="6"/>
  <c r="T1576" i="6"/>
  <c r="T1577" i="6"/>
  <c r="T1578" i="6"/>
  <c r="T1579" i="6"/>
  <c r="T1580" i="6"/>
  <c r="T1581" i="6"/>
  <c r="T1582" i="6"/>
  <c r="T1583" i="6"/>
  <c r="T1584" i="6"/>
  <c r="T1585" i="6"/>
  <c r="T1586" i="6"/>
  <c r="T1587" i="6"/>
  <c r="T1588" i="6"/>
  <c r="T1589" i="6"/>
  <c r="T1590" i="6"/>
  <c r="T1591" i="6"/>
  <c r="T1592" i="6"/>
  <c r="T1593" i="6"/>
  <c r="T1594" i="6"/>
  <c r="T1595" i="6"/>
  <c r="T1596" i="6"/>
  <c r="T1597" i="6"/>
  <c r="T1598" i="6"/>
  <c r="T1599" i="6"/>
  <c r="T1600" i="6"/>
  <c r="T1601" i="6"/>
  <c r="T1602" i="6"/>
  <c r="T1603" i="6"/>
  <c r="T1604" i="6"/>
  <c r="T1605" i="6"/>
  <c r="T1606" i="6"/>
  <c r="T1607" i="6"/>
  <c r="T1608" i="6"/>
  <c r="T1609" i="6"/>
  <c r="T1610" i="6"/>
  <c r="T1611" i="6"/>
  <c r="T1612" i="6"/>
  <c r="T1613" i="6"/>
  <c r="T1614" i="6"/>
  <c r="T1615" i="6"/>
  <c r="T1616" i="6"/>
  <c r="T1617" i="6"/>
  <c r="T1618" i="6"/>
  <c r="T1619" i="6"/>
  <c r="T1620" i="6"/>
  <c r="T1621" i="6"/>
  <c r="T1622" i="6"/>
  <c r="T1623" i="6"/>
  <c r="T1624" i="6"/>
  <c r="T1625" i="6"/>
  <c r="T1626" i="6"/>
  <c r="T1627" i="6"/>
  <c r="T1628" i="6"/>
  <c r="T1629" i="6"/>
  <c r="T1630" i="6"/>
  <c r="T1631" i="6"/>
  <c r="T1632" i="6"/>
  <c r="T1633" i="6"/>
  <c r="T1634" i="6"/>
  <c r="T1635" i="6"/>
  <c r="T1636" i="6"/>
  <c r="T1637" i="6"/>
  <c r="T1638" i="6"/>
  <c r="T1639" i="6"/>
  <c r="T1640" i="6"/>
  <c r="T1641" i="6"/>
  <c r="T1642" i="6"/>
  <c r="T1643" i="6"/>
  <c r="T1644" i="6"/>
  <c r="T1645" i="6"/>
  <c r="T1646" i="6"/>
  <c r="T1647" i="6"/>
  <c r="T1648" i="6"/>
  <c r="T1649" i="6"/>
  <c r="T1650" i="6"/>
  <c r="T1651" i="6"/>
  <c r="T1652" i="6"/>
  <c r="T1653" i="6"/>
  <c r="T1654" i="6"/>
  <c r="T1655" i="6"/>
  <c r="T1656" i="6"/>
  <c r="T1657" i="6"/>
  <c r="T1658" i="6"/>
  <c r="T1659" i="6"/>
  <c r="T1660" i="6"/>
  <c r="T1661" i="6"/>
  <c r="T1662" i="6"/>
  <c r="T1663" i="6"/>
  <c r="T1664" i="6"/>
  <c r="T1665" i="6"/>
  <c r="T1666" i="6"/>
  <c r="T1667" i="6"/>
  <c r="T1668" i="6"/>
  <c r="T1669" i="6"/>
  <c r="T1670" i="6"/>
  <c r="T1671" i="6"/>
  <c r="T1672" i="6"/>
  <c r="T1673" i="6"/>
  <c r="T1674" i="6"/>
  <c r="T1675" i="6"/>
  <c r="T1676" i="6"/>
  <c r="T1677" i="6"/>
  <c r="T1678" i="6"/>
  <c r="T1679" i="6"/>
  <c r="T1680" i="6"/>
  <c r="T1681" i="6"/>
  <c r="T1682" i="6"/>
  <c r="T1683" i="6"/>
  <c r="T1684" i="6"/>
  <c r="T1685" i="6"/>
  <c r="T1686" i="6"/>
  <c r="T1687" i="6"/>
  <c r="T1688" i="6"/>
  <c r="T1689" i="6"/>
  <c r="T1690" i="6"/>
  <c r="T1691" i="6"/>
  <c r="T1692" i="6"/>
  <c r="T1693" i="6"/>
  <c r="T1694" i="6"/>
  <c r="T1695" i="6"/>
  <c r="T1696" i="6"/>
  <c r="T1697" i="6"/>
  <c r="T1698" i="6"/>
  <c r="T1699" i="6"/>
  <c r="T1700" i="6"/>
  <c r="T1701" i="6"/>
  <c r="T1702" i="6"/>
  <c r="T1703" i="6"/>
  <c r="T1704" i="6"/>
  <c r="T1705" i="6"/>
  <c r="T1706" i="6"/>
  <c r="T1707" i="6"/>
  <c r="T1708" i="6"/>
  <c r="T1709" i="6"/>
  <c r="T1710" i="6"/>
  <c r="T1711" i="6"/>
  <c r="T1712" i="6"/>
  <c r="T1713" i="6"/>
  <c r="T1714" i="6"/>
  <c r="T1715" i="6"/>
  <c r="T1716" i="6"/>
  <c r="T1717" i="6"/>
  <c r="T1718" i="6"/>
  <c r="T1719" i="6"/>
  <c r="T1720" i="6"/>
  <c r="T1721" i="6"/>
  <c r="T1722" i="6"/>
  <c r="T1723" i="6"/>
  <c r="T1724" i="6"/>
  <c r="T1725" i="6"/>
  <c r="T1726" i="6"/>
  <c r="T1727" i="6"/>
  <c r="T1728" i="6"/>
  <c r="T1729" i="6"/>
  <c r="T1730" i="6"/>
  <c r="T1731" i="6"/>
  <c r="T1732" i="6"/>
  <c r="T1733" i="6"/>
  <c r="T1734" i="6"/>
  <c r="T1735" i="6"/>
  <c r="T1736" i="6"/>
  <c r="T1737" i="6"/>
  <c r="T1738" i="6"/>
  <c r="T1739" i="6"/>
  <c r="T1740" i="6"/>
  <c r="T1741" i="6"/>
  <c r="T1742" i="6"/>
  <c r="T1743" i="6"/>
  <c r="T1744" i="6"/>
  <c r="T1745" i="6"/>
  <c r="T1746" i="6"/>
  <c r="T1747" i="6"/>
  <c r="T1748" i="6"/>
  <c r="T1749" i="6"/>
  <c r="T1750" i="6"/>
  <c r="T1751" i="6"/>
  <c r="T1752" i="6"/>
  <c r="T1753" i="6"/>
  <c r="T1754" i="6"/>
  <c r="T1755" i="6"/>
  <c r="T1756" i="6"/>
  <c r="T1757" i="6"/>
  <c r="T1758" i="6"/>
  <c r="T1759" i="6"/>
  <c r="T1760" i="6"/>
  <c r="T1761" i="6"/>
  <c r="T1762" i="6"/>
  <c r="T1763" i="6"/>
  <c r="T1764" i="6"/>
  <c r="T1765" i="6"/>
  <c r="T1766" i="6"/>
  <c r="T1767" i="6"/>
  <c r="T1768" i="6"/>
  <c r="T1769" i="6"/>
  <c r="T1770" i="6"/>
  <c r="S2" i="12"/>
  <c r="T5" i="12"/>
  <c r="S9" i="12"/>
  <c r="T12" i="12"/>
  <c r="U18" i="12"/>
  <c r="S20" i="12"/>
  <c r="O77" i="12"/>
  <c r="S53" i="12"/>
  <c r="S54" i="12"/>
  <c r="S55" i="12"/>
  <c r="S56" i="12"/>
  <c r="U67" i="12"/>
  <c r="V70" i="12"/>
  <c r="S402" i="6"/>
  <c r="U403" i="6"/>
  <c r="T404" i="6"/>
  <c r="V405" i="6"/>
  <c r="S406" i="6"/>
  <c r="U407" i="6"/>
  <c r="T408" i="6"/>
  <c r="V409" i="6"/>
  <c r="S410" i="6"/>
  <c r="U411" i="6"/>
  <c r="T412" i="6"/>
  <c r="V413" i="6"/>
  <c r="S414" i="6"/>
  <c r="U415" i="6"/>
  <c r="T416" i="6"/>
  <c r="V417" i="6"/>
  <c r="S418" i="6"/>
  <c r="U419" i="6"/>
  <c r="T420" i="6"/>
  <c r="V421" i="6"/>
  <c r="S422" i="6"/>
  <c r="U423" i="6"/>
  <c r="T424" i="6"/>
  <c r="V425" i="6"/>
  <c r="S426" i="6"/>
  <c r="U427" i="6"/>
  <c r="T428" i="6"/>
  <c r="V429" i="6"/>
  <c r="S430" i="6"/>
  <c r="U431" i="6"/>
  <c r="T432" i="6"/>
  <c r="V433" i="6"/>
  <c r="S434" i="6"/>
  <c r="U435" i="6"/>
  <c r="T436" i="6"/>
  <c r="V437" i="6"/>
  <c r="S438" i="6"/>
  <c r="U439" i="6"/>
  <c r="T440" i="6"/>
  <c r="V441" i="6"/>
  <c r="S442" i="6"/>
  <c r="U443" i="6"/>
  <c r="T444" i="6"/>
  <c r="V445" i="6"/>
  <c r="S446" i="6"/>
  <c r="U447" i="6"/>
  <c r="T448" i="6"/>
  <c r="V449" i="6"/>
  <c r="S450" i="6"/>
  <c r="U451" i="6"/>
  <c r="T452" i="6"/>
  <c r="V453" i="6"/>
  <c r="S454" i="6"/>
  <c r="U455" i="6"/>
  <c r="T456" i="6"/>
  <c r="V457" i="6"/>
  <c r="S458" i="6"/>
  <c r="U459" i="6"/>
  <c r="T460" i="6"/>
  <c r="V461" i="6"/>
  <c r="S462" i="6"/>
  <c r="U463" i="6"/>
  <c r="T464" i="6"/>
  <c r="V465" i="6"/>
  <c r="S466" i="6"/>
  <c r="U467" i="6"/>
  <c r="T468" i="6"/>
  <c r="V469" i="6"/>
  <c r="S470" i="6"/>
  <c r="U471" i="6"/>
  <c r="T472" i="6"/>
  <c r="V473" i="6"/>
  <c r="S474" i="6"/>
  <c r="U475" i="6"/>
  <c r="T476" i="6"/>
  <c r="V477" i="6"/>
  <c r="S478" i="6"/>
  <c r="U479" i="6"/>
  <c r="T480" i="6"/>
  <c r="V481" i="6"/>
  <c r="S482" i="6"/>
  <c r="U483" i="6"/>
  <c r="T484" i="6"/>
  <c r="V485" i="6"/>
  <c r="S486" i="6"/>
  <c r="U487" i="6"/>
  <c r="T488" i="6"/>
  <c r="V489" i="6"/>
  <c r="S490" i="6"/>
  <c r="U491" i="6"/>
  <c r="T492" i="6"/>
  <c r="V493" i="6"/>
  <c r="S494" i="6"/>
  <c r="U495" i="6"/>
  <c r="T496" i="6"/>
  <c r="V497" i="6"/>
  <c r="S498" i="6"/>
  <c r="U499" i="6"/>
  <c r="T500" i="6"/>
  <c r="V501" i="6"/>
  <c r="S502" i="6"/>
  <c r="U503" i="6"/>
  <c r="T504" i="6"/>
  <c r="V505" i="6"/>
  <c r="S506" i="6"/>
  <c r="U507" i="6"/>
  <c r="T508" i="6"/>
  <c r="V509" i="6"/>
  <c r="S510" i="6"/>
  <c r="U511" i="6"/>
  <c r="T512" i="6"/>
  <c r="V513" i="6"/>
  <c r="S514" i="6"/>
  <c r="U515" i="6"/>
  <c r="T516" i="6"/>
  <c r="V517" i="6"/>
  <c r="S518" i="6"/>
  <c r="U519" i="6"/>
  <c r="T520" i="6"/>
  <c r="V521" i="6"/>
  <c r="S522" i="6"/>
  <c r="U523" i="6"/>
  <c r="T524" i="6"/>
  <c r="V525" i="6"/>
  <c r="S526" i="6"/>
  <c r="U527" i="6"/>
  <c r="T528" i="6"/>
  <c r="V529" i="6"/>
  <c r="S530" i="6"/>
  <c r="U531" i="6"/>
  <c r="T532" i="6"/>
  <c r="V533" i="6"/>
  <c r="S534" i="6"/>
  <c r="U535" i="6"/>
  <c r="T536" i="6"/>
  <c r="V537" i="6"/>
  <c r="S538" i="6"/>
  <c r="U539" i="6"/>
  <c r="T540" i="6"/>
  <c r="V541" i="6"/>
  <c r="S542" i="6"/>
  <c r="U543" i="6"/>
  <c r="T544" i="6"/>
  <c r="V545" i="6"/>
  <c r="S546" i="6"/>
  <c r="U547" i="6"/>
  <c r="T548" i="6"/>
  <c r="V549" i="6"/>
  <c r="S550" i="6"/>
  <c r="U551" i="6"/>
  <c r="T552" i="6"/>
  <c r="V553" i="6"/>
  <c r="S554" i="6"/>
  <c r="U555" i="6"/>
  <c r="T556" i="6"/>
  <c r="V557" i="6"/>
  <c r="S558" i="6"/>
  <c r="U559" i="6"/>
  <c r="T560" i="6"/>
  <c r="V561" i="6"/>
  <c r="S562" i="6"/>
  <c r="U563" i="6"/>
  <c r="T564" i="6"/>
  <c r="V565" i="6"/>
  <c r="S566" i="6"/>
  <c r="U567" i="6"/>
  <c r="T568" i="6"/>
  <c r="V569" i="6"/>
  <c r="S570" i="6"/>
  <c r="U571" i="6"/>
  <c r="T572" i="6"/>
  <c r="V573" i="6"/>
  <c r="S574" i="6"/>
  <c r="U575" i="6"/>
  <c r="T576" i="6"/>
  <c r="V577" i="6"/>
  <c r="S578" i="6"/>
  <c r="U579" i="6"/>
  <c r="T580" i="6"/>
  <c r="V581" i="6"/>
  <c r="S582" i="6"/>
  <c r="U583" i="6"/>
  <c r="T584" i="6"/>
  <c r="V585" i="6"/>
  <c r="S586" i="6"/>
  <c r="U587" i="6"/>
  <c r="T588" i="6"/>
  <c r="V589" i="6"/>
  <c r="S590" i="6"/>
  <c r="U591" i="6"/>
  <c r="T592" i="6"/>
  <c r="V593" i="6"/>
  <c r="S594" i="6"/>
  <c r="U595" i="6"/>
  <c r="T596" i="6"/>
  <c r="V597" i="6"/>
  <c r="S598" i="6"/>
  <c r="U599" i="6"/>
  <c r="T600" i="6"/>
  <c r="V601" i="6"/>
  <c r="S602" i="6"/>
  <c r="U603" i="6"/>
  <c r="T604" i="6"/>
  <c r="V605" i="6"/>
  <c r="S606" i="6"/>
  <c r="U607" i="6"/>
  <c r="T608" i="6"/>
  <c r="V609" i="6"/>
  <c r="S610" i="6"/>
  <c r="U611" i="6"/>
  <c r="T612" i="6"/>
  <c r="V613" i="6"/>
  <c r="S614" i="6"/>
  <c r="U615" i="6"/>
  <c r="T616" i="6"/>
  <c r="V617" i="6"/>
  <c r="S618" i="6"/>
  <c r="U619" i="6"/>
  <c r="T620" i="6"/>
  <c r="V621" i="6"/>
  <c r="S622" i="6"/>
  <c r="U623" i="6"/>
  <c r="T624" i="6"/>
  <c r="V625" i="6"/>
  <c r="S626" i="6"/>
  <c r="U627" i="6"/>
  <c r="T628" i="6"/>
  <c r="V629" i="6"/>
  <c r="S630" i="6"/>
  <c r="U631" i="6"/>
  <c r="T632" i="6"/>
  <c r="V633" i="6"/>
  <c r="S634" i="6"/>
  <c r="U635" i="6"/>
  <c r="T636" i="6"/>
  <c r="V637" i="6"/>
  <c r="S638" i="6"/>
  <c r="U639" i="6"/>
  <c r="T640" i="6"/>
  <c r="V641" i="6"/>
  <c r="S642" i="6"/>
  <c r="U643" i="6"/>
  <c r="T644" i="6"/>
  <c r="V645" i="6"/>
  <c r="S646" i="6"/>
  <c r="U647" i="6"/>
  <c r="T648" i="6"/>
  <c r="V649" i="6"/>
  <c r="S650" i="6"/>
  <c r="U651" i="6"/>
  <c r="T652" i="6"/>
  <c r="V653" i="6"/>
  <c r="S654" i="6"/>
  <c r="U655" i="6"/>
  <c r="T656" i="6"/>
  <c r="V657" i="6"/>
  <c r="S658" i="6"/>
  <c r="U659" i="6"/>
  <c r="T660" i="6"/>
  <c r="V661" i="6"/>
  <c r="S662" i="6"/>
  <c r="U663" i="6"/>
  <c r="T664" i="6"/>
  <c r="V665" i="6"/>
  <c r="S666" i="6"/>
  <c r="U667" i="6"/>
  <c r="T668" i="6"/>
  <c r="V669" i="6"/>
  <c r="S670" i="6"/>
  <c r="U671" i="6"/>
  <c r="T672" i="6"/>
  <c r="V673" i="6"/>
  <c r="S674" i="6"/>
  <c r="U675" i="6"/>
  <c r="T676" i="6"/>
  <c r="V677" i="6"/>
  <c r="S678" i="6"/>
  <c r="U679" i="6"/>
  <c r="T680" i="6"/>
  <c r="V681" i="6"/>
  <c r="S682" i="6"/>
  <c r="U683" i="6"/>
  <c r="T684" i="6"/>
  <c r="V685" i="6"/>
  <c r="S686" i="6"/>
  <c r="U687" i="6"/>
  <c r="T688" i="6"/>
  <c r="V689" i="6"/>
  <c r="S690" i="6"/>
  <c r="U691" i="6"/>
  <c r="T692" i="6"/>
  <c r="V693" i="6"/>
  <c r="S694" i="6"/>
  <c r="U695" i="6"/>
  <c r="T696" i="6"/>
  <c r="V697" i="6"/>
  <c r="S698" i="6"/>
  <c r="U699" i="6"/>
  <c r="T700" i="6"/>
  <c r="V701" i="6"/>
  <c r="S702" i="6"/>
  <c r="U703" i="6"/>
  <c r="T704" i="6"/>
  <c r="V705" i="6"/>
  <c r="S706" i="6"/>
  <c r="U707" i="6"/>
  <c r="T708" i="6"/>
  <c r="V709" i="6"/>
  <c r="S710" i="6"/>
  <c r="U711" i="6"/>
  <c r="T712" i="6"/>
  <c r="V713" i="6"/>
  <c r="S714" i="6"/>
  <c r="U715" i="6"/>
  <c r="T716" i="6"/>
  <c r="V717" i="6"/>
  <c r="S718" i="6"/>
  <c r="U719" i="6"/>
  <c r="T720" i="6"/>
  <c r="V721" i="6"/>
  <c r="S722" i="6"/>
  <c r="U723" i="6"/>
  <c r="T724" i="6"/>
  <c r="V725" i="6"/>
  <c r="S726" i="6"/>
  <c r="U727" i="6"/>
  <c r="T728" i="6"/>
  <c r="V729" i="6"/>
  <c r="S730" i="6"/>
  <c r="U731" i="6"/>
  <c r="T732" i="6"/>
  <c r="V733" i="6"/>
  <c r="S734" i="6"/>
  <c r="U735" i="6"/>
  <c r="T736" i="6"/>
  <c r="V737" i="6"/>
  <c r="S738" i="6"/>
  <c r="U739" i="6"/>
  <c r="T740" i="6"/>
  <c r="V741" i="6"/>
  <c r="S742" i="6"/>
  <c r="U743" i="6"/>
  <c r="T744" i="6"/>
  <c r="V745" i="6"/>
  <c r="S746" i="6"/>
  <c r="U747" i="6"/>
  <c r="T748" i="6"/>
  <c r="V749" i="6"/>
  <c r="S750" i="6"/>
  <c r="U751" i="6"/>
  <c r="T752" i="6"/>
  <c r="V753" i="6"/>
  <c r="S754" i="6"/>
  <c r="U755" i="6"/>
  <c r="T756" i="6"/>
  <c r="V757" i="6"/>
  <c r="S758" i="6"/>
  <c r="U759" i="6"/>
  <c r="T760" i="6"/>
  <c r="V761" i="6"/>
  <c r="S762" i="6"/>
  <c r="U763" i="6"/>
  <c r="T764" i="6"/>
  <c r="V765" i="6"/>
  <c r="S766" i="6"/>
  <c r="U767" i="6"/>
  <c r="T768" i="6"/>
  <c r="V769" i="6"/>
  <c r="S770" i="6"/>
  <c r="U771" i="6"/>
  <c r="T772" i="6"/>
  <c r="V773" i="6"/>
  <c r="S774" i="6"/>
  <c r="U775" i="6"/>
  <c r="T776" i="6"/>
  <c r="V777" i="6"/>
  <c r="S778" i="6"/>
  <c r="U779" i="6"/>
  <c r="T780" i="6"/>
  <c r="V781" i="6"/>
  <c r="S782" i="6"/>
  <c r="U783" i="6"/>
  <c r="T784" i="6"/>
  <c r="V785" i="6"/>
  <c r="S786" i="6"/>
  <c r="U787" i="6"/>
  <c r="T788" i="6"/>
  <c r="V789" i="6"/>
  <c r="S790" i="6"/>
  <c r="U791" i="6"/>
  <c r="T792" i="6"/>
  <c r="V793" i="6"/>
  <c r="S794" i="6"/>
  <c r="U795" i="6"/>
  <c r="T796" i="6"/>
  <c r="V797" i="6"/>
  <c r="S798" i="6"/>
  <c r="U799" i="6"/>
  <c r="T800" i="6"/>
  <c r="V801" i="6"/>
  <c r="S802" i="6"/>
  <c r="U803" i="6"/>
  <c r="T804" i="6"/>
  <c r="V805" i="6"/>
  <c r="S806" i="6"/>
  <c r="U807" i="6"/>
  <c r="T808" i="6"/>
  <c r="V809" i="6"/>
  <c r="S810" i="6"/>
  <c r="U811" i="6"/>
  <c r="T812" i="6"/>
  <c r="V813" i="6"/>
  <c r="S814" i="6"/>
  <c r="U815" i="6"/>
  <c r="T816" i="6"/>
  <c r="V817" i="6"/>
  <c r="S818" i="6"/>
  <c r="U819" i="6"/>
  <c r="T820" i="6"/>
  <c r="V821" i="6"/>
  <c r="S822" i="6"/>
  <c r="U823" i="6"/>
  <c r="T824" i="6"/>
  <c r="V825" i="6"/>
  <c r="S826" i="6"/>
  <c r="U827" i="6"/>
  <c r="T828" i="6"/>
  <c r="V829" i="6"/>
  <c r="S830" i="6"/>
  <c r="U831" i="6"/>
  <c r="T832" i="6"/>
  <c r="V833" i="6"/>
  <c r="S834" i="6"/>
  <c r="U835" i="6"/>
  <c r="T836" i="6"/>
  <c r="V837" i="6"/>
  <c r="S838" i="6"/>
  <c r="U839" i="6"/>
  <c r="T840" i="6"/>
  <c r="V841" i="6"/>
  <c r="S842" i="6"/>
  <c r="U843" i="6"/>
  <c r="T844" i="6"/>
  <c r="V845" i="6"/>
  <c r="S846" i="6"/>
  <c r="U847" i="6"/>
  <c r="T848" i="6"/>
  <c r="V849" i="6"/>
  <c r="S850" i="6"/>
  <c r="U851" i="6"/>
  <c r="T852" i="6"/>
  <c r="V853" i="6"/>
  <c r="S854" i="6"/>
  <c r="U855" i="6"/>
  <c r="T856" i="6"/>
  <c r="V857" i="6"/>
  <c r="S858" i="6"/>
  <c r="U859" i="6"/>
  <c r="T860" i="6"/>
  <c r="V861" i="6"/>
  <c r="S862" i="6"/>
  <c r="U863" i="6"/>
  <c r="T864" i="6"/>
  <c r="V865" i="6"/>
  <c r="S866" i="6"/>
  <c r="U867" i="6"/>
  <c r="T868" i="6"/>
  <c r="V869" i="6"/>
  <c r="S870" i="6"/>
  <c r="U871" i="6"/>
  <c r="T872" i="6"/>
  <c r="V873" i="6"/>
  <c r="S874" i="6"/>
  <c r="U875" i="6"/>
  <c r="T876" i="6"/>
  <c r="V877" i="6"/>
  <c r="S878" i="6"/>
  <c r="U879" i="6"/>
  <c r="T880" i="6"/>
  <c r="V881" i="6"/>
  <c r="S882" i="6"/>
  <c r="U883" i="6"/>
  <c r="T884" i="6"/>
  <c r="V885" i="6"/>
  <c r="S886" i="6"/>
  <c r="U887" i="6"/>
  <c r="T888" i="6"/>
  <c r="V889" i="6"/>
  <c r="S890" i="6"/>
  <c r="U891" i="6"/>
  <c r="T892" i="6"/>
  <c r="V893" i="6"/>
  <c r="S894" i="6"/>
  <c r="U895" i="6"/>
  <c r="T896" i="6"/>
  <c r="V897" i="6"/>
  <c r="S898" i="6"/>
  <c r="U899" i="6"/>
  <c r="T900" i="6"/>
  <c r="V901" i="6"/>
  <c r="S902" i="6"/>
  <c r="U903" i="6"/>
  <c r="T904" i="6"/>
  <c r="V905" i="6"/>
  <c r="S906" i="6"/>
  <c r="U907" i="6"/>
  <c r="T908" i="6"/>
  <c r="V909" i="6"/>
  <c r="S910" i="6"/>
  <c r="U911" i="6"/>
  <c r="T912" i="6"/>
  <c r="V913" i="6"/>
  <c r="S914" i="6"/>
  <c r="U915" i="6"/>
  <c r="T916" i="6"/>
  <c r="V917" i="6"/>
  <c r="S918" i="6"/>
  <c r="U919" i="6"/>
  <c r="T920" i="6"/>
  <c r="V921" i="6"/>
  <c r="S922" i="6"/>
  <c r="U923" i="6"/>
  <c r="T924" i="6"/>
  <c r="V925" i="6"/>
  <c r="S926" i="6"/>
  <c r="U927" i="6"/>
  <c r="T928" i="6"/>
  <c r="V929" i="6"/>
  <c r="S930" i="6"/>
  <c r="U931" i="6"/>
  <c r="T932" i="6"/>
  <c r="V933" i="6"/>
  <c r="S934" i="6"/>
  <c r="U935" i="6"/>
  <c r="T936" i="6"/>
  <c r="V937" i="6"/>
  <c r="S938" i="6"/>
  <c r="U939" i="6"/>
  <c r="T940" i="6"/>
  <c r="V941" i="6"/>
  <c r="S942" i="6"/>
  <c r="U943" i="6"/>
  <c r="T944" i="6"/>
  <c r="V945" i="6"/>
  <c r="S946" i="6"/>
  <c r="U947" i="6"/>
  <c r="T948" i="6"/>
  <c r="V949" i="6"/>
  <c r="S950" i="6"/>
  <c r="U951" i="6"/>
  <c r="T952" i="6"/>
  <c r="V953" i="6"/>
  <c r="S954" i="6"/>
  <c r="U955" i="6"/>
  <c r="T956" i="6"/>
  <c r="V957" i="6"/>
  <c r="S958" i="6"/>
  <c r="U959" i="6"/>
  <c r="T960" i="6"/>
  <c r="V961" i="6"/>
  <c r="S962" i="6"/>
  <c r="U963" i="6"/>
  <c r="T964" i="6"/>
  <c r="V965" i="6"/>
  <c r="S966" i="6"/>
  <c r="U967" i="6"/>
  <c r="T968" i="6"/>
  <c r="V969" i="6"/>
  <c r="S970" i="6"/>
  <c r="U971" i="6"/>
  <c r="T972" i="6"/>
  <c r="V973" i="6"/>
  <c r="S974" i="6"/>
  <c r="U975" i="6"/>
  <c r="T976" i="6"/>
  <c r="V977" i="6"/>
  <c r="S978" i="6"/>
  <c r="U979" i="6"/>
  <c r="T980" i="6"/>
  <c r="V981" i="6"/>
  <c r="S982" i="6"/>
  <c r="U983" i="6"/>
  <c r="T984" i="6"/>
  <c r="V985" i="6"/>
  <c r="S986" i="6"/>
  <c r="U987" i="6"/>
  <c r="T988" i="6"/>
  <c r="V989" i="6"/>
  <c r="S990" i="6"/>
  <c r="U991" i="6"/>
  <c r="T992" i="6"/>
  <c r="V993" i="6"/>
  <c r="S994" i="6"/>
  <c r="U995" i="6"/>
  <c r="T996" i="6"/>
  <c r="V997" i="6"/>
  <c r="S998" i="6"/>
  <c r="U999" i="6"/>
  <c r="T1000" i="6"/>
  <c r="V1001" i="6"/>
  <c r="S1002" i="6"/>
  <c r="U1003" i="6"/>
  <c r="T1004" i="6"/>
  <c r="V1005" i="6"/>
  <c r="S1006" i="6"/>
  <c r="U1007" i="6"/>
  <c r="T1008" i="6"/>
  <c r="V1009" i="6"/>
  <c r="S1010" i="6"/>
  <c r="U1011" i="6"/>
  <c r="T1012" i="6"/>
  <c r="V1013" i="6"/>
  <c r="S1014" i="6"/>
  <c r="U1015" i="6"/>
  <c r="T1016" i="6"/>
  <c r="V1017" i="6"/>
  <c r="S1018" i="6"/>
  <c r="U1019" i="6"/>
  <c r="T1020" i="6"/>
  <c r="V1021" i="6"/>
  <c r="S1022" i="6"/>
  <c r="U1023" i="6"/>
  <c r="T1024" i="6"/>
  <c r="V1025" i="6"/>
  <c r="S1026" i="6"/>
  <c r="U1027" i="6"/>
  <c r="T1028" i="6"/>
  <c r="V1029" i="6"/>
  <c r="S1030" i="6"/>
  <c r="U1031" i="6"/>
  <c r="T1032" i="6"/>
  <c r="V1033" i="6"/>
  <c r="S1034" i="6"/>
  <c r="U1035" i="6"/>
  <c r="T1036" i="6"/>
  <c r="V1037" i="6"/>
  <c r="S1038" i="6"/>
  <c r="U1039" i="6"/>
  <c r="T1040" i="6"/>
  <c r="V1041" i="6"/>
  <c r="S1042" i="6"/>
  <c r="U1043" i="6"/>
  <c r="T1044" i="6"/>
  <c r="V1045" i="6"/>
  <c r="S1046" i="6"/>
  <c r="U1047" i="6"/>
  <c r="T1048" i="6"/>
  <c r="V1049" i="6"/>
  <c r="S1050" i="6"/>
  <c r="U1051" i="6"/>
  <c r="T1052" i="6"/>
  <c r="V1053" i="6"/>
  <c r="S1054" i="6"/>
  <c r="U1055" i="6"/>
  <c r="T1056" i="6"/>
  <c r="V1057" i="6"/>
  <c r="S1058" i="6"/>
  <c r="U1059" i="6"/>
  <c r="T1060" i="6"/>
  <c r="V1061" i="6"/>
  <c r="S1062" i="6"/>
  <c r="U1063" i="6"/>
  <c r="T1064" i="6"/>
  <c r="V1065" i="6"/>
  <c r="S1066" i="6"/>
  <c r="U1067" i="6"/>
  <c r="T1068" i="6"/>
  <c r="V1069" i="6"/>
  <c r="S1070" i="6"/>
  <c r="U1071" i="6"/>
  <c r="T1072" i="6"/>
  <c r="V1073" i="6"/>
  <c r="S1074" i="6"/>
  <c r="U1075" i="6"/>
  <c r="T1076" i="6"/>
  <c r="V1077" i="6"/>
  <c r="S1078" i="6"/>
  <c r="U1079" i="6"/>
  <c r="T1080" i="6"/>
  <c r="V1081" i="6"/>
  <c r="S1082" i="6"/>
  <c r="U1083" i="6"/>
  <c r="T1084" i="6"/>
  <c r="V1085" i="6"/>
  <c r="S1086" i="6"/>
  <c r="U1087" i="6"/>
  <c r="T1088" i="6"/>
  <c r="V1089" i="6"/>
  <c r="S1090" i="6"/>
  <c r="U1091" i="6"/>
  <c r="T1092" i="6"/>
  <c r="V1093" i="6"/>
  <c r="S1094" i="6"/>
  <c r="U1095" i="6"/>
  <c r="T1096" i="6"/>
  <c r="V1097" i="6"/>
  <c r="S1098" i="6"/>
  <c r="U1099" i="6"/>
  <c r="T1100" i="6"/>
  <c r="V1101" i="6"/>
  <c r="S1102" i="6"/>
  <c r="U1103" i="6"/>
  <c r="T1104" i="6"/>
  <c r="V1105" i="6"/>
  <c r="S1106" i="6"/>
  <c r="U1107" i="6"/>
  <c r="T1108" i="6"/>
  <c r="V1109" i="6"/>
  <c r="S1110" i="6"/>
  <c r="U1111" i="6"/>
  <c r="T1112" i="6"/>
  <c r="V1113" i="6"/>
  <c r="S1114" i="6"/>
  <c r="U1115" i="6"/>
  <c r="T1116" i="6"/>
  <c r="V1117" i="6"/>
  <c r="S1118" i="6"/>
  <c r="U1119" i="6"/>
  <c r="T1120" i="6"/>
  <c r="V1121" i="6"/>
  <c r="S1122" i="6"/>
  <c r="U1123" i="6"/>
  <c r="T1124" i="6"/>
  <c r="V1125" i="6"/>
  <c r="S1126" i="6"/>
  <c r="U1127" i="6"/>
  <c r="T1128" i="6"/>
  <c r="V1129" i="6"/>
  <c r="S1130" i="6"/>
  <c r="U1131" i="6"/>
  <c r="T1132" i="6"/>
  <c r="V1133" i="6"/>
  <c r="S1134" i="6"/>
  <c r="U1135" i="6"/>
  <c r="T1136" i="6"/>
  <c r="V1137" i="6"/>
  <c r="S1138" i="6"/>
  <c r="U1139" i="6"/>
  <c r="T1140" i="6"/>
  <c r="V1141" i="6"/>
  <c r="S1142" i="6"/>
  <c r="U1143" i="6"/>
  <c r="T1144" i="6"/>
  <c r="V1145" i="6"/>
  <c r="S1146" i="6"/>
  <c r="U1147" i="6"/>
  <c r="T1148" i="6"/>
  <c r="V1149" i="6"/>
  <c r="S1150" i="6"/>
  <c r="U1151" i="6"/>
  <c r="T1152" i="6"/>
  <c r="V1153" i="6"/>
  <c r="S1154" i="6"/>
  <c r="U1155" i="6"/>
  <c r="T1156" i="6"/>
  <c r="V1157" i="6"/>
  <c r="S1158" i="6"/>
  <c r="U1159" i="6"/>
  <c r="T1160" i="6"/>
  <c r="V1161" i="6"/>
  <c r="S1162" i="6"/>
  <c r="U1163" i="6"/>
  <c r="T1164" i="6"/>
  <c r="V1165" i="6"/>
  <c r="S1166" i="6"/>
  <c r="U1167" i="6"/>
  <c r="T1168" i="6"/>
  <c r="V1169" i="6"/>
  <c r="S1170" i="6"/>
  <c r="U1171" i="6"/>
  <c r="T1172" i="6"/>
  <c r="V1173" i="6"/>
  <c r="S1174" i="6"/>
  <c r="U1175" i="6"/>
  <c r="T1176" i="6"/>
  <c r="V1177" i="6"/>
  <c r="S1178" i="6"/>
  <c r="U1179" i="6"/>
  <c r="T1180" i="6"/>
  <c r="V1181" i="6"/>
  <c r="S1182" i="6"/>
  <c r="U1183" i="6"/>
  <c r="T1184" i="6"/>
  <c r="V1185" i="6"/>
  <c r="S1186" i="6"/>
  <c r="U1187" i="6"/>
  <c r="T1188" i="6"/>
  <c r="V1189" i="6"/>
  <c r="S1190" i="6"/>
  <c r="U1191" i="6"/>
  <c r="T1192" i="6"/>
  <c r="V1193" i="6"/>
  <c r="S1194" i="6"/>
  <c r="U1195" i="6"/>
  <c r="T1196" i="6"/>
  <c r="V1197" i="6"/>
  <c r="S1198" i="6"/>
  <c r="U1199" i="6"/>
  <c r="T1200" i="6"/>
  <c r="V1201" i="6"/>
  <c r="S1202" i="6"/>
  <c r="U1203" i="6"/>
  <c r="T1204" i="6"/>
  <c r="V1205" i="6"/>
  <c r="S1206" i="6"/>
  <c r="U1207" i="6"/>
  <c r="T1208" i="6"/>
  <c r="V1209" i="6"/>
  <c r="S1210" i="6"/>
  <c r="U1211" i="6"/>
  <c r="T1212" i="6"/>
  <c r="V1213" i="6"/>
  <c r="S1214" i="6"/>
  <c r="U1215" i="6"/>
  <c r="T1216" i="6"/>
  <c r="V1217" i="6"/>
  <c r="S1218" i="6"/>
  <c r="U1219" i="6"/>
  <c r="T1220" i="6"/>
  <c r="V1221" i="6"/>
  <c r="S1222" i="6"/>
  <c r="U1223" i="6"/>
  <c r="T1224" i="6"/>
  <c r="V1225" i="6"/>
  <c r="S1226" i="6"/>
  <c r="U1227" i="6"/>
  <c r="T1228" i="6"/>
  <c r="V1229" i="6"/>
  <c r="S1230" i="6"/>
  <c r="U1231" i="6"/>
  <c r="T1232" i="6"/>
  <c r="V1233" i="6"/>
  <c r="S1234" i="6"/>
  <c r="U1235" i="6"/>
  <c r="T1236" i="6"/>
  <c r="V1237" i="6"/>
  <c r="S1238" i="6"/>
  <c r="U1239" i="6"/>
  <c r="T1240" i="6"/>
  <c r="V1241" i="6"/>
  <c r="S1242" i="6"/>
  <c r="U1243" i="6"/>
  <c r="T1244" i="6"/>
  <c r="V1245" i="6"/>
  <c r="S1246" i="6"/>
  <c r="U1247" i="6"/>
  <c r="T1248" i="6"/>
  <c r="V1249" i="6"/>
  <c r="S1250" i="6"/>
  <c r="U1251" i="6"/>
  <c r="T1252" i="6"/>
  <c r="V1253" i="6"/>
  <c r="S1254" i="6"/>
  <c r="U1255" i="6"/>
  <c r="T1256" i="6"/>
  <c r="V1257" i="6"/>
  <c r="S1258" i="6"/>
  <c r="U1259" i="6"/>
  <c r="T1260" i="6"/>
  <c r="V1261" i="6"/>
  <c r="S1262" i="6"/>
  <c r="U1263" i="6"/>
  <c r="T1264" i="6"/>
  <c r="V1265" i="6"/>
  <c r="S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T3" i="12"/>
  <c r="T10" i="12"/>
  <c r="U13" i="12"/>
  <c r="U14" i="12"/>
  <c r="U15" i="12"/>
  <c r="U16" i="12"/>
  <c r="S18" i="12"/>
  <c r="P72" i="12"/>
  <c r="T21" i="12"/>
  <c r="U65" i="12"/>
  <c r="V66" i="12"/>
  <c r="S67" i="12"/>
  <c r="T937" i="6"/>
  <c r="V938" i="6"/>
  <c r="S939" i="6"/>
  <c r="U940" i="6"/>
  <c r="T941" i="6"/>
  <c r="V942" i="6"/>
  <c r="S943" i="6"/>
  <c r="U944" i="6"/>
  <c r="T945" i="6"/>
  <c r="V946" i="6"/>
  <c r="S947" i="6"/>
  <c r="U948" i="6"/>
  <c r="T949" i="6"/>
  <c r="V950" i="6"/>
  <c r="S951" i="6"/>
  <c r="U952" i="6"/>
  <c r="T953" i="6"/>
  <c r="V954" i="6"/>
  <c r="S955" i="6"/>
  <c r="U956" i="6"/>
  <c r="T957" i="6"/>
  <c r="V958" i="6"/>
  <c r="S959" i="6"/>
  <c r="U960" i="6"/>
  <c r="T961" i="6"/>
  <c r="V962" i="6"/>
  <c r="S963" i="6"/>
  <c r="U964" i="6"/>
  <c r="T965" i="6"/>
  <c r="V966" i="6"/>
  <c r="S967" i="6"/>
  <c r="U968" i="6"/>
  <c r="T969" i="6"/>
  <c r="V970" i="6"/>
  <c r="S971" i="6"/>
  <c r="U972" i="6"/>
  <c r="T973" i="6"/>
  <c r="V974" i="6"/>
  <c r="S975" i="6"/>
  <c r="U976" i="6"/>
  <c r="T977" i="6"/>
  <c r="V978" i="6"/>
  <c r="S979" i="6"/>
  <c r="U980" i="6"/>
  <c r="T981" i="6"/>
  <c r="V982" i="6"/>
  <c r="S983" i="6"/>
  <c r="U984" i="6"/>
  <c r="T985" i="6"/>
  <c r="V986" i="6"/>
  <c r="S987" i="6"/>
  <c r="U988" i="6"/>
  <c r="T989" i="6"/>
  <c r="V990" i="6"/>
  <c r="S991" i="6"/>
  <c r="U992" i="6"/>
  <c r="T993" i="6"/>
  <c r="V994" i="6"/>
  <c r="S995" i="6"/>
  <c r="U996" i="6"/>
  <c r="T997" i="6"/>
  <c r="V998" i="6"/>
  <c r="S999" i="6"/>
  <c r="U1000" i="6"/>
  <c r="T1001" i="6"/>
  <c r="V1002" i="6"/>
  <c r="S1003" i="6"/>
  <c r="U1004" i="6"/>
  <c r="T1005" i="6"/>
  <c r="V1006" i="6"/>
  <c r="S1007" i="6"/>
  <c r="U1008" i="6"/>
  <c r="T1009" i="6"/>
  <c r="V1010" i="6"/>
  <c r="S1011" i="6"/>
  <c r="U1012" i="6"/>
  <c r="T1013" i="6"/>
  <c r="V1014" i="6"/>
  <c r="S1015" i="6"/>
  <c r="U1016" i="6"/>
  <c r="T1017" i="6"/>
  <c r="V1018" i="6"/>
  <c r="S1019" i="6"/>
  <c r="U1020" i="6"/>
  <c r="T1021" i="6"/>
  <c r="V1022" i="6"/>
  <c r="S1023" i="6"/>
  <c r="U1024" i="6"/>
  <c r="T1025" i="6"/>
  <c r="V1026" i="6"/>
  <c r="S1027" i="6"/>
  <c r="U1028" i="6"/>
  <c r="T1029" i="6"/>
  <c r="V1030" i="6"/>
  <c r="S1031" i="6"/>
  <c r="U1032" i="6"/>
  <c r="T1033" i="6"/>
  <c r="V1034" i="6"/>
  <c r="S1035" i="6"/>
  <c r="U1036" i="6"/>
  <c r="T1037" i="6"/>
  <c r="V1038" i="6"/>
  <c r="S1039" i="6"/>
  <c r="U1040" i="6"/>
  <c r="T1041" i="6"/>
  <c r="V1042" i="6"/>
  <c r="S1043" i="6"/>
  <c r="U1044" i="6"/>
  <c r="T1045" i="6"/>
  <c r="V1046" i="6"/>
  <c r="S1047" i="6"/>
  <c r="U1048" i="6"/>
  <c r="T1049" i="6"/>
  <c r="V1050" i="6"/>
  <c r="S1051" i="6"/>
  <c r="U1052" i="6"/>
  <c r="T1053" i="6"/>
  <c r="V1054" i="6"/>
  <c r="S1055" i="6"/>
  <c r="U1056" i="6"/>
  <c r="T1057" i="6"/>
  <c r="V1058" i="6"/>
  <c r="S1059" i="6"/>
  <c r="U1060" i="6"/>
  <c r="T1061" i="6"/>
  <c r="V1062" i="6"/>
  <c r="S1063" i="6"/>
  <c r="U1064" i="6"/>
  <c r="T1065" i="6"/>
  <c r="V1066" i="6"/>
  <c r="S1067" i="6"/>
  <c r="U1068" i="6"/>
  <c r="T1069" i="6"/>
  <c r="V1070" i="6"/>
  <c r="S1071" i="6"/>
  <c r="U1072" i="6"/>
  <c r="T1073" i="6"/>
  <c r="V1074" i="6"/>
  <c r="S1075" i="6"/>
  <c r="U1076" i="6"/>
  <c r="T1077" i="6"/>
  <c r="V1078" i="6"/>
  <c r="S1079" i="6"/>
  <c r="U1080" i="6"/>
  <c r="T1081" i="6"/>
  <c r="V1082" i="6"/>
  <c r="S1083" i="6"/>
  <c r="U1084" i="6"/>
  <c r="T1085" i="6"/>
  <c r="V1086" i="6"/>
  <c r="S1087" i="6"/>
  <c r="U1088" i="6"/>
  <c r="T1089" i="6"/>
  <c r="V1090" i="6"/>
  <c r="S1091" i="6"/>
  <c r="U1092" i="6"/>
  <c r="T1093" i="6"/>
  <c r="V1094" i="6"/>
  <c r="S1095" i="6"/>
  <c r="U1096" i="6"/>
  <c r="T1097" i="6"/>
  <c r="V1098" i="6"/>
  <c r="S1099" i="6"/>
  <c r="U1100" i="6"/>
  <c r="T1101" i="6"/>
  <c r="V1102" i="6"/>
  <c r="S1103" i="6"/>
  <c r="U1104" i="6"/>
  <c r="T1105" i="6"/>
  <c r="V1106" i="6"/>
  <c r="S1107" i="6"/>
  <c r="U1108" i="6"/>
  <c r="T1109" i="6"/>
  <c r="V1110" i="6"/>
  <c r="S1111" i="6"/>
  <c r="U1112" i="6"/>
  <c r="T1113" i="6"/>
  <c r="V1114" i="6"/>
  <c r="S1115" i="6"/>
  <c r="U1116" i="6"/>
  <c r="T1117" i="6"/>
  <c r="V1118" i="6"/>
  <c r="S1119" i="6"/>
  <c r="U1120" i="6"/>
  <c r="T1121" i="6"/>
  <c r="V1122" i="6"/>
  <c r="S1123" i="6"/>
  <c r="U1124" i="6"/>
  <c r="T1125" i="6"/>
  <c r="V1126" i="6"/>
  <c r="S1127" i="6"/>
  <c r="U1128" i="6"/>
  <c r="T1129" i="6"/>
  <c r="V1130" i="6"/>
  <c r="S1131" i="6"/>
  <c r="U1132" i="6"/>
  <c r="T1133" i="6"/>
  <c r="V1134" i="6"/>
  <c r="S1135" i="6"/>
  <c r="U1136" i="6"/>
  <c r="T1137" i="6"/>
  <c r="V1138" i="6"/>
  <c r="S1139" i="6"/>
  <c r="U1140" i="6"/>
  <c r="T1141" i="6"/>
  <c r="V1142" i="6"/>
  <c r="S1143" i="6"/>
  <c r="U1144" i="6"/>
  <c r="T1145" i="6"/>
  <c r="V1146" i="6"/>
  <c r="S1147" i="6"/>
  <c r="U1148" i="6"/>
  <c r="T1149" i="6"/>
  <c r="V1150" i="6"/>
  <c r="S1151" i="6"/>
  <c r="U1152" i="6"/>
  <c r="T1153" i="6"/>
  <c r="V1154" i="6"/>
  <c r="S1155" i="6"/>
  <c r="U1156" i="6"/>
  <c r="T1157" i="6"/>
  <c r="V1158" i="6"/>
  <c r="S1159" i="6"/>
  <c r="U1160" i="6"/>
  <c r="T1161" i="6"/>
  <c r="V1162" i="6"/>
  <c r="S1163" i="6"/>
  <c r="U1164" i="6"/>
  <c r="T1165" i="6"/>
  <c r="V1166" i="6"/>
  <c r="S1167" i="6"/>
  <c r="U1168" i="6"/>
  <c r="T1169" i="6"/>
  <c r="V1170" i="6"/>
  <c r="S1171" i="6"/>
  <c r="U1172" i="6"/>
  <c r="T1173" i="6"/>
  <c r="V1174" i="6"/>
  <c r="S1175" i="6"/>
  <c r="U1176" i="6"/>
  <c r="T1177" i="6"/>
  <c r="V1178" i="6"/>
  <c r="S1179" i="6"/>
  <c r="U1180" i="6"/>
  <c r="T1181" i="6"/>
  <c r="V1182" i="6"/>
  <c r="S1183" i="6"/>
  <c r="U1184" i="6"/>
  <c r="T1185" i="6"/>
  <c r="V1186" i="6"/>
  <c r="S1187" i="6"/>
  <c r="U1188" i="6"/>
  <c r="T1189" i="6"/>
  <c r="V1190" i="6"/>
  <c r="S1191" i="6"/>
  <c r="U1192" i="6"/>
  <c r="T1193" i="6"/>
  <c r="V1194" i="6"/>
  <c r="S1195" i="6"/>
  <c r="U1196" i="6"/>
  <c r="T1197" i="6"/>
  <c r="V1198" i="6"/>
  <c r="S1199" i="6"/>
  <c r="U1200" i="6"/>
  <c r="T1201" i="6"/>
  <c r="V1202" i="6"/>
  <c r="S1203" i="6"/>
  <c r="U1204" i="6"/>
  <c r="T1205" i="6"/>
  <c r="V1206" i="6"/>
  <c r="S1207" i="6"/>
  <c r="U1208" i="6"/>
  <c r="T1209" i="6"/>
  <c r="V1210" i="6"/>
  <c r="S1211" i="6"/>
  <c r="U1212" i="6"/>
  <c r="T1213" i="6"/>
  <c r="V1214" i="6"/>
  <c r="S1215" i="6"/>
  <c r="U1216" i="6"/>
  <c r="T1217" i="6"/>
  <c r="V1218" i="6"/>
  <c r="S1219" i="6"/>
  <c r="U1220" i="6"/>
  <c r="T1221" i="6"/>
  <c r="V1222" i="6"/>
  <c r="S1223" i="6"/>
  <c r="U1224" i="6"/>
  <c r="T1225" i="6"/>
  <c r="V1226" i="6"/>
  <c r="S1227" i="6"/>
  <c r="U1228" i="6"/>
  <c r="T1229" i="6"/>
  <c r="V1230" i="6"/>
  <c r="S1231" i="6"/>
  <c r="U1232" i="6"/>
  <c r="T1233" i="6"/>
  <c r="V1234" i="6"/>
  <c r="S1235" i="6"/>
  <c r="U1236" i="6"/>
  <c r="T1237" i="6"/>
  <c r="V1238" i="6"/>
  <c r="S1239" i="6"/>
  <c r="U1240" i="6"/>
  <c r="T1241" i="6"/>
  <c r="V1242" i="6"/>
  <c r="S1243" i="6"/>
  <c r="U1244" i="6"/>
  <c r="T1245" i="6"/>
  <c r="V1246" i="6"/>
  <c r="S1247" i="6"/>
  <c r="U1248" i="6"/>
  <c r="T1249" i="6"/>
  <c r="V1250" i="6"/>
  <c r="S1251" i="6"/>
  <c r="U1252" i="6"/>
  <c r="T1253" i="6"/>
  <c r="V1254" i="6"/>
  <c r="S1255" i="6"/>
  <c r="U1256" i="6"/>
  <c r="T1257" i="6"/>
  <c r="V1258" i="6"/>
  <c r="S1259" i="6"/>
  <c r="U1260" i="6"/>
  <c r="T1261" i="6"/>
  <c r="V1262" i="6"/>
  <c r="S1263" i="6"/>
  <c r="U1264" i="6"/>
  <c r="T1265" i="6"/>
  <c r="V1266" i="6"/>
  <c r="S1267" i="6"/>
  <c r="S1268" i="6"/>
  <c r="S1269" i="6"/>
  <c r="S1270" i="6"/>
  <c r="S1271" i="6"/>
  <c r="S1272" i="6"/>
  <c r="S1273" i="6"/>
  <c r="S1274" i="6"/>
  <c r="S1275" i="6"/>
  <c r="S1276" i="6"/>
  <c r="S1277" i="6"/>
  <c r="S1278" i="6"/>
  <c r="S1279" i="6"/>
  <c r="S1280" i="6"/>
  <c r="S1281" i="6"/>
  <c r="S1282" i="6"/>
  <c r="S1283" i="6"/>
  <c r="S1284" i="6"/>
  <c r="S1285" i="6"/>
  <c r="S1286" i="6"/>
  <c r="S1287" i="6"/>
  <c r="S1288" i="6"/>
  <c r="S1289" i="6"/>
  <c r="S1290" i="6"/>
  <c r="S1291" i="6"/>
  <c r="S1292" i="6"/>
  <c r="S1293" i="6"/>
  <c r="S1294" i="6"/>
  <c r="S1295" i="6"/>
  <c r="S1296" i="6"/>
  <c r="S1297" i="6"/>
  <c r="S1298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U4" i="12"/>
  <c r="U11" i="12"/>
  <c r="S13" i="12"/>
  <c r="S14" i="12"/>
  <c r="S15" i="12"/>
  <c r="S16" i="12"/>
  <c r="T19" i="12"/>
  <c r="U63" i="12"/>
  <c r="V64" i="12"/>
  <c r="S65" i="12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3" i="12"/>
  <c r="V6" i="12"/>
  <c r="V8" i="12"/>
  <c r="V12" i="12"/>
  <c r="T14" i="12"/>
  <c r="T16" i="12"/>
  <c r="V17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T54" i="12"/>
  <c r="T56" i="12"/>
  <c r="U57" i="12"/>
  <c r="V58" i="12"/>
  <c r="V60" i="12"/>
  <c r="U61" i="12"/>
  <c r="T65" i="12"/>
  <c r="V69" i="12"/>
  <c r="T1771" i="6"/>
  <c r="T1772" i="6"/>
  <c r="T1773" i="6"/>
  <c r="T1774" i="6"/>
  <c r="T1775" i="6"/>
  <c r="T1776" i="6"/>
  <c r="T1777" i="6"/>
  <c r="T1778" i="6"/>
  <c r="T1779" i="6"/>
  <c r="T1780" i="6"/>
  <c r="T1781" i="6"/>
  <c r="T1782" i="6"/>
  <c r="T1783" i="6"/>
  <c r="T1784" i="6"/>
  <c r="T1785" i="6"/>
  <c r="T1786" i="6"/>
  <c r="T1787" i="6"/>
  <c r="T1788" i="6"/>
  <c r="T1789" i="6"/>
  <c r="T1790" i="6"/>
  <c r="T1791" i="6"/>
  <c r="T1792" i="6"/>
  <c r="T1793" i="6"/>
  <c r="T1794" i="6"/>
  <c r="T1795" i="6"/>
  <c r="T1796" i="6"/>
  <c r="T1797" i="6"/>
  <c r="T1798" i="6"/>
  <c r="T1799" i="6"/>
  <c r="T1800" i="6"/>
  <c r="T1801" i="6"/>
  <c r="T1802" i="6"/>
  <c r="T1803" i="6"/>
  <c r="T1804" i="6"/>
  <c r="T1805" i="6"/>
  <c r="T1806" i="6"/>
  <c r="T1807" i="6"/>
  <c r="T1808" i="6"/>
  <c r="T1809" i="6"/>
  <c r="T1810" i="6"/>
  <c r="T1811" i="6"/>
  <c r="T1812" i="6"/>
  <c r="T1813" i="6"/>
  <c r="T1814" i="6"/>
  <c r="T1815" i="6"/>
  <c r="T1816" i="6"/>
  <c r="T1817" i="6"/>
  <c r="T1818" i="6"/>
  <c r="T1819" i="6"/>
  <c r="T1820" i="6"/>
  <c r="T1821" i="6"/>
  <c r="T1822" i="6"/>
  <c r="T1823" i="6"/>
  <c r="T1824" i="6"/>
  <c r="T1825" i="6"/>
  <c r="T1826" i="6"/>
  <c r="T1827" i="6"/>
  <c r="T1828" i="6"/>
  <c r="T1829" i="6"/>
  <c r="T1830" i="6"/>
  <c r="T1831" i="6"/>
  <c r="T1832" i="6"/>
  <c r="T1833" i="6"/>
  <c r="T1834" i="6"/>
  <c r="T1835" i="6"/>
  <c r="T1836" i="6"/>
  <c r="T1837" i="6"/>
  <c r="T1838" i="6"/>
  <c r="T1839" i="6"/>
  <c r="T1840" i="6"/>
  <c r="T1841" i="6"/>
  <c r="T1842" i="6"/>
  <c r="T1843" i="6"/>
  <c r="T1844" i="6"/>
  <c r="T1845" i="6"/>
  <c r="T1846" i="6"/>
  <c r="T1847" i="6"/>
  <c r="T1848" i="6"/>
  <c r="T1849" i="6"/>
  <c r="T1850" i="6"/>
  <c r="T1851" i="6"/>
  <c r="T1852" i="6"/>
  <c r="T1853" i="6"/>
  <c r="T1854" i="6"/>
  <c r="T1855" i="6"/>
  <c r="T1856" i="6"/>
  <c r="T1857" i="6"/>
  <c r="T1858" i="6"/>
  <c r="T1859" i="6"/>
  <c r="T1860" i="6"/>
  <c r="T1861" i="6"/>
  <c r="T1862" i="6"/>
  <c r="T1863" i="6"/>
  <c r="T1864" i="6"/>
  <c r="T1865" i="6"/>
  <c r="T1866" i="6"/>
  <c r="T1867" i="6"/>
  <c r="T1868" i="6"/>
  <c r="T1869" i="6"/>
  <c r="T1870" i="6"/>
  <c r="T1871" i="6"/>
  <c r="T1872" i="6"/>
  <c r="T1873" i="6"/>
  <c r="T1874" i="6"/>
  <c r="T1875" i="6"/>
  <c r="T1876" i="6"/>
  <c r="T1877" i="6"/>
  <c r="T1878" i="6"/>
  <c r="T1879" i="6"/>
  <c r="T1880" i="6"/>
  <c r="T1881" i="6"/>
  <c r="T1882" i="6"/>
  <c r="T1883" i="6"/>
  <c r="T1884" i="6"/>
  <c r="T1885" i="6"/>
  <c r="T1886" i="6"/>
  <c r="T1887" i="6"/>
  <c r="T1888" i="6"/>
  <c r="T1889" i="6"/>
  <c r="T1890" i="6"/>
  <c r="T1891" i="6"/>
  <c r="T1892" i="6"/>
  <c r="T1893" i="6"/>
  <c r="T1894" i="6"/>
  <c r="T1895" i="6"/>
  <c r="T1896" i="6"/>
  <c r="T1897" i="6"/>
  <c r="T1898" i="6"/>
  <c r="T1899" i="6"/>
  <c r="T1900" i="6"/>
  <c r="T1901" i="6"/>
  <c r="T1902" i="6"/>
  <c r="T1903" i="6"/>
  <c r="T1904" i="6"/>
  <c r="T1905" i="6"/>
  <c r="T1906" i="6"/>
  <c r="T1907" i="6"/>
  <c r="T1908" i="6"/>
  <c r="T1909" i="6"/>
  <c r="T1910" i="6"/>
  <c r="T1911" i="6"/>
  <c r="T1912" i="6"/>
  <c r="T1913" i="6"/>
  <c r="T1914" i="6"/>
  <c r="T1915" i="6"/>
  <c r="T1916" i="6"/>
  <c r="T1917" i="6"/>
  <c r="T1918" i="6"/>
  <c r="T1919" i="6"/>
  <c r="T1920" i="6"/>
  <c r="T1921" i="6"/>
  <c r="T1922" i="6"/>
  <c r="T1923" i="6"/>
  <c r="T1924" i="6"/>
  <c r="T1925" i="6"/>
  <c r="T1926" i="6"/>
  <c r="T1927" i="6"/>
  <c r="T1928" i="6"/>
  <c r="T1929" i="6"/>
  <c r="T1930" i="6"/>
  <c r="T1931" i="6"/>
  <c r="T1932" i="6"/>
  <c r="T1933" i="6"/>
  <c r="T1934" i="6"/>
  <c r="T1935" i="6"/>
  <c r="T1936" i="6"/>
  <c r="T1937" i="6"/>
  <c r="T1938" i="6"/>
  <c r="T1939" i="6"/>
  <c r="T1940" i="6"/>
  <c r="T1941" i="6"/>
  <c r="T1942" i="6"/>
  <c r="T1943" i="6"/>
  <c r="T1944" i="6"/>
  <c r="T1945" i="6"/>
  <c r="T1946" i="6"/>
  <c r="T1947" i="6"/>
  <c r="T1948" i="6"/>
  <c r="T1949" i="6"/>
  <c r="T1950" i="6"/>
  <c r="T1951" i="6"/>
  <c r="T1952" i="6"/>
  <c r="T1953" i="6"/>
  <c r="T1954" i="6"/>
  <c r="T1955" i="6"/>
  <c r="T1956" i="6"/>
  <c r="T1957" i="6"/>
  <c r="T1958" i="6"/>
  <c r="T1959" i="6"/>
  <c r="T1960" i="6"/>
  <c r="T1961" i="6"/>
  <c r="T1962" i="6"/>
  <c r="T1963" i="6"/>
  <c r="T1964" i="6"/>
  <c r="T1965" i="6"/>
  <c r="T1966" i="6"/>
  <c r="T1967" i="6"/>
  <c r="T1968" i="6"/>
  <c r="T1969" i="6"/>
  <c r="T1970" i="6"/>
  <c r="T1971" i="6"/>
  <c r="T1972" i="6"/>
  <c r="T1973" i="6"/>
  <c r="T1974" i="6"/>
  <c r="T1975" i="6"/>
  <c r="T1976" i="6"/>
  <c r="T1977" i="6"/>
  <c r="T1978" i="6"/>
  <c r="T1979" i="6"/>
  <c r="T1980" i="6"/>
  <c r="T1981" i="6"/>
  <c r="T1982" i="6"/>
  <c r="T1983" i="6"/>
  <c r="T1984" i="6"/>
  <c r="T1985" i="6"/>
  <c r="T1986" i="6"/>
  <c r="T1987" i="6"/>
  <c r="T1988" i="6"/>
  <c r="T1989" i="6"/>
  <c r="T1990" i="6"/>
  <c r="T1991" i="6"/>
  <c r="T1992" i="6"/>
  <c r="T1993" i="6"/>
  <c r="T1994" i="6"/>
  <c r="T1995" i="6"/>
  <c r="T1996" i="6"/>
  <c r="T1997" i="6"/>
  <c r="T1998" i="6"/>
  <c r="T1999" i="6"/>
  <c r="T2000" i="6"/>
  <c r="T2001" i="6"/>
  <c r="T2002" i="6"/>
  <c r="T2003" i="6"/>
  <c r="T2004" i="6"/>
  <c r="T2005" i="6"/>
  <c r="T2006" i="6"/>
  <c r="T2007" i="6"/>
  <c r="T2008" i="6"/>
  <c r="T2009" i="6"/>
  <c r="T2010" i="6"/>
  <c r="T2011" i="6"/>
  <c r="T2012" i="6"/>
  <c r="T2013" i="6"/>
  <c r="T2014" i="6"/>
  <c r="T2015" i="6"/>
  <c r="T2016" i="6"/>
  <c r="T2017" i="6"/>
  <c r="T2018" i="6"/>
  <c r="T2019" i="6"/>
  <c r="T2020" i="6"/>
  <c r="T2021" i="6"/>
  <c r="T2022" i="6"/>
  <c r="T2023" i="6"/>
  <c r="T2024" i="6"/>
  <c r="T2025" i="6"/>
  <c r="T2026" i="6"/>
  <c r="T2027" i="6"/>
  <c r="T2028" i="6"/>
  <c r="T2029" i="6"/>
  <c r="T2030" i="6"/>
  <c r="T2031" i="6"/>
  <c r="T2032" i="6"/>
  <c r="T2033" i="6"/>
  <c r="T2034" i="6"/>
  <c r="T2035" i="6"/>
  <c r="T2036" i="6"/>
  <c r="T2037" i="6"/>
  <c r="T2038" i="6"/>
  <c r="T2039" i="6"/>
  <c r="T2040" i="6"/>
  <c r="T2041" i="6"/>
  <c r="T2042" i="6"/>
  <c r="T2043" i="6"/>
  <c r="T2044" i="6"/>
  <c r="T2045" i="6"/>
  <c r="T2046" i="6"/>
  <c r="T2047" i="6"/>
  <c r="T2048" i="6"/>
  <c r="T2049" i="6"/>
  <c r="T2050" i="6"/>
  <c r="T2051" i="6"/>
  <c r="T2052" i="6"/>
  <c r="T2053" i="6"/>
  <c r="T2054" i="6"/>
  <c r="T2055" i="6"/>
  <c r="T2056" i="6"/>
  <c r="T2057" i="6"/>
  <c r="T2058" i="6"/>
  <c r="T2059" i="6"/>
  <c r="T2060" i="6"/>
  <c r="T2061" i="6"/>
  <c r="T2062" i="6"/>
  <c r="T2063" i="6"/>
  <c r="T2064" i="6"/>
  <c r="T2065" i="6"/>
  <c r="T2066" i="6"/>
  <c r="T2067" i="6"/>
  <c r="T2068" i="6"/>
  <c r="T2069" i="6"/>
  <c r="T2070" i="6"/>
  <c r="T2071" i="6"/>
  <c r="T2072" i="6"/>
  <c r="T2073" i="6"/>
  <c r="T2074" i="6"/>
  <c r="T2075" i="6"/>
  <c r="T2076" i="6"/>
  <c r="T2077" i="6"/>
  <c r="T2078" i="6"/>
  <c r="T2079" i="6"/>
  <c r="T2080" i="6"/>
  <c r="T2081" i="6"/>
  <c r="T2082" i="6"/>
  <c r="T2083" i="6"/>
  <c r="T2084" i="6"/>
  <c r="T2085" i="6"/>
  <c r="T2086" i="6"/>
  <c r="T2087" i="6"/>
  <c r="T2088" i="6"/>
  <c r="T2089" i="6"/>
  <c r="T2090" i="6"/>
  <c r="T2091" i="6"/>
  <c r="T2092" i="6"/>
  <c r="T2093" i="6"/>
  <c r="T2094" i="6"/>
  <c r="T2095" i="6"/>
  <c r="T2096" i="6"/>
  <c r="T2097" i="6"/>
  <c r="T2098" i="6"/>
  <c r="T2099" i="6"/>
  <c r="T2100" i="6"/>
  <c r="T2101" i="6"/>
  <c r="T2102" i="6"/>
  <c r="T2103" i="6"/>
  <c r="T2104" i="6"/>
  <c r="T2105" i="6"/>
  <c r="T2106" i="6"/>
  <c r="T2107" i="6"/>
  <c r="T2108" i="6"/>
  <c r="T2109" i="6"/>
  <c r="T2110" i="6"/>
  <c r="T2111" i="6"/>
  <c r="T2112" i="6"/>
  <c r="T2113" i="6"/>
  <c r="T2114" i="6"/>
  <c r="T2115" i="6"/>
  <c r="T2116" i="6"/>
  <c r="T2117" i="6"/>
  <c r="T2118" i="6"/>
  <c r="T2119" i="6"/>
  <c r="T2120" i="6"/>
  <c r="T2121" i="6"/>
  <c r="T2122" i="6"/>
  <c r="T2123" i="6"/>
  <c r="T2124" i="6"/>
  <c r="T2125" i="6"/>
  <c r="T2126" i="6"/>
  <c r="T2127" i="6"/>
  <c r="T2128" i="6"/>
  <c r="T2129" i="6"/>
  <c r="T2130" i="6"/>
  <c r="T2131" i="6"/>
  <c r="T2132" i="6"/>
  <c r="T2133" i="6"/>
  <c r="T2134" i="6"/>
  <c r="T2135" i="6"/>
  <c r="T2136" i="6"/>
  <c r="T2137" i="6"/>
  <c r="T2138" i="6"/>
  <c r="T2139" i="6"/>
  <c r="T2140" i="6"/>
  <c r="T2141" i="6"/>
  <c r="T2142" i="6"/>
  <c r="T2143" i="6"/>
  <c r="T2144" i="6"/>
  <c r="T2145" i="6"/>
  <c r="T2146" i="6"/>
  <c r="T2147" i="6"/>
  <c r="T2148" i="6"/>
  <c r="T2149" i="6"/>
  <c r="T2150" i="6"/>
  <c r="T2151" i="6"/>
  <c r="T2152" i="6"/>
  <c r="T2153" i="6"/>
  <c r="T2154" i="6"/>
  <c r="T2155" i="6"/>
  <c r="T2156" i="6"/>
  <c r="T2157" i="6"/>
  <c r="T2158" i="6"/>
  <c r="T2159" i="6"/>
  <c r="T2160" i="6"/>
  <c r="T2161" i="6"/>
  <c r="T2162" i="6"/>
  <c r="T2163" i="6"/>
  <c r="T2164" i="6"/>
  <c r="T2165" i="6"/>
  <c r="T2166" i="6"/>
  <c r="T2167" i="6"/>
  <c r="T2168" i="6"/>
  <c r="T2169" i="6"/>
  <c r="T2170" i="6"/>
  <c r="T2171" i="6"/>
  <c r="T2172" i="6"/>
  <c r="T2173" i="6"/>
  <c r="T2174" i="6"/>
  <c r="T2175" i="6"/>
  <c r="T2176" i="6"/>
  <c r="T2177" i="6"/>
  <c r="T2178" i="6"/>
  <c r="T2179" i="6"/>
  <c r="T2180" i="6"/>
  <c r="T2181" i="6"/>
  <c r="T2182" i="6"/>
  <c r="T2183" i="6"/>
  <c r="T2184" i="6"/>
  <c r="T2185" i="6"/>
  <c r="T2186" i="6"/>
  <c r="T2187" i="6"/>
  <c r="T2188" i="6"/>
  <c r="T2189" i="6"/>
  <c r="T2190" i="6"/>
  <c r="T2191" i="6"/>
  <c r="T2192" i="6"/>
  <c r="T2193" i="6"/>
  <c r="T2194" i="6"/>
  <c r="T2195" i="6"/>
  <c r="T2196" i="6"/>
  <c r="T2197" i="6"/>
  <c r="T2198" i="6"/>
  <c r="T2199" i="6"/>
  <c r="T2200" i="6"/>
  <c r="T2201" i="6"/>
  <c r="T2202" i="6"/>
  <c r="T2203" i="6"/>
  <c r="T2204" i="6"/>
  <c r="T2205" i="6"/>
  <c r="T2206" i="6"/>
  <c r="T2207" i="6"/>
  <c r="T2208" i="6"/>
  <c r="T2209" i="6"/>
  <c r="T2210" i="6"/>
  <c r="T2211" i="6"/>
  <c r="T2212" i="6"/>
  <c r="T2213" i="6"/>
  <c r="T2214" i="6"/>
  <c r="T2215" i="6"/>
  <c r="T2216" i="6"/>
  <c r="T2217" i="6"/>
  <c r="T2218" i="6"/>
  <c r="T2219" i="6"/>
  <c r="T2220" i="6"/>
  <c r="T2221" i="6"/>
  <c r="T2222" i="6"/>
  <c r="T2223" i="6"/>
  <c r="T2224" i="6"/>
  <c r="T2225" i="6"/>
  <c r="T2226" i="6"/>
  <c r="T2227" i="6"/>
  <c r="T2228" i="6"/>
  <c r="T2229" i="6"/>
  <c r="T2230" i="6"/>
  <c r="T2231" i="6"/>
  <c r="T2232" i="6"/>
  <c r="T2233" i="6"/>
  <c r="T2234" i="6"/>
  <c r="T2235" i="6"/>
  <c r="T2236" i="6"/>
  <c r="T2237" i="6"/>
  <c r="T2238" i="6"/>
  <c r="T2239" i="6"/>
  <c r="T2240" i="6"/>
  <c r="T2241" i="6"/>
  <c r="T2242" i="6"/>
  <c r="T2243" i="6"/>
  <c r="T2244" i="6"/>
  <c r="T2245" i="6"/>
  <c r="T2246" i="6"/>
  <c r="T2247" i="6"/>
  <c r="T2248" i="6"/>
  <c r="T2249" i="6"/>
  <c r="T2250" i="6"/>
  <c r="T2251" i="6"/>
  <c r="T2252" i="6"/>
  <c r="T2253" i="6"/>
  <c r="T2254" i="6"/>
  <c r="T2255" i="6"/>
  <c r="T2256" i="6"/>
  <c r="T2257" i="6"/>
  <c r="T2258" i="6"/>
  <c r="T2259" i="6"/>
  <c r="T2260" i="6"/>
  <c r="T2261" i="6"/>
  <c r="T2262" i="6"/>
  <c r="T2263" i="6"/>
  <c r="T2264" i="6"/>
  <c r="T2265" i="6"/>
  <c r="T2266" i="6"/>
  <c r="T2267" i="6"/>
  <c r="T2268" i="6"/>
  <c r="T2269" i="6"/>
  <c r="T2270" i="6"/>
  <c r="T2271" i="6"/>
  <c r="T2272" i="6"/>
  <c r="T2273" i="6"/>
  <c r="T2274" i="6"/>
  <c r="T2275" i="6"/>
  <c r="T2276" i="6"/>
  <c r="T2277" i="6"/>
  <c r="T2278" i="6"/>
  <c r="T2279" i="6"/>
  <c r="T2280" i="6"/>
  <c r="T2281" i="6"/>
  <c r="T2282" i="6"/>
  <c r="T2283" i="6"/>
  <c r="T2284" i="6"/>
  <c r="T2285" i="6"/>
  <c r="T2286" i="6"/>
  <c r="T2287" i="6"/>
  <c r="T2288" i="6"/>
  <c r="T2289" i="6"/>
  <c r="T2290" i="6"/>
  <c r="T2291" i="6"/>
  <c r="T2292" i="6"/>
  <c r="T2293" i="6"/>
  <c r="T2294" i="6"/>
  <c r="T2295" i="6"/>
  <c r="T2296" i="6"/>
  <c r="T2297" i="6"/>
  <c r="T2298" i="6"/>
  <c r="T2299" i="6"/>
  <c r="T2300" i="6"/>
  <c r="T2301" i="6"/>
  <c r="T2302" i="6"/>
  <c r="T2303" i="6"/>
  <c r="T2304" i="6"/>
  <c r="T2305" i="6"/>
  <c r="T2306" i="6"/>
  <c r="T2307" i="6"/>
  <c r="T2308" i="6"/>
  <c r="T2309" i="6"/>
  <c r="T2310" i="6"/>
  <c r="T2311" i="6"/>
  <c r="T2312" i="6"/>
  <c r="T2313" i="6"/>
  <c r="T2314" i="6"/>
  <c r="T2315" i="6"/>
  <c r="T2316" i="6"/>
  <c r="T2317" i="6"/>
  <c r="T2318" i="6"/>
  <c r="T2319" i="6"/>
  <c r="T2320" i="6"/>
  <c r="T2321" i="6"/>
  <c r="T2322" i="6"/>
  <c r="T2323" i="6"/>
  <c r="T2324" i="6"/>
  <c r="T2325" i="6"/>
  <c r="T2326" i="6"/>
  <c r="T2327" i="6"/>
  <c r="T2328" i="6"/>
  <c r="T2329" i="6"/>
  <c r="T2330" i="6"/>
  <c r="T2331" i="6"/>
  <c r="T2332" i="6"/>
  <c r="T2333" i="6"/>
  <c r="T2334" i="6"/>
  <c r="T2335" i="6"/>
  <c r="T2336" i="6"/>
  <c r="T2337" i="6"/>
  <c r="T2338" i="6"/>
  <c r="T2339" i="6"/>
  <c r="T2340" i="6"/>
  <c r="T2341" i="6"/>
  <c r="T2342" i="6"/>
  <c r="T2343" i="6"/>
  <c r="T2344" i="6"/>
  <c r="T2345" i="6"/>
  <c r="T2346" i="6"/>
  <c r="T2347" i="6"/>
  <c r="T2348" i="6"/>
  <c r="T2349" i="6"/>
  <c r="T2350" i="6"/>
  <c r="T2351" i="6"/>
  <c r="T2352" i="6"/>
  <c r="T2353" i="6"/>
  <c r="T2354" i="6"/>
  <c r="T2355" i="6"/>
  <c r="T2356" i="6"/>
  <c r="T2357" i="6"/>
  <c r="T2358" i="6"/>
  <c r="T2359" i="6"/>
  <c r="T2360" i="6"/>
  <c r="T2361" i="6"/>
  <c r="T2362" i="6"/>
  <c r="T2363" i="6"/>
  <c r="T2364" i="6"/>
  <c r="T2365" i="6"/>
  <c r="T2366" i="6"/>
  <c r="T2367" i="6"/>
  <c r="T2368" i="6"/>
  <c r="T2369" i="6"/>
  <c r="T2370" i="6"/>
  <c r="T2371" i="6"/>
  <c r="T2372" i="6"/>
  <c r="T2373" i="6"/>
  <c r="T2374" i="6"/>
  <c r="T2375" i="6"/>
  <c r="T2376" i="6"/>
  <c r="T2377" i="6"/>
  <c r="T2378" i="6"/>
  <c r="T2379" i="6"/>
  <c r="T2380" i="6"/>
  <c r="T2381" i="6"/>
  <c r="T2382" i="6"/>
  <c r="T2383" i="6"/>
  <c r="T2384" i="6"/>
  <c r="T2385" i="6"/>
  <c r="T2386" i="6"/>
  <c r="T2387" i="6"/>
  <c r="T2388" i="6"/>
  <c r="T2389" i="6"/>
  <c r="T2390" i="6"/>
  <c r="T2391" i="6"/>
  <c r="T2392" i="6"/>
  <c r="T2393" i="6"/>
  <c r="T2394" i="6"/>
  <c r="T2395" i="6"/>
  <c r="T2396" i="6"/>
  <c r="T2397" i="6"/>
  <c r="T2398" i="6"/>
  <c r="T2399" i="6"/>
  <c r="T2400" i="6"/>
  <c r="T2401" i="6"/>
  <c r="T2402" i="6"/>
  <c r="T2403" i="6"/>
  <c r="T2404" i="6"/>
  <c r="T2405" i="6"/>
  <c r="T2406" i="6"/>
  <c r="T2407" i="6"/>
  <c r="T2408" i="6"/>
  <c r="T2409" i="6"/>
  <c r="T2410" i="6"/>
  <c r="T2411" i="6"/>
  <c r="T2412" i="6"/>
  <c r="T2413" i="6"/>
  <c r="T2414" i="6"/>
  <c r="T2415" i="6"/>
  <c r="T2416" i="6"/>
  <c r="T2417" i="6"/>
  <c r="T2418" i="6"/>
  <c r="T2419" i="6"/>
  <c r="T2420" i="6"/>
  <c r="T2421" i="6"/>
  <c r="T2422" i="6"/>
  <c r="T2423" i="6"/>
  <c r="T2424" i="6"/>
  <c r="T2425" i="6"/>
  <c r="T2426" i="6"/>
  <c r="T2427" i="6"/>
  <c r="T2428" i="6"/>
  <c r="T2429" i="6"/>
  <c r="T2430" i="6"/>
  <c r="T2431" i="6"/>
  <c r="T2432" i="6"/>
  <c r="T2433" i="6"/>
  <c r="T2434" i="6"/>
  <c r="T2435" i="6"/>
  <c r="T2436" i="6"/>
  <c r="T2437" i="6"/>
  <c r="T2438" i="6"/>
  <c r="T2439" i="6"/>
  <c r="T2440" i="6"/>
  <c r="T2441" i="6"/>
  <c r="T2442" i="6"/>
  <c r="T2443" i="6"/>
  <c r="T2444" i="6"/>
  <c r="T2445" i="6"/>
  <c r="T2446" i="6"/>
  <c r="T2447" i="6"/>
  <c r="T2448" i="6"/>
  <c r="T2449" i="6"/>
  <c r="T2450" i="6"/>
  <c r="T2451" i="6"/>
  <c r="T2452" i="6"/>
  <c r="V2" i="12"/>
  <c r="U3" i="12"/>
  <c r="T4" i="12"/>
  <c r="S5" i="12"/>
  <c r="U6" i="12"/>
  <c r="T7" i="12"/>
  <c r="S7" i="12"/>
  <c r="U8" i="12"/>
  <c r="T9" i="12"/>
  <c r="S10" i="12"/>
  <c r="V11" i="12"/>
  <c r="U12" i="12"/>
  <c r="T13" i="12"/>
  <c r="AN14" i="12"/>
  <c r="V14" i="12"/>
  <c r="V16" i="12"/>
  <c r="U17" i="12"/>
  <c r="T18" i="12"/>
  <c r="S19" i="12"/>
  <c r="V20" i="12"/>
  <c r="U21" i="12"/>
  <c r="T22" i="12"/>
  <c r="S22" i="12"/>
  <c r="R72" i="12"/>
  <c r="V22" i="12"/>
  <c r="T24" i="12"/>
  <c r="O72" i="12"/>
  <c r="S24" i="12"/>
  <c r="V24" i="12"/>
  <c r="T26" i="12"/>
  <c r="S26" i="12"/>
  <c r="AN26" i="12"/>
  <c r="V26" i="12"/>
  <c r="T28" i="12"/>
  <c r="S28" i="12"/>
  <c r="V28" i="12"/>
  <c r="T30" i="12"/>
  <c r="S30" i="12"/>
  <c r="AN30" i="12"/>
  <c r="V30" i="12"/>
  <c r="T32" i="12"/>
  <c r="S32" i="12"/>
  <c r="V32" i="12"/>
  <c r="T34" i="12"/>
  <c r="S34" i="12"/>
  <c r="AN34" i="12"/>
  <c r="V34" i="12"/>
  <c r="T36" i="12"/>
  <c r="S36" i="12"/>
  <c r="V36" i="12"/>
  <c r="T38" i="12"/>
  <c r="S38" i="12"/>
  <c r="AL38" i="12"/>
  <c r="V38" i="12"/>
  <c r="T40" i="12"/>
  <c r="S40" i="12"/>
  <c r="V40" i="12"/>
  <c r="T42" i="12"/>
  <c r="S42" i="12"/>
  <c r="V42" i="12"/>
  <c r="T44" i="12"/>
  <c r="S44" i="12"/>
  <c r="V44" i="12"/>
  <c r="T46" i="12"/>
  <c r="S46" i="12"/>
  <c r="AN46" i="12"/>
  <c r="V46" i="12"/>
  <c r="T48" i="12"/>
  <c r="S48" i="12"/>
  <c r="V48" i="12"/>
  <c r="T50" i="12"/>
  <c r="S50" i="12"/>
  <c r="AN50" i="12"/>
  <c r="V50" i="12"/>
  <c r="T52" i="12"/>
  <c r="S52" i="12"/>
  <c r="V52" i="12"/>
  <c r="U53" i="12"/>
  <c r="V54" i="12"/>
  <c r="V56" i="12"/>
  <c r="S57" i="12"/>
  <c r="U58" i="12"/>
  <c r="T59" i="12"/>
  <c r="S59" i="12"/>
  <c r="U60" i="12"/>
  <c r="T61" i="12"/>
  <c r="S61" i="12"/>
  <c r="U62" i="12"/>
  <c r="T64" i="12"/>
  <c r="S64" i="12"/>
  <c r="V65" i="12"/>
  <c r="U66" i="12"/>
  <c r="T68" i="12"/>
  <c r="S68" i="12"/>
  <c r="U69" i="12"/>
  <c r="T70" i="12"/>
  <c r="S70" i="12"/>
  <c r="Q1232" i="6"/>
  <c r="P1231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V5" i="12"/>
  <c r="V7" i="12"/>
  <c r="V10" i="12"/>
  <c r="T15" i="12"/>
  <c r="V19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P77" i="12"/>
  <c r="T55" i="12"/>
  <c r="T57" i="12"/>
  <c r="V57" i="12"/>
  <c r="V59" i="12"/>
  <c r="V61" i="12"/>
  <c r="T63" i="12"/>
  <c r="T67" i="12"/>
  <c r="V68" i="12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1565" i="6"/>
  <c r="S1566" i="6"/>
  <c r="S1567" i="6"/>
  <c r="S1568" i="6"/>
  <c r="S1569" i="6"/>
  <c r="S1570" i="6"/>
  <c r="S1571" i="6"/>
  <c r="S1572" i="6"/>
  <c r="S1573" i="6"/>
  <c r="S1574" i="6"/>
  <c r="S1575" i="6"/>
  <c r="S1576" i="6"/>
  <c r="S1577" i="6"/>
  <c r="S1578" i="6"/>
  <c r="S1579" i="6"/>
  <c r="S1580" i="6"/>
  <c r="S1581" i="6"/>
  <c r="S1582" i="6"/>
  <c r="S1583" i="6"/>
  <c r="S1584" i="6"/>
  <c r="S1585" i="6"/>
  <c r="S1586" i="6"/>
  <c r="S1587" i="6"/>
  <c r="S1588" i="6"/>
  <c r="S1589" i="6"/>
  <c r="S1590" i="6"/>
  <c r="S1591" i="6"/>
  <c r="S1592" i="6"/>
  <c r="S1593" i="6"/>
  <c r="S1594" i="6"/>
  <c r="S1595" i="6"/>
  <c r="S1596" i="6"/>
  <c r="S1597" i="6"/>
  <c r="S1598" i="6"/>
  <c r="S1599" i="6"/>
  <c r="S1600" i="6"/>
  <c r="S1601" i="6"/>
  <c r="S1602" i="6"/>
  <c r="S1603" i="6"/>
  <c r="S1604" i="6"/>
  <c r="S1605" i="6"/>
  <c r="S1606" i="6"/>
  <c r="S1607" i="6"/>
  <c r="S1608" i="6"/>
  <c r="S1609" i="6"/>
  <c r="S1610" i="6"/>
  <c r="S1611" i="6"/>
  <c r="S1612" i="6"/>
  <c r="S1613" i="6"/>
  <c r="S1614" i="6"/>
  <c r="S1615" i="6"/>
  <c r="S1616" i="6"/>
  <c r="S1617" i="6"/>
  <c r="S1618" i="6"/>
  <c r="S1619" i="6"/>
  <c r="S1620" i="6"/>
  <c r="S1621" i="6"/>
  <c r="S1622" i="6"/>
  <c r="S1623" i="6"/>
  <c r="S1624" i="6"/>
  <c r="S1625" i="6"/>
  <c r="S1626" i="6"/>
  <c r="S1627" i="6"/>
  <c r="S1628" i="6"/>
  <c r="S1629" i="6"/>
  <c r="S1630" i="6"/>
  <c r="S1631" i="6"/>
  <c r="S1632" i="6"/>
  <c r="S1633" i="6"/>
  <c r="S1634" i="6"/>
  <c r="S1635" i="6"/>
  <c r="S1636" i="6"/>
  <c r="S1637" i="6"/>
  <c r="S1638" i="6"/>
  <c r="S1639" i="6"/>
  <c r="S1640" i="6"/>
  <c r="S1641" i="6"/>
  <c r="S1642" i="6"/>
  <c r="S1643" i="6"/>
  <c r="S1644" i="6"/>
  <c r="S1645" i="6"/>
  <c r="S1646" i="6"/>
  <c r="S1647" i="6"/>
  <c r="S1648" i="6"/>
  <c r="S1649" i="6"/>
  <c r="S1650" i="6"/>
  <c r="S1651" i="6"/>
  <c r="S1652" i="6"/>
  <c r="S1653" i="6"/>
  <c r="S1654" i="6"/>
  <c r="S1655" i="6"/>
  <c r="S1656" i="6"/>
  <c r="S1657" i="6"/>
  <c r="S1658" i="6"/>
  <c r="S1659" i="6"/>
  <c r="S1660" i="6"/>
  <c r="S1661" i="6"/>
  <c r="S1662" i="6"/>
  <c r="S1663" i="6"/>
  <c r="S1664" i="6"/>
  <c r="S1665" i="6"/>
  <c r="S1666" i="6"/>
  <c r="S1667" i="6"/>
  <c r="S1668" i="6"/>
  <c r="S1669" i="6"/>
  <c r="S1670" i="6"/>
  <c r="S1671" i="6"/>
  <c r="S1672" i="6"/>
  <c r="S1673" i="6"/>
  <c r="S1674" i="6"/>
  <c r="S1675" i="6"/>
  <c r="S1676" i="6"/>
  <c r="S1677" i="6"/>
  <c r="S1678" i="6"/>
  <c r="S1679" i="6"/>
  <c r="S1680" i="6"/>
  <c r="S1681" i="6"/>
  <c r="S1682" i="6"/>
  <c r="S1683" i="6"/>
  <c r="S1684" i="6"/>
  <c r="S1685" i="6"/>
  <c r="S1686" i="6"/>
  <c r="S1687" i="6"/>
  <c r="S1688" i="6"/>
  <c r="S1689" i="6"/>
  <c r="S1690" i="6"/>
  <c r="S1691" i="6"/>
  <c r="S1692" i="6"/>
  <c r="S1693" i="6"/>
  <c r="S1694" i="6"/>
  <c r="S1695" i="6"/>
  <c r="S1696" i="6"/>
  <c r="S1697" i="6"/>
  <c r="S1698" i="6"/>
  <c r="S1699" i="6"/>
  <c r="S1700" i="6"/>
  <c r="S1701" i="6"/>
  <c r="S1702" i="6"/>
  <c r="S1703" i="6"/>
  <c r="S1704" i="6"/>
  <c r="S1705" i="6"/>
  <c r="S1706" i="6"/>
  <c r="S1707" i="6"/>
  <c r="S1708" i="6"/>
  <c r="S1709" i="6"/>
  <c r="S1710" i="6"/>
  <c r="S1711" i="6"/>
  <c r="S1712" i="6"/>
  <c r="S1713" i="6"/>
  <c r="S1714" i="6"/>
  <c r="S1715" i="6"/>
  <c r="S1716" i="6"/>
  <c r="S1717" i="6"/>
  <c r="S1718" i="6"/>
  <c r="S1719" i="6"/>
  <c r="S1720" i="6"/>
  <c r="S1721" i="6"/>
  <c r="S1722" i="6"/>
  <c r="S1723" i="6"/>
  <c r="S1724" i="6"/>
  <c r="S1725" i="6"/>
  <c r="S1726" i="6"/>
  <c r="S1727" i="6"/>
  <c r="S1728" i="6"/>
  <c r="S1729" i="6"/>
  <c r="S1730" i="6"/>
  <c r="S1731" i="6"/>
  <c r="S1732" i="6"/>
  <c r="S1733" i="6"/>
  <c r="S1734" i="6"/>
  <c r="S1735" i="6"/>
  <c r="S1736" i="6"/>
  <c r="S1737" i="6"/>
  <c r="S1738" i="6"/>
  <c r="S1739" i="6"/>
  <c r="S1740" i="6"/>
  <c r="S1741" i="6"/>
  <c r="S1742" i="6"/>
  <c r="S1743" i="6"/>
  <c r="S1744" i="6"/>
  <c r="S1745" i="6"/>
  <c r="S1746" i="6"/>
  <c r="S1747" i="6"/>
  <c r="S1748" i="6"/>
  <c r="S1749" i="6"/>
  <c r="S1750" i="6"/>
  <c r="S1751" i="6"/>
  <c r="S1752" i="6"/>
  <c r="S1753" i="6"/>
  <c r="S1754" i="6"/>
  <c r="S1755" i="6"/>
  <c r="S1756" i="6"/>
  <c r="S1757" i="6"/>
  <c r="S1758" i="6"/>
  <c r="S1759" i="6"/>
  <c r="S1760" i="6"/>
  <c r="S1761" i="6"/>
  <c r="S1762" i="6"/>
  <c r="S1763" i="6"/>
  <c r="S1764" i="6"/>
  <c r="S1765" i="6"/>
  <c r="S1766" i="6"/>
  <c r="S1767" i="6"/>
  <c r="S1768" i="6"/>
  <c r="S1769" i="6"/>
  <c r="S1770" i="6"/>
  <c r="S1771" i="6"/>
  <c r="S1772" i="6"/>
  <c r="S1773" i="6"/>
  <c r="S1774" i="6"/>
  <c r="S1775" i="6"/>
  <c r="S1776" i="6"/>
  <c r="S1777" i="6"/>
  <c r="S1778" i="6"/>
  <c r="S1779" i="6"/>
  <c r="S1780" i="6"/>
  <c r="S1781" i="6"/>
  <c r="S1782" i="6"/>
  <c r="S1783" i="6"/>
  <c r="S1784" i="6"/>
  <c r="S1785" i="6"/>
  <c r="S1786" i="6"/>
  <c r="S1787" i="6"/>
  <c r="S1788" i="6"/>
  <c r="S1789" i="6"/>
  <c r="S1790" i="6"/>
  <c r="S1791" i="6"/>
  <c r="S1792" i="6"/>
  <c r="S1793" i="6"/>
  <c r="S1794" i="6"/>
  <c r="S1795" i="6"/>
  <c r="S1796" i="6"/>
  <c r="S1797" i="6"/>
  <c r="S1798" i="6"/>
  <c r="S1799" i="6"/>
  <c r="S1800" i="6"/>
  <c r="S1801" i="6"/>
  <c r="S1802" i="6"/>
  <c r="S1803" i="6"/>
  <c r="S1804" i="6"/>
  <c r="S1805" i="6"/>
  <c r="S1806" i="6"/>
  <c r="S1807" i="6"/>
  <c r="S1808" i="6"/>
  <c r="S1809" i="6"/>
  <c r="S1810" i="6"/>
  <c r="S1811" i="6"/>
  <c r="S1812" i="6"/>
  <c r="S1813" i="6"/>
  <c r="S1814" i="6"/>
  <c r="S1815" i="6"/>
  <c r="S1816" i="6"/>
  <c r="S1817" i="6"/>
  <c r="S1818" i="6"/>
  <c r="S1819" i="6"/>
  <c r="S1820" i="6"/>
  <c r="S1821" i="6"/>
  <c r="S1822" i="6"/>
  <c r="S1823" i="6"/>
  <c r="S1824" i="6"/>
  <c r="S1825" i="6"/>
  <c r="S1826" i="6"/>
  <c r="S1827" i="6"/>
  <c r="S1828" i="6"/>
  <c r="S1829" i="6"/>
  <c r="S1830" i="6"/>
  <c r="S1831" i="6"/>
  <c r="S1832" i="6"/>
  <c r="S1833" i="6"/>
  <c r="S1834" i="6"/>
  <c r="S1835" i="6"/>
  <c r="S1836" i="6"/>
  <c r="S1837" i="6"/>
  <c r="S1838" i="6"/>
  <c r="S1839" i="6"/>
  <c r="S1840" i="6"/>
  <c r="S1841" i="6"/>
  <c r="S1842" i="6"/>
  <c r="S1843" i="6"/>
  <c r="S1844" i="6"/>
  <c r="S1845" i="6"/>
  <c r="S1846" i="6"/>
  <c r="S1847" i="6"/>
  <c r="S1848" i="6"/>
  <c r="S1849" i="6"/>
  <c r="S1850" i="6"/>
  <c r="S1851" i="6"/>
  <c r="S1852" i="6"/>
  <c r="S1853" i="6"/>
  <c r="S1854" i="6"/>
  <c r="S1855" i="6"/>
  <c r="S1856" i="6"/>
  <c r="S1857" i="6"/>
  <c r="S1858" i="6"/>
  <c r="S1859" i="6"/>
  <c r="S1860" i="6"/>
  <c r="S1861" i="6"/>
  <c r="S1862" i="6"/>
  <c r="S1863" i="6"/>
  <c r="S1864" i="6"/>
  <c r="S1865" i="6"/>
  <c r="S1866" i="6"/>
  <c r="S1867" i="6"/>
  <c r="S1868" i="6"/>
  <c r="S1869" i="6"/>
  <c r="S1870" i="6"/>
  <c r="S1871" i="6"/>
  <c r="S1872" i="6"/>
  <c r="S1873" i="6"/>
  <c r="S1874" i="6"/>
  <c r="S1875" i="6"/>
  <c r="S1876" i="6"/>
  <c r="S1877" i="6"/>
  <c r="S1878" i="6"/>
  <c r="S1879" i="6"/>
  <c r="S1880" i="6"/>
  <c r="S1881" i="6"/>
  <c r="S1882" i="6"/>
  <c r="S1883" i="6"/>
  <c r="S1884" i="6"/>
  <c r="S1885" i="6"/>
  <c r="S1886" i="6"/>
  <c r="S1887" i="6"/>
  <c r="S1888" i="6"/>
  <c r="S1889" i="6"/>
  <c r="S1890" i="6"/>
  <c r="S1891" i="6"/>
  <c r="S1892" i="6"/>
  <c r="S1893" i="6"/>
  <c r="S1894" i="6"/>
  <c r="S1895" i="6"/>
  <c r="S1896" i="6"/>
  <c r="S1897" i="6"/>
  <c r="S1898" i="6"/>
  <c r="S1899" i="6"/>
  <c r="S1900" i="6"/>
  <c r="S1901" i="6"/>
  <c r="S1902" i="6"/>
  <c r="S1903" i="6"/>
  <c r="S1904" i="6"/>
  <c r="S1905" i="6"/>
  <c r="S1906" i="6"/>
  <c r="S1907" i="6"/>
  <c r="S1908" i="6"/>
  <c r="S1909" i="6"/>
  <c r="S1910" i="6"/>
  <c r="S1911" i="6"/>
  <c r="S1912" i="6"/>
  <c r="S1913" i="6"/>
  <c r="S1914" i="6"/>
  <c r="S1915" i="6"/>
  <c r="S1916" i="6"/>
  <c r="S1917" i="6"/>
  <c r="S1918" i="6"/>
  <c r="S1919" i="6"/>
  <c r="S1920" i="6"/>
  <c r="S1921" i="6"/>
  <c r="S1922" i="6"/>
  <c r="S1923" i="6"/>
  <c r="S1924" i="6"/>
  <c r="S1925" i="6"/>
  <c r="S1926" i="6"/>
  <c r="S1927" i="6"/>
  <c r="S1928" i="6"/>
  <c r="S1929" i="6"/>
  <c r="S1930" i="6"/>
  <c r="S1931" i="6"/>
  <c r="S1932" i="6"/>
  <c r="S1933" i="6"/>
  <c r="S1934" i="6"/>
  <c r="S1935" i="6"/>
  <c r="S1936" i="6"/>
  <c r="S1937" i="6"/>
  <c r="S1938" i="6"/>
  <c r="S1939" i="6"/>
  <c r="S1940" i="6"/>
  <c r="S1941" i="6"/>
  <c r="S1942" i="6"/>
  <c r="S1943" i="6"/>
  <c r="S1944" i="6"/>
  <c r="S1945" i="6"/>
  <c r="S1946" i="6"/>
  <c r="S1947" i="6"/>
  <c r="S1948" i="6"/>
  <c r="S1949" i="6"/>
  <c r="S1950" i="6"/>
  <c r="S1951" i="6"/>
  <c r="S1952" i="6"/>
  <c r="S1953" i="6"/>
  <c r="S1954" i="6"/>
  <c r="S1955" i="6"/>
  <c r="S1956" i="6"/>
  <c r="S1957" i="6"/>
  <c r="S1958" i="6"/>
  <c r="S1959" i="6"/>
  <c r="S1960" i="6"/>
  <c r="S1961" i="6"/>
  <c r="S1962" i="6"/>
  <c r="S1963" i="6"/>
  <c r="S1964" i="6"/>
  <c r="S1965" i="6"/>
  <c r="S1966" i="6"/>
  <c r="S1967" i="6"/>
  <c r="S1968" i="6"/>
  <c r="S1969" i="6"/>
  <c r="S1970" i="6"/>
  <c r="S1971" i="6"/>
  <c r="S1972" i="6"/>
  <c r="S1973" i="6"/>
  <c r="S1974" i="6"/>
  <c r="S1975" i="6"/>
  <c r="S1976" i="6"/>
  <c r="S1977" i="6"/>
  <c r="S1978" i="6"/>
  <c r="S1979" i="6"/>
  <c r="S1980" i="6"/>
  <c r="S1981" i="6"/>
  <c r="S1982" i="6"/>
  <c r="S1983" i="6"/>
  <c r="S1984" i="6"/>
  <c r="S1985" i="6"/>
  <c r="S1986" i="6"/>
  <c r="S1987" i="6"/>
  <c r="S1988" i="6"/>
  <c r="S1989" i="6"/>
  <c r="S1990" i="6"/>
  <c r="S1991" i="6"/>
  <c r="S1992" i="6"/>
  <c r="S1993" i="6"/>
  <c r="S1994" i="6"/>
  <c r="S1995" i="6"/>
  <c r="S1996" i="6"/>
  <c r="S1997" i="6"/>
  <c r="S1998" i="6"/>
  <c r="S1999" i="6"/>
  <c r="S2000" i="6"/>
  <c r="S2001" i="6"/>
  <c r="S2002" i="6"/>
  <c r="S2003" i="6"/>
  <c r="S2004" i="6"/>
  <c r="S2005" i="6"/>
  <c r="S2006" i="6"/>
  <c r="S2007" i="6"/>
  <c r="S2008" i="6"/>
  <c r="S2009" i="6"/>
  <c r="S2010" i="6"/>
  <c r="S2011" i="6"/>
  <c r="S2012" i="6"/>
  <c r="S2013" i="6"/>
  <c r="S2014" i="6"/>
  <c r="S2015" i="6"/>
  <c r="S2016" i="6"/>
  <c r="S2017" i="6"/>
  <c r="S2018" i="6"/>
  <c r="S2019" i="6"/>
  <c r="S2020" i="6"/>
  <c r="S2021" i="6"/>
  <c r="S2022" i="6"/>
  <c r="S2023" i="6"/>
  <c r="S2024" i="6"/>
  <c r="S2025" i="6"/>
  <c r="S2026" i="6"/>
  <c r="S2027" i="6"/>
  <c r="S2028" i="6"/>
  <c r="S2029" i="6"/>
  <c r="S2030" i="6"/>
  <c r="S2031" i="6"/>
  <c r="S2032" i="6"/>
  <c r="S2033" i="6"/>
  <c r="S2034" i="6"/>
  <c r="S2035" i="6"/>
  <c r="S2036" i="6"/>
  <c r="S2037" i="6"/>
  <c r="S2038" i="6"/>
  <c r="S2039" i="6"/>
  <c r="S2040" i="6"/>
  <c r="S2041" i="6"/>
  <c r="S2042" i="6"/>
  <c r="S2043" i="6"/>
  <c r="S2044" i="6"/>
  <c r="S2045" i="6"/>
  <c r="S2046" i="6"/>
  <c r="S2047" i="6"/>
  <c r="S2048" i="6"/>
  <c r="S2049" i="6"/>
  <c r="S2050" i="6"/>
  <c r="S2051" i="6"/>
  <c r="S2052" i="6"/>
  <c r="S2053" i="6"/>
  <c r="S2054" i="6"/>
  <c r="S2055" i="6"/>
  <c r="S2056" i="6"/>
  <c r="S2057" i="6"/>
  <c r="S2058" i="6"/>
  <c r="S2059" i="6"/>
  <c r="S2060" i="6"/>
  <c r="S2061" i="6"/>
  <c r="S2062" i="6"/>
  <c r="S2063" i="6"/>
  <c r="S2064" i="6"/>
  <c r="S2065" i="6"/>
  <c r="S2066" i="6"/>
  <c r="S2067" i="6"/>
  <c r="S2068" i="6"/>
  <c r="S2069" i="6"/>
  <c r="S2070" i="6"/>
  <c r="S2071" i="6"/>
  <c r="S2072" i="6"/>
  <c r="S2073" i="6"/>
  <c r="S2074" i="6"/>
  <c r="S2075" i="6"/>
  <c r="S2076" i="6"/>
  <c r="S2077" i="6"/>
  <c r="S2078" i="6"/>
  <c r="S2079" i="6"/>
  <c r="S2080" i="6"/>
  <c r="S2081" i="6"/>
  <c r="S2082" i="6"/>
  <c r="S2083" i="6"/>
  <c r="S2084" i="6"/>
  <c r="S2085" i="6"/>
  <c r="S2086" i="6"/>
  <c r="S2087" i="6"/>
  <c r="S2088" i="6"/>
  <c r="S2089" i="6"/>
  <c r="S2090" i="6"/>
  <c r="S2091" i="6"/>
  <c r="S2092" i="6"/>
  <c r="S2093" i="6"/>
  <c r="S2094" i="6"/>
  <c r="S2095" i="6"/>
  <c r="S2096" i="6"/>
  <c r="S2097" i="6"/>
  <c r="S2098" i="6"/>
  <c r="S2099" i="6"/>
  <c r="S2100" i="6"/>
  <c r="S2101" i="6"/>
  <c r="S2102" i="6"/>
  <c r="S2103" i="6"/>
  <c r="S2104" i="6"/>
  <c r="S2105" i="6"/>
  <c r="S2106" i="6"/>
  <c r="S2107" i="6"/>
  <c r="S2108" i="6"/>
  <c r="S2109" i="6"/>
  <c r="S2110" i="6"/>
  <c r="S2111" i="6"/>
  <c r="S2112" i="6"/>
  <c r="S2113" i="6"/>
  <c r="S2114" i="6"/>
  <c r="S2115" i="6"/>
  <c r="S2116" i="6"/>
  <c r="S2117" i="6"/>
  <c r="S2118" i="6"/>
  <c r="S2119" i="6"/>
  <c r="S2120" i="6"/>
  <c r="S2121" i="6"/>
  <c r="S2122" i="6"/>
  <c r="S2123" i="6"/>
  <c r="S2124" i="6"/>
  <c r="S2125" i="6"/>
  <c r="S2126" i="6"/>
  <c r="S2127" i="6"/>
  <c r="S2128" i="6"/>
  <c r="S2129" i="6"/>
  <c r="S2130" i="6"/>
  <c r="S2131" i="6"/>
  <c r="S2132" i="6"/>
  <c r="S2133" i="6"/>
  <c r="S2134" i="6"/>
  <c r="S2135" i="6"/>
  <c r="S2136" i="6"/>
  <c r="S2137" i="6"/>
  <c r="S2138" i="6"/>
  <c r="S2139" i="6"/>
  <c r="S2140" i="6"/>
  <c r="S2141" i="6"/>
  <c r="S2142" i="6"/>
  <c r="S2143" i="6"/>
  <c r="S2144" i="6"/>
  <c r="S2145" i="6"/>
  <c r="S2146" i="6"/>
  <c r="S2147" i="6"/>
  <c r="S2148" i="6"/>
  <c r="S2149" i="6"/>
  <c r="S2150" i="6"/>
  <c r="S2151" i="6"/>
  <c r="S2152" i="6"/>
  <c r="S2153" i="6"/>
  <c r="S2154" i="6"/>
  <c r="S2155" i="6"/>
  <c r="S2156" i="6"/>
  <c r="S2157" i="6"/>
  <c r="S2158" i="6"/>
  <c r="S2159" i="6"/>
  <c r="S2160" i="6"/>
  <c r="S2161" i="6"/>
  <c r="S2162" i="6"/>
  <c r="S2163" i="6"/>
  <c r="S2164" i="6"/>
  <c r="S2165" i="6"/>
  <c r="S2166" i="6"/>
  <c r="S2167" i="6"/>
  <c r="S2168" i="6"/>
  <c r="S2169" i="6"/>
  <c r="S2170" i="6"/>
  <c r="S2171" i="6"/>
  <c r="S2172" i="6"/>
  <c r="S2173" i="6"/>
  <c r="S2174" i="6"/>
  <c r="S2175" i="6"/>
  <c r="S2176" i="6"/>
  <c r="S2177" i="6"/>
  <c r="S2178" i="6"/>
  <c r="S2179" i="6"/>
  <c r="S2180" i="6"/>
  <c r="S2181" i="6"/>
  <c r="S2182" i="6"/>
  <c r="S2183" i="6"/>
  <c r="S2184" i="6"/>
  <c r="S2185" i="6"/>
  <c r="S2186" i="6"/>
  <c r="S2187" i="6"/>
  <c r="S2188" i="6"/>
  <c r="S2189" i="6"/>
  <c r="S2190" i="6"/>
  <c r="S2191" i="6"/>
  <c r="S2192" i="6"/>
  <c r="S2193" i="6"/>
  <c r="S2194" i="6"/>
  <c r="S2195" i="6"/>
  <c r="S2196" i="6"/>
  <c r="S2197" i="6"/>
  <c r="S2198" i="6"/>
  <c r="S2199" i="6"/>
  <c r="S2200" i="6"/>
  <c r="S2201" i="6"/>
  <c r="S2202" i="6"/>
  <c r="S2203" i="6"/>
  <c r="S2204" i="6"/>
  <c r="S2205" i="6"/>
  <c r="S2206" i="6"/>
  <c r="S2207" i="6"/>
  <c r="S2208" i="6"/>
  <c r="S2209" i="6"/>
  <c r="S2210" i="6"/>
  <c r="S2211" i="6"/>
  <c r="S2212" i="6"/>
  <c r="S2213" i="6"/>
  <c r="S2214" i="6"/>
  <c r="S2215" i="6"/>
  <c r="S2216" i="6"/>
  <c r="S2217" i="6"/>
  <c r="S2218" i="6"/>
  <c r="S2219" i="6"/>
  <c r="S2220" i="6"/>
  <c r="S2221" i="6"/>
  <c r="S2222" i="6"/>
  <c r="S2223" i="6"/>
  <c r="S2224" i="6"/>
  <c r="S2225" i="6"/>
  <c r="S2226" i="6"/>
  <c r="S2227" i="6"/>
  <c r="S2228" i="6"/>
  <c r="S2229" i="6"/>
  <c r="S2230" i="6"/>
  <c r="S2231" i="6"/>
  <c r="S2232" i="6"/>
  <c r="S2233" i="6"/>
  <c r="S2234" i="6"/>
  <c r="S2235" i="6"/>
  <c r="S2236" i="6"/>
  <c r="S2237" i="6"/>
  <c r="S2238" i="6"/>
  <c r="S2239" i="6"/>
  <c r="S2240" i="6"/>
  <c r="S2241" i="6"/>
  <c r="S2242" i="6"/>
  <c r="S2243" i="6"/>
  <c r="S2244" i="6"/>
  <c r="S2245" i="6"/>
  <c r="S2246" i="6"/>
  <c r="S2247" i="6"/>
  <c r="S2248" i="6"/>
  <c r="S2249" i="6"/>
  <c r="S2250" i="6"/>
  <c r="S2251" i="6"/>
  <c r="S2252" i="6"/>
  <c r="S2253" i="6"/>
  <c r="S2254" i="6"/>
  <c r="S2255" i="6"/>
  <c r="S2256" i="6"/>
  <c r="S2257" i="6"/>
  <c r="S2258" i="6"/>
  <c r="S2259" i="6"/>
  <c r="S2260" i="6"/>
  <c r="S2261" i="6"/>
  <c r="S2262" i="6"/>
  <c r="S2263" i="6"/>
  <c r="S2264" i="6"/>
  <c r="S2265" i="6"/>
  <c r="S2266" i="6"/>
  <c r="S2267" i="6"/>
  <c r="S2268" i="6"/>
  <c r="S2269" i="6"/>
  <c r="S2270" i="6"/>
  <c r="S2271" i="6"/>
  <c r="S2272" i="6"/>
  <c r="S2273" i="6"/>
  <c r="S2274" i="6"/>
  <c r="S2275" i="6"/>
  <c r="S2276" i="6"/>
  <c r="S2277" i="6"/>
  <c r="S2278" i="6"/>
  <c r="S2279" i="6"/>
  <c r="S2280" i="6"/>
  <c r="S2281" i="6"/>
  <c r="S2282" i="6"/>
  <c r="S2283" i="6"/>
  <c r="S2284" i="6"/>
  <c r="S2285" i="6"/>
  <c r="S2286" i="6"/>
  <c r="S2287" i="6"/>
  <c r="S2288" i="6"/>
  <c r="S2289" i="6"/>
  <c r="S2290" i="6"/>
  <c r="S2291" i="6"/>
  <c r="S2292" i="6"/>
  <c r="S2293" i="6"/>
  <c r="S2294" i="6"/>
  <c r="S2295" i="6"/>
  <c r="S2296" i="6"/>
  <c r="S2297" i="6"/>
  <c r="S2298" i="6"/>
  <c r="S2299" i="6"/>
  <c r="S2300" i="6"/>
  <c r="S2301" i="6"/>
  <c r="S2302" i="6"/>
  <c r="S2303" i="6"/>
  <c r="S2304" i="6"/>
  <c r="S2305" i="6"/>
  <c r="S2306" i="6"/>
  <c r="S2307" i="6"/>
  <c r="S2308" i="6"/>
  <c r="S2309" i="6"/>
  <c r="S2310" i="6"/>
  <c r="S2311" i="6"/>
  <c r="S2312" i="6"/>
  <c r="S2313" i="6"/>
  <c r="S2314" i="6"/>
  <c r="S2315" i="6"/>
  <c r="S2316" i="6"/>
  <c r="S2317" i="6"/>
  <c r="S2318" i="6"/>
  <c r="S2319" i="6"/>
  <c r="S2320" i="6"/>
  <c r="S2321" i="6"/>
  <c r="S2322" i="6"/>
  <c r="S2323" i="6"/>
  <c r="S2324" i="6"/>
  <c r="S2325" i="6"/>
  <c r="S2326" i="6"/>
  <c r="S2327" i="6"/>
  <c r="S2328" i="6"/>
  <c r="S2329" i="6"/>
  <c r="S2330" i="6"/>
  <c r="S2331" i="6"/>
  <c r="S2332" i="6"/>
  <c r="S2333" i="6"/>
  <c r="S2334" i="6"/>
  <c r="S2335" i="6"/>
  <c r="S2336" i="6"/>
  <c r="S2337" i="6"/>
  <c r="S2338" i="6"/>
  <c r="S2339" i="6"/>
  <c r="S2340" i="6"/>
  <c r="S2341" i="6"/>
  <c r="S2342" i="6"/>
  <c r="S2343" i="6"/>
  <c r="S2344" i="6"/>
  <c r="S2345" i="6"/>
  <c r="S2346" i="6"/>
  <c r="S2347" i="6"/>
  <c r="S2348" i="6"/>
  <c r="S2349" i="6"/>
  <c r="S2350" i="6"/>
  <c r="S2351" i="6"/>
  <c r="S2352" i="6"/>
  <c r="S2353" i="6"/>
  <c r="S2354" i="6"/>
  <c r="S2355" i="6"/>
  <c r="S2356" i="6"/>
  <c r="S2357" i="6"/>
  <c r="S2358" i="6"/>
  <c r="S2359" i="6"/>
  <c r="S2360" i="6"/>
  <c r="S2361" i="6"/>
  <c r="S2362" i="6"/>
  <c r="S2363" i="6"/>
  <c r="S2364" i="6"/>
  <c r="S2365" i="6"/>
  <c r="S2366" i="6"/>
  <c r="S2367" i="6"/>
  <c r="S2368" i="6"/>
  <c r="S2369" i="6"/>
  <c r="S2370" i="6"/>
  <c r="S2371" i="6"/>
  <c r="S2372" i="6"/>
  <c r="S2373" i="6"/>
  <c r="S2374" i="6"/>
  <c r="S2375" i="6"/>
  <c r="S2376" i="6"/>
  <c r="S2377" i="6"/>
  <c r="S2378" i="6"/>
  <c r="S2379" i="6"/>
  <c r="S2380" i="6"/>
  <c r="S2381" i="6"/>
  <c r="S2382" i="6"/>
  <c r="S2383" i="6"/>
  <c r="S2384" i="6"/>
  <c r="S2385" i="6"/>
  <c r="S2386" i="6"/>
  <c r="S2387" i="6"/>
  <c r="S2388" i="6"/>
  <c r="S2389" i="6"/>
  <c r="S2390" i="6"/>
  <c r="S2391" i="6"/>
  <c r="S2392" i="6"/>
  <c r="S2393" i="6"/>
  <c r="S2394" i="6"/>
  <c r="S2395" i="6"/>
  <c r="S2396" i="6"/>
  <c r="S2397" i="6"/>
  <c r="S2398" i="6"/>
  <c r="S2399" i="6"/>
  <c r="S2400" i="6"/>
  <c r="S2401" i="6"/>
  <c r="S2402" i="6"/>
  <c r="S2403" i="6"/>
  <c r="S2404" i="6"/>
  <c r="S2405" i="6"/>
  <c r="S2406" i="6"/>
  <c r="S2407" i="6"/>
  <c r="S2408" i="6"/>
  <c r="S2409" i="6"/>
  <c r="S2410" i="6"/>
  <c r="S2411" i="6"/>
  <c r="S2412" i="6"/>
  <c r="S2413" i="6"/>
  <c r="S2414" i="6"/>
  <c r="S2415" i="6"/>
  <c r="S2416" i="6"/>
  <c r="S2417" i="6"/>
  <c r="S2418" i="6"/>
  <c r="S2419" i="6"/>
  <c r="S2420" i="6"/>
  <c r="S2421" i="6"/>
  <c r="S2422" i="6"/>
  <c r="S2423" i="6"/>
  <c r="S2424" i="6"/>
  <c r="S2425" i="6"/>
  <c r="S2426" i="6"/>
  <c r="S2427" i="6"/>
  <c r="S2428" i="6"/>
  <c r="S2429" i="6"/>
  <c r="S2430" i="6"/>
  <c r="S2431" i="6"/>
  <c r="S2432" i="6"/>
  <c r="S2433" i="6"/>
  <c r="S2434" i="6"/>
  <c r="S2435" i="6"/>
  <c r="S2436" i="6"/>
  <c r="S2437" i="6"/>
  <c r="S2438" i="6"/>
  <c r="S2439" i="6"/>
  <c r="S2440" i="6"/>
  <c r="S2441" i="6"/>
  <c r="S2442" i="6"/>
  <c r="S2443" i="6"/>
  <c r="S2444" i="6"/>
  <c r="S2445" i="6"/>
  <c r="S2446" i="6"/>
  <c r="S2447" i="6"/>
  <c r="S2448" i="6"/>
  <c r="S2449" i="6"/>
  <c r="S2450" i="6"/>
  <c r="S2451" i="6"/>
  <c r="S2452" i="6"/>
  <c r="T2" i="12"/>
  <c r="S3" i="12"/>
  <c r="V4" i="12"/>
  <c r="U5" i="12"/>
  <c r="T6" i="12"/>
  <c r="S6" i="12"/>
  <c r="U7" i="12"/>
  <c r="T8" i="12"/>
  <c r="S8" i="12"/>
  <c r="V9" i="12"/>
  <c r="U10" i="12"/>
  <c r="T11" i="12"/>
  <c r="S12" i="12"/>
  <c r="AL13" i="12"/>
  <c r="V13" i="12"/>
  <c r="V15" i="12"/>
  <c r="S17" i="12"/>
  <c r="V18" i="12"/>
  <c r="U19" i="12"/>
  <c r="T20" i="12"/>
  <c r="O73" i="12"/>
  <c r="S21" i="12"/>
  <c r="V21" i="12"/>
  <c r="T23" i="12"/>
  <c r="S23" i="12"/>
  <c r="V23" i="12"/>
  <c r="T25" i="12"/>
  <c r="S25" i="12"/>
  <c r="V25" i="12"/>
  <c r="T27" i="12"/>
  <c r="S27" i="12"/>
  <c r="V27" i="12"/>
  <c r="T29" i="12"/>
  <c r="S29" i="12"/>
  <c r="AL29" i="12"/>
  <c r="V29" i="12"/>
  <c r="T31" i="12"/>
  <c r="S31" i="12"/>
  <c r="V31" i="12"/>
  <c r="T33" i="12"/>
  <c r="S33" i="12"/>
  <c r="V33" i="12"/>
  <c r="T35" i="12"/>
  <c r="S35" i="12"/>
  <c r="V35" i="12"/>
  <c r="T37" i="12"/>
  <c r="S37" i="12"/>
  <c r="V37" i="12"/>
  <c r="T39" i="12"/>
  <c r="S39" i="12"/>
  <c r="V39" i="12"/>
  <c r="T41" i="12"/>
  <c r="S41" i="12"/>
  <c r="V41" i="12"/>
  <c r="T43" i="12"/>
  <c r="S43" i="12"/>
  <c r="V43" i="12"/>
  <c r="T45" i="12"/>
  <c r="S45" i="12"/>
  <c r="AL45" i="12"/>
  <c r="V45" i="12"/>
  <c r="T47" i="12"/>
  <c r="S47" i="12"/>
  <c r="V47" i="12"/>
  <c r="T49" i="12"/>
  <c r="S49" i="12"/>
  <c r="V49" i="12"/>
  <c r="T51" i="12"/>
  <c r="S51" i="12"/>
  <c r="V51" i="12"/>
  <c r="T53" i="12"/>
  <c r="V53" i="12"/>
  <c r="V55" i="12"/>
  <c r="T58" i="12"/>
  <c r="S58" i="12"/>
  <c r="U59" i="12"/>
  <c r="T60" i="12"/>
  <c r="S60" i="12"/>
  <c r="T62" i="12"/>
  <c r="S62" i="12"/>
  <c r="V63" i="12"/>
  <c r="U64" i="12"/>
  <c r="T66" i="12"/>
  <c r="S66" i="12"/>
  <c r="V67" i="12"/>
  <c r="U68" i="12"/>
  <c r="T69" i="12"/>
  <c r="S69" i="12"/>
  <c r="U70" i="12"/>
  <c r="Z7" i="6"/>
  <c r="AH6" i="6"/>
  <c r="AA6" i="6"/>
  <c r="Y10" i="6"/>
  <c r="AL61" i="12"/>
  <c r="R82" i="12"/>
  <c r="Q82" i="12"/>
  <c r="AL69" i="12"/>
  <c r="AN61" i="12"/>
  <c r="AL46" i="12"/>
  <c r="O82" i="12"/>
  <c r="AL42" i="12"/>
  <c r="AL22" i="12"/>
  <c r="R73" i="12"/>
  <c r="AL50" i="12"/>
  <c r="AN25" i="12"/>
  <c r="AN49" i="12"/>
  <c r="AL25" i="12"/>
  <c r="AL41" i="12"/>
  <c r="AK73" i="12"/>
  <c r="AK72" i="12"/>
  <c r="AL6" i="12"/>
  <c r="AL66" i="12"/>
  <c r="AL55" i="12"/>
  <c r="P73" i="12"/>
  <c r="P82" i="12"/>
  <c r="AN42" i="12"/>
  <c r="AN21" i="12"/>
  <c r="AN59" i="12"/>
  <c r="Q72" i="12"/>
  <c r="AN3" i="12"/>
  <c r="AM72" i="12"/>
  <c r="AL7" i="12"/>
  <c r="AL59" i="12"/>
  <c r="R77" i="12"/>
  <c r="AL30" i="12"/>
  <c r="AN69" i="12"/>
  <c r="Q73" i="12"/>
  <c r="AN5" i="12"/>
  <c r="AN29" i="12"/>
  <c r="AL12" i="12"/>
  <c r="AL64" i="12"/>
  <c r="AL54" i="12"/>
  <c r="AN66" i="12"/>
  <c r="AN15" i="12"/>
  <c r="AN4" i="12"/>
  <c r="AN68" i="12"/>
  <c r="AN45" i="12"/>
  <c r="AN67" i="12"/>
  <c r="AN33" i="12"/>
  <c r="AL26" i="12"/>
  <c r="AL15" i="12"/>
  <c r="AD8" i="16"/>
  <c r="AC7" i="16"/>
  <c r="V7" i="16"/>
  <c r="V15" i="16"/>
  <c r="V23" i="16"/>
  <c r="V31" i="16"/>
  <c r="V39" i="16"/>
  <c r="V47" i="16"/>
  <c r="V55" i="16"/>
  <c r="V63" i="16"/>
  <c r="V71" i="16"/>
  <c r="V79" i="16"/>
  <c r="V87" i="16"/>
  <c r="V95" i="16"/>
  <c r="V103" i="16"/>
  <c r="V111" i="16"/>
  <c r="V119" i="16"/>
  <c r="V127" i="16"/>
  <c r="V135" i="16"/>
  <c r="V143" i="16"/>
  <c r="V151" i="16"/>
  <c r="V159" i="16"/>
  <c r="V167" i="16"/>
  <c r="V175" i="16"/>
  <c r="V183" i="16"/>
  <c r="V191" i="16"/>
  <c r="V199" i="16"/>
  <c r="V8" i="16"/>
  <c r="V16" i="16"/>
  <c r="V24" i="16"/>
  <c r="V32" i="16"/>
  <c r="V40" i="16"/>
  <c r="V48" i="16"/>
  <c r="V56" i="16"/>
  <c r="V64" i="16"/>
  <c r="V72" i="16"/>
  <c r="V80" i="16"/>
  <c r="V88" i="16"/>
  <c r="V96" i="16"/>
  <c r="V104" i="16"/>
  <c r="V112" i="16"/>
  <c r="V120" i="16"/>
  <c r="V128" i="16"/>
  <c r="V136" i="16"/>
  <c r="V144" i="16"/>
  <c r="V152" i="16"/>
  <c r="V160" i="16"/>
  <c r="V168" i="16"/>
  <c r="V176" i="16"/>
  <c r="V184" i="16"/>
  <c r="V192" i="16"/>
  <c r="V200" i="16"/>
  <c r="V9" i="16"/>
  <c r="V17" i="16"/>
  <c r="V25" i="16"/>
  <c r="V33" i="16"/>
  <c r="V41" i="16"/>
  <c r="V49" i="16"/>
  <c r="V57" i="16"/>
  <c r="V65" i="16"/>
  <c r="V73" i="16"/>
  <c r="V81" i="16"/>
  <c r="V89" i="16"/>
  <c r="V97" i="16"/>
  <c r="V105" i="16"/>
  <c r="V113" i="16"/>
  <c r="V121" i="16"/>
  <c r="V129" i="16"/>
  <c r="V137" i="16"/>
  <c r="V145" i="16"/>
  <c r="V153" i="16"/>
  <c r="V161" i="16"/>
  <c r="V169" i="16"/>
  <c r="V177" i="16"/>
  <c r="V185" i="16"/>
  <c r="V193" i="16"/>
  <c r="V201" i="16"/>
  <c r="V10" i="16"/>
  <c r="V18" i="16"/>
  <c r="V26" i="16"/>
  <c r="V34" i="16"/>
  <c r="V42" i="16"/>
  <c r="V50" i="16"/>
  <c r="V58" i="16"/>
  <c r="V66" i="16"/>
  <c r="V74" i="16"/>
  <c r="V82" i="16"/>
  <c r="V90" i="16"/>
  <c r="V98" i="16"/>
  <c r="V106" i="16"/>
  <c r="V114" i="16"/>
  <c r="V122" i="16"/>
  <c r="V130" i="16"/>
  <c r="V138" i="16"/>
  <c r="V146" i="16"/>
  <c r="V154" i="16"/>
  <c r="V162" i="16"/>
  <c r="V170" i="16"/>
  <c r="V178" i="16"/>
  <c r="V186" i="16"/>
  <c r="V194" i="16"/>
  <c r="V202" i="16"/>
  <c r="V4" i="16"/>
  <c r="V12" i="16"/>
  <c r="V20" i="16"/>
  <c r="V28" i="16"/>
  <c r="V36" i="16"/>
  <c r="V44" i="16"/>
  <c r="V52" i="16"/>
  <c r="V60" i="16"/>
  <c r="V68" i="16"/>
  <c r="V76" i="16"/>
  <c r="V84" i="16"/>
  <c r="V92" i="16"/>
  <c r="V100" i="16"/>
  <c r="V108" i="16"/>
  <c r="V116" i="16"/>
  <c r="V124" i="16"/>
  <c r="V132" i="16"/>
  <c r="V140" i="16"/>
  <c r="V148" i="16"/>
  <c r="V156" i="16"/>
  <c r="V164" i="16"/>
  <c r="V172" i="16"/>
  <c r="V180" i="16"/>
  <c r="V188" i="16"/>
  <c r="V196" i="16"/>
  <c r="V204" i="16"/>
  <c r="V5" i="16"/>
  <c r="V13" i="16"/>
  <c r="V21" i="16"/>
  <c r="V29" i="16"/>
  <c r="V37" i="16"/>
  <c r="V45" i="16"/>
  <c r="V53" i="16"/>
  <c r="V61" i="16"/>
  <c r="V69" i="16"/>
  <c r="V77" i="16"/>
  <c r="V85" i="16"/>
  <c r="V93" i="16"/>
  <c r="V101" i="16"/>
  <c r="V109" i="16"/>
  <c r="V117" i="16"/>
  <c r="V125" i="16"/>
  <c r="V133" i="16"/>
  <c r="V141" i="16"/>
  <c r="V149" i="16"/>
  <c r="V157" i="16"/>
  <c r="V165" i="16"/>
  <c r="V173" i="16"/>
  <c r="V181" i="16"/>
  <c r="V189" i="16"/>
  <c r="V197" i="16"/>
  <c r="V205" i="16"/>
  <c r="V3" i="16"/>
  <c r="V11" i="16"/>
  <c r="V19" i="16"/>
  <c r="V27" i="16"/>
  <c r="V35" i="16"/>
  <c r="V43" i="16"/>
  <c r="V51" i="16"/>
  <c r="V59" i="16"/>
  <c r="V67" i="16"/>
  <c r="V75" i="16"/>
  <c r="V83" i="16"/>
  <c r="V91" i="16"/>
  <c r="V99" i="16"/>
  <c r="V107" i="16"/>
  <c r="V115" i="16"/>
  <c r="V123" i="16"/>
  <c r="V131" i="16"/>
  <c r="V139" i="16"/>
  <c r="V147" i="16"/>
  <c r="V155" i="16"/>
  <c r="V163" i="16"/>
  <c r="V171" i="16"/>
  <c r="V179" i="16"/>
  <c r="V187" i="16"/>
  <c r="V195" i="16"/>
  <c r="V203" i="16"/>
  <c r="V6" i="16"/>
  <c r="V14" i="16"/>
  <c r="V22" i="16"/>
  <c r="V30" i="16"/>
  <c r="V38" i="16"/>
  <c r="V46" i="16"/>
  <c r="V54" i="16"/>
  <c r="V62" i="16"/>
  <c r="V70" i="16"/>
  <c r="V78" i="16"/>
  <c r="V86" i="16"/>
  <c r="V94" i="16"/>
  <c r="V102" i="16"/>
  <c r="V110" i="16"/>
  <c r="V118" i="16"/>
  <c r="V126" i="16"/>
  <c r="V134" i="16"/>
  <c r="V142" i="16"/>
  <c r="V150" i="16"/>
  <c r="V158" i="16"/>
  <c r="V166" i="16"/>
  <c r="V174" i="16"/>
  <c r="V182" i="16"/>
  <c r="V190" i="16"/>
  <c r="V198" i="16"/>
  <c r="V2" i="16"/>
  <c r="C69" i="16"/>
  <c r="C24" i="16"/>
  <c r="S24" i="16"/>
  <c r="T24" i="16" s="1"/>
  <c r="C119" i="16"/>
  <c r="S119" i="16"/>
  <c r="T119" i="16" s="1"/>
  <c r="C17" i="16"/>
  <c r="S17" i="16"/>
  <c r="T17" i="16" s="1"/>
  <c r="C25" i="16"/>
  <c r="S25" i="16"/>
  <c r="T25" i="16" s="1"/>
  <c r="C33" i="16"/>
  <c r="S33" i="16"/>
  <c r="T33" i="16" s="1"/>
  <c r="C41" i="16"/>
  <c r="S41" i="16"/>
  <c r="T41" i="16" s="1"/>
  <c r="C49" i="16"/>
  <c r="S49" i="16"/>
  <c r="T49" i="16" s="1"/>
  <c r="C57" i="16"/>
  <c r="S57" i="16"/>
  <c r="T57" i="16" s="1"/>
  <c r="C65" i="16"/>
  <c r="S65" i="16"/>
  <c r="T65" i="16" s="1"/>
  <c r="C72" i="16"/>
  <c r="S72" i="16"/>
  <c r="T72" i="16" s="1"/>
  <c r="C80" i="16"/>
  <c r="S80" i="16"/>
  <c r="T80" i="16" s="1"/>
  <c r="C88" i="16"/>
  <c r="S88" i="16"/>
  <c r="T88" i="16" s="1"/>
  <c r="C96" i="16"/>
  <c r="S96" i="16"/>
  <c r="T96" i="16" s="1"/>
  <c r="C104" i="16"/>
  <c r="S104" i="16"/>
  <c r="T104" i="16" s="1"/>
  <c r="C112" i="16"/>
  <c r="S112" i="16"/>
  <c r="T112" i="16" s="1"/>
  <c r="C120" i="16"/>
  <c r="S120" i="16"/>
  <c r="T120" i="16" s="1"/>
  <c r="C128" i="16"/>
  <c r="S128" i="16"/>
  <c r="T128" i="16" s="1"/>
  <c r="C136" i="16"/>
  <c r="S136" i="16"/>
  <c r="T136" i="16" s="1"/>
  <c r="C144" i="16"/>
  <c r="S144" i="16"/>
  <c r="T144" i="16" s="1"/>
  <c r="C152" i="16"/>
  <c r="S152" i="16"/>
  <c r="T152" i="16" s="1"/>
  <c r="C160" i="16"/>
  <c r="S160" i="16"/>
  <c r="T160" i="16" s="1"/>
  <c r="C168" i="16"/>
  <c r="S168" i="16"/>
  <c r="T168" i="16" s="1"/>
  <c r="C176" i="16"/>
  <c r="S176" i="16"/>
  <c r="T176" i="16" s="1"/>
  <c r="C184" i="16"/>
  <c r="S184" i="16"/>
  <c r="T184" i="16" s="1"/>
  <c r="C192" i="16"/>
  <c r="S192" i="16"/>
  <c r="T192" i="16" s="1"/>
  <c r="C200" i="16"/>
  <c r="S200" i="16"/>
  <c r="T200" i="16" s="1"/>
  <c r="C10" i="16"/>
  <c r="S10" i="16"/>
  <c r="T10" i="16" s="1"/>
  <c r="C18" i="16"/>
  <c r="S18" i="16"/>
  <c r="T18" i="16" s="1"/>
  <c r="C26" i="16"/>
  <c r="S26" i="16"/>
  <c r="T26" i="16" s="1"/>
  <c r="C34" i="16"/>
  <c r="S34" i="16"/>
  <c r="T34" i="16" s="1"/>
  <c r="C42" i="16"/>
  <c r="S42" i="16"/>
  <c r="T42" i="16" s="1"/>
  <c r="C50" i="16"/>
  <c r="S50" i="16"/>
  <c r="T50" i="16" s="1"/>
  <c r="C58" i="16"/>
  <c r="S58" i="16"/>
  <c r="T58" i="16" s="1"/>
  <c r="C66" i="16"/>
  <c r="S66" i="16"/>
  <c r="T66" i="16" s="1"/>
  <c r="C73" i="16"/>
  <c r="S73" i="16"/>
  <c r="T73" i="16" s="1"/>
  <c r="C81" i="16"/>
  <c r="S81" i="16"/>
  <c r="T81" i="16" s="1"/>
  <c r="C89" i="16"/>
  <c r="S89" i="16"/>
  <c r="T89" i="16" s="1"/>
  <c r="C97" i="16"/>
  <c r="S97" i="16"/>
  <c r="T97" i="16" s="1"/>
  <c r="C105" i="16"/>
  <c r="S105" i="16"/>
  <c r="T105" i="16" s="1"/>
  <c r="C113" i="16"/>
  <c r="S113" i="16"/>
  <c r="T113" i="16" s="1"/>
  <c r="C121" i="16"/>
  <c r="S121" i="16"/>
  <c r="T121" i="16" s="1"/>
  <c r="C129" i="16"/>
  <c r="S129" i="16"/>
  <c r="T129" i="16" s="1"/>
  <c r="C137" i="16"/>
  <c r="S137" i="16"/>
  <c r="T137" i="16" s="1"/>
  <c r="C145" i="16"/>
  <c r="S145" i="16"/>
  <c r="T145" i="16" s="1"/>
  <c r="C153" i="16"/>
  <c r="S153" i="16"/>
  <c r="T153" i="16" s="1"/>
  <c r="C161" i="16"/>
  <c r="S161" i="16"/>
  <c r="T161" i="16" s="1"/>
  <c r="C169" i="16"/>
  <c r="S169" i="16"/>
  <c r="T169" i="16" s="1"/>
  <c r="C177" i="16"/>
  <c r="S177" i="16"/>
  <c r="T177" i="16" s="1"/>
  <c r="C185" i="16"/>
  <c r="S185" i="16"/>
  <c r="T185" i="16" s="1"/>
  <c r="C193" i="16"/>
  <c r="S193" i="16"/>
  <c r="T193" i="16" s="1"/>
  <c r="C201" i="16"/>
  <c r="S201" i="16"/>
  <c r="T201" i="16" s="1"/>
  <c r="C79" i="16"/>
  <c r="S79" i="16"/>
  <c r="T79" i="16" s="1"/>
  <c r="C11" i="16"/>
  <c r="S11" i="16"/>
  <c r="T11" i="16" s="1"/>
  <c r="C59" i="16"/>
  <c r="S59" i="16"/>
  <c r="T59" i="16" s="1"/>
  <c r="C162" i="16"/>
  <c r="S162" i="16"/>
  <c r="T162" i="16" s="1"/>
  <c r="C12" i="16"/>
  <c r="S12" i="16"/>
  <c r="T12" i="16" s="1"/>
  <c r="C20" i="16"/>
  <c r="S20" i="16"/>
  <c r="T20" i="16" s="1"/>
  <c r="C28" i="16"/>
  <c r="S28" i="16"/>
  <c r="T28" i="16" s="1"/>
  <c r="C36" i="16"/>
  <c r="S36" i="16"/>
  <c r="T36" i="16" s="1"/>
  <c r="C44" i="16"/>
  <c r="S44" i="16"/>
  <c r="T44" i="16" s="1"/>
  <c r="C52" i="16"/>
  <c r="S52" i="16"/>
  <c r="T52" i="16" s="1"/>
  <c r="C60" i="16"/>
  <c r="S60" i="16"/>
  <c r="T60" i="16" s="1"/>
  <c r="C68" i="16"/>
  <c r="S68" i="16"/>
  <c r="T68" i="16" s="1"/>
  <c r="C75" i="16"/>
  <c r="S75" i="16"/>
  <c r="T75" i="16" s="1"/>
  <c r="C83" i="16"/>
  <c r="S83" i="16"/>
  <c r="T83" i="16" s="1"/>
  <c r="C91" i="16"/>
  <c r="S91" i="16"/>
  <c r="T91" i="16" s="1"/>
  <c r="C99" i="16"/>
  <c r="S99" i="16"/>
  <c r="T99" i="16" s="1"/>
  <c r="C107" i="16"/>
  <c r="S107" i="16"/>
  <c r="T107" i="16" s="1"/>
  <c r="C115" i="16"/>
  <c r="S115" i="16"/>
  <c r="T115" i="16" s="1"/>
  <c r="C123" i="16"/>
  <c r="S123" i="16"/>
  <c r="T123" i="16" s="1"/>
  <c r="C131" i="16"/>
  <c r="S131" i="16"/>
  <c r="T131" i="16" s="1"/>
  <c r="C139" i="16"/>
  <c r="S139" i="16"/>
  <c r="T139" i="16" s="1"/>
  <c r="C147" i="16"/>
  <c r="S147" i="16"/>
  <c r="T147" i="16" s="1"/>
  <c r="C155" i="16"/>
  <c r="S155" i="16"/>
  <c r="T155" i="16" s="1"/>
  <c r="C163" i="16"/>
  <c r="S163" i="16"/>
  <c r="T163" i="16" s="1"/>
  <c r="C171" i="16"/>
  <c r="S171" i="16"/>
  <c r="T171" i="16" s="1"/>
  <c r="C179" i="16"/>
  <c r="S179" i="16"/>
  <c r="T179" i="16" s="1"/>
  <c r="C187" i="16"/>
  <c r="S187" i="16"/>
  <c r="T187" i="16" s="1"/>
  <c r="C195" i="16"/>
  <c r="S195" i="16"/>
  <c r="T195" i="16" s="1"/>
  <c r="C203" i="16"/>
  <c r="S203" i="16"/>
  <c r="T203" i="16" s="1"/>
  <c r="C16" i="16"/>
  <c r="S16" i="16"/>
  <c r="T16" i="16" s="1"/>
  <c r="C56" i="16"/>
  <c r="S56" i="16"/>
  <c r="T56" i="16" s="1"/>
  <c r="C151" i="16"/>
  <c r="S151" i="16"/>
  <c r="T151" i="16" s="1"/>
  <c r="C19" i="16"/>
  <c r="S19" i="16"/>
  <c r="T19" i="16" s="1"/>
  <c r="C35" i="16"/>
  <c r="S35" i="16"/>
  <c r="T35" i="16" s="1"/>
  <c r="C51" i="16"/>
  <c r="S51" i="16"/>
  <c r="T51" i="16" s="1"/>
  <c r="C67" i="16"/>
  <c r="S67" i="16"/>
  <c r="T67" i="16" s="1"/>
  <c r="C82" i="16"/>
  <c r="S82" i="16"/>
  <c r="T82" i="16" s="1"/>
  <c r="C90" i="16"/>
  <c r="S90" i="16"/>
  <c r="T90" i="16" s="1"/>
  <c r="C98" i="16"/>
  <c r="S98" i="16"/>
  <c r="T98" i="16" s="1"/>
  <c r="C106" i="16"/>
  <c r="S106" i="16"/>
  <c r="T106" i="16" s="1"/>
  <c r="C114" i="16"/>
  <c r="S114" i="16"/>
  <c r="T114" i="16" s="1"/>
  <c r="C122" i="16"/>
  <c r="S122" i="16"/>
  <c r="T122" i="16" s="1"/>
  <c r="C130" i="16"/>
  <c r="S130" i="16"/>
  <c r="T130" i="16" s="1"/>
  <c r="C138" i="16"/>
  <c r="S138" i="16"/>
  <c r="T138" i="16" s="1"/>
  <c r="C146" i="16"/>
  <c r="S146" i="16"/>
  <c r="T146" i="16" s="1"/>
  <c r="C170" i="16"/>
  <c r="S170" i="16"/>
  <c r="T170" i="16" s="1"/>
  <c r="C178" i="16"/>
  <c r="S178" i="16"/>
  <c r="T178" i="16" s="1"/>
  <c r="C186" i="16"/>
  <c r="S186" i="16"/>
  <c r="T186" i="16" s="1"/>
  <c r="C194" i="16"/>
  <c r="S194" i="16"/>
  <c r="T194" i="16" s="1"/>
  <c r="C202" i="16"/>
  <c r="S202" i="16"/>
  <c r="T202" i="16" s="1"/>
  <c r="C13" i="16"/>
  <c r="S13" i="16"/>
  <c r="T13" i="16" s="1"/>
  <c r="C21" i="16"/>
  <c r="S21" i="16"/>
  <c r="T21" i="16" s="1"/>
  <c r="C29" i="16"/>
  <c r="S29" i="16"/>
  <c r="T29" i="16" s="1"/>
  <c r="C37" i="16"/>
  <c r="S37" i="16"/>
  <c r="T37" i="16" s="1"/>
  <c r="C45" i="16"/>
  <c r="S45" i="16"/>
  <c r="T45" i="16" s="1"/>
  <c r="C53" i="16"/>
  <c r="S53" i="16"/>
  <c r="T53" i="16" s="1"/>
  <c r="C61" i="16"/>
  <c r="S61" i="16"/>
  <c r="T61" i="16" s="1"/>
  <c r="C76" i="16"/>
  <c r="S76" i="16"/>
  <c r="T76" i="16" s="1"/>
  <c r="C84" i="16"/>
  <c r="S84" i="16"/>
  <c r="T84" i="16" s="1"/>
  <c r="C92" i="16"/>
  <c r="S92" i="16"/>
  <c r="T92" i="16" s="1"/>
  <c r="C100" i="16"/>
  <c r="S100" i="16"/>
  <c r="T100" i="16" s="1"/>
  <c r="C108" i="16"/>
  <c r="S108" i="16"/>
  <c r="T108" i="16" s="1"/>
  <c r="C116" i="16"/>
  <c r="S116" i="16"/>
  <c r="T116" i="16" s="1"/>
  <c r="C124" i="16"/>
  <c r="S124" i="16"/>
  <c r="T124" i="16" s="1"/>
  <c r="C132" i="16"/>
  <c r="S132" i="16"/>
  <c r="T132" i="16" s="1"/>
  <c r="C140" i="16"/>
  <c r="S140" i="16"/>
  <c r="T140" i="16" s="1"/>
  <c r="C148" i="16"/>
  <c r="S148" i="16"/>
  <c r="T148" i="16" s="1"/>
  <c r="C156" i="16"/>
  <c r="S156" i="16"/>
  <c r="T156" i="16" s="1"/>
  <c r="C164" i="16"/>
  <c r="S164" i="16"/>
  <c r="T164" i="16" s="1"/>
  <c r="C172" i="16"/>
  <c r="S172" i="16"/>
  <c r="T172" i="16" s="1"/>
  <c r="C180" i="16"/>
  <c r="S180" i="16"/>
  <c r="T180" i="16" s="1"/>
  <c r="C188" i="16"/>
  <c r="S188" i="16"/>
  <c r="T188" i="16" s="1"/>
  <c r="C196" i="16"/>
  <c r="S196" i="16"/>
  <c r="T196" i="16" s="1"/>
  <c r="C204" i="16"/>
  <c r="S204" i="16"/>
  <c r="T204" i="16" s="1"/>
  <c r="C32" i="16"/>
  <c r="S32" i="16"/>
  <c r="T32" i="16" s="1"/>
  <c r="C40" i="16"/>
  <c r="S40" i="16"/>
  <c r="T40" i="16" s="1"/>
  <c r="C48" i="16"/>
  <c r="S48" i="16"/>
  <c r="T48" i="16" s="1"/>
  <c r="C64" i="16"/>
  <c r="S64" i="16"/>
  <c r="T64" i="16" s="1"/>
  <c r="C71" i="16"/>
  <c r="S71" i="16"/>
  <c r="T71" i="16" s="1"/>
  <c r="C87" i="16"/>
  <c r="S87" i="16"/>
  <c r="T87" i="16" s="1"/>
  <c r="C95" i="16"/>
  <c r="S95" i="16"/>
  <c r="T95" i="16" s="1"/>
  <c r="C103" i="16"/>
  <c r="S103" i="16"/>
  <c r="T103" i="16" s="1"/>
  <c r="C111" i="16"/>
  <c r="S111" i="16"/>
  <c r="T111" i="16" s="1"/>
  <c r="C127" i="16"/>
  <c r="S127" i="16"/>
  <c r="T127" i="16" s="1"/>
  <c r="C135" i="16"/>
  <c r="S135" i="16"/>
  <c r="T135" i="16" s="1"/>
  <c r="C143" i="16"/>
  <c r="S143" i="16"/>
  <c r="T143" i="16" s="1"/>
  <c r="C159" i="16"/>
  <c r="S159" i="16"/>
  <c r="T159" i="16" s="1"/>
  <c r="C167" i="16"/>
  <c r="S167" i="16"/>
  <c r="T167" i="16" s="1"/>
  <c r="C175" i="16"/>
  <c r="S175" i="16"/>
  <c r="T175" i="16" s="1"/>
  <c r="C183" i="16"/>
  <c r="S183" i="16"/>
  <c r="T183" i="16" s="1"/>
  <c r="C191" i="16"/>
  <c r="S191" i="16"/>
  <c r="T191" i="16" s="1"/>
  <c r="C199" i="16"/>
  <c r="S199" i="16"/>
  <c r="T199" i="16" s="1"/>
  <c r="C27" i="16"/>
  <c r="S27" i="16"/>
  <c r="T27" i="16" s="1"/>
  <c r="C43" i="16"/>
  <c r="S43" i="16"/>
  <c r="T43" i="16" s="1"/>
  <c r="C74" i="16"/>
  <c r="S74" i="16"/>
  <c r="T74" i="16" s="1"/>
  <c r="C154" i="16"/>
  <c r="S154" i="16"/>
  <c r="T154" i="16" s="1"/>
  <c r="C14" i="16"/>
  <c r="S14" i="16"/>
  <c r="T14" i="16" s="1"/>
  <c r="C22" i="16"/>
  <c r="S22" i="16"/>
  <c r="T22" i="16" s="1"/>
  <c r="C30" i="16"/>
  <c r="S30" i="16"/>
  <c r="T30" i="16" s="1"/>
  <c r="C38" i="16"/>
  <c r="S38" i="16"/>
  <c r="T38" i="16" s="1"/>
  <c r="C46" i="16"/>
  <c r="S46" i="16"/>
  <c r="T46" i="16" s="1"/>
  <c r="C54" i="16"/>
  <c r="S54" i="16"/>
  <c r="T54" i="16" s="1"/>
  <c r="C62" i="16"/>
  <c r="S62" i="16"/>
  <c r="T62" i="16" s="1"/>
  <c r="C77" i="16"/>
  <c r="S77" i="16"/>
  <c r="T77" i="16" s="1"/>
  <c r="C85" i="16"/>
  <c r="S85" i="16"/>
  <c r="T85" i="16" s="1"/>
  <c r="C93" i="16"/>
  <c r="S93" i="16"/>
  <c r="T93" i="16" s="1"/>
  <c r="C101" i="16"/>
  <c r="S101" i="16"/>
  <c r="T101" i="16" s="1"/>
  <c r="C109" i="16"/>
  <c r="S109" i="16"/>
  <c r="T109" i="16" s="1"/>
  <c r="C117" i="16"/>
  <c r="S117" i="16"/>
  <c r="T117" i="16" s="1"/>
  <c r="C125" i="16"/>
  <c r="S125" i="16"/>
  <c r="T125" i="16" s="1"/>
  <c r="C133" i="16"/>
  <c r="S133" i="16"/>
  <c r="T133" i="16" s="1"/>
  <c r="C141" i="16"/>
  <c r="S141" i="16"/>
  <c r="T141" i="16" s="1"/>
  <c r="C149" i="16"/>
  <c r="S149" i="16"/>
  <c r="T149" i="16" s="1"/>
  <c r="C157" i="16"/>
  <c r="S157" i="16"/>
  <c r="T157" i="16" s="1"/>
  <c r="C165" i="16"/>
  <c r="S165" i="16"/>
  <c r="T165" i="16" s="1"/>
  <c r="C173" i="16"/>
  <c r="S173" i="16"/>
  <c r="T173" i="16" s="1"/>
  <c r="C181" i="16"/>
  <c r="S181" i="16"/>
  <c r="T181" i="16" s="1"/>
  <c r="C189" i="16"/>
  <c r="S189" i="16"/>
  <c r="T189" i="16" s="1"/>
  <c r="C197" i="16"/>
  <c r="S197" i="16"/>
  <c r="T197" i="16" s="1"/>
  <c r="C205" i="16"/>
  <c r="S205" i="16"/>
  <c r="T205" i="16" s="1"/>
  <c r="C15" i="16"/>
  <c r="S15" i="16"/>
  <c r="T15" i="16" s="1"/>
  <c r="C23" i="16"/>
  <c r="S23" i="16"/>
  <c r="T23" i="16" s="1"/>
  <c r="C31" i="16"/>
  <c r="S31" i="16"/>
  <c r="T31" i="16" s="1"/>
  <c r="C39" i="16"/>
  <c r="S39" i="16"/>
  <c r="T39" i="16" s="1"/>
  <c r="C47" i="16"/>
  <c r="S47" i="16"/>
  <c r="T47" i="16" s="1"/>
  <c r="C55" i="16"/>
  <c r="S55" i="16"/>
  <c r="T55" i="16" s="1"/>
  <c r="C63" i="16"/>
  <c r="S63" i="16"/>
  <c r="T63" i="16" s="1"/>
  <c r="C70" i="16"/>
  <c r="S70" i="16"/>
  <c r="T70" i="16" s="1"/>
  <c r="C78" i="16"/>
  <c r="S78" i="16"/>
  <c r="T78" i="16" s="1"/>
  <c r="C86" i="16"/>
  <c r="S86" i="16"/>
  <c r="T86" i="16" s="1"/>
  <c r="C94" i="16"/>
  <c r="S94" i="16"/>
  <c r="T94" i="16" s="1"/>
  <c r="C102" i="16"/>
  <c r="S102" i="16"/>
  <c r="T102" i="16" s="1"/>
  <c r="C110" i="16"/>
  <c r="S110" i="16"/>
  <c r="T110" i="16" s="1"/>
  <c r="C118" i="16"/>
  <c r="S118" i="16"/>
  <c r="T118" i="16" s="1"/>
  <c r="C126" i="16"/>
  <c r="S126" i="16"/>
  <c r="T126" i="16" s="1"/>
  <c r="C134" i="16"/>
  <c r="S134" i="16"/>
  <c r="T134" i="16" s="1"/>
  <c r="C142" i="16"/>
  <c r="S142" i="16"/>
  <c r="T142" i="16" s="1"/>
  <c r="C150" i="16"/>
  <c r="S150" i="16"/>
  <c r="T150" i="16" s="1"/>
  <c r="C158" i="16"/>
  <c r="S158" i="16"/>
  <c r="T158" i="16" s="1"/>
  <c r="C166" i="16"/>
  <c r="S166" i="16"/>
  <c r="T166" i="16" s="1"/>
  <c r="C174" i="16"/>
  <c r="S174" i="16"/>
  <c r="T174" i="16" s="1"/>
  <c r="C182" i="16"/>
  <c r="S182" i="16"/>
  <c r="T182" i="16" s="1"/>
  <c r="C190" i="16"/>
  <c r="S190" i="16"/>
  <c r="T190" i="16" s="1"/>
  <c r="C198" i="16"/>
  <c r="S198" i="16"/>
  <c r="T198" i="16" s="1"/>
  <c r="C7" i="16"/>
  <c r="S7" i="16"/>
  <c r="T7" i="16" s="1"/>
  <c r="C8" i="16"/>
  <c r="S8" i="16"/>
  <c r="T8" i="16" s="1"/>
  <c r="C6" i="16"/>
  <c r="S6" i="16"/>
  <c r="T6" i="16" s="1"/>
  <c r="C9" i="16"/>
  <c r="S9" i="16"/>
  <c r="T9" i="16" s="1"/>
  <c r="C2" i="16"/>
  <c r="S2" i="16"/>
  <c r="T2" i="16" s="1"/>
  <c r="C5" i="16"/>
  <c r="S5" i="16"/>
  <c r="T5" i="16" s="1"/>
  <c r="C3" i="16"/>
  <c r="S3" i="16"/>
  <c r="T3" i="16" s="1"/>
  <c r="C4" i="16"/>
  <c r="S4" i="16"/>
  <c r="T4" i="16" s="1"/>
  <c r="I209" i="16"/>
  <c r="AN72" i="12" l="1"/>
  <c r="L2" i="14"/>
  <c r="E2" i="14" s="1"/>
  <c r="G2" i="14"/>
  <c r="L24" i="14"/>
  <c r="E24" i="14" s="1"/>
  <c r="G24" i="14"/>
  <c r="T77" i="12"/>
  <c r="V77" i="12"/>
  <c r="L12" i="14"/>
  <c r="E12" i="14" s="1"/>
  <c r="G12" i="14"/>
  <c r="L18" i="14"/>
  <c r="E18" i="14" s="1"/>
  <c r="G18" i="14"/>
  <c r="P6" i="4"/>
  <c r="Q7" i="4"/>
  <c r="G261" i="14"/>
  <c r="G277" i="14"/>
  <c r="G293" i="14"/>
  <c r="G309" i="14"/>
  <c r="G325" i="14"/>
  <c r="G341" i="14"/>
  <c r="G357" i="14"/>
  <c r="G373" i="14"/>
  <c r="G389" i="14"/>
  <c r="G405" i="14"/>
  <c r="AL73" i="12"/>
  <c r="AH7" i="6"/>
  <c r="AA7" i="6"/>
  <c r="Z8" i="6"/>
  <c r="L4" i="14"/>
  <c r="E4" i="14" s="1"/>
  <c r="G4" i="14"/>
  <c r="L20" i="14"/>
  <c r="E20" i="14" s="1"/>
  <c r="G20" i="14"/>
  <c r="L10" i="14"/>
  <c r="E10" i="14" s="1"/>
  <c r="G10" i="14"/>
  <c r="L29" i="14"/>
  <c r="E29" i="14" s="1"/>
  <c r="G29" i="14"/>
  <c r="L37" i="14"/>
  <c r="E37" i="14" s="1"/>
  <c r="G37" i="14"/>
  <c r="L45" i="14"/>
  <c r="E45" i="14" s="1"/>
  <c r="G45" i="14"/>
  <c r="L53" i="14"/>
  <c r="E53" i="14" s="1"/>
  <c r="G53" i="14"/>
  <c r="L61" i="14"/>
  <c r="E61" i="14" s="1"/>
  <c r="G61" i="14"/>
  <c r="L69" i="14"/>
  <c r="E69" i="14" s="1"/>
  <c r="G69" i="14"/>
  <c r="L77" i="14"/>
  <c r="E77" i="14" s="1"/>
  <c r="G77" i="14"/>
  <c r="L85" i="14"/>
  <c r="E85" i="14" s="1"/>
  <c r="G85" i="14"/>
  <c r="L31" i="14"/>
  <c r="E31" i="14" s="1"/>
  <c r="G31" i="14"/>
  <c r="L39" i="14"/>
  <c r="E39" i="14" s="1"/>
  <c r="G39" i="14"/>
  <c r="L47" i="14"/>
  <c r="E47" i="14" s="1"/>
  <c r="G47" i="14"/>
  <c r="L55" i="14"/>
  <c r="E55" i="14" s="1"/>
  <c r="G55" i="14"/>
  <c r="L63" i="14"/>
  <c r="E63" i="14" s="1"/>
  <c r="G63" i="14"/>
  <c r="L71" i="14"/>
  <c r="E71" i="14" s="1"/>
  <c r="G71" i="14"/>
  <c r="L79" i="14"/>
  <c r="E79" i="14" s="1"/>
  <c r="G79" i="14"/>
  <c r="L87" i="14"/>
  <c r="E87" i="14" s="1"/>
  <c r="G87" i="14"/>
  <c r="L93" i="14"/>
  <c r="E93" i="14" s="1"/>
  <c r="G93" i="14"/>
  <c r="L97" i="14"/>
  <c r="E97" i="14" s="1"/>
  <c r="G97" i="14"/>
  <c r="L101" i="14"/>
  <c r="E101" i="14" s="1"/>
  <c r="G101" i="14"/>
  <c r="L105" i="14"/>
  <c r="E105" i="14" s="1"/>
  <c r="G105" i="14"/>
  <c r="L109" i="14"/>
  <c r="E109" i="14" s="1"/>
  <c r="G109" i="14"/>
  <c r="L113" i="14"/>
  <c r="E113" i="14" s="1"/>
  <c r="G113" i="14"/>
  <c r="L117" i="14"/>
  <c r="E117" i="14" s="1"/>
  <c r="G117" i="14"/>
  <c r="L121" i="14"/>
  <c r="E121" i="14" s="1"/>
  <c r="G121" i="14"/>
  <c r="L125" i="14"/>
  <c r="E125" i="14" s="1"/>
  <c r="G125" i="14"/>
  <c r="L129" i="14"/>
  <c r="E129" i="14" s="1"/>
  <c r="G129" i="14"/>
  <c r="L133" i="14"/>
  <c r="E133" i="14" s="1"/>
  <c r="G133" i="14"/>
  <c r="L137" i="14"/>
  <c r="E137" i="14" s="1"/>
  <c r="G137" i="14"/>
  <c r="L141" i="14"/>
  <c r="E141" i="14" s="1"/>
  <c r="G141" i="14"/>
  <c r="L145" i="14"/>
  <c r="E145" i="14" s="1"/>
  <c r="G145" i="14"/>
  <c r="L149" i="14"/>
  <c r="E149" i="14" s="1"/>
  <c r="G149" i="14"/>
  <c r="L153" i="14"/>
  <c r="E153" i="14" s="1"/>
  <c r="G153" i="14"/>
  <c r="L157" i="14"/>
  <c r="E157" i="14" s="1"/>
  <c r="G157" i="14"/>
  <c r="L161" i="14"/>
  <c r="E161" i="14" s="1"/>
  <c r="G161" i="14"/>
  <c r="L165" i="14"/>
  <c r="E165" i="14" s="1"/>
  <c r="G165" i="14"/>
  <c r="L169" i="14"/>
  <c r="E169" i="14" s="1"/>
  <c r="G169" i="14"/>
  <c r="L173" i="14"/>
  <c r="E173" i="14" s="1"/>
  <c r="G173" i="14"/>
  <c r="L177" i="14"/>
  <c r="E177" i="14" s="1"/>
  <c r="G177" i="14"/>
  <c r="L181" i="14"/>
  <c r="E181" i="14" s="1"/>
  <c r="G181" i="14"/>
  <c r="L185" i="14"/>
  <c r="E185" i="14" s="1"/>
  <c r="G185" i="14"/>
  <c r="L189" i="14"/>
  <c r="E189" i="14" s="1"/>
  <c r="G189" i="14"/>
  <c r="L193" i="14"/>
  <c r="E193" i="14" s="1"/>
  <c r="G193" i="14"/>
  <c r="L197" i="14"/>
  <c r="E197" i="14" s="1"/>
  <c r="G197" i="14"/>
  <c r="L201" i="14"/>
  <c r="E201" i="14" s="1"/>
  <c r="G201" i="14"/>
  <c r="L205" i="14"/>
  <c r="E205" i="14" s="1"/>
  <c r="G205" i="14"/>
  <c r="L209" i="14"/>
  <c r="E209" i="14" s="1"/>
  <c r="G209" i="14"/>
  <c r="L213" i="14"/>
  <c r="E213" i="14" s="1"/>
  <c r="G213" i="14"/>
  <c r="L217" i="14"/>
  <c r="E217" i="14" s="1"/>
  <c r="G217" i="14"/>
  <c r="G221" i="14"/>
  <c r="G225" i="14"/>
  <c r="G229" i="14"/>
  <c r="G233" i="14"/>
  <c r="G237" i="14"/>
  <c r="G241" i="14"/>
  <c r="G245" i="14"/>
  <c r="G249" i="14"/>
  <c r="G253" i="14"/>
  <c r="G259" i="14"/>
  <c r="G267" i="14"/>
  <c r="G275" i="14"/>
  <c r="G283" i="14"/>
  <c r="G291" i="14"/>
  <c r="G299" i="14"/>
  <c r="G307" i="14"/>
  <c r="G315" i="14"/>
  <c r="G323" i="14"/>
  <c r="G331" i="14"/>
  <c r="G339" i="14"/>
  <c r="G347" i="14"/>
  <c r="G355" i="14"/>
  <c r="G363" i="14"/>
  <c r="G371" i="14"/>
  <c r="G379" i="14"/>
  <c r="G387" i="14"/>
  <c r="G395" i="14"/>
  <c r="G403" i="14"/>
  <c r="G265" i="14"/>
  <c r="G281" i="14"/>
  <c r="G297" i="14"/>
  <c r="G313" i="14"/>
  <c r="G329" i="14"/>
  <c r="G345" i="14"/>
  <c r="G361" i="14"/>
  <c r="G377" i="14"/>
  <c r="G393" i="14"/>
  <c r="G409" i="14"/>
  <c r="X1231" i="6"/>
  <c r="F411" i="14"/>
  <c r="L8" i="14"/>
  <c r="E8" i="14" s="1"/>
  <c r="G8" i="14"/>
  <c r="L14" i="14"/>
  <c r="E14" i="14" s="1"/>
  <c r="G14" i="14"/>
  <c r="E176" i="14"/>
  <c r="G269" i="14"/>
  <c r="G285" i="14"/>
  <c r="G301" i="14"/>
  <c r="G317" i="14"/>
  <c r="G333" i="14"/>
  <c r="G349" i="14"/>
  <c r="G365" i="14"/>
  <c r="G381" i="14"/>
  <c r="G397" i="14"/>
  <c r="L16" i="14"/>
  <c r="E16" i="14" s="1"/>
  <c r="G16" i="14"/>
  <c r="L6" i="14"/>
  <c r="E6" i="14" s="1"/>
  <c r="G6" i="14"/>
  <c r="L22" i="14"/>
  <c r="E22" i="14" s="1"/>
  <c r="G22" i="14"/>
  <c r="T82" i="12"/>
  <c r="Q1233" i="6"/>
  <c r="P1232" i="6"/>
  <c r="X1232" i="6" s="1"/>
  <c r="L25" i="14"/>
  <c r="E25" i="14" s="1"/>
  <c r="G25" i="14"/>
  <c r="L33" i="14"/>
  <c r="E33" i="14" s="1"/>
  <c r="G33" i="14"/>
  <c r="L41" i="14"/>
  <c r="E41" i="14" s="1"/>
  <c r="G41" i="14"/>
  <c r="L49" i="14"/>
  <c r="E49" i="14" s="1"/>
  <c r="G49" i="14"/>
  <c r="L57" i="14"/>
  <c r="E57" i="14" s="1"/>
  <c r="G57" i="14"/>
  <c r="L65" i="14"/>
  <c r="E65" i="14" s="1"/>
  <c r="G65" i="14"/>
  <c r="L73" i="14"/>
  <c r="E73" i="14" s="1"/>
  <c r="G73" i="14"/>
  <c r="L81" i="14"/>
  <c r="E81" i="14" s="1"/>
  <c r="G81" i="14"/>
  <c r="L89" i="14"/>
  <c r="E89" i="14" s="1"/>
  <c r="G89" i="14"/>
  <c r="L27" i="14"/>
  <c r="E27" i="14" s="1"/>
  <c r="G27" i="14"/>
  <c r="L35" i="14"/>
  <c r="E35" i="14" s="1"/>
  <c r="G35" i="14"/>
  <c r="L43" i="14"/>
  <c r="E43" i="14" s="1"/>
  <c r="G43" i="14"/>
  <c r="L51" i="14"/>
  <c r="E51" i="14" s="1"/>
  <c r="G51" i="14"/>
  <c r="L59" i="14"/>
  <c r="E59" i="14" s="1"/>
  <c r="G59" i="14"/>
  <c r="L67" i="14"/>
  <c r="E67" i="14" s="1"/>
  <c r="G67" i="14"/>
  <c r="L75" i="14"/>
  <c r="E75" i="14" s="1"/>
  <c r="G75" i="14"/>
  <c r="L83" i="14"/>
  <c r="E83" i="14" s="1"/>
  <c r="G83" i="14"/>
  <c r="G255" i="14"/>
  <c r="G263" i="14"/>
  <c r="G271" i="14"/>
  <c r="G279" i="14"/>
  <c r="G287" i="14"/>
  <c r="G295" i="14"/>
  <c r="G303" i="14"/>
  <c r="G311" i="14"/>
  <c r="G319" i="14"/>
  <c r="G327" i="14"/>
  <c r="G335" i="14"/>
  <c r="G343" i="14"/>
  <c r="G351" i="14"/>
  <c r="G359" i="14"/>
  <c r="G367" i="14"/>
  <c r="G375" i="14"/>
  <c r="G383" i="14"/>
  <c r="G391" i="14"/>
  <c r="G399" i="14"/>
  <c r="G407" i="14"/>
  <c r="L91" i="14"/>
  <c r="E91" i="14" s="1"/>
  <c r="G91" i="14"/>
  <c r="L95" i="14"/>
  <c r="E95" i="14" s="1"/>
  <c r="G95" i="14"/>
  <c r="L99" i="14"/>
  <c r="E99" i="14" s="1"/>
  <c r="G99" i="14"/>
  <c r="L103" i="14"/>
  <c r="E103" i="14" s="1"/>
  <c r="G103" i="14"/>
  <c r="L107" i="14"/>
  <c r="E107" i="14" s="1"/>
  <c r="G107" i="14"/>
  <c r="L111" i="14"/>
  <c r="E111" i="14" s="1"/>
  <c r="G111" i="14"/>
  <c r="L115" i="14"/>
  <c r="E115" i="14" s="1"/>
  <c r="G115" i="14"/>
  <c r="L119" i="14"/>
  <c r="E119" i="14" s="1"/>
  <c r="G119" i="14"/>
  <c r="L123" i="14"/>
  <c r="E123" i="14" s="1"/>
  <c r="G123" i="14"/>
  <c r="L127" i="14"/>
  <c r="E127" i="14" s="1"/>
  <c r="G127" i="14"/>
  <c r="L131" i="14"/>
  <c r="E131" i="14" s="1"/>
  <c r="G131" i="14"/>
  <c r="L135" i="14"/>
  <c r="E135" i="14" s="1"/>
  <c r="G135" i="14"/>
  <c r="L139" i="14"/>
  <c r="E139" i="14" s="1"/>
  <c r="G139" i="14"/>
  <c r="L143" i="14"/>
  <c r="E143" i="14" s="1"/>
  <c r="G143" i="14"/>
  <c r="L147" i="14"/>
  <c r="E147" i="14" s="1"/>
  <c r="G147" i="14"/>
  <c r="L151" i="14"/>
  <c r="E151" i="14" s="1"/>
  <c r="G151" i="14"/>
  <c r="L155" i="14"/>
  <c r="E155" i="14" s="1"/>
  <c r="G155" i="14"/>
  <c r="L159" i="14"/>
  <c r="E159" i="14" s="1"/>
  <c r="G159" i="14"/>
  <c r="L163" i="14"/>
  <c r="E163" i="14" s="1"/>
  <c r="G163" i="14"/>
  <c r="L167" i="14"/>
  <c r="E167" i="14" s="1"/>
  <c r="G167" i="14"/>
  <c r="L171" i="14"/>
  <c r="E171" i="14" s="1"/>
  <c r="G171" i="14"/>
  <c r="L175" i="14"/>
  <c r="E175" i="14" s="1"/>
  <c r="G175" i="14"/>
  <c r="L179" i="14"/>
  <c r="E179" i="14" s="1"/>
  <c r="G179" i="14"/>
  <c r="L183" i="14"/>
  <c r="E183" i="14" s="1"/>
  <c r="G183" i="14"/>
  <c r="L187" i="14"/>
  <c r="E187" i="14" s="1"/>
  <c r="G187" i="14"/>
  <c r="L191" i="14"/>
  <c r="E191" i="14" s="1"/>
  <c r="G191" i="14"/>
  <c r="L195" i="14"/>
  <c r="E195" i="14" s="1"/>
  <c r="G195" i="14"/>
  <c r="L199" i="14"/>
  <c r="E199" i="14" s="1"/>
  <c r="G199" i="14"/>
  <c r="L203" i="14"/>
  <c r="E203" i="14" s="1"/>
  <c r="G203" i="14"/>
  <c r="L207" i="14"/>
  <c r="E207" i="14" s="1"/>
  <c r="G207" i="14"/>
  <c r="L211" i="14"/>
  <c r="E211" i="14" s="1"/>
  <c r="G211" i="14"/>
  <c r="L215" i="14"/>
  <c r="E215" i="14" s="1"/>
  <c r="G215" i="14"/>
  <c r="G219" i="14"/>
  <c r="G223" i="14"/>
  <c r="G227" i="14"/>
  <c r="G231" i="14"/>
  <c r="G235" i="14"/>
  <c r="G239" i="14"/>
  <c r="G243" i="14"/>
  <c r="G247" i="14"/>
  <c r="G251" i="14"/>
  <c r="G257" i="14"/>
  <c r="G273" i="14"/>
  <c r="G289" i="14"/>
  <c r="G305" i="14"/>
  <c r="G321" i="14"/>
  <c r="G337" i="14"/>
  <c r="G353" i="14"/>
  <c r="G369" i="14"/>
  <c r="G385" i="14"/>
  <c r="G401" i="14"/>
  <c r="AF3" i="16"/>
  <c r="Y11" i="6"/>
  <c r="U82" i="12"/>
  <c r="U77" i="12"/>
  <c r="AN73" i="12"/>
  <c r="AL72" i="12"/>
  <c r="AF4" i="16"/>
  <c r="AF7" i="16"/>
  <c r="AF6" i="16"/>
  <c r="AF2" i="16"/>
  <c r="AF5" i="16"/>
  <c r="AC8" i="16"/>
  <c r="AF8" i="16"/>
  <c r="AD9" i="16"/>
  <c r="Z9" i="6" l="1"/>
  <c r="AH8" i="6"/>
  <c r="AA8" i="6"/>
  <c r="P7" i="4"/>
  <c r="Q8" i="4"/>
  <c r="Q1234" i="6"/>
  <c r="P1233" i="6"/>
  <c r="G411" i="14"/>
  <c r="Y12" i="6"/>
  <c r="AF9" i="16"/>
  <c r="AD10" i="16"/>
  <c r="AC9" i="16"/>
  <c r="X1233" i="6" l="1"/>
  <c r="P1234" i="6"/>
  <c r="Q1235" i="6"/>
  <c r="AH9" i="6"/>
  <c r="AA9" i="6"/>
  <c r="Z10" i="6"/>
  <c r="Q9" i="4"/>
  <c r="P8" i="4"/>
  <c r="Y13" i="6"/>
  <c r="AD11" i="16"/>
  <c r="AF10" i="16"/>
  <c r="AC10" i="16"/>
  <c r="Q10" i="4" l="1"/>
  <c r="P9" i="4"/>
  <c r="Z11" i="6"/>
  <c r="AH10" i="6"/>
  <c r="AA10" i="6"/>
  <c r="Q1236" i="6"/>
  <c r="P1235" i="6"/>
  <c r="X1234" i="6"/>
  <c r="F412" i="14"/>
  <c r="Y14" i="6"/>
  <c r="AC11" i="16"/>
  <c r="AF11" i="16"/>
  <c r="AD12" i="16"/>
  <c r="Q1237" i="6" l="1"/>
  <c r="P1236" i="6"/>
  <c r="Q11" i="4"/>
  <c r="P10" i="4"/>
  <c r="G412" i="14"/>
  <c r="X1235" i="6"/>
  <c r="AH11" i="6"/>
  <c r="AA11" i="6"/>
  <c r="Z12" i="6"/>
  <c r="Y15" i="6"/>
  <c r="AF12" i="16"/>
  <c r="AD13" i="16"/>
  <c r="AC12" i="16"/>
  <c r="Z13" i="6" l="1"/>
  <c r="AH12" i="6"/>
  <c r="AA12" i="6"/>
  <c r="Q1238" i="6"/>
  <c r="P1237" i="6"/>
  <c r="Q12" i="4"/>
  <c r="P11" i="4"/>
  <c r="X1236" i="6"/>
  <c r="Y16" i="6"/>
  <c r="AC13" i="16"/>
  <c r="AD14" i="16"/>
  <c r="AF13" i="16"/>
  <c r="X1237" i="6" l="1"/>
  <c r="F413" i="14"/>
  <c r="P12" i="4"/>
  <c r="Q13" i="4"/>
  <c r="Q1239" i="6"/>
  <c r="P1238" i="6"/>
  <c r="AH13" i="6"/>
  <c r="AA13" i="6"/>
  <c r="Z14" i="6"/>
  <c r="Y17" i="6"/>
  <c r="AF14" i="16"/>
  <c r="AC14" i="16"/>
  <c r="AD15" i="16"/>
  <c r="Q1240" i="6" l="1"/>
  <c r="P1239" i="6"/>
  <c r="X1239" i="6" s="1"/>
  <c r="G413" i="14"/>
  <c r="AH14" i="6"/>
  <c r="Z15" i="6"/>
  <c r="AA14" i="6"/>
  <c r="X1238" i="6"/>
  <c r="Q14" i="4"/>
  <c r="P13" i="4"/>
  <c r="Y18" i="6"/>
  <c r="AD16" i="16"/>
  <c r="AC15" i="16"/>
  <c r="AF15" i="16"/>
  <c r="AH15" i="6" l="1"/>
  <c r="AA15" i="6"/>
  <c r="Z16" i="6"/>
  <c r="Q1241" i="6"/>
  <c r="P1240" i="6"/>
  <c r="Q15" i="4"/>
  <c r="P14" i="4"/>
  <c r="Y19" i="6"/>
  <c r="AC16" i="16"/>
  <c r="AF16" i="16"/>
  <c r="AD17" i="16"/>
  <c r="Q1242" i="6" l="1"/>
  <c r="P1241" i="6"/>
  <c r="X1241" i="6" s="1"/>
  <c r="AH16" i="6"/>
  <c r="Z17" i="6"/>
  <c r="AA16" i="6"/>
  <c r="P15" i="4"/>
  <c r="Q16" i="4"/>
  <c r="X1240" i="6"/>
  <c r="F414" i="14"/>
  <c r="Y20" i="6"/>
  <c r="AF17" i="16"/>
  <c r="AD18" i="16"/>
  <c r="AC17" i="16"/>
  <c r="AH17" i="6" l="1"/>
  <c r="AA17" i="6"/>
  <c r="Z18" i="6"/>
  <c r="Q17" i="4"/>
  <c r="P16" i="4"/>
  <c r="G414" i="14"/>
  <c r="Q1243" i="6"/>
  <c r="P1242" i="6"/>
  <c r="X1242" i="6" s="1"/>
  <c r="Y21" i="6"/>
  <c r="AD19" i="16"/>
  <c r="AC18" i="16"/>
  <c r="AF18" i="16"/>
  <c r="P1243" i="6" l="1"/>
  <c r="Q1244" i="6"/>
  <c r="P17" i="4"/>
  <c r="Q18" i="4"/>
  <c r="Z19" i="6"/>
  <c r="AH18" i="6"/>
  <c r="AA18" i="6"/>
  <c r="Y22" i="6"/>
  <c r="AC19" i="16"/>
  <c r="AF19" i="16"/>
  <c r="AD20" i="16"/>
  <c r="Q1245" i="6" l="1"/>
  <c r="P1244" i="6"/>
  <c r="X1244" i="6" s="1"/>
  <c r="AH19" i="6"/>
  <c r="AA19" i="6"/>
  <c r="Z20" i="6"/>
  <c r="P18" i="4"/>
  <c r="Q19" i="4"/>
  <c r="X1243" i="6"/>
  <c r="F415" i="14"/>
  <c r="Y23" i="6"/>
  <c r="AF20" i="16"/>
  <c r="AD21" i="16"/>
  <c r="AC20" i="16"/>
  <c r="P19" i="4" l="1"/>
  <c r="Q20" i="4"/>
  <c r="G415" i="14"/>
  <c r="Z21" i="6"/>
  <c r="AH20" i="6"/>
  <c r="AA20" i="6"/>
  <c r="Q1246" i="6"/>
  <c r="P1245" i="6"/>
  <c r="X1245" i="6" s="1"/>
  <c r="Y24" i="6"/>
  <c r="AC21" i="16"/>
  <c r="AD22" i="16"/>
  <c r="AF21" i="16"/>
  <c r="AH21" i="6" l="1"/>
  <c r="AA21" i="6"/>
  <c r="Z22" i="6"/>
  <c r="P1246" i="6"/>
  <c r="Q1247" i="6"/>
  <c r="Q21" i="4"/>
  <c r="P20" i="4"/>
  <c r="Y25" i="6"/>
  <c r="AF22" i="16"/>
  <c r="AC22" i="16"/>
  <c r="AD23" i="16"/>
  <c r="X1246" i="6" l="1"/>
  <c r="F416" i="14"/>
  <c r="Z23" i="6"/>
  <c r="AH22" i="6"/>
  <c r="AA22" i="6"/>
  <c r="P21" i="4"/>
  <c r="Q22" i="4"/>
  <c r="Q1248" i="6"/>
  <c r="P1247" i="6"/>
  <c r="X1247" i="6" s="1"/>
  <c r="Y26" i="6"/>
  <c r="AD24" i="16"/>
  <c r="AC23" i="16"/>
  <c r="AF23" i="16"/>
  <c r="P22" i="4" l="1"/>
  <c r="Q23" i="4"/>
  <c r="AH23" i="6"/>
  <c r="AA23" i="6"/>
  <c r="Z24" i="6"/>
  <c r="G416" i="14"/>
  <c r="Q1249" i="6"/>
  <c r="P1248" i="6"/>
  <c r="X1248" i="6" s="1"/>
  <c r="Y27" i="6"/>
  <c r="AC24" i="16"/>
  <c r="AF24" i="16"/>
  <c r="AD25" i="16"/>
  <c r="Q1250" i="6" l="1"/>
  <c r="P1249" i="6"/>
  <c r="Z25" i="6"/>
  <c r="AH24" i="6"/>
  <c r="AA24" i="6"/>
  <c r="Q24" i="4"/>
  <c r="P23" i="4"/>
  <c r="Y28" i="6"/>
  <c r="AF25" i="16"/>
  <c r="AD26" i="16"/>
  <c r="AC25" i="16"/>
  <c r="Q1251" i="6" l="1"/>
  <c r="P1250" i="6"/>
  <c r="X1250" i="6" s="1"/>
  <c r="Q25" i="4"/>
  <c r="P24" i="4"/>
  <c r="AH25" i="6"/>
  <c r="AA25" i="6"/>
  <c r="Z26" i="6"/>
  <c r="X1249" i="6"/>
  <c r="F417" i="14"/>
  <c r="Y29" i="6"/>
  <c r="AD27" i="16"/>
  <c r="AC26" i="16"/>
  <c r="AF26" i="16"/>
  <c r="Z27" i="6" l="1"/>
  <c r="AH26" i="6"/>
  <c r="AA26" i="6"/>
  <c r="Q26" i="4"/>
  <c r="P25" i="4"/>
  <c r="G417" i="14"/>
  <c r="Q1252" i="6"/>
  <c r="P1251" i="6"/>
  <c r="X1251" i="6" s="1"/>
  <c r="Y30" i="6"/>
  <c r="AC27" i="16"/>
  <c r="AF27" i="16"/>
  <c r="AD28" i="16"/>
  <c r="Q1253" i="6" l="1"/>
  <c r="P1252" i="6"/>
  <c r="AH27" i="6"/>
  <c r="AA27" i="6"/>
  <c r="Z28" i="6"/>
  <c r="P26" i="4"/>
  <c r="Q27" i="4"/>
  <c r="Y31" i="6"/>
  <c r="AF28" i="16"/>
  <c r="AD29" i="16"/>
  <c r="AC28" i="16"/>
  <c r="Q1254" i="6" l="1"/>
  <c r="P1253" i="6"/>
  <c r="X1253" i="6" s="1"/>
  <c r="P27" i="4"/>
  <c r="Q28" i="4"/>
  <c r="AH28" i="6"/>
  <c r="AA28" i="6"/>
  <c r="Z29" i="6"/>
  <c r="X1252" i="6"/>
  <c r="F418" i="14"/>
  <c r="Y32" i="6"/>
  <c r="AC29" i="16"/>
  <c r="AD30" i="16"/>
  <c r="AF29" i="16"/>
  <c r="Q29" i="4" l="1"/>
  <c r="P28" i="4"/>
  <c r="Z30" i="6"/>
  <c r="AH29" i="6"/>
  <c r="AA29" i="6"/>
  <c r="G418" i="14"/>
  <c r="Q1255" i="6"/>
  <c r="P1254" i="6"/>
  <c r="X1254" i="6" s="1"/>
  <c r="Y33" i="6"/>
  <c r="AF30" i="16"/>
  <c r="AC30" i="16"/>
  <c r="AD31" i="16"/>
  <c r="P1255" i="6" l="1"/>
  <c r="Q1256" i="6"/>
  <c r="Q30" i="4"/>
  <c r="P29" i="4"/>
  <c r="AH30" i="6"/>
  <c r="AA30" i="6"/>
  <c r="Z31" i="6"/>
  <c r="Y34" i="6"/>
  <c r="AD32" i="16"/>
  <c r="AC31" i="16"/>
  <c r="AF31" i="16"/>
  <c r="AH31" i="6" l="1"/>
  <c r="Z32" i="6"/>
  <c r="AA31" i="6"/>
  <c r="Q1257" i="6"/>
  <c r="P1256" i="6"/>
  <c r="X1256" i="6" s="1"/>
  <c r="Q31" i="4"/>
  <c r="P30" i="4"/>
  <c r="X1255" i="6"/>
  <c r="F419" i="14"/>
  <c r="Y35" i="6"/>
  <c r="AC32" i="16"/>
  <c r="AF32" i="16"/>
  <c r="AD33" i="16"/>
  <c r="AD34" i="16" s="1"/>
  <c r="P31" i="4" l="1"/>
  <c r="Q32" i="4"/>
  <c r="G419" i="14"/>
  <c r="AH32" i="6"/>
  <c r="AA32" i="6"/>
  <c r="Z33" i="6"/>
  <c r="Q1258" i="6"/>
  <c r="P1257" i="6"/>
  <c r="X1257" i="6" s="1"/>
  <c r="Y36" i="6"/>
  <c r="AD35" i="16"/>
  <c r="AC34" i="16"/>
  <c r="AF34" i="16"/>
  <c r="AF33" i="16"/>
  <c r="AC33" i="16"/>
  <c r="P32" i="4" l="1"/>
  <c r="Q33" i="4"/>
  <c r="AH33" i="6"/>
  <c r="AA33" i="6"/>
  <c r="Z34" i="6"/>
  <c r="P1258" i="6"/>
  <c r="Q1259" i="6"/>
  <c r="Y37" i="6"/>
  <c r="AC35" i="16"/>
  <c r="AF35" i="16"/>
  <c r="P33" i="4" l="1"/>
  <c r="Q34" i="4"/>
  <c r="Z35" i="6"/>
  <c r="AH34" i="6"/>
  <c r="AA34" i="6"/>
  <c r="Q1260" i="6"/>
  <c r="P1259" i="6"/>
  <c r="X1259" i="6" s="1"/>
  <c r="X1258" i="6"/>
  <c r="F420" i="14"/>
  <c r="Y38" i="6"/>
  <c r="AH35" i="6" l="1"/>
  <c r="AA35" i="6"/>
  <c r="Z36" i="6"/>
  <c r="G420" i="14"/>
  <c r="Q1261" i="6"/>
  <c r="P1260" i="6"/>
  <c r="X1260" i="6" s="1"/>
  <c r="P34" i="4"/>
  <c r="Q35" i="4"/>
  <c r="Y39" i="6"/>
  <c r="Z37" i="6" l="1"/>
  <c r="AH36" i="6"/>
  <c r="AA36" i="6"/>
  <c r="Q1262" i="6"/>
  <c r="P1261" i="6"/>
  <c r="Q36" i="4"/>
  <c r="P35" i="4"/>
  <c r="Y40" i="6"/>
  <c r="P36" i="4" l="1"/>
  <c r="Q37" i="4"/>
  <c r="X1261" i="6"/>
  <c r="F421" i="14"/>
  <c r="AH37" i="6"/>
  <c r="AA37" i="6"/>
  <c r="Z38" i="6"/>
  <c r="Q1263" i="6"/>
  <c r="P1262" i="6"/>
  <c r="X1262" i="6" s="1"/>
  <c r="Y41" i="6"/>
  <c r="AH38" i="6" l="1"/>
  <c r="AA38" i="6"/>
  <c r="Z39" i="6"/>
  <c r="P37" i="4"/>
  <c r="Q38" i="4"/>
  <c r="Q1264" i="6"/>
  <c r="P1263" i="6"/>
  <c r="X1263" i="6" s="1"/>
  <c r="G421" i="14"/>
  <c r="Y42" i="6"/>
  <c r="Q39" i="4" l="1"/>
  <c r="P38" i="4"/>
  <c r="Z40" i="6"/>
  <c r="AH39" i="6"/>
  <c r="AA39" i="6"/>
  <c r="Q1265" i="6"/>
  <c r="P1264" i="6"/>
  <c r="Y43" i="6"/>
  <c r="Q1266" i="6" l="1"/>
  <c r="P1265" i="6"/>
  <c r="X1265" i="6" s="1"/>
  <c r="P39" i="4"/>
  <c r="Q40" i="4"/>
  <c r="X1264" i="6"/>
  <c r="F422" i="14"/>
  <c r="AH40" i="6"/>
  <c r="AA40" i="6"/>
  <c r="Z41" i="6"/>
  <c r="Y44" i="6"/>
  <c r="G422" i="14" l="1"/>
  <c r="Z42" i="6"/>
  <c r="AH41" i="6"/>
  <c r="AA41" i="6"/>
  <c r="P40" i="4"/>
  <c r="Q41" i="4"/>
  <c r="Q1267" i="6"/>
  <c r="P1266" i="6"/>
  <c r="X1266" i="6" s="1"/>
  <c r="Y45" i="6"/>
  <c r="P41" i="4" l="1"/>
  <c r="Q42" i="4"/>
  <c r="P1267" i="6"/>
  <c r="Q1268" i="6"/>
  <c r="AH42" i="6"/>
  <c r="AA42" i="6"/>
  <c r="Z43" i="6"/>
  <c r="Y46" i="6"/>
  <c r="Z44" i="6" l="1"/>
  <c r="AH43" i="6"/>
  <c r="AA43" i="6"/>
  <c r="Q43" i="4"/>
  <c r="P42" i="4"/>
  <c r="Q1269" i="6"/>
  <c r="P1268" i="6"/>
  <c r="X1268" i="6" s="1"/>
  <c r="X1267" i="6"/>
  <c r="F423" i="14"/>
  <c r="Y47" i="6"/>
  <c r="Q1270" i="6" l="1"/>
  <c r="P1269" i="6"/>
  <c r="X1269" i="6" s="1"/>
  <c r="G423" i="14"/>
  <c r="P43" i="4"/>
  <c r="Q44" i="4"/>
  <c r="AH44" i="6"/>
  <c r="AA44" i="6"/>
  <c r="Z45" i="6"/>
  <c r="Y48" i="6"/>
  <c r="AH45" i="6" l="1"/>
  <c r="AA45" i="6"/>
  <c r="Z46" i="6"/>
  <c r="P44" i="4"/>
  <c r="Q45" i="4"/>
  <c r="P1270" i="6"/>
  <c r="Q1271" i="6"/>
  <c r="Y49" i="6"/>
  <c r="Q1272" i="6" l="1"/>
  <c r="P1271" i="6"/>
  <c r="X1271" i="6" s="1"/>
  <c r="X1270" i="6"/>
  <c r="F424" i="14"/>
  <c r="Z47" i="6"/>
  <c r="AH46" i="6"/>
  <c r="AA46" i="6"/>
  <c r="Q46" i="4"/>
  <c r="P45" i="4"/>
  <c r="Y50" i="6"/>
  <c r="Q47" i="4" l="1"/>
  <c r="P46" i="4"/>
  <c r="G424" i="14"/>
  <c r="AH47" i="6"/>
  <c r="AA47" i="6"/>
  <c r="Z48" i="6"/>
  <c r="Q1273" i="6"/>
  <c r="P1272" i="6"/>
  <c r="X1272" i="6" s="1"/>
  <c r="Y51" i="6"/>
  <c r="Q1274" i="6" l="1"/>
  <c r="P1273" i="6"/>
  <c r="Z49" i="6"/>
  <c r="AH48" i="6"/>
  <c r="AA48" i="6"/>
  <c r="Q48" i="4"/>
  <c r="P47" i="4"/>
  <c r="Y52" i="6"/>
  <c r="Q49" i="4" l="1"/>
  <c r="P48" i="4"/>
  <c r="AH49" i="6"/>
  <c r="Z50" i="6"/>
  <c r="AA49" i="6"/>
  <c r="X1273" i="6"/>
  <c r="F425" i="14"/>
  <c r="Q1275" i="6"/>
  <c r="P1274" i="6"/>
  <c r="X1274" i="6" s="1"/>
  <c r="Y53" i="6"/>
  <c r="AH50" i="6" l="1"/>
  <c r="AA50" i="6"/>
  <c r="Z51" i="6"/>
  <c r="G425" i="14"/>
  <c r="Q1276" i="6"/>
  <c r="P1275" i="6"/>
  <c r="X1275" i="6" s="1"/>
  <c r="Q50" i="4"/>
  <c r="P49" i="4"/>
  <c r="Y54" i="6"/>
  <c r="P50" i="4" l="1"/>
  <c r="Q51" i="4"/>
  <c r="Q1277" i="6"/>
  <c r="P1276" i="6"/>
  <c r="Z52" i="6"/>
  <c r="AH51" i="6"/>
  <c r="AA51" i="6"/>
  <c r="Y55" i="6"/>
  <c r="Q1278" i="6" l="1"/>
  <c r="P1277" i="6"/>
  <c r="X1277" i="6" s="1"/>
  <c r="AH52" i="6"/>
  <c r="Z53" i="6"/>
  <c r="AA52" i="6"/>
  <c r="P51" i="4"/>
  <c r="Q52" i="4"/>
  <c r="X1276" i="6"/>
  <c r="F426" i="14"/>
  <c r="Y56" i="6"/>
  <c r="AH53" i="6" l="1"/>
  <c r="AA53" i="6"/>
  <c r="Z54" i="6"/>
  <c r="P52" i="4"/>
  <c r="Q53" i="4"/>
  <c r="G426" i="14"/>
  <c r="Q1279" i="6"/>
  <c r="P1278" i="6"/>
  <c r="X1278" i="6" s="1"/>
  <c r="Y57" i="6"/>
  <c r="Q54" i="4" l="1"/>
  <c r="P53" i="4"/>
  <c r="P1279" i="6"/>
  <c r="Q1280" i="6"/>
  <c r="Z55" i="6"/>
  <c r="AH54" i="6"/>
  <c r="AA54" i="6"/>
  <c r="Y58" i="6"/>
  <c r="AH55" i="6" l="1"/>
  <c r="AA55" i="6"/>
  <c r="Z56" i="6"/>
  <c r="Q1281" i="6"/>
  <c r="P1280" i="6"/>
  <c r="X1280" i="6" s="1"/>
  <c r="P54" i="4"/>
  <c r="Q55" i="4"/>
  <c r="X1279" i="6"/>
  <c r="F427" i="14"/>
  <c r="Y59" i="6"/>
  <c r="Q1282" i="6" l="1"/>
  <c r="P1281" i="6"/>
  <c r="X1281" i="6" s="1"/>
  <c r="P55" i="4"/>
  <c r="Q56" i="4"/>
  <c r="AH56" i="6"/>
  <c r="AA56" i="6"/>
  <c r="Z57" i="6"/>
  <c r="G427" i="14"/>
  <c r="Y60" i="6"/>
  <c r="Q57" i="4" l="1"/>
  <c r="P56" i="4"/>
  <c r="P1282" i="6"/>
  <c r="Q1283" i="6"/>
  <c r="AH57" i="6"/>
  <c r="AA57" i="6"/>
  <c r="Z58" i="6"/>
  <c r="Y61" i="6"/>
  <c r="AH58" i="6" l="1"/>
  <c r="AA58" i="6"/>
  <c r="Z59" i="6"/>
  <c r="X1282" i="6"/>
  <c r="F428" i="14"/>
  <c r="P57" i="4"/>
  <c r="Q58" i="4"/>
  <c r="Q1284" i="6"/>
  <c r="P1283" i="6"/>
  <c r="X1283" i="6" s="1"/>
  <c r="Y62" i="6"/>
  <c r="P58" i="4" l="1"/>
  <c r="Q59" i="4"/>
  <c r="AH59" i="6"/>
  <c r="Z60" i="6"/>
  <c r="AA59" i="6"/>
  <c r="Q1285" i="6"/>
  <c r="P1284" i="6"/>
  <c r="X1284" i="6" s="1"/>
  <c r="G428" i="14"/>
  <c r="Y63" i="6"/>
  <c r="Q1286" i="6" l="1"/>
  <c r="P1285" i="6"/>
  <c r="AH60" i="6"/>
  <c r="AA60" i="6"/>
  <c r="Z61" i="6"/>
  <c r="Q60" i="4"/>
  <c r="P59" i="4"/>
  <c r="Y64" i="6"/>
  <c r="X1285" i="6" l="1"/>
  <c r="F429" i="14"/>
  <c r="Q61" i="4"/>
  <c r="P60" i="4"/>
  <c r="Z62" i="6"/>
  <c r="AH61" i="6"/>
  <c r="AA61" i="6"/>
  <c r="Q1287" i="6"/>
  <c r="P1286" i="6"/>
  <c r="X1286" i="6" s="1"/>
  <c r="Y65" i="6"/>
  <c r="Q1288" i="6" l="1"/>
  <c r="P1287" i="6"/>
  <c r="X1287" i="6" s="1"/>
  <c r="P61" i="4"/>
  <c r="Q62" i="4"/>
  <c r="G429" i="14"/>
  <c r="AH62" i="6"/>
  <c r="Z63" i="6"/>
  <c r="AA62" i="6"/>
  <c r="Y66" i="6"/>
  <c r="AH63" i="6" l="1"/>
  <c r="AA63" i="6"/>
  <c r="Z64" i="6"/>
  <c r="Q63" i="4"/>
  <c r="P62" i="4"/>
  <c r="Q1289" i="6"/>
  <c r="P1288" i="6"/>
  <c r="Y67" i="6"/>
  <c r="P63" i="4" l="1"/>
  <c r="Q64" i="4"/>
  <c r="X1288" i="6"/>
  <c r="F430" i="14"/>
  <c r="Z65" i="6"/>
  <c r="AH64" i="6"/>
  <c r="AA64" i="6"/>
  <c r="Q1290" i="6"/>
  <c r="P1289" i="6"/>
  <c r="X1289" i="6" s="1"/>
  <c r="Y68" i="6"/>
  <c r="Q1291" i="6" l="1"/>
  <c r="P1290" i="6"/>
  <c r="X1290" i="6" s="1"/>
  <c r="G430" i="14"/>
  <c r="AH65" i="6"/>
  <c r="AA65" i="6"/>
  <c r="Z66" i="6"/>
  <c r="P64" i="4"/>
  <c r="Q65" i="4"/>
  <c r="Y69" i="6"/>
  <c r="Q66" i="4" l="1"/>
  <c r="P65" i="4"/>
  <c r="Z67" i="6"/>
  <c r="AH66" i="6"/>
  <c r="AA66" i="6"/>
  <c r="P1291" i="6"/>
  <c r="Q1292" i="6"/>
  <c r="Y70" i="6"/>
  <c r="X1291" i="6" l="1"/>
  <c r="F431" i="14"/>
  <c r="Q1293" i="6"/>
  <c r="P1292" i="6"/>
  <c r="X1292" i="6" s="1"/>
  <c r="AH67" i="6"/>
  <c r="AA67" i="6"/>
  <c r="Z68" i="6"/>
  <c r="P66" i="4"/>
  <c r="Q67" i="4"/>
  <c r="Y71" i="6"/>
  <c r="AH68" i="6" l="1"/>
  <c r="AA68" i="6"/>
  <c r="Z69" i="6"/>
  <c r="Q1294" i="6"/>
  <c r="P1293" i="6"/>
  <c r="X1293" i="6" s="1"/>
  <c r="P67" i="4"/>
  <c r="Q68" i="4"/>
  <c r="G431" i="14"/>
  <c r="Y72" i="6"/>
  <c r="Z70" i="6" l="1"/>
  <c r="AH69" i="6"/>
  <c r="AA69" i="6"/>
  <c r="P68" i="4"/>
  <c r="Q69" i="4"/>
  <c r="P1294" i="6"/>
  <c r="Q1295" i="6"/>
  <c r="Y73" i="6"/>
  <c r="X1294" i="6" l="1"/>
  <c r="F432" i="14"/>
  <c r="Q1296" i="6"/>
  <c r="P1295" i="6"/>
  <c r="X1295" i="6" s="1"/>
  <c r="P69" i="4"/>
  <c r="Q70" i="4"/>
  <c r="AH70" i="6"/>
  <c r="AA70" i="6"/>
  <c r="Z71" i="6"/>
  <c r="Y74" i="6"/>
  <c r="Q1297" i="6" l="1"/>
  <c r="P1296" i="6"/>
  <c r="X1296" i="6" s="1"/>
  <c r="Q71" i="4"/>
  <c r="P70" i="4"/>
  <c r="Z72" i="6"/>
  <c r="AH71" i="6"/>
  <c r="AA71" i="6"/>
  <c r="G432" i="14"/>
  <c r="Y75" i="6"/>
  <c r="P71" i="4" l="1"/>
  <c r="Q72" i="4"/>
  <c r="Q1298" i="6"/>
  <c r="P1297" i="6"/>
  <c r="AH72" i="6"/>
  <c r="AA72" i="6"/>
  <c r="Z73" i="6"/>
  <c r="Y76" i="6"/>
  <c r="Q73" i="4" l="1"/>
  <c r="P72" i="4"/>
  <c r="X1297" i="6"/>
  <c r="F433" i="14"/>
  <c r="AH73" i="6"/>
  <c r="AA73" i="6"/>
  <c r="Z74" i="6"/>
  <c r="Q1299" i="6"/>
  <c r="P1298" i="6"/>
  <c r="X1298" i="6" s="1"/>
  <c r="Y77" i="6"/>
  <c r="G433" i="14" l="1"/>
  <c r="AH74" i="6"/>
  <c r="AA74" i="6"/>
  <c r="Z75" i="6"/>
  <c r="Q1300" i="6"/>
  <c r="P1299" i="6"/>
  <c r="X1299" i="6" s="1"/>
  <c r="Q74" i="4"/>
  <c r="P73" i="4"/>
  <c r="Y78" i="6"/>
  <c r="Q75" i="4" l="1"/>
  <c r="P74" i="4"/>
  <c r="Q1301" i="6"/>
  <c r="P1300" i="6"/>
  <c r="Z76" i="6"/>
  <c r="AH75" i="6"/>
  <c r="AA75" i="6"/>
  <c r="Y79" i="6"/>
  <c r="Q1302" i="6" l="1"/>
  <c r="P1301" i="6"/>
  <c r="X1301" i="6" s="1"/>
  <c r="AH76" i="6"/>
  <c r="AA76" i="6"/>
  <c r="Z77" i="6"/>
  <c r="Q76" i="4"/>
  <c r="P75" i="4"/>
  <c r="X1300" i="6"/>
  <c r="F434" i="14"/>
  <c r="Y80" i="6"/>
  <c r="G434" i="14" l="1"/>
  <c r="Q77" i="4"/>
  <c r="P76" i="4"/>
  <c r="Z78" i="6"/>
  <c r="AH77" i="6"/>
  <c r="AA77" i="6"/>
  <c r="Q1303" i="6"/>
  <c r="P1302" i="6"/>
  <c r="X1302" i="6" s="1"/>
  <c r="Y81" i="6"/>
  <c r="AH78" i="6" l="1"/>
  <c r="AA78" i="6"/>
  <c r="Z79" i="6"/>
  <c r="P1303" i="6"/>
  <c r="Q1304" i="6"/>
  <c r="Q78" i="4"/>
  <c r="P77" i="4"/>
  <c r="Y82" i="6"/>
  <c r="Q79" i="4" l="1"/>
  <c r="P78" i="4"/>
  <c r="Z80" i="6"/>
  <c r="AH79" i="6"/>
  <c r="AA79" i="6"/>
  <c r="Q1305" i="6"/>
  <c r="P1304" i="6"/>
  <c r="X1304" i="6" s="1"/>
  <c r="X1303" i="6"/>
  <c r="F435" i="14"/>
  <c r="Y83" i="6"/>
  <c r="AH80" i="6" l="1"/>
  <c r="AA80" i="6"/>
  <c r="Z81" i="6"/>
  <c r="G435" i="14"/>
  <c r="Q1306" i="6"/>
  <c r="P1305" i="6"/>
  <c r="X1305" i="6" s="1"/>
  <c r="Q80" i="4"/>
  <c r="P79" i="4"/>
  <c r="Y84" i="6"/>
  <c r="Q81" i="4" l="1"/>
  <c r="P80" i="4"/>
  <c r="AH81" i="6"/>
  <c r="AA81" i="6"/>
  <c r="Z82" i="6"/>
  <c r="P1306" i="6"/>
  <c r="Q1307" i="6"/>
  <c r="Y85" i="6"/>
  <c r="Q1308" i="6" l="1"/>
  <c r="P1307" i="6"/>
  <c r="X1307" i="6" s="1"/>
  <c r="Z83" i="6"/>
  <c r="AH82" i="6"/>
  <c r="AA82" i="6"/>
  <c r="X1306" i="6"/>
  <c r="F436" i="14"/>
  <c r="Q82" i="4"/>
  <c r="P81" i="4"/>
  <c r="Y86" i="6"/>
  <c r="G436" i="14" l="1"/>
  <c r="AH83" i="6"/>
  <c r="AA83" i="6"/>
  <c r="Z84" i="6"/>
  <c r="P82" i="4"/>
  <c r="Q83" i="4"/>
  <c r="Q1309" i="6"/>
  <c r="P1308" i="6"/>
  <c r="X1308" i="6" s="1"/>
  <c r="Y87" i="6"/>
  <c r="Q1310" i="6" l="1"/>
  <c r="P1309" i="6"/>
  <c r="Q84" i="4"/>
  <c r="P83" i="4"/>
  <c r="AH84" i="6"/>
  <c r="AA84" i="6"/>
  <c r="Z85" i="6"/>
  <c r="Y88" i="6"/>
  <c r="P84" i="4" l="1"/>
  <c r="Q85" i="4"/>
  <c r="Z86" i="6"/>
  <c r="AH85" i="6"/>
  <c r="AA85" i="6"/>
  <c r="X1309" i="6"/>
  <c r="F437" i="14"/>
  <c r="Q1311" i="6"/>
  <c r="P1310" i="6"/>
  <c r="X1310" i="6" s="1"/>
  <c r="Y89" i="6"/>
  <c r="G437" i="14" l="1"/>
  <c r="AH86" i="6"/>
  <c r="AA86" i="6"/>
  <c r="Z87" i="6"/>
  <c r="P85" i="4"/>
  <c r="Q86" i="4"/>
  <c r="Q1312" i="6"/>
  <c r="P1311" i="6"/>
  <c r="X1311" i="6" s="1"/>
  <c r="Y90" i="6"/>
  <c r="Q1313" i="6" l="1"/>
  <c r="P1312" i="6"/>
  <c r="Z88" i="6"/>
  <c r="AH87" i="6"/>
  <c r="AA87" i="6"/>
  <c r="Q87" i="4"/>
  <c r="P86" i="4"/>
  <c r="Y91" i="6"/>
  <c r="X1312" i="6" l="1"/>
  <c r="F438" i="14"/>
  <c r="Q88" i="4"/>
  <c r="P87" i="4"/>
  <c r="Q1314" i="6"/>
  <c r="P1313" i="6"/>
  <c r="X1313" i="6" s="1"/>
  <c r="AH88" i="6"/>
  <c r="AA88" i="6"/>
  <c r="Z89" i="6"/>
  <c r="Y92" i="6"/>
  <c r="P88" i="4" l="1"/>
  <c r="Q89" i="4"/>
  <c r="Z90" i="6"/>
  <c r="AH89" i="6"/>
  <c r="AA89" i="6"/>
  <c r="Q1315" i="6"/>
  <c r="P1314" i="6"/>
  <c r="X1314" i="6" s="1"/>
  <c r="G438" i="14"/>
  <c r="Y93" i="6"/>
  <c r="AH90" i="6" l="1"/>
  <c r="AA90" i="6"/>
  <c r="Z91" i="6"/>
  <c r="P1315" i="6"/>
  <c r="Q1316" i="6"/>
  <c r="Q90" i="4"/>
  <c r="P89" i="4"/>
  <c r="Y94" i="6"/>
  <c r="P90" i="4" l="1"/>
  <c r="Q91" i="4"/>
  <c r="Q1317" i="6"/>
  <c r="P1316" i="6"/>
  <c r="X1316" i="6" s="1"/>
  <c r="Z92" i="6"/>
  <c r="AH91" i="6"/>
  <c r="AA91" i="6"/>
  <c r="X1315" i="6"/>
  <c r="F439" i="14"/>
  <c r="Y95" i="6"/>
  <c r="Q1318" i="6" l="1"/>
  <c r="P1317" i="6"/>
  <c r="X1317" i="6" s="1"/>
  <c r="Q92" i="4"/>
  <c r="P91" i="4"/>
  <c r="G439" i="14"/>
  <c r="AH92" i="6"/>
  <c r="AA92" i="6"/>
  <c r="Z93" i="6"/>
  <c r="Y96" i="6"/>
  <c r="AH93" i="6" l="1"/>
  <c r="AA93" i="6"/>
  <c r="Z94" i="6"/>
  <c r="P1318" i="6"/>
  <c r="Q1319" i="6"/>
  <c r="Q93" i="4"/>
  <c r="P92" i="4"/>
  <c r="Y97" i="6"/>
  <c r="P93" i="4" l="1"/>
  <c r="Q94" i="4"/>
  <c r="Q1320" i="6"/>
  <c r="P1319" i="6"/>
  <c r="X1319" i="6" s="1"/>
  <c r="X1318" i="6"/>
  <c r="F440" i="14"/>
  <c r="Z95" i="6"/>
  <c r="AH94" i="6"/>
  <c r="AA94" i="6"/>
  <c r="Y98" i="6"/>
  <c r="G440" i="14" l="1"/>
  <c r="AH95" i="6"/>
  <c r="AA95" i="6"/>
  <c r="Z96" i="6"/>
  <c r="Q1321" i="6"/>
  <c r="P1320" i="6"/>
  <c r="X1320" i="6" s="1"/>
  <c r="Q95" i="4"/>
  <c r="P94" i="4"/>
  <c r="Y99" i="6"/>
  <c r="P95" i="4" l="1"/>
  <c r="Q96" i="4"/>
  <c r="Q1322" i="6"/>
  <c r="P1321" i="6"/>
  <c r="Z97" i="6"/>
  <c r="AH96" i="6"/>
  <c r="AA96" i="6"/>
  <c r="Y100" i="6"/>
  <c r="Q1323" i="6" l="1"/>
  <c r="P1322" i="6"/>
  <c r="X1322" i="6" s="1"/>
  <c r="AH97" i="6"/>
  <c r="AA97" i="6"/>
  <c r="Z98" i="6"/>
  <c r="Q97" i="4"/>
  <c r="P96" i="4"/>
  <c r="X1321" i="6"/>
  <c r="F441" i="14"/>
  <c r="Y101" i="6"/>
  <c r="P97" i="4" l="1"/>
  <c r="Q98" i="4"/>
  <c r="G441" i="14"/>
  <c r="Z99" i="6"/>
  <c r="AH98" i="6"/>
  <c r="AA98" i="6"/>
  <c r="Q1324" i="6"/>
  <c r="P1323" i="6"/>
  <c r="X1323" i="6" s="1"/>
  <c r="Y102" i="6"/>
  <c r="AH99" i="6" l="1"/>
  <c r="AA99" i="6"/>
  <c r="Z100" i="6"/>
  <c r="Q99" i="4"/>
  <c r="P98" i="4"/>
  <c r="Q1325" i="6"/>
  <c r="P1324" i="6"/>
  <c r="Y103" i="6"/>
  <c r="X1324" i="6" l="1"/>
  <c r="F442" i="14"/>
  <c r="Q100" i="4"/>
  <c r="P99" i="4"/>
  <c r="Q1326" i="6"/>
  <c r="P1325" i="6"/>
  <c r="X1325" i="6" s="1"/>
  <c r="Z101" i="6"/>
  <c r="AH100" i="6"/>
  <c r="AA100" i="6"/>
  <c r="Y104" i="6"/>
  <c r="AH101" i="6" l="1"/>
  <c r="AA101" i="6"/>
  <c r="Z102" i="6"/>
  <c r="Q101" i="4"/>
  <c r="P100" i="4"/>
  <c r="G442" i="14"/>
  <c r="Q1327" i="6"/>
  <c r="P1326" i="6"/>
  <c r="X1326" i="6" s="1"/>
  <c r="Y105" i="6"/>
  <c r="P101" i="4" l="1"/>
  <c r="Q102" i="4"/>
  <c r="Z103" i="6"/>
  <c r="AH102" i="6"/>
  <c r="AA102" i="6"/>
  <c r="P1327" i="6"/>
  <c r="Q1328" i="6"/>
  <c r="Y106" i="6"/>
  <c r="Q1329" i="6" l="1"/>
  <c r="P1328" i="6"/>
  <c r="X1328" i="6" s="1"/>
  <c r="Q103" i="4"/>
  <c r="P102" i="4"/>
  <c r="X1327" i="6"/>
  <c r="F443" i="14"/>
  <c r="AH103" i="6"/>
  <c r="AA103" i="6"/>
  <c r="Z104" i="6"/>
  <c r="Y107" i="6"/>
  <c r="Q104" i="4" l="1"/>
  <c r="P103" i="4"/>
  <c r="AH104" i="6"/>
  <c r="AA104" i="6"/>
  <c r="Z105" i="6"/>
  <c r="G443" i="14"/>
  <c r="Q1330" i="6"/>
  <c r="P1329" i="6"/>
  <c r="X1329" i="6" s="1"/>
  <c r="Y108" i="6"/>
  <c r="P1330" i="6" l="1"/>
  <c r="Q1331" i="6"/>
  <c r="Z106" i="6"/>
  <c r="AH105" i="6"/>
  <c r="AA105" i="6"/>
  <c r="P104" i="4"/>
  <c r="Q105" i="4"/>
  <c r="Y109" i="6"/>
  <c r="AH106" i="6" l="1"/>
  <c r="AA106" i="6"/>
  <c r="Z107" i="6"/>
  <c r="Q1332" i="6"/>
  <c r="P1331" i="6"/>
  <c r="X1331" i="6" s="1"/>
  <c r="Q106" i="4"/>
  <c r="P105" i="4"/>
  <c r="X1330" i="6"/>
  <c r="F444" i="14"/>
  <c r="Y110" i="6"/>
  <c r="G444" i="14" l="1"/>
  <c r="Q107" i="4"/>
  <c r="P106" i="4"/>
  <c r="AH107" i="6"/>
  <c r="AA107" i="6"/>
  <c r="Z108" i="6"/>
  <c r="Q1333" i="6"/>
  <c r="P1332" i="6"/>
  <c r="X1332" i="6" s="1"/>
  <c r="Y111" i="6"/>
  <c r="Z109" i="6" l="1"/>
  <c r="AH108" i="6"/>
  <c r="AA108" i="6"/>
  <c r="Q1334" i="6"/>
  <c r="P1333" i="6"/>
  <c r="Q108" i="4"/>
  <c r="P107" i="4"/>
  <c r="Y112" i="6"/>
  <c r="X1333" i="6" l="1"/>
  <c r="F445" i="14"/>
  <c r="AH109" i="6"/>
  <c r="AA109" i="6"/>
  <c r="Z110" i="6"/>
  <c r="P108" i="4"/>
  <c r="Q109" i="4"/>
  <c r="Q1335" i="6"/>
  <c r="P1334" i="6"/>
  <c r="X1334" i="6" s="1"/>
  <c r="Y113" i="6"/>
  <c r="Q1336" i="6" l="1"/>
  <c r="P1335" i="6"/>
  <c r="X1335" i="6" s="1"/>
  <c r="Q110" i="4"/>
  <c r="P109" i="4"/>
  <c r="G445" i="14"/>
  <c r="AH110" i="6"/>
  <c r="AA110" i="6"/>
  <c r="Z111" i="6"/>
  <c r="Y114" i="6"/>
  <c r="P110" i="4" l="1"/>
  <c r="Q111" i="4"/>
  <c r="Z112" i="6"/>
  <c r="AH111" i="6"/>
  <c r="AA111" i="6"/>
  <c r="Q1337" i="6"/>
  <c r="P1336" i="6"/>
  <c r="Y115" i="6"/>
  <c r="X1336" i="6" l="1"/>
  <c r="F446" i="14"/>
  <c r="Q1338" i="6"/>
  <c r="P1337" i="6"/>
  <c r="X1337" i="6" s="1"/>
  <c r="AH112" i="6"/>
  <c r="AA112" i="6"/>
  <c r="Z113" i="6"/>
  <c r="Q112" i="4"/>
  <c r="P111" i="4"/>
  <c r="Y116" i="6"/>
  <c r="P112" i="4" l="1"/>
  <c r="Q113" i="4"/>
  <c r="Z114" i="6"/>
  <c r="AH113" i="6"/>
  <c r="AA113" i="6"/>
  <c r="Q1339" i="6"/>
  <c r="P1338" i="6"/>
  <c r="X1338" i="6" s="1"/>
  <c r="G446" i="14"/>
  <c r="Y117" i="6"/>
  <c r="AH114" i="6" l="1"/>
  <c r="AA114" i="6"/>
  <c r="Z115" i="6"/>
  <c r="P1339" i="6"/>
  <c r="Q1340" i="6"/>
  <c r="Q114" i="4"/>
  <c r="P113" i="4"/>
  <c r="Y118" i="6"/>
  <c r="Z116" i="6" l="1"/>
  <c r="AH115" i="6"/>
  <c r="AA115" i="6"/>
  <c r="P114" i="4"/>
  <c r="Q115" i="4"/>
  <c r="X1339" i="6"/>
  <c r="F447" i="14"/>
  <c r="Q1341" i="6"/>
  <c r="P1340" i="6"/>
  <c r="X1340" i="6" s="1"/>
  <c r="Y119" i="6"/>
  <c r="Q1342" i="6" l="1"/>
  <c r="P1341" i="6"/>
  <c r="X1341" i="6" s="1"/>
  <c r="Q116" i="4"/>
  <c r="P115" i="4"/>
  <c r="AH116" i="6"/>
  <c r="Z117" i="6"/>
  <c r="AA116" i="6"/>
  <c r="G447" i="14"/>
  <c r="Y120" i="6"/>
  <c r="P1342" i="6" l="1"/>
  <c r="Q1343" i="6"/>
  <c r="P116" i="4"/>
  <c r="Q117" i="4"/>
  <c r="AH117" i="6"/>
  <c r="AA117" i="6"/>
  <c r="Z118" i="6"/>
  <c r="Y121" i="6"/>
  <c r="AH118" i="6" l="1"/>
  <c r="AA118" i="6"/>
  <c r="Z119" i="6"/>
  <c r="Q1344" i="6"/>
  <c r="P1343" i="6"/>
  <c r="X1343" i="6" s="1"/>
  <c r="P117" i="4"/>
  <c r="Q118" i="4"/>
  <c r="X1342" i="6"/>
  <c r="F448" i="14"/>
  <c r="Y122" i="6"/>
  <c r="P118" i="4" l="1"/>
  <c r="Q119" i="4"/>
  <c r="Z120" i="6"/>
  <c r="AH119" i="6"/>
  <c r="AA119" i="6"/>
  <c r="G448" i="14"/>
  <c r="Q1345" i="6"/>
  <c r="P1344" i="6"/>
  <c r="X1344" i="6" s="1"/>
  <c r="Y123" i="6"/>
  <c r="Q120" i="4" l="1"/>
  <c r="P119" i="4"/>
  <c r="Q1346" i="6"/>
  <c r="P1345" i="6"/>
  <c r="AH120" i="6"/>
  <c r="AA120" i="6"/>
  <c r="Z121" i="6"/>
  <c r="Y124" i="6"/>
  <c r="X1345" i="6" l="1"/>
  <c r="F449" i="14"/>
  <c r="Q1347" i="6"/>
  <c r="P1346" i="6"/>
  <c r="X1346" i="6" s="1"/>
  <c r="Q121" i="4"/>
  <c r="P120" i="4"/>
  <c r="Z122" i="6"/>
  <c r="AH121" i="6"/>
  <c r="AA121" i="6"/>
  <c r="Y125" i="6"/>
  <c r="AH122" i="6" l="1"/>
  <c r="AA122" i="6"/>
  <c r="Z123" i="6"/>
  <c r="Q1348" i="6"/>
  <c r="P1347" i="6"/>
  <c r="X1347" i="6" s="1"/>
  <c r="G449" i="14"/>
  <c r="Q122" i="4"/>
  <c r="P121" i="4"/>
  <c r="Y126" i="6"/>
  <c r="Z124" i="6" l="1"/>
  <c r="AH123" i="6"/>
  <c r="AA123" i="6"/>
  <c r="Q123" i="4"/>
  <c r="P122" i="4"/>
  <c r="Q1349" i="6"/>
  <c r="P1348" i="6"/>
  <c r="Y127" i="6"/>
  <c r="Q1350" i="6" l="1"/>
  <c r="P1349" i="6"/>
  <c r="X1349" i="6" s="1"/>
  <c r="Q124" i="4"/>
  <c r="P123" i="4"/>
  <c r="X1348" i="6"/>
  <c r="F450" i="14"/>
  <c r="AH124" i="6"/>
  <c r="AA124" i="6"/>
  <c r="Z125" i="6"/>
  <c r="Y128" i="6"/>
  <c r="G450" i="14" l="1"/>
  <c r="P124" i="4"/>
  <c r="Q125" i="4"/>
  <c r="Z126" i="6"/>
  <c r="AH125" i="6"/>
  <c r="AA125" i="6"/>
  <c r="Q1351" i="6"/>
  <c r="P1350" i="6"/>
  <c r="X1350" i="6" s="1"/>
  <c r="Y129" i="6"/>
  <c r="AH126" i="6" l="1"/>
  <c r="AA126" i="6"/>
  <c r="Z127" i="6"/>
  <c r="P125" i="4"/>
  <c r="Q126" i="4"/>
  <c r="P1351" i="6"/>
  <c r="Q1352" i="6"/>
  <c r="Y130" i="6"/>
  <c r="Z128" i="6" l="1"/>
  <c r="AH127" i="6"/>
  <c r="AA127" i="6"/>
  <c r="Q1353" i="6"/>
  <c r="P1352" i="6"/>
  <c r="X1352" i="6" s="1"/>
  <c r="X1351" i="6"/>
  <c r="F451" i="14"/>
  <c r="Q127" i="4"/>
  <c r="P126" i="4"/>
  <c r="Y131" i="6"/>
  <c r="G451" i="14" l="1"/>
  <c r="Q1354" i="6"/>
  <c r="P1353" i="6"/>
  <c r="X1353" i="6" s="1"/>
  <c r="Q128" i="4"/>
  <c r="P127" i="4"/>
  <c r="AH128" i="6"/>
  <c r="AA128" i="6"/>
  <c r="Z129" i="6"/>
  <c r="Y132" i="6"/>
  <c r="P1354" i="6" l="1"/>
  <c r="Q1355" i="6"/>
  <c r="AH129" i="6"/>
  <c r="AA129" i="6"/>
  <c r="Z130" i="6"/>
  <c r="P128" i="4"/>
  <c r="Q129" i="4"/>
  <c r="Y133" i="6"/>
  <c r="P129" i="4" l="1"/>
  <c r="Q130" i="4"/>
  <c r="Q1356" i="6"/>
  <c r="P1355" i="6"/>
  <c r="X1355" i="6" s="1"/>
  <c r="Z131" i="6"/>
  <c r="AH130" i="6"/>
  <c r="AA130" i="6"/>
  <c r="X1354" i="6"/>
  <c r="F452" i="14"/>
  <c r="Y134" i="6"/>
  <c r="Q1357" i="6" l="1"/>
  <c r="P1356" i="6"/>
  <c r="X1356" i="6" s="1"/>
  <c r="G452" i="14"/>
  <c r="AH131" i="6"/>
  <c r="AA131" i="6"/>
  <c r="Z132" i="6"/>
  <c r="P130" i="4"/>
  <c r="Q131" i="4"/>
  <c r="Y135" i="6"/>
  <c r="Z133" i="6" l="1"/>
  <c r="AH132" i="6"/>
  <c r="AA132" i="6"/>
  <c r="Q1358" i="6"/>
  <c r="P1357" i="6"/>
  <c r="Q132" i="4"/>
  <c r="P131" i="4"/>
  <c r="Y136" i="6"/>
  <c r="Q133" i="4" l="1"/>
  <c r="P132" i="4"/>
  <c r="X1357" i="6"/>
  <c r="F453" i="14"/>
  <c r="AH133" i="6"/>
  <c r="AA133" i="6"/>
  <c r="Z134" i="6"/>
  <c r="Q1359" i="6"/>
  <c r="P1358" i="6"/>
  <c r="X1358" i="6" s="1"/>
  <c r="Y137" i="6"/>
  <c r="Q1360" i="6" l="1"/>
  <c r="P1359" i="6"/>
  <c r="X1359" i="6" s="1"/>
  <c r="G453" i="14"/>
  <c r="Z135" i="6"/>
  <c r="AH134" i="6"/>
  <c r="AA134" i="6"/>
  <c r="P133" i="4"/>
  <c r="Q134" i="4"/>
  <c r="Y138" i="6"/>
  <c r="P134" i="4" l="1"/>
  <c r="Q135" i="4"/>
  <c r="AH135" i="6"/>
  <c r="AA135" i="6"/>
  <c r="Z136" i="6"/>
  <c r="Q1361" i="6"/>
  <c r="P1360" i="6"/>
  <c r="Y139" i="6"/>
  <c r="Q1362" i="6" l="1"/>
  <c r="P1361" i="6"/>
  <c r="X1361" i="6" s="1"/>
  <c r="Q136" i="4"/>
  <c r="P135" i="4"/>
  <c r="Z137" i="6"/>
  <c r="AH136" i="6"/>
  <c r="AA136" i="6"/>
  <c r="X1360" i="6"/>
  <c r="F454" i="14"/>
  <c r="Y140" i="6"/>
  <c r="Q137" i="4" l="1"/>
  <c r="P136" i="4"/>
  <c r="G454" i="14"/>
  <c r="AH137" i="6"/>
  <c r="AA137" i="6"/>
  <c r="Z138" i="6"/>
  <c r="Q1363" i="6"/>
  <c r="P1362" i="6"/>
  <c r="X1362" i="6" s="1"/>
  <c r="Y141" i="6"/>
  <c r="Z139" i="6" l="1"/>
  <c r="AH138" i="6"/>
  <c r="AA138" i="6"/>
  <c r="Q138" i="4"/>
  <c r="P137" i="4"/>
  <c r="P1363" i="6"/>
  <c r="Q1364" i="6"/>
  <c r="Y142" i="6"/>
  <c r="X1363" i="6" l="1"/>
  <c r="F455" i="14"/>
  <c r="AH139" i="6"/>
  <c r="AA139" i="6"/>
  <c r="Z140" i="6"/>
  <c r="Q139" i="4"/>
  <c r="P138" i="4"/>
  <c r="Q1365" i="6"/>
  <c r="P1364" i="6"/>
  <c r="X1364" i="6" s="1"/>
  <c r="Y143" i="6"/>
  <c r="Q140" i="4" l="1"/>
  <c r="P139" i="4"/>
  <c r="G455" i="14"/>
  <c r="Q1366" i="6"/>
  <c r="P1365" i="6"/>
  <c r="X1365" i="6" s="1"/>
  <c r="AH140" i="6"/>
  <c r="AA140" i="6"/>
  <c r="Z141" i="6"/>
  <c r="Y144" i="6"/>
  <c r="Z142" i="6" l="1"/>
  <c r="AH141" i="6"/>
  <c r="AA141" i="6"/>
  <c r="P1366" i="6"/>
  <c r="Q1367" i="6"/>
  <c r="P140" i="4"/>
  <c r="Q141" i="4"/>
  <c r="Y145" i="6"/>
  <c r="Q142" i="4" l="1"/>
  <c r="P141" i="4"/>
  <c r="Q1368" i="6"/>
  <c r="P1367" i="6"/>
  <c r="X1367" i="6" s="1"/>
  <c r="AH142" i="6"/>
  <c r="AA142" i="6"/>
  <c r="Z143" i="6"/>
  <c r="X1366" i="6"/>
  <c r="F456" i="14"/>
  <c r="Y146" i="6"/>
  <c r="Z144" i="6" l="1"/>
  <c r="AH143" i="6"/>
  <c r="AA143" i="6"/>
  <c r="Q1369" i="6"/>
  <c r="P1368" i="6"/>
  <c r="X1368" i="6" s="1"/>
  <c r="G456" i="14"/>
  <c r="Q143" i="4"/>
  <c r="P142" i="4"/>
  <c r="Y147" i="6"/>
  <c r="Q144" i="4" l="1"/>
  <c r="P143" i="4"/>
  <c r="AH144" i="6"/>
  <c r="AA144" i="6"/>
  <c r="Z145" i="6"/>
  <c r="Q1370" i="6"/>
  <c r="P1369" i="6"/>
  <c r="Y148" i="6"/>
  <c r="Z146" i="6" l="1"/>
  <c r="AH145" i="6"/>
  <c r="AA145" i="6"/>
  <c r="X1369" i="6"/>
  <c r="F457" i="14"/>
  <c r="P144" i="4"/>
  <c r="Q145" i="4"/>
  <c r="Q1371" i="6"/>
  <c r="P1370" i="6"/>
  <c r="X1370" i="6" s="1"/>
  <c r="Y149" i="6"/>
  <c r="Q146" i="4" l="1"/>
  <c r="P145" i="4"/>
  <c r="Q1372" i="6"/>
  <c r="P1371" i="6"/>
  <c r="X1371" i="6" s="1"/>
  <c r="G457" i="14"/>
  <c r="AH146" i="6"/>
  <c r="AA146" i="6"/>
  <c r="Z147" i="6"/>
  <c r="Y150" i="6"/>
  <c r="AH147" i="6" l="1"/>
  <c r="AA147" i="6"/>
  <c r="Z148" i="6"/>
  <c r="Q1373" i="6"/>
  <c r="P1372" i="6"/>
  <c r="Q147" i="4"/>
  <c r="P146" i="4"/>
  <c r="Y151" i="6"/>
  <c r="Q1374" i="6" l="1"/>
  <c r="P1373" i="6"/>
  <c r="X1373" i="6" s="1"/>
  <c r="Z149" i="6"/>
  <c r="AH148" i="6"/>
  <c r="AA148" i="6"/>
  <c r="Q148" i="4"/>
  <c r="P147" i="4"/>
  <c r="X1372" i="6"/>
  <c r="F458" i="14"/>
  <c r="Y152" i="6"/>
  <c r="AH149" i="6" l="1"/>
  <c r="AA149" i="6"/>
  <c r="Z150" i="6"/>
  <c r="P148" i="4"/>
  <c r="Q149" i="4"/>
  <c r="G458" i="14"/>
  <c r="Q1375" i="6"/>
  <c r="P1374" i="6"/>
  <c r="X1374" i="6" s="1"/>
  <c r="Y153" i="6"/>
  <c r="P1375" i="6" l="1"/>
  <c r="Q1376" i="6"/>
  <c r="P149" i="4"/>
  <c r="Q150" i="4"/>
  <c r="Z151" i="6"/>
  <c r="AH150" i="6"/>
  <c r="AA150" i="6"/>
  <c r="Y154" i="6"/>
  <c r="P150" i="4" l="1"/>
  <c r="Q151" i="4"/>
  <c r="X1375" i="6"/>
  <c r="F459" i="14"/>
  <c r="AH151" i="6"/>
  <c r="Z152" i="6"/>
  <c r="AA151" i="6"/>
  <c r="Q1377" i="6"/>
  <c r="P1376" i="6"/>
  <c r="X1376" i="6" s="1"/>
  <c r="Y155" i="6"/>
  <c r="G459" i="14" l="1"/>
  <c r="Q1378" i="6"/>
  <c r="P1377" i="6"/>
  <c r="X1377" i="6" s="1"/>
  <c r="AH152" i="6"/>
  <c r="AA152" i="6"/>
  <c r="Z153" i="6"/>
  <c r="Q152" i="4"/>
  <c r="P151" i="4"/>
  <c r="Y156" i="6"/>
  <c r="Q153" i="4" l="1"/>
  <c r="P152" i="4"/>
  <c r="AH153" i="6"/>
  <c r="Z154" i="6"/>
  <c r="AA153" i="6"/>
  <c r="P1378" i="6"/>
  <c r="Q1379" i="6"/>
  <c r="Y157" i="6"/>
  <c r="Q1380" i="6" l="1"/>
  <c r="P1379" i="6"/>
  <c r="X1379" i="6" s="1"/>
  <c r="X1378" i="6"/>
  <c r="F460" i="14"/>
  <c r="Q154" i="4"/>
  <c r="P153" i="4"/>
  <c r="AH154" i="6"/>
  <c r="AA154" i="6"/>
  <c r="Z155" i="6"/>
  <c r="Y158" i="6"/>
  <c r="G460" i="14" l="1"/>
  <c r="AH155" i="6"/>
  <c r="Z156" i="6"/>
  <c r="AA155" i="6"/>
  <c r="P154" i="4"/>
  <c r="Q155" i="4"/>
  <c r="Q1381" i="6"/>
  <c r="P1380" i="6"/>
  <c r="X1380" i="6" s="1"/>
  <c r="Y159" i="6"/>
  <c r="Q1382" i="6" l="1"/>
  <c r="P1381" i="6"/>
  <c r="AH156" i="6"/>
  <c r="AA156" i="6"/>
  <c r="Z157" i="6"/>
  <c r="Q156" i="4"/>
  <c r="P155" i="4"/>
  <c r="Y160" i="6"/>
  <c r="P156" i="4" l="1"/>
  <c r="Q157" i="4"/>
  <c r="AH157" i="6"/>
  <c r="AA157" i="6"/>
  <c r="Z158" i="6"/>
  <c r="Q1383" i="6"/>
  <c r="P1382" i="6"/>
  <c r="X1382" i="6" s="1"/>
  <c r="X1381" i="6"/>
  <c r="F461" i="14"/>
  <c r="Y161" i="6"/>
  <c r="G461" i="14" l="1"/>
  <c r="Q1384" i="6"/>
  <c r="P1383" i="6"/>
  <c r="X1383" i="6" s="1"/>
  <c r="P157" i="4"/>
  <c r="Q158" i="4"/>
  <c r="Z159" i="6"/>
  <c r="AH158" i="6"/>
  <c r="AA158" i="6"/>
  <c r="Y162" i="6"/>
  <c r="AH159" i="6" l="1"/>
  <c r="AA159" i="6"/>
  <c r="Z160" i="6"/>
  <c r="Q1385" i="6"/>
  <c r="P1384" i="6"/>
  <c r="P158" i="4"/>
  <c r="Q159" i="4"/>
  <c r="Y163" i="6"/>
  <c r="Q160" i="4" l="1"/>
  <c r="P159" i="4"/>
  <c r="X1384" i="6"/>
  <c r="F462" i="14"/>
  <c r="Q1386" i="6"/>
  <c r="P1385" i="6"/>
  <c r="X1385" i="6" s="1"/>
  <c r="Z161" i="6"/>
  <c r="AH160" i="6"/>
  <c r="AA160" i="6"/>
  <c r="Y164" i="6"/>
  <c r="G462" i="14" l="1"/>
  <c r="AH161" i="6"/>
  <c r="AA161" i="6"/>
  <c r="Z162" i="6"/>
  <c r="Q1387" i="6"/>
  <c r="P1386" i="6"/>
  <c r="X1386" i="6" s="1"/>
  <c r="Q161" i="4"/>
  <c r="P160" i="4"/>
  <c r="Y165" i="6"/>
  <c r="P1387" i="6" l="1"/>
  <c r="Q1388" i="6"/>
  <c r="P161" i="4"/>
  <c r="Q162" i="4"/>
  <c r="Z163" i="6"/>
  <c r="AH162" i="6"/>
  <c r="AA162" i="6"/>
  <c r="Y166" i="6"/>
  <c r="P162" i="4" l="1"/>
  <c r="Q163" i="4"/>
  <c r="Q1389" i="6"/>
  <c r="P1388" i="6"/>
  <c r="X1388" i="6" s="1"/>
  <c r="X1387" i="6"/>
  <c r="F463" i="14"/>
  <c r="AH163" i="6"/>
  <c r="Z164" i="6"/>
  <c r="AA163" i="6"/>
  <c r="Y167" i="6"/>
  <c r="AH164" i="6" l="1"/>
  <c r="AA164" i="6"/>
  <c r="Z165" i="6"/>
  <c r="G463" i="14"/>
  <c r="Q1390" i="6"/>
  <c r="P1389" i="6"/>
  <c r="X1389" i="6" s="1"/>
  <c r="P163" i="4"/>
  <c r="Q164" i="4"/>
  <c r="Y168" i="6"/>
  <c r="P164" i="4" l="1"/>
  <c r="Q165" i="4"/>
  <c r="P1390" i="6"/>
  <c r="Q1391" i="6"/>
  <c r="AH165" i="6"/>
  <c r="AA165" i="6"/>
  <c r="Z166" i="6"/>
  <c r="Y169" i="6"/>
  <c r="Q1392" i="6" l="1"/>
  <c r="P1391" i="6"/>
  <c r="X1391" i="6" s="1"/>
  <c r="P165" i="4"/>
  <c r="Q166" i="4"/>
  <c r="AH166" i="6"/>
  <c r="AA166" i="6"/>
  <c r="Z167" i="6"/>
  <c r="X1390" i="6"/>
  <c r="F464" i="14"/>
  <c r="Y170" i="6"/>
  <c r="Q167" i="4" l="1"/>
  <c r="P166" i="4"/>
  <c r="AH167" i="6"/>
  <c r="Z168" i="6"/>
  <c r="AA167" i="6"/>
  <c r="G464" i="14"/>
  <c r="Q1393" i="6"/>
  <c r="P1392" i="6"/>
  <c r="X1392" i="6" s="1"/>
  <c r="Y171" i="6"/>
  <c r="Q168" i="4" l="1"/>
  <c r="P167" i="4"/>
  <c r="Q1394" i="6"/>
  <c r="P1393" i="6"/>
  <c r="AH168" i="6"/>
  <c r="AA168" i="6"/>
  <c r="Z169" i="6"/>
  <c r="Y172" i="6"/>
  <c r="Q169" i="4" l="1"/>
  <c r="P168" i="4"/>
  <c r="AH169" i="6"/>
  <c r="AA169" i="6"/>
  <c r="Z170" i="6"/>
  <c r="X1393" i="6"/>
  <c r="F465" i="14"/>
  <c r="Q1395" i="6"/>
  <c r="P1394" i="6"/>
  <c r="X1394" i="6" s="1"/>
  <c r="Y173" i="6"/>
  <c r="G465" i="14" l="1"/>
  <c r="Q1396" i="6"/>
  <c r="P1395" i="6"/>
  <c r="X1395" i="6" s="1"/>
  <c r="Z171" i="6"/>
  <c r="AH170" i="6"/>
  <c r="AA170" i="6"/>
  <c r="Q170" i="4"/>
  <c r="P169" i="4"/>
  <c r="Y174" i="6"/>
  <c r="Q1397" i="6" l="1"/>
  <c r="P1396" i="6"/>
  <c r="P170" i="4"/>
  <c r="Q171" i="4"/>
  <c r="AH171" i="6"/>
  <c r="AA171" i="6"/>
  <c r="Z172" i="6"/>
  <c r="Y175" i="6"/>
  <c r="AH172" i="6" l="1"/>
  <c r="AA172" i="6"/>
  <c r="Z173" i="6"/>
  <c r="Q172" i="4"/>
  <c r="P171" i="4"/>
  <c r="X1396" i="6"/>
  <c r="F466" i="14"/>
  <c r="Q1398" i="6"/>
  <c r="P1397" i="6"/>
  <c r="X1397" i="6" s="1"/>
  <c r="Y176" i="6"/>
  <c r="G466" i="14" l="1"/>
  <c r="Q173" i="4"/>
  <c r="P172" i="4"/>
  <c r="Z174" i="6"/>
  <c r="AH173" i="6"/>
  <c r="AA173" i="6"/>
  <c r="Q1399" i="6"/>
  <c r="P1398" i="6"/>
  <c r="X1398" i="6" s="1"/>
  <c r="Y177" i="6"/>
  <c r="Q174" i="4" l="1"/>
  <c r="P173" i="4"/>
  <c r="P1399" i="6"/>
  <c r="Q1400" i="6"/>
  <c r="AH174" i="6"/>
  <c r="Z175" i="6"/>
  <c r="AA174" i="6"/>
  <c r="Y178" i="6"/>
  <c r="AH175" i="6" l="1"/>
  <c r="AA175" i="6"/>
  <c r="Z176" i="6"/>
  <c r="Q175" i="4"/>
  <c r="P174" i="4"/>
  <c r="Q1401" i="6"/>
  <c r="P1400" i="6"/>
  <c r="X1400" i="6" s="1"/>
  <c r="X1399" i="6"/>
  <c r="F467" i="14"/>
  <c r="Y179" i="6"/>
  <c r="Q176" i="4" l="1"/>
  <c r="P175" i="4"/>
  <c r="Z177" i="6"/>
  <c r="AH176" i="6"/>
  <c r="AA176" i="6"/>
  <c r="G467" i="14"/>
  <c r="Q1402" i="6"/>
  <c r="P1401" i="6"/>
  <c r="X1401" i="6" s="1"/>
  <c r="Y180" i="6"/>
  <c r="P1402" i="6" l="1"/>
  <c r="Q1403" i="6"/>
  <c r="Q177" i="4"/>
  <c r="P176" i="4"/>
  <c r="AH177" i="6"/>
  <c r="AA177" i="6"/>
  <c r="Z178" i="6"/>
  <c r="Y181" i="6"/>
  <c r="Z179" i="6" l="1"/>
  <c r="AH178" i="6"/>
  <c r="AA178" i="6"/>
  <c r="Q1404" i="6"/>
  <c r="P1403" i="6"/>
  <c r="X1403" i="6" s="1"/>
  <c r="Q178" i="4"/>
  <c r="P177" i="4"/>
  <c r="X1402" i="6"/>
  <c r="F468" i="14"/>
  <c r="Y182" i="6"/>
  <c r="P178" i="4" l="1"/>
  <c r="Q179" i="4"/>
  <c r="G468" i="14"/>
  <c r="Q1405" i="6"/>
  <c r="P1404" i="6"/>
  <c r="X1404" i="6" s="1"/>
  <c r="AH179" i="6"/>
  <c r="AA179" i="6"/>
  <c r="Z180" i="6"/>
  <c r="Y183" i="6"/>
  <c r="Q180" i="4" l="1"/>
  <c r="P179" i="4"/>
  <c r="AH180" i="6"/>
  <c r="AA180" i="6"/>
  <c r="Z181" i="6"/>
  <c r="Q1406" i="6"/>
  <c r="P1405" i="6"/>
  <c r="Y184" i="6"/>
  <c r="X1405" i="6" l="1"/>
  <c r="F469" i="14"/>
  <c r="Q1407" i="6"/>
  <c r="P1406" i="6"/>
  <c r="X1406" i="6" s="1"/>
  <c r="AH181" i="6"/>
  <c r="AA181" i="6"/>
  <c r="Z182" i="6"/>
  <c r="Q181" i="4"/>
  <c r="P180" i="4"/>
  <c r="Y185" i="6"/>
  <c r="P181" i="4" l="1"/>
  <c r="Q182" i="4"/>
  <c r="Z183" i="6"/>
  <c r="AH182" i="6"/>
  <c r="AA182" i="6"/>
  <c r="Q1408" i="6"/>
  <c r="P1407" i="6"/>
  <c r="X1407" i="6" s="1"/>
  <c r="G469" i="14"/>
  <c r="Y186" i="6"/>
  <c r="Q1409" i="6" l="1"/>
  <c r="P1408" i="6"/>
  <c r="Q183" i="4"/>
  <c r="P182" i="4"/>
  <c r="AH183" i="6"/>
  <c r="AA183" i="6"/>
  <c r="Z184" i="6"/>
  <c r="Y187" i="6"/>
  <c r="AH184" i="6" l="1"/>
  <c r="AA184" i="6"/>
  <c r="Z185" i="6"/>
  <c r="X1408" i="6"/>
  <c r="F470" i="14"/>
  <c r="Q1410" i="6"/>
  <c r="P1409" i="6"/>
  <c r="X1409" i="6" s="1"/>
  <c r="Q184" i="4"/>
  <c r="P183" i="4"/>
  <c r="Y188" i="6"/>
  <c r="Q1411" i="6" l="1"/>
  <c r="P1410" i="6"/>
  <c r="X1410" i="6" s="1"/>
  <c r="Z186" i="6"/>
  <c r="AH185" i="6"/>
  <c r="AA185" i="6"/>
  <c r="G470" i="14"/>
  <c r="P184" i="4"/>
  <c r="Q185" i="4"/>
  <c r="Y189" i="6"/>
  <c r="P1411" i="6" l="1"/>
  <c r="Q1412" i="6"/>
  <c r="AH186" i="6"/>
  <c r="AA186" i="6"/>
  <c r="Z187" i="6"/>
  <c r="Q186" i="4"/>
  <c r="P185" i="4"/>
  <c r="Y190" i="6"/>
  <c r="P186" i="4" l="1"/>
  <c r="Q187" i="4"/>
  <c r="Q1413" i="6"/>
  <c r="P1412" i="6"/>
  <c r="X1412" i="6" s="1"/>
  <c r="AH187" i="6"/>
  <c r="Z188" i="6"/>
  <c r="AA187" i="6"/>
  <c r="X1411" i="6"/>
  <c r="F471" i="14"/>
  <c r="Y191" i="6"/>
  <c r="Q1414" i="6" l="1"/>
  <c r="P1413" i="6"/>
  <c r="X1413" i="6" s="1"/>
  <c r="Z189" i="6"/>
  <c r="AH188" i="6"/>
  <c r="AA188" i="6"/>
  <c r="Q188" i="4"/>
  <c r="P187" i="4"/>
  <c r="G471" i="14"/>
  <c r="Y192" i="6"/>
  <c r="Q189" i="4" l="1"/>
  <c r="P188" i="4"/>
  <c r="AH189" i="6"/>
  <c r="AA189" i="6"/>
  <c r="Z190" i="6"/>
  <c r="P1414" i="6"/>
  <c r="Q1415" i="6"/>
  <c r="Y193" i="6"/>
  <c r="Z191" i="6" l="1"/>
  <c r="AH190" i="6"/>
  <c r="AA190" i="6"/>
  <c r="Q1416" i="6"/>
  <c r="P1415" i="6"/>
  <c r="X1415" i="6" s="1"/>
  <c r="X1414" i="6"/>
  <c r="F472" i="14"/>
  <c r="P189" i="4"/>
  <c r="Q190" i="4"/>
  <c r="Y194" i="6"/>
  <c r="G472" i="14" l="1"/>
  <c r="Q1417" i="6"/>
  <c r="P1416" i="6"/>
  <c r="X1416" i="6" s="1"/>
  <c r="Q191" i="4"/>
  <c r="P190" i="4"/>
  <c r="AH191" i="6"/>
  <c r="Z192" i="6"/>
  <c r="AA191" i="6"/>
  <c r="Y195" i="6"/>
  <c r="Q1418" i="6" l="1"/>
  <c r="P1417" i="6"/>
  <c r="AH192" i="6"/>
  <c r="AA192" i="6"/>
  <c r="Z193" i="6"/>
  <c r="Q192" i="4"/>
  <c r="P191" i="4"/>
  <c r="Y196" i="6"/>
  <c r="X1417" i="6" l="1"/>
  <c r="F473" i="14"/>
  <c r="Z194" i="6"/>
  <c r="AH193" i="6"/>
  <c r="AA193" i="6"/>
  <c r="Q1419" i="6"/>
  <c r="P1418" i="6"/>
  <c r="X1418" i="6" s="1"/>
  <c r="Q193" i="4"/>
  <c r="P192" i="4"/>
  <c r="Y197" i="6"/>
  <c r="AH194" i="6" l="1"/>
  <c r="AA194" i="6"/>
  <c r="Z195" i="6"/>
  <c r="P193" i="4"/>
  <c r="Q194" i="4"/>
  <c r="Q1420" i="6"/>
  <c r="P1419" i="6"/>
  <c r="X1419" i="6" s="1"/>
  <c r="G473" i="14"/>
  <c r="Y198" i="6"/>
  <c r="Q1421" i="6" l="1"/>
  <c r="P1420" i="6"/>
  <c r="AH195" i="6"/>
  <c r="AA195" i="6"/>
  <c r="Z196" i="6"/>
  <c r="Q195" i="4"/>
  <c r="P194" i="4"/>
  <c r="Y199" i="6"/>
  <c r="AH196" i="6" l="1"/>
  <c r="AA196" i="6"/>
  <c r="Z197" i="6"/>
  <c r="Q1422" i="6"/>
  <c r="P1421" i="6"/>
  <c r="X1421" i="6" s="1"/>
  <c r="Q196" i="4"/>
  <c r="P195" i="4"/>
  <c r="X1420" i="6"/>
  <c r="F474" i="14"/>
  <c r="Y200" i="6"/>
  <c r="Q1423" i="6" l="1"/>
  <c r="P1422" i="6"/>
  <c r="X1422" i="6" s="1"/>
  <c r="G474" i="14"/>
  <c r="Q197" i="4"/>
  <c r="P196" i="4"/>
  <c r="AH197" i="6"/>
  <c r="AA197" i="6"/>
  <c r="Z198" i="6"/>
  <c r="Y201" i="6"/>
  <c r="P197" i="4" l="1"/>
  <c r="Q198" i="4"/>
  <c r="P1423" i="6"/>
  <c r="Q1424" i="6"/>
  <c r="AH198" i="6"/>
  <c r="AA198" i="6"/>
  <c r="Z199" i="6"/>
  <c r="Y202" i="6"/>
  <c r="Q199" i="4" l="1"/>
  <c r="P198" i="4"/>
  <c r="Z200" i="6"/>
  <c r="AH199" i="6"/>
  <c r="AA199" i="6"/>
  <c r="Q1425" i="6"/>
  <c r="P1424" i="6"/>
  <c r="X1424" i="6" s="1"/>
  <c r="X1423" i="6"/>
  <c r="F475" i="14"/>
  <c r="Y203" i="6"/>
  <c r="G475" i="14" l="1"/>
  <c r="Q1426" i="6"/>
  <c r="P1425" i="6"/>
  <c r="X1425" i="6" s="1"/>
  <c r="AH200" i="6"/>
  <c r="AA200" i="6"/>
  <c r="Z201" i="6"/>
  <c r="Q200" i="4"/>
  <c r="P199" i="4"/>
  <c r="Y204" i="6"/>
  <c r="P200" i="4" l="1"/>
  <c r="Q201" i="4"/>
  <c r="Z202" i="6"/>
  <c r="AH201" i="6"/>
  <c r="AA201" i="6"/>
  <c r="P1426" i="6"/>
  <c r="Q1427" i="6"/>
  <c r="Y205" i="6"/>
  <c r="AH202" i="6" l="1"/>
  <c r="AA202" i="6"/>
  <c r="Z203" i="6"/>
  <c r="Q202" i="4"/>
  <c r="P201" i="4"/>
  <c r="Q1428" i="6"/>
  <c r="P1427" i="6"/>
  <c r="X1427" i="6" s="1"/>
  <c r="X1426" i="6"/>
  <c r="F476" i="14"/>
  <c r="Y206" i="6"/>
  <c r="Q203" i="4" l="1"/>
  <c r="P202" i="4"/>
  <c r="AH203" i="6"/>
  <c r="AA203" i="6"/>
  <c r="Z204" i="6"/>
  <c r="Q1429" i="6"/>
  <c r="P1428" i="6"/>
  <c r="X1428" i="6" s="1"/>
  <c r="G476" i="14"/>
  <c r="Y207" i="6"/>
  <c r="AA204" i="6" l="1"/>
  <c r="AH204" i="6"/>
  <c r="Z205" i="6"/>
  <c r="Q204" i="4"/>
  <c r="P203" i="4"/>
  <c r="Q1430" i="6"/>
  <c r="P1429" i="6"/>
  <c r="Y208" i="6"/>
  <c r="Q205" i="4" l="1"/>
  <c r="P204" i="4"/>
  <c r="AH205" i="6"/>
  <c r="AA205" i="6"/>
  <c r="Z206" i="6"/>
  <c r="X1429" i="6"/>
  <c r="F477" i="14"/>
  <c r="Q1431" i="6"/>
  <c r="P1430" i="6"/>
  <c r="X1430" i="6" s="1"/>
  <c r="Y209" i="6"/>
  <c r="Q1432" i="6" l="1"/>
  <c r="P1431" i="6"/>
  <c r="X1431" i="6" s="1"/>
  <c r="G477" i="14"/>
  <c r="AH206" i="6"/>
  <c r="AA206" i="6"/>
  <c r="Z207" i="6"/>
  <c r="Q206" i="4"/>
  <c r="P205" i="4"/>
  <c r="Y210" i="6"/>
  <c r="P206" i="4" l="1"/>
  <c r="Q207" i="4"/>
  <c r="AH207" i="6"/>
  <c r="AA207" i="6"/>
  <c r="Z208" i="6"/>
  <c r="Q1433" i="6"/>
  <c r="P1432" i="6"/>
  <c r="Y211" i="6"/>
  <c r="X1432" i="6" l="1"/>
  <c r="F478" i="14"/>
  <c r="Q1434" i="6"/>
  <c r="P1433" i="6"/>
  <c r="X1433" i="6" s="1"/>
  <c r="Q208" i="4"/>
  <c r="P207" i="4"/>
  <c r="AH208" i="6"/>
  <c r="AA208" i="6"/>
  <c r="Z209" i="6"/>
  <c r="Y212" i="6"/>
  <c r="Q1435" i="6" l="1"/>
  <c r="P1434" i="6"/>
  <c r="X1434" i="6" s="1"/>
  <c r="Z210" i="6"/>
  <c r="AH209" i="6"/>
  <c r="AA209" i="6"/>
  <c r="P208" i="4"/>
  <c r="Q209" i="4"/>
  <c r="G478" i="14"/>
  <c r="Y213" i="6"/>
  <c r="Q210" i="4" l="1"/>
  <c r="P209" i="4"/>
  <c r="AH210" i="6"/>
  <c r="AA210" i="6"/>
  <c r="Z211" i="6"/>
  <c r="P1435" i="6"/>
  <c r="Q1436" i="6"/>
  <c r="Y214" i="6"/>
  <c r="Q1437" i="6" l="1"/>
  <c r="P1436" i="6"/>
  <c r="X1436" i="6" s="1"/>
  <c r="X1435" i="6"/>
  <c r="F479" i="14"/>
  <c r="AH211" i="6"/>
  <c r="AA211" i="6"/>
  <c r="Z212" i="6"/>
  <c r="P210" i="4"/>
  <c r="Q211" i="4"/>
  <c r="Y215" i="6"/>
  <c r="Z213" i="6" l="1"/>
  <c r="AH212" i="6"/>
  <c r="AA212" i="6"/>
  <c r="G479" i="14"/>
  <c r="Q212" i="4"/>
  <c r="P211" i="4"/>
  <c r="Q1438" i="6"/>
  <c r="P1437" i="6"/>
  <c r="X1437" i="6" s="1"/>
  <c r="Y216" i="6"/>
  <c r="P1438" i="6" l="1"/>
  <c r="Q1439" i="6"/>
  <c r="Q213" i="4"/>
  <c r="P212" i="4"/>
  <c r="AH213" i="6"/>
  <c r="AA213" i="6"/>
  <c r="Z214" i="6"/>
  <c r="Y217" i="6"/>
  <c r="P213" i="4" l="1"/>
  <c r="Q214" i="4"/>
  <c r="Q1440" i="6"/>
  <c r="P1439" i="6"/>
  <c r="X1439" i="6" s="1"/>
  <c r="AH214" i="6"/>
  <c r="AA214" i="6"/>
  <c r="Z215" i="6"/>
  <c r="X1438" i="6"/>
  <c r="F480" i="14"/>
  <c r="Y218" i="6"/>
  <c r="Z216" i="6" l="1"/>
  <c r="AH215" i="6"/>
  <c r="AA215" i="6"/>
  <c r="Q1441" i="6"/>
  <c r="P1440" i="6"/>
  <c r="X1440" i="6" s="1"/>
  <c r="G480" i="14"/>
  <c r="P214" i="4"/>
  <c r="Q215" i="4"/>
  <c r="Y219" i="6"/>
  <c r="AH216" i="6" l="1"/>
  <c r="AA216" i="6"/>
  <c r="Z217" i="6"/>
  <c r="Q1442" i="6"/>
  <c r="P1441" i="6"/>
  <c r="Q216" i="4"/>
  <c r="P215" i="4"/>
  <c r="Y220" i="6"/>
  <c r="P216" i="4" l="1"/>
  <c r="Q217" i="4"/>
  <c r="AH217" i="6"/>
  <c r="AA217" i="6"/>
  <c r="Z218" i="6"/>
  <c r="X1441" i="6"/>
  <c r="F481" i="14"/>
  <c r="Q1443" i="6"/>
  <c r="P1442" i="6"/>
  <c r="X1442" i="6" s="1"/>
  <c r="Y221" i="6"/>
  <c r="G481" i="14" l="1"/>
  <c r="P217" i="4"/>
  <c r="Q218" i="4"/>
  <c r="Q1444" i="6"/>
  <c r="P1443" i="6"/>
  <c r="X1443" i="6" s="1"/>
  <c r="AA218" i="6"/>
  <c r="AH218" i="6"/>
  <c r="Z219" i="6"/>
  <c r="Y222" i="6"/>
  <c r="Q219" i="4" l="1"/>
  <c r="P218" i="4"/>
  <c r="Z220" i="6"/>
  <c r="AA219" i="6"/>
  <c r="Q1445" i="6"/>
  <c r="P1444" i="6"/>
  <c r="Y223" i="6"/>
  <c r="X1444" i="6" l="1"/>
  <c r="F482" i="14"/>
  <c r="AA220" i="6"/>
  <c r="Z221" i="6"/>
  <c r="Q1446" i="6"/>
  <c r="P1445" i="6"/>
  <c r="X1445" i="6" s="1"/>
  <c r="Q220" i="4"/>
  <c r="P219" i="4"/>
  <c r="Y224" i="6"/>
  <c r="P220" i="4" l="1"/>
  <c r="Q221" i="4"/>
  <c r="Q1447" i="6"/>
  <c r="P1446" i="6"/>
  <c r="X1446" i="6" s="1"/>
  <c r="G482" i="14"/>
  <c r="AA221" i="6"/>
  <c r="Z222" i="6"/>
  <c r="Y225" i="6"/>
  <c r="P1447" i="6" l="1"/>
  <c r="Q1448" i="6"/>
  <c r="Z223" i="6"/>
  <c r="AA222" i="6"/>
  <c r="P221" i="4"/>
  <c r="Q222" i="4"/>
  <c r="Y226" i="6"/>
  <c r="Q1449" i="6" l="1"/>
  <c r="P1448" i="6"/>
  <c r="X1448" i="6" s="1"/>
  <c r="Q223" i="4"/>
  <c r="P222" i="4"/>
  <c r="AA223" i="6"/>
  <c r="Z224" i="6"/>
  <c r="X1447" i="6"/>
  <c r="F483" i="14"/>
  <c r="Y227" i="6"/>
  <c r="AA224" i="6" l="1"/>
  <c r="Z225" i="6"/>
  <c r="Q224" i="4"/>
  <c r="P223" i="4"/>
  <c r="G483" i="14"/>
  <c r="Q1450" i="6"/>
  <c r="P1449" i="6"/>
  <c r="X1449" i="6" s="1"/>
  <c r="Y228" i="6"/>
  <c r="P224" i="4" l="1"/>
  <c r="Q225" i="4"/>
  <c r="P1450" i="6"/>
  <c r="Q1451" i="6"/>
  <c r="Z226" i="6"/>
  <c r="AA225" i="6"/>
  <c r="Y229" i="6"/>
  <c r="AA226" i="6" l="1"/>
  <c r="Z227" i="6"/>
  <c r="Q1452" i="6"/>
  <c r="P1451" i="6"/>
  <c r="X1451" i="6" s="1"/>
  <c r="X1450" i="6"/>
  <c r="F484" i="14"/>
  <c r="P225" i="4"/>
  <c r="Q226" i="4"/>
  <c r="Y230" i="6"/>
  <c r="G484" i="14" l="1"/>
  <c r="Q1453" i="6"/>
  <c r="P1452" i="6"/>
  <c r="X1452" i="6" s="1"/>
  <c r="AA227" i="6"/>
  <c r="Z228" i="6"/>
  <c r="P226" i="4"/>
  <c r="Q227" i="4"/>
  <c r="Y231" i="6"/>
  <c r="Q1454" i="6" l="1"/>
  <c r="P1453" i="6"/>
  <c r="P227" i="4"/>
  <c r="Q228" i="4"/>
  <c r="AA228" i="6"/>
  <c r="Z229" i="6"/>
  <c r="Y232" i="6"/>
  <c r="X1453" i="6" l="1"/>
  <c r="F485" i="14"/>
  <c r="Q1455" i="6"/>
  <c r="P1454" i="6"/>
  <c r="X1454" i="6" s="1"/>
  <c r="Q229" i="4"/>
  <c r="P228" i="4"/>
  <c r="AA229" i="6"/>
  <c r="Z230" i="6"/>
  <c r="Y233" i="6"/>
  <c r="Q1456" i="6" l="1"/>
  <c r="P1455" i="6"/>
  <c r="X1455" i="6" s="1"/>
  <c r="G485" i="14"/>
  <c r="Z231" i="6"/>
  <c r="AA230" i="6"/>
  <c r="P229" i="4"/>
  <c r="Q230" i="4"/>
  <c r="Y234" i="6"/>
  <c r="P230" i="4" l="1"/>
  <c r="Q231" i="4"/>
  <c r="AA231" i="6"/>
  <c r="Z232" i="6"/>
  <c r="Q1457" i="6"/>
  <c r="P1456" i="6"/>
  <c r="Y235" i="6"/>
  <c r="X1456" i="6" l="1"/>
  <c r="F486" i="14"/>
  <c r="Q1458" i="6"/>
  <c r="P1457" i="6"/>
  <c r="X1457" i="6" s="1"/>
  <c r="Q232" i="4"/>
  <c r="P231" i="4"/>
  <c r="AA232" i="6"/>
  <c r="Z233" i="6"/>
  <c r="Y236" i="6"/>
  <c r="Q1459" i="6" l="1"/>
  <c r="P1458" i="6"/>
  <c r="X1458" i="6" s="1"/>
  <c r="Z234" i="6"/>
  <c r="AA233" i="6"/>
  <c r="Q233" i="4"/>
  <c r="P232" i="4"/>
  <c r="G486" i="14"/>
  <c r="Y237" i="6"/>
  <c r="AA234" i="6" l="1"/>
  <c r="Z235" i="6"/>
  <c r="Q234" i="4"/>
  <c r="P233" i="4"/>
  <c r="P1459" i="6"/>
  <c r="Q1460" i="6"/>
  <c r="Y238" i="6"/>
  <c r="AA235" i="6" l="1"/>
  <c r="Z236" i="6"/>
  <c r="Q1461" i="6"/>
  <c r="P1460" i="6"/>
  <c r="X1460" i="6" s="1"/>
  <c r="X1459" i="6"/>
  <c r="F487" i="14"/>
  <c r="Q235" i="4"/>
  <c r="P234" i="4"/>
  <c r="Y239" i="6"/>
  <c r="G487" i="14" l="1"/>
  <c r="Q1462" i="6"/>
  <c r="P1461" i="6"/>
  <c r="X1461" i="6" s="1"/>
  <c r="AA236" i="6"/>
  <c r="Z237" i="6"/>
  <c r="P235" i="4"/>
  <c r="Q236" i="4"/>
  <c r="Y240" i="6"/>
  <c r="P1462" i="6" l="1"/>
  <c r="Q1463" i="6"/>
  <c r="P236" i="4"/>
  <c r="Q237" i="4"/>
  <c r="Z238" i="6"/>
  <c r="AA237" i="6"/>
  <c r="Y241" i="6"/>
  <c r="Q1464" i="6" l="1"/>
  <c r="P1463" i="6"/>
  <c r="X1463" i="6" s="1"/>
  <c r="AA238" i="6"/>
  <c r="Z239" i="6"/>
  <c r="X1462" i="6"/>
  <c r="F488" i="14"/>
  <c r="Q238" i="4"/>
  <c r="P237" i="4"/>
  <c r="Y242" i="6"/>
  <c r="Q239" i="4" l="1"/>
  <c r="P238" i="4"/>
  <c r="G488" i="14"/>
  <c r="Z240" i="6"/>
  <c r="AA239" i="6"/>
  <c r="Q1465" i="6"/>
  <c r="P1464" i="6"/>
  <c r="X1464" i="6" s="1"/>
  <c r="Y243" i="6"/>
  <c r="Q1466" i="6" l="1"/>
  <c r="P1465" i="6"/>
  <c r="AA240" i="6"/>
  <c r="Z241" i="6"/>
  <c r="Q240" i="4"/>
  <c r="P239" i="4"/>
  <c r="Y244" i="6"/>
  <c r="AA241" i="6" l="1"/>
  <c r="Z242" i="6"/>
  <c r="X1465" i="6"/>
  <c r="F489" i="14"/>
  <c r="P240" i="4"/>
  <c r="Q241" i="4"/>
  <c r="Q1467" i="6"/>
  <c r="P1466" i="6"/>
  <c r="X1466" i="6" s="1"/>
  <c r="Y245" i="6"/>
  <c r="Q242" i="4" l="1"/>
  <c r="P241" i="4"/>
  <c r="AA242" i="6"/>
  <c r="Z243" i="6"/>
  <c r="Q1468" i="6"/>
  <c r="P1467" i="6"/>
  <c r="X1467" i="6" s="1"/>
  <c r="G489" i="14"/>
  <c r="Y246" i="6"/>
  <c r="Q1469" i="6" l="1"/>
  <c r="P1468" i="6"/>
  <c r="AA243" i="6"/>
  <c r="Z244" i="6"/>
  <c r="Q243" i="4"/>
  <c r="P242" i="4"/>
  <c r="Y247" i="6"/>
  <c r="X1468" i="6" l="1"/>
  <c r="F490" i="14"/>
  <c r="Q244" i="4"/>
  <c r="P243" i="4"/>
  <c r="Q1470" i="6"/>
  <c r="P1469" i="6"/>
  <c r="X1469" i="6" s="1"/>
  <c r="AA244" i="6"/>
  <c r="Z245" i="6"/>
  <c r="Y248" i="6"/>
  <c r="Q245" i="4" l="1"/>
  <c r="P244" i="4"/>
  <c r="G490" i="14"/>
  <c r="AA245" i="6"/>
  <c r="Z246" i="6"/>
  <c r="Q1471" i="6"/>
  <c r="P1470" i="6"/>
  <c r="X1470" i="6" s="1"/>
  <c r="Y249" i="6"/>
  <c r="P1471" i="6" l="1"/>
  <c r="Q1472" i="6"/>
  <c r="AA246" i="6"/>
  <c r="Z247" i="6"/>
  <c r="Q246" i="4"/>
  <c r="P245" i="4"/>
  <c r="Y250" i="6"/>
  <c r="Z248" i="6" l="1"/>
  <c r="AA247" i="6"/>
  <c r="P246" i="4"/>
  <c r="Q247" i="4"/>
  <c r="Q1473" i="6"/>
  <c r="P1472" i="6"/>
  <c r="X1472" i="6" s="1"/>
  <c r="X1471" i="6"/>
  <c r="F491" i="14"/>
  <c r="Y251" i="6"/>
  <c r="Q1474" i="6" l="1"/>
  <c r="P1473" i="6"/>
  <c r="X1473" i="6" s="1"/>
  <c r="G491" i="14"/>
  <c r="Q248" i="4"/>
  <c r="P247" i="4"/>
  <c r="AA248" i="6"/>
  <c r="Z249" i="6"/>
  <c r="Y252" i="6"/>
  <c r="AA249" i="6" l="1"/>
  <c r="Z250" i="6"/>
  <c r="P1474" i="6"/>
  <c r="Q1475" i="6"/>
  <c r="Q249" i="4"/>
  <c r="P248" i="4"/>
  <c r="Y253" i="6"/>
  <c r="Q250" i="4" l="1"/>
  <c r="P249" i="4"/>
  <c r="Z251" i="6"/>
  <c r="AA250" i="6"/>
  <c r="Q1476" i="6"/>
  <c r="P1475" i="6"/>
  <c r="X1475" i="6" s="1"/>
  <c r="X1474" i="6"/>
  <c r="F492" i="14"/>
  <c r="Y254" i="6"/>
  <c r="G492" i="14" l="1"/>
  <c r="Q1477" i="6"/>
  <c r="P1476" i="6"/>
  <c r="X1476" i="6" s="1"/>
  <c r="AA251" i="6"/>
  <c r="Z252" i="6"/>
  <c r="P250" i="4"/>
  <c r="Q251" i="4"/>
  <c r="Y255" i="6"/>
  <c r="Q252" i="4" l="1"/>
  <c r="P251" i="4"/>
  <c r="AA252" i="6"/>
  <c r="Z253" i="6"/>
  <c r="Q1478" i="6"/>
  <c r="P1477" i="6"/>
  <c r="Y256" i="6"/>
  <c r="X1477" i="6" l="1"/>
  <c r="F493" i="14"/>
  <c r="Q1479" i="6"/>
  <c r="P1478" i="6"/>
  <c r="X1478" i="6" s="1"/>
  <c r="Z254" i="6"/>
  <c r="AA253" i="6"/>
  <c r="Q253" i="4"/>
  <c r="P252" i="4"/>
  <c r="Y257" i="6"/>
  <c r="Q1480" i="6" l="1"/>
  <c r="P1479" i="6"/>
  <c r="X1479" i="6" s="1"/>
  <c r="G493" i="14"/>
  <c r="P253" i="4"/>
  <c r="Q254" i="4"/>
  <c r="Z255" i="6"/>
  <c r="AA254" i="6"/>
  <c r="Y258" i="6"/>
  <c r="P254" i="4" l="1"/>
  <c r="Q255" i="4"/>
  <c r="Q1481" i="6"/>
  <c r="P1480" i="6"/>
  <c r="Z256" i="6"/>
  <c r="AA255" i="6"/>
  <c r="Y259" i="6"/>
  <c r="X1480" i="6" l="1"/>
  <c r="F494" i="14"/>
  <c r="Z257" i="6"/>
  <c r="AA256" i="6"/>
  <c r="Q1482" i="6"/>
  <c r="P1481" i="6"/>
  <c r="X1481" i="6" s="1"/>
  <c r="Q256" i="4"/>
  <c r="P255" i="4"/>
  <c r="Y260" i="6"/>
  <c r="Q257" i="4" l="1"/>
  <c r="P256" i="4"/>
  <c r="AA257" i="6"/>
  <c r="Z258" i="6"/>
  <c r="Q1483" i="6"/>
  <c r="P1482" i="6"/>
  <c r="X1482" i="6" s="1"/>
  <c r="G494" i="14"/>
  <c r="Y261" i="6"/>
  <c r="P1483" i="6" l="1"/>
  <c r="Q1484" i="6"/>
  <c r="Z259" i="6"/>
  <c r="AA258" i="6"/>
  <c r="P257" i="4"/>
  <c r="Q258" i="4"/>
  <c r="Y262" i="6"/>
  <c r="Q259" i="4" l="1"/>
  <c r="P258" i="4"/>
  <c r="Q1485" i="6"/>
  <c r="P1484" i="6"/>
  <c r="X1484" i="6" s="1"/>
  <c r="AA259" i="6"/>
  <c r="Z260" i="6"/>
  <c r="X1483" i="6"/>
  <c r="F495" i="14"/>
  <c r="Y263" i="6"/>
  <c r="G495" i="14" l="1"/>
  <c r="Q260" i="4"/>
  <c r="P259" i="4"/>
  <c r="Z261" i="6"/>
  <c r="AA260" i="6"/>
  <c r="Q1486" i="6"/>
  <c r="P1485" i="6"/>
  <c r="X1485" i="6" s="1"/>
  <c r="Y264" i="6"/>
  <c r="AA261" i="6" l="1"/>
  <c r="Z262" i="6"/>
  <c r="P260" i="4"/>
  <c r="Q261" i="4"/>
  <c r="P1486" i="6"/>
  <c r="Q1487" i="6"/>
  <c r="Y265" i="6"/>
  <c r="P261" i="4" l="1"/>
  <c r="Q262" i="4"/>
  <c r="Q1488" i="6"/>
  <c r="P1487" i="6"/>
  <c r="X1487" i="6" s="1"/>
  <c r="AA262" i="6"/>
  <c r="Z263" i="6"/>
  <c r="X1486" i="6"/>
  <c r="F496" i="14"/>
  <c r="Y266" i="6"/>
  <c r="Z264" i="6" l="1"/>
  <c r="AA263" i="6"/>
  <c r="Q1489" i="6"/>
  <c r="P1488" i="6"/>
  <c r="X1488" i="6" s="1"/>
  <c r="P262" i="4"/>
  <c r="Q263" i="4"/>
  <c r="G496" i="14"/>
  <c r="Y267" i="6"/>
  <c r="Q264" i="4" l="1"/>
  <c r="P263" i="4"/>
  <c r="Q1490" i="6"/>
  <c r="P1489" i="6"/>
  <c r="AA264" i="6"/>
  <c r="Z265" i="6"/>
  <c r="Y268" i="6"/>
  <c r="AA265" i="6" l="1"/>
  <c r="Z266" i="6"/>
  <c r="X1489" i="6"/>
  <c r="F497" i="14"/>
  <c r="Q1491" i="6"/>
  <c r="P1490" i="6"/>
  <c r="X1490" i="6" s="1"/>
  <c r="Q265" i="4"/>
  <c r="P264" i="4"/>
  <c r="Y269" i="6"/>
  <c r="Q1492" i="6" l="1"/>
  <c r="P1491" i="6"/>
  <c r="X1491" i="6" s="1"/>
  <c r="Z267" i="6"/>
  <c r="AA266" i="6"/>
  <c r="Q266" i="4"/>
  <c r="P265" i="4"/>
  <c r="G497" i="14"/>
  <c r="Y270" i="6"/>
  <c r="Q267" i="4" l="1"/>
  <c r="P266" i="4"/>
  <c r="Q1493" i="6"/>
  <c r="P1492" i="6"/>
  <c r="AA267" i="6"/>
  <c r="Z268" i="6"/>
  <c r="Y271" i="6"/>
  <c r="AA268" i="6" l="1"/>
  <c r="Z269" i="6"/>
  <c r="X1492" i="6"/>
  <c r="F498" i="14"/>
  <c r="Q1494" i="6"/>
  <c r="P1493" i="6"/>
  <c r="X1493" i="6" s="1"/>
  <c r="Q268" i="4"/>
  <c r="P267" i="4"/>
  <c r="Y272" i="6"/>
  <c r="Z270" i="6" l="1"/>
  <c r="AA269" i="6"/>
  <c r="Q1495" i="6"/>
  <c r="P1494" i="6"/>
  <c r="X1494" i="6" s="1"/>
  <c r="P268" i="4"/>
  <c r="Q269" i="4"/>
  <c r="G498" i="14"/>
  <c r="Y273" i="6"/>
  <c r="Q270" i="4" l="1"/>
  <c r="P269" i="4"/>
  <c r="P1495" i="6"/>
  <c r="Q1496" i="6"/>
  <c r="AA270" i="6"/>
  <c r="Z271" i="6"/>
  <c r="Y274" i="6"/>
  <c r="X1495" i="6" l="1"/>
  <c r="F499" i="14"/>
  <c r="Z272" i="6"/>
  <c r="AA271" i="6"/>
  <c r="P270" i="4"/>
  <c r="Q271" i="4"/>
  <c r="Q1497" i="6"/>
  <c r="P1496" i="6"/>
  <c r="X1496" i="6" s="1"/>
  <c r="Y275" i="6"/>
  <c r="Q1498" i="6" l="1"/>
  <c r="P1497" i="6"/>
  <c r="X1497" i="6" s="1"/>
  <c r="Q272" i="4"/>
  <c r="P271" i="4"/>
  <c r="AA272" i="6"/>
  <c r="Z273" i="6"/>
  <c r="G499" i="14"/>
  <c r="Y276" i="6"/>
  <c r="AA273" i="6" l="1"/>
  <c r="Z274" i="6"/>
  <c r="Q273" i="4"/>
  <c r="P272" i="4"/>
  <c r="P1498" i="6"/>
  <c r="Q1499" i="6"/>
  <c r="Y277" i="6"/>
  <c r="X1498" i="6" l="1"/>
  <c r="F500" i="14"/>
  <c r="Q274" i="4"/>
  <c r="P273" i="4"/>
  <c r="Z275" i="6"/>
  <c r="AA274" i="6"/>
  <c r="Q1500" i="6"/>
  <c r="P1499" i="6"/>
  <c r="X1499" i="6" s="1"/>
  <c r="Y278" i="6"/>
  <c r="P274" i="4" l="1"/>
  <c r="Q275" i="4"/>
  <c r="AA275" i="6"/>
  <c r="Z276" i="6"/>
  <c r="G500" i="14"/>
  <c r="Q1501" i="6"/>
  <c r="P1500" i="6"/>
  <c r="X1500" i="6" s="1"/>
  <c r="Y279" i="6"/>
  <c r="Z277" i="6" l="1"/>
  <c r="AA276" i="6"/>
  <c r="Q276" i="4"/>
  <c r="P275" i="4"/>
  <c r="Q1502" i="6"/>
  <c r="P1501" i="6"/>
  <c r="Y280" i="6"/>
  <c r="X1501" i="6" l="1"/>
  <c r="F501" i="14"/>
  <c r="Z278" i="6"/>
  <c r="AA277" i="6"/>
  <c r="Q1503" i="6"/>
  <c r="P1502" i="6"/>
  <c r="X1502" i="6" s="1"/>
  <c r="Q277" i="4"/>
  <c r="P276" i="4"/>
  <c r="Y281" i="6"/>
  <c r="P277" i="4" l="1"/>
  <c r="Q278" i="4"/>
  <c r="AA278" i="6"/>
  <c r="Z279" i="6"/>
  <c r="Q1504" i="6"/>
  <c r="P1503" i="6"/>
  <c r="X1503" i="6" s="1"/>
  <c r="G501" i="14"/>
  <c r="Y282" i="6"/>
  <c r="Q1505" i="6" l="1"/>
  <c r="P1504" i="6"/>
  <c r="P278" i="4"/>
  <c r="Q279" i="4"/>
  <c r="Z280" i="6"/>
  <c r="AA279" i="6"/>
  <c r="Y283" i="6"/>
  <c r="Z281" i="6" l="1"/>
  <c r="AA280" i="6"/>
  <c r="X1504" i="6"/>
  <c r="F502" i="14"/>
  <c r="Q1506" i="6"/>
  <c r="P1505" i="6"/>
  <c r="X1505" i="6" s="1"/>
  <c r="Q280" i="4"/>
  <c r="P279" i="4"/>
  <c r="Y284" i="6"/>
  <c r="Q1507" i="6" l="1"/>
  <c r="P1506" i="6"/>
  <c r="X1506" i="6" s="1"/>
  <c r="AA281" i="6"/>
  <c r="Z282" i="6"/>
  <c r="Q281" i="4"/>
  <c r="P280" i="4"/>
  <c r="G502" i="14"/>
  <c r="Y285" i="6"/>
  <c r="Q282" i="4" l="1"/>
  <c r="P281" i="4"/>
  <c r="Z283" i="6"/>
  <c r="AA282" i="6"/>
  <c r="P1507" i="6"/>
  <c r="Q1508" i="6"/>
  <c r="Y286" i="6"/>
  <c r="P282" i="4" l="1"/>
  <c r="Q283" i="4"/>
  <c r="Q1509" i="6"/>
  <c r="P1508" i="6"/>
  <c r="X1508" i="6" s="1"/>
  <c r="AA283" i="6"/>
  <c r="Z284" i="6"/>
  <c r="X1507" i="6"/>
  <c r="F503" i="14"/>
  <c r="Y287" i="6"/>
  <c r="AA284" i="6" l="1"/>
  <c r="Z285" i="6"/>
  <c r="Q1510" i="6"/>
  <c r="P1509" i="6"/>
  <c r="X1509" i="6" s="1"/>
  <c r="Q284" i="4"/>
  <c r="P283" i="4"/>
  <c r="G503" i="14"/>
  <c r="Y288" i="6"/>
  <c r="P1510" i="6" l="1"/>
  <c r="Q1511" i="6"/>
  <c r="Q285" i="4"/>
  <c r="P284" i="4"/>
  <c r="AA285" i="6"/>
  <c r="Z286" i="6"/>
  <c r="Y289" i="6"/>
  <c r="AA286" i="6" l="1"/>
  <c r="Z287" i="6"/>
  <c r="P285" i="4"/>
  <c r="Q286" i="4"/>
  <c r="Q1512" i="6"/>
  <c r="P1511" i="6"/>
  <c r="X1511" i="6" s="1"/>
  <c r="X1510" i="6"/>
  <c r="F504" i="14"/>
  <c r="Y290" i="6"/>
  <c r="G504" i="14" l="1"/>
  <c r="Q1513" i="6"/>
  <c r="P1512" i="6"/>
  <c r="X1512" i="6" s="1"/>
  <c r="AA287" i="6"/>
  <c r="Z288" i="6"/>
  <c r="Q287" i="4"/>
  <c r="P286" i="4"/>
  <c r="Y291" i="6"/>
  <c r="Q288" i="4" l="1"/>
  <c r="P287" i="4"/>
  <c r="Z289" i="6"/>
  <c r="AA288" i="6"/>
  <c r="Q1514" i="6"/>
  <c r="P1513" i="6"/>
  <c r="Y292" i="6"/>
  <c r="X1513" i="6" l="1"/>
  <c r="F505" i="14"/>
  <c r="Q1515" i="6"/>
  <c r="P1514" i="6"/>
  <c r="X1514" i="6" s="1"/>
  <c r="P288" i="4"/>
  <c r="Q289" i="4"/>
  <c r="Z290" i="6"/>
  <c r="AA289" i="6"/>
  <c r="Y293" i="6"/>
  <c r="AA290" i="6" l="1"/>
  <c r="Z291" i="6"/>
  <c r="P289" i="4"/>
  <c r="Q290" i="4"/>
  <c r="Q1516" i="6"/>
  <c r="P1515" i="6"/>
  <c r="X1515" i="6" s="1"/>
  <c r="G505" i="14"/>
  <c r="Y294" i="6"/>
  <c r="Z292" i="6" l="1"/>
  <c r="AA291" i="6"/>
  <c r="Q1517" i="6"/>
  <c r="P1516" i="6"/>
  <c r="Q291" i="4"/>
  <c r="P290" i="4"/>
  <c r="Y295" i="6"/>
  <c r="P291" i="4" l="1"/>
  <c r="Q292" i="4"/>
  <c r="Z293" i="6"/>
  <c r="AA292" i="6"/>
  <c r="X1516" i="6"/>
  <c r="F506" i="14"/>
  <c r="Q1518" i="6"/>
  <c r="P1517" i="6"/>
  <c r="X1517" i="6" s="1"/>
  <c r="Y296" i="6"/>
  <c r="G506" i="14" l="1"/>
  <c r="AA293" i="6"/>
  <c r="Z294" i="6"/>
  <c r="P292" i="4"/>
  <c r="Q293" i="4"/>
  <c r="Q1519" i="6"/>
  <c r="P1518" i="6"/>
  <c r="X1518" i="6" s="1"/>
  <c r="Y297" i="6"/>
  <c r="P1519" i="6" l="1"/>
  <c r="Q1520" i="6"/>
  <c r="P293" i="4"/>
  <c r="Q294" i="4"/>
  <c r="Z295" i="6"/>
  <c r="AA294" i="6"/>
  <c r="Y298" i="6"/>
  <c r="AA295" i="6" l="1"/>
  <c r="Z296" i="6"/>
  <c r="Q1521" i="6"/>
  <c r="P1520" i="6"/>
  <c r="X1520" i="6" s="1"/>
  <c r="Q295" i="4"/>
  <c r="P294" i="4"/>
  <c r="X1519" i="6"/>
  <c r="F507" i="14"/>
  <c r="Y299" i="6"/>
  <c r="Q1522" i="6" l="1"/>
  <c r="P1521" i="6"/>
  <c r="X1521" i="6" s="1"/>
  <c r="Z297" i="6"/>
  <c r="AA296" i="6"/>
  <c r="P295" i="4"/>
  <c r="Q296" i="4"/>
  <c r="G507" i="14"/>
  <c r="Y300" i="6"/>
  <c r="P1522" i="6" l="1"/>
  <c r="Q1523" i="6"/>
  <c r="P296" i="4"/>
  <c r="Q297" i="4"/>
  <c r="Z298" i="6"/>
  <c r="AA297" i="6"/>
  <c r="Y301" i="6"/>
  <c r="Q1524" i="6" l="1"/>
  <c r="P1523" i="6"/>
  <c r="X1523" i="6" s="1"/>
  <c r="AA298" i="6"/>
  <c r="Z299" i="6"/>
  <c r="X1522" i="6"/>
  <c r="F508" i="14"/>
  <c r="Q298" i="4"/>
  <c r="P297" i="4"/>
  <c r="Y302" i="6"/>
  <c r="G508" i="14" l="1"/>
  <c r="P298" i="4"/>
  <c r="Q299" i="4"/>
  <c r="AA299" i="6"/>
  <c r="Z300" i="6"/>
  <c r="Q1525" i="6"/>
  <c r="P1524" i="6"/>
  <c r="X1524" i="6" s="1"/>
  <c r="Y303" i="6"/>
  <c r="Q300" i="4" l="1"/>
  <c r="P299" i="4"/>
  <c r="Z301" i="6"/>
  <c r="AA300" i="6"/>
  <c r="Q1526" i="6"/>
  <c r="P1525" i="6"/>
  <c r="Y304" i="6"/>
  <c r="P300" i="4" l="1"/>
  <c r="Q301" i="4"/>
  <c r="X1525" i="6"/>
  <c r="F509" i="14"/>
  <c r="AA301" i="6"/>
  <c r="Z302" i="6"/>
  <c r="Q1527" i="6"/>
  <c r="P1526" i="6"/>
  <c r="X1526" i="6" s="1"/>
  <c r="Y305" i="6"/>
  <c r="Q1528" i="6" l="1"/>
  <c r="P1527" i="6"/>
  <c r="X1527" i="6" s="1"/>
  <c r="G509" i="14"/>
  <c r="Z303" i="6"/>
  <c r="AA302" i="6"/>
  <c r="P301" i="4"/>
  <c r="Q302" i="4"/>
  <c r="Y306" i="6"/>
  <c r="P302" i="4" l="1"/>
  <c r="Q303" i="4"/>
  <c r="AA303" i="6"/>
  <c r="Z304" i="6"/>
  <c r="Q1529" i="6"/>
  <c r="P1528" i="6"/>
  <c r="Y307" i="6"/>
  <c r="Q1530" i="6" l="1"/>
  <c r="P1529" i="6"/>
  <c r="X1529" i="6" s="1"/>
  <c r="Z305" i="6"/>
  <c r="AA304" i="6"/>
  <c r="X1528" i="6"/>
  <c r="F510" i="14"/>
  <c r="Q304" i="4"/>
  <c r="P303" i="4"/>
  <c r="Y308" i="6"/>
  <c r="Q305" i="4" l="1"/>
  <c r="P304" i="4"/>
  <c r="G510" i="14"/>
  <c r="AA305" i="6"/>
  <c r="Z306" i="6"/>
  <c r="Q1531" i="6"/>
  <c r="P1530" i="6"/>
  <c r="X1530" i="6" s="1"/>
  <c r="Y309" i="6"/>
  <c r="Q306" i="4" l="1"/>
  <c r="P305" i="4"/>
  <c r="P1531" i="6"/>
  <c r="Q1532" i="6"/>
  <c r="Z307" i="6"/>
  <c r="AA306" i="6"/>
  <c r="Y310" i="6"/>
  <c r="P306" i="4" l="1"/>
  <c r="Q307" i="4"/>
  <c r="AA307" i="6"/>
  <c r="Z308" i="6"/>
  <c r="Q1533" i="6"/>
  <c r="P1532" i="6"/>
  <c r="X1532" i="6" s="1"/>
  <c r="X1531" i="6"/>
  <c r="F511" i="14"/>
  <c r="Y311" i="6"/>
  <c r="Q1534" i="6" l="1"/>
  <c r="P1533" i="6"/>
  <c r="X1533" i="6" s="1"/>
  <c r="Q308" i="4"/>
  <c r="P307" i="4"/>
  <c r="G511" i="14"/>
  <c r="AA308" i="6"/>
  <c r="Z309" i="6"/>
  <c r="Y312" i="6"/>
  <c r="P308" i="4" l="1"/>
  <c r="Q309" i="4"/>
  <c r="Z310" i="6"/>
  <c r="AA309" i="6"/>
  <c r="P1534" i="6"/>
  <c r="Q1535" i="6"/>
  <c r="Y313" i="6"/>
  <c r="Q1536" i="6" l="1"/>
  <c r="P1535" i="6"/>
  <c r="X1535" i="6" s="1"/>
  <c r="X1534" i="6"/>
  <c r="F512" i="14"/>
  <c r="AA310" i="6"/>
  <c r="Z311" i="6"/>
  <c r="Q310" i="4"/>
  <c r="P309" i="4"/>
  <c r="Y314" i="6"/>
  <c r="Q311" i="4" l="1"/>
  <c r="P310" i="4"/>
  <c r="G512" i="14"/>
  <c r="AA311" i="6"/>
  <c r="Z312" i="6"/>
  <c r="Q1537" i="6"/>
  <c r="P1536" i="6"/>
  <c r="X1536" i="6" s="1"/>
  <c r="Y315" i="6"/>
  <c r="Q1538" i="6" l="1"/>
  <c r="P1537" i="6"/>
  <c r="AA312" i="6"/>
  <c r="Z313" i="6"/>
  <c r="P311" i="4"/>
  <c r="Q312" i="4"/>
  <c r="Y316" i="6"/>
  <c r="Q313" i="4" l="1"/>
  <c r="P312" i="4"/>
  <c r="Z314" i="6"/>
  <c r="AA313" i="6"/>
  <c r="Q1539" i="6"/>
  <c r="P1538" i="6"/>
  <c r="X1538" i="6" s="1"/>
  <c r="X1537" i="6"/>
  <c r="F513" i="14"/>
  <c r="Y317" i="6"/>
  <c r="AA314" i="6" l="1"/>
  <c r="Z315" i="6"/>
  <c r="G513" i="14"/>
  <c r="Q1540" i="6"/>
  <c r="P1539" i="6"/>
  <c r="X1539" i="6" s="1"/>
  <c r="Q314" i="4"/>
  <c r="P313" i="4"/>
  <c r="Y318" i="6"/>
  <c r="Q315" i="4" l="1"/>
  <c r="P314" i="4"/>
  <c r="AA315" i="6"/>
  <c r="Z316" i="6"/>
  <c r="Q1541" i="6"/>
  <c r="P1540" i="6"/>
  <c r="Y319" i="6"/>
  <c r="AA316" i="6" l="1"/>
  <c r="Z317" i="6"/>
  <c r="X1540" i="6"/>
  <c r="F514" i="14"/>
  <c r="P315" i="4"/>
  <c r="Q316" i="4"/>
  <c r="Q1542" i="6"/>
  <c r="P1541" i="6"/>
  <c r="X1541" i="6" s="1"/>
  <c r="Y320" i="6"/>
  <c r="Q317" i="4" l="1"/>
  <c r="P316" i="4"/>
  <c r="Z318" i="6"/>
  <c r="AA317" i="6"/>
  <c r="Q1543" i="6"/>
  <c r="P1542" i="6"/>
  <c r="X1542" i="6" s="1"/>
  <c r="G514" i="14"/>
  <c r="Y321" i="6"/>
  <c r="P1543" i="6" l="1"/>
  <c r="Q1544" i="6"/>
  <c r="P317" i="4"/>
  <c r="Q318" i="4"/>
  <c r="AA318" i="6"/>
  <c r="Z319" i="6"/>
  <c r="Y322" i="6"/>
  <c r="AA319" i="6" l="1"/>
  <c r="Z320" i="6"/>
  <c r="Q1545" i="6"/>
  <c r="P1544" i="6"/>
  <c r="X1544" i="6" s="1"/>
  <c r="X1543" i="6"/>
  <c r="F515" i="14"/>
  <c r="Q319" i="4"/>
  <c r="P318" i="4"/>
  <c r="Y323" i="6"/>
  <c r="G515" i="14" l="1"/>
  <c r="Z321" i="6"/>
  <c r="AA320" i="6"/>
  <c r="Q320" i="4"/>
  <c r="P319" i="4"/>
  <c r="Q1546" i="6"/>
  <c r="P1545" i="6"/>
  <c r="X1545" i="6" s="1"/>
  <c r="Y324" i="6"/>
  <c r="P1546" i="6" l="1"/>
  <c r="Q1547" i="6"/>
  <c r="Q321" i="4"/>
  <c r="P320" i="4"/>
  <c r="AA321" i="6"/>
  <c r="Z322" i="6"/>
  <c r="Y325" i="6"/>
  <c r="X1546" i="6" l="1"/>
  <c r="F516" i="14"/>
  <c r="AA322" i="6"/>
  <c r="Z323" i="6"/>
  <c r="Q322" i="4"/>
  <c r="P321" i="4"/>
  <c r="Q1548" i="6"/>
  <c r="P1547" i="6"/>
  <c r="X1547" i="6" s="1"/>
  <c r="Y326" i="6"/>
  <c r="Q1549" i="6" l="1"/>
  <c r="P1548" i="6"/>
  <c r="X1548" i="6" s="1"/>
  <c r="Q323" i="4"/>
  <c r="P322" i="4"/>
  <c r="G516" i="14"/>
  <c r="Z324" i="6"/>
  <c r="AA323" i="6"/>
  <c r="Y327" i="6"/>
  <c r="Z325" i="6" l="1"/>
  <c r="AA324" i="6"/>
  <c r="P323" i="4"/>
  <c r="Q324" i="4"/>
  <c r="Q1550" i="6"/>
  <c r="P1549" i="6"/>
  <c r="Y328" i="6"/>
  <c r="Q1551" i="6" l="1"/>
  <c r="P1550" i="6"/>
  <c r="X1550" i="6" s="1"/>
  <c r="Z326" i="6"/>
  <c r="AA325" i="6"/>
  <c r="X1549" i="6"/>
  <c r="F517" i="14"/>
  <c r="P324" i="4"/>
  <c r="Q325" i="4"/>
  <c r="Y329" i="6"/>
  <c r="G517" i="14" l="1"/>
  <c r="AA326" i="6"/>
  <c r="Z327" i="6"/>
  <c r="Q326" i="4"/>
  <c r="P325" i="4"/>
  <c r="Q1552" i="6"/>
  <c r="P1551" i="6"/>
  <c r="X1551" i="6" s="1"/>
  <c r="Y330" i="6"/>
  <c r="Q327" i="4" l="1"/>
  <c r="P326" i="4"/>
  <c r="Q1553" i="6"/>
  <c r="P1552" i="6"/>
  <c r="AA327" i="6"/>
  <c r="Z328" i="6"/>
  <c r="Y331" i="6"/>
  <c r="X1552" i="6" l="1"/>
  <c r="F518" i="14"/>
  <c r="Z329" i="6"/>
  <c r="AA328" i="6"/>
  <c r="Q1554" i="6"/>
  <c r="P1553" i="6"/>
  <c r="X1553" i="6" s="1"/>
  <c r="P327" i="4"/>
  <c r="Q328" i="4"/>
  <c r="Y332" i="6"/>
  <c r="Z330" i="6" l="1"/>
  <c r="AA329" i="6"/>
  <c r="P328" i="4"/>
  <c r="Q329" i="4"/>
  <c r="Q1555" i="6"/>
  <c r="P1554" i="6"/>
  <c r="X1554" i="6" s="1"/>
  <c r="G518" i="14"/>
  <c r="Y333" i="6"/>
  <c r="P1555" i="6" l="1"/>
  <c r="Q1556" i="6"/>
  <c r="AA330" i="6"/>
  <c r="Z331" i="6"/>
  <c r="P329" i="4"/>
  <c r="Q330" i="4"/>
  <c r="Y334" i="6"/>
  <c r="Q1557" i="6" l="1"/>
  <c r="P1556" i="6"/>
  <c r="X1556" i="6" s="1"/>
  <c r="Q331" i="4"/>
  <c r="P330" i="4"/>
  <c r="Z332" i="6"/>
  <c r="AA331" i="6"/>
  <c r="X1555" i="6"/>
  <c r="F519" i="14"/>
  <c r="Y335" i="6"/>
  <c r="AA332" i="6" l="1"/>
  <c r="Z333" i="6"/>
  <c r="G519" i="14"/>
  <c r="Q332" i="4"/>
  <c r="P331" i="4"/>
  <c r="Q1558" i="6"/>
  <c r="P1557" i="6"/>
  <c r="X1557" i="6" s="1"/>
  <c r="Y336" i="6"/>
  <c r="P1558" i="6" l="1"/>
  <c r="Q1559" i="6"/>
  <c r="Q333" i="4"/>
  <c r="P332" i="4"/>
  <c r="AA333" i="6"/>
  <c r="Z334" i="6"/>
  <c r="Y337" i="6"/>
  <c r="Q1560" i="6" l="1"/>
  <c r="P1559" i="6"/>
  <c r="X1559" i="6" s="1"/>
  <c r="X1558" i="6"/>
  <c r="F520" i="14"/>
  <c r="AA334" i="6"/>
  <c r="Z335" i="6"/>
  <c r="Q334" i="4"/>
  <c r="P333" i="4"/>
  <c r="Y338" i="6"/>
  <c r="G520" i="14" l="1"/>
  <c r="Z336" i="6"/>
  <c r="AA335" i="6"/>
  <c r="Q335" i="4"/>
  <c r="P334" i="4"/>
  <c r="Q1561" i="6"/>
  <c r="P1560" i="6"/>
  <c r="X1560" i="6" s="1"/>
  <c r="Y339" i="6"/>
  <c r="Q1562" i="6" l="1"/>
  <c r="P1561" i="6"/>
  <c r="AA336" i="6"/>
  <c r="Z337" i="6"/>
  <c r="P335" i="4"/>
  <c r="Q336" i="4"/>
  <c r="Y340" i="6"/>
  <c r="Z338" i="6" l="1"/>
  <c r="AA337" i="6"/>
  <c r="X1561" i="6"/>
  <c r="F521" i="14"/>
  <c r="P336" i="4"/>
  <c r="Q337" i="4"/>
  <c r="Q1563" i="6"/>
  <c r="P1562" i="6"/>
  <c r="X1562" i="6" s="1"/>
  <c r="Y341" i="6"/>
  <c r="Q338" i="4" l="1"/>
  <c r="P337" i="4"/>
  <c r="G521" i="14"/>
  <c r="AA338" i="6"/>
  <c r="Z339" i="6"/>
  <c r="Q1564" i="6"/>
  <c r="P1563" i="6"/>
  <c r="X1563" i="6" s="1"/>
  <c r="Y342" i="6"/>
  <c r="Q1565" i="6" l="1"/>
  <c r="P1564" i="6"/>
  <c r="AA339" i="6"/>
  <c r="Z340" i="6"/>
  <c r="Q339" i="4"/>
  <c r="P338" i="4"/>
  <c r="Y343" i="6"/>
  <c r="Q1566" i="6" l="1"/>
  <c r="P1565" i="6"/>
  <c r="X1565" i="6" s="1"/>
  <c r="AA340" i="6"/>
  <c r="Z341" i="6"/>
  <c r="P339" i="4"/>
  <c r="Q340" i="4"/>
  <c r="X1564" i="6"/>
  <c r="F522" i="14"/>
  <c r="Y344" i="6"/>
  <c r="Q341" i="4" l="1"/>
  <c r="P340" i="4"/>
  <c r="G522" i="14"/>
  <c r="Z342" i="6"/>
  <c r="AA341" i="6"/>
  <c r="Q1567" i="6"/>
  <c r="P1566" i="6"/>
  <c r="X1566" i="6" s="1"/>
  <c r="Y345" i="6"/>
  <c r="AA342" i="6" l="1"/>
  <c r="Z343" i="6"/>
  <c r="P1567" i="6"/>
  <c r="Q1568" i="6"/>
  <c r="Q342" i="4"/>
  <c r="P341" i="4"/>
  <c r="Y346" i="6"/>
  <c r="AA343" i="6" l="1"/>
  <c r="Z344" i="6"/>
  <c r="P342" i="4"/>
  <c r="Q343" i="4"/>
  <c r="Q1569" i="6"/>
  <c r="P1568" i="6"/>
  <c r="X1568" i="6" s="1"/>
  <c r="X1567" i="6"/>
  <c r="F523" i="14"/>
  <c r="Y347" i="6"/>
  <c r="Q1570" i="6" l="1"/>
  <c r="P1569" i="6"/>
  <c r="X1569" i="6" s="1"/>
  <c r="Z345" i="6"/>
  <c r="AA344" i="6"/>
  <c r="G523" i="14"/>
  <c r="Q344" i="4"/>
  <c r="P343" i="4"/>
  <c r="Y348" i="6"/>
  <c r="P344" i="4" l="1"/>
  <c r="Q345" i="4"/>
  <c r="Z346" i="6"/>
  <c r="AA345" i="6"/>
  <c r="P1570" i="6"/>
  <c r="Q1571" i="6"/>
  <c r="Y349" i="6"/>
  <c r="X1570" i="6" l="1"/>
  <c r="F524" i="14"/>
  <c r="P345" i="4"/>
  <c r="Q346" i="4"/>
  <c r="AA346" i="6"/>
  <c r="Z347" i="6"/>
  <c r="Q1572" i="6"/>
  <c r="P1571" i="6"/>
  <c r="X1571" i="6" s="1"/>
  <c r="Y350" i="6"/>
  <c r="Q1573" i="6" l="1"/>
  <c r="P1572" i="6"/>
  <c r="X1572" i="6" s="1"/>
  <c r="P346" i="4"/>
  <c r="Q347" i="4"/>
  <c r="AA347" i="6"/>
  <c r="Z348" i="6"/>
  <c r="G524" i="14"/>
  <c r="Y351" i="6"/>
  <c r="Q348" i="4" l="1"/>
  <c r="P347" i="4"/>
  <c r="AA348" i="6"/>
  <c r="Z349" i="6"/>
  <c r="Q1574" i="6"/>
  <c r="P1573" i="6"/>
  <c r="Y352" i="6"/>
  <c r="Q1575" i="6" l="1"/>
  <c r="P1574" i="6"/>
  <c r="X1574" i="6" s="1"/>
  <c r="X1573" i="6"/>
  <c r="F525" i="14"/>
  <c r="Z350" i="6"/>
  <c r="AA349" i="6"/>
  <c r="P348" i="4"/>
  <c r="Q349" i="4"/>
  <c r="Y353" i="6"/>
  <c r="Q350" i="4" l="1"/>
  <c r="P349" i="4"/>
  <c r="AA350" i="6"/>
  <c r="Z351" i="6"/>
  <c r="G525" i="14"/>
  <c r="Q1576" i="6"/>
  <c r="P1575" i="6"/>
  <c r="X1575" i="6" s="1"/>
  <c r="Y354" i="6"/>
  <c r="AA351" i="6" l="1"/>
  <c r="Z352" i="6"/>
  <c r="Q351" i="4"/>
  <c r="P350" i="4"/>
  <c r="Q1577" i="6"/>
  <c r="P1576" i="6"/>
  <c r="Y355" i="6"/>
  <c r="Q1578" i="6" l="1"/>
  <c r="P1577" i="6"/>
  <c r="X1577" i="6" s="1"/>
  <c r="AA352" i="6"/>
  <c r="Z353" i="6"/>
  <c r="X1576" i="6"/>
  <c r="F526" i="14"/>
  <c r="Q352" i="4"/>
  <c r="P351" i="4"/>
  <c r="Y356" i="6"/>
  <c r="G526" i="14" l="1"/>
  <c r="P352" i="4"/>
  <c r="Q353" i="4"/>
  <c r="Z354" i="6"/>
  <c r="AA353" i="6"/>
  <c r="Q1579" i="6"/>
  <c r="P1578" i="6"/>
  <c r="X1578" i="6" s="1"/>
  <c r="Y357" i="6"/>
  <c r="AA354" i="6" l="1"/>
  <c r="Z355" i="6"/>
  <c r="P1579" i="6"/>
  <c r="Q1580" i="6"/>
  <c r="Q354" i="4"/>
  <c r="P353" i="4"/>
  <c r="Y358" i="6"/>
  <c r="Q1581" i="6" l="1"/>
  <c r="P1580" i="6"/>
  <c r="X1580" i="6" s="1"/>
  <c r="Q355" i="4"/>
  <c r="P354" i="4"/>
  <c r="X1579" i="6"/>
  <c r="F527" i="14"/>
  <c r="Z356" i="6"/>
  <c r="AA355" i="6"/>
  <c r="Y359" i="6"/>
  <c r="AA356" i="6" l="1"/>
  <c r="Z357" i="6"/>
  <c r="P355" i="4"/>
  <c r="Q356" i="4"/>
  <c r="G527" i="14"/>
  <c r="Q1582" i="6"/>
  <c r="P1581" i="6"/>
  <c r="X1581" i="6" s="1"/>
  <c r="Y360" i="6"/>
  <c r="AA357" i="6" l="1"/>
  <c r="Z358" i="6"/>
  <c r="P1582" i="6"/>
  <c r="Q1583" i="6"/>
  <c r="P356" i="4"/>
  <c r="Q357" i="4"/>
  <c r="Y361" i="6"/>
  <c r="X1582" i="6" l="1"/>
  <c r="F528" i="14"/>
  <c r="Q358" i="4"/>
  <c r="P357" i="4"/>
  <c r="Q1584" i="6"/>
  <c r="P1583" i="6"/>
  <c r="X1583" i="6" s="1"/>
  <c r="Z359" i="6"/>
  <c r="AA358" i="6"/>
  <c r="Y362" i="6"/>
  <c r="P358" i="4" l="1"/>
  <c r="Q359" i="4"/>
  <c r="Q1585" i="6"/>
  <c r="P1584" i="6"/>
  <c r="X1584" i="6" s="1"/>
  <c r="G528" i="14"/>
  <c r="Z360" i="6"/>
  <c r="AA359" i="6"/>
  <c r="Y363" i="6"/>
  <c r="Z361" i="6" l="1"/>
  <c r="AA360" i="6"/>
  <c r="Q1586" i="6"/>
  <c r="P1585" i="6"/>
  <c r="P359" i="4"/>
  <c r="Q360" i="4"/>
  <c r="Y364" i="6"/>
  <c r="X1585" i="6" l="1"/>
  <c r="F529" i="14"/>
  <c r="P360" i="4"/>
  <c r="Q361" i="4"/>
  <c r="Q1587" i="6"/>
  <c r="P1586" i="6"/>
  <c r="X1586" i="6" s="1"/>
  <c r="Z362" i="6"/>
  <c r="AA361" i="6"/>
  <c r="Y365" i="6"/>
  <c r="Q362" i="4" l="1"/>
  <c r="P361" i="4"/>
  <c r="G529" i="14"/>
  <c r="AA362" i="6"/>
  <c r="Z363" i="6"/>
  <c r="Q1588" i="6"/>
  <c r="P1587" i="6"/>
  <c r="X1587" i="6" s="1"/>
  <c r="Y366" i="6"/>
  <c r="Z364" i="6" l="1"/>
  <c r="AA363" i="6"/>
  <c r="Q1589" i="6"/>
  <c r="P1588" i="6"/>
  <c r="P362" i="4"/>
  <c r="Q363" i="4"/>
  <c r="Y367" i="6"/>
  <c r="Q364" i="4" l="1"/>
  <c r="P363" i="4"/>
  <c r="Q1590" i="6"/>
  <c r="P1589" i="6"/>
  <c r="X1589" i="6" s="1"/>
  <c r="X1588" i="6"/>
  <c r="F530" i="14"/>
  <c r="AA364" i="6"/>
  <c r="Z365" i="6"/>
  <c r="Y368" i="6"/>
  <c r="G530" i="14" l="1"/>
  <c r="Q1591" i="6"/>
  <c r="P1590" i="6"/>
  <c r="X1590" i="6" s="1"/>
  <c r="AA365" i="6"/>
  <c r="Z366" i="6"/>
  <c r="Q365" i="4"/>
  <c r="P364" i="4"/>
  <c r="Y369" i="6"/>
  <c r="Q366" i="4" l="1"/>
  <c r="P365" i="4"/>
  <c r="Z367" i="6"/>
  <c r="AA366" i="6"/>
  <c r="P1591" i="6"/>
  <c r="Q1592" i="6"/>
  <c r="Y370" i="6"/>
  <c r="Q1593" i="6" l="1"/>
  <c r="P1592" i="6"/>
  <c r="X1592" i="6" s="1"/>
  <c r="Z368" i="6"/>
  <c r="AA367" i="6"/>
  <c r="X1591" i="6"/>
  <c r="F531" i="14"/>
  <c r="P366" i="4"/>
  <c r="Q367" i="4"/>
  <c r="Y371" i="6"/>
  <c r="AA368" i="6" l="1"/>
  <c r="Z369" i="6"/>
  <c r="G531" i="14"/>
  <c r="P367" i="4"/>
  <c r="Q368" i="4"/>
  <c r="Q1594" i="6"/>
  <c r="P1593" i="6"/>
  <c r="X1593" i="6" s="1"/>
  <c r="Y372" i="6"/>
  <c r="Q369" i="4" l="1"/>
  <c r="P368" i="4"/>
  <c r="P1594" i="6"/>
  <c r="Q1595" i="6"/>
  <c r="Z370" i="6"/>
  <c r="AA369" i="6"/>
  <c r="Y373" i="6"/>
  <c r="Q1596" i="6" l="1"/>
  <c r="P1595" i="6"/>
  <c r="X1595" i="6" s="1"/>
  <c r="AA370" i="6"/>
  <c r="Z371" i="6"/>
  <c r="X1594" i="6"/>
  <c r="F532" i="14"/>
  <c r="Q370" i="4"/>
  <c r="P369" i="4"/>
  <c r="Y374" i="6"/>
  <c r="G532" i="14" l="1"/>
  <c r="P370" i="4"/>
  <c r="Q371" i="4"/>
  <c r="Z372" i="6"/>
  <c r="AA371" i="6"/>
  <c r="Q1597" i="6"/>
  <c r="P1596" i="6"/>
  <c r="X1596" i="6" s="1"/>
  <c r="Y375" i="6"/>
  <c r="AA372" i="6" l="1"/>
  <c r="Z373" i="6"/>
  <c r="Q1598" i="6"/>
  <c r="P1597" i="6"/>
  <c r="Q372" i="4"/>
  <c r="P371" i="4"/>
  <c r="Y376" i="6"/>
  <c r="Q373" i="4" l="1"/>
  <c r="P372" i="4"/>
  <c r="X1597" i="6"/>
  <c r="F533" i="14"/>
  <c r="AA373" i="6"/>
  <c r="Z374" i="6"/>
  <c r="Q1599" i="6"/>
  <c r="P1598" i="6"/>
  <c r="X1598" i="6" s="1"/>
  <c r="Y377" i="6"/>
  <c r="Q1600" i="6" l="1"/>
  <c r="P1599" i="6"/>
  <c r="X1599" i="6" s="1"/>
  <c r="G533" i="14"/>
  <c r="AA374" i="6"/>
  <c r="Z375" i="6"/>
  <c r="P373" i="4"/>
  <c r="Q374" i="4"/>
  <c r="Y378" i="6"/>
  <c r="P374" i="4" l="1"/>
  <c r="Q375" i="4"/>
  <c r="Z376" i="6"/>
  <c r="AA375" i="6"/>
  <c r="Q1601" i="6"/>
  <c r="P1600" i="6"/>
  <c r="Y379" i="6"/>
  <c r="X1600" i="6" l="1"/>
  <c r="F534" i="14"/>
  <c r="Q1602" i="6"/>
  <c r="P1601" i="6"/>
  <c r="X1601" i="6" s="1"/>
  <c r="AA376" i="6"/>
  <c r="Z377" i="6"/>
  <c r="Q376" i="4"/>
  <c r="P375" i="4"/>
  <c r="Y380" i="6"/>
  <c r="Q377" i="4" l="1"/>
  <c r="P376" i="4"/>
  <c r="Z378" i="6"/>
  <c r="AA377" i="6"/>
  <c r="Q1603" i="6"/>
  <c r="P1602" i="6"/>
  <c r="X1602" i="6" s="1"/>
  <c r="G534" i="14"/>
  <c r="Y381" i="6"/>
  <c r="Z379" i="6" l="1"/>
  <c r="AA378" i="6"/>
  <c r="P1603" i="6"/>
  <c r="Q1604" i="6"/>
  <c r="P377" i="4"/>
  <c r="Q378" i="4"/>
  <c r="Y382" i="6"/>
  <c r="Q1605" i="6" l="1"/>
  <c r="P1604" i="6"/>
  <c r="X1604" i="6" s="1"/>
  <c r="AA379" i="6"/>
  <c r="Z380" i="6"/>
  <c r="P378" i="4"/>
  <c r="Q379" i="4"/>
  <c r="X1603" i="6"/>
  <c r="F535" i="14"/>
  <c r="Y383" i="6"/>
  <c r="P379" i="4" l="1"/>
  <c r="Q380" i="4"/>
  <c r="G535" i="14"/>
  <c r="Z381" i="6"/>
  <c r="AA380" i="6"/>
  <c r="Q1606" i="6"/>
  <c r="P1605" i="6"/>
  <c r="X1605" i="6" s="1"/>
  <c r="Y384" i="6"/>
  <c r="P380" i="4" l="1"/>
  <c r="Q381" i="4"/>
  <c r="Z382" i="6"/>
  <c r="AA381" i="6"/>
  <c r="P1606" i="6"/>
  <c r="Q1607" i="6"/>
  <c r="Y385" i="6"/>
  <c r="AA382" i="6" l="1"/>
  <c r="Z383" i="6"/>
  <c r="Q1608" i="6"/>
  <c r="P1607" i="6"/>
  <c r="X1607" i="6" s="1"/>
  <c r="X1606" i="6"/>
  <c r="F536" i="14"/>
  <c r="Q382" i="4"/>
  <c r="P381" i="4"/>
  <c r="Y386" i="6"/>
  <c r="G536" i="14" l="1"/>
  <c r="Z384" i="6"/>
  <c r="AA383" i="6"/>
  <c r="Q383" i="4"/>
  <c r="P382" i="4"/>
  <c r="Q1609" i="6"/>
  <c r="P1608" i="6"/>
  <c r="X1608" i="6" s="1"/>
  <c r="Y387" i="6"/>
  <c r="AA384" i="6" l="1"/>
  <c r="Z385" i="6"/>
  <c r="Q1610" i="6"/>
  <c r="P1609" i="6"/>
  <c r="Q384" i="4"/>
  <c r="P383" i="4"/>
  <c r="Y388" i="6"/>
  <c r="P384" i="4" l="1"/>
  <c r="Q385" i="4"/>
  <c r="X1609" i="6"/>
  <c r="F537" i="14"/>
  <c r="Q1611" i="6"/>
  <c r="P1610" i="6"/>
  <c r="X1610" i="6" s="1"/>
  <c r="AA385" i="6"/>
  <c r="Z386" i="6"/>
  <c r="Y389" i="6"/>
  <c r="AA386" i="6" l="1"/>
  <c r="Z387" i="6"/>
  <c r="Q1612" i="6"/>
  <c r="P1611" i="6"/>
  <c r="X1611" i="6" s="1"/>
  <c r="P385" i="4"/>
  <c r="Q386" i="4"/>
  <c r="G537" i="14"/>
  <c r="Y390" i="6"/>
  <c r="Q387" i="4" l="1"/>
  <c r="P386" i="4"/>
  <c r="Q1613" i="6"/>
  <c r="P1612" i="6"/>
  <c r="AA387" i="6"/>
  <c r="Z388" i="6"/>
  <c r="Y391" i="6"/>
  <c r="Z389" i="6" l="1"/>
  <c r="AA388" i="6"/>
  <c r="Q1614" i="6"/>
  <c r="P1613" i="6"/>
  <c r="X1613" i="6" s="1"/>
  <c r="Q388" i="4"/>
  <c r="P387" i="4"/>
  <c r="X1612" i="6"/>
  <c r="F538" i="14"/>
  <c r="Y392" i="6"/>
  <c r="Q1615" i="6" l="1"/>
  <c r="P1614" i="6"/>
  <c r="X1614" i="6" s="1"/>
  <c r="P388" i="4"/>
  <c r="Q389" i="4"/>
  <c r="G538" i="14"/>
  <c r="AA389" i="6"/>
  <c r="Z390" i="6"/>
  <c r="Y393" i="6"/>
  <c r="Z391" i="6" l="1"/>
  <c r="AA390" i="6"/>
  <c r="P1615" i="6"/>
  <c r="Q1616" i="6"/>
  <c r="Q390" i="4"/>
  <c r="P389" i="4"/>
  <c r="Y394" i="6"/>
  <c r="Q1617" i="6" l="1"/>
  <c r="P1616" i="6"/>
  <c r="X1616" i="6" s="1"/>
  <c r="AA391" i="6"/>
  <c r="Z392" i="6"/>
  <c r="P390" i="4"/>
  <c r="Q391" i="4"/>
  <c r="X1615" i="6"/>
  <c r="F539" i="14"/>
  <c r="Y395" i="6"/>
  <c r="P391" i="4" l="1"/>
  <c r="Q392" i="4"/>
  <c r="G539" i="14"/>
  <c r="Z393" i="6"/>
  <c r="AA392" i="6"/>
  <c r="Q1618" i="6"/>
  <c r="P1617" i="6"/>
  <c r="X1617" i="6" s="1"/>
  <c r="Y396" i="6"/>
  <c r="AA393" i="6" l="1"/>
  <c r="Z394" i="6"/>
  <c r="P392" i="4"/>
  <c r="Q393" i="4"/>
  <c r="P1618" i="6"/>
  <c r="Q1619" i="6"/>
  <c r="Y397" i="6"/>
  <c r="Q1620" i="6" l="1"/>
  <c r="P1619" i="6"/>
  <c r="X1619" i="6" s="1"/>
  <c r="AA394" i="6"/>
  <c r="Z395" i="6"/>
  <c r="X1618" i="6"/>
  <c r="F540" i="14"/>
  <c r="Q394" i="4"/>
  <c r="P393" i="4"/>
  <c r="Y398" i="6"/>
  <c r="G540" i="14" l="1"/>
  <c r="P394" i="4"/>
  <c r="Q395" i="4"/>
  <c r="Z396" i="6"/>
  <c r="AA395" i="6"/>
  <c r="Q1621" i="6"/>
  <c r="P1620" i="6"/>
  <c r="X1620" i="6" s="1"/>
  <c r="Y399" i="6"/>
  <c r="Q1622" i="6" l="1"/>
  <c r="P1621" i="6"/>
  <c r="P395" i="4"/>
  <c r="Q396" i="4"/>
  <c r="Z397" i="6"/>
  <c r="AA396" i="6"/>
  <c r="Y400" i="6"/>
  <c r="X1621" i="6" l="1"/>
  <c r="F541" i="14"/>
  <c r="Q1623" i="6"/>
  <c r="P1622" i="6"/>
  <c r="X1622" i="6" s="1"/>
  <c r="Q397" i="4"/>
  <c r="P396" i="4"/>
  <c r="AA397" i="6"/>
  <c r="Z398" i="6"/>
  <c r="Y401" i="6"/>
  <c r="Q1624" i="6" l="1"/>
  <c r="P1623" i="6"/>
  <c r="X1623" i="6" s="1"/>
  <c r="AA398" i="6"/>
  <c r="Z399" i="6"/>
  <c r="Q398" i="4"/>
  <c r="P397" i="4"/>
  <c r="G541" i="14"/>
  <c r="Y402" i="6"/>
  <c r="P398" i="4" l="1"/>
  <c r="Q399" i="4"/>
  <c r="Z400" i="6"/>
  <c r="AA399" i="6"/>
  <c r="Q1625" i="6"/>
  <c r="P1624" i="6"/>
  <c r="Y403" i="6"/>
  <c r="P399" i="4" l="1"/>
  <c r="Q400" i="4"/>
  <c r="X1624" i="6"/>
  <c r="F542" i="14"/>
  <c r="AA400" i="6"/>
  <c r="Z401" i="6"/>
  <c r="Q1626" i="6"/>
  <c r="P1625" i="6"/>
  <c r="X1625" i="6" s="1"/>
  <c r="Y404" i="6"/>
  <c r="Q1627" i="6" l="1"/>
  <c r="P1626" i="6"/>
  <c r="X1626" i="6" s="1"/>
  <c r="Z402" i="6"/>
  <c r="AA401" i="6"/>
  <c r="G542" i="14"/>
  <c r="Q401" i="4"/>
  <c r="P400" i="4"/>
  <c r="Y405" i="6"/>
  <c r="Q402" i="4" l="1"/>
  <c r="P401" i="4"/>
  <c r="AA402" i="6"/>
  <c r="Z403" i="6"/>
  <c r="P1627" i="6"/>
  <c r="Q1628" i="6"/>
  <c r="Y406" i="6"/>
  <c r="X1627" i="6" l="1"/>
  <c r="F543" i="14"/>
  <c r="Q1629" i="6"/>
  <c r="P1628" i="6"/>
  <c r="X1628" i="6" s="1"/>
  <c r="Z404" i="6"/>
  <c r="AA403" i="6"/>
  <c r="P402" i="4"/>
  <c r="Q403" i="4"/>
  <c r="Y407" i="6"/>
  <c r="Q1630" i="6" l="1"/>
  <c r="P1629" i="6"/>
  <c r="X1629" i="6" s="1"/>
  <c r="Q404" i="4"/>
  <c r="P403" i="4"/>
  <c r="Z405" i="6"/>
  <c r="AA404" i="6"/>
  <c r="G543" i="14"/>
  <c r="Y408" i="6"/>
  <c r="Q405" i="4" l="1"/>
  <c r="P404" i="4"/>
  <c r="P1630" i="6"/>
  <c r="Q1631" i="6"/>
  <c r="AA405" i="6"/>
  <c r="Z406" i="6"/>
  <c r="Y409" i="6"/>
  <c r="Q406" i="4" l="1"/>
  <c r="P405" i="4"/>
  <c r="AA406" i="6"/>
  <c r="Z407" i="6"/>
  <c r="Q1632" i="6"/>
  <c r="P1631" i="6"/>
  <c r="X1631" i="6" s="1"/>
  <c r="X1630" i="6"/>
  <c r="F544" i="14"/>
  <c r="Y410" i="6"/>
  <c r="G544" i="14" l="1"/>
  <c r="Q1633" i="6"/>
  <c r="P1632" i="6"/>
  <c r="X1632" i="6" s="1"/>
  <c r="AA407" i="6"/>
  <c r="Z408" i="6"/>
  <c r="Q407" i="4"/>
  <c r="P406" i="4"/>
  <c r="Y411" i="6"/>
  <c r="Q408" i="4" l="1"/>
  <c r="P407" i="4"/>
  <c r="Z409" i="6"/>
  <c r="AA408" i="6"/>
  <c r="Q1634" i="6"/>
  <c r="P1633" i="6"/>
  <c r="Y412" i="6"/>
  <c r="AA409" i="6" l="1"/>
  <c r="Z410" i="6"/>
  <c r="X1633" i="6"/>
  <c r="F545" i="14"/>
  <c r="Q409" i="4"/>
  <c r="P408" i="4"/>
  <c r="Q1635" i="6"/>
  <c r="P1634" i="6"/>
  <c r="X1634" i="6" s="1"/>
  <c r="Y413" i="6"/>
  <c r="Q410" i="4" l="1"/>
  <c r="P409" i="4"/>
  <c r="AA410" i="6"/>
  <c r="Z411" i="6"/>
  <c r="Q1636" i="6"/>
  <c r="P1635" i="6"/>
  <c r="X1635" i="6" s="1"/>
  <c r="G545" i="14"/>
  <c r="Y414" i="6"/>
  <c r="Z412" i="6" l="1"/>
  <c r="AA411" i="6"/>
  <c r="Q1637" i="6"/>
  <c r="P1636" i="6"/>
  <c r="Q411" i="4"/>
  <c r="P410" i="4"/>
  <c r="Y415" i="6"/>
  <c r="X1636" i="6" l="1"/>
  <c r="F546" i="14"/>
  <c r="AA412" i="6"/>
  <c r="Z413" i="6"/>
  <c r="Q412" i="4"/>
  <c r="P411" i="4"/>
  <c r="Q1638" i="6"/>
  <c r="P1637" i="6"/>
  <c r="X1637" i="6" s="1"/>
  <c r="Y416" i="6"/>
  <c r="Q1639" i="6" l="1"/>
  <c r="P1638" i="6"/>
  <c r="X1638" i="6" s="1"/>
  <c r="Q413" i="4"/>
  <c r="P412" i="4"/>
  <c r="G546" i="14"/>
  <c r="Z414" i="6"/>
  <c r="AA413" i="6"/>
  <c r="Y417" i="6"/>
  <c r="Q414" i="4" l="1"/>
  <c r="P413" i="4"/>
  <c r="AA414" i="6"/>
  <c r="Z415" i="6"/>
  <c r="P1639" i="6"/>
  <c r="Q1640" i="6"/>
  <c r="Y418" i="6"/>
  <c r="Q1641" i="6" l="1"/>
  <c r="P1640" i="6"/>
  <c r="X1640" i="6" s="1"/>
  <c r="X1639" i="6"/>
  <c r="F547" i="14"/>
  <c r="AA415" i="6"/>
  <c r="Z416" i="6"/>
  <c r="Q415" i="4"/>
  <c r="P414" i="4"/>
  <c r="Y419" i="6"/>
  <c r="G547" i="14" l="1"/>
  <c r="AA416" i="6"/>
  <c r="Z417" i="6"/>
  <c r="P415" i="4"/>
  <c r="Q416" i="4"/>
  <c r="Q1642" i="6"/>
  <c r="P1641" i="6"/>
  <c r="X1641" i="6" s="1"/>
  <c r="Y420" i="6"/>
  <c r="P1642" i="6" l="1"/>
  <c r="Q1643" i="6"/>
  <c r="Q417" i="4"/>
  <c r="P416" i="4"/>
  <c r="Z418" i="6"/>
  <c r="AA417" i="6"/>
  <c r="Y421" i="6"/>
  <c r="Q1644" i="6" l="1"/>
  <c r="P1643" i="6"/>
  <c r="X1643" i="6" s="1"/>
  <c r="AA418" i="6"/>
  <c r="Z419" i="6"/>
  <c r="Q418" i="4"/>
  <c r="P417" i="4"/>
  <c r="X1642" i="6"/>
  <c r="F548" i="14"/>
  <c r="Y422" i="6"/>
  <c r="Q419" i="4" l="1"/>
  <c r="P418" i="4"/>
  <c r="G548" i="14"/>
  <c r="Z420" i="6"/>
  <c r="AA419" i="6"/>
  <c r="Q1645" i="6"/>
  <c r="P1644" i="6"/>
  <c r="X1644" i="6" s="1"/>
  <c r="Y423" i="6"/>
  <c r="Z421" i="6" l="1"/>
  <c r="AA420" i="6"/>
  <c r="Q1646" i="6"/>
  <c r="P1645" i="6"/>
  <c r="P419" i="4"/>
  <c r="Q420" i="4"/>
  <c r="Y424" i="6"/>
  <c r="Z422" i="6" l="1"/>
  <c r="AA421" i="6"/>
  <c r="Q421" i="4"/>
  <c r="P420" i="4"/>
  <c r="X1645" i="6"/>
  <c r="F549" i="14"/>
  <c r="Q1647" i="6"/>
  <c r="P1646" i="6"/>
  <c r="X1646" i="6" s="1"/>
  <c r="Y425" i="6"/>
  <c r="Q422" i="4" l="1"/>
  <c r="P421" i="4"/>
  <c r="G549" i="14"/>
  <c r="Q1648" i="6"/>
  <c r="P1647" i="6"/>
  <c r="X1647" i="6" s="1"/>
  <c r="AA422" i="6"/>
  <c r="Z423" i="6"/>
  <c r="Y426" i="6"/>
  <c r="Z424" i="6" l="1"/>
  <c r="AA423" i="6"/>
  <c r="Q1649" i="6"/>
  <c r="P1648" i="6"/>
  <c r="Q423" i="4"/>
  <c r="P422" i="4"/>
  <c r="Y427" i="6"/>
  <c r="X1648" i="6" l="1"/>
  <c r="F550" i="14"/>
  <c r="AA424" i="6"/>
  <c r="Z425" i="6"/>
  <c r="P423" i="4"/>
  <c r="Q424" i="4"/>
  <c r="Q1650" i="6"/>
  <c r="P1649" i="6"/>
  <c r="X1649" i="6" s="1"/>
  <c r="Y428" i="6"/>
  <c r="Q1651" i="6" l="1"/>
  <c r="P1650" i="6"/>
  <c r="X1650" i="6" s="1"/>
  <c r="Q425" i="4"/>
  <c r="P424" i="4"/>
  <c r="G550" i="14"/>
  <c r="AA425" i="6"/>
  <c r="Z426" i="6"/>
  <c r="Y429" i="6"/>
  <c r="Q426" i="4" l="1"/>
  <c r="P425" i="4"/>
  <c r="AA426" i="6"/>
  <c r="Z427" i="6"/>
  <c r="P1651" i="6"/>
  <c r="Q1652" i="6"/>
  <c r="Y430" i="6"/>
  <c r="X1651" i="6" l="1"/>
  <c r="F551" i="14"/>
  <c r="Q1653" i="6"/>
  <c r="P1652" i="6"/>
  <c r="X1652" i="6" s="1"/>
  <c r="Z428" i="6"/>
  <c r="AA427" i="6"/>
  <c r="P426" i="4"/>
  <c r="Q427" i="4"/>
  <c r="Y431" i="6"/>
  <c r="Q1654" i="6" l="1"/>
  <c r="P1653" i="6"/>
  <c r="X1653" i="6" s="1"/>
  <c r="Q428" i="4"/>
  <c r="P427" i="4"/>
  <c r="Z429" i="6"/>
  <c r="AA428" i="6"/>
  <c r="G551" i="14"/>
  <c r="Y432" i="6"/>
  <c r="Q429" i="4" l="1"/>
  <c r="P428" i="4"/>
  <c r="P1654" i="6"/>
  <c r="Q1655" i="6"/>
  <c r="AA429" i="6"/>
  <c r="Z430" i="6"/>
  <c r="Y433" i="6"/>
  <c r="Q430" i="4" l="1"/>
  <c r="P429" i="4"/>
  <c r="AA430" i="6"/>
  <c r="Z431" i="6"/>
  <c r="Q1656" i="6"/>
  <c r="P1655" i="6"/>
  <c r="X1655" i="6" s="1"/>
  <c r="X1654" i="6"/>
  <c r="F552" i="14"/>
  <c r="Y434" i="6"/>
  <c r="G552" i="14" l="1"/>
  <c r="Q1657" i="6"/>
  <c r="P1656" i="6"/>
  <c r="X1656" i="6" s="1"/>
  <c r="AA431" i="6"/>
  <c r="Z432" i="6"/>
  <c r="P430" i="4"/>
  <c r="Q431" i="4"/>
  <c r="Y435" i="6"/>
  <c r="Z433" i="6" l="1"/>
  <c r="AA432" i="6"/>
  <c r="Q1658" i="6"/>
  <c r="P1657" i="6"/>
  <c r="P431" i="4"/>
  <c r="Q432" i="4"/>
  <c r="Y436" i="6"/>
  <c r="Q433" i="4" l="1"/>
  <c r="P432" i="4"/>
  <c r="Q1659" i="6"/>
  <c r="P1658" i="6"/>
  <c r="X1658" i="6" s="1"/>
  <c r="Z434" i="6"/>
  <c r="AA433" i="6"/>
  <c r="X1657" i="6"/>
  <c r="F553" i="14"/>
  <c r="Y437" i="6"/>
  <c r="Q1660" i="6" l="1"/>
  <c r="P1659" i="6"/>
  <c r="X1659" i="6" s="1"/>
  <c r="AA434" i="6"/>
  <c r="Z435" i="6"/>
  <c r="G553" i="14"/>
  <c r="P433" i="4"/>
  <c r="Q434" i="4"/>
  <c r="Y438" i="6"/>
  <c r="P434" i="4" l="1"/>
  <c r="Q435" i="4"/>
  <c r="Z436" i="6"/>
  <c r="AA435" i="6"/>
  <c r="Q1661" i="6"/>
  <c r="P1660" i="6"/>
  <c r="Y439" i="6"/>
  <c r="X1660" i="6" l="1"/>
  <c r="F554" i="14"/>
  <c r="AA436" i="6"/>
  <c r="Z437" i="6"/>
  <c r="Q1662" i="6"/>
  <c r="P1661" i="6"/>
  <c r="X1661" i="6" s="1"/>
  <c r="Q436" i="4"/>
  <c r="P435" i="4"/>
  <c r="Y440" i="6"/>
  <c r="Q1663" i="6" l="1"/>
  <c r="P1662" i="6"/>
  <c r="X1662" i="6" s="1"/>
  <c r="G554" i="14"/>
  <c r="P436" i="4"/>
  <c r="Q437" i="4"/>
  <c r="AA437" i="6"/>
  <c r="Z438" i="6"/>
  <c r="Y441" i="6"/>
  <c r="Q438" i="4" l="1"/>
  <c r="P437" i="4"/>
  <c r="AA438" i="6"/>
  <c r="Z439" i="6"/>
  <c r="P1663" i="6"/>
  <c r="Q1664" i="6"/>
  <c r="Y442" i="6"/>
  <c r="X1663" i="6" l="1"/>
  <c r="F555" i="14"/>
  <c r="Z440" i="6"/>
  <c r="AA439" i="6"/>
  <c r="Q1665" i="6"/>
  <c r="P1664" i="6"/>
  <c r="X1664" i="6" s="1"/>
  <c r="P438" i="4"/>
  <c r="Q439" i="4"/>
  <c r="Y443" i="6"/>
  <c r="AA440" i="6" l="1"/>
  <c r="Z441" i="6"/>
  <c r="G555" i="14"/>
  <c r="Q1666" i="6"/>
  <c r="P1665" i="6"/>
  <c r="X1665" i="6" s="1"/>
  <c r="Q440" i="4"/>
  <c r="P439" i="4"/>
  <c r="Y444" i="6"/>
  <c r="AA441" i="6" l="1"/>
  <c r="Z442" i="6"/>
  <c r="P1666" i="6"/>
  <c r="Q1667" i="6"/>
  <c r="P440" i="4"/>
  <c r="Q441" i="4"/>
  <c r="Y445" i="6"/>
  <c r="Q1668" i="6" l="1"/>
  <c r="P1667" i="6"/>
  <c r="X1667" i="6" s="1"/>
  <c r="P441" i="4"/>
  <c r="Q442" i="4"/>
  <c r="X1666" i="6"/>
  <c r="F556" i="14"/>
  <c r="Z443" i="6"/>
  <c r="AA442" i="6"/>
  <c r="Y446" i="6"/>
  <c r="Q443" i="4" l="1"/>
  <c r="P442" i="4"/>
  <c r="Z444" i="6"/>
  <c r="AA443" i="6"/>
  <c r="G556" i="14"/>
  <c r="Q1669" i="6"/>
  <c r="P1668" i="6"/>
  <c r="X1668" i="6" s="1"/>
  <c r="Y447" i="6"/>
  <c r="AA444" i="6" l="1"/>
  <c r="Z445" i="6"/>
  <c r="Q1670" i="6"/>
  <c r="P1669" i="6"/>
  <c r="Q444" i="4"/>
  <c r="P443" i="4"/>
  <c r="Y448" i="6"/>
  <c r="P444" i="4" l="1"/>
  <c r="Q445" i="4"/>
  <c r="X1669" i="6"/>
  <c r="F557" i="14"/>
  <c r="Q1671" i="6"/>
  <c r="P1670" i="6"/>
  <c r="X1670" i="6" s="1"/>
  <c r="Z446" i="6"/>
  <c r="AA445" i="6"/>
  <c r="Y449" i="6"/>
  <c r="G557" i="14" l="1"/>
  <c r="Z447" i="6"/>
  <c r="AA446" i="6"/>
  <c r="Q446" i="4"/>
  <c r="P445" i="4"/>
  <c r="Q1672" i="6"/>
  <c r="P1671" i="6"/>
  <c r="X1671" i="6" s="1"/>
  <c r="Y450" i="6"/>
  <c r="AA447" i="6" l="1"/>
  <c r="Z448" i="6"/>
  <c r="Q447" i="4"/>
  <c r="P446" i="4"/>
  <c r="Q1673" i="6"/>
  <c r="P1672" i="6"/>
  <c r="Y451" i="6"/>
  <c r="X1672" i="6" l="1"/>
  <c r="F558" i="14"/>
  <c r="Q1674" i="6"/>
  <c r="P1673" i="6"/>
  <c r="X1673" i="6" s="1"/>
  <c r="Q448" i="4"/>
  <c r="P447" i="4"/>
  <c r="AA448" i="6"/>
  <c r="Z449" i="6"/>
  <c r="Y452" i="6"/>
  <c r="Z450" i="6" l="1"/>
  <c r="AA449" i="6"/>
  <c r="P448" i="4"/>
  <c r="Q449" i="4"/>
  <c r="G558" i="14"/>
  <c r="Q1675" i="6"/>
  <c r="P1674" i="6"/>
  <c r="X1674" i="6" s="1"/>
  <c r="Y453" i="6"/>
  <c r="P1675" i="6" l="1"/>
  <c r="Q1676" i="6"/>
  <c r="Q450" i="4"/>
  <c r="P449" i="4"/>
  <c r="AA450" i="6"/>
  <c r="Z451" i="6"/>
  <c r="Y454" i="6"/>
  <c r="AA451" i="6" l="1"/>
  <c r="Z452" i="6"/>
  <c r="Q451" i="4"/>
  <c r="P450" i="4"/>
  <c r="Q1677" i="6"/>
  <c r="P1676" i="6"/>
  <c r="X1676" i="6" s="1"/>
  <c r="X1675" i="6"/>
  <c r="F559" i="14"/>
  <c r="Y455" i="6"/>
  <c r="P451" i="4" l="1"/>
  <c r="Q452" i="4"/>
  <c r="Q1678" i="6"/>
  <c r="P1677" i="6"/>
  <c r="X1677" i="6" s="1"/>
  <c r="Z453" i="6"/>
  <c r="AA452" i="6"/>
  <c r="G559" i="14"/>
  <c r="Y456" i="6"/>
  <c r="P452" i="4" l="1"/>
  <c r="Q453" i="4"/>
  <c r="AA453" i="6"/>
  <c r="Z454" i="6"/>
  <c r="P1678" i="6"/>
  <c r="Q1679" i="6"/>
  <c r="Y457" i="6"/>
  <c r="X1678" i="6" l="1"/>
  <c r="F560" i="14"/>
  <c r="Z455" i="6"/>
  <c r="AA454" i="6"/>
  <c r="Q1680" i="6"/>
  <c r="P1679" i="6"/>
  <c r="X1679" i="6" s="1"/>
  <c r="Q454" i="4"/>
  <c r="P453" i="4"/>
  <c r="Y458" i="6"/>
  <c r="AA455" i="6" l="1"/>
  <c r="Z456" i="6"/>
  <c r="G560" i="14"/>
  <c r="Q1681" i="6"/>
  <c r="P1680" i="6"/>
  <c r="X1680" i="6" s="1"/>
  <c r="P454" i="4"/>
  <c r="Q455" i="4"/>
  <c r="Y459" i="6"/>
  <c r="AA456" i="6" l="1"/>
  <c r="Z457" i="6"/>
  <c r="Q1682" i="6"/>
  <c r="P1681" i="6"/>
  <c r="P455" i="4"/>
  <c r="Q456" i="4"/>
  <c r="Y460" i="6"/>
  <c r="P456" i="4" l="1"/>
  <c r="Q457" i="4"/>
  <c r="X1681" i="6"/>
  <c r="F561" i="14"/>
  <c r="Q1683" i="6"/>
  <c r="P1682" i="6"/>
  <c r="X1682" i="6" s="1"/>
  <c r="Z458" i="6"/>
  <c r="AA457" i="6"/>
  <c r="Y461" i="6"/>
  <c r="G561" i="14" l="1"/>
  <c r="AA458" i="6"/>
  <c r="Z459" i="6"/>
  <c r="Q458" i="4"/>
  <c r="P457" i="4"/>
  <c r="Q1684" i="6"/>
  <c r="P1683" i="6"/>
  <c r="X1683" i="6" s="1"/>
  <c r="Y462" i="6"/>
  <c r="Q1685" i="6" l="1"/>
  <c r="P1684" i="6"/>
  <c r="P458" i="4"/>
  <c r="Q459" i="4"/>
  <c r="Z460" i="6"/>
  <c r="AA459" i="6"/>
  <c r="Y463" i="6"/>
  <c r="X1684" i="6" l="1"/>
  <c r="F562" i="14"/>
  <c r="Z461" i="6"/>
  <c r="AA460" i="6"/>
  <c r="P459" i="4"/>
  <c r="Q460" i="4"/>
  <c r="Q1686" i="6"/>
  <c r="P1685" i="6"/>
  <c r="X1685" i="6" s="1"/>
  <c r="Y464" i="6"/>
  <c r="Q1687" i="6" l="1"/>
  <c r="P1686" i="6"/>
  <c r="X1686" i="6" s="1"/>
  <c r="AA461" i="6"/>
  <c r="Z462" i="6"/>
  <c r="Q461" i="4"/>
  <c r="P460" i="4"/>
  <c r="G562" i="14"/>
  <c r="Y465" i="6"/>
  <c r="Q462" i="4" l="1"/>
  <c r="P461" i="4"/>
  <c r="AA462" i="6"/>
  <c r="Z463" i="6"/>
  <c r="P1687" i="6"/>
  <c r="Q1688" i="6"/>
  <c r="Y466" i="6"/>
  <c r="Z464" i="6" l="1"/>
  <c r="AA463" i="6"/>
  <c r="P462" i="4"/>
  <c r="Q463" i="4"/>
  <c r="X1687" i="6"/>
  <c r="F563" i="14"/>
  <c r="Q1689" i="6"/>
  <c r="P1688" i="6"/>
  <c r="X1688" i="6" s="1"/>
  <c r="Y467" i="6"/>
  <c r="G563" i="14" l="1"/>
  <c r="P463" i="4"/>
  <c r="Q464" i="4"/>
  <c r="Q1690" i="6"/>
  <c r="P1689" i="6"/>
  <c r="X1689" i="6" s="1"/>
  <c r="AA464" i="6"/>
  <c r="Z465" i="6"/>
  <c r="Y468" i="6"/>
  <c r="AA465" i="6" l="1"/>
  <c r="Z466" i="6"/>
  <c r="P1690" i="6"/>
  <c r="Q1691" i="6"/>
  <c r="Q465" i="4"/>
  <c r="P464" i="4"/>
  <c r="Y469" i="6"/>
  <c r="Z467" i="6" l="1"/>
  <c r="AA466" i="6"/>
  <c r="Q1692" i="6"/>
  <c r="P1691" i="6"/>
  <c r="X1691" i="6" s="1"/>
  <c r="P465" i="4"/>
  <c r="Q466" i="4"/>
  <c r="X1690" i="6"/>
  <c r="F564" i="14"/>
  <c r="Y470" i="6"/>
  <c r="G564" i="14" l="1"/>
  <c r="P466" i="4"/>
  <c r="Q467" i="4"/>
  <c r="Q1693" i="6"/>
  <c r="P1692" i="6"/>
  <c r="X1692" i="6" s="1"/>
  <c r="AA467" i="6"/>
  <c r="Z468" i="6"/>
  <c r="Y471" i="6"/>
  <c r="Q1694" i="6" l="1"/>
  <c r="P1693" i="6"/>
  <c r="Z469" i="6"/>
  <c r="AA468" i="6"/>
  <c r="Q468" i="4"/>
  <c r="P467" i="4"/>
  <c r="Y472" i="6"/>
  <c r="AA469" i="6" l="1"/>
  <c r="Z470" i="6"/>
  <c r="Q469" i="4"/>
  <c r="P468" i="4"/>
  <c r="X1693" i="6"/>
  <c r="F565" i="14"/>
  <c r="Q1695" i="6"/>
  <c r="P1694" i="6"/>
  <c r="X1694" i="6" s="1"/>
  <c r="Y473" i="6"/>
  <c r="P469" i="4" l="1"/>
  <c r="Q470" i="4"/>
  <c r="G565" i="14"/>
  <c r="AA470" i="6"/>
  <c r="Z471" i="6"/>
  <c r="Q1696" i="6"/>
  <c r="P1695" i="6"/>
  <c r="X1695" i="6" s="1"/>
  <c r="Y474" i="6"/>
  <c r="Q1697" i="6" l="1"/>
  <c r="P1696" i="6"/>
  <c r="Q471" i="4"/>
  <c r="P470" i="4"/>
  <c r="AA471" i="6"/>
  <c r="Z472" i="6"/>
  <c r="Y475" i="6"/>
  <c r="X1696" i="6" l="1"/>
  <c r="F566" i="14"/>
  <c r="Q1698" i="6"/>
  <c r="P1697" i="6"/>
  <c r="X1697" i="6" s="1"/>
  <c r="AA472" i="6"/>
  <c r="Z473" i="6"/>
  <c r="Q472" i="4"/>
  <c r="P471" i="4"/>
  <c r="Y476" i="6"/>
  <c r="Z474" i="6" l="1"/>
  <c r="AA473" i="6"/>
  <c r="Q1699" i="6"/>
  <c r="P1698" i="6"/>
  <c r="X1698" i="6" s="1"/>
  <c r="G566" i="14"/>
  <c r="P472" i="4"/>
  <c r="Q473" i="4"/>
  <c r="Y477" i="6"/>
  <c r="P1699" i="6" l="1"/>
  <c r="Q1700" i="6"/>
  <c r="Q474" i="4"/>
  <c r="P473" i="4"/>
  <c r="AA474" i="6"/>
  <c r="Z475" i="6"/>
  <c r="Y478" i="6"/>
  <c r="P474" i="4" l="1"/>
  <c r="Q475" i="4"/>
  <c r="Q1701" i="6"/>
  <c r="P1700" i="6"/>
  <c r="X1700" i="6" s="1"/>
  <c r="AA475" i="6"/>
  <c r="Z476" i="6"/>
  <c r="X1699" i="6"/>
  <c r="F567" i="14"/>
  <c r="Y479" i="6"/>
  <c r="Z477" i="6" l="1"/>
  <c r="AA476" i="6"/>
  <c r="Q1702" i="6"/>
  <c r="P1701" i="6"/>
  <c r="X1701" i="6" s="1"/>
  <c r="P475" i="4"/>
  <c r="Q476" i="4"/>
  <c r="G567" i="14"/>
  <c r="Y480" i="6"/>
  <c r="P476" i="4" l="1"/>
  <c r="Q477" i="4"/>
  <c r="AA477" i="6"/>
  <c r="Z478" i="6"/>
  <c r="P1702" i="6"/>
  <c r="Q1703" i="6"/>
  <c r="Y481" i="6"/>
  <c r="X1702" i="6" l="1"/>
  <c r="F568" i="14"/>
  <c r="P477" i="4"/>
  <c r="Q478" i="4"/>
  <c r="Z479" i="6"/>
  <c r="AA478" i="6"/>
  <c r="Q1704" i="6"/>
  <c r="P1703" i="6"/>
  <c r="X1703" i="6" s="1"/>
  <c r="Y482" i="6"/>
  <c r="Q1705" i="6" l="1"/>
  <c r="P1704" i="6"/>
  <c r="X1704" i="6" s="1"/>
  <c r="Z480" i="6"/>
  <c r="AA479" i="6"/>
  <c r="G568" i="14"/>
  <c r="Q479" i="4"/>
  <c r="P478" i="4"/>
  <c r="Y483" i="6"/>
  <c r="AA480" i="6" l="1"/>
  <c r="Z481" i="6"/>
  <c r="Q1706" i="6"/>
  <c r="P1705" i="6"/>
  <c r="P479" i="4"/>
  <c r="Q480" i="4"/>
  <c r="Y484" i="6"/>
  <c r="P480" i="4" l="1"/>
  <c r="Q481" i="4"/>
  <c r="Z482" i="6"/>
  <c r="AA481" i="6"/>
  <c r="X1705" i="6"/>
  <c r="F569" i="14"/>
  <c r="Q1707" i="6"/>
  <c r="P1706" i="6"/>
  <c r="X1706" i="6" s="1"/>
  <c r="Y485" i="6"/>
  <c r="G569" i="14" l="1"/>
  <c r="Z483" i="6"/>
  <c r="AA482" i="6"/>
  <c r="Q482" i="4"/>
  <c r="P481" i="4"/>
  <c r="Q1708" i="6"/>
  <c r="P1707" i="6"/>
  <c r="X1707" i="6" s="1"/>
  <c r="Y486" i="6"/>
  <c r="Q1709" i="6" l="1"/>
  <c r="P1708" i="6"/>
  <c r="Q483" i="4"/>
  <c r="P482" i="4"/>
  <c r="AA483" i="6"/>
  <c r="Z484" i="6"/>
  <c r="Y487" i="6"/>
  <c r="Z485" i="6" l="1"/>
  <c r="AA484" i="6"/>
  <c r="X1708" i="6"/>
  <c r="F570" i="14"/>
  <c r="Q1710" i="6"/>
  <c r="P1709" i="6"/>
  <c r="X1709" i="6" s="1"/>
  <c r="P483" i="4"/>
  <c r="Q484" i="4"/>
  <c r="Y488" i="6"/>
  <c r="P484" i="4" l="1"/>
  <c r="Q485" i="4"/>
  <c r="Q1711" i="6"/>
  <c r="P1710" i="6"/>
  <c r="X1710" i="6" s="1"/>
  <c r="G570" i="14"/>
  <c r="AA485" i="6"/>
  <c r="Z486" i="6"/>
  <c r="Y489" i="6"/>
  <c r="P1711" i="6" l="1"/>
  <c r="Q1712" i="6"/>
  <c r="Z487" i="6"/>
  <c r="AA486" i="6"/>
  <c r="Q486" i="4"/>
  <c r="P485" i="4"/>
  <c r="Y490" i="6"/>
  <c r="P486" i="4" l="1"/>
  <c r="Q487" i="4"/>
  <c r="AA487" i="6"/>
  <c r="Z488" i="6"/>
  <c r="Q1713" i="6"/>
  <c r="P1712" i="6"/>
  <c r="X1712" i="6" s="1"/>
  <c r="X1711" i="6"/>
  <c r="F571" i="14"/>
  <c r="Y491" i="6"/>
  <c r="Q1714" i="6" l="1"/>
  <c r="P1713" i="6"/>
  <c r="X1713" i="6" s="1"/>
  <c r="P487" i="4"/>
  <c r="Q488" i="4"/>
  <c r="G571" i="14"/>
  <c r="Z489" i="6"/>
  <c r="AA488" i="6"/>
  <c r="Y492" i="6"/>
  <c r="Q489" i="4" l="1"/>
  <c r="P488" i="4"/>
  <c r="AA489" i="6"/>
  <c r="Z490" i="6"/>
  <c r="P1714" i="6"/>
  <c r="Q1715" i="6"/>
  <c r="Y493" i="6"/>
  <c r="X1714" i="6" l="1"/>
  <c r="F572" i="14"/>
  <c r="AA490" i="6"/>
  <c r="Z491" i="6"/>
  <c r="P489" i="4"/>
  <c r="Q490" i="4"/>
  <c r="Q1716" i="6"/>
  <c r="P1715" i="6"/>
  <c r="X1715" i="6" s="1"/>
  <c r="Y494" i="6"/>
  <c r="Q1717" i="6" l="1"/>
  <c r="P1716" i="6"/>
  <c r="X1716" i="6" s="1"/>
  <c r="Q491" i="4"/>
  <c r="P490" i="4"/>
  <c r="G572" i="14"/>
  <c r="AA491" i="6"/>
  <c r="Z492" i="6"/>
  <c r="Y495" i="6"/>
  <c r="P491" i="4" l="1"/>
  <c r="Q492" i="4"/>
  <c r="Z493" i="6"/>
  <c r="AA492" i="6"/>
  <c r="Q1718" i="6"/>
  <c r="P1717" i="6"/>
  <c r="Y496" i="6"/>
  <c r="X1717" i="6" l="1"/>
  <c r="F573" i="14"/>
  <c r="Q1719" i="6"/>
  <c r="P1718" i="6"/>
  <c r="X1718" i="6" s="1"/>
  <c r="AA493" i="6"/>
  <c r="Z494" i="6"/>
  <c r="Q493" i="4"/>
  <c r="P492" i="4"/>
  <c r="Y497" i="6"/>
  <c r="Q494" i="4" l="1"/>
  <c r="P493" i="4"/>
  <c r="AA494" i="6"/>
  <c r="Z495" i="6"/>
  <c r="Q1720" i="6"/>
  <c r="P1719" i="6"/>
  <c r="X1719" i="6" s="1"/>
  <c r="G573" i="14"/>
  <c r="Y498" i="6"/>
  <c r="Q1721" i="6" l="1"/>
  <c r="P1720" i="6"/>
  <c r="Z496" i="6"/>
  <c r="AA495" i="6"/>
  <c r="Q495" i="4"/>
  <c r="P494" i="4"/>
  <c r="Y499" i="6"/>
  <c r="AA496" i="6" l="1"/>
  <c r="Z497" i="6"/>
  <c r="P495" i="4"/>
  <c r="Q496" i="4"/>
  <c r="X1720" i="6"/>
  <c r="F574" i="14"/>
  <c r="Q1722" i="6"/>
  <c r="P1721" i="6"/>
  <c r="X1721" i="6" s="1"/>
  <c r="Y500" i="6"/>
  <c r="G574" i="14" l="1"/>
  <c r="Z498" i="6"/>
  <c r="AA497" i="6"/>
  <c r="Q1723" i="6"/>
  <c r="P1722" i="6"/>
  <c r="X1722" i="6" s="1"/>
  <c r="Q497" i="4"/>
  <c r="P496" i="4"/>
  <c r="Y501" i="6"/>
  <c r="P1723" i="6" l="1"/>
  <c r="Q1724" i="6"/>
  <c r="Q498" i="4"/>
  <c r="P497" i="4"/>
  <c r="AA498" i="6"/>
  <c r="Z499" i="6"/>
  <c r="Y502" i="6"/>
  <c r="P498" i="4" l="1"/>
  <c r="Q499" i="4"/>
  <c r="X1723" i="6"/>
  <c r="F575" i="14"/>
  <c r="Z500" i="6"/>
  <c r="AA499" i="6"/>
  <c r="Q1725" i="6"/>
  <c r="P1724" i="6"/>
  <c r="X1724" i="6" s="1"/>
  <c r="Y503" i="6"/>
  <c r="Q1726" i="6" l="1"/>
  <c r="P1725" i="6"/>
  <c r="X1725" i="6" s="1"/>
  <c r="G575" i="14"/>
  <c r="P499" i="4"/>
  <c r="Q500" i="4"/>
  <c r="AA500" i="6"/>
  <c r="Z501" i="6"/>
  <c r="Y504" i="6"/>
  <c r="AA501" i="6" l="1"/>
  <c r="Z502" i="6"/>
  <c r="Q501" i="4"/>
  <c r="P500" i="4"/>
  <c r="P1726" i="6"/>
  <c r="Q1727" i="6"/>
  <c r="Y505" i="6"/>
  <c r="X1726" i="6" l="1"/>
  <c r="F576" i="14"/>
  <c r="P501" i="4"/>
  <c r="Q502" i="4"/>
  <c r="Z503" i="6"/>
  <c r="AA502" i="6"/>
  <c r="Q1728" i="6"/>
  <c r="P1727" i="6"/>
  <c r="X1727" i="6" s="1"/>
  <c r="Y506" i="6"/>
  <c r="Q503" i="4" l="1"/>
  <c r="P502" i="4"/>
  <c r="G576" i="14"/>
  <c r="Q1729" i="6"/>
  <c r="P1728" i="6"/>
  <c r="X1728" i="6" s="1"/>
  <c r="AA503" i="6"/>
  <c r="Z504" i="6"/>
  <c r="Y507" i="6"/>
  <c r="Q504" i="4" l="1"/>
  <c r="P503" i="4"/>
  <c r="AA504" i="6"/>
  <c r="Z505" i="6"/>
  <c r="Q1730" i="6"/>
  <c r="P1729" i="6"/>
  <c r="Y508" i="6"/>
  <c r="X1729" i="6" l="1"/>
  <c r="F577" i="14"/>
  <c r="Q1731" i="6"/>
  <c r="P1730" i="6"/>
  <c r="X1730" i="6" s="1"/>
  <c r="Z506" i="6"/>
  <c r="AA505" i="6"/>
  <c r="P504" i="4"/>
  <c r="Q505" i="4"/>
  <c r="Y509" i="6"/>
  <c r="Q1732" i="6" l="1"/>
  <c r="P1731" i="6"/>
  <c r="X1731" i="6" s="1"/>
  <c r="G577" i="14"/>
  <c r="Q506" i="4"/>
  <c r="P505" i="4"/>
  <c r="AA506" i="6"/>
  <c r="Z507" i="6"/>
  <c r="Y510" i="6"/>
  <c r="AA507" i="6" l="1"/>
  <c r="Z508" i="6"/>
  <c r="P506" i="4"/>
  <c r="Q507" i="4"/>
  <c r="Q1733" i="6"/>
  <c r="P1732" i="6"/>
  <c r="Y511" i="6"/>
  <c r="Q508" i="4" l="1"/>
  <c r="P507" i="4"/>
  <c r="X1732" i="6"/>
  <c r="F578" i="14"/>
  <c r="Z509" i="6"/>
  <c r="AA508" i="6"/>
  <c r="Q1734" i="6"/>
  <c r="P1733" i="6"/>
  <c r="X1733" i="6" s="1"/>
  <c r="Y512" i="6"/>
  <c r="Q1735" i="6" l="1"/>
  <c r="P1734" i="6"/>
  <c r="X1734" i="6" s="1"/>
  <c r="G578" i="14"/>
  <c r="AA509" i="6"/>
  <c r="Z510" i="6"/>
  <c r="P508" i="4"/>
  <c r="Q509" i="4"/>
  <c r="Y513" i="6"/>
  <c r="AA510" i="6" l="1"/>
  <c r="Z511" i="6"/>
  <c r="P509" i="4"/>
  <c r="Q510" i="4"/>
  <c r="P1735" i="6"/>
  <c r="Q1736" i="6"/>
  <c r="Y514" i="6"/>
  <c r="P510" i="4" l="1"/>
  <c r="Q511" i="4"/>
  <c r="AA511" i="6"/>
  <c r="Z512" i="6"/>
  <c r="Q1737" i="6"/>
  <c r="P1736" i="6"/>
  <c r="X1736" i="6" s="1"/>
  <c r="X1735" i="6"/>
  <c r="F579" i="14"/>
  <c r="Y515" i="6"/>
  <c r="Q1738" i="6" l="1"/>
  <c r="P1737" i="6"/>
  <c r="X1737" i="6" s="1"/>
  <c r="Q512" i="4"/>
  <c r="P511" i="4"/>
  <c r="G579" i="14"/>
  <c r="Z513" i="6"/>
  <c r="AA512" i="6"/>
  <c r="Y516" i="6"/>
  <c r="Z514" i="6" l="1"/>
  <c r="AA513" i="6"/>
  <c r="P512" i="4"/>
  <c r="Q513" i="4"/>
  <c r="P1738" i="6"/>
  <c r="Q1739" i="6"/>
  <c r="Y517" i="6"/>
  <c r="Q1740" i="6" l="1"/>
  <c r="P1739" i="6"/>
  <c r="X1739" i="6" s="1"/>
  <c r="X1738" i="6"/>
  <c r="F580" i="14"/>
  <c r="AA514" i="6"/>
  <c r="Z515" i="6"/>
  <c r="Q514" i="4"/>
  <c r="P513" i="4"/>
  <c r="Y518" i="6"/>
  <c r="AA515" i="6" l="1"/>
  <c r="Z516" i="6"/>
  <c r="Q515" i="4"/>
  <c r="P514" i="4"/>
  <c r="G580" i="14"/>
  <c r="Q1741" i="6"/>
  <c r="P1740" i="6"/>
  <c r="X1740" i="6" s="1"/>
  <c r="Y519" i="6"/>
  <c r="Q1742" i="6" l="1"/>
  <c r="P1741" i="6"/>
  <c r="Q516" i="4"/>
  <c r="P515" i="4"/>
  <c r="Z517" i="6"/>
  <c r="AA516" i="6"/>
  <c r="Y520" i="6"/>
  <c r="P516" i="4" l="1"/>
  <c r="Q517" i="4"/>
  <c r="X1741" i="6"/>
  <c r="F581" i="14"/>
  <c r="AA517" i="6"/>
  <c r="Z518" i="6"/>
  <c r="Q1743" i="6"/>
  <c r="P1742" i="6"/>
  <c r="X1742" i="6" s="1"/>
  <c r="Y521" i="6"/>
  <c r="Q1744" i="6" l="1"/>
  <c r="P1743" i="6"/>
  <c r="X1743" i="6" s="1"/>
  <c r="AA518" i="6"/>
  <c r="Z519" i="6"/>
  <c r="G581" i="14"/>
  <c r="Q518" i="4"/>
  <c r="P517" i="4"/>
  <c r="Y522" i="6"/>
  <c r="P518" i="4" l="1"/>
  <c r="Q519" i="4"/>
  <c r="AA519" i="6"/>
  <c r="Z520" i="6"/>
  <c r="Q1745" i="6"/>
  <c r="P1744" i="6"/>
  <c r="Y523" i="6"/>
  <c r="P519" i="4" l="1"/>
  <c r="Q520" i="4"/>
  <c r="Q1746" i="6"/>
  <c r="P1745" i="6"/>
  <c r="X1745" i="6" s="1"/>
  <c r="Z521" i="6"/>
  <c r="AA520" i="6"/>
  <c r="X1744" i="6"/>
  <c r="F582" i="14"/>
  <c r="Y524" i="6"/>
  <c r="Q1747" i="6" l="1"/>
  <c r="P1746" i="6"/>
  <c r="X1746" i="6" s="1"/>
  <c r="P520" i="4"/>
  <c r="Q521" i="4"/>
  <c r="G582" i="14"/>
  <c r="AA521" i="6"/>
  <c r="Z522" i="6"/>
  <c r="Y525" i="6"/>
  <c r="AA522" i="6" l="1"/>
  <c r="Z523" i="6"/>
  <c r="Q522" i="4"/>
  <c r="P521" i="4"/>
  <c r="P1747" i="6"/>
  <c r="Q1748" i="6"/>
  <c r="Y526" i="6"/>
  <c r="P522" i="4" l="1"/>
  <c r="Q523" i="4"/>
  <c r="Q1749" i="6"/>
  <c r="P1748" i="6"/>
  <c r="X1748" i="6" s="1"/>
  <c r="Z524" i="6"/>
  <c r="AA523" i="6"/>
  <c r="X1747" i="6"/>
  <c r="F583" i="14"/>
  <c r="Y527" i="6"/>
  <c r="Q1750" i="6" l="1"/>
  <c r="P1749" i="6"/>
  <c r="X1749" i="6" s="1"/>
  <c r="P523" i="4"/>
  <c r="Q524" i="4"/>
  <c r="G583" i="14"/>
  <c r="AA524" i="6"/>
  <c r="Z525" i="6"/>
  <c r="Y528" i="6"/>
  <c r="Q525" i="4" l="1"/>
  <c r="P524" i="4"/>
  <c r="Z526" i="6"/>
  <c r="AA525" i="6"/>
  <c r="P1750" i="6"/>
  <c r="Q1751" i="6"/>
  <c r="Y529" i="6"/>
  <c r="Q526" i="4" l="1"/>
  <c r="P525" i="4"/>
  <c r="Q1752" i="6"/>
  <c r="P1751" i="6"/>
  <c r="X1751" i="6" s="1"/>
  <c r="Z527" i="6"/>
  <c r="AA526" i="6"/>
  <c r="X1750" i="6"/>
  <c r="F584" i="14"/>
  <c r="Y530" i="6"/>
  <c r="Q1753" i="6" l="1"/>
  <c r="P1752" i="6"/>
  <c r="X1752" i="6" s="1"/>
  <c r="AA527" i="6"/>
  <c r="Z528" i="6"/>
  <c r="G584" i="14"/>
  <c r="P526" i="4"/>
  <c r="Q527" i="4"/>
  <c r="Y531" i="6"/>
  <c r="P527" i="4" l="1"/>
  <c r="Q528" i="4"/>
  <c r="Z529" i="6"/>
  <c r="AA528" i="6"/>
  <c r="P1753" i="6"/>
  <c r="Q1754" i="6"/>
  <c r="Y532" i="6"/>
  <c r="Q529" i="4" l="1"/>
  <c r="P528" i="4"/>
  <c r="Q1755" i="6"/>
  <c r="P1754" i="6"/>
  <c r="X1754" i="6" s="1"/>
  <c r="X1753" i="6"/>
  <c r="F585" i="14"/>
  <c r="AA529" i="6"/>
  <c r="Z530" i="6"/>
  <c r="Y533" i="6"/>
  <c r="Q1756" i="6" l="1"/>
  <c r="P1755" i="6"/>
  <c r="X1755" i="6" s="1"/>
  <c r="G585" i="14"/>
  <c r="AA530" i="6"/>
  <c r="Z531" i="6"/>
  <c r="Q530" i="4"/>
  <c r="P529" i="4"/>
  <c r="Y534" i="6"/>
  <c r="P530" i="4" l="1"/>
  <c r="Q531" i="4"/>
  <c r="Q1757" i="6"/>
  <c r="P1756" i="6"/>
  <c r="AA531" i="6"/>
  <c r="Z532" i="6"/>
  <c r="Y535" i="6"/>
  <c r="P531" i="4" l="1"/>
  <c r="Q532" i="4"/>
  <c r="Z533" i="6"/>
  <c r="AA532" i="6"/>
  <c r="X1756" i="6"/>
  <c r="F586" i="14"/>
  <c r="Q1758" i="6"/>
  <c r="P1757" i="6"/>
  <c r="X1757" i="6" s="1"/>
  <c r="Y536" i="6"/>
  <c r="G586" i="14" l="1"/>
  <c r="AA533" i="6"/>
  <c r="Z534" i="6"/>
  <c r="Q533" i="4"/>
  <c r="P532" i="4"/>
  <c r="Q1759" i="6"/>
  <c r="P1758" i="6"/>
  <c r="X1758" i="6" s="1"/>
  <c r="Y537" i="6"/>
  <c r="Q534" i="4" l="1"/>
  <c r="P533" i="4"/>
  <c r="AA534" i="6"/>
  <c r="Z535" i="6"/>
  <c r="Q1760" i="6"/>
  <c r="P1759" i="6"/>
  <c r="Y538" i="6"/>
  <c r="X1759" i="6" l="1"/>
  <c r="F587" i="14"/>
  <c r="Q1761" i="6"/>
  <c r="P1760" i="6"/>
  <c r="X1760" i="6" s="1"/>
  <c r="Z536" i="6"/>
  <c r="AA535" i="6"/>
  <c r="Q535" i="4"/>
  <c r="P534" i="4"/>
  <c r="Y539" i="6"/>
  <c r="Q1762" i="6" l="1"/>
  <c r="P1761" i="6"/>
  <c r="X1761" i="6" s="1"/>
  <c r="G587" i="14"/>
  <c r="P535" i="4"/>
  <c r="Q536" i="4"/>
  <c r="AA536" i="6"/>
  <c r="Z537" i="6"/>
  <c r="Y540" i="6"/>
  <c r="Q537" i="4" l="1"/>
  <c r="P536" i="4"/>
  <c r="Z538" i="6"/>
  <c r="AA537" i="6"/>
  <c r="P1762" i="6"/>
  <c r="Q1763" i="6"/>
  <c r="Y541" i="6"/>
  <c r="Q1764" i="6" l="1"/>
  <c r="P1763" i="6"/>
  <c r="X1763" i="6" s="1"/>
  <c r="AA538" i="6"/>
  <c r="Z539" i="6"/>
  <c r="Q538" i="4"/>
  <c r="P537" i="4"/>
  <c r="X1762" i="6"/>
  <c r="F588" i="14"/>
  <c r="Y542" i="6"/>
  <c r="P538" i="4" l="1"/>
  <c r="Q539" i="4"/>
  <c r="G588" i="14"/>
  <c r="AA539" i="6"/>
  <c r="Z540" i="6"/>
  <c r="Q1765" i="6"/>
  <c r="P1764" i="6"/>
  <c r="X1764" i="6" s="1"/>
  <c r="Y543" i="6"/>
  <c r="P1765" i="6" l="1"/>
  <c r="Q1766" i="6"/>
  <c r="Q540" i="4"/>
  <c r="P539" i="4"/>
  <c r="Z541" i="6"/>
  <c r="AA540" i="6"/>
  <c r="Y544" i="6"/>
  <c r="P540" i="4" l="1"/>
  <c r="Q541" i="4"/>
  <c r="AA541" i="6"/>
  <c r="Z542" i="6"/>
  <c r="Q1767" i="6"/>
  <c r="P1766" i="6"/>
  <c r="X1766" i="6" s="1"/>
  <c r="X1765" i="6"/>
  <c r="F589" i="14"/>
  <c r="Y545" i="6"/>
  <c r="Q1768" i="6" l="1"/>
  <c r="P1767" i="6"/>
  <c r="X1767" i="6" s="1"/>
  <c r="Q542" i="4"/>
  <c r="P541" i="4"/>
  <c r="G589" i="14"/>
  <c r="AA542" i="6"/>
  <c r="Z543" i="6"/>
  <c r="Y546" i="6"/>
  <c r="Q543" i="4" l="1"/>
  <c r="P542" i="4"/>
  <c r="Z544" i="6"/>
  <c r="AA543" i="6"/>
  <c r="Q1769" i="6"/>
  <c r="P1768" i="6"/>
  <c r="Y547" i="6"/>
  <c r="X1768" i="6" l="1"/>
  <c r="F590" i="14"/>
  <c r="AA544" i="6"/>
  <c r="Z545" i="6"/>
  <c r="Q1770" i="6"/>
  <c r="P1769" i="6"/>
  <c r="X1769" i="6" s="1"/>
  <c r="P543" i="4"/>
  <c r="Q544" i="4"/>
  <c r="Y548" i="6"/>
  <c r="P544" i="4" l="1"/>
  <c r="Q545" i="4"/>
  <c r="Q1771" i="6"/>
  <c r="P1770" i="6"/>
  <c r="X1770" i="6" s="1"/>
  <c r="G590" i="14"/>
  <c r="AA545" i="6"/>
  <c r="Z546" i="6"/>
  <c r="Y549" i="6"/>
  <c r="P1771" i="6" l="1"/>
  <c r="Q1772" i="6"/>
  <c r="Q546" i="4"/>
  <c r="P545" i="4"/>
  <c r="Z547" i="6"/>
  <c r="AA546" i="6"/>
  <c r="Y550" i="6"/>
  <c r="AA547" i="6" l="1"/>
  <c r="Z548" i="6"/>
  <c r="Q1773" i="6"/>
  <c r="P1772" i="6"/>
  <c r="X1772" i="6" s="1"/>
  <c r="X1771" i="6"/>
  <c r="F591" i="14"/>
  <c r="P546" i="4"/>
  <c r="Q547" i="4"/>
  <c r="Y551" i="6"/>
  <c r="G591" i="14" l="1"/>
  <c r="Q1774" i="6"/>
  <c r="P1773" i="6"/>
  <c r="X1773" i="6" s="1"/>
  <c r="AA548" i="6"/>
  <c r="Z549" i="6"/>
  <c r="P547" i="4"/>
  <c r="Q548" i="4"/>
  <c r="Y552" i="6"/>
  <c r="P548" i="4" l="1"/>
  <c r="Q549" i="4"/>
  <c r="P1774" i="6"/>
  <c r="Q1775" i="6"/>
  <c r="Z550" i="6"/>
  <c r="AA549" i="6"/>
  <c r="Y553" i="6"/>
  <c r="Q1776" i="6" l="1"/>
  <c r="P1775" i="6"/>
  <c r="X1775" i="6" s="1"/>
  <c r="X1774" i="6"/>
  <c r="F592" i="14"/>
  <c r="Q550" i="4"/>
  <c r="P549" i="4"/>
  <c r="AA550" i="6"/>
  <c r="Z551" i="6"/>
  <c r="Y554" i="6"/>
  <c r="Z552" i="6" l="1"/>
  <c r="AA551" i="6"/>
  <c r="Q551" i="4"/>
  <c r="P550" i="4"/>
  <c r="G592" i="14"/>
  <c r="Q1777" i="6"/>
  <c r="P1776" i="6"/>
  <c r="X1776" i="6" s="1"/>
  <c r="Y555" i="6"/>
  <c r="Z553" i="6" l="1"/>
  <c r="AA552" i="6"/>
  <c r="P551" i="4"/>
  <c r="Q552" i="4"/>
  <c r="P1777" i="6"/>
  <c r="Q1778" i="6"/>
  <c r="Y556" i="6"/>
  <c r="Q1779" i="6" l="1"/>
  <c r="P1778" i="6"/>
  <c r="X1778" i="6" s="1"/>
  <c r="P552" i="4"/>
  <c r="Q553" i="4"/>
  <c r="AA553" i="6"/>
  <c r="Z554" i="6"/>
  <c r="X1777" i="6"/>
  <c r="F593" i="14"/>
  <c r="Y557" i="6"/>
  <c r="Q554" i="4" l="1"/>
  <c r="P553" i="4"/>
  <c r="AA554" i="6"/>
  <c r="Z555" i="6"/>
  <c r="G593" i="14"/>
  <c r="Q1780" i="6"/>
  <c r="P1779" i="6"/>
  <c r="X1779" i="6" s="1"/>
  <c r="Y558" i="6"/>
  <c r="Q1781" i="6" l="1"/>
  <c r="P1780" i="6"/>
  <c r="AA555" i="6"/>
  <c r="Z556" i="6"/>
  <c r="P554" i="4"/>
  <c r="Q555" i="4"/>
  <c r="Y559" i="6"/>
  <c r="P555" i="4" l="1"/>
  <c r="Q556" i="4"/>
  <c r="AA556" i="6"/>
  <c r="Z557" i="6"/>
  <c r="X1780" i="6"/>
  <c r="F594" i="14"/>
  <c r="Q1782" i="6"/>
  <c r="P1781" i="6"/>
  <c r="X1781" i="6" s="1"/>
  <c r="Y560" i="6"/>
  <c r="G594" i="14" l="1"/>
  <c r="Q557" i="4"/>
  <c r="P556" i="4"/>
  <c r="Q1783" i="6"/>
  <c r="P1782" i="6"/>
  <c r="X1782" i="6" s="1"/>
  <c r="Z558" i="6"/>
  <c r="AA557" i="6"/>
  <c r="Y561" i="6"/>
  <c r="Q1784" i="6" l="1"/>
  <c r="P1783" i="6"/>
  <c r="AA558" i="6"/>
  <c r="Z559" i="6"/>
  <c r="Q558" i="4"/>
  <c r="P557" i="4"/>
  <c r="Y562" i="6"/>
  <c r="Z560" i="6" l="1"/>
  <c r="AA559" i="6"/>
  <c r="X1783" i="6"/>
  <c r="F595" i="14"/>
  <c r="P558" i="4"/>
  <c r="Q559" i="4"/>
  <c r="Q1785" i="6"/>
  <c r="P1784" i="6"/>
  <c r="X1784" i="6" s="1"/>
  <c r="Y563" i="6"/>
  <c r="P559" i="4" l="1"/>
  <c r="Q560" i="4"/>
  <c r="G595" i="14"/>
  <c r="Q1786" i="6"/>
  <c r="P1785" i="6"/>
  <c r="X1785" i="6" s="1"/>
  <c r="AA560" i="6"/>
  <c r="Z561" i="6"/>
  <c r="Y564" i="6"/>
  <c r="Z562" i="6" l="1"/>
  <c r="AA561" i="6"/>
  <c r="Q561" i="4"/>
  <c r="P560" i="4"/>
  <c r="P1786" i="6"/>
  <c r="Q1787" i="6"/>
  <c r="Y565" i="6"/>
  <c r="Q1788" i="6" l="1"/>
  <c r="P1787" i="6"/>
  <c r="X1787" i="6" s="1"/>
  <c r="Q562" i="4"/>
  <c r="P561" i="4"/>
  <c r="X1786" i="6"/>
  <c r="F596" i="14"/>
  <c r="Z563" i="6"/>
  <c r="AA562" i="6"/>
  <c r="Y566" i="6"/>
  <c r="AA563" i="6" l="1"/>
  <c r="Z564" i="6"/>
  <c r="G596" i="14"/>
  <c r="P562" i="4"/>
  <c r="Q563" i="4"/>
  <c r="Q1789" i="6"/>
  <c r="P1788" i="6"/>
  <c r="X1788" i="6" s="1"/>
  <c r="Y567" i="6"/>
  <c r="P1789" i="6" l="1"/>
  <c r="Q1790" i="6"/>
  <c r="Q564" i="4"/>
  <c r="P563" i="4"/>
  <c r="AA564" i="6"/>
  <c r="Z565" i="6"/>
  <c r="Y568" i="6"/>
  <c r="Z566" i="6" l="1"/>
  <c r="AA565" i="6"/>
  <c r="Q565" i="4"/>
  <c r="P564" i="4"/>
  <c r="Q1791" i="6"/>
  <c r="P1790" i="6"/>
  <c r="X1790" i="6" s="1"/>
  <c r="X1789" i="6"/>
  <c r="F597" i="14"/>
  <c r="Y569" i="6"/>
  <c r="Q566" i="4" l="1"/>
  <c r="P565" i="4"/>
  <c r="Q1792" i="6"/>
  <c r="P1791" i="6"/>
  <c r="X1791" i="6" s="1"/>
  <c r="G597" i="14"/>
  <c r="AA566" i="6"/>
  <c r="Z567" i="6"/>
  <c r="Y570" i="6"/>
  <c r="AA567" i="6" l="1"/>
  <c r="Z568" i="6"/>
  <c r="P566" i="4"/>
  <c r="Q567" i="4"/>
  <c r="Q1793" i="6"/>
  <c r="P1792" i="6"/>
  <c r="Y571" i="6"/>
  <c r="X1792" i="6" l="1"/>
  <c r="F598" i="14"/>
  <c r="Q568" i="4"/>
  <c r="P567" i="4"/>
  <c r="Q1794" i="6"/>
  <c r="P1793" i="6"/>
  <c r="X1793" i="6" s="1"/>
  <c r="Z569" i="6"/>
  <c r="AA568" i="6"/>
  <c r="Y572" i="6"/>
  <c r="AA569" i="6" l="1"/>
  <c r="Z570" i="6"/>
  <c r="Q569" i="4"/>
  <c r="P568" i="4"/>
  <c r="G598" i="14"/>
  <c r="Q1795" i="6"/>
  <c r="P1794" i="6"/>
  <c r="X1794" i="6" s="1"/>
  <c r="Y573" i="6"/>
  <c r="Q570" i="4" l="1"/>
  <c r="P569" i="4"/>
  <c r="AA570" i="6"/>
  <c r="Z571" i="6"/>
  <c r="P1795" i="6"/>
  <c r="Q1796" i="6"/>
  <c r="Y574" i="6"/>
  <c r="X1795" i="6" l="1"/>
  <c r="F599" i="14"/>
  <c r="Z572" i="6"/>
  <c r="AA571" i="6"/>
  <c r="P570" i="4"/>
  <c r="Q571" i="4"/>
  <c r="Q1797" i="6"/>
  <c r="P1796" i="6"/>
  <c r="X1796" i="6" s="1"/>
  <c r="Y575" i="6"/>
  <c r="Q572" i="4" l="1"/>
  <c r="P571" i="4"/>
  <c r="AA572" i="6"/>
  <c r="Z573" i="6"/>
  <c r="G599" i="14"/>
  <c r="Q1798" i="6"/>
  <c r="P1797" i="6"/>
  <c r="X1797" i="6" s="1"/>
  <c r="Y576" i="6"/>
  <c r="P1798" i="6" l="1"/>
  <c r="Q1799" i="6"/>
  <c r="AA573" i="6"/>
  <c r="Z574" i="6"/>
  <c r="P572" i="4"/>
  <c r="Q573" i="4"/>
  <c r="Y577" i="6"/>
  <c r="Q1800" i="6" l="1"/>
  <c r="P1799" i="6"/>
  <c r="X1799" i="6" s="1"/>
  <c r="Z575" i="6"/>
  <c r="AA574" i="6"/>
  <c r="X1798" i="6"/>
  <c r="F600" i="14"/>
  <c r="Q574" i="4"/>
  <c r="P573" i="4"/>
  <c r="Y578" i="6"/>
  <c r="G600" i="14" l="1"/>
  <c r="AA575" i="6"/>
  <c r="Z576" i="6"/>
  <c r="Q575" i="4"/>
  <c r="P574" i="4"/>
  <c r="Q1801" i="6"/>
  <c r="P1800" i="6"/>
  <c r="X1800" i="6" s="1"/>
  <c r="Y579" i="6"/>
  <c r="P1801" i="6" l="1"/>
  <c r="Q1802" i="6"/>
  <c r="Q576" i="4"/>
  <c r="P575" i="4"/>
  <c r="AA576" i="6"/>
  <c r="Z577" i="6"/>
  <c r="Y580" i="6"/>
  <c r="Z578" i="6" l="1"/>
  <c r="AA577" i="6"/>
  <c r="Q1803" i="6"/>
  <c r="P1802" i="6"/>
  <c r="X1802" i="6" s="1"/>
  <c r="Q577" i="4"/>
  <c r="P576" i="4"/>
  <c r="X1801" i="6"/>
  <c r="F601" i="14"/>
  <c r="Y581" i="6"/>
  <c r="Q578" i="4" l="1"/>
  <c r="P577" i="4"/>
  <c r="G601" i="14"/>
  <c r="Q1804" i="6"/>
  <c r="P1803" i="6"/>
  <c r="X1803" i="6" s="1"/>
  <c r="AA578" i="6"/>
  <c r="Z579" i="6"/>
  <c r="Y582" i="6"/>
  <c r="Q1805" i="6" l="1"/>
  <c r="P1804" i="6"/>
  <c r="AA579" i="6"/>
  <c r="Z580" i="6"/>
  <c r="Q579" i="4"/>
  <c r="P578" i="4"/>
  <c r="Y583" i="6"/>
  <c r="P579" i="4" l="1"/>
  <c r="Q580" i="4"/>
  <c r="Z581" i="6"/>
  <c r="AA580" i="6"/>
  <c r="X1804" i="6"/>
  <c r="F602" i="14"/>
  <c r="Q1806" i="6"/>
  <c r="P1805" i="6"/>
  <c r="X1805" i="6" s="1"/>
  <c r="Y584" i="6"/>
  <c r="G602" i="14" l="1"/>
  <c r="AA581" i="6"/>
  <c r="Z582" i="6"/>
  <c r="P580" i="4"/>
  <c r="Q581" i="4"/>
  <c r="Q1807" i="6"/>
  <c r="P1806" i="6"/>
  <c r="X1806" i="6" s="1"/>
  <c r="Y585" i="6"/>
  <c r="Q1808" i="6" l="1"/>
  <c r="P1807" i="6"/>
  <c r="AA582" i="6"/>
  <c r="Z583" i="6"/>
  <c r="Q582" i="4"/>
  <c r="P581" i="4"/>
  <c r="Y586" i="6"/>
  <c r="X1807" i="6" l="1"/>
  <c r="F603" i="14"/>
  <c r="Z584" i="6"/>
  <c r="AA583" i="6"/>
  <c r="Q1809" i="6"/>
  <c r="P1808" i="6"/>
  <c r="X1808" i="6" s="1"/>
  <c r="Q583" i="4"/>
  <c r="P582" i="4"/>
  <c r="Y587" i="6"/>
  <c r="P583" i="4" l="1"/>
  <c r="Q584" i="4"/>
  <c r="AA584" i="6"/>
  <c r="Z585" i="6"/>
  <c r="Q1810" i="6"/>
  <c r="P1809" i="6"/>
  <c r="X1809" i="6" s="1"/>
  <c r="G603" i="14"/>
  <c r="Y588" i="6"/>
  <c r="P1810" i="6" l="1"/>
  <c r="Q1811" i="6"/>
  <c r="P584" i="4"/>
  <c r="Q585" i="4"/>
  <c r="Z586" i="6"/>
  <c r="AA585" i="6"/>
  <c r="Y589" i="6"/>
  <c r="Q1812" i="6" l="1"/>
  <c r="P1811" i="6"/>
  <c r="X1811" i="6" s="1"/>
  <c r="AA586" i="6"/>
  <c r="Z587" i="6"/>
  <c r="X1810" i="6"/>
  <c r="F604" i="14"/>
  <c r="Q586" i="4"/>
  <c r="P585" i="4"/>
  <c r="Y590" i="6"/>
  <c r="G604" i="14" l="1"/>
  <c r="P586" i="4"/>
  <c r="Q587" i="4"/>
  <c r="AA587" i="6"/>
  <c r="Z588" i="6"/>
  <c r="Q1813" i="6"/>
  <c r="P1812" i="6"/>
  <c r="X1812" i="6" s="1"/>
  <c r="Y591" i="6"/>
  <c r="Z589" i="6" l="1"/>
  <c r="AA588" i="6"/>
  <c r="P1813" i="6"/>
  <c r="Q1814" i="6"/>
  <c r="P587" i="4"/>
  <c r="Q588" i="4"/>
  <c r="Y592" i="6"/>
  <c r="Q1815" i="6" l="1"/>
  <c r="P1814" i="6"/>
  <c r="X1814" i="6" s="1"/>
  <c r="X1813" i="6"/>
  <c r="F605" i="14"/>
  <c r="AA589" i="6"/>
  <c r="Z590" i="6"/>
  <c r="Q589" i="4"/>
  <c r="P588" i="4"/>
  <c r="Y593" i="6"/>
  <c r="Z591" i="6" l="1"/>
  <c r="AA590" i="6"/>
  <c r="Q590" i="4"/>
  <c r="P589" i="4"/>
  <c r="G605" i="14"/>
  <c r="Q1816" i="6"/>
  <c r="P1815" i="6"/>
  <c r="X1815" i="6" s="1"/>
  <c r="Y594" i="6"/>
  <c r="Q1817" i="6" l="1"/>
  <c r="P1816" i="6"/>
  <c r="P590" i="4"/>
  <c r="Q591" i="4"/>
  <c r="AA591" i="6"/>
  <c r="Z592" i="6"/>
  <c r="Y595" i="6"/>
  <c r="AA592" i="6" l="1"/>
  <c r="Z593" i="6"/>
  <c r="X1816" i="6"/>
  <c r="F606" i="14"/>
  <c r="Q1818" i="6"/>
  <c r="P1817" i="6"/>
  <c r="X1817" i="6" s="1"/>
  <c r="P591" i="4"/>
  <c r="Q592" i="4"/>
  <c r="Y596" i="6"/>
  <c r="Q1819" i="6" l="1"/>
  <c r="P1818" i="6"/>
  <c r="X1818" i="6" s="1"/>
  <c r="Z594" i="6"/>
  <c r="AA593" i="6"/>
  <c r="Q593" i="4"/>
  <c r="P592" i="4"/>
  <c r="G606" i="14"/>
  <c r="Y597" i="6"/>
  <c r="P1819" i="6" l="1"/>
  <c r="Q1820" i="6"/>
  <c r="AA594" i="6"/>
  <c r="Z595" i="6"/>
  <c r="Q594" i="4"/>
  <c r="P593" i="4"/>
  <c r="Y598" i="6"/>
  <c r="P594" i="4" l="1"/>
  <c r="Q595" i="4"/>
  <c r="Q1821" i="6"/>
  <c r="P1820" i="6"/>
  <c r="X1820" i="6" s="1"/>
  <c r="AA595" i="6"/>
  <c r="Z596" i="6"/>
  <c r="X1819" i="6"/>
  <c r="F607" i="14"/>
  <c r="Y599" i="6"/>
  <c r="Z597" i="6" l="1"/>
  <c r="AA596" i="6"/>
  <c r="Q1822" i="6"/>
  <c r="P1821" i="6"/>
  <c r="X1821" i="6" s="1"/>
  <c r="G607" i="14"/>
  <c r="P595" i="4"/>
  <c r="Q596" i="4"/>
  <c r="Y600" i="6"/>
  <c r="Q597" i="4" l="1"/>
  <c r="P596" i="4"/>
  <c r="AA597" i="6"/>
  <c r="Z598" i="6"/>
  <c r="P1822" i="6"/>
  <c r="Q1823" i="6"/>
  <c r="Y601" i="6"/>
  <c r="Q1824" i="6" l="1"/>
  <c r="P1823" i="6"/>
  <c r="X1823" i="6" s="1"/>
  <c r="Q598" i="4"/>
  <c r="P597" i="4"/>
  <c r="X1822" i="6"/>
  <c r="F608" i="14"/>
  <c r="AA598" i="6"/>
  <c r="Z599" i="6"/>
  <c r="Y602" i="6"/>
  <c r="Q599" i="4" l="1"/>
  <c r="P598" i="4"/>
  <c r="G608" i="14"/>
  <c r="AA599" i="6"/>
  <c r="Z600" i="6"/>
  <c r="Q1825" i="6"/>
  <c r="P1824" i="6"/>
  <c r="X1824" i="6" s="1"/>
  <c r="Y603" i="6"/>
  <c r="P1825" i="6" l="1"/>
  <c r="Q1826" i="6"/>
  <c r="Z601" i="6"/>
  <c r="AA600" i="6"/>
  <c r="Q600" i="4"/>
  <c r="P599" i="4"/>
  <c r="Y604" i="6"/>
  <c r="Q601" i="4" l="1"/>
  <c r="P600" i="4"/>
  <c r="AA601" i="6"/>
  <c r="Z602" i="6"/>
  <c r="Q1827" i="6"/>
  <c r="P1826" i="6"/>
  <c r="X1826" i="6" s="1"/>
  <c r="X1825" i="6"/>
  <c r="F609" i="14"/>
  <c r="Y605" i="6"/>
  <c r="G609" i="14" l="1"/>
  <c r="Q1828" i="6"/>
  <c r="P1827" i="6"/>
  <c r="X1827" i="6" s="1"/>
  <c r="AA602" i="6"/>
  <c r="Z603" i="6"/>
  <c r="Q602" i="4"/>
  <c r="P601" i="4"/>
  <c r="Y606" i="6"/>
  <c r="Q1829" i="6" l="1"/>
  <c r="P1828" i="6"/>
  <c r="Z604" i="6"/>
  <c r="AA603" i="6"/>
  <c r="P602" i="4"/>
  <c r="Q603" i="4"/>
  <c r="Y607" i="6"/>
  <c r="X1828" i="6" l="1"/>
  <c r="F610" i="14"/>
  <c r="Q604" i="4"/>
  <c r="P603" i="4"/>
  <c r="AA604" i="6"/>
  <c r="Z605" i="6"/>
  <c r="Q1830" i="6"/>
  <c r="P1829" i="6"/>
  <c r="X1829" i="6" s="1"/>
  <c r="Y608" i="6"/>
  <c r="Q1831" i="6" l="1"/>
  <c r="P1830" i="6"/>
  <c r="X1830" i="6" s="1"/>
  <c r="AA605" i="6"/>
  <c r="Z606" i="6"/>
  <c r="P604" i="4"/>
  <c r="Q605" i="4"/>
  <c r="G610" i="14"/>
  <c r="Y609" i="6"/>
  <c r="Q606" i="4" l="1"/>
  <c r="P605" i="4"/>
  <c r="Z607" i="6"/>
  <c r="AA606" i="6"/>
  <c r="Q1832" i="6"/>
  <c r="P1831" i="6"/>
  <c r="Y610" i="6"/>
  <c r="AA607" i="6" l="1"/>
  <c r="Z608" i="6"/>
  <c r="Q1833" i="6"/>
  <c r="P1832" i="6"/>
  <c r="X1832" i="6" s="1"/>
  <c r="X1831" i="6"/>
  <c r="F611" i="14"/>
  <c r="Q607" i="4"/>
  <c r="P606" i="4"/>
  <c r="Y611" i="6"/>
  <c r="G611" i="14" l="1"/>
  <c r="Q1834" i="6"/>
  <c r="P1833" i="6"/>
  <c r="X1833" i="6" s="1"/>
  <c r="AA608" i="6"/>
  <c r="Z609" i="6"/>
  <c r="Q608" i="4"/>
  <c r="P607" i="4"/>
  <c r="Y612" i="6"/>
  <c r="Z610" i="6" l="1"/>
  <c r="AA609" i="6"/>
  <c r="P608" i="4"/>
  <c r="Q609" i="4"/>
  <c r="P1834" i="6"/>
  <c r="Q1835" i="6"/>
  <c r="Y613" i="6"/>
  <c r="X1834" i="6" l="1"/>
  <c r="F612" i="14"/>
  <c r="Q1836" i="6"/>
  <c r="P1835" i="6"/>
  <c r="X1835" i="6" s="1"/>
  <c r="Q610" i="4"/>
  <c r="P609" i="4"/>
  <c r="AA610" i="6"/>
  <c r="Z611" i="6"/>
  <c r="Y614" i="6"/>
  <c r="Q1837" i="6" l="1"/>
  <c r="P1836" i="6"/>
  <c r="X1836" i="6" s="1"/>
  <c r="AA611" i="6"/>
  <c r="Z612" i="6"/>
  <c r="Q611" i="4"/>
  <c r="P610" i="4"/>
  <c r="G612" i="14"/>
  <c r="Y615" i="6"/>
  <c r="P1837" i="6" l="1"/>
  <c r="Q1838" i="6"/>
  <c r="P611" i="4"/>
  <c r="Q612" i="4"/>
  <c r="Z613" i="6"/>
  <c r="AA612" i="6"/>
  <c r="Y616" i="6"/>
  <c r="Q1839" i="6" l="1"/>
  <c r="P1838" i="6"/>
  <c r="X1838" i="6" s="1"/>
  <c r="P612" i="4"/>
  <c r="Q613" i="4"/>
  <c r="AA613" i="6"/>
  <c r="Z614" i="6"/>
  <c r="X1837" i="6"/>
  <c r="F613" i="14"/>
  <c r="Y617" i="6"/>
  <c r="Q614" i="4" l="1"/>
  <c r="P613" i="4"/>
  <c r="AA614" i="6"/>
  <c r="Z615" i="6"/>
  <c r="G613" i="14"/>
  <c r="Q1840" i="6"/>
  <c r="P1839" i="6"/>
  <c r="X1839" i="6" s="1"/>
  <c r="Y618" i="6"/>
  <c r="Z616" i="6" l="1"/>
  <c r="AA615" i="6"/>
  <c r="Q615" i="4"/>
  <c r="P614" i="4"/>
  <c r="Q1841" i="6"/>
  <c r="P1840" i="6"/>
  <c r="Y619" i="6"/>
  <c r="AA616" i="6" l="1"/>
  <c r="Z617" i="6"/>
  <c r="X1840" i="6"/>
  <c r="F614" i="14"/>
  <c r="P615" i="4"/>
  <c r="Q616" i="4"/>
  <c r="Q1842" i="6"/>
  <c r="P1841" i="6"/>
  <c r="X1841" i="6" s="1"/>
  <c r="Y620" i="6"/>
  <c r="Q617" i="4" l="1"/>
  <c r="P616" i="4"/>
  <c r="Z618" i="6"/>
  <c r="AA617" i="6"/>
  <c r="G614" i="14"/>
  <c r="Q1843" i="6"/>
  <c r="P1842" i="6"/>
  <c r="X1842" i="6" s="1"/>
  <c r="Y621" i="6"/>
  <c r="AA618" i="6" l="1"/>
  <c r="Z619" i="6"/>
  <c r="P1843" i="6"/>
  <c r="Q1844" i="6"/>
  <c r="P617" i="4"/>
  <c r="Q618" i="4"/>
  <c r="Y622" i="6"/>
  <c r="Q619" i="4" l="1"/>
  <c r="P618" i="4"/>
  <c r="Q1845" i="6"/>
  <c r="P1844" i="6"/>
  <c r="X1844" i="6" s="1"/>
  <c r="X1843" i="6"/>
  <c r="F615" i="14"/>
  <c r="AA619" i="6"/>
  <c r="Z620" i="6"/>
  <c r="Y623" i="6"/>
  <c r="G615" i="14" l="1"/>
  <c r="Q1846" i="6"/>
  <c r="P1845" i="6"/>
  <c r="X1845" i="6" s="1"/>
  <c r="Z621" i="6"/>
  <c r="AA620" i="6"/>
  <c r="Q620" i="4"/>
  <c r="P619" i="4"/>
  <c r="Y624" i="6"/>
  <c r="P1846" i="6" l="1"/>
  <c r="Q1847" i="6"/>
  <c r="Q621" i="4"/>
  <c r="P620" i="4"/>
  <c r="AA621" i="6"/>
  <c r="Z622" i="6"/>
  <c r="Y625" i="6"/>
  <c r="AA622" i="6" l="1"/>
  <c r="Z623" i="6"/>
  <c r="Q622" i="4"/>
  <c r="P621" i="4"/>
  <c r="Q1848" i="6"/>
  <c r="P1847" i="6"/>
  <c r="X1847" i="6" s="1"/>
  <c r="X1846" i="6"/>
  <c r="F616" i="14"/>
  <c r="Y626" i="6"/>
  <c r="P622" i="4" l="1"/>
  <c r="Q623" i="4"/>
  <c r="G616" i="14"/>
  <c r="Q1849" i="6"/>
  <c r="P1848" i="6"/>
  <c r="X1848" i="6" s="1"/>
  <c r="AA623" i="6"/>
  <c r="Z624" i="6"/>
  <c r="Y627" i="6"/>
  <c r="Z625" i="6" l="1"/>
  <c r="AA624" i="6"/>
  <c r="P623" i="4"/>
  <c r="Q624" i="4"/>
  <c r="P1849" i="6"/>
  <c r="Q1850" i="6"/>
  <c r="Y628" i="6"/>
  <c r="X1849" i="6" l="1"/>
  <c r="F617" i="14"/>
  <c r="Q625" i="4"/>
  <c r="P624" i="4"/>
  <c r="Q1851" i="6"/>
  <c r="P1850" i="6"/>
  <c r="X1850" i="6" s="1"/>
  <c r="AA625" i="6"/>
  <c r="Z626" i="6"/>
  <c r="Y629" i="6"/>
  <c r="Q626" i="4" l="1"/>
  <c r="P625" i="4"/>
  <c r="Z627" i="6"/>
  <c r="AA626" i="6"/>
  <c r="Q1852" i="6"/>
  <c r="P1851" i="6"/>
  <c r="X1851" i="6" s="1"/>
  <c r="G617" i="14"/>
  <c r="Y630" i="6"/>
  <c r="AA627" i="6" l="1"/>
  <c r="Z628" i="6"/>
  <c r="P626" i="4"/>
  <c r="Q627" i="4"/>
  <c r="Q1853" i="6"/>
  <c r="P1852" i="6"/>
  <c r="Y631" i="6"/>
  <c r="X1852" i="6" l="1"/>
  <c r="F618" i="14"/>
  <c r="AA628" i="6"/>
  <c r="Z629" i="6"/>
  <c r="Q1854" i="6"/>
  <c r="P1853" i="6"/>
  <c r="X1853" i="6" s="1"/>
  <c r="Q628" i="4"/>
  <c r="P627" i="4"/>
  <c r="Y632" i="6"/>
  <c r="Q1855" i="6" l="1"/>
  <c r="P1854" i="6"/>
  <c r="X1854" i="6" s="1"/>
  <c r="G618" i="14"/>
  <c r="Q629" i="4"/>
  <c r="P628" i="4"/>
  <c r="AA629" i="6"/>
  <c r="Z630" i="6"/>
  <c r="Y633" i="6"/>
  <c r="AA630" i="6" l="1"/>
  <c r="Z631" i="6"/>
  <c r="Q630" i="4"/>
  <c r="P629" i="4"/>
  <c r="Q1856" i="6"/>
  <c r="P1855" i="6"/>
  <c r="Y634" i="6"/>
  <c r="X1855" i="6" l="1"/>
  <c r="F619" i="14"/>
  <c r="AA631" i="6"/>
  <c r="Z632" i="6"/>
  <c r="P630" i="4"/>
  <c r="Q631" i="4"/>
  <c r="Q1857" i="6"/>
  <c r="P1856" i="6"/>
  <c r="X1856" i="6" s="1"/>
  <c r="Y635" i="6"/>
  <c r="Q1858" i="6" l="1"/>
  <c r="P1857" i="6"/>
  <c r="X1857" i="6" s="1"/>
  <c r="Q632" i="4"/>
  <c r="P631" i="4"/>
  <c r="G619" i="14"/>
  <c r="Z633" i="6"/>
  <c r="AA632" i="6"/>
  <c r="Y636" i="6"/>
  <c r="Z634" i="6" l="1"/>
  <c r="AA633" i="6"/>
  <c r="Q633" i="4"/>
  <c r="P632" i="4"/>
  <c r="P1858" i="6"/>
  <c r="Q1859" i="6"/>
  <c r="Y637" i="6"/>
  <c r="Q1860" i="6" l="1"/>
  <c r="P1859" i="6"/>
  <c r="X1859" i="6" s="1"/>
  <c r="X1858" i="6"/>
  <c r="F620" i="14"/>
  <c r="Q634" i="4"/>
  <c r="P633" i="4"/>
  <c r="AA634" i="6"/>
  <c r="Z635" i="6"/>
  <c r="Y638" i="6"/>
  <c r="G620" i="14" l="1"/>
  <c r="Z636" i="6"/>
  <c r="AA635" i="6"/>
  <c r="Q635" i="4"/>
  <c r="P634" i="4"/>
  <c r="Q1861" i="6"/>
  <c r="P1860" i="6"/>
  <c r="X1860" i="6" s="1"/>
  <c r="Y639" i="6"/>
  <c r="Q636" i="4" l="1"/>
  <c r="P635" i="4"/>
  <c r="AA636" i="6"/>
  <c r="Z637" i="6"/>
  <c r="P1861" i="6"/>
  <c r="Q1862" i="6"/>
  <c r="Y640" i="6"/>
  <c r="Q1863" i="6" l="1"/>
  <c r="P1862" i="6"/>
  <c r="X1862" i="6" s="1"/>
  <c r="X1861" i="6"/>
  <c r="F621" i="14"/>
  <c r="Z638" i="6"/>
  <c r="AA637" i="6"/>
  <c r="P636" i="4"/>
  <c r="Q637" i="4"/>
  <c r="Y641" i="6"/>
  <c r="G621" i="14" l="1"/>
  <c r="Q638" i="4"/>
  <c r="P637" i="4"/>
  <c r="AA638" i="6"/>
  <c r="Z639" i="6"/>
  <c r="Q1864" i="6"/>
  <c r="P1863" i="6"/>
  <c r="X1863" i="6" s="1"/>
  <c r="Y642" i="6"/>
  <c r="Z640" i="6" l="1"/>
  <c r="AA639" i="6"/>
  <c r="Q639" i="4"/>
  <c r="P638" i="4"/>
  <c r="Q1865" i="6"/>
  <c r="P1864" i="6"/>
  <c r="Y643" i="6"/>
  <c r="X1864" i="6" l="1"/>
  <c r="F622" i="14"/>
  <c r="AA640" i="6"/>
  <c r="Z641" i="6"/>
  <c r="Q1866" i="6"/>
  <c r="P1865" i="6"/>
  <c r="X1865" i="6" s="1"/>
  <c r="Q640" i="4"/>
  <c r="P639" i="4"/>
  <c r="Y644" i="6"/>
  <c r="Q1867" i="6" l="1"/>
  <c r="P1866" i="6"/>
  <c r="X1866" i="6" s="1"/>
  <c r="G622" i="14"/>
  <c r="Z642" i="6"/>
  <c r="AA641" i="6"/>
  <c r="P640" i="4"/>
  <c r="Q641" i="4"/>
  <c r="Y645" i="6"/>
  <c r="Q642" i="4" l="1"/>
  <c r="P641" i="4"/>
  <c r="AA642" i="6"/>
  <c r="Z643" i="6"/>
  <c r="P1867" i="6"/>
  <c r="Q1868" i="6"/>
  <c r="Y646" i="6"/>
  <c r="AA643" i="6" l="1"/>
  <c r="Z644" i="6"/>
  <c r="Q1869" i="6"/>
  <c r="P1868" i="6"/>
  <c r="X1868" i="6" s="1"/>
  <c r="X1867" i="6"/>
  <c r="F623" i="14"/>
  <c r="Q643" i="4"/>
  <c r="P642" i="4"/>
  <c r="Y647" i="6"/>
  <c r="Q1870" i="6" l="1"/>
  <c r="P1869" i="6"/>
  <c r="X1869" i="6" s="1"/>
  <c r="P643" i="4"/>
  <c r="Q644" i="4"/>
  <c r="G623" i="14"/>
  <c r="AA644" i="6"/>
  <c r="Z645" i="6"/>
  <c r="Y648" i="6"/>
  <c r="P644" i="4" l="1"/>
  <c r="Q645" i="4"/>
  <c r="Z646" i="6"/>
  <c r="AA645" i="6"/>
  <c r="P1870" i="6"/>
  <c r="Q1871" i="6"/>
  <c r="Y649" i="6"/>
  <c r="Q1872" i="6" l="1"/>
  <c r="P1871" i="6"/>
  <c r="X1871" i="6" s="1"/>
  <c r="X1870" i="6"/>
  <c r="F624" i="14"/>
  <c r="P645" i="4"/>
  <c r="Q646" i="4"/>
  <c r="AA646" i="6"/>
  <c r="Z647" i="6"/>
  <c r="Y650" i="6"/>
  <c r="AA647" i="6" l="1"/>
  <c r="Z648" i="6"/>
  <c r="G624" i="14"/>
  <c r="P646" i="4"/>
  <c r="Q647" i="4"/>
  <c r="Q1873" i="6"/>
  <c r="P1872" i="6"/>
  <c r="X1872" i="6" s="1"/>
  <c r="Y651" i="6"/>
  <c r="P647" i="4" l="1"/>
  <c r="Q648" i="4"/>
  <c r="Z649" i="6"/>
  <c r="AA648" i="6"/>
  <c r="P1873" i="6"/>
  <c r="Q1874" i="6"/>
  <c r="Y652" i="6"/>
  <c r="X1873" i="6" l="1"/>
  <c r="F625" i="14"/>
  <c r="AA649" i="6"/>
  <c r="Z650" i="6"/>
  <c r="P648" i="4"/>
  <c r="Q649" i="4"/>
  <c r="Q1875" i="6"/>
  <c r="P1874" i="6"/>
  <c r="X1874" i="6" s="1"/>
  <c r="Y653" i="6"/>
  <c r="Q650" i="4" l="1"/>
  <c r="P649" i="4"/>
  <c r="AA650" i="6"/>
  <c r="Z651" i="6"/>
  <c r="G625" i="14"/>
  <c r="Q1876" i="6"/>
  <c r="P1875" i="6"/>
  <c r="X1875" i="6" s="1"/>
  <c r="Y654" i="6"/>
  <c r="Q1877" i="6" l="1"/>
  <c r="P1876" i="6"/>
  <c r="AA651" i="6"/>
  <c r="Z652" i="6"/>
  <c r="P650" i="4"/>
  <c r="Q651" i="4"/>
  <c r="Y655" i="6"/>
  <c r="X1876" i="6" l="1"/>
  <c r="F626" i="14"/>
  <c r="P651" i="4"/>
  <c r="Q652" i="4"/>
  <c r="Z653" i="6"/>
  <c r="AA652" i="6"/>
  <c r="Q1878" i="6"/>
  <c r="P1877" i="6"/>
  <c r="X1877" i="6" s="1"/>
  <c r="Y656" i="6"/>
  <c r="Q1879" i="6" l="1"/>
  <c r="P1878" i="6"/>
  <c r="X1878" i="6" s="1"/>
  <c r="Q653" i="4"/>
  <c r="P652" i="4"/>
  <c r="G626" i="14"/>
  <c r="AA653" i="6"/>
  <c r="Z654" i="6"/>
  <c r="Y657" i="6"/>
  <c r="Q654" i="4" l="1"/>
  <c r="P653" i="4"/>
  <c r="AA654" i="6"/>
  <c r="Z655" i="6"/>
  <c r="Q1880" i="6"/>
  <c r="P1879" i="6"/>
  <c r="Y658" i="6"/>
  <c r="X1879" i="6" l="1"/>
  <c r="F627" i="14"/>
  <c r="Q1881" i="6"/>
  <c r="P1880" i="6"/>
  <c r="X1880" i="6" s="1"/>
  <c r="Z656" i="6"/>
  <c r="AA655" i="6"/>
  <c r="P654" i="4"/>
  <c r="Q655" i="4"/>
  <c r="Y659" i="6"/>
  <c r="Q1882" i="6" l="1"/>
  <c r="P1881" i="6"/>
  <c r="X1881" i="6" s="1"/>
  <c r="P655" i="4"/>
  <c r="Q656" i="4"/>
  <c r="AA656" i="6"/>
  <c r="Z657" i="6"/>
  <c r="G627" i="14"/>
  <c r="Y660" i="6"/>
  <c r="Q657" i="4" l="1"/>
  <c r="P656" i="4"/>
  <c r="AA657" i="6"/>
  <c r="Z658" i="6"/>
  <c r="P1882" i="6"/>
  <c r="Q1883" i="6"/>
  <c r="Y661" i="6"/>
  <c r="X1882" i="6" l="1"/>
  <c r="F628" i="14"/>
  <c r="Z659" i="6"/>
  <c r="AA658" i="6"/>
  <c r="Q1884" i="6"/>
  <c r="P1883" i="6"/>
  <c r="X1883" i="6" s="1"/>
  <c r="Q658" i="4"/>
  <c r="P657" i="4"/>
  <c r="Y662" i="6"/>
  <c r="Q1885" i="6" l="1"/>
  <c r="P1884" i="6"/>
  <c r="X1884" i="6" s="1"/>
  <c r="AA659" i="6"/>
  <c r="Z660" i="6"/>
  <c r="G628" i="14"/>
  <c r="P658" i="4"/>
  <c r="Q659" i="4"/>
  <c r="Y663" i="6"/>
  <c r="Z661" i="6" l="1"/>
  <c r="AA660" i="6"/>
  <c r="P1885" i="6"/>
  <c r="Q1886" i="6"/>
  <c r="Q660" i="4"/>
  <c r="P659" i="4"/>
  <c r="Y664" i="6"/>
  <c r="Q661" i="4" l="1"/>
  <c r="P660" i="4"/>
  <c r="Q1887" i="6"/>
  <c r="P1886" i="6"/>
  <c r="X1886" i="6" s="1"/>
  <c r="X1885" i="6"/>
  <c r="F629" i="14"/>
  <c r="AA661" i="6"/>
  <c r="Z662" i="6"/>
  <c r="Y665" i="6"/>
  <c r="Q1888" i="6" l="1"/>
  <c r="P1887" i="6"/>
  <c r="X1887" i="6" s="1"/>
  <c r="G629" i="14"/>
  <c r="AA662" i="6"/>
  <c r="Z663" i="6"/>
  <c r="Q662" i="4"/>
  <c r="P661" i="4"/>
  <c r="Y666" i="6"/>
  <c r="Z664" i="6" l="1"/>
  <c r="AA663" i="6"/>
  <c r="Q663" i="4"/>
  <c r="P662" i="4"/>
  <c r="Q1889" i="6"/>
  <c r="P1888" i="6"/>
  <c r="Y667" i="6"/>
  <c r="Q1890" i="6" l="1"/>
  <c r="P1889" i="6"/>
  <c r="X1889" i="6" s="1"/>
  <c r="X1888" i="6"/>
  <c r="F630" i="14"/>
  <c r="Q664" i="4"/>
  <c r="P663" i="4"/>
  <c r="AA664" i="6"/>
  <c r="Z665" i="6"/>
  <c r="Y668" i="6"/>
  <c r="G630" i="14" l="1"/>
  <c r="AA665" i="6"/>
  <c r="Z666" i="6"/>
  <c r="Q665" i="4"/>
  <c r="P664" i="4"/>
  <c r="Q1891" i="6"/>
  <c r="P1890" i="6"/>
  <c r="X1890" i="6" s="1"/>
  <c r="Y669" i="6"/>
  <c r="P1891" i="6" l="1"/>
  <c r="Q1892" i="6"/>
  <c r="Q666" i="4"/>
  <c r="P665" i="4"/>
  <c r="Z667" i="6"/>
  <c r="AA666" i="6"/>
  <c r="Y670" i="6"/>
  <c r="Q1893" i="6" l="1"/>
  <c r="P1892" i="6"/>
  <c r="X1892" i="6" s="1"/>
  <c r="AA667" i="6"/>
  <c r="Z668" i="6"/>
  <c r="P666" i="4"/>
  <c r="Q667" i="4"/>
  <c r="X1891" i="6"/>
  <c r="F631" i="14"/>
  <c r="Y671" i="6"/>
  <c r="Q668" i="4" l="1"/>
  <c r="P667" i="4"/>
  <c r="G631" i="14"/>
  <c r="Z669" i="6"/>
  <c r="AA668" i="6"/>
  <c r="Q1894" i="6"/>
  <c r="P1893" i="6"/>
  <c r="X1893" i="6" s="1"/>
  <c r="Y672" i="6"/>
  <c r="AA669" i="6" l="1"/>
  <c r="Z670" i="6"/>
  <c r="P1894" i="6"/>
  <c r="Q1895" i="6"/>
  <c r="P668" i="4"/>
  <c r="Q669" i="4"/>
  <c r="Y673" i="6"/>
  <c r="Q670" i="4" l="1"/>
  <c r="P669" i="4"/>
  <c r="Z671" i="6"/>
  <c r="AA670" i="6"/>
  <c r="Q1896" i="6"/>
  <c r="P1895" i="6"/>
  <c r="X1895" i="6" s="1"/>
  <c r="X1894" i="6"/>
  <c r="F632" i="14"/>
  <c r="Y674" i="6"/>
  <c r="AA671" i="6" l="1"/>
  <c r="Z672" i="6"/>
  <c r="G632" i="14"/>
  <c r="Q1897" i="6"/>
  <c r="P1896" i="6"/>
  <c r="X1896" i="6" s="1"/>
  <c r="Q671" i="4"/>
  <c r="P670" i="4"/>
  <c r="Y675" i="6"/>
  <c r="Q672" i="4" l="1"/>
  <c r="P671" i="4"/>
  <c r="AA672" i="6"/>
  <c r="Z673" i="6"/>
  <c r="P1897" i="6"/>
  <c r="Q1898" i="6"/>
  <c r="Y676" i="6"/>
  <c r="AA673" i="6" l="1"/>
  <c r="Z674" i="6"/>
  <c r="Q1899" i="6"/>
  <c r="P1898" i="6"/>
  <c r="X1898" i="6" s="1"/>
  <c r="X1897" i="6"/>
  <c r="F633" i="14"/>
  <c r="Q673" i="4"/>
  <c r="P672" i="4"/>
  <c r="Y677" i="6"/>
  <c r="G633" i="14" l="1"/>
  <c r="Q1900" i="6"/>
  <c r="P1899" i="6"/>
  <c r="X1899" i="6" s="1"/>
  <c r="Z675" i="6"/>
  <c r="AA674" i="6"/>
  <c r="Q674" i="4"/>
  <c r="P673" i="4"/>
  <c r="Y678" i="6"/>
  <c r="Q1901" i="6" l="1"/>
  <c r="P1900" i="6"/>
  <c r="Q675" i="4"/>
  <c r="P674" i="4"/>
  <c r="AA675" i="6"/>
  <c r="Z676" i="6"/>
  <c r="Y679" i="6"/>
  <c r="Z677" i="6" l="1"/>
  <c r="AA676" i="6"/>
  <c r="P675" i="4"/>
  <c r="Q676" i="4"/>
  <c r="X1900" i="6"/>
  <c r="F634" i="14"/>
  <c r="Q1902" i="6"/>
  <c r="P1901" i="6"/>
  <c r="X1901" i="6" s="1"/>
  <c r="Y680" i="6"/>
  <c r="G634" i="14" l="1"/>
  <c r="Q1903" i="6"/>
  <c r="P1902" i="6"/>
  <c r="X1902" i="6" s="1"/>
  <c r="P676" i="4"/>
  <c r="Q677" i="4"/>
  <c r="Z678" i="6"/>
  <c r="AA677" i="6"/>
  <c r="Y681" i="6"/>
  <c r="AA678" i="6" l="1"/>
  <c r="Z679" i="6"/>
  <c r="Q678" i="4"/>
  <c r="P677" i="4"/>
  <c r="Q1904" i="6"/>
  <c r="P1903" i="6"/>
  <c r="Y682" i="6"/>
  <c r="Q679" i="4" l="1"/>
  <c r="P678" i="4"/>
  <c r="X1903" i="6"/>
  <c r="F635" i="14"/>
  <c r="AA679" i="6"/>
  <c r="Z680" i="6"/>
  <c r="Q1905" i="6"/>
  <c r="P1904" i="6"/>
  <c r="X1904" i="6" s="1"/>
  <c r="Y683" i="6"/>
  <c r="Q1906" i="6" l="1"/>
  <c r="P1905" i="6"/>
  <c r="X1905" i="6" s="1"/>
  <c r="G635" i="14"/>
  <c r="AA680" i="6"/>
  <c r="Z681" i="6"/>
  <c r="P679" i="4"/>
  <c r="Q680" i="4"/>
  <c r="Y684" i="6"/>
  <c r="Z682" i="6" l="1"/>
  <c r="AA681" i="6"/>
  <c r="Q681" i="4"/>
  <c r="P680" i="4"/>
  <c r="P1906" i="6"/>
  <c r="Q1907" i="6"/>
  <c r="Y685" i="6"/>
  <c r="X1906" i="6" l="1"/>
  <c r="F636" i="14"/>
  <c r="Q682" i="4"/>
  <c r="P681" i="4"/>
  <c r="Q1908" i="6"/>
  <c r="P1907" i="6"/>
  <c r="X1907" i="6" s="1"/>
  <c r="AA682" i="6"/>
  <c r="Z683" i="6"/>
  <c r="Y686" i="6"/>
  <c r="P682" i="4" l="1"/>
  <c r="Q683" i="4"/>
  <c r="AA683" i="6"/>
  <c r="Z684" i="6"/>
  <c r="Q1909" i="6"/>
  <c r="P1908" i="6"/>
  <c r="X1908" i="6" s="1"/>
  <c r="G636" i="14"/>
  <c r="Y687" i="6"/>
  <c r="P1909" i="6" l="1"/>
  <c r="Q1910" i="6"/>
  <c r="P683" i="4"/>
  <c r="Q684" i="4"/>
  <c r="AA684" i="6"/>
  <c r="Z685" i="6"/>
  <c r="Y688" i="6"/>
  <c r="Q1911" i="6" l="1"/>
  <c r="P1910" i="6"/>
  <c r="X1910" i="6" s="1"/>
  <c r="Z686" i="6"/>
  <c r="AA685" i="6"/>
  <c r="X1909" i="6"/>
  <c r="F637" i="14"/>
  <c r="Q685" i="4"/>
  <c r="P684" i="4"/>
  <c r="Y689" i="6"/>
  <c r="G637" i="14" l="1"/>
  <c r="AA686" i="6"/>
  <c r="Z687" i="6"/>
  <c r="Q686" i="4"/>
  <c r="P685" i="4"/>
  <c r="Q1912" i="6"/>
  <c r="P1911" i="6"/>
  <c r="X1911" i="6" s="1"/>
  <c r="Y690" i="6"/>
  <c r="Q1913" i="6" l="1"/>
  <c r="P1912" i="6"/>
  <c r="P686" i="4"/>
  <c r="Q687" i="4"/>
  <c r="AA687" i="6"/>
  <c r="Z688" i="6"/>
  <c r="Y691" i="6"/>
  <c r="P687" i="4" l="1"/>
  <c r="Q688" i="4"/>
  <c r="X1912" i="6"/>
  <c r="F638" i="14"/>
  <c r="Z689" i="6"/>
  <c r="AA688" i="6"/>
  <c r="Q1914" i="6"/>
  <c r="P1913" i="6"/>
  <c r="X1913" i="6" s="1"/>
  <c r="Y692" i="6"/>
  <c r="G638" i="14" l="1"/>
  <c r="Z690" i="6"/>
  <c r="AA689" i="6"/>
  <c r="Q689" i="4"/>
  <c r="P688" i="4"/>
  <c r="Q1915" i="6"/>
  <c r="P1914" i="6"/>
  <c r="X1914" i="6" s="1"/>
  <c r="Y693" i="6"/>
  <c r="P1915" i="6" l="1"/>
  <c r="Q1916" i="6"/>
  <c r="Q690" i="4"/>
  <c r="P689" i="4"/>
  <c r="AA690" i="6"/>
  <c r="Z691" i="6"/>
  <c r="Y694" i="6"/>
  <c r="Z692" i="6" l="1"/>
  <c r="AA691" i="6"/>
  <c r="Q1917" i="6"/>
  <c r="P1916" i="6"/>
  <c r="X1916" i="6" s="1"/>
  <c r="X1915" i="6"/>
  <c r="F639" i="14"/>
  <c r="P690" i="4"/>
  <c r="Q691" i="4"/>
  <c r="Y695" i="6"/>
  <c r="P691" i="4" l="1"/>
  <c r="Q692" i="4"/>
  <c r="G639" i="14"/>
  <c r="Q1918" i="6"/>
  <c r="P1917" i="6"/>
  <c r="X1917" i="6" s="1"/>
  <c r="AA692" i="6"/>
  <c r="Z693" i="6"/>
  <c r="Y696" i="6"/>
  <c r="AA693" i="6" l="1"/>
  <c r="Z694" i="6"/>
  <c r="Q693" i="4"/>
  <c r="P692" i="4"/>
  <c r="P1918" i="6"/>
  <c r="Q1919" i="6"/>
  <c r="Y697" i="6"/>
  <c r="X1918" i="6" l="1"/>
  <c r="F640" i="14"/>
  <c r="Z695" i="6"/>
  <c r="AA694" i="6"/>
  <c r="Q1920" i="6"/>
  <c r="P1919" i="6"/>
  <c r="X1919" i="6" s="1"/>
  <c r="Q694" i="4"/>
  <c r="P693" i="4"/>
  <c r="Y698" i="6"/>
  <c r="Q695" i="4" l="1"/>
  <c r="P694" i="4"/>
  <c r="Q1921" i="6"/>
  <c r="P1920" i="6"/>
  <c r="X1920" i="6" s="1"/>
  <c r="AA695" i="6"/>
  <c r="Z696" i="6"/>
  <c r="G640" i="14"/>
  <c r="Y699" i="6"/>
  <c r="P1921" i="6" l="1"/>
  <c r="Q1922" i="6"/>
  <c r="AA696" i="6"/>
  <c r="Z697" i="6"/>
  <c r="Q696" i="4"/>
  <c r="P695" i="4"/>
  <c r="Y700" i="6"/>
  <c r="AA697" i="6" l="1"/>
  <c r="Z698" i="6"/>
  <c r="Q1923" i="6"/>
  <c r="P1922" i="6"/>
  <c r="X1922" i="6" s="1"/>
  <c r="X1921" i="6"/>
  <c r="F641" i="14"/>
  <c r="Q697" i="4"/>
  <c r="P696" i="4"/>
  <c r="Y701" i="6"/>
  <c r="G641" i="14" l="1"/>
  <c r="Q1924" i="6"/>
  <c r="P1923" i="6"/>
  <c r="X1923" i="6" s="1"/>
  <c r="Z699" i="6"/>
  <c r="AA698" i="6"/>
  <c r="Q698" i="4"/>
  <c r="P697" i="4"/>
  <c r="Y702" i="6"/>
  <c r="Q1925" i="6" l="1"/>
  <c r="P1924" i="6"/>
  <c r="P698" i="4"/>
  <c r="Q699" i="4"/>
  <c r="AA699" i="6"/>
  <c r="Z700" i="6"/>
  <c r="Y703" i="6"/>
  <c r="Q1926" i="6" l="1"/>
  <c r="P1925" i="6"/>
  <c r="X1925" i="6" s="1"/>
  <c r="Q700" i="4"/>
  <c r="P699" i="4"/>
  <c r="AA700" i="6"/>
  <c r="Z701" i="6"/>
  <c r="X1924" i="6"/>
  <c r="F642" i="14"/>
  <c r="Y704" i="6"/>
  <c r="Z702" i="6" l="1"/>
  <c r="AA701" i="6"/>
  <c r="P700" i="4"/>
  <c r="Q701" i="4"/>
  <c r="G642" i="14"/>
  <c r="Q1927" i="6"/>
  <c r="P1926" i="6"/>
  <c r="X1926" i="6" s="1"/>
  <c r="Y705" i="6"/>
  <c r="Q1928" i="6" l="1"/>
  <c r="P1927" i="6"/>
  <c r="Q702" i="4"/>
  <c r="P701" i="4"/>
  <c r="AA702" i="6"/>
  <c r="Z703" i="6"/>
  <c r="Y706" i="6"/>
  <c r="AA703" i="6" l="1"/>
  <c r="Z704" i="6"/>
  <c r="Q703" i="4"/>
  <c r="P702" i="4"/>
  <c r="X1927" i="6"/>
  <c r="F643" i="14"/>
  <c r="Q1929" i="6"/>
  <c r="P1928" i="6"/>
  <c r="X1928" i="6" s="1"/>
  <c r="Y707" i="6"/>
  <c r="Q704" i="4" l="1"/>
  <c r="P703" i="4"/>
  <c r="G643" i="14"/>
  <c r="AA704" i="6"/>
  <c r="Z705" i="6"/>
  <c r="Q1930" i="6"/>
  <c r="P1929" i="6"/>
  <c r="X1929" i="6" s="1"/>
  <c r="Y708" i="6"/>
  <c r="P704" i="4" l="1"/>
  <c r="Q705" i="4"/>
  <c r="P1930" i="6"/>
  <c r="Q1931" i="6"/>
  <c r="AA705" i="6"/>
  <c r="Z706" i="6"/>
  <c r="Y709" i="6"/>
  <c r="Z707" i="6" l="1"/>
  <c r="AA706" i="6"/>
  <c r="Q1932" i="6"/>
  <c r="P1931" i="6"/>
  <c r="X1931" i="6" s="1"/>
  <c r="X1930" i="6"/>
  <c r="F644" i="14"/>
  <c r="Q706" i="4"/>
  <c r="P705" i="4"/>
  <c r="Y710" i="6"/>
  <c r="G644" i="14" l="1"/>
  <c r="Q1933" i="6"/>
  <c r="P1932" i="6"/>
  <c r="X1932" i="6" s="1"/>
  <c r="Q707" i="4"/>
  <c r="P706" i="4"/>
  <c r="AA707" i="6"/>
  <c r="Z708" i="6"/>
  <c r="Y711" i="6"/>
  <c r="P707" i="4" l="1"/>
  <c r="Q708" i="4"/>
  <c r="P1933" i="6"/>
  <c r="Q1934" i="6"/>
  <c r="AA708" i="6"/>
  <c r="Z709" i="6"/>
  <c r="Y712" i="6"/>
  <c r="Q709" i="4" l="1"/>
  <c r="P708" i="4"/>
  <c r="Z710" i="6"/>
  <c r="AA709" i="6"/>
  <c r="Q1935" i="6"/>
  <c r="P1934" i="6"/>
  <c r="X1934" i="6" s="1"/>
  <c r="X1933" i="6"/>
  <c r="F645" i="14"/>
  <c r="Y713" i="6"/>
  <c r="AA710" i="6" l="1"/>
  <c r="Z711" i="6"/>
  <c r="Q1936" i="6"/>
  <c r="P1935" i="6"/>
  <c r="X1935" i="6" s="1"/>
  <c r="G645" i="14"/>
  <c r="P709" i="4"/>
  <c r="Q710" i="4"/>
  <c r="Y714" i="6"/>
  <c r="P710" i="4" l="1"/>
  <c r="Q711" i="4"/>
  <c r="Q1937" i="6"/>
  <c r="P1936" i="6"/>
  <c r="AA711" i="6"/>
  <c r="Z712" i="6"/>
  <c r="Y715" i="6"/>
  <c r="X1936" i="6" l="1"/>
  <c r="F646" i="14"/>
  <c r="Q1938" i="6"/>
  <c r="P1937" i="6"/>
  <c r="X1937" i="6" s="1"/>
  <c r="Z713" i="6"/>
  <c r="AA712" i="6"/>
  <c r="P711" i="4"/>
  <c r="Q712" i="4"/>
  <c r="Y716" i="6"/>
  <c r="Q1939" i="6" l="1"/>
  <c r="P1938" i="6"/>
  <c r="X1938" i="6" s="1"/>
  <c r="G646" i="14"/>
  <c r="Q713" i="4"/>
  <c r="P712" i="4"/>
  <c r="AA713" i="6"/>
  <c r="Z714" i="6"/>
  <c r="Y717" i="6"/>
  <c r="Z715" i="6" l="1"/>
  <c r="AA714" i="6"/>
  <c r="P713" i="4"/>
  <c r="Q714" i="4"/>
  <c r="P1939" i="6"/>
  <c r="Q1940" i="6"/>
  <c r="Y718" i="6"/>
  <c r="P714" i="4" l="1"/>
  <c r="Q715" i="4"/>
  <c r="Q1941" i="6"/>
  <c r="P1940" i="6"/>
  <c r="X1940" i="6" s="1"/>
  <c r="X1939" i="6"/>
  <c r="F647" i="14"/>
  <c r="AA715" i="6"/>
  <c r="Z716" i="6"/>
  <c r="Y719" i="6"/>
  <c r="G647" i="14" l="1"/>
  <c r="Q1942" i="6"/>
  <c r="P1941" i="6"/>
  <c r="X1941" i="6" s="1"/>
  <c r="Z717" i="6"/>
  <c r="AA716" i="6"/>
  <c r="Q716" i="4"/>
  <c r="P715" i="4"/>
  <c r="Y720" i="6"/>
  <c r="Q717" i="4" l="1"/>
  <c r="P716" i="4"/>
  <c r="AA717" i="6"/>
  <c r="Z718" i="6"/>
  <c r="P1942" i="6"/>
  <c r="Q1943" i="6"/>
  <c r="Y721" i="6"/>
  <c r="X1942" i="6" l="1"/>
  <c r="F648" i="14"/>
  <c r="Q1944" i="6"/>
  <c r="P1943" i="6"/>
  <c r="X1943" i="6" s="1"/>
  <c r="AA718" i="6"/>
  <c r="Z719" i="6"/>
  <c r="P717" i="4"/>
  <c r="Q718" i="4"/>
  <c r="Y722" i="6"/>
  <c r="AA719" i="6" l="1"/>
  <c r="Z720" i="6"/>
  <c r="Q1945" i="6"/>
  <c r="P1944" i="6"/>
  <c r="X1944" i="6" s="1"/>
  <c r="Q719" i="4"/>
  <c r="P718" i="4"/>
  <c r="G648" i="14"/>
  <c r="Y723" i="6"/>
  <c r="AA720" i="6" l="1"/>
  <c r="Z721" i="6"/>
  <c r="Q720" i="4"/>
  <c r="P719" i="4"/>
  <c r="P1945" i="6"/>
  <c r="Q1946" i="6"/>
  <c r="Y724" i="6"/>
  <c r="Z722" i="6" l="1"/>
  <c r="AA721" i="6"/>
  <c r="X1945" i="6"/>
  <c r="F649" i="14"/>
  <c r="Q1947" i="6"/>
  <c r="P1946" i="6"/>
  <c r="X1946" i="6" s="1"/>
  <c r="P720" i="4"/>
  <c r="Q721" i="4"/>
  <c r="Y725" i="6"/>
  <c r="Q1948" i="6" l="1"/>
  <c r="P1947" i="6"/>
  <c r="X1947" i="6" s="1"/>
  <c r="P721" i="4"/>
  <c r="Q722" i="4"/>
  <c r="G649" i="14"/>
  <c r="AA722" i="6"/>
  <c r="Z723" i="6"/>
  <c r="Y726" i="6"/>
  <c r="AA723" i="6" l="1"/>
  <c r="Z724" i="6"/>
  <c r="Q723" i="4"/>
  <c r="P722" i="4"/>
  <c r="Q1949" i="6"/>
  <c r="P1948" i="6"/>
  <c r="Y727" i="6"/>
  <c r="Q1950" i="6" l="1"/>
  <c r="P1949" i="6"/>
  <c r="X1949" i="6" s="1"/>
  <c r="P723" i="4"/>
  <c r="Q724" i="4"/>
  <c r="Z725" i="6"/>
  <c r="AA724" i="6"/>
  <c r="X1948" i="6"/>
  <c r="F650" i="14"/>
  <c r="Y728" i="6"/>
  <c r="P724" i="4" l="1"/>
  <c r="Q725" i="4"/>
  <c r="G650" i="14"/>
  <c r="Z726" i="6"/>
  <c r="AA725" i="6"/>
  <c r="Q1951" i="6"/>
  <c r="P1950" i="6"/>
  <c r="X1950" i="6" s="1"/>
  <c r="Y729" i="6"/>
  <c r="Q1952" i="6" l="1"/>
  <c r="P1951" i="6"/>
  <c r="AA726" i="6"/>
  <c r="Z727" i="6"/>
  <c r="P725" i="4"/>
  <c r="Q726" i="4"/>
  <c r="Y730" i="6"/>
  <c r="X1951" i="6" l="1"/>
  <c r="F651" i="14"/>
  <c r="P726" i="4"/>
  <c r="Q727" i="4"/>
  <c r="AA727" i="6"/>
  <c r="Z728" i="6"/>
  <c r="Q1953" i="6"/>
  <c r="P1952" i="6"/>
  <c r="X1952" i="6" s="1"/>
  <c r="Y731" i="6"/>
  <c r="Q1954" i="6" l="1"/>
  <c r="P1953" i="6"/>
  <c r="X1953" i="6" s="1"/>
  <c r="P727" i="4"/>
  <c r="Q728" i="4"/>
  <c r="Z729" i="6"/>
  <c r="AA728" i="6"/>
  <c r="G651" i="14"/>
  <c r="Y732" i="6"/>
  <c r="Q729" i="4" l="1"/>
  <c r="P728" i="4"/>
  <c r="Z730" i="6"/>
  <c r="AA729" i="6"/>
  <c r="P1954" i="6"/>
  <c r="Q1955" i="6"/>
  <c r="Y733" i="6"/>
  <c r="X1954" i="6" l="1"/>
  <c r="F652" i="14"/>
  <c r="AA730" i="6"/>
  <c r="Z731" i="6"/>
  <c r="Q1956" i="6"/>
  <c r="P1955" i="6"/>
  <c r="X1955" i="6" s="1"/>
  <c r="P729" i="4"/>
  <c r="Q730" i="4"/>
  <c r="Y734" i="6"/>
  <c r="P730" i="4" l="1"/>
  <c r="Q731" i="4"/>
  <c r="Q1957" i="6"/>
  <c r="P1956" i="6"/>
  <c r="X1956" i="6" s="1"/>
  <c r="G652" i="14"/>
  <c r="Z732" i="6"/>
  <c r="AA731" i="6"/>
  <c r="Y735" i="6"/>
  <c r="P1957" i="6" l="1"/>
  <c r="Q1958" i="6"/>
  <c r="Z733" i="6"/>
  <c r="AA732" i="6"/>
  <c r="Q732" i="4"/>
  <c r="P731" i="4"/>
  <c r="Y736" i="6"/>
  <c r="Q733" i="4" l="1"/>
  <c r="P732" i="4"/>
  <c r="AA733" i="6"/>
  <c r="Z734" i="6"/>
  <c r="Q1959" i="6"/>
  <c r="P1958" i="6"/>
  <c r="X1958" i="6" s="1"/>
  <c r="X1957" i="6"/>
  <c r="F653" i="14"/>
  <c r="Y737" i="6"/>
  <c r="Q1960" i="6" l="1"/>
  <c r="P1959" i="6"/>
  <c r="X1959" i="6" s="1"/>
  <c r="G653" i="14"/>
  <c r="AA734" i="6"/>
  <c r="Z735" i="6"/>
  <c r="P733" i="4"/>
  <c r="Q734" i="4"/>
  <c r="Y738" i="6"/>
  <c r="AA735" i="6" l="1"/>
  <c r="Z736" i="6"/>
  <c r="P734" i="4"/>
  <c r="Q735" i="4"/>
  <c r="Q1961" i="6"/>
  <c r="P1960" i="6"/>
  <c r="Y739" i="6"/>
  <c r="Q1962" i="6" l="1"/>
  <c r="P1961" i="6"/>
  <c r="X1961" i="6" s="1"/>
  <c r="Q736" i="4"/>
  <c r="P735" i="4"/>
  <c r="Z737" i="6"/>
  <c r="AA736" i="6"/>
  <c r="X1960" i="6"/>
  <c r="F654" i="14"/>
  <c r="Y740" i="6"/>
  <c r="P736" i="4" l="1"/>
  <c r="Q737" i="4"/>
  <c r="G654" i="14"/>
  <c r="AA737" i="6"/>
  <c r="Z738" i="6"/>
  <c r="Q1963" i="6"/>
  <c r="P1962" i="6"/>
  <c r="X1962" i="6" s="1"/>
  <c r="Y741" i="6"/>
  <c r="P1963" i="6" l="1"/>
  <c r="Q1964" i="6"/>
  <c r="Z739" i="6"/>
  <c r="AA738" i="6"/>
  <c r="P737" i="4"/>
  <c r="Q738" i="4"/>
  <c r="Y742" i="6"/>
  <c r="Q1965" i="6" l="1"/>
  <c r="P1964" i="6"/>
  <c r="X1964" i="6" s="1"/>
  <c r="Q739" i="4"/>
  <c r="P738" i="4"/>
  <c r="X1963" i="6"/>
  <c r="F655" i="14"/>
  <c r="Z740" i="6"/>
  <c r="AA739" i="6"/>
  <c r="Y743" i="6"/>
  <c r="AA740" i="6" l="1"/>
  <c r="Z741" i="6"/>
  <c r="P739" i="4"/>
  <c r="Q740" i="4"/>
  <c r="G655" i="14"/>
  <c r="Q1966" i="6"/>
  <c r="P1965" i="6"/>
  <c r="X1965" i="6" s="1"/>
  <c r="Y744" i="6"/>
  <c r="Z742" i="6" l="1"/>
  <c r="AA741" i="6"/>
  <c r="P1966" i="6"/>
  <c r="Q1967" i="6"/>
  <c r="Q741" i="4"/>
  <c r="P740" i="4"/>
  <c r="Y745" i="6"/>
  <c r="P741" i="4" l="1"/>
  <c r="Q742" i="4"/>
  <c r="Q1968" i="6"/>
  <c r="P1967" i="6"/>
  <c r="X1967" i="6" s="1"/>
  <c r="AA742" i="6"/>
  <c r="Z743" i="6"/>
  <c r="X1966" i="6"/>
  <c r="F656" i="14"/>
  <c r="Y746" i="6"/>
  <c r="Z744" i="6" l="1"/>
  <c r="AA743" i="6"/>
  <c r="Q1969" i="6"/>
  <c r="P1968" i="6"/>
  <c r="X1968" i="6" s="1"/>
  <c r="P742" i="4"/>
  <c r="Q743" i="4"/>
  <c r="G656" i="14"/>
  <c r="Y747" i="6"/>
  <c r="AA744" i="6" l="1"/>
  <c r="Z745" i="6"/>
  <c r="P743" i="4"/>
  <c r="Q744" i="4"/>
  <c r="P1969" i="6"/>
  <c r="Q1970" i="6"/>
  <c r="Y748" i="6"/>
  <c r="Z746" i="6" l="1"/>
  <c r="AA745" i="6"/>
  <c r="Q1971" i="6"/>
  <c r="P1970" i="6"/>
  <c r="X1970" i="6" s="1"/>
  <c r="X1969" i="6"/>
  <c r="F657" i="14"/>
  <c r="Q745" i="4"/>
  <c r="P744" i="4"/>
  <c r="Y749" i="6"/>
  <c r="G657" i="14" l="1"/>
  <c r="Q1972" i="6"/>
  <c r="P1971" i="6"/>
  <c r="X1971" i="6" s="1"/>
  <c r="P745" i="4"/>
  <c r="Q746" i="4"/>
  <c r="AA746" i="6"/>
  <c r="Z747" i="6"/>
  <c r="Y750" i="6"/>
  <c r="Z748" i="6" l="1"/>
  <c r="AA747" i="6"/>
  <c r="P746" i="4"/>
  <c r="Q747" i="4"/>
  <c r="Q1973" i="6"/>
  <c r="P1972" i="6"/>
  <c r="Y751" i="6"/>
  <c r="Q1974" i="6" l="1"/>
  <c r="P1973" i="6"/>
  <c r="X1973" i="6" s="1"/>
  <c r="X1972" i="6"/>
  <c r="F658" i="14"/>
  <c r="Q748" i="4"/>
  <c r="P747" i="4"/>
  <c r="AA748" i="6"/>
  <c r="Z749" i="6"/>
  <c r="Y752" i="6"/>
  <c r="AA749" i="6" l="1"/>
  <c r="Z750" i="6"/>
  <c r="Q749" i="4"/>
  <c r="P748" i="4"/>
  <c r="G658" i="14"/>
  <c r="Q1975" i="6"/>
  <c r="P1974" i="6"/>
  <c r="X1974" i="6" s="1"/>
  <c r="Y753" i="6"/>
  <c r="Q1976" i="6" l="1"/>
  <c r="P1975" i="6"/>
  <c r="Z751" i="6"/>
  <c r="AA750" i="6"/>
  <c r="P749" i="4"/>
  <c r="Q750" i="4"/>
  <c r="Y754" i="6"/>
  <c r="X1975" i="6" l="1"/>
  <c r="F659" i="14"/>
  <c r="P750" i="4"/>
  <c r="Q751" i="4"/>
  <c r="AA751" i="6"/>
  <c r="Z752" i="6"/>
  <c r="Q1977" i="6"/>
  <c r="P1976" i="6"/>
  <c r="X1976" i="6" s="1"/>
  <c r="Y755" i="6"/>
  <c r="Q1978" i="6" l="1"/>
  <c r="P1977" i="6"/>
  <c r="X1977" i="6" s="1"/>
  <c r="Q752" i="4"/>
  <c r="P751" i="4"/>
  <c r="AA752" i="6"/>
  <c r="Z753" i="6"/>
  <c r="G659" i="14"/>
  <c r="Y756" i="6"/>
  <c r="AA753" i="6" l="1"/>
  <c r="Z754" i="6"/>
  <c r="P752" i="4"/>
  <c r="Q753" i="4"/>
  <c r="P1978" i="6"/>
  <c r="Q1979" i="6"/>
  <c r="Y757" i="6"/>
  <c r="X1978" i="6" l="1"/>
  <c r="F660" i="14"/>
  <c r="Z755" i="6"/>
  <c r="AA754" i="6"/>
  <c r="Q1980" i="6"/>
  <c r="P1979" i="6"/>
  <c r="X1979" i="6" s="1"/>
  <c r="P753" i="4"/>
  <c r="Q754" i="4"/>
  <c r="Y758" i="6"/>
  <c r="Q1981" i="6" l="1"/>
  <c r="P1980" i="6"/>
  <c r="X1980" i="6" s="1"/>
  <c r="AA755" i="6"/>
  <c r="Z756" i="6"/>
  <c r="G660" i="14"/>
  <c r="Q755" i="4"/>
  <c r="P754" i="4"/>
  <c r="Y759" i="6"/>
  <c r="P755" i="4" l="1"/>
  <c r="Q756" i="4"/>
  <c r="Z757" i="6"/>
  <c r="AA756" i="6"/>
  <c r="P1981" i="6"/>
  <c r="Q1982" i="6"/>
  <c r="Y760" i="6"/>
  <c r="X1981" i="6" l="1"/>
  <c r="F661" i="14"/>
  <c r="AA757" i="6"/>
  <c r="Z758" i="6"/>
  <c r="P756" i="4"/>
  <c r="Q757" i="4"/>
  <c r="Q1983" i="6"/>
  <c r="P1982" i="6"/>
  <c r="X1982" i="6" s="1"/>
  <c r="Y761" i="6"/>
  <c r="Q1984" i="6" l="1"/>
  <c r="P1983" i="6"/>
  <c r="X1983" i="6" s="1"/>
  <c r="P757" i="4"/>
  <c r="Q758" i="4"/>
  <c r="G661" i="14"/>
  <c r="AA758" i="6"/>
  <c r="Z759" i="6"/>
  <c r="Y762" i="6"/>
  <c r="AA759" i="6" l="1"/>
  <c r="Z760" i="6"/>
  <c r="P758" i="4"/>
  <c r="Q759" i="4"/>
  <c r="Q1985" i="6"/>
  <c r="P1984" i="6"/>
  <c r="Y763" i="6"/>
  <c r="X1984" i="6" l="1"/>
  <c r="F662" i="14"/>
  <c r="P759" i="4"/>
  <c r="Q760" i="4"/>
  <c r="AA760" i="6"/>
  <c r="Z761" i="6"/>
  <c r="Q1986" i="6"/>
  <c r="P1985" i="6"/>
  <c r="X1985" i="6" s="1"/>
  <c r="Y764" i="6"/>
  <c r="Q1987" i="6" l="1"/>
  <c r="P1986" i="6"/>
  <c r="X1986" i="6" s="1"/>
  <c r="Q761" i="4"/>
  <c r="P760" i="4"/>
  <c r="Z762" i="6"/>
  <c r="AA761" i="6"/>
  <c r="G662" i="14"/>
  <c r="Y765" i="6"/>
  <c r="P761" i="4" l="1"/>
  <c r="Q762" i="4"/>
  <c r="AA762" i="6"/>
  <c r="Z763" i="6"/>
  <c r="P1987" i="6"/>
  <c r="Q1988" i="6"/>
  <c r="Y766" i="6"/>
  <c r="X1987" i="6" l="1"/>
  <c r="F663" i="14"/>
  <c r="Z764" i="6"/>
  <c r="AA763" i="6"/>
  <c r="Q763" i="4"/>
  <c r="P762" i="4"/>
  <c r="Q1989" i="6"/>
  <c r="P1988" i="6"/>
  <c r="X1988" i="6" s="1"/>
  <c r="Y767" i="6"/>
  <c r="Q764" i="4" l="1"/>
  <c r="P763" i="4"/>
  <c r="AA764" i="6"/>
  <c r="Z765" i="6"/>
  <c r="G663" i="14"/>
  <c r="Q1990" i="6"/>
  <c r="P1989" i="6"/>
  <c r="X1989" i="6" s="1"/>
  <c r="Y768" i="6"/>
  <c r="P1990" i="6" l="1"/>
  <c r="Q1991" i="6"/>
  <c r="AA765" i="6"/>
  <c r="Z766" i="6"/>
  <c r="P764" i="4"/>
  <c r="Q765" i="4"/>
  <c r="Y769" i="6"/>
  <c r="Q1992" i="6" l="1"/>
  <c r="P1991" i="6"/>
  <c r="X1991" i="6" s="1"/>
  <c r="Z767" i="6"/>
  <c r="AA766" i="6"/>
  <c r="X1990" i="6"/>
  <c r="F664" i="14"/>
  <c r="P765" i="4"/>
  <c r="Q766" i="4"/>
  <c r="Y770" i="6"/>
  <c r="AA767" i="6" l="1"/>
  <c r="Z768" i="6"/>
  <c r="G664" i="14"/>
  <c r="Q767" i="4"/>
  <c r="P766" i="4"/>
  <c r="Q1993" i="6"/>
  <c r="P1992" i="6"/>
  <c r="X1992" i="6" s="1"/>
  <c r="Y771" i="6"/>
  <c r="P1993" i="6" l="1"/>
  <c r="Q1994" i="6"/>
  <c r="Q768" i="4"/>
  <c r="P767" i="4"/>
  <c r="Z769" i="6"/>
  <c r="AA768" i="6"/>
  <c r="Y772" i="6"/>
  <c r="Q1995" i="6" l="1"/>
  <c r="P1994" i="6"/>
  <c r="X1994" i="6" s="1"/>
  <c r="P768" i="4"/>
  <c r="Q769" i="4"/>
  <c r="X1993" i="6"/>
  <c r="F665" i="14"/>
  <c r="AA769" i="6"/>
  <c r="Z770" i="6"/>
  <c r="Y773" i="6"/>
  <c r="G665" i="14" l="1"/>
  <c r="AA770" i="6"/>
  <c r="Z771" i="6"/>
  <c r="P769" i="4"/>
  <c r="Q770" i="4"/>
  <c r="Q1996" i="6"/>
  <c r="P1995" i="6"/>
  <c r="X1995" i="6" s="1"/>
  <c r="Y774" i="6"/>
  <c r="Q771" i="4" l="1"/>
  <c r="P770" i="4"/>
  <c r="Q1997" i="6"/>
  <c r="P1996" i="6"/>
  <c r="AA771" i="6"/>
  <c r="Z772" i="6"/>
  <c r="Y775" i="6"/>
  <c r="X1996" i="6" l="1"/>
  <c r="F666" i="14"/>
  <c r="Q1998" i="6"/>
  <c r="P1997" i="6"/>
  <c r="X1997" i="6" s="1"/>
  <c r="P771" i="4"/>
  <c r="Q772" i="4"/>
  <c r="AA772" i="6"/>
  <c r="Z773" i="6"/>
  <c r="Y776" i="6"/>
  <c r="Q1999" i="6" l="1"/>
  <c r="P1998" i="6"/>
  <c r="X1998" i="6" s="1"/>
  <c r="Q773" i="4"/>
  <c r="P772" i="4"/>
  <c r="G666" i="14"/>
  <c r="AA773" i="6"/>
  <c r="Z774" i="6"/>
  <c r="Y777" i="6"/>
  <c r="Z775" i="6" l="1"/>
  <c r="AA774" i="6"/>
  <c r="P773" i="4"/>
  <c r="Q774" i="4"/>
  <c r="Q2000" i="6"/>
  <c r="P1999" i="6"/>
  <c r="Y778" i="6"/>
  <c r="X1999" i="6" l="1"/>
  <c r="F667" i="14"/>
  <c r="Q2001" i="6"/>
  <c r="P2000" i="6"/>
  <c r="X2000" i="6" s="1"/>
  <c r="Q775" i="4"/>
  <c r="P774" i="4"/>
  <c r="AA775" i="6"/>
  <c r="Z776" i="6"/>
  <c r="Y779" i="6"/>
  <c r="Q2002" i="6" l="1"/>
  <c r="P2001" i="6"/>
  <c r="X2001" i="6" s="1"/>
  <c r="AA776" i="6"/>
  <c r="Z777" i="6"/>
  <c r="G667" i="14"/>
  <c r="P775" i="4"/>
  <c r="Q776" i="4"/>
  <c r="Y780" i="6"/>
  <c r="P776" i="4" l="1"/>
  <c r="Q777" i="4"/>
  <c r="Z778" i="6"/>
  <c r="AA777" i="6"/>
  <c r="P2002" i="6"/>
  <c r="Q2003" i="6"/>
  <c r="Y781" i="6"/>
  <c r="Z779" i="6" l="1"/>
  <c r="AA778" i="6"/>
  <c r="X2002" i="6"/>
  <c r="F668" i="14"/>
  <c r="P777" i="4"/>
  <c r="Q778" i="4"/>
  <c r="Q2004" i="6"/>
  <c r="P2003" i="6"/>
  <c r="X2003" i="6" s="1"/>
  <c r="Y782" i="6"/>
  <c r="Q2005" i="6" l="1"/>
  <c r="P2004" i="6"/>
  <c r="X2004" i="6" s="1"/>
  <c r="P778" i="4"/>
  <c r="Q779" i="4"/>
  <c r="AA779" i="6"/>
  <c r="Z780" i="6"/>
  <c r="G668" i="14"/>
  <c r="Y783" i="6"/>
  <c r="Z781" i="6" l="1"/>
  <c r="AA780" i="6"/>
  <c r="P2005" i="6"/>
  <c r="Q2006" i="6"/>
  <c r="Q780" i="4"/>
  <c r="P779" i="4"/>
  <c r="Y784" i="6"/>
  <c r="Q781" i="4" l="1"/>
  <c r="P780" i="4"/>
  <c r="Q2007" i="6"/>
  <c r="P2006" i="6"/>
  <c r="X2006" i="6" s="1"/>
  <c r="AA781" i="6"/>
  <c r="Z782" i="6"/>
  <c r="X2005" i="6"/>
  <c r="F669" i="14"/>
  <c r="Y785" i="6"/>
  <c r="AA782" i="6" l="1"/>
  <c r="Z783" i="6"/>
  <c r="Q2008" i="6"/>
  <c r="P2007" i="6"/>
  <c r="X2007" i="6" s="1"/>
  <c r="G669" i="14"/>
  <c r="P781" i="4"/>
  <c r="Q782" i="4"/>
  <c r="Y786" i="6"/>
  <c r="Q2009" i="6" l="1"/>
  <c r="P2008" i="6"/>
  <c r="Z784" i="6"/>
  <c r="AA783" i="6"/>
  <c r="Q783" i="4"/>
  <c r="P782" i="4"/>
  <c r="Y787" i="6"/>
  <c r="X2008" i="6" l="1"/>
  <c r="F670" i="14"/>
  <c r="AA784" i="6"/>
  <c r="Z785" i="6"/>
  <c r="Q2010" i="6"/>
  <c r="P2009" i="6"/>
  <c r="X2009" i="6" s="1"/>
  <c r="Q784" i="4"/>
  <c r="P783" i="4"/>
  <c r="Y788" i="6"/>
  <c r="P784" i="4" l="1"/>
  <c r="Q785" i="4"/>
  <c r="Q2011" i="6"/>
  <c r="P2010" i="6"/>
  <c r="X2010" i="6" s="1"/>
  <c r="G670" i="14"/>
  <c r="AA785" i="6"/>
  <c r="Z786" i="6"/>
  <c r="Y789" i="6"/>
  <c r="Z787" i="6" l="1"/>
  <c r="AA786" i="6"/>
  <c r="P785" i="4"/>
  <c r="Q786" i="4"/>
  <c r="P2011" i="6"/>
  <c r="Q2012" i="6"/>
  <c r="Y790" i="6"/>
  <c r="P786" i="4" l="1"/>
  <c r="Q787" i="4"/>
  <c r="X2011" i="6"/>
  <c r="F671" i="14"/>
  <c r="Q2013" i="6"/>
  <c r="P2012" i="6"/>
  <c r="X2012" i="6" s="1"/>
  <c r="AA787" i="6"/>
  <c r="Z788" i="6"/>
  <c r="Y791" i="6"/>
  <c r="Z789" i="6" l="1"/>
  <c r="AA788" i="6"/>
  <c r="Q2014" i="6"/>
  <c r="P2013" i="6"/>
  <c r="X2013" i="6" s="1"/>
  <c r="P787" i="4"/>
  <c r="Q788" i="4"/>
  <c r="G671" i="14"/>
  <c r="Y792" i="6"/>
  <c r="AA789" i="6" l="1"/>
  <c r="Z790" i="6"/>
  <c r="Q789" i="4"/>
  <c r="P788" i="4"/>
  <c r="P2014" i="6"/>
  <c r="Q2015" i="6"/>
  <c r="Y793" i="6"/>
  <c r="Q2016" i="6" l="1"/>
  <c r="P2015" i="6"/>
  <c r="X2015" i="6" s="1"/>
  <c r="AA790" i="6"/>
  <c r="Z791" i="6"/>
  <c r="X2014" i="6"/>
  <c r="F672" i="14"/>
  <c r="P789" i="4"/>
  <c r="Q790" i="4"/>
  <c r="Y794" i="6"/>
  <c r="G672" i="14" l="1"/>
  <c r="Q791" i="4"/>
  <c r="P790" i="4"/>
  <c r="Z792" i="6"/>
  <c r="AA791" i="6"/>
  <c r="Q2017" i="6"/>
  <c r="P2016" i="6"/>
  <c r="X2016" i="6" s="1"/>
  <c r="Y795" i="6"/>
  <c r="Q792" i="4" l="1"/>
  <c r="P791" i="4"/>
  <c r="AA792" i="6"/>
  <c r="Z793" i="6"/>
  <c r="P2017" i="6"/>
  <c r="Q2018" i="6"/>
  <c r="Y796" i="6"/>
  <c r="X2017" i="6" l="1"/>
  <c r="F673" i="14"/>
  <c r="Q793" i="4"/>
  <c r="P792" i="4"/>
  <c r="Q2019" i="6"/>
  <c r="P2018" i="6"/>
  <c r="X2018" i="6" s="1"/>
  <c r="AA793" i="6"/>
  <c r="Z794" i="6"/>
  <c r="Y797" i="6"/>
  <c r="P793" i="4" l="1"/>
  <c r="Q794" i="4"/>
  <c r="Z795" i="6"/>
  <c r="AA794" i="6"/>
  <c r="Q2020" i="6"/>
  <c r="P2019" i="6"/>
  <c r="X2019" i="6" s="1"/>
  <c r="G673" i="14"/>
  <c r="Y798" i="6"/>
  <c r="P794" i="4" l="1"/>
  <c r="Q795" i="4"/>
  <c r="Z796" i="6"/>
  <c r="AA795" i="6"/>
  <c r="Q2021" i="6"/>
  <c r="P2020" i="6"/>
  <c r="Y799" i="6"/>
  <c r="Q796" i="4" l="1"/>
  <c r="P795" i="4"/>
  <c r="X2020" i="6"/>
  <c r="F674" i="14"/>
  <c r="Q2022" i="6"/>
  <c r="P2021" i="6"/>
  <c r="X2021" i="6" s="1"/>
  <c r="AA796" i="6"/>
  <c r="Z797" i="6"/>
  <c r="Y800" i="6"/>
  <c r="G674" i="14" l="1"/>
  <c r="Z798" i="6"/>
  <c r="AA797" i="6"/>
  <c r="Q2023" i="6"/>
  <c r="P2022" i="6"/>
  <c r="X2022" i="6" s="1"/>
  <c r="Q797" i="4"/>
  <c r="P796" i="4"/>
  <c r="Y801" i="6"/>
  <c r="P797" i="4" l="1"/>
  <c r="Q798" i="4"/>
  <c r="Z799" i="6"/>
  <c r="AA798" i="6"/>
  <c r="Q2024" i="6"/>
  <c r="P2023" i="6"/>
  <c r="Y802" i="6"/>
  <c r="Q2025" i="6" l="1"/>
  <c r="P2024" i="6"/>
  <c r="X2024" i="6" s="1"/>
  <c r="Q799" i="4"/>
  <c r="P798" i="4"/>
  <c r="AA799" i="6"/>
  <c r="Z800" i="6"/>
  <c r="X2023" i="6"/>
  <c r="F675" i="14"/>
  <c r="Y803" i="6"/>
  <c r="Z801" i="6" l="1"/>
  <c r="AA800" i="6"/>
  <c r="P799" i="4"/>
  <c r="Q800" i="4"/>
  <c r="G675" i="14"/>
  <c r="Q2026" i="6"/>
  <c r="P2025" i="6"/>
  <c r="X2025" i="6" s="1"/>
  <c r="Y804" i="6"/>
  <c r="Q801" i="4" l="1"/>
  <c r="P800" i="4"/>
  <c r="P2026" i="6"/>
  <c r="Q2027" i="6"/>
  <c r="AA801" i="6"/>
  <c r="Z802" i="6"/>
  <c r="Y805" i="6"/>
  <c r="Q2028" i="6" l="1"/>
  <c r="P2027" i="6"/>
  <c r="X2027" i="6" s="1"/>
  <c r="X2026" i="6"/>
  <c r="F676" i="14"/>
  <c r="P801" i="4"/>
  <c r="Q802" i="4"/>
  <c r="Z803" i="6"/>
  <c r="AA802" i="6"/>
  <c r="Y806" i="6"/>
  <c r="AA803" i="6" l="1"/>
  <c r="Z804" i="6"/>
  <c r="P802" i="4"/>
  <c r="Q803" i="4"/>
  <c r="G676" i="14"/>
  <c r="Q2029" i="6"/>
  <c r="P2028" i="6"/>
  <c r="X2028" i="6" s="1"/>
  <c r="Y807" i="6"/>
  <c r="Z805" i="6" l="1"/>
  <c r="AA804" i="6"/>
  <c r="P2029" i="6"/>
  <c r="Q2030" i="6"/>
  <c r="P803" i="4"/>
  <c r="Q804" i="4"/>
  <c r="Y808" i="6"/>
  <c r="Q805" i="4" l="1"/>
  <c r="P804" i="4"/>
  <c r="Q2031" i="6"/>
  <c r="P2030" i="6"/>
  <c r="X2030" i="6" s="1"/>
  <c r="X2029" i="6"/>
  <c r="F677" i="14"/>
  <c r="AA805" i="6"/>
  <c r="Z806" i="6"/>
  <c r="Y809" i="6"/>
  <c r="G677" i="14" l="1"/>
  <c r="Q2032" i="6"/>
  <c r="P2031" i="6"/>
  <c r="X2031" i="6" s="1"/>
  <c r="AA806" i="6"/>
  <c r="Z807" i="6"/>
  <c r="P805" i="4"/>
  <c r="Q806" i="4"/>
  <c r="Y810" i="6"/>
  <c r="Z808" i="6" l="1"/>
  <c r="AA807" i="6"/>
  <c r="Q2033" i="6"/>
  <c r="P2032" i="6"/>
  <c r="P806" i="4"/>
  <c r="Q807" i="4"/>
  <c r="Y811" i="6"/>
  <c r="X2032" i="6" l="1"/>
  <c r="F678" i="14"/>
  <c r="AA808" i="6"/>
  <c r="Z809" i="6"/>
  <c r="P807" i="4"/>
  <c r="Q808" i="4"/>
  <c r="Q2034" i="6"/>
  <c r="P2033" i="6"/>
  <c r="X2033" i="6" s="1"/>
  <c r="Y812" i="6"/>
  <c r="Q2035" i="6" l="1"/>
  <c r="P2034" i="6"/>
  <c r="X2034" i="6" s="1"/>
  <c r="P808" i="4"/>
  <c r="Q809" i="4"/>
  <c r="G678" i="14"/>
  <c r="AA809" i="6"/>
  <c r="Z810" i="6"/>
  <c r="Y813" i="6"/>
  <c r="Z811" i="6" l="1"/>
  <c r="AA810" i="6"/>
  <c r="Q810" i="4"/>
  <c r="P809" i="4"/>
  <c r="P2035" i="6"/>
  <c r="Q2036" i="6"/>
  <c r="Y814" i="6"/>
  <c r="Q2037" i="6" l="1"/>
  <c r="P2036" i="6"/>
  <c r="X2036" i="6" s="1"/>
  <c r="X2035" i="6"/>
  <c r="F679" i="14"/>
  <c r="Q811" i="4"/>
  <c r="P810" i="4"/>
  <c r="AA811" i="6"/>
  <c r="Z812" i="6"/>
  <c r="Y815" i="6"/>
  <c r="G679" i="14" l="1"/>
  <c r="AA812" i="6"/>
  <c r="Z813" i="6"/>
  <c r="P811" i="4"/>
  <c r="Q812" i="4"/>
  <c r="Q2038" i="6"/>
  <c r="P2037" i="6"/>
  <c r="X2037" i="6" s="1"/>
  <c r="Y816" i="6"/>
  <c r="Z814" i="6" l="1"/>
  <c r="AA813" i="6"/>
  <c r="P2038" i="6"/>
  <c r="Q2039" i="6"/>
  <c r="P812" i="4"/>
  <c r="Q813" i="4"/>
  <c r="Y817" i="6"/>
  <c r="X2038" i="6" l="1"/>
  <c r="F680" i="14"/>
  <c r="P813" i="4"/>
  <c r="Q814" i="4"/>
  <c r="AA814" i="6"/>
  <c r="Z815" i="6"/>
  <c r="Q2040" i="6"/>
  <c r="P2039" i="6"/>
  <c r="X2039" i="6" s="1"/>
  <c r="Y818" i="6"/>
  <c r="Z816" i="6" l="1"/>
  <c r="AA815" i="6"/>
  <c r="Q2041" i="6"/>
  <c r="P2040" i="6"/>
  <c r="X2040" i="6" s="1"/>
  <c r="G680" i="14"/>
  <c r="P814" i="4"/>
  <c r="Q815" i="4"/>
  <c r="P2041" i="6" l="1"/>
  <c r="Q2042" i="6"/>
  <c r="P815" i="4"/>
  <c r="Q816" i="4"/>
  <c r="AA816" i="6"/>
  <c r="Z817" i="6"/>
  <c r="Q2043" i="6" l="1"/>
  <c r="P2042" i="6"/>
  <c r="X2042" i="6" s="1"/>
  <c r="P816" i="4"/>
  <c r="Q817" i="4"/>
  <c r="AA817" i="6"/>
  <c r="Z818" i="6"/>
  <c r="X2041" i="6"/>
  <c r="F681" i="14"/>
  <c r="Q818" i="4" l="1"/>
  <c r="P817" i="4"/>
  <c r="AA818" i="6"/>
  <c r="G681" i="14"/>
  <c r="Q2044" i="6"/>
  <c r="P2043" i="6"/>
  <c r="X2043" i="6" s="1"/>
  <c r="Q2045" i="6" l="1"/>
  <c r="P2044" i="6"/>
  <c r="P818" i="4"/>
  <c r="Q819" i="4"/>
  <c r="Q820" i="4" l="1"/>
  <c r="P819" i="4"/>
  <c r="X2044" i="6"/>
  <c r="F682" i="14"/>
  <c r="Q2046" i="6"/>
  <c r="P2045" i="6"/>
  <c r="X2045" i="6" s="1"/>
  <c r="G682" i="14" l="1"/>
  <c r="Q2047" i="6"/>
  <c r="P2046" i="6"/>
  <c r="X2046" i="6" s="1"/>
  <c r="Q821" i="4"/>
  <c r="P820" i="4"/>
  <c r="Q2048" i="6" l="1"/>
  <c r="P2047" i="6"/>
  <c r="P821" i="4"/>
  <c r="Q822" i="4"/>
  <c r="Q823" i="4" l="1"/>
  <c r="P822" i="4"/>
  <c r="X2047" i="6"/>
  <c r="F683" i="14"/>
  <c r="Q2049" i="6"/>
  <c r="P2048" i="6"/>
  <c r="X2048" i="6" s="1"/>
  <c r="G683" i="14" l="1"/>
  <c r="Q2050" i="6"/>
  <c r="P2049" i="6"/>
  <c r="X2049" i="6" s="1"/>
  <c r="Q824" i="4"/>
  <c r="P823" i="4"/>
  <c r="P824" i="4" l="1"/>
  <c r="Q825" i="4"/>
  <c r="P2050" i="6"/>
  <c r="Q2051" i="6"/>
  <c r="Q2052" i="6" l="1"/>
  <c r="P2051" i="6"/>
  <c r="X2051" i="6" s="1"/>
  <c r="P825" i="4"/>
  <c r="Q826" i="4"/>
  <c r="X2050" i="6"/>
  <c r="F684" i="14"/>
  <c r="G684" i="14" l="1"/>
  <c r="Q827" i="4"/>
  <c r="P826" i="4"/>
  <c r="Q2053" i="6"/>
  <c r="P2052" i="6"/>
  <c r="X2052" i="6" s="1"/>
  <c r="P2053" i="6" l="1"/>
  <c r="Q2054" i="6"/>
  <c r="Q828" i="4"/>
  <c r="P827" i="4"/>
  <c r="Q829" i="4" l="1"/>
  <c r="P828" i="4"/>
  <c r="Q2055" i="6"/>
  <c r="P2054" i="6"/>
  <c r="X2054" i="6" s="1"/>
  <c r="X2053" i="6"/>
  <c r="F685" i="14"/>
  <c r="Q2056" i="6" l="1"/>
  <c r="P2055" i="6"/>
  <c r="X2055" i="6" s="1"/>
  <c r="G685" i="14"/>
  <c r="P829" i="4"/>
  <c r="Q830" i="4"/>
  <c r="Q831" i="4" l="1"/>
  <c r="P830" i="4"/>
  <c r="Q2057" i="6"/>
  <c r="P2056" i="6"/>
  <c r="X2056" i="6" l="1"/>
  <c r="F686" i="14"/>
  <c r="Q2058" i="6"/>
  <c r="P2057" i="6"/>
  <c r="X2057" i="6" s="1"/>
  <c r="P831" i="4"/>
  <c r="Q832" i="4"/>
  <c r="Q2059" i="6" l="1"/>
  <c r="P2058" i="6"/>
  <c r="X2058" i="6" s="1"/>
  <c r="G686" i="14"/>
  <c r="P832" i="4"/>
  <c r="Q833" i="4"/>
  <c r="P833" i="4" l="1"/>
  <c r="Q834" i="4"/>
  <c r="P2059" i="6"/>
  <c r="Q2060" i="6"/>
  <c r="Q2061" i="6" l="1"/>
  <c r="P2060" i="6"/>
  <c r="X2060" i="6" s="1"/>
  <c r="X2059" i="6"/>
  <c r="F687" i="14"/>
  <c r="P834" i="4"/>
  <c r="Q835" i="4"/>
  <c r="G687" i="14" l="1"/>
  <c r="P835" i="4"/>
  <c r="Q836" i="4"/>
  <c r="Q2062" i="6"/>
  <c r="P2061" i="6"/>
  <c r="X2061" i="6" s="1"/>
  <c r="P2062" i="6" l="1"/>
  <c r="Q2063" i="6"/>
  <c r="Q837" i="4"/>
  <c r="P836" i="4"/>
  <c r="Q838" i="4" l="1"/>
  <c r="P837" i="4"/>
  <c r="Q2064" i="6"/>
  <c r="P2063" i="6"/>
  <c r="X2063" i="6" s="1"/>
  <c r="X2062" i="6"/>
  <c r="F688" i="14"/>
  <c r="Q2065" i="6" l="1"/>
  <c r="P2064" i="6"/>
  <c r="X2064" i="6" s="1"/>
  <c r="G688" i="14"/>
  <c r="P838" i="4"/>
  <c r="Q839" i="4"/>
  <c r="P839" i="4" l="1"/>
  <c r="Q840" i="4"/>
  <c r="P2065" i="6"/>
  <c r="Q2066" i="6"/>
  <c r="Q2067" i="6" l="1"/>
  <c r="P2066" i="6"/>
  <c r="X2066" i="6" s="1"/>
  <c r="X2065" i="6"/>
  <c r="F689" i="14"/>
  <c r="P840" i="4"/>
  <c r="Q841" i="4"/>
  <c r="G689" i="14" l="1"/>
  <c r="Q842" i="4"/>
  <c r="P841" i="4"/>
  <c r="Q2068" i="6"/>
  <c r="P2067" i="6"/>
  <c r="X2067" i="6" s="1"/>
  <c r="P842" i="4" l="1"/>
  <c r="Q843" i="4"/>
  <c r="Q2069" i="6"/>
  <c r="P2068" i="6"/>
  <c r="X2068" i="6" l="1"/>
  <c r="F690" i="14"/>
  <c r="Q2070" i="6"/>
  <c r="P2069" i="6"/>
  <c r="X2069" i="6" s="1"/>
  <c r="P843" i="4"/>
  <c r="Q844" i="4"/>
  <c r="Q2071" i="6" l="1"/>
  <c r="P2070" i="6"/>
  <c r="X2070" i="6" s="1"/>
  <c r="G690" i="14"/>
  <c r="P844" i="4"/>
  <c r="Q845" i="4"/>
  <c r="Q846" i="4" l="1"/>
  <c r="P845" i="4"/>
  <c r="Q2072" i="6"/>
  <c r="P2071" i="6"/>
  <c r="X2071" i="6" l="1"/>
  <c r="F691" i="14"/>
  <c r="Q2073" i="6"/>
  <c r="P2072" i="6"/>
  <c r="X2072" i="6" s="1"/>
  <c r="Q847" i="4"/>
  <c r="P846" i="4"/>
  <c r="Q2074" i="6" l="1"/>
  <c r="P2073" i="6"/>
  <c r="X2073" i="6" s="1"/>
  <c r="G691" i="14"/>
  <c r="P847" i="4"/>
  <c r="Q848" i="4"/>
  <c r="P848" i="4" l="1"/>
  <c r="Q849" i="4"/>
  <c r="P2074" i="6"/>
  <c r="Q2075" i="6"/>
  <c r="Q2076" i="6" l="1"/>
  <c r="P2075" i="6"/>
  <c r="X2075" i="6" s="1"/>
  <c r="Q850" i="4"/>
  <c r="P849" i="4"/>
  <c r="X2074" i="6"/>
  <c r="F692" i="14"/>
  <c r="G692" i="14" l="1"/>
  <c r="Q851" i="4"/>
  <c r="P850" i="4"/>
  <c r="Q2077" i="6"/>
  <c r="P2076" i="6"/>
  <c r="X2076" i="6" s="1"/>
  <c r="Q852" i="4" l="1"/>
  <c r="P851" i="4"/>
  <c r="P2077" i="6"/>
  <c r="Q2078" i="6"/>
  <c r="Q2079" i="6" l="1"/>
  <c r="P2078" i="6"/>
  <c r="X2078" i="6" s="1"/>
  <c r="X2077" i="6"/>
  <c r="F693" i="14"/>
  <c r="Q853" i="4"/>
  <c r="P852" i="4"/>
  <c r="G693" i="14" l="1"/>
  <c r="Q854" i="4"/>
  <c r="P853" i="4"/>
  <c r="Q2080" i="6"/>
  <c r="P2079" i="6"/>
  <c r="X2079" i="6" s="1"/>
  <c r="Q855" i="4" l="1"/>
  <c r="P854" i="4"/>
  <c r="Q2081" i="6"/>
  <c r="P2080" i="6"/>
  <c r="X2080" i="6" l="1"/>
  <c r="F694" i="14"/>
  <c r="Q2082" i="6"/>
  <c r="P2081" i="6"/>
  <c r="X2081" i="6" s="1"/>
  <c r="Q856" i="4"/>
  <c r="P855" i="4"/>
  <c r="Q857" i="4" l="1"/>
  <c r="P856" i="4"/>
  <c r="Q2083" i="6"/>
  <c r="P2082" i="6"/>
  <c r="X2082" i="6" s="1"/>
  <c r="G694" i="14"/>
  <c r="P2083" i="6" l="1"/>
  <c r="Q2084" i="6"/>
  <c r="Q858" i="4"/>
  <c r="P857" i="4"/>
  <c r="P858" i="4" l="1"/>
  <c r="Q859" i="4"/>
  <c r="Q2085" i="6"/>
  <c r="P2084" i="6"/>
  <c r="X2084" i="6" s="1"/>
  <c r="X2083" i="6"/>
  <c r="F695" i="14"/>
  <c r="Q2086" i="6" l="1"/>
  <c r="P2085" i="6"/>
  <c r="X2085" i="6" s="1"/>
  <c r="G695" i="14"/>
  <c r="Q860" i="4"/>
  <c r="P859" i="4"/>
  <c r="Q861" i="4" l="1"/>
  <c r="P860" i="4"/>
  <c r="P2086" i="6"/>
  <c r="Q2087" i="6"/>
  <c r="Q2088" i="6" l="1"/>
  <c r="P2087" i="6"/>
  <c r="X2087" i="6" s="1"/>
  <c r="X2086" i="6"/>
  <c r="F696" i="14"/>
  <c r="Q862" i="4"/>
  <c r="P861" i="4"/>
  <c r="G696" i="14" l="1"/>
  <c r="P862" i="4"/>
  <c r="Q863" i="4"/>
  <c r="Q2089" i="6"/>
  <c r="P2088" i="6"/>
  <c r="X2088" i="6" s="1"/>
  <c r="P863" i="4" l="1"/>
  <c r="Q864" i="4"/>
  <c r="P2089" i="6"/>
  <c r="Q2090" i="6"/>
  <c r="Q2091" i="6" l="1"/>
  <c r="P2090" i="6"/>
  <c r="X2090" i="6" s="1"/>
  <c r="X2089" i="6"/>
  <c r="F697" i="14"/>
  <c r="P864" i="4"/>
  <c r="Q865" i="4"/>
  <c r="G697" i="14" l="1"/>
  <c r="Q866" i="4"/>
  <c r="P865" i="4"/>
  <c r="Q2092" i="6"/>
  <c r="P2091" i="6"/>
  <c r="X2091" i="6" s="1"/>
  <c r="P866" i="4" l="1"/>
  <c r="Q867" i="4"/>
  <c r="Q2093" i="6"/>
  <c r="P2092" i="6"/>
  <c r="X2092" i="6" l="1"/>
  <c r="F698" i="14"/>
  <c r="Q2094" i="6"/>
  <c r="P2093" i="6"/>
  <c r="X2093" i="6" s="1"/>
  <c r="P867" i="4"/>
  <c r="Q868" i="4"/>
  <c r="Q2095" i="6" l="1"/>
  <c r="P2094" i="6"/>
  <c r="X2094" i="6" s="1"/>
  <c r="G698" i="14"/>
  <c r="P868" i="4"/>
  <c r="Q869" i="4"/>
  <c r="Q870" i="4" l="1"/>
  <c r="P869" i="4"/>
  <c r="Q2096" i="6"/>
  <c r="P2095" i="6"/>
  <c r="X2095" i="6" l="1"/>
  <c r="F699" i="14"/>
  <c r="Q2097" i="6"/>
  <c r="P2096" i="6"/>
  <c r="X2096" i="6" s="1"/>
  <c r="Q871" i="4"/>
  <c r="P870" i="4"/>
  <c r="Q872" i="4" l="1"/>
  <c r="P871" i="4"/>
  <c r="Q2098" i="6"/>
  <c r="P2097" i="6"/>
  <c r="X2097" i="6" s="1"/>
  <c r="G699" i="14"/>
  <c r="P2098" i="6" l="1"/>
  <c r="Q2099" i="6"/>
  <c r="P872" i="4"/>
  <c r="Q873" i="4"/>
  <c r="Q874" i="4" l="1"/>
  <c r="P873" i="4"/>
  <c r="Q2100" i="6"/>
  <c r="P2099" i="6"/>
  <c r="X2099" i="6" s="1"/>
  <c r="X2098" i="6"/>
  <c r="F700" i="14"/>
  <c r="Q2101" i="6" l="1"/>
  <c r="P2100" i="6"/>
  <c r="X2100" i="6" s="1"/>
  <c r="G700" i="14"/>
  <c r="P874" i="4"/>
  <c r="Q875" i="4"/>
  <c r="Q876" i="4" l="1"/>
  <c r="P875" i="4"/>
  <c r="P2101" i="6"/>
  <c r="Q2102" i="6"/>
  <c r="Q2103" i="6" l="1"/>
  <c r="P2102" i="6"/>
  <c r="X2102" i="6" s="1"/>
  <c r="X2101" i="6"/>
  <c r="F701" i="14"/>
  <c r="P876" i="4"/>
  <c r="Q877" i="4"/>
  <c r="G701" i="14" l="1"/>
  <c r="Q878" i="4"/>
  <c r="P877" i="4"/>
  <c r="Q2104" i="6"/>
  <c r="P2103" i="6"/>
  <c r="X2103" i="6" s="1"/>
  <c r="Q879" i="4" l="1"/>
  <c r="P878" i="4"/>
  <c r="Q2105" i="6"/>
  <c r="P2104" i="6"/>
  <c r="X2104" i="6" l="1"/>
  <c r="F702" i="14"/>
  <c r="Q2106" i="6"/>
  <c r="P2105" i="6"/>
  <c r="X2105" i="6" s="1"/>
  <c r="P879" i="4"/>
  <c r="Q880" i="4"/>
  <c r="Q881" i="4" l="1"/>
  <c r="P880" i="4"/>
  <c r="Q2107" i="6"/>
  <c r="P2106" i="6"/>
  <c r="X2106" i="6" s="1"/>
  <c r="G702" i="14"/>
  <c r="P2107" i="6" l="1"/>
  <c r="Q2108" i="6"/>
  <c r="Q882" i="4"/>
  <c r="P881" i="4"/>
  <c r="Q883" i="4" l="1"/>
  <c r="P882" i="4"/>
  <c r="Q2109" i="6"/>
  <c r="P2108" i="6"/>
  <c r="X2108" i="6" s="1"/>
  <c r="X2107" i="6"/>
  <c r="F703" i="14"/>
  <c r="Q2110" i="6" l="1"/>
  <c r="P2109" i="6"/>
  <c r="X2109" i="6" s="1"/>
  <c r="G703" i="14"/>
  <c r="P883" i="4"/>
  <c r="Q884" i="4"/>
  <c r="P884" i="4" l="1"/>
  <c r="Q885" i="4"/>
  <c r="P2110" i="6"/>
  <c r="Q2111" i="6"/>
  <c r="Q2112" i="6" l="1"/>
  <c r="P2111" i="6"/>
  <c r="X2111" i="6" s="1"/>
  <c r="P885" i="4"/>
  <c r="Q886" i="4"/>
  <c r="X2110" i="6"/>
  <c r="F704" i="14"/>
  <c r="G704" i="14" l="1"/>
  <c r="Q887" i="4"/>
  <c r="P886" i="4"/>
  <c r="Q2113" i="6"/>
  <c r="P2112" i="6"/>
  <c r="X2112" i="6" s="1"/>
  <c r="P887" i="4" l="1"/>
  <c r="Q888" i="4"/>
  <c r="P2113" i="6"/>
  <c r="Q2114" i="6"/>
  <c r="Q2115" i="6" l="1"/>
  <c r="P2114" i="6"/>
  <c r="X2114" i="6" s="1"/>
  <c r="Q889" i="4"/>
  <c r="P888" i="4"/>
  <c r="X2113" i="6"/>
  <c r="F705" i="14"/>
  <c r="G705" i="14" l="1"/>
  <c r="Q890" i="4"/>
  <c r="P889" i="4"/>
  <c r="Q2116" i="6"/>
  <c r="P2115" i="6"/>
  <c r="X2115" i="6" s="1"/>
  <c r="Q891" i="4" l="1"/>
  <c r="P890" i="4"/>
  <c r="Q2117" i="6"/>
  <c r="P2116" i="6"/>
  <c r="X2116" i="6" l="1"/>
  <c r="F706" i="14"/>
  <c r="Q2118" i="6"/>
  <c r="P2117" i="6"/>
  <c r="X2117" i="6" s="1"/>
  <c r="Q892" i="4"/>
  <c r="P891" i="4"/>
  <c r="Q2119" i="6" l="1"/>
  <c r="P2118" i="6"/>
  <c r="X2118" i="6" s="1"/>
  <c r="G706" i="14"/>
  <c r="P892" i="4"/>
  <c r="Q893" i="4"/>
  <c r="Q894" i="4" l="1"/>
  <c r="P893" i="4"/>
  <c r="Q2120" i="6"/>
  <c r="P2119" i="6"/>
  <c r="X2119" i="6" l="1"/>
  <c r="F707" i="14"/>
  <c r="Q2121" i="6"/>
  <c r="P2120" i="6"/>
  <c r="X2120" i="6" s="1"/>
  <c r="P894" i="4"/>
  <c r="Q895" i="4"/>
  <c r="Q2122" i="6" l="1"/>
  <c r="P2121" i="6"/>
  <c r="X2121" i="6" s="1"/>
  <c r="G707" i="14"/>
  <c r="P895" i="4"/>
  <c r="Q896" i="4"/>
  <c r="Q897" i="4" l="1"/>
  <c r="P896" i="4"/>
  <c r="Q2123" i="6"/>
  <c r="P2122" i="6"/>
  <c r="X2122" i="6" l="1"/>
  <c r="F708" i="14"/>
  <c r="Q2124" i="6"/>
  <c r="P2123" i="6"/>
  <c r="X2123" i="6" s="1"/>
  <c r="Q898" i="4"/>
  <c r="P897" i="4"/>
  <c r="Q2125" i="6" l="1"/>
  <c r="P2124" i="6"/>
  <c r="X2124" i="6" s="1"/>
  <c r="G708" i="14"/>
  <c r="Q899" i="4"/>
  <c r="P898" i="4"/>
  <c r="P899" i="4" l="1"/>
  <c r="Q900" i="4"/>
  <c r="Q2126" i="6"/>
  <c r="P2125" i="6"/>
  <c r="X2125" i="6" l="1"/>
  <c r="F709" i="14"/>
  <c r="P900" i="4"/>
  <c r="Q901" i="4"/>
  <c r="Q2127" i="6"/>
  <c r="P2126" i="6"/>
  <c r="X2126" i="6" s="1"/>
  <c r="Q2128" i="6" l="1"/>
  <c r="P2127" i="6"/>
  <c r="X2127" i="6" s="1"/>
  <c r="P901" i="4"/>
  <c r="Q902" i="4"/>
  <c r="G709" i="14"/>
  <c r="P902" i="4" l="1"/>
  <c r="Q903" i="4"/>
  <c r="P2128" i="6"/>
  <c r="Q2129" i="6"/>
  <c r="Q2130" i="6" l="1"/>
  <c r="P2129" i="6"/>
  <c r="X2129" i="6" s="1"/>
  <c r="X2128" i="6"/>
  <c r="F710" i="14"/>
  <c r="Q904" i="4"/>
  <c r="P903" i="4"/>
  <c r="G710" i="14" l="1"/>
  <c r="Q905" i="4"/>
  <c r="P904" i="4"/>
  <c r="Q2131" i="6"/>
  <c r="P2130" i="6"/>
  <c r="X2130" i="6" s="1"/>
  <c r="Q906" i="4" l="1"/>
  <c r="P905" i="4"/>
  <c r="P2131" i="6"/>
  <c r="Q2132" i="6"/>
  <c r="Q2133" i="6" l="1"/>
  <c r="P2132" i="6"/>
  <c r="X2132" i="6" s="1"/>
  <c r="X2131" i="6"/>
  <c r="F711" i="14"/>
  <c r="P906" i="4"/>
  <c r="Q907" i="4"/>
  <c r="G711" i="14" l="1"/>
  <c r="Q908" i="4"/>
  <c r="P907" i="4"/>
  <c r="Q2134" i="6"/>
  <c r="P2133" i="6"/>
  <c r="X2133" i="6" s="1"/>
  <c r="Q909" i="4" l="1"/>
  <c r="P908" i="4"/>
  <c r="Q2135" i="6"/>
  <c r="P2134" i="6"/>
  <c r="X2134" i="6" l="1"/>
  <c r="F712" i="14"/>
  <c r="Q2136" i="6"/>
  <c r="P2135" i="6"/>
  <c r="X2135" i="6" s="1"/>
  <c r="Q910" i="4"/>
  <c r="P909" i="4"/>
  <c r="P910" i="4" l="1"/>
  <c r="Q911" i="4"/>
  <c r="Q2137" i="6"/>
  <c r="P2136" i="6"/>
  <c r="X2136" i="6" s="1"/>
  <c r="G712" i="14"/>
  <c r="Q2138" i="6" l="1"/>
  <c r="P2137" i="6"/>
  <c r="P911" i="4"/>
  <c r="Q912" i="4"/>
  <c r="P912" i="4" l="1"/>
  <c r="Q913" i="4"/>
  <c r="X2137" i="6"/>
  <c r="F713" i="14"/>
  <c r="Q2139" i="6"/>
  <c r="P2138" i="6"/>
  <c r="X2138" i="6" s="1"/>
  <c r="G713" i="14" l="1"/>
  <c r="Q914" i="4"/>
  <c r="P913" i="4"/>
  <c r="Q2140" i="6"/>
  <c r="P2139" i="6"/>
  <c r="X2139" i="6" s="1"/>
  <c r="P914" i="4" l="1"/>
  <c r="Q915" i="4"/>
  <c r="P2140" i="6"/>
  <c r="Q2141" i="6"/>
  <c r="Q2142" i="6" l="1"/>
  <c r="P2141" i="6"/>
  <c r="X2141" i="6" s="1"/>
  <c r="P915" i="4"/>
  <c r="Q916" i="4"/>
  <c r="X2140" i="6"/>
  <c r="F714" i="14"/>
  <c r="G714" i="14" l="1"/>
  <c r="P916" i="4"/>
  <c r="Q917" i="4"/>
  <c r="Q2143" i="6"/>
  <c r="P2142" i="6"/>
  <c r="X2142" i="6" s="1"/>
  <c r="P2143" i="6" l="1"/>
  <c r="Q2144" i="6"/>
  <c r="Q918" i="4"/>
  <c r="P917" i="4"/>
  <c r="Q919" i="4" l="1"/>
  <c r="P918" i="4"/>
  <c r="Q2145" i="6"/>
  <c r="P2144" i="6"/>
  <c r="X2144" i="6" s="1"/>
  <c r="X2143" i="6"/>
  <c r="F715" i="14"/>
  <c r="Q2146" i="6" l="1"/>
  <c r="P2145" i="6"/>
  <c r="X2145" i="6" s="1"/>
  <c r="G715" i="14"/>
  <c r="Q920" i="4"/>
  <c r="P919" i="4"/>
  <c r="P920" i="4" l="1"/>
  <c r="Q921" i="4"/>
  <c r="Q2147" i="6"/>
  <c r="P2146" i="6"/>
  <c r="X2146" i="6" l="1"/>
  <c r="F716" i="14"/>
  <c r="Q922" i="4"/>
  <c r="P921" i="4"/>
  <c r="Q2148" i="6"/>
  <c r="P2147" i="6"/>
  <c r="X2147" i="6" s="1"/>
  <c r="Q923" i="4" l="1"/>
  <c r="P922" i="4"/>
  <c r="G716" i="14"/>
  <c r="Q2149" i="6"/>
  <c r="P2148" i="6"/>
  <c r="X2148" i="6" s="1"/>
  <c r="Q2150" i="6" l="1"/>
  <c r="P2149" i="6"/>
  <c r="Q924" i="4"/>
  <c r="P923" i="4"/>
  <c r="X2149" i="6" l="1"/>
  <c r="F717" i="14"/>
  <c r="P924" i="4"/>
  <c r="Q925" i="4"/>
  <c r="Q2151" i="6"/>
  <c r="P2150" i="6"/>
  <c r="X2150" i="6" s="1"/>
  <c r="Q2152" i="6" l="1"/>
  <c r="P2151" i="6"/>
  <c r="X2151" i="6" s="1"/>
  <c r="Q926" i="4"/>
  <c r="P925" i="4"/>
  <c r="G717" i="14"/>
  <c r="Q927" i="4" l="1"/>
  <c r="P926" i="4"/>
  <c r="P2152" i="6"/>
  <c r="Q2153" i="6"/>
  <c r="Q2154" i="6" l="1"/>
  <c r="P2153" i="6"/>
  <c r="X2153" i="6" s="1"/>
  <c r="X2152" i="6"/>
  <c r="F718" i="14"/>
  <c r="Q928" i="4"/>
  <c r="P927" i="4"/>
  <c r="G718" i="14" l="1"/>
  <c r="Q929" i="4"/>
  <c r="P928" i="4"/>
  <c r="Q2155" i="6"/>
  <c r="P2154" i="6"/>
  <c r="X2154" i="6" s="1"/>
  <c r="Q930" i="4" l="1"/>
  <c r="P929" i="4"/>
  <c r="P2155" i="6"/>
  <c r="Q2156" i="6"/>
  <c r="Q2157" i="6" l="1"/>
  <c r="P2156" i="6"/>
  <c r="X2156" i="6" s="1"/>
  <c r="X2155" i="6"/>
  <c r="F719" i="14"/>
  <c r="P930" i="4"/>
  <c r="Q931" i="4"/>
  <c r="G719" i="14" l="1"/>
  <c r="P931" i="4"/>
  <c r="Q932" i="4"/>
  <c r="Q2158" i="6"/>
  <c r="P2157" i="6"/>
  <c r="X2157" i="6" s="1"/>
  <c r="Q2159" i="6" l="1"/>
  <c r="P2158" i="6"/>
  <c r="Q933" i="4"/>
  <c r="P932" i="4"/>
  <c r="X2158" i="6" l="1"/>
  <c r="F720" i="14"/>
  <c r="Q934" i="4"/>
  <c r="P933" i="4"/>
  <c r="Q2160" i="6"/>
  <c r="P2159" i="6"/>
  <c r="X2159" i="6" s="1"/>
  <c r="Q2161" i="6" l="1"/>
  <c r="P2160" i="6"/>
  <c r="X2160" i="6" s="1"/>
  <c r="Q935" i="4"/>
  <c r="P934" i="4"/>
  <c r="G720" i="14"/>
  <c r="P935" i="4" l="1"/>
  <c r="Q936" i="4"/>
  <c r="Q2162" i="6"/>
  <c r="P2161" i="6"/>
  <c r="X2161" i="6" l="1"/>
  <c r="F721" i="14"/>
  <c r="Q2163" i="6"/>
  <c r="P2162" i="6"/>
  <c r="X2162" i="6" s="1"/>
  <c r="Q937" i="4"/>
  <c r="P936" i="4"/>
  <c r="P937" i="4" l="1"/>
  <c r="Q938" i="4"/>
  <c r="Q2164" i="6"/>
  <c r="P2163" i="6"/>
  <c r="X2163" i="6" s="1"/>
  <c r="G721" i="14"/>
  <c r="P2164" i="6" l="1"/>
  <c r="Q2165" i="6"/>
  <c r="P938" i="4"/>
  <c r="Q939" i="4"/>
  <c r="Q940" i="4" l="1"/>
  <c r="P939" i="4"/>
  <c r="Q2166" i="6"/>
  <c r="P2165" i="6"/>
  <c r="X2165" i="6" s="1"/>
  <c r="X2164" i="6"/>
  <c r="F722" i="14"/>
  <c r="Q2167" i="6" l="1"/>
  <c r="P2166" i="6"/>
  <c r="X2166" i="6" s="1"/>
  <c r="G722" i="14"/>
  <c r="Q941" i="4"/>
  <c r="P940" i="4"/>
  <c r="Q942" i="4" l="1"/>
  <c r="P941" i="4"/>
  <c r="P2167" i="6"/>
  <c r="Q2168" i="6"/>
  <c r="Q2169" i="6" l="1"/>
  <c r="P2168" i="6"/>
  <c r="X2168" i="6" s="1"/>
  <c r="X2167" i="6"/>
  <c r="F723" i="14"/>
  <c r="P942" i="4"/>
  <c r="Q943" i="4"/>
  <c r="G723" i="14" l="1"/>
  <c r="P943" i="4"/>
  <c r="Q944" i="4"/>
  <c r="Q2170" i="6"/>
  <c r="P2169" i="6"/>
  <c r="X2169" i="6" s="1"/>
  <c r="Q2171" i="6" l="1"/>
  <c r="P2170" i="6"/>
  <c r="Q945" i="4"/>
  <c r="P944" i="4"/>
  <c r="X2170" i="6" l="1"/>
  <c r="F724" i="14"/>
  <c r="Q946" i="4"/>
  <c r="P945" i="4"/>
  <c r="Q2172" i="6"/>
  <c r="P2171" i="6"/>
  <c r="X2171" i="6" s="1"/>
  <c r="Q2173" i="6" l="1"/>
  <c r="P2172" i="6"/>
  <c r="X2172" i="6" s="1"/>
  <c r="Q947" i="4"/>
  <c r="P946" i="4"/>
  <c r="G724" i="14"/>
  <c r="P947" i="4" l="1"/>
  <c r="Q948" i="4"/>
  <c r="Q2174" i="6"/>
  <c r="P2173" i="6"/>
  <c r="X2173" i="6" l="1"/>
  <c r="F725" i="14"/>
  <c r="Q2175" i="6"/>
  <c r="P2174" i="6"/>
  <c r="X2174" i="6" s="1"/>
  <c r="P948" i="4"/>
  <c r="Q949" i="4"/>
  <c r="Q2176" i="6" l="1"/>
  <c r="P2175" i="6"/>
  <c r="X2175" i="6" s="1"/>
  <c r="Q950" i="4"/>
  <c r="P949" i="4"/>
  <c r="G725" i="14"/>
  <c r="P950" i="4" l="1"/>
  <c r="Q951" i="4"/>
  <c r="P2176" i="6"/>
  <c r="Q2177" i="6"/>
  <c r="Q2178" i="6" l="1"/>
  <c r="P2177" i="6"/>
  <c r="X2177" i="6" s="1"/>
  <c r="X2176" i="6"/>
  <c r="F726" i="14"/>
  <c r="P951" i="4"/>
  <c r="Q952" i="4"/>
  <c r="G726" i="14" l="1"/>
  <c r="Q953" i="4"/>
  <c r="P952" i="4"/>
  <c r="Q2179" i="6"/>
  <c r="P2178" i="6"/>
  <c r="X2178" i="6" s="1"/>
  <c r="Q954" i="4" l="1"/>
  <c r="P953" i="4"/>
  <c r="P2179" i="6"/>
  <c r="Q2180" i="6"/>
  <c r="Q2181" i="6" l="1"/>
  <c r="P2180" i="6"/>
  <c r="X2180" i="6" s="1"/>
  <c r="X2179" i="6"/>
  <c r="F727" i="14"/>
  <c r="Q955" i="4"/>
  <c r="P954" i="4"/>
  <c r="G727" i="14" l="1"/>
  <c r="Q956" i="4"/>
  <c r="P955" i="4"/>
  <c r="Q2182" i="6"/>
  <c r="P2181" i="6"/>
  <c r="X2181" i="6" s="1"/>
  <c r="P956" i="4" l="1"/>
  <c r="Q957" i="4"/>
  <c r="Q2183" i="6"/>
  <c r="P2182" i="6"/>
  <c r="X2182" i="6" l="1"/>
  <c r="F728" i="14"/>
  <c r="Q2184" i="6"/>
  <c r="P2183" i="6"/>
  <c r="X2183" i="6" s="1"/>
  <c r="Q958" i="4"/>
  <c r="P957" i="4"/>
  <c r="Q959" i="4" l="1"/>
  <c r="P958" i="4"/>
  <c r="Q2185" i="6"/>
  <c r="P2184" i="6"/>
  <c r="X2184" i="6" s="1"/>
  <c r="G728" i="14"/>
  <c r="Q2186" i="6" l="1"/>
  <c r="P2185" i="6"/>
  <c r="Q960" i="4"/>
  <c r="P959" i="4"/>
  <c r="X2185" i="6" l="1"/>
  <c r="F729" i="14"/>
  <c r="P960" i="4"/>
  <c r="Q961" i="4"/>
  <c r="Q2187" i="6"/>
  <c r="P2186" i="6"/>
  <c r="X2186" i="6" s="1"/>
  <c r="Q2188" i="6" l="1"/>
  <c r="P2187" i="6"/>
  <c r="X2187" i="6" s="1"/>
  <c r="Q962" i="4"/>
  <c r="P961" i="4"/>
  <c r="G729" i="14"/>
  <c r="Q963" i="4" l="1"/>
  <c r="P962" i="4"/>
  <c r="P2188" i="6"/>
  <c r="Q2189" i="6"/>
  <c r="Q2190" i="6" l="1"/>
  <c r="P2189" i="6"/>
  <c r="X2189" i="6" s="1"/>
  <c r="X2188" i="6"/>
  <c r="F730" i="14"/>
  <c r="P963" i="4"/>
  <c r="Q964" i="4"/>
  <c r="G730" i="14" l="1"/>
  <c r="P964" i="4"/>
  <c r="Q965" i="4"/>
  <c r="Q2191" i="6"/>
  <c r="P2190" i="6"/>
  <c r="X2190" i="6" s="1"/>
  <c r="Q966" i="4" l="1"/>
  <c r="P965" i="4"/>
  <c r="P2191" i="6"/>
  <c r="Q2192" i="6"/>
  <c r="Q2193" i="6" l="1"/>
  <c r="P2192" i="6"/>
  <c r="X2192" i="6" s="1"/>
  <c r="X2191" i="6"/>
  <c r="F731" i="14"/>
  <c r="Q967" i="4"/>
  <c r="P966" i="4"/>
  <c r="G731" i="14" l="1"/>
  <c r="P967" i="4"/>
  <c r="Q968" i="4"/>
  <c r="Q2194" i="6"/>
  <c r="P2193" i="6"/>
  <c r="X2193" i="6" s="1"/>
  <c r="P968" i="4" l="1"/>
  <c r="Q969" i="4"/>
  <c r="Q2195" i="6"/>
  <c r="P2194" i="6"/>
  <c r="X2194" i="6" l="1"/>
  <c r="F732" i="14"/>
  <c r="Q2196" i="6"/>
  <c r="P2195" i="6"/>
  <c r="X2195" i="6" s="1"/>
  <c r="P969" i="4"/>
  <c r="Q970" i="4"/>
  <c r="P970" i="4" l="1"/>
  <c r="Q971" i="4"/>
  <c r="Q2197" i="6"/>
  <c r="P2196" i="6"/>
  <c r="X2196" i="6" s="1"/>
  <c r="G732" i="14"/>
  <c r="Q2198" i="6" l="1"/>
  <c r="P2197" i="6"/>
  <c r="P971" i="4"/>
  <c r="Q972" i="4"/>
  <c r="Q973" i="4" l="1"/>
  <c r="P972" i="4"/>
  <c r="X2197" i="6"/>
  <c r="F733" i="14"/>
  <c r="Q2199" i="6"/>
  <c r="P2198" i="6"/>
  <c r="X2198" i="6" s="1"/>
  <c r="G733" i="14" l="1"/>
  <c r="Q2200" i="6"/>
  <c r="P2199" i="6"/>
  <c r="X2199" i="6" s="1"/>
  <c r="Q974" i="4"/>
  <c r="P973" i="4"/>
  <c r="P2200" i="6" l="1"/>
  <c r="Q2201" i="6"/>
  <c r="P974" i="4"/>
  <c r="Q975" i="4"/>
  <c r="P975" i="4" l="1"/>
  <c r="Q976" i="4"/>
  <c r="Q2202" i="6"/>
  <c r="P2201" i="6"/>
  <c r="X2201" i="6" s="1"/>
  <c r="X2200" i="6"/>
  <c r="F734" i="14"/>
  <c r="Q2203" i="6" l="1"/>
  <c r="P2202" i="6"/>
  <c r="X2202" i="6" s="1"/>
  <c r="G734" i="14"/>
  <c r="P976" i="4"/>
  <c r="Q977" i="4"/>
  <c r="Q978" i="4" l="1"/>
  <c r="P977" i="4"/>
  <c r="P2203" i="6"/>
  <c r="Q2204" i="6"/>
  <c r="Q2205" i="6" l="1"/>
  <c r="P2204" i="6"/>
  <c r="X2204" i="6" s="1"/>
  <c r="X2203" i="6"/>
  <c r="F735" i="14"/>
  <c r="Q979" i="4"/>
  <c r="P978" i="4"/>
  <c r="G735" i="14" l="1"/>
  <c r="Q980" i="4"/>
  <c r="P979" i="4"/>
  <c r="Q2206" i="6"/>
  <c r="P2205" i="6"/>
  <c r="X2205" i="6" s="1"/>
  <c r="Q981" i="4" l="1"/>
  <c r="P980" i="4"/>
  <c r="Q2207" i="6"/>
  <c r="P2206" i="6"/>
  <c r="X2206" i="6" l="1"/>
  <c r="F736" i="14"/>
  <c r="Q2208" i="6"/>
  <c r="P2207" i="6"/>
  <c r="X2207" i="6" s="1"/>
  <c r="Q982" i="4"/>
  <c r="P981" i="4"/>
  <c r="P982" i="4" l="1"/>
  <c r="Q983" i="4"/>
  <c r="Q2209" i="6"/>
  <c r="P2208" i="6"/>
  <c r="X2208" i="6" s="1"/>
  <c r="G736" i="14"/>
  <c r="Q2210" i="6" l="1"/>
  <c r="P2209" i="6"/>
  <c r="P983" i="4"/>
  <c r="Q984" i="4"/>
  <c r="Q985" i="4" l="1"/>
  <c r="P984" i="4"/>
  <c r="X2209" i="6"/>
  <c r="F737" i="14"/>
  <c r="Q2211" i="6"/>
  <c r="P2210" i="6"/>
  <c r="X2210" i="6" s="1"/>
  <c r="G737" i="14" l="1"/>
  <c r="Q2212" i="6"/>
  <c r="P2211" i="6"/>
  <c r="X2211" i="6" s="1"/>
  <c r="Q986" i="4"/>
  <c r="P985" i="4"/>
  <c r="P2212" i="6" l="1"/>
  <c r="Q2213" i="6"/>
  <c r="Q987" i="4"/>
  <c r="P986" i="4"/>
  <c r="Q988" i="4" l="1"/>
  <c r="P987" i="4"/>
  <c r="Q2214" i="6"/>
  <c r="P2213" i="6"/>
  <c r="X2213" i="6" s="1"/>
  <c r="X2212" i="6"/>
  <c r="F738" i="14"/>
  <c r="Q2215" i="6" l="1"/>
  <c r="P2214" i="6"/>
  <c r="X2214" i="6" s="1"/>
  <c r="G738" i="14"/>
  <c r="Q989" i="4"/>
  <c r="P988" i="4"/>
  <c r="Q990" i="4" l="1"/>
  <c r="P989" i="4"/>
  <c r="P2215" i="6"/>
  <c r="Q2216" i="6"/>
  <c r="Q2217" i="6" l="1"/>
  <c r="P2216" i="6"/>
  <c r="X2216" i="6" s="1"/>
  <c r="X2215" i="6"/>
  <c r="F739" i="14"/>
  <c r="P990" i="4"/>
  <c r="Q991" i="4"/>
  <c r="G739" i="14" l="1"/>
  <c r="Q992" i="4"/>
  <c r="P991" i="4"/>
  <c r="Q2218" i="6"/>
  <c r="P2217" i="6"/>
  <c r="X2217" i="6" s="1"/>
  <c r="Q993" i="4" l="1"/>
  <c r="P992" i="4"/>
  <c r="Q2219" i="6"/>
  <c r="P2218" i="6"/>
  <c r="X2218" i="6" l="1"/>
  <c r="F740" i="14"/>
  <c r="Q2220" i="6"/>
  <c r="P2219" i="6"/>
  <c r="X2219" i="6" s="1"/>
  <c r="Q994" i="4"/>
  <c r="P993" i="4"/>
  <c r="P994" i="4" l="1"/>
  <c r="Q995" i="4"/>
  <c r="Q2221" i="6"/>
  <c r="P2220" i="6"/>
  <c r="X2220" i="6" s="1"/>
  <c r="G740" i="14"/>
  <c r="Q2222" i="6" l="1"/>
  <c r="P2221" i="6"/>
  <c r="P995" i="4"/>
  <c r="Q996" i="4"/>
  <c r="P996" i="4" l="1"/>
  <c r="Q997" i="4"/>
  <c r="X2221" i="6"/>
  <c r="F741" i="14"/>
  <c r="Q2223" i="6"/>
  <c r="P2222" i="6"/>
  <c r="X2222" i="6" s="1"/>
  <c r="G741" i="14" l="1"/>
  <c r="Q998" i="4"/>
  <c r="P997" i="4"/>
  <c r="Q2224" i="6"/>
  <c r="P2223" i="6"/>
  <c r="X2223" i="6" s="1"/>
  <c r="Q999" i="4" l="1"/>
  <c r="P998" i="4"/>
  <c r="P2224" i="6"/>
  <c r="Q2225" i="6"/>
  <c r="Q2226" i="6" l="1"/>
  <c r="P2225" i="6"/>
  <c r="X2225" i="6" s="1"/>
  <c r="X2224" i="6"/>
  <c r="F742" i="14"/>
  <c r="P999" i="4"/>
  <c r="Q1000" i="4"/>
  <c r="G742" i="14" l="1"/>
  <c r="Q1001" i="4"/>
  <c r="P1000" i="4"/>
  <c r="Q2227" i="6"/>
  <c r="P2226" i="6"/>
  <c r="X2226" i="6" s="1"/>
  <c r="Q1002" i="4" l="1"/>
  <c r="P1001" i="4"/>
  <c r="P2227" i="6"/>
  <c r="Q2228" i="6"/>
  <c r="Q2229" i="6" l="1"/>
  <c r="P2228" i="6"/>
  <c r="X2228" i="6" s="1"/>
  <c r="X2227" i="6"/>
  <c r="F743" i="14"/>
  <c r="P1002" i="4"/>
  <c r="Q1003" i="4"/>
  <c r="G743" i="14" l="1"/>
  <c r="P1003" i="4"/>
  <c r="Q1004" i="4"/>
  <c r="Q2230" i="6"/>
  <c r="P2229" i="6"/>
  <c r="X2229" i="6" s="1"/>
  <c r="P1004" i="4" l="1"/>
  <c r="Q1005" i="4"/>
  <c r="Q2231" i="6"/>
  <c r="P2230" i="6"/>
  <c r="X2230" i="6" l="1"/>
  <c r="F744" i="14"/>
  <c r="Q2232" i="6"/>
  <c r="P2231" i="6"/>
  <c r="X2231" i="6" s="1"/>
  <c r="Q1006" i="4"/>
  <c r="P1005" i="4"/>
  <c r="P1006" i="4" l="1"/>
  <c r="Q1007" i="4"/>
  <c r="Q2233" i="6"/>
  <c r="P2232" i="6"/>
  <c r="X2232" i="6" s="1"/>
  <c r="G744" i="14"/>
  <c r="Q2234" i="6" l="1"/>
  <c r="P2233" i="6"/>
  <c r="P1007" i="4"/>
  <c r="Q1008" i="4"/>
  <c r="Q1009" i="4" l="1"/>
  <c r="P1008" i="4"/>
  <c r="X2233" i="6"/>
  <c r="F745" i="14"/>
  <c r="Q2235" i="6"/>
  <c r="P2234" i="6"/>
  <c r="X2234" i="6" s="1"/>
  <c r="G745" i="14" l="1"/>
  <c r="Q2236" i="6"/>
  <c r="P2235" i="6"/>
  <c r="X2235" i="6" s="1"/>
  <c r="Q1010" i="4"/>
  <c r="P1009" i="4"/>
  <c r="P2236" i="6" l="1"/>
  <c r="Q2237" i="6"/>
  <c r="P1010" i="4"/>
  <c r="Q1011" i="4"/>
  <c r="Q1012" i="4" l="1"/>
  <c r="P1011" i="4"/>
  <c r="Q2238" i="6"/>
  <c r="P2237" i="6"/>
  <c r="X2237" i="6" s="1"/>
  <c r="X2236" i="6"/>
  <c r="F746" i="14"/>
  <c r="Q2239" i="6" l="1"/>
  <c r="P2238" i="6"/>
  <c r="X2238" i="6" s="1"/>
  <c r="G746" i="14"/>
  <c r="P1012" i="4"/>
  <c r="Q1013" i="4"/>
  <c r="Q1014" i="4" l="1"/>
  <c r="P1013" i="4"/>
  <c r="P2239" i="6"/>
  <c r="Q2240" i="6"/>
  <c r="Q2241" i="6" l="1"/>
  <c r="P2240" i="6"/>
  <c r="X2240" i="6" s="1"/>
  <c r="X2239" i="6"/>
  <c r="F747" i="14"/>
  <c r="P1014" i="4"/>
  <c r="Q1015" i="4"/>
  <c r="P1015" i="4" l="1"/>
  <c r="Q1016" i="4"/>
  <c r="G747" i="14"/>
  <c r="Q2242" i="6"/>
  <c r="P2241" i="6"/>
  <c r="X2241" i="6" s="1"/>
  <c r="P1016" i="4" l="1"/>
  <c r="Q1017" i="4"/>
  <c r="Q2243" i="6"/>
  <c r="P2242" i="6"/>
  <c r="X2242" i="6" l="1"/>
  <c r="F748" i="14"/>
  <c r="Q1018" i="4"/>
  <c r="P1017" i="4"/>
  <c r="Q2244" i="6"/>
  <c r="P2243" i="6"/>
  <c r="X2243" i="6" s="1"/>
  <c r="Q1019" i="4" l="1"/>
  <c r="P1018" i="4"/>
  <c r="G748" i="14"/>
  <c r="Q2245" i="6"/>
  <c r="P2244" i="6"/>
  <c r="X2244" i="6" s="1"/>
  <c r="Q2246" i="6" l="1"/>
  <c r="P2245" i="6"/>
  <c r="Q1020" i="4"/>
  <c r="P1019" i="4"/>
  <c r="X2245" i="6" l="1"/>
  <c r="F749" i="14"/>
  <c r="Q1021" i="4"/>
  <c r="P1020" i="4"/>
  <c r="Q2247" i="6"/>
  <c r="P2246" i="6"/>
  <c r="X2246" i="6" s="1"/>
  <c r="Q2248" i="6" l="1"/>
  <c r="P2247" i="6"/>
  <c r="X2247" i="6" s="1"/>
  <c r="Q1022" i="4"/>
  <c r="P1021" i="4"/>
  <c r="G749" i="14"/>
  <c r="P1022" i="4" l="1"/>
  <c r="Q1023" i="4"/>
  <c r="P2248" i="6"/>
  <c r="Q2249" i="6"/>
  <c r="Q2250" i="6" l="1"/>
  <c r="P2249" i="6"/>
  <c r="X2249" i="6" s="1"/>
  <c r="Q1024" i="4"/>
  <c r="P1023" i="4"/>
  <c r="X2248" i="6"/>
  <c r="F750" i="14"/>
  <c r="G750" i="14" l="1"/>
  <c r="Q1025" i="4"/>
  <c r="P1024" i="4"/>
  <c r="Q2251" i="6"/>
  <c r="P2250" i="6"/>
  <c r="X2250" i="6" s="1"/>
  <c r="Q1026" i="4" l="1"/>
  <c r="P1025" i="4"/>
  <c r="P2251" i="6"/>
  <c r="Q2252" i="6"/>
  <c r="Q2253" i="6" l="1"/>
  <c r="P2252" i="6"/>
  <c r="X2252" i="6" s="1"/>
  <c r="X2251" i="6"/>
  <c r="F751" i="14"/>
  <c r="P1026" i="4"/>
  <c r="Q1027" i="4"/>
  <c r="G751" i="14" l="1"/>
  <c r="Q1028" i="4"/>
  <c r="P1027" i="4"/>
  <c r="Q2254" i="6"/>
  <c r="P2253" i="6"/>
  <c r="X2253" i="6" s="1"/>
  <c r="Q1029" i="4" l="1"/>
  <c r="P1028" i="4"/>
  <c r="Q2255" i="6"/>
  <c r="P2254" i="6"/>
  <c r="X2254" i="6" l="1"/>
  <c r="F752" i="14"/>
  <c r="Q2256" i="6"/>
  <c r="P2255" i="6"/>
  <c r="X2255" i="6" s="1"/>
  <c r="Q1030" i="4"/>
  <c r="P1029" i="4"/>
  <c r="Q2257" i="6" l="1"/>
  <c r="P2256" i="6"/>
  <c r="X2256" i="6" s="1"/>
  <c r="G752" i="14"/>
  <c r="P1030" i="4"/>
  <c r="Q1031" i="4"/>
  <c r="P1031" i="4" l="1"/>
  <c r="Q1032" i="4"/>
  <c r="Q2258" i="6"/>
  <c r="P2257" i="6"/>
  <c r="X2257" i="6" l="1"/>
  <c r="F753" i="14"/>
  <c r="Q2259" i="6"/>
  <c r="P2258" i="6"/>
  <c r="X2258" i="6" s="1"/>
  <c r="P1032" i="4"/>
  <c r="Q1033" i="4"/>
  <c r="Q1034" i="4" l="1"/>
  <c r="P1033" i="4"/>
  <c r="Q2260" i="6"/>
  <c r="P2259" i="6"/>
  <c r="X2259" i="6" s="1"/>
  <c r="G753" i="14"/>
  <c r="P2260" i="6" l="1"/>
  <c r="Q2261" i="6"/>
  <c r="Q1035" i="4"/>
  <c r="P1034" i="4"/>
  <c r="P1035" i="4" l="1"/>
  <c r="Q1036" i="4"/>
  <c r="Q2262" i="6"/>
  <c r="P2261" i="6"/>
  <c r="X2261" i="6" s="1"/>
  <c r="X2260" i="6"/>
  <c r="F754" i="14"/>
  <c r="Q2263" i="6" l="1"/>
  <c r="P2262" i="6"/>
  <c r="X2262" i="6" s="1"/>
  <c r="G754" i="14"/>
  <c r="Q1037" i="4"/>
  <c r="P1036" i="4"/>
  <c r="Q1038" i="4" l="1"/>
  <c r="P1037" i="4"/>
  <c r="P2263" i="6"/>
  <c r="Q2264" i="6"/>
  <c r="Q2265" i="6" l="1"/>
  <c r="P2264" i="6"/>
  <c r="X2264" i="6" s="1"/>
  <c r="X2263" i="6"/>
  <c r="F755" i="14"/>
  <c r="Q1039" i="4"/>
  <c r="P1038" i="4"/>
  <c r="G755" i="14" l="1"/>
  <c r="P1039" i="4"/>
  <c r="Q1040" i="4"/>
  <c r="Q2266" i="6"/>
  <c r="P2265" i="6"/>
  <c r="X2265" i="6" s="1"/>
  <c r="Q2267" i="6" l="1"/>
  <c r="P2266" i="6"/>
  <c r="P1040" i="4"/>
  <c r="Q1041" i="4"/>
  <c r="Q1042" i="4" l="1"/>
  <c r="P1041" i="4"/>
  <c r="X2266" i="6"/>
  <c r="F756" i="14"/>
  <c r="Q2268" i="6"/>
  <c r="P2267" i="6"/>
  <c r="X2267" i="6" s="1"/>
  <c r="G756" i="14" l="1"/>
  <c r="Q2269" i="6"/>
  <c r="P2268" i="6"/>
  <c r="X2268" i="6" s="1"/>
  <c r="Q1043" i="4"/>
  <c r="P1042" i="4"/>
  <c r="Q2270" i="6" l="1"/>
  <c r="P2269" i="6"/>
  <c r="Q1044" i="4"/>
  <c r="P1043" i="4"/>
  <c r="X2269" i="6" l="1"/>
  <c r="F757" i="14"/>
  <c r="P1044" i="4"/>
  <c r="Q1045" i="4"/>
  <c r="Q2271" i="6"/>
  <c r="P2270" i="6"/>
  <c r="X2270" i="6" s="1"/>
  <c r="Q2272" i="6" l="1"/>
  <c r="P2271" i="6"/>
  <c r="X2271" i="6" s="1"/>
  <c r="Q1046" i="4"/>
  <c r="P1045" i="4"/>
  <c r="G757" i="14"/>
  <c r="Q1047" i="4" l="1"/>
  <c r="P1046" i="4"/>
  <c r="P2272" i="6"/>
  <c r="Q2273" i="6"/>
  <c r="Q2274" i="6" l="1"/>
  <c r="P2273" i="6"/>
  <c r="X2273" i="6" s="1"/>
  <c r="X2272" i="6"/>
  <c r="F758" i="14"/>
  <c r="P1047" i="4"/>
  <c r="Q1048" i="4"/>
  <c r="G758" i="14" l="1"/>
  <c r="P1048" i="4"/>
  <c r="Q1049" i="4"/>
  <c r="Q2275" i="6"/>
  <c r="P2274" i="6"/>
  <c r="X2274" i="6" s="1"/>
  <c r="Q1050" i="4" l="1"/>
  <c r="P1049" i="4"/>
  <c r="P2275" i="6"/>
  <c r="Q2276" i="6"/>
  <c r="Q2277" i="6" l="1"/>
  <c r="P2276" i="6"/>
  <c r="X2276" i="6" s="1"/>
  <c r="X2275" i="6"/>
  <c r="F759" i="14"/>
  <c r="P1050" i="4"/>
  <c r="Q1051" i="4"/>
  <c r="G759" i="14" l="1"/>
  <c r="Q1052" i="4"/>
  <c r="P1051" i="4"/>
  <c r="Q2278" i="6"/>
  <c r="P2277" i="6"/>
  <c r="X2277" i="6" s="1"/>
  <c r="Q1053" i="4" l="1"/>
  <c r="P1052" i="4"/>
  <c r="Q2279" i="6"/>
  <c r="P2278" i="6"/>
  <c r="X2278" i="6" l="1"/>
  <c r="F760" i="14"/>
  <c r="Q2280" i="6"/>
  <c r="P2279" i="6"/>
  <c r="X2279" i="6" s="1"/>
  <c r="Q1054" i="4"/>
  <c r="P1053" i="4"/>
  <c r="Q1055" i="4" l="1"/>
  <c r="P1054" i="4"/>
  <c r="Q2281" i="6"/>
  <c r="P2280" i="6"/>
  <c r="X2280" i="6" s="1"/>
  <c r="G760" i="14"/>
  <c r="Q2282" i="6" l="1"/>
  <c r="P2281" i="6"/>
  <c r="P1055" i="4"/>
  <c r="Q1056" i="4"/>
  <c r="Q1057" i="4" l="1"/>
  <c r="P1056" i="4"/>
  <c r="X2281" i="6"/>
  <c r="F761" i="14"/>
  <c r="Q2283" i="6"/>
  <c r="P2282" i="6"/>
  <c r="X2282" i="6" s="1"/>
  <c r="G761" i="14" l="1"/>
  <c r="Q2284" i="6"/>
  <c r="P2283" i="6"/>
  <c r="X2283" i="6" s="1"/>
  <c r="Q1058" i="4"/>
  <c r="P1057" i="4"/>
  <c r="P2284" i="6" l="1"/>
  <c r="Q2285" i="6"/>
  <c r="Q1059" i="4"/>
  <c r="P1058" i="4"/>
  <c r="Q1060" i="4" l="1"/>
  <c r="P1059" i="4"/>
  <c r="Q2286" i="6"/>
  <c r="P2285" i="6"/>
  <c r="X2285" i="6" s="1"/>
  <c r="X2284" i="6"/>
  <c r="F762" i="14"/>
  <c r="Q2287" i="6" l="1"/>
  <c r="P2286" i="6"/>
  <c r="X2286" i="6" s="1"/>
  <c r="G762" i="14"/>
  <c r="P1060" i="4"/>
  <c r="Q1061" i="4"/>
  <c r="Q1062" i="4" l="1"/>
  <c r="P1061" i="4"/>
  <c r="P2287" i="6"/>
  <c r="Q2288" i="6"/>
  <c r="Q2289" i="6" l="1"/>
  <c r="P2288" i="6"/>
  <c r="X2288" i="6" s="1"/>
  <c r="X2287" i="6"/>
  <c r="F763" i="14"/>
  <c r="P1062" i="4"/>
  <c r="Q1063" i="4"/>
  <c r="G763" i="14" l="1"/>
  <c r="Q1064" i="4"/>
  <c r="P1063" i="4"/>
  <c r="Q2290" i="6"/>
  <c r="P2289" i="6"/>
  <c r="X2289" i="6" s="1"/>
  <c r="Q1065" i="4" l="1"/>
  <c r="P1064" i="4"/>
  <c r="Q2291" i="6"/>
  <c r="P2290" i="6"/>
  <c r="X2290" i="6" l="1"/>
  <c r="F764" i="14"/>
  <c r="Q2292" i="6"/>
  <c r="P2291" i="6"/>
  <c r="X2291" i="6" s="1"/>
  <c r="Q1066" i="4"/>
  <c r="P1065" i="4"/>
  <c r="Q2293" i="6" l="1"/>
  <c r="P2292" i="6"/>
  <c r="X2292" i="6" s="1"/>
  <c r="G764" i="14"/>
  <c r="P1066" i="4"/>
  <c r="Q1067" i="4"/>
  <c r="P1067" i="4" l="1"/>
  <c r="Q1068" i="4"/>
  <c r="Q2294" i="6"/>
  <c r="P2293" i="6"/>
  <c r="X2293" i="6" l="1"/>
  <c r="F765" i="14"/>
  <c r="P1068" i="4"/>
  <c r="Q1069" i="4"/>
  <c r="Q2295" i="6"/>
  <c r="P2294" i="6"/>
  <c r="X2294" i="6" s="1"/>
  <c r="Q2296" i="6" l="1"/>
  <c r="P2295" i="6"/>
  <c r="X2295" i="6" s="1"/>
  <c r="Q1070" i="4"/>
  <c r="P1069" i="4"/>
  <c r="G765" i="14"/>
  <c r="P1070" i="4" l="1"/>
  <c r="Q1071" i="4"/>
  <c r="P2296" i="6"/>
  <c r="Q2297" i="6"/>
  <c r="Q2298" i="6" l="1"/>
  <c r="P2297" i="6"/>
  <c r="X2297" i="6" s="1"/>
  <c r="X2296" i="6"/>
  <c r="F766" i="14"/>
  <c r="P1071" i="4"/>
  <c r="Q1072" i="4"/>
  <c r="G766" i="14" l="1"/>
  <c r="Q1073" i="4"/>
  <c r="P1072" i="4"/>
  <c r="Q2299" i="6"/>
  <c r="P2298" i="6"/>
  <c r="X2298" i="6" s="1"/>
  <c r="Q1074" i="4" l="1"/>
  <c r="P1073" i="4"/>
  <c r="P2299" i="6"/>
  <c r="Q2300" i="6"/>
  <c r="Q2301" i="6" l="1"/>
  <c r="P2300" i="6"/>
  <c r="X2300" i="6" s="1"/>
  <c r="X2299" i="6"/>
  <c r="F767" i="14"/>
  <c r="Q1075" i="4"/>
  <c r="P1074" i="4"/>
  <c r="G767" i="14" l="1"/>
  <c r="Q1076" i="4"/>
  <c r="P1075" i="4"/>
  <c r="Q2302" i="6"/>
  <c r="P2301" i="6"/>
  <c r="X2301" i="6" s="1"/>
  <c r="Q1077" i="4" l="1"/>
  <c r="P1076" i="4"/>
  <c r="Q2303" i="6"/>
  <c r="P2302" i="6"/>
  <c r="X2302" i="6" l="1"/>
  <c r="F768" i="14"/>
  <c r="Q2304" i="6"/>
  <c r="P2303" i="6"/>
  <c r="X2303" i="6" s="1"/>
  <c r="Q1078" i="4"/>
  <c r="P1077" i="4"/>
  <c r="Q2305" i="6" l="1"/>
  <c r="P2304" i="6"/>
  <c r="X2304" i="6" s="1"/>
  <c r="G768" i="14"/>
  <c r="P1078" i="4"/>
  <c r="Q1079" i="4"/>
  <c r="P1079" i="4" l="1"/>
  <c r="Q1080" i="4"/>
  <c r="Q2306" i="6"/>
  <c r="P2305" i="6"/>
  <c r="X2305" i="6" l="1"/>
  <c r="F769" i="14"/>
  <c r="Q1081" i="4"/>
  <c r="P1080" i="4"/>
  <c r="Q2307" i="6"/>
  <c r="P2306" i="6"/>
  <c r="X2306" i="6" s="1"/>
  <c r="Q2308" i="6" l="1"/>
  <c r="P2307" i="6"/>
  <c r="X2307" i="6" s="1"/>
  <c r="Q1082" i="4"/>
  <c r="P1081" i="4"/>
  <c r="G769" i="14"/>
  <c r="Q1083" i="4" l="1"/>
  <c r="P1082" i="4"/>
  <c r="P2308" i="6"/>
  <c r="Q2309" i="6"/>
  <c r="Q2310" i="6" l="1"/>
  <c r="P2309" i="6"/>
  <c r="X2309" i="6" s="1"/>
  <c r="X2308" i="6"/>
  <c r="F770" i="14"/>
  <c r="Q1084" i="4"/>
  <c r="P1083" i="4"/>
  <c r="G770" i="14" l="1"/>
  <c r="P1084" i="4"/>
  <c r="Q1085" i="4"/>
  <c r="Q2311" i="6"/>
  <c r="P2310" i="6"/>
  <c r="X2310" i="6" s="1"/>
  <c r="P2311" i="6" l="1"/>
  <c r="Q2312" i="6"/>
  <c r="Q1086" i="4"/>
  <c r="P1085" i="4"/>
  <c r="Q2313" i="6" l="1"/>
  <c r="P2312" i="6"/>
  <c r="X2312" i="6" s="1"/>
  <c r="Q1087" i="4"/>
  <c r="P1086" i="4"/>
  <c r="X2311" i="6"/>
  <c r="F771" i="14"/>
  <c r="G771" i="14" l="1"/>
  <c r="P1087" i="4"/>
  <c r="Q1088" i="4"/>
  <c r="Q2314" i="6"/>
  <c r="P2313" i="6"/>
  <c r="X2313" i="6" s="1"/>
  <c r="P1088" i="4" l="1"/>
  <c r="Q1089" i="4"/>
  <c r="Q2315" i="6"/>
  <c r="P2314" i="6"/>
  <c r="X2314" i="6" l="1"/>
  <c r="F772" i="14"/>
  <c r="Q2316" i="6"/>
  <c r="P2315" i="6"/>
  <c r="X2315" i="6" s="1"/>
  <c r="Q1090" i="4"/>
  <c r="P1089" i="4"/>
  <c r="Q1091" i="4" l="1"/>
  <c r="P1090" i="4"/>
  <c r="Q2317" i="6"/>
  <c r="P2316" i="6"/>
  <c r="X2316" i="6" s="1"/>
  <c r="G772" i="14"/>
  <c r="Q2318" i="6" l="1"/>
  <c r="P2317" i="6"/>
  <c r="Q1092" i="4"/>
  <c r="P1091" i="4"/>
  <c r="X2317" i="6" l="1"/>
  <c r="F773" i="14"/>
  <c r="P1092" i="4"/>
  <c r="Q1093" i="4"/>
  <c r="Q2319" i="6"/>
  <c r="P2318" i="6"/>
  <c r="X2318" i="6" s="1"/>
  <c r="Q2320" i="6" l="1"/>
  <c r="P2319" i="6"/>
  <c r="X2319" i="6" s="1"/>
  <c r="Q1094" i="4"/>
  <c r="P1093" i="4"/>
  <c r="G773" i="14"/>
  <c r="P1094" i="4" l="1"/>
  <c r="Q1095" i="4"/>
  <c r="P2320" i="6"/>
  <c r="Q2321" i="6"/>
  <c r="Q2322" i="6" l="1"/>
  <c r="P2321" i="6"/>
  <c r="X2321" i="6" s="1"/>
  <c r="X2320" i="6"/>
  <c r="F774" i="14"/>
  <c r="Q1096" i="4"/>
  <c r="P1095" i="4"/>
  <c r="G774" i="14" l="1"/>
  <c r="P1096" i="4"/>
  <c r="Q1097" i="4"/>
  <c r="Q2323" i="6"/>
  <c r="P2322" i="6"/>
  <c r="X2322" i="6" s="1"/>
  <c r="Q1098" i="4" l="1"/>
  <c r="P1097" i="4"/>
  <c r="P2323" i="6"/>
  <c r="Q2324" i="6"/>
  <c r="Q2325" i="6" l="1"/>
  <c r="P2324" i="6"/>
  <c r="X2324" i="6" s="1"/>
  <c r="X2323" i="6"/>
  <c r="F775" i="14"/>
  <c r="P1098" i="4"/>
  <c r="Q1099" i="4"/>
  <c r="G775" i="14" l="1"/>
  <c r="P1099" i="4"/>
  <c r="Q1100" i="4"/>
  <c r="Q2326" i="6"/>
  <c r="P2325" i="6"/>
  <c r="X2325" i="6" s="1"/>
  <c r="P1100" i="4" l="1"/>
  <c r="Q1101" i="4"/>
  <c r="Q2327" i="6"/>
  <c r="P2326" i="6"/>
  <c r="X2326" i="6" l="1"/>
  <c r="F776" i="14"/>
  <c r="Q2328" i="6"/>
  <c r="P2327" i="6"/>
  <c r="X2327" i="6" s="1"/>
  <c r="Q1102" i="4"/>
  <c r="P1101" i="4"/>
  <c r="Q2329" i="6" l="1"/>
  <c r="P2328" i="6"/>
  <c r="X2328" i="6" s="1"/>
  <c r="G776" i="14"/>
  <c r="Q1103" i="4"/>
  <c r="P1102" i="4"/>
  <c r="P1103" i="4" l="1"/>
  <c r="Q1104" i="4"/>
  <c r="Q2330" i="6"/>
  <c r="P2329" i="6"/>
  <c r="X2329" i="6" l="1"/>
  <c r="F777" i="14"/>
  <c r="Q1105" i="4"/>
  <c r="P1104" i="4"/>
  <c r="Q2331" i="6"/>
  <c r="P2330" i="6"/>
  <c r="X2330" i="6" s="1"/>
  <c r="Q1106" i="4" l="1"/>
  <c r="P1105" i="4"/>
  <c r="G777" i="14"/>
  <c r="Q2332" i="6"/>
  <c r="P2331" i="6"/>
  <c r="X2331" i="6" s="1"/>
  <c r="P2332" i="6" l="1"/>
  <c r="Q2333" i="6"/>
  <c r="Q1107" i="4"/>
  <c r="P1106" i="4"/>
  <c r="Q1108" i="4" l="1"/>
  <c r="P1107" i="4"/>
  <c r="Q2334" i="6"/>
  <c r="P2333" i="6"/>
  <c r="X2333" i="6" s="1"/>
  <c r="X2332" i="6"/>
  <c r="F778" i="14"/>
  <c r="G778" i="14" l="1"/>
  <c r="Q2335" i="6"/>
  <c r="P2334" i="6"/>
  <c r="X2334" i="6" s="1"/>
  <c r="Q1109" i="4"/>
  <c r="P1108" i="4"/>
  <c r="P2335" i="6" l="1"/>
  <c r="Q2336" i="6"/>
  <c r="Q1110" i="4"/>
  <c r="P1109" i="4"/>
  <c r="P1110" i="4" l="1"/>
  <c r="Q1111" i="4"/>
  <c r="Q2337" i="6"/>
  <c r="P2336" i="6"/>
  <c r="X2336" i="6" s="1"/>
  <c r="X2335" i="6"/>
  <c r="F779" i="14"/>
  <c r="Q2338" i="6" l="1"/>
  <c r="P2337" i="6"/>
  <c r="X2337" i="6" s="1"/>
  <c r="G779" i="14"/>
  <c r="Q1112" i="4"/>
  <c r="P1111" i="4"/>
  <c r="P1112" i="4" l="1"/>
  <c r="Q1113" i="4"/>
  <c r="Q2339" i="6"/>
  <c r="P2338" i="6"/>
  <c r="X2338" i="6" l="1"/>
  <c r="F780" i="14"/>
  <c r="Q1114" i="4"/>
  <c r="P1113" i="4"/>
  <c r="Q2340" i="6"/>
  <c r="P2339" i="6"/>
  <c r="X2339" i="6" s="1"/>
  <c r="P1114" i="4" l="1"/>
  <c r="Q1115" i="4"/>
  <c r="G780" i="14"/>
  <c r="Q2341" i="6"/>
  <c r="P2340" i="6"/>
  <c r="X2340" i="6" s="1"/>
  <c r="Q1116" i="4" l="1"/>
  <c r="P1115" i="4"/>
  <c r="Q2342" i="6"/>
  <c r="P2341" i="6"/>
  <c r="X2341" i="6" l="1"/>
  <c r="F781" i="14"/>
  <c r="Q2343" i="6"/>
  <c r="P2342" i="6"/>
  <c r="X2342" i="6" s="1"/>
  <c r="Q1117" i="4"/>
  <c r="P1116" i="4"/>
  <c r="Q1118" i="4" l="1"/>
  <c r="P1117" i="4"/>
  <c r="Q2344" i="6"/>
  <c r="P2343" i="6"/>
  <c r="X2343" i="6" s="1"/>
  <c r="G781" i="14"/>
  <c r="P2344" i="6" l="1"/>
  <c r="Q2345" i="6"/>
  <c r="Q1119" i="4"/>
  <c r="P1118" i="4"/>
  <c r="P1119" i="4" l="1"/>
  <c r="Q1120" i="4"/>
  <c r="Q2346" i="6"/>
  <c r="P2345" i="6"/>
  <c r="X2345" i="6" s="1"/>
  <c r="X2344" i="6"/>
  <c r="F782" i="14"/>
  <c r="Q2347" i="6" l="1"/>
  <c r="P2346" i="6"/>
  <c r="X2346" i="6" s="1"/>
  <c r="G782" i="14"/>
  <c r="Q1121" i="4"/>
  <c r="P1120" i="4"/>
  <c r="Q1122" i="4" l="1"/>
  <c r="P1121" i="4"/>
  <c r="P2347" i="6"/>
  <c r="Q2348" i="6"/>
  <c r="Q2349" i="6" l="1"/>
  <c r="P2348" i="6"/>
  <c r="X2348" i="6" s="1"/>
  <c r="X2347" i="6"/>
  <c r="F783" i="14"/>
  <c r="Q1123" i="4"/>
  <c r="P1122" i="4"/>
  <c r="G783" i="14" l="1"/>
  <c r="P1123" i="4"/>
  <c r="Q1124" i="4"/>
  <c r="Q2350" i="6"/>
  <c r="P2349" i="6"/>
  <c r="X2349" i="6" s="1"/>
  <c r="Q1125" i="4" l="1"/>
  <c r="P1124" i="4"/>
  <c r="Q2351" i="6"/>
  <c r="P2350" i="6"/>
  <c r="X2350" i="6" l="1"/>
  <c r="F784" i="14"/>
  <c r="Q2352" i="6"/>
  <c r="P2351" i="6"/>
  <c r="X2351" i="6" s="1"/>
  <c r="Q1126" i="4"/>
  <c r="P1125" i="4"/>
  <c r="Q2353" i="6" l="1"/>
  <c r="P2352" i="6"/>
  <c r="X2352" i="6" s="1"/>
  <c r="G784" i="14"/>
  <c r="Q1127" i="4"/>
  <c r="P1126" i="4"/>
  <c r="Q1128" i="4" l="1"/>
  <c r="P1127" i="4"/>
  <c r="Q2354" i="6"/>
  <c r="P2353" i="6"/>
  <c r="X2353" i="6" l="1"/>
  <c r="F785" i="14"/>
  <c r="Q2355" i="6"/>
  <c r="P2354" i="6"/>
  <c r="X2354" i="6" s="1"/>
  <c r="Q1129" i="4"/>
  <c r="P1128" i="4"/>
  <c r="Q1130" i="4" l="1"/>
  <c r="P1129" i="4"/>
  <c r="Q2356" i="6"/>
  <c r="P2355" i="6"/>
  <c r="X2355" i="6" s="1"/>
  <c r="G785" i="14"/>
  <c r="P2356" i="6" l="1"/>
  <c r="Q2357" i="6"/>
  <c r="Q1131" i="4"/>
  <c r="P1130" i="4"/>
  <c r="P1131" i="4" l="1"/>
  <c r="Q1132" i="4"/>
  <c r="Q2358" i="6"/>
  <c r="P2357" i="6"/>
  <c r="X2357" i="6" s="1"/>
  <c r="X2356" i="6"/>
  <c r="F786" i="14"/>
  <c r="Q2359" i="6" l="1"/>
  <c r="P2358" i="6"/>
  <c r="X2358" i="6" s="1"/>
  <c r="G786" i="14"/>
  <c r="P1132" i="4"/>
  <c r="Q1133" i="4"/>
  <c r="Q1134" i="4" l="1"/>
  <c r="P1133" i="4"/>
  <c r="P2359" i="6"/>
  <c r="Q2360" i="6"/>
  <c r="Q2361" i="6" l="1"/>
  <c r="P2360" i="6"/>
  <c r="X2360" i="6" s="1"/>
  <c r="X2359" i="6"/>
  <c r="F787" i="14"/>
  <c r="P1134" i="4"/>
  <c r="Q1135" i="4"/>
  <c r="G787" i="14" l="1"/>
  <c r="P1135" i="4"/>
  <c r="Q1136" i="4"/>
  <c r="Q2362" i="6"/>
  <c r="P2361" i="6"/>
  <c r="X2361" i="6" s="1"/>
  <c r="Q2363" i="6" l="1"/>
  <c r="P2362" i="6"/>
  <c r="Q1137" i="4"/>
  <c r="P1136" i="4"/>
  <c r="X2362" i="6" l="1"/>
  <c r="F788" i="14"/>
  <c r="Q1138" i="4"/>
  <c r="P1137" i="4"/>
  <c r="Q2364" i="6"/>
  <c r="P2363" i="6"/>
  <c r="X2363" i="6" s="1"/>
  <c r="Q2365" i="6" l="1"/>
  <c r="P2364" i="6"/>
  <c r="X2364" i="6" s="1"/>
  <c r="Q1139" i="4"/>
  <c r="P1138" i="4"/>
  <c r="G788" i="14"/>
  <c r="P1139" i="4" l="1"/>
  <c r="Q1140" i="4"/>
  <c r="Q2366" i="6"/>
  <c r="P2365" i="6"/>
  <c r="X2365" i="6" l="1"/>
  <c r="F789" i="14"/>
  <c r="Q2367" i="6"/>
  <c r="P2366" i="6"/>
  <c r="X2366" i="6" s="1"/>
  <c r="Q1141" i="4"/>
  <c r="P1140" i="4"/>
  <c r="Q1142" i="4" l="1"/>
  <c r="P1141" i="4"/>
  <c r="Q2368" i="6"/>
  <c r="P2367" i="6"/>
  <c r="X2367" i="6" s="1"/>
  <c r="G789" i="14"/>
  <c r="P2368" i="6" l="1"/>
  <c r="Q2369" i="6"/>
  <c r="Q1143" i="4"/>
  <c r="P1142" i="4"/>
  <c r="Q1144" i="4" l="1"/>
  <c r="P1143" i="4"/>
  <c r="Q2370" i="6"/>
  <c r="P2369" i="6"/>
  <c r="X2369" i="6" s="1"/>
  <c r="X2368" i="6"/>
  <c r="F790" i="14"/>
  <c r="Q2371" i="6" l="1"/>
  <c r="P2370" i="6"/>
  <c r="X2370" i="6" s="1"/>
  <c r="G790" i="14"/>
  <c r="Q1145" i="4"/>
  <c r="P1144" i="4"/>
  <c r="Q1146" i="4" l="1"/>
  <c r="P1145" i="4"/>
  <c r="P2371" i="6"/>
  <c r="Q2372" i="6"/>
  <c r="Q2373" i="6" l="1"/>
  <c r="P2372" i="6"/>
  <c r="X2372" i="6" s="1"/>
  <c r="X2371" i="6"/>
  <c r="F791" i="14"/>
  <c r="P1146" i="4"/>
  <c r="Q1147" i="4"/>
  <c r="G791" i="14" l="1"/>
  <c r="Q1148" i="4"/>
  <c r="P1147" i="4"/>
  <c r="Q2374" i="6"/>
  <c r="P2373" i="6"/>
  <c r="X2373" i="6" s="1"/>
  <c r="Q1149" i="4" l="1"/>
  <c r="P1148" i="4"/>
  <c r="Q2375" i="6"/>
  <c r="P2374" i="6"/>
  <c r="X2374" i="6" l="1"/>
  <c r="F792" i="14"/>
  <c r="Q2376" i="6"/>
  <c r="P2375" i="6"/>
  <c r="X2375" i="6" s="1"/>
  <c r="Q1150" i="4"/>
  <c r="P1149" i="4"/>
  <c r="P1150" i="4" l="1"/>
  <c r="Q1151" i="4"/>
  <c r="Q2377" i="6"/>
  <c r="P2376" i="6"/>
  <c r="X2376" i="6" s="1"/>
  <c r="G792" i="14"/>
  <c r="Q2378" i="6" l="1"/>
  <c r="P2377" i="6"/>
  <c r="P1151" i="4"/>
  <c r="Q1152" i="4"/>
  <c r="Q1153" i="4" l="1"/>
  <c r="P1152" i="4"/>
  <c r="X2377" i="6"/>
  <c r="F793" i="14"/>
  <c r="Q2379" i="6"/>
  <c r="P2378" i="6"/>
  <c r="X2378" i="6" s="1"/>
  <c r="G793" i="14" l="1"/>
  <c r="Q2380" i="6"/>
  <c r="P2379" i="6"/>
  <c r="X2379" i="6" s="1"/>
  <c r="Q1154" i="4"/>
  <c r="P1153" i="4"/>
  <c r="P2380" i="6" l="1"/>
  <c r="Q2381" i="6"/>
  <c r="Q1155" i="4"/>
  <c r="P1154" i="4"/>
  <c r="P1155" i="4" l="1"/>
  <c r="Q1156" i="4"/>
  <c r="Q2382" i="6"/>
  <c r="P2381" i="6"/>
  <c r="X2381" i="6" s="1"/>
  <c r="X2380" i="6"/>
  <c r="F794" i="14"/>
  <c r="Q2383" i="6" l="1"/>
  <c r="P2382" i="6"/>
  <c r="X2382" i="6" s="1"/>
  <c r="G794" i="14"/>
  <c r="P1156" i="4"/>
  <c r="Q1157" i="4"/>
  <c r="Q1158" i="4" l="1"/>
  <c r="P1157" i="4"/>
  <c r="P2383" i="6"/>
  <c r="Q2384" i="6"/>
  <c r="Q2385" i="6" l="1"/>
  <c r="P2384" i="6"/>
  <c r="X2384" i="6" s="1"/>
  <c r="X2383" i="6"/>
  <c r="F795" i="14"/>
  <c r="Q1159" i="4"/>
  <c r="P1158" i="4"/>
  <c r="G795" i="14" l="1"/>
  <c r="Q1160" i="4"/>
  <c r="P1159" i="4"/>
  <c r="Q2386" i="6"/>
  <c r="P2385" i="6"/>
  <c r="X2385" i="6" s="1"/>
  <c r="P1160" i="4" l="1"/>
  <c r="Q1161" i="4"/>
  <c r="Q2387" i="6"/>
  <c r="P2386" i="6"/>
  <c r="X2386" i="6" l="1"/>
  <c r="F796" i="14"/>
  <c r="Q2388" i="6"/>
  <c r="P2387" i="6"/>
  <c r="X2387" i="6" s="1"/>
  <c r="Q1162" i="4"/>
  <c r="P1161" i="4"/>
  <c r="P1162" i="4" l="1"/>
  <c r="Q1163" i="4"/>
  <c r="Q2389" i="6"/>
  <c r="P2388" i="6"/>
  <c r="X2388" i="6" s="1"/>
  <c r="G796" i="14"/>
  <c r="Q2390" i="6" l="1"/>
  <c r="P2389" i="6"/>
  <c r="Q1164" i="4"/>
  <c r="P1163" i="4"/>
  <c r="X2389" i="6" l="1"/>
  <c r="F797" i="14"/>
  <c r="P1164" i="4"/>
  <c r="Q1165" i="4"/>
  <c r="Q2391" i="6"/>
  <c r="P2390" i="6"/>
  <c r="X2390" i="6" s="1"/>
  <c r="Q2392" i="6" l="1"/>
  <c r="P2391" i="6"/>
  <c r="X2391" i="6" s="1"/>
  <c r="Q1166" i="4"/>
  <c r="P1165" i="4"/>
  <c r="G797" i="14"/>
  <c r="Q1167" i="4" l="1"/>
  <c r="P1166" i="4"/>
  <c r="P2392" i="6"/>
  <c r="Q2393" i="6"/>
  <c r="Q2394" i="6" l="1"/>
  <c r="P2393" i="6"/>
  <c r="X2393" i="6" s="1"/>
  <c r="X2392" i="6"/>
  <c r="F798" i="14"/>
  <c r="Q1168" i="4"/>
  <c r="P1167" i="4"/>
  <c r="G798" i="14" l="1"/>
  <c r="P1168" i="4"/>
  <c r="Q1169" i="4"/>
  <c r="Q2395" i="6"/>
  <c r="P2394" i="6"/>
  <c r="X2394" i="6" s="1"/>
  <c r="Q1170" i="4" l="1"/>
  <c r="P1169" i="4"/>
  <c r="P2395" i="6"/>
  <c r="Q2396" i="6"/>
  <c r="Q2397" i="6" l="1"/>
  <c r="P2396" i="6"/>
  <c r="X2396" i="6" s="1"/>
  <c r="X2395" i="6"/>
  <c r="F799" i="14"/>
  <c r="Q1171" i="4"/>
  <c r="P1170" i="4"/>
  <c r="G799" i="14" l="1"/>
  <c r="P1171" i="4"/>
  <c r="Q1172" i="4"/>
  <c r="Q2398" i="6"/>
  <c r="P2397" i="6"/>
  <c r="X2397" i="6" s="1"/>
  <c r="Q2399" i="6" l="1"/>
  <c r="P2398" i="6"/>
  <c r="P1172" i="4"/>
  <c r="Q1173" i="4"/>
  <c r="Q2400" i="6" l="1"/>
  <c r="P2399" i="6"/>
  <c r="X2399" i="6" s="1"/>
  <c r="Q1174" i="4"/>
  <c r="P1173" i="4"/>
  <c r="X2398" i="6"/>
  <c r="F800" i="14"/>
  <c r="G800" i="14" l="1"/>
  <c r="Q1175" i="4"/>
  <c r="P1174" i="4"/>
  <c r="Q2401" i="6"/>
  <c r="P2400" i="6"/>
  <c r="X2400" i="6" s="1"/>
  <c r="Q1176" i="4" l="1"/>
  <c r="P1175" i="4"/>
  <c r="Q2402" i="6"/>
  <c r="P2401" i="6"/>
  <c r="X2401" i="6" l="1"/>
  <c r="F801" i="14"/>
  <c r="Q2403" i="6"/>
  <c r="P2402" i="6"/>
  <c r="X2402" i="6" s="1"/>
  <c r="Q1177" i="4"/>
  <c r="P1176" i="4"/>
  <c r="Q2404" i="6" l="1"/>
  <c r="P2403" i="6"/>
  <c r="X2403" i="6" s="1"/>
  <c r="G801" i="14"/>
  <c r="Q1178" i="4"/>
  <c r="P1177" i="4"/>
  <c r="P1178" i="4" l="1"/>
  <c r="Q1179" i="4"/>
  <c r="P2404" i="6"/>
  <c r="Q2405" i="6"/>
  <c r="Q2406" i="6" l="1"/>
  <c r="P2405" i="6"/>
  <c r="X2405" i="6" s="1"/>
  <c r="Q1180" i="4"/>
  <c r="P1179" i="4"/>
  <c r="X2404" i="6"/>
  <c r="F802" i="14"/>
  <c r="G802" i="14" l="1"/>
  <c r="P1180" i="4"/>
  <c r="Q1181" i="4"/>
  <c r="Q2407" i="6"/>
  <c r="P2406" i="6"/>
  <c r="X2406" i="6" s="1"/>
  <c r="P1181" i="4" l="1"/>
  <c r="Q1182" i="4"/>
  <c r="P2407" i="6"/>
  <c r="Q2408" i="6"/>
  <c r="Q2409" i="6" l="1"/>
  <c r="P2408" i="6"/>
  <c r="X2408" i="6" s="1"/>
  <c r="P1182" i="4"/>
  <c r="Q1183" i="4"/>
  <c r="X2407" i="6"/>
  <c r="F803" i="14"/>
  <c r="G803" i="14" l="1"/>
  <c r="P1183" i="4"/>
  <c r="Q1184" i="4"/>
  <c r="Q2410" i="6"/>
  <c r="P2409" i="6"/>
  <c r="X2409" i="6" s="1"/>
  <c r="Q1185" i="4" l="1"/>
  <c r="P1184" i="4"/>
  <c r="Q2411" i="6"/>
  <c r="P2410" i="6"/>
  <c r="X2410" i="6" l="1"/>
  <c r="F804" i="14"/>
  <c r="Q2412" i="6"/>
  <c r="P2411" i="6"/>
  <c r="X2411" i="6" s="1"/>
  <c r="Q1186" i="4"/>
  <c r="P1185" i="4"/>
  <c r="Q2413" i="6" l="1"/>
  <c r="P2412" i="6"/>
  <c r="X2412" i="6" s="1"/>
  <c r="G804" i="14"/>
  <c r="P1186" i="4"/>
  <c r="Q1187" i="4"/>
  <c r="P1187" i="4" l="1"/>
  <c r="Q1188" i="4"/>
  <c r="Q2414" i="6"/>
  <c r="P2413" i="6"/>
  <c r="X2413" i="6" l="1"/>
  <c r="F805" i="14"/>
  <c r="P1188" i="4"/>
  <c r="Q1189" i="4"/>
  <c r="Q2415" i="6"/>
  <c r="P2414" i="6"/>
  <c r="X2414" i="6" s="1"/>
  <c r="Q2416" i="6" l="1"/>
  <c r="P2415" i="6"/>
  <c r="X2415" i="6" s="1"/>
  <c r="Q1190" i="4"/>
  <c r="P1189" i="4"/>
  <c r="G805" i="14"/>
  <c r="P1190" i="4" l="1"/>
  <c r="Q1191" i="4"/>
  <c r="P2416" i="6"/>
  <c r="Q2417" i="6"/>
  <c r="Q2418" i="6" l="1"/>
  <c r="P2417" i="6"/>
  <c r="X2417" i="6" s="1"/>
  <c r="X2416" i="6"/>
  <c r="F806" i="14"/>
  <c r="P1191" i="4"/>
  <c r="Q1192" i="4"/>
  <c r="G806" i="14" l="1"/>
  <c r="Q1193" i="4"/>
  <c r="P1192" i="4"/>
  <c r="Q2419" i="6"/>
  <c r="P2418" i="6"/>
  <c r="X2418" i="6" s="1"/>
  <c r="Q1194" i="4" l="1"/>
  <c r="P1193" i="4"/>
  <c r="P2419" i="6"/>
  <c r="Q2420" i="6"/>
  <c r="Q2421" i="6" l="1"/>
  <c r="P2420" i="6"/>
  <c r="X2420" i="6" s="1"/>
  <c r="X2419" i="6"/>
  <c r="F807" i="14"/>
  <c r="P1194" i="4"/>
  <c r="Q1195" i="4"/>
  <c r="G807" i="14" l="1"/>
  <c r="Q1196" i="4"/>
  <c r="P1195" i="4"/>
  <c r="Q2422" i="6"/>
  <c r="P2421" i="6"/>
  <c r="X2421" i="6" s="1"/>
  <c r="P1196" i="4" l="1"/>
  <c r="Q1197" i="4"/>
  <c r="Q2423" i="6"/>
  <c r="P2422" i="6"/>
  <c r="X2422" i="6" l="1"/>
  <c r="F808" i="14"/>
  <c r="Q2424" i="6"/>
  <c r="P2423" i="6"/>
  <c r="X2423" i="6" s="1"/>
  <c r="Q1198" i="4"/>
  <c r="P1197" i="4"/>
  <c r="Q2425" i="6" l="1"/>
  <c r="P2424" i="6"/>
  <c r="X2424" i="6" s="1"/>
  <c r="G808" i="14"/>
  <c r="Q1199" i="4"/>
  <c r="P1198" i="4"/>
  <c r="P1199" i="4" l="1"/>
  <c r="Q1200" i="4"/>
  <c r="Q2426" i="6"/>
  <c r="P2425" i="6"/>
  <c r="X2425" i="6" l="1"/>
  <c r="F809" i="14"/>
  <c r="P1200" i="4"/>
  <c r="Q1201" i="4"/>
  <c r="Q2427" i="6"/>
  <c r="P2426" i="6"/>
  <c r="X2426" i="6" s="1"/>
  <c r="Q2428" i="6" l="1"/>
  <c r="P2427" i="6"/>
  <c r="X2427" i="6" s="1"/>
  <c r="Q1202" i="4"/>
  <c r="P1201" i="4"/>
  <c r="G809" i="14"/>
  <c r="P1202" i="4" l="1"/>
  <c r="Q1203" i="4"/>
  <c r="P2428" i="6"/>
  <c r="Q2429" i="6"/>
  <c r="Q2430" i="6" l="1"/>
  <c r="P2429" i="6"/>
  <c r="X2429" i="6" s="1"/>
  <c r="P1203" i="4"/>
  <c r="Q1204" i="4"/>
  <c r="X2428" i="6"/>
  <c r="F810" i="14"/>
  <c r="G810" i="14" l="1"/>
  <c r="Q1205" i="4"/>
  <c r="P1204" i="4"/>
  <c r="Q2431" i="6"/>
  <c r="P2430" i="6"/>
  <c r="X2430" i="6" s="1"/>
  <c r="Q1206" i="4" l="1"/>
  <c r="P1205" i="4"/>
  <c r="P2431" i="6"/>
  <c r="Q2432" i="6"/>
  <c r="Q2433" i="6" l="1"/>
  <c r="P2432" i="6"/>
  <c r="X2432" i="6" s="1"/>
  <c r="X2431" i="6"/>
  <c r="F811" i="14"/>
  <c r="P1206" i="4"/>
  <c r="Q1207" i="4"/>
  <c r="G811" i="14" l="1"/>
  <c r="P1207" i="4"/>
  <c r="Q1208" i="4"/>
  <c r="Q2434" i="6"/>
  <c r="P2433" i="6"/>
  <c r="X2433" i="6" s="1"/>
  <c r="P1208" i="4" l="1"/>
  <c r="Q1209" i="4"/>
  <c r="Q2435" i="6"/>
  <c r="P2434" i="6"/>
  <c r="X2434" i="6" l="1"/>
  <c r="F812" i="14"/>
  <c r="Q2436" i="6"/>
  <c r="P2435" i="6"/>
  <c r="X2435" i="6" s="1"/>
  <c r="Q1210" i="4"/>
  <c r="P1209" i="4"/>
  <c r="Q2437" i="6" l="1"/>
  <c r="P2436" i="6"/>
  <c r="X2436" i="6" s="1"/>
  <c r="G812" i="14"/>
  <c r="Q1211" i="4"/>
  <c r="P1210" i="4"/>
  <c r="Q1212" i="4" l="1"/>
  <c r="P1211" i="4"/>
  <c r="Q2438" i="6"/>
  <c r="P2437" i="6"/>
  <c r="X2437" i="6" l="1"/>
  <c r="F813" i="14"/>
  <c r="Q2439" i="6"/>
  <c r="P2438" i="6"/>
  <c r="X2438" i="6" s="1"/>
  <c r="Q1213" i="4"/>
  <c r="P1212" i="4"/>
  <c r="Q1214" i="4" l="1"/>
  <c r="P1213" i="4"/>
  <c r="Q2440" i="6"/>
  <c r="P2439" i="6"/>
  <c r="X2439" i="6" s="1"/>
  <c r="G813" i="14"/>
  <c r="P2440" i="6" l="1"/>
  <c r="Q2441" i="6"/>
  <c r="Q1215" i="4"/>
  <c r="P1214" i="4"/>
  <c r="Q1216" i="4" l="1"/>
  <c r="P1215" i="4"/>
  <c r="Q2442" i="6"/>
  <c r="P2441" i="6"/>
  <c r="X2441" i="6" s="1"/>
  <c r="X2440" i="6"/>
  <c r="F814" i="14"/>
  <c r="Q2443" i="6" l="1"/>
  <c r="P2442" i="6"/>
  <c r="X2442" i="6" s="1"/>
  <c r="G814" i="14"/>
  <c r="P1216" i="4"/>
  <c r="Q1217" i="4"/>
  <c r="Q1218" i="4" l="1"/>
  <c r="P1217" i="4"/>
  <c r="P2443" i="6"/>
  <c r="Q2444" i="6"/>
  <c r="Q2445" i="6" l="1"/>
  <c r="P2444" i="6"/>
  <c r="X2444" i="6" s="1"/>
  <c r="X2443" i="6"/>
  <c r="F815" i="14"/>
  <c r="P1218" i="4"/>
  <c r="Q1219" i="4"/>
  <c r="G815" i="14" l="1"/>
  <c r="P1219" i="4"/>
  <c r="Q1220" i="4"/>
  <c r="Q2446" i="6"/>
  <c r="P2445" i="6"/>
  <c r="X2445" i="6" s="1"/>
  <c r="Q2447" i="6" l="1"/>
  <c r="P2446" i="6"/>
  <c r="Q1221" i="4"/>
  <c r="P1220" i="4"/>
  <c r="X2446" i="6" l="1"/>
  <c r="F816" i="14"/>
  <c r="Q1222" i="4"/>
  <c r="P1221" i="4"/>
  <c r="Q2448" i="6"/>
  <c r="P2447" i="6"/>
  <c r="X2447" i="6" s="1"/>
  <c r="Q2449" i="6" l="1"/>
  <c r="P2448" i="6"/>
  <c r="X2448" i="6" s="1"/>
  <c r="Q1223" i="4"/>
  <c r="P1222" i="4"/>
  <c r="G816" i="14"/>
  <c r="P1223" i="4" l="1"/>
  <c r="Q1224" i="4"/>
  <c r="Q2450" i="6"/>
  <c r="P2449" i="6"/>
  <c r="X2449" i="6" l="1"/>
  <c r="F817" i="14"/>
  <c r="Q2451" i="6"/>
  <c r="P2450" i="6"/>
  <c r="X2450" i="6" s="1"/>
  <c r="Q1225" i="4"/>
  <c r="P1224" i="4"/>
  <c r="Q2452" i="6" l="1"/>
  <c r="P2452" i="6" s="1"/>
  <c r="P2451" i="6"/>
  <c r="X2451" i="6" s="1"/>
  <c r="G817" i="14"/>
  <c r="Q1226" i="4"/>
  <c r="P1225" i="4"/>
  <c r="Q1227" i="4" l="1"/>
  <c r="P1226" i="4"/>
  <c r="X2452" i="6"/>
  <c r="F818" i="14"/>
  <c r="F19" i="1"/>
  <c r="D18" i="1"/>
  <c r="J29" i="1"/>
  <c r="D25" i="1"/>
  <c r="G26" i="1"/>
  <c r="C25" i="1"/>
  <c r="I8" i="1"/>
  <c r="M18" i="1"/>
  <c r="J25" i="1"/>
  <c r="M30" i="1"/>
  <c r="G27" i="1"/>
  <c r="G3" i="1"/>
  <c r="G8" i="1"/>
  <c r="N6" i="1"/>
  <c r="D13" i="1"/>
  <c r="H30" i="1"/>
  <c r="J5" i="1"/>
  <c r="C12" i="1"/>
  <c r="H28" i="1"/>
  <c r="L4" i="1"/>
  <c r="D4" i="1"/>
  <c r="J21" i="1"/>
  <c r="N18" i="1"/>
  <c r="H26" i="1"/>
  <c r="L33" i="1"/>
  <c r="H22" i="1"/>
  <c r="J7" i="1"/>
  <c r="L18" i="1"/>
  <c r="E25" i="1"/>
  <c r="G25" i="1"/>
  <c r="H25" i="1"/>
  <c r="M16" i="1"/>
  <c r="C24" i="1"/>
  <c r="F3" i="1"/>
  <c r="N27" i="1"/>
  <c r="E3" i="1"/>
  <c r="L13" i="1"/>
  <c r="I14" i="1"/>
  <c r="G12" i="1"/>
  <c r="I2" i="1"/>
  <c r="N16" i="1"/>
  <c r="H6" i="1"/>
  <c r="U6" i="1" s="1"/>
  <c r="Z6" i="1" s="1"/>
  <c r="G6" i="1"/>
  <c r="H5" i="1"/>
  <c r="I33" i="1"/>
  <c r="L12" i="1"/>
  <c r="M15" i="1"/>
  <c r="G17" i="1"/>
  <c r="F44" i="1"/>
  <c r="D35" i="1"/>
  <c r="F60" i="1"/>
  <c r="F15" i="1"/>
  <c r="D61" i="1"/>
  <c r="E42" i="1"/>
  <c r="M21" i="1"/>
  <c r="B57" i="1"/>
  <c r="N11" i="1"/>
  <c r="G9" i="1"/>
  <c r="C2" i="1"/>
  <c r="P2" i="1" s="1"/>
  <c r="W2" i="1" s="1"/>
  <c r="B70" i="1"/>
  <c r="H60" i="1"/>
  <c r="M32" i="1"/>
  <c r="K4" i="1"/>
  <c r="M31" i="1"/>
  <c r="I30" i="1"/>
  <c r="M23" i="1"/>
  <c r="C16" i="1"/>
  <c r="G7" i="1"/>
  <c r="E17" i="1"/>
  <c r="M6" i="1"/>
  <c r="E9" i="1"/>
  <c r="E7" i="1"/>
  <c r="K15" i="1"/>
  <c r="I21" i="1"/>
  <c r="G20" i="1"/>
  <c r="J12" i="1"/>
  <c r="L28" i="1"/>
  <c r="I9" i="1"/>
  <c r="M3" i="1"/>
  <c r="F11" i="1"/>
  <c r="F14" i="1"/>
  <c r="N8" i="1"/>
  <c r="C21" i="1"/>
  <c r="P21" i="1" s="1"/>
  <c r="W21" i="1" s="1"/>
  <c r="F29" i="1"/>
  <c r="G10" i="1"/>
  <c r="C9" i="1"/>
  <c r="P9" i="1" s="1"/>
  <c r="W9" i="1" s="1"/>
  <c r="N2" i="1"/>
  <c r="K30" i="1"/>
  <c r="L19" i="1"/>
  <c r="K20" i="1"/>
  <c r="M2" i="1"/>
  <c r="E58" i="1"/>
  <c r="G36" i="1"/>
  <c r="C8" i="1"/>
  <c r="P8" i="1" s="1"/>
  <c r="W8" i="1" s="1"/>
  <c r="J63" i="1"/>
  <c r="M4" i="1"/>
  <c r="D29" i="1"/>
  <c r="Q29" i="1" s="1"/>
  <c r="I34" i="1"/>
  <c r="N4" i="1"/>
  <c r="L57" i="1"/>
  <c r="L29" i="1"/>
  <c r="H37" i="1"/>
  <c r="H7" i="1"/>
  <c r="N57" i="1"/>
  <c r="H38" i="1"/>
  <c r="G16" i="1"/>
  <c r="T16" i="1" s="1"/>
  <c r="J59" i="1"/>
  <c r="G31" i="1"/>
  <c r="T31" i="1" s="1"/>
  <c r="J51" i="1"/>
  <c r="E18" i="1"/>
  <c r="E62" i="1"/>
  <c r="K11" i="1"/>
  <c r="J2" i="1"/>
  <c r="J22" i="1"/>
  <c r="L23" i="1"/>
  <c r="I31" i="1"/>
  <c r="I7" i="1"/>
  <c r="I19" i="1"/>
  <c r="I28" i="1"/>
  <c r="H17" i="1"/>
  <c r="G34" i="1"/>
  <c r="D32" i="1"/>
  <c r="J20" i="1"/>
  <c r="N34" i="1"/>
  <c r="L25" i="1"/>
  <c r="L20" i="1"/>
  <c r="N12" i="1"/>
  <c r="L8" i="1"/>
  <c r="L21" i="1"/>
  <c r="D27" i="1"/>
  <c r="E31" i="1"/>
  <c r="K24" i="1"/>
  <c r="I15" i="1"/>
  <c r="J16" i="1"/>
  <c r="H2" i="1"/>
  <c r="U2" i="1" s="1"/>
  <c r="Z2" i="1" s="1"/>
  <c r="E10" i="1"/>
  <c r="G18" i="1"/>
  <c r="T18" i="1" s="1"/>
  <c r="D16" i="1"/>
  <c r="Q16" i="1" s="1"/>
  <c r="B13" i="1"/>
  <c r="L5" i="1"/>
  <c r="J52" i="1"/>
  <c r="G28" i="1"/>
  <c r="N64" i="1"/>
  <c r="N37" i="1"/>
  <c r="L15" i="1"/>
  <c r="K25" i="1"/>
  <c r="E39" i="1"/>
  <c r="N3" i="1"/>
  <c r="E59" i="1"/>
  <c r="D20" i="1"/>
  <c r="Q20" i="1" s="1"/>
  <c r="J37" i="1"/>
  <c r="M20" i="1"/>
  <c r="M27" i="1"/>
  <c r="F31" i="1"/>
  <c r="E34" i="1"/>
  <c r="I18" i="1"/>
  <c r="M10" i="1"/>
  <c r="N29" i="1"/>
  <c r="M13" i="1"/>
  <c r="K3" i="1"/>
  <c r="D19" i="1"/>
  <c r="D11" i="1"/>
  <c r="C13" i="1"/>
  <c r="F17" i="1"/>
  <c r="K19" i="1"/>
  <c r="N22" i="1"/>
  <c r="K7" i="1"/>
  <c r="D34" i="1"/>
  <c r="H29" i="1"/>
  <c r="U29" i="1" s="1"/>
  <c r="Z29" i="1" s="1"/>
  <c r="M24" i="1"/>
  <c r="H16" i="1"/>
  <c r="U16" i="1" s="1"/>
  <c r="Z16" i="1" s="1"/>
  <c r="F20" i="1"/>
  <c r="S20" i="1" s="1"/>
  <c r="Y20" i="1" s="1"/>
  <c r="I32" i="1"/>
  <c r="F4" i="1"/>
  <c r="S4" i="1" s="1"/>
  <c r="Y4" i="1" s="1"/>
  <c r="L11" i="1"/>
  <c r="J32" i="1"/>
  <c r="G22" i="1"/>
  <c r="D8" i="1"/>
  <c r="D22" i="1"/>
  <c r="Q22" i="1" s="1"/>
  <c r="D24" i="1"/>
  <c r="L24" i="1"/>
  <c r="B34" i="1"/>
  <c r="H32" i="1"/>
  <c r="N43" i="1"/>
  <c r="I25" i="1"/>
  <c r="E56" i="1"/>
  <c r="N31" i="1"/>
  <c r="N54" i="1"/>
  <c r="F7" i="1"/>
  <c r="G63" i="1"/>
  <c r="E43" i="1"/>
  <c r="E22" i="1"/>
  <c r="D15" i="1"/>
  <c r="B48" i="1"/>
  <c r="D30" i="1"/>
  <c r="L40" i="1"/>
  <c r="B40" i="1"/>
  <c r="C17" i="1"/>
  <c r="E37" i="1"/>
  <c r="F61" i="1"/>
  <c r="M26" i="1"/>
  <c r="F34" i="1"/>
  <c r="E6" i="1"/>
  <c r="L26" i="1"/>
  <c r="K13" i="1"/>
  <c r="C28" i="1"/>
  <c r="P28" i="1" s="1"/>
  <c r="W28" i="1" s="1"/>
  <c r="H31" i="1"/>
  <c r="U31" i="1" s="1"/>
  <c r="Z31" i="1" s="1"/>
  <c r="G21" i="1"/>
  <c r="T21" i="1" s="1"/>
  <c r="K33" i="1"/>
  <c r="K23" i="1"/>
  <c r="C4" i="1"/>
  <c r="G30" i="1"/>
  <c r="T30" i="1" s="1"/>
  <c r="C29" i="1"/>
  <c r="I11" i="1"/>
  <c r="L6" i="1"/>
  <c r="F33" i="1"/>
  <c r="S33" i="1" s="1"/>
  <c r="Y33" i="1" s="1"/>
  <c r="C31" i="1"/>
  <c r="P31" i="1" s="1"/>
  <c r="W31" i="1" s="1"/>
  <c r="M17" i="1"/>
  <c r="K5" i="1"/>
  <c r="F2" i="1"/>
  <c r="I20" i="1"/>
  <c r="K21" i="1"/>
  <c r="M12" i="1"/>
  <c r="D12" i="1"/>
  <c r="Q12" i="1" s="1"/>
  <c r="E23" i="1"/>
  <c r="R23" i="1" s="1"/>
  <c r="X23" i="1" s="1"/>
  <c r="C6" i="1"/>
  <c r="E28" i="1"/>
  <c r="J6" i="1"/>
  <c r="J9" i="1"/>
  <c r="L7" i="1"/>
  <c r="F58" i="1"/>
  <c r="H51" i="1"/>
  <c r="G23" i="1"/>
  <c r="T23" i="1" s="1"/>
  <c r="J42" i="1"/>
  <c r="N66" i="1"/>
  <c r="G5" i="1"/>
  <c r="N55" i="1"/>
  <c r="K49" i="1"/>
  <c r="K18" i="1"/>
  <c r="D31" i="1"/>
  <c r="J31" i="1"/>
  <c r="J13" i="1"/>
  <c r="G29" i="1"/>
  <c r="D49" i="1"/>
  <c r="N36" i="1"/>
  <c r="K2" i="1"/>
  <c r="N69" i="1"/>
  <c r="N10" i="1"/>
  <c r="H9" i="1"/>
  <c r="J8" i="1"/>
  <c r="E15" i="1"/>
  <c r="R15" i="1" s="1"/>
  <c r="X15" i="1" s="1"/>
  <c r="E26" i="1"/>
  <c r="C11" i="1"/>
  <c r="P11" i="1" s="1"/>
  <c r="W11" i="1" s="1"/>
  <c r="I17" i="1"/>
  <c r="I65" i="1"/>
  <c r="H45" i="1"/>
  <c r="J18" i="1"/>
  <c r="K48" i="1"/>
  <c r="E12" i="1"/>
  <c r="I5" i="1"/>
  <c r="E14" i="1"/>
  <c r="F28" i="1"/>
  <c r="S28" i="1" s="1"/>
  <c r="Y28" i="1" s="1"/>
  <c r="D28" i="1"/>
  <c r="E13" i="1"/>
  <c r="R13" i="1" s="1"/>
  <c r="X13" i="1" s="1"/>
  <c r="F16" i="1"/>
  <c r="D42" i="1"/>
  <c r="Q42" i="1" s="1"/>
  <c r="K27" i="1"/>
  <c r="B62" i="1"/>
  <c r="F53" i="1"/>
  <c r="D23" i="1"/>
  <c r="E24" i="1"/>
  <c r="R24" i="1" s="1"/>
  <c r="X24" i="1" s="1"/>
  <c r="M5" i="1"/>
  <c r="M8" i="1"/>
  <c r="G24" i="1"/>
  <c r="T24" i="1" s="1"/>
  <c r="J30" i="1"/>
  <c r="L48" i="1"/>
  <c r="F56" i="1"/>
  <c r="B21" i="1"/>
  <c r="L10" i="1"/>
  <c r="L30" i="1"/>
  <c r="L2" i="1"/>
  <c r="E16" i="1"/>
  <c r="N32" i="1"/>
  <c r="G4" i="1"/>
  <c r="T4" i="1" s="1"/>
  <c r="K50" i="1"/>
  <c r="I66" i="1"/>
  <c r="K28" i="1"/>
  <c r="E68" i="1"/>
  <c r="C3" i="1"/>
  <c r="F25" i="1"/>
  <c r="S25" i="1" s="1"/>
  <c r="Y25" i="1" s="1"/>
  <c r="G32" i="1"/>
  <c r="T32" i="1" s="1"/>
  <c r="F13" i="1"/>
  <c r="S13" i="1" s="1"/>
  <c r="Y13" i="1" s="1"/>
  <c r="M11" i="1"/>
  <c r="J19" i="1"/>
  <c r="C64" i="1"/>
  <c r="N23" i="1"/>
  <c r="J53" i="1"/>
  <c r="B45" i="1"/>
  <c r="H23" i="1"/>
  <c r="U23" i="1" s="1"/>
  <c r="Z23" i="1" s="1"/>
  <c r="H14" i="1"/>
  <c r="G15" i="1"/>
  <c r="T15" i="1" s="1"/>
  <c r="F23" i="1"/>
  <c r="S23" i="1" s="1"/>
  <c r="Y23" i="1" s="1"/>
  <c r="E29" i="1"/>
  <c r="K16" i="1"/>
  <c r="I47" i="1"/>
  <c r="C69" i="1"/>
  <c r="G13" i="1"/>
  <c r="T13" i="1" s="1"/>
  <c r="F36" i="1"/>
  <c r="N53" i="1"/>
  <c r="F32" i="1"/>
  <c r="K26" i="1"/>
  <c r="C27" i="1"/>
  <c r="J4" i="1"/>
  <c r="M33" i="1"/>
  <c r="I24" i="1"/>
  <c r="K61" i="1"/>
  <c r="M14" i="1"/>
  <c r="J15" i="1"/>
  <c r="H19" i="1"/>
  <c r="J11" i="1"/>
  <c r="L3" i="1"/>
  <c r="D6" i="1"/>
  <c r="Q6" i="1" s="1"/>
  <c r="J24" i="1"/>
  <c r="F9" i="1"/>
  <c r="D9" i="1"/>
  <c r="Q9" i="1" s="1"/>
  <c r="H57" i="1"/>
  <c r="U57" i="1" s="1"/>
  <c r="Z57" i="1" s="1"/>
  <c r="N20" i="1"/>
  <c r="D5" i="1"/>
  <c r="Q5" i="1" s="1"/>
  <c r="C26" i="1"/>
  <c r="D2" i="1"/>
  <c r="Q2" i="1" s="1"/>
  <c r="C7" i="1"/>
  <c r="P7" i="1" s="1"/>
  <c r="W7" i="1" s="1"/>
  <c r="H21" i="1"/>
  <c r="E19" i="1"/>
  <c r="R19" i="1" s="1"/>
  <c r="X19" i="1" s="1"/>
  <c r="E38" i="1"/>
  <c r="M64" i="1"/>
  <c r="M25" i="1"/>
  <c r="B49" i="1"/>
  <c r="B46" i="1"/>
  <c r="F21" i="1"/>
  <c r="S21" i="1" s="1"/>
  <c r="Y21" i="1" s="1"/>
  <c r="N17" i="1"/>
  <c r="L17" i="1"/>
  <c r="H4" i="1"/>
  <c r="U4" i="1" s="1"/>
  <c r="Z4" i="1" s="1"/>
  <c r="C20" i="1"/>
  <c r="P20" i="1" s="1"/>
  <c r="W20" i="1" s="1"/>
  <c r="C32" i="1"/>
  <c r="P32" i="1" s="1"/>
  <c r="W32" i="1" s="1"/>
  <c r="F65" i="1"/>
  <c r="M68" i="1"/>
  <c r="F26" i="1"/>
  <c r="S26" i="1" s="1"/>
  <c r="Y26" i="1" s="1"/>
  <c r="I67" i="1"/>
  <c r="G19" i="1"/>
  <c r="C5" i="1"/>
  <c r="P5" i="1" s="1"/>
  <c r="W5" i="1" s="1"/>
  <c r="E20" i="1"/>
  <c r="R20" i="1" s="1"/>
  <c r="X20" i="1" s="1"/>
  <c r="N15" i="1"/>
  <c r="K6" i="1"/>
  <c r="B3" i="1"/>
  <c r="K69" i="1"/>
  <c r="F27" i="1"/>
  <c r="D45" i="1"/>
  <c r="J34" i="1"/>
  <c r="L14" i="1"/>
  <c r="I12" i="1"/>
  <c r="M28" i="1"/>
  <c r="K12" i="1"/>
  <c r="F46" i="1"/>
  <c r="F41" i="1"/>
  <c r="H13" i="1"/>
  <c r="B47" i="1"/>
  <c r="L51" i="1"/>
  <c r="N30" i="1"/>
  <c r="J10" i="1"/>
  <c r="H10" i="1"/>
  <c r="U10" i="1" s="1"/>
  <c r="Z10" i="1" s="1"/>
  <c r="C23" i="1"/>
  <c r="N9" i="1"/>
  <c r="E69" i="1"/>
  <c r="R69" i="1" s="1"/>
  <c r="X69" i="1" s="1"/>
  <c r="H15" i="1"/>
  <c r="U15" i="1" s="1"/>
  <c r="Z15" i="1" s="1"/>
  <c r="N21" i="1"/>
  <c r="E48" i="1"/>
  <c r="R48" i="1" s="1"/>
  <c r="X48" i="1" s="1"/>
  <c r="H20" i="1"/>
  <c r="U20" i="1" s="1"/>
  <c r="Z20" i="1" s="1"/>
  <c r="J27" i="1"/>
  <c r="E11" i="1"/>
  <c r="R11" i="1" s="1"/>
  <c r="X11" i="1" s="1"/>
  <c r="E4" i="1"/>
  <c r="R4" i="1" s="1"/>
  <c r="X4" i="1" s="1"/>
  <c r="J26" i="1"/>
  <c r="C15" i="1"/>
  <c r="P15" i="1" s="1"/>
  <c r="W15" i="1" s="1"/>
  <c r="G42" i="1"/>
  <c r="C10" i="1"/>
  <c r="K40" i="1"/>
  <c r="C59" i="1"/>
  <c r="K32" i="1"/>
  <c r="N28" i="1"/>
  <c r="K22" i="1"/>
  <c r="H8" i="1"/>
  <c r="U8" i="1" s="1"/>
  <c r="Z8" i="1" s="1"/>
  <c r="D7" i="1"/>
  <c r="Q7" i="1" s="1"/>
  <c r="I23" i="1"/>
  <c r="B18" i="1"/>
  <c r="J47" i="1"/>
  <c r="I6" i="1"/>
  <c r="L27" i="1"/>
  <c r="I45" i="1"/>
  <c r="J54" i="1"/>
  <c r="L52" i="1"/>
  <c r="L47" i="1"/>
  <c r="K10" i="1"/>
  <c r="J39" i="1"/>
  <c r="F18" i="1"/>
  <c r="S18" i="1" s="1"/>
  <c r="Y18" i="1" s="1"/>
  <c r="N40" i="1"/>
  <c r="F49" i="1"/>
  <c r="B36" i="1"/>
  <c r="C37" i="1"/>
  <c r="C35" i="1"/>
  <c r="H66" i="1"/>
  <c r="U66" i="1" s="1"/>
  <c r="Z66" i="1" s="1"/>
  <c r="C36" i="1"/>
  <c r="M36" i="1"/>
  <c r="N70" i="1"/>
  <c r="B12" i="1"/>
  <c r="H54" i="1"/>
  <c r="U54" i="1" s="1"/>
  <c r="Z54" i="1" s="1"/>
  <c r="K17" i="1"/>
  <c r="L63" i="1"/>
  <c r="K41" i="1"/>
  <c r="G38" i="1"/>
  <c r="K67" i="1"/>
  <c r="E35" i="1"/>
  <c r="E8" i="1"/>
  <c r="G68" i="1"/>
  <c r="T68" i="1" s="1"/>
  <c r="J67" i="1"/>
  <c r="H59" i="1"/>
  <c r="H43" i="1"/>
  <c r="U43" i="1" s="1"/>
  <c r="Z43" i="1" s="1"/>
  <c r="M46" i="1"/>
  <c r="E44" i="1"/>
  <c r="E55" i="1"/>
  <c r="N49" i="1"/>
  <c r="J56" i="1"/>
  <c r="I39" i="1"/>
  <c r="F52" i="1"/>
  <c r="S52" i="1" s="1"/>
  <c r="Y52" i="1" s="1"/>
  <c r="J60" i="1"/>
  <c r="I56" i="1"/>
  <c r="B42" i="1"/>
  <c r="G62" i="1"/>
  <c r="G60" i="1"/>
  <c r="G2" i="1"/>
  <c r="T2" i="1" s="1"/>
  <c r="D62" i="1"/>
  <c r="B37" i="1"/>
  <c r="G14" i="1"/>
  <c r="T14" i="1" s="1"/>
  <c r="G57" i="1"/>
  <c r="K31" i="1"/>
  <c r="C14" i="1"/>
  <c r="P14" i="1" s="1"/>
  <c r="W14" i="1" s="1"/>
  <c r="F63" i="1"/>
  <c r="S63" i="1" s="1"/>
  <c r="Y63" i="1" s="1"/>
  <c r="N51" i="1"/>
  <c r="J33" i="1"/>
  <c r="G47" i="1"/>
  <c r="G54" i="1"/>
  <c r="B69" i="1"/>
  <c r="D70" i="1"/>
  <c r="H33" i="1"/>
  <c r="N48" i="1"/>
  <c r="B30" i="1"/>
  <c r="E2" i="1"/>
  <c r="R2" i="1" s="1"/>
  <c r="X2" i="1" s="1"/>
  <c r="G44" i="1"/>
  <c r="E64" i="1"/>
  <c r="E5" i="1"/>
  <c r="R5" i="1" s="1"/>
  <c r="X5" i="1" s="1"/>
  <c r="E51" i="1"/>
  <c r="N26" i="1"/>
  <c r="M9" i="1"/>
  <c r="M54" i="1"/>
  <c r="K34" i="1"/>
  <c r="D41" i="1"/>
  <c r="E47" i="1"/>
  <c r="K35" i="1"/>
  <c r="K44" i="1"/>
  <c r="I26" i="1"/>
  <c r="K45" i="1"/>
  <c r="I69" i="1"/>
  <c r="D52" i="1"/>
  <c r="Q52" i="1" s="1"/>
  <c r="D21" i="1"/>
  <c r="Q21" i="1" s="1"/>
  <c r="M65" i="1"/>
  <c r="F24" i="1"/>
  <c r="S24" i="1" s="1"/>
  <c r="Y24" i="1" s="1"/>
  <c r="F45" i="1"/>
  <c r="F54" i="1"/>
  <c r="F59" i="1"/>
  <c r="B54" i="1"/>
  <c r="C44" i="1"/>
  <c r="E40" i="1"/>
  <c r="R40" i="1" s="1"/>
  <c r="X40" i="1" s="1"/>
  <c r="L37" i="1"/>
  <c r="J57" i="1"/>
  <c r="B60" i="1"/>
  <c r="B23" i="1"/>
  <c r="N24" i="1"/>
  <c r="J68" i="1"/>
  <c r="E63" i="1"/>
  <c r="E65" i="1"/>
  <c r="C39" i="1"/>
  <c r="P39" i="1" s="1"/>
  <c r="W39" i="1" s="1"/>
  <c r="D67" i="1"/>
  <c r="Q67" i="1" s="1"/>
  <c r="G53" i="1"/>
  <c r="C18" i="1"/>
  <c r="P18" i="1" s="1"/>
  <c r="W18" i="1" s="1"/>
  <c r="G52" i="1"/>
  <c r="N42" i="1"/>
  <c r="C61" i="1"/>
  <c r="F67" i="1"/>
  <c r="D36" i="1"/>
  <c r="L67" i="1"/>
  <c r="F12" i="1"/>
  <c r="S12" i="1" s="1"/>
  <c r="Y12" i="1" s="1"/>
  <c r="H70" i="1"/>
  <c r="U70" i="1" s="1"/>
  <c r="Z70" i="1" s="1"/>
  <c r="H53" i="1"/>
  <c r="U53" i="1" s="1"/>
  <c r="Z53" i="1" s="1"/>
  <c r="C58" i="1"/>
  <c r="L62" i="1"/>
  <c r="H58" i="1"/>
  <c r="F47" i="1"/>
  <c r="S47" i="1" s="1"/>
  <c r="Y47" i="1" s="1"/>
  <c r="E67" i="1"/>
  <c r="R67" i="1" s="1"/>
  <c r="X67" i="1" s="1"/>
  <c r="B66" i="1"/>
  <c r="I44" i="1"/>
  <c r="C48" i="1"/>
  <c r="C41" i="1"/>
  <c r="B59" i="1"/>
  <c r="G11" i="1"/>
  <c r="T11" i="1" s="1"/>
  <c r="K66" i="1"/>
  <c r="F50" i="1"/>
  <c r="K62" i="1"/>
  <c r="L43" i="1"/>
  <c r="E57" i="1"/>
  <c r="I43" i="1"/>
  <c r="M57" i="1"/>
  <c r="D59" i="1"/>
  <c r="Q59" i="1" s="1"/>
  <c r="D26" i="1"/>
  <c r="Q26" i="1" s="1"/>
  <c r="I55" i="1"/>
  <c r="C62" i="1"/>
  <c r="J70" i="1"/>
  <c r="L39" i="1"/>
  <c r="K51" i="1"/>
  <c r="B44" i="1"/>
  <c r="J62" i="1"/>
  <c r="E54" i="1"/>
  <c r="G65" i="1"/>
  <c r="T65" i="1" s="1"/>
  <c r="F70" i="1"/>
  <c r="L31" i="1"/>
  <c r="I51" i="1"/>
  <c r="C38" i="1"/>
  <c r="N68" i="1"/>
  <c r="B5" i="1"/>
  <c r="B61" i="1"/>
  <c r="J44" i="1"/>
  <c r="H3" i="1"/>
  <c r="U3" i="1" s="1"/>
  <c r="Z3" i="1" s="1"/>
  <c r="D64" i="1"/>
  <c r="L32" i="1"/>
  <c r="L38" i="1"/>
  <c r="B27" i="1"/>
  <c r="L69" i="1"/>
  <c r="D56" i="1"/>
  <c r="Q56" i="1" s="1"/>
  <c r="F51" i="1"/>
  <c r="S51" i="1" s="1"/>
  <c r="Y51" i="1" s="1"/>
  <c r="L59" i="1"/>
  <c r="C43" i="1"/>
  <c r="P43" i="1" s="1"/>
  <c r="W43" i="1" s="1"/>
  <c r="L55" i="1"/>
  <c r="D37" i="1"/>
  <c r="Q37" i="1" s="1"/>
  <c r="K43" i="1"/>
  <c r="C46" i="1"/>
  <c r="E46" i="1"/>
  <c r="G43" i="1"/>
  <c r="B32" i="1"/>
  <c r="B67" i="1"/>
  <c r="K68" i="1"/>
  <c r="N52" i="1"/>
  <c r="M62" i="1"/>
  <c r="K65" i="1"/>
  <c r="B25" i="1"/>
  <c r="B10" i="1"/>
  <c r="J23" i="1"/>
  <c r="K59" i="1"/>
  <c r="H39" i="1"/>
  <c r="K60" i="1"/>
  <c r="B28" i="1"/>
  <c r="B8" i="1"/>
  <c r="L61" i="1"/>
  <c r="I38" i="1"/>
  <c r="M59" i="1"/>
  <c r="K63" i="1"/>
  <c r="M67" i="1"/>
  <c r="L66" i="1"/>
  <c r="L65" i="1"/>
  <c r="G48" i="1"/>
  <c r="F66" i="1"/>
  <c r="S66" i="1" s="1"/>
  <c r="Y66" i="1" s="1"/>
  <c r="N45" i="1"/>
  <c r="B39" i="1"/>
  <c r="N33" i="1"/>
  <c r="F10" i="1"/>
  <c r="S10" i="1" s="1"/>
  <c r="Y10" i="1" s="1"/>
  <c r="G49" i="1"/>
  <c r="B9" i="1"/>
  <c r="C65" i="1"/>
  <c r="P65" i="1" s="1"/>
  <c r="W65" i="1" s="1"/>
  <c r="L35" i="1"/>
  <c r="M52" i="1"/>
  <c r="J41" i="1"/>
  <c r="I22" i="1"/>
  <c r="G58" i="1"/>
  <c r="C50" i="1"/>
  <c r="D66" i="1"/>
  <c r="I52" i="1"/>
  <c r="F39" i="1"/>
  <c r="S39" i="1" s="1"/>
  <c r="Y39" i="1" s="1"/>
  <c r="E61" i="1"/>
  <c r="R61" i="1" s="1"/>
  <c r="X61" i="1" s="1"/>
  <c r="N13" i="1"/>
  <c r="D48" i="1"/>
  <c r="D10" i="1"/>
  <c r="Q10" i="1" s="1"/>
  <c r="G70" i="1"/>
  <c r="M61" i="1"/>
  <c r="F35" i="1"/>
  <c r="S35" i="1" s="1"/>
  <c r="Y35" i="1" s="1"/>
  <c r="M19" i="1"/>
  <c r="H49" i="1"/>
  <c r="U49" i="1" s="1"/>
  <c r="Z49" i="1" s="1"/>
  <c r="I63" i="1"/>
  <c r="B26" i="1"/>
  <c r="H11" i="1"/>
  <c r="U11" i="1" s="1"/>
  <c r="Z11" i="1" s="1"/>
  <c r="F57" i="1"/>
  <c r="S57" i="1" s="1"/>
  <c r="Y57" i="1" s="1"/>
  <c r="I57" i="1"/>
  <c r="N63" i="1"/>
  <c r="D47" i="1"/>
  <c r="Q47" i="1" s="1"/>
  <c r="K47" i="1"/>
  <c r="H40" i="1"/>
  <c r="U40" i="1" s="1"/>
  <c r="Z40" i="1" s="1"/>
  <c r="K8" i="1"/>
  <c r="I60" i="1"/>
  <c r="M55" i="1"/>
  <c r="H61" i="1"/>
  <c r="B15" i="1"/>
  <c r="J35" i="1"/>
  <c r="I68" i="1"/>
  <c r="E36" i="1"/>
  <c r="M51" i="1"/>
  <c r="M7" i="1"/>
  <c r="K52" i="1"/>
  <c r="E45" i="1"/>
  <c r="R45" i="1" s="1"/>
  <c r="X45" i="1" s="1"/>
  <c r="M41" i="1"/>
  <c r="D44" i="1"/>
  <c r="Q44" i="1" s="1"/>
  <c r="G51" i="1"/>
  <c r="D33" i="1"/>
  <c r="Q33" i="1" s="1"/>
  <c r="I3" i="1"/>
  <c r="I37" i="1"/>
  <c r="C55" i="1"/>
  <c r="P55" i="1" s="1"/>
  <c r="W55" i="1" s="1"/>
  <c r="M37" i="1"/>
  <c r="J55" i="1"/>
  <c r="G50" i="1"/>
  <c r="F30" i="1"/>
  <c r="S30" i="1" s="1"/>
  <c r="Y30" i="1" s="1"/>
  <c r="L36" i="1"/>
  <c r="J66" i="1"/>
  <c r="F8" i="1"/>
  <c r="S8" i="1" s="1"/>
  <c r="Y8" i="1" s="1"/>
  <c r="C42" i="1"/>
  <c r="N59" i="1"/>
  <c r="N14" i="1"/>
  <c r="H68" i="1"/>
  <c r="U68" i="1" s="1"/>
  <c r="Z68" i="1" s="1"/>
  <c r="B14" i="1"/>
  <c r="G59" i="1"/>
  <c r="T59" i="1" s="1"/>
  <c r="B35" i="1"/>
  <c r="G56" i="1"/>
  <c r="C47" i="1"/>
  <c r="P47" i="1" s="1"/>
  <c r="W47" i="1" s="1"/>
  <c r="B29" i="1"/>
  <c r="B6" i="1"/>
  <c r="M50" i="1"/>
  <c r="C54" i="1"/>
  <c r="F64" i="1"/>
  <c r="C49" i="1"/>
  <c r="K29" i="1"/>
  <c r="B7" i="1"/>
  <c r="L41" i="1"/>
  <c r="M29" i="1"/>
  <c r="L58" i="1"/>
  <c r="K46" i="1"/>
  <c r="H27" i="1"/>
  <c r="U27" i="1" s="1"/>
  <c r="Z27" i="1" s="1"/>
  <c r="H63" i="1"/>
  <c r="U63" i="1" s="1"/>
  <c r="Z63" i="1" s="1"/>
  <c r="H47" i="1"/>
  <c r="H36" i="1"/>
  <c r="U36" i="1" s="1"/>
  <c r="Z36" i="1" s="1"/>
  <c r="L70" i="1"/>
  <c r="J48" i="1"/>
  <c r="J40" i="1"/>
  <c r="K14" i="1"/>
  <c r="B24" i="1"/>
  <c r="D68" i="1"/>
  <c r="Q68" i="1" s="1"/>
  <c r="I35" i="1"/>
  <c r="D17" i="1"/>
  <c r="H46" i="1"/>
  <c r="J36" i="1"/>
  <c r="I4" i="1"/>
  <c r="M22" i="1"/>
  <c r="G40" i="1"/>
  <c r="F48" i="1"/>
  <c r="S48" i="1" s="1"/>
  <c r="Y48" i="1" s="1"/>
  <c r="E66" i="1"/>
  <c r="R66" i="1" s="1"/>
  <c r="X66" i="1" s="1"/>
  <c r="N41" i="1"/>
  <c r="D39" i="1"/>
  <c r="Q39" i="1" s="1"/>
  <c r="C22" i="1"/>
  <c r="P22" i="1" s="1"/>
  <c r="W22" i="1" s="1"/>
  <c r="H52" i="1"/>
  <c r="U52" i="1" s="1"/>
  <c r="Z52" i="1" s="1"/>
  <c r="M38" i="1"/>
  <c r="C68" i="1"/>
  <c r="P68" i="1" s="1"/>
  <c r="W68" i="1" s="1"/>
  <c r="B64" i="1"/>
  <c r="C60" i="1"/>
  <c r="P60" i="1" s="1"/>
  <c r="W60" i="1" s="1"/>
  <c r="K42" i="1"/>
  <c r="I61" i="1"/>
  <c r="B2" i="1"/>
  <c r="K53" i="1"/>
  <c r="L49" i="1"/>
  <c r="E32" i="1"/>
  <c r="R32" i="1" s="1"/>
  <c r="X32" i="1" s="1"/>
  <c r="J69" i="1"/>
  <c r="M53" i="1"/>
  <c r="K56" i="1"/>
  <c r="N62" i="1"/>
  <c r="G33" i="1"/>
  <c r="T33" i="1" s="1"/>
  <c r="L16" i="1"/>
  <c r="B55" i="1"/>
  <c r="H34" i="1"/>
  <c r="U34" i="1" s="1"/>
  <c r="Z34" i="1" s="1"/>
  <c r="D63" i="1"/>
  <c r="Q63" i="1" s="1"/>
  <c r="D60" i="1"/>
  <c r="Q60" i="1" s="1"/>
  <c r="D43" i="1"/>
  <c r="J45" i="1"/>
  <c r="N61" i="1"/>
  <c r="L44" i="1"/>
  <c r="H44" i="1"/>
  <c r="F5" i="1"/>
  <c r="S5" i="1" s="1"/>
  <c r="Y5" i="1" s="1"/>
  <c r="H64" i="1"/>
  <c r="U64" i="1" s="1"/>
  <c r="Z64" i="1" s="1"/>
  <c r="J46" i="1"/>
  <c r="H50" i="1"/>
  <c r="B50" i="1"/>
  <c r="B11" i="1"/>
  <c r="H69" i="1"/>
  <c r="U69" i="1" s="1"/>
  <c r="Z69" i="1" s="1"/>
  <c r="J50" i="1"/>
  <c r="B41" i="1"/>
  <c r="M34" i="1"/>
  <c r="L64" i="1"/>
  <c r="L54" i="1"/>
  <c r="K38" i="1"/>
  <c r="M70" i="1"/>
  <c r="K55" i="1"/>
  <c r="K39" i="1"/>
  <c r="F6" i="1"/>
  <c r="S6" i="1" s="1"/>
  <c r="Y6" i="1" s="1"/>
  <c r="H65" i="1"/>
  <c r="B68" i="1"/>
  <c r="L60" i="1"/>
  <c r="G66" i="1"/>
  <c r="E41" i="1"/>
  <c r="R41" i="1" s="1"/>
  <c r="X41" i="1" s="1"/>
  <c r="M58" i="1"/>
  <c r="G45" i="1"/>
  <c r="J28" i="1"/>
  <c r="B19" i="1"/>
  <c r="N50" i="1"/>
  <c r="I16" i="1"/>
  <c r="D54" i="1"/>
  <c r="Q54" i="1" s="1"/>
  <c r="N46" i="1"/>
  <c r="N19" i="1"/>
  <c r="H24" i="1"/>
  <c r="U24" i="1" s="1"/>
  <c r="Z24" i="1" s="1"/>
  <c r="N65" i="1"/>
  <c r="J49" i="1"/>
  <c r="B63" i="1"/>
  <c r="I36" i="1"/>
  <c r="G41" i="1"/>
  <c r="T41" i="1" s="1"/>
  <c r="M42" i="1"/>
  <c r="M40" i="1"/>
  <c r="J58" i="1"/>
  <c r="C67" i="1"/>
  <c r="P67" i="1" s="1"/>
  <c r="W67" i="1" s="1"/>
  <c r="F40" i="1"/>
  <c r="S40" i="1" s="1"/>
  <c r="Y40" i="1" s="1"/>
  <c r="K54" i="1"/>
  <c r="M44" i="1"/>
  <c r="B38" i="1"/>
  <c r="E49" i="1"/>
  <c r="R49" i="1" s="1"/>
  <c r="X49" i="1" s="1"/>
  <c r="H42" i="1"/>
  <c r="U42" i="1" s="1"/>
  <c r="Z42" i="1" s="1"/>
  <c r="B16" i="1"/>
  <c r="K9" i="1"/>
  <c r="J14" i="1"/>
  <c r="D69" i="1"/>
  <c r="Q69" i="1" s="1"/>
  <c r="C57" i="1"/>
  <c r="P57" i="1" s="1"/>
  <c r="W57" i="1" s="1"/>
  <c r="L42" i="1"/>
  <c r="E50" i="1"/>
  <c r="R50" i="1" s="1"/>
  <c r="X50" i="1" s="1"/>
  <c r="H55" i="1"/>
  <c r="U55" i="1" s="1"/>
  <c r="Z55" i="1" s="1"/>
  <c r="C66" i="1"/>
  <c r="P66" i="1" s="1"/>
  <c r="W66" i="1" s="1"/>
  <c r="C19" i="1"/>
  <c r="P19" i="1" s="1"/>
  <c r="W19" i="1" s="1"/>
  <c r="J38" i="1"/>
  <c r="B56" i="1"/>
  <c r="F69" i="1"/>
  <c r="S69" i="1" s="1"/>
  <c r="Y69" i="1" s="1"/>
  <c r="B51" i="1"/>
  <c r="E30" i="1"/>
  <c r="R30" i="1" s="1"/>
  <c r="X30" i="1" s="1"/>
  <c r="L46" i="1"/>
  <c r="B52" i="1"/>
  <c r="M60" i="1"/>
  <c r="F42" i="1"/>
  <c r="S42" i="1" s="1"/>
  <c r="Y42" i="1" s="1"/>
  <c r="B43" i="1"/>
  <c r="N38" i="1"/>
  <c r="G46" i="1"/>
  <c r="T46" i="1" s="1"/>
  <c r="H35" i="1"/>
  <c r="C53" i="1"/>
  <c r="C40" i="1"/>
  <c r="D50" i="1"/>
  <c r="Q50" i="1" s="1"/>
  <c r="G55" i="1"/>
  <c r="T55" i="1" s="1"/>
  <c r="N7" i="1"/>
  <c r="D57" i="1"/>
  <c r="Q57" i="1" s="1"/>
  <c r="J3" i="1"/>
  <c r="C30" i="1"/>
  <c r="P30" i="1" s="1"/>
  <c r="W30" i="1" s="1"/>
  <c r="L53" i="1"/>
  <c r="B65" i="1"/>
  <c r="M63" i="1"/>
  <c r="M39" i="1"/>
  <c r="B53" i="1"/>
  <c r="J61" i="1"/>
  <c r="D14" i="1"/>
  <c r="Q14" i="1" s="1"/>
  <c r="D55" i="1"/>
  <c r="Q55" i="1" s="1"/>
  <c r="F37" i="1"/>
  <c r="S37" i="1" s="1"/>
  <c r="Y37" i="1" s="1"/>
  <c r="L45" i="1"/>
  <c r="L56" i="1"/>
  <c r="I59" i="1"/>
  <c r="N67" i="1"/>
  <c r="E21" i="1"/>
  <c r="R21" i="1" s="1"/>
  <c r="X21" i="1" s="1"/>
  <c r="M56" i="1"/>
  <c r="M66" i="1"/>
  <c r="L50" i="1"/>
  <c r="F43" i="1"/>
  <c r="S43" i="1" s="1"/>
  <c r="Y43" i="1" s="1"/>
  <c r="J64" i="1"/>
  <c r="H18" i="1"/>
  <c r="U18" i="1" s="1"/>
  <c r="Z18" i="1" s="1"/>
  <c r="D46" i="1"/>
  <c r="Q46" i="1" s="1"/>
  <c r="G61" i="1"/>
  <c r="T61" i="1" s="1"/>
  <c r="B4" i="1"/>
  <c r="D3" i="1"/>
  <c r="Q3" i="1" s="1"/>
  <c r="B58" i="1"/>
  <c r="H48" i="1"/>
  <c r="U48" i="1" s="1"/>
  <c r="Z48" i="1" s="1"/>
  <c r="L22" i="1"/>
  <c r="I40" i="1"/>
  <c r="B20" i="1"/>
  <c r="B17" i="1"/>
  <c r="I27" i="1"/>
  <c r="C34" i="1"/>
  <c r="P34" i="1" s="1"/>
  <c r="W34" i="1" s="1"/>
  <c r="I50" i="1"/>
  <c r="H67" i="1"/>
  <c r="U67" i="1" s="1"/>
  <c r="Z67" i="1" s="1"/>
  <c r="N39" i="1"/>
  <c r="I53" i="1"/>
  <c r="E33" i="1"/>
  <c r="R33" i="1" s="1"/>
  <c r="X33" i="1" s="1"/>
  <c r="I62" i="1"/>
  <c r="D51" i="1"/>
  <c r="Q51" i="1" s="1"/>
  <c r="N5" i="1"/>
  <c r="K64" i="1"/>
  <c r="M69" i="1"/>
  <c r="K36" i="1"/>
  <c r="F62" i="1"/>
  <c r="S62" i="1" s="1"/>
  <c r="Y62" i="1" s="1"/>
  <c r="I46" i="1"/>
  <c r="K57" i="1"/>
  <c r="I10" i="1"/>
  <c r="J43" i="1"/>
  <c r="H56" i="1"/>
  <c r="H62" i="1"/>
  <c r="U62" i="1" s="1"/>
  <c r="Z62" i="1" s="1"/>
  <c r="K70" i="1"/>
  <c r="E52" i="1"/>
  <c r="R52" i="1" s="1"/>
  <c r="X52" i="1" s="1"/>
  <c r="H41" i="1"/>
  <c r="U41" i="1" s="1"/>
  <c r="Z41" i="1" s="1"/>
  <c r="I70" i="1"/>
  <c r="G64" i="1"/>
  <c r="T64" i="1" s="1"/>
  <c r="E60" i="1"/>
  <c r="R60" i="1" s="1"/>
  <c r="X60" i="1" s="1"/>
  <c r="J65" i="1"/>
  <c r="M49" i="1"/>
  <c r="F38" i="1"/>
  <c r="S38" i="1" s="1"/>
  <c r="Y38" i="1" s="1"/>
  <c r="N56" i="1"/>
  <c r="B22" i="1"/>
  <c r="L34" i="1"/>
  <c r="N44" i="1"/>
  <c r="I49" i="1"/>
  <c r="F55" i="1"/>
  <c r="S55" i="1" s="1"/>
  <c r="Y55" i="1" s="1"/>
  <c r="G67" i="1"/>
  <c r="T67" i="1" s="1"/>
  <c r="M47" i="1"/>
  <c r="B33" i="1"/>
  <c r="K58" i="1"/>
  <c r="D65" i="1"/>
  <c r="Q65" i="1" s="1"/>
  <c r="C63" i="1"/>
  <c r="P63" i="1" s="1"/>
  <c r="W63" i="1" s="1"/>
  <c r="D58" i="1"/>
  <c r="Q58" i="1" s="1"/>
  <c r="C33" i="1"/>
  <c r="P33" i="1" s="1"/>
  <c r="W33" i="1" s="1"/>
  <c r="E53" i="1"/>
  <c r="R53" i="1" s="1"/>
  <c r="X53" i="1" s="1"/>
  <c r="E27" i="1"/>
  <c r="R27" i="1" s="1"/>
  <c r="X27" i="1" s="1"/>
  <c r="M35" i="1"/>
  <c r="C52" i="1"/>
  <c r="P52" i="1" s="1"/>
  <c r="W52" i="1" s="1"/>
  <c r="N35" i="1"/>
  <c r="H12" i="1"/>
  <c r="U12" i="1" s="1"/>
  <c r="Z12" i="1" s="1"/>
  <c r="D53" i="1"/>
  <c r="Q53" i="1" s="1"/>
  <c r="K37" i="1"/>
  <c r="I13" i="1"/>
  <c r="I48" i="1"/>
  <c r="C56" i="1"/>
  <c r="P56" i="1" s="1"/>
  <c r="W56" i="1" s="1"/>
  <c r="I41" i="1"/>
  <c r="C70" i="1"/>
  <c r="P70" i="1" s="1"/>
  <c r="W70" i="1" s="1"/>
  <c r="L68" i="1"/>
  <c r="I42" i="1"/>
  <c r="J17" i="1"/>
  <c r="N25" i="1"/>
  <c r="D40" i="1"/>
  <c r="Q40" i="1" s="1"/>
  <c r="E70" i="1"/>
  <c r="R70" i="1" s="1"/>
  <c r="X70" i="1" s="1"/>
  <c r="G35" i="1"/>
  <c r="T35" i="1" s="1"/>
  <c r="N60" i="1"/>
  <c r="G69" i="1"/>
  <c r="T69" i="1" s="1"/>
  <c r="N58" i="1"/>
  <c r="D38" i="1"/>
  <c r="Q38" i="1" s="1"/>
  <c r="C45" i="1"/>
  <c r="P45" i="1" s="1"/>
  <c r="W45" i="1" s="1"/>
  <c r="G39" i="1"/>
  <c r="T39" i="1" s="1"/>
  <c r="I29" i="1"/>
  <c r="M45" i="1"/>
  <c r="B31" i="1"/>
  <c r="C51" i="1"/>
  <c r="P51" i="1" s="1"/>
  <c r="W51" i="1" s="1"/>
  <c r="M43" i="1"/>
  <c r="N47" i="1"/>
  <c r="F22" i="1"/>
  <c r="S22" i="1" s="1"/>
  <c r="Y22" i="1" s="1"/>
  <c r="L9" i="1"/>
  <c r="M48" i="1"/>
  <c r="I54" i="1"/>
  <c r="I58" i="1"/>
  <c r="I64" i="1"/>
  <c r="G37" i="1"/>
  <c r="T37" i="1" s="1"/>
  <c r="F68" i="1"/>
  <c r="S68" i="1" s="1"/>
  <c r="Y68" i="1" s="1"/>
  <c r="AA70" i="12" l="1"/>
  <c r="AD70" i="1"/>
  <c r="AC56" i="1"/>
  <c r="Z56" i="12"/>
  <c r="AD60" i="1"/>
  <c r="AA60" i="12"/>
  <c r="AD52" i="1"/>
  <c r="AA52" i="12"/>
  <c r="AE62" i="1"/>
  <c r="AB62" i="12"/>
  <c r="X62" i="12" s="1"/>
  <c r="AC34" i="1"/>
  <c r="Z34" i="12"/>
  <c r="AF18" i="1"/>
  <c r="AC18" i="12"/>
  <c r="AC30" i="1"/>
  <c r="Z30" i="12"/>
  <c r="U35" i="1"/>
  <c r="Z35" i="1" s="1"/>
  <c r="AB42" i="12"/>
  <c r="X42" i="12" s="1"/>
  <c r="AE42" i="1"/>
  <c r="AA30" i="12"/>
  <c r="AD30" i="1"/>
  <c r="AD50" i="1"/>
  <c r="AA50" i="12"/>
  <c r="AD49" i="1"/>
  <c r="AA49" i="12"/>
  <c r="AE40" i="1"/>
  <c r="AB40" i="12"/>
  <c r="X40" i="12" s="1"/>
  <c r="AA41" i="12"/>
  <c r="AD41" i="1"/>
  <c r="U65" i="1"/>
  <c r="Z65" i="1" s="1"/>
  <c r="AF64" i="1"/>
  <c r="AC64" i="12"/>
  <c r="Y64" i="12" s="1"/>
  <c r="Z22" i="12"/>
  <c r="AC22" i="1"/>
  <c r="AB48" i="12"/>
  <c r="X48" i="12" s="1"/>
  <c r="AE48" i="1"/>
  <c r="AC63" i="12"/>
  <c r="Y63" i="12" s="1"/>
  <c r="AF63" i="1"/>
  <c r="P49" i="1"/>
  <c r="W49" i="1" s="1"/>
  <c r="AE35" i="1"/>
  <c r="AB35" i="12"/>
  <c r="X35" i="12" s="1"/>
  <c r="Q48" i="1"/>
  <c r="AC65" i="1"/>
  <c r="Z65" i="12"/>
  <c r="T48" i="1"/>
  <c r="P46" i="1"/>
  <c r="W46" i="1" s="1"/>
  <c r="Z43" i="12"/>
  <c r="AC43" i="1"/>
  <c r="Q64" i="1"/>
  <c r="U58" i="1"/>
  <c r="Z58" i="1" s="1"/>
  <c r="AF70" i="1"/>
  <c r="AC70" i="12"/>
  <c r="Y70" i="12" s="1"/>
  <c r="S67" i="1"/>
  <c r="Y67" i="1" s="1"/>
  <c r="AC18" i="1"/>
  <c r="Z18" i="12"/>
  <c r="R65" i="1"/>
  <c r="X65" i="1" s="1"/>
  <c r="AD40" i="1"/>
  <c r="AA40" i="12"/>
  <c r="S54" i="1"/>
  <c r="Y54" i="1" s="1"/>
  <c r="Q41" i="1"/>
  <c r="T44" i="1"/>
  <c r="U33" i="1"/>
  <c r="Z33" i="1" s="1"/>
  <c r="T47" i="1"/>
  <c r="Z14" i="12"/>
  <c r="AC14" i="1"/>
  <c r="T62" i="1"/>
  <c r="AB52" i="12"/>
  <c r="X52" i="12" s="1"/>
  <c r="AE52" i="1"/>
  <c r="R55" i="1"/>
  <c r="X55" i="1" s="1"/>
  <c r="U59" i="1"/>
  <c r="Z59" i="1" s="1"/>
  <c r="R35" i="1"/>
  <c r="X35" i="1" s="1"/>
  <c r="P35" i="1"/>
  <c r="W35" i="1" s="1"/>
  <c r="P10" i="1"/>
  <c r="W10" i="1" s="1"/>
  <c r="AA4" i="12"/>
  <c r="AD4" i="1"/>
  <c r="AD48" i="1"/>
  <c r="AA48" i="12"/>
  <c r="S41" i="1"/>
  <c r="Y41" i="1" s="1"/>
  <c r="S27" i="1"/>
  <c r="Y27" i="1" s="1"/>
  <c r="Z32" i="12"/>
  <c r="AC32" i="1"/>
  <c r="U21" i="1"/>
  <c r="Z21" i="1" s="1"/>
  <c r="S9" i="1"/>
  <c r="Y9" i="1" s="1"/>
  <c r="P27" i="1"/>
  <c r="W27" i="1" s="1"/>
  <c r="S36" i="1"/>
  <c r="Y36" i="1" s="1"/>
  <c r="U14" i="1"/>
  <c r="Z14" i="1" s="1"/>
  <c r="AB13" i="12"/>
  <c r="AE13" i="1"/>
  <c r="R68" i="1"/>
  <c r="X68" i="1" s="1"/>
  <c r="AA13" i="12"/>
  <c r="AD13" i="1"/>
  <c r="U45" i="1"/>
  <c r="Z45" i="1" s="1"/>
  <c r="R26" i="1"/>
  <c r="X26" i="1" s="1"/>
  <c r="Q49" i="1"/>
  <c r="Q31" i="1"/>
  <c r="T5" i="1"/>
  <c r="U51" i="1"/>
  <c r="Z51" i="1" s="1"/>
  <c r="S2" i="1"/>
  <c r="Y2" i="1" s="1"/>
  <c r="AB33" i="12"/>
  <c r="X33" i="12" s="1"/>
  <c r="AE33" i="1"/>
  <c r="S61" i="1"/>
  <c r="Y61" i="1" s="1"/>
  <c r="R22" i="1"/>
  <c r="X22" i="1" s="1"/>
  <c r="Q24" i="1"/>
  <c r="AE20" i="1"/>
  <c r="AB20" i="12"/>
  <c r="Q34" i="1"/>
  <c r="S17" i="1"/>
  <c r="Y17" i="1" s="1"/>
  <c r="R10" i="1"/>
  <c r="X10" i="1" s="1"/>
  <c r="U17" i="1"/>
  <c r="Z17" i="1" s="1"/>
  <c r="R58" i="1"/>
  <c r="X58" i="1" s="1"/>
  <c r="S29" i="1"/>
  <c r="Y29" i="1" s="1"/>
  <c r="S11" i="1"/>
  <c r="Y11" i="1" s="1"/>
  <c r="R7" i="1"/>
  <c r="X7" i="1" s="1"/>
  <c r="T7" i="1"/>
  <c r="S15" i="1"/>
  <c r="Y15" i="1" s="1"/>
  <c r="T17" i="1"/>
  <c r="U5" i="1"/>
  <c r="Z5" i="1" s="1"/>
  <c r="R3" i="1"/>
  <c r="X3" i="1" s="1"/>
  <c r="U26" i="1"/>
  <c r="Z26" i="1" s="1"/>
  <c r="U30" i="1"/>
  <c r="Z30" i="1" s="1"/>
  <c r="T3" i="1"/>
  <c r="Q25" i="1"/>
  <c r="L818" i="14"/>
  <c r="E818" i="14" s="1"/>
  <c r="G818" i="14"/>
  <c r="Q28" i="20"/>
  <c r="Q44" i="20"/>
  <c r="Q50" i="20"/>
  <c r="Q25" i="20"/>
  <c r="Q33" i="20"/>
  <c r="Q42" i="20"/>
  <c r="Q49" i="20"/>
  <c r="Q52" i="20"/>
  <c r="Q39" i="20"/>
  <c r="Q23" i="20"/>
  <c r="Q41" i="20"/>
  <c r="Q20" i="20"/>
  <c r="Q26" i="20"/>
  <c r="Q34" i="20"/>
  <c r="Q47" i="20"/>
  <c r="Q31" i="20"/>
  <c r="Q36" i="20"/>
  <c r="Q22" i="20"/>
  <c r="Q48" i="20"/>
  <c r="Q51" i="20"/>
  <c r="Q27" i="20"/>
  <c r="Q46" i="20"/>
  <c r="Q53" i="20"/>
  <c r="Q30" i="20"/>
  <c r="Q32" i="20"/>
  <c r="Q21" i="20"/>
  <c r="Q29" i="20"/>
  <c r="Q24" i="20"/>
  <c r="Q37" i="20"/>
  <c r="Q45" i="20"/>
  <c r="Q43" i="20"/>
  <c r="Q35" i="20"/>
  <c r="Q38" i="20"/>
  <c r="Q40" i="20"/>
  <c r="E59" i="16"/>
  <c r="H163" i="16"/>
  <c r="H185" i="16"/>
  <c r="H176" i="16"/>
  <c r="H98" i="16"/>
  <c r="E68" i="16"/>
  <c r="E75" i="16"/>
  <c r="E141" i="16"/>
  <c r="E125" i="16"/>
  <c r="E20" i="16"/>
  <c r="E30" i="16"/>
  <c r="H33" i="16"/>
  <c r="E152" i="16"/>
  <c r="H69" i="16"/>
  <c r="H88" i="16"/>
  <c r="E25" i="16"/>
  <c r="E66" i="16"/>
  <c r="H198" i="16"/>
  <c r="H95" i="16"/>
  <c r="H178" i="16"/>
  <c r="E145" i="16"/>
  <c r="E167" i="16"/>
  <c r="H65" i="16"/>
  <c r="E171" i="16"/>
  <c r="H55" i="16"/>
  <c r="H170" i="16"/>
  <c r="H189" i="16"/>
  <c r="E193" i="16"/>
  <c r="E120" i="16"/>
  <c r="E82" i="16"/>
  <c r="H26" i="16"/>
  <c r="E17" i="16"/>
  <c r="E155" i="16"/>
  <c r="E204" i="16"/>
  <c r="H87" i="16"/>
  <c r="H18" i="16"/>
  <c r="E74" i="16"/>
  <c r="H166" i="16"/>
  <c r="H63" i="16"/>
  <c r="E27" i="16"/>
  <c r="H10" i="16"/>
  <c r="E114" i="16"/>
  <c r="E5" i="16"/>
  <c r="E60" i="16"/>
  <c r="H153" i="16"/>
  <c r="E190" i="16"/>
  <c r="E103" i="16"/>
  <c r="E139" i="16"/>
  <c r="E42" i="16"/>
  <c r="E157" i="16"/>
  <c r="H6" i="16"/>
  <c r="E95" i="16"/>
  <c r="E147" i="16"/>
  <c r="H38" i="16"/>
  <c r="E144" i="16"/>
  <c r="H138" i="16"/>
  <c r="H157" i="16"/>
  <c r="H195" i="16"/>
  <c r="E161" i="16"/>
  <c r="H25" i="16"/>
  <c r="H155" i="16"/>
  <c r="H77" i="16"/>
  <c r="E14" i="16"/>
  <c r="H196" i="16"/>
  <c r="E61" i="16"/>
  <c r="E67" i="16"/>
  <c r="H162" i="16"/>
  <c r="H8" i="16"/>
  <c r="E160" i="16"/>
  <c r="H116" i="16"/>
  <c r="E13" i="16"/>
  <c r="H44" i="16"/>
  <c r="H68" i="16"/>
  <c r="E124" i="16"/>
  <c r="H165" i="16"/>
  <c r="H34" i="16"/>
  <c r="E113" i="16"/>
  <c r="H191" i="16"/>
  <c r="E47" i="16"/>
  <c r="E15" i="16"/>
  <c r="E203" i="16"/>
  <c r="H172" i="16"/>
  <c r="E133" i="16"/>
  <c r="E34" i="16"/>
  <c r="E166" i="16"/>
  <c r="H46" i="16"/>
  <c r="E81" i="16"/>
  <c r="H187" i="16"/>
  <c r="H3" i="16"/>
  <c r="E182" i="16"/>
  <c r="H142" i="16"/>
  <c r="H16" i="16"/>
  <c r="H110" i="16"/>
  <c r="E199" i="16"/>
  <c r="E58" i="16"/>
  <c r="H171" i="16"/>
  <c r="E97" i="16"/>
  <c r="E73" i="16"/>
  <c r="H136" i="16"/>
  <c r="H135" i="16"/>
  <c r="E118" i="16"/>
  <c r="E21" i="16"/>
  <c r="H167" i="16"/>
  <c r="E83" i="16"/>
  <c r="E165" i="16"/>
  <c r="H128" i="16"/>
  <c r="H50" i="16"/>
  <c r="E164" i="16"/>
  <c r="E10" i="16"/>
  <c r="E138" i="16"/>
  <c r="E150" i="16"/>
  <c r="H37" i="16"/>
  <c r="H56" i="16"/>
  <c r="E115" i="16"/>
  <c r="E163" i="16"/>
  <c r="H113" i="16"/>
  <c r="E46" i="16"/>
  <c r="E48" i="16"/>
  <c r="E39" i="16"/>
  <c r="E140" i="16"/>
  <c r="E6" i="16"/>
  <c r="H150" i="16"/>
  <c r="H100" i="16"/>
  <c r="H133" i="16"/>
  <c r="H152" i="16"/>
  <c r="H174" i="16"/>
  <c r="H59" i="16"/>
  <c r="H131" i="16"/>
  <c r="E4" i="16"/>
  <c r="H111" i="16"/>
  <c r="H91" i="16"/>
  <c r="H13" i="16"/>
  <c r="E18" i="16"/>
  <c r="H17" i="16"/>
  <c r="H20" i="16"/>
  <c r="H181" i="16"/>
  <c r="H24" i="16"/>
  <c r="H143" i="16"/>
  <c r="E195" i="16"/>
  <c r="H90" i="16"/>
  <c r="H109" i="16"/>
  <c r="E112" i="16"/>
  <c r="H54" i="16"/>
  <c r="H4" i="16"/>
  <c r="E92" i="16"/>
  <c r="E202" i="16"/>
  <c r="E24" i="16"/>
  <c r="H71" i="16"/>
  <c r="H186" i="16"/>
  <c r="H205" i="16"/>
  <c r="E151" i="16"/>
  <c r="E128" i="16"/>
  <c r="H62" i="16"/>
  <c r="H11" i="16"/>
  <c r="E16" i="16"/>
  <c r="E149" i="16"/>
  <c r="E184" i="16"/>
  <c r="H182" i="16"/>
  <c r="H79" i="16"/>
  <c r="E54" i="16"/>
  <c r="H199" i="16"/>
  <c r="E126" i="16"/>
  <c r="E191" i="16"/>
  <c r="E23" i="16"/>
  <c r="H84" i="16"/>
  <c r="E26" i="16"/>
  <c r="E51" i="16"/>
  <c r="E33" i="16"/>
  <c r="H57" i="16"/>
  <c r="H48" i="16"/>
  <c r="H67" i="16"/>
  <c r="E169" i="16"/>
  <c r="H2" i="16"/>
  <c r="E43" i="16"/>
  <c r="H27" i="16"/>
  <c r="E156" i="16"/>
  <c r="E179" i="16"/>
  <c r="E76" i="16"/>
  <c r="H64" i="16"/>
  <c r="H83" i="16"/>
  <c r="E134" i="16"/>
  <c r="H23" i="16"/>
  <c r="E116" i="16"/>
  <c r="E70" i="16"/>
  <c r="H123" i="16"/>
  <c r="H45" i="16"/>
  <c r="H78" i="16"/>
  <c r="E65" i="16"/>
  <c r="H5" i="16"/>
  <c r="H130" i="16"/>
  <c r="E62" i="16"/>
  <c r="H28" i="16"/>
  <c r="E69" i="16"/>
  <c r="E72" i="16"/>
  <c r="H60" i="16"/>
  <c r="E87" i="16"/>
  <c r="E29" i="16"/>
  <c r="E189" i="16"/>
  <c r="E119" i="16"/>
  <c r="H106" i="16"/>
  <c r="H125" i="16"/>
  <c r="H12" i="16"/>
  <c r="E108" i="16"/>
  <c r="E148" i="16"/>
  <c r="E12" i="16"/>
  <c r="E98" i="16"/>
  <c r="H41" i="16"/>
  <c r="E137" i="16"/>
  <c r="H32" i="16"/>
  <c r="H51" i="16"/>
  <c r="E194" i="16"/>
  <c r="H22" i="16"/>
  <c r="H58" i="16"/>
  <c r="E50" i="16"/>
  <c r="H81" i="16"/>
  <c r="E31" i="16"/>
  <c r="H202" i="16"/>
  <c r="E99" i="16"/>
  <c r="H160" i="16"/>
  <c r="H82" i="16"/>
  <c r="E187" i="16"/>
  <c r="E109" i="16"/>
  <c r="E176" i="16"/>
  <c r="E93" i="16"/>
  <c r="E22" i="16"/>
  <c r="E41" i="16"/>
  <c r="H156" i="16"/>
  <c r="E129" i="16"/>
  <c r="E162" i="16"/>
  <c r="E173" i="16"/>
  <c r="E77" i="16"/>
  <c r="H188" i="16"/>
  <c r="E55" i="16"/>
  <c r="H85" i="16"/>
  <c r="H104" i="16"/>
  <c r="E200" i="16"/>
  <c r="H175" i="16"/>
  <c r="E130" i="16"/>
  <c r="E142" i="16"/>
  <c r="E78" i="16"/>
  <c r="E196" i="16"/>
  <c r="H134" i="16"/>
  <c r="H31" i="16"/>
  <c r="H42" i="16"/>
  <c r="E11" i="16"/>
  <c r="H39" i="16"/>
  <c r="E106" i="16"/>
  <c r="E102" i="16"/>
  <c r="H203" i="16"/>
  <c r="H19" i="16"/>
  <c r="H127" i="16"/>
  <c r="H74" i="16"/>
  <c r="H146" i="16"/>
  <c r="E7" i="16"/>
  <c r="H108" i="16"/>
  <c r="E201" i="16"/>
  <c r="E90" i="16"/>
  <c r="E94" i="16"/>
  <c r="E121" i="16"/>
  <c r="H70" i="16"/>
  <c r="H73" i="16"/>
  <c r="E117" i="16"/>
  <c r="H147" i="16"/>
  <c r="H158" i="16"/>
  <c r="H43" i="16"/>
  <c r="E132" i="16"/>
  <c r="E2" i="16"/>
  <c r="E40" i="16"/>
  <c r="H89" i="16"/>
  <c r="E86" i="16"/>
  <c r="E79" i="16"/>
  <c r="H92" i="16"/>
  <c r="E63" i="16"/>
  <c r="E96" i="16"/>
  <c r="H124" i="16"/>
  <c r="F205" i="16"/>
  <c r="Y205" i="16" s="1"/>
  <c r="E101" i="16"/>
  <c r="E89" i="16"/>
  <c r="H161" i="16"/>
  <c r="E36" i="16"/>
  <c r="H132" i="16"/>
  <c r="E197" i="16"/>
  <c r="E123" i="16"/>
  <c r="E178" i="16"/>
  <c r="H49" i="16"/>
  <c r="E110" i="16"/>
  <c r="H96" i="16"/>
  <c r="H115" i="16"/>
  <c r="E53" i="16"/>
  <c r="H137" i="16"/>
  <c r="H139" i="16"/>
  <c r="H61" i="16"/>
  <c r="H169" i="16"/>
  <c r="E49" i="16"/>
  <c r="H107" i="16"/>
  <c r="H29" i="16"/>
  <c r="H97" i="16"/>
  <c r="H47" i="16"/>
  <c r="H80" i="16"/>
  <c r="H99" i="16"/>
  <c r="E188" i="16"/>
  <c r="H121" i="16"/>
  <c r="E38" i="16"/>
  <c r="E135" i="16"/>
  <c r="H76" i="16"/>
  <c r="E8" i="16"/>
  <c r="E143" i="16"/>
  <c r="E185" i="16"/>
  <c r="H102" i="16"/>
  <c r="H52" i="16"/>
  <c r="H149" i="16"/>
  <c r="H168" i="16"/>
  <c r="E44" i="16"/>
  <c r="H190" i="16"/>
  <c r="E104" i="16"/>
  <c r="H192" i="16"/>
  <c r="H114" i="16"/>
  <c r="E186" i="16"/>
  <c r="E181" i="16"/>
  <c r="H204" i="16"/>
  <c r="H154" i="16"/>
  <c r="H173" i="16"/>
  <c r="E105" i="16"/>
  <c r="E192" i="16"/>
  <c r="E45" i="16"/>
  <c r="H21" i="16"/>
  <c r="H93" i="16"/>
  <c r="H9" i="16"/>
  <c r="E154" i="16"/>
  <c r="E100" i="16"/>
  <c r="E168" i="16"/>
  <c r="E198" i="16"/>
  <c r="H94" i="16"/>
  <c r="H129" i="16"/>
  <c r="E35" i="16"/>
  <c r="E172" i="16"/>
  <c r="E85" i="16"/>
  <c r="H105" i="16"/>
  <c r="E180" i="16"/>
  <c r="E136" i="16"/>
  <c r="E146" i="16"/>
  <c r="H86" i="16"/>
  <c r="H36" i="16"/>
  <c r="E177" i="16"/>
  <c r="H122" i="16"/>
  <c r="H141" i="16"/>
  <c r="E28" i="16"/>
  <c r="H148" i="16"/>
  <c r="E175" i="16"/>
  <c r="E174" i="16"/>
  <c r="H118" i="16"/>
  <c r="H15" i="16"/>
  <c r="E170" i="16"/>
  <c r="H112" i="16"/>
  <c r="H184" i="16"/>
  <c r="H164" i="16"/>
  <c r="H144" i="16"/>
  <c r="H66" i="16"/>
  <c r="E205" i="16"/>
  <c r="E37" i="16"/>
  <c r="H119" i="16"/>
  <c r="E91" i="16"/>
  <c r="H140" i="16"/>
  <c r="E52" i="16"/>
  <c r="E56" i="16"/>
  <c r="E32" i="16"/>
  <c r="E158" i="16"/>
  <c r="E84" i="16"/>
  <c r="H7" i="16"/>
  <c r="E71" i="16"/>
  <c r="H194" i="16"/>
  <c r="E57" i="16"/>
  <c r="H179" i="16"/>
  <c r="E131" i="16"/>
  <c r="H201" i="16"/>
  <c r="H53" i="16"/>
  <c r="H72" i="16"/>
  <c r="H180" i="16"/>
  <c r="E88" i="16"/>
  <c r="H14" i="16"/>
  <c r="H197" i="16"/>
  <c r="E183" i="16"/>
  <c r="H126" i="16"/>
  <c r="E9" i="16"/>
  <c r="H75" i="16"/>
  <c r="H200" i="16"/>
  <c r="E159" i="16"/>
  <c r="E127" i="16"/>
  <c r="H193" i="16"/>
  <c r="E107" i="16"/>
  <c r="E19" i="16"/>
  <c r="H183" i="16"/>
  <c r="E3" i="16"/>
  <c r="H151" i="16"/>
  <c r="E153" i="16"/>
  <c r="H101" i="16"/>
  <c r="H120" i="16"/>
  <c r="E111" i="16"/>
  <c r="H177" i="16"/>
  <c r="E64" i="16"/>
  <c r="H103" i="16"/>
  <c r="E80" i="16"/>
  <c r="H35" i="16"/>
  <c r="H145" i="16"/>
  <c r="E122" i="16"/>
  <c r="H30" i="16"/>
  <c r="H40" i="16"/>
  <c r="H159" i="16"/>
  <c r="H117" i="16"/>
  <c r="Z51" i="12"/>
  <c r="AC51" i="1"/>
  <c r="AC12" i="12"/>
  <c r="AF12" i="1"/>
  <c r="AA27" i="12"/>
  <c r="AD27" i="1"/>
  <c r="Z63" i="12"/>
  <c r="AC63" i="1"/>
  <c r="AE38" i="1"/>
  <c r="AB38" i="12"/>
  <c r="X38" i="12" s="1"/>
  <c r="Z19" i="12"/>
  <c r="AC19" i="1"/>
  <c r="Z67" i="12"/>
  <c r="AC67" i="1"/>
  <c r="T66" i="1"/>
  <c r="AE6" i="1"/>
  <c r="AB6" i="12"/>
  <c r="AE5" i="1"/>
  <c r="AB5" i="12"/>
  <c r="AF34" i="1"/>
  <c r="AC34" i="12"/>
  <c r="Y34" i="12" s="1"/>
  <c r="AD32" i="1"/>
  <c r="AA32" i="12"/>
  <c r="Z68" i="12"/>
  <c r="AC68" i="1"/>
  <c r="T40" i="1"/>
  <c r="U46" i="1"/>
  <c r="Z46" i="1" s="1"/>
  <c r="AC27" i="12"/>
  <c r="Y27" i="12" s="1"/>
  <c r="AF27" i="1"/>
  <c r="S64" i="1"/>
  <c r="Y64" i="1" s="1"/>
  <c r="AD45" i="1"/>
  <c r="AA45" i="12"/>
  <c r="R36" i="1"/>
  <c r="X36" i="1" s="1"/>
  <c r="U61" i="1"/>
  <c r="Z61" i="1" s="1"/>
  <c r="AF40" i="1"/>
  <c r="AC40" i="12"/>
  <c r="Y40" i="12" s="1"/>
  <c r="Q66" i="1"/>
  <c r="AF3" i="1"/>
  <c r="AC3" i="12"/>
  <c r="S70" i="1"/>
  <c r="Y70" i="1" s="1"/>
  <c r="P62" i="1"/>
  <c r="W62" i="1" s="1"/>
  <c r="AB12" i="12"/>
  <c r="AE12" i="1"/>
  <c r="P61" i="1"/>
  <c r="W61" i="1" s="1"/>
  <c r="T53" i="1"/>
  <c r="R63" i="1"/>
  <c r="X63" i="1" s="1"/>
  <c r="P44" i="1"/>
  <c r="W44" i="1" s="1"/>
  <c r="S45" i="1"/>
  <c r="Y45" i="1" s="1"/>
  <c r="R51" i="1"/>
  <c r="X51" i="1" s="1"/>
  <c r="AD2" i="1"/>
  <c r="AA2" i="12"/>
  <c r="Q70" i="1"/>
  <c r="Q62" i="1"/>
  <c r="R44" i="1"/>
  <c r="X44" i="1" s="1"/>
  <c r="P37" i="1"/>
  <c r="W37" i="1" s="1"/>
  <c r="AB18" i="12"/>
  <c r="AE18" i="1"/>
  <c r="T42" i="1"/>
  <c r="AD11" i="1"/>
  <c r="AA11" i="12"/>
  <c r="P23" i="1"/>
  <c r="W23" i="1" s="1"/>
  <c r="W72" i="1" s="1"/>
  <c r="S46" i="1"/>
  <c r="Y46" i="1" s="1"/>
  <c r="AD20" i="1"/>
  <c r="AA20" i="12"/>
  <c r="AB26" i="12"/>
  <c r="X26" i="12" s="1"/>
  <c r="AE26" i="1"/>
  <c r="Z20" i="12"/>
  <c r="AC20" i="1"/>
  <c r="AE21" i="1"/>
  <c r="AB21" i="12"/>
  <c r="X21" i="12" s="1"/>
  <c r="Z7" i="12"/>
  <c r="AC7" i="1"/>
  <c r="U19" i="1"/>
  <c r="Z19" i="1" s="1"/>
  <c r="R29" i="1"/>
  <c r="X29" i="1" s="1"/>
  <c r="AF23" i="1"/>
  <c r="AC23" i="12"/>
  <c r="Y23" i="12" s="1"/>
  <c r="P64" i="1"/>
  <c r="W64" i="1" s="1"/>
  <c r="AA24" i="12"/>
  <c r="AD24" i="1"/>
  <c r="Q28" i="1"/>
  <c r="R12" i="1"/>
  <c r="X12" i="1" s="1"/>
  <c r="AD15" i="1"/>
  <c r="AA15" i="12"/>
  <c r="T29" i="1"/>
  <c r="S58" i="1"/>
  <c r="Y58" i="1" s="1"/>
  <c r="R28" i="1"/>
  <c r="X28" i="1" s="1"/>
  <c r="P4" i="1"/>
  <c r="W4" i="1" s="1"/>
  <c r="AF31" i="1"/>
  <c r="AC31" i="12"/>
  <c r="Y31" i="12" s="1"/>
  <c r="R6" i="1"/>
  <c r="X6" i="1" s="1"/>
  <c r="R37" i="1"/>
  <c r="X37" i="1" s="1"/>
  <c r="Q30" i="1"/>
  <c r="R43" i="1"/>
  <c r="X43" i="1" s="1"/>
  <c r="U32" i="1"/>
  <c r="Z32" i="1" s="1"/>
  <c r="AC16" i="12"/>
  <c r="AF16" i="1"/>
  <c r="P13" i="1"/>
  <c r="W13" i="1" s="1"/>
  <c r="R34" i="1"/>
  <c r="X34" i="1" s="1"/>
  <c r="R39" i="1"/>
  <c r="X39" i="1" s="1"/>
  <c r="AC2" i="12"/>
  <c r="AF2" i="1"/>
  <c r="R31" i="1"/>
  <c r="X31" i="1" s="1"/>
  <c r="R62" i="1"/>
  <c r="X62" i="1" s="1"/>
  <c r="U7" i="1"/>
  <c r="Z7" i="1" s="1"/>
  <c r="AC21" i="1"/>
  <c r="Z21" i="12"/>
  <c r="T20" i="1"/>
  <c r="R9" i="1"/>
  <c r="X9" i="1" s="1"/>
  <c r="P16" i="1"/>
  <c r="W16" i="1" s="1"/>
  <c r="Z2" i="12"/>
  <c r="AC2" i="1"/>
  <c r="S60" i="1"/>
  <c r="Y60" i="1" s="1"/>
  <c r="T6" i="1"/>
  <c r="T12" i="1"/>
  <c r="U25" i="1"/>
  <c r="Z25" i="1" s="1"/>
  <c r="U28" i="1"/>
  <c r="Z28" i="1" s="1"/>
  <c r="Q13" i="1"/>
  <c r="T27" i="1"/>
  <c r="AG4" i="6"/>
  <c r="AE3" i="6"/>
  <c r="AF4" i="6"/>
  <c r="AG3" i="6"/>
  <c r="AD3" i="6"/>
  <c r="AE2" i="6"/>
  <c r="AE5" i="6"/>
  <c r="AG2" i="6"/>
  <c r="AE4" i="6"/>
  <c r="AD4" i="6"/>
  <c r="AC3" i="6"/>
  <c r="AC2" i="6"/>
  <c r="AD2" i="6"/>
  <c r="AD5" i="6"/>
  <c r="AC4" i="6"/>
  <c r="AF5" i="6"/>
  <c r="AG6" i="6"/>
  <c r="AC6" i="6"/>
  <c r="AD6" i="6"/>
  <c r="AG5" i="6"/>
  <c r="AC5" i="6"/>
  <c r="AE6" i="6"/>
  <c r="AF3" i="6"/>
  <c r="AF2" i="6"/>
  <c r="AF6" i="6"/>
  <c r="AG8" i="6"/>
  <c r="AE9" i="6"/>
  <c r="AC9" i="6"/>
  <c r="AE8" i="6"/>
  <c r="AG9" i="6"/>
  <c r="AF8" i="6"/>
  <c r="AD7" i="6"/>
  <c r="AG7" i="6"/>
  <c r="AD8" i="6"/>
  <c r="AC8" i="6"/>
  <c r="AF7" i="6"/>
  <c r="AC7" i="6"/>
  <c r="AE7" i="6"/>
  <c r="AF9" i="6"/>
  <c r="AD9" i="6"/>
  <c r="AE10" i="6"/>
  <c r="AG10" i="6"/>
  <c r="AD10" i="6"/>
  <c r="AC10" i="6"/>
  <c r="AF10" i="6"/>
  <c r="AE11" i="6"/>
  <c r="AD11" i="6"/>
  <c r="AF11" i="6"/>
  <c r="AG11" i="6"/>
  <c r="AC11" i="6"/>
  <c r="AD12" i="6"/>
  <c r="AF15" i="6"/>
  <c r="AF13" i="6"/>
  <c r="AE12" i="6"/>
  <c r="AD13" i="6"/>
  <c r="AE13" i="6"/>
  <c r="AG12" i="6"/>
  <c r="AC13" i="6"/>
  <c r="AF12" i="6"/>
  <c r="AG13" i="6"/>
  <c r="AE14" i="6"/>
  <c r="AE15" i="6"/>
  <c r="AC15" i="6"/>
  <c r="AC12" i="6"/>
  <c r="AG15" i="6"/>
  <c r="AD14" i="6"/>
  <c r="AG14" i="6"/>
  <c r="AD16" i="6"/>
  <c r="AD15" i="6"/>
  <c r="AC14" i="6"/>
  <c r="AF14" i="6"/>
  <c r="AE17" i="6"/>
  <c r="AF16" i="6"/>
  <c r="AF17" i="6"/>
  <c r="AF18" i="6"/>
  <c r="AG17" i="6"/>
  <c r="AF21" i="6"/>
  <c r="AG18" i="6"/>
  <c r="AG16" i="6"/>
  <c r="AC17" i="6"/>
  <c r="AD18" i="6"/>
  <c r="AE18" i="6"/>
  <c r="AE16" i="6"/>
  <c r="AC18" i="6"/>
  <c r="AD17" i="6"/>
  <c r="AC16" i="6"/>
  <c r="AF19" i="6"/>
  <c r="AD20" i="6"/>
  <c r="AG21" i="6"/>
  <c r="AE21" i="6"/>
  <c r="AG22" i="6"/>
  <c r="AD21" i="6"/>
  <c r="AD19" i="6"/>
  <c r="AG19" i="6"/>
  <c r="AC19" i="6"/>
  <c r="AC21" i="6"/>
  <c r="AE19" i="6"/>
  <c r="AD22" i="6"/>
  <c r="AF20" i="6"/>
  <c r="AG20" i="6"/>
  <c r="AC22" i="6"/>
  <c r="AE22" i="6"/>
  <c r="AC20" i="6"/>
  <c r="AE20" i="6"/>
  <c r="AC23" i="6"/>
  <c r="AE23" i="6"/>
  <c r="AD23" i="6"/>
  <c r="AG24" i="6"/>
  <c r="AG23" i="6"/>
  <c r="AC24" i="6"/>
  <c r="AF23" i="6"/>
  <c r="AF24" i="6"/>
  <c r="AF22" i="6"/>
  <c r="AE24" i="6"/>
  <c r="AD25" i="6"/>
  <c r="AG25" i="6"/>
  <c r="AF27" i="6"/>
  <c r="AE25" i="6"/>
  <c r="AC25" i="6"/>
  <c r="AD24" i="6"/>
  <c r="AF26" i="6"/>
  <c r="AG27" i="6"/>
  <c r="AF25" i="6"/>
  <c r="AG26" i="6"/>
  <c r="AD26" i="6"/>
  <c r="AC28" i="6"/>
  <c r="AD27" i="6"/>
  <c r="AC27" i="6"/>
  <c r="AC30" i="6"/>
  <c r="AE27" i="6"/>
  <c r="AC26" i="6"/>
  <c r="AF28" i="6"/>
  <c r="AD28" i="6"/>
  <c r="AE26" i="6"/>
  <c r="AE28" i="6"/>
  <c r="AC29" i="6"/>
  <c r="AG28" i="6"/>
  <c r="AE30" i="6"/>
  <c r="AF30" i="6"/>
  <c r="AD29" i="6"/>
  <c r="AF31" i="6"/>
  <c r="AG29" i="6"/>
  <c r="AD30" i="6"/>
  <c r="AD31" i="6"/>
  <c r="AG30" i="6"/>
  <c r="AC33" i="6"/>
  <c r="AF29" i="6"/>
  <c r="AD33" i="6"/>
  <c r="AC31" i="6"/>
  <c r="AG31" i="6"/>
  <c r="AE31" i="6"/>
  <c r="AE29" i="6"/>
  <c r="AE32" i="6"/>
  <c r="AE33" i="6"/>
  <c r="AF32" i="6"/>
  <c r="AC32" i="6"/>
  <c r="AG33" i="6"/>
  <c r="AF33" i="6"/>
  <c r="AG32" i="6"/>
  <c r="AD32" i="6"/>
  <c r="AC36" i="6"/>
  <c r="AG34" i="6"/>
  <c r="AF35" i="6"/>
  <c r="AD34" i="6"/>
  <c r="AE36" i="6"/>
  <c r="AD36" i="6"/>
  <c r="AE34" i="6"/>
  <c r="AC35" i="6"/>
  <c r="AD35" i="6"/>
  <c r="AC34" i="6"/>
  <c r="AF36" i="6"/>
  <c r="AE35" i="6"/>
  <c r="AF34" i="6"/>
  <c r="AG35" i="6"/>
  <c r="AF39" i="6"/>
  <c r="AC37" i="6"/>
  <c r="AG37" i="6"/>
  <c r="AD37" i="6"/>
  <c r="AG36" i="6"/>
  <c r="AE38" i="6"/>
  <c r="AD38" i="6"/>
  <c r="AC38" i="6"/>
  <c r="AE39" i="6"/>
  <c r="AD39" i="6"/>
  <c r="AE37" i="6"/>
  <c r="AF37" i="6"/>
  <c r="AG38" i="6"/>
  <c r="AF38" i="6"/>
  <c r="AD40" i="6"/>
  <c r="AC39" i="6"/>
  <c r="AG42" i="6"/>
  <c r="AF42" i="6"/>
  <c r="AG39" i="6"/>
  <c r="AG40" i="6"/>
  <c r="AD42" i="6"/>
  <c r="AE40" i="6"/>
  <c r="AC42" i="6"/>
  <c r="AG41" i="6"/>
  <c r="AF41" i="6"/>
  <c r="AD41" i="6"/>
  <c r="AE42" i="6"/>
  <c r="AE41" i="6"/>
  <c r="AC40" i="6"/>
  <c r="AC41" i="6"/>
  <c r="AF40" i="6"/>
  <c r="AF44" i="6"/>
  <c r="AC43" i="6"/>
  <c r="AG43" i="6"/>
  <c r="AD43" i="6"/>
  <c r="AF43" i="6"/>
  <c r="AG45" i="6"/>
  <c r="AE43" i="6"/>
  <c r="AD44" i="6"/>
  <c r="AC44" i="6"/>
  <c r="AE46" i="6"/>
  <c r="AC45" i="6"/>
  <c r="AG44" i="6"/>
  <c r="AD45" i="6"/>
  <c r="AE44" i="6"/>
  <c r="AD48" i="6"/>
  <c r="AE45" i="6"/>
  <c r="AF45" i="6"/>
  <c r="AC46" i="6"/>
  <c r="AG46" i="6"/>
  <c r="AD46" i="6"/>
  <c r="AF46" i="6"/>
  <c r="AD47" i="6"/>
  <c r="AF47" i="6"/>
  <c r="AE47" i="6"/>
  <c r="AF48" i="6"/>
  <c r="AC48" i="6"/>
  <c r="AC47" i="6"/>
  <c r="AG48" i="6"/>
  <c r="AE48" i="6"/>
  <c r="AE49" i="6"/>
  <c r="AG47" i="6"/>
  <c r="AE50" i="6"/>
  <c r="AG49" i="6"/>
  <c r="AF49" i="6"/>
  <c r="AC49" i="6"/>
  <c r="AD49" i="6"/>
  <c r="AD51" i="6"/>
  <c r="AC50" i="6"/>
  <c r="AC51" i="6"/>
  <c r="AF50" i="6"/>
  <c r="AD50" i="6"/>
  <c r="AG50" i="6"/>
  <c r="AF54" i="6"/>
  <c r="AE51" i="6"/>
  <c r="AF51" i="6"/>
  <c r="AG51" i="6"/>
  <c r="AG52" i="6"/>
  <c r="AD54" i="6"/>
  <c r="AD53" i="6"/>
  <c r="AG53" i="6"/>
  <c r="AD52" i="6"/>
  <c r="AF52" i="6"/>
  <c r="AG57" i="6"/>
  <c r="AC52" i="6"/>
  <c r="AF57" i="6"/>
  <c r="AC53" i="6"/>
  <c r="AE52" i="6"/>
  <c r="AC54" i="6"/>
  <c r="AE54" i="6"/>
  <c r="AG54" i="6"/>
  <c r="AF53" i="6"/>
  <c r="AF56" i="6"/>
  <c r="AC56" i="6"/>
  <c r="AD57" i="6"/>
  <c r="AE53" i="6"/>
  <c r="AG55" i="6"/>
  <c r="AC55" i="6"/>
  <c r="AD56" i="6"/>
  <c r="AF55" i="6"/>
  <c r="AD55" i="6"/>
  <c r="AE55" i="6"/>
  <c r="AC57" i="6"/>
  <c r="AF58" i="6"/>
  <c r="AE57" i="6"/>
  <c r="AE56" i="6"/>
  <c r="AG56" i="6"/>
  <c r="AD59" i="6"/>
  <c r="AF63" i="6"/>
  <c r="AC59" i="6"/>
  <c r="AF60" i="6"/>
  <c r="AG59" i="6"/>
  <c r="AG60" i="6"/>
  <c r="AE58" i="6"/>
  <c r="AE60" i="6"/>
  <c r="AG58" i="6"/>
  <c r="AC60" i="6"/>
  <c r="AC58" i="6"/>
  <c r="AD60" i="6"/>
  <c r="AD58" i="6"/>
  <c r="AE59" i="6"/>
  <c r="AF59" i="6"/>
  <c r="AE63" i="6"/>
  <c r="AE62" i="6"/>
  <c r="AE61" i="6"/>
  <c r="AG61" i="6"/>
  <c r="AG62" i="6"/>
  <c r="AC63" i="6"/>
  <c r="AF62" i="6"/>
  <c r="AC61" i="6"/>
  <c r="AG63" i="6"/>
  <c r="AF61" i="6"/>
  <c r="AG66" i="6"/>
  <c r="AD63" i="6"/>
  <c r="AD62" i="6"/>
  <c r="AD61" i="6"/>
  <c r="AC62" i="6"/>
  <c r="AF66" i="6"/>
  <c r="AD69" i="6"/>
  <c r="AE65" i="6"/>
  <c r="AC64" i="6"/>
  <c r="AD65" i="6"/>
  <c r="AC65" i="6"/>
  <c r="AC69" i="6"/>
  <c r="AG65" i="6"/>
  <c r="AF64" i="6"/>
  <c r="AD66" i="6"/>
  <c r="AC66" i="6"/>
  <c r="AD64" i="6"/>
  <c r="AE66" i="6"/>
  <c r="AF65" i="6"/>
  <c r="AE64" i="6"/>
  <c r="AG64" i="6"/>
  <c r="AF69" i="6"/>
  <c r="AG68" i="6"/>
  <c r="AE67" i="6"/>
  <c r="AF67" i="6"/>
  <c r="AG67" i="6"/>
  <c r="AE69" i="6"/>
  <c r="AC67" i="6"/>
  <c r="AG69" i="6"/>
  <c r="AC68" i="6"/>
  <c r="AF68" i="6"/>
  <c r="AE68" i="6"/>
  <c r="AD68" i="6"/>
  <c r="AD67" i="6"/>
  <c r="AF72" i="6"/>
  <c r="AC70" i="6"/>
  <c r="AE70" i="6"/>
  <c r="AG71" i="6"/>
  <c r="AC71" i="6"/>
  <c r="AG70" i="6"/>
  <c r="AD70" i="6"/>
  <c r="AF70" i="6"/>
  <c r="AE71" i="6"/>
  <c r="AC72" i="6"/>
  <c r="AD71" i="6"/>
  <c r="AE72" i="6"/>
  <c r="AD75" i="6"/>
  <c r="AD72" i="6"/>
  <c r="AG72" i="6"/>
  <c r="AF71" i="6"/>
  <c r="AD74" i="6"/>
  <c r="AG74" i="6"/>
  <c r="AE75" i="6"/>
  <c r="AF73" i="6"/>
  <c r="AE73" i="6"/>
  <c r="AE74" i="6"/>
  <c r="AG78" i="6"/>
  <c r="AF74" i="6"/>
  <c r="AG73" i="6"/>
  <c r="AC73" i="6"/>
  <c r="AF75" i="6"/>
  <c r="AG75" i="6"/>
  <c r="AD73" i="6"/>
  <c r="AD78" i="6"/>
  <c r="AE77" i="6"/>
  <c r="AC76" i="6"/>
  <c r="AE76" i="6"/>
  <c r="AD76" i="6"/>
  <c r="AF76" i="6"/>
  <c r="AC75" i="6"/>
  <c r="AC74" i="6"/>
  <c r="AG76" i="6"/>
  <c r="AF78" i="6"/>
  <c r="AG77" i="6"/>
  <c r="AC78" i="6"/>
  <c r="AC77" i="6"/>
  <c r="AE78" i="6"/>
  <c r="AD77" i="6"/>
  <c r="AF77" i="6"/>
  <c r="AF79" i="6"/>
  <c r="AG79" i="6"/>
  <c r="AE79" i="6"/>
  <c r="AF80" i="6"/>
  <c r="AD80" i="6"/>
  <c r="AG80" i="6"/>
  <c r="AC79" i="6"/>
  <c r="AD79" i="6"/>
  <c r="AE80" i="6"/>
  <c r="AF81" i="6"/>
  <c r="AG81" i="6"/>
  <c r="AG84" i="6"/>
  <c r="AE81" i="6"/>
  <c r="AD81" i="6"/>
  <c r="AC80" i="6"/>
  <c r="AC81" i="6"/>
  <c r="AF82" i="6"/>
  <c r="AG83" i="6"/>
  <c r="AC82" i="6"/>
  <c r="AG82" i="6"/>
  <c r="AD82" i="6"/>
  <c r="AE82" i="6"/>
  <c r="AC84" i="6"/>
  <c r="AF83" i="6"/>
  <c r="AD83" i="6"/>
  <c r="AC83" i="6"/>
  <c r="AF84" i="6"/>
  <c r="AE83" i="6"/>
  <c r="AG87" i="6"/>
  <c r="AE84" i="6"/>
  <c r="AG85" i="6"/>
  <c r="AE87" i="6"/>
  <c r="AC88" i="6"/>
  <c r="AC87" i="6"/>
  <c r="AD84" i="6"/>
  <c r="AD85" i="6"/>
  <c r="AF87" i="6"/>
  <c r="AE86" i="6"/>
  <c r="AC86" i="6"/>
  <c r="AG88" i="6"/>
  <c r="AD88" i="6"/>
  <c r="AD87" i="6"/>
  <c r="AF88" i="6"/>
  <c r="AE88" i="6"/>
  <c r="AF85" i="6"/>
  <c r="AG86" i="6"/>
  <c r="AF86" i="6"/>
  <c r="AD86" i="6"/>
  <c r="AE85" i="6"/>
  <c r="AC85" i="6"/>
  <c r="AC89" i="6"/>
  <c r="AG89" i="6"/>
  <c r="AF89" i="6"/>
  <c r="AD89" i="6"/>
  <c r="AE89" i="6"/>
  <c r="AD91" i="6"/>
  <c r="AD90" i="6"/>
  <c r="AE91" i="6"/>
  <c r="AG91" i="6"/>
  <c r="AE90" i="6"/>
  <c r="AD93" i="6"/>
  <c r="AF90" i="6"/>
  <c r="AG90" i="6"/>
  <c r="AC90" i="6"/>
  <c r="AE93" i="6"/>
  <c r="AF93" i="6"/>
  <c r="AC93" i="6"/>
  <c r="AC91" i="6"/>
  <c r="AG92" i="6"/>
  <c r="AG93" i="6"/>
  <c r="AF91" i="6"/>
  <c r="AE92" i="6"/>
  <c r="AF92" i="6"/>
  <c r="AC92" i="6"/>
  <c r="AD92" i="6"/>
  <c r="AG95" i="6"/>
  <c r="AG94" i="6"/>
  <c r="AD94" i="6"/>
  <c r="AE96" i="6"/>
  <c r="AF95" i="6"/>
  <c r="AE94" i="6"/>
  <c r="AD95" i="6"/>
  <c r="AF94" i="6"/>
  <c r="AG96" i="6"/>
  <c r="AE95" i="6"/>
  <c r="AC94" i="6"/>
  <c r="AC95" i="6"/>
  <c r="AD96" i="6"/>
  <c r="AD100" i="6"/>
  <c r="AF97" i="6"/>
  <c r="AC96" i="6"/>
  <c r="AF96" i="6"/>
  <c r="AG97" i="6"/>
  <c r="AF100" i="6"/>
  <c r="AC98" i="6"/>
  <c r="AG99" i="6"/>
  <c r="AG98" i="6"/>
  <c r="AE97" i="6"/>
  <c r="AE98" i="6"/>
  <c r="AF98" i="6"/>
  <c r="AC97" i="6"/>
  <c r="AD98" i="6"/>
  <c r="AC100" i="6"/>
  <c r="AD99" i="6"/>
  <c r="AG100" i="6"/>
  <c r="AD97" i="6"/>
  <c r="AC99" i="6"/>
  <c r="AE100" i="6"/>
  <c r="AF99" i="6"/>
  <c r="AG103" i="6"/>
  <c r="AE99" i="6"/>
  <c r="AG101" i="6"/>
  <c r="AE101" i="6"/>
  <c r="AF105" i="6"/>
  <c r="AF103" i="6"/>
  <c r="AC105" i="6"/>
  <c r="AD103" i="6"/>
  <c r="AE102" i="6"/>
  <c r="AF102" i="6"/>
  <c r="AD101" i="6"/>
  <c r="AF101" i="6"/>
  <c r="AC102" i="6"/>
  <c r="AD102" i="6"/>
  <c r="AC101" i="6"/>
  <c r="AE103" i="6"/>
  <c r="AG102" i="6"/>
  <c r="AC103" i="6"/>
  <c r="AF104" i="6"/>
  <c r="AG105" i="6"/>
  <c r="AE104" i="6"/>
  <c r="AC104" i="6"/>
  <c r="AE105" i="6"/>
  <c r="AD104" i="6"/>
  <c r="AG104" i="6"/>
  <c r="AC106" i="6"/>
  <c r="AG106" i="6"/>
  <c r="AE106" i="6"/>
  <c r="AF106" i="6"/>
  <c r="AD106" i="6"/>
  <c r="AD105" i="6"/>
  <c r="AC110" i="6"/>
  <c r="AF107" i="6"/>
  <c r="AC107" i="6"/>
  <c r="AG108" i="6"/>
  <c r="AD108" i="6"/>
  <c r="AE107" i="6"/>
  <c r="AD107" i="6"/>
  <c r="AF108" i="6"/>
  <c r="AG107" i="6"/>
  <c r="AE108" i="6"/>
  <c r="AC108" i="6"/>
  <c r="AD110" i="6"/>
  <c r="AF109" i="6"/>
  <c r="AG109" i="6"/>
  <c r="AD109" i="6"/>
  <c r="AF110" i="6"/>
  <c r="AC111" i="6"/>
  <c r="AG110" i="6"/>
  <c r="AD111" i="6"/>
  <c r="AC109" i="6"/>
  <c r="AF111" i="6"/>
  <c r="AE111" i="6"/>
  <c r="AG111" i="6"/>
  <c r="AE109" i="6"/>
  <c r="AE110" i="6"/>
  <c r="AD112" i="6"/>
  <c r="AF112" i="6"/>
  <c r="AG113" i="6"/>
  <c r="AD113" i="6"/>
  <c r="AD114" i="6"/>
  <c r="AC113" i="6"/>
  <c r="AF114" i="6"/>
  <c r="AE112" i="6"/>
  <c r="AG112" i="6"/>
  <c r="AC114" i="6"/>
  <c r="AE113" i="6"/>
  <c r="AC112" i="6"/>
  <c r="AF113" i="6"/>
  <c r="AC115" i="6"/>
  <c r="AG114" i="6"/>
  <c r="AE117" i="6"/>
  <c r="AE114" i="6"/>
  <c r="AF115" i="6"/>
  <c r="AG115" i="6"/>
  <c r="AG117" i="6"/>
  <c r="AC117" i="6"/>
  <c r="AC116" i="6"/>
  <c r="AG116" i="6"/>
  <c r="AF116" i="6"/>
  <c r="AD116" i="6"/>
  <c r="AE115" i="6"/>
  <c r="AF117" i="6"/>
  <c r="AE116" i="6"/>
  <c r="AD115" i="6"/>
  <c r="AC118" i="6"/>
  <c r="AF118" i="6"/>
  <c r="AD117" i="6"/>
  <c r="AE118" i="6"/>
  <c r="AD118" i="6"/>
  <c r="AG118" i="6"/>
  <c r="AF120" i="6"/>
  <c r="AD120" i="6"/>
  <c r="AD123" i="6"/>
  <c r="AF119" i="6"/>
  <c r="AD119" i="6"/>
  <c r="AE119" i="6"/>
  <c r="AG119" i="6"/>
  <c r="AC119" i="6"/>
  <c r="AC123" i="6"/>
  <c r="AC120" i="6"/>
  <c r="AG120" i="6"/>
  <c r="AE120" i="6"/>
  <c r="AD121" i="6"/>
  <c r="AC121" i="6"/>
  <c r="AG126" i="6"/>
  <c r="AC122" i="6"/>
  <c r="AF122" i="6"/>
  <c r="AD122" i="6"/>
  <c r="AG121" i="6"/>
  <c r="AG123" i="6"/>
  <c r="AG122" i="6"/>
  <c r="AE121" i="6"/>
  <c r="AF121" i="6"/>
  <c r="AE122" i="6"/>
  <c r="AG124" i="6"/>
  <c r="AF124" i="6"/>
  <c r="AE124" i="6"/>
  <c r="AC124" i="6"/>
  <c r="AC129" i="6"/>
  <c r="AD126" i="6"/>
  <c r="AF123" i="6"/>
  <c r="AE123" i="6"/>
  <c r="AD124" i="6"/>
  <c r="AC125" i="6"/>
  <c r="AD125" i="6"/>
  <c r="AF126" i="6"/>
  <c r="AC126" i="6"/>
  <c r="AF125" i="6"/>
  <c r="AE125" i="6"/>
  <c r="AG129" i="6"/>
  <c r="AG125" i="6"/>
  <c r="AE126" i="6"/>
  <c r="AE127" i="6"/>
  <c r="AF129" i="6"/>
  <c r="AF130" i="6"/>
  <c r="AC128" i="6"/>
  <c r="AG128" i="6"/>
  <c r="AD128" i="6"/>
  <c r="AE128" i="6"/>
  <c r="AG127" i="6"/>
  <c r="AC127" i="6"/>
  <c r="AF127" i="6"/>
  <c r="AC130" i="6"/>
  <c r="AF128" i="6"/>
  <c r="AD130" i="6"/>
  <c r="AD127" i="6"/>
  <c r="AE129" i="6"/>
  <c r="AD129" i="6"/>
  <c r="AD131" i="6"/>
  <c r="AE131" i="6"/>
  <c r="AF132" i="6"/>
  <c r="AG130" i="6"/>
  <c r="AG131" i="6"/>
  <c r="AE132" i="6"/>
  <c r="AG135" i="6"/>
  <c r="AD132" i="6"/>
  <c r="AC131" i="6"/>
  <c r="AF131" i="6"/>
  <c r="AE130" i="6"/>
  <c r="AD134" i="6"/>
  <c r="AE133" i="6"/>
  <c r="AF135" i="6"/>
  <c r="AC133" i="6"/>
  <c r="AG132" i="6"/>
  <c r="AD133" i="6"/>
  <c r="AC132" i="6"/>
  <c r="AC135" i="6"/>
  <c r="AF138" i="6"/>
  <c r="AD135" i="6"/>
  <c r="AF133" i="6"/>
  <c r="AF136" i="6"/>
  <c r="AE135" i="6"/>
  <c r="AG133" i="6"/>
  <c r="AF134" i="6"/>
  <c r="AE134" i="6"/>
  <c r="AE136" i="6"/>
  <c r="AD138" i="6"/>
  <c r="AD136" i="6"/>
  <c r="AG139" i="6"/>
  <c r="AG136" i="6"/>
  <c r="AG134" i="6"/>
  <c r="AC136" i="6"/>
  <c r="AG138" i="6"/>
  <c r="AC138" i="6"/>
  <c r="AC134" i="6"/>
  <c r="AE137" i="6"/>
  <c r="AF137" i="6"/>
  <c r="AC137" i="6"/>
  <c r="AG137" i="6"/>
  <c r="AD137" i="6"/>
  <c r="AC139" i="6"/>
  <c r="AE139" i="6"/>
  <c r="AE138" i="6"/>
  <c r="AD140" i="6"/>
  <c r="AG140" i="6"/>
  <c r="AF140" i="6"/>
  <c r="AD139" i="6"/>
  <c r="AE141" i="6"/>
  <c r="AE140" i="6"/>
  <c r="AF139" i="6"/>
  <c r="AC140" i="6"/>
  <c r="AG141" i="6"/>
  <c r="AF144" i="6"/>
  <c r="AG144" i="6"/>
  <c r="AD141" i="6"/>
  <c r="AC141" i="6"/>
  <c r="AF141" i="6"/>
  <c r="AC142" i="6"/>
  <c r="AG143" i="6"/>
  <c r="AF142" i="6"/>
  <c r="AD144" i="6"/>
  <c r="AD142" i="6"/>
  <c r="AD143" i="6"/>
  <c r="AE143" i="6"/>
  <c r="AE144" i="6"/>
  <c r="AF143" i="6"/>
  <c r="AC143" i="6"/>
  <c r="AE142" i="6"/>
  <c r="AG142" i="6"/>
  <c r="AD145" i="6"/>
  <c r="AC144" i="6"/>
  <c r="AC145" i="6"/>
  <c r="AF145" i="6"/>
  <c r="AG146" i="6"/>
  <c r="AF146" i="6"/>
  <c r="AE146" i="6"/>
  <c r="AE145" i="6"/>
  <c r="AC150" i="6"/>
  <c r="AD146" i="6"/>
  <c r="AC146" i="6"/>
  <c r="AG145" i="6"/>
  <c r="AG150" i="6"/>
  <c r="AE147" i="6"/>
  <c r="AF147" i="6"/>
  <c r="AF151" i="6"/>
  <c r="AC147" i="6"/>
  <c r="AD150" i="6"/>
  <c r="AG147" i="6"/>
  <c r="AC148" i="6"/>
  <c r="AD147" i="6"/>
  <c r="AF150" i="6"/>
  <c r="AD148" i="6"/>
  <c r="AE149" i="6"/>
  <c r="AD151" i="6"/>
  <c r="AE148" i="6"/>
  <c r="AC149" i="6"/>
  <c r="AD149" i="6"/>
  <c r="AE150" i="6"/>
  <c r="AG151" i="6"/>
  <c r="AF148" i="6"/>
  <c r="AG149" i="6"/>
  <c r="AG148" i="6"/>
  <c r="AF149" i="6"/>
  <c r="AE151" i="6"/>
  <c r="AC151" i="6"/>
  <c r="AD152" i="6"/>
  <c r="AE156" i="6"/>
  <c r="AG152" i="6"/>
  <c r="AF152" i="6"/>
  <c r="AC152" i="6"/>
  <c r="AE152" i="6"/>
  <c r="AD154" i="6"/>
  <c r="AE153" i="6"/>
  <c r="AG154" i="6"/>
  <c r="AE154" i="6"/>
  <c r="AD153" i="6"/>
  <c r="AC156" i="6"/>
  <c r="AG153" i="6"/>
  <c r="AG156" i="6"/>
  <c r="AF153" i="6"/>
  <c r="AC154" i="6"/>
  <c r="AC153" i="6"/>
  <c r="AF154" i="6"/>
  <c r="AF156" i="6"/>
  <c r="AC157" i="6"/>
  <c r="AG157" i="6"/>
  <c r="AD155" i="6"/>
  <c r="AE155" i="6"/>
  <c r="AF157" i="6"/>
  <c r="AG155" i="6"/>
  <c r="AD156" i="6"/>
  <c r="AE157" i="6"/>
  <c r="AC155" i="6"/>
  <c r="AF155" i="6"/>
  <c r="AD157" i="6"/>
  <c r="AC158" i="6"/>
  <c r="AG158" i="6"/>
  <c r="AE158" i="6"/>
  <c r="AF158" i="6"/>
  <c r="AD158" i="6"/>
  <c r="AF162" i="6"/>
  <c r="AG162" i="6"/>
  <c r="AD160" i="6"/>
  <c r="AG160" i="6"/>
  <c r="AE162" i="6"/>
  <c r="AE163" i="6"/>
  <c r="AG159" i="6"/>
  <c r="AD159" i="6"/>
  <c r="AE159" i="6"/>
  <c r="AE160" i="6"/>
  <c r="AC160" i="6"/>
  <c r="AC159" i="6"/>
  <c r="AF160" i="6"/>
  <c r="AF159" i="6"/>
  <c r="AD162" i="6"/>
  <c r="AC161" i="6"/>
  <c r="AF161" i="6"/>
  <c r="AG163" i="6"/>
  <c r="AC163" i="6"/>
  <c r="AD161" i="6"/>
  <c r="AC162" i="6"/>
  <c r="AG161" i="6"/>
  <c r="AE161" i="6"/>
  <c r="AE164" i="6"/>
  <c r="AF164" i="6"/>
  <c r="AF163" i="6"/>
  <c r="AC164" i="6"/>
  <c r="AD163" i="6"/>
  <c r="AD164" i="6"/>
  <c r="AG168" i="6"/>
  <c r="AF165" i="6"/>
  <c r="AG165" i="6"/>
  <c r="AC165" i="6"/>
  <c r="AD165" i="6"/>
  <c r="AG164" i="6"/>
  <c r="AD166" i="6"/>
  <c r="AE165" i="6"/>
  <c r="AF166" i="6"/>
  <c r="AE168" i="6"/>
  <c r="AE166" i="6"/>
  <c r="AC166" i="6"/>
  <c r="AD167" i="6"/>
  <c r="AC167" i="6"/>
  <c r="AC168" i="6"/>
  <c r="AG166" i="6"/>
  <c r="AD168" i="6"/>
  <c r="AF167" i="6"/>
  <c r="AF168" i="6"/>
  <c r="AE167" i="6"/>
  <c r="AG167" i="6"/>
  <c r="AC169" i="6"/>
  <c r="AF169" i="6"/>
  <c r="AD169" i="6"/>
  <c r="AC171" i="6"/>
  <c r="AG169" i="6"/>
  <c r="AE169" i="6"/>
  <c r="AG170" i="6"/>
  <c r="AD170" i="6"/>
  <c r="AG171" i="6"/>
  <c r="AC170" i="6"/>
  <c r="AE170" i="6"/>
  <c r="AF170" i="6"/>
  <c r="AF171" i="6"/>
  <c r="AE171" i="6"/>
  <c r="AC172" i="6"/>
  <c r="AD171" i="6"/>
  <c r="AD174" i="6"/>
  <c r="AF173" i="6"/>
  <c r="AF174" i="6"/>
  <c r="AG173" i="6"/>
  <c r="AG174" i="6"/>
  <c r="AF172" i="6"/>
  <c r="AE174" i="6"/>
  <c r="AD172" i="6"/>
  <c r="AE172" i="6"/>
  <c r="AC173" i="6"/>
  <c r="AG172" i="6"/>
  <c r="AC174" i="6"/>
  <c r="AE173" i="6"/>
  <c r="AD177" i="6"/>
  <c r="AD173" i="6"/>
  <c r="AG175" i="6"/>
  <c r="AC177" i="6"/>
  <c r="AF175" i="6"/>
  <c r="AG180" i="6"/>
  <c r="AD175" i="6"/>
  <c r="AG177" i="6"/>
  <c r="AC175" i="6"/>
  <c r="AD176" i="6"/>
  <c r="AE175" i="6"/>
  <c r="AE177" i="6"/>
  <c r="AD178" i="6"/>
  <c r="AE178" i="6"/>
  <c r="AG176" i="6"/>
  <c r="AG181" i="6"/>
  <c r="AE176" i="6"/>
  <c r="AF176" i="6"/>
  <c r="AF178" i="6"/>
  <c r="AG178" i="6"/>
  <c r="AC176" i="6"/>
  <c r="AF180" i="6"/>
  <c r="AF177" i="6"/>
  <c r="AC178" i="6"/>
  <c r="AC180" i="6"/>
  <c r="AG182" i="6"/>
  <c r="AF179" i="6"/>
  <c r="AE181" i="6"/>
  <c r="AF181" i="6"/>
  <c r="AE179" i="6"/>
  <c r="AE180" i="6"/>
  <c r="AD180" i="6"/>
  <c r="AG179" i="6"/>
  <c r="AG183" i="6"/>
  <c r="AD181" i="6"/>
  <c r="AC179" i="6"/>
  <c r="AD179" i="6"/>
  <c r="AD183" i="6"/>
  <c r="AC182" i="6"/>
  <c r="AE182" i="6"/>
  <c r="AD182" i="6"/>
  <c r="AC183" i="6"/>
  <c r="AE183" i="6"/>
  <c r="AF182" i="6"/>
  <c r="AC181" i="6"/>
  <c r="AF183" i="6"/>
  <c r="AE185" i="6"/>
  <c r="AD185" i="6"/>
  <c r="AD186" i="6"/>
  <c r="AG184" i="6"/>
  <c r="AF185" i="6"/>
  <c r="AE184" i="6"/>
  <c r="AC184" i="6"/>
  <c r="AD184" i="6"/>
  <c r="AC185" i="6"/>
  <c r="AC186" i="6"/>
  <c r="AG185" i="6"/>
  <c r="AF184" i="6"/>
  <c r="AD189" i="6"/>
  <c r="AE186" i="6"/>
  <c r="AD187" i="6"/>
  <c r="AE187" i="6"/>
  <c r="AE189" i="6"/>
  <c r="AG188" i="6"/>
  <c r="AG186" i="6"/>
  <c r="AF186" i="6"/>
  <c r="AC192" i="6"/>
  <c r="AC187" i="6"/>
  <c r="AE190" i="6"/>
  <c r="AF188" i="6"/>
  <c r="AE188" i="6"/>
  <c r="AF189" i="6"/>
  <c r="AF187" i="6"/>
  <c r="AG187" i="6"/>
  <c r="AD188" i="6"/>
  <c r="AG189" i="6"/>
  <c r="AC189" i="6"/>
  <c r="AD192" i="6"/>
  <c r="AG192" i="6"/>
  <c r="AC188" i="6"/>
  <c r="AE193" i="6"/>
  <c r="AG191" i="6"/>
  <c r="AF193" i="6"/>
  <c r="AD190" i="6"/>
  <c r="AD191" i="6"/>
  <c r="AG190" i="6"/>
  <c r="AC193" i="6"/>
  <c r="AG193" i="6"/>
  <c r="AE191" i="6"/>
  <c r="AF192" i="6"/>
  <c r="AE192" i="6"/>
  <c r="AC191" i="6"/>
  <c r="AF190" i="6"/>
  <c r="AF191" i="6"/>
  <c r="AC190" i="6"/>
  <c r="AF194" i="6"/>
  <c r="AD194" i="6"/>
  <c r="AE195" i="6"/>
  <c r="AD193" i="6"/>
  <c r="AG194" i="6"/>
  <c r="AE194" i="6"/>
  <c r="AE198" i="6"/>
  <c r="AC194" i="6"/>
  <c r="AD198" i="6"/>
  <c r="AF195" i="6"/>
  <c r="AG195" i="6"/>
  <c r="AC195" i="6"/>
  <c r="AF198" i="6"/>
  <c r="AD195" i="6"/>
  <c r="AC198" i="6"/>
  <c r="AD197" i="6"/>
  <c r="AE197" i="6"/>
  <c r="AC197" i="6"/>
  <c r="AF196" i="6"/>
  <c r="AG197" i="6"/>
  <c r="AE196" i="6"/>
  <c r="AG196" i="6"/>
  <c r="AG198" i="6"/>
  <c r="AF197" i="6"/>
  <c r="AD196" i="6"/>
  <c r="AC196" i="6"/>
  <c r="AC199" i="6"/>
  <c r="AG199" i="6"/>
  <c r="AF199" i="6"/>
  <c r="AG200" i="6"/>
  <c r="AD199" i="6"/>
  <c r="AE199" i="6"/>
  <c r="AC200" i="6"/>
  <c r="AD200" i="6"/>
  <c r="AF201" i="6"/>
  <c r="AD201" i="6"/>
  <c r="AF200" i="6"/>
  <c r="AE200" i="6"/>
  <c r="AG201" i="6"/>
  <c r="AE201" i="6"/>
  <c r="AC201" i="6"/>
  <c r="AE203" i="6"/>
  <c r="AE204" i="6"/>
  <c r="AG204" i="6"/>
  <c r="AF203" i="6"/>
  <c r="AD203" i="6"/>
  <c r="AC204" i="6"/>
  <c r="AE202" i="6"/>
  <c r="AC203" i="6"/>
  <c r="AD202" i="6"/>
  <c r="AF202" i="6"/>
  <c r="AG202" i="6"/>
  <c r="AF204" i="6"/>
  <c r="AC202" i="6"/>
  <c r="AD204" i="6"/>
  <c r="AG203" i="6"/>
  <c r="AE207" i="6"/>
  <c r="AE205" i="6"/>
  <c r="AD205" i="6"/>
  <c r="AF207" i="6"/>
  <c r="AD206" i="6"/>
  <c r="AC206" i="6"/>
  <c r="AG205" i="6"/>
  <c r="AD207" i="6"/>
  <c r="AE206" i="6"/>
  <c r="AF205" i="6"/>
  <c r="AG206" i="6"/>
  <c r="AF206" i="6"/>
  <c r="AC205" i="6"/>
  <c r="AC207" i="6"/>
  <c r="AD209" i="6"/>
  <c r="AG208" i="6"/>
  <c r="AC208" i="6"/>
  <c r="AC209" i="6"/>
  <c r="AD208" i="6"/>
  <c r="AE208" i="6"/>
  <c r="AF209" i="6"/>
  <c r="AF208" i="6"/>
  <c r="AG207" i="6"/>
  <c r="AC213" i="6"/>
  <c r="AC210" i="6"/>
  <c r="AD211" i="6"/>
  <c r="AF210" i="6"/>
  <c r="AC211" i="6"/>
  <c r="AE210" i="6"/>
  <c r="AF211" i="6"/>
  <c r="AG209" i="6"/>
  <c r="AG210" i="6"/>
  <c r="AE209" i="6"/>
  <c r="AG211" i="6"/>
  <c r="AD210" i="6"/>
  <c r="AD213" i="6"/>
  <c r="AE211" i="6"/>
  <c r="AF213" i="6"/>
  <c r="AG212" i="6"/>
  <c r="AG213" i="6"/>
  <c r="AD212" i="6"/>
  <c r="AC212" i="6"/>
  <c r="AE213" i="6"/>
  <c r="AE216" i="6"/>
  <c r="AF212" i="6"/>
  <c r="AE212" i="6"/>
  <c r="AF214" i="6"/>
  <c r="AE217" i="6"/>
  <c r="AC215" i="6"/>
  <c r="AD215" i="6"/>
  <c r="AG214" i="6"/>
  <c r="AD216" i="6"/>
  <c r="AD214" i="6"/>
  <c r="AC214" i="6"/>
  <c r="AG215" i="6"/>
  <c r="AE214" i="6"/>
  <c r="AF216" i="6"/>
  <c r="AD217" i="6"/>
  <c r="AC216" i="6"/>
  <c r="AC217" i="6"/>
  <c r="AD220" i="6"/>
  <c r="AG216" i="6"/>
  <c r="AE215" i="6"/>
  <c r="AF215" i="6"/>
  <c r="AF217" i="6"/>
  <c r="AG217" i="6"/>
  <c r="AE220" i="6"/>
  <c r="AC219" i="6"/>
  <c r="AD219" i="6"/>
  <c r="AE218" i="6"/>
  <c r="AG219" i="6"/>
  <c r="AC218" i="6"/>
  <c r="AF218" i="6"/>
  <c r="AG220" i="6"/>
  <c r="AF219" i="6"/>
  <c r="AC220" i="6"/>
  <c r="AD218" i="6"/>
  <c r="AG218" i="6"/>
  <c r="AE219" i="6"/>
  <c r="AF222" i="6"/>
  <c r="AE222" i="6"/>
  <c r="AF220" i="6"/>
  <c r="AG221" i="6"/>
  <c r="AE221" i="6"/>
  <c r="AD222" i="6"/>
  <c r="AF221" i="6"/>
  <c r="AD221" i="6"/>
  <c r="AC221" i="6"/>
  <c r="AG222" i="6"/>
  <c r="AG225" i="6"/>
  <c r="AD223" i="6"/>
  <c r="AC222" i="6"/>
  <c r="AF223" i="6"/>
  <c r="AG223" i="6"/>
  <c r="AE223" i="6"/>
  <c r="AF225" i="6"/>
  <c r="AC223" i="6"/>
  <c r="AE225" i="6"/>
  <c r="AE228" i="6"/>
  <c r="AC225" i="6"/>
  <c r="AC224" i="6"/>
  <c r="AG224" i="6"/>
  <c r="AF224" i="6"/>
  <c r="AD225" i="6"/>
  <c r="AD224" i="6"/>
  <c r="AE224" i="6"/>
  <c r="AG228" i="6"/>
  <c r="AE226" i="6"/>
  <c r="AD226" i="6"/>
  <c r="AF232" i="6"/>
  <c r="AC226" i="6"/>
  <c r="AF228" i="6"/>
  <c r="AE227" i="6"/>
  <c r="AF227" i="6"/>
  <c r="AG226" i="6"/>
  <c r="AC228" i="6"/>
  <c r="AD227" i="6"/>
  <c r="AG234" i="6"/>
  <c r="AC227" i="6"/>
  <c r="AE232" i="6"/>
  <c r="AD228" i="6"/>
  <c r="AG227" i="6"/>
  <c r="AF226" i="6"/>
  <c r="AD230" i="6"/>
  <c r="AG230" i="6"/>
  <c r="AD231" i="6"/>
  <c r="AC231" i="6"/>
  <c r="AG232" i="6"/>
  <c r="AC229" i="6"/>
  <c r="AG231" i="6"/>
  <c r="AC232" i="6"/>
  <c r="AE231" i="6"/>
  <c r="AF229" i="6"/>
  <c r="AE230" i="6"/>
  <c r="AC230" i="6"/>
  <c r="AF231" i="6"/>
  <c r="AD234" i="6"/>
  <c r="AD232" i="6"/>
  <c r="AE229" i="6"/>
  <c r="AF230" i="6"/>
  <c r="AD229" i="6"/>
  <c r="AG229" i="6"/>
  <c r="AC233" i="6"/>
  <c r="AG233" i="6"/>
  <c r="AD233" i="6"/>
  <c r="AE233" i="6"/>
  <c r="AF234" i="6"/>
  <c r="AE234" i="6"/>
  <c r="AF233" i="6"/>
  <c r="AC234" i="6"/>
  <c r="AG238" i="6"/>
  <c r="AD235" i="6"/>
  <c r="AC235" i="6"/>
  <c r="AF235" i="6"/>
  <c r="AE236" i="6"/>
  <c r="AG235" i="6"/>
  <c r="AC236" i="6"/>
  <c r="AD236" i="6"/>
  <c r="AF236" i="6"/>
  <c r="AE235" i="6"/>
  <c r="AC240" i="6"/>
  <c r="AC237" i="6"/>
  <c r="AD237" i="6"/>
  <c r="AF238" i="6"/>
  <c r="AE238" i="6"/>
  <c r="AE237" i="6"/>
  <c r="AG237" i="6"/>
  <c r="AD238" i="6"/>
  <c r="AE240" i="6"/>
  <c r="AG236" i="6"/>
  <c r="AC238" i="6"/>
  <c r="AF237" i="6"/>
  <c r="AD239" i="6"/>
  <c r="AD240" i="6"/>
  <c r="AF239" i="6"/>
  <c r="AF240" i="6"/>
  <c r="AE239" i="6"/>
  <c r="AG239" i="6"/>
  <c r="AC239" i="6"/>
  <c r="AG243" i="6"/>
  <c r="AF243" i="6"/>
  <c r="AF241" i="6"/>
  <c r="AC243" i="6"/>
  <c r="AC241" i="6"/>
  <c r="AG241" i="6"/>
  <c r="AG240" i="6"/>
  <c r="AE241" i="6"/>
  <c r="AE242" i="6"/>
  <c r="AF246" i="6"/>
  <c r="AG249" i="6"/>
  <c r="AC246" i="6"/>
  <c r="AD241" i="6"/>
  <c r="AG242" i="6"/>
  <c r="AC249" i="6"/>
  <c r="AC242" i="6"/>
  <c r="AG244" i="6"/>
  <c r="AG246" i="6"/>
  <c r="AE244" i="6"/>
  <c r="AF244" i="6"/>
  <c r="AD244" i="6"/>
  <c r="AF242" i="6"/>
  <c r="AD242" i="6"/>
  <c r="AE243" i="6"/>
  <c r="AD243" i="6"/>
  <c r="AD249" i="6"/>
  <c r="AC245" i="6"/>
  <c r="AD246" i="6"/>
  <c r="AD245" i="6"/>
  <c r="AF249" i="6"/>
  <c r="AF245" i="6"/>
  <c r="AE246" i="6"/>
  <c r="AE245" i="6"/>
  <c r="AC244" i="6"/>
  <c r="AG245" i="6"/>
  <c r="AG247" i="6"/>
  <c r="AE247" i="6"/>
  <c r="AD248" i="6"/>
  <c r="AE249" i="6"/>
  <c r="AE248" i="6"/>
  <c r="AC253" i="6"/>
  <c r="AG248" i="6"/>
  <c r="AF248" i="6"/>
  <c r="AF247" i="6"/>
  <c r="AC247" i="6"/>
  <c r="AD247" i="6"/>
  <c r="AC248" i="6"/>
  <c r="AD255" i="6"/>
  <c r="AD250" i="6"/>
  <c r="AF250" i="6"/>
  <c r="AC252" i="6"/>
  <c r="AD251" i="6"/>
  <c r="AG255" i="6"/>
  <c r="AC251" i="6"/>
  <c r="AF253" i="6"/>
  <c r="AG253" i="6"/>
  <c r="AG252" i="6"/>
  <c r="AD256" i="6"/>
  <c r="AD253" i="6"/>
  <c r="AF252" i="6"/>
  <c r="AE252" i="6"/>
  <c r="AC250" i="6"/>
  <c r="AF251" i="6"/>
  <c r="AE251" i="6"/>
  <c r="AG251" i="6"/>
  <c r="AD252" i="6"/>
  <c r="AE250" i="6"/>
  <c r="AG250" i="6"/>
  <c r="AE253" i="6"/>
  <c r="AG256" i="6"/>
  <c r="AF255" i="6"/>
  <c r="AE255" i="6"/>
  <c r="AC255" i="6"/>
  <c r="AG254" i="6"/>
  <c r="AE254" i="6"/>
  <c r="AD254" i="6"/>
  <c r="AE258" i="6"/>
  <c r="AF254" i="6"/>
  <c r="AC254" i="6"/>
  <c r="AC256" i="6"/>
  <c r="AG257" i="6"/>
  <c r="AE256" i="6"/>
  <c r="AG258" i="6"/>
  <c r="AC257" i="6"/>
  <c r="AG259" i="6"/>
  <c r="AD257" i="6"/>
  <c r="AF257" i="6"/>
  <c r="AC258" i="6"/>
  <c r="AF256" i="6"/>
  <c r="AD259" i="6"/>
  <c r="AC259" i="6"/>
  <c r="AE259" i="6"/>
  <c r="AE257" i="6"/>
  <c r="AD258" i="6"/>
  <c r="AF258" i="6"/>
  <c r="AF259" i="6"/>
  <c r="AC260" i="6"/>
  <c r="AG264" i="6"/>
  <c r="AD260" i="6"/>
  <c r="AD261" i="6"/>
  <c r="AF264" i="6"/>
  <c r="AG260" i="6"/>
  <c r="AE260" i="6"/>
  <c r="AE261" i="6"/>
  <c r="AF260" i="6"/>
  <c r="AC261" i="6"/>
  <c r="AF263" i="6"/>
  <c r="AD263" i="6"/>
  <c r="AD262" i="6"/>
  <c r="AC264" i="6"/>
  <c r="AE262" i="6"/>
  <c r="AC263" i="6"/>
  <c r="AC262" i="6"/>
  <c r="AF261" i="6"/>
  <c r="AF262" i="6"/>
  <c r="AG261" i="6"/>
  <c r="AD264" i="6"/>
  <c r="AG262" i="6"/>
  <c r="AE263" i="6"/>
  <c r="AE264" i="6"/>
  <c r="AC267" i="6"/>
  <c r="AG263" i="6"/>
  <c r="AD266" i="6"/>
  <c r="AG265" i="6"/>
  <c r="AG266" i="6"/>
  <c r="AD265" i="6"/>
  <c r="AF266" i="6"/>
  <c r="AC265" i="6"/>
  <c r="AE265" i="6"/>
  <c r="AE266" i="6"/>
  <c r="AF265" i="6"/>
  <c r="AC266" i="6"/>
  <c r="AE267" i="6"/>
  <c r="AG270" i="6"/>
  <c r="AC273" i="6"/>
  <c r="AG267" i="6"/>
  <c r="AE268" i="6"/>
  <c r="AC270" i="6"/>
  <c r="AE273" i="6"/>
  <c r="AD267" i="6"/>
  <c r="AF267" i="6"/>
  <c r="AF269" i="6"/>
  <c r="AG268" i="6"/>
  <c r="AG269" i="6"/>
  <c r="AD273" i="6"/>
  <c r="AG273" i="6"/>
  <c r="AD276" i="6"/>
  <c r="AD270" i="6"/>
  <c r="AC268" i="6"/>
  <c r="AE270" i="6"/>
  <c r="AD268" i="6"/>
  <c r="AD269" i="6"/>
  <c r="AF270" i="6"/>
  <c r="AC269" i="6"/>
  <c r="AC276" i="6"/>
  <c r="AF268" i="6"/>
  <c r="AE269" i="6"/>
  <c r="AD275" i="6"/>
  <c r="AG274" i="6"/>
  <c r="AD272" i="6"/>
  <c r="AF272" i="6"/>
  <c r="AD271" i="6"/>
  <c r="AC272" i="6"/>
  <c r="AE274" i="6"/>
  <c r="AC274" i="6"/>
  <c r="AG276" i="6"/>
  <c r="AF271" i="6"/>
  <c r="AE271" i="6"/>
  <c r="AF273" i="6"/>
  <c r="AG271" i="6"/>
  <c r="AC271" i="6"/>
  <c r="AD274" i="6"/>
  <c r="AF274" i="6"/>
  <c r="AG272" i="6"/>
  <c r="AE272" i="6"/>
  <c r="AD277" i="6"/>
  <c r="AC275" i="6"/>
  <c r="AE275" i="6"/>
  <c r="AF275" i="6"/>
  <c r="AC277" i="6"/>
  <c r="AF276" i="6"/>
  <c r="AG275" i="6"/>
  <c r="AE276" i="6"/>
  <c r="AG277" i="6"/>
  <c r="AG278" i="6"/>
  <c r="AD278" i="6"/>
  <c r="AC278" i="6"/>
  <c r="AE277" i="6"/>
  <c r="AF277" i="6"/>
  <c r="AF278" i="6"/>
  <c r="AE278" i="6"/>
  <c r="AD280" i="6"/>
  <c r="AD279" i="6"/>
  <c r="AF279" i="6"/>
  <c r="AE285" i="6"/>
  <c r="AG279" i="6"/>
  <c r="AC279" i="6"/>
  <c r="AE279" i="6"/>
  <c r="AE280" i="6"/>
  <c r="AC285" i="6"/>
  <c r="AC281" i="6"/>
  <c r="AG281" i="6"/>
  <c r="AF282" i="6"/>
  <c r="AF285" i="6"/>
  <c r="AG280" i="6"/>
  <c r="AD281" i="6"/>
  <c r="AD285" i="6"/>
  <c r="AG282" i="6"/>
  <c r="AE281" i="6"/>
  <c r="AF281" i="6"/>
  <c r="AE282" i="6"/>
  <c r="AC282" i="6"/>
  <c r="AC280" i="6"/>
  <c r="AD282" i="6"/>
  <c r="AF280" i="6"/>
  <c r="AE284" i="6"/>
  <c r="AD284" i="6"/>
  <c r="AD283" i="6"/>
  <c r="AC284" i="6"/>
  <c r="AF284" i="6"/>
  <c r="AE283" i="6"/>
  <c r="AC283" i="6"/>
  <c r="AF283" i="6"/>
  <c r="AE286" i="6"/>
  <c r="AG284" i="6"/>
  <c r="AG285" i="6"/>
  <c r="AG283" i="6"/>
  <c r="AC287" i="6"/>
  <c r="AF287" i="6"/>
  <c r="AC286" i="6"/>
  <c r="AE289" i="6"/>
  <c r="AG286" i="6"/>
  <c r="AG291" i="6"/>
  <c r="AE287" i="6"/>
  <c r="AD286" i="6"/>
  <c r="AF288" i="6"/>
  <c r="AD288" i="6"/>
  <c r="AE288" i="6"/>
  <c r="AF286" i="6"/>
  <c r="AC288" i="6"/>
  <c r="AD287" i="6"/>
  <c r="AG287" i="6"/>
  <c r="AE290" i="6"/>
  <c r="AG289" i="6"/>
  <c r="AC289" i="6"/>
  <c r="AC290" i="6"/>
  <c r="AD289" i="6"/>
  <c r="AE291" i="6"/>
  <c r="AD290" i="6"/>
  <c r="AG288" i="6"/>
  <c r="AF290" i="6"/>
  <c r="AG290" i="6"/>
  <c r="AF289" i="6"/>
  <c r="AD291" i="6"/>
  <c r="AC291" i="6"/>
  <c r="AG292" i="6"/>
  <c r="AF292" i="6"/>
  <c r="AC292" i="6"/>
  <c r="AF291" i="6"/>
  <c r="AD292" i="6"/>
  <c r="AD293" i="6"/>
  <c r="AC293" i="6"/>
  <c r="AG293" i="6"/>
  <c r="AE292" i="6"/>
  <c r="AE293" i="6"/>
  <c r="AF293" i="6"/>
  <c r="AE295" i="6"/>
  <c r="AF295" i="6"/>
  <c r="AG294" i="6"/>
  <c r="AG297" i="6"/>
  <c r="AD297" i="6"/>
  <c r="AE296" i="6"/>
  <c r="AF297" i="6"/>
  <c r="AF294" i="6"/>
  <c r="AE294" i="6"/>
  <c r="AD295" i="6"/>
  <c r="AG298" i="6"/>
  <c r="AG296" i="6"/>
  <c r="AD294" i="6"/>
  <c r="AF296" i="6"/>
  <c r="AC294" i="6"/>
  <c r="AG295" i="6"/>
  <c r="AC295" i="6"/>
  <c r="AC297" i="6"/>
  <c r="AD298" i="6"/>
  <c r="AF298" i="6"/>
  <c r="AC296" i="6"/>
  <c r="AE297" i="6"/>
  <c r="AC298" i="6"/>
  <c r="AD296" i="6"/>
  <c r="AE298" i="6"/>
  <c r="AD299" i="6"/>
  <c r="AD300" i="6"/>
  <c r="AC300" i="6"/>
  <c r="AE300" i="6"/>
  <c r="AF300" i="6"/>
  <c r="AC299" i="6"/>
  <c r="AF299" i="6"/>
  <c r="AE299" i="6"/>
  <c r="AG300" i="6"/>
  <c r="AE303" i="6"/>
  <c r="AG299" i="6"/>
  <c r="AF303" i="6"/>
  <c r="AC301" i="6"/>
  <c r="AF302" i="6"/>
  <c r="AC302" i="6"/>
  <c r="AF301" i="6"/>
  <c r="AC303" i="6"/>
  <c r="AD303" i="6"/>
  <c r="AG301" i="6"/>
  <c r="AE301" i="6"/>
  <c r="AD302" i="6"/>
  <c r="AD301" i="6"/>
  <c r="AE302" i="6"/>
  <c r="AD304" i="6"/>
  <c r="AE304" i="6"/>
  <c r="AF304" i="6"/>
  <c r="AG303" i="6"/>
  <c r="AG302" i="6"/>
  <c r="AF306" i="6"/>
  <c r="AC305" i="6"/>
  <c r="AC304" i="6"/>
  <c r="AF305" i="6"/>
  <c r="AG304" i="6"/>
  <c r="AE305" i="6"/>
  <c r="AG305" i="6"/>
  <c r="AD305" i="6"/>
  <c r="AG306" i="6"/>
  <c r="AC307" i="6"/>
  <c r="AG307" i="6"/>
  <c r="AF307" i="6"/>
  <c r="AD306" i="6"/>
  <c r="AE307" i="6"/>
  <c r="AE306" i="6"/>
  <c r="AC306" i="6"/>
  <c r="AD307" i="6"/>
  <c r="AG308" i="6"/>
  <c r="AC308" i="6"/>
  <c r="AF308" i="6"/>
  <c r="AD308" i="6"/>
  <c r="AE308" i="6"/>
  <c r="AE310" i="6"/>
  <c r="AC310" i="6"/>
  <c r="AG310" i="6"/>
  <c r="AC312" i="6"/>
  <c r="AE312" i="6"/>
  <c r="AE309" i="6"/>
  <c r="AD309" i="6"/>
  <c r="AF309" i="6"/>
  <c r="AF310" i="6"/>
  <c r="AD312" i="6"/>
  <c r="AG309" i="6"/>
  <c r="AC309" i="6"/>
  <c r="AG312" i="6"/>
  <c r="AD311" i="6"/>
  <c r="AE311" i="6"/>
  <c r="AD310" i="6"/>
  <c r="AF311" i="6"/>
  <c r="AC311" i="6"/>
  <c r="AG311" i="6"/>
  <c r="AF312" i="6"/>
  <c r="AC315" i="6"/>
  <c r="AE314" i="6"/>
  <c r="AF314" i="6"/>
  <c r="AG313" i="6"/>
  <c r="AE313" i="6"/>
  <c r="AC313" i="6"/>
  <c r="AG315" i="6"/>
  <c r="AC314" i="6"/>
  <c r="AF313" i="6"/>
  <c r="AE315" i="6"/>
  <c r="AD313" i="6"/>
  <c r="AD314" i="6"/>
  <c r="AG314" i="6"/>
  <c r="AF315" i="6"/>
  <c r="AE316" i="6"/>
  <c r="AD315" i="6"/>
  <c r="AC318" i="6"/>
  <c r="AG318" i="6"/>
  <c r="AE318" i="6"/>
  <c r="AG317" i="6"/>
  <c r="AF317" i="6"/>
  <c r="AC317" i="6"/>
  <c r="AG316" i="6"/>
  <c r="AC316" i="6"/>
  <c r="AE317" i="6"/>
  <c r="AD317" i="6"/>
  <c r="AF316" i="6"/>
  <c r="AF318" i="6"/>
  <c r="AD316" i="6"/>
  <c r="AC319" i="6"/>
  <c r="AE319" i="6"/>
  <c r="AE321" i="6"/>
  <c r="AD319" i="6"/>
  <c r="AG319" i="6"/>
  <c r="AD318" i="6"/>
  <c r="AF321" i="6"/>
  <c r="AD320" i="6"/>
  <c r="AC321" i="6"/>
  <c r="AG321" i="6"/>
  <c r="AD324" i="6"/>
  <c r="AF320" i="6"/>
  <c r="AF319" i="6"/>
  <c r="AG320" i="6"/>
  <c r="AE320" i="6"/>
  <c r="AC320" i="6"/>
  <c r="AD321" i="6"/>
  <c r="AF323" i="6"/>
  <c r="AC324" i="6"/>
  <c r="AD322" i="6"/>
  <c r="AE324" i="6"/>
  <c r="AG324" i="6"/>
  <c r="AC322" i="6"/>
  <c r="AG322" i="6"/>
  <c r="AF322" i="6"/>
  <c r="AC323" i="6"/>
  <c r="AE323" i="6"/>
  <c r="AD323" i="6"/>
  <c r="AG323" i="6"/>
  <c r="AE322" i="6"/>
  <c r="AF324" i="6"/>
  <c r="AG325" i="6"/>
  <c r="AF325" i="6"/>
  <c r="AE325" i="6"/>
  <c r="AD326" i="6"/>
  <c r="AF327" i="6"/>
  <c r="AG327" i="6"/>
  <c r="AF330" i="6"/>
  <c r="AE326" i="6"/>
  <c r="AE327" i="6"/>
  <c r="AG326" i="6"/>
  <c r="AD325" i="6"/>
  <c r="AC327" i="6"/>
  <c r="AC326" i="6"/>
  <c r="AF326" i="6"/>
  <c r="AC330" i="6"/>
  <c r="AD327" i="6"/>
  <c r="AC325" i="6"/>
  <c r="AF329" i="6"/>
  <c r="AD328" i="6"/>
  <c r="AC329" i="6"/>
  <c r="AD330" i="6"/>
  <c r="AD329" i="6"/>
  <c r="AG330" i="6"/>
  <c r="AE328" i="6"/>
  <c r="AG328" i="6"/>
  <c r="AE330" i="6"/>
  <c r="AC328" i="6"/>
  <c r="AF328" i="6"/>
  <c r="AG329" i="6"/>
  <c r="AE329" i="6"/>
  <c r="AF331" i="6"/>
  <c r="AG331" i="6"/>
  <c r="AE331" i="6"/>
  <c r="AC332" i="6"/>
  <c r="AD332" i="6"/>
  <c r="AF332" i="6"/>
  <c r="AD336" i="6"/>
  <c r="AG333" i="6"/>
  <c r="AC333" i="6"/>
  <c r="AF334" i="6"/>
  <c r="AD333" i="6"/>
  <c r="AC331" i="6"/>
  <c r="AG332" i="6"/>
  <c r="AD331" i="6"/>
  <c r="AE332" i="6"/>
  <c r="AE336" i="6"/>
  <c r="AD334" i="6"/>
  <c r="AC334" i="6"/>
  <c r="AF336" i="6"/>
  <c r="AF333" i="6"/>
  <c r="AE334" i="6"/>
  <c r="AE333" i="6"/>
  <c r="AG334" i="6"/>
  <c r="AC336" i="6"/>
  <c r="AE335" i="6"/>
  <c r="AG336" i="6"/>
  <c r="AC335" i="6"/>
  <c r="AF335" i="6"/>
  <c r="AD335" i="6"/>
  <c r="AF337" i="6"/>
  <c r="AG339" i="6"/>
  <c r="AC337" i="6"/>
  <c r="AG335" i="6"/>
  <c r="AF338" i="6"/>
  <c r="AG337" i="6"/>
  <c r="AD338" i="6"/>
  <c r="AD337" i="6"/>
  <c r="AE339" i="6"/>
  <c r="AE337" i="6"/>
  <c r="AD339" i="6"/>
  <c r="AG338" i="6"/>
  <c r="AC338" i="6"/>
  <c r="AG340" i="6"/>
  <c r="AC339" i="6"/>
  <c r="AF339" i="6"/>
  <c r="AC342" i="6"/>
  <c r="AE340" i="6"/>
  <c r="AG342" i="6"/>
  <c r="AE338" i="6"/>
  <c r="AD340" i="6"/>
  <c r="AC340" i="6"/>
  <c r="AF340" i="6"/>
  <c r="AE342" i="6"/>
  <c r="AG341" i="6"/>
  <c r="AD342" i="6"/>
  <c r="AD341" i="6"/>
  <c r="AC341" i="6"/>
  <c r="AF342" i="6"/>
  <c r="AE341" i="6"/>
  <c r="AF341" i="6"/>
  <c r="AG343" i="6"/>
  <c r="AC344" i="6"/>
  <c r="AE344" i="6"/>
  <c r="AC343" i="6"/>
  <c r="AF345" i="6"/>
  <c r="AG345" i="6"/>
  <c r="AF343" i="6"/>
  <c r="AE345" i="6"/>
  <c r="AD344" i="6"/>
  <c r="AF344" i="6"/>
  <c r="AD343" i="6"/>
  <c r="AE343" i="6"/>
  <c r="AC345" i="6"/>
  <c r="AG344" i="6"/>
  <c r="AD345" i="6"/>
  <c r="AG347" i="6"/>
  <c r="AG349" i="6"/>
  <c r="AE346" i="6"/>
  <c r="AC348" i="6"/>
  <c r="AF347" i="6"/>
  <c r="AD347" i="6"/>
  <c r="AC347" i="6"/>
  <c r="AG346" i="6"/>
  <c r="AF346" i="6"/>
  <c r="AD348" i="6"/>
  <c r="AE347" i="6"/>
  <c r="AD346" i="6"/>
  <c r="AC346" i="6"/>
  <c r="AD349" i="6"/>
  <c r="AE349" i="6"/>
  <c r="AE351" i="6"/>
  <c r="AE348" i="6"/>
  <c r="AF348" i="6"/>
  <c r="AC349" i="6"/>
  <c r="AF349" i="6"/>
  <c r="AG348" i="6"/>
  <c r="AE350" i="6"/>
  <c r="AD352" i="6"/>
  <c r="AD351" i="6"/>
  <c r="AC350" i="6"/>
  <c r="AD350" i="6"/>
  <c r="AG351" i="6"/>
  <c r="AG350" i="6"/>
  <c r="AF351" i="6"/>
  <c r="AE352" i="6"/>
  <c r="AF352" i="6"/>
  <c r="AG352" i="6"/>
  <c r="AF350" i="6"/>
  <c r="AC351" i="6"/>
  <c r="AC352" i="6"/>
  <c r="AF355" i="6"/>
  <c r="AF353" i="6"/>
  <c r="AC357" i="6"/>
  <c r="AG353" i="6"/>
  <c r="AE353" i="6"/>
  <c r="AC353" i="6"/>
  <c r="AD353" i="6"/>
  <c r="AG355" i="6"/>
  <c r="AC355" i="6"/>
  <c r="AE355" i="6"/>
  <c r="AD357" i="6"/>
  <c r="AC354" i="6"/>
  <c r="AG354" i="6"/>
  <c r="AF357" i="6"/>
  <c r="AE354" i="6"/>
  <c r="AE357" i="6"/>
  <c r="AD355" i="6"/>
  <c r="AD354" i="6"/>
  <c r="AF354" i="6"/>
  <c r="AC356" i="6"/>
  <c r="AG356" i="6"/>
  <c r="AG358" i="6"/>
  <c r="AE356" i="6"/>
  <c r="AE361" i="6"/>
  <c r="AF358" i="6"/>
  <c r="AC363" i="6"/>
  <c r="AD356" i="6"/>
  <c r="AC358" i="6"/>
  <c r="AE358" i="6"/>
  <c r="AF356" i="6"/>
  <c r="AG357" i="6"/>
  <c r="AG359" i="6"/>
  <c r="AF360" i="6"/>
  <c r="AF359" i="6"/>
  <c r="AG360" i="6"/>
  <c r="AF361" i="6"/>
  <c r="AD358" i="6"/>
  <c r="AC359" i="6"/>
  <c r="AD359" i="6"/>
  <c r="AG364" i="6"/>
  <c r="AD361" i="6"/>
  <c r="AC360" i="6"/>
  <c r="AE360" i="6"/>
  <c r="AE359" i="6"/>
  <c r="AG361" i="6"/>
  <c r="AD360" i="6"/>
  <c r="AG363" i="6"/>
  <c r="AD362" i="6"/>
  <c r="AG362" i="6"/>
  <c r="AE362" i="6"/>
  <c r="AD363" i="6"/>
  <c r="AF363" i="6"/>
  <c r="AC362" i="6"/>
  <c r="AE363" i="6"/>
  <c r="AC361" i="6"/>
  <c r="AF362" i="6"/>
  <c r="AD364" i="6"/>
  <c r="AE364" i="6"/>
  <c r="AF364" i="6"/>
  <c r="AF365" i="6"/>
  <c r="AD365" i="6"/>
  <c r="AC364" i="6"/>
  <c r="AE365" i="6"/>
  <c r="AC365" i="6"/>
  <c r="AG365" i="6"/>
  <c r="AD369" i="6"/>
  <c r="AC367" i="6"/>
  <c r="AE366" i="6"/>
  <c r="AC366" i="6"/>
  <c r="AG366" i="6"/>
  <c r="AD366" i="6"/>
  <c r="AF366" i="6"/>
  <c r="AF370" i="6"/>
  <c r="AG367" i="6"/>
  <c r="AD367" i="6"/>
  <c r="AE367" i="6"/>
  <c r="AE368" i="6"/>
  <c r="AC368" i="6"/>
  <c r="AF369" i="6"/>
  <c r="AF367" i="6"/>
  <c r="AD368" i="6"/>
  <c r="AE369" i="6"/>
  <c r="AG368" i="6"/>
  <c r="AE370" i="6"/>
  <c r="AG370" i="6"/>
  <c r="AG369" i="6"/>
  <c r="AC370" i="6"/>
  <c r="AD370" i="6"/>
  <c r="AF368" i="6"/>
  <c r="AC369" i="6"/>
  <c r="AG371" i="6"/>
  <c r="AE372" i="6"/>
  <c r="AC372" i="6"/>
  <c r="AF372" i="6"/>
  <c r="AF371" i="6"/>
  <c r="AD372" i="6"/>
  <c r="AC371" i="6"/>
  <c r="AE371" i="6"/>
  <c r="AG372" i="6"/>
  <c r="AD371" i="6"/>
  <c r="AD375" i="6"/>
  <c r="AF375" i="6"/>
  <c r="AG374" i="6"/>
  <c r="AC373" i="6"/>
  <c r="AG373" i="6"/>
  <c r="AE374" i="6"/>
  <c r="AF374" i="6"/>
  <c r="AC378" i="6"/>
  <c r="AD374" i="6"/>
  <c r="AD373" i="6"/>
  <c r="AC374" i="6"/>
  <c r="AE373" i="6"/>
  <c r="AC375" i="6"/>
  <c r="AF373" i="6"/>
  <c r="AE377" i="6"/>
  <c r="AE375" i="6"/>
  <c r="AE376" i="6"/>
  <c r="AD378" i="6"/>
  <c r="AD376" i="6"/>
  <c r="AC377" i="6"/>
  <c r="AG376" i="6"/>
  <c r="AG378" i="6"/>
  <c r="AD377" i="6"/>
  <c r="AC376" i="6"/>
  <c r="AG375" i="6"/>
  <c r="AG377" i="6"/>
  <c r="AE379" i="6"/>
  <c r="AF377" i="6"/>
  <c r="AF376" i="6"/>
  <c r="AE378" i="6"/>
  <c r="AF378" i="6"/>
  <c r="AD379" i="6"/>
  <c r="AF379" i="6"/>
  <c r="AG379" i="6"/>
  <c r="AC379" i="6"/>
  <c r="AG380" i="6"/>
  <c r="AC380" i="6"/>
  <c r="AE380" i="6"/>
  <c r="AD380" i="6"/>
  <c r="AF380" i="6"/>
  <c r="AD382" i="6"/>
  <c r="AE382" i="6"/>
  <c r="AG382" i="6"/>
  <c r="AE381" i="6"/>
  <c r="AF382" i="6"/>
  <c r="AF381" i="6"/>
  <c r="AC381" i="6"/>
  <c r="AD381" i="6"/>
  <c r="AG381" i="6"/>
  <c r="AG384" i="6"/>
  <c r="AF383" i="6"/>
  <c r="AD383" i="6"/>
  <c r="AC383" i="6"/>
  <c r="AG383" i="6"/>
  <c r="AC382" i="6"/>
  <c r="AD384" i="6"/>
  <c r="AE383" i="6"/>
  <c r="AF384" i="6"/>
  <c r="AC384" i="6"/>
  <c r="AE384" i="6"/>
  <c r="AG386" i="6"/>
  <c r="AF387" i="6"/>
  <c r="AD385" i="6"/>
  <c r="AF386" i="6"/>
  <c r="AD386" i="6"/>
  <c r="AE386" i="6"/>
  <c r="AF385" i="6"/>
  <c r="AG385" i="6"/>
  <c r="AE385" i="6"/>
  <c r="AC386" i="6"/>
  <c r="AC385" i="6"/>
  <c r="AC387" i="6"/>
  <c r="AE387" i="6"/>
  <c r="AD387" i="6"/>
  <c r="AG387" i="6"/>
  <c r="AG390" i="6"/>
  <c r="AF390" i="6"/>
  <c r="AD389" i="6"/>
  <c r="AC388" i="6"/>
  <c r="AG388" i="6"/>
  <c r="AC389" i="6"/>
  <c r="AG389" i="6"/>
  <c r="AC390" i="6"/>
  <c r="AF389" i="6"/>
  <c r="AE388" i="6"/>
  <c r="AE389" i="6"/>
  <c r="AE390" i="6"/>
  <c r="AF388" i="6"/>
  <c r="AD388" i="6"/>
  <c r="AD390" i="6"/>
  <c r="AE392" i="6"/>
  <c r="AG391" i="6"/>
  <c r="AG392" i="6"/>
  <c r="AE394" i="6"/>
  <c r="AD392" i="6"/>
  <c r="AC392" i="6"/>
  <c r="AE391" i="6"/>
  <c r="AC391" i="6"/>
  <c r="AD391" i="6"/>
  <c r="AF392" i="6"/>
  <c r="AG394" i="6"/>
  <c r="AD393" i="6"/>
  <c r="AC394" i="6"/>
  <c r="AF394" i="6"/>
  <c r="AD394" i="6"/>
  <c r="AF393" i="6"/>
  <c r="AC393" i="6"/>
  <c r="AF391" i="6"/>
  <c r="AG393" i="6"/>
  <c r="AE393" i="6"/>
  <c r="AG397" i="6"/>
  <c r="AD395" i="6"/>
  <c r="AC397" i="6"/>
  <c r="AG395" i="6"/>
  <c r="AC396" i="6"/>
  <c r="AE399" i="6"/>
  <c r="AF396" i="6"/>
  <c r="AE395" i="6"/>
  <c r="AG396" i="6"/>
  <c r="AD397" i="6"/>
  <c r="AE402" i="6"/>
  <c r="AE396" i="6"/>
  <c r="AC395" i="6"/>
  <c r="AF395" i="6"/>
  <c r="AD396" i="6"/>
  <c r="AF397" i="6"/>
  <c r="AD398" i="6"/>
  <c r="AE397" i="6"/>
  <c r="AC402" i="6"/>
  <c r="AG399" i="6"/>
  <c r="AF398" i="6"/>
  <c r="AD399" i="6"/>
  <c r="AE398" i="6"/>
  <c r="AC399" i="6"/>
  <c r="AG405" i="6"/>
  <c r="AF399" i="6"/>
  <c r="AF402" i="6"/>
  <c r="AC398" i="6"/>
  <c r="AG398" i="6"/>
  <c r="AC405" i="6"/>
  <c r="AE403" i="6"/>
  <c r="AF401" i="6"/>
  <c r="AE405" i="6"/>
  <c r="AG403" i="6"/>
  <c r="AC400" i="6"/>
  <c r="AD401" i="6"/>
  <c r="AG400" i="6"/>
  <c r="AF403" i="6"/>
  <c r="AE400" i="6"/>
  <c r="AG401" i="6"/>
  <c r="AG402" i="6"/>
  <c r="AE401" i="6"/>
  <c r="AD402" i="6"/>
  <c r="AC403" i="6"/>
  <c r="AD400" i="6"/>
  <c r="AF400" i="6"/>
  <c r="AC401" i="6"/>
  <c r="AE404" i="6"/>
  <c r="AG404" i="6"/>
  <c r="AD406" i="6"/>
  <c r="AC404" i="6"/>
  <c r="AG408" i="6"/>
  <c r="AD403" i="6"/>
  <c r="AC406" i="6"/>
  <c r="AG406" i="6"/>
  <c r="AF406" i="6"/>
  <c r="AD405" i="6"/>
  <c r="AF405" i="6"/>
  <c r="AF404" i="6"/>
  <c r="AD404" i="6"/>
  <c r="AE406" i="6"/>
  <c r="AF408" i="6"/>
  <c r="AD408" i="6"/>
  <c r="AF407" i="6"/>
  <c r="AE408" i="6"/>
  <c r="AC407" i="6"/>
  <c r="AG407" i="6"/>
  <c r="AE407" i="6"/>
  <c r="AD407" i="6"/>
  <c r="AC408" i="6"/>
  <c r="AF410" i="6"/>
  <c r="AF409" i="6"/>
  <c r="AC409" i="6"/>
  <c r="AD409" i="6"/>
  <c r="AC411" i="6"/>
  <c r="AG411" i="6"/>
  <c r="AG409" i="6"/>
  <c r="AD410" i="6"/>
  <c r="AF411" i="6"/>
  <c r="AC410" i="6"/>
  <c r="AE410" i="6"/>
  <c r="AD411" i="6"/>
  <c r="AE409" i="6"/>
  <c r="AG410" i="6"/>
  <c r="AE411" i="6"/>
  <c r="AE412" i="6"/>
  <c r="AD413" i="6"/>
  <c r="AG413" i="6"/>
  <c r="AC413" i="6"/>
  <c r="AF413" i="6"/>
  <c r="AG412" i="6"/>
  <c r="AE413" i="6"/>
  <c r="AD412" i="6"/>
  <c r="AF412" i="6"/>
  <c r="AC412" i="6"/>
  <c r="AD414" i="6"/>
  <c r="AF414" i="6"/>
  <c r="AG414" i="6"/>
  <c r="AC415" i="6"/>
  <c r="AF415" i="6"/>
  <c r="AE417" i="6"/>
  <c r="AE414" i="6"/>
  <c r="AG415" i="6"/>
  <c r="AD415" i="6"/>
  <c r="AC414" i="6"/>
  <c r="AF416" i="6"/>
  <c r="AE415" i="6"/>
  <c r="AD416" i="6"/>
  <c r="AE416" i="6"/>
  <c r="AC420" i="6"/>
  <c r="AC416" i="6"/>
  <c r="AG416" i="6"/>
  <c r="AG417" i="6"/>
  <c r="AD417" i="6"/>
  <c r="AF420" i="6"/>
  <c r="AF417" i="6"/>
  <c r="AE418" i="6"/>
  <c r="AD418" i="6"/>
  <c r="AC418" i="6"/>
  <c r="AF418" i="6"/>
  <c r="AC417" i="6"/>
  <c r="AG418" i="6"/>
  <c r="AD419" i="6"/>
  <c r="AC426" i="6"/>
  <c r="AG420" i="6"/>
  <c r="AE419" i="6"/>
  <c r="AC419" i="6"/>
  <c r="AE420" i="6"/>
  <c r="AD421" i="6"/>
  <c r="AG419" i="6"/>
  <c r="AF419" i="6"/>
  <c r="AE421" i="6"/>
  <c r="AD420" i="6"/>
  <c r="AG421" i="6"/>
  <c r="AG423" i="6"/>
  <c r="AF421" i="6"/>
  <c r="AG429" i="6"/>
  <c r="AD422" i="6"/>
  <c r="AC421" i="6"/>
  <c r="AG422" i="6"/>
  <c r="AF423" i="6"/>
  <c r="AD423" i="6"/>
  <c r="AC422" i="6"/>
  <c r="AC423" i="6"/>
  <c r="AG426" i="6"/>
  <c r="AE422" i="6"/>
  <c r="AF422" i="6"/>
  <c r="AE423" i="6"/>
  <c r="AF424" i="6"/>
  <c r="AG427" i="6"/>
  <c r="AD427" i="6"/>
  <c r="AC424" i="6"/>
  <c r="AG425" i="6"/>
  <c r="AD424" i="6"/>
  <c r="AD429" i="6"/>
  <c r="AD425" i="6"/>
  <c r="AF426" i="6"/>
  <c r="AD426" i="6"/>
  <c r="AE425" i="6"/>
  <c r="AF427" i="6"/>
  <c r="AE429" i="6"/>
  <c r="AC425" i="6"/>
  <c r="AC429" i="6"/>
  <c r="AF425" i="6"/>
  <c r="AE426" i="6"/>
  <c r="AG424" i="6"/>
  <c r="AE424" i="6"/>
  <c r="AE428" i="6"/>
  <c r="AF430" i="6"/>
  <c r="AG428" i="6"/>
  <c r="AC427" i="6"/>
  <c r="AE427" i="6"/>
  <c r="AG430" i="6"/>
  <c r="AF429" i="6"/>
  <c r="AC430" i="6"/>
  <c r="AD430" i="6"/>
  <c r="AF428" i="6"/>
  <c r="AE430" i="6"/>
  <c r="AD428" i="6"/>
  <c r="AC428" i="6"/>
  <c r="AE436" i="6"/>
  <c r="AD431" i="6"/>
  <c r="AD432" i="6"/>
  <c r="AF431" i="6"/>
  <c r="AC431" i="6"/>
  <c r="AG431" i="6"/>
  <c r="AG432" i="6"/>
  <c r="AG438" i="6"/>
  <c r="AE432" i="6"/>
  <c r="AF433" i="6"/>
  <c r="AC432" i="6"/>
  <c r="AD433" i="6"/>
  <c r="AC433" i="6"/>
  <c r="AE431" i="6"/>
  <c r="AF432" i="6"/>
  <c r="AF436" i="6"/>
  <c r="AG433" i="6"/>
  <c r="AE435" i="6"/>
  <c r="AD436" i="6"/>
  <c r="AC434" i="6"/>
  <c r="AE438" i="6"/>
  <c r="AF434" i="6"/>
  <c r="AC438" i="6"/>
  <c r="AG434" i="6"/>
  <c r="AG435" i="6"/>
  <c r="AG436" i="6"/>
  <c r="AF438" i="6"/>
  <c r="AD435" i="6"/>
  <c r="AF435" i="6"/>
  <c r="AE433" i="6"/>
  <c r="AE434" i="6"/>
  <c r="AD434" i="6"/>
  <c r="AC435" i="6"/>
  <c r="AE439" i="6"/>
  <c r="AG437" i="6"/>
  <c r="AF439" i="6"/>
  <c r="AD438" i="6"/>
  <c r="AC437" i="6"/>
  <c r="AE437" i="6"/>
  <c r="AG439" i="6"/>
  <c r="AF437" i="6"/>
  <c r="AD437" i="6"/>
  <c r="AC436" i="6"/>
  <c r="AF440" i="6"/>
  <c r="AG440" i="6"/>
  <c r="AD439" i="6"/>
  <c r="AC439" i="6"/>
  <c r="AC440" i="6"/>
  <c r="AE440" i="6"/>
  <c r="AD440" i="6"/>
  <c r="AG442" i="6"/>
  <c r="AF441" i="6"/>
  <c r="AC442" i="6"/>
  <c r="AF442" i="6"/>
  <c r="AD442" i="6"/>
  <c r="AE442" i="6"/>
  <c r="AG441" i="6"/>
  <c r="AD441" i="6"/>
  <c r="AE441" i="6"/>
  <c r="AC441" i="6"/>
  <c r="AG443" i="6"/>
  <c r="AF443" i="6"/>
  <c r="AE443" i="6"/>
  <c r="AD443" i="6"/>
  <c r="AE445" i="6"/>
  <c r="AC445" i="6"/>
  <c r="AC443" i="6"/>
  <c r="AG447" i="6"/>
  <c r="AD444" i="6"/>
  <c r="AD447" i="6"/>
  <c r="AG444" i="6"/>
  <c r="AF445" i="6"/>
  <c r="AC444" i="6"/>
  <c r="AC446" i="6"/>
  <c r="AD445" i="6"/>
  <c r="AF450" i="6"/>
  <c r="AG450" i="6"/>
  <c r="AD446" i="6"/>
  <c r="AF446" i="6"/>
  <c r="AG446" i="6"/>
  <c r="AC447" i="6"/>
  <c r="AG445" i="6"/>
  <c r="AF447" i="6"/>
  <c r="AE444" i="6"/>
  <c r="AE447" i="6"/>
  <c r="AF444" i="6"/>
  <c r="AE446" i="6"/>
  <c r="AD450" i="6"/>
  <c r="AC450" i="6"/>
  <c r="AE448" i="6"/>
  <c r="AF448" i="6"/>
  <c r="AG448" i="6"/>
  <c r="AC448" i="6"/>
  <c r="AD448" i="6"/>
  <c r="AC453" i="6"/>
  <c r="AC449" i="6"/>
  <c r="AD453" i="6"/>
  <c r="AE451" i="6"/>
  <c r="AF453" i="6"/>
  <c r="AG449" i="6"/>
  <c r="AE453" i="6"/>
  <c r="AF449" i="6"/>
  <c r="AE449" i="6"/>
  <c r="AE450" i="6"/>
  <c r="AD449" i="6"/>
  <c r="AG453" i="6"/>
  <c r="AF452" i="6"/>
  <c r="AD452" i="6"/>
  <c r="AG452" i="6"/>
  <c r="AC454" i="6"/>
  <c r="AC451" i="6"/>
  <c r="AF451" i="6"/>
  <c r="AG451" i="6"/>
  <c r="AE454" i="6"/>
  <c r="AE452" i="6"/>
  <c r="AD451" i="6"/>
  <c r="AD454" i="6"/>
  <c r="AC452" i="6"/>
  <c r="AF454" i="6"/>
  <c r="AG454" i="6"/>
  <c r="AC455" i="6"/>
  <c r="AF455" i="6"/>
  <c r="AE455" i="6"/>
  <c r="AG455" i="6"/>
  <c r="AD455" i="6"/>
  <c r="AF457" i="6"/>
  <c r="AF456" i="6"/>
  <c r="AC456" i="6"/>
  <c r="AG456" i="6"/>
  <c r="AD456" i="6"/>
  <c r="AE456" i="6"/>
  <c r="AD458" i="6"/>
  <c r="AC457" i="6"/>
  <c r="AE458" i="6"/>
  <c r="AC458" i="6"/>
  <c r="AC462" i="6"/>
  <c r="AG458" i="6"/>
  <c r="AE459" i="6"/>
  <c r="AF459" i="6"/>
  <c r="AD459" i="6"/>
  <c r="AD457" i="6"/>
  <c r="AE457" i="6"/>
  <c r="AC459" i="6"/>
  <c r="AG459" i="6"/>
  <c r="AF458" i="6"/>
  <c r="AG457" i="6"/>
  <c r="AD461" i="6"/>
  <c r="AE462" i="6"/>
  <c r="AC461" i="6"/>
  <c r="AG461" i="6"/>
  <c r="AC460" i="6"/>
  <c r="AF460" i="6"/>
  <c r="AD460" i="6"/>
  <c r="AG460" i="6"/>
  <c r="AF462" i="6"/>
  <c r="AE460" i="6"/>
  <c r="AF461" i="6"/>
  <c r="AG462" i="6"/>
  <c r="AE461" i="6"/>
  <c r="AD465" i="6"/>
  <c r="AG463" i="6"/>
  <c r="AF463" i="6"/>
  <c r="AD462" i="6"/>
  <c r="AC463" i="6"/>
  <c r="AE465" i="6"/>
  <c r="AD463" i="6"/>
  <c r="AC465" i="6"/>
  <c r="AF464" i="6"/>
  <c r="AE463" i="6"/>
  <c r="AG464" i="6"/>
  <c r="AF465" i="6"/>
  <c r="AG465" i="6"/>
  <c r="AD464" i="6"/>
  <c r="AE464" i="6"/>
  <c r="AC464" i="6"/>
  <c r="AC468" i="6"/>
  <c r="AF466" i="6"/>
  <c r="AF467" i="6"/>
  <c r="AG466" i="6"/>
  <c r="AD468" i="6"/>
  <c r="AE466" i="6"/>
  <c r="AE467" i="6"/>
  <c r="AD467" i="6"/>
  <c r="AG468" i="6"/>
  <c r="AC466" i="6"/>
  <c r="AG467" i="6"/>
  <c r="AF468" i="6"/>
  <c r="AC467" i="6"/>
  <c r="AE468" i="6"/>
  <c r="AD466" i="6"/>
  <c r="AC469" i="6"/>
  <c r="AD469" i="6"/>
  <c r="AF470" i="6"/>
  <c r="AD470" i="6"/>
  <c r="AE471" i="6"/>
  <c r="AF471" i="6"/>
  <c r="AG471" i="6"/>
  <c r="AD471" i="6"/>
  <c r="AG470" i="6"/>
  <c r="AD474" i="6"/>
  <c r="AC470" i="6"/>
  <c r="AE470" i="6"/>
  <c r="AC471" i="6"/>
  <c r="AG469" i="6"/>
  <c r="AF469" i="6"/>
  <c r="AG474" i="6"/>
  <c r="AE469" i="6"/>
  <c r="AF473" i="6"/>
  <c r="AE473" i="6"/>
  <c r="AC472" i="6"/>
  <c r="AC473" i="6"/>
  <c r="AD473" i="6"/>
  <c r="AF474" i="6"/>
  <c r="AE477" i="6"/>
  <c r="AC474" i="6"/>
  <c r="AF472" i="6"/>
  <c r="AD472" i="6"/>
  <c r="AE472" i="6"/>
  <c r="AG473" i="6"/>
  <c r="AG472" i="6"/>
  <c r="AE474" i="6"/>
  <c r="AG477" i="6"/>
  <c r="AC475" i="6"/>
  <c r="AE475" i="6"/>
  <c r="AF477" i="6"/>
  <c r="AD477" i="6"/>
  <c r="AD476" i="6"/>
  <c r="AF475" i="6"/>
  <c r="AD475" i="6"/>
  <c r="AE476" i="6"/>
  <c r="AC480" i="6"/>
  <c r="AF480" i="6"/>
  <c r="AG475" i="6"/>
  <c r="AC477" i="6"/>
  <c r="AG476" i="6"/>
  <c r="AF476" i="6"/>
  <c r="AC476" i="6"/>
  <c r="AC479" i="6"/>
  <c r="AD478" i="6"/>
  <c r="AD480" i="6"/>
  <c r="AC478" i="6"/>
  <c r="AE480" i="6"/>
  <c r="AG478" i="6"/>
  <c r="AD479" i="6"/>
  <c r="AF479" i="6"/>
  <c r="AF478" i="6"/>
  <c r="AG479" i="6"/>
  <c r="AE478" i="6"/>
  <c r="AG480" i="6"/>
  <c r="AE479" i="6"/>
  <c r="AC481" i="6"/>
  <c r="AE483" i="6"/>
  <c r="AC483" i="6"/>
  <c r="AC482" i="6"/>
  <c r="AD481" i="6"/>
  <c r="AD482" i="6"/>
  <c r="AE481" i="6"/>
  <c r="AF482" i="6"/>
  <c r="AE482" i="6"/>
  <c r="AG482" i="6"/>
  <c r="AG481" i="6"/>
  <c r="AG483" i="6"/>
  <c r="AF481" i="6"/>
  <c r="AF483" i="6"/>
  <c r="AD483" i="6"/>
  <c r="AF484" i="6"/>
  <c r="AD485" i="6"/>
  <c r="AC485" i="6"/>
  <c r="AE485" i="6"/>
  <c r="AG484" i="6"/>
  <c r="AC484" i="6"/>
  <c r="AD484" i="6"/>
  <c r="AG485" i="6"/>
  <c r="AE484" i="6"/>
  <c r="AF485" i="6"/>
  <c r="AF486" i="6"/>
  <c r="AD487" i="6"/>
  <c r="AE486" i="6"/>
  <c r="AC486" i="6"/>
  <c r="AD486" i="6"/>
  <c r="AG486" i="6"/>
  <c r="AC487" i="6"/>
  <c r="AE489" i="6"/>
  <c r="AG487" i="6"/>
  <c r="AC488" i="6"/>
  <c r="AC489" i="6"/>
  <c r="AE487" i="6"/>
  <c r="AG489" i="6"/>
  <c r="AE488" i="6"/>
  <c r="AG488" i="6"/>
  <c r="AF487" i="6"/>
  <c r="AF489" i="6"/>
  <c r="AD488" i="6"/>
  <c r="AD489" i="6"/>
  <c r="AF488" i="6"/>
  <c r="AC495" i="6"/>
  <c r="AG490" i="6"/>
  <c r="AF492" i="6"/>
  <c r="AF490" i="6"/>
  <c r="AC491" i="6"/>
  <c r="AE491" i="6"/>
  <c r="AE490" i="6"/>
  <c r="AE492" i="6"/>
  <c r="AF495" i="6"/>
  <c r="AD490" i="6"/>
  <c r="AG492" i="6"/>
  <c r="AC490" i="6"/>
  <c r="AC492" i="6"/>
  <c r="AF491" i="6"/>
  <c r="AG491" i="6"/>
  <c r="AD491" i="6"/>
  <c r="AF494" i="6"/>
  <c r="AG493" i="6"/>
  <c r="AC494" i="6"/>
  <c r="AC493" i="6"/>
  <c r="AD493" i="6"/>
  <c r="AE493" i="6"/>
  <c r="AG494" i="6"/>
  <c r="AF493" i="6"/>
  <c r="AD495" i="6"/>
  <c r="AE494" i="6"/>
  <c r="AG495" i="6"/>
  <c r="AE495" i="6"/>
  <c r="AD492" i="6"/>
  <c r="AD494" i="6"/>
  <c r="AC496" i="6"/>
  <c r="AC498" i="6"/>
  <c r="AG496" i="6"/>
  <c r="AF501" i="6"/>
  <c r="AD498" i="6"/>
  <c r="AF502" i="6"/>
  <c r="AG498" i="6"/>
  <c r="AE497" i="6"/>
  <c r="AG501" i="6"/>
  <c r="AD501" i="6"/>
  <c r="AC501" i="6"/>
  <c r="AE496" i="6"/>
  <c r="AF498" i="6"/>
  <c r="AD497" i="6"/>
  <c r="AD496" i="6"/>
  <c r="AF497" i="6"/>
  <c r="AC497" i="6"/>
  <c r="AF496" i="6"/>
  <c r="AE501" i="6"/>
  <c r="AG497" i="6"/>
  <c r="AE498" i="6"/>
  <c r="AG499" i="6"/>
  <c r="AE499" i="6"/>
  <c r="AD500" i="6"/>
  <c r="AE500" i="6"/>
  <c r="AF499" i="6"/>
  <c r="AG505" i="6"/>
  <c r="AD499" i="6"/>
  <c r="AF500" i="6"/>
  <c r="AG502" i="6"/>
  <c r="AC500" i="6"/>
  <c r="AC499" i="6"/>
  <c r="AE502" i="6"/>
  <c r="AG500" i="6"/>
  <c r="AD506" i="6"/>
  <c r="AE503" i="6"/>
  <c r="AG503" i="6"/>
  <c r="AC503" i="6"/>
  <c r="AC502" i="6"/>
  <c r="AG504" i="6"/>
  <c r="AD504" i="6"/>
  <c r="AF503" i="6"/>
  <c r="AF504" i="6"/>
  <c r="AC505" i="6"/>
  <c r="AD502" i="6"/>
  <c r="AF505" i="6"/>
  <c r="AC504" i="6"/>
  <c r="AD505" i="6"/>
  <c r="AD503" i="6"/>
  <c r="AE504" i="6"/>
  <c r="AC506" i="6"/>
  <c r="AF506" i="6"/>
  <c r="AF507" i="6"/>
  <c r="AG506" i="6"/>
  <c r="AE505" i="6"/>
  <c r="AC507" i="6"/>
  <c r="AG507" i="6"/>
  <c r="AE507" i="6"/>
  <c r="AE506" i="6"/>
  <c r="AD507" i="6"/>
  <c r="AC509" i="6"/>
  <c r="AD508" i="6"/>
  <c r="AE509" i="6"/>
  <c r="AF508" i="6"/>
  <c r="AG508" i="6"/>
  <c r="AC508" i="6"/>
  <c r="AD509" i="6"/>
  <c r="AE508" i="6"/>
  <c r="AG509" i="6"/>
  <c r="AF509" i="6"/>
  <c r="AG511" i="6"/>
  <c r="AD510" i="6"/>
  <c r="AC510" i="6"/>
  <c r="AD511" i="6"/>
  <c r="AF511" i="6"/>
  <c r="AE510" i="6"/>
  <c r="AG510" i="6"/>
  <c r="AF510" i="6"/>
  <c r="AC511" i="6"/>
  <c r="AG512" i="6"/>
  <c r="AF512" i="6"/>
  <c r="AF513" i="6"/>
  <c r="AE511" i="6"/>
  <c r="AC512" i="6"/>
  <c r="AE512" i="6"/>
  <c r="AE513" i="6"/>
  <c r="AC513" i="6"/>
  <c r="AD512" i="6"/>
  <c r="AF514" i="6"/>
  <c r="AG514" i="6"/>
  <c r="AE514" i="6"/>
  <c r="AG513" i="6"/>
  <c r="AC514" i="6"/>
  <c r="AD513" i="6"/>
  <c r="AG516" i="6"/>
  <c r="AC515" i="6"/>
  <c r="AD514" i="6"/>
  <c r="AF516" i="6"/>
  <c r="AE516" i="6"/>
  <c r="AD515" i="6"/>
  <c r="AF515" i="6"/>
  <c r="AG515" i="6"/>
  <c r="AC516" i="6"/>
  <c r="AE515" i="6"/>
  <c r="AD516" i="6"/>
  <c r="AD519" i="6"/>
  <c r="AG517" i="6"/>
  <c r="AC519" i="6"/>
  <c r="AG518" i="6"/>
  <c r="AD517" i="6"/>
  <c r="AC518" i="6"/>
  <c r="AE517" i="6"/>
  <c r="AF517" i="6"/>
  <c r="AF518" i="6"/>
  <c r="AD518" i="6"/>
  <c r="AC517" i="6"/>
  <c r="AE518" i="6"/>
  <c r="AC520" i="6"/>
  <c r="AE519" i="6"/>
  <c r="AG520" i="6"/>
  <c r="AG519" i="6"/>
  <c r="AE520" i="6"/>
  <c r="AF519" i="6"/>
  <c r="AD520" i="6"/>
  <c r="AF521" i="6"/>
  <c r="AC521" i="6"/>
  <c r="AG521" i="6"/>
  <c r="AE521" i="6"/>
  <c r="AD521" i="6"/>
  <c r="AF520" i="6"/>
  <c r="AF523" i="6"/>
  <c r="AC522" i="6"/>
  <c r="AE522" i="6"/>
  <c r="AF522" i="6"/>
  <c r="AG522" i="6"/>
  <c r="AD522" i="6"/>
  <c r="AD523" i="6"/>
  <c r="AG524" i="6"/>
  <c r="AC523" i="6"/>
  <c r="AG523" i="6"/>
  <c r="AF524" i="6"/>
  <c r="AD525" i="6"/>
  <c r="AC524" i="6"/>
  <c r="AD524" i="6"/>
  <c r="AE523" i="6"/>
  <c r="AE524" i="6"/>
  <c r="AC525" i="6"/>
  <c r="AF528" i="6"/>
  <c r="AG525" i="6"/>
  <c r="AC526" i="6"/>
  <c r="AF525" i="6"/>
  <c r="AD526" i="6"/>
  <c r="AF526" i="6"/>
  <c r="AE525" i="6"/>
  <c r="AG526" i="6"/>
  <c r="AG528" i="6"/>
  <c r="AE526" i="6"/>
  <c r="AF531" i="6"/>
  <c r="AC527" i="6"/>
  <c r="AC529" i="6"/>
  <c r="AD528" i="6"/>
  <c r="AD531" i="6"/>
  <c r="AG527" i="6"/>
  <c r="AD529" i="6"/>
  <c r="AD527" i="6"/>
  <c r="AE528" i="6"/>
  <c r="AF527" i="6"/>
  <c r="AC528" i="6"/>
  <c r="AF529" i="6"/>
  <c r="AE527" i="6"/>
  <c r="AG531" i="6"/>
  <c r="AE531" i="6"/>
  <c r="AC531" i="6"/>
  <c r="AF530" i="6"/>
  <c r="AC530" i="6"/>
  <c r="AG530" i="6"/>
  <c r="AG529" i="6"/>
  <c r="AE529" i="6"/>
  <c r="AE530" i="6"/>
  <c r="AC535" i="6"/>
  <c r="AD532" i="6"/>
  <c r="AF532" i="6"/>
  <c r="AD530" i="6"/>
  <c r="AE533" i="6"/>
  <c r="AF533" i="6"/>
  <c r="AG532" i="6"/>
  <c r="AC532" i="6"/>
  <c r="AC534" i="6"/>
  <c r="AG534" i="6"/>
  <c r="AG533" i="6"/>
  <c r="AF534" i="6"/>
  <c r="AF537" i="6"/>
  <c r="AD533" i="6"/>
  <c r="AE535" i="6"/>
  <c r="AE534" i="6"/>
  <c r="AD535" i="6"/>
  <c r="AD534" i="6"/>
  <c r="AE532" i="6"/>
  <c r="AC533" i="6"/>
  <c r="AG535" i="6"/>
  <c r="AC537" i="6"/>
  <c r="AF535" i="6"/>
  <c r="AC538" i="6"/>
  <c r="AF536" i="6"/>
  <c r="AD536" i="6"/>
  <c r="AC536" i="6"/>
  <c r="AG536" i="6"/>
  <c r="AD538" i="6"/>
  <c r="AG537" i="6"/>
  <c r="AG538" i="6"/>
  <c r="AF538" i="6"/>
  <c r="AD537" i="6"/>
  <c r="AE537" i="6"/>
  <c r="AE536" i="6"/>
  <c r="AE538" i="6"/>
  <c r="AC539" i="6"/>
  <c r="AG539" i="6"/>
  <c r="AF539" i="6"/>
  <c r="AD539" i="6"/>
  <c r="AE539" i="6"/>
  <c r="AD540" i="6"/>
  <c r="AC544" i="6"/>
  <c r="AF540" i="6"/>
  <c r="AE540" i="6"/>
  <c r="AG540" i="6"/>
  <c r="AC540" i="6"/>
  <c r="AG546" i="6"/>
  <c r="AC541" i="6"/>
  <c r="AE543" i="6"/>
  <c r="AC542" i="6"/>
  <c r="AD542" i="6"/>
  <c r="AG542" i="6"/>
  <c r="AG541" i="6"/>
  <c r="AG544" i="6"/>
  <c r="AG543" i="6"/>
  <c r="AD543" i="6"/>
  <c r="AE542" i="6"/>
  <c r="AF544" i="6"/>
  <c r="AF543" i="6"/>
  <c r="AC543" i="6"/>
  <c r="AD541" i="6"/>
  <c r="AF542" i="6"/>
  <c r="AF546" i="6"/>
  <c r="AF541" i="6"/>
  <c r="AE544" i="6"/>
  <c r="AE541" i="6"/>
  <c r="AD544" i="6"/>
  <c r="AG545" i="6"/>
  <c r="AD546" i="6"/>
  <c r="AC545" i="6"/>
  <c r="AE546" i="6"/>
  <c r="AD545" i="6"/>
  <c r="AF545" i="6"/>
  <c r="AE545" i="6"/>
  <c r="AC546" i="6"/>
  <c r="AG549" i="6"/>
  <c r="AG547" i="6"/>
  <c r="AE547" i="6"/>
  <c r="AE548" i="6"/>
  <c r="AC547" i="6"/>
  <c r="AF548" i="6"/>
  <c r="AG548" i="6"/>
  <c r="AD547" i="6"/>
  <c r="AD549" i="6"/>
  <c r="AC548" i="6"/>
  <c r="AF549" i="6"/>
  <c r="AE549" i="6"/>
  <c r="AF547" i="6"/>
  <c r="AC549" i="6"/>
  <c r="AD548" i="6"/>
  <c r="AF550" i="6"/>
  <c r="AC550" i="6"/>
  <c r="AE550" i="6"/>
  <c r="AF551" i="6"/>
  <c r="AG551" i="6"/>
  <c r="AG550" i="6"/>
  <c r="AD551" i="6"/>
  <c r="AE551" i="6"/>
  <c r="AE555" i="6"/>
  <c r="AG552" i="6"/>
  <c r="AC552" i="6"/>
  <c r="AD553" i="6"/>
  <c r="AC551" i="6"/>
  <c r="AC555" i="6"/>
  <c r="AG553" i="6"/>
  <c r="AC553" i="6"/>
  <c r="AD550" i="6"/>
  <c r="AE552" i="6"/>
  <c r="AF552" i="6"/>
  <c r="AD552" i="6"/>
  <c r="AG555" i="6"/>
  <c r="AG554" i="6"/>
  <c r="AD555" i="6"/>
  <c r="AF555" i="6"/>
  <c r="AF554" i="6"/>
  <c r="AD554" i="6"/>
  <c r="AC554" i="6"/>
  <c r="AD558" i="6"/>
  <c r="AE553" i="6"/>
  <c r="AF553" i="6"/>
  <c r="AE554" i="6"/>
  <c r="AD556" i="6"/>
  <c r="AC556" i="6"/>
  <c r="AC558" i="6"/>
  <c r="AG559" i="6"/>
  <c r="AF557" i="6"/>
  <c r="AG556" i="6"/>
  <c r="AF556" i="6"/>
  <c r="AE556" i="6"/>
  <c r="AE558" i="6"/>
  <c r="AE557" i="6"/>
  <c r="AD561" i="6"/>
  <c r="AC557" i="6"/>
  <c r="AG558" i="6"/>
  <c r="AC561" i="6"/>
  <c r="AG557" i="6"/>
  <c r="AF559" i="6"/>
  <c r="AD557" i="6"/>
  <c r="AF558" i="6"/>
  <c r="AC559" i="6"/>
  <c r="AD559" i="6"/>
  <c r="AG561" i="6"/>
  <c r="AE560" i="6"/>
  <c r="AE564" i="6"/>
  <c r="AF560" i="6"/>
  <c r="AG560" i="6"/>
  <c r="AC560" i="6"/>
  <c r="AE559" i="6"/>
  <c r="AC564" i="6"/>
  <c r="AD560" i="6"/>
  <c r="AF562" i="6"/>
  <c r="AE562" i="6"/>
  <c r="AG562" i="6"/>
  <c r="AE561" i="6"/>
  <c r="AF561" i="6"/>
  <c r="AC562" i="6"/>
  <c r="AD564" i="6"/>
  <c r="AD562" i="6"/>
  <c r="AF564" i="6"/>
  <c r="AD563" i="6"/>
  <c r="AC568" i="6"/>
  <c r="AG564" i="6"/>
  <c r="AE563" i="6"/>
  <c r="AG563" i="6"/>
  <c r="AC563" i="6"/>
  <c r="AD570" i="6"/>
  <c r="AF563" i="6"/>
  <c r="AF565" i="6"/>
  <c r="AE570" i="6"/>
  <c r="AF568" i="6"/>
  <c r="AE567" i="6"/>
  <c r="AD566" i="6"/>
  <c r="AG565" i="6"/>
  <c r="AE565" i="6"/>
  <c r="AD565" i="6"/>
  <c r="AC565" i="6"/>
  <c r="AE566" i="6"/>
  <c r="AC567" i="6"/>
  <c r="AF570" i="6"/>
  <c r="AG570" i="6"/>
  <c r="AD568" i="6"/>
  <c r="AC570" i="6"/>
  <c r="AG568" i="6"/>
  <c r="AF567" i="6"/>
  <c r="AC566" i="6"/>
  <c r="AG567" i="6"/>
  <c r="AG566" i="6"/>
  <c r="AF566" i="6"/>
  <c r="AD567" i="6"/>
  <c r="AE568" i="6"/>
  <c r="AF571" i="6"/>
  <c r="AC571" i="6"/>
  <c r="AC569" i="6"/>
  <c r="AE569" i="6"/>
  <c r="AD569" i="6"/>
  <c r="AG569" i="6"/>
  <c r="AF569" i="6"/>
  <c r="AC572" i="6"/>
  <c r="AG571" i="6"/>
  <c r="AD571" i="6"/>
  <c r="AE571" i="6"/>
  <c r="AE572" i="6"/>
  <c r="AD572" i="6"/>
  <c r="AF573" i="6"/>
  <c r="AD573" i="6"/>
  <c r="AG573" i="6"/>
  <c r="AF572" i="6"/>
  <c r="AC573" i="6"/>
  <c r="AE573" i="6"/>
  <c r="AG576" i="6"/>
  <c r="AG572" i="6"/>
  <c r="AD574" i="6"/>
  <c r="AG575" i="6"/>
  <c r="AD576" i="6"/>
  <c r="AE574" i="6"/>
  <c r="AE575" i="6"/>
  <c r="AG574" i="6"/>
  <c r="AF575" i="6"/>
  <c r="AC575" i="6"/>
  <c r="AC574" i="6"/>
  <c r="AE576" i="6"/>
  <c r="AD575" i="6"/>
  <c r="AF574" i="6"/>
  <c r="AF577" i="6"/>
  <c r="AD577" i="6"/>
  <c r="AG579" i="6"/>
  <c r="AC577" i="6"/>
  <c r="AC576" i="6"/>
  <c r="AG577" i="6"/>
  <c r="AE577" i="6"/>
  <c r="AF576" i="6"/>
  <c r="AG578" i="6"/>
  <c r="AE579" i="6"/>
  <c r="AE578" i="6"/>
  <c r="AF579" i="6"/>
  <c r="AF578" i="6"/>
  <c r="AC578" i="6"/>
  <c r="AD578" i="6"/>
  <c r="AC579" i="6"/>
  <c r="AG580" i="6"/>
  <c r="AE580" i="6"/>
  <c r="AD579" i="6"/>
  <c r="AF580" i="6"/>
  <c r="AD580" i="6"/>
  <c r="AC580" i="6"/>
  <c r="AG582" i="6"/>
  <c r="AF581" i="6"/>
  <c r="AG581" i="6"/>
  <c r="AC585" i="6"/>
  <c r="AD581" i="6"/>
  <c r="AC581" i="6"/>
  <c r="AE582" i="6"/>
  <c r="AE581" i="6"/>
  <c r="AD582" i="6"/>
  <c r="AD584" i="6"/>
  <c r="AF585" i="6"/>
  <c r="AF582" i="6"/>
  <c r="AE584" i="6"/>
  <c r="AG585" i="6"/>
  <c r="AD583" i="6"/>
  <c r="AF584" i="6"/>
  <c r="AC582" i="6"/>
  <c r="AG584" i="6"/>
  <c r="AE585" i="6"/>
  <c r="AF583" i="6"/>
  <c r="AF586" i="6"/>
  <c r="AC583" i="6"/>
  <c r="AD585" i="6"/>
  <c r="AC584" i="6"/>
  <c r="AE583" i="6"/>
  <c r="AG583" i="6"/>
  <c r="AC586" i="6"/>
  <c r="AG586" i="6"/>
  <c r="AE586" i="6"/>
  <c r="AD586" i="6"/>
  <c r="AG587" i="6"/>
  <c r="AF587" i="6"/>
  <c r="AD587" i="6"/>
  <c r="AE587" i="6"/>
  <c r="AC587" i="6"/>
  <c r="AE588" i="6"/>
  <c r="AG588" i="6"/>
  <c r="AC588" i="6"/>
  <c r="AC591" i="6"/>
  <c r="AF588" i="6"/>
  <c r="AF591" i="6"/>
  <c r="AF589" i="6"/>
  <c r="AD589" i="6"/>
  <c r="AD588" i="6"/>
  <c r="AE590" i="6"/>
  <c r="AD591" i="6"/>
  <c r="AC589" i="6"/>
  <c r="AD592" i="6"/>
  <c r="AD590" i="6"/>
  <c r="AE591" i="6"/>
  <c r="AG591" i="6"/>
  <c r="AF590" i="6"/>
  <c r="AG589" i="6"/>
  <c r="AE589" i="6"/>
  <c r="AG590" i="6"/>
  <c r="AC590" i="6"/>
  <c r="AG592" i="6"/>
  <c r="AF594" i="6"/>
  <c r="AE593" i="6"/>
  <c r="AG594" i="6"/>
  <c r="AE592" i="6"/>
  <c r="AF592" i="6"/>
  <c r="AD593" i="6"/>
  <c r="AC593" i="6"/>
  <c r="AG593" i="6"/>
  <c r="AE594" i="6"/>
  <c r="AF593" i="6"/>
  <c r="AC592" i="6"/>
  <c r="AG595" i="6"/>
  <c r="AD595" i="6"/>
  <c r="AD597" i="6"/>
  <c r="AD594" i="6"/>
  <c r="AC594" i="6"/>
  <c r="AC595" i="6"/>
  <c r="AF595" i="6"/>
  <c r="AC598" i="6"/>
  <c r="AC596" i="6"/>
  <c r="AG596" i="6"/>
  <c r="AG597" i="6"/>
  <c r="AE597" i="6"/>
  <c r="AF597" i="6"/>
  <c r="AE596" i="6"/>
  <c r="AC597" i="6"/>
  <c r="AF596" i="6"/>
  <c r="AG600" i="6"/>
  <c r="AD596" i="6"/>
  <c r="AE595" i="6"/>
  <c r="AD598" i="6"/>
  <c r="AE600" i="6"/>
  <c r="AE598" i="6"/>
  <c r="AG598" i="6"/>
  <c r="AF600" i="6"/>
  <c r="AF598" i="6"/>
  <c r="AF599" i="6"/>
  <c r="AD601" i="6"/>
  <c r="AD600" i="6"/>
  <c r="AD599" i="6"/>
  <c r="AC600" i="6"/>
  <c r="AC601" i="6"/>
  <c r="AE599" i="6"/>
  <c r="AC599" i="6"/>
  <c r="AE601" i="6"/>
  <c r="AF601" i="6"/>
  <c r="AG601" i="6"/>
  <c r="AG599" i="6"/>
  <c r="AG602" i="6"/>
  <c r="AD602" i="6"/>
  <c r="AG606" i="6"/>
  <c r="AC603" i="6"/>
  <c r="AF603" i="6"/>
  <c r="AF602" i="6"/>
  <c r="AG603" i="6"/>
  <c r="AE603" i="6"/>
  <c r="AD606" i="6"/>
  <c r="AE602" i="6"/>
  <c r="AD603" i="6"/>
  <c r="AC602" i="6"/>
  <c r="AF606" i="6"/>
  <c r="AE604" i="6"/>
  <c r="AE605" i="6"/>
  <c r="AF604" i="6"/>
  <c r="AE606" i="6"/>
  <c r="AD609" i="6"/>
  <c r="AC604" i="6"/>
  <c r="AC606" i="6"/>
  <c r="AF605" i="6"/>
  <c r="AC605" i="6"/>
  <c r="AD604" i="6"/>
  <c r="AG604" i="6"/>
  <c r="AF609" i="6"/>
  <c r="AG605" i="6"/>
  <c r="AD605" i="6"/>
  <c r="AF610" i="6"/>
  <c r="AG609" i="6"/>
  <c r="AE607" i="6"/>
  <c r="AE608" i="6"/>
  <c r="AC607" i="6"/>
  <c r="AD607" i="6"/>
  <c r="AF608" i="6"/>
  <c r="AD608" i="6"/>
  <c r="AC609" i="6"/>
  <c r="AE609" i="6"/>
  <c r="AG608" i="6"/>
  <c r="AC608" i="6"/>
  <c r="AF607" i="6"/>
  <c r="AG607" i="6"/>
  <c r="AE610" i="6"/>
  <c r="AG611" i="6"/>
  <c r="AG610" i="6"/>
  <c r="AC611" i="6"/>
  <c r="AD610" i="6"/>
  <c r="AE611" i="6"/>
  <c r="AG612" i="6"/>
  <c r="AE612" i="6"/>
  <c r="AD612" i="6"/>
  <c r="AC610" i="6"/>
  <c r="AD611" i="6"/>
  <c r="AF611" i="6"/>
  <c r="AG616" i="6"/>
  <c r="AF612" i="6"/>
  <c r="AC613" i="6"/>
  <c r="AE613" i="6"/>
  <c r="AD613" i="6"/>
  <c r="AG613" i="6"/>
  <c r="AC612" i="6"/>
  <c r="AF613" i="6"/>
  <c r="AG618" i="6"/>
  <c r="AD614" i="6"/>
  <c r="AE616" i="6"/>
  <c r="AG614" i="6"/>
  <c r="AF615" i="6"/>
  <c r="AF614" i="6"/>
  <c r="AD615" i="6"/>
  <c r="AE614" i="6"/>
  <c r="AC616" i="6"/>
  <c r="AC618" i="6"/>
  <c r="AF616" i="6"/>
  <c r="AE615" i="6"/>
  <c r="AC615" i="6"/>
  <c r="AC614" i="6"/>
  <c r="AG615" i="6"/>
  <c r="AD616" i="6"/>
  <c r="AF621" i="6"/>
  <c r="AC617" i="6"/>
  <c r="AD618" i="6"/>
  <c r="AE617" i="6"/>
  <c r="AF617" i="6"/>
  <c r="AE618" i="6"/>
  <c r="AD617" i="6"/>
  <c r="AF618" i="6"/>
  <c r="AD621" i="6"/>
  <c r="AG617" i="6"/>
  <c r="AD620" i="6"/>
  <c r="AG621" i="6"/>
  <c r="AC619" i="6"/>
  <c r="AE619" i="6"/>
  <c r="AC620" i="6"/>
  <c r="AE620" i="6"/>
  <c r="AF619" i="6"/>
  <c r="AD624" i="6"/>
  <c r="AC621" i="6"/>
  <c r="AF620" i="6"/>
  <c r="AE624" i="6"/>
  <c r="AE621" i="6"/>
  <c r="AD619" i="6"/>
  <c r="AG620" i="6"/>
  <c r="AG619" i="6"/>
  <c r="AE622" i="6"/>
  <c r="AD622" i="6"/>
  <c r="AE623" i="6"/>
  <c r="AF624" i="6"/>
  <c r="AF623" i="6"/>
  <c r="AC622" i="6"/>
  <c r="AG624" i="6"/>
  <c r="AG623" i="6"/>
  <c r="AC623" i="6"/>
  <c r="AG622" i="6"/>
  <c r="AD623" i="6"/>
  <c r="AF628" i="6"/>
  <c r="AF622" i="6"/>
  <c r="AC624" i="6"/>
  <c r="AF626" i="6"/>
  <c r="AD628" i="6"/>
  <c r="AE625" i="6"/>
  <c r="AF625" i="6"/>
  <c r="AG627" i="6"/>
  <c r="AD627" i="6"/>
  <c r="AG625" i="6"/>
  <c r="AD625" i="6"/>
  <c r="AC626" i="6"/>
  <c r="AC627" i="6"/>
  <c r="AD626" i="6"/>
  <c r="AE626" i="6"/>
  <c r="AG626" i="6"/>
  <c r="AE628" i="6"/>
  <c r="AE627" i="6"/>
  <c r="AC625" i="6"/>
  <c r="AF627" i="6"/>
  <c r="AG628" i="6"/>
  <c r="AE630" i="6"/>
  <c r="AG629" i="6"/>
  <c r="AF630" i="6"/>
  <c r="AC628" i="6"/>
  <c r="AF629" i="6"/>
  <c r="AC629" i="6"/>
  <c r="AD629" i="6"/>
  <c r="AE629" i="6"/>
  <c r="AD630" i="6"/>
  <c r="AC630" i="6"/>
  <c r="AD631" i="6"/>
  <c r="AE631" i="6"/>
  <c r="AE632" i="6"/>
  <c r="AF632" i="6"/>
  <c r="AC632" i="6"/>
  <c r="AG632" i="6"/>
  <c r="AG631" i="6"/>
  <c r="AC631" i="6"/>
  <c r="AG630" i="6"/>
  <c r="AD632" i="6"/>
  <c r="AD634" i="6"/>
  <c r="AF633" i="6"/>
  <c r="AG634" i="6"/>
  <c r="AD633" i="6"/>
  <c r="AC633" i="6"/>
  <c r="AF631" i="6"/>
  <c r="AG633" i="6"/>
  <c r="AE633" i="6"/>
  <c r="AF634" i="6"/>
  <c r="AG635" i="6"/>
  <c r="AD635" i="6"/>
  <c r="AE634" i="6"/>
  <c r="AF635" i="6"/>
  <c r="AE635" i="6"/>
  <c r="AC634" i="6"/>
  <c r="AE637" i="6"/>
  <c r="AC636" i="6"/>
  <c r="AF636" i="6"/>
  <c r="AD637" i="6"/>
  <c r="AE636" i="6"/>
  <c r="AC637" i="6"/>
  <c r="AG636" i="6"/>
  <c r="AF639" i="6"/>
  <c r="AD636" i="6"/>
  <c r="AF637" i="6"/>
  <c r="AC635" i="6"/>
  <c r="AG637" i="6"/>
  <c r="AC639" i="6"/>
  <c r="AE639" i="6"/>
  <c r="AD639" i="6"/>
  <c r="AG638" i="6"/>
  <c r="AE638" i="6"/>
  <c r="AD638" i="6"/>
  <c r="AF638" i="6"/>
  <c r="AC638" i="6"/>
  <c r="AG639" i="6"/>
  <c r="AC641" i="6"/>
  <c r="AD641" i="6"/>
  <c r="AF640" i="6"/>
  <c r="AG640" i="6"/>
  <c r="AE640" i="6"/>
  <c r="AF641" i="6"/>
  <c r="AE641" i="6"/>
  <c r="AD640" i="6"/>
  <c r="AG641" i="6"/>
  <c r="AC642" i="6"/>
  <c r="AE642" i="6"/>
  <c r="AC646" i="6"/>
  <c r="AD644" i="6"/>
  <c r="AD643" i="6"/>
  <c r="AE643" i="6"/>
  <c r="AF644" i="6"/>
  <c r="AC640" i="6"/>
  <c r="AG643" i="6"/>
  <c r="AE644" i="6"/>
  <c r="AG642" i="6"/>
  <c r="AF648" i="6"/>
  <c r="AD642" i="6"/>
  <c r="AF642" i="6"/>
  <c r="AC643" i="6"/>
  <c r="AC644" i="6"/>
  <c r="AF643" i="6"/>
  <c r="AG644" i="6"/>
  <c r="AF649" i="6"/>
  <c r="AF645" i="6"/>
  <c r="AD648" i="6"/>
  <c r="AE648" i="6"/>
  <c r="AF646" i="6"/>
  <c r="AE646" i="6"/>
  <c r="AC645" i="6"/>
  <c r="AC648" i="6"/>
  <c r="AD645" i="6"/>
  <c r="AG648" i="6"/>
  <c r="AE645" i="6"/>
  <c r="AD646" i="6"/>
  <c r="AG646" i="6"/>
  <c r="AG645" i="6"/>
  <c r="AF647" i="6"/>
  <c r="AG647" i="6"/>
  <c r="AD649" i="6"/>
  <c r="AC649" i="6"/>
  <c r="AG649" i="6"/>
  <c r="AG654" i="6"/>
  <c r="AD647" i="6"/>
  <c r="AE647" i="6"/>
  <c r="AC647" i="6"/>
  <c r="AG651" i="6"/>
  <c r="AF650" i="6"/>
  <c r="AD650" i="6"/>
  <c r="AE650" i="6"/>
  <c r="AD654" i="6"/>
  <c r="AC650" i="6"/>
  <c r="AE649" i="6"/>
  <c r="AC651" i="6"/>
  <c r="AF651" i="6"/>
  <c r="AD651" i="6"/>
  <c r="AG650" i="6"/>
  <c r="AE651" i="6"/>
  <c r="AF653" i="6"/>
  <c r="AD653" i="6"/>
  <c r="AE654" i="6"/>
  <c r="AG655" i="6"/>
  <c r="AG653" i="6"/>
  <c r="AD655" i="6"/>
  <c r="AC655" i="6"/>
  <c r="AD652" i="6"/>
  <c r="AF652" i="6"/>
  <c r="AC654" i="6"/>
  <c r="AC653" i="6"/>
  <c r="AF654" i="6"/>
  <c r="AE653" i="6"/>
  <c r="AG652" i="6"/>
  <c r="AC652" i="6"/>
  <c r="AD657" i="6"/>
  <c r="AC657" i="6"/>
  <c r="AE652" i="6"/>
  <c r="AC656" i="6"/>
  <c r="AE657" i="6"/>
  <c r="AF657" i="6"/>
  <c r="AD656" i="6"/>
  <c r="AF660" i="6"/>
  <c r="AF655" i="6"/>
  <c r="AF656" i="6"/>
  <c r="AG657" i="6"/>
  <c r="AC660" i="6"/>
  <c r="AE656" i="6"/>
  <c r="AG656" i="6"/>
  <c r="AE655" i="6"/>
  <c r="AD658" i="6"/>
  <c r="AD659" i="6"/>
  <c r="AF659" i="6"/>
  <c r="AG658" i="6"/>
  <c r="AD660" i="6"/>
  <c r="AC659" i="6"/>
  <c r="AC658" i="6"/>
  <c r="AE660" i="6"/>
  <c r="AC661" i="6"/>
  <c r="AG659" i="6"/>
  <c r="AE659" i="6"/>
  <c r="AF658" i="6"/>
  <c r="AG660" i="6"/>
  <c r="AE658" i="6"/>
  <c r="AG662" i="6"/>
  <c r="AE661" i="6"/>
  <c r="AG661" i="6"/>
  <c r="AD661" i="6"/>
  <c r="AD662" i="6"/>
  <c r="AF663" i="6"/>
  <c r="AF662" i="6"/>
  <c r="AC662" i="6"/>
  <c r="AF661" i="6"/>
  <c r="AE662" i="6"/>
  <c r="AC663" i="6"/>
  <c r="AD664" i="6"/>
  <c r="AD663" i="6"/>
  <c r="AG664" i="6"/>
  <c r="AE664" i="6"/>
  <c r="AG663" i="6"/>
  <c r="AF664" i="6"/>
  <c r="AE663" i="6"/>
  <c r="AD666" i="6"/>
  <c r="AC664" i="6"/>
  <c r="AG666" i="6"/>
  <c r="AG665" i="6"/>
  <c r="AF669" i="6"/>
  <c r="AC665" i="6"/>
  <c r="AD665" i="6"/>
  <c r="AE665" i="6"/>
  <c r="AE669" i="6"/>
  <c r="AF665" i="6"/>
  <c r="AC666" i="6"/>
  <c r="AF666" i="6"/>
  <c r="AE666" i="6"/>
  <c r="AC667" i="6"/>
  <c r="AF667" i="6"/>
  <c r="AC669" i="6"/>
  <c r="AG669" i="6"/>
  <c r="AG672" i="6"/>
  <c r="AD667" i="6"/>
  <c r="AE667" i="6"/>
  <c r="AE668" i="6"/>
  <c r="AD668" i="6"/>
  <c r="AD672" i="6"/>
  <c r="AC668" i="6"/>
  <c r="AD669" i="6"/>
  <c r="AF668" i="6"/>
  <c r="AG667" i="6"/>
  <c r="AG668" i="6"/>
  <c r="AF671" i="6"/>
  <c r="AD671" i="6"/>
  <c r="AF670" i="6"/>
  <c r="AC670" i="6"/>
  <c r="AC675" i="6"/>
  <c r="AE671" i="6"/>
  <c r="AG670" i="6"/>
  <c r="AG671" i="6"/>
  <c r="AC672" i="6"/>
  <c r="AC671" i="6"/>
  <c r="AE672" i="6"/>
  <c r="AF672" i="6"/>
  <c r="AE670" i="6"/>
  <c r="AD670" i="6"/>
  <c r="AF673" i="6"/>
  <c r="AE673" i="6"/>
  <c r="AG674" i="6"/>
  <c r="AC673" i="6"/>
  <c r="AC674" i="6"/>
  <c r="AF675" i="6"/>
  <c r="AD673" i="6"/>
  <c r="AD674" i="6"/>
  <c r="AG675" i="6"/>
  <c r="AG673" i="6"/>
  <c r="AE674" i="6"/>
  <c r="AF674" i="6"/>
  <c r="AC676" i="6"/>
  <c r="AE675" i="6"/>
  <c r="AE681" i="6"/>
  <c r="AF676" i="6"/>
  <c r="AG676" i="6"/>
  <c r="AD676" i="6"/>
  <c r="AD675" i="6"/>
  <c r="AG681" i="6"/>
  <c r="AE678" i="6"/>
  <c r="AC678" i="6"/>
  <c r="AC681" i="6"/>
  <c r="AG677" i="6"/>
  <c r="AD677" i="6"/>
  <c r="AF678" i="6"/>
  <c r="AD681" i="6"/>
  <c r="AG678" i="6"/>
  <c r="AC677" i="6"/>
  <c r="AF677" i="6"/>
  <c r="AE676" i="6"/>
  <c r="AE677" i="6"/>
  <c r="AG682" i="6"/>
  <c r="AD678" i="6"/>
  <c r="AD680" i="6"/>
  <c r="AD682" i="6"/>
  <c r="AE682" i="6"/>
  <c r="AC680" i="6"/>
  <c r="AE679" i="6"/>
  <c r="AG679" i="6"/>
  <c r="AD679" i="6"/>
  <c r="AC682" i="6"/>
  <c r="AF679" i="6"/>
  <c r="AF682" i="6"/>
  <c r="AE680" i="6"/>
  <c r="AC679" i="6"/>
  <c r="AG680" i="6"/>
  <c r="AF680" i="6"/>
  <c r="AF681" i="6"/>
  <c r="AD683" i="6"/>
  <c r="AE683" i="6"/>
  <c r="AG683" i="6"/>
  <c r="AF683" i="6"/>
  <c r="AC683" i="6"/>
  <c r="AE684" i="6"/>
  <c r="AD684" i="6"/>
  <c r="AG684" i="6"/>
  <c r="AF684" i="6"/>
  <c r="AD687" i="6"/>
  <c r="AD686" i="6"/>
  <c r="AC685" i="6"/>
  <c r="AF685" i="6"/>
  <c r="AC684" i="6"/>
  <c r="AG685" i="6"/>
  <c r="AE686" i="6"/>
  <c r="AC686" i="6"/>
  <c r="AF688" i="6"/>
  <c r="AF686" i="6"/>
  <c r="AF687" i="6"/>
  <c r="AE685" i="6"/>
  <c r="AD685" i="6"/>
  <c r="AG687" i="6"/>
  <c r="AE687" i="6"/>
  <c r="AG686" i="6"/>
  <c r="AG688" i="6"/>
  <c r="AF690" i="6"/>
  <c r="AG693" i="6"/>
  <c r="AD688" i="6"/>
  <c r="AD690" i="6"/>
  <c r="AC687" i="6"/>
  <c r="AE693" i="6"/>
  <c r="AE688" i="6"/>
  <c r="AC688" i="6"/>
  <c r="AG689" i="6"/>
  <c r="AE689" i="6"/>
  <c r="AG690" i="6"/>
  <c r="AC690" i="6"/>
  <c r="AD693" i="6"/>
  <c r="AC694" i="6"/>
  <c r="AD689" i="6"/>
  <c r="AC689" i="6"/>
  <c r="AF689" i="6"/>
  <c r="AC693" i="6"/>
  <c r="AE690" i="6"/>
  <c r="AG696" i="6"/>
  <c r="AC691" i="6"/>
  <c r="AD692" i="6"/>
  <c r="AG691" i="6"/>
  <c r="AD691" i="6"/>
  <c r="AF693" i="6"/>
  <c r="AC692" i="6"/>
  <c r="AF691" i="6"/>
  <c r="AG692" i="6"/>
  <c r="AE692" i="6"/>
  <c r="AF692" i="6"/>
  <c r="AE691" i="6"/>
  <c r="AF694" i="6"/>
  <c r="AD696" i="6"/>
  <c r="AE696" i="6"/>
  <c r="AD694" i="6"/>
  <c r="AF696" i="6"/>
  <c r="AE694" i="6"/>
  <c r="AC696" i="6"/>
  <c r="AF695" i="6"/>
  <c r="AG694" i="6"/>
  <c r="AE695" i="6"/>
  <c r="AD695" i="6"/>
  <c r="AC695" i="6"/>
  <c r="AG695" i="6"/>
  <c r="AC699" i="6"/>
  <c r="AE699" i="6"/>
  <c r="AF697" i="6"/>
  <c r="AE698" i="6"/>
  <c r="AC697" i="6"/>
  <c r="AF699" i="6"/>
  <c r="AG699" i="6"/>
  <c r="AE697" i="6"/>
  <c r="AG698" i="6"/>
  <c r="AC698" i="6"/>
  <c r="AD699" i="6"/>
  <c r="AF698" i="6"/>
  <c r="AG697" i="6"/>
  <c r="AD700" i="6"/>
  <c r="AC700" i="6"/>
  <c r="AD698" i="6"/>
  <c r="AD697" i="6"/>
  <c r="AE700" i="6"/>
  <c r="AF700" i="6"/>
  <c r="AG700" i="6"/>
  <c r="AF702" i="6"/>
  <c r="AE702" i="6"/>
  <c r="AC701" i="6"/>
  <c r="AE703" i="6"/>
  <c r="AC702" i="6"/>
  <c r="AG701" i="6"/>
  <c r="AG702" i="6"/>
  <c r="AE701" i="6"/>
  <c r="AF701" i="6"/>
  <c r="AD702" i="6"/>
  <c r="AF705" i="6"/>
  <c r="AC705" i="6"/>
  <c r="AG703" i="6"/>
  <c r="AD701" i="6"/>
  <c r="AD703" i="6"/>
  <c r="AE704" i="6"/>
  <c r="AG705" i="6"/>
  <c r="AC703" i="6"/>
  <c r="AG704" i="6"/>
  <c r="AD704" i="6"/>
  <c r="AF704" i="6"/>
  <c r="AE705" i="6"/>
  <c r="AF703" i="6"/>
  <c r="AC704" i="6"/>
  <c r="AD705" i="6"/>
  <c r="AE706" i="6"/>
  <c r="AF708" i="6"/>
  <c r="AE707" i="6"/>
  <c r="AG706" i="6"/>
  <c r="AG707" i="6"/>
  <c r="AF706" i="6"/>
  <c r="AD706" i="6"/>
  <c r="AD707" i="6"/>
  <c r="AF707" i="6"/>
  <c r="AC706" i="6"/>
  <c r="AE708" i="6"/>
  <c r="AG708" i="6"/>
  <c r="AD708" i="6"/>
  <c r="AC707" i="6"/>
  <c r="AC708" i="6"/>
  <c r="AD712" i="6"/>
  <c r="AF711" i="6"/>
  <c r="AF709" i="6"/>
  <c r="AD711" i="6"/>
  <c r="AE711" i="6"/>
  <c r="AG711" i="6"/>
  <c r="AF710" i="6"/>
  <c r="AC709" i="6"/>
  <c r="AE710" i="6"/>
  <c r="AG710" i="6"/>
  <c r="AG712" i="6"/>
  <c r="AF712" i="6"/>
  <c r="AE712" i="6"/>
  <c r="AC711" i="6"/>
  <c r="AG709" i="6"/>
  <c r="AD710" i="6"/>
  <c r="AE714" i="6"/>
  <c r="AE709" i="6"/>
  <c r="AC714" i="6"/>
  <c r="AC710" i="6"/>
  <c r="AD709" i="6"/>
  <c r="AD713" i="6"/>
  <c r="AF714" i="6"/>
  <c r="AE713" i="6"/>
  <c r="AC712" i="6"/>
  <c r="AC717" i="6"/>
  <c r="AC713" i="6"/>
  <c r="AG714" i="6"/>
  <c r="AG713" i="6"/>
  <c r="AD714" i="6"/>
  <c r="AF713" i="6"/>
  <c r="AG717" i="6"/>
  <c r="AC715" i="6"/>
  <c r="AD717" i="6"/>
  <c r="AG715" i="6"/>
  <c r="AF715" i="6"/>
  <c r="AG720" i="6"/>
  <c r="AE716" i="6"/>
  <c r="AD715" i="6"/>
  <c r="AF717" i="6"/>
  <c r="AC716" i="6"/>
  <c r="AF716" i="6"/>
  <c r="AE715" i="6"/>
  <c r="AG716" i="6"/>
  <c r="AE720" i="6"/>
  <c r="AE719" i="6"/>
  <c r="AC719" i="6"/>
  <c r="AC723" i="6"/>
  <c r="AF719" i="6"/>
  <c r="AC718" i="6"/>
  <c r="AF720" i="6"/>
  <c r="AE718" i="6"/>
  <c r="AE717" i="6"/>
  <c r="AD718" i="6"/>
  <c r="AG718" i="6"/>
  <c r="AG719" i="6"/>
  <c r="AF718" i="6"/>
  <c r="AD716" i="6"/>
  <c r="AD719" i="6"/>
  <c r="AD720" i="6"/>
  <c r="AC720" i="6"/>
  <c r="AF721" i="6"/>
  <c r="AF722" i="6"/>
  <c r="AG722" i="6"/>
  <c r="AF723" i="6"/>
  <c r="AE722" i="6"/>
  <c r="AC721" i="6"/>
  <c r="AD723" i="6"/>
  <c r="AD721" i="6"/>
  <c r="AG723" i="6"/>
  <c r="AE724" i="6"/>
  <c r="AE721" i="6"/>
  <c r="AD724" i="6"/>
  <c r="AC722" i="6"/>
  <c r="AC724" i="6"/>
  <c r="AG724" i="6"/>
  <c r="AE723" i="6"/>
  <c r="AG721" i="6"/>
  <c r="AF724" i="6"/>
  <c r="AD722" i="6"/>
  <c r="AG729" i="6"/>
  <c r="AF725" i="6"/>
  <c r="AD730" i="6"/>
  <c r="AC725" i="6"/>
  <c r="AG726" i="6"/>
  <c r="AD726" i="6"/>
  <c r="AD729" i="6"/>
  <c r="AF726" i="6"/>
  <c r="AD725" i="6"/>
  <c r="AF729" i="6"/>
  <c r="AE726" i="6"/>
  <c r="AG725" i="6"/>
  <c r="AE729" i="6"/>
  <c r="AC726" i="6"/>
  <c r="AE725" i="6"/>
  <c r="AE730" i="6"/>
  <c r="AE727" i="6"/>
  <c r="AE728" i="6"/>
  <c r="AG727" i="6"/>
  <c r="AC728" i="6"/>
  <c r="AC730" i="6"/>
  <c r="AD727" i="6"/>
  <c r="AG730" i="6"/>
  <c r="AG728" i="6"/>
  <c r="AC727" i="6"/>
  <c r="AC729" i="6"/>
  <c r="AF728" i="6"/>
  <c r="AF727" i="6"/>
  <c r="AF730" i="6"/>
  <c r="AD728" i="6"/>
  <c r="AE731" i="6"/>
  <c r="AF731" i="6"/>
  <c r="AG731" i="6"/>
  <c r="AC731" i="6"/>
  <c r="AE732" i="6"/>
  <c r="AD732" i="6"/>
  <c r="AC733" i="6"/>
  <c r="AF735" i="6"/>
  <c r="AG732" i="6"/>
  <c r="AD731" i="6"/>
  <c r="AC732" i="6"/>
  <c r="AG733" i="6"/>
  <c r="AF732" i="6"/>
  <c r="AD733" i="6"/>
  <c r="AF734" i="6"/>
  <c r="AE735" i="6"/>
  <c r="AE734" i="6"/>
  <c r="AC735" i="6"/>
  <c r="AC734" i="6"/>
  <c r="AG735" i="6"/>
  <c r="AD734" i="6"/>
  <c r="AG734" i="6"/>
  <c r="AE733" i="6"/>
  <c r="AD738" i="6"/>
  <c r="AF733" i="6"/>
  <c r="AC738" i="6"/>
  <c r="AG736" i="6"/>
  <c r="AF736" i="6"/>
  <c r="AD735" i="6"/>
  <c r="AD736" i="6"/>
  <c r="AC736" i="6"/>
  <c r="AE738" i="6"/>
  <c r="AC737" i="6"/>
  <c r="AE736" i="6"/>
  <c r="AF737" i="6"/>
  <c r="AE737" i="6"/>
  <c r="AG737" i="6"/>
  <c r="AE739" i="6"/>
  <c r="AF738" i="6"/>
  <c r="AD739" i="6"/>
  <c r="AF739" i="6"/>
  <c r="AD737" i="6"/>
  <c r="AG739" i="6"/>
  <c r="AC739" i="6"/>
  <c r="AG738" i="6"/>
  <c r="AC740" i="6"/>
  <c r="AE740" i="6"/>
  <c r="AD740" i="6"/>
  <c r="AF740" i="6"/>
  <c r="AG740" i="6"/>
  <c r="AG743" i="6"/>
  <c r="AG741" i="6"/>
  <c r="AD741" i="6"/>
  <c r="AG744" i="6"/>
  <c r="AF741" i="6"/>
  <c r="AC741" i="6"/>
  <c r="AE741" i="6"/>
  <c r="AD744" i="6"/>
  <c r="AD743" i="6"/>
  <c r="AE742" i="6"/>
  <c r="AC744" i="6"/>
  <c r="AC743" i="6"/>
  <c r="AD742" i="6"/>
  <c r="AF743" i="6"/>
  <c r="AG742" i="6"/>
  <c r="AE743" i="6"/>
  <c r="AC742" i="6"/>
  <c r="AF744" i="6"/>
  <c r="AE744" i="6"/>
  <c r="AF742" i="6"/>
  <c r="AF747" i="6"/>
  <c r="AC746" i="6"/>
  <c r="AE746" i="6"/>
  <c r="AG747" i="6"/>
  <c r="AD745" i="6"/>
  <c r="AG745" i="6"/>
  <c r="AC745" i="6"/>
  <c r="AC747" i="6"/>
  <c r="AG746" i="6"/>
  <c r="AD746" i="6"/>
  <c r="AF745" i="6"/>
  <c r="AF746" i="6"/>
  <c r="AE747" i="6"/>
  <c r="AE745" i="6"/>
  <c r="AD750" i="6"/>
  <c r="AC748" i="6"/>
  <c r="AG750" i="6"/>
  <c r="AD747" i="6"/>
  <c r="AG748" i="6"/>
  <c r="AE748" i="6"/>
  <c r="AD748" i="6"/>
  <c r="AC750" i="6"/>
  <c r="AF748" i="6"/>
  <c r="AF750" i="6"/>
  <c r="AE749" i="6"/>
  <c r="AE750" i="6"/>
  <c r="AG749" i="6"/>
  <c r="AF749" i="6"/>
  <c r="AD749" i="6"/>
  <c r="AC753" i="6"/>
  <c r="AD753" i="6"/>
  <c r="AC749" i="6"/>
  <c r="AC752" i="6"/>
  <c r="AD752" i="6"/>
  <c r="AE753" i="6"/>
  <c r="AF753" i="6"/>
  <c r="AF751" i="6"/>
  <c r="AG753" i="6"/>
  <c r="AG751" i="6"/>
  <c r="AG752" i="6"/>
  <c r="AE751" i="6"/>
  <c r="AF752" i="6"/>
  <c r="AD751" i="6"/>
  <c r="AC751" i="6"/>
  <c r="AE752" i="6"/>
  <c r="AE755" i="6"/>
  <c r="AC755" i="6"/>
  <c r="AG756" i="6"/>
  <c r="AD754" i="6"/>
  <c r="AD755" i="6"/>
  <c r="AG754" i="6"/>
  <c r="AF755" i="6"/>
  <c r="AC756" i="6"/>
  <c r="AF756" i="6"/>
  <c r="AC754" i="6"/>
  <c r="AF754" i="6"/>
  <c r="AE756" i="6"/>
  <c r="AG755" i="6"/>
  <c r="AG762" i="6"/>
  <c r="AD756" i="6"/>
  <c r="AE754" i="6"/>
  <c r="AF762" i="6"/>
  <c r="AC758" i="6"/>
  <c r="AE762" i="6"/>
  <c r="AE758" i="6"/>
  <c r="AD757" i="6"/>
  <c r="AD759" i="6"/>
  <c r="AD762" i="6"/>
  <c r="AE759" i="6"/>
  <c r="AG757" i="6"/>
  <c r="AC757" i="6"/>
  <c r="AD758" i="6"/>
  <c r="AE757" i="6"/>
  <c r="AF759" i="6"/>
  <c r="AF757" i="6"/>
  <c r="AE760" i="6"/>
  <c r="AG758" i="6"/>
  <c r="AF758" i="6"/>
  <c r="AC762" i="6"/>
  <c r="AG759" i="6"/>
  <c r="AC759" i="6"/>
  <c r="AG760" i="6"/>
  <c r="AE761" i="6"/>
  <c r="AD760" i="6"/>
  <c r="AC761" i="6"/>
  <c r="AF760" i="6"/>
  <c r="AF763" i="6"/>
  <c r="AD761" i="6"/>
  <c r="AF761" i="6"/>
  <c r="AC760" i="6"/>
  <c r="AG761" i="6"/>
  <c r="AC763" i="6"/>
  <c r="AD763" i="6"/>
  <c r="AG763" i="6"/>
  <c r="AE764" i="6"/>
  <c r="AG764" i="6"/>
  <c r="AD764" i="6"/>
  <c r="AF764" i="6"/>
  <c r="AC764" i="6"/>
  <c r="AE763" i="6"/>
  <c r="AG765" i="6"/>
  <c r="AE766" i="6"/>
  <c r="AD766" i="6"/>
  <c r="AD768" i="6"/>
  <c r="AD765" i="6"/>
  <c r="AC765" i="6"/>
  <c r="AF765" i="6"/>
  <c r="AE765" i="6"/>
  <c r="AC766" i="6"/>
  <c r="AD767" i="6"/>
  <c r="AC768" i="6"/>
  <c r="AG766" i="6"/>
  <c r="AF768" i="6"/>
  <c r="AG767" i="6"/>
  <c r="AC767" i="6"/>
  <c r="AF766" i="6"/>
  <c r="AE767" i="6"/>
  <c r="AF767" i="6"/>
  <c r="AG769" i="6"/>
  <c r="AE768" i="6"/>
  <c r="AD771" i="6"/>
  <c r="AD769" i="6"/>
  <c r="AG768" i="6"/>
  <c r="AC771" i="6"/>
  <c r="AG770" i="6"/>
  <c r="AF770" i="6"/>
  <c r="AC769" i="6"/>
  <c r="AE769" i="6"/>
  <c r="AE770" i="6"/>
  <c r="AF771" i="6"/>
  <c r="AD770" i="6"/>
  <c r="AC770" i="6"/>
  <c r="AG771" i="6"/>
  <c r="AE771" i="6"/>
  <c r="AF769" i="6"/>
  <c r="AG773" i="6"/>
  <c r="AF774" i="6"/>
  <c r="AC773" i="6"/>
  <c r="AE774" i="6"/>
  <c r="AD773" i="6"/>
  <c r="AE773" i="6"/>
  <c r="AG772" i="6"/>
  <c r="AF772" i="6"/>
  <c r="AD774" i="6"/>
  <c r="AD772" i="6"/>
  <c r="AF773" i="6"/>
  <c r="AE777" i="6"/>
  <c r="AC774" i="6"/>
  <c r="AC772" i="6"/>
  <c r="AE772" i="6"/>
  <c r="AF777" i="6"/>
  <c r="AG774" i="6"/>
  <c r="AC776" i="6"/>
  <c r="AC777" i="6"/>
  <c r="AD776" i="6"/>
  <c r="AG776" i="6"/>
  <c r="AF776" i="6"/>
  <c r="AG775" i="6"/>
  <c r="AD775" i="6"/>
  <c r="AE775" i="6"/>
  <c r="AE776" i="6"/>
  <c r="AG777" i="6"/>
  <c r="AD777" i="6"/>
  <c r="AC775" i="6"/>
  <c r="AF775" i="6"/>
  <c r="AD778" i="6"/>
  <c r="AE778" i="6"/>
  <c r="AD779" i="6"/>
  <c r="AG779" i="6"/>
  <c r="AF778" i="6"/>
  <c r="AC778" i="6"/>
  <c r="AE779" i="6"/>
  <c r="AG778" i="6"/>
  <c r="AC779" i="6"/>
  <c r="AG780" i="6"/>
  <c r="AC780" i="6"/>
  <c r="AD783" i="6"/>
  <c r="AE780" i="6"/>
  <c r="AC783" i="6"/>
  <c r="AD780" i="6"/>
  <c r="AF779" i="6"/>
  <c r="AF780" i="6"/>
  <c r="AE783" i="6"/>
  <c r="AG782" i="6"/>
  <c r="AF783" i="6"/>
  <c r="AD786" i="6"/>
  <c r="AE781" i="6"/>
  <c r="AG781" i="6"/>
  <c r="AE782" i="6"/>
  <c r="AD782" i="6"/>
  <c r="AD781" i="6"/>
  <c r="AC782" i="6"/>
  <c r="AC786" i="6"/>
  <c r="AF781" i="6"/>
  <c r="AE784" i="6"/>
  <c r="AG783" i="6"/>
  <c r="AF782" i="6"/>
  <c r="AG784" i="6"/>
  <c r="AC781" i="6"/>
  <c r="AC784" i="6"/>
  <c r="AF785" i="6"/>
  <c r="AE785" i="6"/>
  <c r="AD784" i="6"/>
  <c r="AE786" i="6"/>
  <c r="AF786" i="6"/>
  <c r="AF784" i="6"/>
  <c r="AC785" i="6"/>
  <c r="AG785" i="6"/>
  <c r="AG786" i="6"/>
  <c r="AF787" i="6"/>
  <c r="AG787" i="6"/>
  <c r="AE788" i="6"/>
  <c r="AD785" i="6"/>
  <c r="AD787" i="6"/>
  <c r="AE787" i="6"/>
  <c r="AC787" i="6"/>
  <c r="AG790" i="6"/>
  <c r="AC792" i="6"/>
  <c r="AD792" i="6"/>
  <c r="AD788" i="6"/>
  <c r="AF790" i="6"/>
  <c r="AG788" i="6"/>
  <c r="AF789" i="6"/>
  <c r="AE790" i="6"/>
  <c r="AE789" i="6"/>
  <c r="AC788" i="6"/>
  <c r="AG789" i="6"/>
  <c r="AG792" i="6"/>
  <c r="AC789" i="6"/>
  <c r="AF788" i="6"/>
  <c r="AC790" i="6"/>
  <c r="AD790" i="6"/>
  <c r="AD789" i="6"/>
  <c r="AC791" i="6"/>
  <c r="AE791" i="6"/>
  <c r="AE792" i="6"/>
  <c r="AD791" i="6"/>
  <c r="AF792" i="6"/>
  <c r="AG791" i="6"/>
  <c r="AF791" i="6"/>
  <c r="AG795" i="6"/>
  <c r="AF795" i="6"/>
  <c r="AD795" i="6"/>
  <c r="AC794" i="6"/>
  <c r="AD793" i="6"/>
  <c r="AE794" i="6"/>
  <c r="AD794" i="6"/>
  <c r="AF793" i="6"/>
  <c r="AF794" i="6"/>
  <c r="AC793" i="6"/>
  <c r="AG793" i="6"/>
  <c r="AG794" i="6"/>
  <c r="AE793" i="6"/>
  <c r="AC795" i="6"/>
  <c r="AE795" i="6"/>
  <c r="AD796" i="6"/>
  <c r="AF796" i="6"/>
  <c r="AG796" i="6"/>
  <c r="AC797" i="6"/>
  <c r="AG797" i="6"/>
  <c r="AF797" i="6"/>
  <c r="AF798" i="6"/>
  <c r="AC796" i="6"/>
  <c r="AD798" i="6"/>
  <c r="AE796" i="6"/>
  <c r="AE798" i="6"/>
  <c r="AD797" i="6"/>
  <c r="AE797" i="6"/>
  <c r="AC799" i="6"/>
  <c r="AC798" i="6"/>
  <c r="AE799" i="6"/>
  <c r="AD799" i="6"/>
  <c r="AG799" i="6"/>
  <c r="AG798" i="6"/>
  <c r="AC801" i="6"/>
  <c r="AD801" i="6"/>
  <c r="AC800" i="6"/>
  <c r="AE800" i="6"/>
  <c r="AF800" i="6"/>
  <c r="AG801" i="6"/>
  <c r="AF799" i="6"/>
  <c r="AE801" i="6"/>
  <c r="AC804" i="6"/>
  <c r="AD800" i="6"/>
  <c r="AG800" i="6"/>
  <c r="AC802" i="6"/>
  <c r="AF802" i="6"/>
  <c r="AF801" i="6"/>
  <c r="AG804" i="6"/>
  <c r="AF804" i="6"/>
  <c r="AD802" i="6"/>
  <c r="AG803" i="6"/>
  <c r="AD804" i="6"/>
  <c r="AD805" i="6"/>
  <c r="AF803" i="6"/>
  <c r="AG802" i="6"/>
  <c r="AE805" i="6"/>
  <c r="AE802" i="6"/>
  <c r="AE803" i="6"/>
  <c r="AC803" i="6"/>
  <c r="AD803" i="6"/>
  <c r="AC805" i="6"/>
  <c r="AE804" i="6"/>
  <c r="AG807" i="6"/>
  <c r="AF807" i="6"/>
  <c r="AE807" i="6"/>
  <c r="AE806" i="6"/>
  <c r="AF806" i="6"/>
  <c r="AG806" i="6"/>
  <c r="AD807" i="6"/>
  <c r="AG805" i="6"/>
  <c r="AC806" i="6"/>
  <c r="AD806" i="6"/>
  <c r="AF805" i="6"/>
  <c r="AD809" i="6"/>
  <c r="AC809" i="6"/>
  <c r="AE808" i="6"/>
  <c r="AC807" i="6"/>
  <c r="AC808" i="6"/>
  <c r="AD808" i="6"/>
  <c r="AE809" i="6"/>
  <c r="AG808" i="6"/>
  <c r="AG809" i="6"/>
  <c r="AF809" i="6"/>
  <c r="AF808" i="6"/>
  <c r="AE810" i="6"/>
  <c r="AC810" i="6"/>
  <c r="AC811" i="6"/>
  <c r="AF811" i="6"/>
  <c r="AF810" i="6"/>
  <c r="AC813" i="6"/>
  <c r="AG810" i="6"/>
  <c r="AE811" i="6"/>
  <c r="AD810" i="6"/>
  <c r="AG813" i="6"/>
  <c r="AG811" i="6"/>
  <c r="AD811" i="6"/>
  <c r="AE813" i="6"/>
  <c r="AF812" i="6"/>
  <c r="AE812" i="6"/>
  <c r="AD813" i="6"/>
  <c r="AD814" i="6"/>
  <c r="AG812" i="6"/>
  <c r="AC812" i="6"/>
  <c r="AF813" i="6"/>
  <c r="AD812" i="6"/>
  <c r="AD816" i="6"/>
  <c r="AE814" i="6"/>
  <c r="AG814" i="6"/>
  <c r="AC815" i="6"/>
  <c r="AE815" i="6"/>
  <c r="AC816" i="6"/>
  <c r="AD815" i="6"/>
  <c r="AF814" i="6"/>
  <c r="AE816" i="6"/>
  <c r="AG815" i="6"/>
  <c r="AF815" i="6"/>
  <c r="AF817" i="6"/>
  <c r="AG816" i="6"/>
  <c r="AC817" i="6"/>
  <c r="AF816" i="6"/>
  <c r="AC814" i="6"/>
  <c r="AG817" i="6"/>
  <c r="AD817" i="6"/>
  <c r="AD818" i="6"/>
  <c r="AC818" i="6"/>
  <c r="AF818" i="6"/>
  <c r="AE818" i="6"/>
  <c r="AE817" i="6"/>
  <c r="AG818" i="6"/>
  <c r="AE68" i="1"/>
  <c r="AB68" i="12"/>
  <c r="X68" i="12" s="1"/>
  <c r="AB22" i="12"/>
  <c r="X22" i="12" s="1"/>
  <c r="AE22" i="1"/>
  <c r="AC45" i="1"/>
  <c r="Z45" i="12"/>
  <c r="AC70" i="1"/>
  <c r="Z70" i="12"/>
  <c r="AA53" i="12"/>
  <c r="AD53" i="1"/>
  <c r="AF62" i="1"/>
  <c r="AC62" i="12"/>
  <c r="Y62" i="12" s="1"/>
  <c r="AF67" i="1"/>
  <c r="AC67" i="12"/>
  <c r="Y67" i="12" s="1"/>
  <c r="AF48" i="1"/>
  <c r="AC48" i="12"/>
  <c r="Y48" i="12" s="1"/>
  <c r="AE43" i="1"/>
  <c r="AB43" i="12"/>
  <c r="X43" i="12" s="1"/>
  <c r="AD21" i="1"/>
  <c r="AA21" i="12"/>
  <c r="P40" i="1"/>
  <c r="W40" i="1" s="1"/>
  <c r="AB69" i="12"/>
  <c r="X69" i="12" s="1"/>
  <c r="AE69" i="1"/>
  <c r="Z66" i="12"/>
  <c r="AC66" i="1"/>
  <c r="Z57" i="12"/>
  <c r="AC57" i="1"/>
  <c r="AC24" i="12"/>
  <c r="Y24" i="12" s="1"/>
  <c r="AF24" i="1"/>
  <c r="T45" i="1"/>
  <c r="U50" i="1"/>
  <c r="Z50" i="1" s="1"/>
  <c r="U44" i="1"/>
  <c r="Z44" i="1" s="1"/>
  <c r="Q43" i="1"/>
  <c r="Q17" i="1"/>
  <c r="AF36" i="1"/>
  <c r="AC36" i="12"/>
  <c r="Y36" i="12" s="1"/>
  <c r="P54" i="1"/>
  <c r="W54" i="1" s="1"/>
  <c r="Z47" i="12"/>
  <c r="AC47" i="1"/>
  <c r="P42" i="1"/>
  <c r="W42" i="1" s="1"/>
  <c r="AE30" i="1"/>
  <c r="AB30" i="12"/>
  <c r="X30" i="12" s="1"/>
  <c r="AC55" i="1"/>
  <c r="Z55" i="12"/>
  <c r="T51" i="1"/>
  <c r="AE57" i="1"/>
  <c r="AB57" i="12"/>
  <c r="X57" i="12" s="1"/>
  <c r="AF49" i="1"/>
  <c r="AC49" i="12"/>
  <c r="Y49" i="12" s="1"/>
  <c r="T70" i="1"/>
  <c r="AD61" i="1"/>
  <c r="AA61" i="12"/>
  <c r="P50" i="1"/>
  <c r="W50" i="1" s="1"/>
  <c r="T49" i="1"/>
  <c r="T43" i="1"/>
  <c r="AE51" i="1"/>
  <c r="AB51" i="12"/>
  <c r="X51" i="12" s="1"/>
  <c r="P38" i="1"/>
  <c r="W38" i="1" s="1"/>
  <c r="S50" i="1"/>
  <c r="Y50" i="1" s="1"/>
  <c r="P41" i="1"/>
  <c r="W41" i="1" s="1"/>
  <c r="AA67" i="12"/>
  <c r="AD67" i="1"/>
  <c r="P58" i="1"/>
  <c r="W58" i="1" s="1"/>
  <c r="AE24" i="1"/>
  <c r="AB24" i="12"/>
  <c r="X24" i="12" s="1"/>
  <c r="AA5" i="12"/>
  <c r="AD5" i="1"/>
  <c r="T57" i="1"/>
  <c r="T38" i="1"/>
  <c r="AC54" i="12"/>
  <c r="Y54" i="12" s="1"/>
  <c r="AF54" i="1"/>
  <c r="P36" i="1"/>
  <c r="W36" i="1" s="1"/>
  <c r="AF8" i="1"/>
  <c r="AC8" i="12"/>
  <c r="P59" i="1"/>
  <c r="W59" i="1" s="1"/>
  <c r="Z15" i="12"/>
  <c r="AC15" i="1"/>
  <c r="AC15" i="12"/>
  <c r="AF15" i="1"/>
  <c r="AF10" i="1"/>
  <c r="AC10" i="12"/>
  <c r="Z5" i="12"/>
  <c r="AC5" i="1"/>
  <c r="AC4" i="12"/>
  <c r="AF4" i="1"/>
  <c r="R38" i="1"/>
  <c r="X38" i="1" s="1"/>
  <c r="AF57" i="1"/>
  <c r="AC57" i="12"/>
  <c r="Y57" i="12" s="1"/>
  <c r="S32" i="1"/>
  <c r="Y32" i="1" s="1"/>
  <c r="P69" i="1"/>
  <c r="W69" i="1" s="1"/>
  <c r="AE23" i="1"/>
  <c r="AB23" i="12"/>
  <c r="X23" i="12" s="1"/>
  <c r="AB25" i="12"/>
  <c r="X25" i="12" s="1"/>
  <c r="AE25" i="1"/>
  <c r="R16" i="1"/>
  <c r="X16" i="1" s="1"/>
  <c r="Q23" i="1"/>
  <c r="AE28" i="1"/>
  <c r="AB28" i="12"/>
  <c r="X28" i="12" s="1"/>
  <c r="P6" i="1"/>
  <c r="W6" i="1" s="1"/>
  <c r="Z28" i="12"/>
  <c r="AC28" i="1"/>
  <c r="S34" i="1"/>
  <c r="Y34" i="1" s="1"/>
  <c r="P17" i="1"/>
  <c r="W17" i="1" s="1"/>
  <c r="T63" i="1"/>
  <c r="R56" i="1"/>
  <c r="X56" i="1" s="1"/>
  <c r="Q8" i="1"/>
  <c r="AB4" i="12"/>
  <c r="AE4" i="1"/>
  <c r="Q11" i="1"/>
  <c r="S31" i="1"/>
  <c r="Y31" i="1" s="1"/>
  <c r="Y73" i="1" s="1"/>
  <c r="T28" i="1"/>
  <c r="Q27" i="1"/>
  <c r="Q32" i="1"/>
  <c r="R18" i="1"/>
  <c r="X18" i="1" s="1"/>
  <c r="U37" i="1"/>
  <c r="Z37" i="1" s="1"/>
  <c r="AC8" i="1"/>
  <c r="Z8" i="12"/>
  <c r="AC9" i="1"/>
  <c r="Z9" i="12"/>
  <c r="T9" i="1"/>
  <c r="R42" i="1"/>
  <c r="X42" i="1" s="1"/>
  <c r="Q35" i="1"/>
  <c r="AC6" i="12"/>
  <c r="AF6" i="1"/>
  <c r="S3" i="1"/>
  <c r="Y3" i="1" s="1"/>
  <c r="T25" i="1"/>
  <c r="U22" i="1"/>
  <c r="Z22" i="1" s="1"/>
  <c r="P12" i="1"/>
  <c r="W12" i="1" s="1"/>
  <c r="P25" i="1"/>
  <c r="W25" i="1" s="1"/>
  <c r="Q18" i="1"/>
  <c r="Z52" i="12"/>
  <c r="AC52" i="1"/>
  <c r="AC33" i="1"/>
  <c r="Z33" i="12"/>
  <c r="AB55" i="12"/>
  <c r="X55" i="12" s="1"/>
  <c r="AE55" i="1"/>
  <c r="AC41" i="12"/>
  <c r="Y41" i="12" s="1"/>
  <c r="AF41" i="1"/>
  <c r="U56" i="1"/>
  <c r="Z56" i="1" s="1"/>
  <c r="AA33" i="12"/>
  <c r="AD33" i="1"/>
  <c r="AB37" i="12"/>
  <c r="X37" i="12" s="1"/>
  <c r="AE37" i="1"/>
  <c r="P53" i="1"/>
  <c r="W53" i="1" s="1"/>
  <c r="AF55" i="1"/>
  <c r="AC55" i="12"/>
  <c r="Y55" i="12" s="1"/>
  <c r="AC42" i="12"/>
  <c r="Y42" i="12" s="1"/>
  <c r="AF42" i="1"/>
  <c r="AC69" i="12"/>
  <c r="Y69" i="12" s="1"/>
  <c r="AF69" i="1"/>
  <c r="Z60" i="12"/>
  <c r="AC60" i="1"/>
  <c r="AF52" i="1"/>
  <c r="AC52" i="12"/>
  <c r="Y52" i="12" s="1"/>
  <c r="AD66" i="1"/>
  <c r="AA66" i="12"/>
  <c r="U47" i="1"/>
  <c r="Z47" i="1" s="1"/>
  <c r="T56" i="1"/>
  <c r="AC68" i="12"/>
  <c r="Y68" i="12" s="1"/>
  <c r="AF68" i="1"/>
  <c r="AE8" i="1"/>
  <c r="AB8" i="12"/>
  <c r="T50" i="1"/>
  <c r="AC11" i="12"/>
  <c r="AF11" i="1"/>
  <c r="AE39" i="1"/>
  <c r="AB39" i="12"/>
  <c r="X39" i="12" s="1"/>
  <c r="T58" i="1"/>
  <c r="AE10" i="1"/>
  <c r="AB10" i="12"/>
  <c r="AE66" i="1"/>
  <c r="AB66" i="12"/>
  <c r="X66" i="12" s="1"/>
  <c r="U39" i="1"/>
  <c r="Z39" i="1" s="1"/>
  <c r="R46" i="1"/>
  <c r="X46" i="1" s="1"/>
  <c r="R54" i="1"/>
  <c r="X54" i="1" s="1"/>
  <c r="R57" i="1"/>
  <c r="X57" i="1" s="1"/>
  <c r="P48" i="1"/>
  <c r="W48" i="1" s="1"/>
  <c r="AE47" i="1"/>
  <c r="AB47" i="12"/>
  <c r="X47" i="12" s="1"/>
  <c r="AF53" i="1"/>
  <c r="AC53" i="12"/>
  <c r="Z77" i="1"/>
  <c r="Q36" i="1"/>
  <c r="T52" i="1"/>
  <c r="AC39" i="1"/>
  <c r="Z39" i="12"/>
  <c r="S59" i="1"/>
  <c r="Y59" i="1" s="1"/>
  <c r="R47" i="1"/>
  <c r="X47" i="1" s="1"/>
  <c r="R64" i="1"/>
  <c r="X64" i="1" s="1"/>
  <c r="T54" i="1"/>
  <c r="AB63" i="12"/>
  <c r="X63" i="12" s="1"/>
  <c r="AE63" i="1"/>
  <c r="T60" i="1"/>
  <c r="AF43" i="1"/>
  <c r="AC43" i="12"/>
  <c r="Y43" i="12" s="1"/>
  <c r="R8" i="1"/>
  <c r="X8" i="1" s="1"/>
  <c r="AF66" i="1"/>
  <c r="AC66" i="12"/>
  <c r="Y66" i="12" s="1"/>
  <c r="S49" i="1"/>
  <c r="Y49" i="1" s="1"/>
  <c r="AF20" i="1"/>
  <c r="AC20" i="12"/>
  <c r="AD69" i="1"/>
  <c r="AA69" i="12"/>
  <c r="U13" i="1"/>
  <c r="Z13" i="1" s="1"/>
  <c r="Q45" i="1"/>
  <c r="T19" i="1"/>
  <c r="S65" i="1"/>
  <c r="Y65" i="1" s="1"/>
  <c r="AA19" i="12"/>
  <c r="AD19" i="1"/>
  <c r="P26" i="1"/>
  <c r="W26" i="1" s="1"/>
  <c r="P3" i="1"/>
  <c r="W3" i="1" s="1"/>
  <c r="S56" i="1"/>
  <c r="Y56" i="1" s="1"/>
  <c r="S53" i="1"/>
  <c r="Y53" i="1" s="1"/>
  <c r="S16" i="1"/>
  <c r="Y16" i="1" s="1"/>
  <c r="R14" i="1"/>
  <c r="X14" i="1" s="1"/>
  <c r="Z11" i="12"/>
  <c r="AC11" i="1"/>
  <c r="U9" i="1"/>
  <c r="Z9" i="1" s="1"/>
  <c r="AD23" i="1"/>
  <c r="AA23" i="12"/>
  <c r="AC31" i="1"/>
  <c r="Z31" i="12"/>
  <c r="P29" i="1"/>
  <c r="W29" i="1" s="1"/>
  <c r="Q15" i="1"/>
  <c r="S7" i="1"/>
  <c r="Y7" i="1" s="1"/>
  <c r="T22" i="1"/>
  <c r="AC29" i="12"/>
  <c r="Y29" i="12" s="1"/>
  <c r="AF29" i="1"/>
  <c r="Q19" i="1"/>
  <c r="R59" i="1"/>
  <c r="X59" i="1" s="1"/>
  <c r="T34" i="1"/>
  <c r="U38" i="1"/>
  <c r="Z38" i="1" s="1"/>
  <c r="T36" i="1"/>
  <c r="T10" i="1"/>
  <c r="S14" i="1"/>
  <c r="Y14" i="1" s="1"/>
  <c r="R17" i="1"/>
  <c r="X17" i="1" s="1"/>
  <c r="U60" i="1"/>
  <c r="Z60" i="1" s="1"/>
  <c r="Q61" i="1"/>
  <c r="S83" i="12" s="1"/>
  <c r="S44" i="1"/>
  <c r="Y44" i="1" s="1"/>
  <c r="P24" i="1"/>
  <c r="W24" i="1" s="1"/>
  <c r="R25" i="1"/>
  <c r="X25" i="1" s="1"/>
  <c r="Q4" i="1"/>
  <c r="T8" i="1"/>
  <c r="T26" i="1"/>
  <c r="S19" i="1"/>
  <c r="Y19" i="1" s="1"/>
  <c r="Q1228" i="4"/>
  <c r="P1227" i="4"/>
  <c r="AC28" i="12" l="1"/>
  <c r="Y28" i="12" s="1"/>
  <c r="AF28" i="1"/>
  <c r="AB60" i="12"/>
  <c r="X60" i="12" s="1"/>
  <c r="AE60" i="1"/>
  <c r="AC16" i="1"/>
  <c r="Z16" i="12"/>
  <c r="AC7" i="12"/>
  <c r="AF7" i="1"/>
  <c r="Z13" i="12"/>
  <c r="AC13" i="1"/>
  <c r="AF32" i="1"/>
  <c r="AC32" i="12"/>
  <c r="Y32" i="12" s="1"/>
  <c r="AD6" i="1"/>
  <c r="AA6" i="12"/>
  <c r="Z4" i="12"/>
  <c r="AC4" i="1"/>
  <c r="AA12" i="12"/>
  <c r="AD12" i="1"/>
  <c r="Z37" i="12"/>
  <c r="AC37" i="1"/>
  <c r="AB45" i="12"/>
  <c r="X45" i="12" s="1"/>
  <c r="AE45" i="1"/>
  <c r="Z61" i="12"/>
  <c r="AC61" i="1"/>
  <c r="W82" i="1"/>
  <c r="AC62" i="1"/>
  <c r="Z62" i="12"/>
  <c r="L376" i="14"/>
  <c r="E376" i="14" s="1"/>
  <c r="L386" i="14"/>
  <c r="E386" i="14" s="1"/>
  <c r="L382" i="14"/>
  <c r="E382" i="14" s="1"/>
  <c r="L384" i="14"/>
  <c r="E384" i="14" s="1"/>
  <c r="L378" i="14"/>
  <c r="E378" i="14" s="1"/>
  <c r="L380" i="14"/>
  <c r="E380" i="14" s="1"/>
  <c r="L381" i="14"/>
  <c r="E381" i="14" s="1"/>
  <c r="L383" i="14"/>
  <c r="E383" i="14" s="1"/>
  <c r="L385" i="14"/>
  <c r="E385" i="14" s="1"/>
  <c r="L377" i="14"/>
  <c r="E377" i="14" s="1"/>
  <c r="L375" i="14"/>
  <c r="E375" i="14" s="1"/>
  <c r="L379" i="14"/>
  <c r="E379" i="14" s="1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W19" i="16"/>
  <c r="M19" i="16"/>
  <c r="O19" i="16"/>
  <c r="X19" i="16"/>
  <c r="J19" i="16"/>
  <c r="W127" i="16"/>
  <c r="J127" i="16"/>
  <c r="O127" i="16"/>
  <c r="M127" i="16"/>
  <c r="X127" i="16"/>
  <c r="W9" i="16"/>
  <c r="M9" i="16"/>
  <c r="J9" i="16"/>
  <c r="X9" i="16"/>
  <c r="O9" i="16"/>
  <c r="W52" i="16"/>
  <c r="M52" i="16"/>
  <c r="O52" i="16"/>
  <c r="J52" i="16"/>
  <c r="X52" i="16"/>
  <c r="W91" i="16"/>
  <c r="X91" i="16"/>
  <c r="M91" i="16"/>
  <c r="O91" i="16"/>
  <c r="W28" i="16"/>
  <c r="O28" i="16"/>
  <c r="X28" i="16"/>
  <c r="J28" i="16"/>
  <c r="M28" i="16"/>
  <c r="W136" i="16"/>
  <c r="X136" i="16"/>
  <c r="M136" i="16"/>
  <c r="J136" i="16"/>
  <c r="O136" i="16"/>
  <c r="W172" i="16"/>
  <c r="O172" i="16"/>
  <c r="J172" i="16"/>
  <c r="X172" i="16"/>
  <c r="M172" i="16"/>
  <c r="W154" i="16"/>
  <c r="O154" i="16"/>
  <c r="M154" i="16"/>
  <c r="X154" i="16"/>
  <c r="J154" i="16"/>
  <c r="W105" i="16"/>
  <c r="M105" i="16"/>
  <c r="X105" i="16"/>
  <c r="O105" i="16"/>
  <c r="W186" i="16"/>
  <c r="X186" i="16"/>
  <c r="O186" i="16"/>
  <c r="M186" i="16"/>
  <c r="W143" i="16"/>
  <c r="M143" i="16"/>
  <c r="J143" i="16"/>
  <c r="X143" i="16"/>
  <c r="O143" i="16"/>
  <c r="W53" i="16"/>
  <c r="X53" i="16"/>
  <c r="M53" i="16"/>
  <c r="O53" i="16"/>
  <c r="W89" i="16"/>
  <c r="M89" i="16"/>
  <c r="X89" i="16"/>
  <c r="O89" i="16"/>
  <c r="W63" i="16"/>
  <c r="M63" i="16"/>
  <c r="J63" i="16"/>
  <c r="O63" i="16"/>
  <c r="X63" i="16"/>
  <c r="W40" i="16"/>
  <c r="M40" i="16"/>
  <c r="J40" i="16"/>
  <c r="X40" i="16"/>
  <c r="O40" i="16"/>
  <c r="W90" i="16"/>
  <c r="O90" i="16"/>
  <c r="X90" i="16"/>
  <c r="M90" i="16"/>
  <c r="W7" i="16"/>
  <c r="X7" i="16"/>
  <c r="J7" i="16"/>
  <c r="M7" i="16"/>
  <c r="O7" i="16"/>
  <c r="W142" i="16"/>
  <c r="J142" i="16"/>
  <c r="O142" i="16"/>
  <c r="X142" i="16"/>
  <c r="M142" i="16"/>
  <c r="W173" i="16"/>
  <c r="M173" i="16"/>
  <c r="X173" i="16"/>
  <c r="O173" i="16"/>
  <c r="W41" i="16"/>
  <c r="X41" i="16"/>
  <c r="M41" i="16"/>
  <c r="O41" i="16"/>
  <c r="W176" i="16"/>
  <c r="M176" i="16"/>
  <c r="J176" i="16"/>
  <c r="X176" i="16"/>
  <c r="O176" i="16"/>
  <c r="AB33" i="15"/>
  <c r="W99" i="16"/>
  <c r="X99" i="16"/>
  <c r="O99" i="16"/>
  <c r="J99" i="16"/>
  <c r="M99" i="16"/>
  <c r="W31" i="16"/>
  <c r="J31" i="16"/>
  <c r="M31" i="16"/>
  <c r="X31" i="16"/>
  <c r="O31" i="16"/>
  <c r="W50" i="16"/>
  <c r="M50" i="16"/>
  <c r="O50" i="16"/>
  <c r="AB12" i="15"/>
  <c r="X50" i="16"/>
  <c r="J50" i="16"/>
  <c r="W148" i="16"/>
  <c r="O148" i="16"/>
  <c r="X148" i="16"/>
  <c r="J148" i="16"/>
  <c r="M148" i="16"/>
  <c r="W116" i="16"/>
  <c r="J116" i="16"/>
  <c r="AB23" i="15"/>
  <c r="X116" i="16"/>
  <c r="O116" i="16"/>
  <c r="M116" i="16"/>
  <c r="W191" i="16"/>
  <c r="X191" i="16"/>
  <c r="O191" i="16"/>
  <c r="J191" i="16"/>
  <c r="M191" i="16"/>
  <c r="W184" i="16"/>
  <c r="M184" i="16"/>
  <c r="O184" i="16"/>
  <c r="X184" i="16"/>
  <c r="W151" i="16"/>
  <c r="J151" i="16"/>
  <c r="X151" i="16"/>
  <c r="M151" i="16"/>
  <c r="O151" i="16"/>
  <c r="W24" i="16"/>
  <c r="J24" i="16"/>
  <c r="X24" i="16"/>
  <c r="O24" i="16"/>
  <c r="M24" i="16"/>
  <c r="W48" i="16"/>
  <c r="X48" i="16"/>
  <c r="M48" i="16"/>
  <c r="O48" i="16"/>
  <c r="W115" i="16"/>
  <c r="J115" i="16"/>
  <c r="X115" i="16"/>
  <c r="M115" i="16"/>
  <c r="O115" i="16"/>
  <c r="W138" i="16"/>
  <c r="O138" i="16"/>
  <c r="X138" i="16"/>
  <c r="M138" i="16"/>
  <c r="J138" i="16"/>
  <c r="W97" i="16"/>
  <c r="M97" i="16"/>
  <c r="O97" i="16"/>
  <c r="J97" i="16"/>
  <c r="X97" i="16"/>
  <c r="W199" i="16"/>
  <c r="M199" i="16"/>
  <c r="J199" i="16"/>
  <c r="X199" i="16"/>
  <c r="O199" i="16"/>
  <c r="W124" i="16"/>
  <c r="O124" i="16"/>
  <c r="J124" i="16"/>
  <c r="X124" i="16"/>
  <c r="M124" i="16"/>
  <c r="W95" i="16"/>
  <c r="X95" i="16"/>
  <c r="J95" i="16"/>
  <c r="O95" i="16"/>
  <c r="M95" i="16"/>
  <c r="W42" i="16"/>
  <c r="M42" i="16"/>
  <c r="X42" i="16"/>
  <c r="O42" i="16"/>
  <c r="W114" i="16"/>
  <c r="X114" i="16"/>
  <c r="M114" i="16"/>
  <c r="O114" i="16"/>
  <c r="W204" i="16"/>
  <c r="X204" i="16"/>
  <c r="O204" i="16"/>
  <c r="M204" i="16"/>
  <c r="W145" i="16"/>
  <c r="J145" i="16"/>
  <c r="X145" i="16"/>
  <c r="O145" i="16"/>
  <c r="M145" i="16"/>
  <c r="W125" i="16"/>
  <c r="M125" i="16"/>
  <c r="X125" i="16"/>
  <c r="O125" i="16"/>
  <c r="W75" i="16"/>
  <c r="X75" i="16"/>
  <c r="M75" i="16"/>
  <c r="O75" i="16"/>
  <c r="W59" i="16"/>
  <c r="O59" i="16"/>
  <c r="X59" i="16"/>
  <c r="M59" i="16"/>
  <c r="AC30" i="12"/>
  <c r="Y30" i="12" s="1"/>
  <c r="AF30" i="1"/>
  <c r="AB11" i="12"/>
  <c r="AE11" i="1"/>
  <c r="AA10" i="12"/>
  <c r="AD10" i="1"/>
  <c r="Y82" i="1"/>
  <c r="AE61" i="1"/>
  <c r="AB61" i="12"/>
  <c r="AB2" i="12"/>
  <c r="AE2" i="1"/>
  <c r="AB36" i="12"/>
  <c r="X36" i="12" s="1"/>
  <c r="AE36" i="1"/>
  <c r="AB41" i="12"/>
  <c r="X41" i="12" s="1"/>
  <c r="AE41" i="1"/>
  <c r="Z10" i="12"/>
  <c r="AC10" i="1"/>
  <c r="AA55" i="12"/>
  <c r="AD55" i="1"/>
  <c r="AB54" i="12"/>
  <c r="X54" i="12" s="1"/>
  <c r="AE54" i="1"/>
  <c r="AF65" i="1"/>
  <c r="AC65" i="12"/>
  <c r="Y65" i="12" s="1"/>
  <c r="S78" i="12"/>
  <c r="AC25" i="12"/>
  <c r="Y25" i="12" s="1"/>
  <c r="AF25" i="1"/>
  <c r="AD9" i="1"/>
  <c r="AA9" i="12"/>
  <c r="AA62" i="12"/>
  <c r="AD62" i="1"/>
  <c r="AD43" i="1"/>
  <c r="AA43" i="12"/>
  <c r="L344" i="14"/>
  <c r="E344" i="14" s="1"/>
  <c r="L340" i="14"/>
  <c r="E340" i="14" s="1"/>
  <c r="L350" i="14"/>
  <c r="E350" i="14" s="1"/>
  <c r="L346" i="14"/>
  <c r="E346" i="14" s="1"/>
  <c r="L348" i="14"/>
  <c r="E348" i="14" s="1"/>
  <c r="L342" i="14"/>
  <c r="E342" i="14" s="1"/>
  <c r="L341" i="14"/>
  <c r="E341" i="14" s="1"/>
  <c r="L339" i="14"/>
  <c r="E339" i="14" s="1"/>
  <c r="L349" i="14"/>
  <c r="E349" i="14" s="1"/>
  <c r="L345" i="14"/>
  <c r="E345" i="14" s="1"/>
  <c r="L343" i="14"/>
  <c r="E343" i="14" s="1"/>
  <c r="L347" i="14"/>
  <c r="E347" i="14" s="1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D28" i="1"/>
  <c r="AA28" i="12"/>
  <c r="AD44" i="1"/>
  <c r="AA44" i="12"/>
  <c r="Z44" i="12"/>
  <c r="AC44" i="1"/>
  <c r="AE70" i="1"/>
  <c r="AB70" i="12"/>
  <c r="X70" i="12" s="1"/>
  <c r="Z82" i="1"/>
  <c r="AF61" i="1"/>
  <c r="Z83" i="1" s="1"/>
  <c r="AC61" i="12"/>
  <c r="W80" i="16"/>
  <c r="O80" i="16"/>
  <c r="M80" i="16"/>
  <c r="X80" i="16"/>
  <c r="AB17" i="15"/>
  <c r="J80" i="16"/>
  <c r="W64" i="16"/>
  <c r="J64" i="16"/>
  <c r="X64" i="16"/>
  <c r="M64" i="16"/>
  <c r="O64" i="16"/>
  <c r="W107" i="16"/>
  <c r="X107" i="16"/>
  <c r="O107" i="16"/>
  <c r="M107" i="16"/>
  <c r="W159" i="16"/>
  <c r="X159" i="16"/>
  <c r="J159" i="16"/>
  <c r="O159" i="16"/>
  <c r="M159" i="16"/>
  <c r="W131" i="16"/>
  <c r="J131" i="16"/>
  <c r="O131" i="16"/>
  <c r="X131" i="16"/>
  <c r="M131" i="16"/>
  <c r="W71" i="16"/>
  <c r="X71" i="16"/>
  <c r="M71" i="16"/>
  <c r="O71" i="16"/>
  <c r="W158" i="16"/>
  <c r="J158" i="16"/>
  <c r="X158" i="16"/>
  <c r="O158" i="16"/>
  <c r="AB30" i="15"/>
  <c r="M158" i="16"/>
  <c r="W205" i="16"/>
  <c r="X205" i="16"/>
  <c r="AB205" i="16" s="1"/>
  <c r="M205" i="16"/>
  <c r="G205" i="16"/>
  <c r="J205" i="16"/>
  <c r="Z205" i="16"/>
  <c r="P205" i="16"/>
  <c r="O205" i="16"/>
  <c r="N205" i="16"/>
  <c r="W174" i="16"/>
  <c r="X174" i="16"/>
  <c r="M174" i="16"/>
  <c r="O174" i="16"/>
  <c r="W180" i="16"/>
  <c r="X180" i="16"/>
  <c r="O180" i="16"/>
  <c r="M180" i="16"/>
  <c r="W85" i="16"/>
  <c r="X85" i="16"/>
  <c r="M85" i="16"/>
  <c r="J85" i="16"/>
  <c r="O85" i="16"/>
  <c r="W35" i="16"/>
  <c r="J35" i="16"/>
  <c r="M35" i="16"/>
  <c r="X35" i="16"/>
  <c r="O35" i="16"/>
  <c r="W198" i="16"/>
  <c r="X198" i="16"/>
  <c r="M198" i="16"/>
  <c r="O198" i="16"/>
  <c r="W44" i="16"/>
  <c r="O44" i="16"/>
  <c r="X44" i="16"/>
  <c r="J44" i="16"/>
  <c r="M44" i="16"/>
  <c r="AB11" i="15"/>
  <c r="W8" i="16"/>
  <c r="M8" i="16"/>
  <c r="J8" i="16"/>
  <c r="AB5" i="15"/>
  <c r="X8" i="16"/>
  <c r="O8" i="16"/>
  <c r="W49" i="16"/>
  <c r="M49" i="16"/>
  <c r="J49" i="16"/>
  <c r="X49" i="16"/>
  <c r="O49" i="16"/>
  <c r="W101" i="16"/>
  <c r="X101" i="16"/>
  <c r="M101" i="16"/>
  <c r="O101" i="16"/>
  <c r="W86" i="16"/>
  <c r="M86" i="16"/>
  <c r="AB18" i="15"/>
  <c r="X86" i="16"/>
  <c r="O86" i="16"/>
  <c r="J86" i="16"/>
  <c r="W2" i="16"/>
  <c r="M2" i="16"/>
  <c r="AB4" i="15"/>
  <c r="X2" i="16"/>
  <c r="O2" i="16"/>
  <c r="J2" i="16"/>
  <c r="W117" i="16"/>
  <c r="X117" i="16"/>
  <c r="M117" i="16"/>
  <c r="J117" i="16"/>
  <c r="O117" i="16"/>
  <c r="W121" i="16"/>
  <c r="M121" i="16"/>
  <c r="X121" i="16"/>
  <c r="O121" i="16"/>
  <c r="J121" i="16"/>
  <c r="W201" i="16"/>
  <c r="J201" i="16"/>
  <c r="X201" i="16"/>
  <c r="M201" i="16"/>
  <c r="O201" i="16"/>
  <c r="W102" i="16"/>
  <c r="X102" i="16"/>
  <c r="M102" i="16"/>
  <c r="O102" i="16"/>
  <c r="W11" i="16"/>
  <c r="X11" i="16"/>
  <c r="M11" i="16"/>
  <c r="O11" i="16"/>
  <c r="J11" i="16"/>
  <c r="W196" i="16"/>
  <c r="M196" i="16"/>
  <c r="X196" i="16"/>
  <c r="O196" i="16"/>
  <c r="W130" i="16"/>
  <c r="J130" i="16"/>
  <c r="X130" i="16"/>
  <c r="O130" i="16"/>
  <c r="M130" i="16"/>
  <c r="W55" i="16"/>
  <c r="O55" i="16"/>
  <c r="J55" i="16"/>
  <c r="X55" i="16"/>
  <c r="M55" i="16"/>
  <c r="W162" i="16"/>
  <c r="X162" i="16"/>
  <c r="O162" i="16"/>
  <c r="M162" i="16"/>
  <c r="W22" i="16"/>
  <c r="M22" i="16"/>
  <c r="J22" i="16"/>
  <c r="X22" i="16"/>
  <c r="O22" i="16"/>
  <c r="W109" i="16"/>
  <c r="X109" i="16"/>
  <c r="O109" i="16"/>
  <c r="M109" i="16"/>
  <c r="W98" i="16"/>
  <c r="AB20" i="15"/>
  <c r="X98" i="16"/>
  <c r="M98" i="16"/>
  <c r="O98" i="16"/>
  <c r="J98" i="16"/>
  <c r="W108" i="16"/>
  <c r="X108" i="16"/>
  <c r="O108" i="16"/>
  <c r="M108" i="16"/>
  <c r="W189" i="16"/>
  <c r="X189" i="16"/>
  <c r="M189" i="16"/>
  <c r="O189" i="16"/>
  <c r="W72" i="16"/>
  <c r="J72" i="16"/>
  <c r="X72" i="16"/>
  <c r="M72" i="16"/>
  <c r="O72" i="16"/>
  <c r="W76" i="16"/>
  <c r="O76" i="16"/>
  <c r="X76" i="16"/>
  <c r="M76" i="16"/>
  <c r="W43" i="16"/>
  <c r="J43" i="16"/>
  <c r="X43" i="16"/>
  <c r="M43" i="16"/>
  <c r="O43" i="16"/>
  <c r="W33" i="16"/>
  <c r="M33" i="16"/>
  <c r="J33" i="16"/>
  <c r="X33" i="16"/>
  <c r="O33" i="16"/>
  <c r="W126" i="16"/>
  <c r="X126" i="16"/>
  <c r="O126" i="16"/>
  <c r="M126" i="16"/>
  <c r="W54" i="16"/>
  <c r="O54" i="16"/>
  <c r="M54" i="16"/>
  <c r="X54" i="16"/>
  <c r="W149" i="16"/>
  <c r="M149" i="16"/>
  <c r="X149" i="16"/>
  <c r="O149" i="16"/>
  <c r="W202" i="16"/>
  <c r="J202" i="16"/>
  <c r="X202" i="16"/>
  <c r="O202" i="16"/>
  <c r="M202" i="16"/>
  <c r="W112" i="16"/>
  <c r="X112" i="16"/>
  <c r="J112" i="16"/>
  <c r="M112" i="16"/>
  <c r="O112" i="16"/>
  <c r="W195" i="16"/>
  <c r="M195" i="16"/>
  <c r="O195" i="16"/>
  <c r="X195" i="16"/>
  <c r="W4" i="16"/>
  <c r="M4" i="16"/>
  <c r="J4" i="16"/>
  <c r="X4" i="16"/>
  <c r="O4" i="16"/>
  <c r="W6" i="16"/>
  <c r="X6" i="16"/>
  <c r="J6" i="16"/>
  <c r="M6" i="16"/>
  <c r="O6" i="16"/>
  <c r="W46" i="16"/>
  <c r="J46" i="16"/>
  <c r="O46" i="16"/>
  <c r="M46" i="16"/>
  <c r="X46" i="16"/>
  <c r="W10" i="16"/>
  <c r="J10" i="16"/>
  <c r="O10" i="16"/>
  <c r="X10" i="16"/>
  <c r="M10" i="16"/>
  <c r="W21" i="16"/>
  <c r="X21" i="16"/>
  <c r="J21" i="16"/>
  <c r="M21" i="16"/>
  <c r="O21" i="16"/>
  <c r="W81" i="16"/>
  <c r="X81" i="16"/>
  <c r="M81" i="16"/>
  <c r="J81" i="16"/>
  <c r="O81" i="16"/>
  <c r="W203" i="16"/>
  <c r="M203" i="16"/>
  <c r="X203" i="16"/>
  <c r="O203" i="16"/>
  <c r="J203" i="16"/>
  <c r="W47" i="16"/>
  <c r="X47" i="16"/>
  <c r="M47" i="16"/>
  <c r="O47" i="16"/>
  <c r="W113" i="16"/>
  <c r="X113" i="16"/>
  <c r="M113" i="16"/>
  <c r="O113" i="16"/>
  <c r="W13" i="16"/>
  <c r="M13" i="16"/>
  <c r="O13" i="16"/>
  <c r="J13" i="16"/>
  <c r="X13" i="16"/>
  <c r="W14" i="16"/>
  <c r="O14" i="16"/>
  <c r="M14" i="16"/>
  <c r="J14" i="16"/>
  <c r="AB6" i="15"/>
  <c r="X14" i="16"/>
  <c r="W139" i="16"/>
  <c r="X139" i="16"/>
  <c r="O139" i="16"/>
  <c r="M139" i="16"/>
  <c r="J139" i="16"/>
  <c r="W60" i="16"/>
  <c r="O60" i="16"/>
  <c r="M60" i="16"/>
  <c r="X60" i="16"/>
  <c r="W120" i="16"/>
  <c r="M120" i="16"/>
  <c r="X120" i="16"/>
  <c r="O120" i="16"/>
  <c r="J120" i="16"/>
  <c r="W68" i="16"/>
  <c r="J68" i="16"/>
  <c r="AB15" i="15"/>
  <c r="X68" i="16"/>
  <c r="O68" i="16"/>
  <c r="M68" i="16"/>
  <c r="K818" i="14"/>
  <c r="AC26" i="12"/>
  <c r="Y26" i="12" s="1"/>
  <c r="AF26" i="1"/>
  <c r="AB15" i="12"/>
  <c r="AE15" i="1"/>
  <c r="AB29" i="12"/>
  <c r="X29" i="12" s="1"/>
  <c r="AE29" i="1"/>
  <c r="AE17" i="1"/>
  <c r="AB17" i="12"/>
  <c r="AC51" i="12"/>
  <c r="Y51" i="12" s="1"/>
  <c r="AF51" i="1"/>
  <c r="AD26" i="1"/>
  <c r="AA26" i="12"/>
  <c r="Z27" i="12"/>
  <c r="AC27" i="1"/>
  <c r="AC35" i="1"/>
  <c r="Z35" i="12"/>
  <c r="AF33" i="1"/>
  <c r="AC33" i="12"/>
  <c r="Y33" i="12" s="1"/>
  <c r="AA65" i="12"/>
  <c r="AD65" i="1"/>
  <c r="AB67" i="12"/>
  <c r="X67" i="12" s="1"/>
  <c r="AE67" i="1"/>
  <c r="AF58" i="1"/>
  <c r="AC58" i="12"/>
  <c r="Y58" i="12" s="1"/>
  <c r="Z24" i="12"/>
  <c r="AC24" i="1"/>
  <c r="AD17" i="1"/>
  <c r="AA17" i="12"/>
  <c r="AF38" i="1"/>
  <c r="AC38" i="12"/>
  <c r="Y38" i="12" s="1"/>
  <c r="AB7" i="12"/>
  <c r="AE7" i="1"/>
  <c r="AB53" i="12"/>
  <c r="Y77" i="1"/>
  <c r="AE53" i="1"/>
  <c r="AB65" i="12"/>
  <c r="X65" i="12" s="1"/>
  <c r="AE65" i="1"/>
  <c r="U180" i="16"/>
  <c r="U178" i="16"/>
  <c r="U177" i="16"/>
  <c r="U176" i="16"/>
  <c r="U181" i="16"/>
  <c r="U179" i="16"/>
  <c r="AE31" i="16"/>
  <c r="AH759" i="6"/>
  <c r="AH760" i="6"/>
  <c r="AH761" i="6"/>
  <c r="AH762" i="6"/>
  <c r="AH763" i="6"/>
  <c r="AH764" i="6"/>
  <c r="AH765" i="6"/>
  <c r="AH766" i="6"/>
  <c r="AH767" i="6"/>
  <c r="AH768" i="6"/>
  <c r="AH769" i="6"/>
  <c r="AH770" i="6"/>
  <c r="L759" i="14"/>
  <c r="E759" i="14" s="1"/>
  <c r="L760" i="14"/>
  <c r="E760" i="14" s="1"/>
  <c r="K760" i="14" s="1"/>
  <c r="L761" i="14"/>
  <c r="E761" i="14" s="1"/>
  <c r="L762" i="14"/>
  <c r="E762" i="14" s="1"/>
  <c r="K762" i="14" s="1"/>
  <c r="L763" i="14"/>
  <c r="E763" i="14" s="1"/>
  <c r="L764" i="14"/>
  <c r="E764" i="14" s="1"/>
  <c r="K764" i="14" s="1"/>
  <c r="L765" i="14"/>
  <c r="E765" i="14" s="1"/>
  <c r="L766" i="14"/>
  <c r="E766" i="14" s="1"/>
  <c r="K766" i="14" s="1"/>
  <c r="L767" i="14"/>
  <c r="E767" i="14" s="1"/>
  <c r="K767" i="14" s="1"/>
  <c r="L768" i="14"/>
  <c r="E768" i="14" s="1"/>
  <c r="L769" i="14"/>
  <c r="E769" i="14" s="1"/>
  <c r="K769" i="14" s="1"/>
  <c r="L770" i="14"/>
  <c r="E770" i="14" s="1"/>
  <c r="AD64" i="1"/>
  <c r="AA64" i="12"/>
  <c r="AA57" i="12"/>
  <c r="AD57" i="1"/>
  <c r="U26" i="16"/>
  <c r="AE6" i="16"/>
  <c r="U31" i="16"/>
  <c r="U28" i="16"/>
  <c r="U30" i="16"/>
  <c r="U27" i="16"/>
  <c r="U29" i="16"/>
  <c r="L459" i="14"/>
  <c r="E459" i="14" s="1"/>
  <c r="L460" i="14"/>
  <c r="E460" i="14" s="1"/>
  <c r="K460" i="14" s="1"/>
  <c r="L461" i="14"/>
  <c r="E461" i="14" s="1"/>
  <c r="L462" i="14"/>
  <c r="E462" i="14" s="1"/>
  <c r="K462" i="14" s="1"/>
  <c r="L463" i="14"/>
  <c r="E463" i="14" s="1"/>
  <c r="L464" i="14"/>
  <c r="E464" i="14" s="1"/>
  <c r="K464" i="14" s="1"/>
  <c r="L465" i="14"/>
  <c r="E465" i="14" s="1"/>
  <c r="L466" i="14"/>
  <c r="E466" i="14" s="1"/>
  <c r="K466" i="14" s="1"/>
  <c r="L467" i="14"/>
  <c r="E467" i="14" s="1"/>
  <c r="K467" i="14" s="1"/>
  <c r="L468" i="14"/>
  <c r="E468" i="14" s="1"/>
  <c r="L469" i="14"/>
  <c r="E469" i="14" s="1"/>
  <c r="K469" i="14" s="1"/>
  <c r="L470" i="14"/>
  <c r="E470" i="14" s="1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Z12" i="12"/>
  <c r="AC12" i="1"/>
  <c r="AD42" i="1"/>
  <c r="AA42" i="12"/>
  <c r="AC37" i="12"/>
  <c r="Y37" i="12" s="1"/>
  <c r="AF37" i="1"/>
  <c r="Z41" i="12"/>
  <c r="AC41" i="1"/>
  <c r="AC50" i="1"/>
  <c r="Z50" i="12"/>
  <c r="U77" i="16"/>
  <c r="U79" i="16"/>
  <c r="U78" i="16"/>
  <c r="U75" i="16"/>
  <c r="U74" i="16"/>
  <c r="U76" i="16"/>
  <c r="AE14" i="16"/>
  <c r="L555" i="14"/>
  <c r="E555" i="14" s="1"/>
  <c r="L556" i="14"/>
  <c r="E556" i="14" s="1"/>
  <c r="K556" i="14" s="1"/>
  <c r="L557" i="14"/>
  <c r="E557" i="14" s="1"/>
  <c r="L558" i="14"/>
  <c r="E558" i="14" s="1"/>
  <c r="K558" i="14" s="1"/>
  <c r="L559" i="14"/>
  <c r="E559" i="14" s="1"/>
  <c r="L560" i="14"/>
  <c r="E560" i="14" s="1"/>
  <c r="K560" i="14" s="1"/>
  <c r="L561" i="14"/>
  <c r="E561" i="14" s="1"/>
  <c r="L562" i="14"/>
  <c r="E562" i="14" s="1"/>
  <c r="K562" i="14" s="1"/>
  <c r="L563" i="14"/>
  <c r="E563" i="14" s="1"/>
  <c r="K563" i="14" s="1"/>
  <c r="L564" i="14"/>
  <c r="E564" i="14" s="1"/>
  <c r="L565" i="14"/>
  <c r="E565" i="14" s="1"/>
  <c r="K565" i="14" s="1"/>
  <c r="L566" i="14"/>
  <c r="E566" i="14" s="1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Z42" i="12"/>
  <c r="AC42" i="1"/>
  <c r="AC54" i="1"/>
  <c r="Z54" i="12"/>
  <c r="U70" i="16"/>
  <c r="U72" i="16"/>
  <c r="U68" i="16"/>
  <c r="U71" i="16"/>
  <c r="U73" i="16"/>
  <c r="U69" i="16"/>
  <c r="AE13" i="16"/>
  <c r="L543" i="14"/>
  <c r="E543" i="14" s="1"/>
  <c r="L544" i="14"/>
  <c r="E544" i="14" s="1"/>
  <c r="K544" i="14" s="1"/>
  <c r="L545" i="14"/>
  <c r="E545" i="14" s="1"/>
  <c r="L546" i="14"/>
  <c r="E546" i="14" s="1"/>
  <c r="K546" i="14" s="1"/>
  <c r="L547" i="14"/>
  <c r="E547" i="14" s="1"/>
  <c r="L548" i="14"/>
  <c r="E548" i="14" s="1"/>
  <c r="K548" i="14" s="1"/>
  <c r="L549" i="14"/>
  <c r="E549" i="14" s="1"/>
  <c r="L550" i="14"/>
  <c r="E550" i="14" s="1"/>
  <c r="K550" i="14" s="1"/>
  <c r="L551" i="14"/>
  <c r="E551" i="14" s="1"/>
  <c r="K551" i="14" s="1"/>
  <c r="L552" i="14"/>
  <c r="E552" i="14" s="1"/>
  <c r="L553" i="14"/>
  <c r="E553" i="14" s="1"/>
  <c r="K553" i="14" s="1"/>
  <c r="L554" i="14"/>
  <c r="E554" i="14" s="1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X77" i="1"/>
  <c r="AA77" i="1" s="1"/>
  <c r="AB44" i="12"/>
  <c r="X44" i="12" s="1"/>
  <c r="AE44" i="1"/>
  <c r="AB14" i="12"/>
  <c r="AE14" i="1"/>
  <c r="L322" i="14"/>
  <c r="E322" i="14" s="1"/>
  <c r="L324" i="14"/>
  <c r="E324" i="14" s="1"/>
  <c r="L318" i="14"/>
  <c r="E318" i="14" s="1"/>
  <c r="L320" i="14"/>
  <c r="E320" i="14" s="1"/>
  <c r="L316" i="14"/>
  <c r="E316" i="14" s="1"/>
  <c r="L326" i="14"/>
  <c r="E326" i="14" s="1"/>
  <c r="L323" i="14"/>
  <c r="E323" i="14" s="1"/>
  <c r="L317" i="14"/>
  <c r="E317" i="14" s="1"/>
  <c r="L319" i="14"/>
  <c r="E319" i="14" s="1"/>
  <c r="L321" i="14"/>
  <c r="E321" i="14" s="1"/>
  <c r="L325" i="14"/>
  <c r="E325" i="14" s="1"/>
  <c r="L315" i="14"/>
  <c r="E315" i="14" s="1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B56" i="12"/>
  <c r="X56" i="12" s="1"/>
  <c r="AE56" i="1"/>
  <c r="U38" i="16"/>
  <c r="U40" i="16"/>
  <c r="U42" i="16"/>
  <c r="U39" i="16"/>
  <c r="U41" i="16"/>
  <c r="U43" i="16"/>
  <c r="AE8" i="16"/>
  <c r="L483" i="14"/>
  <c r="E483" i="14" s="1"/>
  <c r="L484" i="14"/>
  <c r="E484" i="14" s="1"/>
  <c r="K484" i="14" s="1"/>
  <c r="L485" i="14"/>
  <c r="E485" i="14" s="1"/>
  <c r="L486" i="14"/>
  <c r="E486" i="14" s="1"/>
  <c r="K486" i="14" s="1"/>
  <c r="L487" i="14"/>
  <c r="E487" i="14" s="1"/>
  <c r="L488" i="14"/>
  <c r="E488" i="14" s="1"/>
  <c r="K488" i="14" s="1"/>
  <c r="L489" i="14"/>
  <c r="E489" i="14" s="1"/>
  <c r="L490" i="14"/>
  <c r="E490" i="14" s="1"/>
  <c r="K490" i="14" s="1"/>
  <c r="L491" i="14"/>
  <c r="E491" i="14" s="1"/>
  <c r="K491" i="14" s="1"/>
  <c r="L492" i="14"/>
  <c r="E492" i="14" s="1"/>
  <c r="L493" i="14"/>
  <c r="E493" i="14" s="1"/>
  <c r="K493" i="14" s="1"/>
  <c r="L494" i="14"/>
  <c r="E494" i="14" s="1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A47" i="12"/>
  <c r="AD47" i="1"/>
  <c r="AD54" i="1"/>
  <c r="AA54" i="12"/>
  <c r="AF47" i="1"/>
  <c r="AC47" i="12"/>
  <c r="Y47" i="12" s="1"/>
  <c r="U36" i="16"/>
  <c r="U34" i="16"/>
  <c r="U33" i="16"/>
  <c r="U32" i="16"/>
  <c r="AE7" i="16"/>
  <c r="U37" i="16"/>
  <c r="U35" i="16"/>
  <c r="L471" i="14"/>
  <c r="E471" i="14" s="1"/>
  <c r="L472" i="14"/>
  <c r="E472" i="14" s="1"/>
  <c r="K472" i="14" s="1"/>
  <c r="L473" i="14"/>
  <c r="E473" i="14" s="1"/>
  <c r="L474" i="14"/>
  <c r="E474" i="14" s="1"/>
  <c r="K474" i="14" s="1"/>
  <c r="L475" i="14"/>
  <c r="E475" i="14" s="1"/>
  <c r="L476" i="14"/>
  <c r="E476" i="14" s="1"/>
  <c r="K476" i="14" s="1"/>
  <c r="L477" i="14"/>
  <c r="E477" i="14" s="1"/>
  <c r="L478" i="14"/>
  <c r="E478" i="14" s="1"/>
  <c r="K478" i="14" s="1"/>
  <c r="L479" i="14"/>
  <c r="E479" i="14" s="1"/>
  <c r="K479" i="14" s="1"/>
  <c r="L480" i="14"/>
  <c r="E480" i="14" s="1"/>
  <c r="L481" i="14"/>
  <c r="E481" i="14" s="1"/>
  <c r="K481" i="14" s="1"/>
  <c r="L482" i="14"/>
  <c r="E482" i="14" s="1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C53" i="1"/>
  <c r="W77" i="1"/>
  <c r="Z53" i="12"/>
  <c r="AC56" i="12"/>
  <c r="Y56" i="12" s="1"/>
  <c r="AF56" i="1"/>
  <c r="AF22" i="1"/>
  <c r="AC22" i="12"/>
  <c r="Y22" i="12" s="1"/>
  <c r="AD18" i="1"/>
  <c r="AA18" i="12"/>
  <c r="AB31" i="12"/>
  <c r="X31" i="12" s="1"/>
  <c r="AE31" i="1"/>
  <c r="AC17" i="1"/>
  <c r="Z17" i="12"/>
  <c r="U125" i="16"/>
  <c r="U126" i="16"/>
  <c r="U123" i="16"/>
  <c r="U122" i="16"/>
  <c r="U124" i="16"/>
  <c r="U127" i="16"/>
  <c r="AE22" i="1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L651" i="14"/>
  <c r="E651" i="14" s="1"/>
  <c r="L652" i="14"/>
  <c r="E652" i="14" s="1"/>
  <c r="K652" i="14" s="1"/>
  <c r="L653" i="14"/>
  <c r="E653" i="14" s="1"/>
  <c r="L654" i="14"/>
  <c r="E654" i="14" s="1"/>
  <c r="K654" i="14" s="1"/>
  <c r="L655" i="14"/>
  <c r="E655" i="14" s="1"/>
  <c r="L656" i="14"/>
  <c r="E656" i="14" s="1"/>
  <c r="K656" i="14" s="1"/>
  <c r="L657" i="14"/>
  <c r="E657" i="14" s="1"/>
  <c r="L658" i="14"/>
  <c r="E658" i="14" s="1"/>
  <c r="K658" i="14" s="1"/>
  <c r="L659" i="14"/>
  <c r="E659" i="14" s="1"/>
  <c r="K659" i="14" s="1"/>
  <c r="L660" i="14"/>
  <c r="E660" i="14" s="1"/>
  <c r="L661" i="14"/>
  <c r="E661" i="14" s="1"/>
  <c r="K661" i="14" s="1"/>
  <c r="L662" i="14"/>
  <c r="E662" i="14" s="1"/>
  <c r="AE50" i="1"/>
  <c r="AB50" i="12"/>
  <c r="X50" i="12" s="1"/>
  <c r="Z40" i="12"/>
  <c r="AC40" i="1"/>
  <c r="X72" i="1"/>
  <c r="Q1229" i="4"/>
  <c r="P1228" i="4"/>
  <c r="AA59" i="12"/>
  <c r="AD59" i="1"/>
  <c r="Z29" i="12"/>
  <c r="AC29" i="1"/>
  <c r="AF9" i="1"/>
  <c r="AC9" i="12"/>
  <c r="AA14" i="12"/>
  <c r="AD14" i="1"/>
  <c r="Z3" i="12"/>
  <c r="AC3" i="1"/>
  <c r="AE59" i="1"/>
  <c r="AB59" i="12"/>
  <c r="X59" i="12" s="1"/>
  <c r="Y53" i="12"/>
  <c r="AA46" i="12"/>
  <c r="AD46" i="1"/>
  <c r="U93" i="16"/>
  <c r="U95" i="16"/>
  <c r="U97" i="16"/>
  <c r="U94" i="16"/>
  <c r="U96" i="16"/>
  <c r="U92" i="16"/>
  <c r="AE17" i="16"/>
  <c r="L591" i="14"/>
  <c r="E591" i="14" s="1"/>
  <c r="L592" i="14"/>
  <c r="E592" i="14" s="1"/>
  <c r="K592" i="14" s="1"/>
  <c r="L593" i="14"/>
  <c r="E593" i="14" s="1"/>
  <c r="L594" i="14"/>
  <c r="E594" i="14" s="1"/>
  <c r="K594" i="14" s="1"/>
  <c r="L595" i="14"/>
  <c r="E595" i="14" s="1"/>
  <c r="L596" i="14"/>
  <c r="E596" i="14" s="1"/>
  <c r="K596" i="14" s="1"/>
  <c r="L597" i="14"/>
  <c r="E597" i="14" s="1"/>
  <c r="L598" i="14"/>
  <c r="E598" i="14" s="1"/>
  <c r="K598" i="14" s="1"/>
  <c r="L599" i="14"/>
  <c r="E599" i="14" s="1"/>
  <c r="K599" i="14" s="1"/>
  <c r="L600" i="14"/>
  <c r="E600" i="14" s="1"/>
  <c r="L601" i="14"/>
  <c r="E601" i="14" s="1"/>
  <c r="K601" i="14" s="1"/>
  <c r="L602" i="14"/>
  <c r="E602" i="14" s="1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U198" i="16"/>
  <c r="U194" i="16"/>
  <c r="U195" i="16"/>
  <c r="U197" i="16"/>
  <c r="U196" i="16"/>
  <c r="U199" i="16"/>
  <c r="AE34" i="16"/>
  <c r="AH795" i="6"/>
  <c r="AH796" i="6"/>
  <c r="AH797" i="6"/>
  <c r="AH798" i="6"/>
  <c r="AH799" i="6"/>
  <c r="AH800" i="6"/>
  <c r="AH801" i="6"/>
  <c r="AH802" i="6"/>
  <c r="AH803" i="6"/>
  <c r="AH804" i="6"/>
  <c r="AH805" i="6"/>
  <c r="AH806" i="6"/>
  <c r="L795" i="14"/>
  <c r="E795" i="14" s="1"/>
  <c r="L796" i="14"/>
  <c r="E796" i="14" s="1"/>
  <c r="K796" i="14" s="1"/>
  <c r="L797" i="14"/>
  <c r="E797" i="14" s="1"/>
  <c r="L798" i="14"/>
  <c r="E798" i="14" s="1"/>
  <c r="K798" i="14" s="1"/>
  <c r="L799" i="14"/>
  <c r="E799" i="14" s="1"/>
  <c r="L800" i="14"/>
  <c r="E800" i="14" s="1"/>
  <c r="K800" i="14" s="1"/>
  <c r="L801" i="14"/>
  <c r="E801" i="14" s="1"/>
  <c r="L802" i="14"/>
  <c r="E802" i="14" s="1"/>
  <c r="K802" i="14" s="1"/>
  <c r="L803" i="14"/>
  <c r="E803" i="14" s="1"/>
  <c r="K803" i="14" s="1"/>
  <c r="L804" i="14"/>
  <c r="E804" i="14" s="1"/>
  <c r="L805" i="14"/>
  <c r="E805" i="14" s="1"/>
  <c r="K805" i="14" s="1"/>
  <c r="L806" i="14"/>
  <c r="E806" i="14" s="1"/>
  <c r="U110" i="16"/>
  <c r="U112" i="16"/>
  <c r="U115" i="16"/>
  <c r="U114" i="16"/>
  <c r="U111" i="16"/>
  <c r="U113" i="16"/>
  <c r="AE20" i="1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L627" i="14"/>
  <c r="E627" i="14" s="1"/>
  <c r="L628" i="14"/>
  <c r="E628" i="14" s="1"/>
  <c r="K628" i="14" s="1"/>
  <c r="L629" i="14"/>
  <c r="E629" i="14" s="1"/>
  <c r="L630" i="14"/>
  <c r="E630" i="14" s="1"/>
  <c r="K630" i="14" s="1"/>
  <c r="L631" i="14"/>
  <c r="E631" i="14" s="1"/>
  <c r="L632" i="14"/>
  <c r="E632" i="14" s="1"/>
  <c r="K632" i="14" s="1"/>
  <c r="L633" i="14"/>
  <c r="E633" i="14" s="1"/>
  <c r="L634" i="14"/>
  <c r="E634" i="14" s="1"/>
  <c r="K634" i="14" s="1"/>
  <c r="L635" i="14"/>
  <c r="E635" i="14" s="1"/>
  <c r="K635" i="14" s="1"/>
  <c r="L636" i="14"/>
  <c r="E636" i="14" s="1"/>
  <c r="L637" i="14"/>
  <c r="E637" i="14" s="1"/>
  <c r="K637" i="14" s="1"/>
  <c r="L638" i="14"/>
  <c r="E638" i="14" s="1"/>
  <c r="AB34" i="12"/>
  <c r="X34" i="12" s="1"/>
  <c r="AE34" i="1"/>
  <c r="AC6" i="1"/>
  <c r="Z6" i="12"/>
  <c r="Z69" i="12"/>
  <c r="AC69" i="1"/>
  <c r="U104" i="16"/>
  <c r="U107" i="16"/>
  <c r="U108" i="16"/>
  <c r="U106" i="16"/>
  <c r="U105" i="16"/>
  <c r="U109" i="16"/>
  <c r="AE19" i="16"/>
  <c r="AH615" i="6"/>
  <c r="AH616" i="6"/>
  <c r="AH617" i="6"/>
  <c r="AH618" i="6"/>
  <c r="AH619" i="6"/>
  <c r="L615" i="14"/>
  <c r="E615" i="14" s="1"/>
  <c r="AH620" i="6"/>
  <c r="AH621" i="6"/>
  <c r="AH622" i="6"/>
  <c r="L616" i="14"/>
  <c r="E616" i="14" s="1"/>
  <c r="K616" i="14" s="1"/>
  <c r="AH623" i="6"/>
  <c r="AH624" i="6"/>
  <c r="AH625" i="6"/>
  <c r="L617" i="14"/>
  <c r="E617" i="14" s="1"/>
  <c r="AH626" i="6"/>
  <c r="L618" i="14"/>
  <c r="E618" i="14" s="1"/>
  <c r="K618" i="14" s="1"/>
  <c r="L619" i="14"/>
  <c r="E619" i="14" s="1"/>
  <c r="L620" i="14"/>
  <c r="E620" i="14" s="1"/>
  <c r="K620" i="14" s="1"/>
  <c r="L621" i="14"/>
  <c r="E621" i="14" s="1"/>
  <c r="L622" i="14"/>
  <c r="E622" i="14" s="1"/>
  <c r="K622" i="14" s="1"/>
  <c r="L623" i="14"/>
  <c r="E623" i="14" s="1"/>
  <c r="K623" i="14" s="1"/>
  <c r="L624" i="14"/>
  <c r="E624" i="14" s="1"/>
  <c r="L625" i="14"/>
  <c r="E625" i="14" s="1"/>
  <c r="K625" i="14" s="1"/>
  <c r="L626" i="14"/>
  <c r="E626" i="14" s="1"/>
  <c r="Z38" i="12"/>
  <c r="AC38" i="1"/>
  <c r="X82" i="1"/>
  <c r="L408" i="14"/>
  <c r="E408" i="14" s="1"/>
  <c r="L402" i="14"/>
  <c r="E402" i="14" s="1"/>
  <c r="L404" i="14"/>
  <c r="E404" i="14" s="1"/>
  <c r="L400" i="14"/>
  <c r="E400" i="14" s="1"/>
  <c r="L410" i="14"/>
  <c r="E410" i="14" s="1"/>
  <c r="L406" i="14"/>
  <c r="E406" i="14" s="1"/>
  <c r="L405" i="14"/>
  <c r="E405" i="14" s="1"/>
  <c r="L403" i="14"/>
  <c r="E403" i="14" s="1"/>
  <c r="L399" i="14"/>
  <c r="E399" i="14" s="1"/>
  <c r="L401" i="14"/>
  <c r="E401" i="14" s="1"/>
  <c r="L409" i="14"/>
  <c r="E409" i="14" s="1"/>
  <c r="L407" i="14"/>
  <c r="E407" i="14" s="1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F44" i="1"/>
  <c r="AC44" i="12"/>
  <c r="Y44" i="12" s="1"/>
  <c r="L264" i="14"/>
  <c r="E264" i="14" s="1"/>
  <c r="L258" i="14"/>
  <c r="E258" i="14" s="1"/>
  <c r="L260" i="14"/>
  <c r="E260" i="14" s="1"/>
  <c r="L256" i="14"/>
  <c r="E256" i="14" s="1"/>
  <c r="L266" i="14"/>
  <c r="E266" i="14" s="1"/>
  <c r="L262" i="14"/>
  <c r="E262" i="14" s="1"/>
  <c r="L265" i="14"/>
  <c r="E265" i="14" s="1"/>
  <c r="L259" i="14"/>
  <c r="E259" i="14" s="1"/>
  <c r="L255" i="14"/>
  <c r="E255" i="14" s="1"/>
  <c r="L257" i="14"/>
  <c r="E257" i="14" s="1"/>
  <c r="L261" i="14"/>
  <c r="E261" i="14" s="1"/>
  <c r="L263" i="14"/>
  <c r="E263" i="14" s="1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U182" i="16"/>
  <c r="U184" i="16"/>
  <c r="U186" i="16"/>
  <c r="U183" i="16"/>
  <c r="U185" i="16"/>
  <c r="U187" i="16"/>
  <c r="AE32" i="16"/>
  <c r="AH771" i="6"/>
  <c r="AH772" i="6"/>
  <c r="AH773" i="6"/>
  <c r="AH774" i="6"/>
  <c r="AH775" i="6"/>
  <c r="AH776" i="6"/>
  <c r="AH777" i="6"/>
  <c r="AH778" i="6"/>
  <c r="AH779" i="6"/>
  <c r="AH780" i="6"/>
  <c r="AH781" i="6"/>
  <c r="AH782" i="6"/>
  <c r="L771" i="14"/>
  <c r="E771" i="14" s="1"/>
  <c r="L772" i="14"/>
  <c r="E772" i="14" s="1"/>
  <c r="K772" i="14" s="1"/>
  <c r="L773" i="14"/>
  <c r="E773" i="14" s="1"/>
  <c r="L774" i="14"/>
  <c r="E774" i="14" s="1"/>
  <c r="K774" i="14" s="1"/>
  <c r="L775" i="14"/>
  <c r="E775" i="14" s="1"/>
  <c r="L776" i="14"/>
  <c r="E776" i="14" s="1"/>
  <c r="K776" i="14" s="1"/>
  <c r="L777" i="14"/>
  <c r="E777" i="14" s="1"/>
  <c r="L778" i="14"/>
  <c r="E778" i="14" s="1"/>
  <c r="K778" i="14" s="1"/>
  <c r="L779" i="14"/>
  <c r="E779" i="14" s="1"/>
  <c r="K779" i="14" s="1"/>
  <c r="L780" i="14"/>
  <c r="E780" i="14" s="1"/>
  <c r="L781" i="14"/>
  <c r="E781" i="14" s="1"/>
  <c r="K781" i="14" s="1"/>
  <c r="L782" i="14"/>
  <c r="E782" i="14" s="1"/>
  <c r="U156" i="16"/>
  <c r="U154" i="16"/>
  <c r="U152" i="16"/>
  <c r="U157" i="16"/>
  <c r="U155" i="16"/>
  <c r="U153" i="16"/>
  <c r="AE27" i="1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L711" i="14"/>
  <c r="E711" i="14" s="1"/>
  <c r="L712" i="14"/>
  <c r="E712" i="14" s="1"/>
  <c r="K712" i="14" s="1"/>
  <c r="L713" i="14"/>
  <c r="E713" i="14" s="1"/>
  <c r="L714" i="14"/>
  <c r="E714" i="14" s="1"/>
  <c r="K714" i="14" s="1"/>
  <c r="L715" i="14"/>
  <c r="E715" i="14" s="1"/>
  <c r="L716" i="14"/>
  <c r="E716" i="14" s="1"/>
  <c r="K716" i="14" s="1"/>
  <c r="L717" i="14"/>
  <c r="E717" i="14" s="1"/>
  <c r="L718" i="14"/>
  <c r="E718" i="14" s="1"/>
  <c r="K718" i="14" s="1"/>
  <c r="L719" i="14"/>
  <c r="E719" i="14" s="1"/>
  <c r="K719" i="14" s="1"/>
  <c r="L720" i="14"/>
  <c r="E720" i="14" s="1"/>
  <c r="L721" i="14"/>
  <c r="E721" i="14" s="1"/>
  <c r="K721" i="14" s="1"/>
  <c r="L722" i="14"/>
  <c r="E722" i="14" s="1"/>
  <c r="AA31" i="12"/>
  <c r="AD31" i="1"/>
  <c r="AA39" i="12"/>
  <c r="AD39" i="1"/>
  <c r="AB58" i="12"/>
  <c r="X58" i="12" s="1"/>
  <c r="AE58" i="1"/>
  <c r="AC64" i="1"/>
  <c r="Z64" i="12"/>
  <c r="O83" i="12" s="1"/>
  <c r="AA29" i="12"/>
  <c r="AD29" i="1"/>
  <c r="AE46" i="1"/>
  <c r="AB46" i="12"/>
  <c r="X46" i="12" s="1"/>
  <c r="AD63" i="1"/>
  <c r="X83" i="1" s="1"/>
  <c r="AA63" i="12"/>
  <c r="U23" i="16"/>
  <c r="U20" i="16"/>
  <c r="U25" i="16"/>
  <c r="U22" i="16"/>
  <c r="U24" i="16"/>
  <c r="U21" i="16"/>
  <c r="AE5" i="16"/>
  <c r="L447" i="14"/>
  <c r="E447" i="14" s="1"/>
  <c r="L448" i="14"/>
  <c r="E448" i="14" s="1"/>
  <c r="K448" i="14" s="1"/>
  <c r="L449" i="14"/>
  <c r="E449" i="14" s="1"/>
  <c r="L450" i="14"/>
  <c r="E450" i="14" s="1"/>
  <c r="K450" i="14" s="1"/>
  <c r="L451" i="14"/>
  <c r="E451" i="14" s="1"/>
  <c r="L452" i="14"/>
  <c r="E452" i="14" s="1"/>
  <c r="K452" i="14" s="1"/>
  <c r="L453" i="14"/>
  <c r="E453" i="14" s="1"/>
  <c r="L454" i="14"/>
  <c r="E454" i="14" s="1"/>
  <c r="K454" i="14" s="1"/>
  <c r="L455" i="14"/>
  <c r="E455" i="14" s="1"/>
  <c r="K455" i="14" s="1"/>
  <c r="L456" i="14"/>
  <c r="E456" i="14" s="1"/>
  <c r="L457" i="14"/>
  <c r="E457" i="14" s="1"/>
  <c r="K457" i="14" s="1"/>
  <c r="L458" i="14"/>
  <c r="E458" i="14" s="1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D36" i="1"/>
  <c r="AA36" i="12"/>
  <c r="L296" i="14"/>
  <c r="E296" i="14" s="1"/>
  <c r="L292" i="14"/>
  <c r="E292" i="14" s="1"/>
  <c r="L302" i="14"/>
  <c r="E302" i="14" s="1"/>
  <c r="L298" i="14"/>
  <c r="E298" i="14" s="1"/>
  <c r="L300" i="14"/>
  <c r="E300" i="14" s="1"/>
  <c r="L294" i="14"/>
  <c r="E294" i="14" s="1"/>
  <c r="L297" i="14"/>
  <c r="E297" i="14" s="1"/>
  <c r="L291" i="14"/>
  <c r="E291" i="14" s="1"/>
  <c r="L293" i="14"/>
  <c r="E293" i="14" s="1"/>
  <c r="L301" i="14"/>
  <c r="E301" i="14" s="1"/>
  <c r="L295" i="14"/>
  <c r="E295" i="14" s="1"/>
  <c r="L299" i="14"/>
  <c r="E299" i="14" s="1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W122" i="16"/>
  <c r="M122" i="16"/>
  <c r="O122" i="16"/>
  <c r="AB24" i="15"/>
  <c r="J122" i="16"/>
  <c r="X122" i="16"/>
  <c r="W3" i="16"/>
  <c r="O3" i="16"/>
  <c r="X3" i="16"/>
  <c r="J3" i="16"/>
  <c r="M3" i="16"/>
  <c r="W183" i="16"/>
  <c r="X183" i="16"/>
  <c r="O183" i="16"/>
  <c r="M183" i="16"/>
  <c r="W88" i="16"/>
  <c r="J88" i="16"/>
  <c r="O88" i="16"/>
  <c r="X88" i="16"/>
  <c r="M88" i="16"/>
  <c r="W32" i="16"/>
  <c r="J32" i="16"/>
  <c r="O32" i="16"/>
  <c r="X32" i="16"/>
  <c r="M32" i="16"/>
  <c r="AB9" i="15"/>
  <c r="W170" i="16"/>
  <c r="O170" i="16"/>
  <c r="AB32" i="15"/>
  <c r="X170" i="16"/>
  <c r="J170" i="16"/>
  <c r="M170" i="16"/>
  <c r="W168" i="16"/>
  <c r="O168" i="16"/>
  <c r="M168" i="16"/>
  <c r="X168" i="16"/>
  <c r="W45" i="16"/>
  <c r="X45" i="16"/>
  <c r="M45" i="16"/>
  <c r="O45" i="16"/>
  <c r="W135" i="16"/>
  <c r="X135" i="16"/>
  <c r="O135" i="16"/>
  <c r="M135" i="16"/>
  <c r="W178" i="16"/>
  <c r="X178" i="16"/>
  <c r="M178" i="16"/>
  <c r="O178" i="16"/>
  <c r="J178" i="16"/>
  <c r="W197" i="16"/>
  <c r="M197" i="16"/>
  <c r="X197" i="16"/>
  <c r="O197" i="16"/>
  <c r="W36" i="16"/>
  <c r="X36" i="16"/>
  <c r="O36" i="16"/>
  <c r="M36" i="16"/>
  <c r="W106" i="16"/>
  <c r="O106" i="16"/>
  <c r="M106" i="16"/>
  <c r="X106" i="16"/>
  <c r="W129" i="16"/>
  <c r="X129" i="16"/>
  <c r="O129" i="16"/>
  <c r="M129" i="16"/>
  <c r="W93" i="16"/>
  <c r="M93" i="16"/>
  <c r="X93" i="16"/>
  <c r="O93" i="16"/>
  <c r="W187" i="16"/>
  <c r="X187" i="16"/>
  <c r="J187" i="16"/>
  <c r="M187" i="16"/>
  <c r="O187" i="16"/>
  <c r="W194" i="16"/>
  <c r="J194" i="16"/>
  <c r="X194" i="16"/>
  <c r="AB36" i="15"/>
  <c r="O194" i="16"/>
  <c r="M194" i="16"/>
  <c r="W137" i="16"/>
  <c r="X137" i="16"/>
  <c r="J137" i="16"/>
  <c r="O137" i="16"/>
  <c r="M137" i="16"/>
  <c r="W12" i="16"/>
  <c r="M12" i="16"/>
  <c r="J12" i="16"/>
  <c r="O12" i="16"/>
  <c r="X12" i="16"/>
  <c r="W29" i="16"/>
  <c r="X29" i="16"/>
  <c r="O29" i="16"/>
  <c r="M29" i="16"/>
  <c r="W69" i="16"/>
  <c r="X69" i="16"/>
  <c r="M69" i="16"/>
  <c r="O69" i="16"/>
  <c r="W62" i="16"/>
  <c r="X62" i="16"/>
  <c r="O62" i="16"/>
  <c r="M62" i="16"/>
  <c r="J62" i="16"/>
  <c r="AB14" i="15"/>
  <c r="W65" i="16"/>
  <c r="O65" i="16"/>
  <c r="M65" i="16"/>
  <c r="X65" i="16"/>
  <c r="W134" i="16"/>
  <c r="J134" i="16"/>
  <c r="X134" i="16"/>
  <c r="M134" i="16"/>
  <c r="AB26" i="15"/>
  <c r="O134" i="16"/>
  <c r="W179" i="16"/>
  <c r="X179" i="16"/>
  <c r="M179" i="16"/>
  <c r="O179" i="16"/>
  <c r="W51" i="16"/>
  <c r="O51" i="16"/>
  <c r="X51" i="16"/>
  <c r="M51" i="16"/>
  <c r="J51" i="16"/>
  <c r="W16" i="16"/>
  <c r="J16" i="16"/>
  <c r="X16" i="16"/>
  <c r="O16" i="16"/>
  <c r="M16" i="16"/>
  <c r="W128" i="16"/>
  <c r="X128" i="16"/>
  <c r="J128" i="16"/>
  <c r="O128" i="16"/>
  <c r="M128" i="16"/>
  <c r="AB25" i="15"/>
  <c r="W140" i="16"/>
  <c r="X140" i="16"/>
  <c r="M140" i="16"/>
  <c r="O140" i="16"/>
  <c r="J140" i="16"/>
  <c r="AB27" i="15"/>
  <c r="W165" i="16"/>
  <c r="M165" i="16"/>
  <c r="J165" i="16"/>
  <c r="O165" i="16"/>
  <c r="X165" i="16"/>
  <c r="W58" i="16"/>
  <c r="J58" i="16"/>
  <c r="X58" i="16"/>
  <c r="O58" i="16"/>
  <c r="M58" i="16"/>
  <c r="W182" i="16"/>
  <c r="M182" i="16"/>
  <c r="AB34" i="15"/>
  <c r="X182" i="16"/>
  <c r="O182" i="16"/>
  <c r="W34" i="16"/>
  <c r="M34" i="16"/>
  <c r="X34" i="16"/>
  <c r="O34" i="16"/>
  <c r="J34" i="16"/>
  <c r="W15" i="16"/>
  <c r="M15" i="16"/>
  <c r="O15" i="16"/>
  <c r="J15" i="16"/>
  <c r="X15" i="16"/>
  <c r="W160" i="16"/>
  <c r="O160" i="16"/>
  <c r="X160" i="16"/>
  <c r="M160" i="16"/>
  <c r="J160" i="16"/>
  <c r="W67" i="16"/>
  <c r="X67" i="16"/>
  <c r="J67" i="16"/>
  <c r="O67" i="16"/>
  <c r="M67" i="16"/>
  <c r="W161" i="16"/>
  <c r="J161" i="16"/>
  <c r="X161" i="16"/>
  <c r="M161" i="16"/>
  <c r="O161" i="16"/>
  <c r="W103" i="16"/>
  <c r="X103" i="16"/>
  <c r="M103" i="16"/>
  <c r="O103" i="16"/>
  <c r="W5" i="16"/>
  <c r="X5" i="16"/>
  <c r="M5" i="16"/>
  <c r="O5" i="16"/>
  <c r="J5" i="16"/>
  <c r="W27" i="16"/>
  <c r="X27" i="16"/>
  <c r="J27" i="16"/>
  <c r="O27" i="16"/>
  <c r="M27" i="16"/>
  <c r="W74" i="16"/>
  <c r="M74" i="16"/>
  <c r="X74" i="16"/>
  <c r="J74" i="16"/>
  <c r="AB16" i="15"/>
  <c r="O74" i="16"/>
  <c r="W155" i="16"/>
  <c r="J155" i="16"/>
  <c r="M155" i="16"/>
  <c r="O155" i="16"/>
  <c r="X155" i="16"/>
  <c r="W193" i="16"/>
  <c r="M193" i="16"/>
  <c r="J193" i="16"/>
  <c r="O193" i="16"/>
  <c r="X193" i="16"/>
  <c r="W66" i="16"/>
  <c r="X66" i="16"/>
  <c r="M66" i="16"/>
  <c r="O66" i="16"/>
  <c r="W152" i="16"/>
  <c r="AB29" i="15"/>
  <c r="M152" i="16"/>
  <c r="O152" i="16"/>
  <c r="J152" i="16"/>
  <c r="X152" i="16"/>
  <c r="W30" i="16"/>
  <c r="M30" i="16"/>
  <c r="O30" i="16"/>
  <c r="X30" i="16"/>
  <c r="W141" i="16"/>
  <c r="X141" i="16"/>
  <c r="J141" i="16"/>
  <c r="O141" i="16"/>
  <c r="M141" i="16"/>
  <c r="AA3" i="12"/>
  <c r="AD3" i="1"/>
  <c r="AD58" i="1"/>
  <c r="AA58" i="12"/>
  <c r="AC45" i="12"/>
  <c r="Y45" i="12" s="1"/>
  <c r="AF45" i="1"/>
  <c r="AB9" i="12"/>
  <c r="AE9" i="1"/>
  <c r="AD35" i="1"/>
  <c r="AA35" i="12"/>
  <c r="U203" i="16"/>
  <c r="U205" i="16"/>
  <c r="U200" i="16"/>
  <c r="U204" i="16"/>
  <c r="U201" i="16"/>
  <c r="U202" i="16"/>
  <c r="AE35" i="16"/>
  <c r="AH807" i="6"/>
  <c r="AH808" i="6"/>
  <c r="AH809" i="6"/>
  <c r="AH810" i="6"/>
  <c r="AH811" i="6"/>
  <c r="AH812" i="6"/>
  <c r="AH813" i="6"/>
  <c r="AH814" i="6"/>
  <c r="AH815" i="6"/>
  <c r="AH816" i="6"/>
  <c r="AH817" i="6"/>
  <c r="AH818" i="6"/>
  <c r="L807" i="14"/>
  <c r="E807" i="14" s="1"/>
  <c r="L808" i="14"/>
  <c r="E808" i="14" s="1"/>
  <c r="K808" i="14" s="1"/>
  <c r="L809" i="14"/>
  <c r="E809" i="14" s="1"/>
  <c r="L810" i="14"/>
  <c r="E810" i="14" s="1"/>
  <c r="K810" i="14" s="1"/>
  <c r="L811" i="14"/>
  <c r="E811" i="14" s="1"/>
  <c r="L812" i="14"/>
  <c r="E812" i="14" s="1"/>
  <c r="K812" i="14" s="1"/>
  <c r="L813" i="14"/>
  <c r="E813" i="14" s="1"/>
  <c r="L814" i="14"/>
  <c r="E814" i="14" s="1"/>
  <c r="K814" i="14" s="1"/>
  <c r="L815" i="14"/>
  <c r="E815" i="14" s="1"/>
  <c r="K815" i="14" s="1"/>
  <c r="L816" i="14"/>
  <c r="E816" i="14" s="1"/>
  <c r="L817" i="14"/>
  <c r="E817" i="14" s="1"/>
  <c r="K817" i="14" s="1"/>
  <c r="Z46" i="12"/>
  <c r="AC46" i="1"/>
  <c r="U163" i="16"/>
  <c r="U159" i="16"/>
  <c r="U161" i="16"/>
  <c r="U158" i="16"/>
  <c r="U160" i="16"/>
  <c r="U162" i="16"/>
  <c r="AE28" i="1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L723" i="14"/>
  <c r="E723" i="14" s="1"/>
  <c r="L724" i="14"/>
  <c r="E724" i="14" s="1"/>
  <c r="K724" i="14" s="1"/>
  <c r="L725" i="14"/>
  <c r="E725" i="14" s="1"/>
  <c r="L726" i="14"/>
  <c r="E726" i="14" s="1"/>
  <c r="K726" i="14" s="1"/>
  <c r="L727" i="14"/>
  <c r="E727" i="14" s="1"/>
  <c r="L728" i="14"/>
  <c r="E728" i="14" s="1"/>
  <c r="K728" i="14" s="1"/>
  <c r="L729" i="14"/>
  <c r="E729" i="14" s="1"/>
  <c r="L730" i="14"/>
  <c r="E730" i="14" s="1"/>
  <c r="K730" i="14" s="1"/>
  <c r="L731" i="14"/>
  <c r="E731" i="14" s="1"/>
  <c r="K731" i="14" s="1"/>
  <c r="L732" i="14"/>
  <c r="E732" i="14" s="1"/>
  <c r="L733" i="14"/>
  <c r="E733" i="14" s="1"/>
  <c r="K733" i="14" s="1"/>
  <c r="L734" i="14"/>
  <c r="E734" i="14" s="1"/>
  <c r="U167" i="16"/>
  <c r="U169" i="16"/>
  <c r="U166" i="16"/>
  <c r="U165" i="16"/>
  <c r="U164" i="16"/>
  <c r="U168" i="16"/>
  <c r="AE29" i="1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L735" i="14"/>
  <c r="E735" i="14" s="1"/>
  <c r="L736" i="14"/>
  <c r="E736" i="14" s="1"/>
  <c r="K736" i="14" s="1"/>
  <c r="L737" i="14"/>
  <c r="E737" i="14" s="1"/>
  <c r="L738" i="14"/>
  <c r="E738" i="14" s="1"/>
  <c r="K738" i="14" s="1"/>
  <c r="L739" i="14"/>
  <c r="E739" i="14" s="1"/>
  <c r="L740" i="14"/>
  <c r="E740" i="14" s="1"/>
  <c r="K740" i="14" s="1"/>
  <c r="L741" i="14"/>
  <c r="E741" i="14" s="1"/>
  <c r="L742" i="14"/>
  <c r="E742" i="14" s="1"/>
  <c r="K742" i="14" s="1"/>
  <c r="L743" i="14"/>
  <c r="E743" i="14" s="1"/>
  <c r="K743" i="14" s="1"/>
  <c r="L744" i="14"/>
  <c r="E744" i="14" s="1"/>
  <c r="L745" i="14"/>
  <c r="E745" i="14" s="1"/>
  <c r="K745" i="14" s="1"/>
  <c r="L746" i="14"/>
  <c r="E746" i="14" s="1"/>
  <c r="AE19" i="1"/>
  <c r="AB19" i="12"/>
  <c r="AD25" i="1"/>
  <c r="AA25" i="12"/>
  <c r="AC60" i="12"/>
  <c r="Y60" i="12" s="1"/>
  <c r="AF60" i="1"/>
  <c r="AB16" i="12"/>
  <c r="AE16" i="1"/>
  <c r="AC26" i="1"/>
  <c r="Z26" i="12"/>
  <c r="AF13" i="1"/>
  <c r="AC13" i="12"/>
  <c r="AB49" i="12"/>
  <c r="X49" i="12" s="1"/>
  <c r="AE49" i="1"/>
  <c r="AA8" i="12"/>
  <c r="AD8" i="1"/>
  <c r="AC48" i="1"/>
  <c r="Z48" i="12"/>
  <c r="AC39" i="12"/>
  <c r="Y39" i="12" s="1"/>
  <c r="AF39" i="1"/>
  <c r="U191" i="16"/>
  <c r="U193" i="16"/>
  <c r="U192" i="16"/>
  <c r="U189" i="16"/>
  <c r="U188" i="16"/>
  <c r="U190" i="16"/>
  <c r="AE33" i="16"/>
  <c r="AH783" i="6"/>
  <c r="AH784" i="6"/>
  <c r="AH785" i="6"/>
  <c r="AH786" i="6"/>
  <c r="AH787" i="6"/>
  <c r="AH788" i="6"/>
  <c r="AH789" i="6"/>
  <c r="AH790" i="6"/>
  <c r="AH791" i="6"/>
  <c r="AH792" i="6"/>
  <c r="AH793" i="6"/>
  <c r="AH794" i="6"/>
  <c r="L783" i="14"/>
  <c r="E783" i="14" s="1"/>
  <c r="L784" i="14"/>
  <c r="E784" i="14" s="1"/>
  <c r="K784" i="14" s="1"/>
  <c r="L785" i="14"/>
  <c r="E785" i="14" s="1"/>
  <c r="L786" i="14"/>
  <c r="E786" i="14" s="1"/>
  <c r="K786" i="14" s="1"/>
  <c r="L787" i="14"/>
  <c r="E787" i="14" s="1"/>
  <c r="L788" i="14"/>
  <c r="E788" i="14" s="1"/>
  <c r="K788" i="14" s="1"/>
  <c r="L789" i="14"/>
  <c r="E789" i="14" s="1"/>
  <c r="L790" i="14"/>
  <c r="E790" i="14" s="1"/>
  <c r="K790" i="14" s="1"/>
  <c r="L791" i="14"/>
  <c r="E791" i="14" s="1"/>
  <c r="K791" i="14" s="1"/>
  <c r="L792" i="14"/>
  <c r="E792" i="14" s="1"/>
  <c r="L793" i="14"/>
  <c r="E793" i="14" s="1"/>
  <c r="K793" i="14" s="1"/>
  <c r="L794" i="14"/>
  <c r="E794" i="14" s="1"/>
  <c r="AC25" i="1"/>
  <c r="Z25" i="12"/>
  <c r="AB3" i="12"/>
  <c r="AE3" i="1"/>
  <c r="AD56" i="1"/>
  <c r="X78" i="1" s="1"/>
  <c r="AA56" i="12"/>
  <c r="AA16" i="12"/>
  <c r="AD16" i="1"/>
  <c r="AE32" i="1"/>
  <c r="AB32" i="12"/>
  <c r="X32" i="12" s="1"/>
  <c r="AA38" i="12"/>
  <c r="AD38" i="1"/>
  <c r="AC59" i="1"/>
  <c r="Z59" i="12"/>
  <c r="Z36" i="12"/>
  <c r="AC36" i="1"/>
  <c r="AC58" i="1"/>
  <c r="Z58" i="12"/>
  <c r="AF50" i="1"/>
  <c r="AC50" i="12"/>
  <c r="Y50" i="12" s="1"/>
  <c r="X73" i="1"/>
  <c r="W73" i="1"/>
  <c r="AA34" i="12"/>
  <c r="AD34" i="1"/>
  <c r="AA37" i="12"/>
  <c r="AD37" i="1"/>
  <c r="L252" i="14"/>
  <c r="E252" i="14" s="1"/>
  <c r="L248" i="14"/>
  <c r="E248" i="14" s="1"/>
  <c r="L244" i="14"/>
  <c r="E244" i="14" s="1"/>
  <c r="L254" i="14"/>
  <c r="E254" i="14" s="1"/>
  <c r="L250" i="14"/>
  <c r="E250" i="14" s="1"/>
  <c r="L246" i="14"/>
  <c r="E246" i="14" s="1"/>
  <c r="L249" i="14"/>
  <c r="E249" i="14" s="1"/>
  <c r="L243" i="14"/>
  <c r="E243" i="14" s="1"/>
  <c r="L251" i="14"/>
  <c r="E251" i="14" s="1"/>
  <c r="L247" i="14"/>
  <c r="E247" i="14" s="1"/>
  <c r="L245" i="14"/>
  <c r="E245" i="14" s="1"/>
  <c r="L253" i="14"/>
  <c r="E253" i="14" s="1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C19" i="12"/>
  <c r="AF19" i="1"/>
  <c r="Y72" i="1"/>
  <c r="Z23" i="12"/>
  <c r="AC23" i="1"/>
  <c r="AC72" i="1" s="1"/>
  <c r="AA51" i="12"/>
  <c r="AD51" i="1"/>
  <c r="AE64" i="1"/>
  <c r="AB64" i="12"/>
  <c r="X64" i="12" s="1"/>
  <c r="AC46" i="12"/>
  <c r="Y46" i="12" s="1"/>
  <c r="AF46" i="1"/>
  <c r="W111" i="16"/>
  <c r="X111" i="16"/>
  <c r="M111" i="16"/>
  <c r="O111" i="16"/>
  <c r="W153" i="16"/>
  <c r="X153" i="16"/>
  <c r="J153" i="16"/>
  <c r="O153" i="16"/>
  <c r="M153" i="16"/>
  <c r="W57" i="16"/>
  <c r="J57" i="16"/>
  <c r="X57" i="16"/>
  <c r="O57" i="16"/>
  <c r="M57" i="16"/>
  <c r="W84" i="16"/>
  <c r="X84" i="16"/>
  <c r="O84" i="16"/>
  <c r="M84" i="16"/>
  <c r="W56" i="16"/>
  <c r="X56" i="16"/>
  <c r="J56" i="16"/>
  <c r="O56" i="16"/>
  <c r="M56" i="16"/>
  <c r="AB13" i="15"/>
  <c r="W37" i="16"/>
  <c r="X37" i="16"/>
  <c r="J37" i="16"/>
  <c r="M37" i="16"/>
  <c r="O37" i="16"/>
  <c r="W175" i="16"/>
  <c r="X175" i="16"/>
  <c r="J175" i="16"/>
  <c r="M175" i="16"/>
  <c r="O175" i="16"/>
  <c r="W177" i="16"/>
  <c r="J177" i="16"/>
  <c r="O177" i="16"/>
  <c r="X177" i="16"/>
  <c r="M177" i="16"/>
  <c r="W146" i="16"/>
  <c r="X146" i="16"/>
  <c r="AB28" i="15"/>
  <c r="J146" i="16"/>
  <c r="M146" i="16"/>
  <c r="O146" i="16"/>
  <c r="W100" i="16"/>
  <c r="M100" i="16"/>
  <c r="O100" i="16"/>
  <c r="J100" i="16"/>
  <c r="X100" i="16"/>
  <c r="W192" i="16"/>
  <c r="X192" i="16"/>
  <c r="M192" i="16"/>
  <c r="O192" i="16"/>
  <c r="W181" i="16"/>
  <c r="M181" i="16"/>
  <c r="X181" i="16"/>
  <c r="J181" i="16"/>
  <c r="O181" i="16"/>
  <c r="W104" i="16"/>
  <c r="AG19" i="16" s="1"/>
  <c r="X104" i="16"/>
  <c r="M104" i="16"/>
  <c r="O104" i="16"/>
  <c r="AB21" i="15"/>
  <c r="W185" i="16"/>
  <c r="X185" i="16"/>
  <c r="O185" i="16"/>
  <c r="M185" i="16"/>
  <c r="W38" i="16"/>
  <c r="X38" i="16"/>
  <c r="M38" i="16"/>
  <c r="J38" i="16"/>
  <c r="O38" i="16"/>
  <c r="AB10" i="15"/>
  <c r="W188" i="16"/>
  <c r="O188" i="16"/>
  <c r="X188" i="16"/>
  <c r="AB35" i="15"/>
  <c r="M188" i="16"/>
  <c r="J188" i="16"/>
  <c r="W110" i="16"/>
  <c r="AG20" i="16" s="1"/>
  <c r="M110" i="16"/>
  <c r="X110" i="16"/>
  <c r="O110" i="16"/>
  <c r="AB22" i="15"/>
  <c r="W123" i="16"/>
  <c r="X123" i="16"/>
  <c r="J123" i="16"/>
  <c r="M123" i="16"/>
  <c r="O123" i="16"/>
  <c r="W96" i="16"/>
  <c r="X96" i="16"/>
  <c r="O96" i="16"/>
  <c r="M96" i="16"/>
  <c r="W79" i="16"/>
  <c r="M79" i="16"/>
  <c r="X79" i="16"/>
  <c r="J79" i="16"/>
  <c r="O79" i="16"/>
  <c r="W132" i="16"/>
  <c r="X132" i="16"/>
  <c r="M132" i="16"/>
  <c r="O132" i="16"/>
  <c r="W94" i="16"/>
  <c r="M94" i="16"/>
  <c r="X94" i="16"/>
  <c r="O94" i="16"/>
  <c r="J94" i="16"/>
  <c r="W78" i="16"/>
  <c r="X78" i="16"/>
  <c r="O78" i="16"/>
  <c r="M78" i="16"/>
  <c r="W200" i="16"/>
  <c r="AG35" i="16" s="1"/>
  <c r="M200" i="16"/>
  <c r="J200" i="16"/>
  <c r="AB37" i="15"/>
  <c r="O200" i="16"/>
  <c r="X200" i="16"/>
  <c r="W77" i="16"/>
  <c r="J77" i="16"/>
  <c r="X77" i="16"/>
  <c r="O77" i="16"/>
  <c r="M77" i="16"/>
  <c r="W119" i="16"/>
  <c r="M119" i="16"/>
  <c r="X119" i="16"/>
  <c r="O119" i="16"/>
  <c r="J119" i="16"/>
  <c r="W87" i="16"/>
  <c r="J87" i="16"/>
  <c r="O87" i="16"/>
  <c r="M87" i="16"/>
  <c r="X87" i="16"/>
  <c r="W70" i="16"/>
  <c r="O70" i="16"/>
  <c r="X70" i="16"/>
  <c r="M70" i="16"/>
  <c r="J70" i="16"/>
  <c r="W156" i="16"/>
  <c r="O156" i="16"/>
  <c r="M156" i="16"/>
  <c r="X156" i="16"/>
  <c r="W169" i="16"/>
  <c r="M169" i="16"/>
  <c r="X169" i="16"/>
  <c r="O169" i="16"/>
  <c r="J169" i="16"/>
  <c r="W26" i="16"/>
  <c r="AG6" i="16" s="1"/>
  <c r="X26" i="16"/>
  <c r="J26" i="16"/>
  <c r="AB8" i="15"/>
  <c r="M26" i="16"/>
  <c r="O26" i="16"/>
  <c r="W23" i="16"/>
  <c r="X23" i="16"/>
  <c r="O23" i="16"/>
  <c r="J23" i="16"/>
  <c r="M23" i="16"/>
  <c r="W92" i="16"/>
  <c r="AG17" i="16" s="1"/>
  <c r="O92" i="16"/>
  <c r="AB19" i="15"/>
  <c r="X92" i="16"/>
  <c r="M92" i="16"/>
  <c r="W18" i="16"/>
  <c r="X18" i="16"/>
  <c r="J18" i="16"/>
  <c r="M18" i="16"/>
  <c r="O18" i="16"/>
  <c r="W39" i="16"/>
  <c r="M39" i="16"/>
  <c r="X39" i="16"/>
  <c r="O39" i="16"/>
  <c r="J39" i="16"/>
  <c r="W163" i="16"/>
  <c r="X163" i="16"/>
  <c r="M163" i="16"/>
  <c r="J163" i="16"/>
  <c r="O163" i="16"/>
  <c r="W150" i="16"/>
  <c r="M150" i="16"/>
  <c r="O150" i="16"/>
  <c r="X150" i="16"/>
  <c r="J150" i="16"/>
  <c r="W164" i="16"/>
  <c r="J164" i="16"/>
  <c r="X164" i="16"/>
  <c r="M164" i="16"/>
  <c r="O164" i="16"/>
  <c r="AB31" i="15"/>
  <c r="W83" i="16"/>
  <c r="X83" i="16"/>
  <c r="J83" i="16"/>
  <c r="M83" i="16"/>
  <c r="O83" i="16"/>
  <c r="W118" i="16"/>
  <c r="M118" i="16"/>
  <c r="J118" i="16"/>
  <c r="X118" i="16"/>
  <c r="O118" i="16"/>
  <c r="W73" i="16"/>
  <c r="X73" i="16"/>
  <c r="M73" i="16"/>
  <c r="J73" i="16"/>
  <c r="O73" i="16"/>
  <c r="W166" i="16"/>
  <c r="M166" i="16"/>
  <c r="J166" i="16"/>
  <c r="X166" i="16"/>
  <c r="O166" i="16"/>
  <c r="W133" i="16"/>
  <c r="X133" i="16"/>
  <c r="M133" i="16"/>
  <c r="O133" i="16"/>
  <c r="J133" i="16"/>
  <c r="W61" i="16"/>
  <c r="X61" i="16"/>
  <c r="M61" i="16"/>
  <c r="J61" i="16"/>
  <c r="O61" i="16"/>
  <c r="W144" i="16"/>
  <c r="X144" i="16"/>
  <c r="O144" i="16"/>
  <c r="M144" i="16"/>
  <c r="J144" i="16"/>
  <c r="W147" i="16"/>
  <c r="X147" i="16"/>
  <c r="J147" i="16"/>
  <c r="M147" i="16"/>
  <c r="O147" i="16"/>
  <c r="W157" i="16"/>
  <c r="M157" i="16"/>
  <c r="X157" i="16"/>
  <c r="J157" i="16"/>
  <c r="O157" i="16"/>
  <c r="W190" i="16"/>
  <c r="J190" i="16"/>
  <c r="M190" i="16"/>
  <c r="X190" i="16"/>
  <c r="O190" i="16"/>
  <c r="W17" i="16"/>
  <c r="O17" i="16"/>
  <c r="X17" i="16"/>
  <c r="M17" i="16"/>
  <c r="J17" i="16"/>
  <c r="W82" i="16"/>
  <c r="J82" i="16"/>
  <c r="X82" i="16"/>
  <c r="M82" i="16"/>
  <c r="O82" i="16"/>
  <c r="W171" i="16"/>
  <c r="M171" i="16"/>
  <c r="O171" i="16"/>
  <c r="X171" i="16"/>
  <c r="W167" i="16"/>
  <c r="M167" i="16"/>
  <c r="X167" i="16"/>
  <c r="O167" i="16"/>
  <c r="W25" i="16"/>
  <c r="J25" i="16"/>
  <c r="M25" i="16"/>
  <c r="X25" i="16"/>
  <c r="O25" i="16"/>
  <c r="W20" i="16"/>
  <c r="AG5" i="16" s="1"/>
  <c r="M20" i="16"/>
  <c r="J20" i="16"/>
  <c r="AB7" i="15"/>
  <c r="X20" i="16"/>
  <c r="O20" i="16"/>
  <c r="AF5" i="1"/>
  <c r="AC5" i="12"/>
  <c r="AA7" i="12"/>
  <c r="AD7" i="1"/>
  <c r="AF17" i="1"/>
  <c r="AC17" i="12"/>
  <c r="AA22" i="12"/>
  <c r="AD22" i="1"/>
  <c r="AD72" i="1" s="1"/>
  <c r="AA68" i="12"/>
  <c r="P78" i="12" s="1"/>
  <c r="AD68" i="1"/>
  <c r="AF14" i="1"/>
  <c r="AC14" i="12"/>
  <c r="Z72" i="1"/>
  <c r="AF21" i="1"/>
  <c r="AC21" i="12"/>
  <c r="Y21" i="12" s="1"/>
  <c r="Z73" i="1"/>
  <c r="AE27" i="1"/>
  <c r="AE72" i="1" s="1"/>
  <c r="AB27" i="12"/>
  <c r="X27" i="12" s="1"/>
  <c r="AC59" i="12"/>
  <c r="Y59" i="12" s="1"/>
  <c r="AF59" i="1"/>
  <c r="Z78" i="1" s="1"/>
  <c r="AA78" i="1" s="1"/>
  <c r="Z49" i="12"/>
  <c r="AC49" i="1"/>
  <c r="AC35" i="12"/>
  <c r="Y35" i="12" s="1"/>
  <c r="AF35" i="1"/>
  <c r="AG8" i="16" l="1"/>
  <c r="AH5" i="16"/>
  <c r="L38" i="16"/>
  <c r="K38" i="16"/>
  <c r="K739" i="14"/>
  <c r="F166" i="16"/>
  <c r="K735" i="14"/>
  <c r="F164" i="16"/>
  <c r="K734" i="14"/>
  <c r="R47" i="20"/>
  <c r="F163" i="16"/>
  <c r="K811" i="14"/>
  <c r="F202" i="16"/>
  <c r="K807" i="14"/>
  <c r="F200" i="16"/>
  <c r="AH27" i="16"/>
  <c r="AG27" i="16"/>
  <c r="L74" i="16"/>
  <c r="K74" i="16"/>
  <c r="K5" i="16"/>
  <c r="L5" i="16"/>
  <c r="L161" i="16"/>
  <c r="K161" i="16"/>
  <c r="K160" i="16"/>
  <c r="L160" i="16"/>
  <c r="AH23" i="16"/>
  <c r="K16" i="16"/>
  <c r="L16" i="16"/>
  <c r="L134" i="16"/>
  <c r="K134" i="16"/>
  <c r="K187" i="16"/>
  <c r="L187" i="16"/>
  <c r="L170" i="16"/>
  <c r="K170" i="16"/>
  <c r="AH7" i="16"/>
  <c r="K453" i="14"/>
  <c r="F23" i="16"/>
  <c r="K449" i="14"/>
  <c r="F21" i="16"/>
  <c r="AC73" i="1"/>
  <c r="K720" i="14"/>
  <c r="F156" i="16"/>
  <c r="K775" i="14"/>
  <c r="F184" i="16"/>
  <c r="K771" i="14"/>
  <c r="F182" i="16"/>
  <c r="U46" i="16"/>
  <c r="U48" i="16"/>
  <c r="U45" i="16"/>
  <c r="U44" i="16"/>
  <c r="U47" i="16"/>
  <c r="U49" i="16"/>
  <c r="AE9" i="16"/>
  <c r="L495" i="14"/>
  <c r="E495" i="14" s="1"/>
  <c r="L496" i="14"/>
  <c r="E496" i="14" s="1"/>
  <c r="K496" i="14" s="1"/>
  <c r="L497" i="14"/>
  <c r="E497" i="14" s="1"/>
  <c r="L498" i="14"/>
  <c r="E498" i="14" s="1"/>
  <c r="K498" i="14" s="1"/>
  <c r="L499" i="14"/>
  <c r="E499" i="14" s="1"/>
  <c r="L500" i="14"/>
  <c r="E500" i="14" s="1"/>
  <c r="K500" i="14" s="1"/>
  <c r="L501" i="14"/>
  <c r="E501" i="14" s="1"/>
  <c r="L502" i="14"/>
  <c r="E502" i="14" s="1"/>
  <c r="K502" i="14" s="1"/>
  <c r="L503" i="14"/>
  <c r="E503" i="14" s="1"/>
  <c r="K503" i="14" s="1"/>
  <c r="L504" i="14"/>
  <c r="E504" i="14" s="1"/>
  <c r="L505" i="14"/>
  <c r="E505" i="14" s="1"/>
  <c r="K505" i="14" s="1"/>
  <c r="L506" i="14"/>
  <c r="E506" i="14" s="1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K621" i="14"/>
  <c r="F107" i="16"/>
  <c r="K633" i="14"/>
  <c r="F113" i="16"/>
  <c r="K629" i="14"/>
  <c r="F111" i="16"/>
  <c r="K804" i="14"/>
  <c r="F198" i="16"/>
  <c r="K595" i="14"/>
  <c r="F94" i="16"/>
  <c r="K591" i="14"/>
  <c r="F92" i="16"/>
  <c r="R78" i="12"/>
  <c r="Q1230" i="4"/>
  <c r="P1229" i="4"/>
  <c r="K662" i="14"/>
  <c r="F127" i="16"/>
  <c r="K477" i="14"/>
  <c r="F35" i="16"/>
  <c r="K473" i="14"/>
  <c r="F33" i="16"/>
  <c r="K487" i="14"/>
  <c r="F40" i="16"/>
  <c r="K483" i="14"/>
  <c r="F38" i="16"/>
  <c r="K552" i="14"/>
  <c r="F72" i="16"/>
  <c r="K559" i="14"/>
  <c r="F76" i="16"/>
  <c r="K555" i="14"/>
  <c r="F74" i="16"/>
  <c r="K463" i="14"/>
  <c r="F28" i="16"/>
  <c r="K459" i="14"/>
  <c r="F26" i="16"/>
  <c r="K763" i="14"/>
  <c r="F178" i="16"/>
  <c r="K759" i="14"/>
  <c r="F176" i="16"/>
  <c r="U128" i="16"/>
  <c r="U132" i="16"/>
  <c r="U130" i="16"/>
  <c r="U129" i="16"/>
  <c r="U133" i="16"/>
  <c r="U131" i="16"/>
  <c r="AE23" i="1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L663" i="14"/>
  <c r="E663" i="14" s="1"/>
  <c r="R41" i="20" s="1"/>
  <c r="L664" i="14"/>
  <c r="E664" i="14" s="1"/>
  <c r="K664" i="14" s="1"/>
  <c r="L665" i="14"/>
  <c r="E665" i="14" s="1"/>
  <c r="L666" i="14"/>
  <c r="E666" i="14" s="1"/>
  <c r="K666" i="14" s="1"/>
  <c r="L667" i="14"/>
  <c r="E667" i="14" s="1"/>
  <c r="L668" i="14"/>
  <c r="E668" i="14" s="1"/>
  <c r="K668" i="14" s="1"/>
  <c r="L669" i="14"/>
  <c r="E669" i="14" s="1"/>
  <c r="L670" i="14"/>
  <c r="E670" i="14" s="1"/>
  <c r="K670" i="14" s="1"/>
  <c r="L671" i="14"/>
  <c r="E671" i="14" s="1"/>
  <c r="K671" i="14" s="1"/>
  <c r="L672" i="14"/>
  <c r="E672" i="14" s="1"/>
  <c r="L673" i="14"/>
  <c r="E673" i="14" s="1"/>
  <c r="K673" i="14" s="1"/>
  <c r="L674" i="14"/>
  <c r="E674" i="14" s="1"/>
  <c r="L68" i="16"/>
  <c r="K68" i="16"/>
  <c r="L139" i="16"/>
  <c r="K139" i="16"/>
  <c r="L46" i="16"/>
  <c r="K46" i="16"/>
  <c r="L112" i="16"/>
  <c r="K112" i="16"/>
  <c r="K55" i="16"/>
  <c r="L55" i="16"/>
  <c r="K11" i="16"/>
  <c r="L11" i="16"/>
  <c r="AH16" i="16"/>
  <c r="N28" i="14"/>
  <c r="K8" i="16"/>
  <c r="L8" i="16"/>
  <c r="AH9" i="16"/>
  <c r="L35" i="16"/>
  <c r="K35" i="16"/>
  <c r="AH28" i="16"/>
  <c r="K131" i="16"/>
  <c r="L131" i="16"/>
  <c r="AH15" i="16"/>
  <c r="AA83" i="1"/>
  <c r="L274" i="14"/>
  <c r="E274" i="14" s="1"/>
  <c r="L276" i="14"/>
  <c r="E276" i="14" s="1"/>
  <c r="L270" i="14"/>
  <c r="E270" i="14" s="1"/>
  <c r="L272" i="14"/>
  <c r="E272" i="14" s="1"/>
  <c r="L268" i="14"/>
  <c r="E268" i="14" s="1"/>
  <c r="L278" i="14"/>
  <c r="E278" i="14" s="1"/>
  <c r="L277" i="14"/>
  <c r="E277" i="14" s="1"/>
  <c r="L275" i="14"/>
  <c r="E275" i="14" s="1"/>
  <c r="L271" i="14"/>
  <c r="E271" i="14" s="1"/>
  <c r="L273" i="14"/>
  <c r="E273" i="14" s="1"/>
  <c r="L269" i="14"/>
  <c r="E269" i="14" s="1"/>
  <c r="L267" i="14"/>
  <c r="E267" i="14" s="1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Q83" i="12"/>
  <c r="Q84" i="12" s="1"/>
  <c r="X61" i="12"/>
  <c r="K145" i="16"/>
  <c r="L145" i="16"/>
  <c r="K151" i="16"/>
  <c r="L151" i="16"/>
  <c r="K116" i="16"/>
  <c r="N46" i="14"/>
  <c r="L116" i="16"/>
  <c r="L148" i="16"/>
  <c r="K148" i="16"/>
  <c r="AH10" i="16"/>
  <c r="AG10" i="16"/>
  <c r="AG31" i="16"/>
  <c r="K63" i="16"/>
  <c r="L63" i="16"/>
  <c r="K52" i="16"/>
  <c r="L52" i="16"/>
  <c r="K9" i="16"/>
  <c r="L9" i="16"/>
  <c r="W83" i="1"/>
  <c r="AH29" i="16"/>
  <c r="L150" i="16"/>
  <c r="K150" i="16"/>
  <c r="AH17" i="16"/>
  <c r="AG26" i="16"/>
  <c r="K177" i="16"/>
  <c r="L177" i="16"/>
  <c r="K792" i="14"/>
  <c r="F192" i="16"/>
  <c r="L25" i="16"/>
  <c r="K25" i="16"/>
  <c r="K82" i="16"/>
  <c r="L82" i="16"/>
  <c r="L133" i="16"/>
  <c r="K133" i="16"/>
  <c r="L164" i="16"/>
  <c r="K164" i="16"/>
  <c r="K39" i="16"/>
  <c r="L39" i="16"/>
  <c r="K169" i="16"/>
  <c r="L169" i="16"/>
  <c r="L87" i="16"/>
  <c r="K87" i="16"/>
  <c r="K77" i="16"/>
  <c r="L77" i="16"/>
  <c r="K200" i="16"/>
  <c r="L200" i="16"/>
  <c r="U84" i="16"/>
  <c r="U82" i="16"/>
  <c r="U81" i="16"/>
  <c r="U83" i="16"/>
  <c r="U80" i="16"/>
  <c r="U85" i="16"/>
  <c r="AE15" i="16"/>
  <c r="L567" i="14"/>
  <c r="E567" i="14" s="1"/>
  <c r="L568" i="14"/>
  <c r="E568" i="14" s="1"/>
  <c r="K568" i="14" s="1"/>
  <c r="L569" i="14"/>
  <c r="E569" i="14" s="1"/>
  <c r="L570" i="14"/>
  <c r="E570" i="14" s="1"/>
  <c r="K570" i="14" s="1"/>
  <c r="L571" i="14"/>
  <c r="E571" i="14" s="1"/>
  <c r="L572" i="14"/>
  <c r="E572" i="14" s="1"/>
  <c r="K572" i="14" s="1"/>
  <c r="L573" i="14"/>
  <c r="E573" i="14" s="1"/>
  <c r="L574" i="14"/>
  <c r="E574" i="14" s="1"/>
  <c r="K574" i="14" s="1"/>
  <c r="L575" i="14"/>
  <c r="E575" i="14" s="1"/>
  <c r="K575" i="14" s="1"/>
  <c r="L576" i="14"/>
  <c r="E576" i="14" s="1"/>
  <c r="L577" i="14"/>
  <c r="E577" i="14" s="1"/>
  <c r="K577" i="14" s="1"/>
  <c r="L578" i="14"/>
  <c r="E578" i="14" s="1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K787" i="14"/>
  <c r="F190" i="16"/>
  <c r="K783" i="14"/>
  <c r="F188" i="16"/>
  <c r="U140" i="16"/>
  <c r="U143" i="16"/>
  <c r="U142" i="16"/>
  <c r="U144" i="16"/>
  <c r="U141" i="16"/>
  <c r="U145" i="16"/>
  <c r="AE25" i="1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L687" i="14"/>
  <c r="E687" i="14" s="1"/>
  <c r="L688" i="14"/>
  <c r="E688" i="14" s="1"/>
  <c r="K688" i="14" s="1"/>
  <c r="L689" i="14"/>
  <c r="E689" i="14" s="1"/>
  <c r="L690" i="14"/>
  <c r="E690" i="14" s="1"/>
  <c r="K690" i="14" s="1"/>
  <c r="L691" i="14"/>
  <c r="E691" i="14" s="1"/>
  <c r="L692" i="14"/>
  <c r="E692" i="14" s="1"/>
  <c r="K692" i="14" s="1"/>
  <c r="L693" i="14"/>
  <c r="E693" i="14" s="1"/>
  <c r="L694" i="14"/>
  <c r="E694" i="14" s="1"/>
  <c r="K694" i="14" s="1"/>
  <c r="L695" i="14"/>
  <c r="E695" i="14" s="1"/>
  <c r="K695" i="14" s="1"/>
  <c r="L696" i="14"/>
  <c r="E696" i="14" s="1"/>
  <c r="L697" i="14"/>
  <c r="E697" i="14" s="1"/>
  <c r="K697" i="14" s="1"/>
  <c r="L698" i="14"/>
  <c r="E698" i="14" s="1"/>
  <c r="K746" i="14"/>
  <c r="F169" i="16"/>
  <c r="K729" i="14"/>
  <c r="F161" i="16"/>
  <c r="K725" i="14"/>
  <c r="F159" i="16"/>
  <c r="U53" i="16"/>
  <c r="U55" i="16"/>
  <c r="U52" i="16"/>
  <c r="U50" i="16"/>
  <c r="U54" i="16"/>
  <c r="U51" i="16"/>
  <c r="AE10" i="16"/>
  <c r="L507" i="14"/>
  <c r="E507" i="14" s="1"/>
  <c r="L508" i="14"/>
  <c r="E508" i="14" s="1"/>
  <c r="K508" i="14" s="1"/>
  <c r="L509" i="14"/>
  <c r="E509" i="14" s="1"/>
  <c r="L510" i="14"/>
  <c r="E510" i="14" s="1"/>
  <c r="K510" i="14" s="1"/>
  <c r="L511" i="14"/>
  <c r="E511" i="14" s="1"/>
  <c r="L512" i="14"/>
  <c r="E512" i="14" s="1"/>
  <c r="K512" i="14" s="1"/>
  <c r="L513" i="14"/>
  <c r="E513" i="14" s="1"/>
  <c r="L514" i="14"/>
  <c r="E514" i="14" s="1"/>
  <c r="K514" i="14" s="1"/>
  <c r="L515" i="14"/>
  <c r="E515" i="14" s="1"/>
  <c r="K515" i="14" s="1"/>
  <c r="L516" i="14"/>
  <c r="E516" i="14" s="1"/>
  <c r="L517" i="14"/>
  <c r="E517" i="14" s="1"/>
  <c r="K517" i="14" s="1"/>
  <c r="L518" i="14"/>
  <c r="E518" i="14" s="1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K152" i="16"/>
  <c r="L152" i="16"/>
  <c r="AG14" i="16"/>
  <c r="L67" i="16"/>
  <c r="K67" i="16"/>
  <c r="L15" i="16"/>
  <c r="K15" i="16"/>
  <c r="K34" i="16"/>
  <c r="L34" i="16"/>
  <c r="K58" i="16"/>
  <c r="L58" i="16"/>
  <c r="L165" i="16"/>
  <c r="K165" i="16"/>
  <c r="K128" i="16"/>
  <c r="L128" i="16"/>
  <c r="AG23" i="16"/>
  <c r="L51" i="16"/>
  <c r="K51" i="16"/>
  <c r="L62" i="16"/>
  <c r="K62" i="16"/>
  <c r="AG12" i="16"/>
  <c r="L12" i="16"/>
  <c r="K12" i="16"/>
  <c r="K194" i="16"/>
  <c r="L194" i="16"/>
  <c r="AG7" i="16"/>
  <c r="AH22" i="16"/>
  <c r="K122" i="16"/>
  <c r="L122" i="16"/>
  <c r="K456" i="14"/>
  <c r="F24" i="16"/>
  <c r="K715" i="14"/>
  <c r="F154" i="16"/>
  <c r="K711" i="14"/>
  <c r="F152" i="16"/>
  <c r="K782" i="14"/>
  <c r="R51" i="20"/>
  <c r="F187" i="16"/>
  <c r="K624" i="14"/>
  <c r="F108" i="16"/>
  <c r="K617" i="14"/>
  <c r="F105" i="16"/>
  <c r="K615" i="14"/>
  <c r="F104" i="16"/>
  <c r="K636" i="14"/>
  <c r="F114" i="16"/>
  <c r="K799" i="14"/>
  <c r="F196" i="16"/>
  <c r="K795" i="14"/>
  <c r="F194" i="16"/>
  <c r="K602" i="14"/>
  <c r="F97" i="16"/>
  <c r="U102" i="16"/>
  <c r="U99" i="16"/>
  <c r="U101" i="16"/>
  <c r="U103" i="16"/>
  <c r="U100" i="16"/>
  <c r="U98" i="16"/>
  <c r="AE18" i="16"/>
  <c r="L603" i="14"/>
  <c r="E603" i="14" s="1"/>
  <c r="L604" i="14"/>
  <c r="E604" i="14" s="1"/>
  <c r="K604" i="14" s="1"/>
  <c r="L605" i="14"/>
  <c r="E605" i="14" s="1"/>
  <c r="L606" i="14"/>
  <c r="E606" i="14" s="1"/>
  <c r="K606" i="14" s="1"/>
  <c r="L607" i="14"/>
  <c r="E607" i="14" s="1"/>
  <c r="L608" i="14"/>
  <c r="E608" i="14" s="1"/>
  <c r="K608" i="14" s="1"/>
  <c r="L609" i="14"/>
  <c r="E609" i="14" s="1"/>
  <c r="AH603" i="6"/>
  <c r="AH604" i="6"/>
  <c r="L610" i="14"/>
  <c r="E610" i="14" s="1"/>
  <c r="K610" i="14" s="1"/>
  <c r="AH605" i="6"/>
  <c r="AH606" i="6"/>
  <c r="AH607" i="6"/>
  <c r="AH608" i="6"/>
  <c r="L611" i="14"/>
  <c r="E611" i="14" s="1"/>
  <c r="K611" i="14" s="1"/>
  <c r="AH609" i="6"/>
  <c r="AH610" i="6"/>
  <c r="L612" i="14"/>
  <c r="E612" i="14" s="1"/>
  <c r="AH611" i="6"/>
  <c r="AH612" i="6"/>
  <c r="AH613" i="6"/>
  <c r="AH614" i="6"/>
  <c r="L613" i="14"/>
  <c r="E613" i="14" s="1"/>
  <c r="K613" i="14" s="1"/>
  <c r="L614" i="14"/>
  <c r="E614" i="14" s="1"/>
  <c r="K657" i="14"/>
  <c r="F125" i="16"/>
  <c r="K653" i="14"/>
  <c r="F123" i="16"/>
  <c r="L240" i="14"/>
  <c r="E240" i="14" s="1"/>
  <c r="L236" i="14"/>
  <c r="E236" i="14" s="1"/>
  <c r="L232" i="14"/>
  <c r="E232" i="14" s="1"/>
  <c r="L242" i="14"/>
  <c r="E242" i="14" s="1"/>
  <c r="L238" i="14"/>
  <c r="E238" i="14" s="1"/>
  <c r="L234" i="14"/>
  <c r="E234" i="14" s="1"/>
  <c r="L233" i="14"/>
  <c r="E233" i="14" s="1"/>
  <c r="L241" i="14"/>
  <c r="E241" i="14" s="1"/>
  <c r="L235" i="14"/>
  <c r="E235" i="14" s="1"/>
  <c r="L231" i="14"/>
  <c r="E231" i="14" s="1"/>
  <c r="L239" i="14"/>
  <c r="E239" i="14" s="1"/>
  <c r="L237" i="14"/>
  <c r="E237" i="14" s="1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W78" i="1"/>
  <c r="K480" i="14"/>
  <c r="F36" i="16"/>
  <c r="K494" i="14"/>
  <c r="R27" i="20"/>
  <c r="F43" i="16"/>
  <c r="K547" i="14"/>
  <c r="F70" i="16"/>
  <c r="K543" i="14"/>
  <c r="F68" i="16"/>
  <c r="AD73" i="1"/>
  <c r="K566" i="14"/>
  <c r="F79" i="16"/>
  <c r="R33" i="20"/>
  <c r="U2" i="16"/>
  <c r="AE2" i="16"/>
  <c r="U4" i="16"/>
  <c r="U7" i="16"/>
  <c r="U6" i="16"/>
  <c r="U5" i="16"/>
  <c r="U3" i="16"/>
  <c r="L411" i="14"/>
  <c r="E411" i="14" s="1"/>
  <c r="L412" i="14"/>
  <c r="E412" i="14" s="1"/>
  <c r="K412" i="14" s="1"/>
  <c r="L413" i="14"/>
  <c r="E413" i="14" s="1"/>
  <c r="L414" i="14"/>
  <c r="E414" i="14" s="1"/>
  <c r="K414" i="14" s="1"/>
  <c r="L415" i="14"/>
  <c r="E415" i="14" s="1"/>
  <c r="L416" i="14"/>
  <c r="E416" i="14" s="1"/>
  <c r="K416" i="14" s="1"/>
  <c r="L417" i="14"/>
  <c r="E417" i="14" s="1"/>
  <c r="L418" i="14"/>
  <c r="E418" i="14" s="1"/>
  <c r="K418" i="14" s="1"/>
  <c r="L419" i="14"/>
  <c r="E419" i="14" s="1"/>
  <c r="K419" i="14" s="1"/>
  <c r="L420" i="14"/>
  <c r="E420" i="14" s="1"/>
  <c r="L421" i="14"/>
  <c r="E421" i="14" s="1"/>
  <c r="K421" i="14" s="1"/>
  <c r="L422" i="14"/>
  <c r="E422" i="14" s="1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K470" i="14"/>
  <c r="R25" i="20"/>
  <c r="F31" i="16"/>
  <c r="P83" i="12"/>
  <c r="T83" i="12" s="1"/>
  <c r="K770" i="14"/>
  <c r="R50" i="20"/>
  <c r="F181" i="16"/>
  <c r="U91" i="16"/>
  <c r="U87" i="16"/>
  <c r="U89" i="16"/>
  <c r="U86" i="16"/>
  <c r="U88" i="16"/>
  <c r="U90" i="16"/>
  <c r="AE16" i="16"/>
  <c r="L579" i="14"/>
  <c r="E579" i="14" s="1"/>
  <c r="L580" i="14"/>
  <c r="E580" i="14" s="1"/>
  <c r="K580" i="14" s="1"/>
  <c r="L581" i="14"/>
  <c r="E581" i="14" s="1"/>
  <c r="L582" i="14"/>
  <c r="E582" i="14" s="1"/>
  <c r="K582" i="14" s="1"/>
  <c r="L583" i="14"/>
  <c r="E583" i="14" s="1"/>
  <c r="L584" i="14"/>
  <c r="E584" i="14" s="1"/>
  <c r="K584" i="14" s="1"/>
  <c r="L585" i="14"/>
  <c r="E585" i="14" s="1"/>
  <c r="L586" i="14"/>
  <c r="E586" i="14" s="1"/>
  <c r="K586" i="14" s="1"/>
  <c r="L587" i="14"/>
  <c r="E587" i="14" s="1"/>
  <c r="K587" i="14" s="1"/>
  <c r="L588" i="14"/>
  <c r="E588" i="14" s="1"/>
  <c r="L589" i="14"/>
  <c r="E589" i="14" s="1"/>
  <c r="K589" i="14" s="1"/>
  <c r="L590" i="14"/>
  <c r="E590" i="14" s="1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L280" i="14"/>
  <c r="E280" i="14" s="1"/>
  <c r="L290" i="14"/>
  <c r="E290" i="14" s="1"/>
  <c r="L286" i="14"/>
  <c r="E286" i="14" s="1"/>
  <c r="L288" i="14"/>
  <c r="E288" i="14" s="1"/>
  <c r="L282" i="14"/>
  <c r="E282" i="14" s="1"/>
  <c r="L284" i="14"/>
  <c r="E284" i="14" s="1"/>
  <c r="L285" i="14"/>
  <c r="E285" i="14" s="1"/>
  <c r="L287" i="14"/>
  <c r="E287" i="14" s="1"/>
  <c r="L289" i="14"/>
  <c r="E289" i="14" s="1"/>
  <c r="L281" i="14"/>
  <c r="E281" i="14" s="1"/>
  <c r="L279" i="14"/>
  <c r="E279" i="14" s="1"/>
  <c r="L283" i="14"/>
  <c r="E283" i="14" s="1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G13" i="16"/>
  <c r="AH4" i="16"/>
  <c r="K6" i="16"/>
  <c r="L6" i="16"/>
  <c r="L202" i="16"/>
  <c r="K202" i="16"/>
  <c r="K33" i="16"/>
  <c r="L33" i="16"/>
  <c r="L43" i="16"/>
  <c r="K43" i="16"/>
  <c r="K98" i="16"/>
  <c r="L98" i="16"/>
  <c r="K22" i="16"/>
  <c r="L22" i="16"/>
  <c r="K121" i="16"/>
  <c r="L121" i="16"/>
  <c r="L86" i="16"/>
  <c r="K86" i="16"/>
  <c r="AG16" i="16"/>
  <c r="AG3" i="16"/>
  <c r="L205" i="16"/>
  <c r="K205" i="16"/>
  <c r="L158" i="16"/>
  <c r="K158" i="16"/>
  <c r="L64" i="16"/>
  <c r="K64" i="16"/>
  <c r="AE73" i="1"/>
  <c r="Y83" i="1"/>
  <c r="L328" i="14"/>
  <c r="E328" i="14" s="1"/>
  <c r="L338" i="14"/>
  <c r="E338" i="14" s="1"/>
  <c r="L334" i="14"/>
  <c r="E334" i="14" s="1"/>
  <c r="L336" i="14"/>
  <c r="E336" i="14" s="1"/>
  <c r="L330" i="14"/>
  <c r="E330" i="14" s="1"/>
  <c r="L332" i="14"/>
  <c r="E332" i="14" s="1"/>
  <c r="L329" i="14"/>
  <c r="E329" i="14" s="1"/>
  <c r="L335" i="14"/>
  <c r="E335" i="14" s="1"/>
  <c r="L337" i="14"/>
  <c r="E337" i="14" s="1"/>
  <c r="L333" i="14"/>
  <c r="E333" i="14" s="1"/>
  <c r="L327" i="14"/>
  <c r="E327" i="14" s="1"/>
  <c r="L331" i="14"/>
  <c r="E331" i="14" s="1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L95" i="16"/>
  <c r="K95" i="16"/>
  <c r="K138" i="16"/>
  <c r="L138" i="16"/>
  <c r="L191" i="16"/>
  <c r="K191" i="16"/>
  <c r="AH21" i="16"/>
  <c r="AG21" i="16"/>
  <c r="L31" i="16"/>
  <c r="K31" i="16"/>
  <c r="AH31" i="16"/>
  <c r="L40" i="16"/>
  <c r="K40" i="16"/>
  <c r="L143" i="16"/>
  <c r="K143" i="16"/>
  <c r="K154" i="16"/>
  <c r="L154" i="16"/>
  <c r="K127" i="16"/>
  <c r="L127" i="16"/>
  <c r="L392" i="14"/>
  <c r="E392" i="14" s="1"/>
  <c r="L388" i="14"/>
  <c r="E388" i="14" s="1"/>
  <c r="L398" i="14"/>
  <c r="E398" i="14" s="1"/>
  <c r="L394" i="14"/>
  <c r="E394" i="14" s="1"/>
  <c r="L396" i="14"/>
  <c r="E396" i="14" s="1"/>
  <c r="L390" i="14"/>
  <c r="E390" i="14" s="1"/>
  <c r="L393" i="14"/>
  <c r="E393" i="14" s="1"/>
  <c r="L387" i="14"/>
  <c r="E387" i="14" s="1"/>
  <c r="L389" i="14"/>
  <c r="E389" i="14" s="1"/>
  <c r="L397" i="14"/>
  <c r="E397" i="14" s="1"/>
  <c r="L391" i="14"/>
  <c r="E391" i="14" s="1"/>
  <c r="L395" i="14"/>
  <c r="E395" i="14" s="1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G33" i="16"/>
  <c r="AH19" i="16"/>
  <c r="O217" i="16"/>
  <c r="O218" i="16" s="1"/>
  <c r="L175" i="16"/>
  <c r="K175" i="16"/>
  <c r="K153" i="16"/>
  <c r="L153" i="16"/>
  <c r="K794" i="14"/>
  <c r="R52" i="20"/>
  <c r="F193" i="16"/>
  <c r="K741" i="14"/>
  <c r="F167" i="16"/>
  <c r="K737" i="14"/>
  <c r="F165" i="16"/>
  <c r="K732" i="14"/>
  <c r="F162" i="16"/>
  <c r="K813" i="14"/>
  <c r="F203" i="16"/>
  <c r="K809" i="14"/>
  <c r="F201" i="16"/>
  <c r="K141" i="16"/>
  <c r="L141" i="16"/>
  <c r="K193" i="16"/>
  <c r="L193" i="16"/>
  <c r="K155" i="16"/>
  <c r="L155" i="16"/>
  <c r="AH14" i="16"/>
  <c r="AH32" i="16"/>
  <c r="AH25" i="16"/>
  <c r="AG24" i="16"/>
  <c r="AH12" i="16"/>
  <c r="L137" i="16"/>
  <c r="K137" i="16"/>
  <c r="K178" i="16"/>
  <c r="L178" i="16"/>
  <c r="AG22" i="16"/>
  <c r="K451" i="14"/>
  <c r="F22" i="16"/>
  <c r="K447" i="14"/>
  <c r="F20" i="16"/>
  <c r="K722" i="14"/>
  <c r="F157" i="16"/>
  <c r="R46" i="20"/>
  <c r="K777" i="14"/>
  <c r="F185" i="16"/>
  <c r="K773" i="14"/>
  <c r="F183" i="16"/>
  <c r="R20" i="20"/>
  <c r="K619" i="14"/>
  <c r="F106" i="16"/>
  <c r="K631" i="14"/>
  <c r="F112" i="16"/>
  <c r="K627" i="14"/>
  <c r="F110" i="16"/>
  <c r="K806" i="14"/>
  <c r="R53" i="20"/>
  <c r="F199" i="16"/>
  <c r="K597" i="14"/>
  <c r="F95" i="16"/>
  <c r="K593" i="14"/>
  <c r="F93" i="16"/>
  <c r="K660" i="14"/>
  <c r="F126" i="16"/>
  <c r="U116" i="16"/>
  <c r="U119" i="16"/>
  <c r="U118" i="16"/>
  <c r="U120" i="16"/>
  <c r="U117" i="16"/>
  <c r="U121" i="16"/>
  <c r="AE21" i="1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L639" i="14"/>
  <c r="E639" i="14" s="1"/>
  <c r="L640" i="14"/>
  <c r="E640" i="14" s="1"/>
  <c r="K640" i="14" s="1"/>
  <c r="L641" i="14"/>
  <c r="E641" i="14" s="1"/>
  <c r="L642" i="14"/>
  <c r="E642" i="14" s="1"/>
  <c r="K642" i="14" s="1"/>
  <c r="L643" i="14"/>
  <c r="E643" i="14" s="1"/>
  <c r="L644" i="14"/>
  <c r="E644" i="14" s="1"/>
  <c r="K644" i="14" s="1"/>
  <c r="L645" i="14"/>
  <c r="E645" i="14" s="1"/>
  <c r="L646" i="14"/>
  <c r="E646" i="14" s="1"/>
  <c r="K646" i="14" s="1"/>
  <c r="L647" i="14"/>
  <c r="E647" i="14" s="1"/>
  <c r="K647" i="14" s="1"/>
  <c r="L648" i="14"/>
  <c r="E648" i="14" s="1"/>
  <c r="L649" i="14"/>
  <c r="E649" i="14" s="1"/>
  <c r="K649" i="14" s="1"/>
  <c r="L650" i="14"/>
  <c r="E650" i="14" s="1"/>
  <c r="K475" i="14"/>
  <c r="F34" i="16"/>
  <c r="K471" i="14"/>
  <c r="F32" i="16"/>
  <c r="U62" i="16"/>
  <c r="U64" i="16"/>
  <c r="U66" i="16"/>
  <c r="U63" i="16"/>
  <c r="U65" i="16"/>
  <c r="U67" i="16"/>
  <c r="AE12" i="16"/>
  <c r="L531" i="14"/>
  <c r="E531" i="14" s="1"/>
  <c r="L532" i="14"/>
  <c r="E532" i="14" s="1"/>
  <c r="K532" i="14" s="1"/>
  <c r="L533" i="14"/>
  <c r="E533" i="14" s="1"/>
  <c r="L534" i="14"/>
  <c r="E534" i="14" s="1"/>
  <c r="K534" i="14" s="1"/>
  <c r="L535" i="14"/>
  <c r="E535" i="14" s="1"/>
  <c r="L536" i="14"/>
  <c r="E536" i="14" s="1"/>
  <c r="K536" i="14" s="1"/>
  <c r="L537" i="14"/>
  <c r="E537" i="14" s="1"/>
  <c r="L538" i="14"/>
  <c r="E538" i="14" s="1"/>
  <c r="K538" i="14" s="1"/>
  <c r="L539" i="14"/>
  <c r="E539" i="14" s="1"/>
  <c r="K539" i="14" s="1"/>
  <c r="L540" i="14"/>
  <c r="E540" i="14" s="1"/>
  <c r="L541" i="14"/>
  <c r="E541" i="14" s="1"/>
  <c r="K541" i="14" s="1"/>
  <c r="L542" i="14"/>
  <c r="E542" i="14" s="1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K489" i="14"/>
  <c r="F41" i="16"/>
  <c r="K485" i="14"/>
  <c r="F39" i="16"/>
  <c r="K554" i="14"/>
  <c r="R32" i="20"/>
  <c r="F73" i="16"/>
  <c r="K561" i="14"/>
  <c r="F77" i="16"/>
  <c r="K557" i="14"/>
  <c r="F75" i="16"/>
  <c r="K465" i="14"/>
  <c r="F29" i="16"/>
  <c r="K461" i="14"/>
  <c r="F27" i="16"/>
  <c r="K765" i="14"/>
  <c r="F179" i="16"/>
  <c r="K761" i="14"/>
  <c r="F177" i="16"/>
  <c r="X53" i="12"/>
  <c r="Q78" i="12"/>
  <c r="Q79" i="12" s="1"/>
  <c r="L370" i="14"/>
  <c r="E370" i="14" s="1"/>
  <c r="L372" i="14"/>
  <c r="E372" i="14" s="1"/>
  <c r="L366" i="14"/>
  <c r="E366" i="14" s="1"/>
  <c r="L368" i="14"/>
  <c r="E368" i="14" s="1"/>
  <c r="L364" i="14"/>
  <c r="E364" i="14" s="1"/>
  <c r="L374" i="14"/>
  <c r="E374" i="14" s="1"/>
  <c r="L373" i="14"/>
  <c r="E373" i="14" s="1"/>
  <c r="L371" i="14"/>
  <c r="E371" i="14" s="1"/>
  <c r="L367" i="14"/>
  <c r="E367" i="14" s="1"/>
  <c r="L369" i="14"/>
  <c r="E369" i="14" s="1"/>
  <c r="L365" i="14"/>
  <c r="E365" i="14" s="1"/>
  <c r="L363" i="14"/>
  <c r="E363" i="14" s="1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13" i="16"/>
  <c r="AG4" i="16"/>
  <c r="K203" i="16"/>
  <c r="L203" i="16"/>
  <c r="L81" i="16"/>
  <c r="K81" i="16"/>
  <c r="L21" i="16"/>
  <c r="K21" i="16"/>
  <c r="K10" i="16"/>
  <c r="L10" i="16"/>
  <c r="K4" i="16"/>
  <c r="L4" i="16"/>
  <c r="AG18" i="16"/>
  <c r="K130" i="16"/>
  <c r="L130" i="16"/>
  <c r="K201" i="16"/>
  <c r="L201" i="16"/>
  <c r="N27" i="14"/>
  <c r="K2" i="16"/>
  <c r="L2" i="16"/>
  <c r="AH2" i="16"/>
  <c r="X208" i="16"/>
  <c r="AH3" i="16"/>
  <c r="L44" i="16"/>
  <c r="K44" i="16"/>
  <c r="AA205" i="16"/>
  <c r="Q205" i="16"/>
  <c r="R205" i="16" s="1"/>
  <c r="K80" i="16"/>
  <c r="L80" i="16"/>
  <c r="AG15" i="16"/>
  <c r="AA82" i="1"/>
  <c r="U173" i="16"/>
  <c r="U174" i="16"/>
  <c r="U171" i="16"/>
  <c r="U170" i="16"/>
  <c r="U172" i="16"/>
  <c r="U175" i="16"/>
  <c r="AE30" i="1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L747" i="14"/>
  <c r="E747" i="14" s="1"/>
  <c r="R48" i="20" s="1"/>
  <c r="L748" i="14"/>
  <c r="E748" i="14" s="1"/>
  <c r="K748" i="14" s="1"/>
  <c r="L749" i="14"/>
  <c r="E749" i="14" s="1"/>
  <c r="L750" i="14"/>
  <c r="E750" i="14" s="1"/>
  <c r="K750" i="14" s="1"/>
  <c r="L751" i="14"/>
  <c r="E751" i="14" s="1"/>
  <c r="L752" i="14"/>
  <c r="E752" i="14" s="1"/>
  <c r="K752" i="14" s="1"/>
  <c r="L753" i="14"/>
  <c r="E753" i="14" s="1"/>
  <c r="L754" i="14"/>
  <c r="E754" i="14" s="1"/>
  <c r="K754" i="14" s="1"/>
  <c r="L755" i="14"/>
  <c r="E755" i="14" s="1"/>
  <c r="K755" i="14" s="1"/>
  <c r="L756" i="14"/>
  <c r="E756" i="14" s="1"/>
  <c r="L757" i="14"/>
  <c r="E757" i="14" s="1"/>
  <c r="K757" i="14" s="1"/>
  <c r="L758" i="14"/>
  <c r="E758" i="14" s="1"/>
  <c r="L199" i="16"/>
  <c r="K199" i="16"/>
  <c r="L24" i="16"/>
  <c r="K24" i="16"/>
  <c r="L176" i="16"/>
  <c r="K176" i="16"/>
  <c r="L142" i="16"/>
  <c r="K142" i="16"/>
  <c r="L7" i="16"/>
  <c r="K7" i="16"/>
  <c r="L360" i="14"/>
  <c r="E360" i="14" s="1"/>
  <c r="L354" i="14"/>
  <c r="E354" i="14" s="1"/>
  <c r="L356" i="14"/>
  <c r="E356" i="14" s="1"/>
  <c r="L352" i="14"/>
  <c r="E352" i="14" s="1"/>
  <c r="L362" i="14"/>
  <c r="E362" i="14" s="1"/>
  <c r="L358" i="14"/>
  <c r="E358" i="14" s="1"/>
  <c r="L361" i="14"/>
  <c r="E361" i="14" s="1"/>
  <c r="L355" i="14"/>
  <c r="E355" i="14" s="1"/>
  <c r="L351" i="14"/>
  <c r="E351" i="14" s="1"/>
  <c r="L353" i="14"/>
  <c r="E353" i="14" s="1"/>
  <c r="L357" i="14"/>
  <c r="E357" i="14" s="1"/>
  <c r="L359" i="14"/>
  <c r="E359" i="14" s="1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L312" i="14"/>
  <c r="E312" i="14" s="1"/>
  <c r="L306" i="14"/>
  <c r="E306" i="14" s="1"/>
  <c r="L308" i="14"/>
  <c r="E308" i="14" s="1"/>
  <c r="L304" i="14"/>
  <c r="E304" i="14" s="1"/>
  <c r="L314" i="14"/>
  <c r="E314" i="14" s="1"/>
  <c r="L310" i="14"/>
  <c r="E310" i="14" s="1"/>
  <c r="L309" i="14"/>
  <c r="E309" i="14" s="1"/>
  <c r="L307" i="14"/>
  <c r="E307" i="14" s="1"/>
  <c r="L303" i="14"/>
  <c r="E303" i="14" s="1"/>
  <c r="L305" i="14"/>
  <c r="E305" i="14" s="1"/>
  <c r="L313" i="14"/>
  <c r="E313" i="14" s="1"/>
  <c r="L311" i="14"/>
  <c r="E311" i="14" s="1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U135" i="16"/>
  <c r="U137" i="16"/>
  <c r="U136" i="16"/>
  <c r="U139" i="16"/>
  <c r="U138" i="16"/>
  <c r="U134" i="16"/>
  <c r="AE24" i="1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L675" i="14"/>
  <c r="E675" i="14" s="1"/>
  <c r="L676" i="14"/>
  <c r="E676" i="14" s="1"/>
  <c r="K676" i="14" s="1"/>
  <c r="L677" i="14"/>
  <c r="E677" i="14" s="1"/>
  <c r="L678" i="14"/>
  <c r="E678" i="14" s="1"/>
  <c r="K678" i="14" s="1"/>
  <c r="L679" i="14"/>
  <c r="E679" i="14" s="1"/>
  <c r="L680" i="14"/>
  <c r="E680" i="14" s="1"/>
  <c r="K680" i="14" s="1"/>
  <c r="L681" i="14"/>
  <c r="E681" i="14" s="1"/>
  <c r="L682" i="14"/>
  <c r="E682" i="14" s="1"/>
  <c r="K682" i="14" s="1"/>
  <c r="L683" i="14"/>
  <c r="E683" i="14" s="1"/>
  <c r="K683" i="14" s="1"/>
  <c r="L684" i="14"/>
  <c r="E684" i="14" s="1"/>
  <c r="L685" i="14"/>
  <c r="E685" i="14" s="1"/>
  <c r="K685" i="14" s="1"/>
  <c r="L686" i="14"/>
  <c r="E686" i="14" s="1"/>
  <c r="L20" i="16"/>
  <c r="K20" i="16"/>
  <c r="N30" i="14"/>
  <c r="L157" i="16"/>
  <c r="K157" i="16"/>
  <c r="K147" i="16"/>
  <c r="L147" i="16"/>
  <c r="K166" i="16"/>
  <c r="L166" i="16"/>
  <c r="K73" i="16"/>
  <c r="L73" i="16"/>
  <c r="K83" i="16"/>
  <c r="L83" i="16"/>
  <c r="AH33" i="16"/>
  <c r="K100" i="16"/>
  <c r="L100" i="16"/>
  <c r="L37" i="16"/>
  <c r="K37" i="16"/>
  <c r="U60" i="16"/>
  <c r="U58" i="16"/>
  <c r="U59" i="16"/>
  <c r="U57" i="16"/>
  <c r="U56" i="16"/>
  <c r="U61" i="16"/>
  <c r="AE11" i="16"/>
  <c r="L519" i="14"/>
  <c r="E519" i="14" s="1"/>
  <c r="L520" i="14"/>
  <c r="E520" i="14" s="1"/>
  <c r="K520" i="14" s="1"/>
  <c r="L521" i="14"/>
  <c r="E521" i="14" s="1"/>
  <c r="L522" i="14"/>
  <c r="E522" i="14" s="1"/>
  <c r="K522" i="14" s="1"/>
  <c r="L523" i="14"/>
  <c r="E523" i="14" s="1"/>
  <c r="L524" i="14"/>
  <c r="E524" i="14" s="1"/>
  <c r="K524" i="14" s="1"/>
  <c r="L525" i="14"/>
  <c r="E525" i="14" s="1"/>
  <c r="L526" i="14"/>
  <c r="E526" i="14" s="1"/>
  <c r="K526" i="14" s="1"/>
  <c r="L527" i="14"/>
  <c r="E527" i="14" s="1"/>
  <c r="K527" i="14" s="1"/>
  <c r="L528" i="14"/>
  <c r="E528" i="14" s="1"/>
  <c r="L529" i="14"/>
  <c r="E529" i="14" s="1"/>
  <c r="K529" i="14" s="1"/>
  <c r="L530" i="14"/>
  <c r="E530" i="14" s="1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L228" i="14"/>
  <c r="E228" i="14" s="1"/>
  <c r="L224" i="14"/>
  <c r="E224" i="14" s="1"/>
  <c r="L220" i="14"/>
  <c r="E220" i="14" s="1"/>
  <c r="L230" i="14"/>
  <c r="E230" i="14" s="1"/>
  <c r="L226" i="14"/>
  <c r="E226" i="14" s="1"/>
  <c r="L222" i="14"/>
  <c r="E222" i="14" s="1"/>
  <c r="L225" i="14"/>
  <c r="E225" i="14" s="1"/>
  <c r="L219" i="14"/>
  <c r="E219" i="14" s="1"/>
  <c r="L227" i="14"/>
  <c r="E227" i="14" s="1"/>
  <c r="L223" i="14"/>
  <c r="E223" i="14" s="1"/>
  <c r="L221" i="14"/>
  <c r="E221" i="14" s="1"/>
  <c r="L229" i="14"/>
  <c r="E229" i="14" s="1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K123" i="16"/>
  <c r="L123" i="16"/>
  <c r="O214" i="16"/>
  <c r="O215" i="16" s="1"/>
  <c r="K181" i="16"/>
  <c r="L181" i="16"/>
  <c r="L146" i="16"/>
  <c r="K146" i="16"/>
  <c r="L56" i="16"/>
  <c r="K56" i="16"/>
  <c r="AG11" i="16"/>
  <c r="L57" i="16"/>
  <c r="K57" i="16"/>
  <c r="L190" i="16"/>
  <c r="K190" i="16"/>
  <c r="L163" i="16"/>
  <c r="K163" i="16"/>
  <c r="K18" i="16"/>
  <c r="L18" i="16"/>
  <c r="L26" i="16"/>
  <c r="K26" i="16"/>
  <c r="L70" i="16"/>
  <c r="K70" i="16"/>
  <c r="K119" i="16"/>
  <c r="L119" i="16"/>
  <c r="K188" i="16"/>
  <c r="L188" i="16"/>
  <c r="AF72" i="1"/>
  <c r="AF73" i="1"/>
  <c r="L17" i="16"/>
  <c r="K17" i="16"/>
  <c r="L144" i="16"/>
  <c r="K144" i="16"/>
  <c r="K61" i="16"/>
  <c r="L61" i="16"/>
  <c r="L118" i="16"/>
  <c r="K118" i="16"/>
  <c r="AG29" i="16"/>
  <c r="L23" i="16"/>
  <c r="K23" i="16"/>
  <c r="AH6" i="16"/>
  <c r="AH35" i="16"/>
  <c r="K94" i="16"/>
  <c r="L94" i="16"/>
  <c r="L79" i="16"/>
  <c r="K79" i="16"/>
  <c r="X209" i="16"/>
  <c r="AH20" i="16"/>
  <c r="AH8" i="16"/>
  <c r="AH26" i="16"/>
  <c r="AH11" i="16"/>
  <c r="K789" i="14"/>
  <c r="F191" i="16"/>
  <c r="K785" i="14"/>
  <c r="F189" i="16"/>
  <c r="U14" i="16"/>
  <c r="U16" i="16"/>
  <c r="AE4" i="16"/>
  <c r="U18" i="16"/>
  <c r="U15" i="16"/>
  <c r="U17" i="16"/>
  <c r="U19" i="16"/>
  <c r="L435" i="14"/>
  <c r="E435" i="14" s="1"/>
  <c r="L436" i="14"/>
  <c r="E436" i="14" s="1"/>
  <c r="K436" i="14" s="1"/>
  <c r="L437" i="14"/>
  <c r="E437" i="14" s="1"/>
  <c r="L438" i="14"/>
  <c r="E438" i="14" s="1"/>
  <c r="K438" i="14" s="1"/>
  <c r="L439" i="14"/>
  <c r="E439" i="14" s="1"/>
  <c r="L440" i="14"/>
  <c r="E440" i="14" s="1"/>
  <c r="K440" i="14" s="1"/>
  <c r="L441" i="14"/>
  <c r="E441" i="14" s="1"/>
  <c r="L442" i="14"/>
  <c r="E442" i="14" s="1"/>
  <c r="K442" i="14" s="1"/>
  <c r="L443" i="14"/>
  <c r="E443" i="14" s="1"/>
  <c r="K443" i="14" s="1"/>
  <c r="L444" i="14"/>
  <c r="E444" i="14" s="1"/>
  <c r="L445" i="14"/>
  <c r="E445" i="14" s="1"/>
  <c r="K445" i="14" s="1"/>
  <c r="L446" i="14"/>
  <c r="E446" i="14" s="1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K744" i="14"/>
  <c r="F168" i="16"/>
  <c r="K727" i="14"/>
  <c r="F160" i="16"/>
  <c r="K723" i="14"/>
  <c r="F158" i="16"/>
  <c r="K816" i="14"/>
  <c r="F204" i="16"/>
  <c r="K27" i="16"/>
  <c r="L27" i="16"/>
  <c r="AG32" i="16"/>
  <c r="L140" i="16"/>
  <c r="K140" i="16"/>
  <c r="N50" i="14"/>
  <c r="AG25" i="16"/>
  <c r="AH24" i="16"/>
  <c r="AH34" i="16"/>
  <c r="AG34" i="16"/>
  <c r="AH30" i="16"/>
  <c r="AG30" i="16"/>
  <c r="L32" i="16"/>
  <c r="K32" i="16"/>
  <c r="L88" i="16"/>
  <c r="K88" i="16"/>
  <c r="K3" i="16"/>
  <c r="L3" i="16"/>
  <c r="K458" i="14"/>
  <c r="R24" i="20"/>
  <c r="F25" i="16"/>
  <c r="K717" i="14"/>
  <c r="F155" i="16"/>
  <c r="K713" i="14"/>
  <c r="F153" i="16"/>
  <c r="K780" i="14"/>
  <c r="F186" i="16"/>
  <c r="K626" i="14"/>
  <c r="F109" i="16"/>
  <c r="R38" i="20"/>
  <c r="K638" i="14"/>
  <c r="F115" i="16"/>
  <c r="R39" i="20"/>
  <c r="K801" i="14"/>
  <c r="F197" i="16"/>
  <c r="K797" i="14"/>
  <c r="F195" i="16"/>
  <c r="K600" i="14"/>
  <c r="F96" i="16"/>
  <c r="K655" i="14"/>
  <c r="F124" i="16"/>
  <c r="K651" i="14"/>
  <c r="F122" i="16"/>
  <c r="K482" i="14"/>
  <c r="R26" i="20"/>
  <c r="F37" i="16"/>
  <c r="K492" i="14"/>
  <c r="F42" i="16"/>
  <c r="K549" i="14"/>
  <c r="F71" i="16"/>
  <c r="K545" i="14"/>
  <c r="F69" i="16"/>
  <c r="O78" i="12"/>
  <c r="K564" i="14"/>
  <c r="F78" i="16"/>
  <c r="K468" i="14"/>
  <c r="F30" i="16"/>
  <c r="K768" i="14"/>
  <c r="F180" i="16"/>
  <c r="Y78" i="1"/>
  <c r="U9" i="16"/>
  <c r="U12" i="16"/>
  <c r="AE3" i="16"/>
  <c r="U8" i="16"/>
  <c r="U10" i="16"/>
  <c r="U13" i="16"/>
  <c r="U11" i="16"/>
  <c r="L423" i="14"/>
  <c r="E423" i="14" s="1"/>
  <c r="L424" i="14"/>
  <c r="E424" i="14" s="1"/>
  <c r="K424" i="14" s="1"/>
  <c r="L425" i="14"/>
  <c r="E425" i="14" s="1"/>
  <c r="L426" i="14"/>
  <c r="E426" i="14" s="1"/>
  <c r="K426" i="14" s="1"/>
  <c r="L427" i="14"/>
  <c r="E427" i="14" s="1"/>
  <c r="L428" i="14"/>
  <c r="E428" i="14" s="1"/>
  <c r="K428" i="14" s="1"/>
  <c r="L429" i="14"/>
  <c r="E429" i="14" s="1"/>
  <c r="L430" i="14"/>
  <c r="E430" i="14" s="1"/>
  <c r="K430" i="14" s="1"/>
  <c r="L431" i="14"/>
  <c r="E431" i="14" s="1"/>
  <c r="K431" i="14" s="1"/>
  <c r="L432" i="14"/>
  <c r="E432" i="14" s="1"/>
  <c r="L433" i="14"/>
  <c r="E433" i="14" s="1"/>
  <c r="K433" i="14" s="1"/>
  <c r="L434" i="14"/>
  <c r="E434" i="14" s="1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L120" i="16"/>
  <c r="K120" i="16"/>
  <c r="L14" i="16"/>
  <c r="N29" i="14"/>
  <c r="K14" i="16"/>
  <c r="K13" i="16"/>
  <c r="L13" i="16"/>
  <c r="K72" i="16"/>
  <c r="L72" i="16"/>
  <c r="AH18" i="16"/>
  <c r="L117" i="16"/>
  <c r="K117" i="16"/>
  <c r="O209" i="16"/>
  <c r="O211" i="16" s="1"/>
  <c r="O212" i="16"/>
  <c r="AG2" i="16"/>
  <c r="K49" i="16"/>
  <c r="L49" i="16"/>
  <c r="AG9" i="16"/>
  <c r="K85" i="16"/>
  <c r="L85" i="16"/>
  <c r="AG28" i="16"/>
  <c r="L159" i="16"/>
  <c r="K159" i="16"/>
  <c r="R83" i="12"/>
  <c r="Y61" i="12"/>
  <c r="K124" i="16"/>
  <c r="L124" i="16"/>
  <c r="K97" i="16"/>
  <c r="L97" i="16"/>
  <c r="L115" i="16"/>
  <c r="K115" i="16"/>
  <c r="K50" i="16"/>
  <c r="L50" i="16"/>
  <c r="K99" i="16"/>
  <c r="L99" i="16"/>
  <c r="K172" i="16"/>
  <c r="L172" i="16"/>
  <c r="K136" i="16"/>
  <c r="L136" i="16"/>
  <c r="L28" i="16"/>
  <c r="K28" i="16"/>
  <c r="L19" i="16"/>
  <c r="K19" i="16"/>
  <c r="K434" i="14" l="1"/>
  <c r="R22" i="20"/>
  <c r="F13" i="16"/>
  <c r="Y180" i="16"/>
  <c r="AB180" i="16" s="1"/>
  <c r="G180" i="16"/>
  <c r="Z180" i="16"/>
  <c r="AA180" i="16" s="1"/>
  <c r="J180" i="16"/>
  <c r="P180" i="16"/>
  <c r="Q180" i="16" s="1"/>
  <c r="N180" i="16"/>
  <c r="Y122" i="16"/>
  <c r="R47" i="14"/>
  <c r="G122" i="16"/>
  <c r="N122" i="16"/>
  <c r="P122" i="16"/>
  <c r="Q122" i="16" s="1"/>
  <c r="R122" i="16" s="1"/>
  <c r="Z122" i="16"/>
  <c r="Y96" i="16"/>
  <c r="AB96" i="16" s="1"/>
  <c r="G96" i="16"/>
  <c r="Z96" i="16"/>
  <c r="AA96" i="16" s="1"/>
  <c r="N96" i="16"/>
  <c r="P96" i="16"/>
  <c r="Q96" i="16" s="1"/>
  <c r="R96" i="16" s="1"/>
  <c r="J96" i="16"/>
  <c r="Y197" i="16"/>
  <c r="AB197" i="16" s="1"/>
  <c r="N197" i="16"/>
  <c r="J197" i="16"/>
  <c r="G197" i="16"/>
  <c r="P197" i="16"/>
  <c r="Q197" i="16" s="1"/>
  <c r="R197" i="16" s="1"/>
  <c r="Z197" i="16"/>
  <c r="AA197" i="16" s="1"/>
  <c r="Y186" i="16"/>
  <c r="AB186" i="16" s="1"/>
  <c r="J186" i="16"/>
  <c r="N186" i="16"/>
  <c r="G186" i="16"/>
  <c r="P186" i="16"/>
  <c r="Q186" i="16" s="1"/>
  <c r="R186" i="16" s="1"/>
  <c r="Z186" i="16"/>
  <c r="AA186" i="16" s="1"/>
  <c r="Y155" i="16"/>
  <c r="AB155" i="16" s="1"/>
  <c r="P155" i="16"/>
  <c r="Q155" i="16" s="1"/>
  <c r="R155" i="16" s="1"/>
  <c r="N155" i="16"/>
  <c r="Z155" i="16"/>
  <c r="AA155" i="16" s="1"/>
  <c r="G155" i="16"/>
  <c r="O50" i="14"/>
  <c r="Y204" i="16"/>
  <c r="AB204" i="16" s="1"/>
  <c r="J204" i="16"/>
  <c r="Z204" i="16"/>
  <c r="AA204" i="16" s="1"/>
  <c r="N204" i="16"/>
  <c r="G204" i="16"/>
  <c r="P204" i="16"/>
  <c r="Q204" i="16" s="1"/>
  <c r="R204" i="16" s="1"/>
  <c r="Y160" i="16"/>
  <c r="AB160" i="16" s="1"/>
  <c r="N160" i="16"/>
  <c r="P160" i="16"/>
  <c r="Q160" i="16" s="1"/>
  <c r="R160" i="16" s="1"/>
  <c r="G160" i="16"/>
  <c r="Z160" i="16"/>
  <c r="AA160" i="16" s="1"/>
  <c r="K446" i="14"/>
  <c r="F19" i="16"/>
  <c r="R23" i="20"/>
  <c r="K523" i="14"/>
  <c r="F58" i="16"/>
  <c r="K519" i="14"/>
  <c r="F56" i="16"/>
  <c r="K679" i="14"/>
  <c r="F136" i="16"/>
  <c r="K675" i="14"/>
  <c r="F134" i="16"/>
  <c r="K753" i="14"/>
  <c r="F173" i="16"/>
  <c r="K749" i="14"/>
  <c r="F171" i="16"/>
  <c r="Y179" i="16"/>
  <c r="AB179" i="16" s="1"/>
  <c r="N179" i="16"/>
  <c r="J179" i="16"/>
  <c r="P179" i="16"/>
  <c r="Q179" i="16" s="1"/>
  <c r="R179" i="16" s="1"/>
  <c r="G179" i="16"/>
  <c r="Z179" i="16"/>
  <c r="AA179" i="16" s="1"/>
  <c r="Y29" i="16"/>
  <c r="AB29" i="16" s="1"/>
  <c r="P29" i="16"/>
  <c r="Q29" i="16" s="1"/>
  <c r="Z29" i="16"/>
  <c r="AA29" i="16" s="1"/>
  <c r="N29" i="16"/>
  <c r="G29" i="16"/>
  <c r="J29" i="16"/>
  <c r="Y77" i="16"/>
  <c r="AB77" i="16" s="1"/>
  <c r="N77" i="16"/>
  <c r="Z77" i="16"/>
  <c r="AA77" i="16" s="1"/>
  <c r="P77" i="16"/>
  <c r="Q77" i="16" s="1"/>
  <c r="R77" i="16" s="1"/>
  <c r="G77" i="16"/>
  <c r="K535" i="14"/>
  <c r="F64" i="16"/>
  <c r="K531" i="14"/>
  <c r="F62" i="16"/>
  <c r="R32" i="14"/>
  <c r="Y32" i="16"/>
  <c r="G32" i="16"/>
  <c r="Z32" i="16"/>
  <c r="P32" i="16"/>
  <c r="Q32" i="16" s="1"/>
  <c r="R32" i="16" s="1"/>
  <c r="N32" i="16"/>
  <c r="K650" i="14"/>
  <c r="F121" i="16"/>
  <c r="R40" i="20"/>
  <c r="Y110" i="16"/>
  <c r="R45" i="14"/>
  <c r="J110" i="16"/>
  <c r="N110" i="16"/>
  <c r="P110" i="16"/>
  <c r="Z110" i="16"/>
  <c r="G110" i="16"/>
  <c r="Y106" i="16"/>
  <c r="AB106" i="16" s="1"/>
  <c r="G106" i="16"/>
  <c r="P106" i="16"/>
  <c r="Q106" i="16" s="1"/>
  <c r="Z106" i="16"/>
  <c r="AA106" i="16" s="1"/>
  <c r="J106" i="16"/>
  <c r="N106" i="16"/>
  <c r="Y157" i="16"/>
  <c r="AB157" i="16" s="1"/>
  <c r="Z157" i="16"/>
  <c r="AA157" i="16" s="1"/>
  <c r="N157" i="16"/>
  <c r="P157" i="16"/>
  <c r="Q157" i="16" s="1"/>
  <c r="R157" i="16" s="1"/>
  <c r="G157" i="16"/>
  <c r="Y22" i="16"/>
  <c r="AB22" i="16" s="1"/>
  <c r="P22" i="16"/>
  <c r="Q22" i="16" s="1"/>
  <c r="R22" i="16" s="1"/>
  <c r="Z22" i="16"/>
  <c r="AA22" i="16" s="1"/>
  <c r="G22" i="16"/>
  <c r="N22" i="16"/>
  <c r="K590" i="14"/>
  <c r="R35" i="20"/>
  <c r="F91" i="16"/>
  <c r="K420" i="14"/>
  <c r="F6" i="16"/>
  <c r="Y36" i="16"/>
  <c r="AB36" i="16" s="1"/>
  <c r="G36" i="16"/>
  <c r="J36" i="16"/>
  <c r="Z36" i="16"/>
  <c r="AA36" i="16" s="1"/>
  <c r="P36" i="16"/>
  <c r="Q36" i="16" s="1"/>
  <c r="N36" i="16"/>
  <c r="K609" i="14"/>
  <c r="F101" i="16"/>
  <c r="K605" i="14"/>
  <c r="F99" i="16"/>
  <c r="Y152" i="16"/>
  <c r="R52" i="14"/>
  <c r="Z152" i="16"/>
  <c r="N152" i="16"/>
  <c r="P152" i="16"/>
  <c r="Q152" i="16" s="1"/>
  <c r="R152" i="16" s="1"/>
  <c r="G152" i="16"/>
  <c r="Y24" i="16"/>
  <c r="AB24" i="16" s="1"/>
  <c r="N24" i="16"/>
  <c r="P24" i="16"/>
  <c r="Q24" i="16" s="1"/>
  <c r="R24" i="16" s="1"/>
  <c r="G24" i="16"/>
  <c r="Z24" i="16"/>
  <c r="AA24" i="16" s="1"/>
  <c r="K511" i="14"/>
  <c r="F52" i="16"/>
  <c r="K507" i="14"/>
  <c r="F50" i="16"/>
  <c r="Y159" i="16"/>
  <c r="AB159" i="16" s="1"/>
  <c r="G159" i="16"/>
  <c r="Z159" i="16"/>
  <c r="AA159" i="16" s="1"/>
  <c r="P159" i="16"/>
  <c r="Q159" i="16" s="1"/>
  <c r="R159" i="16" s="1"/>
  <c r="N159" i="16"/>
  <c r="Y169" i="16"/>
  <c r="AB169" i="16" s="1"/>
  <c r="N169" i="16"/>
  <c r="P169" i="16"/>
  <c r="Q169" i="16" s="1"/>
  <c r="R169" i="16" s="1"/>
  <c r="G169" i="16"/>
  <c r="Z169" i="16"/>
  <c r="AA169" i="16" s="1"/>
  <c r="K693" i="14"/>
  <c r="F143" i="16"/>
  <c r="K689" i="14"/>
  <c r="F141" i="16"/>
  <c r="Y190" i="16"/>
  <c r="AB190" i="16" s="1"/>
  <c r="G190" i="16"/>
  <c r="Z190" i="16"/>
  <c r="AA190" i="16" s="1"/>
  <c r="P190" i="16"/>
  <c r="Q190" i="16" s="1"/>
  <c r="R190" i="16" s="1"/>
  <c r="N190" i="16"/>
  <c r="K576" i="14"/>
  <c r="F84" i="16"/>
  <c r="Y192" i="16"/>
  <c r="AB192" i="16" s="1"/>
  <c r="J192" i="16"/>
  <c r="Z192" i="16"/>
  <c r="AA192" i="16" s="1"/>
  <c r="G192" i="16"/>
  <c r="P192" i="16"/>
  <c r="Q192" i="16" s="1"/>
  <c r="N192" i="16"/>
  <c r="K669" i="14"/>
  <c r="F131" i="16"/>
  <c r="K665" i="14"/>
  <c r="F129" i="16"/>
  <c r="Y178" i="16"/>
  <c r="AB178" i="16" s="1"/>
  <c r="Z178" i="16"/>
  <c r="AA178" i="16" s="1"/>
  <c r="P178" i="16"/>
  <c r="Q178" i="16" s="1"/>
  <c r="R178" i="16" s="1"/>
  <c r="G178" i="16"/>
  <c r="N178" i="16"/>
  <c r="Y28" i="16"/>
  <c r="Z28" i="16"/>
  <c r="AA28" i="16" s="1"/>
  <c r="P28" i="16"/>
  <c r="Q28" i="16" s="1"/>
  <c r="R28" i="16" s="1"/>
  <c r="N28" i="16"/>
  <c r="G28" i="16"/>
  <c r="Y76" i="16"/>
  <c r="AB76" i="16" s="1"/>
  <c r="J76" i="16"/>
  <c r="P76" i="16"/>
  <c r="Q76" i="16" s="1"/>
  <c r="N76" i="16"/>
  <c r="Z76" i="16"/>
  <c r="AA76" i="16" s="1"/>
  <c r="G76" i="16"/>
  <c r="Y38" i="16"/>
  <c r="R33" i="14"/>
  <c r="G38" i="16"/>
  <c r="N38" i="16"/>
  <c r="P38" i="16"/>
  <c r="Q38" i="16" s="1"/>
  <c r="R38" i="16" s="1"/>
  <c r="Z38" i="16"/>
  <c r="Y33" i="16"/>
  <c r="AB33" i="16" s="1"/>
  <c r="N33" i="16"/>
  <c r="Z33" i="16"/>
  <c r="AA33" i="16" s="1"/>
  <c r="G33" i="16"/>
  <c r="P33" i="16"/>
  <c r="Q33" i="16" s="1"/>
  <c r="R33" i="16" s="1"/>
  <c r="Y127" i="16"/>
  <c r="AB127" i="16" s="1"/>
  <c r="N127" i="16"/>
  <c r="Z127" i="16"/>
  <c r="AA127" i="16" s="1"/>
  <c r="P127" i="16"/>
  <c r="Q127" i="16" s="1"/>
  <c r="R127" i="16" s="1"/>
  <c r="G127" i="16"/>
  <c r="Q1231" i="4"/>
  <c r="P1230" i="4"/>
  <c r="Y94" i="16"/>
  <c r="AB94" i="16" s="1"/>
  <c r="G94" i="16"/>
  <c r="P94" i="16"/>
  <c r="Q94" i="16" s="1"/>
  <c r="R94" i="16" s="1"/>
  <c r="N94" i="16"/>
  <c r="Z94" i="16"/>
  <c r="AA94" i="16" s="1"/>
  <c r="Y111" i="16"/>
  <c r="AB111" i="16" s="1"/>
  <c r="N111" i="16"/>
  <c r="J111" i="16"/>
  <c r="G111" i="16"/>
  <c r="Z111" i="16"/>
  <c r="AA111" i="16" s="1"/>
  <c r="P111" i="16"/>
  <c r="Q111" i="16" s="1"/>
  <c r="Y107" i="16"/>
  <c r="AB107" i="16" s="1"/>
  <c r="P107" i="16"/>
  <c r="Q107" i="16" s="1"/>
  <c r="N107" i="16"/>
  <c r="G107" i="16"/>
  <c r="J107" i="16"/>
  <c r="Z107" i="16"/>
  <c r="AA107" i="16" s="1"/>
  <c r="K504" i="14"/>
  <c r="F48" i="16"/>
  <c r="Y21" i="16"/>
  <c r="AB21" i="16" s="1"/>
  <c r="P21" i="16"/>
  <c r="Q21" i="16" s="1"/>
  <c r="R21" i="16" s="1"/>
  <c r="N21" i="16"/>
  <c r="G21" i="16"/>
  <c r="Z21" i="16"/>
  <c r="AA21" i="16" s="1"/>
  <c r="Y202" i="16"/>
  <c r="AB202" i="16" s="1"/>
  <c r="G202" i="16"/>
  <c r="P202" i="16"/>
  <c r="Q202" i="16" s="1"/>
  <c r="R202" i="16" s="1"/>
  <c r="N202" i="16"/>
  <c r="Z202" i="16"/>
  <c r="AA202" i="16" s="1"/>
  <c r="Y78" i="16"/>
  <c r="AB78" i="16" s="1"/>
  <c r="N78" i="16"/>
  <c r="P78" i="16"/>
  <c r="Q78" i="16" s="1"/>
  <c r="R78" i="16" s="1"/>
  <c r="J78" i="16"/>
  <c r="G78" i="16"/>
  <c r="Z78" i="16"/>
  <c r="AA78" i="16" s="1"/>
  <c r="K429" i="14"/>
  <c r="F11" i="16"/>
  <c r="K425" i="14"/>
  <c r="F9" i="16"/>
  <c r="Y71" i="16"/>
  <c r="AB71" i="16" s="1"/>
  <c r="Z71" i="16"/>
  <c r="AA71" i="16" s="1"/>
  <c r="P71" i="16"/>
  <c r="Q71" i="16" s="1"/>
  <c r="R71" i="16" s="1"/>
  <c r="G71" i="16"/>
  <c r="N71" i="16"/>
  <c r="J71" i="16"/>
  <c r="Y37" i="16"/>
  <c r="AB37" i="16" s="1"/>
  <c r="P37" i="16"/>
  <c r="Q37" i="16" s="1"/>
  <c r="R37" i="16" s="1"/>
  <c r="N37" i="16"/>
  <c r="G37" i="16"/>
  <c r="Z37" i="16"/>
  <c r="AA37" i="16" s="1"/>
  <c r="K441" i="14"/>
  <c r="F17" i="16"/>
  <c r="K437" i="14"/>
  <c r="F15" i="16"/>
  <c r="Y191" i="16"/>
  <c r="AB191" i="16" s="1"/>
  <c r="Z191" i="16"/>
  <c r="AA191" i="16" s="1"/>
  <c r="G191" i="16"/>
  <c r="N191" i="16"/>
  <c r="P191" i="16"/>
  <c r="Q191" i="16" s="1"/>
  <c r="R191" i="16" s="1"/>
  <c r="K530" i="14"/>
  <c r="R30" i="20"/>
  <c r="F61" i="16"/>
  <c r="K686" i="14"/>
  <c r="F139" i="16"/>
  <c r="R43" i="20"/>
  <c r="K756" i="14"/>
  <c r="F174" i="16"/>
  <c r="O27" i="14"/>
  <c r="P29" i="14"/>
  <c r="Y39" i="16"/>
  <c r="AB39" i="16" s="1"/>
  <c r="P39" i="16"/>
  <c r="Q39" i="16" s="1"/>
  <c r="R39" i="16" s="1"/>
  <c r="N39" i="16"/>
  <c r="Z39" i="16"/>
  <c r="AA39" i="16" s="1"/>
  <c r="G39" i="16"/>
  <c r="K542" i="14"/>
  <c r="F67" i="16"/>
  <c r="R31" i="20"/>
  <c r="K645" i="14"/>
  <c r="F119" i="16"/>
  <c r="K641" i="14"/>
  <c r="F117" i="16"/>
  <c r="Y93" i="16"/>
  <c r="AB93" i="16" s="1"/>
  <c r="G93" i="16"/>
  <c r="Z93" i="16"/>
  <c r="AA93" i="16" s="1"/>
  <c r="J93" i="16"/>
  <c r="N93" i="16"/>
  <c r="P93" i="16"/>
  <c r="Q93" i="16" s="1"/>
  <c r="R93" i="16" s="1"/>
  <c r="Y199" i="16"/>
  <c r="AB199" i="16" s="1"/>
  <c r="Z199" i="16"/>
  <c r="AA199" i="16" s="1"/>
  <c r="P199" i="16"/>
  <c r="Q199" i="16" s="1"/>
  <c r="R199" i="16" s="1"/>
  <c r="G199" i="16"/>
  <c r="N199" i="16"/>
  <c r="Y185" i="16"/>
  <c r="AB185" i="16" s="1"/>
  <c r="G185" i="16"/>
  <c r="J185" i="16"/>
  <c r="P185" i="16"/>
  <c r="Q185" i="16" s="1"/>
  <c r="Z185" i="16"/>
  <c r="AA185" i="16" s="1"/>
  <c r="N185" i="16"/>
  <c r="Y203" i="16"/>
  <c r="AB203" i="16" s="1"/>
  <c r="P203" i="16"/>
  <c r="Q203" i="16" s="1"/>
  <c r="R203" i="16" s="1"/>
  <c r="Z203" i="16"/>
  <c r="AA203" i="16" s="1"/>
  <c r="G203" i="16"/>
  <c r="N203" i="16"/>
  <c r="Y165" i="16"/>
  <c r="AB165" i="16" s="1"/>
  <c r="P165" i="16"/>
  <c r="Q165" i="16" s="1"/>
  <c r="R165" i="16" s="1"/>
  <c r="G165" i="16"/>
  <c r="N165" i="16"/>
  <c r="Z165" i="16"/>
  <c r="AA165" i="16" s="1"/>
  <c r="Y193" i="16"/>
  <c r="AB193" i="16" s="1"/>
  <c r="Z193" i="16"/>
  <c r="AA193" i="16" s="1"/>
  <c r="G193" i="16"/>
  <c r="P193" i="16"/>
  <c r="Q193" i="16" s="1"/>
  <c r="R193" i="16" s="1"/>
  <c r="N193" i="16"/>
  <c r="K585" i="14"/>
  <c r="F89" i="16"/>
  <c r="K581" i="14"/>
  <c r="F87" i="16"/>
  <c r="K415" i="14"/>
  <c r="F4" i="16"/>
  <c r="K411" i="14"/>
  <c r="F2" i="16"/>
  <c r="Y68" i="16"/>
  <c r="R38" i="14"/>
  <c r="Z68" i="16"/>
  <c r="P68" i="16"/>
  <c r="Q68" i="16" s="1"/>
  <c r="R68" i="16" s="1"/>
  <c r="N68" i="16"/>
  <c r="G68" i="16"/>
  <c r="Y43" i="16"/>
  <c r="AB43" i="16" s="1"/>
  <c r="Z43" i="16"/>
  <c r="AA43" i="16" s="1"/>
  <c r="N43" i="16"/>
  <c r="P43" i="16"/>
  <c r="Q43" i="16" s="1"/>
  <c r="R43" i="16" s="1"/>
  <c r="G43" i="16"/>
  <c r="Y125" i="16"/>
  <c r="AB125" i="16" s="1"/>
  <c r="P125" i="16"/>
  <c r="Q125" i="16" s="1"/>
  <c r="G125" i="16"/>
  <c r="J125" i="16"/>
  <c r="N125" i="16"/>
  <c r="Z125" i="16"/>
  <c r="AA125" i="16" s="1"/>
  <c r="K612" i="14"/>
  <c r="F102" i="16"/>
  <c r="R59" i="14"/>
  <c r="Y194" i="16"/>
  <c r="N194" i="16"/>
  <c r="P194" i="16"/>
  <c r="Q194" i="16" s="1"/>
  <c r="R194" i="16" s="1"/>
  <c r="G194" i="16"/>
  <c r="Z194" i="16"/>
  <c r="Y114" i="16"/>
  <c r="AB114" i="16" s="1"/>
  <c r="N114" i="16"/>
  <c r="Z114" i="16"/>
  <c r="AA114" i="16" s="1"/>
  <c r="P114" i="16"/>
  <c r="Q114" i="16" s="1"/>
  <c r="J114" i="16"/>
  <c r="G114" i="16"/>
  <c r="Y105" i="16"/>
  <c r="AB105" i="16" s="1"/>
  <c r="Z105" i="16"/>
  <c r="AA105" i="16" s="1"/>
  <c r="P105" i="16"/>
  <c r="Q105" i="16" s="1"/>
  <c r="R105" i="16" s="1"/>
  <c r="G105" i="16"/>
  <c r="J105" i="16"/>
  <c r="N105" i="16"/>
  <c r="Y187" i="16"/>
  <c r="AB187" i="16" s="1"/>
  <c r="G187" i="16"/>
  <c r="Z187" i="16"/>
  <c r="AA187" i="16" s="1"/>
  <c r="N187" i="16"/>
  <c r="P187" i="16"/>
  <c r="Q187" i="16" s="1"/>
  <c r="R187" i="16" s="1"/>
  <c r="K518" i="14"/>
  <c r="R29" i="20"/>
  <c r="F55" i="16"/>
  <c r="K696" i="14"/>
  <c r="F144" i="16"/>
  <c r="K571" i="14"/>
  <c r="F82" i="16"/>
  <c r="K567" i="14"/>
  <c r="F80" i="16"/>
  <c r="K672" i="14"/>
  <c r="F132" i="16"/>
  <c r="U78" i="12"/>
  <c r="R79" i="12"/>
  <c r="K499" i="14"/>
  <c r="F46" i="16"/>
  <c r="K495" i="14"/>
  <c r="F44" i="16"/>
  <c r="Y182" i="16"/>
  <c r="R57" i="14"/>
  <c r="N182" i="16"/>
  <c r="Z182" i="16"/>
  <c r="J182" i="16"/>
  <c r="P182" i="16"/>
  <c r="Q182" i="16" s="1"/>
  <c r="G182" i="16"/>
  <c r="Y156" i="16"/>
  <c r="AB156" i="16" s="1"/>
  <c r="J156" i="16"/>
  <c r="N156" i="16"/>
  <c r="P156" i="16"/>
  <c r="Q156" i="16" s="1"/>
  <c r="Z156" i="16"/>
  <c r="AA156" i="16" s="1"/>
  <c r="G156" i="16"/>
  <c r="Y164" i="16"/>
  <c r="R54" i="14"/>
  <c r="N164" i="16"/>
  <c r="Z164" i="16"/>
  <c r="P164" i="16"/>
  <c r="Q164" i="16" s="1"/>
  <c r="R164" i="16" s="1"/>
  <c r="G164" i="16"/>
  <c r="U146" i="16"/>
  <c r="U149" i="16"/>
  <c r="U150" i="16"/>
  <c r="U151" i="16"/>
  <c r="U148" i="16"/>
  <c r="U147" i="16"/>
  <c r="AE26" i="1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L699" i="14"/>
  <c r="E699" i="14" s="1"/>
  <c r="L700" i="14"/>
  <c r="E700" i="14" s="1"/>
  <c r="K700" i="14" s="1"/>
  <c r="L701" i="14"/>
  <c r="E701" i="14" s="1"/>
  <c r="L702" i="14"/>
  <c r="E702" i="14" s="1"/>
  <c r="K702" i="14" s="1"/>
  <c r="L703" i="14"/>
  <c r="E703" i="14" s="1"/>
  <c r="L704" i="14"/>
  <c r="E704" i="14" s="1"/>
  <c r="K704" i="14" s="1"/>
  <c r="L705" i="14"/>
  <c r="E705" i="14" s="1"/>
  <c r="L706" i="14"/>
  <c r="E706" i="14" s="1"/>
  <c r="K706" i="14" s="1"/>
  <c r="L707" i="14"/>
  <c r="E707" i="14" s="1"/>
  <c r="K707" i="14" s="1"/>
  <c r="L708" i="14"/>
  <c r="E708" i="14" s="1"/>
  <c r="L709" i="14"/>
  <c r="E709" i="14" s="1"/>
  <c r="K709" i="14" s="1"/>
  <c r="L710" i="14"/>
  <c r="E710" i="14" s="1"/>
  <c r="O29" i="14"/>
  <c r="Y30" i="16"/>
  <c r="AB30" i="16" s="1"/>
  <c r="J30" i="16"/>
  <c r="Z30" i="16"/>
  <c r="AA30" i="16" s="1"/>
  <c r="P30" i="16"/>
  <c r="Q30" i="16" s="1"/>
  <c r="R30" i="16" s="1"/>
  <c r="G30" i="16"/>
  <c r="N30" i="16"/>
  <c r="T78" i="12"/>
  <c r="V78" i="12"/>
  <c r="Y124" i="16"/>
  <c r="AB124" i="16" s="1"/>
  <c r="P124" i="16"/>
  <c r="Q124" i="16" s="1"/>
  <c r="R124" i="16" s="1"/>
  <c r="G124" i="16"/>
  <c r="Z124" i="16"/>
  <c r="AA124" i="16" s="1"/>
  <c r="N124" i="16"/>
  <c r="Y195" i="16"/>
  <c r="AB195" i="16" s="1"/>
  <c r="P195" i="16"/>
  <c r="Q195" i="16" s="1"/>
  <c r="J195" i="16"/>
  <c r="Z195" i="16"/>
  <c r="AA195" i="16" s="1"/>
  <c r="N195" i="16"/>
  <c r="G195" i="16"/>
  <c r="Y109" i="16"/>
  <c r="AB109" i="16" s="1"/>
  <c r="J109" i="16"/>
  <c r="G109" i="16"/>
  <c r="Z109" i="16"/>
  <c r="AA109" i="16" s="1"/>
  <c r="P109" i="16"/>
  <c r="Q109" i="16" s="1"/>
  <c r="N109" i="16"/>
  <c r="Y153" i="16"/>
  <c r="AB153" i="16" s="1"/>
  <c r="G153" i="16"/>
  <c r="P153" i="16"/>
  <c r="Q153" i="16" s="1"/>
  <c r="R153" i="16" s="1"/>
  <c r="N153" i="16"/>
  <c r="Z153" i="16"/>
  <c r="AA153" i="16" s="1"/>
  <c r="Y25" i="16"/>
  <c r="AB25" i="16" s="1"/>
  <c r="G25" i="16"/>
  <c r="Z25" i="16"/>
  <c r="AA25" i="16" s="1"/>
  <c r="P25" i="16"/>
  <c r="Q25" i="16" s="1"/>
  <c r="R25" i="16" s="1"/>
  <c r="N25" i="16"/>
  <c r="Y158" i="16"/>
  <c r="R53" i="14"/>
  <c r="Z158" i="16"/>
  <c r="G158" i="16"/>
  <c r="N158" i="16"/>
  <c r="P158" i="16"/>
  <c r="Q158" i="16" s="1"/>
  <c r="R158" i="16" s="1"/>
  <c r="Y168" i="16"/>
  <c r="AB168" i="16" s="1"/>
  <c r="N168" i="16"/>
  <c r="P168" i="16"/>
  <c r="Q168" i="16" s="1"/>
  <c r="J168" i="16"/>
  <c r="Z168" i="16"/>
  <c r="AA168" i="16" s="1"/>
  <c r="G168" i="16"/>
  <c r="K444" i="14"/>
  <c r="F18" i="16"/>
  <c r="K525" i="14"/>
  <c r="F59" i="16"/>
  <c r="K521" i="14"/>
  <c r="F57" i="16"/>
  <c r="O30" i="14"/>
  <c r="K681" i="14"/>
  <c r="F137" i="16"/>
  <c r="K677" i="14"/>
  <c r="F135" i="16"/>
  <c r="K751" i="14"/>
  <c r="F172" i="16"/>
  <c r="K747" i="14"/>
  <c r="F170" i="16"/>
  <c r="Y177" i="16"/>
  <c r="AB177" i="16" s="1"/>
  <c r="P177" i="16"/>
  <c r="Q177" i="16" s="1"/>
  <c r="R177" i="16" s="1"/>
  <c r="N177" i="16"/>
  <c r="Z177" i="16"/>
  <c r="AA177" i="16" s="1"/>
  <c r="G177" i="16"/>
  <c r="Y27" i="16"/>
  <c r="AB27" i="16" s="1"/>
  <c r="P27" i="16"/>
  <c r="Q27" i="16" s="1"/>
  <c r="R27" i="16" s="1"/>
  <c r="Z27" i="16"/>
  <c r="AA27" i="16" s="1"/>
  <c r="N27" i="16"/>
  <c r="G27" i="16"/>
  <c r="Y75" i="16"/>
  <c r="AB75" i="16" s="1"/>
  <c r="P75" i="16"/>
  <c r="Q75" i="16" s="1"/>
  <c r="J75" i="16"/>
  <c r="G75" i="16"/>
  <c r="Z75" i="16"/>
  <c r="AA75" i="16" s="1"/>
  <c r="N75" i="16"/>
  <c r="Y73" i="16"/>
  <c r="AB73" i="16" s="1"/>
  <c r="Z73" i="16"/>
  <c r="AA73" i="16" s="1"/>
  <c r="G73" i="16"/>
  <c r="P73" i="16"/>
  <c r="Q73" i="16" s="1"/>
  <c r="R73" i="16" s="1"/>
  <c r="N73" i="16"/>
  <c r="K537" i="14"/>
  <c r="F65" i="16"/>
  <c r="K533" i="14"/>
  <c r="F63" i="16"/>
  <c r="Y34" i="16"/>
  <c r="AB34" i="16" s="1"/>
  <c r="Z34" i="16"/>
  <c r="AA34" i="16" s="1"/>
  <c r="P34" i="16"/>
  <c r="Q34" i="16" s="1"/>
  <c r="R34" i="16" s="1"/>
  <c r="N34" i="16"/>
  <c r="G34" i="16"/>
  <c r="K648" i="14"/>
  <c r="F120" i="16"/>
  <c r="Y112" i="16"/>
  <c r="AB112" i="16" s="1"/>
  <c r="G112" i="16"/>
  <c r="N112" i="16"/>
  <c r="Z112" i="16"/>
  <c r="AA112" i="16" s="1"/>
  <c r="P112" i="16"/>
  <c r="Q112" i="16" s="1"/>
  <c r="R112" i="16" s="1"/>
  <c r="R30" i="14"/>
  <c r="Y20" i="16"/>
  <c r="Z20" i="16"/>
  <c r="N20" i="16"/>
  <c r="G20" i="16"/>
  <c r="P20" i="16"/>
  <c r="Q20" i="16" s="1"/>
  <c r="R20" i="16" s="1"/>
  <c r="K588" i="14"/>
  <c r="F90" i="16"/>
  <c r="K422" i="14"/>
  <c r="F7" i="16"/>
  <c r="R21" i="20"/>
  <c r="Y79" i="16"/>
  <c r="AB79" i="16" s="1"/>
  <c r="N79" i="16"/>
  <c r="P79" i="16"/>
  <c r="Q79" i="16" s="1"/>
  <c r="R79" i="16" s="1"/>
  <c r="G79" i="16"/>
  <c r="Z79" i="16"/>
  <c r="AA79" i="16" s="1"/>
  <c r="K607" i="14"/>
  <c r="F100" i="16"/>
  <c r="K603" i="14"/>
  <c r="F98" i="16"/>
  <c r="R36" i="20"/>
  <c r="Y154" i="16"/>
  <c r="AB154" i="16" s="1"/>
  <c r="N154" i="16"/>
  <c r="P154" i="16"/>
  <c r="Q154" i="16" s="1"/>
  <c r="R154" i="16" s="1"/>
  <c r="Z154" i="16"/>
  <c r="AA154" i="16" s="1"/>
  <c r="G154" i="16"/>
  <c r="K513" i="14"/>
  <c r="F53" i="16"/>
  <c r="K509" i="14"/>
  <c r="F51" i="16"/>
  <c r="Y161" i="16"/>
  <c r="AB161" i="16" s="1"/>
  <c r="P161" i="16"/>
  <c r="Q161" i="16" s="1"/>
  <c r="R161" i="16" s="1"/>
  <c r="G161" i="16"/>
  <c r="N161" i="16"/>
  <c r="Z161" i="16"/>
  <c r="AA161" i="16" s="1"/>
  <c r="K691" i="14"/>
  <c r="F142" i="16"/>
  <c r="K687" i="14"/>
  <c r="F140" i="16"/>
  <c r="R58" i="14"/>
  <c r="Y188" i="16"/>
  <c r="N188" i="16"/>
  <c r="G188" i="16"/>
  <c r="Z188" i="16"/>
  <c r="P188" i="16"/>
  <c r="Q188" i="16" s="1"/>
  <c r="R188" i="16" s="1"/>
  <c r="K578" i="14"/>
  <c r="F85" i="16"/>
  <c r="R34" i="20"/>
  <c r="O46" i="14"/>
  <c r="K667" i="14"/>
  <c r="F130" i="16"/>
  <c r="K663" i="14"/>
  <c r="F128" i="16"/>
  <c r="Y176" i="16"/>
  <c r="R56" i="14"/>
  <c r="P176" i="16"/>
  <c r="Q176" i="16" s="1"/>
  <c r="R176" i="16" s="1"/>
  <c r="G176" i="16"/>
  <c r="N176" i="16"/>
  <c r="Z176" i="16"/>
  <c r="Y26" i="16"/>
  <c r="AB26" i="16" s="1"/>
  <c r="R31" i="14"/>
  <c r="G26" i="16"/>
  <c r="P26" i="16"/>
  <c r="Q26" i="16" s="1"/>
  <c r="R26" i="16" s="1"/>
  <c r="Z26" i="16"/>
  <c r="N26" i="16"/>
  <c r="Y74" i="16"/>
  <c r="R39" i="14"/>
  <c r="Z74" i="16"/>
  <c r="N74" i="16"/>
  <c r="P74" i="16"/>
  <c r="Q74" i="16" s="1"/>
  <c r="R74" i="16" s="1"/>
  <c r="G74" i="16"/>
  <c r="Y72" i="16"/>
  <c r="AB72" i="16" s="1"/>
  <c r="G72" i="16"/>
  <c r="Z72" i="16"/>
  <c r="AA72" i="16" s="1"/>
  <c r="P72" i="16"/>
  <c r="Q72" i="16" s="1"/>
  <c r="R72" i="16" s="1"/>
  <c r="N72" i="16"/>
  <c r="Y40" i="16"/>
  <c r="AB40" i="16" s="1"/>
  <c r="G40" i="16"/>
  <c r="P40" i="16"/>
  <c r="Q40" i="16" s="1"/>
  <c r="R40" i="16" s="1"/>
  <c r="N40" i="16"/>
  <c r="Z40" i="16"/>
  <c r="AA40" i="16" s="1"/>
  <c r="Y35" i="16"/>
  <c r="AB35" i="16" s="1"/>
  <c r="N35" i="16"/>
  <c r="P35" i="16"/>
  <c r="Q35" i="16" s="1"/>
  <c r="R35" i="16" s="1"/>
  <c r="G35" i="16"/>
  <c r="Z35" i="16"/>
  <c r="AA35" i="16" s="1"/>
  <c r="Y92" i="16"/>
  <c r="R42" i="14"/>
  <c r="Z92" i="16"/>
  <c r="G92" i="16"/>
  <c r="N92" i="16"/>
  <c r="J92" i="16"/>
  <c r="P92" i="16"/>
  <c r="Q92" i="16" s="1"/>
  <c r="Y198" i="16"/>
  <c r="AB198" i="16" s="1"/>
  <c r="P198" i="16"/>
  <c r="Q198" i="16" s="1"/>
  <c r="Z198" i="16"/>
  <c r="AA198" i="16" s="1"/>
  <c r="G198" i="16"/>
  <c r="J198" i="16"/>
  <c r="N198" i="16"/>
  <c r="Y113" i="16"/>
  <c r="AB113" i="16" s="1"/>
  <c r="P113" i="16"/>
  <c r="Q113" i="16" s="1"/>
  <c r="R113" i="16" s="1"/>
  <c r="N113" i="16"/>
  <c r="J113" i="16"/>
  <c r="Z113" i="16"/>
  <c r="AA113" i="16" s="1"/>
  <c r="G113" i="16"/>
  <c r="K506" i="14"/>
  <c r="R28" i="20"/>
  <c r="F49" i="16"/>
  <c r="Y23" i="16"/>
  <c r="AB23" i="16" s="1"/>
  <c r="G23" i="16"/>
  <c r="Z23" i="16"/>
  <c r="AA23" i="16" s="1"/>
  <c r="P23" i="16"/>
  <c r="Q23" i="16" s="1"/>
  <c r="R23" i="16" s="1"/>
  <c r="N23" i="16"/>
  <c r="F210" i="16"/>
  <c r="R60" i="14"/>
  <c r="Y200" i="16"/>
  <c r="N200" i="16"/>
  <c r="P200" i="16"/>
  <c r="Q200" i="16" s="1"/>
  <c r="R200" i="16" s="1"/>
  <c r="G200" i="16"/>
  <c r="Z200" i="16"/>
  <c r="Y163" i="16"/>
  <c r="AB163" i="16" s="1"/>
  <c r="P163" i="16"/>
  <c r="Q163" i="16" s="1"/>
  <c r="R163" i="16" s="1"/>
  <c r="G163" i="16"/>
  <c r="Z163" i="16"/>
  <c r="AA163" i="16" s="1"/>
  <c r="N163" i="16"/>
  <c r="K432" i="14"/>
  <c r="F12" i="16"/>
  <c r="U83" i="12"/>
  <c r="R84" i="12"/>
  <c r="K427" i="14"/>
  <c r="F10" i="16"/>
  <c r="K423" i="14"/>
  <c r="F8" i="16"/>
  <c r="Y69" i="16"/>
  <c r="AB69" i="16" s="1"/>
  <c r="N69" i="16"/>
  <c r="G69" i="16"/>
  <c r="Z69" i="16"/>
  <c r="AA69" i="16" s="1"/>
  <c r="J69" i="16"/>
  <c r="P69" i="16"/>
  <c r="Q69" i="16" s="1"/>
  <c r="Y42" i="16"/>
  <c r="AB42" i="16" s="1"/>
  <c r="P42" i="16"/>
  <c r="Q42" i="16" s="1"/>
  <c r="G42" i="16"/>
  <c r="Z42" i="16"/>
  <c r="AA42" i="16" s="1"/>
  <c r="J42" i="16"/>
  <c r="N42" i="16"/>
  <c r="Y115" i="16"/>
  <c r="AB115" i="16" s="1"/>
  <c r="G115" i="16"/>
  <c r="N115" i="16"/>
  <c r="Z115" i="16"/>
  <c r="AA115" i="16" s="1"/>
  <c r="P115" i="16"/>
  <c r="Q115" i="16" s="1"/>
  <c r="R115" i="16" s="1"/>
  <c r="K439" i="14"/>
  <c r="F16" i="16"/>
  <c r="K435" i="14"/>
  <c r="F14" i="16"/>
  <c r="Y189" i="16"/>
  <c r="AB189" i="16" s="1"/>
  <c r="P189" i="16"/>
  <c r="Q189" i="16" s="1"/>
  <c r="N189" i="16"/>
  <c r="G189" i="16"/>
  <c r="Z189" i="16"/>
  <c r="AA189" i="16" s="1"/>
  <c r="J189" i="16"/>
  <c r="K528" i="14"/>
  <c r="F60" i="16"/>
  <c r="K684" i="14"/>
  <c r="F138" i="16"/>
  <c r="K758" i="14"/>
  <c r="R49" i="20"/>
  <c r="F175" i="16"/>
  <c r="Y41" i="16"/>
  <c r="AB41" i="16" s="1"/>
  <c r="G41" i="16"/>
  <c r="J41" i="16"/>
  <c r="P41" i="16"/>
  <c r="Q41" i="16" s="1"/>
  <c r="N41" i="16"/>
  <c r="Z41" i="16"/>
  <c r="AA41" i="16" s="1"/>
  <c r="K540" i="14"/>
  <c r="F66" i="16"/>
  <c r="K643" i="14"/>
  <c r="F118" i="16"/>
  <c r="K639" i="14"/>
  <c r="F116" i="16"/>
  <c r="Y126" i="16"/>
  <c r="AB126" i="16" s="1"/>
  <c r="J126" i="16"/>
  <c r="Z126" i="16"/>
  <c r="AA126" i="16" s="1"/>
  <c r="N126" i="16"/>
  <c r="P126" i="16"/>
  <c r="Q126" i="16" s="1"/>
  <c r="G126" i="16"/>
  <c r="Y95" i="16"/>
  <c r="AB95" i="16" s="1"/>
  <c r="G95" i="16"/>
  <c r="P95" i="16"/>
  <c r="Q95" i="16" s="1"/>
  <c r="R95" i="16" s="1"/>
  <c r="Z95" i="16"/>
  <c r="AA95" i="16" s="1"/>
  <c r="N95" i="16"/>
  <c r="Y183" i="16"/>
  <c r="AB183" i="16" s="1"/>
  <c r="Z183" i="16"/>
  <c r="AA183" i="16" s="1"/>
  <c r="P183" i="16"/>
  <c r="Q183" i="16" s="1"/>
  <c r="J183" i="16"/>
  <c r="G183" i="16"/>
  <c r="N183" i="16"/>
  <c r="Y201" i="16"/>
  <c r="AB201" i="16" s="1"/>
  <c r="P201" i="16"/>
  <c r="Q201" i="16" s="1"/>
  <c r="R201" i="16" s="1"/>
  <c r="Z201" i="16"/>
  <c r="AA201" i="16" s="1"/>
  <c r="N201" i="16"/>
  <c r="G201" i="16"/>
  <c r="Y162" i="16"/>
  <c r="AB162" i="16" s="1"/>
  <c r="N162" i="16"/>
  <c r="G162" i="16"/>
  <c r="P162" i="16"/>
  <c r="Q162" i="16" s="1"/>
  <c r="J162" i="16"/>
  <c r="Z162" i="16"/>
  <c r="AA162" i="16" s="1"/>
  <c r="Y167" i="16"/>
  <c r="AB167" i="16" s="1"/>
  <c r="Z167" i="16"/>
  <c r="AA167" i="16" s="1"/>
  <c r="J167" i="16"/>
  <c r="N167" i="16"/>
  <c r="P167" i="16"/>
  <c r="Q167" i="16" s="1"/>
  <c r="G167" i="16"/>
  <c r="K583" i="14"/>
  <c r="F88" i="16"/>
  <c r="K579" i="14"/>
  <c r="F86" i="16"/>
  <c r="Y181" i="16"/>
  <c r="AB181" i="16" s="1"/>
  <c r="P181" i="16"/>
  <c r="Q181" i="16" s="1"/>
  <c r="R181" i="16" s="1"/>
  <c r="G181" i="16"/>
  <c r="N181" i="16"/>
  <c r="Z181" i="16"/>
  <c r="AA181" i="16" s="1"/>
  <c r="Y31" i="16"/>
  <c r="AB31" i="16" s="1"/>
  <c r="P31" i="16"/>
  <c r="Q31" i="16" s="1"/>
  <c r="R31" i="16" s="1"/>
  <c r="G31" i="16"/>
  <c r="Z31" i="16"/>
  <c r="AA31" i="16" s="1"/>
  <c r="N31" i="16"/>
  <c r="K417" i="14"/>
  <c r="F5" i="16"/>
  <c r="K413" i="14"/>
  <c r="F3" i="16"/>
  <c r="Y70" i="16"/>
  <c r="AB70" i="16" s="1"/>
  <c r="N70" i="16"/>
  <c r="Z70" i="16"/>
  <c r="AA70" i="16" s="1"/>
  <c r="P70" i="16"/>
  <c r="Q70" i="16" s="1"/>
  <c r="R70" i="16" s="1"/>
  <c r="G70" i="16"/>
  <c r="Y123" i="16"/>
  <c r="AB123" i="16" s="1"/>
  <c r="P123" i="16"/>
  <c r="Q123" i="16" s="1"/>
  <c r="R123" i="16" s="1"/>
  <c r="G123" i="16"/>
  <c r="N123" i="16"/>
  <c r="Z123" i="16"/>
  <c r="AA123" i="16" s="1"/>
  <c r="K614" i="14"/>
  <c r="R37" i="20"/>
  <c r="F103" i="16"/>
  <c r="Y97" i="16"/>
  <c r="AB97" i="16" s="1"/>
  <c r="P97" i="16"/>
  <c r="Q97" i="16" s="1"/>
  <c r="R97" i="16" s="1"/>
  <c r="G97" i="16"/>
  <c r="N97" i="16"/>
  <c r="Z97" i="16"/>
  <c r="AA97" i="16" s="1"/>
  <c r="Y196" i="16"/>
  <c r="AB196" i="16" s="1"/>
  <c r="Z196" i="16"/>
  <c r="AA196" i="16" s="1"/>
  <c r="J196" i="16"/>
  <c r="G196" i="16"/>
  <c r="N196" i="16"/>
  <c r="P196" i="16"/>
  <c r="Q196" i="16" s="1"/>
  <c r="Y104" i="16"/>
  <c r="R44" i="14"/>
  <c r="P104" i="16"/>
  <c r="Q104" i="16" s="1"/>
  <c r="N104" i="16"/>
  <c r="G104" i="16"/>
  <c r="Z104" i="16"/>
  <c r="J104" i="16"/>
  <c r="Y108" i="16"/>
  <c r="AB108" i="16" s="1"/>
  <c r="J108" i="16"/>
  <c r="Z108" i="16"/>
  <c r="AA108" i="16" s="1"/>
  <c r="G108" i="16"/>
  <c r="P108" i="16"/>
  <c r="Q108" i="16" s="1"/>
  <c r="N108" i="16"/>
  <c r="K516" i="14"/>
  <c r="F54" i="16"/>
  <c r="K698" i="14"/>
  <c r="R44" i="20"/>
  <c r="F145" i="16"/>
  <c r="K573" i="14"/>
  <c r="F83" i="16"/>
  <c r="K569" i="14"/>
  <c r="F81" i="16"/>
  <c r="O28" i="14"/>
  <c r="P30" i="14"/>
  <c r="K674" i="14"/>
  <c r="R42" i="20"/>
  <c r="F133" i="16"/>
  <c r="K501" i="14"/>
  <c r="F47" i="16"/>
  <c r="K497" i="14"/>
  <c r="F45" i="16"/>
  <c r="Y184" i="16"/>
  <c r="AB184" i="16" s="1"/>
  <c r="N184" i="16"/>
  <c r="J184" i="16"/>
  <c r="P184" i="16"/>
  <c r="Q184" i="16" s="1"/>
  <c r="R184" i="16" s="1"/>
  <c r="G184" i="16"/>
  <c r="Z184" i="16"/>
  <c r="AA184" i="16" s="1"/>
  <c r="Y166" i="16"/>
  <c r="AB166" i="16" s="1"/>
  <c r="G166" i="16"/>
  <c r="Z166" i="16"/>
  <c r="AA166" i="16" s="1"/>
  <c r="N166" i="16"/>
  <c r="P166" i="16"/>
  <c r="Q166" i="16" s="1"/>
  <c r="R166" i="16" s="1"/>
  <c r="R42" i="16" l="1"/>
  <c r="R92" i="16"/>
  <c r="R168" i="16"/>
  <c r="R109" i="16"/>
  <c r="R36" i="16"/>
  <c r="R125" i="16"/>
  <c r="R108" i="16"/>
  <c r="R196" i="16"/>
  <c r="R41" i="16"/>
  <c r="R69" i="16"/>
  <c r="R198" i="16"/>
  <c r="R75" i="16"/>
  <c r="R106" i="16"/>
  <c r="Y116" i="16"/>
  <c r="R46" i="14"/>
  <c r="G116" i="16"/>
  <c r="N116" i="16"/>
  <c r="Z116" i="16"/>
  <c r="P116" i="16"/>
  <c r="Q116" i="16" s="1"/>
  <c r="R116" i="16" s="1"/>
  <c r="K184" i="16"/>
  <c r="L184" i="16"/>
  <c r="Y81" i="16"/>
  <c r="AB81" i="16" s="1"/>
  <c r="G81" i="16"/>
  <c r="Z81" i="16"/>
  <c r="AA81" i="16" s="1"/>
  <c r="P81" i="16"/>
  <c r="Q81" i="16" s="1"/>
  <c r="R81" i="16" s="1"/>
  <c r="N81" i="16"/>
  <c r="R41" i="14"/>
  <c r="Y86" i="16"/>
  <c r="P86" i="16"/>
  <c r="Q86" i="16" s="1"/>
  <c r="R86" i="16" s="1"/>
  <c r="N86" i="16"/>
  <c r="Z86" i="16"/>
  <c r="G86" i="16"/>
  <c r="R162" i="16"/>
  <c r="R183" i="16"/>
  <c r="K126" i="16"/>
  <c r="L126" i="16"/>
  <c r="Y8" i="16"/>
  <c r="R28" i="14"/>
  <c r="P8" i="16"/>
  <c r="Q8" i="16" s="1"/>
  <c r="R8" i="16" s="1"/>
  <c r="G8" i="16"/>
  <c r="N8" i="16"/>
  <c r="Z8" i="16"/>
  <c r="AJ17" i="16"/>
  <c r="AA92" i="16"/>
  <c r="AK17" i="16" s="1"/>
  <c r="L108" i="16"/>
  <c r="K108" i="16"/>
  <c r="AI19" i="16"/>
  <c r="AB104" i="16"/>
  <c r="K196" i="16"/>
  <c r="L196" i="16"/>
  <c r="Y103" i="16"/>
  <c r="AB103" i="16" s="1"/>
  <c r="Z103" i="16"/>
  <c r="AA103" i="16" s="1"/>
  <c r="P103" i="16"/>
  <c r="Q103" i="16" s="1"/>
  <c r="G103" i="16"/>
  <c r="J103" i="16"/>
  <c r="N103" i="16"/>
  <c r="R167" i="16"/>
  <c r="R126" i="16"/>
  <c r="Y138" i="16"/>
  <c r="AB138" i="16" s="1"/>
  <c r="G138" i="16"/>
  <c r="P138" i="16"/>
  <c r="Q138" i="16" s="1"/>
  <c r="R138" i="16" s="1"/>
  <c r="Z138" i="16"/>
  <c r="AA138" i="16" s="1"/>
  <c r="N138" i="16"/>
  <c r="L189" i="16"/>
  <c r="K189" i="16"/>
  <c r="N58" i="14"/>
  <c r="R189" i="16"/>
  <c r="Y16" i="16"/>
  <c r="AB16" i="16" s="1"/>
  <c r="Z16" i="16"/>
  <c r="AA16" i="16" s="1"/>
  <c r="N16" i="16"/>
  <c r="P16" i="16"/>
  <c r="Q16" i="16" s="1"/>
  <c r="R16" i="16" s="1"/>
  <c r="G16" i="16"/>
  <c r="L42" i="16"/>
  <c r="K42" i="16"/>
  <c r="AJ35" i="16"/>
  <c r="AA200" i="16"/>
  <c r="AK35" i="16" s="1"/>
  <c r="AI35" i="16"/>
  <c r="AB200" i="16"/>
  <c r="Y49" i="16"/>
  <c r="AB49" i="16" s="1"/>
  <c r="G49" i="16"/>
  <c r="Z49" i="16"/>
  <c r="AA49" i="16" s="1"/>
  <c r="P49" i="16"/>
  <c r="Q49" i="16" s="1"/>
  <c r="R49" i="16" s="1"/>
  <c r="N49" i="16"/>
  <c r="K92" i="16"/>
  <c r="L92" i="16"/>
  <c r="N42" i="14"/>
  <c r="AJ14" i="16"/>
  <c r="AA74" i="16"/>
  <c r="AK14" i="16" s="1"/>
  <c r="AJ6" i="16"/>
  <c r="AA26" i="16"/>
  <c r="AK6" i="16" s="1"/>
  <c r="Y51" i="16"/>
  <c r="AB51" i="16" s="1"/>
  <c r="G51" i="16"/>
  <c r="Z51" i="16"/>
  <c r="AA51" i="16" s="1"/>
  <c r="P51" i="16"/>
  <c r="Q51" i="16" s="1"/>
  <c r="R51" i="16" s="1"/>
  <c r="N51" i="16"/>
  <c r="Y100" i="16"/>
  <c r="AB100" i="16" s="1"/>
  <c r="Z100" i="16"/>
  <c r="AA100" i="16" s="1"/>
  <c r="N100" i="16"/>
  <c r="G100" i="16"/>
  <c r="P100" i="16"/>
  <c r="Q100" i="16" s="1"/>
  <c r="R100" i="16" s="1"/>
  <c r="Y7" i="16"/>
  <c r="P7" i="16"/>
  <c r="Q7" i="16" s="1"/>
  <c r="R7" i="16" s="1"/>
  <c r="Z7" i="16"/>
  <c r="AA7" i="16" s="1"/>
  <c r="G7" i="16"/>
  <c r="N7" i="16"/>
  <c r="AI5" i="16"/>
  <c r="AB20" i="16"/>
  <c r="Y65" i="16"/>
  <c r="AB65" i="16" s="1"/>
  <c r="G65" i="16"/>
  <c r="P65" i="16"/>
  <c r="Q65" i="16" s="1"/>
  <c r="Z65" i="16"/>
  <c r="AA65" i="16" s="1"/>
  <c r="J65" i="16"/>
  <c r="N65" i="16"/>
  <c r="Y59" i="16"/>
  <c r="AB59" i="16" s="1"/>
  <c r="P59" i="16"/>
  <c r="Q59" i="16" s="1"/>
  <c r="Z59" i="16"/>
  <c r="AA59" i="16" s="1"/>
  <c r="G59" i="16"/>
  <c r="N59" i="16"/>
  <c r="J59" i="16"/>
  <c r="R195" i="16"/>
  <c r="K708" i="14"/>
  <c r="F150" i="16"/>
  <c r="AJ32" i="16"/>
  <c r="AA182" i="16"/>
  <c r="AK32" i="16" s="1"/>
  <c r="R34" i="14"/>
  <c r="Y44" i="16"/>
  <c r="G44" i="16"/>
  <c r="N44" i="16"/>
  <c r="Z44" i="16"/>
  <c r="P44" i="16"/>
  <c r="Q44" i="16" s="1"/>
  <c r="R44" i="16" s="1"/>
  <c r="Y80" i="16"/>
  <c r="R40" i="14"/>
  <c r="Z80" i="16"/>
  <c r="P80" i="16"/>
  <c r="Q80" i="16" s="1"/>
  <c r="R80" i="16" s="1"/>
  <c r="N80" i="16"/>
  <c r="G80" i="16"/>
  <c r="Y144" i="16"/>
  <c r="AB144" i="16" s="1"/>
  <c r="Z144" i="16"/>
  <c r="AA144" i="16" s="1"/>
  <c r="G144" i="16"/>
  <c r="P144" i="16"/>
  <c r="Q144" i="16" s="1"/>
  <c r="R144" i="16" s="1"/>
  <c r="N144" i="16"/>
  <c r="Y102" i="16"/>
  <c r="AB102" i="16" s="1"/>
  <c r="P102" i="16"/>
  <c r="Q102" i="16" s="1"/>
  <c r="R102" i="16" s="1"/>
  <c r="G102" i="16"/>
  <c r="J102" i="16"/>
  <c r="N102" i="16"/>
  <c r="Z102" i="16"/>
  <c r="AA102" i="16" s="1"/>
  <c r="L125" i="16"/>
  <c r="K125" i="16"/>
  <c r="N47" i="14"/>
  <c r="AJ13" i="16"/>
  <c r="AA68" i="16"/>
  <c r="AK13" i="16" s="1"/>
  <c r="R185" i="16"/>
  <c r="Y67" i="16"/>
  <c r="AB67" i="16" s="1"/>
  <c r="G67" i="16"/>
  <c r="Z67" i="16"/>
  <c r="AA67" i="16" s="1"/>
  <c r="N67" i="16"/>
  <c r="P67" i="16"/>
  <c r="Q67" i="16" s="1"/>
  <c r="R67" i="16" s="1"/>
  <c r="L71" i="16"/>
  <c r="K71" i="16"/>
  <c r="Y11" i="16"/>
  <c r="AB11" i="16" s="1"/>
  <c r="P11" i="16"/>
  <c r="Q11" i="16" s="1"/>
  <c r="R11" i="16" s="1"/>
  <c r="Z11" i="16"/>
  <c r="AA11" i="16" s="1"/>
  <c r="G11" i="16"/>
  <c r="N11" i="16"/>
  <c r="L78" i="16"/>
  <c r="K78" i="16"/>
  <c r="R107" i="16"/>
  <c r="R192" i="16"/>
  <c r="Y141" i="16"/>
  <c r="AB141" i="16" s="1"/>
  <c r="N141" i="16"/>
  <c r="Z141" i="16"/>
  <c r="AA141" i="16" s="1"/>
  <c r="G141" i="16"/>
  <c r="P141" i="16"/>
  <c r="Q141" i="16" s="1"/>
  <c r="R141" i="16" s="1"/>
  <c r="Y52" i="16"/>
  <c r="AB52" i="16" s="1"/>
  <c r="N52" i="16"/>
  <c r="Z52" i="16"/>
  <c r="AA52" i="16" s="1"/>
  <c r="P52" i="16"/>
  <c r="Q52" i="16" s="1"/>
  <c r="R52" i="16" s="1"/>
  <c r="G52" i="16"/>
  <c r="AI27" i="16"/>
  <c r="AB152" i="16"/>
  <c r="L36" i="16"/>
  <c r="K36" i="16"/>
  <c r="N32" i="14"/>
  <c r="N45" i="14"/>
  <c r="L110" i="16"/>
  <c r="K110" i="16"/>
  <c r="Y121" i="16"/>
  <c r="AB121" i="16" s="1"/>
  <c r="Z121" i="16"/>
  <c r="AA121" i="16" s="1"/>
  <c r="G121" i="16"/>
  <c r="P121" i="16"/>
  <c r="Q121" i="16" s="1"/>
  <c r="R121" i="16" s="1"/>
  <c r="N121" i="16"/>
  <c r="AJ7" i="16"/>
  <c r="AA32" i="16"/>
  <c r="AK7" i="16" s="1"/>
  <c r="Y62" i="16"/>
  <c r="R37" i="14"/>
  <c r="P62" i="16"/>
  <c r="Q62" i="16" s="1"/>
  <c r="R62" i="16" s="1"/>
  <c r="N62" i="16"/>
  <c r="G62" i="16"/>
  <c r="Z62" i="16"/>
  <c r="L197" i="16"/>
  <c r="K197" i="16"/>
  <c r="R180" i="16"/>
  <c r="Y45" i="16"/>
  <c r="AB45" i="16" s="1"/>
  <c r="N45" i="16"/>
  <c r="P45" i="16"/>
  <c r="Q45" i="16" s="1"/>
  <c r="R45" i="16" s="1"/>
  <c r="G45" i="16"/>
  <c r="Z45" i="16"/>
  <c r="AA45" i="16" s="1"/>
  <c r="J45" i="16"/>
  <c r="Y3" i="16"/>
  <c r="AB3" i="16" s="1"/>
  <c r="P3" i="16"/>
  <c r="Q3" i="16" s="1"/>
  <c r="R3" i="16" s="1"/>
  <c r="Z3" i="16"/>
  <c r="AA3" i="16" s="1"/>
  <c r="N3" i="16"/>
  <c r="G3" i="16"/>
  <c r="Y66" i="16"/>
  <c r="AB66" i="16" s="1"/>
  <c r="G66" i="16"/>
  <c r="Z66" i="16"/>
  <c r="AA66" i="16" s="1"/>
  <c r="P66" i="16"/>
  <c r="Q66" i="16" s="1"/>
  <c r="N66" i="16"/>
  <c r="J66" i="16"/>
  <c r="Y175" i="16"/>
  <c r="AB175" i="16" s="1"/>
  <c r="P175" i="16"/>
  <c r="Q175" i="16" s="1"/>
  <c r="R175" i="16" s="1"/>
  <c r="N175" i="16"/>
  <c r="G175" i="16"/>
  <c r="Z175" i="16"/>
  <c r="AA175" i="16" s="1"/>
  <c r="Y10" i="16"/>
  <c r="AB10" i="16" s="1"/>
  <c r="G10" i="16"/>
  <c r="Z10" i="16"/>
  <c r="AA10" i="16" s="1"/>
  <c r="N10" i="16"/>
  <c r="P10" i="16"/>
  <c r="Q10" i="16" s="1"/>
  <c r="R10" i="16" s="1"/>
  <c r="Y12" i="16"/>
  <c r="AB12" i="16" s="1"/>
  <c r="G12" i="16"/>
  <c r="P12" i="16"/>
  <c r="Q12" i="16" s="1"/>
  <c r="R12" i="16" s="1"/>
  <c r="N12" i="16"/>
  <c r="Z12" i="16"/>
  <c r="AA12" i="16" s="1"/>
  <c r="L113" i="16"/>
  <c r="K113" i="16"/>
  <c r="AI17" i="16"/>
  <c r="AB92" i="16"/>
  <c r="AJ31" i="16"/>
  <c r="AA176" i="16"/>
  <c r="AK31" i="16" s="1"/>
  <c r="Y130" i="16"/>
  <c r="AB130" i="16" s="1"/>
  <c r="G130" i="16"/>
  <c r="Z130" i="16"/>
  <c r="AA130" i="16" s="1"/>
  <c r="P130" i="16"/>
  <c r="Q130" i="16" s="1"/>
  <c r="R130" i="16" s="1"/>
  <c r="N130" i="16"/>
  <c r="AI33" i="16"/>
  <c r="AB188" i="16"/>
  <c r="Y142" i="16"/>
  <c r="AB142" i="16" s="1"/>
  <c r="P142" i="16"/>
  <c r="Q142" i="16" s="1"/>
  <c r="R142" i="16" s="1"/>
  <c r="Z142" i="16"/>
  <c r="AA142" i="16" s="1"/>
  <c r="G142" i="16"/>
  <c r="N142" i="16"/>
  <c r="Y172" i="16"/>
  <c r="AB172" i="16" s="1"/>
  <c r="P172" i="16"/>
  <c r="Q172" i="16" s="1"/>
  <c r="R172" i="16" s="1"/>
  <c r="N172" i="16"/>
  <c r="Z172" i="16"/>
  <c r="AA172" i="16" s="1"/>
  <c r="G172" i="16"/>
  <c r="Y137" i="16"/>
  <c r="AB137" i="16" s="1"/>
  <c r="N137" i="16"/>
  <c r="Z137" i="16"/>
  <c r="AA137" i="16" s="1"/>
  <c r="P137" i="16"/>
  <c r="Q137" i="16" s="1"/>
  <c r="R137" i="16" s="1"/>
  <c r="G137" i="16"/>
  <c r="AJ28" i="16"/>
  <c r="AA158" i="16"/>
  <c r="AK28" i="16" s="1"/>
  <c r="L30" i="16"/>
  <c r="K30" i="16"/>
  <c r="K703" i="14"/>
  <c r="F148" i="16"/>
  <c r="K699" i="14"/>
  <c r="F146" i="16"/>
  <c r="R156" i="16"/>
  <c r="L114" i="16"/>
  <c r="K114" i="16"/>
  <c r="Y4" i="16"/>
  <c r="AB4" i="16" s="1"/>
  <c r="P4" i="16"/>
  <c r="Q4" i="16" s="1"/>
  <c r="R4" i="16" s="1"/>
  <c r="Z4" i="16"/>
  <c r="AA4" i="16" s="1"/>
  <c r="N4" i="16"/>
  <c r="G4" i="16"/>
  <c r="Y89" i="16"/>
  <c r="AB89" i="16" s="1"/>
  <c r="Z89" i="16"/>
  <c r="AA89" i="16" s="1"/>
  <c r="P89" i="16"/>
  <c r="Q89" i="16" s="1"/>
  <c r="J89" i="16"/>
  <c r="G89" i="16"/>
  <c r="N89" i="16"/>
  <c r="K185" i="16"/>
  <c r="L185" i="16"/>
  <c r="Y119" i="16"/>
  <c r="AB119" i="16" s="1"/>
  <c r="P119" i="16"/>
  <c r="Q119" i="16" s="1"/>
  <c r="R119" i="16" s="1"/>
  <c r="G119" i="16"/>
  <c r="N119" i="16"/>
  <c r="Z119" i="16"/>
  <c r="AA119" i="16" s="1"/>
  <c r="Y139" i="16"/>
  <c r="AB139" i="16" s="1"/>
  <c r="Z139" i="16"/>
  <c r="AA139" i="16" s="1"/>
  <c r="N139" i="16"/>
  <c r="G139" i="16"/>
  <c r="P139" i="16"/>
  <c r="Q139" i="16" s="1"/>
  <c r="R139" i="16" s="1"/>
  <c r="Y17" i="16"/>
  <c r="AB17" i="16" s="1"/>
  <c r="G17" i="16"/>
  <c r="P17" i="16"/>
  <c r="Q17" i="16" s="1"/>
  <c r="R17" i="16" s="1"/>
  <c r="N17" i="16"/>
  <c r="Z17" i="16"/>
  <c r="AA17" i="16" s="1"/>
  <c r="K107" i="16"/>
  <c r="L107" i="16"/>
  <c r="K111" i="16"/>
  <c r="L111" i="16"/>
  <c r="AJ8" i="16"/>
  <c r="AA38" i="16"/>
  <c r="AK8" i="16" s="1"/>
  <c r="AI6" i="16"/>
  <c r="AB28" i="16"/>
  <c r="Y131" i="16"/>
  <c r="AB131" i="16" s="1"/>
  <c r="P131" i="16"/>
  <c r="Q131" i="16" s="1"/>
  <c r="R131" i="16" s="1"/>
  <c r="Z131" i="16"/>
  <c r="AA131" i="16" s="1"/>
  <c r="N131" i="16"/>
  <c r="G131" i="16"/>
  <c r="Y84" i="16"/>
  <c r="AB84" i="16" s="1"/>
  <c r="G84" i="16"/>
  <c r="Z84" i="16"/>
  <c r="AA84" i="16" s="1"/>
  <c r="P84" i="16"/>
  <c r="Q84" i="16" s="1"/>
  <c r="R84" i="16" s="1"/>
  <c r="N84" i="16"/>
  <c r="J84" i="16"/>
  <c r="Y99" i="16"/>
  <c r="AB99" i="16" s="1"/>
  <c r="P99" i="16"/>
  <c r="Q99" i="16" s="1"/>
  <c r="R99" i="16" s="1"/>
  <c r="G99" i="16"/>
  <c r="N99" i="16"/>
  <c r="Z99" i="16"/>
  <c r="AA99" i="16" s="1"/>
  <c r="Y91" i="16"/>
  <c r="AB91" i="16" s="1"/>
  <c r="N91" i="16"/>
  <c r="P91" i="16"/>
  <c r="Q91" i="16" s="1"/>
  <c r="G91" i="16"/>
  <c r="J91" i="16"/>
  <c r="Z91" i="16"/>
  <c r="AA91" i="16" s="1"/>
  <c r="AJ20" i="16"/>
  <c r="AA110" i="16"/>
  <c r="L29" i="16"/>
  <c r="K29" i="16"/>
  <c r="N31" i="14"/>
  <c r="R29" i="16"/>
  <c r="Y171" i="16"/>
  <c r="AB171" i="16" s="1"/>
  <c r="N171" i="16"/>
  <c r="J171" i="16"/>
  <c r="Z171" i="16"/>
  <c r="AA171" i="16" s="1"/>
  <c r="G171" i="16"/>
  <c r="P171" i="16"/>
  <c r="Q171" i="16" s="1"/>
  <c r="Y134" i="16"/>
  <c r="R49" i="14"/>
  <c r="Z134" i="16"/>
  <c r="N134" i="16"/>
  <c r="P134" i="16"/>
  <c r="Q134" i="16" s="1"/>
  <c r="R134" i="16" s="1"/>
  <c r="G134" i="16"/>
  <c r="Y56" i="16"/>
  <c r="R36" i="14"/>
  <c r="N56" i="16"/>
  <c r="P56" i="16"/>
  <c r="Q56" i="16" s="1"/>
  <c r="R56" i="16" s="1"/>
  <c r="G56" i="16"/>
  <c r="Z56" i="16"/>
  <c r="K204" i="16"/>
  <c r="L204" i="16"/>
  <c r="N60" i="14"/>
  <c r="O60" i="14" s="1"/>
  <c r="AJ22" i="16"/>
  <c r="AA122" i="16"/>
  <c r="AK22" i="16" s="1"/>
  <c r="K180" i="16"/>
  <c r="L180" i="16"/>
  <c r="Y13" i="16"/>
  <c r="AB13" i="16" s="1"/>
  <c r="N13" i="16"/>
  <c r="G13" i="16"/>
  <c r="Z13" i="16"/>
  <c r="AA13" i="16" s="1"/>
  <c r="P13" i="16"/>
  <c r="Q13" i="16" s="1"/>
  <c r="R13" i="16" s="1"/>
  <c r="Y83" i="16"/>
  <c r="AB83" i="16" s="1"/>
  <c r="G83" i="16"/>
  <c r="Z83" i="16"/>
  <c r="AA83" i="16" s="1"/>
  <c r="P83" i="16"/>
  <c r="Q83" i="16" s="1"/>
  <c r="R83" i="16" s="1"/>
  <c r="N83" i="16"/>
  <c r="Y54" i="16"/>
  <c r="AB54" i="16" s="1"/>
  <c r="J54" i="16"/>
  <c r="N54" i="16"/>
  <c r="Z54" i="16"/>
  <c r="AA54" i="16" s="1"/>
  <c r="P54" i="16"/>
  <c r="Q54" i="16" s="1"/>
  <c r="G54" i="16"/>
  <c r="L104" i="16"/>
  <c r="N44" i="14"/>
  <c r="K104" i="16"/>
  <c r="R104" i="16"/>
  <c r="L167" i="16"/>
  <c r="K167" i="16"/>
  <c r="N54" i="14"/>
  <c r="L162" i="16"/>
  <c r="K162" i="16"/>
  <c r="N53" i="14"/>
  <c r="L183" i="16"/>
  <c r="K183" i="16"/>
  <c r="L41" i="16"/>
  <c r="K41" i="16"/>
  <c r="N33" i="14"/>
  <c r="Y60" i="16"/>
  <c r="AB60" i="16" s="1"/>
  <c r="Z60" i="16"/>
  <c r="AA60" i="16" s="1"/>
  <c r="J60" i="16"/>
  <c r="P60" i="16"/>
  <c r="Q60" i="16" s="1"/>
  <c r="G60" i="16"/>
  <c r="N60" i="16"/>
  <c r="Y14" i="16"/>
  <c r="R29" i="14"/>
  <c r="Z14" i="16"/>
  <c r="N14" i="16"/>
  <c r="P14" i="16"/>
  <c r="Q14" i="16" s="1"/>
  <c r="R14" i="16" s="1"/>
  <c r="G14" i="16"/>
  <c r="K69" i="16"/>
  <c r="L69" i="16"/>
  <c r="N38" i="14"/>
  <c r="L198" i="16"/>
  <c r="K198" i="16"/>
  <c r="AI14" i="16"/>
  <c r="AB74" i="16"/>
  <c r="AI31" i="16"/>
  <c r="AB176" i="16"/>
  <c r="AJ33" i="16"/>
  <c r="AA188" i="16"/>
  <c r="AK33" i="16" s="1"/>
  <c r="Y53" i="16"/>
  <c r="AB53" i="16" s="1"/>
  <c r="G53" i="16"/>
  <c r="Z53" i="16"/>
  <c r="AA53" i="16" s="1"/>
  <c r="P53" i="16"/>
  <c r="Q53" i="16" s="1"/>
  <c r="R53" i="16" s="1"/>
  <c r="N53" i="16"/>
  <c r="J53" i="16"/>
  <c r="Y98" i="16"/>
  <c r="R43" i="14"/>
  <c r="P98" i="16"/>
  <c r="Q98" i="16" s="1"/>
  <c r="R98" i="16" s="1"/>
  <c r="N98" i="16"/>
  <c r="G98" i="16"/>
  <c r="Z98" i="16"/>
  <c r="Y90" i="16"/>
  <c r="AB90" i="16" s="1"/>
  <c r="G90" i="16"/>
  <c r="P90" i="16"/>
  <c r="Q90" i="16" s="1"/>
  <c r="R90" i="16" s="1"/>
  <c r="Z90" i="16"/>
  <c r="AA90" i="16" s="1"/>
  <c r="N90" i="16"/>
  <c r="J90" i="16"/>
  <c r="Y63" i="16"/>
  <c r="AB63" i="16" s="1"/>
  <c r="G63" i="16"/>
  <c r="Z63" i="16"/>
  <c r="AA63" i="16" s="1"/>
  <c r="P63" i="16"/>
  <c r="Q63" i="16" s="1"/>
  <c r="R63" i="16" s="1"/>
  <c r="N63" i="16"/>
  <c r="K75" i="16"/>
  <c r="L75" i="16"/>
  <c r="N39" i="14"/>
  <c r="Y57" i="16"/>
  <c r="AB57" i="16" s="1"/>
  <c r="N57" i="16"/>
  <c r="G57" i="16"/>
  <c r="Z57" i="16"/>
  <c r="AA57" i="16" s="1"/>
  <c r="P57" i="16"/>
  <c r="Q57" i="16" s="1"/>
  <c r="R57" i="16" s="1"/>
  <c r="Y18" i="16"/>
  <c r="AB18" i="16" s="1"/>
  <c r="P18" i="16"/>
  <c r="Q18" i="16" s="1"/>
  <c r="R18" i="16" s="1"/>
  <c r="G18" i="16"/>
  <c r="N18" i="16"/>
  <c r="Z18" i="16"/>
  <c r="AA18" i="16" s="1"/>
  <c r="L168" i="16"/>
  <c r="K168" i="16"/>
  <c r="L109" i="16"/>
  <c r="K109" i="16"/>
  <c r="K710" i="14"/>
  <c r="F151" i="16"/>
  <c r="R45" i="20"/>
  <c r="AI29" i="16"/>
  <c r="AB164" i="16"/>
  <c r="R182" i="16"/>
  <c r="Y46" i="16"/>
  <c r="AB46" i="16" s="1"/>
  <c r="N46" i="16"/>
  <c r="P46" i="16"/>
  <c r="Q46" i="16" s="1"/>
  <c r="R46" i="16" s="1"/>
  <c r="G46" i="16"/>
  <c r="Z46" i="16"/>
  <c r="AA46" i="16" s="1"/>
  <c r="Y132" i="16"/>
  <c r="AB132" i="16" s="1"/>
  <c r="N132" i="16"/>
  <c r="G132" i="16"/>
  <c r="J132" i="16"/>
  <c r="Z132" i="16"/>
  <c r="AA132" i="16" s="1"/>
  <c r="P132" i="16"/>
  <c r="Q132" i="16" s="1"/>
  <c r="Y82" i="16"/>
  <c r="AB82" i="16" s="1"/>
  <c r="Z82" i="16"/>
  <c r="AA82" i="16" s="1"/>
  <c r="G82" i="16"/>
  <c r="P82" i="16"/>
  <c r="Q82" i="16" s="1"/>
  <c r="R82" i="16" s="1"/>
  <c r="N82" i="16"/>
  <c r="Y55" i="16"/>
  <c r="AB55" i="16" s="1"/>
  <c r="G55" i="16"/>
  <c r="Z55" i="16"/>
  <c r="AA55" i="16" s="1"/>
  <c r="N55" i="16"/>
  <c r="P55" i="16"/>
  <c r="Q55" i="16" s="1"/>
  <c r="R55" i="16" s="1"/>
  <c r="R114" i="16"/>
  <c r="AJ34" i="16"/>
  <c r="AA194" i="16"/>
  <c r="AK34" i="16" s="1"/>
  <c r="AI34" i="16"/>
  <c r="AB194" i="16"/>
  <c r="AI13" i="16"/>
  <c r="AB68" i="16"/>
  <c r="Y174" i="16"/>
  <c r="AB174" i="16" s="1"/>
  <c r="Z174" i="16"/>
  <c r="AA174" i="16" s="1"/>
  <c r="N174" i="16"/>
  <c r="G174" i="16"/>
  <c r="P174" i="16"/>
  <c r="Q174" i="16" s="1"/>
  <c r="R174" i="16" s="1"/>
  <c r="J174" i="16"/>
  <c r="Y9" i="16"/>
  <c r="AB9" i="16" s="1"/>
  <c r="Z9" i="16"/>
  <c r="AA9" i="16" s="1"/>
  <c r="P9" i="16"/>
  <c r="Q9" i="16" s="1"/>
  <c r="R9" i="16" s="1"/>
  <c r="G9" i="16"/>
  <c r="N9" i="16"/>
  <c r="Y48" i="16"/>
  <c r="AB48" i="16" s="1"/>
  <c r="N48" i="16"/>
  <c r="Z48" i="16"/>
  <c r="AA48" i="16" s="1"/>
  <c r="P48" i="16"/>
  <c r="Q48" i="16" s="1"/>
  <c r="G48" i="16"/>
  <c r="J48" i="16"/>
  <c r="R111" i="16"/>
  <c r="P1231" i="4"/>
  <c r="Q1232" i="4"/>
  <c r="AI8" i="16"/>
  <c r="AB38" i="16"/>
  <c r="R76" i="16"/>
  <c r="Y143" i="16"/>
  <c r="AB143" i="16" s="1"/>
  <c r="P143" i="16"/>
  <c r="Q143" i="16" s="1"/>
  <c r="R143" i="16" s="1"/>
  <c r="N143" i="16"/>
  <c r="G143" i="16"/>
  <c r="Z143" i="16"/>
  <c r="AA143" i="16" s="1"/>
  <c r="R35" i="14"/>
  <c r="Y50" i="16"/>
  <c r="G50" i="16"/>
  <c r="N50" i="16"/>
  <c r="Z50" i="16"/>
  <c r="P50" i="16"/>
  <c r="Q50" i="16" s="1"/>
  <c r="R50" i="16" s="1"/>
  <c r="AJ27" i="16"/>
  <c r="AA152" i="16"/>
  <c r="AK27" i="16" s="1"/>
  <c r="Q110" i="16"/>
  <c r="AI20" i="16"/>
  <c r="AB110" i="16"/>
  <c r="AI7" i="16"/>
  <c r="AB32" i="16"/>
  <c r="Y64" i="16"/>
  <c r="AB64" i="16" s="1"/>
  <c r="N64" i="16"/>
  <c r="G64" i="16"/>
  <c r="P64" i="16"/>
  <c r="Q64" i="16" s="1"/>
  <c r="R64" i="16" s="1"/>
  <c r="Z64" i="16"/>
  <c r="AA64" i="16" s="1"/>
  <c r="K179" i="16"/>
  <c r="L179" i="16"/>
  <c r="N56" i="14"/>
  <c r="Y19" i="16"/>
  <c r="AB19" i="16" s="1"/>
  <c r="G19" i="16"/>
  <c r="N19" i="16"/>
  <c r="P19" i="16"/>
  <c r="Q19" i="16" s="1"/>
  <c r="R19" i="16" s="1"/>
  <c r="Z19" i="16"/>
  <c r="AA19" i="16" s="1"/>
  <c r="AI22" i="16"/>
  <c r="AB122" i="16"/>
  <c r="Y133" i="16"/>
  <c r="AB133" i="16" s="1"/>
  <c r="P133" i="16"/>
  <c r="Q133" i="16" s="1"/>
  <c r="R133" i="16" s="1"/>
  <c r="G133" i="16"/>
  <c r="Z133" i="16"/>
  <c r="AA133" i="16" s="1"/>
  <c r="N133" i="16"/>
  <c r="Y88" i="16"/>
  <c r="AB88" i="16" s="1"/>
  <c r="Z88" i="16"/>
  <c r="AA88" i="16" s="1"/>
  <c r="N88" i="16"/>
  <c r="P88" i="16"/>
  <c r="Q88" i="16" s="1"/>
  <c r="R88" i="16" s="1"/>
  <c r="G88" i="16"/>
  <c r="Y47" i="16"/>
  <c r="AB47" i="16" s="1"/>
  <c r="J47" i="16"/>
  <c r="G47" i="16"/>
  <c r="Z47" i="16"/>
  <c r="AA47" i="16" s="1"/>
  <c r="N47" i="16"/>
  <c r="P47" i="16"/>
  <c r="Q47" i="16" s="1"/>
  <c r="Y145" i="16"/>
  <c r="AB145" i="16" s="1"/>
  <c r="P145" i="16"/>
  <c r="Q145" i="16" s="1"/>
  <c r="R145" i="16" s="1"/>
  <c r="Z145" i="16"/>
  <c r="AA145" i="16" s="1"/>
  <c r="N145" i="16"/>
  <c r="G145" i="16"/>
  <c r="AJ19" i="16"/>
  <c r="AA104" i="16"/>
  <c r="AK19" i="16" s="1"/>
  <c r="Y5" i="16"/>
  <c r="AB5" i="16" s="1"/>
  <c r="Z5" i="16"/>
  <c r="AA5" i="16" s="1"/>
  <c r="G5" i="16"/>
  <c r="P5" i="16"/>
  <c r="Q5" i="16" s="1"/>
  <c r="R5" i="16" s="1"/>
  <c r="N5" i="16"/>
  <c r="Y118" i="16"/>
  <c r="AB118" i="16" s="1"/>
  <c r="Z118" i="16"/>
  <c r="AA118" i="16" s="1"/>
  <c r="P118" i="16"/>
  <c r="Q118" i="16" s="1"/>
  <c r="R118" i="16" s="1"/>
  <c r="N118" i="16"/>
  <c r="G118" i="16"/>
  <c r="Y128" i="16"/>
  <c r="R48" i="14"/>
  <c r="P128" i="16"/>
  <c r="Q128" i="16" s="1"/>
  <c r="R128" i="16" s="1"/>
  <c r="Z128" i="16"/>
  <c r="G128" i="16"/>
  <c r="N128" i="16"/>
  <c r="Y85" i="16"/>
  <c r="AB85" i="16" s="1"/>
  <c r="G85" i="16"/>
  <c r="Z85" i="16"/>
  <c r="AA85" i="16" s="1"/>
  <c r="P85" i="16"/>
  <c r="Q85" i="16" s="1"/>
  <c r="R85" i="16" s="1"/>
  <c r="N85" i="16"/>
  <c r="Y140" i="16"/>
  <c r="R50" i="14"/>
  <c r="P140" i="16"/>
  <c r="Q140" i="16" s="1"/>
  <c r="R140" i="16" s="1"/>
  <c r="G140" i="16"/>
  <c r="N140" i="16"/>
  <c r="Z140" i="16"/>
  <c r="AJ5" i="16"/>
  <c r="AA20" i="16"/>
  <c r="AK5" i="16" s="1"/>
  <c r="Y120" i="16"/>
  <c r="AB120" i="16" s="1"/>
  <c r="P120" i="16"/>
  <c r="Q120" i="16" s="1"/>
  <c r="R120" i="16" s="1"/>
  <c r="Z120" i="16"/>
  <c r="AA120" i="16" s="1"/>
  <c r="G120" i="16"/>
  <c r="N120" i="16"/>
  <c r="R55" i="14"/>
  <c r="Y170" i="16"/>
  <c r="N170" i="16"/>
  <c r="G170" i="16"/>
  <c r="P170" i="16"/>
  <c r="Q170" i="16" s="1"/>
  <c r="R170" i="16" s="1"/>
  <c r="Z170" i="16"/>
  <c r="Y135" i="16"/>
  <c r="AB135" i="16" s="1"/>
  <c r="G135" i="16"/>
  <c r="J135" i="16"/>
  <c r="P135" i="16"/>
  <c r="Q135" i="16" s="1"/>
  <c r="Z135" i="16"/>
  <c r="AA135" i="16" s="1"/>
  <c r="N135" i="16"/>
  <c r="AI28" i="16"/>
  <c r="AB158" i="16"/>
  <c r="K195" i="16"/>
  <c r="L195" i="16"/>
  <c r="N59" i="14"/>
  <c r="O59" i="14" s="1"/>
  <c r="K705" i="14"/>
  <c r="F149" i="16"/>
  <c r="K701" i="14"/>
  <c r="F147" i="16"/>
  <c r="F209" i="16" s="1"/>
  <c r="AJ29" i="16"/>
  <c r="AA164" i="16"/>
  <c r="AK29" i="16" s="1"/>
  <c r="K156" i="16"/>
  <c r="L156" i="16"/>
  <c r="N52" i="14"/>
  <c r="K182" i="16"/>
  <c r="L182" i="16"/>
  <c r="N57" i="14"/>
  <c r="AI32" i="16"/>
  <c r="AB182" i="16"/>
  <c r="K105" i="16"/>
  <c r="L105" i="16"/>
  <c r="R27" i="14"/>
  <c r="Y2" i="16"/>
  <c r="P2" i="16"/>
  <c r="Z2" i="16"/>
  <c r="G2" i="16"/>
  <c r="N2" i="16"/>
  <c r="Y87" i="16"/>
  <c r="AB87" i="16" s="1"/>
  <c r="Z87" i="16"/>
  <c r="AA87" i="16" s="1"/>
  <c r="N87" i="16"/>
  <c r="P87" i="16"/>
  <c r="Q87" i="16" s="1"/>
  <c r="R87" i="16" s="1"/>
  <c r="G87" i="16"/>
  <c r="L93" i="16"/>
  <c r="K93" i="16"/>
  <c r="Y117" i="16"/>
  <c r="AB117" i="16" s="1"/>
  <c r="P117" i="16"/>
  <c r="Q117" i="16" s="1"/>
  <c r="R117" i="16" s="1"/>
  <c r="G117" i="16"/>
  <c r="N117" i="16"/>
  <c r="Z117" i="16"/>
  <c r="AA117" i="16" s="1"/>
  <c r="Y61" i="16"/>
  <c r="AB61" i="16" s="1"/>
  <c r="Z61" i="16"/>
  <c r="AA61" i="16" s="1"/>
  <c r="P61" i="16"/>
  <c r="Q61" i="16" s="1"/>
  <c r="R61" i="16" s="1"/>
  <c r="G61" i="16"/>
  <c r="N61" i="16"/>
  <c r="Y15" i="16"/>
  <c r="AB15" i="16" s="1"/>
  <c r="P15" i="16"/>
  <c r="Q15" i="16" s="1"/>
  <c r="R15" i="16" s="1"/>
  <c r="N15" i="16"/>
  <c r="Z15" i="16"/>
  <c r="AA15" i="16" s="1"/>
  <c r="G15" i="16"/>
  <c r="L76" i="16"/>
  <c r="K76" i="16"/>
  <c r="Y129" i="16"/>
  <c r="AB129" i="16" s="1"/>
  <c r="J129" i="16"/>
  <c r="N129" i="16"/>
  <c r="Z129" i="16"/>
  <c r="AA129" i="16" s="1"/>
  <c r="G129" i="16"/>
  <c r="P129" i="16"/>
  <c r="Q129" i="16" s="1"/>
  <c r="R129" i="16" s="1"/>
  <c r="L192" i="16"/>
  <c r="K192" i="16"/>
  <c r="Y101" i="16"/>
  <c r="AB101" i="16" s="1"/>
  <c r="G101" i="16"/>
  <c r="N101" i="16"/>
  <c r="Z101" i="16"/>
  <c r="AA101" i="16" s="1"/>
  <c r="P101" i="16"/>
  <c r="Q101" i="16" s="1"/>
  <c r="J101" i="16"/>
  <c r="Y6" i="16"/>
  <c r="AB6" i="16" s="1"/>
  <c r="Z6" i="16"/>
  <c r="AA6" i="16" s="1"/>
  <c r="P6" i="16"/>
  <c r="Q6" i="16" s="1"/>
  <c r="R6" i="16" s="1"/>
  <c r="N6" i="16"/>
  <c r="G6" i="16"/>
  <c r="L106" i="16"/>
  <c r="K106" i="16"/>
  <c r="Y173" i="16"/>
  <c r="AB173" i="16" s="1"/>
  <c r="G173" i="16"/>
  <c r="Z173" i="16"/>
  <c r="AA173" i="16" s="1"/>
  <c r="P173" i="16"/>
  <c r="Q173" i="16" s="1"/>
  <c r="N173" i="16"/>
  <c r="J173" i="16"/>
  <c r="Y136" i="16"/>
  <c r="AB136" i="16" s="1"/>
  <c r="N136" i="16"/>
  <c r="Z136" i="16"/>
  <c r="AA136" i="16" s="1"/>
  <c r="P136" i="16"/>
  <c r="Q136" i="16" s="1"/>
  <c r="R136" i="16" s="1"/>
  <c r="G136" i="16"/>
  <c r="Y58" i="16"/>
  <c r="AB58" i="16" s="1"/>
  <c r="Z58" i="16"/>
  <c r="AA58" i="16" s="1"/>
  <c r="P58" i="16"/>
  <c r="Q58" i="16" s="1"/>
  <c r="R58" i="16" s="1"/>
  <c r="G58" i="16"/>
  <c r="N58" i="16"/>
  <c r="K186" i="16"/>
  <c r="L186" i="16"/>
  <c r="K96" i="16"/>
  <c r="L96" i="16"/>
  <c r="R47" i="16" l="1"/>
  <c r="R135" i="16"/>
  <c r="R54" i="16"/>
  <c r="R66" i="16"/>
  <c r="R65" i="16"/>
  <c r="L101" i="16"/>
  <c r="K101" i="16"/>
  <c r="N43" i="14"/>
  <c r="L129" i="16"/>
  <c r="K129" i="16"/>
  <c r="N48" i="14"/>
  <c r="AJ30" i="16"/>
  <c r="AA170" i="16"/>
  <c r="AK30" i="16" s="1"/>
  <c r="AI30" i="16"/>
  <c r="AB170" i="16"/>
  <c r="Y147" i="16"/>
  <c r="AB147" i="16" s="1"/>
  <c r="G147" i="16"/>
  <c r="Z147" i="16"/>
  <c r="AA147" i="16" s="1"/>
  <c r="N147" i="16"/>
  <c r="P147" i="16"/>
  <c r="Q147" i="16" s="1"/>
  <c r="R147" i="16" s="1"/>
  <c r="L135" i="16"/>
  <c r="K135" i="16"/>
  <c r="N49" i="14"/>
  <c r="AJ25" i="16"/>
  <c r="AA140" i="16"/>
  <c r="AK25" i="16" s="1"/>
  <c r="AI23" i="16"/>
  <c r="AB128" i="16"/>
  <c r="P1232" i="4"/>
  <c r="Q1233" i="4"/>
  <c r="Y151" i="16"/>
  <c r="AB151" i="16" s="1"/>
  <c r="N151" i="16"/>
  <c r="P151" i="16"/>
  <c r="Q151" i="16" s="1"/>
  <c r="R151" i="16" s="1"/>
  <c r="G151" i="16"/>
  <c r="Z151" i="16"/>
  <c r="AA151" i="16" s="1"/>
  <c r="O39" i="14"/>
  <c r="K90" i="16"/>
  <c r="L90" i="16"/>
  <c r="L53" i="16"/>
  <c r="K53" i="16"/>
  <c r="N35" i="14"/>
  <c r="AJ4" i="16"/>
  <c r="AA14" i="16"/>
  <c r="AK4" i="16" s="1"/>
  <c r="K54" i="16"/>
  <c r="L54" i="16"/>
  <c r="AI11" i="16"/>
  <c r="AB56" i="16"/>
  <c r="AJ24" i="16"/>
  <c r="AA134" i="16"/>
  <c r="AK24" i="16" s="1"/>
  <c r="R91" i="16"/>
  <c r="K84" i="16"/>
  <c r="L84" i="16"/>
  <c r="N40" i="14"/>
  <c r="Y148" i="16"/>
  <c r="AB148" i="16" s="1"/>
  <c r="P148" i="16"/>
  <c r="Q148" i="16" s="1"/>
  <c r="R148" i="16" s="1"/>
  <c r="N148" i="16"/>
  <c r="G148" i="16"/>
  <c r="Z148" i="16"/>
  <c r="AA148" i="16" s="1"/>
  <c r="L45" i="16"/>
  <c r="K45" i="16"/>
  <c r="N34" i="14"/>
  <c r="P34" i="14" s="1"/>
  <c r="P47" i="14"/>
  <c r="O45" i="14"/>
  <c r="Q49" i="14"/>
  <c r="K102" i="16"/>
  <c r="L102" i="16"/>
  <c r="AJ15" i="16"/>
  <c r="AA80" i="16"/>
  <c r="AK15" i="16" s="1"/>
  <c r="AJ9" i="16"/>
  <c r="AA44" i="16"/>
  <c r="AK9" i="16" s="1"/>
  <c r="AI2" i="16"/>
  <c r="AB7" i="16"/>
  <c r="R103" i="16"/>
  <c r="AI3" i="16"/>
  <c r="AB8" i="16"/>
  <c r="L173" i="16"/>
  <c r="K173" i="16"/>
  <c r="AJ2" i="16"/>
  <c r="Z208" i="16"/>
  <c r="Z211" i="16" s="1"/>
  <c r="AA2" i="16"/>
  <c r="O52" i="14"/>
  <c r="P54" i="14"/>
  <c r="R173" i="16"/>
  <c r="R101" i="16"/>
  <c r="Q2" i="16"/>
  <c r="O57" i="14"/>
  <c r="P59" i="14"/>
  <c r="Y208" i="16"/>
  <c r="AB2" i="16"/>
  <c r="AI25" i="16"/>
  <c r="AB140" i="16"/>
  <c r="AJ23" i="16"/>
  <c r="AA128" i="16"/>
  <c r="AK23" i="16" s="1"/>
  <c r="Q60" i="14"/>
  <c r="O56" i="14"/>
  <c r="P58" i="14"/>
  <c r="R48" i="16"/>
  <c r="R132" i="16"/>
  <c r="R60" i="16"/>
  <c r="O33" i="14"/>
  <c r="P35" i="14"/>
  <c r="O54" i="14"/>
  <c r="K66" i="16"/>
  <c r="L66" i="16"/>
  <c r="AJ12" i="16"/>
  <c r="AA62" i="16"/>
  <c r="AK12" i="16" s="1"/>
  <c r="O32" i="14"/>
  <c r="L65" i="16"/>
  <c r="K65" i="16"/>
  <c r="N37" i="14"/>
  <c r="AI16" i="16"/>
  <c r="AB86" i="16"/>
  <c r="Y149" i="16"/>
  <c r="AB149" i="16" s="1"/>
  <c r="P149" i="16"/>
  <c r="Q149" i="16" s="1"/>
  <c r="Z149" i="16"/>
  <c r="AA149" i="16" s="1"/>
  <c r="N149" i="16"/>
  <c r="J149" i="16"/>
  <c r="G149" i="16"/>
  <c r="L47" i="16"/>
  <c r="K47" i="16"/>
  <c r="R110" i="16"/>
  <c r="AI10" i="16"/>
  <c r="AB50" i="16"/>
  <c r="L174" i="16"/>
  <c r="K174" i="16"/>
  <c r="AJ18" i="16"/>
  <c r="AA98" i="16"/>
  <c r="AK18" i="16" s="1"/>
  <c r="O38" i="14"/>
  <c r="P40" i="14"/>
  <c r="AI4" i="16"/>
  <c r="AB14" i="16"/>
  <c r="K60" i="16"/>
  <c r="L60" i="16"/>
  <c r="O53" i="14"/>
  <c r="Q48" i="14"/>
  <c r="O44" i="14"/>
  <c r="P46" i="14"/>
  <c r="AI24" i="16"/>
  <c r="AB134" i="16"/>
  <c r="L171" i="16"/>
  <c r="K171" i="16"/>
  <c r="N55" i="14"/>
  <c r="Q35" i="14"/>
  <c r="O31" i="14"/>
  <c r="P33" i="14"/>
  <c r="P31" i="14"/>
  <c r="Q34" i="14"/>
  <c r="Q31" i="14"/>
  <c r="Q33" i="14"/>
  <c r="P32" i="14"/>
  <c r="Q32" i="14"/>
  <c r="AK20" i="16"/>
  <c r="K91" i="16"/>
  <c r="L91" i="16"/>
  <c r="K89" i="16"/>
  <c r="L89" i="16"/>
  <c r="N41" i="14"/>
  <c r="Y146" i="16"/>
  <c r="R51" i="14"/>
  <c r="F217" i="16"/>
  <c r="F218" i="16" s="1"/>
  <c r="N146" i="16"/>
  <c r="G146" i="16"/>
  <c r="Z146" i="16"/>
  <c r="P146" i="16"/>
  <c r="AI12" i="16"/>
  <c r="AB62" i="16"/>
  <c r="AI15" i="16"/>
  <c r="AB80" i="16"/>
  <c r="L59" i="16"/>
  <c r="K59" i="16"/>
  <c r="N36" i="14"/>
  <c r="R59" i="16"/>
  <c r="K103" i="16"/>
  <c r="L103" i="16"/>
  <c r="AJ16" i="16"/>
  <c r="AA86" i="16"/>
  <c r="AK16" i="16" s="1"/>
  <c r="AJ10" i="16"/>
  <c r="AA50" i="16"/>
  <c r="AK10" i="16" s="1"/>
  <c r="K48" i="16"/>
  <c r="L48" i="16"/>
  <c r="K132" i="16"/>
  <c r="L132" i="16"/>
  <c r="AI18" i="16"/>
  <c r="AB98" i="16"/>
  <c r="AJ11" i="16"/>
  <c r="AA56" i="16"/>
  <c r="AK11" i="16" s="1"/>
  <c r="R171" i="16"/>
  <c r="J209" i="16"/>
  <c r="R89" i="16"/>
  <c r="P49" i="14"/>
  <c r="O47" i="14"/>
  <c r="P48" i="14"/>
  <c r="Q50" i="14"/>
  <c r="AI9" i="16"/>
  <c r="AB44" i="16"/>
  <c r="Y150" i="16"/>
  <c r="AB150" i="16" s="1"/>
  <c r="P150" i="16"/>
  <c r="Q150" i="16" s="1"/>
  <c r="R150" i="16" s="1"/>
  <c r="Z150" i="16"/>
  <c r="AA150" i="16" s="1"/>
  <c r="G150" i="16"/>
  <c r="N150" i="16"/>
  <c r="Q46" i="14"/>
  <c r="P44" i="14"/>
  <c r="O42" i="14"/>
  <c r="O58" i="14"/>
  <c r="P60" i="14"/>
  <c r="AJ3" i="16"/>
  <c r="AA8" i="16"/>
  <c r="AK3" i="16" s="1"/>
  <c r="AJ21" i="16"/>
  <c r="AA116" i="16"/>
  <c r="AK21" i="16" s="1"/>
  <c r="AI21" i="16"/>
  <c r="AB116" i="16"/>
  <c r="P209" i="16" l="1"/>
  <c r="P211" i="16" s="1"/>
  <c r="P41" i="14"/>
  <c r="Q40" i="14"/>
  <c r="P38" i="14"/>
  <c r="O36" i="14"/>
  <c r="P214" i="16"/>
  <c r="Q45" i="14"/>
  <c r="P43" i="14"/>
  <c r="O41" i="14"/>
  <c r="Q59" i="14"/>
  <c r="O55" i="14"/>
  <c r="P57" i="14"/>
  <c r="P55" i="14"/>
  <c r="R149" i="16"/>
  <c r="P39" i="14"/>
  <c r="Q41" i="14"/>
  <c r="O37" i="14"/>
  <c r="P56" i="14"/>
  <c r="P1233" i="4"/>
  <c r="Q1234" i="4"/>
  <c r="P217" i="16"/>
  <c r="P218" i="16" s="1"/>
  <c r="Q146" i="16"/>
  <c r="Q57" i="14"/>
  <c r="K149" i="16"/>
  <c r="L149" i="16"/>
  <c r="N51" i="14"/>
  <c r="Q53" i="14" s="1"/>
  <c r="Q37" i="14"/>
  <c r="P212" i="16"/>
  <c r="O43" i="14"/>
  <c r="Q47" i="14"/>
  <c r="P45" i="14"/>
  <c r="Z217" i="16"/>
  <c r="Z218" i="16" s="1"/>
  <c r="AJ26" i="16"/>
  <c r="AA146" i="16"/>
  <c r="AK26" i="16" s="1"/>
  <c r="Q56" i="14"/>
  <c r="P36" i="14"/>
  <c r="O34" i="14"/>
  <c r="Q38" i="14"/>
  <c r="O40" i="14"/>
  <c r="Q44" i="14"/>
  <c r="P42" i="14"/>
  <c r="Z209" i="16"/>
  <c r="Z212" i="16" s="1"/>
  <c r="Q43" i="14"/>
  <c r="O49" i="14"/>
  <c r="P50" i="14"/>
  <c r="O48" i="14"/>
  <c r="AI26" i="16"/>
  <c r="AB146" i="16"/>
  <c r="Q42" i="14"/>
  <c r="Q36" i="14"/>
  <c r="Q58" i="14"/>
  <c r="Y209" i="16"/>
  <c r="Q212" i="16"/>
  <c r="Q209" i="16"/>
  <c r="Q211" i="16" s="1"/>
  <c r="R2" i="16"/>
  <c r="AA208" i="16"/>
  <c r="AA211" i="16" s="1"/>
  <c r="AK2" i="16"/>
  <c r="O35" i="14"/>
  <c r="P37" i="14"/>
  <c r="Q39" i="14"/>
  <c r="P53" i="14" l="1"/>
  <c r="Q55" i="14"/>
  <c r="O51" i="14"/>
  <c r="Q54" i="14"/>
  <c r="P52" i="14"/>
  <c r="Q51" i="14"/>
  <c r="Q217" i="16"/>
  <c r="Q218" i="16" s="1"/>
  <c r="R146" i="16"/>
  <c r="Q214" i="16"/>
  <c r="Q215" i="16" s="1"/>
  <c r="P51" i="14"/>
  <c r="Q52" i="14"/>
  <c r="Q1235" i="4"/>
  <c r="P1234" i="4"/>
  <c r="AA209" i="16"/>
  <c r="AA212" i="16" s="1"/>
  <c r="P1235" i="4" l="1"/>
  <c r="Q1236" i="4"/>
  <c r="Q1237" i="4" l="1"/>
  <c r="P1236" i="4"/>
  <c r="Q1238" i="4" l="1"/>
  <c r="P1237" i="4"/>
  <c r="P1238" i="4" l="1"/>
  <c r="Q1239" i="4"/>
  <c r="Q1240" i="4" l="1"/>
  <c r="P1239" i="4"/>
  <c r="Q1241" i="4" l="1"/>
  <c r="P1240" i="4"/>
  <c r="Q1242" i="4" l="1"/>
  <c r="P1241" i="4"/>
  <c r="P1242" i="4" l="1"/>
  <c r="Q1243" i="4"/>
  <c r="Q1244" i="4" l="1"/>
  <c r="P1243" i="4"/>
  <c r="Q1245" i="4" l="1"/>
  <c r="P1244" i="4"/>
  <c r="P1245" i="4" l="1"/>
  <c r="Q1246" i="4"/>
  <c r="Q1247" i="4" l="1"/>
  <c r="P1246" i="4"/>
  <c r="Q1248" i="4" l="1"/>
  <c r="P1247" i="4"/>
  <c r="P1248" i="4" l="1"/>
  <c r="Q1249" i="4"/>
  <c r="Q1250" i="4" l="1"/>
  <c r="P1249" i="4"/>
  <c r="P1250" i="4" l="1"/>
  <c r="Q1251" i="4"/>
  <c r="Q1252" i="4" l="1"/>
  <c r="P1251" i="4"/>
  <c r="P1252" i="4" l="1"/>
  <c r="Q1253" i="4"/>
  <c r="Q1254" i="4" l="1"/>
  <c r="P1253" i="4"/>
  <c r="Q1255" i="4" l="1"/>
  <c r="P1254" i="4"/>
  <c r="P1255" i="4" l="1"/>
  <c r="Q1256" i="4"/>
  <c r="Q1257" i="4" l="1"/>
  <c r="P1256" i="4"/>
  <c r="Q1258" i="4" l="1"/>
  <c r="P1257" i="4"/>
  <c r="P1258" i="4" l="1"/>
  <c r="Q1259" i="4"/>
  <c r="P1259" i="4" l="1"/>
  <c r="Q1260" i="4"/>
  <c r="Q1261" i="4" l="1"/>
  <c r="P1260" i="4"/>
  <c r="P1261" i="4" l="1"/>
  <c r="Q1262" i="4"/>
  <c r="Q1263" i="4" l="1"/>
  <c r="P1262" i="4"/>
  <c r="P1263" i="4" l="1"/>
  <c r="Q1264" i="4"/>
  <c r="Q1265" i="4" l="1"/>
  <c r="P1264" i="4"/>
  <c r="Q1266" i="4" l="1"/>
  <c r="P1265" i="4"/>
  <c r="Q1267" i="4" l="1"/>
  <c r="P1266" i="4"/>
  <c r="Q1268" i="4" l="1"/>
  <c r="P1267" i="4"/>
  <c r="P1268" i="4" l="1"/>
  <c r="Q1269" i="4"/>
  <c r="P1269" i="4" l="1"/>
  <c r="Q1270" i="4"/>
  <c r="Q1271" i="4" l="1"/>
  <c r="P1270" i="4"/>
  <c r="P1271" i="4" l="1"/>
  <c r="Q1272" i="4"/>
  <c r="Q1273" i="4" l="1"/>
  <c r="P1272" i="4"/>
  <c r="P1273" i="4" l="1"/>
  <c r="Q1274" i="4"/>
  <c r="Q1275" i="4" l="1"/>
  <c r="P1274" i="4"/>
  <c r="Q1276" i="4" l="1"/>
  <c r="P1275" i="4"/>
  <c r="P1276" i="4" l="1"/>
  <c r="Q1277" i="4"/>
  <c r="Q1278" i="4" l="1"/>
  <c r="P1277" i="4"/>
  <c r="Q1279" i="4" l="1"/>
  <c r="P1278" i="4"/>
  <c r="P1279" i="4" l="1"/>
  <c r="Q1280" i="4"/>
  <c r="Q1281" i="4" l="1"/>
  <c r="P1280" i="4"/>
  <c r="Q1282" i="4" l="1"/>
  <c r="P1281" i="4"/>
  <c r="Q1283" i="4" l="1"/>
  <c r="P1282" i="4"/>
  <c r="Q1284" i="4" l="1"/>
  <c r="P1283" i="4"/>
  <c r="Q1285" i="4" l="1"/>
  <c r="P1284" i="4"/>
  <c r="Q1286" i="4" l="1"/>
  <c r="P1285" i="4"/>
  <c r="Q1287" i="4" l="1"/>
  <c r="P1286" i="4"/>
  <c r="Q1288" i="4" l="1"/>
  <c r="P1287" i="4"/>
  <c r="P1288" i="4" l="1"/>
  <c r="Q1289" i="4"/>
  <c r="Q1290" i="4" l="1"/>
  <c r="P1289" i="4"/>
  <c r="Q1291" i="4" l="1"/>
  <c r="P1290" i="4"/>
  <c r="P1291" i="4" l="1"/>
  <c r="Q1292" i="4"/>
  <c r="Q1293" i="4" l="1"/>
  <c r="P1292" i="4"/>
  <c r="Q1294" i="4" l="1"/>
  <c r="P1293" i="4"/>
  <c r="Q1295" i="4" l="1"/>
  <c r="P1294" i="4"/>
  <c r="P1295" i="4" l="1"/>
  <c r="Q1296" i="4"/>
  <c r="Q1297" i="4" l="1"/>
  <c r="P1296" i="4"/>
  <c r="P1297" i="4" l="1"/>
  <c r="Q1298" i="4"/>
  <c r="Q1299" i="4" l="1"/>
  <c r="P1298" i="4"/>
  <c r="P1299" i="4" l="1"/>
  <c r="Q1300" i="4"/>
  <c r="P1300" i="4" l="1"/>
  <c r="Q1301" i="4"/>
  <c r="Q1302" i="4" l="1"/>
  <c r="P1301" i="4"/>
  <c r="Q1303" i="4" l="1"/>
  <c r="P1302" i="4"/>
  <c r="P1303" i="4" l="1"/>
  <c r="Q1304" i="4"/>
  <c r="Q1305" i="4" l="1"/>
  <c r="P1304" i="4"/>
  <c r="P1305" i="4" l="1"/>
  <c r="Q1306" i="4"/>
  <c r="Q1307" i="4" l="1"/>
  <c r="P1306" i="4"/>
  <c r="Q1308" i="4" l="1"/>
  <c r="P1307" i="4"/>
  <c r="P1308" i="4" l="1"/>
  <c r="Q1309" i="4"/>
  <c r="P1309" i="4" l="1"/>
  <c r="Q1310" i="4"/>
  <c r="Q1311" i="4" l="1"/>
  <c r="P1310" i="4"/>
  <c r="P1311" i="4" l="1"/>
  <c r="Q1312" i="4"/>
  <c r="P1312" i="4" l="1"/>
  <c r="Q1313" i="4"/>
  <c r="Q1314" i="4" l="1"/>
  <c r="P1313" i="4"/>
  <c r="Q1315" i="4" l="1"/>
  <c r="P1314" i="4"/>
  <c r="Q1316" i="4" l="1"/>
  <c r="P1315" i="4"/>
  <c r="Q1317" i="4" l="1"/>
  <c r="P1316" i="4"/>
  <c r="P1317" i="4" l="1"/>
  <c r="Q1318" i="4"/>
  <c r="Q1319" i="4" l="1"/>
  <c r="P1318" i="4"/>
  <c r="P1319" i="4" l="1"/>
  <c r="Q1320" i="4"/>
  <c r="Q1321" i="4" l="1"/>
  <c r="P1320" i="4"/>
  <c r="P1321" i="4" l="1"/>
  <c r="Q1322" i="4"/>
  <c r="Q1323" i="4" l="1"/>
  <c r="P1322" i="4"/>
  <c r="Q1324" i="4" l="1"/>
  <c r="P1323" i="4"/>
  <c r="P1324" i="4" l="1"/>
  <c r="Q1325" i="4"/>
  <c r="Q1326" i="4" l="1"/>
  <c r="P1325" i="4"/>
  <c r="Q1327" i="4" l="1"/>
  <c r="P1326" i="4"/>
  <c r="Q1328" i="4" l="1"/>
  <c r="P1327" i="4"/>
  <c r="P1328" i="4" l="1"/>
  <c r="Q1329" i="4"/>
  <c r="Q1330" i="4" l="1"/>
  <c r="P1329" i="4"/>
  <c r="Q1331" i="4" l="1"/>
  <c r="P1330" i="4"/>
  <c r="Q1332" i="4" l="1"/>
  <c r="P1331" i="4"/>
  <c r="Q1333" i="4" l="1"/>
  <c r="P1332" i="4"/>
  <c r="Q1334" i="4" l="1"/>
  <c r="P1333" i="4"/>
  <c r="Q1335" i="4" l="1"/>
  <c r="P1334" i="4"/>
  <c r="P1335" i="4" l="1"/>
  <c r="Q1336" i="4"/>
  <c r="P1336" i="4" l="1"/>
  <c r="Q1337" i="4"/>
  <c r="Q1338" i="4" l="1"/>
  <c r="P1337" i="4"/>
  <c r="Q1339" i="4" l="1"/>
  <c r="P1338" i="4"/>
  <c r="P1339" i="4" l="1"/>
  <c r="Q1340" i="4"/>
  <c r="Q1341" i="4" l="1"/>
  <c r="P1340" i="4"/>
  <c r="P1341" i="4" l="1"/>
  <c r="Q1342" i="4"/>
  <c r="P1342" i="4" l="1"/>
  <c r="Q1343" i="4"/>
  <c r="Q1344" i="4" l="1"/>
  <c r="P1343" i="4"/>
  <c r="Q1345" i="4" l="1"/>
  <c r="P1344" i="4"/>
  <c r="Q1346" i="4" l="1"/>
  <c r="P1345" i="4"/>
  <c r="Q1347" i="4" l="1"/>
  <c r="P1346" i="4"/>
  <c r="Q1348" i="4" l="1"/>
  <c r="P1347" i="4"/>
  <c r="Q1349" i="4" l="1"/>
  <c r="P1348" i="4"/>
  <c r="Q1350" i="4" l="1"/>
  <c r="P1349" i="4"/>
  <c r="Q1351" i="4" l="1"/>
  <c r="P1350" i="4"/>
  <c r="Q1352" i="4" l="1"/>
  <c r="P1351" i="4"/>
  <c r="Q1353" i="4" l="1"/>
  <c r="P1352" i="4"/>
  <c r="P1353" i="4" l="1"/>
  <c r="Q1354" i="4"/>
  <c r="Q1355" i="4" l="1"/>
  <c r="P1354" i="4"/>
  <c r="Q1356" i="4" l="1"/>
  <c r="P1355" i="4"/>
  <c r="P1356" i="4" l="1"/>
  <c r="Q1357" i="4"/>
  <c r="Q1358" i="4" l="1"/>
  <c r="P1357" i="4"/>
  <c r="P1358" i="4" l="1"/>
  <c r="Q1359" i="4"/>
  <c r="Q1360" i="4" l="1"/>
  <c r="P1359" i="4"/>
  <c r="Q1361" i="4" l="1"/>
  <c r="P1360" i="4"/>
  <c r="P1361" i="4" l="1"/>
  <c r="Q1362" i="4"/>
  <c r="Q1363" i="4" l="1"/>
  <c r="P1362" i="4"/>
  <c r="Q1364" i="4" l="1"/>
  <c r="P1363" i="4"/>
  <c r="Q1365" i="4" l="1"/>
  <c r="P1364" i="4"/>
  <c r="Q1366" i="4" l="1"/>
  <c r="P1365" i="4"/>
  <c r="Q1367" i="4" l="1"/>
  <c r="P1366" i="4"/>
  <c r="Q1368" i="4" l="1"/>
  <c r="P1367" i="4"/>
  <c r="P1368" i="4" l="1"/>
  <c r="Q1369" i="4"/>
  <c r="Q1370" i="4" l="1"/>
  <c r="P1369" i="4"/>
  <c r="Q1371" i="4" l="1"/>
  <c r="P1370" i="4"/>
  <c r="P1371" i="4" l="1"/>
  <c r="Q1372" i="4"/>
  <c r="Q1373" i="4" l="1"/>
  <c r="P1372" i="4"/>
  <c r="P1373" i="4" l="1"/>
  <c r="Q1374" i="4"/>
  <c r="Q1375" i="4" l="1"/>
  <c r="P1374" i="4"/>
  <c r="Q1376" i="4" l="1"/>
  <c r="P1375" i="4"/>
  <c r="Q1377" i="4" l="1"/>
  <c r="P1376" i="4"/>
  <c r="P1377" i="4" l="1"/>
  <c r="Q1378" i="4"/>
  <c r="Q1379" i="4" l="1"/>
  <c r="P1378" i="4"/>
  <c r="Q1380" i="4" l="1"/>
  <c r="P1379" i="4"/>
  <c r="Q1381" i="4" l="1"/>
  <c r="P1380" i="4"/>
  <c r="Q1382" i="4" l="1"/>
  <c r="P1381" i="4"/>
  <c r="Q1383" i="4" l="1"/>
  <c r="P1382" i="4"/>
  <c r="P1383" i="4" l="1"/>
  <c r="Q1384" i="4"/>
  <c r="P1384" i="4" l="1"/>
  <c r="Q1385" i="4"/>
  <c r="P1385" i="4" l="1"/>
  <c r="Q1386" i="4"/>
  <c r="Q1387" i="4" l="1"/>
  <c r="P1386" i="4"/>
  <c r="P1387" i="4" l="1"/>
  <c r="Q1388" i="4"/>
  <c r="P1388" i="4" l="1"/>
  <c r="Q1389" i="4"/>
  <c r="P1389" i="4" l="1"/>
  <c r="Q1390" i="4"/>
  <c r="Q1391" i="4" l="1"/>
  <c r="P1390" i="4"/>
  <c r="Q1392" i="4" l="1"/>
  <c r="P1391" i="4"/>
  <c r="Q1393" i="4" l="1"/>
  <c r="P1392" i="4"/>
  <c r="Q1394" i="4" l="1"/>
  <c r="P1393" i="4"/>
  <c r="Q1395" i="4" l="1"/>
  <c r="P1394" i="4"/>
  <c r="P1395" i="4" l="1"/>
  <c r="Q1396" i="4"/>
  <c r="P1396" i="4" l="1"/>
  <c r="Q1397" i="4"/>
  <c r="P1397" i="4" l="1"/>
  <c r="Q1398" i="4"/>
  <c r="Q1399" i="4" l="1"/>
  <c r="P1398" i="4"/>
  <c r="Q1400" i="4" l="1"/>
  <c r="P1399" i="4"/>
  <c r="P1400" i="4" l="1"/>
  <c r="Q1401" i="4"/>
  <c r="Q1402" i="4" l="1"/>
  <c r="P1401" i="4"/>
  <c r="Q1403" i="4" l="1"/>
  <c r="P1402" i="4"/>
  <c r="P1403" i="4" l="1"/>
  <c r="Q1404" i="4"/>
  <c r="Q1405" i="4" l="1"/>
  <c r="P1404" i="4"/>
  <c r="P1405" i="4" l="1"/>
  <c r="Q1406" i="4"/>
  <c r="P1406" i="4" l="1"/>
  <c r="Q1407" i="4"/>
  <c r="Q1408" i="4" l="1"/>
  <c r="P1407" i="4"/>
  <c r="Q1409" i="4" l="1"/>
  <c r="P1408" i="4"/>
  <c r="Q1410" i="4" l="1"/>
  <c r="P1409" i="4"/>
  <c r="P1410" i="4" l="1"/>
  <c r="Q1411" i="4"/>
  <c r="Q1412" i="4" l="1"/>
  <c r="P1411" i="4"/>
  <c r="P1412" i="4" l="1"/>
  <c r="Q1413" i="4"/>
  <c r="P1413" i="4" l="1"/>
  <c r="Q1414" i="4"/>
  <c r="Q1415" i="4" l="1"/>
  <c r="P1414" i="4"/>
  <c r="P1415" i="4" l="1"/>
  <c r="Q1416" i="4"/>
  <c r="Q1417" i="4" l="1"/>
  <c r="P1416" i="4"/>
  <c r="P1417" i="4" l="1"/>
  <c r="Q1418" i="4"/>
  <c r="Q1419" i="4" l="1"/>
  <c r="P1418" i="4"/>
  <c r="P1419" i="4" l="1"/>
  <c r="Q1420" i="4"/>
  <c r="P1420" i="4" l="1"/>
  <c r="Q1421" i="4"/>
  <c r="Q1422" i="4" l="1"/>
  <c r="P1421" i="4"/>
  <c r="Q1423" i="4" l="1"/>
  <c r="P1422" i="4"/>
  <c r="P1423" i="4" l="1"/>
  <c r="Q1424" i="4"/>
  <c r="Q1425" i="4" l="1"/>
  <c r="P1424" i="4"/>
  <c r="Q1426" i="4" l="1"/>
  <c r="P1425" i="4"/>
  <c r="Q1427" i="4" l="1"/>
  <c r="P1426" i="4"/>
  <c r="P1427" i="4" l="1"/>
  <c r="Q1428" i="4"/>
  <c r="Q1429" i="4" l="1"/>
  <c r="P1428" i="4"/>
  <c r="Q1430" i="4" l="1"/>
  <c r="P1429" i="4"/>
  <c r="Q1431" i="4" l="1"/>
  <c r="P1430" i="4"/>
  <c r="Q1432" i="4" l="1"/>
  <c r="P1431" i="4"/>
  <c r="P1432" i="4" l="1"/>
  <c r="Q1433" i="4"/>
  <c r="Q1434" i="4" l="1"/>
  <c r="P1433" i="4"/>
  <c r="Q1435" i="4" l="1"/>
  <c r="P1434" i="4"/>
  <c r="P1435" i="4" l="1"/>
  <c r="Q1436" i="4"/>
  <c r="Q1437" i="4" l="1"/>
  <c r="P1436" i="4"/>
  <c r="P1437" i="4" l="1"/>
  <c r="Q1438" i="4"/>
  <c r="Q1439" i="4" l="1"/>
  <c r="P1438" i="4"/>
  <c r="Q1440" i="4" l="1"/>
  <c r="P1439" i="4"/>
  <c r="Q1441" i="4" l="1"/>
  <c r="P1440" i="4"/>
  <c r="Q1442" i="4" l="1"/>
  <c r="P1441" i="4"/>
  <c r="Q1443" i="4" l="1"/>
  <c r="P1442" i="4"/>
  <c r="Q1444" i="4" l="1"/>
  <c r="P1443" i="4"/>
  <c r="Q1445" i="4" l="1"/>
  <c r="P1444" i="4"/>
  <c r="P1445" i="4" l="1"/>
  <c r="Q1446" i="4"/>
  <c r="Q1447" i="4" l="1"/>
  <c r="P1446" i="4"/>
  <c r="Q1448" i="4" l="1"/>
  <c r="P1447" i="4"/>
  <c r="Q1449" i="4" l="1"/>
  <c r="P1448" i="4"/>
  <c r="P1449" i="4" l="1"/>
  <c r="Q1450" i="4"/>
  <c r="Q1451" i="4" l="1"/>
  <c r="P1450" i="4"/>
  <c r="Q1452" i="4" l="1"/>
  <c r="P1451" i="4"/>
  <c r="P1452" i="4" l="1"/>
  <c r="Q1453" i="4"/>
  <c r="Q1454" i="4" l="1"/>
  <c r="P1453" i="4"/>
  <c r="Q1455" i="4" l="1"/>
  <c r="P1454" i="4"/>
  <c r="P1455" i="4" l="1"/>
  <c r="Q1456" i="4"/>
  <c r="P1456" i="4" l="1"/>
  <c r="Q1457" i="4"/>
  <c r="Q1458" i="4" l="1"/>
  <c r="P1457" i="4"/>
  <c r="Q1459" i="4" l="1"/>
  <c r="P1458" i="4"/>
  <c r="Q1460" i="4" l="1"/>
  <c r="P1459" i="4"/>
  <c r="Q1461" i="4" l="1"/>
  <c r="P1460" i="4"/>
  <c r="Q1462" i="4" l="1"/>
  <c r="P1461" i="4"/>
  <c r="Q1463" i="4" l="1"/>
  <c r="P1462" i="4"/>
  <c r="Q1464" i="4" l="1"/>
  <c r="P1463" i="4"/>
  <c r="P1464" i="4" l="1"/>
  <c r="Q1465" i="4"/>
  <c r="P1465" i="4" l="1"/>
  <c r="Q1466" i="4"/>
  <c r="Q1467" i="4" l="1"/>
  <c r="P1466" i="4"/>
  <c r="P1467" i="4" l="1"/>
  <c r="Q1468" i="4"/>
  <c r="P1468" i="4" l="1"/>
  <c r="Q1469" i="4"/>
  <c r="Q1470" i="4" l="1"/>
  <c r="P1469" i="4"/>
  <c r="Q1471" i="4" l="1"/>
  <c r="P1470" i="4"/>
  <c r="P1471" i="4" l="1"/>
  <c r="Q1472" i="4"/>
  <c r="Q1473" i="4" l="1"/>
  <c r="P1472" i="4"/>
  <c r="Q1474" i="4" l="1"/>
  <c r="P1473" i="4"/>
  <c r="Q1475" i="4" l="1"/>
  <c r="P1474" i="4"/>
  <c r="Q1476" i="4" l="1"/>
  <c r="P1475" i="4"/>
  <c r="Q1477" i="4" l="1"/>
  <c r="P1476" i="4"/>
  <c r="Q1478" i="4" l="1"/>
  <c r="P1477" i="4"/>
  <c r="Q1479" i="4" l="1"/>
  <c r="P1478" i="4"/>
  <c r="P1479" i="4" l="1"/>
  <c r="Q1480" i="4"/>
  <c r="P1480" i="4" l="1"/>
  <c r="Q1481" i="4"/>
  <c r="P1481" i="4" l="1"/>
  <c r="Q1482" i="4"/>
  <c r="Q1483" i="4" l="1"/>
  <c r="P1482" i="4"/>
  <c r="P1483" i="4" l="1"/>
  <c r="Q1484" i="4"/>
  <c r="P1484" i="4" l="1"/>
  <c r="Q1485" i="4"/>
  <c r="Q1486" i="4" l="1"/>
  <c r="P1485" i="4"/>
  <c r="Q1487" i="4" l="1"/>
  <c r="P1486" i="4"/>
  <c r="Q1488" i="4" l="1"/>
  <c r="P1487" i="4"/>
  <c r="Q1489" i="4" l="1"/>
  <c r="P1488" i="4"/>
  <c r="P1489" i="4" l="1"/>
  <c r="Q1490" i="4"/>
  <c r="Q1491" i="4" l="1"/>
  <c r="P1490" i="4"/>
  <c r="Q1492" i="4" l="1"/>
  <c r="P1491" i="4"/>
  <c r="Q1493" i="4" l="1"/>
  <c r="P1492" i="4"/>
  <c r="Q1494" i="4" l="1"/>
  <c r="P1493" i="4"/>
  <c r="Q1495" i="4" l="1"/>
  <c r="P1494" i="4"/>
  <c r="P1495" i="4" l="1"/>
  <c r="Q1496" i="4"/>
  <c r="Q1497" i="4" l="1"/>
  <c r="P1496" i="4"/>
  <c r="P1497" i="4" l="1"/>
  <c r="Q1498" i="4"/>
  <c r="Q1499" i="4" l="1"/>
  <c r="P1498" i="4"/>
  <c r="Q1500" i="4" l="1"/>
  <c r="P1499" i="4"/>
  <c r="Q1501" i="4" l="1"/>
  <c r="P1500" i="4"/>
  <c r="P1501" i="4" l="1"/>
  <c r="Q1502" i="4"/>
  <c r="Q1503" i="4" l="1"/>
  <c r="P1502" i="4"/>
  <c r="Q1504" i="4" l="1"/>
  <c r="P1503" i="4"/>
  <c r="Q1505" i="4" l="1"/>
  <c r="P1504" i="4"/>
  <c r="Q1506" i="4" l="1"/>
  <c r="P1505" i="4"/>
  <c r="Q1507" i="4" l="1"/>
  <c r="P1506" i="4"/>
  <c r="Q1508" i="4" l="1"/>
  <c r="P1507" i="4"/>
  <c r="Q1509" i="4" l="1"/>
  <c r="P1508" i="4"/>
  <c r="Q1510" i="4" l="1"/>
  <c r="P1509" i="4"/>
  <c r="Q1511" i="4" l="1"/>
  <c r="P1510" i="4"/>
  <c r="Q1512" i="4" l="1"/>
  <c r="P1511" i="4"/>
  <c r="P1512" i="4" l="1"/>
  <c r="Q1513" i="4"/>
  <c r="P1513" i="4" l="1"/>
  <c r="Q1514" i="4"/>
  <c r="Q1515" i="4" l="1"/>
  <c r="P1514" i="4"/>
  <c r="Q1516" i="4" l="1"/>
  <c r="P1515" i="4"/>
  <c r="P1516" i="4" l="1"/>
  <c r="Q1517" i="4"/>
  <c r="Q1518" i="4" l="1"/>
  <c r="P1517" i="4"/>
  <c r="Q1519" i="4" l="1"/>
  <c r="P1518" i="4"/>
  <c r="P1519" i="4" l="1"/>
  <c r="Q1520" i="4"/>
  <c r="Q1521" i="4" l="1"/>
  <c r="P1520" i="4"/>
  <c r="Q1522" i="4" l="1"/>
  <c r="P1521" i="4"/>
  <c r="Q1523" i="4" l="1"/>
  <c r="P1522" i="4"/>
  <c r="P1523" i="4" l="1"/>
  <c r="Q1524" i="4"/>
  <c r="Q1525" i="4" l="1"/>
  <c r="P1524" i="4"/>
  <c r="Q1526" i="4" l="1"/>
  <c r="P1525" i="4"/>
  <c r="Q1527" i="4" l="1"/>
  <c r="P1526" i="4"/>
  <c r="Q1528" i="4" l="1"/>
  <c r="P1527" i="4"/>
  <c r="P1528" i="4" l="1"/>
  <c r="Q1529" i="4"/>
  <c r="Q1530" i="4" l="1"/>
  <c r="P1529" i="4"/>
  <c r="Q1531" i="4" l="1"/>
  <c r="P1530" i="4"/>
  <c r="P1531" i="4" l="1"/>
  <c r="Q1532" i="4"/>
  <c r="P1532" i="4" l="1"/>
  <c r="Q1533" i="4"/>
  <c r="Q1534" i="4" l="1"/>
  <c r="P1533" i="4"/>
  <c r="Q1535" i="4" l="1"/>
  <c r="P1534" i="4"/>
  <c r="Q1536" i="4" l="1"/>
  <c r="P1535" i="4"/>
  <c r="Q1537" i="4" l="1"/>
  <c r="P1536" i="4"/>
  <c r="Q1538" i="4" l="1"/>
  <c r="P1537" i="4"/>
  <c r="Q1539" i="4" l="1"/>
  <c r="P1538" i="4"/>
  <c r="Q1540" i="4" l="1"/>
  <c r="P1539" i="4"/>
  <c r="P1540" i="4" l="1"/>
  <c r="Q1541" i="4"/>
  <c r="Q1542" i="4" l="1"/>
  <c r="P1541" i="4"/>
  <c r="Q1543" i="4" l="1"/>
  <c r="P1542" i="4"/>
  <c r="P1543" i="4" l="1"/>
  <c r="Q1544" i="4"/>
  <c r="Q1545" i="4" l="1"/>
  <c r="P1544" i="4"/>
  <c r="P1545" i="4" l="1"/>
  <c r="Q1546" i="4"/>
  <c r="Q1547" i="4" l="1"/>
  <c r="P1546" i="4"/>
  <c r="Q1548" i="4" l="1"/>
  <c r="P1547" i="4"/>
  <c r="P1548" i="4" l="1"/>
  <c r="Q1549" i="4"/>
  <c r="P1549" i="4" l="1"/>
  <c r="Q1550" i="4"/>
  <c r="Q1551" i="4" l="1"/>
  <c r="P1550" i="4"/>
  <c r="P1551" i="4" l="1"/>
  <c r="Q1552" i="4"/>
  <c r="P1552" i="4" l="1"/>
  <c r="Q1553" i="4"/>
  <c r="Q1554" i="4" l="1"/>
  <c r="P1553" i="4"/>
  <c r="Q1555" i="4" l="1"/>
  <c r="P1554" i="4"/>
  <c r="P1555" i="4" l="1"/>
  <c r="Q1556" i="4"/>
  <c r="P1556" i="4" l="1"/>
  <c r="Q1557" i="4"/>
  <c r="Q1558" i="4" l="1"/>
  <c r="P1557" i="4"/>
  <c r="Q1559" i="4" l="1"/>
  <c r="P1558" i="4"/>
  <c r="Q1560" i="4" l="1"/>
  <c r="P1559" i="4"/>
  <c r="Q1561" i="4" l="1"/>
  <c r="P1560" i="4"/>
  <c r="P1561" i="4" l="1"/>
  <c r="Q1562" i="4"/>
  <c r="Q1563" i="4" l="1"/>
  <c r="P1562" i="4"/>
  <c r="P1563" i="4" l="1"/>
  <c r="Q1564" i="4"/>
  <c r="Q1565" i="4" l="1"/>
  <c r="P1564" i="4"/>
  <c r="P1565" i="4" l="1"/>
  <c r="Q1566" i="4"/>
  <c r="Q1567" i="4" l="1"/>
  <c r="P1566" i="4"/>
  <c r="Q1568" i="4" l="1"/>
  <c r="P1567" i="4"/>
  <c r="Q1569" i="4" l="1"/>
  <c r="P1568" i="4"/>
  <c r="P1569" i="4" l="1"/>
  <c r="Q1570" i="4"/>
  <c r="Q1571" i="4" l="1"/>
  <c r="P1570" i="4"/>
  <c r="Q1572" i="4" l="1"/>
  <c r="P1571" i="4"/>
  <c r="P1572" i="4" l="1"/>
  <c r="Q1573" i="4"/>
  <c r="P1573" i="4" l="1"/>
  <c r="Q1574" i="4"/>
  <c r="Q1575" i="4" l="1"/>
  <c r="P1574" i="4"/>
  <c r="P1575" i="4" l="1"/>
  <c r="Q1576" i="4"/>
  <c r="P1576" i="4" l="1"/>
  <c r="Q1577" i="4"/>
  <c r="P1577" i="4" l="1"/>
  <c r="Q1578" i="4"/>
  <c r="Q1579" i="4" l="1"/>
  <c r="P1578" i="4"/>
  <c r="P1579" i="4" l="1"/>
  <c r="Q1580" i="4"/>
  <c r="P1580" i="4" l="1"/>
  <c r="Q1581" i="4"/>
  <c r="Q1582" i="4" l="1"/>
  <c r="P1581" i="4"/>
  <c r="Q1583" i="4" l="1"/>
  <c r="P1582" i="4"/>
  <c r="Q1584" i="4" l="1"/>
  <c r="P1583" i="4"/>
  <c r="Q1585" i="4" l="1"/>
  <c r="P1584" i="4"/>
  <c r="P1585" i="4" l="1"/>
  <c r="Q1586" i="4"/>
  <c r="Q1587" i="4" l="1"/>
  <c r="P1586" i="4"/>
  <c r="Q1588" i="4" l="1"/>
  <c r="P1587" i="4"/>
  <c r="P1588" i="4" l="1"/>
  <c r="Q1589" i="4"/>
  <c r="Q1590" i="4" l="1"/>
  <c r="P1589" i="4"/>
  <c r="Q1591" i="4" l="1"/>
  <c r="P1590" i="4"/>
  <c r="P1591" i="4" l="1"/>
  <c r="Q1592" i="4"/>
  <c r="Q1593" i="4" l="1"/>
  <c r="P1592" i="4"/>
  <c r="Q1594" i="4" l="1"/>
  <c r="P1593" i="4"/>
  <c r="P1594" i="4" l="1"/>
  <c r="Q1595" i="4"/>
  <c r="P1595" i="4" l="1"/>
  <c r="Q1596" i="4"/>
  <c r="Q1597" i="4" l="1"/>
  <c r="P1596" i="4"/>
  <c r="P1597" i="4" l="1"/>
  <c r="Q1598" i="4"/>
  <c r="Q1599" i="4" l="1"/>
  <c r="P1598" i="4"/>
  <c r="Q1600" i="4" l="1"/>
  <c r="P1599" i="4"/>
  <c r="Q1601" i="4" l="1"/>
  <c r="P1600" i="4"/>
  <c r="Q1602" i="4" l="1"/>
  <c r="P1601" i="4"/>
  <c r="Q1603" i="4" l="1"/>
  <c r="P1602" i="4"/>
  <c r="Q1604" i="4" l="1"/>
  <c r="P1603" i="4"/>
  <c r="P1604" i="4" l="1"/>
  <c r="Q1605" i="4"/>
  <c r="P1605" i="4" l="1"/>
  <c r="Q1606" i="4"/>
  <c r="Q1607" i="4" l="1"/>
  <c r="P1606" i="4"/>
  <c r="P1607" i="4" l="1"/>
  <c r="Q1608" i="4"/>
  <c r="P1608" i="4" l="1"/>
  <c r="Q1609" i="4"/>
  <c r="P1609" i="4" l="1"/>
  <c r="Q1610" i="4"/>
  <c r="Q1611" i="4" l="1"/>
  <c r="P1610" i="4"/>
  <c r="Q1612" i="4" l="1"/>
  <c r="P1611" i="4"/>
  <c r="P1612" i="4" l="1"/>
  <c r="Q1613" i="4"/>
  <c r="Q1614" i="4" l="1"/>
  <c r="P1613" i="4"/>
  <c r="Q1615" i="4" l="1"/>
  <c r="P1614" i="4"/>
  <c r="Q1616" i="4" l="1"/>
  <c r="P1615" i="4"/>
  <c r="Q1617" i="4" l="1"/>
  <c r="P1616" i="4"/>
  <c r="P1617" i="4" l="1"/>
  <c r="Q1618" i="4"/>
  <c r="Q1619" i="4" l="1"/>
  <c r="P1618" i="4"/>
  <c r="P1619" i="4" l="1"/>
  <c r="Q1620" i="4"/>
  <c r="Q1621" i="4" l="1"/>
  <c r="P1620" i="4"/>
  <c r="Q1622" i="4" l="1"/>
  <c r="P1621" i="4"/>
  <c r="Q1623" i="4" l="1"/>
  <c r="P1622" i="4"/>
  <c r="Q1624" i="4" l="1"/>
  <c r="P1623" i="4"/>
  <c r="P1624" i="4" l="1"/>
  <c r="Q1625" i="4"/>
  <c r="P1625" i="4" l="1"/>
  <c r="Q1626" i="4"/>
  <c r="Q1627" i="4" l="1"/>
  <c r="P1626" i="4"/>
  <c r="Q1628" i="4" l="1"/>
  <c r="P1627" i="4"/>
  <c r="Q1629" i="4" l="1"/>
  <c r="P1628" i="4"/>
  <c r="Q1630" i="4" l="1"/>
  <c r="P1629" i="4"/>
  <c r="Q1631" i="4" l="1"/>
  <c r="P1630" i="4"/>
  <c r="P1631" i="4" l="1"/>
  <c r="Q1632" i="4"/>
  <c r="Q1633" i="4" l="1"/>
  <c r="P1632" i="4"/>
  <c r="P1633" i="4" l="1"/>
  <c r="Q1634" i="4"/>
  <c r="Q1635" i="4" l="1"/>
  <c r="P1634" i="4"/>
  <c r="Q1636" i="4" l="1"/>
  <c r="P1635" i="4"/>
  <c r="Q1637" i="4" l="1"/>
  <c r="P1636" i="4"/>
  <c r="P1637" i="4" l="1"/>
  <c r="Q1638" i="4"/>
  <c r="Q1639" i="4" l="1"/>
  <c r="P1638" i="4"/>
  <c r="Q1640" i="4" l="1"/>
  <c r="P1639" i="4"/>
  <c r="P1640" i="4" l="1"/>
  <c r="Q1641" i="4"/>
  <c r="P1641" i="4" l="1"/>
  <c r="Q1642" i="4"/>
  <c r="P1642" i="4" l="1"/>
  <c r="Q1643" i="4"/>
  <c r="P1643" i="4" l="1"/>
  <c r="Q1644" i="4"/>
  <c r="P1644" i="4" l="1"/>
  <c r="Q1645" i="4"/>
  <c r="P1645" i="4" l="1"/>
  <c r="Q1646" i="4"/>
  <c r="Q1647" i="4" l="1"/>
  <c r="P1646" i="4"/>
  <c r="Q1648" i="4" l="1"/>
  <c r="P1647" i="4"/>
  <c r="Q1649" i="4" l="1"/>
  <c r="P1648" i="4"/>
  <c r="P1649" i="4" l="1"/>
  <c r="Q1650" i="4"/>
  <c r="Q1651" i="4" l="1"/>
  <c r="P1650" i="4"/>
  <c r="Q1652" i="4" l="1"/>
  <c r="P1651" i="4"/>
  <c r="Q1653" i="4" l="1"/>
  <c r="P1652" i="4"/>
  <c r="Q1654" i="4" l="1"/>
  <c r="P1653" i="4"/>
  <c r="Q1655" i="4" l="1"/>
  <c r="P1654" i="4"/>
  <c r="Q1656" i="4" l="1"/>
  <c r="P1655" i="4"/>
  <c r="P1656" i="4" l="1"/>
  <c r="Q1657" i="4"/>
  <c r="P1657" i="4" l="1"/>
  <c r="Q1658" i="4"/>
  <c r="Q1659" i="4" l="1"/>
  <c r="P1658" i="4"/>
  <c r="P1659" i="4" l="1"/>
  <c r="Q1660" i="4"/>
  <c r="P1660" i="4" l="1"/>
  <c r="Q1661" i="4"/>
  <c r="Q1662" i="4" l="1"/>
  <c r="P1661" i="4"/>
  <c r="Q1663" i="4" l="1"/>
  <c r="P1662" i="4"/>
  <c r="Q1664" i="4" l="1"/>
  <c r="P1663" i="4"/>
  <c r="Q1665" i="4" l="1"/>
  <c r="P1664" i="4"/>
  <c r="Q1666" i="4" l="1"/>
  <c r="P1665" i="4"/>
  <c r="Q1667" i="4" l="1"/>
  <c r="P1666" i="4"/>
  <c r="Q1668" i="4" l="1"/>
  <c r="P1667" i="4"/>
  <c r="Q1669" i="4" l="1"/>
  <c r="P1668" i="4"/>
  <c r="P1669" i="4" l="1"/>
  <c r="Q1670" i="4"/>
  <c r="Q1671" i="4" l="1"/>
  <c r="P1670" i="4"/>
  <c r="Q1672" i="4" l="1"/>
  <c r="P1671" i="4"/>
  <c r="P1672" i="4" l="1"/>
  <c r="Q1673" i="4"/>
  <c r="P1673" i="4" l="1"/>
  <c r="Q1674" i="4"/>
  <c r="Q1675" i="4" l="1"/>
  <c r="P1674" i="4"/>
  <c r="Q1676" i="4" l="1"/>
  <c r="P1675" i="4"/>
  <c r="P1676" i="4" l="1"/>
  <c r="Q1677" i="4"/>
  <c r="Q1678" i="4" l="1"/>
  <c r="P1677" i="4"/>
  <c r="Q1679" i="4" l="1"/>
  <c r="P1678" i="4"/>
  <c r="P1679" i="4" l="1"/>
  <c r="Q1680" i="4"/>
  <c r="Q1681" i="4" l="1"/>
  <c r="P1680" i="4"/>
  <c r="Q1682" i="4" l="1"/>
  <c r="P1681" i="4"/>
  <c r="Q1683" i="4" l="1"/>
  <c r="P1682" i="4"/>
  <c r="P1683" i="4" l="1"/>
  <c r="Q1684" i="4"/>
  <c r="Q1685" i="4" l="1"/>
  <c r="P1684" i="4"/>
  <c r="Q1686" i="4" l="1"/>
  <c r="P1685" i="4"/>
  <c r="Q1687" i="4" l="1"/>
  <c r="P1686" i="4"/>
  <c r="Q1688" i="4" l="1"/>
  <c r="P1687" i="4"/>
  <c r="Q1689" i="4" l="1"/>
  <c r="P1688" i="4"/>
  <c r="P1689" i="4" l="1"/>
  <c r="Q1690" i="4"/>
  <c r="Q1691" i="4" l="1"/>
  <c r="P1690" i="4"/>
  <c r="P1691" i="4" l="1"/>
  <c r="Q1692" i="4"/>
  <c r="P1692" i="4" l="1"/>
  <c r="Q1693" i="4"/>
  <c r="P1693" i="4" l="1"/>
  <c r="Q1694" i="4"/>
  <c r="Q1695" i="4" l="1"/>
  <c r="P1694" i="4"/>
  <c r="Q1696" i="4" l="1"/>
  <c r="P1695" i="4"/>
  <c r="Q1697" i="4" l="1"/>
  <c r="P1696" i="4"/>
  <c r="Q1698" i="4" l="1"/>
  <c r="P1697" i="4"/>
  <c r="Q1699" i="4" l="1"/>
  <c r="P1698" i="4"/>
  <c r="Q1700" i="4" l="1"/>
  <c r="P1699" i="4"/>
  <c r="Q1701" i="4" l="1"/>
  <c r="P1700" i="4"/>
  <c r="P1701" i="4" l="1"/>
  <c r="Q1702" i="4"/>
  <c r="Q1703" i="4" l="1"/>
  <c r="P1702" i="4"/>
  <c r="P1703" i="4" l="1"/>
  <c r="Q1704" i="4"/>
  <c r="Q1705" i="4" l="1"/>
  <c r="P1704" i="4"/>
  <c r="Q1706" i="4" l="1"/>
  <c r="P1705" i="4"/>
  <c r="P1706" i="4" l="1"/>
  <c r="Q1707" i="4"/>
  <c r="Q1708" i="4" l="1"/>
  <c r="P1707" i="4"/>
  <c r="P1708" i="4" l="1"/>
  <c r="Q1709" i="4"/>
  <c r="P1709" i="4" l="1"/>
  <c r="Q1710" i="4"/>
  <c r="Q1711" i="4" l="1"/>
  <c r="P1710" i="4"/>
  <c r="P1711" i="4" l="1"/>
  <c r="Q1712" i="4"/>
  <c r="P1712" i="4" l="1"/>
  <c r="Q1713" i="4"/>
  <c r="Q1714" i="4" l="1"/>
  <c r="P1713" i="4"/>
  <c r="Q1715" i="4" l="1"/>
  <c r="P1714" i="4"/>
  <c r="P1715" i="4" l="1"/>
  <c r="Q1716" i="4"/>
  <c r="P1716" i="4" l="1"/>
  <c r="Q1717" i="4"/>
  <c r="Q1718" i="4" l="1"/>
  <c r="P1717" i="4"/>
  <c r="Q1719" i="4" l="1"/>
  <c r="P1718" i="4"/>
  <c r="Q1720" i="4" l="1"/>
  <c r="P1719" i="4"/>
  <c r="Q1721" i="4" l="1"/>
  <c r="P1720" i="4"/>
  <c r="P1721" i="4" l="1"/>
  <c r="Q1722" i="4"/>
  <c r="Q1723" i="4" l="1"/>
  <c r="P1722" i="4"/>
  <c r="P1723" i="4" l="1"/>
  <c r="Q1724" i="4"/>
  <c r="P1724" i="4" l="1"/>
  <c r="Q1725" i="4"/>
  <c r="P1725" i="4" l="1"/>
  <c r="Q1726" i="4"/>
  <c r="P1726" i="4" l="1"/>
  <c r="Q1727" i="4"/>
  <c r="Q1728" i="4" l="1"/>
  <c r="P1727" i="4"/>
  <c r="Q1729" i="4" l="1"/>
  <c r="P1728" i="4"/>
  <c r="Q1730" i="4" l="1"/>
  <c r="P1729" i="4"/>
  <c r="P1730" i="4" l="1"/>
  <c r="Q1731" i="4"/>
  <c r="P1731" i="4" l="1"/>
  <c r="Q1732" i="4"/>
  <c r="Q1733" i="4" l="1"/>
  <c r="P1732" i="4"/>
  <c r="P1733" i="4" l="1"/>
  <c r="Q1734" i="4"/>
  <c r="Q1735" i="4" l="1"/>
  <c r="P1734" i="4"/>
  <c r="P1735" i="4" l="1"/>
  <c r="Q1736" i="4"/>
  <c r="Q1737" i="4" l="1"/>
  <c r="P1736" i="4"/>
  <c r="P1737" i="4" l="1"/>
  <c r="Q1738" i="4"/>
  <c r="P1738" i="4" l="1"/>
  <c r="Q1739" i="4"/>
  <c r="P1739" i="4" l="1"/>
  <c r="Q1740" i="4"/>
  <c r="P1740" i="4" l="1"/>
  <c r="Q1741" i="4"/>
  <c r="P1741" i="4" l="1"/>
  <c r="Q1742" i="4"/>
  <c r="Q1743" i="4" l="1"/>
  <c r="P1742" i="4"/>
  <c r="P1743" i="4" l="1"/>
  <c r="Q1744" i="4"/>
  <c r="P1744" i="4" l="1"/>
  <c r="Q1745" i="4"/>
  <c r="Q1746" i="4" l="1"/>
  <c r="P1745" i="4"/>
  <c r="Q1747" i="4" l="1"/>
  <c r="P1746" i="4"/>
  <c r="P1747" i="4" l="1"/>
  <c r="Q1748" i="4"/>
  <c r="Q1749" i="4" l="1"/>
  <c r="P1748" i="4"/>
  <c r="Q1750" i="4" l="1"/>
  <c r="P1749" i="4"/>
  <c r="P1750" i="4" l="1"/>
  <c r="Q1751" i="4"/>
  <c r="P1751" i="4" l="1"/>
  <c r="Q1752" i="4"/>
  <c r="P1752" i="4" l="1"/>
  <c r="Q1753" i="4"/>
  <c r="Q1754" i="4" l="1"/>
  <c r="P1753" i="4"/>
  <c r="Q1755" i="4" l="1"/>
  <c r="P1754" i="4"/>
  <c r="P1755" i="4" l="1"/>
  <c r="Q1756" i="4"/>
  <c r="Q1757" i="4" l="1"/>
  <c r="P1756" i="4"/>
  <c r="P1757" i="4" l="1"/>
  <c r="Q1758" i="4"/>
  <c r="Q1759" i="4" l="1"/>
  <c r="P1758" i="4"/>
  <c r="P1759" i="4" l="1"/>
  <c r="Q1760" i="4"/>
  <c r="Q1761" i="4" l="1"/>
  <c r="P1760" i="4"/>
  <c r="P1761" i="4" l="1"/>
  <c r="Q1762" i="4"/>
  <c r="P1762" i="4" l="1"/>
  <c r="Q1763" i="4"/>
  <c r="P1763" i="4" l="1"/>
  <c r="Q1764" i="4"/>
  <c r="Q1765" i="4" l="1"/>
  <c r="P1764" i="4"/>
  <c r="Q1766" i="4" l="1"/>
  <c r="P1765" i="4"/>
  <c r="P1766" i="4" l="1"/>
  <c r="Q1767" i="4"/>
  <c r="P1767" i="4" l="1"/>
  <c r="Q1768" i="4"/>
  <c r="P1768" i="4" l="1"/>
  <c r="Q1769" i="4"/>
  <c r="Q1770" i="4" l="1"/>
  <c r="P1769" i="4"/>
  <c r="Q1771" i="4" l="1"/>
  <c r="P1770" i="4"/>
  <c r="P1771" i="4" l="1"/>
  <c r="Q1772" i="4"/>
  <c r="Q1773" i="4" l="1"/>
  <c r="P1772" i="4"/>
  <c r="P1773" i="4" l="1"/>
  <c r="Q1774" i="4"/>
  <c r="P1774" i="4" l="1"/>
  <c r="Q1775" i="4"/>
  <c r="P1775" i="4" l="1"/>
  <c r="Q1776" i="4"/>
  <c r="P1776" i="4" l="1"/>
  <c r="Q1777" i="4"/>
  <c r="P1777" i="4" l="1"/>
  <c r="Q1778" i="4"/>
  <c r="P1778" i="4" l="1"/>
  <c r="Q1779" i="4"/>
  <c r="P1779" i="4" l="1"/>
  <c r="Q1780" i="4"/>
  <c r="P1780" i="4" l="1"/>
  <c r="Q1781" i="4"/>
  <c r="P1781" i="4" l="1"/>
  <c r="Q1782" i="4"/>
  <c r="P1782" i="4" l="1"/>
  <c r="Q1783" i="4"/>
  <c r="P1783" i="4" l="1"/>
  <c r="Q1784" i="4"/>
  <c r="Q1785" i="4" l="1"/>
  <c r="P1784" i="4"/>
  <c r="Q1786" i="4" l="1"/>
  <c r="P1785" i="4"/>
  <c r="P1786" i="4" l="1"/>
  <c r="Q1787" i="4"/>
  <c r="P1787" i="4" l="1"/>
  <c r="Q1788" i="4"/>
  <c r="P1788" i="4" l="1"/>
  <c r="Q1789" i="4"/>
  <c r="Q1790" i="4" l="1"/>
  <c r="P1789" i="4"/>
  <c r="Q1791" i="4" l="1"/>
  <c r="P1790" i="4"/>
  <c r="P1791" i="4" l="1"/>
  <c r="Q1792" i="4"/>
  <c r="Q1793" i="4" l="1"/>
  <c r="P1792" i="4"/>
  <c r="Q1794" i="4" l="1"/>
  <c r="P1793" i="4"/>
  <c r="Q1795" i="4" l="1"/>
  <c r="P1794" i="4"/>
  <c r="P1795" i="4" l="1"/>
  <c r="Q1796" i="4"/>
  <c r="Q1797" i="4" l="1"/>
  <c r="P1796" i="4"/>
  <c r="Q1798" i="4" l="1"/>
  <c r="P1797" i="4"/>
  <c r="P1798" i="4" l="1"/>
  <c r="Q1799" i="4"/>
  <c r="P1799" i="4" l="1"/>
  <c r="Q1800" i="4"/>
  <c r="P1800" i="4" l="1"/>
  <c r="Q1801" i="4"/>
  <c r="P1801" i="4" l="1"/>
  <c r="Q1802" i="4"/>
  <c r="Q1803" i="4" l="1"/>
  <c r="P1802" i="4"/>
  <c r="P1803" i="4" l="1"/>
  <c r="Q1804" i="4"/>
  <c r="Q1805" i="4" l="1"/>
  <c r="P1804" i="4"/>
  <c r="P1805" i="4" l="1"/>
  <c r="Q1806" i="4"/>
  <c r="P1806" i="4" l="1"/>
  <c r="Q1807" i="4"/>
  <c r="Q1808" i="4" l="1"/>
  <c r="P1807" i="4"/>
  <c r="P1808" i="4" l="1"/>
  <c r="Q1809" i="4"/>
  <c r="P1809" i="4" l="1"/>
  <c r="Q1810" i="4"/>
  <c r="Q1811" i="4" l="1"/>
  <c r="P1810" i="4"/>
  <c r="P1811" i="4" l="1"/>
  <c r="Q1812" i="4"/>
  <c r="P1812" i="4" l="1"/>
  <c r="Q1813" i="4"/>
  <c r="Q1814" i="4" l="1"/>
  <c r="P1813" i="4"/>
  <c r="P1814" i="4" l="1"/>
  <c r="Q1815" i="4"/>
  <c r="P1815" i="4" l="1"/>
  <c r="Q1816" i="4"/>
  <c r="P1816" i="4" l="1"/>
  <c r="Q1817" i="4"/>
  <c r="Q1818" i="4" l="1"/>
  <c r="P1817" i="4"/>
  <c r="Q1819" i="4" l="1"/>
  <c r="P1818" i="4"/>
  <c r="P1819" i="4" l="1"/>
  <c r="Q1820" i="4"/>
  <c r="Q1821" i="4" l="1"/>
  <c r="P1820" i="4"/>
  <c r="Q1822" i="4" l="1"/>
  <c r="P1821" i="4"/>
  <c r="P1822" i="4" l="1"/>
  <c r="Q1823" i="4"/>
  <c r="P1823" i="4" l="1"/>
  <c r="Q1824" i="4"/>
  <c r="Q1825" i="4" l="1"/>
  <c r="P1824" i="4"/>
  <c r="P1825" i="4" l="1"/>
  <c r="Q1826" i="4"/>
  <c r="Q1827" i="4" l="1"/>
  <c r="P1826" i="4"/>
  <c r="P1827" i="4" l="1"/>
  <c r="Q1828" i="4"/>
  <c r="Q1829" i="4" l="1"/>
  <c r="P1828" i="4"/>
  <c r="Q1830" i="4" l="1"/>
  <c r="P1829" i="4"/>
  <c r="P1830" i="4" l="1"/>
  <c r="Q1831" i="4"/>
  <c r="P1831" i="4" l="1"/>
  <c r="Q1832" i="4"/>
  <c r="Q1833" i="4" l="1"/>
  <c r="P1832" i="4"/>
  <c r="P1833" i="4" l="1"/>
  <c r="Q1834" i="4"/>
  <c r="Q1835" i="4" l="1"/>
  <c r="P1834" i="4"/>
  <c r="P1835" i="4" l="1"/>
  <c r="Q1836" i="4"/>
  <c r="P1836" i="4" l="1"/>
  <c r="Q1837" i="4"/>
  <c r="P1837" i="4" l="1"/>
  <c r="Q1838" i="4"/>
  <c r="P1838" i="4" l="1"/>
  <c r="Q1839" i="4"/>
  <c r="P1839" i="4" l="1"/>
  <c r="Q1840" i="4"/>
  <c r="Q1841" i="4" l="1"/>
  <c r="P1840" i="4"/>
  <c r="Q1842" i="4" l="1"/>
  <c r="P1841" i="4"/>
  <c r="Q1843" i="4" l="1"/>
  <c r="P1842" i="4"/>
  <c r="P1843" i="4" l="1"/>
  <c r="Q1844" i="4"/>
  <c r="P1844" i="4" l="1"/>
  <c r="Q1845" i="4"/>
  <c r="Q1846" i="4" l="1"/>
  <c r="P1845" i="4"/>
  <c r="P1846" i="4" l="1"/>
  <c r="Q1847" i="4"/>
  <c r="P1847" i="4" l="1"/>
  <c r="Q1848" i="4"/>
  <c r="Q1849" i="4" l="1"/>
  <c r="P1848" i="4"/>
  <c r="Q1850" i="4" l="1"/>
  <c r="P1849" i="4"/>
  <c r="Q1851" i="4" l="1"/>
  <c r="P1850" i="4"/>
  <c r="P1851" i="4" l="1"/>
  <c r="Q1852" i="4"/>
  <c r="P1852" i="4" l="1"/>
  <c r="Q1853" i="4"/>
  <c r="Q1854" i="4" l="1"/>
  <c r="P1853" i="4"/>
  <c r="Q1855" i="4" l="1"/>
  <c r="P1854" i="4"/>
  <c r="P1855" i="4" l="1"/>
  <c r="Q1856" i="4"/>
  <c r="Q1857" i="4" l="1"/>
  <c r="P1856" i="4"/>
  <c r="Q1858" i="4" l="1"/>
  <c r="P1857" i="4"/>
  <c r="P1858" i="4" l="1"/>
  <c r="Q1859" i="4"/>
  <c r="P1859" i="4" l="1"/>
  <c r="Q1860" i="4"/>
  <c r="Q1861" i="4" l="1"/>
  <c r="P1860" i="4"/>
  <c r="P1861" i="4" l="1"/>
  <c r="Q1862" i="4"/>
  <c r="P1862" i="4" l="1"/>
  <c r="Q1863" i="4"/>
  <c r="P1863" i="4" l="1"/>
  <c r="Q1864" i="4"/>
  <c r="P1864" i="4" l="1"/>
  <c r="Q1865" i="4"/>
  <c r="Q1866" i="4" l="1"/>
  <c r="P1865" i="4"/>
  <c r="P1866" i="4" l="1"/>
  <c r="Q1867" i="4"/>
  <c r="P1867" i="4" l="1"/>
  <c r="Q1868" i="4"/>
  <c r="P1868" i="4" l="1"/>
  <c r="Q1869" i="4"/>
  <c r="Q1870" i="4" l="1"/>
  <c r="P1869" i="4"/>
  <c r="Q1871" i="4" l="1"/>
  <c r="P1870" i="4"/>
  <c r="P1871" i="4" l="1"/>
  <c r="Q1872" i="4"/>
  <c r="P1872" i="4" l="1"/>
  <c r="Q1873" i="4"/>
  <c r="P1873" i="4" l="1"/>
  <c r="Q1874" i="4"/>
  <c r="P1874" i="4" l="1"/>
  <c r="Q1875" i="4"/>
  <c r="P1875" i="4" l="1"/>
  <c r="Q1876" i="4"/>
  <c r="P1876" i="4" l="1"/>
  <c r="Q1877" i="4"/>
  <c r="P1877" i="4" l="1"/>
  <c r="Q1878" i="4"/>
  <c r="P1878" i="4" l="1"/>
  <c r="Q1879" i="4"/>
  <c r="Q1880" i="4" l="1"/>
  <c r="P1879" i="4"/>
  <c r="Q1881" i="4" l="1"/>
  <c r="P1880" i="4"/>
  <c r="Q1882" i="4" l="1"/>
  <c r="P1881" i="4"/>
  <c r="P1882" i="4" l="1"/>
  <c r="Q1883" i="4"/>
  <c r="P1883" i="4" l="1"/>
  <c r="Q1884" i="4"/>
  <c r="P1884" i="4" l="1"/>
  <c r="Q1885" i="4"/>
  <c r="P1885" i="4" l="1"/>
  <c r="Q1886" i="4"/>
  <c r="P1886" i="4" l="1"/>
  <c r="Q1887" i="4"/>
  <c r="Q1888" i="4" l="1"/>
  <c r="P1887" i="4"/>
  <c r="Q1889" i="4" l="1"/>
  <c r="P1888" i="4"/>
  <c r="P1889" i="4" l="1"/>
  <c r="Q1890" i="4"/>
  <c r="P1890" i="4" l="1"/>
  <c r="Q1891" i="4"/>
  <c r="Q1892" i="4" l="1"/>
  <c r="P1891" i="4"/>
  <c r="P1892" i="4" l="1"/>
  <c r="Q1893" i="4"/>
  <c r="P1893" i="4" l="1"/>
  <c r="Q1894" i="4"/>
  <c r="P1894" i="4" l="1"/>
  <c r="Q1895" i="4"/>
  <c r="Q1896" i="4" l="1"/>
  <c r="P1895" i="4"/>
  <c r="Q1897" i="4" l="1"/>
  <c r="P1896" i="4"/>
  <c r="Q1898" i="4" l="1"/>
  <c r="P1897" i="4"/>
  <c r="P1898" i="4" l="1"/>
  <c r="Q1899" i="4"/>
  <c r="P1899" i="4" l="1"/>
  <c r="Q1900" i="4"/>
  <c r="P1900" i="4" l="1"/>
  <c r="Q1901" i="4"/>
  <c r="P1901" i="4" l="1"/>
  <c r="Q1902" i="4"/>
  <c r="Q1903" i="4" l="1"/>
  <c r="P1902" i="4"/>
  <c r="P1903" i="4" l="1"/>
  <c r="Q1904" i="4"/>
  <c r="P1904" i="4" l="1"/>
  <c r="Q1905" i="4"/>
  <c r="P1905" i="4" l="1"/>
  <c r="Q1906" i="4"/>
  <c r="Q1907" i="4" l="1"/>
  <c r="P1906" i="4"/>
  <c r="P1907" i="4" l="1"/>
  <c r="Q1908" i="4"/>
  <c r="Q1909" i="4" l="1"/>
  <c r="P1908" i="4"/>
  <c r="Q1910" i="4" l="1"/>
  <c r="P1909" i="4"/>
  <c r="P1910" i="4" l="1"/>
  <c r="Q1911" i="4"/>
  <c r="P1911" i="4" l="1"/>
  <c r="Q1912" i="4"/>
  <c r="P1912" i="4" l="1"/>
  <c r="Q1913" i="4"/>
  <c r="Q1914" i="4" l="1"/>
  <c r="P1913" i="4"/>
  <c r="Q1915" i="4" l="1"/>
  <c r="P1914" i="4"/>
  <c r="P1915" i="4" l="1"/>
  <c r="Q1916" i="4"/>
  <c r="Q1917" i="4" l="1"/>
  <c r="P1916" i="4"/>
  <c r="Q1918" i="4" l="1"/>
  <c r="P1917" i="4"/>
  <c r="Q1919" i="4" l="1"/>
  <c r="P1918" i="4"/>
  <c r="P1919" i="4" l="1"/>
  <c r="Q1920" i="4"/>
  <c r="P1920" i="4" l="1"/>
  <c r="Q1921" i="4"/>
  <c r="P1921" i="4" l="1"/>
  <c r="Q1922" i="4"/>
  <c r="P1922" i="4" l="1"/>
  <c r="Q1923" i="4"/>
  <c r="P1923" i="4" l="1"/>
  <c r="Q1924" i="4"/>
  <c r="P1924" i="4" l="1"/>
  <c r="Q1925" i="4"/>
  <c r="Q1926" i="4" l="1"/>
  <c r="P1925" i="4"/>
  <c r="Q1927" i="4" l="1"/>
  <c r="P1926" i="4"/>
  <c r="P1927" i="4" l="1"/>
  <c r="Q1928" i="4"/>
  <c r="Q1929" i="4" l="1"/>
  <c r="P1928" i="4"/>
  <c r="P1929" i="4" l="1"/>
  <c r="Q1930" i="4"/>
  <c r="P1930" i="4" l="1"/>
  <c r="Q1931" i="4"/>
  <c r="Q1932" i="4" l="1"/>
  <c r="P1931" i="4"/>
  <c r="Q1933" i="4" l="1"/>
  <c r="P1932" i="4"/>
  <c r="P1933" i="4" l="1"/>
  <c r="Q1934" i="4"/>
  <c r="Q1935" i="4" l="1"/>
  <c r="P1934" i="4"/>
  <c r="Q1936" i="4" l="1"/>
  <c r="P1935" i="4"/>
  <c r="Q1937" i="4" l="1"/>
  <c r="P1936" i="4"/>
  <c r="P1937" i="4" l="1"/>
  <c r="Q1938" i="4"/>
  <c r="Q1939" i="4" l="1"/>
  <c r="P1938" i="4"/>
  <c r="P1939" i="4" l="1"/>
  <c r="Q1940" i="4"/>
  <c r="Q1941" i="4" l="1"/>
  <c r="P1940" i="4"/>
  <c r="P1941" i="4" l="1"/>
  <c r="Q1942" i="4"/>
  <c r="P1942" i="4" l="1"/>
  <c r="Q1943" i="4"/>
  <c r="P1943" i="4" l="1"/>
  <c r="Q1944" i="4"/>
  <c r="P1944" i="4" l="1"/>
  <c r="Q1945" i="4"/>
  <c r="P1945" i="4" l="1"/>
  <c r="Q1946" i="4"/>
  <c r="P1946" i="4" l="1"/>
  <c r="Q1947" i="4"/>
  <c r="P1947" i="4" l="1"/>
  <c r="Q1948" i="4"/>
  <c r="P1948" i="4" l="1"/>
  <c r="Q1949" i="4"/>
  <c r="P1949" i="4" l="1"/>
  <c r="Q1950" i="4"/>
  <c r="P1950" i="4" l="1"/>
  <c r="Q1951" i="4"/>
  <c r="P1951" i="4" l="1"/>
  <c r="Q1952" i="4"/>
  <c r="P1952" i="4" l="1"/>
  <c r="Q1953" i="4"/>
  <c r="Q1954" i="4" l="1"/>
  <c r="P1953" i="4"/>
  <c r="P1954" i="4" l="1"/>
  <c r="Q1955" i="4"/>
  <c r="Q1956" i="4" l="1"/>
  <c r="P1955" i="4"/>
  <c r="Q1957" i="4" l="1"/>
  <c r="P1956" i="4"/>
  <c r="Q1958" i="4" l="1"/>
  <c r="P1957" i="4"/>
  <c r="Q1959" i="4" l="1"/>
  <c r="P1958" i="4"/>
  <c r="P1959" i="4" l="1"/>
  <c r="Q1960" i="4"/>
  <c r="Q1961" i="4" l="1"/>
  <c r="P1960" i="4"/>
  <c r="Q1962" i="4" l="1"/>
  <c r="P1961" i="4"/>
  <c r="Q1963" i="4" l="1"/>
  <c r="P1962" i="4"/>
  <c r="P1963" i="4" l="1"/>
  <c r="Q1964" i="4"/>
  <c r="Q1965" i="4" l="1"/>
  <c r="P1964" i="4"/>
  <c r="P1965" i="4" l="1"/>
  <c r="Q1966" i="4"/>
  <c r="Q1967" i="4" l="1"/>
  <c r="P1966" i="4"/>
  <c r="P1967" i="4" l="1"/>
  <c r="Q1968" i="4"/>
  <c r="Q1969" i="4" l="1"/>
  <c r="P1968" i="4"/>
  <c r="Q1970" i="4" l="1"/>
  <c r="P1969" i="4"/>
  <c r="P1970" i="4" l="1"/>
  <c r="Q1971" i="4"/>
  <c r="P1971" i="4" l="1"/>
  <c r="Q1972" i="4"/>
  <c r="Q1973" i="4" l="1"/>
  <c r="P1972" i="4"/>
  <c r="P1973" i="4" l="1"/>
  <c r="Q1974" i="4"/>
  <c r="P1974" i="4" l="1"/>
  <c r="Q1975" i="4"/>
  <c r="P1975" i="4" l="1"/>
  <c r="Q1976" i="4"/>
  <c r="P1976" i="4" l="1"/>
  <c r="Q1977" i="4"/>
  <c r="Q1978" i="4" l="1"/>
  <c r="P1977" i="4"/>
  <c r="Q1979" i="4" l="1"/>
  <c r="P1978" i="4"/>
  <c r="P1979" i="4" l="1"/>
  <c r="Q1980" i="4"/>
  <c r="P1980" i="4" l="1"/>
  <c r="Q1981" i="4"/>
  <c r="P1981" i="4" l="1"/>
  <c r="Q1982" i="4"/>
  <c r="P1982" i="4" l="1"/>
  <c r="Q1983" i="4"/>
  <c r="P1983" i="4" l="1"/>
  <c r="Q1984" i="4"/>
  <c r="P1984" i="4" l="1"/>
  <c r="Q1985" i="4"/>
  <c r="P1985" i="4" l="1"/>
  <c r="Q1986" i="4"/>
  <c r="Q1987" i="4" l="1"/>
  <c r="P1986" i="4"/>
  <c r="P1987" i="4" l="1"/>
  <c r="Q1988" i="4"/>
  <c r="P1988" i="4" l="1"/>
  <c r="Q1989" i="4"/>
  <c r="P1989" i="4" l="1"/>
  <c r="Q1990" i="4"/>
  <c r="Q1991" i="4" l="1"/>
  <c r="P1990" i="4"/>
  <c r="Q1992" i="4" l="1"/>
  <c r="P1991" i="4"/>
  <c r="Q1993" i="4" l="1"/>
  <c r="P1992" i="4"/>
  <c r="P1993" i="4" l="1"/>
  <c r="Q1994" i="4"/>
  <c r="P1994" i="4" l="1"/>
  <c r="Q1995" i="4"/>
  <c r="P1995" i="4" l="1"/>
  <c r="Q1996" i="4"/>
  <c r="P1996" i="4" l="1"/>
  <c r="Q1997" i="4"/>
  <c r="Q1998" i="4" l="1"/>
  <c r="P1997" i="4"/>
  <c r="Q1999" i="4" l="1"/>
  <c r="P1998" i="4"/>
  <c r="P1999" i="4" l="1"/>
  <c r="Q2000" i="4"/>
  <c r="P2000" i="4" l="1"/>
  <c r="Q2001" i="4"/>
  <c r="Q2002" i="4" l="1"/>
  <c r="P2001" i="4"/>
  <c r="Q2003" i="4" l="1"/>
  <c r="P2002" i="4"/>
  <c r="P2003" i="4" l="1"/>
  <c r="Q2004" i="4"/>
  <c r="Q2005" i="4" l="1"/>
  <c r="P2004" i="4"/>
  <c r="P2005" i="4" l="1"/>
  <c r="Q2006" i="4"/>
  <c r="Q2007" i="4" l="1"/>
  <c r="P2006" i="4"/>
  <c r="P2007" i="4" l="1"/>
  <c r="Q2008" i="4"/>
  <c r="Q2009" i="4" l="1"/>
  <c r="P2008" i="4"/>
  <c r="Q2010" i="4" l="1"/>
  <c r="P2009" i="4"/>
  <c r="Q2011" i="4" l="1"/>
  <c r="P2010" i="4"/>
  <c r="P2011" i="4" l="1"/>
  <c r="Q2012" i="4"/>
  <c r="P2012" i="4" l="1"/>
  <c r="Q2013" i="4"/>
  <c r="Q2014" i="4" l="1"/>
  <c r="P2013" i="4"/>
  <c r="P2014" i="4" l="1"/>
  <c r="Q2015" i="4"/>
  <c r="P2015" i="4" l="1"/>
  <c r="Q2016" i="4"/>
  <c r="P2016" i="4" l="1"/>
  <c r="Q2017" i="4"/>
  <c r="P2017" i="4" l="1"/>
  <c r="Q2018" i="4"/>
  <c r="P2018" i="4" l="1"/>
  <c r="Q2019" i="4"/>
  <c r="P2019" i="4" l="1"/>
  <c r="Q2020" i="4"/>
  <c r="P2020" i="4" l="1"/>
  <c r="Q2021" i="4"/>
  <c r="Q2022" i="4" l="1"/>
  <c r="P2021" i="4"/>
  <c r="Q2023" i="4" l="1"/>
  <c r="P2022" i="4"/>
  <c r="P2023" i="4" l="1"/>
  <c r="Q2024" i="4"/>
  <c r="Q2025" i="4" l="1"/>
  <c r="P2024" i="4"/>
  <c r="P2025" i="4" l="1"/>
  <c r="Q2026" i="4"/>
  <c r="P2026" i="4" l="1"/>
  <c r="Q2027" i="4"/>
  <c r="P2027" i="4" l="1"/>
  <c r="Q2028" i="4"/>
  <c r="Q2029" i="4" l="1"/>
  <c r="P2028" i="4"/>
  <c r="Q2030" i="4" l="1"/>
  <c r="P2029" i="4"/>
  <c r="Q2031" i="4" l="1"/>
  <c r="P2030" i="4"/>
  <c r="P2031" i="4" l="1"/>
  <c r="Q2032" i="4"/>
  <c r="P2032" i="4" l="1"/>
  <c r="Q2033" i="4"/>
  <c r="P2033" i="4" l="1"/>
  <c r="Q2034" i="4"/>
  <c r="Q2035" i="4" l="1"/>
  <c r="P2034" i="4"/>
  <c r="P2035" i="4" l="1"/>
  <c r="Q2036" i="4"/>
  <c r="Q2037" i="4" l="1"/>
  <c r="P2036" i="4"/>
  <c r="Q2038" i="4" l="1"/>
  <c r="P2037" i="4"/>
  <c r="Q2039" i="4" l="1"/>
  <c r="P2038" i="4"/>
  <c r="P2039" i="4" l="1"/>
  <c r="Q2040" i="4"/>
  <c r="Q2041" i="4" l="1"/>
  <c r="P2040" i="4"/>
  <c r="P2041" i="4" l="1"/>
  <c r="Q2042" i="4"/>
  <c r="Q2043" i="4" l="1"/>
  <c r="P2042" i="4"/>
  <c r="P2043" i="4" l="1"/>
  <c r="Q2044" i="4"/>
  <c r="Q2045" i="4" l="1"/>
  <c r="P2044" i="4"/>
  <c r="P2045" i="4" l="1"/>
  <c r="Q2046" i="4"/>
  <c r="P2046" i="4" l="1"/>
  <c r="Q2047" i="4"/>
  <c r="P2047" i="4" l="1"/>
  <c r="Q2048" i="4"/>
  <c r="P2048" i="4" l="1"/>
  <c r="Q2049" i="4"/>
  <c r="P2049" i="4" l="1"/>
  <c r="Q2050" i="4"/>
  <c r="P2050" i="4" l="1"/>
  <c r="Q2051" i="4"/>
  <c r="P2051" i="4" l="1"/>
  <c r="Q2052" i="4"/>
  <c r="P2052" i="4" l="1"/>
  <c r="Q2053" i="4"/>
  <c r="Q2054" i="4" l="1"/>
  <c r="P2053" i="4"/>
  <c r="Q2055" i="4" l="1"/>
  <c r="P2054" i="4"/>
  <c r="P2055" i="4" l="1"/>
  <c r="Q2056" i="4"/>
  <c r="P2056" i="4" l="1"/>
  <c r="Q2057" i="4"/>
  <c r="P2057" i="4" l="1"/>
  <c r="Q2058" i="4"/>
  <c r="P2058" i="4" l="1"/>
  <c r="Q2059" i="4"/>
  <c r="P2059" i="4" l="1"/>
  <c r="Q2060" i="4"/>
  <c r="Q2061" i="4" l="1"/>
  <c r="P2060" i="4"/>
  <c r="Q2062" i="4" l="1"/>
  <c r="P2061" i="4"/>
  <c r="P2062" i="4" l="1"/>
  <c r="Q2063" i="4"/>
  <c r="P2063" i="4" l="1"/>
  <c r="Q2064" i="4"/>
  <c r="Q2065" i="4" l="1"/>
  <c r="P2064" i="4"/>
  <c r="P2065" i="4" l="1"/>
  <c r="Q2066" i="4"/>
  <c r="P2066" i="4" l="1"/>
  <c r="Q2067" i="4"/>
  <c r="P2067" i="4" l="1"/>
  <c r="Q2068" i="4"/>
  <c r="P2068" i="4" l="1"/>
  <c r="Q2069" i="4"/>
  <c r="Q2070" i="4" l="1"/>
  <c r="P2069" i="4"/>
  <c r="P2070" i="4" l="1"/>
  <c r="Q2071" i="4"/>
  <c r="P2071" i="4" l="1"/>
  <c r="Q2072" i="4"/>
  <c r="Q2073" i="4" l="1"/>
  <c r="P2072" i="4"/>
  <c r="Q2074" i="4" l="1"/>
  <c r="P2073" i="4"/>
  <c r="Q2075" i="4" l="1"/>
  <c r="P2074" i="4"/>
  <c r="P2075" i="4" l="1"/>
  <c r="Q2076" i="4"/>
  <c r="P2076" i="4" l="1"/>
  <c r="Q2077" i="4"/>
  <c r="P2077" i="4" l="1"/>
  <c r="Q2078" i="4"/>
  <c r="Q2079" i="4" l="1"/>
  <c r="P2078" i="4"/>
  <c r="P2079" i="4" l="1"/>
  <c r="Q2080" i="4"/>
  <c r="P2080" i="4" l="1"/>
  <c r="Q2081" i="4"/>
  <c r="P2081" i="4" l="1"/>
  <c r="Q2082" i="4"/>
  <c r="P2082" i="4" l="1"/>
  <c r="Q2083" i="4"/>
  <c r="P2083" i="4" l="1"/>
  <c r="Q2084" i="4"/>
  <c r="P2084" i="4" l="1"/>
  <c r="Q2085" i="4"/>
  <c r="Q2086" i="4" l="1"/>
  <c r="P2085" i="4"/>
  <c r="P2086" i="4" l="1"/>
  <c r="Q2087" i="4"/>
  <c r="P2087" i="4" l="1"/>
  <c r="Q2088" i="4"/>
  <c r="Q2089" i="4" l="1"/>
  <c r="P2088" i="4"/>
  <c r="Q2090" i="4" l="1"/>
  <c r="P2089" i="4"/>
  <c r="P2090" i="4" l="1"/>
  <c r="Q2091" i="4"/>
  <c r="P2091" i="4" l="1"/>
  <c r="Q2092" i="4"/>
  <c r="P2092" i="4" l="1"/>
  <c r="Q2093" i="4"/>
  <c r="P2093" i="4" l="1"/>
  <c r="Q2094" i="4"/>
  <c r="Q2095" i="4" l="1"/>
  <c r="P2094" i="4"/>
  <c r="P2095" i="4" l="1"/>
  <c r="Q2096" i="4"/>
  <c r="Q2097" i="4" l="1"/>
  <c r="P2096" i="4"/>
  <c r="P2097" i="4" l="1"/>
  <c r="Q2098" i="4"/>
  <c r="Q2099" i="4" l="1"/>
  <c r="P2098" i="4"/>
  <c r="P2099" i="4" l="1"/>
  <c r="Q2100" i="4"/>
  <c r="P2100" i="4" l="1"/>
  <c r="Q2101" i="4"/>
  <c r="P2101" i="4" l="1"/>
  <c r="Q2102" i="4"/>
  <c r="P2102" i="4" l="1"/>
  <c r="Q2103" i="4"/>
  <c r="P2103" i="4" l="1"/>
  <c r="Q2104" i="4"/>
  <c r="Q2105" i="4" l="1"/>
  <c r="P2104" i="4"/>
  <c r="Q2106" i="4" l="1"/>
  <c r="P2105" i="4"/>
  <c r="Q2107" i="4" l="1"/>
  <c r="P2106" i="4"/>
  <c r="P2107" i="4" l="1"/>
  <c r="Q2108" i="4"/>
  <c r="Q2109" i="4" l="1"/>
  <c r="P2108" i="4"/>
  <c r="P2109" i="4" l="1"/>
  <c r="Q2110" i="4"/>
  <c r="Q2111" i="4" l="1"/>
  <c r="P2110" i="4"/>
  <c r="P2111" i="4" l="1"/>
  <c r="Q2112" i="4"/>
  <c r="P2112" i="4" l="1"/>
  <c r="Q2113" i="4"/>
  <c r="P2113" i="4" l="1"/>
  <c r="Q2114" i="4"/>
  <c r="Q2115" i="4" l="1"/>
  <c r="P2114" i="4"/>
  <c r="Q2116" i="4" l="1"/>
  <c r="P2115" i="4"/>
  <c r="P2116" i="4" l="1"/>
  <c r="Q2117" i="4"/>
  <c r="Q2118" i="4" l="1"/>
  <c r="P2117" i="4"/>
  <c r="P2118" i="4" l="1"/>
  <c r="Q2119" i="4"/>
  <c r="P2119" i="4" l="1"/>
  <c r="Q2120" i="4"/>
  <c r="P2120" i="4" l="1"/>
  <c r="Q2121" i="4"/>
  <c r="Q2122" i="4" l="1"/>
  <c r="P2121" i="4"/>
  <c r="P2122" i="4" l="1"/>
  <c r="Q2123" i="4"/>
  <c r="Q2124" i="4" l="1"/>
  <c r="P2123" i="4"/>
  <c r="P2124" i="4" l="1"/>
  <c r="Q2125" i="4"/>
  <c r="P2125" i="4" l="1"/>
  <c r="Q2126" i="4"/>
  <c r="Q2127" i="4" l="1"/>
  <c r="P2126" i="4"/>
  <c r="Q2128" i="4" l="1"/>
  <c r="P2127" i="4"/>
  <c r="P2128" i="4" l="1"/>
  <c r="Q2129" i="4"/>
  <c r="P2129" i="4" l="1"/>
  <c r="Q2130" i="4"/>
  <c r="P2130" i="4" l="1"/>
  <c r="Q2131" i="4"/>
  <c r="P2131" i="4" l="1"/>
  <c r="Q2132" i="4"/>
  <c r="P2132" i="4" l="1"/>
  <c r="Q2133" i="4"/>
  <c r="Q2134" i="4" l="1"/>
  <c r="P2133" i="4"/>
  <c r="P2134" i="4" l="1"/>
  <c r="Q2135" i="4"/>
  <c r="Q2136" i="4" l="1"/>
  <c r="P2135" i="4"/>
  <c r="P2136" i="4" l="1"/>
  <c r="Q2137" i="4"/>
  <c r="Q2138" i="4" l="1"/>
  <c r="P2137" i="4"/>
  <c r="Q2139" i="4" l="1"/>
  <c r="P2138" i="4"/>
  <c r="Q2140" i="4" l="1"/>
  <c r="P2139" i="4"/>
  <c r="P2140" i="4" l="1"/>
  <c r="Q2141" i="4"/>
  <c r="Q2142" i="4" l="1"/>
  <c r="P2141" i="4"/>
  <c r="P2142" i="4" l="1"/>
  <c r="Q2143" i="4"/>
  <c r="P2143" i="4" l="1"/>
  <c r="Q2144" i="4"/>
  <c r="Q2145" i="4" l="1"/>
  <c r="P2144" i="4"/>
  <c r="Q2146" i="4" l="1"/>
  <c r="P2145" i="4"/>
  <c r="Q2147" i="4" l="1"/>
  <c r="P2146" i="4"/>
  <c r="Q2148" i="4" l="1"/>
  <c r="P2147" i="4"/>
  <c r="P2148" i="4" l="1"/>
  <c r="Q2149" i="4"/>
  <c r="Q2150" i="4" l="1"/>
  <c r="P2149" i="4"/>
  <c r="P2150" i="4" l="1"/>
  <c r="Q2151" i="4"/>
  <c r="Q2152" i="4" l="1"/>
  <c r="P2151" i="4"/>
  <c r="P2152" i="4" l="1"/>
  <c r="Q2153" i="4"/>
  <c r="Q2154" i="4" l="1"/>
  <c r="P2153" i="4"/>
  <c r="P2154" i="4" l="1"/>
  <c r="Q2155" i="4"/>
  <c r="Q2156" i="4" l="1"/>
  <c r="P2155" i="4"/>
  <c r="P2156" i="4" l="1"/>
  <c r="Q2157" i="4"/>
  <c r="P2157" i="4" l="1"/>
  <c r="Q2158" i="4"/>
  <c r="Q2159" i="4" l="1"/>
  <c r="P2158" i="4"/>
  <c r="Q2160" i="4" l="1"/>
  <c r="P2159" i="4"/>
  <c r="P2160" i="4" l="1"/>
  <c r="Q2161" i="4"/>
  <c r="P2161" i="4" l="1"/>
  <c r="Q2162" i="4"/>
  <c r="Q2163" i="4" l="1"/>
  <c r="P2162" i="4"/>
  <c r="Q2164" i="4" l="1"/>
  <c r="P2163" i="4"/>
  <c r="P2164" i="4" l="1"/>
  <c r="Q2165" i="4"/>
  <c r="P2165" i="4" l="1"/>
  <c r="Q2166" i="4"/>
  <c r="P2166" i="4" l="1"/>
  <c r="Q2167" i="4"/>
  <c r="P2167" i="4" l="1"/>
  <c r="Q2168" i="4"/>
  <c r="P2168" i="4" l="1"/>
  <c r="Q2169" i="4"/>
  <c r="Q2170" i="4" l="1"/>
  <c r="P2169" i="4"/>
  <c r="Q2171" i="4" l="1"/>
  <c r="P2170" i="4"/>
  <c r="P2171" i="4" l="1"/>
  <c r="Q2172" i="4"/>
  <c r="P2172" i="4" l="1"/>
  <c r="Q2173" i="4"/>
  <c r="Q2174" i="4" l="1"/>
  <c r="P2173" i="4"/>
  <c r="P2174" i="4" l="1"/>
  <c r="Q2175" i="4"/>
  <c r="P2175" i="4" l="1"/>
  <c r="Q2176" i="4"/>
  <c r="P2176" i="4" l="1"/>
  <c r="Q2177" i="4"/>
  <c r="Q2178" i="4" l="1"/>
  <c r="P2177" i="4"/>
  <c r="Q2179" i="4" l="1"/>
  <c r="P2178" i="4"/>
  <c r="P2179" i="4" l="1"/>
  <c r="Q2180" i="4"/>
  <c r="P2180" i="4" l="1"/>
  <c r="Q2181" i="4"/>
  <c r="P2181" i="4" l="1"/>
  <c r="Q2182" i="4"/>
  <c r="Q2183" i="4" l="1"/>
  <c r="P2182" i="4"/>
  <c r="Q2184" i="4" l="1"/>
  <c r="P2183" i="4"/>
  <c r="P2184" i="4" l="1"/>
  <c r="Q2185" i="4"/>
  <c r="Q2186" i="4" l="1"/>
  <c r="P2185" i="4"/>
  <c r="P2186" i="4" l="1"/>
  <c r="Q2187" i="4"/>
  <c r="Q2188" i="4" l="1"/>
  <c r="P2187" i="4"/>
  <c r="P2188" i="4" l="1"/>
  <c r="Q2189" i="4"/>
  <c r="Q2190" i="4" l="1"/>
  <c r="P2189" i="4"/>
  <c r="Q2191" i="4" l="1"/>
  <c r="P2190" i="4"/>
  <c r="P2191" i="4" l="1"/>
  <c r="Q2192" i="4"/>
  <c r="P2192" i="4" l="1"/>
  <c r="Q2193" i="4"/>
  <c r="P2193" i="4" l="1"/>
  <c r="Q2194" i="4"/>
  <c r="Q2195" i="4" l="1"/>
  <c r="P2194" i="4"/>
  <c r="Q2196" i="4" l="1"/>
  <c r="P2195" i="4"/>
  <c r="P2196" i="4" l="1"/>
  <c r="Q2197" i="4"/>
  <c r="Q2198" i="4" l="1"/>
  <c r="P2197" i="4"/>
  <c r="P2198" i="4" l="1"/>
  <c r="Q2199" i="4"/>
  <c r="Q2200" i="4" l="1"/>
  <c r="P2199" i="4"/>
  <c r="P2200" i="4" l="1"/>
  <c r="Q2201" i="4"/>
  <c r="P2201" i="4" l="1"/>
  <c r="Q2202" i="4"/>
  <c r="P2202" i="4" l="1"/>
  <c r="Q2203" i="4"/>
  <c r="P2203" i="4" l="1"/>
  <c r="Q2204" i="4"/>
  <c r="P2204" i="4" l="1"/>
  <c r="Q2205" i="4"/>
  <c r="Q2206" i="4" l="1"/>
  <c r="P2205" i="4"/>
  <c r="Q2207" i="4" l="1"/>
  <c r="P2206" i="4"/>
  <c r="P2207" i="4" l="1"/>
  <c r="Q2208" i="4"/>
  <c r="P2208" i="4" l="1"/>
  <c r="Q2209" i="4"/>
  <c r="Q2210" i="4" l="1"/>
  <c r="P2209" i="4"/>
  <c r="Q2211" i="4" l="1"/>
  <c r="P2210" i="4"/>
  <c r="Q2212" i="4" l="1"/>
  <c r="P2211" i="4"/>
  <c r="P2212" i="4" l="1"/>
  <c r="Q2213" i="4"/>
  <c r="Q2214" i="4" l="1"/>
  <c r="P2213" i="4"/>
  <c r="P2214" i="4" l="1"/>
  <c r="Q2215" i="4"/>
  <c r="P2215" i="4" l="1"/>
  <c r="Q2216" i="4"/>
  <c r="P2216" i="4" l="1"/>
  <c r="Q2217" i="4"/>
  <c r="Q2218" i="4" l="1"/>
  <c r="P2217" i="4"/>
  <c r="P2218" i="4" l="1"/>
  <c r="Q2219" i="4"/>
  <c r="Q2220" i="4" l="1"/>
  <c r="P2219" i="4"/>
  <c r="P2220" i="4" l="1"/>
  <c r="Q2221" i="4"/>
  <c r="Q2222" i="4" l="1"/>
  <c r="P2221" i="4"/>
  <c r="P2222" i="4" l="1"/>
  <c r="Q2223" i="4"/>
  <c r="P2223" i="4" l="1"/>
  <c r="Q2224" i="4"/>
  <c r="P2224" i="4" l="1"/>
  <c r="Q2225" i="4"/>
  <c r="P2225" i="4" l="1"/>
  <c r="Q2226" i="4"/>
  <c r="P2226" i="4" l="1"/>
  <c r="Q2227" i="4"/>
  <c r="P2227" i="4" l="1"/>
  <c r="Q2228" i="4"/>
  <c r="Q2229" i="4" l="1"/>
  <c r="P2228" i="4"/>
  <c r="P2229" i="4" l="1"/>
  <c r="Q2230" i="4"/>
  <c r="Q2231" i="4" l="1"/>
  <c r="P2230" i="4"/>
  <c r="P2231" i="4" l="1"/>
  <c r="Q2232" i="4"/>
  <c r="Q2233" i="4" l="1"/>
  <c r="P2232" i="4"/>
  <c r="Q2234" i="4" l="1"/>
  <c r="P2233" i="4"/>
  <c r="Q2235" i="4" l="1"/>
  <c r="P2234" i="4"/>
  <c r="Q2236" i="4" l="1"/>
  <c r="P2235" i="4"/>
  <c r="P2236" i="4" l="1"/>
  <c r="Q2237" i="4"/>
  <c r="Q2238" i="4" l="1"/>
  <c r="P2237" i="4"/>
  <c r="P2238" i="4" l="1"/>
  <c r="Q2239" i="4"/>
  <c r="P2239" i="4" l="1"/>
  <c r="Q2240" i="4"/>
  <c r="P2240" i="4" l="1"/>
  <c r="Q2241" i="4"/>
  <c r="Q2242" i="4" l="1"/>
  <c r="P2241" i="4"/>
  <c r="Q2243" i="4" l="1"/>
  <c r="P2242" i="4"/>
  <c r="Q2244" i="4" l="1"/>
  <c r="P2243" i="4"/>
  <c r="P2244" i="4" l="1"/>
  <c r="Q2245" i="4"/>
  <c r="Q2246" i="4" l="1"/>
  <c r="P2245" i="4"/>
  <c r="P2246" i="4" l="1"/>
  <c r="Q2247" i="4"/>
  <c r="Q2248" i="4" l="1"/>
  <c r="P2247" i="4"/>
  <c r="P2248" i="4" l="1"/>
  <c r="Q2249" i="4"/>
  <c r="P2249" i="4" l="1"/>
  <c r="Q2250" i="4"/>
  <c r="P2250" i="4" l="1"/>
  <c r="Q2251" i="4"/>
  <c r="Q2252" i="4" l="1"/>
  <c r="P2251" i="4"/>
  <c r="P2252" i="4" l="1"/>
  <c r="Q2253" i="4"/>
  <c r="Q2254" i="4" l="1"/>
  <c r="P2253" i="4"/>
  <c r="Q2255" i="4" l="1"/>
  <c r="P2254" i="4"/>
  <c r="P2255" i="4" l="1"/>
  <c r="Q2256" i="4"/>
  <c r="P2256" i="4" l="1"/>
  <c r="Q2257" i="4"/>
  <c r="Q2258" i="4" l="1"/>
  <c r="P2257" i="4"/>
  <c r="Q2259" i="4" l="1"/>
  <c r="P2258" i="4"/>
  <c r="Q2260" i="4" l="1"/>
  <c r="P2259" i="4"/>
  <c r="P2260" i="4" l="1"/>
  <c r="Q2261" i="4"/>
  <c r="Q2262" i="4" l="1"/>
  <c r="P2261" i="4"/>
  <c r="P2262" i="4" l="1"/>
  <c r="Q2263" i="4"/>
  <c r="Q2264" i="4" l="1"/>
  <c r="P2263" i="4"/>
  <c r="P2264" i="4" l="1"/>
  <c r="Q2265" i="4"/>
  <c r="Q2266" i="4" l="1"/>
  <c r="P2265" i="4"/>
  <c r="Q2267" i="4" l="1"/>
  <c r="P2266" i="4"/>
  <c r="P2267" i="4" l="1"/>
  <c r="Q2268" i="4"/>
  <c r="Q2269" i="4" l="1"/>
  <c r="P2268" i="4"/>
  <c r="P2269" i="4" l="1"/>
  <c r="Q2270" i="4"/>
  <c r="P2270" i="4" l="1"/>
  <c r="Q2271" i="4"/>
  <c r="P2271" i="4" l="1"/>
  <c r="Q2272" i="4"/>
  <c r="P2272" i="4" l="1"/>
  <c r="Q2273" i="4"/>
  <c r="P2273" i="4" l="1"/>
  <c r="Q2274" i="4"/>
  <c r="Q2275" i="4" l="1"/>
  <c r="P2274" i="4"/>
  <c r="P2275" i="4" l="1"/>
  <c r="Q2276" i="4"/>
  <c r="P2276" i="4" l="1"/>
  <c r="Q2277" i="4"/>
  <c r="P2277" i="4" l="1"/>
  <c r="Q2278" i="4"/>
  <c r="Q2279" i="4" l="1"/>
  <c r="P2278" i="4"/>
  <c r="Q2280" i="4" l="1"/>
  <c r="P2279" i="4"/>
  <c r="P2280" i="4" l="1"/>
  <c r="Q2281" i="4"/>
  <c r="Q2282" i="4" l="1"/>
  <c r="P2281" i="4"/>
  <c r="P2282" i="4" l="1"/>
  <c r="Q2283" i="4"/>
  <c r="Q2284" i="4" l="1"/>
  <c r="P2283" i="4"/>
  <c r="P2284" i="4" l="1"/>
  <c r="Q2285" i="4"/>
  <c r="Q2286" i="4" l="1"/>
  <c r="P2285" i="4"/>
  <c r="P2286" i="4" l="1"/>
  <c r="Q2287" i="4"/>
  <c r="P2287" i="4" l="1"/>
  <c r="Q2288" i="4"/>
  <c r="P2288" i="4" l="1"/>
  <c r="Q2289" i="4"/>
  <c r="P2289" i="4" l="1"/>
  <c r="Q2290" i="4"/>
  <c r="Q2291" i="4" l="1"/>
  <c r="P2290" i="4"/>
  <c r="P2291" i="4" l="1"/>
  <c r="Q2292" i="4"/>
  <c r="P2292" i="4" l="1"/>
  <c r="Q2293" i="4"/>
  <c r="Q2294" i="4" l="1"/>
  <c r="P2293" i="4"/>
  <c r="P2294" i="4" l="1"/>
  <c r="Q2295" i="4"/>
  <c r="Q2296" i="4" l="1"/>
  <c r="P2295" i="4"/>
  <c r="Q2297" i="4" l="1"/>
  <c r="P2296" i="4"/>
  <c r="Q2298" i="4" l="1"/>
  <c r="P2297" i="4"/>
  <c r="Q2299" i="4" l="1"/>
  <c r="P2298" i="4"/>
  <c r="P2299" i="4" l="1"/>
  <c r="Q2300" i="4"/>
  <c r="P2300" i="4" l="1"/>
  <c r="Q2301" i="4"/>
  <c r="P2301" i="4" l="1"/>
  <c r="Q2302" i="4"/>
  <c r="P2302" i="4" l="1"/>
  <c r="Q2303" i="4"/>
  <c r="P2303" i="4" l="1"/>
  <c r="Q2304" i="4"/>
  <c r="P2304" i="4" l="1"/>
  <c r="Q2305" i="4"/>
  <c r="Q2306" i="4" l="1"/>
  <c r="P2305" i="4"/>
  <c r="Q2307" i="4" l="1"/>
  <c r="P2306" i="4"/>
  <c r="Q2308" i="4" l="1"/>
  <c r="P2307" i="4"/>
  <c r="P2308" i="4" l="1"/>
  <c r="Q2309" i="4"/>
  <c r="Q2310" i="4" l="1"/>
  <c r="P2309" i="4"/>
  <c r="P2310" i="4" l="1"/>
  <c r="Q2311" i="4"/>
  <c r="Q2312" i="4" l="1"/>
  <c r="P2311" i="4"/>
  <c r="P2312" i="4" l="1"/>
  <c r="Q2313" i="4"/>
  <c r="P2313" i="4" l="1"/>
  <c r="Q2314" i="4"/>
  <c r="P2314" i="4" l="1"/>
  <c r="Q2315" i="4"/>
  <c r="Q2316" i="4" l="1"/>
  <c r="P2315" i="4"/>
  <c r="P2316" i="4" l="1"/>
  <c r="Q2317" i="4"/>
  <c r="P2317" i="4" l="1"/>
  <c r="Q2318" i="4"/>
  <c r="Q2319" i="4" l="1"/>
  <c r="P2318" i="4"/>
  <c r="P2319" i="4" l="1"/>
  <c r="Q2320" i="4"/>
  <c r="P2320" i="4" l="1"/>
  <c r="Q2321" i="4"/>
  <c r="P2321" i="4" l="1"/>
  <c r="Q2322" i="4"/>
  <c r="P2322" i="4" l="1"/>
  <c r="Q2323" i="4"/>
  <c r="Q2324" i="4" l="1"/>
  <c r="P2323" i="4"/>
  <c r="Q2325" i="4" l="1"/>
  <c r="P2324" i="4"/>
  <c r="P2325" i="4" l="1"/>
  <c r="Q2326" i="4"/>
  <c r="P2326" i="4" l="1"/>
  <c r="Q2327" i="4"/>
  <c r="P2327" i="4" l="1"/>
  <c r="Q2328" i="4"/>
  <c r="P2328" i="4" l="1"/>
  <c r="Q2329" i="4"/>
  <c r="Q2330" i="4" l="1"/>
  <c r="P2329" i="4"/>
  <c r="P2330" i="4" l="1"/>
  <c r="Q2331" i="4"/>
  <c r="P2331" i="4" l="1"/>
  <c r="Q2332" i="4"/>
  <c r="P2332" i="4" l="1"/>
  <c r="Q2333" i="4"/>
  <c r="P2333" i="4" l="1"/>
  <c r="Q2334" i="4"/>
  <c r="P2334" i="4" l="1"/>
  <c r="Q2335" i="4"/>
  <c r="P2335" i="4" l="1"/>
  <c r="Q2336" i="4"/>
  <c r="P2336" i="4" l="1"/>
  <c r="Q2337" i="4"/>
  <c r="Q2338" i="4" l="1"/>
  <c r="P2337" i="4"/>
  <c r="Q2339" i="4" l="1"/>
  <c r="P2338" i="4"/>
  <c r="Q2340" i="4" l="1"/>
  <c r="P2339" i="4"/>
  <c r="Q2341" i="4" l="1"/>
  <c r="P2340" i="4"/>
  <c r="P2341" i="4" l="1"/>
  <c r="Q2342" i="4"/>
  <c r="P2342" i="4" l="1"/>
  <c r="Q2343" i="4"/>
  <c r="P2343" i="4" l="1"/>
  <c r="Q2344" i="4"/>
  <c r="P2344" i="4" l="1"/>
  <c r="Q2345" i="4"/>
  <c r="P2345" i="4" l="1"/>
  <c r="Q2346" i="4"/>
  <c r="Q2347" i="4" l="1"/>
  <c r="P2346" i="4"/>
  <c r="Q2348" i="4" l="1"/>
  <c r="P2347" i="4"/>
  <c r="P2348" i="4" l="1"/>
  <c r="Q2349" i="4"/>
  <c r="Q2350" i="4" l="1"/>
  <c r="P2349" i="4"/>
  <c r="Q2351" i="4" l="1"/>
  <c r="P2350" i="4"/>
  <c r="Q2352" i="4" l="1"/>
  <c r="P2351" i="4"/>
  <c r="P2352" i="4" l="1"/>
  <c r="Q2353" i="4"/>
  <c r="P2353" i="4" l="1"/>
  <c r="Q2354" i="4"/>
  <c r="Q2355" i="4" l="1"/>
  <c r="P2354" i="4"/>
  <c r="Q2356" i="4" l="1"/>
  <c r="P2355" i="4"/>
  <c r="P2356" i="4" l="1"/>
  <c r="Q2357" i="4"/>
  <c r="P2357" i="4" l="1"/>
  <c r="Q2358" i="4"/>
  <c r="P2358" i="4" l="1"/>
  <c r="Q2359" i="4"/>
  <c r="P2359" i="4" l="1"/>
  <c r="Q2360" i="4"/>
  <c r="P2360" i="4" l="1"/>
  <c r="Q2361" i="4"/>
  <c r="Q2362" i="4" l="1"/>
  <c r="P2361" i="4"/>
  <c r="P2362" i="4" l="1"/>
  <c r="Q2363" i="4"/>
  <c r="Q2364" i="4" l="1"/>
  <c r="P2363" i="4"/>
  <c r="P2364" i="4" l="1"/>
  <c r="Q2365" i="4"/>
  <c r="P2365" i="4" l="1"/>
  <c r="Q2366" i="4"/>
  <c r="P2366" i="4" l="1"/>
  <c r="Q2367" i="4"/>
  <c r="P2367" i="4" l="1"/>
  <c r="Q2368" i="4"/>
  <c r="P2368" i="4" l="1"/>
  <c r="Q2369" i="4"/>
  <c r="Q2370" i="4" l="1"/>
  <c r="P2369" i="4"/>
  <c r="P2370" i="4" l="1"/>
  <c r="Q2371" i="4"/>
  <c r="P2371" i="4" l="1"/>
  <c r="Q2372" i="4"/>
  <c r="P2372" i="4" l="1"/>
  <c r="Q2373" i="4"/>
  <c r="Q2374" i="4" l="1"/>
  <c r="P2373" i="4"/>
  <c r="P2374" i="4" l="1"/>
  <c r="Q2375" i="4"/>
  <c r="P2375" i="4" l="1"/>
  <c r="Q2376" i="4"/>
  <c r="P2376" i="4" l="1"/>
  <c r="Q2377" i="4"/>
  <c r="P2377" i="4" l="1"/>
  <c r="Q2378" i="4"/>
  <c r="Q2379" i="4" l="1"/>
  <c r="P2378" i="4"/>
  <c r="P2379" i="4" l="1"/>
  <c r="Q2380" i="4"/>
  <c r="P2380" i="4" l="1"/>
  <c r="Q2381" i="4"/>
  <c r="P2381" i="4" l="1"/>
  <c r="Q2382" i="4"/>
  <c r="Q2383" i="4" l="1"/>
  <c r="P2382" i="4"/>
  <c r="P2383" i="4" l="1"/>
  <c r="Q2384" i="4"/>
  <c r="P2384" i="4" l="1"/>
  <c r="Q2385" i="4"/>
  <c r="P2385" i="4" l="1"/>
  <c r="Q2386" i="4"/>
  <c r="Q2387" i="4" l="1"/>
  <c r="P2386" i="4"/>
  <c r="Q2388" i="4" l="1"/>
  <c r="P2387" i="4"/>
  <c r="P2388" i="4" l="1"/>
  <c r="Q2389" i="4"/>
  <c r="P2389" i="4" l="1"/>
  <c r="Q2390" i="4"/>
  <c r="P2390" i="4" l="1"/>
  <c r="Q2391" i="4"/>
  <c r="Q2392" i="4" l="1"/>
  <c r="P2391" i="4"/>
  <c r="P2392" i="4" l="1"/>
  <c r="Q2393" i="4"/>
  <c r="Q2394" i="4" l="1"/>
  <c r="P2393" i="4"/>
  <c r="P2394" i="4" l="1"/>
  <c r="Q2395" i="4"/>
  <c r="Q2396" i="4" l="1"/>
  <c r="P2395" i="4"/>
  <c r="P2396" i="4" l="1"/>
  <c r="Q2397" i="4"/>
  <c r="P2397" i="4" l="1"/>
  <c r="Q2398" i="4"/>
  <c r="P2398" i="4" l="1"/>
  <c r="Q2399" i="4"/>
  <c r="P2399" i="4" l="1"/>
  <c r="Q2400" i="4"/>
  <c r="P2400" i="4" l="1"/>
  <c r="Q2401" i="4"/>
  <c r="P2401" i="4" l="1"/>
  <c r="Q2402" i="4"/>
  <c r="P2402" i="4" l="1"/>
  <c r="Q2403" i="4"/>
  <c r="P2403" i="4" l="1"/>
  <c r="Q2404" i="4"/>
  <c r="Q2405" i="4" l="1"/>
  <c r="P2404" i="4"/>
  <c r="Q2406" i="4" l="1"/>
  <c r="P2405" i="4"/>
  <c r="P2406" i="4" l="1"/>
  <c r="Q2407" i="4"/>
  <c r="P2407" i="4" l="1"/>
  <c r="Q2408" i="4"/>
  <c r="Q2409" i="4" l="1"/>
  <c r="P2408" i="4"/>
  <c r="Q2410" i="4" l="1"/>
  <c r="P2409" i="4"/>
  <c r="P2410" i="4" l="1"/>
  <c r="Q2411" i="4"/>
  <c r="P2411" i="4" l="1"/>
  <c r="Q2412" i="4"/>
  <c r="P2412" i="4" l="1"/>
  <c r="Q2413" i="4"/>
  <c r="Q2414" i="4" l="1"/>
  <c r="P2413" i="4"/>
  <c r="Q2415" i="4" l="1"/>
  <c r="P2414" i="4"/>
  <c r="P2415" i="4" l="1"/>
  <c r="Q2416" i="4"/>
  <c r="P2416" i="4" l="1"/>
  <c r="Q2417" i="4"/>
  <c r="P2417" i="4" l="1"/>
  <c r="Q2418" i="4"/>
  <c r="Q2419" i="4" l="1"/>
  <c r="P2418" i="4"/>
  <c r="Q2420" i="4" l="1"/>
  <c r="P2419" i="4"/>
  <c r="P2420" i="4" l="1"/>
  <c r="Q2421" i="4"/>
  <c r="Q2422" i="4" l="1"/>
  <c r="P2421" i="4"/>
  <c r="P2422" i="4" l="1"/>
  <c r="Q2423" i="4"/>
  <c r="Q2424" i="4" l="1"/>
  <c r="P2423" i="4"/>
  <c r="Q2425" i="4" l="1"/>
  <c r="P2424" i="4"/>
  <c r="P2425" i="4" l="1"/>
  <c r="Q2426" i="4"/>
  <c r="P2426" i="4" l="1"/>
  <c r="Q2427" i="4"/>
  <c r="Q2428" i="4" l="1"/>
  <c r="P2427" i="4"/>
  <c r="P2428" i="4" l="1"/>
  <c r="Q2429" i="4"/>
  <c r="P2429" i="4" l="1"/>
  <c r="Q2430" i="4"/>
  <c r="P2430" i="4" l="1"/>
  <c r="Q2431" i="4"/>
  <c r="P2431" i="4" l="1"/>
  <c r="Q2432" i="4"/>
  <c r="P2432" i="4" l="1"/>
  <c r="Q2433" i="4"/>
  <c r="P2433" i="4" l="1"/>
  <c r="Q2434" i="4"/>
  <c r="P2434" i="4" l="1"/>
  <c r="Q2435" i="4"/>
  <c r="P2435" i="4" l="1"/>
  <c r="Q2436" i="4"/>
  <c r="P2436" i="4" l="1"/>
  <c r="Q2437" i="4"/>
  <c r="P2437" i="4" l="1"/>
  <c r="Q2438" i="4"/>
  <c r="P2438" i="4" l="1"/>
  <c r="Q2439" i="4"/>
  <c r="P2439" i="4" l="1"/>
  <c r="Q2440" i="4"/>
  <c r="P2440" i="4" l="1"/>
  <c r="Q2441" i="4"/>
  <c r="Q2442" i="4" l="1"/>
  <c r="P2441" i="4"/>
  <c r="Q2443" i="4" l="1"/>
  <c r="P2442" i="4"/>
  <c r="P2443" i="4" l="1"/>
  <c r="Q2444" i="4"/>
  <c r="P2444" i="4" l="1"/>
  <c r="Q2445" i="4"/>
  <c r="Q2446" i="4" l="1"/>
  <c r="P2445" i="4"/>
  <c r="Q2447" i="4" l="1"/>
  <c r="P2446" i="4"/>
  <c r="P2447" i="4" l="1"/>
  <c r="Q2448" i="4"/>
  <c r="P2448" i="4" l="1"/>
  <c r="Q2449" i="4"/>
  <c r="P2449" i="4" l="1"/>
  <c r="Q2450" i="4"/>
  <c r="Q2451" i="4" l="1"/>
  <c r="P2450" i="4"/>
  <c r="Q2452" i="4" l="1"/>
  <c r="P2452" i="4" s="1"/>
  <c r="P2451" i="4"/>
  <c r="U13" i="4" l="1"/>
  <c r="AE20" i="4"/>
  <c r="Y56" i="4"/>
  <c r="AD18" i="4"/>
  <c r="Y40" i="4"/>
  <c r="X22" i="4"/>
  <c r="AA22" i="4"/>
  <c r="AD30" i="4"/>
  <c r="AD2" i="4"/>
  <c r="U47" i="4"/>
  <c r="AF5" i="4"/>
  <c r="AC23" i="4"/>
  <c r="AE13" i="4"/>
  <c r="X57" i="4"/>
  <c r="U16" i="4"/>
  <c r="AD26" i="4"/>
  <c r="AF51" i="4"/>
  <c r="AF22" i="4"/>
  <c r="W19" i="4"/>
  <c r="X19" i="4"/>
  <c r="AF64" i="4"/>
  <c r="U33" i="4"/>
  <c r="X63" i="4"/>
  <c r="W41" i="4"/>
  <c r="AF2" i="4"/>
  <c r="AA11" i="4"/>
  <c r="Z9" i="4"/>
  <c r="V53" i="4"/>
  <c r="V15" i="4"/>
  <c r="AA42" i="4"/>
  <c r="AE42" i="4"/>
  <c r="W2" i="4"/>
  <c r="AD27" i="4"/>
  <c r="AA43" i="4"/>
  <c r="AA68" i="4"/>
  <c r="AA7" i="4"/>
  <c r="U5" i="4"/>
  <c r="AH5" i="4" s="1"/>
  <c r="T12" i="4"/>
  <c r="AA5" i="4"/>
  <c r="AE47" i="4"/>
  <c r="AB3" i="4"/>
  <c r="AF29" i="4"/>
  <c r="AA53" i="4"/>
  <c r="V2" i="4"/>
  <c r="AA6" i="4"/>
  <c r="Y61" i="4"/>
  <c r="AE11" i="4"/>
  <c r="Z22" i="4"/>
  <c r="AM22" i="4" s="1"/>
  <c r="Y17" i="4"/>
  <c r="V59" i="4"/>
  <c r="Z61" i="4"/>
  <c r="AB25" i="4"/>
  <c r="T33" i="4"/>
  <c r="X15" i="4"/>
  <c r="T54" i="4"/>
  <c r="Z64" i="4"/>
  <c r="AM64" i="4" s="1"/>
  <c r="W54" i="4"/>
  <c r="Y47" i="4"/>
  <c r="AL47" i="4" s="1"/>
  <c r="AD46" i="4"/>
  <c r="V47" i="4"/>
  <c r="V5" i="4"/>
  <c r="AB62" i="4"/>
  <c r="T43" i="4"/>
  <c r="Z34" i="4"/>
  <c r="AB14" i="4"/>
  <c r="Z11" i="4"/>
  <c r="V6" i="4"/>
  <c r="Z47" i="4"/>
  <c r="AC25" i="4"/>
  <c r="AA18" i="4"/>
  <c r="AC40" i="4"/>
  <c r="V39" i="4"/>
  <c r="U46" i="4"/>
  <c r="U35" i="4"/>
  <c r="X30" i="4"/>
  <c r="AK30" i="4" s="1"/>
  <c r="AB49" i="4"/>
  <c r="AC56" i="4"/>
  <c r="W28" i="4"/>
  <c r="AF18" i="4"/>
  <c r="AE18" i="4"/>
  <c r="AA59" i="4"/>
  <c r="AE50" i="4"/>
  <c r="W59" i="4"/>
  <c r="AE5" i="4"/>
  <c r="V10" i="4"/>
  <c r="AB9" i="4"/>
  <c r="V8" i="4"/>
  <c r="AE65" i="4"/>
  <c r="W30" i="4"/>
  <c r="Y37" i="4"/>
  <c r="AF20" i="4"/>
  <c r="U45" i="4"/>
  <c r="AC27" i="4"/>
  <c r="W57" i="4"/>
  <c r="W25" i="4"/>
  <c r="AJ25" i="4" s="1"/>
  <c r="U59" i="4"/>
  <c r="AH59" i="4" s="1"/>
  <c r="W67" i="4"/>
  <c r="Z50" i="4"/>
  <c r="AC32" i="4"/>
  <c r="Z27" i="4"/>
  <c r="W58" i="4"/>
  <c r="X48" i="4"/>
  <c r="U49" i="4"/>
  <c r="Z15" i="4"/>
  <c r="Z33" i="4"/>
  <c r="AA17" i="4"/>
  <c r="W44" i="4"/>
  <c r="AE48" i="4"/>
  <c r="AB59" i="4"/>
  <c r="AA64" i="4"/>
  <c r="X29" i="4"/>
  <c r="W47" i="4"/>
  <c r="AD20" i="4"/>
  <c r="AE34" i="4"/>
  <c r="X23" i="4"/>
  <c r="AB53" i="4"/>
  <c r="V58" i="4"/>
  <c r="AE33" i="4"/>
  <c r="Z25" i="4"/>
  <c r="V11" i="4"/>
  <c r="V69" i="4"/>
  <c r="U36" i="4"/>
  <c r="Y23" i="4"/>
  <c r="V34" i="4"/>
  <c r="T32" i="4"/>
  <c r="W22" i="4"/>
  <c r="AD17" i="4"/>
  <c r="AE58" i="4"/>
  <c r="AF21" i="4"/>
  <c r="V52" i="4"/>
  <c r="AD3" i="4"/>
  <c r="Z35" i="4"/>
  <c r="AB12" i="4"/>
  <c r="AF7" i="4"/>
  <c r="AE64" i="4"/>
  <c r="Z28" i="4"/>
  <c r="AA49" i="4"/>
  <c r="T18" i="4"/>
  <c r="W32" i="4"/>
  <c r="AJ32" i="4" s="1"/>
  <c r="AB46" i="4"/>
  <c r="Z10" i="4"/>
  <c r="Z7" i="4"/>
  <c r="AM7" i="4" s="1"/>
  <c r="W70" i="4"/>
  <c r="AE51" i="4"/>
  <c r="W21" i="4"/>
  <c r="AE14" i="4"/>
  <c r="AA51" i="4"/>
  <c r="AC45" i="4"/>
  <c r="AF33" i="4"/>
  <c r="AD24" i="4"/>
  <c r="U40" i="4"/>
  <c r="AC70" i="4"/>
  <c r="T5" i="4"/>
  <c r="U58" i="4"/>
  <c r="AD4" i="4"/>
  <c r="AB29" i="4"/>
  <c r="U14" i="4"/>
  <c r="T70" i="4"/>
  <c r="Y60" i="4"/>
  <c r="Y28" i="4"/>
  <c r="AE31" i="4"/>
  <c r="T60" i="4"/>
  <c r="Y25" i="4"/>
  <c r="AF57" i="4"/>
  <c r="AD58" i="4"/>
  <c r="W33" i="4"/>
  <c r="AA44" i="4"/>
  <c r="U4" i="4"/>
  <c r="AA67" i="4"/>
  <c r="W23" i="4"/>
  <c r="AJ23" i="4" s="1"/>
  <c r="AD66" i="4"/>
  <c r="W40" i="4"/>
  <c r="AJ40" i="4" s="1"/>
  <c r="X9" i="4"/>
  <c r="V31" i="4"/>
  <c r="AF27" i="4"/>
  <c r="Y44" i="4"/>
  <c r="T45" i="4"/>
  <c r="X49" i="4"/>
  <c r="AD33" i="4"/>
  <c r="Z42" i="4"/>
  <c r="AB44" i="4"/>
  <c r="AE6" i="4"/>
  <c r="AA24" i="4"/>
  <c r="Z52" i="4"/>
  <c r="AC54" i="4"/>
  <c r="Y20" i="4"/>
  <c r="AL20" i="4" s="1"/>
  <c r="Z20" i="4"/>
  <c r="AM20" i="4" s="1"/>
  <c r="V55" i="4"/>
  <c r="X17" i="4"/>
  <c r="AK17" i="4" s="1"/>
  <c r="AF68" i="4"/>
  <c r="AB51" i="4"/>
  <c r="AB33" i="4"/>
  <c r="AE29" i="4"/>
  <c r="AA10" i="4"/>
  <c r="AB63" i="4"/>
  <c r="V20" i="4"/>
  <c r="AD48" i="4"/>
  <c r="V18" i="4"/>
  <c r="AB28" i="4"/>
  <c r="Z65" i="4"/>
  <c r="X69" i="4"/>
  <c r="T55" i="4"/>
  <c r="AC53" i="4"/>
  <c r="AF50" i="4"/>
  <c r="AF6" i="4"/>
  <c r="AB17" i="4"/>
  <c r="T14" i="4"/>
  <c r="AD44" i="4"/>
  <c r="Z16" i="4"/>
  <c r="T50" i="4"/>
  <c r="AA60" i="4"/>
  <c r="AA30" i="4"/>
  <c r="AD51" i="4"/>
  <c r="AC26" i="4"/>
  <c r="Z3" i="4"/>
  <c r="T27" i="4"/>
  <c r="V41" i="4"/>
  <c r="Y35" i="4"/>
  <c r="AD29" i="4"/>
  <c r="Z30" i="4"/>
  <c r="T49" i="4"/>
  <c r="Y58" i="4"/>
  <c r="AL58" i="4" s="1"/>
  <c r="AF12" i="4"/>
  <c r="Y64" i="4"/>
  <c r="AL64" i="4" s="1"/>
  <c r="AE7" i="4"/>
  <c r="X31" i="4"/>
  <c r="AA27" i="4"/>
  <c r="V24" i="4"/>
  <c r="V67" i="4"/>
  <c r="AB16" i="4"/>
  <c r="AA45" i="4"/>
  <c r="T20" i="4"/>
  <c r="T28" i="4"/>
  <c r="AE63" i="4"/>
  <c r="T46" i="4"/>
  <c r="U6" i="4"/>
  <c r="AH6" i="4" s="1"/>
  <c r="AB64" i="4"/>
  <c r="AC21" i="4"/>
  <c r="W17" i="4"/>
  <c r="V29" i="4"/>
  <c r="AI29" i="4" s="1"/>
  <c r="AB26" i="4"/>
  <c r="W52" i="4"/>
  <c r="AF31" i="4"/>
  <c r="V70" i="4"/>
  <c r="W4" i="4"/>
  <c r="AE44" i="4"/>
  <c r="X68" i="4"/>
  <c r="Z51" i="4"/>
  <c r="AM51" i="4" s="1"/>
  <c r="AA56" i="4"/>
  <c r="V12" i="4"/>
  <c r="AI12" i="4" s="1"/>
  <c r="AE23" i="4"/>
  <c r="X36" i="4"/>
  <c r="T24" i="4"/>
  <c r="T56" i="4"/>
  <c r="AC41" i="4"/>
  <c r="AB47" i="4"/>
  <c r="Y8" i="4"/>
  <c r="AD16" i="4"/>
  <c r="AF4" i="4"/>
  <c r="AB41" i="4"/>
  <c r="AB42" i="4"/>
  <c r="AB30" i="4"/>
  <c r="U57" i="4"/>
  <c r="V21" i="4"/>
  <c r="Z59" i="4"/>
  <c r="T69" i="4"/>
  <c r="Z14" i="4"/>
  <c r="AB27" i="4"/>
  <c r="AF34" i="4"/>
  <c r="Z67" i="4"/>
  <c r="X43" i="4"/>
  <c r="X50" i="4"/>
  <c r="U17" i="4"/>
  <c r="AH17" i="4" s="1"/>
  <c r="X40" i="4"/>
  <c r="Z2" i="4"/>
  <c r="AM2" i="4" s="1"/>
  <c r="X58" i="4"/>
  <c r="AK58" i="4" s="1"/>
  <c r="W10" i="4"/>
  <c r="U19" i="4"/>
  <c r="AA12" i="4"/>
  <c r="AB70" i="4"/>
  <c r="AC36" i="4"/>
  <c r="AB24" i="4"/>
  <c r="W36" i="4"/>
  <c r="AJ36" i="4" s="1"/>
  <c r="AE25" i="4"/>
  <c r="AF56" i="4"/>
  <c r="V50" i="4"/>
  <c r="AA39" i="4"/>
  <c r="Z23" i="4"/>
  <c r="AB23" i="4"/>
  <c r="AF63" i="4"/>
  <c r="AC31" i="4"/>
  <c r="T40" i="4"/>
  <c r="AA40" i="4"/>
  <c r="AE35" i="4"/>
  <c r="AC62" i="4"/>
  <c r="AF46" i="4"/>
  <c r="U52" i="4"/>
  <c r="AD19" i="4"/>
  <c r="AD53" i="4"/>
  <c r="U62" i="4"/>
  <c r="AD38" i="4"/>
  <c r="AA50" i="4"/>
  <c r="AF42" i="4"/>
  <c r="X2" i="4"/>
  <c r="AK2" i="4" s="1"/>
  <c r="AC9" i="4"/>
  <c r="AD63" i="4"/>
  <c r="AD42" i="4"/>
  <c r="T13" i="4"/>
  <c r="AC17" i="4"/>
  <c r="T6" i="4"/>
  <c r="V48" i="4"/>
  <c r="T48" i="4"/>
  <c r="AE53" i="4"/>
  <c r="AB22" i="4"/>
  <c r="Y4" i="4"/>
  <c r="U23" i="4"/>
  <c r="AD14" i="4"/>
  <c r="AF37" i="4"/>
  <c r="AA38" i="4"/>
  <c r="X45" i="4"/>
  <c r="AA8" i="4"/>
  <c r="AB37" i="4"/>
  <c r="AA48" i="4"/>
  <c r="Y54" i="4"/>
  <c r="Y32" i="4"/>
  <c r="V54" i="4"/>
  <c r="Z48" i="4"/>
  <c r="T25" i="4"/>
  <c r="Z31" i="4"/>
  <c r="AM31" i="4" s="1"/>
  <c r="Y22" i="4"/>
  <c r="V63" i="4"/>
  <c r="AI63" i="4" s="1"/>
  <c r="AE43" i="4"/>
  <c r="Y53" i="4"/>
  <c r="AL53" i="4" s="1"/>
  <c r="T39" i="4"/>
  <c r="Y7" i="4"/>
  <c r="AL7" i="4" s="1"/>
  <c r="AF66" i="4"/>
  <c r="Z45" i="4"/>
  <c r="AC51" i="4"/>
  <c r="AF23" i="4"/>
  <c r="AD9" i="4"/>
  <c r="AF36" i="4"/>
  <c r="U31" i="4"/>
  <c r="AE22" i="4"/>
  <c r="T23" i="4"/>
  <c r="Z46" i="4"/>
  <c r="AM46" i="4" s="1"/>
  <c r="AB55" i="4"/>
  <c r="AF62" i="4"/>
  <c r="AB6" i="4"/>
  <c r="U53" i="4"/>
  <c r="AH53" i="4" s="1"/>
  <c r="X52" i="4"/>
  <c r="AB39" i="4"/>
  <c r="Z17" i="4"/>
  <c r="T31" i="4"/>
  <c r="AC48" i="4"/>
  <c r="AC4" i="4"/>
  <c r="W43" i="4"/>
  <c r="AE46" i="4"/>
  <c r="AE2" i="4"/>
  <c r="AA29" i="4"/>
  <c r="T3" i="4"/>
  <c r="AC57" i="4"/>
  <c r="Z63" i="4"/>
  <c r="AM63" i="4" s="1"/>
  <c r="AE38" i="4"/>
  <c r="X61" i="4"/>
  <c r="AC18" i="4"/>
  <c r="U60" i="4"/>
  <c r="AH60" i="4" s="1"/>
  <c r="T65" i="4"/>
  <c r="V45" i="4"/>
  <c r="AC49" i="4"/>
  <c r="W42" i="4"/>
  <c r="V51" i="4"/>
  <c r="AI51" i="4" s="1"/>
  <c r="W8" i="4"/>
  <c r="T51" i="4"/>
  <c r="W14" i="4"/>
  <c r="AD31" i="4"/>
  <c r="T15" i="4"/>
  <c r="V57" i="4"/>
  <c r="W31" i="4"/>
  <c r="AJ31" i="4" s="1"/>
  <c r="Y3" i="4"/>
  <c r="AC13" i="4"/>
  <c r="AC67" i="4"/>
  <c r="X33" i="4"/>
  <c r="AK33" i="4" s="1"/>
  <c r="U28" i="4"/>
  <c r="AB31" i="4"/>
  <c r="AD32" i="4"/>
  <c r="AB34" i="4"/>
  <c r="AF47" i="4"/>
  <c r="V25" i="4"/>
  <c r="AI25" i="4" s="1"/>
  <c r="Y21" i="4"/>
  <c r="W26" i="4"/>
  <c r="AJ26" i="4" s="1"/>
  <c r="X62" i="4"/>
  <c r="AF40" i="4"/>
  <c r="Y66" i="4"/>
  <c r="U39" i="4"/>
  <c r="AH39" i="4" s="1"/>
  <c r="AB4" i="4"/>
  <c r="W11" i="4"/>
  <c r="U48" i="4"/>
  <c r="AH48" i="4" s="1"/>
  <c r="AF49" i="4"/>
  <c r="AA19" i="4"/>
  <c r="T44" i="4"/>
  <c r="AC65" i="4"/>
  <c r="AF30" i="4"/>
  <c r="U43" i="4"/>
  <c r="AH43" i="4" s="1"/>
  <c r="AD35" i="4"/>
  <c r="V62" i="4"/>
  <c r="AI62" i="4" s="1"/>
  <c r="V22" i="4"/>
  <c r="AI22" i="4" s="1"/>
  <c r="AC60" i="4"/>
  <c r="AB48" i="4"/>
  <c r="W7" i="4"/>
  <c r="U29" i="4"/>
  <c r="AH29" i="4" s="1"/>
  <c r="AF38" i="4"/>
  <c r="AD13" i="4"/>
  <c r="AF44" i="4"/>
  <c r="Y52" i="4"/>
  <c r="AA26" i="4"/>
  <c r="AA62" i="4"/>
  <c r="Y55" i="4"/>
  <c r="AB5" i="4"/>
  <c r="X27" i="4"/>
  <c r="AK27" i="4" s="1"/>
  <c r="AC50" i="4"/>
  <c r="AF48" i="4"/>
  <c r="W5" i="4"/>
  <c r="Y5" i="4"/>
  <c r="AL5" i="4" s="1"/>
  <c r="X47" i="4"/>
  <c r="U38" i="4"/>
  <c r="AH38" i="4" s="1"/>
  <c r="AC10" i="4"/>
  <c r="V35" i="4"/>
  <c r="Z58" i="4"/>
  <c r="V49" i="4"/>
  <c r="AI49" i="4" s="1"/>
  <c r="AE52" i="4"/>
  <c r="U12" i="4"/>
  <c r="AH12" i="4" s="1"/>
  <c r="X7" i="4"/>
  <c r="V3" i="4"/>
  <c r="AI3" i="4" s="1"/>
  <c r="Z68" i="4"/>
  <c r="AM68" i="4" s="1"/>
  <c r="AD47" i="4"/>
  <c r="Y13" i="4"/>
  <c r="AL13" i="4" s="1"/>
  <c r="AE49" i="4"/>
  <c r="AE39" i="4"/>
  <c r="T37" i="4"/>
  <c r="X44" i="4"/>
  <c r="AK44" i="4" s="1"/>
  <c r="AD59" i="4"/>
  <c r="AA4" i="4"/>
  <c r="V23" i="4"/>
  <c r="AI23" i="4" s="1"/>
  <c r="AE54" i="4"/>
  <c r="W66" i="4"/>
  <c r="Y14" i="4"/>
  <c r="AL14" i="4" s="1"/>
  <c r="AB52" i="4"/>
  <c r="V7" i="4"/>
  <c r="Y6" i="4"/>
  <c r="AL6" i="4" s="1"/>
  <c r="W15" i="4"/>
  <c r="W69" i="4"/>
  <c r="AE62" i="4"/>
  <c r="X46" i="4"/>
  <c r="AK46" i="4" s="1"/>
  <c r="Y19" i="4"/>
  <c r="Z49" i="4"/>
  <c r="AM49" i="4" s="1"/>
  <c r="W20" i="4"/>
  <c r="T35" i="4"/>
  <c r="X55" i="4"/>
  <c r="AB50" i="4"/>
  <c r="AF26" i="4"/>
  <c r="Z6" i="4"/>
  <c r="AM6" i="4" s="1"/>
  <c r="X32" i="4"/>
  <c r="AK32" i="4" s="1"/>
  <c r="AB8" i="4"/>
  <c r="AC8" i="4"/>
  <c r="AA58" i="4"/>
  <c r="U68" i="4"/>
  <c r="AH68" i="4" s="1"/>
  <c r="AC47" i="4"/>
  <c r="AA14" i="4"/>
  <c r="AA35" i="4"/>
  <c r="AB38" i="4"/>
  <c r="AC39" i="4"/>
  <c r="AB67" i="4"/>
  <c r="AE61" i="4"/>
  <c r="X6" i="4"/>
  <c r="U63" i="4"/>
  <c r="AF39" i="4"/>
  <c r="T67" i="4"/>
  <c r="X14" i="4"/>
  <c r="AK14" i="4" s="1"/>
  <c r="T38" i="4"/>
  <c r="V44" i="4"/>
  <c r="AI44" i="4" s="1"/>
  <c r="V9" i="4"/>
  <c r="AI9" i="4" s="1"/>
  <c r="AA3" i="4"/>
  <c r="T36" i="4"/>
  <c r="U61" i="4"/>
  <c r="V42" i="4"/>
  <c r="AI42" i="4" s="1"/>
  <c r="Z4" i="4"/>
  <c r="AM4" i="4" s="1"/>
  <c r="Z5" i="4"/>
  <c r="AM5" i="4" s="1"/>
  <c r="X18" i="4"/>
  <c r="AK18" i="4" s="1"/>
  <c r="AA34" i="4"/>
  <c r="Y48" i="4"/>
  <c r="AL48" i="4" s="1"/>
  <c r="X60" i="4"/>
  <c r="T52" i="4"/>
  <c r="T47" i="4"/>
  <c r="Z54" i="4"/>
  <c r="Y67" i="4"/>
  <c r="AB10" i="4"/>
  <c r="AF58" i="4"/>
  <c r="AD10" i="4"/>
  <c r="Y51" i="4"/>
  <c r="AL51" i="4" s="1"/>
  <c r="AF3" i="4"/>
  <c r="AE70" i="4"/>
  <c r="AC64" i="4"/>
  <c r="Y41" i="4"/>
  <c r="AC24" i="4"/>
  <c r="AE56" i="4"/>
  <c r="V14" i="4"/>
  <c r="AI14" i="4" s="1"/>
  <c r="AC12" i="4"/>
  <c r="W53" i="4"/>
  <c r="AJ53" i="4" s="1"/>
  <c r="AB32" i="4"/>
  <c r="U10" i="4"/>
  <c r="AH10" i="4" s="1"/>
  <c r="V60" i="4"/>
  <c r="AD28" i="4"/>
  <c r="Z19" i="4"/>
  <c r="T59" i="4"/>
  <c r="X67" i="4"/>
  <c r="Y10" i="4"/>
  <c r="T17" i="4"/>
  <c r="AB21" i="4"/>
  <c r="AE37" i="4"/>
  <c r="Y30" i="4"/>
  <c r="AE68" i="4"/>
  <c r="Y16" i="4"/>
  <c r="Z43" i="4"/>
  <c r="AB68" i="4"/>
  <c r="Z70" i="4"/>
  <c r="U66" i="4"/>
  <c r="V28" i="4"/>
  <c r="AI28" i="4" s="1"/>
  <c r="U41" i="4"/>
  <c r="AD15" i="4"/>
  <c r="U24" i="4"/>
  <c r="AH24" i="4" s="1"/>
  <c r="AC15" i="4"/>
  <c r="T22" i="4"/>
  <c r="AE57" i="4"/>
  <c r="AB35" i="4"/>
  <c r="AE9" i="4"/>
  <c r="AB58" i="4"/>
  <c r="AB2" i="4"/>
  <c r="Y33" i="4"/>
  <c r="AL33" i="4" s="1"/>
  <c r="AD6" i="4"/>
  <c r="W48" i="4"/>
  <c r="AJ48" i="4" s="1"/>
  <c r="AE40" i="4"/>
  <c r="AB60" i="4"/>
  <c r="W50" i="4"/>
  <c r="AJ50" i="4" s="1"/>
  <c r="AA33" i="4"/>
  <c r="AC34" i="4"/>
  <c r="T42" i="4"/>
  <c r="Z55" i="4"/>
  <c r="W49" i="4"/>
  <c r="AJ49" i="4" s="1"/>
  <c r="AC3" i="4"/>
  <c r="AF13" i="4"/>
  <c r="V4" i="4"/>
  <c r="AI4" i="4" s="1"/>
  <c r="U9" i="4"/>
  <c r="AE69" i="4"/>
  <c r="Y45" i="4"/>
  <c r="U21" i="4"/>
  <c r="Y27" i="4"/>
  <c r="AC43" i="4"/>
  <c r="AD34" i="4"/>
  <c r="Z24" i="4"/>
  <c r="AD61" i="4"/>
  <c r="AE3" i="4"/>
  <c r="AF41" i="4"/>
  <c r="AC44" i="4"/>
  <c r="V68" i="4"/>
  <c r="AI68" i="4" s="1"/>
  <c r="AF11" i="4"/>
  <c r="AE67" i="4"/>
  <c r="X16" i="4"/>
  <c r="AK16" i="4" s="1"/>
  <c r="AA2" i="4"/>
  <c r="W55" i="4"/>
  <c r="AC58" i="4"/>
  <c r="AA65" i="4"/>
  <c r="Y43" i="4"/>
  <c r="AL43" i="4" s="1"/>
  <c r="AA47" i="4"/>
  <c r="Z60" i="4"/>
  <c r="AC14" i="4"/>
  <c r="AA9" i="4"/>
  <c r="AF67" i="4"/>
  <c r="X5" i="4"/>
  <c r="AF19" i="4"/>
  <c r="AF28" i="4"/>
  <c r="AA23" i="4"/>
  <c r="AD11" i="4"/>
  <c r="AC5" i="4"/>
  <c r="Y59" i="4"/>
  <c r="AF55" i="4"/>
  <c r="Y50" i="4"/>
  <c r="AL50" i="4" s="1"/>
  <c r="AA52" i="4"/>
  <c r="Y63" i="4"/>
  <c r="AL63" i="4" s="1"/>
  <c r="U42" i="4"/>
  <c r="AH42" i="4" s="1"/>
  <c r="AA36" i="4"/>
  <c r="U70" i="4"/>
  <c r="AD68" i="4"/>
  <c r="AB7" i="4"/>
  <c r="AD37" i="4"/>
  <c r="X26" i="4"/>
  <c r="AK26" i="4" s="1"/>
  <c r="Y70" i="4"/>
  <c r="AL70" i="4" s="1"/>
  <c r="AA13" i="4"/>
  <c r="AB13" i="4"/>
  <c r="T19" i="4"/>
  <c r="T9" i="4"/>
  <c r="AA57" i="4"/>
  <c r="V61" i="4"/>
  <c r="U64" i="4"/>
  <c r="AH64" i="4" s="1"/>
  <c r="AD40" i="4"/>
  <c r="U11" i="4"/>
  <c r="AH11" i="4" s="1"/>
  <c r="AC20" i="4"/>
  <c r="X20" i="4"/>
  <c r="AK20" i="4" s="1"/>
  <c r="AF10" i="4"/>
  <c r="T26" i="4"/>
  <c r="AE66" i="4"/>
  <c r="U3" i="4"/>
  <c r="AH3" i="4" s="1"/>
  <c r="Z44" i="4"/>
  <c r="AM44" i="4" s="1"/>
  <c r="AA37" i="4"/>
  <c r="X39" i="4"/>
  <c r="W12" i="4"/>
  <c r="AJ12" i="4" s="1"/>
  <c r="Z66" i="4"/>
  <c r="AM66" i="4" s="1"/>
  <c r="AD23" i="4"/>
  <c r="T4" i="4"/>
  <c r="AD56" i="4"/>
  <c r="AC55" i="4"/>
  <c r="U67" i="4"/>
  <c r="AH67" i="4" s="1"/>
  <c r="AD45" i="4"/>
  <c r="T30" i="4"/>
  <c r="W65" i="4"/>
  <c r="AJ65" i="4" s="1"/>
  <c r="Y18" i="4"/>
  <c r="AL18" i="4" s="1"/>
  <c r="AF9" i="4"/>
  <c r="W64" i="4"/>
  <c r="AJ64" i="4" s="1"/>
  <c r="T61" i="4"/>
  <c r="X64" i="4"/>
  <c r="AE28" i="4"/>
  <c r="Z12" i="4"/>
  <c r="AM12" i="4" s="1"/>
  <c r="T21" i="4"/>
  <c r="AD57" i="4"/>
  <c r="T66" i="4"/>
  <c r="X51" i="4"/>
  <c r="AK51" i="4" s="1"/>
  <c r="AE10" i="4"/>
  <c r="U30" i="4"/>
  <c r="AH30" i="4" s="1"/>
  <c r="W45" i="4"/>
  <c r="AJ45" i="4" s="1"/>
  <c r="AF32" i="4"/>
  <c r="X66" i="4"/>
  <c r="AK66" i="4" s="1"/>
  <c r="AF59" i="4"/>
  <c r="T7" i="4"/>
  <c r="T58" i="4"/>
  <c r="AF35" i="4"/>
  <c r="T53" i="4"/>
  <c r="AC28" i="4"/>
  <c r="AE36" i="4"/>
  <c r="U44" i="4"/>
  <c r="AH44" i="4" s="1"/>
  <c r="Y11" i="4"/>
  <c r="AL11" i="4" s="1"/>
  <c r="AF17" i="4"/>
  <c r="V33" i="4"/>
  <c r="AI33" i="4" s="1"/>
  <c r="U65" i="4"/>
  <c r="AH65" i="4" s="1"/>
  <c r="X37" i="4"/>
  <c r="AK37" i="4" s="1"/>
  <c r="T2" i="4"/>
  <c r="AD5" i="4"/>
  <c r="AB20" i="4"/>
  <c r="Z21" i="4"/>
  <c r="AM21" i="4" s="1"/>
  <c r="AA54" i="4"/>
  <c r="W35" i="4"/>
  <c r="AC42" i="4"/>
  <c r="X59" i="4"/>
  <c r="AK59" i="4" s="1"/>
  <c r="AF69" i="4"/>
  <c r="Z18" i="4"/>
  <c r="AM18" i="4" s="1"/>
  <c r="AA28" i="4"/>
  <c r="AF52" i="4"/>
  <c r="AD62" i="4"/>
  <c r="AD52" i="4"/>
  <c r="AD69" i="4"/>
  <c r="W37" i="4"/>
  <c r="AA31" i="4"/>
  <c r="AA70" i="4"/>
  <c r="AD70" i="4"/>
  <c r="W34" i="4"/>
  <c r="AJ34" i="4" s="1"/>
  <c r="X25" i="4"/>
  <c r="X24" i="4"/>
  <c r="AK24" i="4" s="1"/>
  <c r="V27" i="4"/>
  <c r="AI27" i="4" s="1"/>
  <c r="U22" i="4"/>
  <c r="AH22" i="4" s="1"/>
  <c r="AE16" i="4"/>
  <c r="AC63" i="4"/>
  <c r="AF8" i="4"/>
  <c r="Y46" i="4"/>
  <c r="AL46" i="4" s="1"/>
  <c r="Z41" i="4"/>
  <c r="AM41" i="4" s="1"/>
  <c r="AD36" i="4"/>
  <c r="Z32" i="4"/>
  <c r="AM32" i="4" s="1"/>
  <c r="W61" i="4"/>
  <c r="W51" i="4"/>
  <c r="AJ51" i="4" s="1"/>
  <c r="Y38" i="4"/>
  <c r="AL38" i="4" s="1"/>
  <c r="AF61" i="4"/>
  <c r="X56" i="4"/>
  <c r="AK56" i="4" s="1"/>
  <c r="W62" i="4"/>
  <c r="AJ62" i="4" s="1"/>
  <c r="AC30" i="4"/>
  <c r="X38" i="4"/>
  <c r="AK38" i="4" s="1"/>
  <c r="Y69" i="4"/>
  <c r="AL69" i="4" s="1"/>
  <c r="AF25" i="4"/>
  <c r="X10" i="4"/>
  <c r="AK10" i="4" s="1"/>
  <c r="T64" i="4"/>
  <c r="AB56" i="4"/>
  <c r="Z40" i="4"/>
  <c r="AM40" i="4" s="1"/>
  <c r="Y39" i="4"/>
  <c r="AL39" i="4" s="1"/>
  <c r="X21" i="4"/>
  <c r="V36" i="4"/>
  <c r="U25" i="4"/>
  <c r="Y62" i="4"/>
  <c r="AL62" i="4" s="1"/>
  <c r="Z69" i="4"/>
  <c r="AM69" i="4" s="1"/>
  <c r="X28" i="4"/>
  <c r="AK28" i="4" s="1"/>
  <c r="X8" i="4"/>
  <c r="AE55" i="4"/>
  <c r="AD25" i="4"/>
  <c r="AF24" i="4"/>
  <c r="AA55" i="4"/>
  <c r="AB66" i="4"/>
  <c r="T8" i="4"/>
  <c r="AB45" i="4"/>
  <c r="T16" i="4"/>
  <c r="Z36" i="4"/>
  <c r="AM36" i="4" s="1"/>
  <c r="U32" i="4"/>
  <c r="AC16" i="4"/>
  <c r="AA15" i="4"/>
  <c r="X42" i="4"/>
  <c r="AK42" i="4" s="1"/>
  <c r="V65" i="4"/>
  <c r="AF70" i="4"/>
  <c r="Y65" i="4"/>
  <c r="AL65" i="4" s="1"/>
  <c r="Y29" i="4"/>
  <c r="AL29" i="4" s="1"/>
  <c r="AA16" i="4"/>
  <c r="AC11" i="4"/>
  <c r="AD22" i="4"/>
  <c r="AE17" i="4"/>
  <c r="AB18" i="4"/>
  <c r="W56" i="4"/>
  <c r="AJ56" i="4" s="1"/>
  <c r="V37" i="4"/>
  <c r="AI37" i="4" s="1"/>
  <c r="V17" i="4"/>
  <c r="AI17" i="4" s="1"/>
  <c r="AB43" i="4"/>
  <c r="U37" i="4"/>
  <c r="AH37" i="4" s="1"/>
  <c r="W29" i="4"/>
  <c r="X70" i="4"/>
  <c r="AK70" i="4" s="1"/>
  <c r="AE15" i="4"/>
  <c r="X35" i="4"/>
  <c r="AK35" i="4" s="1"/>
  <c r="Y26" i="4"/>
  <c r="Z56" i="4"/>
  <c r="AM56" i="4" s="1"/>
  <c r="W63" i="4"/>
  <c r="AJ63" i="4" s="1"/>
  <c r="Z26" i="4"/>
  <c r="AM26" i="4" s="1"/>
  <c r="T41" i="4"/>
  <c r="AB57" i="4"/>
  <c r="AD21" i="4"/>
  <c r="U18" i="4"/>
  <c r="AH18" i="4" s="1"/>
  <c r="AC66" i="4"/>
  <c r="Z57" i="4"/>
  <c r="AM57" i="4" s="1"/>
  <c r="Y36" i="4"/>
  <c r="AL36" i="4" s="1"/>
  <c r="AC35" i="4"/>
  <c r="W9" i="4"/>
  <c r="AJ9" i="4" s="1"/>
  <c r="Y2" i="4"/>
  <c r="AL2" i="4" s="1"/>
  <c r="AA63" i="4"/>
  <c r="U69" i="4"/>
  <c r="AD49" i="4"/>
  <c r="Y12" i="4"/>
  <c r="V40" i="4"/>
  <c r="AD41" i="4"/>
  <c r="T34" i="4"/>
  <c r="Y57" i="4"/>
  <c r="AL57" i="4" s="1"/>
  <c r="AC61" i="4"/>
  <c r="U7" i="4"/>
  <c r="AH7" i="4" s="1"/>
  <c r="U50" i="4"/>
  <c r="AH50" i="4" s="1"/>
  <c r="AE4" i="4"/>
  <c r="AB69" i="4"/>
  <c r="AD12" i="4"/>
  <c r="W16" i="4"/>
  <c r="AJ16" i="4" s="1"/>
  <c r="AA46" i="4"/>
  <c r="AE8" i="4"/>
  <c r="W68" i="4"/>
  <c r="AE41" i="4"/>
  <c r="Z62" i="4"/>
  <c r="AM62" i="4" s="1"/>
  <c r="AD39" i="4"/>
  <c r="W18" i="4"/>
  <c r="AJ18" i="4" s="1"/>
  <c r="AC7" i="4"/>
  <c r="V19" i="4"/>
  <c r="Z8" i="4"/>
  <c r="AM8" i="4" s="1"/>
  <c r="U2" i="4"/>
  <c r="AH2" i="4" s="1"/>
  <c r="AE32" i="4"/>
  <c r="Y24" i="4"/>
  <c r="V64" i="4"/>
  <c r="AI64" i="4" s="1"/>
  <c r="AA20" i="4"/>
  <c r="AF15" i="4"/>
  <c r="Y34" i="4"/>
  <c r="AL34" i="4" s="1"/>
  <c r="AD8" i="4"/>
  <c r="AC59" i="4"/>
  <c r="U54" i="4"/>
  <c r="AH54" i="4" s="1"/>
  <c r="AC6" i="4"/>
  <c r="Y42" i="4"/>
  <c r="AL42" i="4" s="1"/>
  <c r="AE26" i="4"/>
  <c r="AC19" i="4"/>
  <c r="AD54" i="4"/>
  <c r="AA32" i="4"/>
  <c r="V43" i="4"/>
  <c r="AI43" i="4" s="1"/>
  <c r="X3" i="4"/>
  <c r="AK3" i="4" s="1"/>
  <c r="AE30" i="4"/>
  <c r="U20" i="4"/>
  <c r="AH20" i="4" s="1"/>
  <c r="T10" i="4"/>
  <c r="AF65" i="4"/>
  <c r="W6" i="4"/>
  <c r="AJ6" i="4" s="1"/>
  <c r="AD50" i="4"/>
  <c r="W3" i="4"/>
  <c r="AJ3" i="4" s="1"/>
  <c r="AC38" i="4"/>
  <c r="T29" i="4"/>
  <c r="X53" i="4"/>
  <c r="AK53" i="4" s="1"/>
  <c r="AE19" i="4"/>
  <c r="Z37" i="4"/>
  <c r="AM37" i="4" s="1"/>
  <c r="V16" i="4"/>
  <c r="AI16" i="4" s="1"/>
  <c r="U56" i="4"/>
  <c r="AH56" i="4" s="1"/>
  <c r="AB65" i="4"/>
  <c r="AE27" i="4"/>
  <c r="AD65" i="4"/>
  <c r="AD60" i="4"/>
  <c r="AC22" i="4"/>
  <c r="Z13" i="4"/>
  <c r="AM13" i="4" s="1"/>
  <c r="U55" i="4"/>
  <c r="AH55" i="4" s="1"/>
  <c r="AE60" i="4"/>
  <c r="V38" i="4"/>
  <c r="AI38" i="4" s="1"/>
  <c r="Z29" i="4"/>
  <c r="AM29" i="4" s="1"/>
  <c r="W27" i="4"/>
  <c r="AJ27" i="4" s="1"/>
  <c r="AD43" i="4"/>
  <c r="AB19" i="4"/>
  <c r="Z53" i="4"/>
  <c r="AC52" i="4"/>
  <c r="AC33" i="4"/>
  <c r="V56" i="4"/>
  <c r="AI56" i="4" s="1"/>
  <c r="AC46" i="4"/>
  <c r="V30" i="4"/>
  <c r="AI30" i="4" s="1"/>
  <c r="AA21" i="4"/>
  <c r="T57" i="4"/>
  <c r="AD55" i="4"/>
  <c r="X11" i="4"/>
  <c r="AK11" i="4" s="1"/>
  <c r="AC2" i="4"/>
  <c r="AF45" i="4"/>
  <c r="Z38" i="4"/>
  <c r="AM38" i="4" s="1"/>
  <c r="Y31" i="4"/>
  <c r="AL31" i="4" s="1"/>
  <c r="X65" i="4"/>
  <c r="AK65" i="4" s="1"/>
  <c r="T62" i="4"/>
  <c r="AE45" i="4"/>
  <c r="AB54" i="4"/>
  <c r="U8" i="4"/>
  <c r="AH8" i="4" s="1"/>
  <c r="AD67" i="4"/>
  <c r="U27" i="4"/>
  <c r="AH27" i="4" s="1"/>
  <c r="U34" i="4"/>
  <c r="AH34" i="4" s="1"/>
  <c r="Y49" i="4"/>
  <c r="AL49" i="4" s="1"/>
  <c r="AA25" i="4"/>
  <c r="AB15" i="4"/>
  <c r="W46" i="4"/>
  <c r="AJ46" i="4" s="1"/>
  <c r="AE59" i="4"/>
  <c r="AB36" i="4"/>
  <c r="AF54" i="4"/>
  <c r="Y9" i="4"/>
  <c r="AL9" i="4" s="1"/>
  <c r="AF43" i="4"/>
  <c r="V32" i="4"/>
  <c r="AI32" i="4" s="1"/>
  <c r="AA41" i="4"/>
  <c r="AB61" i="4"/>
  <c r="W38" i="4"/>
  <c r="AJ38" i="4" s="1"/>
  <c r="AE21" i="4"/>
  <c r="U51" i="4"/>
  <c r="AH51" i="4" s="1"/>
  <c r="AA69" i="4"/>
  <c r="V26" i="4"/>
  <c r="AI26" i="4" s="1"/>
  <c r="X54" i="4"/>
  <c r="AK54" i="4" s="1"/>
  <c r="W24" i="4"/>
  <c r="AJ24" i="4" s="1"/>
  <c r="AE24" i="4"/>
  <c r="U15" i="4"/>
  <c r="AH15" i="4" s="1"/>
  <c r="AC68" i="4"/>
  <c r="AA66" i="4"/>
  <c r="W39" i="4"/>
  <c r="AJ39" i="4" s="1"/>
  <c r="AF16" i="4"/>
  <c r="T63" i="4"/>
  <c r="AD7" i="4"/>
  <c r="W60" i="4"/>
  <c r="AJ60" i="4" s="1"/>
  <c r="Y68" i="4"/>
  <c r="AL68" i="4" s="1"/>
  <c r="X34" i="4"/>
  <c r="AK34" i="4" s="1"/>
  <c r="X4" i="4"/>
  <c r="AK4" i="4" s="1"/>
  <c r="AC69" i="4"/>
  <c r="AC29" i="4"/>
  <c r="AC37" i="4"/>
  <c r="AF53" i="4"/>
  <c r="AD64" i="4"/>
  <c r="V13" i="4"/>
  <c r="AI13" i="4" s="1"/>
  <c r="X41" i="4"/>
  <c r="AK41" i="4" s="1"/>
  <c r="AE12" i="4"/>
  <c r="Z39" i="4"/>
  <c r="AM39" i="4" s="1"/>
  <c r="Y15" i="4"/>
  <c r="AL15" i="4" s="1"/>
  <c r="AF14" i="4"/>
  <c r="W13" i="4"/>
  <c r="AJ13" i="4" s="1"/>
  <c r="V46" i="4"/>
  <c r="AI46" i="4" s="1"/>
  <c r="AA61" i="4"/>
  <c r="V66" i="4"/>
  <c r="AI66" i="4" s="1"/>
  <c r="T68" i="4"/>
  <c r="AB40" i="4"/>
  <c r="X13" i="4"/>
  <c r="AK13" i="4" s="1"/>
  <c r="AB11" i="4"/>
  <c r="U26" i="4"/>
  <c r="AH26" i="4" s="1"/>
  <c r="X12" i="4"/>
  <c r="AK12" i="4" s="1"/>
  <c r="T11" i="4"/>
  <c r="AF60" i="4"/>
  <c r="AI40" i="4" l="1"/>
  <c r="AI65" i="4"/>
  <c r="AH32" i="4"/>
  <c r="AK21" i="4"/>
  <c r="AL59" i="4"/>
  <c r="AL27" i="4"/>
  <c r="AH9" i="4"/>
  <c r="AH41" i="4"/>
  <c r="AL30" i="4"/>
  <c r="AL10" i="4"/>
  <c r="AH61" i="4"/>
  <c r="AJ20" i="4"/>
  <c r="AI7" i="4"/>
  <c r="AK7" i="4"/>
  <c r="AM58" i="4"/>
  <c r="AK47" i="4"/>
  <c r="AJ11" i="4"/>
  <c r="AJ8" i="4"/>
  <c r="AI45" i="4"/>
  <c r="AK61" i="4"/>
  <c r="AJ43" i="4"/>
  <c r="AM17" i="4"/>
  <c r="AL54" i="4"/>
  <c r="AK45" i="4"/>
  <c r="AH23" i="4"/>
  <c r="AH62" i="4"/>
  <c r="AM23" i="4"/>
  <c r="AK50" i="4"/>
  <c r="AI21" i="4"/>
  <c r="AK36" i="4"/>
  <c r="AI70" i="4"/>
  <c r="AI24" i="4"/>
  <c r="AM30" i="4"/>
  <c r="AM65" i="4"/>
  <c r="AI20" i="4"/>
  <c r="AI55" i="4"/>
  <c r="AM52" i="4"/>
  <c r="AM42" i="4"/>
  <c r="AL44" i="4"/>
  <c r="AH4" i="4"/>
  <c r="AL28" i="4"/>
  <c r="AM28" i="4"/>
  <c r="AM35" i="4"/>
  <c r="AI34" i="4"/>
  <c r="AI11" i="4"/>
  <c r="AJ47" i="4"/>
  <c r="AM15" i="4"/>
  <c r="AM27" i="4"/>
  <c r="AH45" i="4"/>
  <c r="AI39" i="4"/>
  <c r="AM47" i="4"/>
  <c r="AM34" i="4"/>
  <c r="AI47" i="4"/>
  <c r="AI2" i="4"/>
  <c r="AJ2" i="4"/>
  <c r="AI53" i="4"/>
  <c r="AJ41" i="4"/>
  <c r="AK19" i="4"/>
  <c r="AL24" i="4"/>
  <c r="AI19" i="4"/>
  <c r="AL12" i="4"/>
  <c r="AJ35" i="4"/>
  <c r="AH70" i="4"/>
  <c r="AM24" i="4"/>
  <c r="AH21" i="4"/>
  <c r="AM55" i="4"/>
  <c r="AM43" i="4"/>
  <c r="AK67" i="4"/>
  <c r="AI60" i="4"/>
  <c r="AL41" i="4"/>
  <c r="AL67" i="4"/>
  <c r="AK60" i="4"/>
  <c r="AH63" i="4"/>
  <c r="AJ69" i="4"/>
  <c r="AI35" i="4"/>
  <c r="AK62" i="4"/>
  <c r="AH28" i="4"/>
  <c r="AL3" i="4"/>
  <c r="AM48" i="4"/>
  <c r="AL4" i="4"/>
  <c r="AI48" i="4"/>
  <c r="AK43" i="4"/>
  <c r="AM14" i="4"/>
  <c r="AH57" i="4"/>
  <c r="AK68" i="4"/>
  <c r="AJ17" i="4"/>
  <c r="AM3" i="4"/>
  <c r="AL25" i="4"/>
  <c r="AL60" i="4"/>
  <c r="AH40" i="4"/>
  <c r="AJ70" i="4"/>
  <c r="AL23" i="4"/>
  <c r="AM25" i="4"/>
  <c r="AK23" i="4"/>
  <c r="AK29" i="4"/>
  <c r="AJ44" i="4"/>
  <c r="AH49" i="4"/>
  <c r="AI8" i="4"/>
  <c r="AJ59" i="4"/>
  <c r="AI6" i="4"/>
  <c r="AM61" i="4"/>
  <c r="AM9" i="4"/>
  <c r="AK63" i="4"/>
  <c r="AJ19" i="4"/>
  <c r="AH16" i="4"/>
  <c r="AL56" i="4"/>
  <c r="AM53" i="4"/>
  <c r="AL26" i="4"/>
  <c r="AJ29" i="4"/>
  <c r="AK8" i="4"/>
  <c r="AH25" i="4"/>
  <c r="AK25" i="4"/>
  <c r="AK39" i="4"/>
  <c r="AI61" i="4"/>
  <c r="AK5" i="4"/>
  <c r="AM60" i="4"/>
  <c r="AL45" i="4"/>
  <c r="AH66" i="4"/>
  <c r="AL16" i="4"/>
  <c r="AM54" i="4"/>
  <c r="AK6" i="4"/>
  <c r="AK55" i="4"/>
  <c r="AL19" i="4"/>
  <c r="AJ15" i="4"/>
  <c r="AJ5" i="4"/>
  <c r="AL52" i="4"/>
  <c r="AJ14" i="4"/>
  <c r="AJ42" i="4"/>
  <c r="AK52" i="4"/>
  <c r="AH31" i="4"/>
  <c r="AL22" i="4"/>
  <c r="AI54" i="4"/>
  <c r="AI50" i="4"/>
  <c r="AH19" i="4"/>
  <c r="AK40" i="4"/>
  <c r="AM67" i="4"/>
  <c r="AJ52" i="4"/>
  <c r="AK31" i="4"/>
  <c r="AL35" i="4"/>
  <c r="AI18" i="4"/>
  <c r="AK49" i="4"/>
  <c r="AI31" i="4"/>
  <c r="AJ33" i="4"/>
  <c r="AH58" i="4"/>
  <c r="AI52" i="4"/>
  <c r="AJ22" i="4"/>
  <c r="AH36" i="4"/>
  <c r="AK48" i="4"/>
  <c r="AM50" i="4"/>
  <c r="AJ57" i="4"/>
  <c r="AL37" i="4"/>
  <c r="AJ28" i="4"/>
  <c r="AH35" i="4"/>
  <c r="AM11" i="4"/>
  <c r="AK15" i="4"/>
  <c r="AI59" i="4"/>
  <c r="AL61" i="4"/>
  <c r="AH33" i="4"/>
  <c r="AK57" i="4"/>
  <c r="AH47" i="4"/>
  <c r="AK22" i="4"/>
  <c r="AJ68" i="4"/>
  <c r="AH69" i="4"/>
  <c r="AI36" i="4"/>
  <c r="AJ61" i="4"/>
  <c r="AJ37" i="4"/>
  <c r="AK64" i="4"/>
  <c r="AJ55" i="4"/>
  <c r="AM70" i="4"/>
  <c r="AM19" i="4"/>
  <c r="AJ66" i="4"/>
  <c r="AL55" i="4"/>
  <c r="AJ7" i="4"/>
  <c r="AL66" i="4"/>
  <c r="AL21" i="4"/>
  <c r="AI57" i="4"/>
  <c r="AM45" i="4"/>
  <c r="AL32" i="4"/>
  <c r="AH52" i="4"/>
  <c r="AJ10" i="4"/>
  <c r="AM59" i="4"/>
  <c r="AL8" i="4"/>
  <c r="AJ4" i="4"/>
  <c r="AI67" i="4"/>
  <c r="AI41" i="4"/>
  <c r="AM16" i="4"/>
  <c r="AK69" i="4"/>
  <c r="AK9" i="4"/>
  <c r="AH14" i="4"/>
  <c r="AJ21" i="4"/>
  <c r="AM10" i="4"/>
  <c r="AI69" i="4"/>
  <c r="AI58" i="4"/>
  <c r="AM33" i="4"/>
  <c r="AJ58" i="4"/>
  <c r="AJ67" i="4"/>
  <c r="AJ30" i="4"/>
  <c r="AI10" i="4"/>
  <c r="AH46" i="4"/>
  <c r="AI5" i="4"/>
  <c r="AJ54" i="4"/>
  <c r="AL17" i="4"/>
  <c r="AI15" i="4"/>
  <c r="AL40" i="4"/>
  <c r="AH13" i="4"/>
</calcChain>
</file>

<file path=xl/sharedStrings.xml><?xml version="1.0" encoding="utf-8"?>
<sst xmlns="http://schemas.openxmlformats.org/spreadsheetml/2006/main" count="1510" uniqueCount="258">
  <si>
    <t>SP</t>
  </si>
  <si>
    <t>TS</t>
  </si>
  <si>
    <t xml:space="preserve">          STORAGE QIN</t>
  </si>
  <si>
    <t xml:space="preserve">    CONSTANT HEAD QIN</t>
  </si>
  <si>
    <t xml:space="preserve">            WELLS QIN</t>
  </si>
  <si>
    <t xml:space="preserve">               ET QIN</t>
  </si>
  <si>
    <t xml:space="preserve">         RECHARGE QIN</t>
  </si>
  <si>
    <t xml:space="preserve">   STREAM LEAKAGE QIN</t>
  </si>
  <si>
    <t xml:space="preserve">          STORAGE QOUT</t>
  </si>
  <si>
    <t xml:space="preserve">    CONSTANT HEAD QOUT</t>
  </si>
  <si>
    <t xml:space="preserve">            WELLS QOUT</t>
  </si>
  <si>
    <t xml:space="preserve">               ET QOUT</t>
  </si>
  <si>
    <t xml:space="preserve">         RECHARGE QOUT</t>
  </si>
  <si>
    <t xml:space="preserve">   STREAM LEAKAGE QOUT</t>
  </si>
  <si>
    <t>dt_days</t>
  </si>
  <si>
    <t>year</t>
  </si>
  <si>
    <t>nsteps</t>
  </si>
  <si>
    <t xml:space="preserve">          STORAGE QNET</t>
  </si>
  <si>
    <t xml:space="preserve">    CONSTANT HEAD QNET</t>
  </si>
  <si>
    <t xml:space="preserve">            WELLS QNET</t>
  </si>
  <si>
    <t xml:space="preserve">               ET QNET</t>
  </si>
  <si>
    <t xml:space="preserve">         RECHARGE QNET</t>
  </si>
  <si>
    <t xml:space="preserve">   STREAM LEAKAGE QNET</t>
  </si>
  <si>
    <t>***************</t>
  </si>
  <si>
    <t>Stream Leakage QNET</t>
  </si>
  <si>
    <t>months</t>
  </si>
  <si>
    <t>monthYear</t>
  </si>
  <si>
    <t>Class</t>
  </si>
  <si>
    <t>Zenith Gaged Flow</t>
  </si>
  <si>
    <t>GW pumping impacts</t>
  </si>
  <si>
    <t>Gaged Flow minus pumping impacts</t>
  </si>
  <si>
    <t>Refuge actual diversions</t>
  </si>
  <si>
    <t>Refuge Needs</t>
  </si>
  <si>
    <t>Impairment</t>
  </si>
  <si>
    <t>ImpairmentOnly</t>
  </si>
  <si>
    <t>Refuge needs minus Impairment</t>
  </si>
  <si>
    <t>A</t>
  </si>
  <si>
    <t>B</t>
  </si>
  <si>
    <t>C</t>
  </si>
  <si>
    <t>D</t>
  </si>
  <si>
    <t>E</t>
  </si>
  <si>
    <t>F</t>
  </si>
  <si>
    <t>Month</t>
  </si>
  <si>
    <t>QNWR Group</t>
  </si>
  <si>
    <t>MonthNum</t>
  </si>
  <si>
    <t>Date</t>
  </si>
  <si>
    <t>zenith avg disch cfs</t>
  </si>
  <si>
    <t>zenith avg disch a-f</t>
  </si>
  <si>
    <t>QNWR diversions</t>
  </si>
  <si>
    <t>December</t>
  </si>
  <si>
    <t>days in month</t>
  </si>
  <si>
    <t>Refuge Needs (their doc)</t>
  </si>
  <si>
    <t>group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</si>
  <si>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</si>
  <si>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</si>
  <si>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</si>
  <si>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</si>
  <si>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</si>
  <si>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</si>
  <si>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</si>
  <si>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</si>
  <si>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</si>
  <si>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</si>
  <si>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</si>
  <si>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Jan/Feb</t>
  </si>
  <si>
    <t>Mar/Apr</t>
  </si>
  <si>
    <t>May/Jun</t>
  </si>
  <si>
    <t>Jul/Aug/Sep</t>
  </si>
  <si>
    <t>Oct/Nov</t>
  </si>
  <si>
    <t>Dec</t>
  </si>
  <si>
    <t>Impariment</t>
  </si>
  <si>
    <t>Year</t>
  </si>
  <si>
    <t>Impairment (left axis)</t>
  </si>
  <si>
    <t>3yr running avg</t>
  </si>
  <si>
    <t>5yr running avg</t>
  </si>
  <si>
    <t>Impacts (right axis)</t>
  </si>
  <si>
    <t>Average monthly streamflow in cfs</t>
  </si>
  <si>
    <t>Average monthly streamflow in acre feet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</si>
  <si>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</si>
  <si>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</si>
  <si>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</si>
  <si>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</si>
  <si>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</si>
  <si>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</si>
  <si>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</si>
  <si>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</si>
  <si>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</si>
  <si>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</si>
  <si>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</t>
  </si>
  <si>
    <t>my_total</t>
  </si>
  <si>
    <t>YEAR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</si>
  <si>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</si>
  <si>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</si>
  <si>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</si>
  <si>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</si>
  <si>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</si>
  <si>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</si>
  <si>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</si>
  <si>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</si>
  <si>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</si>
  <si>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</si>
  <si>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</si>
  <si>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</si>
  <si>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TOTAL AF</t>
  </si>
  <si>
    <t xml:space="preserve">*Blue shaded cells represent estimated water use.  </t>
  </si>
  <si>
    <t xml:space="preserve">All values are in Acre Feet. </t>
  </si>
  <si>
    <t>strper</t>
  </si>
  <si>
    <t>days</t>
  </si>
  <si>
    <t>dt</t>
  </si>
  <si>
    <t>sqft/ac</t>
  </si>
  <si>
    <t>cnvrsn</t>
  </si>
  <si>
    <t>V (ac-ft) = Q(cu.ft/day)*[dt(days)/43560 sq.ft/ac)]</t>
  </si>
  <si>
    <t>sec/day</t>
  </si>
  <si>
    <t>afd/cfs</t>
  </si>
  <si>
    <t>afy/cfs (approx)</t>
  </si>
  <si>
    <t>delta pumping</t>
  </si>
  <si>
    <t>yr</t>
  </si>
  <si>
    <t>pumping</t>
  </si>
  <si>
    <t>rech</t>
  </si>
  <si>
    <t>et</t>
  </si>
  <si>
    <t>storage</t>
  </si>
  <si>
    <t>RightFace</t>
  </si>
  <si>
    <t>FrontFace</t>
  </si>
  <si>
    <t>FlowToAquif</t>
  </si>
  <si>
    <t>FlowintoStrm</t>
  </si>
  <si>
    <t>FlowOutStrms</t>
  </si>
  <si>
    <t xml:space="preserve"> yr</t>
  </si>
  <si>
    <t xml:space="preserve">     pumping</t>
  </si>
  <si>
    <t xml:space="preserve">     rech</t>
  </si>
  <si>
    <t xml:space="preserve">                     et</t>
  </si>
  <si>
    <t xml:space="preserve">        storage</t>
  </si>
  <si>
    <t xml:space="preserve">        RightFace</t>
  </si>
  <si>
    <t xml:space="preserve">  FrontFace</t>
  </si>
  <si>
    <t xml:space="preserve">          FlowintoStrm</t>
  </si>
  <si>
    <t xml:space="preserve">  FlowToAquif</t>
  </si>
  <si>
    <t xml:space="preserve">  FlowOutStrms</t>
  </si>
  <si>
    <t>OVRNF</t>
  </si>
  <si>
    <t>,PRECIP</t>
  </si>
  <si>
    <t>SET</t>
  </si>
  <si>
    <t>gain=out-in</t>
  </si>
  <si>
    <t>gain=qlat+baseflow</t>
  </si>
  <si>
    <t>delta storage</t>
  </si>
  <si>
    <t>delta et</t>
  </si>
  <si>
    <t>delta baseflow (ac-ft)</t>
  </si>
  <si>
    <t>delta baseflow (cfs)</t>
  </si>
  <si>
    <t>max</t>
  </si>
  <si>
    <t>min</t>
  </si>
  <si>
    <t>Average impacts 1990-2007</t>
  </si>
  <si>
    <t>Units</t>
  </si>
  <si>
    <t>delta baseflow</t>
  </si>
  <si>
    <t>ac-ft/yr</t>
  </si>
  <si>
    <t>cfs</t>
  </si>
  <si>
    <t>Average impacts 1998-2007</t>
  </si>
  <si>
    <t>[-sto]</t>
  </si>
  <si>
    <t>[-pump]</t>
  </si>
  <si>
    <t>[-et]</t>
  </si>
  <si>
    <t>baseflow</t>
  </si>
  <si>
    <t>stream gain baseline (cfs)</t>
  </si>
  <si>
    <t>stream gain + scenario 1 impact (cfs)</t>
  </si>
  <si>
    <t>baseline flow from aquifer (cfs)</t>
  </si>
  <si>
    <t>baseline flow + scenario 1 impact (cfs)</t>
  </si>
  <si>
    <t>Average impacts 1990-2007 (ac-ft/yr)</t>
  </si>
  <si>
    <t>extent</t>
  </si>
  <si>
    <t>[delta baseflow / delta pumping]</t>
  </si>
  <si>
    <t>RS Bsn</t>
  </si>
  <si>
    <t>global</t>
  </si>
  <si>
    <t>RS Bsn / model</t>
  </si>
  <si>
    <t>Average impacts 1998-2007 (ac-ft/yr)</t>
  </si>
  <si>
    <t>strflo-impact_af</t>
  </si>
  <si>
    <t>Q_zenith</t>
  </si>
  <si>
    <t>countif(sp)</t>
  </si>
  <si>
    <t>sumif(sp,impact)</t>
  </si>
  <si>
    <t>Qz_predev</t>
  </si>
  <si>
    <t>flow deficit</t>
  </si>
  <si>
    <t>predev flow deficit</t>
  </si>
  <si>
    <t>Qz</t>
  </si>
  <si>
    <t>discrep</t>
  </si>
  <si>
    <t>impaired</t>
  </si>
  <si>
    <t>deficit/need</t>
  </si>
  <si>
    <t>fraction charged to juniors</t>
  </si>
  <si>
    <t>predev insuff</t>
  </si>
  <si>
    <t>counts</t>
  </si>
  <si>
    <t>bsnfract</t>
  </si>
  <si>
    <t>1998-2007</t>
  </si>
  <si>
    <t>sum</t>
  </si>
  <si>
    <t>avg/yr</t>
  </si>
  <si>
    <t>sum begin 1992: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</si>
  <si>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</si>
  <si>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</si>
  <si>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</si>
  <si>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</si>
  <si>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</si>
  <si>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</si>
  <si>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</si>
  <si>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</si>
  <si>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</si>
  <si>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</si>
  <si>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</si>
  <si>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</si>
  <si>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</si>
  <si>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cum.frc</t>
  </si>
  <si>
    <t>match</t>
  </si>
  <si>
    <t>year+frc</t>
  </si>
  <si>
    <t>Flow deficit</t>
  </si>
  <si>
    <t>count</t>
  </si>
  <si>
    <t>ET fraction</t>
  </si>
  <si>
    <t>baseflow fraction</t>
  </si>
  <si>
    <t>Pumping impact on baseflow within Rattlesnake C basin (basin budget)</t>
  </si>
  <si>
    <t>Pumping impact on baseflow over model domain (global budget)</t>
  </si>
  <si>
    <t>Pumping impact on computed baseflow within Rattlesnake C Basin and for model domain</t>
  </si>
  <si>
    <t>delta sto af</t>
  </si>
  <si>
    <t>delta wel af</t>
  </si>
  <si>
    <t>delta et af</t>
  </si>
  <si>
    <t>delta_str_af</t>
  </si>
  <si>
    <t>mo year</t>
  </si>
  <si>
    <t>ET</t>
  </si>
  <si>
    <t>Pumping impacts per stress period on baseflow over entire model domain and fraction of impact within Rattlesnake C basin, Scenario 1</t>
  </si>
  <si>
    <t>baseflow impact</t>
  </si>
  <si>
    <t>annual fraction of impact within basin</t>
  </si>
  <si>
    <t>delta ET</t>
  </si>
  <si>
    <t>RS Basin</t>
  </si>
  <si>
    <t>budget extent</t>
  </si>
  <si>
    <t>model (global)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</si>
  <si>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storage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</si>
  <si>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Pumping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</si>
  <si>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ET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</si>
  <si>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Baseflow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</si>
  <si>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B/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P</t>
    </r>
  </si>
  <si>
    <t>Balance</t>
  </si>
  <si>
    <t>select</t>
  </si>
  <si>
    <t>refuge mgmt period</t>
  </si>
  <si>
    <t>w: Zenith Gaged Flow</t>
  </si>
  <si>
    <t>v: Refuge Needs af</t>
  </si>
  <si>
    <t>u: annual basin depl / global depl</t>
  </si>
  <si>
    <t>x=max(0, v-w): inflow deficit (refuge needs &gt; Zenith gaged flow), af</t>
  </si>
  <si>
    <t>sum(x)</t>
  </si>
  <si>
    <t>sum(y)</t>
  </si>
  <si>
    <t>sum(z)</t>
  </si>
  <si>
    <t>sum(aa)</t>
  </si>
  <si>
    <t>sum(aa)/ sum(x)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</si>
  <si>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ConstHds</t>
    </r>
  </si>
  <si>
    <t>stream impacts within basin</t>
  </si>
  <si>
    <t>approx. basin depletion</t>
  </si>
  <si>
    <t>impaired (basin depl)</t>
  </si>
  <si>
    <t>predev flow deficit (basin depl)</t>
  </si>
  <si>
    <t>sum(z)/ sum(x)</t>
  </si>
  <si>
    <t>z=max(0, v-(w+y)): predev flow deficit</t>
  </si>
  <si>
    <t>aa=x-z: impaired by depletion af</t>
  </si>
  <si>
    <t>y: baseflow depletion (approx. basin budget) af</t>
  </si>
  <si>
    <t>volumetric fraction:</t>
  </si>
  <si>
    <t>sum 1974-1991</t>
  </si>
  <si>
    <t>sum 1992-2007</t>
  </si>
  <si>
    <t>1974-1991</t>
  </si>
  <si>
    <t>1992-2007</t>
  </si>
  <si>
    <t>USFW Management Period</t>
  </si>
  <si>
    <t>Modeled Impacts to RSC</t>
  </si>
  <si>
    <t>Refuge Reported Diversions</t>
  </si>
  <si>
    <t>Amount short of needs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</si>
</sst>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mm/dd/yyyy"/>
    <numFmt numFmtId="165" formatCode="0.0%"/>
    <numFmt numFmtId="166" formatCode="_(* #,##0_);_(* \(#,##0\);_(* &quot;-&quot;??_);_(@_)"/>
    <numFmt numFmtId="167" formatCode="0_);[Red]\(0\)"/>
    <numFmt numFmtId="168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14" fontId="0" fillId="0" borderId="0" xfId="0" applyNumberFormat="1"/>
    <xf numFmtId="164" fontId="0" fillId="0" borderId="0" xfId="0" applyNumberFormat="1"/>
    <xf numFmtId="38" fontId="0" fillId="0" borderId="0" xfId="0" applyNumberFormat="1"/>
    <xf numFmtId="0" fontId="0" fillId="0" borderId="1" xfId="0" applyBorder="1"/>
    <xf numFmtId="38" fontId="0" fillId="0" borderId="1" xfId="0" applyNumberFormat="1" applyBorder="1"/>
    <xf numFmtId="11" fontId="0" fillId="0" borderId="0" xfId="0" applyNumberFormat="1"/>
    <xf numFmtId="3" fontId="0" fillId="0" borderId="1" xfId="0" applyNumberFormat="1" applyBorder="1"/>
    <xf numFmtId="38" fontId="0" fillId="0" borderId="0" xfId="0" applyNumberFormat="1" applyBorder="1"/>
    <xf numFmtId="165" fontId="0" fillId="0" borderId="2" xfId="0" applyNumberFormat="1" applyFill="1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38" fontId="0" fillId="0" borderId="3" xfId="0" applyNumberFormat="1" applyBorder="1"/>
    <xf numFmtId="165" fontId="0" fillId="0" borderId="1" xfId="0" applyNumberFormat="1" applyFill="1" applyBorder="1"/>
    <xf numFmtId="165" fontId="0" fillId="0" borderId="1" xfId="0" applyNumberFormat="1" applyBorder="1"/>
    <xf numFmtId="0" fontId="0" fillId="0" borderId="1" xfId="0" applyFill="1" applyBorder="1"/>
    <xf numFmtId="1" fontId="0" fillId="0" borderId="0" xfId="0" applyNumberFormat="1"/>
    <xf numFmtId="0" fontId="0" fillId="0" borderId="5" xfId="0" applyBorder="1"/>
    <xf numFmtId="0" fontId="0" fillId="0" borderId="6" xfId="0" applyBorder="1" applyAlignment="1">
      <alignment horizontal="center"/>
    </xf>
    <xf numFmtId="4" fontId="0" fillId="0" borderId="0" xfId="0" applyNumberFormat="1"/>
    <xf numFmtId="166" fontId="0" fillId="0" borderId="0" xfId="1" applyNumberFormat="1" applyFont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2" fontId="4" fillId="0" borderId="1" xfId="0" applyNumberFormat="1" applyFont="1" applyBorder="1"/>
    <xf numFmtId="0" fontId="3" fillId="3" borderId="1" xfId="0" applyFont="1" applyFill="1" applyBorder="1"/>
    <xf numFmtId="0" fontId="4" fillId="3" borderId="1" xfId="0" applyFont="1" applyFill="1" applyBorder="1"/>
    <xf numFmtId="2" fontId="4" fillId="3" borderId="1" xfId="0" applyNumberFormat="1" applyFont="1" applyFill="1" applyBorder="1"/>
    <xf numFmtId="0" fontId="3" fillId="0" borderId="0" xfId="0" applyFont="1"/>
    <xf numFmtId="2" fontId="4" fillId="0" borderId="0" xfId="0" applyNumberFormat="1" applyFont="1"/>
    <xf numFmtId="0" fontId="4" fillId="0" borderId="0" xfId="0" applyFont="1"/>
    <xf numFmtId="0" fontId="2" fillId="0" borderId="0" xfId="0" applyFont="1"/>
    <xf numFmtId="0" fontId="0" fillId="0" borderId="3" xfId="0" applyBorder="1" applyAlignment="1"/>
    <xf numFmtId="0" fontId="0" fillId="0" borderId="7" xfId="0" applyBorder="1" applyAlignment="1"/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4" fillId="3" borderId="0" xfId="0" applyFont="1" applyFill="1" applyAlignment="1">
      <alignment horizontal="left"/>
    </xf>
    <xf numFmtId="0" fontId="3" fillId="2" borderId="2" xfId="0" applyFont="1" applyFill="1" applyBorder="1" applyAlignment="1">
      <alignment horizontal="center"/>
    </xf>
    <xf numFmtId="1" fontId="0" fillId="0" borderId="1" xfId="0" applyNumberFormat="1" applyBorder="1"/>
    <xf numFmtId="167" fontId="0" fillId="0" borderId="1" xfId="0" applyNumberFormat="1" applyBorder="1"/>
    <xf numFmtId="0" fontId="5" fillId="0" borderId="0" xfId="0" applyFont="1" applyAlignment="1">
      <alignment horizontal="left" vertical="center" readingOrder="1"/>
    </xf>
    <xf numFmtId="0" fontId="6" fillId="0" borderId="0" xfId="0" applyFont="1" applyAlignment="1">
      <alignment horizontal="left" vertical="center" readingOrder="1"/>
    </xf>
    <xf numFmtId="0" fontId="0" fillId="0" borderId="1" xfId="0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168" fontId="0" fillId="0" borderId="1" xfId="0" applyNumberFormat="1" applyBorder="1"/>
    <xf numFmtId="0" fontId="0" fillId="0" borderId="0" xfId="0" applyBorder="1"/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3" xfId="0" applyBorder="1"/>
    <xf numFmtId="0" fontId="0" fillId="0" borderId="12" xfId="0" applyBorder="1"/>
    <xf numFmtId="0" fontId="0" fillId="0" borderId="13" xfId="0" applyBorder="1"/>
    <xf numFmtId="0" fontId="0" fillId="0" borderId="9" xfId="0" applyBorder="1"/>
    <xf numFmtId="0" fontId="0" fillId="0" borderId="10" xfId="0" applyBorder="1"/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0" fillId="0" borderId="7" xfId="0" applyBorder="1"/>
    <xf numFmtId="0" fontId="0" fillId="0" borderId="11" xfId="0" applyBorder="1"/>
    <xf numFmtId="0" fontId="0" fillId="0" borderId="8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3" borderId="0" xfId="0" applyFont="1" applyFill="1" applyAlignment="1">
      <alignment horizontal="left"/>
    </xf>
  </cellXfs>
  <cellStyles count="2">
    <cellStyle name="Comma" xfId="1" builtinId="3"/>
    <cellStyle name="Normal" xfId="0" builtinId="0"/>
  </cellStyles>
  <dxfs count="2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Medium9"/>
  <colors>
    <mruColors>
      <color rgb="FF75E785"/>
      <color rgb="FF9DEE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worksheet" Target="worksheets/sheet6.xml"/><Relationship Id="rId18" Type="http://schemas.openxmlformats.org/officeDocument/2006/relationships/worksheet" Target="work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5.xml"/><Relationship Id="rId17" Type="http://schemas.openxmlformats.org/officeDocument/2006/relationships/worksheet" Target="worksheets/sheet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0" Type="http://schemas.openxmlformats.org/officeDocument/2006/relationships/worksheet" Target="work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4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worksheet" Target="worksheets/sheet8.xml"/><Relationship Id="rId23" Type="http://schemas.openxmlformats.org/officeDocument/2006/relationships/sharedStrings" Target="sharedStrings.xml"/><Relationship Id="rId10" Type="http://schemas.openxmlformats.org/officeDocument/2006/relationships/chartsheet" Target="chartsheets/sheet7.xml"/><Relationship Id="rId19" Type="http://schemas.openxmlformats.org/officeDocument/2006/relationships/worksheet" Target="worksheets/sheet1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worksheet" Target="worksheets/sheet7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48840769903762"/>
          <c:y val="7.4548702245552628E-2"/>
          <c:w val="0.68138604549431336"/>
          <c:h val="0.72127296587926504"/>
        </c:manualLayout>
      </c:layout>
      <c:scatterChart>
        <c:scatterStyle val="lineMarker"/>
        <c:varyColors val="0"/>
        <c:ser>
          <c:idx val="3"/>
          <c:order val="0"/>
          <c:tx>
            <c:strRef>
              <c:f>Impacts_RS_wells_scenario_1_bgw!$AG$1</c:f>
              <c:strCache>
                <c:ptCount val="1"/>
                <c:pt idx="0">
                  <c:v>baseflow impact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Impacts_RS_wells_scenario_1_bgw!$AB$218:$AB$818</c:f>
              <c:numCache>
                <c:formatCode>m/d/yyyy</c:formatCode>
                <c:ptCount val="601"/>
                <c:pt idx="0">
                  <c:v>21184.5</c:v>
                </c:pt>
                <c:pt idx="1">
                  <c:v>21214.9375</c:v>
                </c:pt>
                <c:pt idx="2">
                  <c:v>21245.375</c:v>
                </c:pt>
                <c:pt idx="3">
                  <c:v>21275.8125</c:v>
                </c:pt>
                <c:pt idx="4">
                  <c:v>21306.25</c:v>
                </c:pt>
                <c:pt idx="5">
                  <c:v>21336.6875</c:v>
                </c:pt>
                <c:pt idx="6">
                  <c:v>21367.125</c:v>
                </c:pt>
                <c:pt idx="7">
                  <c:v>21397.5625</c:v>
                </c:pt>
                <c:pt idx="8">
                  <c:v>21428</c:v>
                </c:pt>
                <c:pt idx="9">
                  <c:v>21458.4375</c:v>
                </c:pt>
                <c:pt idx="10">
                  <c:v>21488.875</c:v>
                </c:pt>
                <c:pt idx="11">
                  <c:v>21519.3125</c:v>
                </c:pt>
                <c:pt idx="12">
                  <c:v>21549.75</c:v>
                </c:pt>
                <c:pt idx="13">
                  <c:v>21580.1875</c:v>
                </c:pt>
                <c:pt idx="14">
                  <c:v>21610.625</c:v>
                </c:pt>
                <c:pt idx="15">
                  <c:v>21641.0625</c:v>
                </c:pt>
                <c:pt idx="16">
                  <c:v>21671.5</c:v>
                </c:pt>
                <c:pt idx="17">
                  <c:v>21701.9375</c:v>
                </c:pt>
                <c:pt idx="18">
                  <c:v>21732.375</c:v>
                </c:pt>
                <c:pt idx="19">
                  <c:v>21762.8125</c:v>
                </c:pt>
                <c:pt idx="20">
                  <c:v>21793.25</c:v>
                </c:pt>
                <c:pt idx="21">
                  <c:v>21823.6875</c:v>
                </c:pt>
                <c:pt idx="22">
                  <c:v>21854.125</c:v>
                </c:pt>
                <c:pt idx="23">
                  <c:v>21884.5625</c:v>
                </c:pt>
                <c:pt idx="24">
                  <c:v>21915</c:v>
                </c:pt>
                <c:pt idx="25">
                  <c:v>21945.4375</c:v>
                </c:pt>
                <c:pt idx="26">
                  <c:v>21975.875</c:v>
                </c:pt>
                <c:pt idx="27">
                  <c:v>22006.3125</c:v>
                </c:pt>
                <c:pt idx="28">
                  <c:v>22036.75</c:v>
                </c:pt>
                <c:pt idx="29">
                  <c:v>22067.1875</c:v>
                </c:pt>
                <c:pt idx="30">
                  <c:v>22097.625</c:v>
                </c:pt>
                <c:pt idx="31">
                  <c:v>22128.0625</c:v>
                </c:pt>
                <c:pt idx="32">
                  <c:v>22158.5</c:v>
                </c:pt>
                <c:pt idx="33">
                  <c:v>22188.9375</c:v>
                </c:pt>
                <c:pt idx="34">
                  <c:v>22219.375</c:v>
                </c:pt>
                <c:pt idx="35">
                  <c:v>22249.8125</c:v>
                </c:pt>
                <c:pt idx="36">
                  <c:v>22280.25</c:v>
                </c:pt>
                <c:pt idx="37">
                  <c:v>22310.6875</c:v>
                </c:pt>
                <c:pt idx="38">
                  <c:v>22341.125</c:v>
                </c:pt>
                <c:pt idx="39">
                  <c:v>22371.5625</c:v>
                </c:pt>
                <c:pt idx="40">
                  <c:v>22402</c:v>
                </c:pt>
                <c:pt idx="41">
                  <c:v>22432.4375</c:v>
                </c:pt>
                <c:pt idx="42">
                  <c:v>22462.875</c:v>
                </c:pt>
                <c:pt idx="43">
                  <c:v>22493.3125</c:v>
                </c:pt>
                <c:pt idx="44">
                  <c:v>22523.75</c:v>
                </c:pt>
                <c:pt idx="45">
                  <c:v>22554.1875</c:v>
                </c:pt>
                <c:pt idx="46">
                  <c:v>22584.625</c:v>
                </c:pt>
                <c:pt idx="47">
                  <c:v>22615.0625</c:v>
                </c:pt>
                <c:pt idx="48">
                  <c:v>22645.5</c:v>
                </c:pt>
                <c:pt idx="49">
                  <c:v>22675.9375</c:v>
                </c:pt>
                <c:pt idx="50">
                  <c:v>22706.375</c:v>
                </c:pt>
                <c:pt idx="51">
                  <c:v>22736.8125</c:v>
                </c:pt>
                <c:pt idx="52">
                  <c:v>22767.25</c:v>
                </c:pt>
                <c:pt idx="53">
                  <c:v>22797.6875</c:v>
                </c:pt>
                <c:pt idx="54">
                  <c:v>22828.125</c:v>
                </c:pt>
                <c:pt idx="55">
                  <c:v>22858.5625</c:v>
                </c:pt>
                <c:pt idx="56">
                  <c:v>22889</c:v>
                </c:pt>
                <c:pt idx="57">
                  <c:v>22919.4375</c:v>
                </c:pt>
                <c:pt idx="58">
                  <c:v>22949.875</c:v>
                </c:pt>
                <c:pt idx="59">
                  <c:v>22980.3125</c:v>
                </c:pt>
                <c:pt idx="60">
                  <c:v>23010.75</c:v>
                </c:pt>
                <c:pt idx="61">
                  <c:v>23041.1875</c:v>
                </c:pt>
                <c:pt idx="62">
                  <c:v>23071.625</c:v>
                </c:pt>
                <c:pt idx="63">
                  <c:v>23102.0625</c:v>
                </c:pt>
                <c:pt idx="64">
                  <c:v>23132.5</c:v>
                </c:pt>
                <c:pt idx="65">
                  <c:v>23162.9375</c:v>
                </c:pt>
                <c:pt idx="66">
                  <c:v>23193.375</c:v>
                </c:pt>
                <c:pt idx="67">
                  <c:v>23223.8125</c:v>
                </c:pt>
                <c:pt idx="68">
                  <c:v>23254.25</c:v>
                </c:pt>
                <c:pt idx="69">
                  <c:v>23284.6875</c:v>
                </c:pt>
                <c:pt idx="70">
                  <c:v>23315.125</c:v>
                </c:pt>
                <c:pt idx="71">
                  <c:v>23345.5625</c:v>
                </c:pt>
                <c:pt idx="72">
                  <c:v>23376</c:v>
                </c:pt>
                <c:pt idx="73">
                  <c:v>23406.4375</c:v>
                </c:pt>
                <c:pt idx="74">
                  <c:v>23436.875</c:v>
                </c:pt>
                <c:pt idx="75">
                  <c:v>23467.3125</c:v>
                </c:pt>
                <c:pt idx="76">
                  <c:v>23497.75</c:v>
                </c:pt>
                <c:pt idx="77">
                  <c:v>23528.1875</c:v>
                </c:pt>
                <c:pt idx="78">
                  <c:v>23558.625</c:v>
                </c:pt>
                <c:pt idx="79">
                  <c:v>23589.0625</c:v>
                </c:pt>
                <c:pt idx="80">
                  <c:v>23619.5</c:v>
                </c:pt>
                <c:pt idx="81">
                  <c:v>23649.9375</c:v>
                </c:pt>
                <c:pt idx="82">
                  <c:v>23680.375</c:v>
                </c:pt>
                <c:pt idx="83">
                  <c:v>23710.8125</c:v>
                </c:pt>
                <c:pt idx="84">
                  <c:v>23741.25</c:v>
                </c:pt>
                <c:pt idx="85">
                  <c:v>23771.6875</c:v>
                </c:pt>
                <c:pt idx="86">
                  <c:v>23802.125</c:v>
                </c:pt>
                <c:pt idx="87">
                  <c:v>23832.5625</c:v>
                </c:pt>
                <c:pt idx="88">
                  <c:v>23863</c:v>
                </c:pt>
                <c:pt idx="89">
                  <c:v>23893.4375</c:v>
                </c:pt>
                <c:pt idx="90">
                  <c:v>23923.875</c:v>
                </c:pt>
                <c:pt idx="91">
                  <c:v>23954.3125</c:v>
                </c:pt>
                <c:pt idx="92">
                  <c:v>23984.75</c:v>
                </c:pt>
                <c:pt idx="93">
                  <c:v>24015.1875</c:v>
                </c:pt>
                <c:pt idx="94">
                  <c:v>24045.625</c:v>
                </c:pt>
                <c:pt idx="95">
                  <c:v>24076.0625</c:v>
                </c:pt>
                <c:pt idx="96">
                  <c:v>24106.5</c:v>
                </c:pt>
                <c:pt idx="97">
                  <c:v>24136.9375</c:v>
                </c:pt>
                <c:pt idx="98">
                  <c:v>24167.375</c:v>
                </c:pt>
                <c:pt idx="99">
                  <c:v>24197.8125</c:v>
                </c:pt>
                <c:pt idx="100">
                  <c:v>24228.25</c:v>
                </c:pt>
                <c:pt idx="101">
                  <c:v>24258.6875</c:v>
                </c:pt>
                <c:pt idx="102">
                  <c:v>24289.125</c:v>
                </c:pt>
                <c:pt idx="103">
                  <c:v>24319.5625</c:v>
                </c:pt>
                <c:pt idx="104">
                  <c:v>24350</c:v>
                </c:pt>
                <c:pt idx="105">
                  <c:v>24380.4375</c:v>
                </c:pt>
                <c:pt idx="106">
                  <c:v>24410.875</c:v>
                </c:pt>
                <c:pt idx="107">
                  <c:v>24441.3125</c:v>
                </c:pt>
                <c:pt idx="108">
                  <c:v>24471.75</c:v>
                </c:pt>
                <c:pt idx="109">
                  <c:v>24502.1875</c:v>
                </c:pt>
                <c:pt idx="110">
                  <c:v>24532.625</c:v>
                </c:pt>
                <c:pt idx="111">
                  <c:v>24563.0625</c:v>
                </c:pt>
                <c:pt idx="112">
                  <c:v>24593.5</c:v>
                </c:pt>
                <c:pt idx="113">
                  <c:v>24623.9375</c:v>
                </c:pt>
                <c:pt idx="114">
                  <c:v>24654.375</c:v>
                </c:pt>
                <c:pt idx="115">
                  <c:v>24684.8125</c:v>
                </c:pt>
                <c:pt idx="116">
                  <c:v>24715.25</c:v>
                </c:pt>
                <c:pt idx="117">
                  <c:v>24745.6875</c:v>
                </c:pt>
                <c:pt idx="118">
                  <c:v>24776.125</c:v>
                </c:pt>
                <c:pt idx="119">
                  <c:v>24806.5625</c:v>
                </c:pt>
                <c:pt idx="120">
                  <c:v>24837</c:v>
                </c:pt>
                <c:pt idx="121">
                  <c:v>24867.4375</c:v>
                </c:pt>
                <c:pt idx="122">
                  <c:v>24897.875</c:v>
                </c:pt>
                <c:pt idx="123">
                  <c:v>24928.3125</c:v>
                </c:pt>
                <c:pt idx="124">
                  <c:v>24958.75</c:v>
                </c:pt>
                <c:pt idx="125">
                  <c:v>24989.1875</c:v>
                </c:pt>
                <c:pt idx="126">
                  <c:v>25019.625</c:v>
                </c:pt>
                <c:pt idx="127">
                  <c:v>25050.0625</c:v>
                </c:pt>
                <c:pt idx="128">
                  <c:v>25080.5</c:v>
                </c:pt>
                <c:pt idx="129">
                  <c:v>25110.9375</c:v>
                </c:pt>
                <c:pt idx="130">
                  <c:v>25141.375</c:v>
                </c:pt>
                <c:pt idx="131">
                  <c:v>25171.8125</c:v>
                </c:pt>
                <c:pt idx="132">
                  <c:v>25202.25</c:v>
                </c:pt>
                <c:pt idx="133">
                  <c:v>25232.6875</c:v>
                </c:pt>
                <c:pt idx="134">
                  <c:v>25263.125</c:v>
                </c:pt>
                <c:pt idx="135">
                  <c:v>25293.5625</c:v>
                </c:pt>
                <c:pt idx="136">
                  <c:v>25324</c:v>
                </c:pt>
                <c:pt idx="137">
                  <c:v>25354.4375</c:v>
                </c:pt>
                <c:pt idx="138">
                  <c:v>25384.875</c:v>
                </c:pt>
                <c:pt idx="139">
                  <c:v>25415.3125</c:v>
                </c:pt>
                <c:pt idx="140">
                  <c:v>25445.75</c:v>
                </c:pt>
                <c:pt idx="141">
                  <c:v>25476.1875</c:v>
                </c:pt>
                <c:pt idx="142">
                  <c:v>25506.625</c:v>
                </c:pt>
                <c:pt idx="143">
                  <c:v>25537.0625</c:v>
                </c:pt>
                <c:pt idx="144">
                  <c:v>25567.5</c:v>
                </c:pt>
                <c:pt idx="145">
                  <c:v>25597.9375</c:v>
                </c:pt>
                <c:pt idx="146">
                  <c:v>25628.375</c:v>
                </c:pt>
                <c:pt idx="147">
                  <c:v>25658.8125</c:v>
                </c:pt>
                <c:pt idx="148">
                  <c:v>25689.25</c:v>
                </c:pt>
                <c:pt idx="149">
                  <c:v>25719.6875</c:v>
                </c:pt>
                <c:pt idx="150">
                  <c:v>25750.125</c:v>
                </c:pt>
                <c:pt idx="151">
                  <c:v>25780.5625</c:v>
                </c:pt>
                <c:pt idx="152">
                  <c:v>25811</c:v>
                </c:pt>
                <c:pt idx="153">
                  <c:v>25841.4375</c:v>
                </c:pt>
                <c:pt idx="154">
                  <c:v>25871.875</c:v>
                </c:pt>
                <c:pt idx="155">
                  <c:v>25902.3125</c:v>
                </c:pt>
                <c:pt idx="156">
                  <c:v>25932.75</c:v>
                </c:pt>
                <c:pt idx="157">
                  <c:v>25963.1875</c:v>
                </c:pt>
                <c:pt idx="158">
                  <c:v>25993.625</c:v>
                </c:pt>
                <c:pt idx="159">
                  <c:v>26024.0625</c:v>
                </c:pt>
                <c:pt idx="160">
                  <c:v>26054.5</c:v>
                </c:pt>
                <c:pt idx="161">
                  <c:v>26084.9375</c:v>
                </c:pt>
                <c:pt idx="162">
                  <c:v>26115.375</c:v>
                </c:pt>
                <c:pt idx="163">
                  <c:v>26145.8125</c:v>
                </c:pt>
                <c:pt idx="164">
                  <c:v>26176.25</c:v>
                </c:pt>
                <c:pt idx="165">
                  <c:v>26206.6875</c:v>
                </c:pt>
                <c:pt idx="166">
                  <c:v>26237.125</c:v>
                </c:pt>
                <c:pt idx="167">
                  <c:v>26267.5625</c:v>
                </c:pt>
                <c:pt idx="168">
                  <c:v>26298</c:v>
                </c:pt>
                <c:pt idx="169">
                  <c:v>26328.4375</c:v>
                </c:pt>
                <c:pt idx="170">
                  <c:v>26358.875</c:v>
                </c:pt>
                <c:pt idx="171">
                  <c:v>26389.3125</c:v>
                </c:pt>
                <c:pt idx="172">
                  <c:v>26419.75</c:v>
                </c:pt>
                <c:pt idx="173">
                  <c:v>26450.1875</c:v>
                </c:pt>
                <c:pt idx="174">
                  <c:v>26480.625</c:v>
                </c:pt>
                <c:pt idx="175">
                  <c:v>26511.0625</c:v>
                </c:pt>
                <c:pt idx="176">
                  <c:v>26541.5</c:v>
                </c:pt>
                <c:pt idx="177">
                  <c:v>26571.9375</c:v>
                </c:pt>
                <c:pt idx="178">
                  <c:v>26602.375</c:v>
                </c:pt>
                <c:pt idx="179">
                  <c:v>26632.8125</c:v>
                </c:pt>
                <c:pt idx="180">
                  <c:v>26663.25</c:v>
                </c:pt>
                <c:pt idx="181">
                  <c:v>26693.6875</c:v>
                </c:pt>
                <c:pt idx="182">
                  <c:v>26724.125</c:v>
                </c:pt>
                <c:pt idx="183">
                  <c:v>26754.5625</c:v>
                </c:pt>
                <c:pt idx="184">
                  <c:v>26785</c:v>
                </c:pt>
                <c:pt idx="185">
                  <c:v>26815.4375</c:v>
                </c:pt>
                <c:pt idx="186">
                  <c:v>26845.875</c:v>
                </c:pt>
                <c:pt idx="187">
                  <c:v>26876.3125</c:v>
                </c:pt>
                <c:pt idx="188">
                  <c:v>26906.75</c:v>
                </c:pt>
                <c:pt idx="189">
                  <c:v>26937.1875</c:v>
                </c:pt>
                <c:pt idx="190">
                  <c:v>26967.625</c:v>
                </c:pt>
                <c:pt idx="191">
                  <c:v>26998.0625</c:v>
                </c:pt>
                <c:pt idx="192">
                  <c:v>27028.5</c:v>
                </c:pt>
                <c:pt idx="193">
                  <c:v>27058.9375</c:v>
                </c:pt>
                <c:pt idx="194">
                  <c:v>27089.375</c:v>
                </c:pt>
                <c:pt idx="195">
                  <c:v>27119.8125</c:v>
                </c:pt>
                <c:pt idx="196">
                  <c:v>27150.25</c:v>
                </c:pt>
                <c:pt idx="197">
                  <c:v>27180.6875</c:v>
                </c:pt>
                <c:pt idx="198">
                  <c:v>27211.125</c:v>
                </c:pt>
                <c:pt idx="199">
                  <c:v>27241.5625</c:v>
                </c:pt>
                <c:pt idx="200">
                  <c:v>27272</c:v>
                </c:pt>
                <c:pt idx="201">
                  <c:v>27302.4375</c:v>
                </c:pt>
                <c:pt idx="202">
                  <c:v>27332.875</c:v>
                </c:pt>
                <c:pt idx="203">
                  <c:v>27363.3125</c:v>
                </c:pt>
                <c:pt idx="204">
                  <c:v>27393.75</c:v>
                </c:pt>
                <c:pt idx="205">
                  <c:v>27424.1875</c:v>
                </c:pt>
                <c:pt idx="206">
                  <c:v>27454.625</c:v>
                </c:pt>
                <c:pt idx="207">
                  <c:v>27485.0625</c:v>
                </c:pt>
                <c:pt idx="208">
                  <c:v>27515.5</c:v>
                </c:pt>
                <c:pt idx="209">
                  <c:v>27545.9375</c:v>
                </c:pt>
                <c:pt idx="210">
                  <c:v>27576.375</c:v>
                </c:pt>
                <c:pt idx="211">
                  <c:v>27606.8125</c:v>
                </c:pt>
                <c:pt idx="212">
                  <c:v>27637.25</c:v>
                </c:pt>
                <c:pt idx="213">
                  <c:v>27667.6875</c:v>
                </c:pt>
                <c:pt idx="214">
                  <c:v>27698.125</c:v>
                </c:pt>
                <c:pt idx="215">
                  <c:v>27728.5625</c:v>
                </c:pt>
                <c:pt idx="216">
                  <c:v>27759</c:v>
                </c:pt>
                <c:pt idx="217">
                  <c:v>27789.4375</c:v>
                </c:pt>
                <c:pt idx="218">
                  <c:v>27819.875</c:v>
                </c:pt>
                <c:pt idx="219">
                  <c:v>27850.3125</c:v>
                </c:pt>
                <c:pt idx="220">
                  <c:v>27880.75</c:v>
                </c:pt>
                <c:pt idx="221">
                  <c:v>27911.1875</c:v>
                </c:pt>
                <c:pt idx="222">
                  <c:v>27941.625</c:v>
                </c:pt>
                <c:pt idx="223">
                  <c:v>27972.0625</c:v>
                </c:pt>
                <c:pt idx="224">
                  <c:v>28002.5</c:v>
                </c:pt>
                <c:pt idx="225">
                  <c:v>28032.9375</c:v>
                </c:pt>
                <c:pt idx="226">
                  <c:v>28063.375</c:v>
                </c:pt>
                <c:pt idx="227">
                  <c:v>28093.8125</c:v>
                </c:pt>
                <c:pt idx="228">
                  <c:v>28124.25</c:v>
                </c:pt>
                <c:pt idx="229">
                  <c:v>28154.6875</c:v>
                </c:pt>
                <c:pt idx="230">
                  <c:v>28185.125</c:v>
                </c:pt>
                <c:pt idx="231">
                  <c:v>28215.5625</c:v>
                </c:pt>
                <c:pt idx="232">
                  <c:v>28246</c:v>
                </c:pt>
                <c:pt idx="233">
                  <c:v>28276.4375</c:v>
                </c:pt>
                <c:pt idx="234">
                  <c:v>28306.875</c:v>
                </c:pt>
                <c:pt idx="235">
                  <c:v>28337.3125</c:v>
                </c:pt>
                <c:pt idx="236">
                  <c:v>28367.75</c:v>
                </c:pt>
                <c:pt idx="237">
                  <c:v>28398.1875</c:v>
                </c:pt>
                <c:pt idx="238">
                  <c:v>28428.625</c:v>
                </c:pt>
                <c:pt idx="239">
                  <c:v>28459.0625</c:v>
                </c:pt>
                <c:pt idx="240">
                  <c:v>28489.5</c:v>
                </c:pt>
                <c:pt idx="241">
                  <c:v>28519.9375</c:v>
                </c:pt>
                <c:pt idx="242">
                  <c:v>28550.375</c:v>
                </c:pt>
                <c:pt idx="243">
                  <c:v>28580.8125</c:v>
                </c:pt>
                <c:pt idx="244">
                  <c:v>28611.25</c:v>
                </c:pt>
                <c:pt idx="245">
                  <c:v>28641.6875</c:v>
                </c:pt>
                <c:pt idx="246">
                  <c:v>28672.125</c:v>
                </c:pt>
                <c:pt idx="247">
                  <c:v>28702.5625</c:v>
                </c:pt>
                <c:pt idx="248">
                  <c:v>28733</c:v>
                </c:pt>
                <c:pt idx="249">
                  <c:v>28763.4375</c:v>
                </c:pt>
                <c:pt idx="250">
                  <c:v>28793.875</c:v>
                </c:pt>
                <c:pt idx="251">
                  <c:v>28824.3125</c:v>
                </c:pt>
                <c:pt idx="252">
                  <c:v>28854.75</c:v>
                </c:pt>
                <c:pt idx="253">
                  <c:v>28885.1875</c:v>
                </c:pt>
                <c:pt idx="254">
                  <c:v>28915.625</c:v>
                </c:pt>
                <c:pt idx="255">
                  <c:v>28946.0625</c:v>
                </c:pt>
                <c:pt idx="256">
                  <c:v>28976.5</c:v>
                </c:pt>
                <c:pt idx="257">
                  <c:v>29006.9375</c:v>
                </c:pt>
                <c:pt idx="258">
                  <c:v>29037.375</c:v>
                </c:pt>
                <c:pt idx="259">
                  <c:v>29067.8125</c:v>
                </c:pt>
                <c:pt idx="260">
                  <c:v>29098.25</c:v>
                </c:pt>
                <c:pt idx="261">
                  <c:v>29128.6875</c:v>
                </c:pt>
                <c:pt idx="262">
                  <c:v>29159.125</c:v>
                </c:pt>
                <c:pt idx="263">
                  <c:v>29189.5625</c:v>
                </c:pt>
                <c:pt idx="264">
                  <c:v>29220</c:v>
                </c:pt>
                <c:pt idx="265">
                  <c:v>29250.4375</c:v>
                </c:pt>
                <c:pt idx="266">
                  <c:v>29280.875</c:v>
                </c:pt>
                <c:pt idx="267">
                  <c:v>29311.3125</c:v>
                </c:pt>
                <c:pt idx="268">
                  <c:v>29341.75</c:v>
                </c:pt>
                <c:pt idx="269">
                  <c:v>29372.1875</c:v>
                </c:pt>
                <c:pt idx="270">
                  <c:v>29402.625</c:v>
                </c:pt>
                <c:pt idx="271">
                  <c:v>29433.0625</c:v>
                </c:pt>
                <c:pt idx="272">
                  <c:v>29463.5</c:v>
                </c:pt>
                <c:pt idx="273">
                  <c:v>29493.9375</c:v>
                </c:pt>
                <c:pt idx="274">
                  <c:v>29524.375</c:v>
                </c:pt>
                <c:pt idx="275">
                  <c:v>29554.8125</c:v>
                </c:pt>
                <c:pt idx="276">
                  <c:v>29585.25</c:v>
                </c:pt>
                <c:pt idx="277">
                  <c:v>29615.6875</c:v>
                </c:pt>
                <c:pt idx="278">
                  <c:v>29646.125</c:v>
                </c:pt>
                <c:pt idx="279">
                  <c:v>29676.5625</c:v>
                </c:pt>
                <c:pt idx="280">
                  <c:v>29707</c:v>
                </c:pt>
                <c:pt idx="281">
                  <c:v>29737.4375</c:v>
                </c:pt>
                <c:pt idx="282">
                  <c:v>29767.875</c:v>
                </c:pt>
                <c:pt idx="283">
                  <c:v>29798.3125</c:v>
                </c:pt>
                <c:pt idx="284">
                  <c:v>29828.75</c:v>
                </c:pt>
                <c:pt idx="285">
                  <c:v>29859.1875</c:v>
                </c:pt>
                <c:pt idx="286">
                  <c:v>29889.625</c:v>
                </c:pt>
                <c:pt idx="287">
                  <c:v>29920.0625</c:v>
                </c:pt>
                <c:pt idx="288">
                  <c:v>29950.5</c:v>
                </c:pt>
                <c:pt idx="289">
                  <c:v>29980.9375</c:v>
                </c:pt>
                <c:pt idx="290">
                  <c:v>30011.375</c:v>
                </c:pt>
                <c:pt idx="291">
                  <c:v>30041.8125</c:v>
                </c:pt>
                <c:pt idx="292">
                  <c:v>30072.25</c:v>
                </c:pt>
                <c:pt idx="293">
                  <c:v>30102.6875</c:v>
                </c:pt>
                <c:pt idx="294">
                  <c:v>30133.125</c:v>
                </c:pt>
                <c:pt idx="295">
                  <c:v>30163.5625</c:v>
                </c:pt>
                <c:pt idx="296">
                  <c:v>30194</c:v>
                </c:pt>
                <c:pt idx="297">
                  <c:v>30224.4375</c:v>
                </c:pt>
                <c:pt idx="298">
                  <c:v>30254.875</c:v>
                </c:pt>
                <c:pt idx="299">
                  <c:v>30285.3125</c:v>
                </c:pt>
                <c:pt idx="300">
                  <c:v>30315.75</c:v>
                </c:pt>
                <c:pt idx="301">
                  <c:v>30346.1875</c:v>
                </c:pt>
                <c:pt idx="302">
                  <c:v>30376.625</c:v>
                </c:pt>
                <c:pt idx="303">
                  <c:v>30407.0625</c:v>
                </c:pt>
                <c:pt idx="304">
                  <c:v>30437.5</c:v>
                </c:pt>
                <c:pt idx="305">
                  <c:v>30467.9375</c:v>
                </c:pt>
                <c:pt idx="306">
                  <c:v>30498.375</c:v>
                </c:pt>
                <c:pt idx="307">
                  <c:v>30528.8125</c:v>
                </c:pt>
                <c:pt idx="308">
                  <c:v>30559.25</c:v>
                </c:pt>
                <c:pt idx="309">
                  <c:v>30589.6875</c:v>
                </c:pt>
                <c:pt idx="310">
                  <c:v>30620.125</c:v>
                </c:pt>
                <c:pt idx="311">
                  <c:v>30650.5625</c:v>
                </c:pt>
                <c:pt idx="312">
                  <c:v>30681</c:v>
                </c:pt>
                <c:pt idx="313">
                  <c:v>30711.4375</c:v>
                </c:pt>
                <c:pt idx="314">
                  <c:v>30741.875</c:v>
                </c:pt>
                <c:pt idx="315">
                  <c:v>30772.3125</c:v>
                </c:pt>
                <c:pt idx="316">
                  <c:v>30802.75</c:v>
                </c:pt>
                <c:pt idx="317">
                  <c:v>30833.1875</c:v>
                </c:pt>
                <c:pt idx="318">
                  <c:v>30863.625</c:v>
                </c:pt>
                <c:pt idx="319">
                  <c:v>30894.0625</c:v>
                </c:pt>
                <c:pt idx="320">
                  <c:v>30924.5</c:v>
                </c:pt>
                <c:pt idx="321">
                  <c:v>30954.9375</c:v>
                </c:pt>
                <c:pt idx="322">
                  <c:v>30985.375</c:v>
                </c:pt>
                <c:pt idx="323">
                  <c:v>31015.8125</c:v>
                </c:pt>
                <c:pt idx="324">
                  <c:v>31046.25</c:v>
                </c:pt>
                <c:pt idx="325">
                  <c:v>31076.6875</c:v>
                </c:pt>
                <c:pt idx="326">
                  <c:v>31107.125</c:v>
                </c:pt>
                <c:pt idx="327">
                  <c:v>31137.5625</c:v>
                </c:pt>
                <c:pt idx="328">
                  <c:v>31168</c:v>
                </c:pt>
                <c:pt idx="329">
                  <c:v>31198.4375</c:v>
                </c:pt>
                <c:pt idx="330">
                  <c:v>31228.875</c:v>
                </c:pt>
                <c:pt idx="331">
                  <c:v>31259.3125</c:v>
                </c:pt>
                <c:pt idx="332">
                  <c:v>31289.75</c:v>
                </c:pt>
                <c:pt idx="333">
                  <c:v>31320.1875</c:v>
                </c:pt>
                <c:pt idx="334">
                  <c:v>31350.625</c:v>
                </c:pt>
                <c:pt idx="335">
                  <c:v>31381.0625</c:v>
                </c:pt>
                <c:pt idx="336">
                  <c:v>31411.5</c:v>
                </c:pt>
                <c:pt idx="337">
                  <c:v>31441.9375</c:v>
                </c:pt>
                <c:pt idx="338">
                  <c:v>31472.375</c:v>
                </c:pt>
                <c:pt idx="339">
                  <c:v>31502.8125</c:v>
                </c:pt>
                <c:pt idx="340">
                  <c:v>31533.25</c:v>
                </c:pt>
                <c:pt idx="341">
                  <c:v>31563.6875</c:v>
                </c:pt>
                <c:pt idx="342">
                  <c:v>31594.125</c:v>
                </c:pt>
                <c:pt idx="343">
                  <c:v>31624.5625</c:v>
                </c:pt>
                <c:pt idx="344">
                  <c:v>31655</c:v>
                </c:pt>
                <c:pt idx="345">
                  <c:v>31685.4375</c:v>
                </c:pt>
                <c:pt idx="346">
                  <c:v>31715.875</c:v>
                </c:pt>
                <c:pt idx="347">
                  <c:v>31746.3125</c:v>
                </c:pt>
                <c:pt idx="348">
                  <c:v>31776.75</c:v>
                </c:pt>
                <c:pt idx="349">
                  <c:v>31807.1875</c:v>
                </c:pt>
                <c:pt idx="350">
                  <c:v>31837.625</c:v>
                </c:pt>
                <c:pt idx="351">
                  <c:v>31868.0625</c:v>
                </c:pt>
                <c:pt idx="352">
                  <c:v>31898.5</c:v>
                </c:pt>
                <c:pt idx="353">
                  <c:v>31928.9375</c:v>
                </c:pt>
                <c:pt idx="354">
                  <c:v>31959.375</c:v>
                </c:pt>
                <c:pt idx="355">
                  <c:v>31989.8125</c:v>
                </c:pt>
                <c:pt idx="356">
                  <c:v>32020.25</c:v>
                </c:pt>
                <c:pt idx="357">
                  <c:v>32050.6875</c:v>
                </c:pt>
                <c:pt idx="358">
                  <c:v>32081.125</c:v>
                </c:pt>
                <c:pt idx="359">
                  <c:v>32111.5625</c:v>
                </c:pt>
                <c:pt idx="360">
                  <c:v>32142</c:v>
                </c:pt>
                <c:pt idx="361">
                  <c:v>32172.4375</c:v>
                </c:pt>
                <c:pt idx="362">
                  <c:v>32202.875</c:v>
                </c:pt>
                <c:pt idx="363">
                  <c:v>32233.3125</c:v>
                </c:pt>
                <c:pt idx="364">
                  <c:v>32263.75</c:v>
                </c:pt>
                <c:pt idx="365">
                  <c:v>32294.1875</c:v>
                </c:pt>
                <c:pt idx="366">
                  <c:v>32324.625</c:v>
                </c:pt>
                <c:pt idx="367">
                  <c:v>32355.0625</c:v>
                </c:pt>
                <c:pt idx="368">
                  <c:v>32385.5</c:v>
                </c:pt>
                <c:pt idx="369">
                  <c:v>32415.9375</c:v>
                </c:pt>
                <c:pt idx="370">
                  <c:v>32446.375</c:v>
                </c:pt>
                <c:pt idx="371">
                  <c:v>32476.8125</c:v>
                </c:pt>
                <c:pt idx="372">
                  <c:v>32507.25</c:v>
                </c:pt>
                <c:pt idx="373">
                  <c:v>32537.6875</c:v>
                </c:pt>
                <c:pt idx="374">
                  <c:v>32568.125</c:v>
                </c:pt>
                <c:pt idx="375">
                  <c:v>32598.5625</c:v>
                </c:pt>
                <c:pt idx="376">
                  <c:v>32629</c:v>
                </c:pt>
                <c:pt idx="377">
                  <c:v>32659.4375</c:v>
                </c:pt>
                <c:pt idx="378">
                  <c:v>32689.875</c:v>
                </c:pt>
                <c:pt idx="379">
                  <c:v>32720.3125</c:v>
                </c:pt>
                <c:pt idx="380">
                  <c:v>32750.75</c:v>
                </c:pt>
                <c:pt idx="381">
                  <c:v>32781.1875</c:v>
                </c:pt>
                <c:pt idx="382">
                  <c:v>32811.625</c:v>
                </c:pt>
                <c:pt idx="383">
                  <c:v>32842.0625</c:v>
                </c:pt>
                <c:pt idx="384">
                  <c:v>32872.5</c:v>
                </c:pt>
                <c:pt idx="385">
                  <c:v>32902.9375</c:v>
                </c:pt>
                <c:pt idx="386">
                  <c:v>32933.375</c:v>
                </c:pt>
                <c:pt idx="387">
                  <c:v>32963.8125</c:v>
                </c:pt>
                <c:pt idx="388">
                  <c:v>32994.25</c:v>
                </c:pt>
                <c:pt idx="389">
                  <c:v>33024.6875</c:v>
                </c:pt>
                <c:pt idx="390">
                  <c:v>33055.125</c:v>
                </c:pt>
                <c:pt idx="391">
                  <c:v>33085.5625</c:v>
                </c:pt>
                <c:pt idx="392">
                  <c:v>33116</c:v>
                </c:pt>
                <c:pt idx="393">
                  <c:v>33146.4375</c:v>
                </c:pt>
                <c:pt idx="394">
                  <c:v>33176.875</c:v>
                </c:pt>
                <c:pt idx="395">
                  <c:v>33207.3125</c:v>
                </c:pt>
                <c:pt idx="396">
                  <c:v>33237.75</c:v>
                </c:pt>
                <c:pt idx="397">
                  <c:v>33268.1875</c:v>
                </c:pt>
                <c:pt idx="398">
                  <c:v>33298.625</c:v>
                </c:pt>
                <c:pt idx="399">
                  <c:v>33329.0625</c:v>
                </c:pt>
                <c:pt idx="400">
                  <c:v>33359.5</c:v>
                </c:pt>
                <c:pt idx="401">
                  <c:v>33389.9375</c:v>
                </c:pt>
                <c:pt idx="402">
                  <c:v>33420.375</c:v>
                </c:pt>
                <c:pt idx="403">
                  <c:v>33450.8125</c:v>
                </c:pt>
                <c:pt idx="404">
                  <c:v>33481.25</c:v>
                </c:pt>
                <c:pt idx="405">
                  <c:v>33511.6875</c:v>
                </c:pt>
                <c:pt idx="406">
                  <c:v>33542.125</c:v>
                </c:pt>
                <c:pt idx="407">
                  <c:v>33572.5625</c:v>
                </c:pt>
                <c:pt idx="408">
                  <c:v>33603</c:v>
                </c:pt>
                <c:pt idx="409">
                  <c:v>33633.4375</c:v>
                </c:pt>
                <c:pt idx="410">
                  <c:v>33663.875</c:v>
                </c:pt>
                <c:pt idx="411">
                  <c:v>33694.3125</c:v>
                </c:pt>
                <c:pt idx="412">
                  <c:v>33724.75</c:v>
                </c:pt>
                <c:pt idx="413">
                  <c:v>33755.1875</c:v>
                </c:pt>
                <c:pt idx="414">
                  <c:v>33785.625</c:v>
                </c:pt>
                <c:pt idx="415">
                  <c:v>33816.0625</c:v>
                </c:pt>
                <c:pt idx="416">
                  <c:v>33846.5</c:v>
                </c:pt>
                <c:pt idx="417">
                  <c:v>33876.9375</c:v>
                </c:pt>
                <c:pt idx="418">
                  <c:v>33907.375</c:v>
                </c:pt>
                <c:pt idx="419">
                  <c:v>33937.8125</c:v>
                </c:pt>
                <c:pt idx="420">
                  <c:v>33968.25</c:v>
                </c:pt>
                <c:pt idx="421">
                  <c:v>33998.6875</c:v>
                </c:pt>
                <c:pt idx="422">
                  <c:v>34029.125</c:v>
                </c:pt>
                <c:pt idx="423">
                  <c:v>34059.5625</c:v>
                </c:pt>
                <c:pt idx="424">
                  <c:v>34090</c:v>
                </c:pt>
                <c:pt idx="425">
                  <c:v>34120.4375</c:v>
                </c:pt>
                <c:pt idx="426">
                  <c:v>34150.875</c:v>
                </c:pt>
                <c:pt idx="427">
                  <c:v>34181.3125</c:v>
                </c:pt>
                <c:pt idx="428">
                  <c:v>34211.75</c:v>
                </c:pt>
                <c:pt idx="429">
                  <c:v>34242.1875</c:v>
                </c:pt>
                <c:pt idx="430">
                  <c:v>34272.625</c:v>
                </c:pt>
                <c:pt idx="431">
                  <c:v>34303.0625</c:v>
                </c:pt>
                <c:pt idx="432">
                  <c:v>34333.5</c:v>
                </c:pt>
                <c:pt idx="433">
                  <c:v>34363.9375</c:v>
                </c:pt>
                <c:pt idx="434">
                  <c:v>34394.375</c:v>
                </c:pt>
                <c:pt idx="435">
                  <c:v>34424.8125</c:v>
                </c:pt>
                <c:pt idx="436">
                  <c:v>34455.25</c:v>
                </c:pt>
                <c:pt idx="437">
                  <c:v>34485.6875</c:v>
                </c:pt>
                <c:pt idx="438">
                  <c:v>34516.125</c:v>
                </c:pt>
                <c:pt idx="439">
                  <c:v>34546.5625</c:v>
                </c:pt>
                <c:pt idx="440">
                  <c:v>34577</c:v>
                </c:pt>
                <c:pt idx="441">
                  <c:v>34607.4375</c:v>
                </c:pt>
                <c:pt idx="442">
                  <c:v>34637.875</c:v>
                </c:pt>
                <c:pt idx="443">
                  <c:v>34668.3125</c:v>
                </c:pt>
                <c:pt idx="444">
                  <c:v>34698.75</c:v>
                </c:pt>
                <c:pt idx="445">
                  <c:v>34729.1875</c:v>
                </c:pt>
                <c:pt idx="446">
                  <c:v>34759.625</c:v>
                </c:pt>
                <c:pt idx="447">
                  <c:v>34790.0625</c:v>
                </c:pt>
                <c:pt idx="448">
                  <c:v>34820.5</c:v>
                </c:pt>
                <c:pt idx="449">
                  <c:v>34850.9375</c:v>
                </c:pt>
                <c:pt idx="450">
                  <c:v>34881.375</c:v>
                </c:pt>
                <c:pt idx="451">
                  <c:v>34911.8125</c:v>
                </c:pt>
                <c:pt idx="452">
                  <c:v>34942.25</c:v>
                </c:pt>
                <c:pt idx="453">
                  <c:v>34972.6875</c:v>
                </c:pt>
                <c:pt idx="454">
                  <c:v>35003.125</c:v>
                </c:pt>
                <c:pt idx="455">
                  <c:v>35033.5625</c:v>
                </c:pt>
                <c:pt idx="456">
                  <c:v>35064</c:v>
                </c:pt>
                <c:pt idx="457">
                  <c:v>35094.4375</c:v>
                </c:pt>
                <c:pt idx="458">
                  <c:v>35124.875</c:v>
                </c:pt>
                <c:pt idx="459">
                  <c:v>35155.3125</c:v>
                </c:pt>
                <c:pt idx="460">
                  <c:v>35185.75</c:v>
                </c:pt>
                <c:pt idx="461">
                  <c:v>35216.1875</c:v>
                </c:pt>
                <c:pt idx="462">
                  <c:v>35246.625</c:v>
                </c:pt>
                <c:pt idx="463">
                  <c:v>35277.0625</c:v>
                </c:pt>
                <c:pt idx="464">
                  <c:v>35307.5</c:v>
                </c:pt>
                <c:pt idx="465">
                  <c:v>35337.9375</c:v>
                </c:pt>
                <c:pt idx="466">
                  <c:v>35368.375</c:v>
                </c:pt>
                <c:pt idx="467">
                  <c:v>35398.8125</c:v>
                </c:pt>
                <c:pt idx="468">
                  <c:v>35429.25</c:v>
                </c:pt>
                <c:pt idx="469">
                  <c:v>35459.6875</c:v>
                </c:pt>
                <c:pt idx="470">
                  <c:v>35490.125</c:v>
                </c:pt>
                <c:pt idx="471">
                  <c:v>35520.5625</c:v>
                </c:pt>
                <c:pt idx="472">
                  <c:v>35551</c:v>
                </c:pt>
                <c:pt idx="473">
                  <c:v>35581.4375</c:v>
                </c:pt>
                <c:pt idx="474">
                  <c:v>35611.875</c:v>
                </c:pt>
                <c:pt idx="475">
                  <c:v>35642.3125</c:v>
                </c:pt>
                <c:pt idx="476">
                  <c:v>35672.75</c:v>
                </c:pt>
                <c:pt idx="477">
                  <c:v>35703.1875</c:v>
                </c:pt>
                <c:pt idx="478">
                  <c:v>35733.625</c:v>
                </c:pt>
                <c:pt idx="479">
                  <c:v>35764.0625</c:v>
                </c:pt>
                <c:pt idx="480">
                  <c:v>35794.5</c:v>
                </c:pt>
                <c:pt idx="481">
                  <c:v>35824.9375</c:v>
                </c:pt>
                <c:pt idx="482">
                  <c:v>35855.375</c:v>
                </c:pt>
                <c:pt idx="483">
                  <c:v>35885.8125</c:v>
                </c:pt>
                <c:pt idx="484">
                  <c:v>35916.25</c:v>
                </c:pt>
                <c:pt idx="485">
                  <c:v>35946.6875</c:v>
                </c:pt>
                <c:pt idx="486">
                  <c:v>35977.125</c:v>
                </c:pt>
                <c:pt idx="487">
                  <c:v>36007.5625</c:v>
                </c:pt>
                <c:pt idx="488">
                  <c:v>36038</c:v>
                </c:pt>
                <c:pt idx="489">
                  <c:v>36068.4375</c:v>
                </c:pt>
                <c:pt idx="490">
                  <c:v>36098.875</c:v>
                </c:pt>
                <c:pt idx="491">
                  <c:v>36129.3125</c:v>
                </c:pt>
                <c:pt idx="492">
                  <c:v>36159.75</c:v>
                </c:pt>
                <c:pt idx="493">
                  <c:v>36190.1875</c:v>
                </c:pt>
                <c:pt idx="494">
                  <c:v>36220.625</c:v>
                </c:pt>
                <c:pt idx="495">
                  <c:v>36251.0625</c:v>
                </c:pt>
                <c:pt idx="496">
                  <c:v>36281.5</c:v>
                </c:pt>
                <c:pt idx="497">
                  <c:v>36311.9375</c:v>
                </c:pt>
                <c:pt idx="498">
                  <c:v>36342.375</c:v>
                </c:pt>
                <c:pt idx="499">
                  <c:v>36372.8125</c:v>
                </c:pt>
                <c:pt idx="500">
                  <c:v>36403.25</c:v>
                </c:pt>
                <c:pt idx="501">
                  <c:v>36433.6875</c:v>
                </c:pt>
                <c:pt idx="502">
                  <c:v>36464.125</c:v>
                </c:pt>
                <c:pt idx="503">
                  <c:v>36494.5625</c:v>
                </c:pt>
                <c:pt idx="504">
                  <c:v>36525</c:v>
                </c:pt>
                <c:pt idx="505">
                  <c:v>36555.4375</c:v>
                </c:pt>
                <c:pt idx="506">
                  <c:v>36585.875</c:v>
                </c:pt>
                <c:pt idx="507">
                  <c:v>36616.3125</c:v>
                </c:pt>
                <c:pt idx="508">
                  <c:v>36646.75</c:v>
                </c:pt>
                <c:pt idx="509">
                  <c:v>36677.1875</c:v>
                </c:pt>
                <c:pt idx="510">
                  <c:v>36707.625</c:v>
                </c:pt>
                <c:pt idx="511">
                  <c:v>36738.0625</c:v>
                </c:pt>
                <c:pt idx="512">
                  <c:v>36768.5</c:v>
                </c:pt>
                <c:pt idx="513">
                  <c:v>36798.9375</c:v>
                </c:pt>
                <c:pt idx="514">
                  <c:v>36829.375</c:v>
                </c:pt>
                <c:pt idx="515">
                  <c:v>36859.8125</c:v>
                </c:pt>
                <c:pt idx="516">
                  <c:v>36890.25</c:v>
                </c:pt>
                <c:pt idx="517">
                  <c:v>36920.6875</c:v>
                </c:pt>
                <c:pt idx="518">
                  <c:v>36951.125</c:v>
                </c:pt>
                <c:pt idx="519">
                  <c:v>36981.5625</c:v>
                </c:pt>
                <c:pt idx="520">
                  <c:v>37012</c:v>
                </c:pt>
                <c:pt idx="521">
                  <c:v>37042.4375</c:v>
                </c:pt>
                <c:pt idx="522">
                  <c:v>37072.875</c:v>
                </c:pt>
                <c:pt idx="523">
                  <c:v>37103.3125</c:v>
                </c:pt>
                <c:pt idx="524">
                  <c:v>37133.75</c:v>
                </c:pt>
                <c:pt idx="525">
                  <c:v>37164.1875</c:v>
                </c:pt>
                <c:pt idx="526">
                  <c:v>37194.625</c:v>
                </c:pt>
                <c:pt idx="527">
                  <c:v>37225.0625</c:v>
                </c:pt>
                <c:pt idx="528">
                  <c:v>37255.5</c:v>
                </c:pt>
                <c:pt idx="529">
                  <c:v>37285.9375</c:v>
                </c:pt>
                <c:pt idx="530">
                  <c:v>37316.375</c:v>
                </c:pt>
                <c:pt idx="531">
                  <c:v>37346.8125</c:v>
                </c:pt>
                <c:pt idx="532">
                  <c:v>37377.25</c:v>
                </c:pt>
                <c:pt idx="533">
                  <c:v>37407.6875</c:v>
                </c:pt>
                <c:pt idx="534">
                  <c:v>37438.125</c:v>
                </c:pt>
                <c:pt idx="535">
                  <c:v>37468.5625</c:v>
                </c:pt>
                <c:pt idx="536">
                  <c:v>37499</c:v>
                </c:pt>
                <c:pt idx="537">
                  <c:v>37529.4375</c:v>
                </c:pt>
                <c:pt idx="538">
                  <c:v>37559.875</c:v>
                </c:pt>
                <c:pt idx="539">
                  <c:v>37590.3125</c:v>
                </c:pt>
                <c:pt idx="540">
                  <c:v>37620.75</c:v>
                </c:pt>
                <c:pt idx="541">
                  <c:v>37651.1875</c:v>
                </c:pt>
                <c:pt idx="542">
                  <c:v>37681.625</c:v>
                </c:pt>
                <c:pt idx="543">
                  <c:v>37712.0625</c:v>
                </c:pt>
                <c:pt idx="544">
                  <c:v>37742.5</c:v>
                </c:pt>
                <c:pt idx="545">
                  <c:v>37772.9375</c:v>
                </c:pt>
                <c:pt idx="546">
                  <c:v>37803.375</c:v>
                </c:pt>
                <c:pt idx="547">
                  <c:v>37833.8125</c:v>
                </c:pt>
                <c:pt idx="548">
                  <c:v>37864.25</c:v>
                </c:pt>
                <c:pt idx="549">
                  <c:v>37894.6875</c:v>
                </c:pt>
                <c:pt idx="550">
                  <c:v>37925.125</c:v>
                </c:pt>
                <c:pt idx="551">
                  <c:v>37955.5625</c:v>
                </c:pt>
                <c:pt idx="552">
                  <c:v>37986</c:v>
                </c:pt>
                <c:pt idx="553">
                  <c:v>38016.4375</c:v>
                </c:pt>
                <c:pt idx="554">
                  <c:v>38046.875</c:v>
                </c:pt>
                <c:pt idx="555">
                  <c:v>38077.3125</c:v>
                </c:pt>
                <c:pt idx="556">
                  <c:v>38107.75</c:v>
                </c:pt>
                <c:pt idx="557">
                  <c:v>38138.1875</c:v>
                </c:pt>
                <c:pt idx="558">
                  <c:v>38168.625</c:v>
                </c:pt>
                <c:pt idx="559">
                  <c:v>38199.0625</c:v>
                </c:pt>
                <c:pt idx="560">
                  <c:v>38229.5</c:v>
                </c:pt>
                <c:pt idx="561">
                  <c:v>38259.9375</c:v>
                </c:pt>
                <c:pt idx="562">
                  <c:v>38290.375</c:v>
                </c:pt>
                <c:pt idx="563">
                  <c:v>38320.8125</c:v>
                </c:pt>
                <c:pt idx="564">
                  <c:v>38351.25</c:v>
                </c:pt>
                <c:pt idx="565">
                  <c:v>38381.6875</c:v>
                </c:pt>
                <c:pt idx="566">
                  <c:v>38412.125</c:v>
                </c:pt>
                <c:pt idx="567">
                  <c:v>38442.5625</c:v>
                </c:pt>
                <c:pt idx="568">
                  <c:v>38473</c:v>
                </c:pt>
                <c:pt idx="569">
                  <c:v>38503.4375</c:v>
                </c:pt>
                <c:pt idx="570">
                  <c:v>38533.875</c:v>
                </c:pt>
                <c:pt idx="571">
                  <c:v>38564.3125</c:v>
                </c:pt>
                <c:pt idx="572">
                  <c:v>38594.75</c:v>
                </c:pt>
                <c:pt idx="573">
                  <c:v>38625.1875</c:v>
                </c:pt>
                <c:pt idx="574">
                  <c:v>38655.625</c:v>
                </c:pt>
                <c:pt idx="575">
                  <c:v>38686.0625</c:v>
                </c:pt>
                <c:pt idx="576">
                  <c:v>38716.5</c:v>
                </c:pt>
                <c:pt idx="577">
                  <c:v>38746.9375</c:v>
                </c:pt>
                <c:pt idx="578">
                  <c:v>38777.375</c:v>
                </c:pt>
                <c:pt idx="579">
                  <c:v>38807.8125</c:v>
                </c:pt>
                <c:pt idx="580">
                  <c:v>38838.25</c:v>
                </c:pt>
                <c:pt idx="581">
                  <c:v>38868.6875</c:v>
                </c:pt>
                <c:pt idx="582">
                  <c:v>38899.125</c:v>
                </c:pt>
                <c:pt idx="583">
                  <c:v>38929.5625</c:v>
                </c:pt>
                <c:pt idx="584">
                  <c:v>38960</c:v>
                </c:pt>
                <c:pt idx="585">
                  <c:v>38990.4375</c:v>
                </c:pt>
                <c:pt idx="586">
                  <c:v>39020.875</c:v>
                </c:pt>
                <c:pt idx="587">
                  <c:v>39051.3125</c:v>
                </c:pt>
                <c:pt idx="588">
                  <c:v>39081.75</c:v>
                </c:pt>
                <c:pt idx="589">
                  <c:v>39112.1875</c:v>
                </c:pt>
                <c:pt idx="590">
                  <c:v>39142.625</c:v>
                </c:pt>
                <c:pt idx="591">
                  <c:v>39173.0625</c:v>
                </c:pt>
                <c:pt idx="592">
                  <c:v>39203.5</c:v>
                </c:pt>
                <c:pt idx="593">
                  <c:v>39233.9375</c:v>
                </c:pt>
                <c:pt idx="594">
                  <c:v>39264.375</c:v>
                </c:pt>
                <c:pt idx="595">
                  <c:v>39294.8125</c:v>
                </c:pt>
                <c:pt idx="596">
                  <c:v>39325.25</c:v>
                </c:pt>
                <c:pt idx="597">
                  <c:v>39355.6875</c:v>
                </c:pt>
                <c:pt idx="598">
                  <c:v>39386.125</c:v>
                </c:pt>
                <c:pt idx="599">
                  <c:v>39416.5625</c:v>
                </c:pt>
                <c:pt idx="600">
                  <c:v>39447</c:v>
                </c:pt>
              </c:numCache>
            </c:numRef>
          </c:xVal>
          <c:yVal>
            <c:numRef>
              <c:f>Impacts_RS_wells_scenario_1_bgw!$AG$218:$AG$818</c:f>
              <c:numCache>
                <c:formatCode>0</c:formatCode>
                <c:ptCount val="601"/>
                <c:pt idx="0">
                  <c:v>0</c:v>
                </c:pt>
                <c:pt idx="1">
                  <c:v>1.4953221726671139E-5</c:v>
                </c:pt>
                <c:pt idx="2">
                  <c:v>1.2097672154094407E-4</c:v>
                </c:pt>
                <c:pt idx="3">
                  <c:v>3.8904006738172358E-4</c:v>
                </c:pt>
                <c:pt idx="4">
                  <c:v>-1.3905987238145415E-2</c:v>
                </c:pt>
                <c:pt idx="5">
                  <c:v>-2.9707796571975538E-2</c:v>
                </c:pt>
                <c:pt idx="6">
                  <c:v>-6.6795079778143834E-2</c:v>
                </c:pt>
                <c:pt idx="7">
                  <c:v>-0.21153687504590538</c:v>
                </c:pt>
                <c:pt idx="8">
                  <c:v>-0.2616988672676317</c:v>
                </c:pt>
                <c:pt idx="9">
                  <c:v>-0.18601982471294232</c:v>
                </c:pt>
                <c:pt idx="10">
                  <c:v>-6.6898028772613097E-2</c:v>
                </c:pt>
                <c:pt idx="11">
                  <c:v>-2.3774161072502631E-2</c:v>
                </c:pt>
                <c:pt idx="12">
                  <c:v>-1.3044453198705945E-2</c:v>
                </c:pt>
                <c:pt idx="13">
                  <c:v>-8.5980580467559728E-3</c:v>
                </c:pt>
                <c:pt idx="14">
                  <c:v>-5.7308818745937969E-3</c:v>
                </c:pt>
                <c:pt idx="15">
                  <c:v>-4.4286935131958105E-3</c:v>
                </c:pt>
                <c:pt idx="16">
                  <c:v>1.2070304131567795E-2</c:v>
                </c:pt>
                <c:pt idx="17">
                  <c:v>0.13577749966551816</c:v>
                </c:pt>
                <c:pt idx="18">
                  <c:v>0.37257123425991179</c:v>
                </c:pt>
                <c:pt idx="19">
                  <c:v>0.99097170124627498</c:v>
                </c:pt>
                <c:pt idx="20">
                  <c:v>2.3416937133175284</c:v>
                </c:pt>
                <c:pt idx="21">
                  <c:v>4.3367800460095198</c:v>
                </c:pt>
                <c:pt idx="22">
                  <c:v>6.1543420822816444</c:v>
                </c:pt>
                <c:pt idx="23">
                  <c:v>6.6139563446036433</c:v>
                </c:pt>
                <c:pt idx="24">
                  <c:v>6.3909393752851837</c:v>
                </c:pt>
                <c:pt idx="25">
                  <c:v>6.5294007692957567</c:v>
                </c:pt>
                <c:pt idx="26">
                  <c:v>6.4222708079884034</c:v>
                </c:pt>
                <c:pt idx="27">
                  <c:v>5.4835653578373016</c:v>
                </c:pt>
                <c:pt idx="28">
                  <c:v>4.0776338480489578</c:v>
                </c:pt>
                <c:pt idx="29">
                  <c:v>3.5872838830053597</c:v>
                </c:pt>
                <c:pt idx="30">
                  <c:v>3.3934811373637777</c:v>
                </c:pt>
                <c:pt idx="31">
                  <c:v>3.497319572330845</c:v>
                </c:pt>
                <c:pt idx="32">
                  <c:v>4.701148341416002</c:v>
                </c:pt>
                <c:pt idx="33">
                  <c:v>6.5588947953018089</c:v>
                </c:pt>
                <c:pt idx="34">
                  <c:v>8.2640018683019623</c:v>
                </c:pt>
                <c:pt idx="35">
                  <c:v>8.8804625851806023</c:v>
                </c:pt>
                <c:pt idx="36">
                  <c:v>8.9359138965903746</c:v>
                </c:pt>
                <c:pt idx="37">
                  <c:v>8.2545441162543209</c:v>
                </c:pt>
                <c:pt idx="38">
                  <c:v>7.4076401738466977</c:v>
                </c:pt>
                <c:pt idx="39">
                  <c:v>6.8076327331532136</c:v>
                </c:pt>
                <c:pt idx="40">
                  <c:v>6.0538916242930085</c:v>
                </c:pt>
                <c:pt idx="41">
                  <c:v>5.6971119510400721</c:v>
                </c:pt>
                <c:pt idx="42">
                  <c:v>5.421345475927323</c:v>
                </c:pt>
                <c:pt idx="43">
                  <c:v>5.4456205700491447</c:v>
                </c:pt>
                <c:pt idx="44">
                  <c:v>6.5910388962051822</c:v>
                </c:pt>
                <c:pt idx="45">
                  <c:v>7.4063631404498356</c:v>
                </c:pt>
                <c:pt idx="46">
                  <c:v>9.0571357822084462</c:v>
                </c:pt>
                <c:pt idx="47">
                  <c:v>9.6948767090386543</c:v>
                </c:pt>
                <c:pt idx="48">
                  <c:v>9.5476362111641002</c:v>
                </c:pt>
                <c:pt idx="49">
                  <c:v>9.0447103972058933</c:v>
                </c:pt>
                <c:pt idx="50">
                  <c:v>8.3360161361713789</c:v>
                </c:pt>
                <c:pt idx="51">
                  <c:v>7.5180824143446756</c:v>
                </c:pt>
                <c:pt idx="52">
                  <c:v>6.7144672909478444</c:v>
                </c:pt>
                <c:pt idx="53">
                  <c:v>5.7948366596390741</c:v>
                </c:pt>
                <c:pt idx="54">
                  <c:v>6.2683562570312592</c:v>
                </c:pt>
                <c:pt idx="55">
                  <c:v>6.6538976441939326</c:v>
                </c:pt>
                <c:pt idx="56">
                  <c:v>6.9776284066565051</c:v>
                </c:pt>
                <c:pt idx="57">
                  <c:v>8.0758532120446613</c:v>
                </c:pt>
                <c:pt idx="58">
                  <c:v>8.8987974988521703</c:v>
                </c:pt>
                <c:pt idx="59">
                  <c:v>9.1781108231454418</c:v>
                </c:pt>
                <c:pt idx="60">
                  <c:v>9.0230959290802488</c:v>
                </c:pt>
                <c:pt idx="61">
                  <c:v>8.6487293062223198</c:v>
                </c:pt>
                <c:pt idx="62">
                  <c:v>8.0867526693094582</c:v>
                </c:pt>
                <c:pt idx="63">
                  <c:v>7.4405403210079539</c:v>
                </c:pt>
                <c:pt idx="64">
                  <c:v>6.367581342452981</c:v>
                </c:pt>
                <c:pt idx="65">
                  <c:v>5.0136516771903796</c:v>
                </c:pt>
                <c:pt idx="66">
                  <c:v>6.4007528370814786</c:v>
                </c:pt>
                <c:pt idx="67">
                  <c:v>6.8690295355041719</c:v>
                </c:pt>
                <c:pt idx="68">
                  <c:v>7.3969164286317906</c:v>
                </c:pt>
                <c:pt idx="69">
                  <c:v>9.055020809185045</c:v>
                </c:pt>
                <c:pt idx="70">
                  <c:v>10.096916464978831</c:v>
                </c:pt>
                <c:pt idx="71">
                  <c:v>10.426135783214434</c:v>
                </c:pt>
                <c:pt idx="72">
                  <c:v>10.434336183280776</c:v>
                </c:pt>
                <c:pt idx="73">
                  <c:v>9.9151537909370475</c:v>
                </c:pt>
                <c:pt idx="74">
                  <c:v>9.2459782960799082</c:v>
                </c:pt>
                <c:pt idx="75">
                  <c:v>8.6139148667107008</c:v>
                </c:pt>
                <c:pt idx="76">
                  <c:v>7.9900883586781362</c:v>
                </c:pt>
                <c:pt idx="77">
                  <c:v>7.7571511587431363</c:v>
                </c:pt>
                <c:pt idx="78">
                  <c:v>7.6427185731853235</c:v>
                </c:pt>
                <c:pt idx="79">
                  <c:v>9.9386270940458843</c:v>
                </c:pt>
                <c:pt idx="80">
                  <c:v>16.309096947792433</c:v>
                </c:pt>
                <c:pt idx="81">
                  <c:v>19.073447654097684</c:v>
                </c:pt>
                <c:pt idx="82">
                  <c:v>23.660452086396454</c:v>
                </c:pt>
                <c:pt idx="83">
                  <c:v>25.194875753989145</c:v>
                </c:pt>
                <c:pt idx="84">
                  <c:v>25.284661883707955</c:v>
                </c:pt>
                <c:pt idx="85">
                  <c:v>24.245065670623127</c:v>
                </c:pt>
                <c:pt idx="86">
                  <c:v>22.95286867299868</c:v>
                </c:pt>
                <c:pt idx="87">
                  <c:v>20.779714324113755</c:v>
                </c:pt>
                <c:pt idx="88">
                  <c:v>18.192822953877332</c:v>
                </c:pt>
                <c:pt idx="89">
                  <c:v>17.670831544565065</c:v>
                </c:pt>
                <c:pt idx="90">
                  <c:v>24.331052446626419</c:v>
                </c:pt>
                <c:pt idx="91">
                  <c:v>20.974503959336751</c:v>
                </c:pt>
                <c:pt idx="92">
                  <c:v>19.919960064229681</c:v>
                </c:pt>
                <c:pt idx="93">
                  <c:v>24.631164146961233</c:v>
                </c:pt>
                <c:pt idx="94">
                  <c:v>27.883682485892017</c:v>
                </c:pt>
                <c:pt idx="95">
                  <c:v>25.789210565167597</c:v>
                </c:pt>
                <c:pt idx="96">
                  <c:v>25.303895784359753</c:v>
                </c:pt>
                <c:pt idx="97">
                  <c:v>24.393967024649491</c:v>
                </c:pt>
                <c:pt idx="98">
                  <c:v>23.361335986713769</c:v>
                </c:pt>
                <c:pt idx="99">
                  <c:v>20.173119172408047</c:v>
                </c:pt>
                <c:pt idx="100">
                  <c:v>18.156327417788059</c:v>
                </c:pt>
                <c:pt idx="101">
                  <c:v>10.866524599737886</c:v>
                </c:pt>
                <c:pt idx="102">
                  <c:v>10.560400421736116</c:v>
                </c:pt>
                <c:pt idx="103">
                  <c:v>16.293810279404013</c:v>
                </c:pt>
                <c:pt idx="104">
                  <c:v>22.963551914071616</c:v>
                </c:pt>
                <c:pt idx="105">
                  <c:v>26.427838087838893</c:v>
                </c:pt>
                <c:pt idx="106">
                  <c:v>34.484225344735179</c:v>
                </c:pt>
                <c:pt idx="107">
                  <c:v>31.463044000995989</c:v>
                </c:pt>
                <c:pt idx="108">
                  <c:v>38.92737567230111</c:v>
                </c:pt>
                <c:pt idx="109">
                  <c:v>37.794445828171547</c:v>
                </c:pt>
                <c:pt idx="110">
                  <c:v>35.100785260656856</c:v>
                </c:pt>
                <c:pt idx="111">
                  <c:v>30.70327005758287</c:v>
                </c:pt>
                <c:pt idx="112">
                  <c:v>31.839706270041269</c:v>
                </c:pt>
                <c:pt idx="113">
                  <c:v>28.686874237356175</c:v>
                </c:pt>
                <c:pt idx="114">
                  <c:v>43.538561706125307</c:v>
                </c:pt>
                <c:pt idx="115">
                  <c:v>49.985007663856464</c:v>
                </c:pt>
                <c:pt idx="116">
                  <c:v>53.469868381108682</c:v>
                </c:pt>
                <c:pt idx="117">
                  <c:v>63.761398070525978</c:v>
                </c:pt>
                <c:pt idx="118">
                  <c:v>64.72599349326498</c:v>
                </c:pt>
                <c:pt idx="119">
                  <c:v>67.778555112247716</c:v>
                </c:pt>
                <c:pt idx="120">
                  <c:v>69.006315121147736</c:v>
                </c:pt>
                <c:pt idx="121">
                  <c:v>65.953144309619887</c:v>
                </c:pt>
                <c:pt idx="122">
                  <c:v>59.994255720556914</c:v>
                </c:pt>
                <c:pt idx="123">
                  <c:v>50.275473229450334</c:v>
                </c:pt>
                <c:pt idx="124">
                  <c:v>44.150672245561239</c:v>
                </c:pt>
                <c:pt idx="125">
                  <c:v>51.32726111933529</c:v>
                </c:pt>
                <c:pt idx="126">
                  <c:v>52.701737145221301</c:v>
                </c:pt>
                <c:pt idx="127">
                  <c:v>75.623886070266664</c:v>
                </c:pt>
                <c:pt idx="128">
                  <c:v>92.758622262731549</c:v>
                </c:pt>
                <c:pt idx="129">
                  <c:v>100.11824800237127</c:v>
                </c:pt>
                <c:pt idx="130">
                  <c:v>179.12474002262195</c:v>
                </c:pt>
                <c:pt idx="131">
                  <c:v>200.08259894580289</c:v>
                </c:pt>
                <c:pt idx="132">
                  <c:v>186.65419995489623</c:v>
                </c:pt>
                <c:pt idx="133">
                  <c:v>166.91001095634317</c:v>
                </c:pt>
                <c:pt idx="134">
                  <c:v>161.54976859862987</c:v>
                </c:pt>
                <c:pt idx="135">
                  <c:v>154.68639385124635</c:v>
                </c:pt>
                <c:pt idx="136">
                  <c:v>130.65880423458324</c:v>
                </c:pt>
                <c:pt idx="137">
                  <c:v>128.61047384493517</c:v>
                </c:pt>
                <c:pt idx="138">
                  <c:v>102.16372339737548</c:v>
                </c:pt>
                <c:pt idx="139">
                  <c:v>89.019651766195267</c:v>
                </c:pt>
                <c:pt idx="140">
                  <c:v>210.11789601034269</c:v>
                </c:pt>
                <c:pt idx="141">
                  <c:v>287.75445121700096</c:v>
                </c:pt>
                <c:pt idx="142">
                  <c:v>262.42190088350566</c:v>
                </c:pt>
                <c:pt idx="143">
                  <c:v>225.43983428279262</c:v>
                </c:pt>
                <c:pt idx="144">
                  <c:v>208.52761466229606</c:v>
                </c:pt>
                <c:pt idx="145">
                  <c:v>196.15579688523513</c:v>
                </c:pt>
                <c:pt idx="146">
                  <c:v>174.61718217023187</c:v>
                </c:pt>
                <c:pt idx="147">
                  <c:v>179.12874466875115</c:v>
                </c:pt>
                <c:pt idx="148">
                  <c:v>170.32231729615739</c:v>
                </c:pt>
                <c:pt idx="149">
                  <c:v>131.64731007441938</c:v>
                </c:pt>
                <c:pt idx="150">
                  <c:v>128.88984803025465</c:v>
                </c:pt>
                <c:pt idx="151">
                  <c:v>120.14140225512745</c:v>
                </c:pt>
                <c:pt idx="152">
                  <c:v>199.59637481323654</c:v>
                </c:pt>
                <c:pt idx="153">
                  <c:v>296.31376249440268</c:v>
                </c:pt>
                <c:pt idx="154">
                  <c:v>345.21178724365359</c:v>
                </c:pt>
                <c:pt idx="155">
                  <c:v>319.58605328139657</c:v>
                </c:pt>
                <c:pt idx="156">
                  <c:v>305.54327677685717</c:v>
                </c:pt>
                <c:pt idx="157">
                  <c:v>289.12063514367526</c:v>
                </c:pt>
                <c:pt idx="158">
                  <c:v>302.80133813719414</c:v>
                </c:pt>
                <c:pt idx="159">
                  <c:v>257.37679204540814</c:v>
                </c:pt>
                <c:pt idx="160">
                  <c:v>232.25928670215458</c:v>
                </c:pt>
                <c:pt idx="161">
                  <c:v>225.98018708835332</c:v>
                </c:pt>
                <c:pt idx="162">
                  <c:v>192.37214633742678</c:v>
                </c:pt>
                <c:pt idx="163">
                  <c:v>251.89410739062043</c:v>
                </c:pt>
                <c:pt idx="164">
                  <c:v>243.78077342989596</c:v>
                </c:pt>
                <c:pt idx="165">
                  <c:v>250.54942142734046</c:v>
                </c:pt>
                <c:pt idx="166">
                  <c:v>408.52438225713217</c:v>
                </c:pt>
                <c:pt idx="167">
                  <c:v>452.11888125449832</c:v>
                </c:pt>
                <c:pt idx="168">
                  <c:v>432.33053253964772</c:v>
                </c:pt>
                <c:pt idx="169">
                  <c:v>394.18721743424015</c:v>
                </c:pt>
                <c:pt idx="170">
                  <c:v>357.52980746149893</c:v>
                </c:pt>
                <c:pt idx="171">
                  <c:v>302.90079401936055</c:v>
                </c:pt>
                <c:pt idx="172">
                  <c:v>233.04676291647399</c:v>
                </c:pt>
                <c:pt idx="173">
                  <c:v>270.51030471964162</c:v>
                </c:pt>
                <c:pt idx="174">
                  <c:v>253.76746890156056</c:v>
                </c:pt>
                <c:pt idx="175">
                  <c:v>344.96931226163292</c:v>
                </c:pt>
                <c:pt idx="176">
                  <c:v>431.70090709160604</c:v>
                </c:pt>
                <c:pt idx="177">
                  <c:v>458.35469514706881</c:v>
                </c:pt>
                <c:pt idx="178">
                  <c:v>469.9017391730747</c:v>
                </c:pt>
                <c:pt idx="179">
                  <c:v>506.816012461404</c:v>
                </c:pt>
                <c:pt idx="180">
                  <c:v>517.7433860909789</c:v>
                </c:pt>
                <c:pt idx="181">
                  <c:v>509.66583200776779</c:v>
                </c:pt>
                <c:pt idx="182">
                  <c:v>466.41476581195263</c:v>
                </c:pt>
                <c:pt idx="183">
                  <c:v>563.50304232649114</c:v>
                </c:pt>
                <c:pt idx="184">
                  <c:v>538.13808220447572</c:v>
                </c:pt>
                <c:pt idx="185">
                  <c:v>449.82322978004265</c:v>
                </c:pt>
                <c:pt idx="186">
                  <c:v>332.83666899626149</c:v>
                </c:pt>
                <c:pt idx="187">
                  <c:v>427.28500568669597</c:v>
                </c:pt>
                <c:pt idx="188">
                  <c:v>401.37570444042427</c:v>
                </c:pt>
                <c:pt idx="189">
                  <c:v>753.77650000348933</c:v>
                </c:pt>
                <c:pt idx="190">
                  <c:v>743.70754395053814</c:v>
                </c:pt>
                <c:pt idx="191">
                  <c:v>659.14074592076156</c:v>
                </c:pt>
                <c:pt idx="192">
                  <c:v>618.8461486331571</c:v>
                </c:pt>
                <c:pt idx="193">
                  <c:v>633.36063641964188</c:v>
                </c:pt>
                <c:pt idx="194">
                  <c:v>563.52111411463204</c:v>
                </c:pt>
                <c:pt idx="195">
                  <c:v>526.23168939202651</c:v>
                </c:pt>
                <c:pt idx="196">
                  <c:v>496.44455188925531</c:v>
                </c:pt>
                <c:pt idx="197">
                  <c:v>453.41832625751016</c:v>
                </c:pt>
                <c:pt idx="198">
                  <c:v>439.33585359776822</c:v>
                </c:pt>
                <c:pt idx="199">
                  <c:v>407.43941746896144</c:v>
                </c:pt>
                <c:pt idx="200">
                  <c:v>624.15108657976953</c:v>
                </c:pt>
                <c:pt idx="201">
                  <c:v>688.10098100398102</c:v>
                </c:pt>
                <c:pt idx="202">
                  <c:v>734.31278502094449</c:v>
                </c:pt>
                <c:pt idx="203">
                  <c:v>701.61164989282213</c:v>
                </c:pt>
                <c:pt idx="204">
                  <c:v>665.72978222605082</c:v>
                </c:pt>
                <c:pt idx="205">
                  <c:v>627.3709596518222</c:v>
                </c:pt>
                <c:pt idx="206">
                  <c:v>606.23556581123785</c:v>
                </c:pt>
                <c:pt idx="207">
                  <c:v>562.9607861989216</c:v>
                </c:pt>
                <c:pt idx="208">
                  <c:v>540.72097624215837</c:v>
                </c:pt>
                <c:pt idx="209">
                  <c:v>590.09484989138537</c:v>
                </c:pt>
                <c:pt idx="210">
                  <c:v>749.75217305321348</c:v>
                </c:pt>
                <c:pt idx="211">
                  <c:v>750.53473443115126</c:v>
                </c:pt>
                <c:pt idx="212">
                  <c:v>1052.6936325088959</c:v>
                </c:pt>
                <c:pt idx="213">
                  <c:v>1123.3171794883947</c:v>
                </c:pt>
                <c:pt idx="214">
                  <c:v>1066.0350989905244</c:v>
                </c:pt>
                <c:pt idx="215">
                  <c:v>1235.635371264254</c:v>
                </c:pt>
                <c:pt idx="216">
                  <c:v>1202.3141889510152</c:v>
                </c:pt>
                <c:pt idx="217">
                  <c:v>1122.718614661288</c:v>
                </c:pt>
                <c:pt idx="218">
                  <c:v>1026.5180511416702</c:v>
                </c:pt>
                <c:pt idx="219">
                  <c:v>959.38092036424723</c:v>
                </c:pt>
                <c:pt idx="220">
                  <c:v>1370.3681833527487</c:v>
                </c:pt>
                <c:pt idx="221">
                  <c:v>1411.9825811058072</c:v>
                </c:pt>
                <c:pt idx="222">
                  <c:v>1194.3537950893844</c:v>
                </c:pt>
                <c:pt idx="223">
                  <c:v>1267.1309386004475</c:v>
                </c:pt>
                <c:pt idx="224">
                  <c:v>1362.814052322085</c:v>
                </c:pt>
                <c:pt idx="225">
                  <c:v>1869.2166760651498</c:v>
                </c:pt>
                <c:pt idx="226">
                  <c:v>2021.7607824952672</c:v>
                </c:pt>
                <c:pt idx="227">
                  <c:v>1885.1691900142039</c:v>
                </c:pt>
                <c:pt idx="228">
                  <c:v>1777.431464617385</c:v>
                </c:pt>
                <c:pt idx="229">
                  <c:v>1737.23669538888</c:v>
                </c:pt>
                <c:pt idx="230">
                  <c:v>1644.2118546581337</c:v>
                </c:pt>
                <c:pt idx="231">
                  <c:v>1520.238393885641</c:v>
                </c:pt>
                <c:pt idx="232">
                  <c:v>1423.1402912619565</c:v>
                </c:pt>
                <c:pt idx="233">
                  <c:v>1565.1553164749289</c:v>
                </c:pt>
                <c:pt idx="234">
                  <c:v>1482.4594522929542</c:v>
                </c:pt>
                <c:pt idx="235">
                  <c:v>1341.5854884275527</c:v>
                </c:pt>
                <c:pt idx="236">
                  <c:v>1798.5815600639439</c:v>
                </c:pt>
                <c:pt idx="237">
                  <c:v>1885.569117405782</c:v>
                </c:pt>
                <c:pt idx="238">
                  <c:v>1821.5326009962737</c:v>
                </c:pt>
                <c:pt idx="239">
                  <c:v>1846.8746305101199</c:v>
                </c:pt>
                <c:pt idx="240">
                  <c:v>1821.1951385611308</c:v>
                </c:pt>
                <c:pt idx="241">
                  <c:v>1740.1425086388017</c:v>
                </c:pt>
                <c:pt idx="242">
                  <c:v>1724.2439612995954</c:v>
                </c:pt>
                <c:pt idx="243">
                  <c:v>1575.2197675076995</c:v>
                </c:pt>
                <c:pt idx="244">
                  <c:v>1318.9859210560123</c:v>
                </c:pt>
                <c:pt idx="245">
                  <c:v>1934.7219774918203</c:v>
                </c:pt>
                <c:pt idx="246">
                  <c:v>2130.0615846391938</c:v>
                </c:pt>
                <c:pt idx="247">
                  <c:v>1875.7701011708923</c:v>
                </c:pt>
                <c:pt idx="248">
                  <c:v>1980.6031701430991</c:v>
                </c:pt>
                <c:pt idx="249">
                  <c:v>2587.1667670268494</c:v>
                </c:pt>
                <c:pt idx="250">
                  <c:v>2475.645334576735</c:v>
                </c:pt>
                <c:pt idx="251">
                  <c:v>2691.4016506857392</c:v>
                </c:pt>
                <c:pt idx="252">
                  <c:v>2693.7864824513626</c:v>
                </c:pt>
                <c:pt idx="253">
                  <c:v>2697.2068259402295</c:v>
                </c:pt>
                <c:pt idx="254">
                  <c:v>2529.0614001813124</c:v>
                </c:pt>
                <c:pt idx="255">
                  <c:v>2500.2786956832565</c:v>
                </c:pt>
                <c:pt idx="256">
                  <c:v>2263.4260747925755</c:v>
                </c:pt>
                <c:pt idx="257">
                  <c:v>2165.3557755465131</c:v>
                </c:pt>
                <c:pt idx="258">
                  <c:v>1930.6351701427634</c:v>
                </c:pt>
                <c:pt idx="259">
                  <c:v>2739.8133618858556</c:v>
                </c:pt>
                <c:pt idx="260">
                  <c:v>2774.1787983186036</c:v>
                </c:pt>
                <c:pt idx="261">
                  <c:v>2462.9237405464191</c:v>
                </c:pt>
                <c:pt idx="262">
                  <c:v>3249.9953076139218</c:v>
                </c:pt>
                <c:pt idx="263">
                  <c:v>3265.9127515677119</c:v>
                </c:pt>
                <c:pt idx="264">
                  <c:v>3115.4128665346184</c:v>
                </c:pt>
                <c:pt idx="265">
                  <c:v>3055.2420989115562</c:v>
                </c:pt>
                <c:pt idx="266">
                  <c:v>2953.3262507534191</c:v>
                </c:pt>
                <c:pt idx="267">
                  <c:v>2930.0117225315148</c:v>
                </c:pt>
                <c:pt idx="268">
                  <c:v>2589.7768935665858</c:v>
                </c:pt>
                <c:pt idx="269">
                  <c:v>2378.8879597813357</c:v>
                </c:pt>
                <c:pt idx="270">
                  <c:v>2085.8316709198043</c:v>
                </c:pt>
                <c:pt idx="271">
                  <c:v>1926.4916370342639</c:v>
                </c:pt>
                <c:pt idx="272">
                  <c:v>2525.5607560783969</c:v>
                </c:pt>
                <c:pt idx="273">
                  <c:v>2480.788630601995</c:v>
                </c:pt>
                <c:pt idx="274">
                  <c:v>2889.8392055890818</c:v>
                </c:pt>
                <c:pt idx="275">
                  <c:v>3146.8635855841062</c:v>
                </c:pt>
                <c:pt idx="276">
                  <c:v>3487.623455601135</c:v>
                </c:pt>
                <c:pt idx="277">
                  <c:v>3233.6307607755107</c:v>
                </c:pt>
                <c:pt idx="278">
                  <c:v>2888.2905563963977</c:v>
                </c:pt>
                <c:pt idx="279">
                  <c:v>2942.0732258268781</c:v>
                </c:pt>
                <c:pt idx="280">
                  <c:v>2282.5080485568751</c:v>
                </c:pt>
                <c:pt idx="281">
                  <c:v>3777.0981785812664</c:v>
                </c:pt>
                <c:pt idx="282">
                  <c:v>3653.2899964150974</c:v>
                </c:pt>
                <c:pt idx="283">
                  <c:v>3973.8474115003246</c:v>
                </c:pt>
                <c:pt idx="284">
                  <c:v>3544.6544576087081</c:v>
                </c:pt>
                <c:pt idx="285">
                  <c:v>3264.3817081908537</c:v>
                </c:pt>
                <c:pt idx="286">
                  <c:v>3466.0499737842447</c:v>
                </c:pt>
                <c:pt idx="287">
                  <c:v>3497.0147765699144</c:v>
                </c:pt>
                <c:pt idx="288">
                  <c:v>3340.5930422501988</c:v>
                </c:pt>
                <c:pt idx="289">
                  <c:v>3195.5312824246712</c:v>
                </c:pt>
                <c:pt idx="290">
                  <c:v>3096.3972511553511</c:v>
                </c:pt>
                <c:pt idx="291">
                  <c:v>2870.0774310151201</c:v>
                </c:pt>
                <c:pt idx="292">
                  <c:v>2483.8549081252386</c:v>
                </c:pt>
                <c:pt idx="293">
                  <c:v>2770.9304717973309</c:v>
                </c:pt>
                <c:pt idx="294">
                  <c:v>2831.3261501155466</c:v>
                </c:pt>
                <c:pt idx="295">
                  <c:v>2626.9580776432849</c:v>
                </c:pt>
                <c:pt idx="296">
                  <c:v>2324.2797289700984</c:v>
                </c:pt>
                <c:pt idx="297">
                  <c:v>2422.1502969358844</c:v>
                </c:pt>
                <c:pt idx="298">
                  <c:v>2699.6718513880269</c:v>
                </c:pt>
                <c:pt idx="299">
                  <c:v>2842.731336339009</c:v>
                </c:pt>
                <c:pt idx="300">
                  <c:v>2911.3844559725544</c:v>
                </c:pt>
                <c:pt idx="301">
                  <c:v>2868.1049141306039</c:v>
                </c:pt>
                <c:pt idx="302">
                  <c:v>2803.6768020477962</c:v>
                </c:pt>
                <c:pt idx="303">
                  <c:v>2724.0447838595178</c:v>
                </c:pt>
                <c:pt idx="304">
                  <c:v>2816.0736186597551</c:v>
                </c:pt>
                <c:pt idx="305">
                  <c:v>2951.3121348808168</c:v>
                </c:pt>
                <c:pt idx="306">
                  <c:v>2960.2819820480408</c:v>
                </c:pt>
                <c:pt idx="307">
                  <c:v>2360.1852046820459</c:v>
                </c:pt>
                <c:pt idx="308">
                  <c:v>2286.1663876050761</c:v>
                </c:pt>
                <c:pt idx="309">
                  <c:v>2636.9376914583818</c:v>
                </c:pt>
                <c:pt idx="310">
                  <c:v>3618.0090072493431</c:v>
                </c:pt>
                <c:pt idx="311">
                  <c:v>3807.8462424930176</c:v>
                </c:pt>
                <c:pt idx="312">
                  <c:v>3819.0883761376526</c:v>
                </c:pt>
                <c:pt idx="313">
                  <c:v>3538.178739803815</c:v>
                </c:pt>
                <c:pt idx="314">
                  <c:v>3150.6131025532786</c:v>
                </c:pt>
                <c:pt idx="315">
                  <c:v>3362.5925359396524</c:v>
                </c:pt>
                <c:pt idx="316">
                  <c:v>3575.1709697531646</c:v>
                </c:pt>
                <c:pt idx="317">
                  <c:v>2861.4870554134159</c:v>
                </c:pt>
                <c:pt idx="318">
                  <c:v>2429.3346667275009</c:v>
                </c:pt>
                <c:pt idx="319">
                  <c:v>2148.4986445401923</c:v>
                </c:pt>
                <c:pt idx="320">
                  <c:v>2247.7710955115085</c:v>
                </c:pt>
                <c:pt idx="321">
                  <c:v>2548.5376078616632</c:v>
                </c:pt>
                <c:pt idx="322">
                  <c:v>3704.3899463341763</c:v>
                </c:pt>
                <c:pt idx="323">
                  <c:v>3758.7904389952068</c:v>
                </c:pt>
                <c:pt idx="324">
                  <c:v>4078.7423168344912</c:v>
                </c:pt>
                <c:pt idx="325">
                  <c:v>4096.6533602067093</c:v>
                </c:pt>
                <c:pt idx="326">
                  <c:v>3978.1085360516186</c:v>
                </c:pt>
                <c:pt idx="327">
                  <c:v>3425.4795499058305</c:v>
                </c:pt>
                <c:pt idx="328">
                  <c:v>3508.3308548459972</c:v>
                </c:pt>
                <c:pt idx="329">
                  <c:v>2723.9840487257525</c:v>
                </c:pt>
                <c:pt idx="330">
                  <c:v>3028.1913493040238</c:v>
                </c:pt>
                <c:pt idx="331">
                  <c:v>2719.9809140129528</c:v>
                </c:pt>
                <c:pt idx="332">
                  <c:v>2896.7425637007404</c:v>
                </c:pt>
                <c:pt idx="333">
                  <c:v>3216.8816374522207</c:v>
                </c:pt>
                <c:pt idx="334">
                  <c:v>4008.9174178988778</c:v>
                </c:pt>
                <c:pt idx="335">
                  <c:v>4068.6237355216026</c:v>
                </c:pt>
                <c:pt idx="336">
                  <c:v>3939.2346555200179</c:v>
                </c:pt>
                <c:pt idx="337">
                  <c:v>3309.6609012917506</c:v>
                </c:pt>
                <c:pt idx="338">
                  <c:v>3422.6059599949313</c:v>
                </c:pt>
                <c:pt idx="339">
                  <c:v>3074.6073373550375</c:v>
                </c:pt>
                <c:pt idx="340">
                  <c:v>3143.5059279494749</c:v>
                </c:pt>
                <c:pt idx="341">
                  <c:v>2647.7285259520395</c:v>
                </c:pt>
                <c:pt idx="342">
                  <c:v>3121.3869543552973</c:v>
                </c:pt>
                <c:pt idx="343">
                  <c:v>2962.8630492068432</c:v>
                </c:pt>
                <c:pt idx="344">
                  <c:v>4615.757525541735</c:v>
                </c:pt>
                <c:pt idx="345">
                  <c:v>4497.4158564198297</c:v>
                </c:pt>
                <c:pt idx="346">
                  <c:v>4260.5477896159045</c:v>
                </c:pt>
                <c:pt idx="347">
                  <c:v>4044.4089382770408</c:v>
                </c:pt>
                <c:pt idx="348">
                  <c:v>3961.2630762240788</c:v>
                </c:pt>
                <c:pt idx="349">
                  <c:v>3852.0855529869732</c:v>
                </c:pt>
                <c:pt idx="350">
                  <c:v>3723.963355756191</c:v>
                </c:pt>
                <c:pt idx="351">
                  <c:v>4121.2478740680008</c:v>
                </c:pt>
                <c:pt idx="352">
                  <c:v>3750.7793906398715</c:v>
                </c:pt>
                <c:pt idx="353">
                  <c:v>3739.030111949367</c:v>
                </c:pt>
                <c:pt idx="354">
                  <c:v>3707.2262675899619</c:v>
                </c:pt>
                <c:pt idx="355">
                  <c:v>3392.3414543491253</c:v>
                </c:pt>
                <c:pt idx="356">
                  <c:v>3548.9427439719666</c:v>
                </c:pt>
                <c:pt idx="357">
                  <c:v>3435.1295146721468</c:v>
                </c:pt>
                <c:pt idx="358">
                  <c:v>3428.5194885802166</c:v>
                </c:pt>
                <c:pt idx="359">
                  <c:v>3600.8746097171547</c:v>
                </c:pt>
                <c:pt idx="360">
                  <c:v>3723.3363358494462</c:v>
                </c:pt>
                <c:pt idx="361">
                  <c:v>3729.0648114455189</c:v>
                </c:pt>
                <c:pt idx="362">
                  <c:v>3403.3662713477102</c:v>
                </c:pt>
                <c:pt idx="363">
                  <c:v>3170.6501226617993</c:v>
                </c:pt>
                <c:pt idx="364">
                  <c:v>3164.3628337347454</c:v>
                </c:pt>
                <c:pt idx="365">
                  <c:v>2726.5859757504968</c:v>
                </c:pt>
                <c:pt idx="366">
                  <c:v>2240.4235075143029</c:v>
                </c:pt>
                <c:pt idx="367">
                  <c:v>2464.6099494210084</c:v>
                </c:pt>
                <c:pt idx="368">
                  <c:v>2462.8229194021642</c:v>
                </c:pt>
                <c:pt idx="369">
                  <c:v>2800.099568712074</c:v>
                </c:pt>
                <c:pt idx="370">
                  <c:v>3158.5863348769435</c:v>
                </c:pt>
                <c:pt idx="371">
                  <c:v>3462.4895443568735</c:v>
                </c:pt>
                <c:pt idx="372">
                  <c:v>3545.3868637024125</c:v>
                </c:pt>
                <c:pt idx="373">
                  <c:v>3579.4749649222822</c:v>
                </c:pt>
                <c:pt idx="374">
                  <c:v>3589.5844189214595</c:v>
                </c:pt>
                <c:pt idx="375">
                  <c:v>3375.937688228305</c:v>
                </c:pt>
                <c:pt idx="376">
                  <c:v>2667.0346938445532</c:v>
                </c:pt>
                <c:pt idx="377">
                  <c:v>3562.1729426180395</c:v>
                </c:pt>
                <c:pt idx="378">
                  <c:v>5870.3690951569142</c:v>
                </c:pt>
                <c:pt idx="379">
                  <c:v>4820.5719734544837</c:v>
                </c:pt>
                <c:pt idx="380">
                  <c:v>4510.1409939453279</c:v>
                </c:pt>
                <c:pt idx="381">
                  <c:v>4259.4042615917251</c:v>
                </c:pt>
                <c:pt idx="382">
                  <c:v>3910.5027361351167</c:v>
                </c:pt>
                <c:pt idx="383">
                  <c:v>3943.1757873357174</c:v>
                </c:pt>
                <c:pt idx="384">
                  <c:v>3916.7112616956028</c:v>
                </c:pt>
                <c:pt idx="385">
                  <c:v>3910.3690437253217</c:v>
                </c:pt>
                <c:pt idx="386">
                  <c:v>3861.8176589183995</c:v>
                </c:pt>
                <c:pt idx="387">
                  <c:v>3655.7452501629919</c:v>
                </c:pt>
                <c:pt idx="388">
                  <c:v>3343.1896726887744</c:v>
                </c:pt>
                <c:pt idx="389">
                  <c:v>3781.6879695075277</c:v>
                </c:pt>
                <c:pt idx="390">
                  <c:v>3066.5115549173574</c:v>
                </c:pt>
                <c:pt idx="391">
                  <c:v>2798.2308682752237</c:v>
                </c:pt>
                <c:pt idx="392">
                  <c:v>2926.0402265145785</c:v>
                </c:pt>
                <c:pt idx="393">
                  <c:v>3317.2500372641698</c:v>
                </c:pt>
                <c:pt idx="394">
                  <c:v>3538.4690655031845</c:v>
                </c:pt>
                <c:pt idx="395">
                  <c:v>3948.5717095334021</c:v>
                </c:pt>
                <c:pt idx="396">
                  <c:v>4051.2231059889627</c:v>
                </c:pt>
                <c:pt idx="397">
                  <c:v>4023.1422795267545</c:v>
                </c:pt>
                <c:pt idx="398">
                  <c:v>3594.2491233876162</c:v>
                </c:pt>
                <c:pt idx="399">
                  <c:v>3431.8595175266391</c:v>
                </c:pt>
                <c:pt idx="400">
                  <c:v>3539.979092168272</c:v>
                </c:pt>
                <c:pt idx="401">
                  <c:v>3212.0377329035632</c:v>
                </c:pt>
                <c:pt idx="402">
                  <c:v>2761.5199685421476</c:v>
                </c:pt>
                <c:pt idx="403">
                  <c:v>2745.1324965690983</c:v>
                </c:pt>
                <c:pt idx="404">
                  <c:v>3021.528691701677</c:v>
                </c:pt>
                <c:pt idx="405">
                  <c:v>3114.335863290863</c:v>
                </c:pt>
                <c:pt idx="406">
                  <c:v>3383.1985358022948</c:v>
                </c:pt>
                <c:pt idx="407">
                  <c:v>4217.5686377160819</c:v>
                </c:pt>
                <c:pt idx="408">
                  <c:v>4469.1819897045298</c:v>
                </c:pt>
                <c:pt idx="409">
                  <c:v>4365.9528788546904</c:v>
                </c:pt>
                <c:pt idx="410">
                  <c:v>3955.0419818720352</c:v>
                </c:pt>
                <c:pt idx="411">
                  <c:v>3690.6452185438684</c:v>
                </c:pt>
                <c:pt idx="412">
                  <c:v>3046.359851232688</c:v>
                </c:pt>
                <c:pt idx="413">
                  <c:v>3358.6650955254249</c:v>
                </c:pt>
                <c:pt idx="414">
                  <c:v>6674.9261990126679</c:v>
                </c:pt>
                <c:pt idx="415">
                  <c:v>6200.2383074658501</c:v>
                </c:pt>
                <c:pt idx="416">
                  <c:v>6376.444763993868</c:v>
                </c:pt>
                <c:pt idx="417">
                  <c:v>5550.2202222447013</c:v>
                </c:pt>
                <c:pt idx="418">
                  <c:v>5181.2714393800243</c:v>
                </c:pt>
                <c:pt idx="419">
                  <c:v>5354.6176856168713</c:v>
                </c:pt>
                <c:pt idx="420">
                  <c:v>5277.3480799304634</c:v>
                </c:pt>
                <c:pt idx="421">
                  <c:v>5095.0580519781179</c:v>
                </c:pt>
                <c:pt idx="422">
                  <c:v>4946.9890191019576</c:v>
                </c:pt>
                <c:pt idx="423">
                  <c:v>4739.2715876858056</c:v>
                </c:pt>
                <c:pt idx="424">
                  <c:v>4215.5057607262515</c:v>
                </c:pt>
                <c:pt idx="425">
                  <c:v>4424.8373401658619</c:v>
                </c:pt>
                <c:pt idx="426">
                  <c:v>4623.5230511821846</c:v>
                </c:pt>
                <c:pt idx="427">
                  <c:v>5765.5629450882889</c:v>
                </c:pt>
                <c:pt idx="428">
                  <c:v>5811.9201210089514</c:v>
                </c:pt>
                <c:pt idx="429">
                  <c:v>5267.9727236493727</c:v>
                </c:pt>
                <c:pt idx="430">
                  <c:v>5036.0874251044061</c:v>
                </c:pt>
                <c:pt idx="431">
                  <c:v>4934.742006231585</c:v>
                </c:pt>
                <c:pt idx="432">
                  <c:v>4789.2877074218059</c:v>
                </c:pt>
                <c:pt idx="433">
                  <c:v>4663.9964883938364</c:v>
                </c:pt>
                <c:pt idx="434">
                  <c:v>4487.1926515344767</c:v>
                </c:pt>
                <c:pt idx="435">
                  <c:v>3915.4855234233455</c:v>
                </c:pt>
                <c:pt idx="436">
                  <c:v>3977.7928268561091</c:v>
                </c:pt>
                <c:pt idx="437">
                  <c:v>3376.0577153931345</c:v>
                </c:pt>
                <c:pt idx="438">
                  <c:v>2906.2319729604274</c:v>
                </c:pt>
                <c:pt idx="439">
                  <c:v>3573.7156094483198</c:v>
                </c:pt>
                <c:pt idx="440">
                  <c:v>3511.8304222235111</c:v>
                </c:pt>
                <c:pt idx="441">
                  <c:v>3667.1148660637155</c:v>
                </c:pt>
                <c:pt idx="442">
                  <c:v>4550.5234952593155</c:v>
                </c:pt>
                <c:pt idx="443">
                  <c:v>4648.3257526056505</c:v>
                </c:pt>
                <c:pt idx="444">
                  <c:v>4731.2287100159283</c:v>
                </c:pt>
                <c:pt idx="445">
                  <c:v>4706.7959234863756</c:v>
                </c:pt>
                <c:pt idx="446">
                  <c:v>4195.3292043849469</c:v>
                </c:pt>
                <c:pt idx="447">
                  <c:v>4200.9655755190633</c:v>
                </c:pt>
                <c:pt idx="448">
                  <c:v>4005.89547354468</c:v>
                </c:pt>
                <c:pt idx="449">
                  <c:v>6229.9115340922499</c:v>
                </c:pt>
                <c:pt idx="450">
                  <c:v>5971.1299555302085</c:v>
                </c:pt>
                <c:pt idx="451">
                  <c:v>5088.5322652776322</c:v>
                </c:pt>
                <c:pt idx="452">
                  <c:v>4555.0779456347582</c:v>
                </c:pt>
                <c:pt idx="453">
                  <c:v>4782.9772018188041</c:v>
                </c:pt>
                <c:pt idx="454">
                  <c:v>4649.2208456461849</c:v>
                </c:pt>
                <c:pt idx="455">
                  <c:v>4740.6928734795874</c:v>
                </c:pt>
                <c:pt idx="456">
                  <c:v>5025.4374117495045</c:v>
                </c:pt>
                <c:pt idx="457">
                  <c:v>4960.0943489989886</c:v>
                </c:pt>
                <c:pt idx="458">
                  <c:v>4581.7199909129631</c:v>
                </c:pt>
                <c:pt idx="459">
                  <c:v>4601.7499429905165</c:v>
                </c:pt>
                <c:pt idx="460">
                  <c:v>3954.5358247638778</c:v>
                </c:pt>
                <c:pt idx="461">
                  <c:v>4562.721932460403</c:v>
                </c:pt>
                <c:pt idx="462">
                  <c:v>4206.8910328885413</c:v>
                </c:pt>
                <c:pt idx="463">
                  <c:v>4481.9136539402589</c:v>
                </c:pt>
                <c:pt idx="464">
                  <c:v>6164.7380810496506</c:v>
                </c:pt>
                <c:pt idx="465">
                  <c:v>7144.0761960343007</c:v>
                </c:pt>
                <c:pt idx="466">
                  <c:v>6409.4127691500207</c:v>
                </c:pt>
                <c:pt idx="467">
                  <c:v>6010.0332511757733</c:v>
                </c:pt>
                <c:pt idx="468">
                  <c:v>5659.4908562352721</c:v>
                </c:pt>
                <c:pt idx="469">
                  <c:v>5407.5145009805901</c:v>
                </c:pt>
                <c:pt idx="470">
                  <c:v>5322.9487348631219</c:v>
                </c:pt>
                <c:pt idx="471">
                  <c:v>4774.214020967629</c:v>
                </c:pt>
                <c:pt idx="472">
                  <c:v>4758.2711306768933</c:v>
                </c:pt>
                <c:pt idx="473">
                  <c:v>4518.6545546416328</c:v>
                </c:pt>
                <c:pt idx="474">
                  <c:v>5721.0486583342899</c:v>
                </c:pt>
                <c:pt idx="475">
                  <c:v>5327.7906517973788</c:v>
                </c:pt>
                <c:pt idx="476">
                  <c:v>7146.9821547404445</c:v>
                </c:pt>
                <c:pt idx="477">
                  <c:v>6766.8182842138249</c:v>
                </c:pt>
                <c:pt idx="478">
                  <c:v>6445.404466766955</c:v>
                </c:pt>
                <c:pt idx="479">
                  <c:v>6056.0795557584843</c:v>
                </c:pt>
                <c:pt idx="480">
                  <c:v>5898.0207010219619</c:v>
                </c:pt>
                <c:pt idx="481">
                  <c:v>5669.9937903868176</c:v>
                </c:pt>
                <c:pt idx="482">
                  <c:v>5489.1811325362587</c:v>
                </c:pt>
                <c:pt idx="483">
                  <c:v>5460.062850664408</c:v>
                </c:pt>
                <c:pt idx="484">
                  <c:v>5039.6605999903431</c:v>
                </c:pt>
                <c:pt idx="485">
                  <c:v>4526.7372888062901</c:v>
                </c:pt>
                <c:pt idx="486">
                  <c:v>3983.5821219482214</c:v>
                </c:pt>
                <c:pt idx="487">
                  <c:v>4892.9084910402335</c:v>
                </c:pt>
                <c:pt idx="488">
                  <c:v>4722.3967443277452</c:v>
                </c:pt>
                <c:pt idx="489">
                  <c:v>4460.6974645385208</c:v>
                </c:pt>
                <c:pt idx="490">
                  <c:v>5735.4112806974099</c:v>
                </c:pt>
                <c:pt idx="491">
                  <c:v>6034.8522205439385</c:v>
                </c:pt>
                <c:pt idx="492">
                  <c:v>5692.6655438485759</c:v>
                </c:pt>
                <c:pt idx="493">
                  <c:v>5599.9687730174837</c:v>
                </c:pt>
                <c:pt idx="494">
                  <c:v>5128.7556446148546</c:v>
                </c:pt>
                <c:pt idx="495">
                  <c:v>5067.5302479191978</c:v>
                </c:pt>
                <c:pt idx="496">
                  <c:v>5284.318398981578</c:v>
                </c:pt>
                <c:pt idx="497">
                  <c:v>4869.0414293994882</c:v>
                </c:pt>
                <c:pt idx="498">
                  <c:v>5035.4352298355216</c:v>
                </c:pt>
                <c:pt idx="499">
                  <c:v>4781.9820556521681</c:v>
                </c:pt>
                <c:pt idx="500">
                  <c:v>4446.5090967697324</c:v>
                </c:pt>
                <c:pt idx="501">
                  <c:v>4833.8798144643406</c:v>
                </c:pt>
                <c:pt idx="502">
                  <c:v>4655.7070040399731</c:v>
                </c:pt>
                <c:pt idx="503">
                  <c:v>4693.1419078310555</c:v>
                </c:pt>
                <c:pt idx="504">
                  <c:v>4981.6515370407678</c:v>
                </c:pt>
                <c:pt idx="505">
                  <c:v>5083.4493839166271</c:v>
                </c:pt>
                <c:pt idx="506">
                  <c:v>5025.4972942466284</c:v>
                </c:pt>
                <c:pt idx="507">
                  <c:v>5823.8495425106175</c:v>
                </c:pt>
                <c:pt idx="508">
                  <c:v>5357.2578038781276</c:v>
                </c:pt>
                <c:pt idx="509">
                  <c:v>5218.6755561802202</c:v>
                </c:pt>
                <c:pt idx="510">
                  <c:v>5175.9822728704667</c:v>
                </c:pt>
                <c:pt idx="511">
                  <c:v>6138.932883786204</c:v>
                </c:pt>
                <c:pt idx="512">
                  <c:v>5121.3725864954949</c:v>
                </c:pt>
                <c:pt idx="513">
                  <c:v>4945.8816634658142</c:v>
                </c:pt>
                <c:pt idx="514">
                  <c:v>6485.220152188981</c:v>
                </c:pt>
                <c:pt idx="515">
                  <c:v>6454.1591880288215</c:v>
                </c:pt>
                <c:pt idx="516">
                  <c:v>6166.5779431198316</c:v>
                </c:pt>
                <c:pt idx="517">
                  <c:v>6048.7171065377715</c:v>
                </c:pt>
                <c:pt idx="518">
                  <c:v>5891.8521087720474</c:v>
                </c:pt>
                <c:pt idx="519">
                  <c:v>5487.246463569646</c:v>
                </c:pt>
                <c:pt idx="520">
                  <c:v>4774.2533591538013</c:v>
                </c:pt>
                <c:pt idx="521">
                  <c:v>6424.1663131500191</c:v>
                </c:pt>
                <c:pt idx="522">
                  <c:v>5670.3546964049565</c:v>
                </c:pt>
                <c:pt idx="523">
                  <c:v>4891.9130732466228</c:v>
                </c:pt>
                <c:pt idx="524">
                  <c:v>4635.3625649485402</c:v>
                </c:pt>
                <c:pt idx="525">
                  <c:v>6047.7148214870322</c:v>
                </c:pt>
                <c:pt idx="526">
                  <c:v>5814.3909669415252</c:v>
                </c:pt>
                <c:pt idx="527">
                  <c:v>5836.6079143482666</c:v>
                </c:pt>
                <c:pt idx="528">
                  <c:v>5884.4097397787064</c:v>
                </c:pt>
                <c:pt idx="529">
                  <c:v>5956.4535616021503</c:v>
                </c:pt>
                <c:pt idx="530">
                  <c:v>5610.6768713380934</c:v>
                </c:pt>
                <c:pt idx="531">
                  <c:v>5079.1993714751698</c:v>
                </c:pt>
                <c:pt idx="532">
                  <c:v>4667.107358624743</c:v>
                </c:pt>
                <c:pt idx="533">
                  <c:v>4478.2129861073809</c:v>
                </c:pt>
                <c:pt idx="534">
                  <c:v>4191.8981088515384</c:v>
                </c:pt>
                <c:pt idx="535">
                  <c:v>3777.6277096071508</c:v>
                </c:pt>
                <c:pt idx="536">
                  <c:v>4787.5578291662832</c:v>
                </c:pt>
                <c:pt idx="537">
                  <c:v>4597.9633060366914</c:v>
                </c:pt>
                <c:pt idx="538">
                  <c:v>6149.7433754126941</c:v>
                </c:pt>
                <c:pt idx="539">
                  <c:v>6041.0758219602758</c:v>
                </c:pt>
                <c:pt idx="540">
                  <c:v>5991.1252066450488</c:v>
                </c:pt>
                <c:pt idx="541">
                  <c:v>5744.2344521188706</c:v>
                </c:pt>
                <c:pt idx="542">
                  <c:v>5765.9604952431037</c:v>
                </c:pt>
                <c:pt idx="543">
                  <c:v>5912.9157865241905</c:v>
                </c:pt>
                <c:pt idx="544">
                  <c:v>5307.6460937979691</c:v>
                </c:pt>
                <c:pt idx="545">
                  <c:v>4761.3768264862174</c:v>
                </c:pt>
                <c:pt idx="546">
                  <c:v>4245.0082139949682</c:v>
                </c:pt>
                <c:pt idx="547">
                  <c:v>3550.263640238657</c:v>
                </c:pt>
                <c:pt idx="548">
                  <c:v>4278.6943795724783</c:v>
                </c:pt>
                <c:pt idx="549">
                  <c:v>4750.460953680461</c:v>
                </c:pt>
                <c:pt idx="550">
                  <c:v>5058.3672917940767</c:v>
                </c:pt>
                <c:pt idx="551">
                  <c:v>5129.1503797667492</c:v>
                </c:pt>
                <c:pt idx="552">
                  <c:v>5477.2760460114869</c:v>
                </c:pt>
                <c:pt idx="553">
                  <c:v>5386.3406042615079</c:v>
                </c:pt>
                <c:pt idx="554">
                  <c:v>5345.808396215567</c:v>
                </c:pt>
                <c:pt idx="555">
                  <c:v>5698.4195172560831</c:v>
                </c:pt>
                <c:pt idx="556">
                  <c:v>5095.6927491083643</c:v>
                </c:pt>
                <c:pt idx="557">
                  <c:v>4162.6812239670862</c:v>
                </c:pt>
                <c:pt idx="558">
                  <c:v>4780.7932727393218</c:v>
                </c:pt>
                <c:pt idx="559">
                  <c:v>6311.9844282226604</c:v>
                </c:pt>
                <c:pt idx="560">
                  <c:v>5629.8456938316904</c:v>
                </c:pt>
                <c:pt idx="561">
                  <c:v>5232.460479428375</c:v>
                </c:pt>
                <c:pt idx="562">
                  <c:v>5613.7886410218171</c:v>
                </c:pt>
                <c:pt idx="563">
                  <c:v>5894.1094971786042</c:v>
                </c:pt>
                <c:pt idx="564">
                  <c:v>5609.1592916637492</c:v>
                </c:pt>
                <c:pt idx="565">
                  <c:v>5782.8236759238234</c:v>
                </c:pt>
                <c:pt idx="566">
                  <c:v>5647.2798828043215</c:v>
                </c:pt>
                <c:pt idx="567">
                  <c:v>5086.473367243264</c:v>
                </c:pt>
                <c:pt idx="568">
                  <c:v>4646.0635633752281</c:v>
                </c:pt>
                <c:pt idx="569">
                  <c:v>4325.4304613515833</c:v>
                </c:pt>
                <c:pt idx="570">
                  <c:v>5424.1319822561263</c:v>
                </c:pt>
                <c:pt idx="571">
                  <c:v>4944.6250561695579</c:v>
                </c:pt>
                <c:pt idx="572">
                  <c:v>5165.399547213281</c:v>
                </c:pt>
                <c:pt idx="573">
                  <c:v>4612.2973998583848</c:v>
                </c:pt>
                <c:pt idx="574">
                  <c:v>5176.2856042890544</c:v>
                </c:pt>
                <c:pt idx="575">
                  <c:v>5381.2362210474112</c:v>
                </c:pt>
                <c:pt idx="576">
                  <c:v>5507.8914238748257</c:v>
                </c:pt>
                <c:pt idx="577">
                  <c:v>5284.3523999842655</c:v>
                </c:pt>
                <c:pt idx="578">
                  <c:v>4990.1109889551317</c:v>
                </c:pt>
                <c:pt idx="579">
                  <c:v>4979.6976129548339</c:v>
                </c:pt>
                <c:pt idx="580">
                  <c:v>4331.1400841213272</c:v>
                </c:pt>
                <c:pt idx="581">
                  <c:v>4339.1617885829892</c:v>
                </c:pt>
                <c:pt idx="582">
                  <c:v>4335.5009449161116</c:v>
                </c:pt>
                <c:pt idx="583">
                  <c:v>3788.9951784622754</c:v>
                </c:pt>
                <c:pt idx="584">
                  <c:v>5525.8014216858446</c:v>
                </c:pt>
                <c:pt idx="585">
                  <c:v>5321.3151187183857</c:v>
                </c:pt>
                <c:pt idx="586">
                  <c:v>5509.5965898989416</c:v>
                </c:pt>
                <c:pt idx="587">
                  <c:v>5383.1178852552557</c:v>
                </c:pt>
                <c:pt idx="588">
                  <c:v>5838.4503883882371</c:v>
                </c:pt>
                <c:pt idx="589">
                  <c:v>5845.1567941438025</c:v>
                </c:pt>
                <c:pt idx="590">
                  <c:v>5642.3304722099756</c:v>
                </c:pt>
                <c:pt idx="591">
                  <c:v>6213.1865479533481</c:v>
                </c:pt>
                <c:pt idx="592">
                  <c:v>5758.7217401047428</c:v>
                </c:pt>
                <c:pt idx="593">
                  <c:v>8664.0944884336295</c:v>
                </c:pt>
                <c:pt idx="594">
                  <c:v>8332.4173701919772</c:v>
                </c:pt>
                <c:pt idx="595">
                  <c:v>7804.6679467253962</c:v>
                </c:pt>
                <c:pt idx="596">
                  <c:v>6596.334108896589</c:v>
                </c:pt>
                <c:pt idx="597">
                  <c:v>6126.865993393405</c:v>
                </c:pt>
                <c:pt idx="598">
                  <c:v>6085.687929384374</c:v>
                </c:pt>
                <c:pt idx="599">
                  <c:v>6119.8748217899201</c:v>
                </c:pt>
                <c:pt idx="600">
                  <c:v>6610.9224673868921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44583216"/>
        <c:axId val="-1644584848"/>
      </c:scatterChart>
      <c:scatterChart>
        <c:scatterStyle val="lineMarker"/>
        <c:varyColors val="0"/>
        <c:ser>
          <c:idx val="4"/>
          <c:order val="1"/>
          <c:tx>
            <c:strRef>
              <c:f>Impacts_RS_wells_scenario_1_bgw!$AH$1</c:f>
              <c:strCache>
                <c:ptCount val="1"/>
                <c:pt idx="0">
                  <c:v>annual fraction of impact within basin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Impacts_RS_wells_scenario_1_bgw!$AB$218:$AB$818</c:f>
              <c:numCache>
                <c:formatCode>m/d/yyyy</c:formatCode>
                <c:ptCount val="601"/>
                <c:pt idx="0">
                  <c:v>21184.5</c:v>
                </c:pt>
                <c:pt idx="1">
                  <c:v>21214.9375</c:v>
                </c:pt>
                <c:pt idx="2">
                  <c:v>21245.375</c:v>
                </c:pt>
                <c:pt idx="3">
                  <c:v>21275.8125</c:v>
                </c:pt>
                <c:pt idx="4">
                  <c:v>21306.25</c:v>
                </c:pt>
                <c:pt idx="5">
                  <c:v>21336.6875</c:v>
                </c:pt>
                <c:pt idx="6">
                  <c:v>21367.125</c:v>
                </c:pt>
                <c:pt idx="7">
                  <c:v>21397.5625</c:v>
                </c:pt>
                <c:pt idx="8">
                  <c:v>21428</c:v>
                </c:pt>
                <c:pt idx="9">
                  <c:v>21458.4375</c:v>
                </c:pt>
                <c:pt idx="10">
                  <c:v>21488.875</c:v>
                </c:pt>
                <c:pt idx="11">
                  <c:v>21519.3125</c:v>
                </c:pt>
                <c:pt idx="12">
                  <c:v>21549.75</c:v>
                </c:pt>
                <c:pt idx="13">
                  <c:v>21580.1875</c:v>
                </c:pt>
                <c:pt idx="14">
                  <c:v>21610.625</c:v>
                </c:pt>
                <c:pt idx="15">
                  <c:v>21641.0625</c:v>
                </c:pt>
                <c:pt idx="16">
                  <c:v>21671.5</c:v>
                </c:pt>
                <c:pt idx="17">
                  <c:v>21701.9375</c:v>
                </c:pt>
                <c:pt idx="18">
                  <c:v>21732.375</c:v>
                </c:pt>
                <c:pt idx="19">
                  <c:v>21762.8125</c:v>
                </c:pt>
                <c:pt idx="20">
                  <c:v>21793.25</c:v>
                </c:pt>
                <c:pt idx="21">
                  <c:v>21823.6875</c:v>
                </c:pt>
                <c:pt idx="22">
                  <c:v>21854.125</c:v>
                </c:pt>
                <c:pt idx="23">
                  <c:v>21884.5625</c:v>
                </c:pt>
                <c:pt idx="24">
                  <c:v>21915</c:v>
                </c:pt>
                <c:pt idx="25">
                  <c:v>21945.4375</c:v>
                </c:pt>
                <c:pt idx="26">
                  <c:v>21975.875</c:v>
                </c:pt>
                <c:pt idx="27">
                  <c:v>22006.3125</c:v>
                </c:pt>
                <c:pt idx="28">
                  <c:v>22036.75</c:v>
                </c:pt>
                <c:pt idx="29">
                  <c:v>22067.1875</c:v>
                </c:pt>
                <c:pt idx="30">
                  <c:v>22097.625</c:v>
                </c:pt>
                <c:pt idx="31">
                  <c:v>22128.0625</c:v>
                </c:pt>
                <c:pt idx="32">
                  <c:v>22158.5</c:v>
                </c:pt>
                <c:pt idx="33">
                  <c:v>22188.9375</c:v>
                </c:pt>
                <c:pt idx="34">
                  <c:v>22219.375</c:v>
                </c:pt>
                <c:pt idx="35">
                  <c:v>22249.8125</c:v>
                </c:pt>
                <c:pt idx="36">
                  <c:v>22280.25</c:v>
                </c:pt>
                <c:pt idx="37">
                  <c:v>22310.6875</c:v>
                </c:pt>
                <c:pt idx="38">
                  <c:v>22341.125</c:v>
                </c:pt>
                <c:pt idx="39">
                  <c:v>22371.5625</c:v>
                </c:pt>
                <c:pt idx="40">
                  <c:v>22402</c:v>
                </c:pt>
                <c:pt idx="41">
                  <c:v>22432.4375</c:v>
                </c:pt>
                <c:pt idx="42">
                  <c:v>22462.875</c:v>
                </c:pt>
                <c:pt idx="43">
                  <c:v>22493.3125</c:v>
                </c:pt>
                <c:pt idx="44">
                  <c:v>22523.75</c:v>
                </c:pt>
                <c:pt idx="45">
                  <c:v>22554.1875</c:v>
                </c:pt>
                <c:pt idx="46">
                  <c:v>22584.625</c:v>
                </c:pt>
                <c:pt idx="47">
                  <c:v>22615.0625</c:v>
                </c:pt>
                <c:pt idx="48">
                  <c:v>22645.5</c:v>
                </c:pt>
                <c:pt idx="49">
                  <c:v>22675.9375</c:v>
                </c:pt>
                <c:pt idx="50">
                  <c:v>22706.375</c:v>
                </c:pt>
                <c:pt idx="51">
                  <c:v>22736.8125</c:v>
                </c:pt>
                <c:pt idx="52">
                  <c:v>22767.25</c:v>
                </c:pt>
                <c:pt idx="53">
                  <c:v>22797.6875</c:v>
                </c:pt>
                <c:pt idx="54">
                  <c:v>22828.125</c:v>
                </c:pt>
                <c:pt idx="55">
                  <c:v>22858.5625</c:v>
                </c:pt>
                <c:pt idx="56">
                  <c:v>22889</c:v>
                </c:pt>
                <c:pt idx="57">
                  <c:v>22919.4375</c:v>
                </c:pt>
                <c:pt idx="58">
                  <c:v>22949.875</c:v>
                </c:pt>
                <c:pt idx="59">
                  <c:v>22980.3125</c:v>
                </c:pt>
                <c:pt idx="60">
                  <c:v>23010.75</c:v>
                </c:pt>
                <c:pt idx="61">
                  <c:v>23041.1875</c:v>
                </c:pt>
                <c:pt idx="62">
                  <c:v>23071.625</c:v>
                </c:pt>
                <c:pt idx="63">
                  <c:v>23102.0625</c:v>
                </c:pt>
                <c:pt idx="64">
                  <c:v>23132.5</c:v>
                </c:pt>
                <c:pt idx="65">
                  <c:v>23162.9375</c:v>
                </c:pt>
                <c:pt idx="66">
                  <c:v>23193.375</c:v>
                </c:pt>
                <c:pt idx="67">
                  <c:v>23223.8125</c:v>
                </c:pt>
                <c:pt idx="68">
                  <c:v>23254.25</c:v>
                </c:pt>
                <c:pt idx="69">
                  <c:v>23284.6875</c:v>
                </c:pt>
                <c:pt idx="70">
                  <c:v>23315.125</c:v>
                </c:pt>
                <c:pt idx="71">
                  <c:v>23345.5625</c:v>
                </c:pt>
                <c:pt idx="72">
                  <c:v>23376</c:v>
                </c:pt>
                <c:pt idx="73">
                  <c:v>23406.4375</c:v>
                </c:pt>
                <c:pt idx="74">
                  <c:v>23436.875</c:v>
                </c:pt>
                <c:pt idx="75">
                  <c:v>23467.3125</c:v>
                </c:pt>
                <c:pt idx="76">
                  <c:v>23497.75</c:v>
                </c:pt>
                <c:pt idx="77">
                  <c:v>23528.1875</c:v>
                </c:pt>
                <c:pt idx="78">
                  <c:v>23558.625</c:v>
                </c:pt>
                <c:pt idx="79">
                  <c:v>23589.0625</c:v>
                </c:pt>
                <c:pt idx="80">
                  <c:v>23619.5</c:v>
                </c:pt>
                <c:pt idx="81">
                  <c:v>23649.9375</c:v>
                </c:pt>
                <c:pt idx="82">
                  <c:v>23680.375</c:v>
                </c:pt>
                <c:pt idx="83">
                  <c:v>23710.8125</c:v>
                </c:pt>
                <c:pt idx="84">
                  <c:v>23741.25</c:v>
                </c:pt>
                <c:pt idx="85">
                  <c:v>23771.6875</c:v>
                </c:pt>
                <c:pt idx="86">
                  <c:v>23802.125</c:v>
                </c:pt>
                <c:pt idx="87">
                  <c:v>23832.5625</c:v>
                </c:pt>
                <c:pt idx="88">
                  <c:v>23863</c:v>
                </c:pt>
                <c:pt idx="89">
                  <c:v>23893.4375</c:v>
                </c:pt>
                <c:pt idx="90">
                  <c:v>23923.875</c:v>
                </c:pt>
                <c:pt idx="91">
                  <c:v>23954.3125</c:v>
                </c:pt>
                <c:pt idx="92">
                  <c:v>23984.75</c:v>
                </c:pt>
                <c:pt idx="93">
                  <c:v>24015.1875</c:v>
                </c:pt>
                <c:pt idx="94">
                  <c:v>24045.625</c:v>
                </c:pt>
                <c:pt idx="95">
                  <c:v>24076.0625</c:v>
                </c:pt>
                <c:pt idx="96">
                  <c:v>24106.5</c:v>
                </c:pt>
                <c:pt idx="97">
                  <c:v>24136.9375</c:v>
                </c:pt>
                <c:pt idx="98">
                  <c:v>24167.375</c:v>
                </c:pt>
                <c:pt idx="99">
                  <c:v>24197.8125</c:v>
                </c:pt>
                <c:pt idx="100">
                  <c:v>24228.25</c:v>
                </c:pt>
                <c:pt idx="101">
                  <c:v>24258.6875</c:v>
                </c:pt>
                <c:pt idx="102">
                  <c:v>24289.125</c:v>
                </c:pt>
                <c:pt idx="103">
                  <c:v>24319.5625</c:v>
                </c:pt>
                <c:pt idx="104">
                  <c:v>24350</c:v>
                </c:pt>
                <c:pt idx="105">
                  <c:v>24380.4375</c:v>
                </c:pt>
                <c:pt idx="106">
                  <c:v>24410.875</c:v>
                </c:pt>
                <c:pt idx="107">
                  <c:v>24441.3125</c:v>
                </c:pt>
                <c:pt idx="108">
                  <c:v>24471.75</c:v>
                </c:pt>
                <c:pt idx="109">
                  <c:v>24502.1875</c:v>
                </c:pt>
                <c:pt idx="110">
                  <c:v>24532.625</c:v>
                </c:pt>
                <c:pt idx="111">
                  <c:v>24563.0625</c:v>
                </c:pt>
                <c:pt idx="112">
                  <c:v>24593.5</c:v>
                </c:pt>
                <c:pt idx="113">
                  <c:v>24623.9375</c:v>
                </c:pt>
                <c:pt idx="114">
                  <c:v>24654.375</c:v>
                </c:pt>
                <c:pt idx="115">
                  <c:v>24684.8125</c:v>
                </c:pt>
                <c:pt idx="116">
                  <c:v>24715.25</c:v>
                </c:pt>
                <c:pt idx="117">
                  <c:v>24745.6875</c:v>
                </c:pt>
                <c:pt idx="118">
                  <c:v>24776.125</c:v>
                </c:pt>
                <c:pt idx="119">
                  <c:v>24806.5625</c:v>
                </c:pt>
                <c:pt idx="120">
                  <c:v>24837</c:v>
                </c:pt>
                <c:pt idx="121">
                  <c:v>24867.4375</c:v>
                </c:pt>
                <c:pt idx="122">
                  <c:v>24897.875</c:v>
                </c:pt>
                <c:pt idx="123">
                  <c:v>24928.3125</c:v>
                </c:pt>
                <c:pt idx="124">
                  <c:v>24958.75</c:v>
                </c:pt>
                <c:pt idx="125">
                  <c:v>24989.1875</c:v>
                </c:pt>
                <c:pt idx="126">
                  <c:v>25019.625</c:v>
                </c:pt>
                <c:pt idx="127">
                  <c:v>25050.0625</c:v>
                </c:pt>
                <c:pt idx="128">
                  <c:v>25080.5</c:v>
                </c:pt>
                <c:pt idx="129">
                  <c:v>25110.9375</c:v>
                </c:pt>
                <c:pt idx="130">
                  <c:v>25141.375</c:v>
                </c:pt>
                <c:pt idx="131">
                  <c:v>25171.8125</c:v>
                </c:pt>
                <c:pt idx="132">
                  <c:v>25202.25</c:v>
                </c:pt>
                <c:pt idx="133">
                  <c:v>25232.6875</c:v>
                </c:pt>
                <c:pt idx="134">
                  <c:v>25263.125</c:v>
                </c:pt>
                <c:pt idx="135">
                  <c:v>25293.5625</c:v>
                </c:pt>
                <c:pt idx="136">
                  <c:v>25324</c:v>
                </c:pt>
                <c:pt idx="137">
                  <c:v>25354.4375</c:v>
                </c:pt>
                <c:pt idx="138">
                  <c:v>25384.875</c:v>
                </c:pt>
                <c:pt idx="139">
                  <c:v>25415.3125</c:v>
                </c:pt>
                <c:pt idx="140">
                  <c:v>25445.75</c:v>
                </c:pt>
                <c:pt idx="141">
                  <c:v>25476.1875</c:v>
                </c:pt>
                <c:pt idx="142">
                  <c:v>25506.625</c:v>
                </c:pt>
                <c:pt idx="143">
                  <c:v>25537.0625</c:v>
                </c:pt>
                <c:pt idx="144">
                  <c:v>25567.5</c:v>
                </c:pt>
                <c:pt idx="145">
                  <c:v>25597.9375</c:v>
                </c:pt>
                <c:pt idx="146">
                  <c:v>25628.375</c:v>
                </c:pt>
                <c:pt idx="147">
                  <c:v>25658.8125</c:v>
                </c:pt>
                <c:pt idx="148">
                  <c:v>25689.25</c:v>
                </c:pt>
                <c:pt idx="149">
                  <c:v>25719.6875</c:v>
                </c:pt>
                <c:pt idx="150">
                  <c:v>25750.125</c:v>
                </c:pt>
                <c:pt idx="151">
                  <c:v>25780.5625</c:v>
                </c:pt>
                <c:pt idx="152">
                  <c:v>25811</c:v>
                </c:pt>
                <c:pt idx="153">
                  <c:v>25841.4375</c:v>
                </c:pt>
                <c:pt idx="154">
                  <c:v>25871.875</c:v>
                </c:pt>
                <c:pt idx="155">
                  <c:v>25902.3125</c:v>
                </c:pt>
                <c:pt idx="156">
                  <c:v>25932.75</c:v>
                </c:pt>
                <c:pt idx="157">
                  <c:v>25963.1875</c:v>
                </c:pt>
                <c:pt idx="158">
                  <c:v>25993.625</c:v>
                </c:pt>
                <c:pt idx="159">
                  <c:v>26024.0625</c:v>
                </c:pt>
                <c:pt idx="160">
                  <c:v>26054.5</c:v>
                </c:pt>
                <c:pt idx="161">
                  <c:v>26084.9375</c:v>
                </c:pt>
                <c:pt idx="162">
                  <c:v>26115.375</c:v>
                </c:pt>
                <c:pt idx="163">
                  <c:v>26145.8125</c:v>
                </c:pt>
                <c:pt idx="164">
                  <c:v>26176.25</c:v>
                </c:pt>
                <c:pt idx="165">
                  <c:v>26206.6875</c:v>
                </c:pt>
                <c:pt idx="166">
                  <c:v>26237.125</c:v>
                </c:pt>
                <c:pt idx="167">
                  <c:v>26267.5625</c:v>
                </c:pt>
                <c:pt idx="168">
                  <c:v>26298</c:v>
                </c:pt>
                <c:pt idx="169">
                  <c:v>26328.4375</c:v>
                </c:pt>
                <c:pt idx="170">
                  <c:v>26358.875</c:v>
                </c:pt>
                <c:pt idx="171">
                  <c:v>26389.3125</c:v>
                </c:pt>
                <c:pt idx="172">
                  <c:v>26419.75</c:v>
                </c:pt>
                <c:pt idx="173">
                  <c:v>26450.1875</c:v>
                </c:pt>
                <c:pt idx="174">
                  <c:v>26480.625</c:v>
                </c:pt>
                <c:pt idx="175">
                  <c:v>26511.0625</c:v>
                </c:pt>
                <c:pt idx="176">
                  <c:v>26541.5</c:v>
                </c:pt>
                <c:pt idx="177">
                  <c:v>26571.9375</c:v>
                </c:pt>
                <c:pt idx="178">
                  <c:v>26602.375</c:v>
                </c:pt>
                <c:pt idx="179">
                  <c:v>26632.8125</c:v>
                </c:pt>
                <c:pt idx="180">
                  <c:v>26663.25</c:v>
                </c:pt>
                <c:pt idx="181">
                  <c:v>26693.6875</c:v>
                </c:pt>
                <c:pt idx="182">
                  <c:v>26724.125</c:v>
                </c:pt>
                <c:pt idx="183">
                  <c:v>26754.5625</c:v>
                </c:pt>
                <c:pt idx="184">
                  <c:v>26785</c:v>
                </c:pt>
                <c:pt idx="185">
                  <c:v>26815.4375</c:v>
                </c:pt>
                <c:pt idx="186">
                  <c:v>26845.875</c:v>
                </c:pt>
                <c:pt idx="187">
                  <c:v>26876.3125</c:v>
                </c:pt>
                <c:pt idx="188">
                  <c:v>26906.75</c:v>
                </c:pt>
                <c:pt idx="189">
                  <c:v>26937.1875</c:v>
                </c:pt>
                <c:pt idx="190">
                  <c:v>26967.625</c:v>
                </c:pt>
                <c:pt idx="191">
                  <c:v>26998.0625</c:v>
                </c:pt>
                <c:pt idx="192">
                  <c:v>27028.5</c:v>
                </c:pt>
                <c:pt idx="193">
                  <c:v>27058.9375</c:v>
                </c:pt>
                <c:pt idx="194">
                  <c:v>27089.375</c:v>
                </c:pt>
                <c:pt idx="195">
                  <c:v>27119.8125</c:v>
                </c:pt>
                <c:pt idx="196">
                  <c:v>27150.25</c:v>
                </c:pt>
                <c:pt idx="197">
                  <c:v>27180.6875</c:v>
                </c:pt>
                <c:pt idx="198">
                  <c:v>27211.125</c:v>
                </c:pt>
                <c:pt idx="199">
                  <c:v>27241.5625</c:v>
                </c:pt>
                <c:pt idx="200">
                  <c:v>27272</c:v>
                </c:pt>
                <c:pt idx="201">
                  <c:v>27302.4375</c:v>
                </c:pt>
                <c:pt idx="202">
                  <c:v>27332.875</c:v>
                </c:pt>
                <c:pt idx="203">
                  <c:v>27363.3125</c:v>
                </c:pt>
                <c:pt idx="204">
                  <c:v>27393.75</c:v>
                </c:pt>
                <c:pt idx="205">
                  <c:v>27424.1875</c:v>
                </c:pt>
                <c:pt idx="206">
                  <c:v>27454.625</c:v>
                </c:pt>
                <c:pt idx="207">
                  <c:v>27485.0625</c:v>
                </c:pt>
                <c:pt idx="208">
                  <c:v>27515.5</c:v>
                </c:pt>
                <c:pt idx="209">
                  <c:v>27545.9375</c:v>
                </c:pt>
                <c:pt idx="210">
                  <c:v>27576.375</c:v>
                </c:pt>
                <c:pt idx="211">
                  <c:v>27606.8125</c:v>
                </c:pt>
                <c:pt idx="212">
                  <c:v>27637.25</c:v>
                </c:pt>
                <c:pt idx="213">
                  <c:v>27667.6875</c:v>
                </c:pt>
                <c:pt idx="214">
                  <c:v>27698.125</c:v>
                </c:pt>
                <c:pt idx="215">
                  <c:v>27728.5625</c:v>
                </c:pt>
                <c:pt idx="216">
                  <c:v>27759</c:v>
                </c:pt>
                <c:pt idx="217">
                  <c:v>27789.4375</c:v>
                </c:pt>
                <c:pt idx="218">
                  <c:v>27819.875</c:v>
                </c:pt>
                <c:pt idx="219">
                  <c:v>27850.3125</c:v>
                </c:pt>
                <c:pt idx="220">
                  <c:v>27880.75</c:v>
                </c:pt>
                <c:pt idx="221">
                  <c:v>27911.1875</c:v>
                </c:pt>
                <c:pt idx="222">
                  <c:v>27941.625</c:v>
                </c:pt>
                <c:pt idx="223">
                  <c:v>27972.0625</c:v>
                </c:pt>
                <c:pt idx="224">
                  <c:v>28002.5</c:v>
                </c:pt>
                <c:pt idx="225">
                  <c:v>28032.9375</c:v>
                </c:pt>
                <c:pt idx="226">
                  <c:v>28063.375</c:v>
                </c:pt>
                <c:pt idx="227">
                  <c:v>28093.8125</c:v>
                </c:pt>
                <c:pt idx="228">
                  <c:v>28124.25</c:v>
                </c:pt>
                <c:pt idx="229">
                  <c:v>28154.6875</c:v>
                </c:pt>
                <c:pt idx="230">
                  <c:v>28185.125</c:v>
                </c:pt>
                <c:pt idx="231">
                  <c:v>28215.5625</c:v>
                </c:pt>
                <c:pt idx="232">
                  <c:v>28246</c:v>
                </c:pt>
                <c:pt idx="233">
                  <c:v>28276.4375</c:v>
                </c:pt>
                <c:pt idx="234">
                  <c:v>28306.875</c:v>
                </c:pt>
                <c:pt idx="235">
                  <c:v>28337.3125</c:v>
                </c:pt>
                <c:pt idx="236">
                  <c:v>28367.75</c:v>
                </c:pt>
                <c:pt idx="237">
                  <c:v>28398.1875</c:v>
                </c:pt>
                <c:pt idx="238">
                  <c:v>28428.625</c:v>
                </c:pt>
                <c:pt idx="239">
                  <c:v>28459.0625</c:v>
                </c:pt>
                <c:pt idx="240">
                  <c:v>28489.5</c:v>
                </c:pt>
                <c:pt idx="241">
                  <c:v>28519.9375</c:v>
                </c:pt>
                <c:pt idx="242">
                  <c:v>28550.375</c:v>
                </c:pt>
                <c:pt idx="243">
                  <c:v>28580.8125</c:v>
                </c:pt>
                <c:pt idx="244">
                  <c:v>28611.25</c:v>
                </c:pt>
                <c:pt idx="245">
                  <c:v>28641.6875</c:v>
                </c:pt>
                <c:pt idx="246">
                  <c:v>28672.125</c:v>
                </c:pt>
                <c:pt idx="247">
                  <c:v>28702.5625</c:v>
                </c:pt>
                <c:pt idx="248">
                  <c:v>28733</c:v>
                </c:pt>
                <c:pt idx="249">
                  <c:v>28763.4375</c:v>
                </c:pt>
                <c:pt idx="250">
                  <c:v>28793.875</c:v>
                </c:pt>
                <c:pt idx="251">
                  <c:v>28824.3125</c:v>
                </c:pt>
                <c:pt idx="252">
                  <c:v>28854.75</c:v>
                </c:pt>
                <c:pt idx="253">
                  <c:v>28885.1875</c:v>
                </c:pt>
                <c:pt idx="254">
                  <c:v>28915.625</c:v>
                </c:pt>
                <c:pt idx="255">
                  <c:v>28946.0625</c:v>
                </c:pt>
                <c:pt idx="256">
                  <c:v>28976.5</c:v>
                </c:pt>
                <c:pt idx="257">
                  <c:v>29006.9375</c:v>
                </c:pt>
                <c:pt idx="258">
                  <c:v>29037.375</c:v>
                </c:pt>
                <c:pt idx="259">
                  <c:v>29067.8125</c:v>
                </c:pt>
                <c:pt idx="260">
                  <c:v>29098.25</c:v>
                </c:pt>
                <c:pt idx="261">
                  <c:v>29128.6875</c:v>
                </c:pt>
                <c:pt idx="262">
                  <c:v>29159.125</c:v>
                </c:pt>
                <c:pt idx="263">
                  <c:v>29189.5625</c:v>
                </c:pt>
                <c:pt idx="264">
                  <c:v>29220</c:v>
                </c:pt>
                <c:pt idx="265">
                  <c:v>29250.4375</c:v>
                </c:pt>
                <c:pt idx="266">
                  <c:v>29280.875</c:v>
                </c:pt>
                <c:pt idx="267">
                  <c:v>29311.3125</c:v>
                </c:pt>
                <c:pt idx="268">
                  <c:v>29341.75</c:v>
                </c:pt>
                <c:pt idx="269">
                  <c:v>29372.1875</c:v>
                </c:pt>
                <c:pt idx="270">
                  <c:v>29402.625</c:v>
                </c:pt>
                <c:pt idx="271">
                  <c:v>29433.0625</c:v>
                </c:pt>
                <c:pt idx="272">
                  <c:v>29463.5</c:v>
                </c:pt>
                <c:pt idx="273">
                  <c:v>29493.9375</c:v>
                </c:pt>
                <c:pt idx="274">
                  <c:v>29524.375</c:v>
                </c:pt>
                <c:pt idx="275">
                  <c:v>29554.8125</c:v>
                </c:pt>
                <c:pt idx="276">
                  <c:v>29585.25</c:v>
                </c:pt>
                <c:pt idx="277">
                  <c:v>29615.6875</c:v>
                </c:pt>
                <c:pt idx="278">
                  <c:v>29646.125</c:v>
                </c:pt>
                <c:pt idx="279">
                  <c:v>29676.5625</c:v>
                </c:pt>
                <c:pt idx="280">
                  <c:v>29707</c:v>
                </c:pt>
                <c:pt idx="281">
                  <c:v>29737.4375</c:v>
                </c:pt>
                <c:pt idx="282">
                  <c:v>29767.875</c:v>
                </c:pt>
                <c:pt idx="283">
                  <c:v>29798.3125</c:v>
                </c:pt>
                <c:pt idx="284">
                  <c:v>29828.75</c:v>
                </c:pt>
                <c:pt idx="285">
                  <c:v>29859.1875</c:v>
                </c:pt>
                <c:pt idx="286">
                  <c:v>29889.625</c:v>
                </c:pt>
                <c:pt idx="287">
                  <c:v>29920.0625</c:v>
                </c:pt>
                <c:pt idx="288">
                  <c:v>29950.5</c:v>
                </c:pt>
                <c:pt idx="289">
                  <c:v>29980.9375</c:v>
                </c:pt>
                <c:pt idx="290">
                  <c:v>30011.375</c:v>
                </c:pt>
                <c:pt idx="291">
                  <c:v>30041.8125</c:v>
                </c:pt>
                <c:pt idx="292">
                  <c:v>30072.25</c:v>
                </c:pt>
                <c:pt idx="293">
                  <c:v>30102.6875</c:v>
                </c:pt>
                <c:pt idx="294">
                  <c:v>30133.125</c:v>
                </c:pt>
                <c:pt idx="295">
                  <c:v>30163.5625</c:v>
                </c:pt>
                <c:pt idx="296">
                  <c:v>30194</c:v>
                </c:pt>
                <c:pt idx="297">
                  <c:v>30224.4375</c:v>
                </c:pt>
                <c:pt idx="298">
                  <c:v>30254.875</c:v>
                </c:pt>
                <c:pt idx="299">
                  <c:v>30285.3125</c:v>
                </c:pt>
                <c:pt idx="300">
                  <c:v>30315.75</c:v>
                </c:pt>
                <c:pt idx="301">
                  <c:v>30346.1875</c:v>
                </c:pt>
                <c:pt idx="302">
                  <c:v>30376.625</c:v>
                </c:pt>
                <c:pt idx="303">
                  <c:v>30407.0625</c:v>
                </c:pt>
                <c:pt idx="304">
                  <c:v>30437.5</c:v>
                </c:pt>
                <c:pt idx="305">
                  <c:v>30467.9375</c:v>
                </c:pt>
                <c:pt idx="306">
                  <c:v>30498.375</c:v>
                </c:pt>
                <c:pt idx="307">
                  <c:v>30528.8125</c:v>
                </c:pt>
                <c:pt idx="308">
                  <c:v>30559.25</c:v>
                </c:pt>
                <c:pt idx="309">
                  <c:v>30589.6875</c:v>
                </c:pt>
                <c:pt idx="310">
                  <c:v>30620.125</c:v>
                </c:pt>
                <c:pt idx="311">
                  <c:v>30650.5625</c:v>
                </c:pt>
                <c:pt idx="312">
                  <c:v>30681</c:v>
                </c:pt>
                <c:pt idx="313">
                  <c:v>30711.4375</c:v>
                </c:pt>
                <c:pt idx="314">
                  <c:v>30741.875</c:v>
                </c:pt>
                <c:pt idx="315">
                  <c:v>30772.3125</c:v>
                </c:pt>
                <c:pt idx="316">
                  <c:v>30802.75</c:v>
                </c:pt>
                <c:pt idx="317">
                  <c:v>30833.1875</c:v>
                </c:pt>
                <c:pt idx="318">
                  <c:v>30863.625</c:v>
                </c:pt>
                <c:pt idx="319">
                  <c:v>30894.0625</c:v>
                </c:pt>
                <c:pt idx="320">
                  <c:v>30924.5</c:v>
                </c:pt>
                <c:pt idx="321">
                  <c:v>30954.9375</c:v>
                </c:pt>
                <c:pt idx="322">
                  <c:v>30985.375</c:v>
                </c:pt>
                <c:pt idx="323">
                  <c:v>31015.8125</c:v>
                </c:pt>
                <c:pt idx="324">
                  <c:v>31046.25</c:v>
                </c:pt>
                <c:pt idx="325">
                  <c:v>31076.6875</c:v>
                </c:pt>
                <c:pt idx="326">
                  <c:v>31107.125</c:v>
                </c:pt>
                <c:pt idx="327">
                  <c:v>31137.5625</c:v>
                </c:pt>
                <c:pt idx="328">
                  <c:v>31168</c:v>
                </c:pt>
                <c:pt idx="329">
                  <c:v>31198.4375</c:v>
                </c:pt>
                <c:pt idx="330">
                  <c:v>31228.875</c:v>
                </c:pt>
                <c:pt idx="331">
                  <c:v>31259.3125</c:v>
                </c:pt>
                <c:pt idx="332">
                  <c:v>31289.75</c:v>
                </c:pt>
                <c:pt idx="333">
                  <c:v>31320.1875</c:v>
                </c:pt>
                <c:pt idx="334">
                  <c:v>31350.625</c:v>
                </c:pt>
                <c:pt idx="335">
                  <c:v>31381.0625</c:v>
                </c:pt>
                <c:pt idx="336">
                  <c:v>31411.5</c:v>
                </c:pt>
                <c:pt idx="337">
                  <c:v>31441.9375</c:v>
                </c:pt>
                <c:pt idx="338">
                  <c:v>31472.375</c:v>
                </c:pt>
                <c:pt idx="339">
                  <c:v>31502.8125</c:v>
                </c:pt>
                <c:pt idx="340">
                  <c:v>31533.25</c:v>
                </c:pt>
                <c:pt idx="341">
                  <c:v>31563.6875</c:v>
                </c:pt>
                <c:pt idx="342">
                  <c:v>31594.125</c:v>
                </c:pt>
                <c:pt idx="343">
                  <c:v>31624.5625</c:v>
                </c:pt>
                <c:pt idx="344">
                  <c:v>31655</c:v>
                </c:pt>
                <c:pt idx="345">
                  <c:v>31685.4375</c:v>
                </c:pt>
                <c:pt idx="346">
                  <c:v>31715.875</c:v>
                </c:pt>
                <c:pt idx="347">
                  <c:v>31746.3125</c:v>
                </c:pt>
                <c:pt idx="348">
                  <c:v>31776.75</c:v>
                </c:pt>
                <c:pt idx="349">
                  <c:v>31807.1875</c:v>
                </c:pt>
                <c:pt idx="350">
                  <c:v>31837.625</c:v>
                </c:pt>
                <c:pt idx="351">
                  <c:v>31868.0625</c:v>
                </c:pt>
                <c:pt idx="352">
                  <c:v>31898.5</c:v>
                </c:pt>
                <c:pt idx="353">
                  <c:v>31928.9375</c:v>
                </c:pt>
                <c:pt idx="354">
                  <c:v>31959.375</c:v>
                </c:pt>
                <c:pt idx="355">
                  <c:v>31989.8125</c:v>
                </c:pt>
                <c:pt idx="356">
                  <c:v>32020.25</c:v>
                </c:pt>
                <c:pt idx="357">
                  <c:v>32050.6875</c:v>
                </c:pt>
                <c:pt idx="358">
                  <c:v>32081.125</c:v>
                </c:pt>
                <c:pt idx="359">
                  <c:v>32111.5625</c:v>
                </c:pt>
                <c:pt idx="360">
                  <c:v>32142</c:v>
                </c:pt>
                <c:pt idx="361">
                  <c:v>32172.4375</c:v>
                </c:pt>
                <c:pt idx="362">
                  <c:v>32202.875</c:v>
                </c:pt>
                <c:pt idx="363">
                  <c:v>32233.3125</c:v>
                </c:pt>
                <c:pt idx="364">
                  <c:v>32263.75</c:v>
                </c:pt>
                <c:pt idx="365">
                  <c:v>32294.1875</c:v>
                </c:pt>
                <c:pt idx="366">
                  <c:v>32324.625</c:v>
                </c:pt>
                <c:pt idx="367">
                  <c:v>32355.0625</c:v>
                </c:pt>
                <c:pt idx="368">
                  <c:v>32385.5</c:v>
                </c:pt>
                <c:pt idx="369">
                  <c:v>32415.9375</c:v>
                </c:pt>
                <c:pt idx="370">
                  <c:v>32446.375</c:v>
                </c:pt>
                <c:pt idx="371">
                  <c:v>32476.8125</c:v>
                </c:pt>
                <c:pt idx="372">
                  <c:v>32507.25</c:v>
                </c:pt>
                <c:pt idx="373">
                  <c:v>32537.6875</c:v>
                </c:pt>
                <c:pt idx="374">
                  <c:v>32568.125</c:v>
                </c:pt>
                <c:pt idx="375">
                  <c:v>32598.5625</c:v>
                </c:pt>
                <c:pt idx="376">
                  <c:v>32629</c:v>
                </c:pt>
                <c:pt idx="377">
                  <c:v>32659.4375</c:v>
                </c:pt>
                <c:pt idx="378">
                  <c:v>32689.875</c:v>
                </c:pt>
                <c:pt idx="379">
                  <c:v>32720.3125</c:v>
                </c:pt>
                <c:pt idx="380">
                  <c:v>32750.75</c:v>
                </c:pt>
                <c:pt idx="381">
                  <c:v>32781.1875</c:v>
                </c:pt>
                <c:pt idx="382">
                  <c:v>32811.625</c:v>
                </c:pt>
                <c:pt idx="383">
                  <c:v>32842.0625</c:v>
                </c:pt>
                <c:pt idx="384">
                  <c:v>32872.5</c:v>
                </c:pt>
                <c:pt idx="385">
                  <c:v>32902.9375</c:v>
                </c:pt>
                <c:pt idx="386">
                  <c:v>32933.375</c:v>
                </c:pt>
                <c:pt idx="387">
                  <c:v>32963.8125</c:v>
                </c:pt>
                <c:pt idx="388">
                  <c:v>32994.25</c:v>
                </c:pt>
                <c:pt idx="389">
                  <c:v>33024.6875</c:v>
                </c:pt>
                <c:pt idx="390">
                  <c:v>33055.125</c:v>
                </c:pt>
                <c:pt idx="391">
                  <c:v>33085.5625</c:v>
                </c:pt>
                <c:pt idx="392">
                  <c:v>33116</c:v>
                </c:pt>
                <c:pt idx="393">
                  <c:v>33146.4375</c:v>
                </c:pt>
                <c:pt idx="394">
                  <c:v>33176.875</c:v>
                </c:pt>
                <c:pt idx="395">
                  <c:v>33207.3125</c:v>
                </c:pt>
                <c:pt idx="396">
                  <c:v>33237.75</c:v>
                </c:pt>
                <c:pt idx="397">
                  <c:v>33268.1875</c:v>
                </c:pt>
                <c:pt idx="398">
                  <c:v>33298.625</c:v>
                </c:pt>
                <c:pt idx="399">
                  <c:v>33329.0625</c:v>
                </c:pt>
                <c:pt idx="400">
                  <c:v>33359.5</c:v>
                </c:pt>
                <c:pt idx="401">
                  <c:v>33389.9375</c:v>
                </c:pt>
                <c:pt idx="402">
                  <c:v>33420.375</c:v>
                </c:pt>
                <c:pt idx="403">
                  <c:v>33450.8125</c:v>
                </c:pt>
                <c:pt idx="404">
                  <c:v>33481.25</c:v>
                </c:pt>
                <c:pt idx="405">
                  <c:v>33511.6875</c:v>
                </c:pt>
                <c:pt idx="406">
                  <c:v>33542.125</c:v>
                </c:pt>
                <c:pt idx="407">
                  <c:v>33572.5625</c:v>
                </c:pt>
                <c:pt idx="408">
                  <c:v>33603</c:v>
                </c:pt>
                <c:pt idx="409">
                  <c:v>33633.4375</c:v>
                </c:pt>
                <c:pt idx="410">
                  <c:v>33663.875</c:v>
                </c:pt>
                <c:pt idx="411">
                  <c:v>33694.3125</c:v>
                </c:pt>
                <c:pt idx="412">
                  <c:v>33724.75</c:v>
                </c:pt>
                <c:pt idx="413">
                  <c:v>33755.1875</c:v>
                </c:pt>
                <c:pt idx="414">
                  <c:v>33785.625</c:v>
                </c:pt>
                <c:pt idx="415">
                  <c:v>33816.0625</c:v>
                </c:pt>
                <c:pt idx="416">
                  <c:v>33846.5</c:v>
                </c:pt>
                <c:pt idx="417">
                  <c:v>33876.9375</c:v>
                </c:pt>
                <c:pt idx="418">
                  <c:v>33907.375</c:v>
                </c:pt>
                <c:pt idx="419">
                  <c:v>33937.8125</c:v>
                </c:pt>
                <c:pt idx="420">
                  <c:v>33968.25</c:v>
                </c:pt>
                <c:pt idx="421">
                  <c:v>33998.6875</c:v>
                </c:pt>
                <c:pt idx="422">
                  <c:v>34029.125</c:v>
                </c:pt>
                <c:pt idx="423">
                  <c:v>34059.5625</c:v>
                </c:pt>
                <c:pt idx="424">
                  <c:v>34090</c:v>
                </c:pt>
                <c:pt idx="425">
                  <c:v>34120.4375</c:v>
                </c:pt>
                <c:pt idx="426">
                  <c:v>34150.875</c:v>
                </c:pt>
                <c:pt idx="427">
                  <c:v>34181.3125</c:v>
                </c:pt>
                <c:pt idx="428">
                  <c:v>34211.75</c:v>
                </c:pt>
                <c:pt idx="429">
                  <c:v>34242.1875</c:v>
                </c:pt>
                <c:pt idx="430">
                  <c:v>34272.625</c:v>
                </c:pt>
                <c:pt idx="431">
                  <c:v>34303.0625</c:v>
                </c:pt>
                <c:pt idx="432">
                  <c:v>34333.5</c:v>
                </c:pt>
                <c:pt idx="433">
                  <c:v>34363.9375</c:v>
                </c:pt>
                <c:pt idx="434">
                  <c:v>34394.375</c:v>
                </c:pt>
                <c:pt idx="435">
                  <c:v>34424.8125</c:v>
                </c:pt>
                <c:pt idx="436">
                  <c:v>34455.25</c:v>
                </c:pt>
                <c:pt idx="437">
                  <c:v>34485.6875</c:v>
                </c:pt>
                <c:pt idx="438">
                  <c:v>34516.125</c:v>
                </c:pt>
                <c:pt idx="439">
                  <c:v>34546.5625</c:v>
                </c:pt>
                <c:pt idx="440">
                  <c:v>34577</c:v>
                </c:pt>
                <c:pt idx="441">
                  <c:v>34607.4375</c:v>
                </c:pt>
                <c:pt idx="442">
                  <c:v>34637.875</c:v>
                </c:pt>
                <c:pt idx="443">
                  <c:v>34668.3125</c:v>
                </c:pt>
                <c:pt idx="444">
                  <c:v>34698.75</c:v>
                </c:pt>
                <c:pt idx="445">
                  <c:v>34729.1875</c:v>
                </c:pt>
                <c:pt idx="446">
                  <c:v>34759.625</c:v>
                </c:pt>
                <c:pt idx="447">
                  <c:v>34790.0625</c:v>
                </c:pt>
                <c:pt idx="448">
                  <c:v>34820.5</c:v>
                </c:pt>
                <c:pt idx="449">
                  <c:v>34850.9375</c:v>
                </c:pt>
                <c:pt idx="450">
                  <c:v>34881.375</c:v>
                </c:pt>
                <c:pt idx="451">
                  <c:v>34911.8125</c:v>
                </c:pt>
                <c:pt idx="452">
                  <c:v>34942.25</c:v>
                </c:pt>
                <c:pt idx="453">
                  <c:v>34972.6875</c:v>
                </c:pt>
                <c:pt idx="454">
                  <c:v>35003.125</c:v>
                </c:pt>
                <c:pt idx="455">
                  <c:v>35033.5625</c:v>
                </c:pt>
                <c:pt idx="456">
                  <c:v>35064</c:v>
                </c:pt>
                <c:pt idx="457">
                  <c:v>35094.4375</c:v>
                </c:pt>
                <c:pt idx="458">
                  <c:v>35124.875</c:v>
                </c:pt>
                <c:pt idx="459">
                  <c:v>35155.3125</c:v>
                </c:pt>
                <c:pt idx="460">
                  <c:v>35185.75</c:v>
                </c:pt>
                <c:pt idx="461">
                  <c:v>35216.1875</c:v>
                </c:pt>
                <c:pt idx="462">
                  <c:v>35246.625</c:v>
                </c:pt>
                <c:pt idx="463">
                  <c:v>35277.0625</c:v>
                </c:pt>
                <c:pt idx="464">
                  <c:v>35307.5</c:v>
                </c:pt>
                <c:pt idx="465">
                  <c:v>35337.9375</c:v>
                </c:pt>
                <c:pt idx="466">
                  <c:v>35368.375</c:v>
                </c:pt>
                <c:pt idx="467">
                  <c:v>35398.8125</c:v>
                </c:pt>
                <c:pt idx="468">
                  <c:v>35429.25</c:v>
                </c:pt>
                <c:pt idx="469">
                  <c:v>35459.6875</c:v>
                </c:pt>
                <c:pt idx="470">
                  <c:v>35490.125</c:v>
                </c:pt>
                <c:pt idx="471">
                  <c:v>35520.5625</c:v>
                </c:pt>
                <c:pt idx="472">
                  <c:v>35551</c:v>
                </c:pt>
                <c:pt idx="473">
                  <c:v>35581.4375</c:v>
                </c:pt>
                <c:pt idx="474">
                  <c:v>35611.875</c:v>
                </c:pt>
                <c:pt idx="475">
                  <c:v>35642.3125</c:v>
                </c:pt>
                <c:pt idx="476">
                  <c:v>35672.75</c:v>
                </c:pt>
                <c:pt idx="477">
                  <c:v>35703.1875</c:v>
                </c:pt>
                <c:pt idx="478">
                  <c:v>35733.625</c:v>
                </c:pt>
                <c:pt idx="479">
                  <c:v>35764.0625</c:v>
                </c:pt>
                <c:pt idx="480">
                  <c:v>35794.5</c:v>
                </c:pt>
                <c:pt idx="481">
                  <c:v>35824.9375</c:v>
                </c:pt>
                <c:pt idx="482">
                  <c:v>35855.375</c:v>
                </c:pt>
                <c:pt idx="483">
                  <c:v>35885.8125</c:v>
                </c:pt>
                <c:pt idx="484">
                  <c:v>35916.25</c:v>
                </c:pt>
                <c:pt idx="485">
                  <c:v>35946.6875</c:v>
                </c:pt>
                <c:pt idx="486">
                  <c:v>35977.125</c:v>
                </c:pt>
                <c:pt idx="487">
                  <c:v>36007.5625</c:v>
                </c:pt>
                <c:pt idx="488">
                  <c:v>36038</c:v>
                </c:pt>
                <c:pt idx="489">
                  <c:v>36068.4375</c:v>
                </c:pt>
                <c:pt idx="490">
                  <c:v>36098.875</c:v>
                </c:pt>
                <c:pt idx="491">
                  <c:v>36129.3125</c:v>
                </c:pt>
                <c:pt idx="492">
                  <c:v>36159.75</c:v>
                </c:pt>
                <c:pt idx="493">
                  <c:v>36190.1875</c:v>
                </c:pt>
                <c:pt idx="494">
                  <c:v>36220.625</c:v>
                </c:pt>
                <c:pt idx="495">
                  <c:v>36251.0625</c:v>
                </c:pt>
                <c:pt idx="496">
                  <c:v>36281.5</c:v>
                </c:pt>
                <c:pt idx="497">
                  <c:v>36311.9375</c:v>
                </c:pt>
                <c:pt idx="498">
                  <c:v>36342.375</c:v>
                </c:pt>
                <c:pt idx="499">
                  <c:v>36372.8125</c:v>
                </c:pt>
                <c:pt idx="500">
                  <c:v>36403.25</c:v>
                </c:pt>
                <c:pt idx="501">
                  <c:v>36433.6875</c:v>
                </c:pt>
                <c:pt idx="502">
                  <c:v>36464.125</c:v>
                </c:pt>
                <c:pt idx="503">
                  <c:v>36494.5625</c:v>
                </c:pt>
                <c:pt idx="504">
                  <c:v>36525</c:v>
                </c:pt>
                <c:pt idx="505">
                  <c:v>36555.4375</c:v>
                </c:pt>
                <c:pt idx="506">
                  <c:v>36585.875</c:v>
                </c:pt>
                <c:pt idx="507">
                  <c:v>36616.3125</c:v>
                </c:pt>
                <c:pt idx="508">
                  <c:v>36646.75</c:v>
                </c:pt>
                <c:pt idx="509">
                  <c:v>36677.1875</c:v>
                </c:pt>
                <c:pt idx="510">
                  <c:v>36707.625</c:v>
                </c:pt>
                <c:pt idx="511">
                  <c:v>36738.0625</c:v>
                </c:pt>
                <c:pt idx="512">
                  <c:v>36768.5</c:v>
                </c:pt>
                <c:pt idx="513">
                  <c:v>36798.9375</c:v>
                </c:pt>
                <c:pt idx="514">
                  <c:v>36829.375</c:v>
                </c:pt>
                <c:pt idx="515">
                  <c:v>36859.8125</c:v>
                </c:pt>
                <c:pt idx="516">
                  <c:v>36890.25</c:v>
                </c:pt>
                <c:pt idx="517">
                  <c:v>36920.6875</c:v>
                </c:pt>
                <c:pt idx="518">
                  <c:v>36951.125</c:v>
                </c:pt>
                <c:pt idx="519">
                  <c:v>36981.5625</c:v>
                </c:pt>
                <c:pt idx="520">
                  <c:v>37012</c:v>
                </c:pt>
                <c:pt idx="521">
                  <c:v>37042.4375</c:v>
                </c:pt>
                <c:pt idx="522">
                  <c:v>37072.875</c:v>
                </c:pt>
                <c:pt idx="523">
                  <c:v>37103.3125</c:v>
                </c:pt>
                <c:pt idx="524">
                  <c:v>37133.75</c:v>
                </c:pt>
                <c:pt idx="525">
                  <c:v>37164.1875</c:v>
                </c:pt>
                <c:pt idx="526">
                  <c:v>37194.625</c:v>
                </c:pt>
                <c:pt idx="527">
                  <c:v>37225.0625</c:v>
                </c:pt>
                <c:pt idx="528">
                  <c:v>37255.5</c:v>
                </c:pt>
                <c:pt idx="529">
                  <c:v>37285.9375</c:v>
                </c:pt>
                <c:pt idx="530">
                  <c:v>37316.375</c:v>
                </c:pt>
                <c:pt idx="531">
                  <c:v>37346.8125</c:v>
                </c:pt>
                <c:pt idx="532">
                  <c:v>37377.25</c:v>
                </c:pt>
                <c:pt idx="533">
                  <c:v>37407.6875</c:v>
                </c:pt>
                <c:pt idx="534">
                  <c:v>37438.125</c:v>
                </c:pt>
                <c:pt idx="535">
                  <c:v>37468.5625</c:v>
                </c:pt>
                <c:pt idx="536">
                  <c:v>37499</c:v>
                </c:pt>
                <c:pt idx="537">
                  <c:v>37529.4375</c:v>
                </c:pt>
                <c:pt idx="538">
                  <c:v>37559.875</c:v>
                </c:pt>
                <c:pt idx="539">
                  <c:v>37590.3125</c:v>
                </c:pt>
                <c:pt idx="540">
                  <c:v>37620.75</c:v>
                </c:pt>
                <c:pt idx="541">
                  <c:v>37651.1875</c:v>
                </c:pt>
                <c:pt idx="542">
                  <c:v>37681.625</c:v>
                </c:pt>
                <c:pt idx="543">
                  <c:v>37712.0625</c:v>
                </c:pt>
                <c:pt idx="544">
                  <c:v>37742.5</c:v>
                </c:pt>
                <c:pt idx="545">
                  <c:v>37772.9375</c:v>
                </c:pt>
                <c:pt idx="546">
                  <c:v>37803.375</c:v>
                </c:pt>
                <c:pt idx="547">
                  <c:v>37833.8125</c:v>
                </c:pt>
                <c:pt idx="548">
                  <c:v>37864.25</c:v>
                </c:pt>
                <c:pt idx="549">
                  <c:v>37894.6875</c:v>
                </c:pt>
                <c:pt idx="550">
                  <c:v>37925.125</c:v>
                </c:pt>
                <c:pt idx="551">
                  <c:v>37955.5625</c:v>
                </c:pt>
                <c:pt idx="552">
                  <c:v>37986</c:v>
                </c:pt>
                <c:pt idx="553">
                  <c:v>38016.4375</c:v>
                </c:pt>
                <c:pt idx="554">
                  <c:v>38046.875</c:v>
                </c:pt>
                <c:pt idx="555">
                  <c:v>38077.3125</c:v>
                </c:pt>
                <c:pt idx="556">
                  <c:v>38107.75</c:v>
                </c:pt>
                <c:pt idx="557">
                  <c:v>38138.1875</c:v>
                </c:pt>
                <c:pt idx="558">
                  <c:v>38168.625</c:v>
                </c:pt>
                <c:pt idx="559">
                  <c:v>38199.0625</c:v>
                </c:pt>
                <c:pt idx="560">
                  <c:v>38229.5</c:v>
                </c:pt>
                <c:pt idx="561">
                  <c:v>38259.9375</c:v>
                </c:pt>
                <c:pt idx="562">
                  <c:v>38290.375</c:v>
                </c:pt>
                <c:pt idx="563">
                  <c:v>38320.8125</c:v>
                </c:pt>
                <c:pt idx="564">
                  <c:v>38351.25</c:v>
                </c:pt>
                <c:pt idx="565">
                  <c:v>38381.6875</c:v>
                </c:pt>
                <c:pt idx="566">
                  <c:v>38412.125</c:v>
                </c:pt>
                <c:pt idx="567">
                  <c:v>38442.5625</c:v>
                </c:pt>
                <c:pt idx="568">
                  <c:v>38473</c:v>
                </c:pt>
                <c:pt idx="569">
                  <c:v>38503.4375</c:v>
                </c:pt>
                <c:pt idx="570">
                  <c:v>38533.875</c:v>
                </c:pt>
                <c:pt idx="571">
                  <c:v>38564.3125</c:v>
                </c:pt>
                <c:pt idx="572">
                  <c:v>38594.75</c:v>
                </c:pt>
                <c:pt idx="573">
                  <c:v>38625.1875</c:v>
                </c:pt>
                <c:pt idx="574">
                  <c:v>38655.625</c:v>
                </c:pt>
                <c:pt idx="575">
                  <c:v>38686.0625</c:v>
                </c:pt>
                <c:pt idx="576">
                  <c:v>38716.5</c:v>
                </c:pt>
                <c:pt idx="577">
                  <c:v>38746.9375</c:v>
                </c:pt>
                <c:pt idx="578">
                  <c:v>38777.375</c:v>
                </c:pt>
                <c:pt idx="579">
                  <c:v>38807.8125</c:v>
                </c:pt>
                <c:pt idx="580">
                  <c:v>38838.25</c:v>
                </c:pt>
                <c:pt idx="581">
                  <c:v>38868.6875</c:v>
                </c:pt>
                <c:pt idx="582">
                  <c:v>38899.125</c:v>
                </c:pt>
                <c:pt idx="583">
                  <c:v>38929.5625</c:v>
                </c:pt>
                <c:pt idx="584">
                  <c:v>38960</c:v>
                </c:pt>
                <c:pt idx="585">
                  <c:v>38990.4375</c:v>
                </c:pt>
                <c:pt idx="586">
                  <c:v>39020.875</c:v>
                </c:pt>
                <c:pt idx="587">
                  <c:v>39051.3125</c:v>
                </c:pt>
                <c:pt idx="588">
                  <c:v>39081.75</c:v>
                </c:pt>
                <c:pt idx="589">
                  <c:v>39112.1875</c:v>
                </c:pt>
                <c:pt idx="590">
                  <c:v>39142.625</c:v>
                </c:pt>
                <c:pt idx="591">
                  <c:v>39173.0625</c:v>
                </c:pt>
                <c:pt idx="592">
                  <c:v>39203.5</c:v>
                </c:pt>
                <c:pt idx="593">
                  <c:v>39233.9375</c:v>
                </c:pt>
                <c:pt idx="594">
                  <c:v>39264.375</c:v>
                </c:pt>
                <c:pt idx="595">
                  <c:v>39294.8125</c:v>
                </c:pt>
                <c:pt idx="596">
                  <c:v>39325.25</c:v>
                </c:pt>
                <c:pt idx="597">
                  <c:v>39355.6875</c:v>
                </c:pt>
                <c:pt idx="598">
                  <c:v>39386.125</c:v>
                </c:pt>
                <c:pt idx="599">
                  <c:v>39416.5625</c:v>
                </c:pt>
                <c:pt idx="600">
                  <c:v>39447</c:v>
                </c:pt>
              </c:numCache>
            </c:numRef>
          </c:xVal>
          <c:yVal>
            <c:numRef>
              <c:f>Impacts_RS_wells_scenario_1_bgw!$AH$218:$AH$818</c:f>
              <c:numCache>
                <c:formatCode>General</c:formatCode>
                <c:ptCount val="601"/>
                <c:pt idx="0">
                  <c:v>0</c:v>
                </c:pt>
                <c:pt idx="1">
                  <c:v>0.99009924760609092</c:v>
                </c:pt>
                <c:pt idx="2">
                  <c:v>0.99009924760609092</c:v>
                </c:pt>
                <c:pt idx="3">
                  <c:v>0.99009924760609092</c:v>
                </c:pt>
                <c:pt idx="4">
                  <c:v>0.99009924760609092</c:v>
                </c:pt>
                <c:pt idx="5">
                  <c:v>0.99009924760609092</c:v>
                </c:pt>
                <c:pt idx="6">
                  <c:v>0.99009924760609092</c:v>
                </c:pt>
                <c:pt idx="7">
                  <c:v>0.99009924760609092</c:v>
                </c:pt>
                <c:pt idx="8">
                  <c:v>0.99009924760609092</c:v>
                </c:pt>
                <c:pt idx="9">
                  <c:v>0.99009924760609092</c:v>
                </c:pt>
                <c:pt idx="10">
                  <c:v>0.99009924760609092</c:v>
                </c:pt>
                <c:pt idx="11">
                  <c:v>0.99009924760609092</c:v>
                </c:pt>
                <c:pt idx="12">
                  <c:v>0.99009924760609092</c:v>
                </c:pt>
                <c:pt idx="13">
                  <c:v>0.99643243001779125</c:v>
                </c:pt>
                <c:pt idx="14">
                  <c:v>0.99643243001779125</c:v>
                </c:pt>
                <c:pt idx="15">
                  <c:v>0.99643243001779125</c:v>
                </c:pt>
                <c:pt idx="16">
                  <c:v>0.99643243001779125</c:v>
                </c:pt>
                <c:pt idx="17">
                  <c:v>0.99643243001779125</c:v>
                </c:pt>
                <c:pt idx="18">
                  <c:v>0.99643243001779125</c:v>
                </c:pt>
                <c:pt idx="19">
                  <c:v>0.99643243001779125</c:v>
                </c:pt>
                <c:pt idx="20">
                  <c:v>0.99643243001779125</c:v>
                </c:pt>
                <c:pt idx="21">
                  <c:v>0.99643243001779125</c:v>
                </c:pt>
                <c:pt idx="22">
                  <c:v>0.99643243001779125</c:v>
                </c:pt>
                <c:pt idx="23">
                  <c:v>0.99643243001779125</c:v>
                </c:pt>
                <c:pt idx="24">
                  <c:v>0.99643243001779125</c:v>
                </c:pt>
                <c:pt idx="25">
                  <c:v>1.000814080122767</c:v>
                </c:pt>
                <c:pt idx="26">
                  <c:v>1.000814080122767</c:v>
                </c:pt>
                <c:pt idx="27">
                  <c:v>1.000814080122767</c:v>
                </c:pt>
                <c:pt idx="28">
                  <c:v>1.000814080122767</c:v>
                </c:pt>
                <c:pt idx="29">
                  <c:v>1.000814080122767</c:v>
                </c:pt>
                <c:pt idx="30">
                  <c:v>1.000814080122767</c:v>
                </c:pt>
                <c:pt idx="31">
                  <c:v>1.000814080122767</c:v>
                </c:pt>
                <c:pt idx="32">
                  <c:v>1.000814080122767</c:v>
                </c:pt>
                <c:pt idx="33">
                  <c:v>1.000814080122767</c:v>
                </c:pt>
                <c:pt idx="34">
                  <c:v>1.000814080122767</c:v>
                </c:pt>
                <c:pt idx="35">
                  <c:v>1.000814080122767</c:v>
                </c:pt>
                <c:pt idx="36">
                  <c:v>1.000814080122767</c:v>
                </c:pt>
                <c:pt idx="37">
                  <c:v>0.97660243724505991</c:v>
                </c:pt>
                <c:pt idx="38">
                  <c:v>0.97660243724505991</c:v>
                </c:pt>
                <c:pt idx="39">
                  <c:v>0.97660243724505991</c:v>
                </c:pt>
                <c:pt idx="40">
                  <c:v>0.97660243724505991</c:v>
                </c:pt>
                <c:pt idx="41">
                  <c:v>0.97660243724505991</c:v>
                </c:pt>
                <c:pt idx="42">
                  <c:v>0.97660243724505991</c:v>
                </c:pt>
                <c:pt idx="43">
                  <c:v>0.97660243724505991</c:v>
                </c:pt>
                <c:pt idx="44">
                  <c:v>0.97660243724505991</c:v>
                </c:pt>
                <c:pt idx="45">
                  <c:v>0.97660243724505991</c:v>
                </c:pt>
                <c:pt idx="46">
                  <c:v>0.97660243724505991</c:v>
                </c:pt>
                <c:pt idx="47">
                  <c:v>0.97660243724505991</c:v>
                </c:pt>
                <c:pt idx="48">
                  <c:v>0.97660243724505991</c:v>
                </c:pt>
                <c:pt idx="49">
                  <c:v>0.95577491668901626</c:v>
                </c:pt>
                <c:pt idx="50">
                  <c:v>0.95577491668901626</c:v>
                </c:pt>
                <c:pt idx="51">
                  <c:v>0.95577491668901626</c:v>
                </c:pt>
                <c:pt idx="52">
                  <c:v>0.95577491668901626</c:v>
                </c:pt>
                <c:pt idx="53">
                  <c:v>0.95577491668901626</c:v>
                </c:pt>
                <c:pt idx="54">
                  <c:v>0.95577491668901626</c:v>
                </c:pt>
                <c:pt idx="55">
                  <c:v>0.95577491668901626</c:v>
                </c:pt>
                <c:pt idx="56">
                  <c:v>0.95577491668901626</c:v>
                </c:pt>
                <c:pt idx="57">
                  <c:v>0.95577491668901626</c:v>
                </c:pt>
                <c:pt idx="58">
                  <c:v>0.95577491668901626</c:v>
                </c:pt>
                <c:pt idx="59">
                  <c:v>0.95577491668901626</c:v>
                </c:pt>
                <c:pt idx="60">
                  <c:v>0.95577491668901626</c:v>
                </c:pt>
                <c:pt idx="61">
                  <c:v>0.98921086325856866</c:v>
                </c:pt>
                <c:pt idx="62">
                  <c:v>0.98921086325856866</c:v>
                </c:pt>
                <c:pt idx="63">
                  <c:v>0.98921086325856866</c:v>
                </c:pt>
                <c:pt idx="64">
                  <c:v>0.98921086325856866</c:v>
                </c:pt>
                <c:pt idx="65">
                  <c:v>0.98921086325856866</c:v>
                </c:pt>
                <c:pt idx="66">
                  <c:v>0.98921086325856866</c:v>
                </c:pt>
                <c:pt idx="67">
                  <c:v>0.98921086325856866</c:v>
                </c:pt>
                <c:pt idx="68">
                  <c:v>0.98921086325856866</c:v>
                </c:pt>
                <c:pt idx="69">
                  <c:v>0.98921086325856866</c:v>
                </c:pt>
                <c:pt idx="70">
                  <c:v>0.98921086325856866</c:v>
                </c:pt>
                <c:pt idx="71">
                  <c:v>0.98921086325856866</c:v>
                </c:pt>
                <c:pt idx="72">
                  <c:v>0.98921086325856866</c:v>
                </c:pt>
                <c:pt idx="73">
                  <c:v>0.82804405853573837</c:v>
                </c:pt>
                <c:pt idx="74">
                  <c:v>0.82804405853573837</c:v>
                </c:pt>
                <c:pt idx="75">
                  <c:v>0.82804405853573837</c:v>
                </c:pt>
                <c:pt idx="76">
                  <c:v>0.82804405853573837</c:v>
                </c:pt>
                <c:pt idx="77">
                  <c:v>0.82804405853573837</c:v>
                </c:pt>
                <c:pt idx="78">
                  <c:v>0.82804405853573837</c:v>
                </c:pt>
                <c:pt idx="79">
                  <c:v>0.82804405853573837</c:v>
                </c:pt>
                <c:pt idx="80">
                  <c:v>0.82804405853573837</c:v>
                </c:pt>
                <c:pt idx="81">
                  <c:v>0.82804405853573837</c:v>
                </c:pt>
                <c:pt idx="82">
                  <c:v>0.82804405853573837</c:v>
                </c:pt>
                <c:pt idx="83">
                  <c:v>0.82804405853573837</c:v>
                </c:pt>
                <c:pt idx="84">
                  <c:v>0.82804405853573837</c:v>
                </c:pt>
                <c:pt idx="85">
                  <c:v>0.95178145223608801</c:v>
                </c:pt>
                <c:pt idx="86">
                  <c:v>0.95178145223608801</c:v>
                </c:pt>
                <c:pt idx="87">
                  <c:v>0.95178145223608801</c:v>
                </c:pt>
                <c:pt idx="88">
                  <c:v>0.95178145223608801</c:v>
                </c:pt>
                <c:pt idx="89">
                  <c:v>0.95178145223608801</c:v>
                </c:pt>
                <c:pt idx="90">
                  <c:v>0.95178145223608801</c:v>
                </c:pt>
                <c:pt idx="91">
                  <c:v>0.95178145223608801</c:v>
                </c:pt>
                <c:pt idx="92">
                  <c:v>0.95178145223608801</c:v>
                </c:pt>
                <c:pt idx="93">
                  <c:v>0.95178145223608801</c:v>
                </c:pt>
                <c:pt idx="94">
                  <c:v>0.95178145223608801</c:v>
                </c:pt>
                <c:pt idx="95">
                  <c:v>0.95178145223608801</c:v>
                </c:pt>
                <c:pt idx="96">
                  <c:v>0.95178145223608801</c:v>
                </c:pt>
                <c:pt idx="97">
                  <c:v>0.97196446195928143</c:v>
                </c:pt>
                <c:pt idx="98">
                  <c:v>0.97196446195928143</c:v>
                </c:pt>
                <c:pt idx="99">
                  <c:v>0.97196446195928143</c:v>
                </c:pt>
                <c:pt idx="100">
                  <c:v>0.97196446195928143</c:v>
                </c:pt>
                <c:pt idx="101">
                  <c:v>0.97196446195928143</c:v>
                </c:pt>
                <c:pt idx="102">
                  <c:v>0.97196446195928143</c:v>
                </c:pt>
                <c:pt idx="103">
                  <c:v>0.97196446195928143</c:v>
                </c:pt>
                <c:pt idx="104">
                  <c:v>0.97196446195928143</c:v>
                </c:pt>
                <c:pt idx="105">
                  <c:v>0.97196446195928143</c:v>
                </c:pt>
                <c:pt idx="106">
                  <c:v>0.97196446195928143</c:v>
                </c:pt>
                <c:pt idx="107">
                  <c:v>0.97196446195928143</c:v>
                </c:pt>
                <c:pt idx="108">
                  <c:v>0.97196446195928143</c:v>
                </c:pt>
                <c:pt idx="109">
                  <c:v>0.91748029381620155</c:v>
                </c:pt>
                <c:pt idx="110">
                  <c:v>0.91748029381620155</c:v>
                </c:pt>
                <c:pt idx="111">
                  <c:v>0.91748029381620155</c:v>
                </c:pt>
                <c:pt idx="112">
                  <c:v>0.91748029381620155</c:v>
                </c:pt>
                <c:pt idx="113">
                  <c:v>0.91748029381620155</c:v>
                </c:pt>
                <c:pt idx="114">
                  <c:v>0.91748029381620155</c:v>
                </c:pt>
                <c:pt idx="115">
                  <c:v>0.91748029381620155</c:v>
                </c:pt>
                <c:pt idx="116">
                  <c:v>0.91748029381620155</c:v>
                </c:pt>
                <c:pt idx="117">
                  <c:v>0.91748029381620155</c:v>
                </c:pt>
                <c:pt idx="118">
                  <c:v>0.91748029381620155</c:v>
                </c:pt>
                <c:pt idx="119">
                  <c:v>0.91748029381620155</c:v>
                </c:pt>
                <c:pt idx="120">
                  <c:v>0.91748029381620155</c:v>
                </c:pt>
                <c:pt idx="121">
                  <c:v>0.91562594431250977</c:v>
                </c:pt>
                <c:pt idx="122">
                  <c:v>0.91562594431250977</c:v>
                </c:pt>
                <c:pt idx="123">
                  <c:v>0.91562594431250977</c:v>
                </c:pt>
                <c:pt idx="124">
                  <c:v>0.91562594431250977</c:v>
                </c:pt>
                <c:pt idx="125">
                  <c:v>0.91562594431250977</c:v>
                </c:pt>
                <c:pt idx="126">
                  <c:v>0.91562594431250977</c:v>
                </c:pt>
                <c:pt idx="127">
                  <c:v>0.91562594431250977</c:v>
                </c:pt>
                <c:pt idx="128">
                  <c:v>0.91562594431250977</c:v>
                </c:pt>
                <c:pt idx="129">
                  <c:v>0.91562594431250977</c:v>
                </c:pt>
                <c:pt idx="130">
                  <c:v>0.91562594431250977</c:v>
                </c:pt>
                <c:pt idx="131">
                  <c:v>0.91562594431250977</c:v>
                </c:pt>
                <c:pt idx="132">
                  <c:v>0.91562594431250977</c:v>
                </c:pt>
                <c:pt idx="133">
                  <c:v>0.91204771231494119</c:v>
                </c:pt>
                <c:pt idx="134">
                  <c:v>0.91204771231494119</c:v>
                </c:pt>
                <c:pt idx="135">
                  <c:v>0.91204771231494119</c:v>
                </c:pt>
                <c:pt idx="136">
                  <c:v>0.91204771231494119</c:v>
                </c:pt>
                <c:pt idx="137">
                  <c:v>0.91204771231494119</c:v>
                </c:pt>
                <c:pt idx="138">
                  <c:v>0.91204771231494119</c:v>
                </c:pt>
                <c:pt idx="139">
                  <c:v>0.91204771231494119</c:v>
                </c:pt>
                <c:pt idx="140">
                  <c:v>0.91204771231494119</c:v>
                </c:pt>
                <c:pt idx="141">
                  <c:v>0.91204771231494119</c:v>
                </c:pt>
                <c:pt idx="142">
                  <c:v>0.91204771231494119</c:v>
                </c:pt>
                <c:pt idx="143">
                  <c:v>0.91204771231494119</c:v>
                </c:pt>
                <c:pt idx="144">
                  <c:v>0.91204771231494119</c:v>
                </c:pt>
                <c:pt idx="145">
                  <c:v>0.91021330669870326</c:v>
                </c:pt>
                <c:pt idx="146">
                  <c:v>0.91021330669870326</c:v>
                </c:pt>
                <c:pt idx="147">
                  <c:v>0.91021330669870326</c:v>
                </c:pt>
                <c:pt idx="148">
                  <c:v>0.91021330669870326</c:v>
                </c:pt>
                <c:pt idx="149">
                  <c:v>0.91021330669870326</c:v>
                </c:pt>
                <c:pt idx="150">
                  <c:v>0.91021330669870326</c:v>
                </c:pt>
                <c:pt idx="151">
                  <c:v>0.91021330669870326</c:v>
                </c:pt>
                <c:pt idx="152">
                  <c:v>0.91021330669870326</c:v>
                </c:pt>
                <c:pt idx="153">
                  <c:v>0.91021330669870326</c:v>
                </c:pt>
                <c:pt idx="154">
                  <c:v>0.91021330669870326</c:v>
                </c:pt>
                <c:pt idx="155">
                  <c:v>0.91021330669870326</c:v>
                </c:pt>
                <c:pt idx="156">
                  <c:v>0.91021330669870326</c:v>
                </c:pt>
                <c:pt idx="157">
                  <c:v>0.92963896025528026</c:v>
                </c:pt>
                <c:pt idx="158">
                  <c:v>0.92963896025528026</c:v>
                </c:pt>
                <c:pt idx="159">
                  <c:v>0.92963896025528026</c:v>
                </c:pt>
                <c:pt idx="160">
                  <c:v>0.92963896025528026</c:v>
                </c:pt>
                <c:pt idx="161">
                  <c:v>0.92963896025528026</c:v>
                </c:pt>
                <c:pt idx="162">
                  <c:v>0.92963896025528026</c:v>
                </c:pt>
                <c:pt idx="163">
                  <c:v>0.92963896025528026</c:v>
                </c:pt>
                <c:pt idx="164">
                  <c:v>0.92963896025528026</c:v>
                </c:pt>
                <c:pt idx="165">
                  <c:v>0.92963896025528026</c:v>
                </c:pt>
                <c:pt idx="166">
                  <c:v>0.92963896025528026</c:v>
                </c:pt>
                <c:pt idx="167">
                  <c:v>0.92963896025528026</c:v>
                </c:pt>
                <c:pt idx="168">
                  <c:v>0.92963896025528026</c:v>
                </c:pt>
                <c:pt idx="169">
                  <c:v>0.89228106331328538</c:v>
                </c:pt>
                <c:pt idx="170">
                  <c:v>0.89228106331328538</c:v>
                </c:pt>
                <c:pt idx="171">
                  <c:v>0.89228106331328538</c:v>
                </c:pt>
                <c:pt idx="172">
                  <c:v>0.89228106331328538</c:v>
                </c:pt>
                <c:pt idx="173">
                  <c:v>0.89228106331328538</c:v>
                </c:pt>
                <c:pt idx="174">
                  <c:v>0.89228106331328538</c:v>
                </c:pt>
                <c:pt idx="175">
                  <c:v>0.89228106331328538</c:v>
                </c:pt>
                <c:pt idx="176">
                  <c:v>0.89228106331328538</c:v>
                </c:pt>
                <c:pt idx="177">
                  <c:v>0.89228106331328538</c:v>
                </c:pt>
                <c:pt idx="178">
                  <c:v>0.89228106331328538</c:v>
                </c:pt>
                <c:pt idx="179">
                  <c:v>0.89228106331328538</c:v>
                </c:pt>
                <c:pt idx="180">
                  <c:v>0.89228106331328538</c:v>
                </c:pt>
                <c:pt idx="181">
                  <c:v>0.8767820737360259</c:v>
                </c:pt>
                <c:pt idx="182">
                  <c:v>0.8767820737360259</c:v>
                </c:pt>
                <c:pt idx="183">
                  <c:v>0.8767820737360259</c:v>
                </c:pt>
                <c:pt idx="184">
                  <c:v>0.8767820737360259</c:v>
                </c:pt>
                <c:pt idx="185">
                  <c:v>0.8767820737360259</c:v>
                </c:pt>
                <c:pt idx="186">
                  <c:v>0.8767820737360259</c:v>
                </c:pt>
                <c:pt idx="187">
                  <c:v>0.8767820737360259</c:v>
                </c:pt>
                <c:pt idx="188">
                  <c:v>0.8767820737360259</c:v>
                </c:pt>
                <c:pt idx="189">
                  <c:v>0.8767820737360259</c:v>
                </c:pt>
                <c:pt idx="190">
                  <c:v>0.8767820737360259</c:v>
                </c:pt>
                <c:pt idx="191">
                  <c:v>0.8767820737360259</c:v>
                </c:pt>
                <c:pt idx="192">
                  <c:v>0.8767820737360259</c:v>
                </c:pt>
                <c:pt idx="193">
                  <c:v>0.86919530403853751</c:v>
                </c:pt>
                <c:pt idx="194">
                  <c:v>0.86919530403853751</c:v>
                </c:pt>
                <c:pt idx="195">
                  <c:v>0.86919530403853751</c:v>
                </c:pt>
                <c:pt idx="196">
                  <c:v>0.86919530403853751</c:v>
                </c:pt>
                <c:pt idx="197">
                  <c:v>0.86919530403853751</c:v>
                </c:pt>
                <c:pt idx="198">
                  <c:v>0.86919530403853751</c:v>
                </c:pt>
                <c:pt idx="199">
                  <c:v>0.86919530403853751</c:v>
                </c:pt>
                <c:pt idx="200">
                  <c:v>0.86919530403853751</c:v>
                </c:pt>
                <c:pt idx="201">
                  <c:v>0.86919530403853751</c:v>
                </c:pt>
                <c:pt idx="202">
                  <c:v>0.86919530403853751</c:v>
                </c:pt>
                <c:pt idx="203">
                  <c:v>0.86919530403853751</c:v>
                </c:pt>
                <c:pt idx="204">
                  <c:v>0.86919530403853751</c:v>
                </c:pt>
                <c:pt idx="205">
                  <c:v>0.8979020443186978</c:v>
                </c:pt>
                <c:pt idx="206">
                  <c:v>0.8979020443186978</c:v>
                </c:pt>
                <c:pt idx="207">
                  <c:v>0.8979020443186978</c:v>
                </c:pt>
                <c:pt idx="208">
                  <c:v>0.8979020443186978</c:v>
                </c:pt>
                <c:pt idx="209">
                  <c:v>0.8979020443186978</c:v>
                </c:pt>
                <c:pt idx="210">
                  <c:v>0.8979020443186978</c:v>
                </c:pt>
                <c:pt idx="211">
                  <c:v>0.8979020443186978</c:v>
                </c:pt>
                <c:pt idx="212">
                  <c:v>0.8979020443186978</c:v>
                </c:pt>
                <c:pt idx="213">
                  <c:v>0.8979020443186978</c:v>
                </c:pt>
                <c:pt idx="214">
                  <c:v>0.8979020443186978</c:v>
                </c:pt>
                <c:pt idx="215">
                  <c:v>0.8979020443186978</c:v>
                </c:pt>
                <c:pt idx="216">
                  <c:v>0.8979020443186978</c:v>
                </c:pt>
                <c:pt idx="217">
                  <c:v>0.94645032162536336</c:v>
                </c:pt>
                <c:pt idx="218">
                  <c:v>0.94645032162536336</c:v>
                </c:pt>
                <c:pt idx="219">
                  <c:v>0.94645032162536336</c:v>
                </c:pt>
                <c:pt idx="220">
                  <c:v>0.94645032162536336</c:v>
                </c:pt>
                <c:pt idx="221">
                  <c:v>0.94645032162536336</c:v>
                </c:pt>
                <c:pt idx="222">
                  <c:v>0.94645032162536336</c:v>
                </c:pt>
                <c:pt idx="223">
                  <c:v>0.94645032162536336</c:v>
                </c:pt>
                <c:pt idx="224">
                  <c:v>0.94645032162536336</c:v>
                </c:pt>
                <c:pt idx="225">
                  <c:v>0.94645032162536336</c:v>
                </c:pt>
                <c:pt idx="226">
                  <c:v>0.94645032162536336</c:v>
                </c:pt>
                <c:pt idx="227">
                  <c:v>0.94645032162536336</c:v>
                </c:pt>
                <c:pt idx="228">
                  <c:v>0.94645032162536336</c:v>
                </c:pt>
                <c:pt idx="229">
                  <c:v>0.92013239784973822</c:v>
                </c:pt>
                <c:pt idx="230">
                  <c:v>0.92013239784973822</c:v>
                </c:pt>
                <c:pt idx="231">
                  <c:v>0.92013239784973822</c:v>
                </c:pt>
                <c:pt idx="232">
                  <c:v>0.92013239784973822</c:v>
                </c:pt>
                <c:pt idx="233">
                  <c:v>0.92013239784973822</c:v>
                </c:pt>
                <c:pt idx="234">
                  <c:v>0.92013239784973822</c:v>
                </c:pt>
                <c:pt idx="235">
                  <c:v>0.92013239784973822</c:v>
                </c:pt>
                <c:pt idx="236">
                  <c:v>0.92013239784973822</c:v>
                </c:pt>
                <c:pt idx="237">
                  <c:v>0.92013239784973822</c:v>
                </c:pt>
                <c:pt idx="238">
                  <c:v>0.92013239784973822</c:v>
                </c:pt>
                <c:pt idx="239">
                  <c:v>0.92013239784973822</c:v>
                </c:pt>
                <c:pt idx="240">
                  <c:v>0.92013239784973822</c:v>
                </c:pt>
                <c:pt idx="241">
                  <c:v>0.94659121018916303</c:v>
                </c:pt>
                <c:pt idx="242">
                  <c:v>0.94659121018916303</c:v>
                </c:pt>
                <c:pt idx="243">
                  <c:v>0.94659121018916303</c:v>
                </c:pt>
                <c:pt idx="244">
                  <c:v>0.94659121018916303</c:v>
                </c:pt>
                <c:pt idx="245">
                  <c:v>0.94659121018916303</c:v>
                </c:pt>
                <c:pt idx="246">
                  <c:v>0.94659121018916303</c:v>
                </c:pt>
                <c:pt idx="247">
                  <c:v>0.94659121018916303</c:v>
                </c:pt>
                <c:pt idx="248">
                  <c:v>0.94659121018916303</c:v>
                </c:pt>
                <c:pt idx="249">
                  <c:v>0.94659121018916303</c:v>
                </c:pt>
                <c:pt idx="250">
                  <c:v>0.94659121018916303</c:v>
                </c:pt>
                <c:pt idx="251">
                  <c:v>0.94659121018916303</c:v>
                </c:pt>
                <c:pt idx="252">
                  <c:v>0.94659121018916303</c:v>
                </c:pt>
                <c:pt idx="253">
                  <c:v>0.89639798646082092</c:v>
                </c:pt>
                <c:pt idx="254">
                  <c:v>0.89639798646082092</c:v>
                </c:pt>
                <c:pt idx="255">
                  <c:v>0.89639798646082092</c:v>
                </c:pt>
                <c:pt idx="256">
                  <c:v>0.89639798646082092</c:v>
                </c:pt>
                <c:pt idx="257">
                  <c:v>0.89639798646082092</c:v>
                </c:pt>
                <c:pt idx="258">
                  <c:v>0.89639798646082092</c:v>
                </c:pt>
                <c:pt idx="259">
                  <c:v>0.89639798646082092</c:v>
                </c:pt>
                <c:pt idx="260">
                  <c:v>0.89639798646082092</c:v>
                </c:pt>
                <c:pt idx="261">
                  <c:v>0.89639798646082092</c:v>
                </c:pt>
                <c:pt idx="262">
                  <c:v>0.89639798646082092</c:v>
                </c:pt>
                <c:pt idx="263">
                  <c:v>0.89639798646082092</c:v>
                </c:pt>
                <c:pt idx="264">
                  <c:v>0.89639798646082092</c:v>
                </c:pt>
                <c:pt idx="265">
                  <c:v>0.90849387390422831</c:v>
                </c:pt>
                <c:pt idx="266">
                  <c:v>0.90849387390422831</c:v>
                </c:pt>
                <c:pt idx="267">
                  <c:v>0.90849387390422831</c:v>
                </c:pt>
                <c:pt idx="268">
                  <c:v>0.90849387390422831</c:v>
                </c:pt>
                <c:pt idx="269">
                  <c:v>0.90849387390422831</c:v>
                </c:pt>
                <c:pt idx="270">
                  <c:v>0.90849387390422831</c:v>
                </c:pt>
                <c:pt idx="271">
                  <c:v>0.90849387390422831</c:v>
                </c:pt>
                <c:pt idx="272">
                  <c:v>0.90849387390422831</c:v>
                </c:pt>
                <c:pt idx="273">
                  <c:v>0.90849387390422831</c:v>
                </c:pt>
                <c:pt idx="274">
                  <c:v>0.90849387390422831</c:v>
                </c:pt>
                <c:pt idx="275">
                  <c:v>0.90849387390422831</c:v>
                </c:pt>
                <c:pt idx="276">
                  <c:v>0.90849387390422831</c:v>
                </c:pt>
                <c:pt idx="277">
                  <c:v>0.89260305142465768</c:v>
                </c:pt>
                <c:pt idx="278">
                  <c:v>0.89260305142465768</c:v>
                </c:pt>
                <c:pt idx="279">
                  <c:v>0.89260305142465768</c:v>
                </c:pt>
                <c:pt idx="280">
                  <c:v>0.89260305142465768</c:v>
                </c:pt>
                <c:pt idx="281">
                  <c:v>0.89260305142465768</c:v>
                </c:pt>
                <c:pt idx="282">
                  <c:v>0.89260305142465768</c:v>
                </c:pt>
                <c:pt idx="283">
                  <c:v>0.89260305142465768</c:v>
                </c:pt>
                <c:pt idx="284">
                  <c:v>0.89260305142465768</c:v>
                </c:pt>
                <c:pt idx="285">
                  <c:v>0.89260305142465768</c:v>
                </c:pt>
                <c:pt idx="286">
                  <c:v>0.89260305142465768</c:v>
                </c:pt>
                <c:pt idx="287">
                  <c:v>0.89260305142465768</c:v>
                </c:pt>
                <c:pt idx="288">
                  <c:v>0.89260305142465768</c:v>
                </c:pt>
                <c:pt idx="289">
                  <c:v>0.86731638145592638</c:v>
                </c:pt>
                <c:pt idx="290">
                  <c:v>0.86731638145592638</c:v>
                </c:pt>
                <c:pt idx="291">
                  <c:v>0.86731638145592638</c:v>
                </c:pt>
                <c:pt idx="292">
                  <c:v>0.86731638145592638</c:v>
                </c:pt>
                <c:pt idx="293">
                  <c:v>0.86731638145592638</c:v>
                </c:pt>
                <c:pt idx="294">
                  <c:v>0.86731638145592638</c:v>
                </c:pt>
                <c:pt idx="295">
                  <c:v>0.86731638145592638</c:v>
                </c:pt>
                <c:pt idx="296">
                  <c:v>0.86731638145592638</c:v>
                </c:pt>
                <c:pt idx="297">
                  <c:v>0.86731638145592638</c:v>
                </c:pt>
                <c:pt idx="298">
                  <c:v>0.86731638145592638</c:v>
                </c:pt>
                <c:pt idx="299">
                  <c:v>0.86731638145592638</c:v>
                </c:pt>
                <c:pt idx="300">
                  <c:v>0.86731638145592638</c:v>
                </c:pt>
                <c:pt idx="301">
                  <c:v>0.86316096143604104</c:v>
                </c:pt>
                <c:pt idx="302">
                  <c:v>0.86316096143604104</c:v>
                </c:pt>
                <c:pt idx="303">
                  <c:v>0.86316096143604104</c:v>
                </c:pt>
                <c:pt idx="304">
                  <c:v>0.86316096143604104</c:v>
                </c:pt>
                <c:pt idx="305">
                  <c:v>0.86316096143604104</c:v>
                </c:pt>
                <c:pt idx="306">
                  <c:v>0.86316096143604104</c:v>
                </c:pt>
                <c:pt idx="307">
                  <c:v>0.86316096143604104</c:v>
                </c:pt>
                <c:pt idx="308">
                  <c:v>0.86316096143604104</c:v>
                </c:pt>
                <c:pt idx="309">
                  <c:v>0.86316096143604104</c:v>
                </c:pt>
                <c:pt idx="310">
                  <c:v>0.86316096143604104</c:v>
                </c:pt>
                <c:pt idx="311">
                  <c:v>0.86316096143604104</c:v>
                </c:pt>
                <c:pt idx="312">
                  <c:v>0.86316096143604104</c:v>
                </c:pt>
                <c:pt idx="313">
                  <c:v>0.87692266591890644</c:v>
                </c:pt>
                <c:pt idx="314">
                  <c:v>0.87692266591890644</c:v>
                </c:pt>
                <c:pt idx="315">
                  <c:v>0.87692266591890644</c:v>
                </c:pt>
                <c:pt idx="316">
                  <c:v>0.87692266591890644</c:v>
                </c:pt>
                <c:pt idx="317">
                  <c:v>0.87692266591890644</c:v>
                </c:pt>
                <c:pt idx="318">
                  <c:v>0.87692266591890644</c:v>
                </c:pt>
                <c:pt idx="319">
                  <c:v>0.87692266591890644</c:v>
                </c:pt>
                <c:pt idx="320">
                  <c:v>0.87692266591890644</c:v>
                </c:pt>
                <c:pt idx="321">
                  <c:v>0.87692266591890644</c:v>
                </c:pt>
                <c:pt idx="322">
                  <c:v>0.87692266591890644</c:v>
                </c:pt>
                <c:pt idx="323">
                  <c:v>0.87692266591890644</c:v>
                </c:pt>
                <c:pt idx="324">
                  <c:v>0.87692266591890644</c:v>
                </c:pt>
                <c:pt idx="325">
                  <c:v>0.86662367033910981</c:v>
                </c:pt>
                <c:pt idx="326">
                  <c:v>0.86662367033910981</c:v>
                </c:pt>
                <c:pt idx="327">
                  <c:v>0.86662367033910981</c:v>
                </c:pt>
                <c:pt idx="328">
                  <c:v>0.86662367033910981</c:v>
                </c:pt>
                <c:pt idx="329">
                  <c:v>0.86662367033910981</c:v>
                </c:pt>
                <c:pt idx="330">
                  <c:v>0.86662367033910981</c:v>
                </c:pt>
                <c:pt idx="331">
                  <c:v>0.86662367033910981</c:v>
                </c:pt>
                <c:pt idx="332">
                  <c:v>0.86662367033910981</c:v>
                </c:pt>
                <c:pt idx="333">
                  <c:v>0.86662367033910981</c:v>
                </c:pt>
                <c:pt idx="334">
                  <c:v>0.86662367033910981</c:v>
                </c:pt>
                <c:pt idx="335">
                  <c:v>0.86662367033910981</c:v>
                </c:pt>
                <c:pt idx="336">
                  <c:v>0.86662367033910981</c:v>
                </c:pt>
                <c:pt idx="337">
                  <c:v>0.85809501850925274</c:v>
                </c:pt>
                <c:pt idx="338">
                  <c:v>0.85809501850925274</c:v>
                </c:pt>
                <c:pt idx="339">
                  <c:v>0.85809501850925274</c:v>
                </c:pt>
                <c:pt idx="340">
                  <c:v>0.85809501850925274</c:v>
                </c:pt>
                <c:pt idx="341">
                  <c:v>0.85809501850925274</c:v>
                </c:pt>
                <c:pt idx="342">
                  <c:v>0.85809501850925274</c:v>
                </c:pt>
                <c:pt idx="343">
                  <c:v>0.85809501850925274</c:v>
                </c:pt>
                <c:pt idx="344">
                  <c:v>0.85809501850925274</c:v>
                </c:pt>
                <c:pt idx="345">
                  <c:v>0.85809501850925274</c:v>
                </c:pt>
                <c:pt idx="346">
                  <c:v>0.85809501850925274</c:v>
                </c:pt>
                <c:pt idx="347">
                  <c:v>0.85809501850925274</c:v>
                </c:pt>
                <c:pt idx="348">
                  <c:v>0.85809501850925274</c:v>
                </c:pt>
                <c:pt idx="349">
                  <c:v>0.8582819112406922</c:v>
                </c:pt>
                <c:pt idx="350">
                  <c:v>0.8582819112406922</c:v>
                </c:pt>
                <c:pt idx="351">
                  <c:v>0.8582819112406922</c:v>
                </c:pt>
                <c:pt idx="352">
                  <c:v>0.8582819112406922</c:v>
                </c:pt>
                <c:pt idx="353">
                  <c:v>0.8582819112406922</c:v>
                </c:pt>
                <c:pt idx="354">
                  <c:v>0.8582819112406922</c:v>
                </c:pt>
                <c:pt idx="355">
                  <c:v>0.8582819112406922</c:v>
                </c:pt>
                <c:pt idx="356">
                  <c:v>0.8582819112406922</c:v>
                </c:pt>
                <c:pt idx="357">
                  <c:v>0.8582819112406922</c:v>
                </c:pt>
                <c:pt idx="358">
                  <c:v>0.8582819112406922</c:v>
                </c:pt>
                <c:pt idx="359">
                  <c:v>0.8582819112406922</c:v>
                </c:pt>
                <c:pt idx="360">
                  <c:v>0.8582819112406922</c:v>
                </c:pt>
                <c:pt idx="361">
                  <c:v>0.80618521114000308</c:v>
                </c:pt>
                <c:pt idx="362">
                  <c:v>0.80618521114000308</c:v>
                </c:pt>
                <c:pt idx="363">
                  <c:v>0.80618521114000308</c:v>
                </c:pt>
                <c:pt idx="364">
                  <c:v>0.80618521114000308</c:v>
                </c:pt>
                <c:pt idx="365">
                  <c:v>0.80618521114000308</c:v>
                </c:pt>
                <c:pt idx="366">
                  <c:v>0.80618521114000308</c:v>
                </c:pt>
                <c:pt idx="367">
                  <c:v>0.80618521114000308</c:v>
                </c:pt>
                <c:pt idx="368">
                  <c:v>0.80618521114000308</c:v>
                </c:pt>
                <c:pt idx="369">
                  <c:v>0.80618521114000308</c:v>
                </c:pt>
                <c:pt idx="370">
                  <c:v>0.80618521114000308</c:v>
                </c:pt>
                <c:pt idx="371">
                  <c:v>0.80618521114000308</c:v>
                </c:pt>
                <c:pt idx="372">
                  <c:v>0.80618521114000308</c:v>
                </c:pt>
                <c:pt idx="373">
                  <c:v>0.83158126095787488</c:v>
                </c:pt>
                <c:pt idx="374">
                  <c:v>0.83158126095787488</c:v>
                </c:pt>
                <c:pt idx="375">
                  <c:v>0.83158126095787488</c:v>
                </c:pt>
                <c:pt idx="376">
                  <c:v>0.83158126095787488</c:v>
                </c:pt>
                <c:pt idx="377">
                  <c:v>0.83158126095787488</c:v>
                </c:pt>
                <c:pt idx="378">
                  <c:v>0.83158126095787488</c:v>
                </c:pt>
                <c:pt idx="379">
                  <c:v>0.83158126095787488</c:v>
                </c:pt>
                <c:pt idx="380">
                  <c:v>0.83158126095787488</c:v>
                </c:pt>
                <c:pt idx="381">
                  <c:v>0.83158126095787488</c:v>
                </c:pt>
                <c:pt idx="382">
                  <c:v>0.83158126095787488</c:v>
                </c:pt>
                <c:pt idx="383">
                  <c:v>0.83158126095787488</c:v>
                </c:pt>
                <c:pt idx="384">
                  <c:v>0.83158126095787488</c:v>
                </c:pt>
                <c:pt idx="385">
                  <c:v>0.80313089482042643</c:v>
                </c:pt>
                <c:pt idx="386">
                  <c:v>0.80313089482042643</c:v>
                </c:pt>
                <c:pt idx="387">
                  <c:v>0.80313089482042643</c:v>
                </c:pt>
                <c:pt idx="388">
                  <c:v>0.80313089482042643</c:v>
                </c:pt>
                <c:pt idx="389">
                  <c:v>0.80313089482042643</c:v>
                </c:pt>
                <c:pt idx="390">
                  <c:v>0.80313089482042643</c:v>
                </c:pt>
                <c:pt idx="391">
                  <c:v>0.80313089482042643</c:v>
                </c:pt>
                <c:pt idx="392">
                  <c:v>0.80313089482042643</c:v>
                </c:pt>
                <c:pt idx="393">
                  <c:v>0.80313089482042643</c:v>
                </c:pt>
                <c:pt idx="394">
                  <c:v>0.80313089482042643</c:v>
                </c:pt>
                <c:pt idx="395">
                  <c:v>0.80313089482042643</c:v>
                </c:pt>
                <c:pt idx="396">
                  <c:v>0.80313089482042643</c:v>
                </c:pt>
                <c:pt idx="397">
                  <c:v>0.84738672720189012</c:v>
                </c:pt>
                <c:pt idx="398">
                  <c:v>0.84738672720189012</c:v>
                </c:pt>
                <c:pt idx="399">
                  <c:v>0.84738672720189012</c:v>
                </c:pt>
                <c:pt idx="400">
                  <c:v>0.84738672720189012</c:v>
                </c:pt>
                <c:pt idx="401">
                  <c:v>0.84738672720189012</c:v>
                </c:pt>
                <c:pt idx="402">
                  <c:v>0.84738672720189012</c:v>
                </c:pt>
                <c:pt idx="403">
                  <c:v>0.84738672720189012</c:v>
                </c:pt>
                <c:pt idx="404">
                  <c:v>0.84738672720189012</c:v>
                </c:pt>
                <c:pt idx="405">
                  <c:v>0.84738672720189012</c:v>
                </c:pt>
                <c:pt idx="406">
                  <c:v>0.84738672720189012</c:v>
                </c:pt>
                <c:pt idx="407">
                  <c:v>0.84738672720189012</c:v>
                </c:pt>
                <c:pt idx="408">
                  <c:v>0.84738672720189012</c:v>
                </c:pt>
                <c:pt idx="409">
                  <c:v>0.80362742709491453</c:v>
                </c:pt>
                <c:pt idx="410">
                  <c:v>0.80362742709491453</c:v>
                </c:pt>
                <c:pt idx="411">
                  <c:v>0.80362742709491453</c:v>
                </c:pt>
                <c:pt idx="412">
                  <c:v>0.80362742709491453</c:v>
                </c:pt>
                <c:pt idx="413">
                  <c:v>0.80362742709491453</c:v>
                </c:pt>
                <c:pt idx="414">
                  <c:v>0.80362742709491453</c:v>
                </c:pt>
                <c:pt idx="415">
                  <c:v>0.80362742709491453</c:v>
                </c:pt>
                <c:pt idx="416">
                  <c:v>0.80362742709491453</c:v>
                </c:pt>
                <c:pt idx="417">
                  <c:v>0.80362742709491453</c:v>
                </c:pt>
                <c:pt idx="418">
                  <c:v>0.80362742709491453</c:v>
                </c:pt>
                <c:pt idx="419">
                  <c:v>0.80362742709491453</c:v>
                </c:pt>
                <c:pt idx="420">
                  <c:v>0.80362742709491453</c:v>
                </c:pt>
                <c:pt idx="421">
                  <c:v>0.79512650365411874</c:v>
                </c:pt>
                <c:pt idx="422">
                  <c:v>0.79512650365411874</c:v>
                </c:pt>
                <c:pt idx="423">
                  <c:v>0.79512650365411874</c:v>
                </c:pt>
                <c:pt idx="424">
                  <c:v>0.79512650365411874</c:v>
                </c:pt>
                <c:pt idx="425">
                  <c:v>0.79512650365411874</c:v>
                </c:pt>
                <c:pt idx="426">
                  <c:v>0.79512650365411874</c:v>
                </c:pt>
                <c:pt idx="427">
                  <c:v>0.79512650365411874</c:v>
                </c:pt>
                <c:pt idx="428">
                  <c:v>0.79512650365411874</c:v>
                </c:pt>
                <c:pt idx="429">
                  <c:v>0.79512650365411874</c:v>
                </c:pt>
                <c:pt idx="430">
                  <c:v>0.79512650365411874</c:v>
                </c:pt>
                <c:pt idx="431">
                  <c:v>0.79512650365411874</c:v>
                </c:pt>
                <c:pt idx="432">
                  <c:v>0.79512650365411874</c:v>
                </c:pt>
                <c:pt idx="433">
                  <c:v>0.8343145012830413</c:v>
                </c:pt>
                <c:pt idx="434">
                  <c:v>0.8343145012830413</c:v>
                </c:pt>
                <c:pt idx="435">
                  <c:v>0.8343145012830413</c:v>
                </c:pt>
                <c:pt idx="436">
                  <c:v>0.8343145012830413</c:v>
                </c:pt>
                <c:pt idx="437">
                  <c:v>0.8343145012830413</c:v>
                </c:pt>
                <c:pt idx="438">
                  <c:v>0.8343145012830413</c:v>
                </c:pt>
                <c:pt idx="439">
                  <c:v>0.8343145012830413</c:v>
                </c:pt>
                <c:pt idx="440">
                  <c:v>0.8343145012830413</c:v>
                </c:pt>
                <c:pt idx="441">
                  <c:v>0.8343145012830413</c:v>
                </c:pt>
                <c:pt idx="442">
                  <c:v>0.8343145012830413</c:v>
                </c:pt>
                <c:pt idx="443">
                  <c:v>0.8343145012830413</c:v>
                </c:pt>
                <c:pt idx="444">
                  <c:v>0.8343145012830413</c:v>
                </c:pt>
                <c:pt idx="445">
                  <c:v>0.80203335343176474</c:v>
                </c:pt>
                <c:pt idx="446">
                  <c:v>0.80203335343176474</c:v>
                </c:pt>
                <c:pt idx="447">
                  <c:v>0.80203335343176474</c:v>
                </c:pt>
                <c:pt idx="448">
                  <c:v>0.80203335343176474</c:v>
                </c:pt>
                <c:pt idx="449">
                  <c:v>0.80203335343176474</c:v>
                </c:pt>
                <c:pt idx="450">
                  <c:v>0.80203335343176474</c:v>
                </c:pt>
                <c:pt idx="451">
                  <c:v>0.80203335343176474</c:v>
                </c:pt>
                <c:pt idx="452">
                  <c:v>0.80203335343176474</c:v>
                </c:pt>
                <c:pt idx="453">
                  <c:v>0.80203335343176474</c:v>
                </c:pt>
                <c:pt idx="454">
                  <c:v>0.80203335343176474</c:v>
                </c:pt>
                <c:pt idx="455">
                  <c:v>0.80203335343176474</c:v>
                </c:pt>
                <c:pt idx="456">
                  <c:v>0.80203335343176474</c:v>
                </c:pt>
                <c:pt idx="457">
                  <c:v>0.77421117423974262</c:v>
                </c:pt>
                <c:pt idx="458">
                  <c:v>0.77421117423974262</c:v>
                </c:pt>
                <c:pt idx="459">
                  <c:v>0.77421117423974262</c:v>
                </c:pt>
                <c:pt idx="460">
                  <c:v>0.77421117423974262</c:v>
                </c:pt>
                <c:pt idx="461">
                  <c:v>0.77421117423974262</c:v>
                </c:pt>
                <c:pt idx="462">
                  <c:v>0.77421117423974262</c:v>
                </c:pt>
                <c:pt idx="463">
                  <c:v>0.77421117423974262</c:v>
                </c:pt>
                <c:pt idx="464">
                  <c:v>0.77421117423974262</c:v>
                </c:pt>
                <c:pt idx="465">
                  <c:v>0.77421117423974262</c:v>
                </c:pt>
                <c:pt idx="466">
                  <c:v>0.77421117423974262</c:v>
                </c:pt>
                <c:pt idx="467">
                  <c:v>0.77421117423974262</c:v>
                </c:pt>
                <c:pt idx="468">
                  <c:v>0.77421117423974262</c:v>
                </c:pt>
                <c:pt idx="469">
                  <c:v>0.76880523768828357</c:v>
                </c:pt>
                <c:pt idx="470">
                  <c:v>0.76880523768828357</c:v>
                </c:pt>
                <c:pt idx="471">
                  <c:v>0.76880523768828357</c:v>
                </c:pt>
                <c:pt idx="472">
                  <c:v>0.76880523768828357</c:v>
                </c:pt>
                <c:pt idx="473">
                  <c:v>0.76880523768828357</c:v>
                </c:pt>
                <c:pt idx="474">
                  <c:v>0.76880523768828357</c:v>
                </c:pt>
                <c:pt idx="475">
                  <c:v>0.76880523768828357</c:v>
                </c:pt>
                <c:pt idx="476">
                  <c:v>0.76880523768828357</c:v>
                </c:pt>
                <c:pt idx="477">
                  <c:v>0.76880523768828357</c:v>
                </c:pt>
                <c:pt idx="478">
                  <c:v>0.76880523768828357</c:v>
                </c:pt>
                <c:pt idx="479">
                  <c:v>0.76880523768828357</c:v>
                </c:pt>
                <c:pt idx="480">
                  <c:v>0.76880523768828357</c:v>
                </c:pt>
                <c:pt idx="481">
                  <c:v>0.76931417544010294</c:v>
                </c:pt>
                <c:pt idx="482">
                  <c:v>0.76931417544010294</c:v>
                </c:pt>
                <c:pt idx="483">
                  <c:v>0.76931417544010294</c:v>
                </c:pt>
                <c:pt idx="484">
                  <c:v>0.76931417544010294</c:v>
                </c:pt>
                <c:pt idx="485">
                  <c:v>0.76931417544010294</c:v>
                </c:pt>
                <c:pt idx="486">
                  <c:v>0.76931417544010294</c:v>
                </c:pt>
                <c:pt idx="487">
                  <c:v>0.76931417544010294</c:v>
                </c:pt>
                <c:pt idx="488">
                  <c:v>0.76931417544010294</c:v>
                </c:pt>
                <c:pt idx="489">
                  <c:v>0.76931417544010294</c:v>
                </c:pt>
                <c:pt idx="490">
                  <c:v>0.76931417544010294</c:v>
                </c:pt>
                <c:pt idx="491">
                  <c:v>0.76931417544010294</c:v>
                </c:pt>
                <c:pt idx="492">
                  <c:v>0.76931417544010294</c:v>
                </c:pt>
                <c:pt idx="493">
                  <c:v>0.78223792420288263</c:v>
                </c:pt>
                <c:pt idx="494">
                  <c:v>0.78223792420288263</c:v>
                </c:pt>
                <c:pt idx="495">
                  <c:v>0.78223792420288263</c:v>
                </c:pt>
                <c:pt idx="496">
                  <c:v>0.78223792420288263</c:v>
                </c:pt>
                <c:pt idx="497">
                  <c:v>0.78223792420288263</c:v>
                </c:pt>
                <c:pt idx="498">
                  <c:v>0.78223792420288263</c:v>
                </c:pt>
                <c:pt idx="499">
                  <c:v>0.78223792420288263</c:v>
                </c:pt>
                <c:pt idx="500">
                  <c:v>0.78223792420288263</c:v>
                </c:pt>
                <c:pt idx="501">
                  <c:v>0.78223792420288263</c:v>
                </c:pt>
                <c:pt idx="502">
                  <c:v>0.78223792420288263</c:v>
                </c:pt>
                <c:pt idx="503">
                  <c:v>0.78223792420288263</c:v>
                </c:pt>
                <c:pt idx="504">
                  <c:v>0.78223792420288263</c:v>
                </c:pt>
                <c:pt idx="505">
                  <c:v>0.7626729795032422</c:v>
                </c:pt>
                <c:pt idx="506">
                  <c:v>0.7626729795032422</c:v>
                </c:pt>
                <c:pt idx="507">
                  <c:v>0.7626729795032422</c:v>
                </c:pt>
                <c:pt idx="508">
                  <c:v>0.7626729795032422</c:v>
                </c:pt>
                <c:pt idx="509">
                  <c:v>0.7626729795032422</c:v>
                </c:pt>
                <c:pt idx="510">
                  <c:v>0.7626729795032422</c:v>
                </c:pt>
                <c:pt idx="511">
                  <c:v>0.7626729795032422</c:v>
                </c:pt>
                <c:pt idx="512">
                  <c:v>0.7626729795032422</c:v>
                </c:pt>
                <c:pt idx="513">
                  <c:v>0.7626729795032422</c:v>
                </c:pt>
                <c:pt idx="514">
                  <c:v>0.7626729795032422</c:v>
                </c:pt>
                <c:pt idx="515">
                  <c:v>0.7626729795032422</c:v>
                </c:pt>
                <c:pt idx="516">
                  <c:v>0.7626729795032422</c:v>
                </c:pt>
                <c:pt idx="517">
                  <c:v>0.7822335954334898</c:v>
                </c:pt>
                <c:pt idx="518">
                  <c:v>0.7822335954334898</c:v>
                </c:pt>
                <c:pt idx="519">
                  <c:v>0.7822335954334898</c:v>
                </c:pt>
                <c:pt idx="520">
                  <c:v>0.7822335954334898</c:v>
                </c:pt>
                <c:pt idx="521">
                  <c:v>0.7822335954334898</c:v>
                </c:pt>
                <c:pt idx="522">
                  <c:v>0.7822335954334898</c:v>
                </c:pt>
                <c:pt idx="523">
                  <c:v>0.7822335954334898</c:v>
                </c:pt>
                <c:pt idx="524">
                  <c:v>0.7822335954334898</c:v>
                </c:pt>
                <c:pt idx="525">
                  <c:v>0.7822335954334898</c:v>
                </c:pt>
                <c:pt idx="526">
                  <c:v>0.7822335954334898</c:v>
                </c:pt>
                <c:pt idx="527">
                  <c:v>0.7822335954334898</c:v>
                </c:pt>
                <c:pt idx="528">
                  <c:v>0.7822335954334898</c:v>
                </c:pt>
                <c:pt idx="529">
                  <c:v>0.77533027361382389</c:v>
                </c:pt>
                <c:pt idx="530">
                  <c:v>0.77533027361382389</c:v>
                </c:pt>
                <c:pt idx="531">
                  <c:v>0.77533027361382389</c:v>
                </c:pt>
                <c:pt idx="532">
                  <c:v>0.77533027361382389</c:v>
                </c:pt>
                <c:pt idx="533">
                  <c:v>0.77533027361382389</c:v>
                </c:pt>
                <c:pt idx="534">
                  <c:v>0.77533027361382389</c:v>
                </c:pt>
                <c:pt idx="535">
                  <c:v>0.77533027361382389</c:v>
                </c:pt>
                <c:pt idx="536">
                  <c:v>0.77533027361382389</c:v>
                </c:pt>
                <c:pt idx="537">
                  <c:v>0.77533027361382389</c:v>
                </c:pt>
                <c:pt idx="538">
                  <c:v>0.77533027361382389</c:v>
                </c:pt>
                <c:pt idx="539">
                  <c:v>0.77533027361382389</c:v>
                </c:pt>
                <c:pt idx="540">
                  <c:v>0.77533027361382389</c:v>
                </c:pt>
                <c:pt idx="541">
                  <c:v>0.74112452446331556</c:v>
                </c:pt>
                <c:pt idx="542">
                  <c:v>0.74112452446331556</c:v>
                </c:pt>
                <c:pt idx="543">
                  <c:v>0.74112452446331556</c:v>
                </c:pt>
                <c:pt idx="544">
                  <c:v>0.74112452446331556</c:v>
                </c:pt>
                <c:pt idx="545">
                  <c:v>0.74112452446331556</c:v>
                </c:pt>
                <c:pt idx="546">
                  <c:v>0.74112452446331556</c:v>
                </c:pt>
                <c:pt idx="547">
                  <c:v>0.74112452446331556</c:v>
                </c:pt>
                <c:pt idx="548">
                  <c:v>0.74112452446331556</c:v>
                </c:pt>
                <c:pt idx="549">
                  <c:v>0.74112452446331556</c:v>
                </c:pt>
                <c:pt idx="550">
                  <c:v>0.74112452446331556</c:v>
                </c:pt>
                <c:pt idx="551">
                  <c:v>0.74112452446331556</c:v>
                </c:pt>
                <c:pt idx="552">
                  <c:v>0.74112452446331556</c:v>
                </c:pt>
                <c:pt idx="553">
                  <c:v>0.70828236489555452</c:v>
                </c:pt>
                <c:pt idx="554">
                  <c:v>0.70828236489555452</c:v>
                </c:pt>
                <c:pt idx="555">
                  <c:v>0.70828236489555452</c:v>
                </c:pt>
                <c:pt idx="556">
                  <c:v>0.70828236489555452</c:v>
                </c:pt>
                <c:pt idx="557">
                  <c:v>0.70828236489555452</c:v>
                </c:pt>
                <c:pt idx="558">
                  <c:v>0.70828236489555452</c:v>
                </c:pt>
                <c:pt idx="559">
                  <c:v>0.70828236489555452</c:v>
                </c:pt>
                <c:pt idx="560">
                  <c:v>0.70828236489555452</c:v>
                </c:pt>
                <c:pt idx="561">
                  <c:v>0.70828236489555452</c:v>
                </c:pt>
                <c:pt idx="562">
                  <c:v>0.70828236489555452</c:v>
                </c:pt>
                <c:pt idx="563">
                  <c:v>0.70828236489555452</c:v>
                </c:pt>
                <c:pt idx="564">
                  <c:v>0.70828236489555452</c:v>
                </c:pt>
                <c:pt idx="565">
                  <c:v>0.71261361675498336</c:v>
                </c:pt>
                <c:pt idx="566">
                  <c:v>0.71261361675498336</c:v>
                </c:pt>
                <c:pt idx="567">
                  <c:v>0.71261361675498336</c:v>
                </c:pt>
                <c:pt idx="568">
                  <c:v>0.71261361675498336</c:v>
                </c:pt>
                <c:pt idx="569">
                  <c:v>0.71261361675498336</c:v>
                </c:pt>
                <c:pt idx="570">
                  <c:v>0.71261361675498336</c:v>
                </c:pt>
                <c:pt idx="571">
                  <c:v>0.71261361675498336</c:v>
                </c:pt>
                <c:pt idx="572">
                  <c:v>0.71261361675498336</c:v>
                </c:pt>
                <c:pt idx="573">
                  <c:v>0.71261361675498336</c:v>
                </c:pt>
                <c:pt idx="574">
                  <c:v>0.71261361675498336</c:v>
                </c:pt>
                <c:pt idx="575">
                  <c:v>0.71261361675498336</c:v>
                </c:pt>
                <c:pt idx="576">
                  <c:v>0.71261361675498336</c:v>
                </c:pt>
                <c:pt idx="577">
                  <c:v>0.63233109703607848</c:v>
                </c:pt>
                <c:pt idx="578">
                  <c:v>0.63233109703607848</c:v>
                </c:pt>
                <c:pt idx="579">
                  <c:v>0.63233109703607848</c:v>
                </c:pt>
                <c:pt idx="580">
                  <c:v>0.63233109703607848</c:v>
                </c:pt>
                <c:pt idx="581">
                  <c:v>0.63233109703607848</c:v>
                </c:pt>
                <c:pt idx="582">
                  <c:v>0.63233109703607848</c:v>
                </c:pt>
                <c:pt idx="583">
                  <c:v>0.63233109703607848</c:v>
                </c:pt>
                <c:pt idx="584">
                  <c:v>0.63233109703607848</c:v>
                </c:pt>
                <c:pt idx="585">
                  <c:v>0.63233109703607848</c:v>
                </c:pt>
                <c:pt idx="586">
                  <c:v>0.63233109703607848</c:v>
                </c:pt>
                <c:pt idx="587">
                  <c:v>0.63233109703607848</c:v>
                </c:pt>
                <c:pt idx="588">
                  <c:v>0.63233109703607848</c:v>
                </c:pt>
                <c:pt idx="589">
                  <c:v>0.74993777836288589</c:v>
                </c:pt>
                <c:pt idx="590">
                  <c:v>0.74993777836288589</c:v>
                </c:pt>
                <c:pt idx="591">
                  <c:v>0.74993777836288589</c:v>
                </c:pt>
                <c:pt idx="592">
                  <c:v>0.74993777836288589</c:v>
                </c:pt>
                <c:pt idx="593">
                  <c:v>0.74993777836288589</c:v>
                </c:pt>
                <c:pt idx="594">
                  <c:v>0.74993777836288589</c:v>
                </c:pt>
                <c:pt idx="595">
                  <c:v>0.74993777836288589</c:v>
                </c:pt>
                <c:pt idx="596">
                  <c:v>0.74993777836288589</c:v>
                </c:pt>
                <c:pt idx="597">
                  <c:v>0.74993777836288589</c:v>
                </c:pt>
                <c:pt idx="598">
                  <c:v>0.74993777836288589</c:v>
                </c:pt>
                <c:pt idx="599">
                  <c:v>0.74993777836288589</c:v>
                </c:pt>
                <c:pt idx="600">
                  <c:v>0.74993777836288589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3222000"/>
        <c:axId val="-1313219824"/>
      </c:scatterChart>
      <c:valAx>
        <c:axId val="-1644583216"/>
        <c:scaling>
          <c:orientation val="minMax"/>
          <c:max val="39447"/>
          <c:min val="21185"/>
        </c:scaling>
        <c:delete val="0"/>
        <c:axPos val="b"/>
        <c:majorGridlines/>
        <c:numFmt formatCode="yyyy" sourceLinked="0"/>
        <c:majorTickMark val="out"/>
        <c:minorTickMark val="out"/>
        <c:tickLblPos val="nextTo"/>
        <c:crossAx val="-1644584848"/>
        <c:crossesAt val="0"/>
        <c:crossBetween val="midCat"/>
        <c:majorUnit val="1826.2"/>
        <c:minorUnit val="365.24"/>
      </c:valAx>
      <c:valAx>
        <c:axId val="-1644584848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of water per stress period (acre-feet)</a:t>
                </a:r>
              </a:p>
            </c:rich>
          </c:tx>
          <c:overlay val="0"/>
        </c:title>
        <c:numFmt formatCode="0" sourceLinked="1"/>
        <c:majorTickMark val="out"/>
        <c:minorTickMark val="out"/>
        <c:tickLblPos val="nextTo"/>
        <c:crossAx val="-1644583216"/>
        <c:crossesAt val="21185"/>
        <c:crossBetween val="midCat"/>
        <c:majorUnit val="2000"/>
        <c:minorUnit val="500"/>
      </c:valAx>
      <c:valAx>
        <c:axId val="-1313219824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fraction of baseflow impact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313222000"/>
        <c:crosses val="max"/>
        <c:crossBetween val="midCat"/>
        <c:majorUnit val="0.2"/>
        <c:minorUnit val="5.000000000000001E-2"/>
      </c:valAx>
      <c:valAx>
        <c:axId val="-13132220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-1313219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526334208223975"/>
          <c:y val="0.90201006124234473"/>
          <c:w val="0.82029221347331593"/>
          <c:h val="7.56095071449402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ln w="63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QNWRGrp!$E$2:$E$205</c:f>
              <c:numCache>
                <c:formatCode>General</c:formatCode>
                <c:ptCount val="204"/>
                <c:pt idx="0">
                  <c:v>19590</c:v>
                </c:pt>
                <c:pt idx="1">
                  <c:v>20230</c:v>
                </c:pt>
                <c:pt idx="2">
                  <c:v>11220</c:v>
                </c:pt>
                <c:pt idx="3">
                  <c:v>8260</c:v>
                </c:pt>
                <c:pt idx="4">
                  <c:v>7240</c:v>
                </c:pt>
                <c:pt idx="5">
                  <c:v>5070</c:v>
                </c:pt>
                <c:pt idx="6">
                  <c:v>9750</c:v>
                </c:pt>
                <c:pt idx="7">
                  <c:v>9990</c:v>
                </c:pt>
                <c:pt idx="8">
                  <c:v>14550</c:v>
                </c:pt>
                <c:pt idx="9">
                  <c:v>16600</c:v>
                </c:pt>
                <c:pt idx="10">
                  <c:v>5230</c:v>
                </c:pt>
                <c:pt idx="11">
                  <c:v>3540</c:v>
                </c:pt>
                <c:pt idx="12">
                  <c:v>6850</c:v>
                </c:pt>
                <c:pt idx="13">
                  <c:v>19610</c:v>
                </c:pt>
                <c:pt idx="14">
                  <c:v>15800</c:v>
                </c:pt>
                <c:pt idx="15">
                  <c:v>8240</c:v>
                </c:pt>
                <c:pt idx="16">
                  <c:v>4650</c:v>
                </c:pt>
                <c:pt idx="17">
                  <c:v>3810</c:v>
                </c:pt>
                <c:pt idx="18">
                  <c:v>4990</c:v>
                </c:pt>
                <c:pt idx="19">
                  <c:v>6780</c:v>
                </c:pt>
                <c:pt idx="20">
                  <c:v>18550</c:v>
                </c:pt>
                <c:pt idx="21">
                  <c:v>7450</c:v>
                </c:pt>
                <c:pt idx="22">
                  <c:v>5060</c:v>
                </c:pt>
                <c:pt idx="23">
                  <c:v>3010</c:v>
                </c:pt>
                <c:pt idx="24">
                  <c:v>6340</c:v>
                </c:pt>
                <c:pt idx="25">
                  <c:v>8770</c:v>
                </c:pt>
                <c:pt idx="26">
                  <c:v>20670</c:v>
                </c:pt>
                <c:pt idx="27">
                  <c:v>3100</c:v>
                </c:pt>
                <c:pt idx="28">
                  <c:v>2410</c:v>
                </c:pt>
                <c:pt idx="29">
                  <c:v>2040</c:v>
                </c:pt>
                <c:pt idx="30">
                  <c:v>4270</c:v>
                </c:pt>
                <c:pt idx="31">
                  <c:v>8050</c:v>
                </c:pt>
                <c:pt idx="32">
                  <c:v>4960</c:v>
                </c:pt>
                <c:pt idx="33">
                  <c:v>3920</c:v>
                </c:pt>
                <c:pt idx="34">
                  <c:v>3040</c:v>
                </c:pt>
                <c:pt idx="35">
                  <c:v>2210</c:v>
                </c:pt>
                <c:pt idx="36">
                  <c:v>5780</c:v>
                </c:pt>
                <c:pt idx="37">
                  <c:v>11630</c:v>
                </c:pt>
                <c:pt idx="38">
                  <c:v>6620</c:v>
                </c:pt>
                <c:pt idx="39">
                  <c:v>1590</c:v>
                </c:pt>
                <c:pt idx="40">
                  <c:v>690</c:v>
                </c:pt>
                <c:pt idx="41">
                  <c:v>1440</c:v>
                </c:pt>
                <c:pt idx="42">
                  <c:v>2540</c:v>
                </c:pt>
                <c:pt idx="43">
                  <c:v>2900</c:v>
                </c:pt>
                <c:pt idx="44">
                  <c:v>5630</c:v>
                </c:pt>
                <c:pt idx="45">
                  <c:v>2100</c:v>
                </c:pt>
                <c:pt idx="46">
                  <c:v>2520</c:v>
                </c:pt>
                <c:pt idx="47">
                  <c:v>1550</c:v>
                </c:pt>
                <c:pt idx="48">
                  <c:v>4190</c:v>
                </c:pt>
                <c:pt idx="49">
                  <c:v>3890</c:v>
                </c:pt>
                <c:pt idx="50">
                  <c:v>4360</c:v>
                </c:pt>
                <c:pt idx="51">
                  <c:v>2000</c:v>
                </c:pt>
                <c:pt idx="52">
                  <c:v>850</c:v>
                </c:pt>
                <c:pt idx="53">
                  <c:v>690</c:v>
                </c:pt>
                <c:pt idx="54">
                  <c:v>2520</c:v>
                </c:pt>
                <c:pt idx="55">
                  <c:v>6270</c:v>
                </c:pt>
                <c:pt idx="56">
                  <c:v>9490</c:v>
                </c:pt>
                <c:pt idx="57">
                  <c:v>1350</c:v>
                </c:pt>
                <c:pt idx="58">
                  <c:v>730</c:v>
                </c:pt>
                <c:pt idx="59">
                  <c:v>520</c:v>
                </c:pt>
                <c:pt idx="60">
                  <c:v>2230</c:v>
                </c:pt>
                <c:pt idx="61">
                  <c:v>8080</c:v>
                </c:pt>
                <c:pt idx="62">
                  <c:v>4140</c:v>
                </c:pt>
                <c:pt idx="63">
                  <c:v>520</c:v>
                </c:pt>
                <c:pt idx="64">
                  <c:v>400</c:v>
                </c:pt>
                <c:pt idx="65">
                  <c:v>970</c:v>
                </c:pt>
                <c:pt idx="66">
                  <c:v>1840</c:v>
                </c:pt>
                <c:pt idx="67">
                  <c:v>3450</c:v>
                </c:pt>
                <c:pt idx="68">
                  <c:v>4250</c:v>
                </c:pt>
                <c:pt idx="69">
                  <c:v>1490</c:v>
                </c:pt>
                <c:pt idx="70">
                  <c:v>4980</c:v>
                </c:pt>
                <c:pt idx="71">
                  <c:v>1590</c:v>
                </c:pt>
                <c:pt idx="72">
                  <c:v>3280</c:v>
                </c:pt>
                <c:pt idx="73">
                  <c:v>2900</c:v>
                </c:pt>
                <c:pt idx="74">
                  <c:v>1990</c:v>
                </c:pt>
                <c:pt idx="75">
                  <c:v>4740</c:v>
                </c:pt>
                <c:pt idx="76">
                  <c:v>2530</c:v>
                </c:pt>
                <c:pt idx="77">
                  <c:v>1440</c:v>
                </c:pt>
                <c:pt idx="78">
                  <c:v>3050</c:v>
                </c:pt>
                <c:pt idx="79">
                  <c:v>20610</c:v>
                </c:pt>
                <c:pt idx="80">
                  <c:v>6180</c:v>
                </c:pt>
                <c:pt idx="81">
                  <c:v>11640</c:v>
                </c:pt>
                <c:pt idx="82">
                  <c:v>3380</c:v>
                </c:pt>
                <c:pt idx="83">
                  <c:v>2500</c:v>
                </c:pt>
                <c:pt idx="84">
                  <c:v>5170</c:v>
                </c:pt>
                <c:pt idx="85">
                  <c:v>6310</c:v>
                </c:pt>
                <c:pt idx="86">
                  <c:v>3420</c:v>
                </c:pt>
                <c:pt idx="87">
                  <c:v>830</c:v>
                </c:pt>
                <c:pt idx="88">
                  <c:v>550</c:v>
                </c:pt>
                <c:pt idx="89">
                  <c:v>480</c:v>
                </c:pt>
                <c:pt idx="90">
                  <c:v>1220</c:v>
                </c:pt>
                <c:pt idx="91">
                  <c:v>1620</c:v>
                </c:pt>
                <c:pt idx="92">
                  <c:v>4850</c:v>
                </c:pt>
                <c:pt idx="93">
                  <c:v>4030</c:v>
                </c:pt>
                <c:pt idx="94">
                  <c:v>1050</c:v>
                </c:pt>
                <c:pt idx="95">
                  <c:v>540</c:v>
                </c:pt>
                <c:pt idx="96">
                  <c:v>2110</c:v>
                </c:pt>
                <c:pt idx="97">
                  <c:v>3810</c:v>
                </c:pt>
                <c:pt idx="98">
                  <c:v>6070</c:v>
                </c:pt>
                <c:pt idx="99">
                  <c:v>750</c:v>
                </c:pt>
                <c:pt idx="100">
                  <c:v>700</c:v>
                </c:pt>
                <c:pt idx="101">
                  <c:v>420</c:v>
                </c:pt>
                <c:pt idx="102">
                  <c:v>1040</c:v>
                </c:pt>
                <c:pt idx="103">
                  <c:v>1360</c:v>
                </c:pt>
                <c:pt idx="104">
                  <c:v>1110</c:v>
                </c:pt>
                <c:pt idx="105">
                  <c:v>150</c:v>
                </c:pt>
                <c:pt idx="106">
                  <c:v>220</c:v>
                </c:pt>
                <c:pt idx="107">
                  <c:v>340</c:v>
                </c:pt>
                <c:pt idx="108">
                  <c:v>770</c:v>
                </c:pt>
                <c:pt idx="109">
                  <c:v>860</c:v>
                </c:pt>
                <c:pt idx="110">
                  <c:v>2540</c:v>
                </c:pt>
                <c:pt idx="111">
                  <c:v>2750</c:v>
                </c:pt>
                <c:pt idx="112">
                  <c:v>940</c:v>
                </c:pt>
                <c:pt idx="113">
                  <c:v>1320</c:v>
                </c:pt>
                <c:pt idx="114">
                  <c:v>5150</c:v>
                </c:pt>
                <c:pt idx="115">
                  <c:v>8180</c:v>
                </c:pt>
                <c:pt idx="116">
                  <c:v>46390</c:v>
                </c:pt>
                <c:pt idx="117">
                  <c:v>72440</c:v>
                </c:pt>
                <c:pt idx="118">
                  <c:v>4200</c:v>
                </c:pt>
                <c:pt idx="119">
                  <c:v>2640</c:v>
                </c:pt>
                <c:pt idx="120">
                  <c:v>4870</c:v>
                </c:pt>
                <c:pt idx="121">
                  <c:v>4740</c:v>
                </c:pt>
                <c:pt idx="122">
                  <c:v>2870</c:v>
                </c:pt>
                <c:pt idx="123">
                  <c:v>750</c:v>
                </c:pt>
                <c:pt idx="124">
                  <c:v>790</c:v>
                </c:pt>
                <c:pt idx="125">
                  <c:v>740</c:v>
                </c:pt>
                <c:pt idx="126">
                  <c:v>1720</c:v>
                </c:pt>
                <c:pt idx="127">
                  <c:v>2390</c:v>
                </c:pt>
                <c:pt idx="128">
                  <c:v>28770</c:v>
                </c:pt>
                <c:pt idx="129">
                  <c:v>6800</c:v>
                </c:pt>
                <c:pt idx="130">
                  <c:v>1260</c:v>
                </c:pt>
                <c:pt idx="131">
                  <c:v>1140</c:v>
                </c:pt>
                <c:pt idx="132">
                  <c:v>2630</c:v>
                </c:pt>
                <c:pt idx="133">
                  <c:v>3490</c:v>
                </c:pt>
                <c:pt idx="134">
                  <c:v>6820</c:v>
                </c:pt>
                <c:pt idx="135">
                  <c:v>8010</c:v>
                </c:pt>
                <c:pt idx="136">
                  <c:v>7920</c:v>
                </c:pt>
                <c:pt idx="137">
                  <c:v>3090</c:v>
                </c:pt>
                <c:pt idx="138">
                  <c:v>6070</c:v>
                </c:pt>
                <c:pt idx="139">
                  <c:v>6920</c:v>
                </c:pt>
                <c:pt idx="140">
                  <c:v>5540</c:v>
                </c:pt>
                <c:pt idx="141">
                  <c:v>8490</c:v>
                </c:pt>
                <c:pt idx="142">
                  <c:v>5540</c:v>
                </c:pt>
                <c:pt idx="143">
                  <c:v>3890</c:v>
                </c:pt>
                <c:pt idx="144">
                  <c:v>8900</c:v>
                </c:pt>
                <c:pt idx="145">
                  <c:v>16130</c:v>
                </c:pt>
                <c:pt idx="146">
                  <c:v>6250</c:v>
                </c:pt>
                <c:pt idx="147">
                  <c:v>3130</c:v>
                </c:pt>
                <c:pt idx="148">
                  <c:v>5140</c:v>
                </c:pt>
                <c:pt idx="149">
                  <c:v>2320</c:v>
                </c:pt>
                <c:pt idx="150">
                  <c:v>6740</c:v>
                </c:pt>
                <c:pt idx="151">
                  <c:v>9900</c:v>
                </c:pt>
                <c:pt idx="152">
                  <c:v>6950</c:v>
                </c:pt>
                <c:pt idx="153">
                  <c:v>8680</c:v>
                </c:pt>
                <c:pt idx="154">
                  <c:v>2450</c:v>
                </c:pt>
                <c:pt idx="155">
                  <c:v>1880</c:v>
                </c:pt>
                <c:pt idx="156">
                  <c:v>4840</c:v>
                </c:pt>
                <c:pt idx="157">
                  <c:v>14590</c:v>
                </c:pt>
                <c:pt idx="158">
                  <c:v>5940</c:v>
                </c:pt>
                <c:pt idx="159">
                  <c:v>5020</c:v>
                </c:pt>
                <c:pt idx="160">
                  <c:v>3090</c:v>
                </c:pt>
                <c:pt idx="161">
                  <c:v>1550</c:v>
                </c:pt>
                <c:pt idx="162">
                  <c:v>5900</c:v>
                </c:pt>
                <c:pt idx="163">
                  <c:v>6740</c:v>
                </c:pt>
                <c:pt idx="164">
                  <c:v>12000</c:v>
                </c:pt>
                <c:pt idx="165">
                  <c:v>1740</c:v>
                </c:pt>
                <c:pt idx="166">
                  <c:v>1140</c:v>
                </c:pt>
                <c:pt idx="167">
                  <c:v>900</c:v>
                </c:pt>
                <c:pt idx="168">
                  <c:v>2410</c:v>
                </c:pt>
                <c:pt idx="169">
                  <c:v>2740</c:v>
                </c:pt>
                <c:pt idx="170">
                  <c:v>2390</c:v>
                </c:pt>
                <c:pt idx="171">
                  <c:v>980</c:v>
                </c:pt>
                <c:pt idx="172">
                  <c:v>1610</c:v>
                </c:pt>
                <c:pt idx="173">
                  <c:v>810</c:v>
                </c:pt>
                <c:pt idx="174">
                  <c:v>1860</c:v>
                </c:pt>
                <c:pt idx="175">
                  <c:v>4720</c:v>
                </c:pt>
                <c:pt idx="176">
                  <c:v>2770</c:v>
                </c:pt>
                <c:pt idx="177">
                  <c:v>650</c:v>
                </c:pt>
                <c:pt idx="178">
                  <c:v>840</c:v>
                </c:pt>
                <c:pt idx="179">
                  <c:v>540</c:v>
                </c:pt>
                <c:pt idx="180">
                  <c:v>1050</c:v>
                </c:pt>
                <c:pt idx="181">
                  <c:v>2300</c:v>
                </c:pt>
                <c:pt idx="182">
                  <c:v>1500</c:v>
                </c:pt>
                <c:pt idx="183">
                  <c:v>2960</c:v>
                </c:pt>
                <c:pt idx="184">
                  <c:v>1690</c:v>
                </c:pt>
                <c:pt idx="185">
                  <c:v>1080</c:v>
                </c:pt>
                <c:pt idx="186">
                  <c:v>2490</c:v>
                </c:pt>
                <c:pt idx="187">
                  <c:v>2390</c:v>
                </c:pt>
                <c:pt idx="188">
                  <c:v>3000</c:v>
                </c:pt>
                <c:pt idx="189">
                  <c:v>3620</c:v>
                </c:pt>
                <c:pt idx="190">
                  <c:v>900</c:v>
                </c:pt>
                <c:pt idx="191">
                  <c:v>740</c:v>
                </c:pt>
                <c:pt idx="192">
                  <c:v>1760</c:v>
                </c:pt>
                <c:pt idx="193">
                  <c:v>1940</c:v>
                </c:pt>
                <c:pt idx="194">
                  <c:v>1060</c:v>
                </c:pt>
                <c:pt idx="195">
                  <c:v>940</c:v>
                </c:pt>
                <c:pt idx="196">
                  <c:v>730</c:v>
                </c:pt>
                <c:pt idx="197">
                  <c:v>640</c:v>
                </c:pt>
                <c:pt idx="198">
                  <c:v>1670</c:v>
                </c:pt>
                <c:pt idx="199">
                  <c:v>10540</c:v>
                </c:pt>
                <c:pt idx="200">
                  <c:v>32510</c:v>
                </c:pt>
                <c:pt idx="201">
                  <c:v>16420</c:v>
                </c:pt>
                <c:pt idx="202">
                  <c:v>2510</c:v>
                </c:pt>
                <c:pt idx="203">
                  <c:v>3280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9E-41FB-8ED4-686143AAD57F}"/>
            </c:ext>
          </c:extLst>
        </c:ser>
        <c:ser>
          <c:idx val="1"/>
          <c:order val="1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QNWRGrp!$F$2:$F$205</c:f>
              <c:numCache>
                <c:formatCode>General</c:formatCode>
                <c:ptCount val="204"/>
                <c:pt idx="0">
                  <c:v>960</c:v>
                </c:pt>
                <c:pt idx="1">
                  <c:v>860</c:v>
                </c:pt>
                <c:pt idx="2">
                  <c:v>820</c:v>
                </c:pt>
                <c:pt idx="3">
                  <c:v>1620</c:v>
                </c:pt>
                <c:pt idx="4">
                  <c:v>1390</c:v>
                </c:pt>
                <c:pt idx="5">
                  <c:v>600</c:v>
                </c:pt>
                <c:pt idx="6">
                  <c:v>1130</c:v>
                </c:pt>
                <c:pt idx="7">
                  <c:v>1040</c:v>
                </c:pt>
                <c:pt idx="8">
                  <c:v>1310</c:v>
                </c:pt>
                <c:pt idx="9">
                  <c:v>3000</c:v>
                </c:pt>
                <c:pt idx="10">
                  <c:v>2270</c:v>
                </c:pt>
                <c:pt idx="11">
                  <c:v>1240</c:v>
                </c:pt>
                <c:pt idx="12">
                  <c:v>2060</c:v>
                </c:pt>
                <c:pt idx="13">
                  <c:v>2410</c:v>
                </c:pt>
                <c:pt idx="14">
                  <c:v>2390</c:v>
                </c:pt>
                <c:pt idx="15">
                  <c:v>4680</c:v>
                </c:pt>
                <c:pt idx="16">
                  <c:v>4010</c:v>
                </c:pt>
                <c:pt idx="17">
                  <c:v>1740</c:v>
                </c:pt>
                <c:pt idx="18">
                  <c:v>3080</c:v>
                </c:pt>
                <c:pt idx="19">
                  <c:v>2920</c:v>
                </c:pt>
                <c:pt idx="20">
                  <c:v>3030</c:v>
                </c:pt>
                <c:pt idx="21">
                  <c:v>5280</c:v>
                </c:pt>
                <c:pt idx="22">
                  <c:v>3440</c:v>
                </c:pt>
                <c:pt idx="23">
                  <c:v>1600</c:v>
                </c:pt>
                <c:pt idx="24">
                  <c:v>3110</c:v>
                </c:pt>
                <c:pt idx="25">
                  <c:v>2750</c:v>
                </c:pt>
                <c:pt idx="26">
                  <c:v>3410</c:v>
                </c:pt>
                <c:pt idx="27">
                  <c:v>5240</c:v>
                </c:pt>
                <c:pt idx="28">
                  <c:v>4540</c:v>
                </c:pt>
                <c:pt idx="29">
                  <c:v>2380</c:v>
                </c:pt>
                <c:pt idx="30">
                  <c:v>4660</c:v>
                </c:pt>
                <c:pt idx="31">
                  <c:v>4370</c:v>
                </c:pt>
                <c:pt idx="32">
                  <c:v>3610</c:v>
                </c:pt>
                <c:pt idx="33">
                  <c:v>5660</c:v>
                </c:pt>
                <c:pt idx="34">
                  <c:v>6370</c:v>
                </c:pt>
                <c:pt idx="35">
                  <c:v>2670</c:v>
                </c:pt>
                <c:pt idx="36">
                  <c:v>5170</c:v>
                </c:pt>
                <c:pt idx="37">
                  <c:v>4860</c:v>
                </c:pt>
                <c:pt idx="38">
                  <c:v>3530</c:v>
                </c:pt>
                <c:pt idx="39">
                  <c:v>3020</c:v>
                </c:pt>
                <c:pt idx="40">
                  <c:v>2150</c:v>
                </c:pt>
                <c:pt idx="41">
                  <c:v>3150</c:v>
                </c:pt>
                <c:pt idx="42">
                  <c:v>4450</c:v>
                </c:pt>
                <c:pt idx="43">
                  <c:v>4330</c:v>
                </c:pt>
                <c:pt idx="44">
                  <c:v>7240</c:v>
                </c:pt>
                <c:pt idx="45">
                  <c:v>9350</c:v>
                </c:pt>
                <c:pt idx="46">
                  <c:v>5820</c:v>
                </c:pt>
                <c:pt idx="47">
                  <c:v>2730</c:v>
                </c:pt>
                <c:pt idx="48">
                  <c:v>5060</c:v>
                </c:pt>
                <c:pt idx="49">
                  <c:v>4280</c:v>
                </c:pt>
                <c:pt idx="50">
                  <c:v>4880</c:v>
                </c:pt>
                <c:pt idx="51">
                  <c:v>6090</c:v>
                </c:pt>
                <c:pt idx="52">
                  <c:v>5050</c:v>
                </c:pt>
                <c:pt idx="53">
                  <c:v>2640</c:v>
                </c:pt>
                <c:pt idx="54">
                  <c:v>5020</c:v>
                </c:pt>
                <c:pt idx="55">
                  <c:v>4940</c:v>
                </c:pt>
                <c:pt idx="56">
                  <c:v>5200</c:v>
                </c:pt>
                <c:pt idx="57">
                  <c:v>2490</c:v>
                </c:pt>
                <c:pt idx="58">
                  <c:v>6410</c:v>
                </c:pt>
                <c:pt idx="59">
                  <c:v>4070</c:v>
                </c:pt>
                <c:pt idx="60">
                  <c:v>6090</c:v>
                </c:pt>
                <c:pt idx="61">
                  <c:v>6990</c:v>
                </c:pt>
                <c:pt idx="62">
                  <c:v>4370</c:v>
                </c:pt>
                <c:pt idx="63">
                  <c:v>830</c:v>
                </c:pt>
                <c:pt idx="64">
                  <c:v>4590</c:v>
                </c:pt>
                <c:pt idx="65">
                  <c:v>4140</c:v>
                </c:pt>
                <c:pt idx="66">
                  <c:v>7560</c:v>
                </c:pt>
                <c:pt idx="67">
                  <c:v>6650</c:v>
                </c:pt>
                <c:pt idx="68">
                  <c:v>5130</c:v>
                </c:pt>
                <c:pt idx="69">
                  <c:v>6060</c:v>
                </c:pt>
                <c:pt idx="70">
                  <c:v>8190</c:v>
                </c:pt>
                <c:pt idx="71">
                  <c:v>3280</c:v>
                </c:pt>
                <c:pt idx="72">
                  <c:v>4900</c:v>
                </c:pt>
                <c:pt idx="73">
                  <c:v>4870</c:v>
                </c:pt>
                <c:pt idx="74">
                  <c:v>4970</c:v>
                </c:pt>
                <c:pt idx="75">
                  <c:v>11700</c:v>
                </c:pt>
                <c:pt idx="76">
                  <c:v>7370</c:v>
                </c:pt>
                <c:pt idx="77">
                  <c:v>3480</c:v>
                </c:pt>
                <c:pt idx="78">
                  <c:v>6700</c:v>
                </c:pt>
                <c:pt idx="79">
                  <c:v>7090</c:v>
                </c:pt>
                <c:pt idx="80">
                  <c:v>6680</c:v>
                </c:pt>
                <c:pt idx="81">
                  <c:v>9380</c:v>
                </c:pt>
                <c:pt idx="82">
                  <c:v>5450</c:v>
                </c:pt>
                <c:pt idx="83">
                  <c:v>2960</c:v>
                </c:pt>
                <c:pt idx="84">
                  <c:v>6060</c:v>
                </c:pt>
                <c:pt idx="85">
                  <c:v>5400</c:v>
                </c:pt>
                <c:pt idx="86">
                  <c:v>2840</c:v>
                </c:pt>
                <c:pt idx="87">
                  <c:v>1960</c:v>
                </c:pt>
                <c:pt idx="88">
                  <c:v>1560</c:v>
                </c:pt>
                <c:pt idx="89">
                  <c:v>1440</c:v>
                </c:pt>
                <c:pt idx="90">
                  <c:v>4040</c:v>
                </c:pt>
                <c:pt idx="91">
                  <c:v>2720</c:v>
                </c:pt>
                <c:pt idx="92">
                  <c:v>10680</c:v>
                </c:pt>
                <c:pt idx="93">
                  <c:v>12360</c:v>
                </c:pt>
                <c:pt idx="94">
                  <c:v>5410</c:v>
                </c:pt>
                <c:pt idx="95">
                  <c:v>3040</c:v>
                </c:pt>
                <c:pt idx="96">
                  <c:v>7040</c:v>
                </c:pt>
                <c:pt idx="97">
                  <c:v>6240</c:v>
                </c:pt>
                <c:pt idx="98">
                  <c:v>5790</c:v>
                </c:pt>
                <c:pt idx="99">
                  <c:v>4800</c:v>
                </c:pt>
                <c:pt idx="100">
                  <c:v>4200</c:v>
                </c:pt>
                <c:pt idx="101">
                  <c:v>2540</c:v>
                </c:pt>
                <c:pt idx="102">
                  <c:v>4720</c:v>
                </c:pt>
                <c:pt idx="103">
                  <c:v>5710</c:v>
                </c:pt>
                <c:pt idx="104">
                  <c:v>3430</c:v>
                </c:pt>
                <c:pt idx="105">
                  <c:v>2470</c:v>
                </c:pt>
                <c:pt idx="106">
                  <c:v>2460</c:v>
                </c:pt>
                <c:pt idx="107">
                  <c:v>2940</c:v>
                </c:pt>
                <c:pt idx="108">
                  <c:v>4340</c:v>
                </c:pt>
                <c:pt idx="109">
                  <c:v>2690</c:v>
                </c:pt>
                <c:pt idx="110">
                  <c:v>11120</c:v>
                </c:pt>
                <c:pt idx="111">
                  <c:v>15610</c:v>
                </c:pt>
                <c:pt idx="112">
                  <c:v>8690</c:v>
                </c:pt>
                <c:pt idx="113">
                  <c:v>4280</c:v>
                </c:pt>
                <c:pt idx="114">
                  <c:v>8180</c:v>
                </c:pt>
                <c:pt idx="115">
                  <c:v>7500</c:v>
                </c:pt>
                <c:pt idx="116">
                  <c:v>7930</c:v>
                </c:pt>
                <c:pt idx="117">
                  <c:v>13840</c:v>
                </c:pt>
                <c:pt idx="118">
                  <c:v>7900</c:v>
                </c:pt>
                <c:pt idx="119">
                  <c:v>3800</c:v>
                </c:pt>
                <c:pt idx="120">
                  <c:v>7560</c:v>
                </c:pt>
                <c:pt idx="121">
                  <c:v>6740</c:v>
                </c:pt>
                <c:pt idx="122">
                  <c:v>3950</c:v>
                </c:pt>
                <c:pt idx="123">
                  <c:v>6370</c:v>
                </c:pt>
                <c:pt idx="124">
                  <c:v>7020</c:v>
                </c:pt>
                <c:pt idx="125">
                  <c:v>3780</c:v>
                </c:pt>
                <c:pt idx="126">
                  <c:v>7310</c:v>
                </c:pt>
                <c:pt idx="127">
                  <c:v>7820</c:v>
                </c:pt>
                <c:pt idx="128">
                  <c:v>10780</c:v>
                </c:pt>
                <c:pt idx="129">
                  <c:v>11990</c:v>
                </c:pt>
                <c:pt idx="130">
                  <c:v>6180</c:v>
                </c:pt>
                <c:pt idx="131">
                  <c:v>3940</c:v>
                </c:pt>
                <c:pt idx="132">
                  <c:v>7150</c:v>
                </c:pt>
                <c:pt idx="133">
                  <c:v>6450</c:v>
                </c:pt>
                <c:pt idx="134">
                  <c:v>8070</c:v>
                </c:pt>
                <c:pt idx="135">
                  <c:v>13710</c:v>
                </c:pt>
                <c:pt idx="136">
                  <c:v>8670</c:v>
                </c:pt>
                <c:pt idx="137">
                  <c:v>3940</c:v>
                </c:pt>
                <c:pt idx="138">
                  <c:v>7530</c:v>
                </c:pt>
                <c:pt idx="139">
                  <c:v>6880</c:v>
                </c:pt>
                <c:pt idx="140">
                  <c:v>7200</c:v>
                </c:pt>
                <c:pt idx="141">
                  <c:v>12640</c:v>
                </c:pt>
                <c:pt idx="142">
                  <c:v>8100</c:v>
                </c:pt>
                <c:pt idx="143">
                  <c:v>3890</c:v>
                </c:pt>
                <c:pt idx="144">
                  <c:v>7290</c:v>
                </c:pt>
                <c:pt idx="145">
                  <c:v>7050</c:v>
                </c:pt>
                <c:pt idx="146">
                  <c:v>5630</c:v>
                </c:pt>
                <c:pt idx="147">
                  <c:v>9100</c:v>
                </c:pt>
                <c:pt idx="148">
                  <c:v>9310</c:v>
                </c:pt>
                <c:pt idx="149">
                  <c:v>4100</c:v>
                </c:pt>
                <c:pt idx="150">
                  <c:v>7950</c:v>
                </c:pt>
                <c:pt idx="151">
                  <c:v>7850</c:v>
                </c:pt>
                <c:pt idx="152">
                  <c:v>7620</c:v>
                </c:pt>
                <c:pt idx="153">
                  <c:v>11410</c:v>
                </c:pt>
                <c:pt idx="154">
                  <c:v>5290</c:v>
                </c:pt>
                <c:pt idx="155">
                  <c:v>3620</c:v>
                </c:pt>
                <c:pt idx="156">
                  <c:v>8230</c:v>
                </c:pt>
                <c:pt idx="157">
                  <c:v>8590</c:v>
                </c:pt>
                <c:pt idx="158">
                  <c:v>7840</c:v>
                </c:pt>
                <c:pt idx="159">
                  <c:v>8690</c:v>
                </c:pt>
                <c:pt idx="160">
                  <c:v>10340</c:v>
                </c:pt>
                <c:pt idx="161">
                  <c:v>4580</c:v>
                </c:pt>
                <c:pt idx="162">
                  <c:v>9070</c:v>
                </c:pt>
                <c:pt idx="163">
                  <c:v>7470</c:v>
                </c:pt>
                <c:pt idx="164">
                  <c:v>9270</c:v>
                </c:pt>
                <c:pt idx="165">
                  <c:v>9930</c:v>
                </c:pt>
                <c:pt idx="166">
                  <c:v>6170</c:v>
                </c:pt>
                <c:pt idx="167">
                  <c:v>3880</c:v>
                </c:pt>
                <c:pt idx="168">
                  <c:v>8890</c:v>
                </c:pt>
                <c:pt idx="169">
                  <c:v>6530</c:v>
                </c:pt>
                <c:pt idx="170">
                  <c:v>5730</c:v>
                </c:pt>
                <c:pt idx="171">
                  <c:v>5340</c:v>
                </c:pt>
                <c:pt idx="172">
                  <c:v>9170</c:v>
                </c:pt>
                <c:pt idx="173">
                  <c:v>3560</c:v>
                </c:pt>
                <c:pt idx="174">
                  <c:v>7340</c:v>
                </c:pt>
                <c:pt idx="175">
                  <c:v>9640</c:v>
                </c:pt>
                <c:pt idx="176">
                  <c:v>5690</c:v>
                </c:pt>
                <c:pt idx="177">
                  <c:v>4040</c:v>
                </c:pt>
                <c:pt idx="178">
                  <c:v>4290</c:v>
                </c:pt>
                <c:pt idx="179">
                  <c:v>2800</c:v>
                </c:pt>
                <c:pt idx="180">
                  <c:v>5140</c:v>
                </c:pt>
                <c:pt idx="181">
                  <c:v>6270</c:v>
                </c:pt>
                <c:pt idx="182">
                  <c:v>5430</c:v>
                </c:pt>
                <c:pt idx="183">
                  <c:v>13070</c:v>
                </c:pt>
                <c:pt idx="184">
                  <c:v>7640</c:v>
                </c:pt>
                <c:pt idx="185">
                  <c:v>3220</c:v>
                </c:pt>
                <c:pt idx="186">
                  <c:v>7820</c:v>
                </c:pt>
                <c:pt idx="187">
                  <c:v>5630</c:v>
                </c:pt>
                <c:pt idx="188">
                  <c:v>7280</c:v>
                </c:pt>
                <c:pt idx="189">
                  <c:v>8230</c:v>
                </c:pt>
                <c:pt idx="190">
                  <c:v>5510</c:v>
                </c:pt>
                <c:pt idx="191">
                  <c:v>2540</c:v>
                </c:pt>
                <c:pt idx="192">
                  <c:v>3710</c:v>
                </c:pt>
                <c:pt idx="193">
                  <c:v>4020</c:v>
                </c:pt>
                <c:pt idx="194">
                  <c:v>4910</c:v>
                </c:pt>
                <c:pt idx="195">
                  <c:v>7970</c:v>
                </c:pt>
                <c:pt idx="196">
                  <c:v>5150</c:v>
                </c:pt>
                <c:pt idx="197">
                  <c:v>3650</c:v>
                </c:pt>
                <c:pt idx="198">
                  <c:v>7400</c:v>
                </c:pt>
                <c:pt idx="199">
                  <c:v>9530</c:v>
                </c:pt>
                <c:pt idx="200">
                  <c:v>14730</c:v>
                </c:pt>
                <c:pt idx="201">
                  <c:v>14710</c:v>
                </c:pt>
                <c:pt idx="202">
                  <c:v>7580</c:v>
                </c:pt>
                <c:pt idx="203">
                  <c:v>5240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9E-41FB-8ED4-686143AAD57F}"/>
            </c:ext>
          </c:extLst>
        </c:ser>
        <c:ser>
          <c:idx val="2"/>
          <c:order val="2"/>
          <c:tx>
            <c:strRef>
              <c:f>QNWRGrp!$I$1</c:f>
              <c:strCache>
                <c:ptCount val="1"/>
                <c:pt idx="0">
                  <c:v>Refuge Needs</c:v>
                </c:pt>
              </c:strCache>
            </c:strRef>
          </c:tx>
          <c:spPr>
            <a:ln w="63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QNWRGrp!$I$2:$I$205</c:f>
              <c:numCache>
                <c:formatCode>General</c:formatCode>
                <c:ptCount val="204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3500</c:v>
                </c:pt>
                <c:pt idx="4">
                  <c:v>3600</c:v>
                </c:pt>
                <c:pt idx="5">
                  <c:v>500</c:v>
                </c:pt>
                <c:pt idx="6">
                  <c:v>1500</c:v>
                </c:pt>
                <c:pt idx="7">
                  <c:v>3500</c:v>
                </c:pt>
                <c:pt idx="8">
                  <c:v>2000</c:v>
                </c:pt>
                <c:pt idx="9">
                  <c:v>3500</c:v>
                </c:pt>
                <c:pt idx="10">
                  <c:v>3600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3500</c:v>
                </c:pt>
                <c:pt idx="16">
                  <c:v>3600</c:v>
                </c:pt>
                <c:pt idx="17">
                  <c:v>500</c:v>
                </c:pt>
                <c:pt idx="18">
                  <c:v>1500</c:v>
                </c:pt>
                <c:pt idx="19">
                  <c:v>3500</c:v>
                </c:pt>
                <c:pt idx="20">
                  <c:v>2000</c:v>
                </c:pt>
                <c:pt idx="21">
                  <c:v>3500</c:v>
                </c:pt>
                <c:pt idx="22">
                  <c:v>3600</c:v>
                </c:pt>
                <c:pt idx="23">
                  <c:v>500</c:v>
                </c:pt>
                <c:pt idx="24">
                  <c:v>1500</c:v>
                </c:pt>
                <c:pt idx="25">
                  <c:v>3500</c:v>
                </c:pt>
                <c:pt idx="26">
                  <c:v>2000</c:v>
                </c:pt>
                <c:pt idx="27">
                  <c:v>3500</c:v>
                </c:pt>
                <c:pt idx="28">
                  <c:v>3600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3500</c:v>
                </c:pt>
                <c:pt idx="34">
                  <c:v>3600</c:v>
                </c:pt>
                <c:pt idx="35">
                  <c:v>500</c:v>
                </c:pt>
                <c:pt idx="36">
                  <c:v>1500</c:v>
                </c:pt>
                <c:pt idx="37">
                  <c:v>3500</c:v>
                </c:pt>
                <c:pt idx="38">
                  <c:v>2000</c:v>
                </c:pt>
                <c:pt idx="39">
                  <c:v>3500</c:v>
                </c:pt>
                <c:pt idx="40">
                  <c:v>3600</c:v>
                </c:pt>
                <c:pt idx="41">
                  <c:v>500</c:v>
                </c:pt>
                <c:pt idx="42">
                  <c:v>1500</c:v>
                </c:pt>
                <c:pt idx="43">
                  <c:v>3500</c:v>
                </c:pt>
                <c:pt idx="44">
                  <c:v>2000</c:v>
                </c:pt>
                <c:pt idx="45">
                  <c:v>3500</c:v>
                </c:pt>
                <c:pt idx="46">
                  <c:v>3600</c:v>
                </c:pt>
                <c:pt idx="47">
                  <c:v>500</c:v>
                </c:pt>
                <c:pt idx="48">
                  <c:v>1500</c:v>
                </c:pt>
                <c:pt idx="49">
                  <c:v>3500</c:v>
                </c:pt>
                <c:pt idx="50">
                  <c:v>2000</c:v>
                </c:pt>
                <c:pt idx="51">
                  <c:v>3500</c:v>
                </c:pt>
                <c:pt idx="52">
                  <c:v>3600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3500</c:v>
                </c:pt>
                <c:pt idx="58">
                  <c:v>3600</c:v>
                </c:pt>
                <c:pt idx="59">
                  <c:v>500</c:v>
                </c:pt>
                <c:pt idx="60">
                  <c:v>1500</c:v>
                </c:pt>
                <c:pt idx="61">
                  <c:v>3500</c:v>
                </c:pt>
                <c:pt idx="62">
                  <c:v>2000</c:v>
                </c:pt>
                <c:pt idx="63">
                  <c:v>3500</c:v>
                </c:pt>
                <c:pt idx="64">
                  <c:v>3600</c:v>
                </c:pt>
                <c:pt idx="65">
                  <c:v>500</c:v>
                </c:pt>
                <c:pt idx="66">
                  <c:v>1500</c:v>
                </c:pt>
                <c:pt idx="67">
                  <c:v>3500</c:v>
                </c:pt>
                <c:pt idx="68">
                  <c:v>2000</c:v>
                </c:pt>
                <c:pt idx="69">
                  <c:v>3500</c:v>
                </c:pt>
                <c:pt idx="70">
                  <c:v>3600</c:v>
                </c:pt>
                <c:pt idx="71">
                  <c:v>500</c:v>
                </c:pt>
                <c:pt idx="72">
                  <c:v>1500</c:v>
                </c:pt>
                <c:pt idx="73">
                  <c:v>3500</c:v>
                </c:pt>
                <c:pt idx="74">
                  <c:v>2000</c:v>
                </c:pt>
                <c:pt idx="75">
                  <c:v>3500</c:v>
                </c:pt>
                <c:pt idx="76">
                  <c:v>3600</c:v>
                </c:pt>
                <c:pt idx="77">
                  <c:v>500</c:v>
                </c:pt>
                <c:pt idx="78">
                  <c:v>1500</c:v>
                </c:pt>
                <c:pt idx="79">
                  <c:v>3500</c:v>
                </c:pt>
                <c:pt idx="80">
                  <c:v>2000</c:v>
                </c:pt>
                <c:pt idx="81">
                  <c:v>3500</c:v>
                </c:pt>
                <c:pt idx="82">
                  <c:v>3600</c:v>
                </c:pt>
                <c:pt idx="83">
                  <c:v>500</c:v>
                </c:pt>
                <c:pt idx="84">
                  <c:v>1500</c:v>
                </c:pt>
                <c:pt idx="85">
                  <c:v>3500</c:v>
                </c:pt>
                <c:pt idx="86">
                  <c:v>2000</c:v>
                </c:pt>
                <c:pt idx="87">
                  <c:v>3500</c:v>
                </c:pt>
                <c:pt idx="88">
                  <c:v>3600</c:v>
                </c:pt>
                <c:pt idx="89">
                  <c:v>500</c:v>
                </c:pt>
                <c:pt idx="90">
                  <c:v>1500</c:v>
                </c:pt>
                <c:pt idx="91">
                  <c:v>3500</c:v>
                </c:pt>
                <c:pt idx="92">
                  <c:v>2000</c:v>
                </c:pt>
                <c:pt idx="93">
                  <c:v>3500</c:v>
                </c:pt>
                <c:pt idx="94">
                  <c:v>3600</c:v>
                </c:pt>
                <c:pt idx="95">
                  <c:v>500</c:v>
                </c:pt>
                <c:pt idx="96">
                  <c:v>1500</c:v>
                </c:pt>
                <c:pt idx="97">
                  <c:v>3500</c:v>
                </c:pt>
                <c:pt idx="98">
                  <c:v>2000</c:v>
                </c:pt>
                <c:pt idx="99">
                  <c:v>3500</c:v>
                </c:pt>
                <c:pt idx="100">
                  <c:v>3600</c:v>
                </c:pt>
                <c:pt idx="101">
                  <c:v>500</c:v>
                </c:pt>
                <c:pt idx="102">
                  <c:v>1500</c:v>
                </c:pt>
                <c:pt idx="103">
                  <c:v>3500</c:v>
                </c:pt>
                <c:pt idx="104">
                  <c:v>2000</c:v>
                </c:pt>
                <c:pt idx="105">
                  <c:v>3500</c:v>
                </c:pt>
                <c:pt idx="106">
                  <c:v>3600</c:v>
                </c:pt>
                <c:pt idx="107">
                  <c:v>500</c:v>
                </c:pt>
                <c:pt idx="108">
                  <c:v>1500</c:v>
                </c:pt>
                <c:pt idx="109">
                  <c:v>3500</c:v>
                </c:pt>
                <c:pt idx="110">
                  <c:v>2000</c:v>
                </c:pt>
                <c:pt idx="111">
                  <c:v>3500</c:v>
                </c:pt>
                <c:pt idx="112">
                  <c:v>3600</c:v>
                </c:pt>
                <c:pt idx="113">
                  <c:v>500</c:v>
                </c:pt>
                <c:pt idx="114">
                  <c:v>1500</c:v>
                </c:pt>
                <c:pt idx="115">
                  <c:v>3500</c:v>
                </c:pt>
                <c:pt idx="116">
                  <c:v>2000</c:v>
                </c:pt>
                <c:pt idx="117">
                  <c:v>3500</c:v>
                </c:pt>
                <c:pt idx="118">
                  <c:v>3600</c:v>
                </c:pt>
                <c:pt idx="119">
                  <c:v>500</c:v>
                </c:pt>
                <c:pt idx="120">
                  <c:v>1500</c:v>
                </c:pt>
                <c:pt idx="121">
                  <c:v>3500</c:v>
                </c:pt>
                <c:pt idx="122">
                  <c:v>2000</c:v>
                </c:pt>
                <c:pt idx="123">
                  <c:v>3500</c:v>
                </c:pt>
                <c:pt idx="124">
                  <c:v>3600</c:v>
                </c:pt>
                <c:pt idx="125">
                  <c:v>500</c:v>
                </c:pt>
                <c:pt idx="126">
                  <c:v>1500</c:v>
                </c:pt>
                <c:pt idx="127">
                  <c:v>3500</c:v>
                </c:pt>
                <c:pt idx="128">
                  <c:v>2000</c:v>
                </c:pt>
                <c:pt idx="129">
                  <c:v>3500</c:v>
                </c:pt>
                <c:pt idx="130">
                  <c:v>3600</c:v>
                </c:pt>
                <c:pt idx="131">
                  <c:v>500</c:v>
                </c:pt>
                <c:pt idx="132">
                  <c:v>1500</c:v>
                </c:pt>
                <c:pt idx="133">
                  <c:v>3500</c:v>
                </c:pt>
                <c:pt idx="134">
                  <c:v>2000</c:v>
                </c:pt>
                <c:pt idx="135">
                  <c:v>3500</c:v>
                </c:pt>
                <c:pt idx="136">
                  <c:v>3600</c:v>
                </c:pt>
                <c:pt idx="137">
                  <c:v>500</c:v>
                </c:pt>
                <c:pt idx="138">
                  <c:v>1500</c:v>
                </c:pt>
                <c:pt idx="139">
                  <c:v>3500</c:v>
                </c:pt>
                <c:pt idx="140">
                  <c:v>2000</c:v>
                </c:pt>
                <c:pt idx="141">
                  <c:v>3500</c:v>
                </c:pt>
                <c:pt idx="142">
                  <c:v>3600</c:v>
                </c:pt>
                <c:pt idx="143">
                  <c:v>500</c:v>
                </c:pt>
                <c:pt idx="144">
                  <c:v>1500</c:v>
                </c:pt>
                <c:pt idx="145">
                  <c:v>3500</c:v>
                </c:pt>
                <c:pt idx="146">
                  <c:v>2000</c:v>
                </c:pt>
                <c:pt idx="147">
                  <c:v>3500</c:v>
                </c:pt>
                <c:pt idx="148">
                  <c:v>3600</c:v>
                </c:pt>
                <c:pt idx="149">
                  <c:v>500</c:v>
                </c:pt>
                <c:pt idx="150">
                  <c:v>1500</c:v>
                </c:pt>
                <c:pt idx="151">
                  <c:v>3500</c:v>
                </c:pt>
                <c:pt idx="152">
                  <c:v>2000</c:v>
                </c:pt>
                <c:pt idx="153">
                  <c:v>3500</c:v>
                </c:pt>
                <c:pt idx="154">
                  <c:v>3600</c:v>
                </c:pt>
                <c:pt idx="155">
                  <c:v>500</c:v>
                </c:pt>
                <c:pt idx="156">
                  <c:v>1500</c:v>
                </c:pt>
                <c:pt idx="157">
                  <c:v>3500</c:v>
                </c:pt>
                <c:pt idx="158">
                  <c:v>2000</c:v>
                </c:pt>
                <c:pt idx="159">
                  <c:v>3500</c:v>
                </c:pt>
                <c:pt idx="160">
                  <c:v>3600</c:v>
                </c:pt>
                <c:pt idx="161">
                  <c:v>500</c:v>
                </c:pt>
                <c:pt idx="162">
                  <c:v>1500</c:v>
                </c:pt>
                <c:pt idx="163">
                  <c:v>3500</c:v>
                </c:pt>
                <c:pt idx="164">
                  <c:v>2000</c:v>
                </c:pt>
                <c:pt idx="165">
                  <c:v>3500</c:v>
                </c:pt>
                <c:pt idx="166">
                  <c:v>3600</c:v>
                </c:pt>
                <c:pt idx="167">
                  <c:v>500</c:v>
                </c:pt>
                <c:pt idx="168">
                  <c:v>1500</c:v>
                </c:pt>
                <c:pt idx="169">
                  <c:v>3500</c:v>
                </c:pt>
                <c:pt idx="170">
                  <c:v>2000</c:v>
                </c:pt>
                <c:pt idx="171">
                  <c:v>3500</c:v>
                </c:pt>
                <c:pt idx="172">
                  <c:v>3600</c:v>
                </c:pt>
                <c:pt idx="173">
                  <c:v>500</c:v>
                </c:pt>
                <c:pt idx="174">
                  <c:v>1500</c:v>
                </c:pt>
                <c:pt idx="175">
                  <c:v>3500</c:v>
                </c:pt>
                <c:pt idx="176">
                  <c:v>2000</c:v>
                </c:pt>
                <c:pt idx="177">
                  <c:v>3500</c:v>
                </c:pt>
                <c:pt idx="178">
                  <c:v>3600</c:v>
                </c:pt>
                <c:pt idx="179">
                  <c:v>500</c:v>
                </c:pt>
                <c:pt idx="180">
                  <c:v>1500</c:v>
                </c:pt>
                <c:pt idx="181">
                  <c:v>3500</c:v>
                </c:pt>
                <c:pt idx="182">
                  <c:v>2000</c:v>
                </c:pt>
                <c:pt idx="183">
                  <c:v>3500</c:v>
                </c:pt>
                <c:pt idx="184">
                  <c:v>3600</c:v>
                </c:pt>
                <c:pt idx="185">
                  <c:v>500</c:v>
                </c:pt>
                <c:pt idx="186">
                  <c:v>1500</c:v>
                </c:pt>
                <c:pt idx="187">
                  <c:v>3500</c:v>
                </c:pt>
                <c:pt idx="188">
                  <c:v>2000</c:v>
                </c:pt>
                <c:pt idx="189">
                  <c:v>3500</c:v>
                </c:pt>
                <c:pt idx="190">
                  <c:v>3600</c:v>
                </c:pt>
                <c:pt idx="191">
                  <c:v>500</c:v>
                </c:pt>
                <c:pt idx="192">
                  <c:v>1500</c:v>
                </c:pt>
                <c:pt idx="193">
                  <c:v>3500</c:v>
                </c:pt>
                <c:pt idx="194">
                  <c:v>2000</c:v>
                </c:pt>
                <c:pt idx="195">
                  <c:v>3500</c:v>
                </c:pt>
                <c:pt idx="196">
                  <c:v>3600</c:v>
                </c:pt>
                <c:pt idx="197">
                  <c:v>500</c:v>
                </c:pt>
                <c:pt idx="198">
                  <c:v>1500</c:v>
                </c:pt>
                <c:pt idx="199">
                  <c:v>3500</c:v>
                </c:pt>
                <c:pt idx="200">
                  <c:v>2000</c:v>
                </c:pt>
                <c:pt idx="201">
                  <c:v>3500</c:v>
                </c:pt>
                <c:pt idx="202">
                  <c:v>3600</c:v>
                </c:pt>
                <c:pt idx="203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9E-41FB-8ED4-686143AA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7246880"/>
        <c:axId val="-125724851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QNWRGrp!$J$1</c15:sqref>
                        </c15:formulaRef>
                      </c:ext>
                    </c:extLst>
                    <c:strCache>
                      <c:ptCount val="1"/>
                      <c:pt idx="0">
                        <c:v>Impairment</c:v>
                      </c:pt>
                    </c:strCache>
                  </c:strRef>
                </c:tx>
                <c:spPr>
                  <a:ln w="6350" cap="rnd">
                    <a:solidFill>
                      <a:srgbClr val="7030A0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QNWRGrp!$C$2:$C$205</c15:sqref>
                        </c15:formulaRef>
                      </c:ext>
                    </c:extLst>
                    <c:strCache>
                      <c:ptCount val="204"/>
                      <c:pt idx="0">
                        <c:v>Jan/Feb 1974</c:v>
                      </c:pt>
                      <c:pt idx="1">
                        <c:v>Mar/Apr 1974</c:v>
                      </c:pt>
                      <c:pt idx="2">
                        <c:v>May/Jun 1974</c:v>
                      </c:pt>
                      <c:pt idx="3">
                        <c:v>Jul/Aug/Sep 1974</c:v>
                      </c:pt>
                      <c:pt idx="4">
                        <c:v>Oct/Nov 1974</c:v>
                      </c:pt>
                      <c:pt idx="5">
                        <c:v>Dec 1974</c:v>
                      </c:pt>
                      <c:pt idx="6">
                        <c:v>Jan/Feb 1975</c:v>
                      </c:pt>
                      <c:pt idx="7">
                        <c:v>Mar/Apr 1975</c:v>
                      </c:pt>
                      <c:pt idx="8">
                        <c:v>May/Jun 1975</c:v>
                      </c:pt>
                      <c:pt idx="9">
                        <c:v>Jul/Aug/Sep 1975</c:v>
                      </c:pt>
                      <c:pt idx="10">
                        <c:v>Oct/Nov 1975</c:v>
                      </c:pt>
                      <c:pt idx="11">
                        <c:v>Dec 1975</c:v>
                      </c:pt>
                      <c:pt idx="12">
                        <c:v>Jan/Feb 1976</c:v>
                      </c:pt>
                      <c:pt idx="13">
                        <c:v>Mar/Apr 1976</c:v>
                      </c:pt>
                      <c:pt idx="14">
                        <c:v>May/Jun 1976</c:v>
                      </c:pt>
                      <c:pt idx="15">
                        <c:v>Jul/Aug/Sep 1976</c:v>
                      </c:pt>
                      <c:pt idx="16">
                        <c:v>Oct/Nov 1976</c:v>
                      </c:pt>
                      <c:pt idx="17">
                        <c:v>Dec 1976</c:v>
                      </c:pt>
                      <c:pt idx="18">
                        <c:v>Jan/Feb 1977</c:v>
                      </c:pt>
                      <c:pt idx="19">
                        <c:v>Mar/Apr 1977</c:v>
                      </c:pt>
                      <c:pt idx="20">
                        <c:v>May/Jun 1977</c:v>
                      </c:pt>
                      <c:pt idx="21">
                        <c:v>Jul/Aug/Sep 1977</c:v>
                      </c:pt>
                      <c:pt idx="22">
                        <c:v>Oct/Nov 1977</c:v>
                      </c:pt>
                      <c:pt idx="23">
                        <c:v>Dec 1977</c:v>
                      </c:pt>
                      <c:pt idx="24">
                        <c:v>Jan/Feb 1978</c:v>
                      </c:pt>
                      <c:pt idx="25">
                        <c:v>Mar/Apr 1978</c:v>
                      </c:pt>
                      <c:pt idx="26">
                        <c:v>May/Jun 1978</c:v>
                      </c:pt>
                      <c:pt idx="27">
                        <c:v>Jul/Aug/Sep 1978</c:v>
                      </c:pt>
                      <c:pt idx="28">
                        <c:v>Oct/Nov 1978</c:v>
                      </c:pt>
                      <c:pt idx="29">
                        <c:v>Dec 1978</c:v>
                      </c:pt>
                      <c:pt idx="30">
                        <c:v>Jan/Feb 1979</c:v>
                      </c:pt>
                      <c:pt idx="31">
                        <c:v>Mar/Apr 1979</c:v>
                      </c:pt>
                      <c:pt idx="32">
                        <c:v>May/Jun 1979</c:v>
                      </c:pt>
                      <c:pt idx="33">
                        <c:v>Jul/Aug/Sep 1979</c:v>
                      </c:pt>
                      <c:pt idx="34">
                        <c:v>Oct/Nov 1979</c:v>
                      </c:pt>
                      <c:pt idx="35">
                        <c:v>Dec 1979</c:v>
                      </c:pt>
                      <c:pt idx="36">
                        <c:v>Jan/Feb 1980</c:v>
                      </c:pt>
                      <c:pt idx="37">
                        <c:v>Mar/Apr 1980</c:v>
                      </c:pt>
                      <c:pt idx="38">
                        <c:v>May/Jun 1980</c:v>
                      </c:pt>
                      <c:pt idx="39">
                        <c:v>Jul/Aug/Sep 1980</c:v>
                      </c:pt>
                      <c:pt idx="40">
                        <c:v>Oct/Nov 1980</c:v>
                      </c:pt>
                      <c:pt idx="41">
                        <c:v>Dec 1980</c:v>
                      </c:pt>
                      <c:pt idx="42">
                        <c:v>Jan/Feb 1981</c:v>
                      </c:pt>
                      <c:pt idx="43">
                        <c:v>Mar/Apr 1981</c:v>
                      </c:pt>
                      <c:pt idx="44">
                        <c:v>May/Jun 1981</c:v>
                      </c:pt>
                      <c:pt idx="45">
                        <c:v>Jul/Aug/Sep 1981</c:v>
                      </c:pt>
                      <c:pt idx="46">
                        <c:v>Oct/Nov 1981</c:v>
                      </c:pt>
                      <c:pt idx="47">
                        <c:v>Dec 1981</c:v>
                      </c:pt>
                      <c:pt idx="48">
                        <c:v>Jan/Feb 1982</c:v>
                      </c:pt>
                      <c:pt idx="49">
                        <c:v>Mar/Apr 1982</c:v>
                      </c:pt>
                      <c:pt idx="50">
                        <c:v>May/Jun 1982</c:v>
                      </c:pt>
                      <c:pt idx="51">
                        <c:v>Jul/Aug/Sep 1982</c:v>
                      </c:pt>
                      <c:pt idx="52">
                        <c:v>Oct/Nov 1982</c:v>
                      </c:pt>
                      <c:pt idx="53">
                        <c:v>Dec 1982</c:v>
                      </c:pt>
                      <c:pt idx="54">
                        <c:v>Jan/Feb 1983</c:v>
                      </c:pt>
                      <c:pt idx="55">
                        <c:v>Mar/Apr 1983</c:v>
                      </c:pt>
                      <c:pt idx="56">
                        <c:v>May/Jun 1983</c:v>
                      </c:pt>
                      <c:pt idx="57">
                        <c:v>Jul/Aug/Sep 1983</c:v>
                      </c:pt>
                      <c:pt idx="58">
                        <c:v>Oct/Nov 1983</c:v>
                      </c:pt>
                      <c:pt idx="59">
                        <c:v>Dec 1983</c:v>
                      </c:pt>
                      <c:pt idx="60">
                        <c:v>Jan/Feb 1984</c:v>
                      </c:pt>
                      <c:pt idx="61">
                        <c:v>Mar/Apr 1984</c:v>
                      </c:pt>
                      <c:pt idx="62">
                        <c:v>May/Jun 1984</c:v>
                      </c:pt>
                      <c:pt idx="63">
                        <c:v>Jul/Aug/Sep 1984</c:v>
                      </c:pt>
                      <c:pt idx="64">
                        <c:v>Oct/Nov 1984</c:v>
                      </c:pt>
                      <c:pt idx="65">
                        <c:v>Dec 1984</c:v>
                      </c:pt>
                      <c:pt idx="66">
                        <c:v>Jan/Feb 1985</c:v>
                      </c:pt>
                      <c:pt idx="67">
                        <c:v>Mar/Apr 1985</c:v>
                      </c:pt>
                      <c:pt idx="68">
                        <c:v>May/Jun 1985</c:v>
                      </c:pt>
                      <c:pt idx="69">
                        <c:v>Jul/Aug/Sep 1985</c:v>
                      </c:pt>
                      <c:pt idx="70">
                        <c:v>Oct/Nov 1985</c:v>
                      </c:pt>
                      <c:pt idx="71">
                        <c:v>Dec 1985</c:v>
                      </c:pt>
                      <c:pt idx="72">
                        <c:v>Jan/Feb 1986</c:v>
                      </c:pt>
                      <c:pt idx="73">
                        <c:v>Mar/Apr 1986</c:v>
                      </c:pt>
                      <c:pt idx="74">
                        <c:v>May/Jun 1986</c:v>
                      </c:pt>
                      <c:pt idx="75">
                        <c:v>Jul/Aug/Sep 1986</c:v>
                      </c:pt>
                      <c:pt idx="76">
                        <c:v>Oct/Nov 1986</c:v>
                      </c:pt>
                      <c:pt idx="77">
                        <c:v>Dec 1986</c:v>
                      </c:pt>
                      <c:pt idx="78">
                        <c:v>Jan/Feb 1987</c:v>
                      </c:pt>
                      <c:pt idx="79">
                        <c:v>Mar/Apr 1987</c:v>
                      </c:pt>
                      <c:pt idx="80">
                        <c:v>May/Jun 1987</c:v>
                      </c:pt>
                      <c:pt idx="81">
                        <c:v>Jul/Aug/Sep 1987</c:v>
                      </c:pt>
                      <c:pt idx="82">
                        <c:v>Oct/Nov 1987</c:v>
                      </c:pt>
                      <c:pt idx="83">
                        <c:v>Dec 1987</c:v>
                      </c:pt>
                      <c:pt idx="84">
                        <c:v>Jan/Feb 1988</c:v>
                      </c:pt>
                      <c:pt idx="85">
                        <c:v>Mar/Apr 1988</c:v>
                      </c:pt>
                      <c:pt idx="86">
                        <c:v>May/Jun 1988</c:v>
                      </c:pt>
                      <c:pt idx="87">
                        <c:v>Jul/Aug/Sep 1988</c:v>
                      </c:pt>
                      <c:pt idx="88">
                        <c:v>Oct/Nov 1988</c:v>
                      </c:pt>
                      <c:pt idx="89">
                        <c:v>Dec 1988</c:v>
                      </c:pt>
                      <c:pt idx="90">
                        <c:v>Jan/Feb 1989</c:v>
                      </c:pt>
                      <c:pt idx="91">
                        <c:v>Mar/Apr 1989</c:v>
                      </c:pt>
                      <c:pt idx="92">
                        <c:v>May/Jun 1989</c:v>
                      </c:pt>
                      <c:pt idx="93">
                        <c:v>Jul/Aug/Sep 1989</c:v>
                      </c:pt>
                      <c:pt idx="94">
                        <c:v>Oct/Nov 1989</c:v>
                      </c:pt>
                      <c:pt idx="95">
                        <c:v>Dec 1989</c:v>
                      </c:pt>
                      <c:pt idx="96">
                        <c:v>Jan/Feb 1990</c:v>
                      </c:pt>
                      <c:pt idx="97">
                        <c:v>Mar/Apr 1990</c:v>
                      </c:pt>
                      <c:pt idx="98">
                        <c:v>May/Jun 1990</c:v>
                      </c:pt>
                      <c:pt idx="99">
                        <c:v>Jul/Aug/Sep 1990</c:v>
                      </c:pt>
                      <c:pt idx="100">
                        <c:v>Oct/Nov 1990</c:v>
                      </c:pt>
                      <c:pt idx="101">
                        <c:v>Dec 1990</c:v>
                      </c:pt>
                      <c:pt idx="102">
                        <c:v>Jan/Feb 1991</c:v>
                      </c:pt>
                      <c:pt idx="103">
                        <c:v>Mar/Apr 1991</c:v>
                      </c:pt>
                      <c:pt idx="104">
                        <c:v>May/Jun 1991</c:v>
                      </c:pt>
                      <c:pt idx="105">
                        <c:v>Jul/Aug/Sep 1991</c:v>
                      </c:pt>
                      <c:pt idx="106">
                        <c:v>Oct/Nov 1991</c:v>
                      </c:pt>
                      <c:pt idx="107">
                        <c:v>Dec 1991</c:v>
                      </c:pt>
                      <c:pt idx="108">
                        <c:v>Jan/Feb 1992</c:v>
                      </c:pt>
                      <c:pt idx="109">
                        <c:v>Mar/Apr 1992</c:v>
                      </c:pt>
                      <c:pt idx="110">
                        <c:v>May/Jun 1992</c:v>
                      </c:pt>
                      <c:pt idx="111">
                        <c:v>Jul/Aug/Sep 1992</c:v>
                      </c:pt>
                      <c:pt idx="112">
                        <c:v>Oct/Nov 1992</c:v>
                      </c:pt>
                      <c:pt idx="113">
                        <c:v>Dec 1992</c:v>
                      </c:pt>
                      <c:pt idx="114">
                        <c:v>Jan/Feb 1993</c:v>
                      </c:pt>
                      <c:pt idx="115">
                        <c:v>Mar/Apr 1993</c:v>
                      </c:pt>
                      <c:pt idx="116">
                        <c:v>May/Jun 1993</c:v>
                      </c:pt>
                      <c:pt idx="117">
                        <c:v>Jul/Aug/Sep 1993</c:v>
                      </c:pt>
                      <c:pt idx="118">
                        <c:v>Oct/Nov 1993</c:v>
                      </c:pt>
                      <c:pt idx="119">
                        <c:v>Dec 1993</c:v>
                      </c:pt>
                      <c:pt idx="120">
                        <c:v>Jan/Feb 1994</c:v>
                      </c:pt>
                      <c:pt idx="121">
                        <c:v>Mar/Apr 1994</c:v>
                      </c:pt>
                      <c:pt idx="122">
                        <c:v>May/Jun 1994</c:v>
                      </c:pt>
                      <c:pt idx="123">
                        <c:v>Jul/Aug/Sep 1994</c:v>
                      </c:pt>
                      <c:pt idx="124">
                        <c:v>Oct/Nov 1994</c:v>
                      </c:pt>
                      <c:pt idx="125">
                        <c:v>Dec 1994</c:v>
                      </c:pt>
                      <c:pt idx="126">
                        <c:v>Jan/Feb 1995</c:v>
                      </c:pt>
                      <c:pt idx="127">
                        <c:v>Mar/Apr 1995</c:v>
                      </c:pt>
                      <c:pt idx="128">
                        <c:v>May/Jun 1995</c:v>
                      </c:pt>
                      <c:pt idx="129">
                        <c:v>Jul/Aug/Sep 1995</c:v>
                      </c:pt>
                      <c:pt idx="130">
                        <c:v>Oct/Nov 1995</c:v>
                      </c:pt>
                      <c:pt idx="131">
                        <c:v>Dec 1995</c:v>
                      </c:pt>
                      <c:pt idx="132">
                        <c:v>Jan/Feb 1996</c:v>
                      </c:pt>
                      <c:pt idx="133">
                        <c:v>Mar/Apr 1996</c:v>
                      </c:pt>
                      <c:pt idx="134">
                        <c:v>May/Jun 1996</c:v>
                      </c:pt>
                      <c:pt idx="135">
                        <c:v>Jul/Aug/Sep 1996</c:v>
                      </c:pt>
                      <c:pt idx="136">
                        <c:v>Oct/Nov 1996</c:v>
                      </c:pt>
                      <c:pt idx="137">
                        <c:v>Dec 1996</c:v>
                      </c:pt>
                      <c:pt idx="138">
                        <c:v>Jan/Feb 1997</c:v>
                      </c:pt>
                      <c:pt idx="139">
                        <c:v>Mar/Apr 1997</c:v>
                      </c:pt>
                      <c:pt idx="140">
                        <c:v>May/Jun 1997</c:v>
                      </c:pt>
                      <c:pt idx="141">
                        <c:v>Jul/Aug/Sep 1997</c:v>
                      </c:pt>
                      <c:pt idx="142">
                        <c:v>Oct/Nov 1997</c:v>
                      </c:pt>
                      <c:pt idx="143">
                        <c:v>Dec 1997</c:v>
                      </c:pt>
                      <c:pt idx="144">
                        <c:v>Jan/Feb 1998</c:v>
                      </c:pt>
                      <c:pt idx="145">
                        <c:v>Mar/Apr 1998</c:v>
                      </c:pt>
                      <c:pt idx="146">
                        <c:v>May/Jun 1998</c:v>
                      </c:pt>
                      <c:pt idx="147">
                        <c:v>Jul/Aug/Sep 1998</c:v>
                      </c:pt>
                      <c:pt idx="148">
                        <c:v>Oct/Nov 1998</c:v>
                      </c:pt>
                      <c:pt idx="149">
                        <c:v>Dec 1998</c:v>
                      </c:pt>
                      <c:pt idx="150">
                        <c:v>Jan/Feb 1999</c:v>
                      </c:pt>
                      <c:pt idx="151">
                        <c:v>Mar/Apr 1999</c:v>
                      </c:pt>
                      <c:pt idx="152">
                        <c:v>May/Jun 1999</c:v>
                      </c:pt>
                      <c:pt idx="153">
                        <c:v>Jul/Aug/Sep 1999</c:v>
                      </c:pt>
                      <c:pt idx="154">
                        <c:v>Oct/Nov 1999</c:v>
                      </c:pt>
                      <c:pt idx="155">
                        <c:v>Dec 1999</c:v>
                      </c:pt>
                      <c:pt idx="156">
                        <c:v>Jan/Feb 2000</c:v>
                      </c:pt>
                      <c:pt idx="157">
                        <c:v>Mar/Apr 2000</c:v>
                      </c:pt>
                      <c:pt idx="158">
                        <c:v>May/Jun 2000</c:v>
                      </c:pt>
                      <c:pt idx="159">
                        <c:v>Jul/Aug/Sep 2000</c:v>
                      </c:pt>
                      <c:pt idx="160">
                        <c:v>Oct/Nov 2000</c:v>
                      </c:pt>
                      <c:pt idx="161">
                        <c:v>Dec 2000</c:v>
                      </c:pt>
                      <c:pt idx="162">
                        <c:v>Jan/Feb 2001</c:v>
                      </c:pt>
                      <c:pt idx="163">
                        <c:v>Mar/Apr 2001</c:v>
                      </c:pt>
                      <c:pt idx="164">
                        <c:v>May/Jun 2001</c:v>
                      </c:pt>
                      <c:pt idx="165">
                        <c:v>Jul/Aug/Sep 2001</c:v>
                      </c:pt>
                      <c:pt idx="166">
                        <c:v>Oct/Nov 2001</c:v>
                      </c:pt>
                      <c:pt idx="167">
                        <c:v>Dec 2001</c:v>
                      </c:pt>
                      <c:pt idx="168">
                        <c:v>Jan/Feb 2002</c:v>
                      </c:pt>
                      <c:pt idx="169">
                        <c:v>Mar/Apr 2002</c:v>
                      </c:pt>
                      <c:pt idx="170">
                        <c:v>May/Jun 2002</c:v>
                      </c:pt>
                      <c:pt idx="171">
                        <c:v>Jul/Aug/Sep 2002</c:v>
                      </c:pt>
                      <c:pt idx="172">
                        <c:v>Oct/Nov 2002</c:v>
                      </c:pt>
                      <c:pt idx="173">
                        <c:v>Dec 2002</c:v>
                      </c:pt>
                      <c:pt idx="174">
                        <c:v>Jan/Feb 2003</c:v>
                      </c:pt>
                      <c:pt idx="175">
                        <c:v>Mar/Apr 2003</c:v>
                      </c:pt>
                      <c:pt idx="176">
                        <c:v>May/Jun 2003</c:v>
                      </c:pt>
                      <c:pt idx="177">
                        <c:v>Jul/Aug/Sep 2003</c:v>
                      </c:pt>
                      <c:pt idx="178">
                        <c:v>Oct/Nov 2003</c:v>
                      </c:pt>
                      <c:pt idx="179">
                        <c:v>Dec 2003</c:v>
                      </c:pt>
                      <c:pt idx="180">
                        <c:v>Jan/Feb 2004</c:v>
                      </c:pt>
                      <c:pt idx="181">
                        <c:v>Mar/Apr 2004</c:v>
                      </c:pt>
                      <c:pt idx="182">
                        <c:v>May/Jun 2004</c:v>
                      </c:pt>
                      <c:pt idx="183">
                        <c:v>Jul/Aug/Sep 2004</c:v>
                      </c:pt>
                      <c:pt idx="184">
                        <c:v>Oct/Nov 2004</c:v>
                      </c:pt>
                      <c:pt idx="185">
                        <c:v>Dec 2004</c:v>
                      </c:pt>
                      <c:pt idx="186">
                        <c:v>Jan/Feb 2005</c:v>
                      </c:pt>
                      <c:pt idx="187">
                        <c:v>Mar/Apr 2005</c:v>
                      </c:pt>
                      <c:pt idx="188">
                        <c:v>May/Jun 2005</c:v>
                      </c:pt>
                      <c:pt idx="189">
                        <c:v>Jul/Aug/Sep 2005</c:v>
                      </c:pt>
                      <c:pt idx="190">
                        <c:v>Oct/Nov 2005</c:v>
                      </c:pt>
                      <c:pt idx="191">
                        <c:v>Dec 2005</c:v>
                      </c:pt>
                      <c:pt idx="192">
                        <c:v>Jan/Feb 2006</c:v>
                      </c:pt>
                      <c:pt idx="193">
                        <c:v>Mar/Apr 2006</c:v>
                      </c:pt>
                      <c:pt idx="194">
                        <c:v>May/Jun 2006</c:v>
                      </c:pt>
                      <c:pt idx="195">
                        <c:v>Jul/Aug/Sep 2006</c:v>
                      </c:pt>
                      <c:pt idx="196">
                        <c:v>Oct/Nov 2006</c:v>
                      </c:pt>
                      <c:pt idx="197">
                        <c:v>Dec 2006</c:v>
                      </c:pt>
                      <c:pt idx="198">
                        <c:v>Jan/Feb 2007</c:v>
                      </c:pt>
                      <c:pt idx="199">
                        <c:v>Mar/Apr 2007</c:v>
                      </c:pt>
                      <c:pt idx="200">
                        <c:v>May/Jun 2007</c:v>
                      </c:pt>
                      <c:pt idx="201">
                        <c:v>Jul/Aug/Sep 2007</c:v>
                      </c:pt>
                      <c:pt idx="202">
                        <c:v>Oct/Nov 2007</c:v>
                      </c:pt>
                      <c:pt idx="203">
                        <c:v>Dec 2007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QNWRGrp!$J$2:$J$205</c15:sqref>
                        </c15:formulaRef>
                      </c:ext>
                    </c:extLst>
                    <c:numCache>
                      <c:formatCode>General</c:formatCode>
                      <c:ptCount val="20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400</c:v>
                      </c:pt>
                      <c:pt idx="28">
                        <c:v>1190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560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1910</c:v>
                      </c:pt>
                      <c:pt idx="40">
                        <c:v>2150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600</c:v>
                      </c:pt>
                      <c:pt idx="44">
                        <c:v>0</c:v>
                      </c:pt>
                      <c:pt idx="45">
                        <c:v>1400</c:v>
                      </c:pt>
                      <c:pt idx="46">
                        <c:v>1080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1500</c:v>
                      </c:pt>
                      <c:pt idx="52">
                        <c:v>2750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2150</c:v>
                      </c:pt>
                      <c:pt idx="58">
                        <c:v>2870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830</c:v>
                      </c:pt>
                      <c:pt idx="64">
                        <c:v>3200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50</c:v>
                      </c:pt>
                      <c:pt idx="68">
                        <c:v>0</c:v>
                      </c:pt>
                      <c:pt idx="69">
                        <c:v>2010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600</c:v>
                      </c:pt>
                      <c:pt idx="74">
                        <c:v>10</c:v>
                      </c:pt>
                      <c:pt idx="75">
                        <c:v>0</c:v>
                      </c:pt>
                      <c:pt idx="76">
                        <c:v>1070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220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1960</c:v>
                      </c:pt>
                      <c:pt idx="88">
                        <c:v>1560</c:v>
                      </c:pt>
                      <c:pt idx="89">
                        <c:v>20</c:v>
                      </c:pt>
                      <c:pt idx="90">
                        <c:v>280</c:v>
                      </c:pt>
                      <c:pt idx="91">
                        <c:v>1880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2550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2750</c:v>
                      </c:pt>
                      <c:pt idx="100">
                        <c:v>2900</c:v>
                      </c:pt>
                      <c:pt idx="101">
                        <c:v>80</c:v>
                      </c:pt>
                      <c:pt idx="102">
                        <c:v>460</c:v>
                      </c:pt>
                      <c:pt idx="103">
                        <c:v>2140</c:v>
                      </c:pt>
                      <c:pt idx="104">
                        <c:v>890</c:v>
                      </c:pt>
                      <c:pt idx="105">
                        <c:v>2470</c:v>
                      </c:pt>
                      <c:pt idx="106">
                        <c:v>2460</c:v>
                      </c:pt>
                      <c:pt idx="107">
                        <c:v>160</c:v>
                      </c:pt>
                      <c:pt idx="108">
                        <c:v>730</c:v>
                      </c:pt>
                      <c:pt idx="109">
                        <c:v>2640</c:v>
                      </c:pt>
                      <c:pt idx="110">
                        <c:v>0</c:v>
                      </c:pt>
                      <c:pt idx="111">
                        <c:v>750</c:v>
                      </c:pt>
                      <c:pt idx="112">
                        <c:v>2660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2750</c:v>
                      </c:pt>
                      <c:pt idx="124">
                        <c:v>2810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1110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2340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10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370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1150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510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1760</c:v>
                      </c:pt>
                      <c:pt idx="166">
                        <c:v>2460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760</c:v>
                      </c:pt>
                      <c:pt idx="170">
                        <c:v>0</c:v>
                      </c:pt>
                      <c:pt idx="171">
                        <c:v>2520</c:v>
                      </c:pt>
                      <c:pt idx="172">
                        <c:v>1990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2850</c:v>
                      </c:pt>
                      <c:pt idx="178">
                        <c:v>2760</c:v>
                      </c:pt>
                      <c:pt idx="179">
                        <c:v>0</c:v>
                      </c:pt>
                      <c:pt idx="180">
                        <c:v>450</c:v>
                      </c:pt>
                      <c:pt idx="181">
                        <c:v>1200</c:v>
                      </c:pt>
                      <c:pt idx="182">
                        <c:v>500</c:v>
                      </c:pt>
                      <c:pt idx="183">
                        <c:v>540</c:v>
                      </c:pt>
                      <c:pt idx="184">
                        <c:v>1910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1110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2700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1560</c:v>
                      </c:pt>
                      <c:pt idx="194">
                        <c:v>940</c:v>
                      </c:pt>
                      <c:pt idx="195">
                        <c:v>2560</c:v>
                      </c:pt>
                      <c:pt idx="196">
                        <c:v>2870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1090</c:v>
                      </c:pt>
                      <c:pt idx="203">
                        <c:v>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2A9E-41FB-8ED4-686143AAD57F}"/>
                  </c:ext>
                </c:extLst>
              </c15:ser>
            </c15:filteredLineSeries>
          </c:ext>
        </c:extLst>
      </c:lineChart>
      <c:catAx>
        <c:axId val="-12572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7248512"/>
        <c:crosses val="autoZero"/>
        <c:auto val="0"/>
        <c:lblAlgn val="ctr"/>
        <c:lblOffset val="100"/>
        <c:noMultiLvlLbl val="0"/>
      </c:catAx>
      <c:valAx>
        <c:axId val="-1257248512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724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3840769903761"/>
          <c:y val="6.528944298629337E-2"/>
          <c:w val="0.75785739282589681"/>
          <c:h val="0.66132327209098862"/>
        </c:manualLayout>
      </c:layout>
      <c:scatterChart>
        <c:scatterStyle val="lineMarker"/>
        <c:varyColors val="0"/>
        <c:ser>
          <c:idx val="4"/>
          <c:order val="0"/>
          <c:tx>
            <c:strRef>
              <c:f>QNWRGrp!$Y$1</c:f>
              <c:strCache>
                <c:ptCount val="1"/>
                <c:pt idx="0">
                  <c:v>y: baseflow depletion (approx. basin budget) af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QNWRGrp!$T$2:$T$205</c:f>
              <c:numCache>
                <c:formatCode>General</c:formatCode>
                <c:ptCount val="204"/>
                <c:pt idx="0">
                  <c:v>1974.0166666666667</c:v>
                </c:pt>
                <c:pt idx="1">
                  <c:v>1974.0333333333333</c:v>
                </c:pt>
                <c:pt idx="2">
                  <c:v>1974.5</c:v>
                </c:pt>
                <c:pt idx="3">
                  <c:v>1974.75</c:v>
                </c:pt>
                <c:pt idx="4">
                  <c:v>1974.9166666666667</c:v>
                </c:pt>
                <c:pt idx="5">
                  <c:v>1975</c:v>
                </c:pt>
                <c:pt idx="6">
                  <c:v>1975.0166666666667</c:v>
                </c:pt>
                <c:pt idx="7">
                  <c:v>1975.0333333333333</c:v>
                </c:pt>
                <c:pt idx="8">
                  <c:v>1975.5</c:v>
                </c:pt>
                <c:pt idx="9">
                  <c:v>1975.75</c:v>
                </c:pt>
                <c:pt idx="10">
                  <c:v>1975.9166666666667</c:v>
                </c:pt>
                <c:pt idx="11">
                  <c:v>1976</c:v>
                </c:pt>
                <c:pt idx="12">
                  <c:v>1976.0166666666667</c:v>
                </c:pt>
                <c:pt idx="13">
                  <c:v>1976.0333333333333</c:v>
                </c:pt>
                <c:pt idx="14">
                  <c:v>1976.5</c:v>
                </c:pt>
                <c:pt idx="15">
                  <c:v>1976.75</c:v>
                </c:pt>
                <c:pt idx="16">
                  <c:v>1976.9166666666667</c:v>
                </c:pt>
                <c:pt idx="17">
                  <c:v>1977</c:v>
                </c:pt>
                <c:pt idx="18">
                  <c:v>1977.0166666666667</c:v>
                </c:pt>
                <c:pt idx="19">
                  <c:v>1977.0333333333333</c:v>
                </c:pt>
                <c:pt idx="20">
                  <c:v>1977.5</c:v>
                </c:pt>
                <c:pt idx="21">
                  <c:v>1977.75</c:v>
                </c:pt>
                <c:pt idx="22">
                  <c:v>1977.9166666666667</c:v>
                </c:pt>
                <c:pt idx="23">
                  <c:v>1978</c:v>
                </c:pt>
                <c:pt idx="24">
                  <c:v>1978.0166666666667</c:v>
                </c:pt>
                <c:pt idx="25">
                  <c:v>1978.0333333333333</c:v>
                </c:pt>
                <c:pt idx="26">
                  <c:v>1978.5</c:v>
                </c:pt>
                <c:pt idx="27">
                  <c:v>1978.75</c:v>
                </c:pt>
                <c:pt idx="28">
                  <c:v>1978.9166666666667</c:v>
                </c:pt>
                <c:pt idx="29">
                  <c:v>1979</c:v>
                </c:pt>
                <c:pt idx="30">
                  <c:v>1979.0166666666667</c:v>
                </c:pt>
                <c:pt idx="31">
                  <c:v>1979.0333333333333</c:v>
                </c:pt>
                <c:pt idx="32">
                  <c:v>1979.5</c:v>
                </c:pt>
                <c:pt idx="33">
                  <c:v>1979.75</c:v>
                </c:pt>
                <c:pt idx="34">
                  <c:v>1979.9166666666667</c:v>
                </c:pt>
                <c:pt idx="35">
                  <c:v>1980</c:v>
                </c:pt>
                <c:pt idx="36">
                  <c:v>1980.0166666666667</c:v>
                </c:pt>
                <c:pt idx="37">
                  <c:v>1980.0333333333333</c:v>
                </c:pt>
                <c:pt idx="38">
                  <c:v>1980.5</c:v>
                </c:pt>
                <c:pt idx="39">
                  <c:v>1980.75</c:v>
                </c:pt>
                <c:pt idx="40">
                  <c:v>1980.9166666666667</c:v>
                </c:pt>
                <c:pt idx="41">
                  <c:v>1981</c:v>
                </c:pt>
                <c:pt idx="42">
                  <c:v>1981.0166666666667</c:v>
                </c:pt>
                <c:pt idx="43">
                  <c:v>1981.0333333333333</c:v>
                </c:pt>
                <c:pt idx="44">
                  <c:v>1981.5</c:v>
                </c:pt>
                <c:pt idx="45">
                  <c:v>1981.75</c:v>
                </c:pt>
                <c:pt idx="46">
                  <c:v>1981.9166666666667</c:v>
                </c:pt>
                <c:pt idx="47">
                  <c:v>1982</c:v>
                </c:pt>
                <c:pt idx="48">
                  <c:v>1982.0166666666667</c:v>
                </c:pt>
                <c:pt idx="49">
                  <c:v>1982.0333333333333</c:v>
                </c:pt>
                <c:pt idx="50">
                  <c:v>1982.5</c:v>
                </c:pt>
                <c:pt idx="51">
                  <c:v>1982.75</c:v>
                </c:pt>
                <c:pt idx="52">
                  <c:v>1982.9166666666667</c:v>
                </c:pt>
                <c:pt idx="53">
                  <c:v>1983</c:v>
                </c:pt>
                <c:pt idx="54">
                  <c:v>1983.0166666666667</c:v>
                </c:pt>
                <c:pt idx="55">
                  <c:v>1983.0333333333333</c:v>
                </c:pt>
                <c:pt idx="56">
                  <c:v>1983.5</c:v>
                </c:pt>
                <c:pt idx="57">
                  <c:v>1983.75</c:v>
                </c:pt>
                <c:pt idx="58">
                  <c:v>1983.9166666666667</c:v>
                </c:pt>
                <c:pt idx="59">
                  <c:v>1984</c:v>
                </c:pt>
                <c:pt idx="60">
                  <c:v>1984.0166666666667</c:v>
                </c:pt>
                <c:pt idx="61">
                  <c:v>1984.0333333333333</c:v>
                </c:pt>
                <c:pt idx="62">
                  <c:v>1984.5</c:v>
                </c:pt>
                <c:pt idx="63">
                  <c:v>1984.75</c:v>
                </c:pt>
                <c:pt idx="64">
                  <c:v>1984.9166666666667</c:v>
                </c:pt>
                <c:pt idx="65">
                  <c:v>1985</c:v>
                </c:pt>
                <c:pt idx="66">
                  <c:v>1985.0166666666667</c:v>
                </c:pt>
                <c:pt idx="67">
                  <c:v>1985.0333333333333</c:v>
                </c:pt>
                <c:pt idx="68">
                  <c:v>1985.5</c:v>
                </c:pt>
                <c:pt idx="69">
                  <c:v>1985.75</c:v>
                </c:pt>
                <c:pt idx="70">
                  <c:v>1985.9166666666667</c:v>
                </c:pt>
                <c:pt idx="71">
                  <c:v>1986</c:v>
                </c:pt>
                <c:pt idx="72">
                  <c:v>1986.0166666666667</c:v>
                </c:pt>
                <c:pt idx="73">
                  <c:v>1986.0333333333333</c:v>
                </c:pt>
                <c:pt idx="74">
                  <c:v>1986.5</c:v>
                </c:pt>
                <c:pt idx="75">
                  <c:v>1986.75</c:v>
                </c:pt>
                <c:pt idx="76">
                  <c:v>1986.9166666666667</c:v>
                </c:pt>
                <c:pt idx="77">
                  <c:v>1987</c:v>
                </c:pt>
                <c:pt idx="78">
                  <c:v>1987.0166666666667</c:v>
                </c:pt>
                <c:pt idx="79">
                  <c:v>1987.0333333333333</c:v>
                </c:pt>
                <c:pt idx="80">
                  <c:v>1987.5</c:v>
                </c:pt>
                <c:pt idx="81">
                  <c:v>1987.75</c:v>
                </c:pt>
                <c:pt idx="82">
                  <c:v>1987.9166666666667</c:v>
                </c:pt>
                <c:pt idx="83">
                  <c:v>1988</c:v>
                </c:pt>
                <c:pt idx="84">
                  <c:v>1988.0166666666667</c:v>
                </c:pt>
                <c:pt idx="85">
                  <c:v>1988.0333333333333</c:v>
                </c:pt>
                <c:pt idx="86">
                  <c:v>1988.5</c:v>
                </c:pt>
                <c:pt idx="87">
                  <c:v>1988.75</c:v>
                </c:pt>
                <c:pt idx="88">
                  <c:v>1988.9166666666667</c:v>
                </c:pt>
                <c:pt idx="89">
                  <c:v>1989</c:v>
                </c:pt>
                <c:pt idx="90">
                  <c:v>1989.0166666666667</c:v>
                </c:pt>
                <c:pt idx="91">
                  <c:v>1989.0333333333333</c:v>
                </c:pt>
                <c:pt idx="92">
                  <c:v>1989.5</c:v>
                </c:pt>
                <c:pt idx="93">
                  <c:v>1989.75</c:v>
                </c:pt>
                <c:pt idx="94">
                  <c:v>1989.9166666666667</c:v>
                </c:pt>
                <c:pt idx="95">
                  <c:v>1990</c:v>
                </c:pt>
                <c:pt idx="96">
                  <c:v>1990.0166666666667</c:v>
                </c:pt>
                <c:pt idx="97">
                  <c:v>1990.0333333333333</c:v>
                </c:pt>
                <c:pt idx="98">
                  <c:v>1990.5</c:v>
                </c:pt>
                <c:pt idx="99">
                  <c:v>1990.75</c:v>
                </c:pt>
                <c:pt idx="100">
                  <c:v>1990.9166666666667</c:v>
                </c:pt>
                <c:pt idx="101">
                  <c:v>1991</c:v>
                </c:pt>
                <c:pt idx="102">
                  <c:v>1991.0166666666667</c:v>
                </c:pt>
                <c:pt idx="103">
                  <c:v>1991.0333333333333</c:v>
                </c:pt>
                <c:pt idx="104">
                  <c:v>1991.5</c:v>
                </c:pt>
                <c:pt idx="105">
                  <c:v>1991.75</c:v>
                </c:pt>
                <c:pt idx="106">
                  <c:v>1991.9166666666667</c:v>
                </c:pt>
                <c:pt idx="107">
                  <c:v>1992</c:v>
                </c:pt>
                <c:pt idx="108">
                  <c:v>1992.0166666666667</c:v>
                </c:pt>
                <c:pt idx="109">
                  <c:v>1992.0333333333333</c:v>
                </c:pt>
                <c:pt idx="110">
                  <c:v>1992.5</c:v>
                </c:pt>
                <c:pt idx="111">
                  <c:v>1992.75</c:v>
                </c:pt>
                <c:pt idx="112">
                  <c:v>1992.9166666666667</c:v>
                </c:pt>
                <c:pt idx="113">
                  <c:v>1993</c:v>
                </c:pt>
                <c:pt idx="114">
                  <c:v>1993.0166666666667</c:v>
                </c:pt>
                <c:pt idx="115">
                  <c:v>1993.0333333333333</c:v>
                </c:pt>
                <c:pt idx="116">
                  <c:v>1993.5</c:v>
                </c:pt>
                <c:pt idx="117">
                  <c:v>1993.75</c:v>
                </c:pt>
                <c:pt idx="118">
                  <c:v>1993.9166666666667</c:v>
                </c:pt>
                <c:pt idx="119">
                  <c:v>1994</c:v>
                </c:pt>
                <c:pt idx="120">
                  <c:v>1994.0166666666667</c:v>
                </c:pt>
                <c:pt idx="121">
                  <c:v>1994.0333333333333</c:v>
                </c:pt>
                <c:pt idx="122">
                  <c:v>1994.5</c:v>
                </c:pt>
                <c:pt idx="123">
                  <c:v>1994.75</c:v>
                </c:pt>
                <c:pt idx="124">
                  <c:v>1994.9166666666667</c:v>
                </c:pt>
                <c:pt idx="125">
                  <c:v>1995</c:v>
                </c:pt>
                <c:pt idx="126">
                  <c:v>1995.0166666666667</c:v>
                </c:pt>
                <c:pt idx="127">
                  <c:v>1995.0333333333333</c:v>
                </c:pt>
                <c:pt idx="128">
                  <c:v>1995.5</c:v>
                </c:pt>
                <c:pt idx="129">
                  <c:v>1995.75</c:v>
                </c:pt>
                <c:pt idx="130">
                  <c:v>1995.9166666666667</c:v>
                </c:pt>
                <c:pt idx="131">
                  <c:v>1996</c:v>
                </c:pt>
                <c:pt idx="132">
                  <c:v>1996.0166666666667</c:v>
                </c:pt>
                <c:pt idx="133">
                  <c:v>1996.0333333333333</c:v>
                </c:pt>
                <c:pt idx="134">
                  <c:v>1996.5</c:v>
                </c:pt>
                <c:pt idx="135">
                  <c:v>1996.75</c:v>
                </c:pt>
                <c:pt idx="136">
                  <c:v>1996.9166666666667</c:v>
                </c:pt>
                <c:pt idx="137">
                  <c:v>1997</c:v>
                </c:pt>
                <c:pt idx="138">
                  <c:v>1997.0166666666667</c:v>
                </c:pt>
                <c:pt idx="139">
                  <c:v>1997.0333333333333</c:v>
                </c:pt>
                <c:pt idx="140">
                  <c:v>1997.5</c:v>
                </c:pt>
                <c:pt idx="141">
                  <c:v>1997.75</c:v>
                </c:pt>
                <c:pt idx="142">
                  <c:v>1997.9166666666667</c:v>
                </c:pt>
                <c:pt idx="143">
                  <c:v>1998</c:v>
                </c:pt>
                <c:pt idx="144">
                  <c:v>1998.0166666666667</c:v>
                </c:pt>
                <c:pt idx="145">
                  <c:v>1998.0333333333333</c:v>
                </c:pt>
                <c:pt idx="146">
                  <c:v>1998.5</c:v>
                </c:pt>
                <c:pt idx="147">
                  <c:v>1998.75</c:v>
                </c:pt>
                <c:pt idx="148">
                  <c:v>1998.9166666666667</c:v>
                </c:pt>
                <c:pt idx="149">
                  <c:v>1999</c:v>
                </c:pt>
                <c:pt idx="150">
                  <c:v>1999.0166666666667</c:v>
                </c:pt>
                <c:pt idx="151">
                  <c:v>1999.0333333333333</c:v>
                </c:pt>
                <c:pt idx="152">
                  <c:v>1999.5</c:v>
                </c:pt>
                <c:pt idx="153">
                  <c:v>1999.75</c:v>
                </c:pt>
                <c:pt idx="154">
                  <c:v>1999.9166666666667</c:v>
                </c:pt>
                <c:pt idx="155">
                  <c:v>2000</c:v>
                </c:pt>
                <c:pt idx="156">
                  <c:v>2000.0166666666667</c:v>
                </c:pt>
                <c:pt idx="157">
                  <c:v>2000.0333333333333</c:v>
                </c:pt>
                <c:pt idx="158">
                  <c:v>2000.5</c:v>
                </c:pt>
                <c:pt idx="159">
                  <c:v>2000.75</c:v>
                </c:pt>
                <c:pt idx="160">
                  <c:v>2000.9166666666667</c:v>
                </c:pt>
                <c:pt idx="161">
                  <c:v>2001</c:v>
                </c:pt>
                <c:pt idx="162">
                  <c:v>2001.0166666666667</c:v>
                </c:pt>
                <c:pt idx="163">
                  <c:v>2001.0333333333333</c:v>
                </c:pt>
                <c:pt idx="164">
                  <c:v>2001.5</c:v>
                </c:pt>
                <c:pt idx="165">
                  <c:v>2001.75</c:v>
                </c:pt>
                <c:pt idx="166">
                  <c:v>2001.9166666666667</c:v>
                </c:pt>
                <c:pt idx="167">
                  <c:v>2002</c:v>
                </c:pt>
                <c:pt idx="168">
                  <c:v>2002.0166666666667</c:v>
                </c:pt>
                <c:pt idx="169">
                  <c:v>2002.0333333333333</c:v>
                </c:pt>
                <c:pt idx="170">
                  <c:v>2002.5</c:v>
                </c:pt>
                <c:pt idx="171">
                  <c:v>2002.75</c:v>
                </c:pt>
                <c:pt idx="172">
                  <c:v>2002.9166666666667</c:v>
                </c:pt>
                <c:pt idx="173">
                  <c:v>2003</c:v>
                </c:pt>
                <c:pt idx="174">
                  <c:v>2003.0166666666667</c:v>
                </c:pt>
                <c:pt idx="175">
                  <c:v>2003.0333333333333</c:v>
                </c:pt>
                <c:pt idx="176">
                  <c:v>2003.5</c:v>
                </c:pt>
                <c:pt idx="177">
                  <c:v>2003.75</c:v>
                </c:pt>
                <c:pt idx="178">
                  <c:v>2003.9166666666667</c:v>
                </c:pt>
                <c:pt idx="179">
                  <c:v>2004</c:v>
                </c:pt>
                <c:pt idx="180">
                  <c:v>2004.0166666666667</c:v>
                </c:pt>
                <c:pt idx="181">
                  <c:v>2004.0333333333333</c:v>
                </c:pt>
                <c:pt idx="182">
                  <c:v>2004.5</c:v>
                </c:pt>
                <c:pt idx="183">
                  <c:v>2004.75</c:v>
                </c:pt>
                <c:pt idx="184">
                  <c:v>2004.9166666666667</c:v>
                </c:pt>
                <c:pt idx="185">
                  <c:v>2005</c:v>
                </c:pt>
                <c:pt idx="186">
                  <c:v>2005.0166666666667</c:v>
                </c:pt>
                <c:pt idx="187">
                  <c:v>2005.0333333333333</c:v>
                </c:pt>
                <c:pt idx="188">
                  <c:v>2005.5</c:v>
                </c:pt>
                <c:pt idx="189">
                  <c:v>2005.75</c:v>
                </c:pt>
                <c:pt idx="190">
                  <c:v>2005.9166666666667</c:v>
                </c:pt>
                <c:pt idx="191">
                  <c:v>2006</c:v>
                </c:pt>
                <c:pt idx="192">
                  <c:v>2006.0166666666667</c:v>
                </c:pt>
                <c:pt idx="193">
                  <c:v>2006.0333333333333</c:v>
                </c:pt>
                <c:pt idx="194">
                  <c:v>2006.5</c:v>
                </c:pt>
                <c:pt idx="195">
                  <c:v>2006.75</c:v>
                </c:pt>
                <c:pt idx="196">
                  <c:v>2006.9166666666667</c:v>
                </c:pt>
                <c:pt idx="197">
                  <c:v>2007</c:v>
                </c:pt>
                <c:pt idx="198">
                  <c:v>2007.0166666666667</c:v>
                </c:pt>
                <c:pt idx="199">
                  <c:v>2007.0333333333333</c:v>
                </c:pt>
                <c:pt idx="200">
                  <c:v>2007.5</c:v>
                </c:pt>
                <c:pt idx="201">
                  <c:v>2007.75</c:v>
                </c:pt>
                <c:pt idx="202">
                  <c:v>2007.9166666666667</c:v>
                </c:pt>
                <c:pt idx="203">
                  <c:v>2008</c:v>
                </c:pt>
              </c:numCache>
            </c:numRef>
          </c:xVal>
          <c:yVal>
            <c:numRef>
              <c:f>QNWRGrp!$Y$2:$Y$205</c:f>
              <c:numCache>
                <c:formatCode>General</c:formatCode>
                <c:ptCount val="204"/>
                <c:pt idx="0">
                  <c:v>960</c:v>
                </c:pt>
                <c:pt idx="1">
                  <c:v>860</c:v>
                </c:pt>
                <c:pt idx="2">
                  <c:v>820</c:v>
                </c:pt>
                <c:pt idx="3">
                  <c:v>1620</c:v>
                </c:pt>
                <c:pt idx="4">
                  <c:v>1390</c:v>
                </c:pt>
                <c:pt idx="5">
                  <c:v>600</c:v>
                </c:pt>
                <c:pt idx="6">
                  <c:v>1130</c:v>
                </c:pt>
                <c:pt idx="7">
                  <c:v>1040</c:v>
                </c:pt>
                <c:pt idx="8">
                  <c:v>1310</c:v>
                </c:pt>
                <c:pt idx="9">
                  <c:v>3000</c:v>
                </c:pt>
                <c:pt idx="10">
                  <c:v>2270</c:v>
                </c:pt>
                <c:pt idx="11">
                  <c:v>1240</c:v>
                </c:pt>
                <c:pt idx="12">
                  <c:v>2060</c:v>
                </c:pt>
                <c:pt idx="13">
                  <c:v>2410</c:v>
                </c:pt>
                <c:pt idx="14">
                  <c:v>2390</c:v>
                </c:pt>
                <c:pt idx="15">
                  <c:v>4680</c:v>
                </c:pt>
                <c:pt idx="16">
                  <c:v>4010</c:v>
                </c:pt>
                <c:pt idx="17">
                  <c:v>1740</c:v>
                </c:pt>
                <c:pt idx="18">
                  <c:v>3080</c:v>
                </c:pt>
                <c:pt idx="19">
                  <c:v>2920</c:v>
                </c:pt>
                <c:pt idx="20">
                  <c:v>3030</c:v>
                </c:pt>
                <c:pt idx="21">
                  <c:v>5280</c:v>
                </c:pt>
                <c:pt idx="22">
                  <c:v>3440</c:v>
                </c:pt>
                <c:pt idx="23">
                  <c:v>1600</c:v>
                </c:pt>
                <c:pt idx="24">
                  <c:v>3110</c:v>
                </c:pt>
                <c:pt idx="25">
                  <c:v>2750</c:v>
                </c:pt>
                <c:pt idx="26">
                  <c:v>3410</c:v>
                </c:pt>
                <c:pt idx="27">
                  <c:v>5240</c:v>
                </c:pt>
                <c:pt idx="28">
                  <c:v>4540</c:v>
                </c:pt>
                <c:pt idx="29">
                  <c:v>2380</c:v>
                </c:pt>
                <c:pt idx="30">
                  <c:v>4660</c:v>
                </c:pt>
                <c:pt idx="31">
                  <c:v>4370</c:v>
                </c:pt>
                <c:pt idx="32">
                  <c:v>3610</c:v>
                </c:pt>
                <c:pt idx="33">
                  <c:v>5660</c:v>
                </c:pt>
                <c:pt idx="34">
                  <c:v>6370</c:v>
                </c:pt>
                <c:pt idx="35">
                  <c:v>2670</c:v>
                </c:pt>
                <c:pt idx="36">
                  <c:v>5170</c:v>
                </c:pt>
                <c:pt idx="37">
                  <c:v>4860</c:v>
                </c:pt>
                <c:pt idx="38">
                  <c:v>3530</c:v>
                </c:pt>
                <c:pt idx="39">
                  <c:v>3020</c:v>
                </c:pt>
                <c:pt idx="40">
                  <c:v>2150</c:v>
                </c:pt>
                <c:pt idx="41">
                  <c:v>3150</c:v>
                </c:pt>
                <c:pt idx="42">
                  <c:v>4450</c:v>
                </c:pt>
                <c:pt idx="43">
                  <c:v>4330</c:v>
                </c:pt>
                <c:pt idx="44">
                  <c:v>7240</c:v>
                </c:pt>
                <c:pt idx="45">
                  <c:v>9350</c:v>
                </c:pt>
                <c:pt idx="46">
                  <c:v>5820</c:v>
                </c:pt>
                <c:pt idx="47">
                  <c:v>2730</c:v>
                </c:pt>
                <c:pt idx="48">
                  <c:v>5060</c:v>
                </c:pt>
                <c:pt idx="49">
                  <c:v>4280</c:v>
                </c:pt>
                <c:pt idx="50">
                  <c:v>4880</c:v>
                </c:pt>
                <c:pt idx="51">
                  <c:v>6090</c:v>
                </c:pt>
                <c:pt idx="52">
                  <c:v>5050</c:v>
                </c:pt>
                <c:pt idx="53">
                  <c:v>2640</c:v>
                </c:pt>
                <c:pt idx="54">
                  <c:v>5020</c:v>
                </c:pt>
                <c:pt idx="55">
                  <c:v>4940</c:v>
                </c:pt>
                <c:pt idx="56">
                  <c:v>5200</c:v>
                </c:pt>
                <c:pt idx="57">
                  <c:v>2490</c:v>
                </c:pt>
                <c:pt idx="58">
                  <c:v>6410</c:v>
                </c:pt>
                <c:pt idx="59">
                  <c:v>4070</c:v>
                </c:pt>
                <c:pt idx="60">
                  <c:v>6090</c:v>
                </c:pt>
                <c:pt idx="61">
                  <c:v>6990</c:v>
                </c:pt>
                <c:pt idx="62">
                  <c:v>4370</c:v>
                </c:pt>
                <c:pt idx="63">
                  <c:v>830</c:v>
                </c:pt>
                <c:pt idx="64">
                  <c:v>4590</c:v>
                </c:pt>
                <c:pt idx="65">
                  <c:v>4140</c:v>
                </c:pt>
                <c:pt idx="66">
                  <c:v>7560</c:v>
                </c:pt>
                <c:pt idx="67">
                  <c:v>6650</c:v>
                </c:pt>
                <c:pt idx="68">
                  <c:v>5130</c:v>
                </c:pt>
                <c:pt idx="69">
                  <c:v>6060</c:v>
                </c:pt>
                <c:pt idx="70">
                  <c:v>8190</c:v>
                </c:pt>
                <c:pt idx="71">
                  <c:v>3280</c:v>
                </c:pt>
                <c:pt idx="72">
                  <c:v>4900</c:v>
                </c:pt>
                <c:pt idx="73">
                  <c:v>4870</c:v>
                </c:pt>
                <c:pt idx="74">
                  <c:v>4970</c:v>
                </c:pt>
                <c:pt idx="75">
                  <c:v>11700</c:v>
                </c:pt>
                <c:pt idx="76">
                  <c:v>7370</c:v>
                </c:pt>
                <c:pt idx="77">
                  <c:v>3480</c:v>
                </c:pt>
                <c:pt idx="78">
                  <c:v>6700</c:v>
                </c:pt>
                <c:pt idx="79">
                  <c:v>7090</c:v>
                </c:pt>
                <c:pt idx="80">
                  <c:v>6680</c:v>
                </c:pt>
                <c:pt idx="81">
                  <c:v>9380</c:v>
                </c:pt>
                <c:pt idx="82">
                  <c:v>5450</c:v>
                </c:pt>
                <c:pt idx="83">
                  <c:v>2960</c:v>
                </c:pt>
                <c:pt idx="84">
                  <c:v>6060</c:v>
                </c:pt>
                <c:pt idx="85">
                  <c:v>5400</c:v>
                </c:pt>
                <c:pt idx="86">
                  <c:v>2840</c:v>
                </c:pt>
                <c:pt idx="87">
                  <c:v>1960</c:v>
                </c:pt>
                <c:pt idx="88">
                  <c:v>1560</c:v>
                </c:pt>
                <c:pt idx="89">
                  <c:v>1440</c:v>
                </c:pt>
                <c:pt idx="90">
                  <c:v>4040</c:v>
                </c:pt>
                <c:pt idx="91">
                  <c:v>2720</c:v>
                </c:pt>
                <c:pt idx="92">
                  <c:v>10680</c:v>
                </c:pt>
                <c:pt idx="93">
                  <c:v>12360</c:v>
                </c:pt>
                <c:pt idx="94">
                  <c:v>5410</c:v>
                </c:pt>
                <c:pt idx="95">
                  <c:v>3040</c:v>
                </c:pt>
                <c:pt idx="96">
                  <c:v>7040</c:v>
                </c:pt>
                <c:pt idx="97">
                  <c:v>6240</c:v>
                </c:pt>
                <c:pt idx="98">
                  <c:v>5790</c:v>
                </c:pt>
                <c:pt idx="99">
                  <c:v>4800</c:v>
                </c:pt>
                <c:pt idx="100">
                  <c:v>4200</c:v>
                </c:pt>
                <c:pt idx="101">
                  <c:v>2540</c:v>
                </c:pt>
                <c:pt idx="102">
                  <c:v>4720</c:v>
                </c:pt>
                <c:pt idx="103">
                  <c:v>5710</c:v>
                </c:pt>
                <c:pt idx="104">
                  <c:v>3430</c:v>
                </c:pt>
                <c:pt idx="105">
                  <c:v>2470</c:v>
                </c:pt>
                <c:pt idx="106">
                  <c:v>2460</c:v>
                </c:pt>
                <c:pt idx="107">
                  <c:v>2940</c:v>
                </c:pt>
                <c:pt idx="108">
                  <c:v>4340</c:v>
                </c:pt>
                <c:pt idx="109">
                  <c:v>2690</c:v>
                </c:pt>
                <c:pt idx="110">
                  <c:v>11120</c:v>
                </c:pt>
                <c:pt idx="111">
                  <c:v>15610</c:v>
                </c:pt>
                <c:pt idx="112">
                  <c:v>8690</c:v>
                </c:pt>
                <c:pt idx="113">
                  <c:v>4280</c:v>
                </c:pt>
                <c:pt idx="114">
                  <c:v>8180</c:v>
                </c:pt>
                <c:pt idx="115">
                  <c:v>7500</c:v>
                </c:pt>
                <c:pt idx="116">
                  <c:v>7930</c:v>
                </c:pt>
                <c:pt idx="117">
                  <c:v>13840</c:v>
                </c:pt>
                <c:pt idx="118">
                  <c:v>7900</c:v>
                </c:pt>
                <c:pt idx="119">
                  <c:v>3800</c:v>
                </c:pt>
                <c:pt idx="120">
                  <c:v>7560</c:v>
                </c:pt>
                <c:pt idx="121">
                  <c:v>6740</c:v>
                </c:pt>
                <c:pt idx="122">
                  <c:v>3950</c:v>
                </c:pt>
                <c:pt idx="123">
                  <c:v>6370</c:v>
                </c:pt>
                <c:pt idx="124">
                  <c:v>7020</c:v>
                </c:pt>
                <c:pt idx="125">
                  <c:v>3780</c:v>
                </c:pt>
                <c:pt idx="126">
                  <c:v>7310</c:v>
                </c:pt>
                <c:pt idx="127">
                  <c:v>7820</c:v>
                </c:pt>
                <c:pt idx="128">
                  <c:v>10780</c:v>
                </c:pt>
                <c:pt idx="129">
                  <c:v>11990</c:v>
                </c:pt>
                <c:pt idx="130">
                  <c:v>6180</c:v>
                </c:pt>
                <c:pt idx="131">
                  <c:v>3940</c:v>
                </c:pt>
                <c:pt idx="132">
                  <c:v>7150</c:v>
                </c:pt>
                <c:pt idx="133">
                  <c:v>6450</c:v>
                </c:pt>
                <c:pt idx="134">
                  <c:v>8070</c:v>
                </c:pt>
                <c:pt idx="135">
                  <c:v>13710</c:v>
                </c:pt>
                <c:pt idx="136">
                  <c:v>8670</c:v>
                </c:pt>
                <c:pt idx="137">
                  <c:v>3940</c:v>
                </c:pt>
                <c:pt idx="138">
                  <c:v>7530</c:v>
                </c:pt>
                <c:pt idx="139">
                  <c:v>6880</c:v>
                </c:pt>
                <c:pt idx="140">
                  <c:v>7200</c:v>
                </c:pt>
                <c:pt idx="141">
                  <c:v>12640</c:v>
                </c:pt>
                <c:pt idx="142">
                  <c:v>8100</c:v>
                </c:pt>
                <c:pt idx="143">
                  <c:v>3890</c:v>
                </c:pt>
                <c:pt idx="144">
                  <c:v>7290</c:v>
                </c:pt>
                <c:pt idx="145">
                  <c:v>7050</c:v>
                </c:pt>
                <c:pt idx="146">
                  <c:v>5630</c:v>
                </c:pt>
                <c:pt idx="147">
                  <c:v>9100</c:v>
                </c:pt>
                <c:pt idx="148">
                  <c:v>9310</c:v>
                </c:pt>
                <c:pt idx="149">
                  <c:v>4100</c:v>
                </c:pt>
                <c:pt idx="150">
                  <c:v>7950</c:v>
                </c:pt>
                <c:pt idx="151">
                  <c:v>7850</c:v>
                </c:pt>
                <c:pt idx="152">
                  <c:v>7620</c:v>
                </c:pt>
                <c:pt idx="153">
                  <c:v>11410</c:v>
                </c:pt>
                <c:pt idx="154">
                  <c:v>5290</c:v>
                </c:pt>
                <c:pt idx="155">
                  <c:v>3620</c:v>
                </c:pt>
                <c:pt idx="156">
                  <c:v>8230</c:v>
                </c:pt>
                <c:pt idx="157">
                  <c:v>8590</c:v>
                </c:pt>
                <c:pt idx="158">
                  <c:v>7840</c:v>
                </c:pt>
                <c:pt idx="159">
                  <c:v>8690</c:v>
                </c:pt>
                <c:pt idx="160">
                  <c:v>10340</c:v>
                </c:pt>
                <c:pt idx="161">
                  <c:v>4580</c:v>
                </c:pt>
                <c:pt idx="162">
                  <c:v>9070</c:v>
                </c:pt>
                <c:pt idx="163">
                  <c:v>7470</c:v>
                </c:pt>
                <c:pt idx="164">
                  <c:v>9270</c:v>
                </c:pt>
                <c:pt idx="165">
                  <c:v>9930</c:v>
                </c:pt>
                <c:pt idx="166">
                  <c:v>6170</c:v>
                </c:pt>
                <c:pt idx="167">
                  <c:v>3880</c:v>
                </c:pt>
                <c:pt idx="168">
                  <c:v>8890</c:v>
                </c:pt>
                <c:pt idx="169">
                  <c:v>6530</c:v>
                </c:pt>
                <c:pt idx="170">
                  <c:v>5730</c:v>
                </c:pt>
                <c:pt idx="171">
                  <c:v>5340</c:v>
                </c:pt>
                <c:pt idx="172">
                  <c:v>9170</c:v>
                </c:pt>
                <c:pt idx="173">
                  <c:v>3560</c:v>
                </c:pt>
                <c:pt idx="174">
                  <c:v>7340</c:v>
                </c:pt>
                <c:pt idx="175">
                  <c:v>9640</c:v>
                </c:pt>
                <c:pt idx="176">
                  <c:v>5690</c:v>
                </c:pt>
                <c:pt idx="177">
                  <c:v>4040</c:v>
                </c:pt>
                <c:pt idx="178">
                  <c:v>4290</c:v>
                </c:pt>
                <c:pt idx="179">
                  <c:v>2800</c:v>
                </c:pt>
                <c:pt idx="180">
                  <c:v>5140</c:v>
                </c:pt>
                <c:pt idx="181">
                  <c:v>6270</c:v>
                </c:pt>
                <c:pt idx="182">
                  <c:v>5430</c:v>
                </c:pt>
                <c:pt idx="183">
                  <c:v>13070</c:v>
                </c:pt>
                <c:pt idx="184">
                  <c:v>7640</c:v>
                </c:pt>
                <c:pt idx="185">
                  <c:v>3220</c:v>
                </c:pt>
                <c:pt idx="186">
                  <c:v>7820</c:v>
                </c:pt>
                <c:pt idx="187">
                  <c:v>5630</c:v>
                </c:pt>
                <c:pt idx="188">
                  <c:v>7280</c:v>
                </c:pt>
                <c:pt idx="189">
                  <c:v>8230</c:v>
                </c:pt>
                <c:pt idx="190">
                  <c:v>5510</c:v>
                </c:pt>
                <c:pt idx="191">
                  <c:v>2540</c:v>
                </c:pt>
                <c:pt idx="192">
                  <c:v>3710</c:v>
                </c:pt>
                <c:pt idx="193">
                  <c:v>4020</c:v>
                </c:pt>
                <c:pt idx="194">
                  <c:v>4910</c:v>
                </c:pt>
                <c:pt idx="195">
                  <c:v>7970</c:v>
                </c:pt>
                <c:pt idx="196">
                  <c:v>5150</c:v>
                </c:pt>
                <c:pt idx="197">
                  <c:v>3650</c:v>
                </c:pt>
                <c:pt idx="198">
                  <c:v>7400</c:v>
                </c:pt>
                <c:pt idx="199">
                  <c:v>9530</c:v>
                </c:pt>
                <c:pt idx="200">
                  <c:v>14730</c:v>
                </c:pt>
                <c:pt idx="201">
                  <c:v>14710</c:v>
                </c:pt>
                <c:pt idx="202">
                  <c:v>7580</c:v>
                </c:pt>
                <c:pt idx="203">
                  <c:v>5240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QNWRGrp!$X$1</c:f>
              <c:strCache>
                <c:ptCount val="1"/>
                <c:pt idx="0">
                  <c:v>x=max(0, v-w): inflow deficit (refuge needs &gt; Zenith gaged flow), af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QNWRGrp!$T$2:$T$205</c:f>
              <c:numCache>
                <c:formatCode>General</c:formatCode>
                <c:ptCount val="204"/>
                <c:pt idx="0">
                  <c:v>1974.0166666666667</c:v>
                </c:pt>
                <c:pt idx="1">
                  <c:v>1974.0333333333333</c:v>
                </c:pt>
                <c:pt idx="2">
                  <c:v>1974.5</c:v>
                </c:pt>
                <c:pt idx="3">
                  <c:v>1974.75</c:v>
                </c:pt>
                <c:pt idx="4">
                  <c:v>1974.9166666666667</c:v>
                </c:pt>
                <c:pt idx="5">
                  <c:v>1975</c:v>
                </c:pt>
                <c:pt idx="6">
                  <c:v>1975.0166666666667</c:v>
                </c:pt>
                <c:pt idx="7">
                  <c:v>1975.0333333333333</c:v>
                </c:pt>
                <c:pt idx="8">
                  <c:v>1975.5</c:v>
                </c:pt>
                <c:pt idx="9">
                  <c:v>1975.75</c:v>
                </c:pt>
                <c:pt idx="10">
                  <c:v>1975.9166666666667</c:v>
                </c:pt>
                <c:pt idx="11">
                  <c:v>1976</c:v>
                </c:pt>
                <c:pt idx="12">
                  <c:v>1976.0166666666667</c:v>
                </c:pt>
                <c:pt idx="13">
                  <c:v>1976.0333333333333</c:v>
                </c:pt>
                <c:pt idx="14">
                  <c:v>1976.5</c:v>
                </c:pt>
                <c:pt idx="15">
                  <c:v>1976.75</c:v>
                </c:pt>
                <c:pt idx="16">
                  <c:v>1976.9166666666667</c:v>
                </c:pt>
                <c:pt idx="17">
                  <c:v>1977</c:v>
                </c:pt>
                <c:pt idx="18">
                  <c:v>1977.0166666666667</c:v>
                </c:pt>
                <c:pt idx="19">
                  <c:v>1977.0333333333333</c:v>
                </c:pt>
                <c:pt idx="20">
                  <c:v>1977.5</c:v>
                </c:pt>
                <c:pt idx="21">
                  <c:v>1977.75</c:v>
                </c:pt>
                <c:pt idx="22">
                  <c:v>1977.9166666666667</c:v>
                </c:pt>
                <c:pt idx="23">
                  <c:v>1978</c:v>
                </c:pt>
                <c:pt idx="24">
                  <c:v>1978.0166666666667</c:v>
                </c:pt>
                <c:pt idx="25">
                  <c:v>1978.0333333333333</c:v>
                </c:pt>
                <c:pt idx="26">
                  <c:v>1978.5</c:v>
                </c:pt>
                <c:pt idx="27">
                  <c:v>1978.75</c:v>
                </c:pt>
                <c:pt idx="28">
                  <c:v>1978.9166666666667</c:v>
                </c:pt>
                <c:pt idx="29">
                  <c:v>1979</c:v>
                </c:pt>
                <c:pt idx="30">
                  <c:v>1979.0166666666667</c:v>
                </c:pt>
                <c:pt idx="31">
                  <c:v>1979.0333333333333</c:v>
                </c:pt>
                <c:pt idx="32">
                  <c:v>1979.5</c:v>
                </c:pt>
                <c:pt idx="33">
                  <c:v>1979.75</c:v>
                </c:pt>
                <c:pt idx="34">
                  <c:v>1979.9166666666667</c:v>
                </c:pt>
                <c:pt idx="35">
                  <c:v>1980</c:v>
                </c:pt>
                <c:pt idx="36">
                  <c:v>1980.0166666666667</c:v>
                </c:pt>
                <c:pt idx="37">
                  <c:v>1980.0333333333333</c:v>
                </c:pt>
                <c:pt idx="38">
                  <c:v>1980.5</c:v>
                </c:pt>
                <c:pt idx="39">
                  <c:v>1980.75</c:v>
                </c:pt>
                <c:pt idx="40">
                  <c:v>1980.9166666666667</c:v>
                </c:pt>
                <c:pt idx="41">
                  <c:v>1981</c:v>
                </c:pt>
                <c:pt idx="42">
                  <c:v>1981.0166666666667</c:v>
                </c:pt>
                <c:pt idx="43">
                  <c:v>1981.0333333333333</c:v>
                </c:pt>
                <c:pt idx="44">
                  <c:v>1981.5</c:v>
                </c:pt>
                <c:pt idx="45">
                  <c:v>1981.75</c:v>
                </c:pt>
                <c:pt idx="46">
                  <c:v>1981.9166666666667</c:v>
                </c:pt>
                <c:pt idx="47">
                  <c:v>1982</c:v>
                </c:pt>
                <c:pt idx="48">
                  <c:v>1982.0166666666667</c:v>
                </c:pt>
                <c:pt idx="49">
                  <c:v>1982.0333333333333</c:v>
                </c:pt>
                <c:pt idx="50">
                  <c:v>1982.5</c:v>
                </c:pt>
                <c:pt idx="51">
                  <c:v>1982.75</c:v>
                </c:pt>
                <c:pt idx="52">
                  <c:v>1982.9166666666667</c:v>
                </c:pt>
                <c:pt idx="53">
                  <c:v>1983</c:v>
                </c:pt>
                <c:pt idx="54">
                  <c:v>1983.0166666666667</c:v>
                </c:pt>
                <c:pt idx="55">
                  <c:v>1983.0333333333333</c:v>
                </c:pt>
                <c:pt idx="56">
                  <c:v>1983.5</c:v>
                </c:pt>
                <c:pt idx="57">
                  <c:v>1983.75</c:v>
                </c:pt>
                <c:pt idx="58">
                  <c:v>1983.9166666666667</c:v>
                </c:pt>
                <c:pt idx="59">
                  <c:v>1984</c:v>
                </c:pt>
                <c:pt idx="60">
                  <c:v>1984.0166666666667</c:v>
                </c:pt>
                <c:pt idx="61">
                  <c:v>1984.0333333333333</c:v>
                </c:pt>
                <c:pt idx="62">
                  <c:v>1984.5</c:v>
                </c:pt>
                <c:pt idx="63">
                  <c:v>1984.75</c:v>
                </c:pt>
                <c:pt idx="64">
                  <c:v>1984.9166666666667</c:v>
                </c:pt>
                <c:pt idx="65">
                  <c:v>1985</c:v>
                </c:pt>
                <c:pt idx="66">
                  <c:v>1985.0166666666667</c:v>
                </c:pt>
                <c:pt idx="67">
                  <c:v>1985.0333333333333</c:v>
                </c:pt>
                <c:pt idx="68">
                  <c:v>1985.5</c:v>
                </c:pt>
                <c:pt idx="69">
                  <c:v>1985.75</c:v>
                </c:pt>
                <c:pt idx="70">
                  <c:v>1985.9166666666667</c:v>
                </c:pt>
                <c:pt idx="71">
                  <c:v>1986</c:v>
                </c:pt>
                <c:pt idx="72">
                  <c:v>1986.0166666666667</c:v>
                </c:pt>
                <c:pt idx="73">
                  <c:v>1986.0333333333333</c:v>
                </c:pt>
                <c:pt idx="74">
                  <c:v>1986.5</c:v>
                </c:pt>
                <c:pt idx="75">
                  <c:v>1986.75</c:v>
                </c:pt>
                <c:pt idx="76">
                  <c:v>1986.9166666666667</c:v>
                </c:pt>
                <c:pt idx="77">
                  <c:v>1987</c:v>
                </c:pt>
                <c:pt idx="78">
                  <c:v>1987.0166666666667</c:v>
                </c:pt>
                <c:pt idx="79">
                  <c:v>1987.0333333333333</c:v>
                </c:pt>
                <c:pt idx="80">
                  <c:v>1987.5</c:v>
                </c:pt>
                <c:pt idx="81">
                  <c:v>1987.75</c:v>
                </c:pt>
                <c:pt idx="82">
                  <c:v>1987.9166666666667</c:v>
                </c:pt>
                <c:pt idx="83">
                  <c:v>1988</c:v>
                </c:pt>
                <c:pt idx="84">
                  <c:v>1988.0166666666667</c:v>
                </c:pt>
                <c:pt idx="85">
                  <c:v>1988.0333333333333</c:v>
                </c:pt>
                <c:pt idx="86">
                  <c:v>1988.5</c:v>
                </c:pt>
                <c:pt idx="87">
                  <c:v>1988.75</c:v>
                </c:pt>
                <c:pt idx="88">
                  <c:v>1988.9166666666667</c:v>
                </c:pt>
                <c:pt idx="89">
                  <c:v>1989</c:v>
                </c:pt>
                <c:pt idx="90">
                  <c:v>1989.0166666666667</c:v>
                </c:pt>
                <c:pt idx="91">
                  <c:v>1989.0333333333333</c:v>
                </c:pt>
                <c:pt idx="92">
                  <c:v>1989.5</c:v>
                </c:pt>
                <c:pt idx="93">
                  <c:v>1989.75</c:v>
                </c:pt>
                <c:pt idx="94">
                  <c:v>1989.9166666666667</c:v>
                </c:pt>
                <c:pt idx="95">
                  <c:v>1990</c:v>
                </c:pt>
                <c:pt idx="96">
                  <c:v>1990.0166666666667</c:v>
                </c:pt>
                <c:pt idx="97">
                  <c:v>1990.0333333333333</c:v>
                </c:pt>
                <c:pt idx="98">
                  <c:v>1990.5</c:v>
                </c:pt>
                <c:pt idx="99">
                  <c:v>1990.75</c:v>
                </c:pt>
                <c:pt idx="100">
                  <c:v>1990.9166666666667</c:v>
                </c:pt>
                <c:pt idx="101">
                  <c:v>1991</c:v>
                </c:pt>
                <c:pt idx="102">
                  <c:v>1991.0166666666667</c:v>
                </c:pt>
                <c:pt idx="103">
                  <c:v>1991.0333333333333</c:v>
                </c:pt>
                <c:pt idx="104">
                  <c:v>1991.5</c:v>
                </c:pt>
                <c:pt idx="105">
                  <c:v>1991.75</c:v>
                </c:pt>
                <c:pt idx="106">
                  <c:v>1991.9166666666667</c:v>
                </c:pt>
                <c:pt idx="107">
                  <c:v>1992</c:v>
                </c:pt>
                <c:pt idx="108">
                  <c:v>1992.0166666666667</c:v>
                </c:pt>
                <c:pt idx="109">
                  <c:v>1992.0333333333333</c:v>
                </c:pt>
                <c:pt idx="110">
                  <c:v>1992.5</c:v>
                </c:pt>
                <c:pt idx="111">
                  <c:v>1992.75</c:v>
                </c:pt>
                <c:pt idx="112">
                  <c:v>1992.9166666666667</c:v>
                </c:pt>
                <c:pt idx="113">
                  <c:v>1993</c:v>
                </c:pt>
                <c:pt idx="114">
                  <c:v>1993.0166666666667</c:v>
                </c:pt>
                <c:pt idx="115">
                  <c:v>1993.0333333333333</c:v>
                </c:pt>
                <c:pt idx="116">
                  <c:v>1993.5</c:v>
                </c:pt>
                <c:pt idx="117">
                  <c:v>1993.75</c:v>
                </c:pt>
                <c:pt idx="118">
                  <c:v>1993.9166666666667</c:v>
                </c:pt>
                <c:pt idx="119">
                  <c:v>1994</c:v>
                </c:pt>
                <c:pt idx="120">
                  <c:v>1994.0166666666667</c:v>
                </c:pt>
                <c:pt idx="121">
                  <c:v>1994.0333333333333</c:v>
                </c:pt>
                <c:pt idx="122">
                  <c:v>1994.5</c:v>
                </c:pt>
                <c:pt idx="123">
                  <c:v>1994.75</c:v>
                </c:pt>
                <c:pt idx="124">
                  <c:v>1994.9166666666667</c:v>
                </c:pt>
                <c:pt idx="125">
                  <c:v>1995</c:v>
                </c:pt>
                <c:pt idx="126">
                  <c:v>1995.0166666666667</c:v>
                </c:pt>
                <c:pt idx="127">
                  <c:v>1995.0333333333333</c:v>
                </c:pt>
                <c:pt idx="128">
                  <c:v>1995.5</c:v>
                </c:pt>
                <c:pt idx="129">
                  <c:v>1995.75</c:v>
                </c:pt>
                <c:pt idx="130">
                  <c:v>1995.9166666666667</c:v>
                </c:pt>
                <c:pt idx="131">
                  <c:v>1996</c:v>
                </c:pt>
                <c:pt idx="132">
                  <c:v>1996.0166666666667</c:v>
                </c:pt>
                <c:pt idx="133">
                  <c:v>1996.0333333333333</c:v>
                </c:pt>
                <c:pt idx="134">
                  <c:v>1996.5</c:v>
                </c:pt>
                <c:pt idx="135">
                  <c:v>1996.75</c:v>
                </c:pt>
                <c:pt idx="136">
                  <c:v>1996.9166666666667</c:v>
                </c:pt>
                <c:pt idx="137">
                  <c:v>1997</c:v>
                </c:pt>
                <c:pt idx="138">
                  <c:v>1997.0166666666667</c:v>
                </c:pt>
                <c:pt idx="139">
                  <c:v>1997.0333333333333</c:v>
                </c:pt>
                <c:pt idx="140">
                  <c:v>1997.5</c:v>
                </c:pt>
                <c:pt idx="141">
                  <c:v>1997.75</c:v>
                </c:pt>
                <c:pt idx="142">
                  <c:v>1997.9166666666667</c:v>
                </c:pt>
                <c:pt idx="143">
                  <c:v>1998</c:v>
                </c:pt>
                <c:pt idx="144">
                  <c:v>1998.0166666666667</c:v>
                </c:pt>
                <c:pt idx="145">
                  <c:v>1998.0333333333333</c:v>
                </c:pt>
                <c:pt idx="146">
                  <c:v>1998.5</c:v>
                </c:pt>
                <c:pt idx="147">
                  <c:v>1998.75</c:v>
                </c:pt>
                <c:pt idx="148">
                  <c:v>1998.9166666666667</c:v>
                </c:pt>
                <c:pt idx="149">
                  <c:v>1999</c:v>
                </c:pt>
                <c:pt idx="150">
                  <c:v>1999.0166666666667</c:v>
                </c:pt>
                <c:pt idx="151">
                  <c:v>1999.0333333333333</c:v>
                </c:pt>
                <c:pt idx="152">
                  <c:v>1999.5</c:v>
                </c:pt>
                <c:pt idx="153">
                  <c:v>1999.75</c:v>
                </c:pt>
                <c:pt idx="154">
                  <c:v>1999.9166666666667</c:v>
                </c:pt>
                <c:pt idx="155">
                  <c:v>2000</c:v>
                </c:pt>
                <c:pt idx="156">
                  <c:v>2000.0166666666667</c:v>
                </c:pt>
                <c:pt idx="157">
                  <c:v>2000.0333333333333</c:v>
                </c:pt>
                <c:pt idx="158">
                  <c:v>2000.5</c:v>
                </c:pt>
                <c:pt idx="159">
                  <c:v>2000.75</c:v>
                </c:pt>
                <c:pt idx="160">
                  <c:v>2000.9166666666667</c:v>
                </c:pt>
                <c:pt idx="161">
                  <c:v>2001</c:v>
                </c:pt>
                <c:pt idx="162">
                  <c:v>2001.0166666666667</c:v>
                </c:pt>
                <c:pt idx="163">
                  <c:v>2001.0333333333333</c:v>
                </c:pt>
                <c:pt idx="164">
                  <c:v>2001.5</c:v>
                </c:pt>
                <c:pt idx="165">
                  <c:v>2001.75</c:v>
                </c:pt>
                <c:pt idx="166">
                  <c:v>2001.9166666666667</c:v>
                </c:pt>
                <c:pt idx="167">
                  <c:v>2002</c:v>
                </c:pt>
                <c:pt idx="168">
                  <c:v>2002.0166666666667</c:v>
                </c:pt>
                <c:pt idx="169">
                  <c:v>2002.0333333333333</c:v>
                </c:pt>
                <c:pt idx="170">
                  <c:v>2002.5</c:v>
                </c:pt>
                <c:pt idx="171">
                  <c:v>2002.75</c:v>
                </c:pt>
                <c:pt idx="172">
                  <c:v>2002.9166666666667</c:v>
                </c:pt>
                <c:pt idx="173">
                  <c:v>2003</c:v>
                </c:pt>
                <c:pt idx="174">
                  <c:v>2003.0166666666667</c:v>
                </c:pt>
                <c:pt idx="175">
                  <c:v>2003.0333333333333</c:v>
                </c:pt>
                <c:pt idx="176">
                  <c:v>2003.5</c:v>
                </c:pt>
                <c:pt idx="177">
                  <c:v>2003.75</c:v>
                </c:pt>
                <c:pt idx="178">
                  <c:v>2003.9166666666667</c:v>
                </c:pt>
                <c:pt idx="179">
                  <c:v>2004</c:v>
                </c:pt>
                <c:pt idx="180">
                  <c:v>2004.0166666666667</c:v>
                </c:pt>
                <c:pt idx="181">
                  <c:v>2004.0333333333333</c:v>
                </c:pt>
                <c:pt idx="182">
                  <c:v>2004.5</c:v>
                </c:pt>
                <c:pt idx="183">
                  <c:v>2004.75</c:v>
                </c:pt>
                <c:pt idx="184">
                  <c:v>2004.9166666666667</c:v>
                </c:pt>
                <c:pt idx="185">
                  <c:v>2005</c:v>
                </c:pt>
                <c:pt idx="186">
                  <c:v>2005.0166666666667</c:v>
                </c:pt>
                <c:pt idx="187">
                  <c:v>2005.0333333333333</c:v>
                </c:pt>
                <c:pt idx="188">
                  <c:v>2005.5</c:v>
                </c:pt>
                <c:pt idx="189">
                  <c:v>2005.75</c:v>
                </c:pt>
                <c:pt idx="190">
                  <c:v>2005.9166666666667</c:v>
                </c:pt>
                <c:pt idx="191">
                  <c:v>2006</c:v>
                </c:pt>
                <c:pt idx="192">
                  <c:v>2006.0166666666667</c:v>
                </c:pt>
                <c:pt idx="193">
                  <c:v>2006.0333333333333</c:v>
                </c:pt>
                <c:pt idx="194">
                  <c:v>2006.5</c:v>
                </c:pt>
                <c:pt idx="195">
                  <c:v>2006.75</c:v>
                </c:pt>
                <c:pt idx="196">
                  <c:v>2006.9166666666667</c:v>
                </c:pt>
                <c:pt idx="197">
                  <c:v>2007</c:v>
                </c:pt>
                <c:pt idx="198">
                  <c:v>2007.0166666666667</c:v>
                </c:pt>
                <c:pt idx="199">
                  <c:v>2007.0333333333333</c:v>
                </c:pt>
                <c:pt idx="200">
                  <c:v>2007.5</c:v>
                </c:pt>
                <c:pt idx="201">
                  <c:v>2007.75</c:v>
                </c:pt>
                <c:pt idx="202">
                  <c:v>2007.9166666666667</c:v>
                </c:pt>
                <c:pt idx="203">
                  <c:v>2008</c:v>
                </c:pt>
              </c:numCache>
            </c:numRef>
          </c:xVal>
          <c:yVal>
            <c:numRef>
              <c:f>QNWRGrp!$X$2:$X$205</c:f>
              <c:numCache>
                <c:formatCode>General</c:formatCode>
                <c:ptCount val="2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400</c:v>
                </c:pt>
                <c:pt idx="28">
                  <c:v>1190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560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1910</c:v>
                </c:pt>
                <c:pt idx="40">
                  <c:v>2910</c:v>
                </c:pt>
                <c:pt idx="41">
                  <c:v>0</c:v>
                </c:pt>
                <c:pt idx="42">
                  <c:v>0</c:v>
                </c:pt>
                <c:pt idx="43">
                  <c:v>600</c:v>
                </c:pt>
                <c:pt idx="44">
                  <c:v>0</c:v>
                </c:pt>
                <c:pt idx="45">
                  <c:v>1400</c:v>
                </c:pt>
                <c:pt idx="46">
                  <c:v>1080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1500</c:v>
                </c:pt>
                <c:pt idx="52">
                  <c:v>2750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2150</c:v>
                </c:pt>
                <c:pt idx="58">
                  <c:v>2870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2980</c:v>
                </c:pt>
                <c:pt idx="64">
                  <c:v>3200</c:v>
                </c:pt>
                <c:pt idx="65">
                  <c:v>0</c:v>
                </c:pt>
                <c:pt idx="66">
                  <c:v>0</c:v>
                </c:pt>
                <c:pt idx="67">
                  <c:v>50</c:v>
                </c:pt>
                <c:pt idx="68">
                  <c:v>0</c:v>
                </c:pt>
                <c:pt idx="69">
                  <c:v>2010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600</c:v>
                </c:pt>
                <c:pt idx="74">
                  <c:v>10</c:v>
                </c:pt>
                <c:pt idx="75">
                  <c:v>0</c:v>
                </c:pt>
                <c:pt idx="76">
                  <c:v>1070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220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2670</c:v>
                </c:pt>
                <c:pt idx="88">
                  <c:v>3050</c:v>
                </c:pt>
                <c:pt idx="89">
                  <c:v>20</c:v>
                </c:pt>
                <c:pt idx="90">
                  <c:v>280</c:v>
                </c:pt>
                <c:pt idx="91">
                  <c:v>1880</c:v>
                </c:pt>
                <c:pt idx="92">
                  <c:v>0</c:v>
                </c:pt>
                <c:pt idx="93">
                  <c:v>0</c:v>
                </c:pt>
                <c:pt idx="94">
                  <c:v>2550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2750</c:v>
                </c:pt>
                <c:pt idx="100">
                  <c:v>2900</c:v>
                </c:pt>
                <c:pt idx="101">
                  <c:v>80</c:v>
                </c:pt>
                <c:pt idx="102">
                  <c:v>460</c:v>
                </c:pt>
                <c:pt idx="103">
                  <c:v>2140</c:v>
                </c:pt>
                <c:pt idx="104">
                  <c:v>890</c:v>
                </c:pt>
                <c:pt idx="105">
                  <c:v>3350</c:v>
                </c:pt>
                <c:pt idx="106">
                  <c:v>3380</c:v>
                </c:pt>
                <c:pt idx="107">
                  <c:v>160</c:v>
                </c:pt>
                <c:pt idx="108">
                  <c:v>730</c:v>
                </c:pt>
                <c:pt idx="109">
                  <c:v>2640</c:v>
                </c:pt>
                <c:pt idx="110">
                  <c:v>0</c:v>
                </c:pt>
                <c:pt idx="111">
                  <c:v>750</c:v>
                </c:pt>
                <c:pt idx="112">
                  <c:v>2660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2750</c:v>
                </c:pt>
                <c:pt idx="124">
                  <c:v>2810</c:v>
                </c:pt>
                <c:pt idx="125">
                  <c:v>0</c:v>
                </c:pt>
                <c:pt idx="126">
                  <c:v>0</c:v>
                </c:pt>
                <c:pt idx="127">
                  <c:v>1110</c:v>
                </c:pt>
                <c:pt idx="128">
                  <c:v>0</c:v>
                </c:pt>
                <c:pt idx="129">
                  <c:v>0</c:v>
                </c:pt>
                <c:pt idx="130">
                  <c:v>2340</c:v>
                </c:pt>
                <c:pt idx="131">
                  <c:v>0</c:v>
                </c:pt>
                <c:pt idx="132">
                  <c:v>0</c:v>
                </c:pt>
                <c:pt idx="133">
                  <c:v>10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370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1150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510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1760</c:v>
                </c:pt>
                <c:pt idx="166">
                  <c:v>2460</c:v>
                </c:pt>
                <c:pt idx="167">
                  <c:v>0</c:v>
                </c:pt>
                <c:pt idx="168">
                  <c:v>0</c:v>
                </c:pt>
                <c:pt idx="169">
                  <c:v>760</c:v>
                </c:pt>
                <c:pt idx="170">
                  <c:v>0</c:v>
                </c:pt>
                <c:pt idx="171">
                  <c:v>2520</c:v>
                </c:pt>
                <c:pt idx="172">
                  <c:v>1990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2850</c:v>
                </c:pt>
                <c:pt idx="178">
                  <c:v>2760</c:v>
                </c:pt>
                <c:pt idx="179">
                  <c:v>0</c:v>
                </c:pt>
                <c:pt idx="180">
                  <c:v>450</c:v>
                </c:pt>
                <c:pt idx="181">
                  <c:v>1200</c:v>
                </c:pt>
                <c:pt idx="182">
                  <c:v>500</c:v>
                </c:pt>
                <c:pt idx="183">
                  <c:v>540</c:v>
                </c:pt>
                <c:pt idx="184">
                  <c:v>1910</c:v>
                </c:pt>
                <c:pt idx="185">
                  <c:v>0</c:v>
                </c:pt>
                <c:pt idx="186">
                  <c:v>0</c:v>
                </c:pt>
                <c:pt idx="187">
                  <c:v>1110</c:v>
                </c:pt>
                <c:pt idx="188">
                  <c:v>0</c:v>
                </c:pt>
                <c:pt idx="189">
                  <c:v>0</c:v>
                </c:pt>
                <c:pt idx="190">
                  <c:v>2700</c:v>
                </c:pt>
                <c:pt idx="191">
                  <c:v>0</c:v>
                </c:pt>
                <c:pt idx="192">
                  <c:v>0</c:v>
                </c:pt>
                <c:pt idx="193">
                  <c:v>1560</c:v>
                </c:pt>
                <c:pt idx="194">
                  <c:v>940</c:v>
                </c:pt>
                <c:pt idx="195">
                  <c:v>2560</c:v>
                </c:pt>
                <c:pt idx="196">
                  <c:v>2870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1090</c:v>
                </c:pt>
                <c:pt idx="20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7249600"/>
        <c:axId val="-1257231552"/>
      </c:scatterChart>
      <c:valAx>
        <c:axId val="-1257249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7231552"/>
        <c:crosses val="autoZero"/>
        <c:crossBetween val="midCat"/>
        <c:majorUnit val="5"/>
        <c:minorUnit val="1"/>
      </c:valAx>
      <c:valAx>
        <c:axId val="-125723155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of water (acre-feet)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-1257249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0286129015567903E-2"/>
          <c:y val="0.83218175853018372"/>
          <c:w val="0.95582489639043311"/>
          <c:h val="0.150451297754447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Rattlesnake C Basin Pumping Impacts on global water budget, AFY</a:t>
            </a:r>
          </a:p>
          <a:p>
            <a:pPr>
              <a:defRPr sz="1200"/>
            </a:pPr>
            <a:r>
              <a:rPr lang="en-US" sz="1200"/>
              <a:t>Scenario 1: shut</a:t>
            </a:r>
            <a:r>
              <a:rPr lang="en-US" sz="1200" baseline="0"/>
              <a:t> off junior gw rights beginning 1958</a:t>
            </a:r>
          </a:p>
          <a:p>
            <a:pPr>
              <a:defRPr sz="1200"/>
            </a:pPr>
            <a:r>
              <a:rPr lang="en-US" sz="1200" baseline="0"/>
              <a:t>(sign has been reversed on all model budget terms)</a:t>
            </a:r>
            <a:endParaRPr lang="en-US" sz="1200"/>
          </a:p>
        </c:rich>
      </c:tx>
      <c:layout>
        <c:manualLayout>
          <c:xMode val="edge"/>
          <c:yMode val="edge"/>
          <c:x val="0.1453081292920576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Annual_impact!$W$1</c:f>
              <c:strCache>
                <c:ptCount val="1"/>
                <c:pt idx="0">
                  <c:v>delta storage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Annual_impact!$W$2:$W$70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160.61290260478609</c:v>
                </c:pt>
                <c:pt idx="20">
                  <c:v>365.41960994085321</c:v>
                </c:pt>
                <c:pt idx="21">
                  <c:v>496.77813028232435</c:v>
                </c:pt>
                <c:pt idx="22">
                  <c:v>276.93753168337838</c:v>
                </c:pt>
                <c:pt idx="23">
                  <c:v>42.235277893356624</c:v>
                </c:pt>
                <c:pt idx="24">
                  <c:v>347.01928343005409</c:v>
                </c:pt>
                <c:pt idx="25">
                  <c:v>1624.1829391745114</c:v>
                </c:pt>
                <c:pt idx="26">
                  <c:v>984.94776286487104</c:v>
                </c:pt>
                <c:pt idx="27">
                  <c:v>4539.0836614575674</c:v>
                </c:pt>
                <c:pt idx="28">
                  <c:v>6845.555923459593</c:v>
                </c:pt>
                <c:pt idx="29">
                  <c:v>13104.848828917637</c:v>
                </c:pt>
                <c:pt idx="30">
                  <c:v>8566.2005214882847</c:v>
                </c:pt>
                <c:pt idx="31">
                  <c:v>19954.774277471442</c:v>
                </c:pt>
                <c:pt idx="32">
                  <c:v>18434.578140795318</c:v>
                </c:pt>
                <c:pt idx="33">
                  <c:v>12326.766006004631</c:v>
                </c:pt>
                <c:pt idx="34">
                  <c:v>6559.8030127087213</c:v>
                </c:pt>
                <c:pt idx="35">
                  <c:v>10091.256017244279</c:v>
                </c:pt>
                <c:pt idx="36">
                  <c:v>61213.812277294455</c:v>
                </c:pt>
                <c:pt idx="37">
                  <c:v>78480.100122140298</c:v>
                </c:pt>
                <c:pt idx="38">
                  <c:v>21881.54265172928</c:v>
                </c:pt>
                <c:pt idx="39">
                  <c:v>127233.59001545236</c:v>
                </c:pt>
                <c:pt idx="40">
                  <c:v>81476.103964493625</c:v>
                </c:pt>
                <c:pt idx="41">
                  <c:v>131110.3631903755</c:v>
                </c:pt>
                <c:pt idx="42">
                  <c:v>-25011.503688982659</c:v>
                </c:pt>
                <c:pt idx="43">
                  <c:v>9652.8107843216403</c:v>
                </c:pt>
                <c:pt idx="44">
                  <c:v>128139.98381489645</c:v>
                </c:pt>
                <c:pt idx="45">
                  <c:v>111050.02464005881</c:v>
                </c:pt>
                <c:pt idx="46">
                  <c:v>64135.321163387278</c:v>
                </c:pt>
                <c:pt idx="47">
                  <c:v>-10787.547832400654</c:v>
                </c:pt>
                <c:pt idx="48">
                  <c:v>22785.124646406282</c:v>
                </c:pt>
                <c:pt idx="49">
                  <c:v>81445.183451368226</c:v>
                </c:pt>
                <c:pt idx="50">
                  <c:v>-16023.974282349634</c:v>
                </c:pt>
                <c:pt idx="51">
                  <c:v>102936.22345884128</c:v>
                </c:pt>
                <c:pt idx="52">
                  <c:v>114606.19487526781</c:v>
                </c:pt>
                <c:pt idx="53">
                  <c:v>-19407.321202944269</c:v>
                </c:pt>
                <c:pt idx="54">
                  <c:v>-2628.4688277928981</c:v>
                </c:pt>
                <c:pt idx="55">
                  <c:v>90748.83399029549</c:v>
                </c:pt>
                <c:pt idx="56">
                  <c:v>44634.604403004094</c:v>
                </c:pt>
                <c:pt idx="57">
                  <c:v>-31613.626430487529</c:v>
                </c:pt>
                <c:pt idx="58">
                  <c:v>-2544.7511338794393</c:v>
                </c:pt>
                <c:pt idx="59">
                  <c:v>81239.803569269468</c:v>
                </c:pt>
                <c:pt idx="60">
                  <c:v>43199.030497548178</c:v>
                </c:pt>
                <c:pt idx="61">
                  <c:v>66985.093401308841</c:v>
                </c:pt>
                <c:pt idx="62">
                  <c:v>78124.700671894912</c:v>
                </c:pt>
                <c:pt idx="63">
                  <c:v>85869.186164539191</c:v>
                </c:pt>
                <c:pt idx="64">
                  <c:v>94352.497458543032</c:v>
                </c:pt>
                <c:pt idx="65">
                  <c:v>31856.447287107359</c:v>
                </c:pt>
                <c:pt idx="66">
                  <c:v>50715.684455838811</c:v>
                </c:pt>
                <c:pt idx="67">
                  <c:v>61649.111082660093</c:v>
                </c:pt>
                <c:pt idx="68">
                  <c:v>20644.963078889366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C3-4830-BB51-C201085F0A1A}"/>
            </c:ext>
          </c:extLst>
        </c:ser>
        <c:ser>
          <c:idx val="1"/>
          <c:order val="1"/>
          <c:tx>
            <c:strRef>
              <c:f>Annual_impact!$X$1</c:f>
              <c:strCache>
                <c:ptCount val="1"/>
                <c:pt idx="0">
                  <c:v>delta pumping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Annual_impact!$X$2:$X$70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-159.6831116993707</c:v>
                </c:pt>
                <c:pt idx="20">
                  <c:v>-409.67411121154896</c:v>
                </c:pt>
                <c:pt idx="21">
                  <c:v>-606.28279466543245</c:v>
                </c:pt>
                <c:pt idx="22">
                  <c:v>-417.91002635733531</c:v>
                </c:pt>
                <c:pt idx="23">
                  <c:v>-187.91762426826352</c:v>
                </c:pt>
                <c:pt idx="24">
                  <c:v>-500.35512392390348</c:v>
                </c:pt>
                <c:pt idx="25">
                  <c:v>-1974.291459710734</c:v>
                </c:pt>
                <c:pt idx="26">
                  <c:v>-1578.1926132489693</c:v>
                </c:pt>
                <c:pt idx="27">
                  <c:v>-5277.9714768709491</c:v>
                </c:pt>
                <c:pt idx="28">
                  <c:v>-8235.9519558654902</c:v>
                </c:pt>
                <c:pt idx="29">
                  <c:v>-15618.039766945025</c:v>
                </c:pt>
                <c:pt idx="30">
                  <c:v>-12239.830491477278</c:v>
                </c:pt>
                <c:pt idx="31">
                  <c:v>-24998.736531938677</c:v>
                </c:pt>
                <c:pt idx="32">
                  <c:v>-25083.50739409724</c:v>
                </c:pt>
                <c:pt idx="33">
                  <c:v>-20508.703342688248</c:v>
                </c:pt>
                <c:pt idx="34">
                  <c:v>-15954.960930268626</c:v>
                </c:pt>
                <c:pt idx="35">
                  <c:v>-21195.746726124831</c:v>
                </c:pt>
                <c:pt idx="36">
                  <c:v>-77383.228496585245</c:v>
                </c:pt>
                <c:pt idx="37">
                  <c:v>-105785.17059776731</c:v>
                </c:pt>
                <c:pt idx="38">
                  <c:v>-50520.873833318947</c:v>
                </c:pt>
                <c:pt idx="39">
                  <c:v>-162083.54916348128</c:v>
                </c:pt>
                <c:pt idx="40">
                  <c:v>-124627.06228741976</c:v>
                </c:pt>
                <c:pt idx="41">
                  <c:v>-174612.27322430268</c:v>
                </c:pt>
                <c:pt idx="42">
                  <c:v>-29364.44616627926</c:v>
                </c:pt>
                <c:pt idx="43">
                  <c:v>-58203.287087350727</c:v>
                </c:pt>
                <c:pt idx="44">
                  <c:v>-176022.30106073504</c:v>
                </c:pt>
                <c:pt idx="45">
                  <c:v>-165038.51744797413</c:v>
                </c:pt>
                <c:pt idx="46">
                  <c:v>-124484.49793564912</c:v>
                </c:pt>
                <c:pt idx="47">
                  <c:v>-51300.78659208562</c:v>
                </c:pt>
                <c:pt idx="48">
                  <c:v>-85419.783663251932</c:v>
                </c:pt>
                <c:pt idx="49">
                  <c:v>-131077.45855889871</c:v>
                </c:pt>
                <c:pt idx="50">
                  <c:v>-50504.991334796963</c:v>
                </c:pt>
                <c:pt idx="51">
                  <c:v>-161555.99298352853</c:v>
                </c:pt>
                <c:pt idx="52">
                  <c:v>-166006.54642242024</c:v>
                </c:pt>
                <c:pt idx="53">
                  <c:v>-59726.22282304585</c:v>
                </c:pt>
                <c:pt idx="54">
                  <c:v>-74902.992502094756</c:v>
                </c:pt>
                <c:pt idx="55">
                  <c:v>-161537.44152991564</c:v>
                </c:pt>
                <c:pt idx="56">
                  <c:v>-130819.89288425467</c:v>
                </c:pt>
                <c:pt idx="57">
                  <c:v>-48676.591284578717</c:v>
                </c:pt>
                <c:pt idx="58">
                  <c:v>-76512.766096877807</c:v>
                </c:pt>
                <c:pt idx="59">
                  <c:v>-163952.72939855958</c:v>
                </c:pt>
                <c:pt idx="60">
                  <c:v>-121709.01328594181</c:v>
                </c:pt>
                <c:pt idx="61">
                  <c:v>-156033.14678816576</c:v>
                </c:pt>
                <c:pt idx="62">
                  <c:v>-164615.99367378347</c:v>
                </c:pt>
                <c:pt idx="63">
                  <c:v>-165166.65309013429</c:v>
                </c:pt>
                <c:pt idx="64">
                  <c:v>-166990.70050797763</c:v>
                </c:pt>
                <c:pt idx="65">
                  <c:v>-111747.1034166379</c:v>
                </c:pt>
                <c:pt idx="66">
                  <c:v>-126520.30995544928</c:v>
                </c:pt>
                <c:pt idx="67">
                  <c:v>-135945.61600708793</c:v>
                </c:pt>
                <c:pt idx="68">
                  <c:v>-122611.05765940648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C3-4830-BB51-C201085F0A1A}"/>
            </c:ext>
          </c:extLst>
        </c:ser>
        <c:ser>
          <c:idx val="2"/>
          <c:order val="2"/>
          <c:tx>
            <c:strRef>
              <c:f>Annual_impact!$Y$1</c:f>
              <c:strCache>
                <c:ptCount val="1"/>
                <c:pt idx="0">
                  <c:v>delta et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Annual_impact!$Y$2:$Y$70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-5.0778940865942063E-2</c:v>
                </c:pt>
                <c:pt idx="20">
                  <c:v>11.164356003051934</c:v>
                </c:pt>
                <c:pt idx="21">
                  <c:v>31.841204783540896</c:v>
                </c:pt>
                <c:pt idx="22">
                  <c:v>34.378461693641334</c:v>
                </c:pt>
                <c:pt idx="23">
                  <c:v>35.389992332985258</c:v>
                </c:pt>
                <c:pt idx="24">
                  <c:v>42.033597965579297</c:v>
                </c:pt>
                <c:pt idx="25">
                  <c:v>130.65909156010201</c:v>
                </c:pt>
                <c:pt idx="26">
                  <c:v>199.80151706486231</c:v>
                </c:pt>
                <c:pt idx="27">
                  <c:v>383.55131861981954</c:v>
                </c:pt>
                <c:pt idx="28">
                  <c:v>458.86133974900622</c:v>
                </c:pt>
                <c:pt idx="29">
                  <c:v>819.40341461514231</c:v>
                </c:pt>
                <c:pt idx="30">
                  <c:v>876.62497097810569</c:v>
                </c:pt>
                <c:pt idx="31">
                  <c:v>1852.5876947111369</c:v>
                </c:pt>
                <c:pt idx="32">
                  <c:v>1926.3181353185357</c:v>
                </c:pt>
                <c:pt idx="33">
                  <c:v>2412.0765355870667</c:v>
                </c:pt>
                <c:pt idx="34">
                  <c:v>2282.4816371313063</c:v>
                </c:pt>
                <c:pt idx="35">
                  <c:v>3955.9702560499254</c:v>
                </c:pt>
                <c:pt idx="36">
                  <c:v>5170.6908599998069</c:v>
                </c:pt>
                <c:pt idx="37">
                  <c:v>9033.0914250164351</c:v>
                </c:pt>
                <c:pt idx="38">
                  <c:v>7488.2029527142113</c:v>
                </c:pt>
                <c:pt idx="39">
                  <c:v>12236.644785477207</c:v>
                </c:pt>
                <c:pt idx="40">
                  <c:v>13094.347456097095</c:v>
                </c:pt>
                <c:pt idx="41">
                  <c:v>19276.565156906414</c:v>
                </c:pt>
                <c:pt idx="42">
                  <c:v>16070.039863107364</c:v>
                </c:pt>
                <c:pt idx="43">
                  <c:v>16285.993267176309</c:v>
                </c:pt>
                <c:pt idx="44">
                  <c:v>15815.759836558145</c:v>
                </c:pt>
                <c:pt idx="45">
                  <c:v>22785.451949033144</c:v>
                </c:pt>
                <c:pt idx="46">
                  <c:v>17653.431179299154</c:v>
                </c:pt>
                <c:pt idx="47">
                  <c:v>18108.2925653895</c:v>
                </c:pt>
                <c:pt idx="48">
                  <c:v>17992.173035310057</c:v>
                </c:pt>
                <c:pt idx="49">
                  <c:v>24834.956276484842</c:v>
                </c:pt>
                <c:pt idx="50">
                  <c:v>20883.477358602839</c:v>
                </c:pt>
                <c:pt idx="51">
                  <c:v>20267.42980284019</c:v>
                </c:pt>
                <c:pt idx="52">
                  <c:v>25916.21740927998</c:v>
                </c:pt>
                <c:pt idx="53">
                  <c:v>20881.359844227562</c:v>
                </c:pt>
                <c:pt idx="54">
                  <c:v>15642.322531327385</c:v>
                </c:pt>
                <c:pt idx="55">
                  <c:v>27786.631398024958</c:v>
                </c:pt>
                <c:pt idx="56">
                  <c:v>26324.786219479796</c:v>
                </c:pt>
                <c:pt idx="57">
                  <c:v>17894.593100842521</c:v>
                </c:pt>
                <c:pt idx="58">
                  <c:v>18844.945125778679</c:v>
                </c:pt>
                <c:pt idx="59">
                  <c:v>26921.195204555217</c:v>
                </c:pt>
                <c:pt idx="60">
                  <c:v>22601.763524645699</c:v>
                </c:pt>
                <c:pt idx="61">
                  <c:v>25357.319561914639</c:v>
                </c:pt>
                <c:pt idx="62">
                  <c:v>27880.1434830383</c:v>
                </c:pt>
                <c:pt idx="63">
                  <c:v>28114.507545132241</c:v>
                </c:pt>
                <c:pt idx="64">
                  <c:v>26834.445322675874</c:v>
                </c:pt>
                <c:pt idx="65">
                  <c:v>22495.903461652179</c:v>
                </c:pt>
                <c:pt idx="66">
                  <c:v>23510.280619587116</c:v>
                </c:pt>
                <c:pt idx="67">
                  <c:v>27690.877451177224</c:v>
                </c:pt>
                <c:pt idx="68">
                  <c:v>22852.779883968666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C3-4830-BB51-C201085F0A1A}"/>
            </c:ext>
          </c:extLst>
        </c:ser>
        <c:ser>
          <c:idx val="3"/>
          <c:order val="3"/>
          <c:tx>
            <c:strRef>
              <c:f>Annual_impact!$Z$1</c:f>
              <c:strCache>
                <c:ptCount val="1"/>
                <c:pt idx="0">
                  <c:v>delta baseflow (ac-ft)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Annual_impact!$Z$2:$Z$70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-0.86859979146528088</c:v>
                </c:pt>
                <c:pt idx="20">
                  <c:v>32.766898202431264</c:v>
                </c:pt>
                <c:pt idx="21">
                  <c:v>77.127212269565604</c:v>
                </c:pt>
                <c:pt idx="22">
                  <c:v>106.57356159544874</c:v>
                </c:pt>
                <c:pt idx="23">
                  <c:v>109.58647080092558</c:v>
                </c:pt>
                <c:pt idx="24">
                  <c:v>106.84274094185331</c:v>
                </c:pt>
                <c:pt idx="25">
                  <c:v>252.19672534005247</c:v>
                </c:pt>
                <c:pt idx="26">
                  <c:v>393.14697625267593</c:v>
                </c:pt>
                <c:pt idx="27">
                  <c:v>341.85406257571424</c:v>
                </c:pt>
                <c:pt idx="28">
                  <c:v>899.65964998192771</c:v>
                </c:pt>
                <c:pt idx="29">
                  <c:v>1675.8339030597472</c:v>
                </c:pt>
                <c:pt idx="30">
                  <c:v>2751.6104323426043</c:v>
                </c:pt>
                <c:pt idx="31">
                  <c:v>3184.0888049765181</c:v>
                </c:pt>
                <c:pt idx="32">
                  <c:v>4491.7157934660499</c:v>
                </c:pt>
                <c:pt idx="33">
                  <c:v>5772.4020062404834</c:v>
                </c:pt>
                <c:pt idx="34">
                  <c:v>7071.0729447082431</c:v>
                </c:pt>
                <c:pt idx="35">
                  <c:v>7220.2299884051818</c:v>
                </c:pt>
                <c:pt idx="36">
                  <c:v>11150.559310282999</c:v>
                </c:pt>
                <c:pt idx="37">
                  <c:v>18310.099964084155</c:v>
                </c:pt>
                <c:pt idx="38">
                  <c:v>21080.640183226777</c:v>
                </c:pt>
                <c:pt idx="39">
                  <c:v>22702.820149476629</c:v>
                </c:pt>
                <c:pt idx="40">
                  <c:v>30566.957326825261</c:v>
                </c:pt>
                <c:pt idx="41">
                  <c:v>24138.820998050905</c:v>
                </c:pt>
                <c:pt idx="42">
                  <c:v>38094.226706629299</c:v>
                </c:pt>
                <c:pt idx="43">
                  <c:v>32349.256395805493</c:v>
                </c:pt>
                <c:pt idx="44">
                  <c:v>32661.566335317868</c:v>
                </c:pt>
                <c:pt idx="45">
                  <c:v>30864.176570962172</c:v>
                </c:pt>
                <c:pt idx="46">
                  <c:v>42628.849481510399</c:v>
                </c:pt>
                <c:pt idx="47">
                  <c:v>43551.286505454795</c:v>
                </c:pt>
                <c:pt idx="48">
                  <c:v>44665.487525635814</c:v>
                </c:pt>
                <c:pt idx="49">
                  <c:v>23944.089439080213</c:v>
                </c:pt>
                <c:pt idx="50">
                  <c:v>46080.271164192498</c:v>
                </c:pt>
                <c:pt idx="51">
                  <c:v>38194.435300435944</c:v>
                </c:pt>
                <c:pt idx="52">
                  <c:v>25695.47445225955</c:v>
                </c:pt>
                <c:pt idx="53">
                  <c:v>58269.477149725724</c:v>
                </c:pt>
                <c:pt idx="54">
                  <c:v>61933.264422313303</c:v>
                </c:pt>
                <c:pt idx="55">
                  <c:v>42532.112225581055</c:v>
                </c:pt>
                <c:pt idx="56">
                  <c:v>60005.362363143271</c:v>
                </c:pt>
                <c:pt idx="57">
                  <c:v>62107.602679873184</c:v>
                </c:pt>
                <c:pt idx="58">
                  <c:v>60268.436957224083</c:v>
                </c:pt>
                <c:pt idx="59">
                  <c:v>55335.065125567038</c:v>
                </c:pt>
                <c:pt idx="60">
                  <c:v>56010.056076796063</c:v>
                </c:pt>
                <c:pt idx="61">
                  <c:v>63418.81028944251</c:v>
                </c:pt>
                <c:pt idx="62">
                  <c:v>58654.785818261546</c:v>
                </c:pt>
                <c:pt idx="63">
                  <c:v>50700.174284151828</c:v>
                </c:pt>
                <c:pt idx="64">
                  <c:v>45705.605309080122</c:v>
                </c:pt>
                <c:pt idx="65">
                  <c:v>57668.102474954569</c:v>
                </c:pt>
                <c:pt idx="66">
                  <c:v>52034.867322426435</c:v>
                </c:pt>
                <c:pt idx="67">
                  <c:v>46616.495911979713</c:v>
                </c:pt>
                <c:pt idx="68">
                  <c:v>79089.68945327551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8C3-4830-BB51-C201085F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7235360"/>
        <c:axId val="-1257234272"/>
      </c:scatterChart>
      <c:valAx>
        <c:axId val="-1257235360"/>
        <c:scaling>
          <c:orientation val="minMax"/>
          <c:max val="2010"/>
          <c:min val="196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7234272"/>
        <c:crossesAt val="-200000"/>
        <c:crossBetween val="midCat"/>
        <c:majorUnit val="5"/>
        <c:minorUnit val="1"/>
      </c:valAx>
      <c:valAx>
        <c:axId val="-1257234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volume of water (acre-feet)</a:t>
                </a:r>
              </a:p>
            </c:rich>
          </c:tx>
          <c:layout>
            <c:manualLayout>
              <c:xMode val="edge"/>
              <c:yMode val="edge"/>
              <c:x val="1.5513608744112466E-2"/>
              <c:y val="0.23572097891797536"/>
            </c:manualLayout>
          </c:layout>
          <c:overlay val="0"/>
        </c:title>
        <c:numFmt formatCode="#,##0_);[Red]\(#,##0\)" sourceLinked="1"/>
        <c:majorTickMark val="out"/>
        <c:minorTickMark val="out"/>
        <c:tickLblPos val="nextTo"/>
        <c:crossAx val="-1257235360"/>
        <c:crossesAt val="1960"/>
        <c:crossBetween val="midCat"/>
      </c:valAx>
    </c:plotArea>
    <c:legend>
      <c:legendPos val="r"/>
      <c:layout>
        <c:manualLayout>
          <c:xMode val="edge"/>
          <c:yMode val="edge"/>
          <c:x val="6.02162657749973E-2"/>
          <c:y val="0.92399460544198497"/>
          <c:w val="0.89868784381404376"/>
          <c:h val="6.74351091290672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Pumping Impact on global water budget</a:t>
            </a:r>
          </a:p>
          <a:p>
            <a:pPr>
              <a:defRPr sz="1600"/>
            </a:pPr>
            <a:r>
              <a:rPr lang="en-US" sz="1600"/>
              <a:t>Scenario 1: basin-wide shut</a:t>
            </a:r>
            <a:r>
              <a:rPr lang="en-US" sz="1600" baseline="0"/>
              <a:t> off beginning 1958</a:t>
            </a:r>
          </a:p>
        </c:rich>
      </c:tx>
      <c:layout>
        <c:manualLayout>
          <c:xMode val="edge"/>
          <c:yMode val="edge"/>
          <c:x val="0.16128986445187501"/>
          <c:y val="9.950264347967795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Annual_impact!$AC$1</c:f>
              <c:strCache>
                <c:ptCount val="1"/>
                <c:pt idx="0">
                  <c:v>delta storage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Annual_impact!$AC$2:$AC$70</c:f>
              <c:numCache>
                <c:formatCode>#,##0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0.2216993065842929</c:v>
                </c:pt>
                <c:pt idx="20">
                  <c:v>0.50440078488299389</c:v>
                </c:pt>
                <c:pt idx="21">
                  <c:v>0.68571929915766883</c:v>
                </c:pt>
                <c:pt idx="22">
                  <c:v>0.3822660430491534</c:v>
                </c:pt>
                <c:pt idx="23">
                  <c:v>5.8298752282639192E-2</c:v>
                </c:pt>
                <c:pt idx="24">
                  <c:v>0.47900220505403318</c:v>
                </c:pt>
                <c:pt idx="25">
                  <c:v>2.2419134798096723</c:v>
                </c:pt>
                <c:pt idx="26">
                  <c:v>1.3595560039544763</c:v>
                </c:pt>
                <c:pt idx="27">
                  <c:v>6.2654474450874478</c:v>
                </c:pt>
                <c:pt idx="28">
                  <c:v>9.4491474645061686</c:v>
                </c:pt>
                <c:pt idx="29">
                  <c:v>18.089056676922588</c:v>
                </c:pt>
                <c:pt idx="30">
                  <c:v>11.82421016541276</c:v>
                </c:pt>
                <c:pt idx="31">
                  <c:v>27.54423554157021</c:v>
                </c:pt>
                <c:pt idx="32">
                  <c:v>25.445858487750783</c:v>
                </c:pt>
                <c:pt idx="33">
                  <c:v>17.015043197884559</c:v>
                </c:pt>
                <c:pt idx="34">
                  <c:v>9.0547132618954524</c:v>
                </c:pt>
                <c:pt idx="35">
                  <c:v>13.929294753440084</c:v>
                </c:pt>
                <c:pt idx="36">
                  <c:v>84.495451580568442</c:v>
                </c:pt>
                <c:pt idx="37">
                  <c:v>108.32868029636067</c:v>
                </c:pt>
                <c:pt idx="38">
                  <c:v>30.20381771457042</c:v>
                </c:pt>
                <c:pt idx="39">
                  <c:v>175.62473638911402</c:v>
                </c:pt>
                <c:pt idx="40">
                  <c:v>112.46416358320475</c:v>
                </c:pt>
                <c:pt idx="41">
                  <c:v>180.97597474373075</c:v>
                </c:pt>
                <c:pt idx="42">
                  <c:v>-34.524206552211979</c:v>
                </c:pt>
                <c:pt idx="43">
                  <c:v>13.324094283629003</c:v>
                </c:pt>
                <c:pt idx="44">
                  <c:v>176.87586175681577</c:v>
                </c:pt>
                <c:pt idx="45">
                  <c:v>153.28602534162806</c:v>
                </c:pt>
                <c:pt idx="46">
                  <c:v>88.528107013117278</c:v>
                </c:pt>
                <c:pt idx="47">
                  <c:v>-14.890409396765676</c:v>
                </c:pt>
                <c:pt idx="48">
                  <c:v>31.451061855066854</c:v>
                </c:pt>
                <c:pt idx="49">
                  <c:v>112.42148297530865</c:v>
                </c:pt>
                <c:pt idx="50">
                  <c:v>-22.118422178465728</c:v>
                </c:pt>
                <c:pt idx="51">
                  <c:v>142.08627696235223</c:v>
                </c:pt>
                <c:pt idx="52">
                  <c:v>158.1947248449396</c:v>
                </c:pt>
                <c:pt idx="53">
                  <c:v>-26.788567939268273</c:v>
                </c:pt>
                <c:pt idx="54">
                  <c:v>-3.628162538933843</c:v>
                </c:pt>
                <c:pt idx="55">
                  <c:v>125.26361981320733</c:v>
                </c:pt>
                <c:pt idx="56">
                  <c:v>61.610622094039421</c:v>
                </c:pt>
                <c:pt idx="57">
                  <c:v>-43.637335136766957</c:v>
                </c:pt>
                <c:pt idx="58">
                  <c:v>-3.512604234535845</c:v>
                </c:pt>
                <c:pt idx="59">
                  <c:v>112.13799032490995</c:v>
                </c:pt>
                <c:pt idx="60">
                  <c:v>59.629051907407366</c:v>
                </c:pt>
                <c:pt idx="61">
                  <c:v>92.461741975340743</c:v>
                </c:pt>
                <c:pt idx="62">
                  <c:v>107.83811066962451</c:v>
                </c:pt>
                <c:pt idx="63">
                  <c:v>118.52808037770069</c:v>
                </c:pt>
                <c:pt idx="64">
                  <c:v>130.23787579835394</c:v>
                </c:pt>
                <c:pt idx="65">
                  <c:v>43.972508803787257</c:v>
                </c:pt>
                <c:pt idx="66">
                  <c:v>70.004538206211464</c:v>
                </c:pt>
                <c:pt idx="67">
                  <c:v>85.096308932259547</c:v>
                </c:pt>
                <c:pt idx="68">
                  <c:v>28.496925992991255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A-46B0-91A1-0968ED23885B}"/>
            </c:ext>
          </c:extLst>
        </c:ser>
        <c:ser>
          <c:idx val="1"/>
          <c:order val="1"/>
          <c:tx>
            <c:strRef>
              <c:f>Annual_impact!$AD$1</c:f>
              <c:strCache>
                <c:ptCount val="1"/>
                <c:pt idx="0">
                  <c:v>delta pumping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Annual_impact!$AD$2:$AD$70</c:f>
              <c:numCache>
                <c:formatCode>#,##0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-0.22041588541665361</c:v>
                </c:pt>
                <c:pt idx="20">
                  <c:v>-0.56548673804012584</c:v>
                </c:pt>
                <c:pt idx="21">
                  <c:v>-0.83687221257719979</c:v>
                </c:pt>
                <c:pt idx="22">
                  <c:v>-0.57685504436730062</c:v>
                </c:pt>
                <c:pt idx="23">
                  <c:v>-0.25938891782409179</c:v>
                </c:pt>
                <c:pt idx="24">
                  <c:v>-0.69065674189815562</c:v>
                </c:pt>
                <c:pt idx="25">
                  <c:v>-2.7251798611110978</c:v>
                </c:pt>
                <c:pt idx="26">
                  <c:v>-2.17843151041667</c:v>
                </c:pt>
                <c:pt idx="27">
                  <c:v>-7.2853587577160033</c:v>
                </c:pt>
                <c:pt idx="28">
                  <c:v>-11.368357137345702</c:v>
                </c:pt>
                <c:pt idx="29">
                  <c:v>-21.55809732831791</c:v>
                </c:pt>
                <c:pt idx="30">
                  <c:v>-16.895043229166674</c:v>
                </c:pt>
                <c:pt idx="31">
                  <c:v>-34.506583622685149</c:v>
                </c:pt>
                <c:pt idx="32">
                  <c:v>-34.623595650077185</c:v>
                </c:pt>
                <c:pt idx="33">
                  <c:v>-28.308842168209882</c:v>
                </c:pt>
                <c:pt idx="34">
                  <c:v>-22.023160763888932</c:v>
                </c:pt>
                <c:pt idx="35">
                  <c:v>-29.257190895061655</c:v>
                </c:pt>
                <c:pt idx="36">
                  <c:v>-106.81463207947542</c:v>
                </c:pt>
                <c:pt idx="37">
                  <c:v>-146.01877301311711</c:v>
                </c:pt>
                <c:pt idx="38">
                  <c:v>-69.735634654706743</c:v>
                </c:pt>
                <c:pt idx="39">
                  <c:v>-223.72928871527762</c:v>
                </c:pt>
                <c:pt idx="40">
                  <c:v>-172.02685987654337</c:v>
                </c:pt>
                <c:pt idx="41">
                  <c:v>-241.02310130208335</c:v>
                </c:pt>
                <c:pt idx="42">
                  <c:v>-40.5327171585648</c:v>
                </c:pt>
                <c:pt idx="43">
                  <c:v>-80.339923996913512</c:v>
                </c:pt>
                <c:pt idx="44">
                  <c:v>-242.969409403935</c:v>
                </c:pt>
                <c:pt idx="45">
                  <c:v>-227.80812926311739</c:v>
                </c:pt>
                <c:pt idx="46">
                  <c:v>-171.83007358217597</c:v>
                </c:pt>
                <c:pt idx="47">
                  <c:v>-70.812174054783938</c:v>
                </c:pt>
                <c:pt idx="48">
                  <c:v>-117.9077552276236</c:v>
                </c:pt>
                <c:pt idx="49">
                  <c:v>-180.93055539158959</c:v>
                </c:pt>
                <c:pt idx="50">
                  <c:v>-69.713711516203887</c:v>
                </c:pt>
                <c:pt idx="51">
                  <c:v>-223.00108545524702</c:v>
                </c:pt>
                <c:pt idx="52">
                  <c:v>-229.14433170331793</c:v>
                </c:pt>
                <c:pt idx="53">
                  <c:v>-82.442082609953772</c:v>
                </c:pt>
                <c:pt idx="54">
                  <c:v>-103.39108022762338</c:v>
                </c:pt>
                <c:pt idx="55">
                  <c:v>-222.97547826967593</c:v>
                </c:pt>
                <c:pt idx="56">
                  <c:v>-180.57502896412066</c:v>
                </c:pt>
                <c:pt idx="57">
                  <c:v>-67.189910397376508</c:v>
                </c:pt>
                <c:pt idx="58">
                  <c:v>-105.6131040123456</c:v>
                </c:pt>
                <c:pt idx="59">
                  <c:v>-226.30938007330263</c:v>
                </c:pt>
                <c:pt idx="60">
                  <c:v>-167.99898023726854</c:v>
                </c:pt>
                <c:pt idx="61">
                  <c:v>-215.37771801697534</c:v>
                </c:pt>
                <c:pt idx="62">
                  <c:v>-227.22490570987679</c:v>
                </c:pt>
                <c:pt idx="63">
                  <c:v>-227.98499913194445</c:v>
                </c:pt>
                <c:pt idx="64">
                  <c:v>-230.50279216821005</c:v>
                </c:pt>
                <c:pt idx="65">
                  <c:v>-154.24822625385792</c:v>
                </c:pt>
                <c:pt idx="66">
                  <c:v>-174.64017230902763</c:v>
                </c:pt>
                <c:pt idx="67">
                  <c:v>-187.65023427854939</c:v>
                </c:pt>
                <c:pt idx="68">
                  <c:v>-169.24410194830236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A-46B0-91A1-0968ED23885B}"/>
            </c:ext>
          </c:extLst>
        </c:ser>
        <c:ser>
          <c:idx val="2"/>
          <c:order val="2"/>
          <c:tx>
            <c:strRef>
              <c:f>Annual_impact!$AE$1</c:f>
              <c:strCache>
                <c:ptCount val="1"/>
                <c:pt idx="0">
                  <c:v>delta et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Annual_impact!$AE$2:$AE$70</c:f>
              <c:numCache>
                <c:formatCode>#,##0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-7.0091853123191764E-5</c:v>
                </c:pt>
                <c:pt idx="20">
                  <c:v>1.5410530189017614E-2</c:v>
                </c:pt>
                <c:pt idx="21">
                  <c:v>4.3951469071508653E-2</c:v>
                </c:pt>
                <c:pt idx="22">
                  <c:v>4.7453728780864721E-2</c:v>
                </c:pt>
                <c:pt idx="23">
                  <c:v>4.8849978009254121E-2</c:v>
                </c:pt>
                <c:pt idx="24">
                  <c:v>5.8020366801678019E-2</c:v>
                </c:pt>
                <c:pt idx="25">
                  <c:v>0.1803530695730361</c:v>
                </c:pt>
                <c:pt idx="26">
                  <c:v>0.27579264846963658</c:v>
                </c:pt>
                <c:pt idx="27">
                  <c:v>0.52942858262603432</c:v>
                </c:pt>
                <c:pt idx="28">
                  <c:v>0.63338149794238829</c:v>
                </c:pt>
                <c:pt idx="29">
                  <c:v>1.1310496596900779</c:v>
                </c:pt>
                <c:pt idx="30">
                  <c:v>1.210034468267748</c:v>
                </c:pt>
                <c:pt idx="31">
                  <c:v>2.5571881252572162</c:v>
                </c:pt>
                <c:pt idx="32">
                  <c:v>2.6589606932870504</c:v>
                </c:pt>
                <c:pt idx="33">
                  <c:v>3.3294690942965444</c:v>
                </c:pt>
                <c:pt idx="34">
                  <c:v>3.1505849656957343</c:v>
                </c:pt>
                <c:pt idx="35">
                  <c:v>5.4605567075295571</c:v>
                </c:pt>
                <c:pt idx="36">
                  <c:v>7.1372757707047301</c:v>
                </c:pt>
                <c:pt idx="37">
                  <c:v>12.468675136059648</c:v>
                </c:pt>
                <c:pt idx="38">
                  <c:v>10.336214433931321</c:v>
                </c:pt>
                <c:pt idx="39">
                  <c:v>16.890645893711408</c:v>
                </c:pt>
                <c:pt idx="40">
                  <c:v>18.074561284368567</c:v>
                </c:pt>
                <c:pt idx="41">
                  <c:v>26.608081040219897</c:v>
                </c:pt>
                <c:pt idx="42">
                  <c:v>22.182008024594925</c:v>
                </c:pt>
                <c:pt idx="43">
                  <c:v>22.480095657407411</c:v>
                </c:pt>
                <c:pt idx="44">
                  <c:v>21.831016885963219</c:v>
                </c:pt>
                <c:pt idx="45">
                  <c:v>31.451513641718122</c:v>
                </c:pt>
                <c:pt idx="46">
                  <c:v>24.367615476787563</c:v>
                </c:pt>
                <c:pt idx="47">
                  <c:v>24.99547570627572</c:v>
                </c:pt>
                <c:pt idx="48">
                  <c:v>24.835192074749223</c:v>
                </c:pt>
                <c:pt idx="49">
                  <c:v>34.280512314107526</c:v>
                </c:pt>
                <c:pt idx="50">
                  <c:v>28.826155149337708</c:v>
                </c:pt>
                <c:pt idx="51">
                  <c:v>27.975804313753855</c:v>
                </c:pt>
                <c:pt idx="52">
                  <c:v>35.773012851048115</c:v>
                </c:pt>
                <c:pt idx="53">
                  <c:v>28.823232274144821</c:v>
                </c:pt>
                <c:pt idx="54">
                  <c:v>21.591615631880146</c:v>
                </c:pt>
                <c:pt idx="55">
                  <c:v>38.354807200102897</c:v>
                </c:pt>
                <c:pt idx="56">
                  <c:v>36.336973905510554</c:v>
                </c:pt>
                <c:pt idx="57">
                  <c:v>24.700499260802477</c:v>
                </c:pt>
                <c:pt idx="58">
                  <c:v>26.012301622395849</c:v>
                </c:pt>
                <c:pt idx="59">
                  <c:v>37.160216971836427</c:v>
                </c:pt>
                <c:pt idx="60">
                  <c:v>31.197962428497945</c:v>
                </c:pt>
                <c:pt idx="61">
                  <c:v>35.001547649916397</c:v>
                </c:pt>
                <c:pt idx="62">
                  <c:v>38.483885026781138</c:v>
                </c:pt>
                <c:pt idx="63">
                  <c:v>38.807385500353654</c:v>
                </c:pt>
                <c:pt idx="64">
                  <c:v>37.040473238007998</c:v>
                </c:pt>
                <c:pt idx="65">
                  <c:v>31.051840279031641</c:v>
                </c:pt>
                <c:pt idx="66">
                  <c:v>32.452018651266727</c:v>
                </c:pt>
                <c:pt idx="67">
                  <c:v>38.222634857317409</c:v>
                </c:pt>
                <c:pt idx="68">
                  <c:v>31.544448619212968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04A-46B0-91A1-0968ED23885B}"/>
            </c:ext>
          </c:extLst>
        </c:ser>
        <c:ser>
          <c:idx val="3"/>
          <c:order val="3"/>
          <c:tx>
            <c:strRef>
              <c:f>Annual_impact!$AF$1</c:f>
              <c:strCache>
                <c:ptCount val="1"/>
                <c:pt idx="0">
                  <c:v>delta baseflow (cfs)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Annual_impact!$V$2:$V$70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Annual_impact!$AF$2:$AF$70</c:f>
              <c:numCache>
                <c:formatCode>#,##0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-1.1989570473111908E-3</c:v>
                </c:pt>
                <c:pt idx="20">
                  <c:v>4.522923434284945E-2</c:v>
                </c:pt>
                <c:pt idx="21">
                  <c:v>0.10646124440585716</c:v>
                </c:pt>
                <c:pt idx="22">
                  <c:v>0.14710701520704195</c:v>
                </c:pt>
                <c:pt idx="23">
                  <c:v>0.1512658335262605</c:v>
                </c:pt>
                <c:pt idx="24">
                  <c:v>0.14747857237011466</c:v>
                </c:pt>
                <c:pt idx="25">
                  <c:v>0.34811548900463551</c:v>
                </c:pt>
                <c:pt idx="26">
                  <c:v>0.54267378652263054</c:v>
                </c:pt>
                <c:pt idx="27">
                  <c:v>0.47187247971322638</c:v>
                </c:pt>
                <c:pt idx="28">
                  <c:v>1.2418299982638976</c:v>
                </c:pt>
                <c:pt idx="29">
                  <c:v>2.3132090151748734</c:v>
                </c:pt>
                <c:pt idx="30">
                  <c:v>3.798138972318676</c:v>
                </c:pt>
                <c:pt idx="31">
                  <c:v>4.3951031873392505</c:v>
                </c:pt>
                <c:pt idx="32">
                  <c:v>6.2000640087770025</c:v>
                </c:pt>
                <c:pt idx="33">
                  <c:v>7.9678375856159995</c:v>
                </c:pt>
                <c:pt idx="34">
                  <c:v>9.7604360747170595</c:v>
                </c:pt>
                <c:pt idx="35">
                  <c:v>9.9663224800025905</c:v>
                </c:pt>
                <c:pt idx="36">
                  <c:v>15.391486157246668</c:v>
                </c:pt>
                <c:pt idx="37">
                  <c:v>25.27403713956403</c:v>
                </c:pt>
                <c:pt idx="38">
                  <c:v>29.098305523276753</c:v>
                </c:pt>
                <c:pt idx="39">
                  <c:v>31.337454233249741</c:v>
                </c:pt>
                <c:pt idx="40">
                  <c:v>42.192583122813787</c:v>
                </c:pt>
                <c:pt idx="41">
                  <c:v>33.319613743602098</c:v>
                </c:pt>
                <c:pt idx="42">
                  <c:v>52.582722239358262</c:v>
                </c:pt>
                <c:pt idx="43">
                  <c:v>44.65274953105709</c:v>
                </c:pt>
                <c:pt idx="44">
                  <c:v>45.083841279642506</c:v>
                </c:pt>
                <c:pt idx="45">
                  <c:v>42.602844684992277</c:v>
                </c:pt>
                <c:pt idx="46">
                  <c:v>58.842012175025765</c:v>
                </c:pt>
                <c:pt idx="47">
                  <c:v>60.115282536619098</c:v>
                </c:pt>
                <c:pt idx="48">
                  <c:v>61.653251090599291</c:v>
                </c:pt>
                <c:pt idx="49">
                  <c:v>33.050819326131709</c:v>
                </c:pt>
                <c:pt idx="50">
                  <c:v>63.606123783564826</c:v>
                </c:pt>
                <c:pt idx="51">
                  <c:v>52.721043478813023</c:v>
                </c:pt>
                <c:pt idx="52">
                  <c:v>35.468314039737685</c:v>
                </c:pt>
                <c:pt idx="53">
                  <c:v>80.431288331243593</c:v>
                </c:pt>
                <c:pt idx="54">
                  <c:v>85.488535193930076</c:v>
                </c:pt>
                <c:pt idx="55">
                  <c:v>58.708482538162308</c:v>
                </c:pt>
                <c:pt idx="56">
                  <c:v>82.827388158114715</c:v>
                </c:pt>
                <c:pt idx="57">
                  <c:v>85.729180062339211</c:v>
                </c:pt>
                <c:pt idx="58">
                  <c:v>83.190518729456016</c:v>
                </c:pt>
                <c:pt idx="59">
                  <c:v>76.380822270061742</c:v>
                </c:pt>
                <c:pt idx="60">
                  <c:v>77.312534625739488</c:v>
                </c:pt>
                <c:pt idx="61">
                  <c:v>87.539083333590511</c:v>
                </c:pt>
                <c:pt idx="62">
                  <c:v>80.963142642136063</c:v>
                </c:pt>
                <c:pt idx="63">
                  <c:v>69.983129002764898</c:v>
                </c:pt>
                <c:pt idx="64">
                  <c:v>63.088960100372972</c:v>
                </c:pt>
                <c:pt idx="65">
                  <c:v>79.60119095904065</c:v>
                </c:pt>
                <c:pt idx="66">
                  <c:v>71.825449988747422</c:v>
                </c:pt>
                <c:pt idx="67">
                  <c:v>64.346292554751827</c:v>
                </c:pt>
                <c:pt idx="68">
                  <c:v>109.17011663069059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04A-46B0-91A1-0968ED238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7235904"/>
        <c:axId val="-1257230464"/>
      </c:scatterChart>
      <c:valAx>
        <c:axId val="-1257235904"/>
        <c:scaling>
          <c:orientation val="minMax"/>
          <c:max val="2010"/>
          <c:min val="196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7230464"/>
        <c:crossesAt val="-250"/>
        <c:crossBetween val="midCat"/>
        <c:majorUnit val="5"/>
        <c:minorUnit val="1"/>
      </c:valAx>
      <c:valAx>
        <c:axId val="-1257230464"/>
        <c:scaling>
          <c:orientation val="minMax"/>
          <c:min val="-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Average annual flow rate (cfs)</a:t>
                </a:r>
              </a:p>
            </c:rich>
          </c:tx>
          <c:layout>
            <c:manualLayout>
              <c:xMode val="edge"/>
              <c:yMode val="edge"/>
              <c:x val="2.2362923812605615E-2"/>
              <c:y val="0.22245395978735166"/>
            </c:manualLayout>
          </c:layout>
          <c:overlay val="0"/>
        </c:title>
        <c:numFmt formatCode="#,##0" sourceLinked="1"/>
        <c:majorTickMark val="out"/>
        <c:minorTickMark val="out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1257235904"/>
        <c:crossesAt val="1960"/>
        <c:crossBetween val="midCat"/>
      </c:valAx>
    </c:plotArea>
    <c:legend>
      <c:legendPos val="r"/>
      <c:layout>
        <c:manualLayout>
          <c:xMode val="edge"/>
          <c:yMode val="edge"/>
          <c:x val="6.02162657749973E-2"/>
          <c:y val="0.92399460544198497"/>
          <c:w val="0.89868784381404376"/>
          <c:h val="6.74351091290672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Rattlesnake C Basin Pumping Impacts in</a:t>
            </a:r>
            <a:r>
              <a:rPr lang="en-US" sz="1200" baseline="0"/>
              <a:t> RS Basin only</a:t>
            </a:r>
            <a:r>
              <a:rPr lang="en-US" sz="1200"/>
              <a:t>, ac-ft/yr</a:t>
            </a:r>
          </a:p>
          <a:p>
            <a:pPr>
              <a:defRPr sz="1200"/>
            </a:pPr>
            <a:r>
              <a:rPr lang="en-US" sz="1200"/>
              <a:t>Scenario 1: shut</a:t>
            </a:r>
            <a:r>
              <a:rPr lang="en-US" sz="1200" baseline="0"/>
              <a:t> off junior gw rights beginning 1958</a:t>
            </a:r>
          </a:p>
          <a:p>
            <a:pPr>
              <a:defRPr sz="1200"/>
            </a:pPr>
            <a:r>
              <a:rPr lang="en-US" sz="1200" baseline="0"/>
              <a:t>(sign has been reversed on all model budget terms)</a:t>
            </a:r>
            <a:endParaRPr lang="en-US" sz="1200"/>
          </a:p>
        </c:rich>
      </c:tx>
      <c:layout>
        <c:manualLayout>
          <c:xMode val="edge"/>
          <c:yMode val="edge"/>
          <c:x val="0.156723654406212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Impacts_scenario_1_RSBsn_Mask!$O$1</c:f>
              <c:strCache>
                <c:ptCount val="1"/>
                <c:pt idx="0">
                  <c:v>[-sto]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Impacts_scenario_1_RSBsn_Mask!$O$2:$O$70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-9.9999999976716936E-2</c:v>
                </c:pt>
                <c:pt idx="19">
                  <c:v>148.90000000000873</c:v>
                </c:pt>
                <c:pt idx="20">
                  <c:v>321.90000000000146</c:v>
                </c:pt>
                <c:pt idx="21">
                  <c:v>428.90000000000873</c:v>
                </c:pt>
                <c:pt idx="22">
                  <c:v>199.9600000000064</c:v>
                </c:pt>
                <c:pt idx="23">
                  <c:v>-24.839999999996508</c:v>
                </c:pt>
                <c:pt idx="24">
                  <c:v>286.33999999999651</c:v>
                </c:pt>
                <c:pt idx="25">
                  <c:v>1487.3000000000029</c:v>
                </c:pt>
                <c:pt idx="26">
                  <c:v>783.98999999999796</c:v>
                </c:pt>
                <c:pt idx="27">
                  <c:v>4040</c:v>
                </c:pt>
                <c:pt idx="28">
                  <c:v>5797.93</c:v>
                </c:pt>
                <c:pt idx="29">
                  <c:v>11538.629999999997</c:v>
                </c:pt>
                <c:pt idx="30">
                  <c:v>6734.9000000000087</c:v>
                </c:pt>
                <c:pt idx="31">
                  <c:v>17387.300000000017</c:v>
                </c:pt>
                <c:pt idx="32">
                  <c:v>15223.442999999999</c:v>
                </c:pt>
                <c:pt idx="33">
                  <c:v>8955.86</c:v>
                </c:pt>
                <c:pt idx="34">
                  <c:v>3692.8000000000466</c:v>
                </c:pt>
                <c:pt idx="35">
                  <c:v>7266.6999999999825</c:v>
                </c:pt>
                <c:pt idx="36">
                  <c:v>55099.409999999996</c:v>
                </c:pt>
                <c:pt idx="37">
                  <c:v>67851.839999999997</c:v>
                </c:pt>
                <c:pt idx="38">
                  <c:v>12748.340000000004</c:v>
                </c:pt>
                <c:pt idx="39">
                  <c:v>111822.69000000002</c:v>
                </c:pt>
                <c:pt idx="40">
                  <c:v>64595.049999999988</c:v>
                </c:pt>
                <c:pt idx="41">
                  <c:v>109340.30000000002</c:v>
                </c:pt>
                <c:pt idx="42">
                  <c:v>-40355.600000000006</c:v>
                </c:pt>
                <c:pt idx="43">
                  <c:v>-2238.1900000000023</c:v>
                </c:pt>
                <c:pt idx="44">
                  <c:v>109390.9</c:v>
                </c:pt>
                <c:pt idx="45">
                  <c:v>88142.64</c:v>
                </c:pt>
                <c:pt idx="46">
                  <c:v>42390.099999999991</c:v>
                </c:pt>
                <c:pt idx="47">
                  <c:v>-26980.380000000005</c:v>
                </c:pt>
                <c:pt idx="48">
                  <c:v>7649.4700000000012</c:v>
                </c:pt>
                <c:pt idx="49">
                  <c:v>63016.200000000012</c:v>
                </c:pt>
                <c:pt idx="50">
                  <c:v>-29912.600000000006</c:v>
                </c:pt>
                <c:pt idx="51">
                  <c:v>86055.900000000009</c:v>
                </c:pt>
                <c:pt idx="52">
                  <c:v>90368.000000000029</c:v>
                </c:pt>
                <c:pt idx="53">
                  <c:v>-33125</c:v>
                </c:pt>
                <c:pt idx="54">
                  <c:v>-13016.299999999988</c:v>
                </c:pt>
                <c:pt idx="55">
                  <c:v>72753.399999999994</c:v>
                </c:pt>
                <c:pt idx="56">
                  <c:v>29552.949999999997</c:v>
                </c:pt>
                <c:pt idx="57">
                  <c:v>-40764.700000000012</c:v>
                </c:pt>
                <c:pt idx="58">
                  <c:v>-10425.600000000006</c:v>
                </c:pt>
                <c:pt idx="59">
                  <c:v>68533.199999999983</c:v>
                </c:pt>
                <c:pt idx="60">
                  <c:v>27885.700000000012</c:v>
                </c:pt>
                <c:pt idx="61">
                  <c:v>52822.69000000001</c:v>
                </c:pt>
                <c:pt idx="62">
                  <c:v>151602.5</c:v>
                </c:pt>
                <c:pt idx="63">
                  <c:v>178772.1</c:v>
                </c:pt>
                <c:pt idx="64">
                  <c:v>232778.7</c:v>
                </c:pt>
                <c:pt idx="65">
                  <c:v>20257.57</c:v>
                </c:pt>
                <c:pt idx="66">
                  <c:v>106175.8</c:v>
                </c:pt>
                <c:pt idx="67">
                  <c:v>94559.01</c:v>
                </c:pt>
                <c:pt idx="68">
                  <c:v>-228336.9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E4-4266-9D52-5FABE0F2DDD2}"/>
            </c:ext>
          </c:extLst>
        </c:ser>
        <c:ser>
          <c:idx val="1"/>
          <c:order val="1"/>
          <c:tx>
            <c:strRef>
              <c:f>Impacts_scenario_1_RSBsn_Mask!$P$1</c:f>
              <c:strCache>
                <c:ptCount val="1"/>
                <c:pt idx="0">
                  <c:v>[-pump]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Impacts_scenario_1_RSBsn_Mask!$P$2:$P$70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-159.68299999999999</c:v>
                </c:pt>
                <c:pt idx="20">
                  <c:v>-409.67500000000109</c:v>
                </c:pt>
                <c:pt idx="21">
                  <c:v>-606.28099999999904</c:v>
                </c:pt>
                <c:pt idx="22">
                  <c:v>-417.90999999999985</c:v>
                </c:pt>
                <c:pt idx="23">
                  <c:v>-187.91799999999967</c:v>
                </c:pt>
                <c:pt idx="24">
                  <c:v>-500.35499999999956</c:v>
                </c:pt>
                <c:pt idx="25">
                  <c:v>-1974.2899999999991</c:v>
                </c:pt>
                <c:pt idx="26">
                  <c:v>-1578.1930000000002</c:v>
                </c:pt>
                <c:pt idx="27">
                  <c:v>-5277.9740000000002</c:v>
                </c:pt>
                <c:pt idx="28">
                  <c:v>-8235.9529999999995</c:v>
                </c:pt>
                <c:pt idx="29">
                  <c:v>-15618.040999999999</c:v>
                </c:pt>
                <c:pt idx="30">
                  <c:v>-12239.827999999998</c:v>
                </c:pt>
                <c:pt idx="31">
                  <c:v>-24998.739999999998</c:v>
                </c:pt>
                <c:pt idx="32">
                  <c:v>-25083.5</c:v>
                </c:pt>
                <c:pt idx="33">
                  <c:v>-20508.701000000001</c:v>
                </c:pt>
                <c:pt idx="34">
                  <c:v>-15954.962000000001</c:v>
                </c:pt>
                <c:pt idx="35">
                  <c:v>-21195.742999999999</c:v>
                </c:pt>
                <c:pt idx="36">
                  <c:v>-77383.23</c:v>
                </c:pt>
                <c:pt idx="37">
                  <c:v>-105785.14</c:v>
                </c:pt>
                <c:pt idx="38">
                  <c:v>-50520.869999999995</c:v>
                </c:pt>
                <c:pt idx="39">
                  <c:v>-162083.57999999999</c:v>
                </c:pt>
                <c:pt idx="40">
                  <c:v>-124627.11</c:v>
                </c:pt>
                <c:pt idx="41">
                  <c:v>-174612.27</c:v>
                </c:pt>
                <c:pt idx="42">
                  <c:v>-29364.443000000003</c:v>
                </c:pt>
                <c:pt idx="43">
                  <c:v>-58203.288000000008</c:v>
                </c:pt>
                <c:pt idx="44">
                  <c:v>-176022.3</c:v>
                </c:pt>
                <c:pt idx="45">
                  <c:v>-165038.54</c:v>
                </c:pt>
                <c:pt idx="46">
                  <c:v>-124484.49999999999</c:v>
                </c:pt>
                <c:pt idx="47">
                  <c:v>-51300.79</c:v>
                </c:pt>
                <c:pt idx="48">
                  <c:v>-85419.81</c:v>
                </c:pt>
                <c:pt idx="49">
                  <c:v>-131077.47999999998</c:v>
                </c:pt>
                <c:pt idx="50">
                  <c:v>-50504.995999999999</c:v>
                </c:pt>
                <c:pt idx="51">
                  <c:v>-161555.99</c:v>
                </c:pt>
                <c:pt idx="52">
                  <c:v>-166006.53</c:v>
                </c:pt>
                <c:pt idx="53">
                  <c:v>-59726.222999999998</c:v>
                </c:pt>
                <c:pt idx="54">
                  <c:v>-74902.990000000005</c:v>
                </c:pt>
                <c:pt idx="55">
                  <c:v>-161537.49</c:v>
                </c:pt>
                <c:pt idx="56">
                  <c:v>-130819.85</c:v>
                </c:pt>
                <c:pt idx="57">
                  <c:v>-48676.593000000001</c:v>
                </c:pt>
                <c:pt idx="58">
                  <c:v>-76512.760000000009</c:v>
                </c:pt>
                <c:pt idx="59">
                  <c:v>-163952.75</c:v>
                </c:pt>
                <c:pt idx="60">
                  <c:v>-121708.97</c:v>
                </c:pt>
                <c:pt idx="61">
                  <c:v>-156033.18000000002</c:v>
                </c:pt>
                <c:pt idx="62">
                  <c:v>-164615.99</c:v>
                </c:pt>
                <c:pt idx="63">
                  <c:v>-165166.66999999998</c:v>
                </c:pt>
                <c:pt idx="64">
                  <c:v>-166990.69</c:v>
                </c:pt>
                <c:pt idx="65">
                  <c:v>-111747.09</c:v>
                </c:pt>
                <c:pt idx="66">
                  <c:v>-126520.34</c:v>
                </c:pt>
                <c:pt idx="67">
                  <c:v>-135945.63999999998</c:v>
                </c:pt>
                <c:pt idx="68">
                  <c:v>-122611.07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E4-4266-9D52-5FABE0F2DDD2}"/>
            </c:ext>
          </c:extLst>
        </c:ser>
        <c:ser>
          <c:idx val="2"/>
          <c:order val="2"/>
          <c:tx>
            <c:strRef>
              <c:f>Impacts_scenario_1_RSBsn_Mask!$Q$1</c:f>
              <c:strCache>
                <c:ptCount val="1"/>
                <c:pt idx="0">
                  <c:v>[-et]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Impacts_scenario_1_RSBsn_Mask!$Q$2:$Q$70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-5.0000000002910383E-2</c:v>
                </c:pt>
                <c:pt idx="20">
                  <c:v>11.099999999991269</c:v>
                </c:pt>
                <c:pt idx="21">
                  <c:v>31.80000000000291</c:v>
                </c:pt>
                <c:pt idx="22">
                  <c:v>34.209999999991851</c:v>
                </c:pt>
                <c:pt idx="23">
                  <c:v>34.899999999994179</c:v>
                </c:pt>
                <c:pt idx="24">
                  <c:v>40.299999999988358</c:v>
                </c:pt>
                <c:pt idx="25">
                  <c:v>127.30000000000291</c:v>
                </c:pt>
                <c:pt idx="26">
                  <c:v>197.52000000000407</c:v>
                </c:pt>
                <c:pt idx="27">
                  <c:v>377</c:v>
                </c:pt>
                <c:pt idx="28">
                  <c:v>448.59999999999127</c:v>
                </c:pt>
                <c:pt idx="29">
                  <c:v>803.30000000000291</c:v>
                </c:pt>
                <c:pt idx="30">
                  <c:v>849.22999999999593</c:v>
                </c:pt>
                <c:pt idx="31">
                  <c:v>1762</c:v>
                </c:pt>
                <c:pt idx="32">
                  <c:v>1845.1199999999953</c:v>
                </c:pt>
                <c:pt idx="33">
                  <c:v>2322</c:v>
                </c:pt>
                <c:pt idx="34">
                  <c:v>2167.6000000000058</c:v>
                </c:pt>
                <c:pt idx="35">
                  <c:v>3740</c:v>
                </c:pt>
                <c:pt idx="36">
                  <c:v>4930.7999999999884</c:v>
                </c:pt>
                <c:pt idx="37">
                  <c:v>8596.3000000000175</c:v>
                </c:pt>
                <c:pt idx="38">
                  <c:v>7101.5399999999936</c:v>
                </c:pt>
                <c:pt idx="39">
                  <c:v>11577.5</c:v>
                </c:pt>
                <c:pt idx="40">
                  <c:v>12407.5</c:v>
                </c:pt>
                <c:pt idx="41">
                  <c:v>18363.900000000009</c:v>
                </c:pt>
                <c:pt idx="42">
                  <c:v>15085.820000000007</c:v>
                </c:pt>
                <c:pt idx="43">
                  <c:v>15180</c:v>
                </c:pt>
                <c:pt idx="44">
                  <c:v>14721.660000000003</c:v>
                </c:pt>
                <c:pt idx="45">
                  <c:v>21300.099999999991</c:v>
                </c:pt>
                <c:pt idx="46">
                  <c:v>16305.169999999998</c:v>
                </c:pt>
                <c:pt idx="47">
                  <c:v>16307.660000000003</c:v>
                </c:pt>
                <c:pt idx="48">
                  <c:v>16455.72</c:v>
                </c:pt>
                <c:pt idx="49">
                  <c:v>22078.600000000006</c:v>
                </c:pt>
                <c:pt idx="50">
                  <c:v>18421.64</c:v>
                </c:pt>
                <c:pt idx="51">
                  <c:v>18121.419999999998</c:v>
                </c:pt>
                <c:pt idx="52">
                  <c:v>22095.600000000006</c:v>
                </c:pt>
                <c:pt idx="53">
                  <c:v>18347.550000000003</c:v>
                </c:pt>
                <c:pt idx="54">
                  <c:v>13982.130000000005</c:v>
                </c:pt>
                <c:pt idx="55">
                  <c:v>24516.100000000006</c:v>
                </c:pt>
                <c:pt idx="56">
                  <c:v>23429.999999999985</c:v>
                </c:pt>
                <c:pt idx="57">
                  <c:v>15640.680000000008</c:v>
                </c:pt>
                <c:pt idx="58">
                  <c:v>17006.61</c:v>
                </c:pt>
                <c:pt idx="59">
                  <c:v>24425.399999999994</c:v>
                </c:pt>
                <c:pt idx="60">
                  <c:v>20346.900000000009</c:v>
                </c:pt>
                <c:pt idx="61">
                  <c:v>22735</c:v>
                </c:pt>
                <c:pt idx="62">
                  <c:v>25086.5</c:v>
                </c:pt>
                <c:pt idx="63">
                  <c:v>24588.98000000001</c:v>
                </c:pt>
                <c:pt idx="64">
                  <c:v>23403.199999999997</c:v>
                </c:pt>
                <c:pt idx="65">
                  <c:v>18713.169999999998</c:v>
                </c:pt>
                <c:pt idx="66">
                  <c:v>20820.75</c:v>
                </c:pt>
                <c:pt idx="67">
                  <c:v>23547.540000000008</c:v>
                </c:pt>
                <c:pt idx="68">
                  <c:v>20202.840000000011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E4-4266-9D52-5FABE0F2DDD2}"/>
            </c:ext>
          </c:extLst>
        </c:ser>
        <c:ser>
          <c:idx val="3"/>
          <c:order val="3"/>
          <c:tx>
            <c:strRef>
              <c:f>Impacts_scenario_1_RSBsn_Mask!$R$1</c:f>
              <c:strCache>
                <c:ptCount val="1"/>
                <c:pt idx="0">
                  <c:v>baseflow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Impacts_scenario_1_RSBsn_Mask!$R$2:$R$70</c:f>
              <c:numCache>
                <c:formatCode>#,##0_);[Red]\(#,##0\)</c:formatCode>
                <c:ptCount val="69"/>
                <c:pt idx="0">
                  <c:v>0</c:v>
                </c:pt>
                <c:pt idx="1">
                  <c:v>-1.0000000002037268E-2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-1.0000000002037268E-2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-0.86000000000058208</c:v>
                </c:pt>
                <c:pt idx="20">
                  <c:v>32.649999999994179</c:v>
                </c:pt>
                <c:pt idx="21">
                  <c:v>77.18999999999869</c:v>
                </c:pt>
                <c:pt idx="22">
                  <c:v>104.08000000000175</c:v>
                </c:pt>
                <c:pt idx="23">
                  <c:v>104.73999999999796</c:v>
                </c:pt>
                <c:pt idx="24">
                  <c:v>105.69000000000233</c:v>
                </c:pt>
                <c:pt idx="25">
                  <c:v>208.82999999999993</c:v>
                </c:pt>
                <c:pt idx="26">
                  <c:v>374.18999999999869</c:v>
                </c:pt>
                <c:pt idx="27">
                  <c:v>332.26999999999862</c:v>
                </c:pt>
                <c:pt idx="28">
                  <c:v>825.42000000000007</c:v>
                </c:pt>
                <c:pt idx="29">
                  <c:v>1534.4369999999999</c:v>
                </c:pt>
                <c:pt idx="30">
                  <c:v>2509.5999999999985</c:v>
                </c:pt>
                <c:pt idx="31">
                  <c:v>2898.1999999999989</c:v>
                </c:pt>
                <c:pt idx="32">
                  <c:v>4175.674</c:v>
                </c:pt>
                <c:pt idx="33">
                  <c:v>5150.6050000000005</c:v>
                </c:pt>
                <c:pt idx="34">
                  <c:v>6199.7900000000009</c:v>
                </c:pt>
                <c:pt idx="35">
                  <c:v>6275.7900000000081</c:v>
                </c:pt>
                <c:pt idx="36">
                  <c:v>10012.109999999993</c:v>
                </c:pt>
                <c:pt idx="37">
                  <c:v>17329.600000000002</c:v>
                </c:pt>
                <c:pt idx="38">
                  <c:v>19396.98</c:v>
                </c:pt>
                <c:pt idx="39">
                  <c:v>21490.289999999997</c:v>
                </c:pt>
                <c:pt idx="40">
                  <c:v>27400.159</c:v>
                </c:pt>
                <c:pt idx="41">
                  <c:v>21929.970999999998</c:v>
                </c:pt>
                <c:pt idx="42">
                  <c:v>34003.023000000001</c:v>
                </c:pt>
                <c:pt idx="43">
                  <c:v>28057.040000000001</c:v>
                </c:pt>
                <c:pt idx="44">
                  <c:v>28192.189000000002</c:v>
                </c:pt>
                <c:pt idx="45">
                  <c:v>27065.495999999999</c:v>
                </c:pt>
                <c:pt idx="46">
                  <c:v>36943.17</c:v>
                </c:pt>
                <c:pt idx="47">
                  <c:v>37371.142</c:v>
                </c:pt>
                <c:pt idx="48">
                  <c:v>38335.58</c:v>
                </c:pt>
                <c:pt idx="49">
                  <c:v>19303.370800000001</c:v>
                </c:pt>
                <c:pt idx="50">
                  <c:v>38319.49</c:v>
                </c:pt>
                <c:pt idx="51">
                  <c:v>30675.131000000001</c:v>
                </c:pt>
                <c:pt idx="52">
                  <c:v>21774.004000000001</c:v>
                </c:pt>
                <c:pt idx="53">
                  <c:v>46826.95</c:v>
                </c:pt>
                <c:pt idx="54">
                  <c:v>49244.78</c:v>
                </c:pt>
                <c:pt idx="55">
                  <c:v>35485.158000000003</c:v>
                </c:pt>
                <c:pt idx="56">
                  <c:v>48126.302000000003</c:v>
                </c:pt>
                <c:pt idx="57">
                  <c:v>48084.4</c:v>
                </c:pt>
                <c:pt idx="58">
                  <c:v>46334.689999999995</c:v>
                </c:pt>
                <c:pt idx="59">
                  <c:v>42570.05</c:v>
                </c:pt>
                <c:pt idx="60">
                  <c:v>43813.19</c:v>
                </c:pt>
                <c:pt idx="61">
                  <c:v>48367.812999999995</c:v>
                </c:pt>
                <c:pt idx="62">
                  <c:v>45881.743999999999</c:v>
                </c:pt>
                <c:pt idx="63">
                  <c:v>39309.379999999997</c:v>
                </c:pt>
                <c:pt idx="64">
                  <c:v>33873.544999999998</c:v>
                </c:pt>
                <c:pt idx="65">
                  <c:v>40845.300000000003</c:v>
                </c:pt>
                <c:pt idx="66">
                  <c:v>37080.754999999997</c:v>
                </c:pt>
                <c:pt idx="67">
                  <c:v>29477.06</c:v>
                </c:pt>
                <c:pt idx="68">
                  <c:v>59312.346000000005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CE4-4266-9D52-5FABE0F2D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7233728"/>
        <c:axId val="-1257236992"/>
      </c:scatterChart>
      <c:valAx>
        <c:axId val="-1257233728"/>
        <c:scaling>
          <c:orientation val="minMax"/>
          <c:max val="2010"/>
          <c:min val="196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7236992"/>
        <c:crossesAt val="-200000"/>
        <c:crossBetween val="midCat"/>
        <c:majorUnit val="5"/>
        <c:minorUnit val="1"/>
      </c:valAx>
      <c:valAx>
        <c:axId val="-1257236992"/>
        <c:scaling>
          <c:orientation val="minMax"/>
          <c:max val="150000"/>
          <c:min val="-2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volume of water (acre-feet)</a:t>
                </a:r>
              </a:p>
            </c:rich>
          </c:tx>
          <c:layout>
            <c:manualLayout>
              <c:xMode val="edge"/>
              <c:yMode val="edge"/>
              <c:x val="1.5513608744112466E-2"/>
              <c:y val="0.27220528152719059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crossAx val="-1257233728"/>
        <c:crossesAt val="1960"/>
        <c:crossBetween val="midCat"/>
        <c:majorUnit val="50000"/>
        <c:minorUnit val="10000"/>
      </c:valAx>
    </c:plotArea>
    <c:legend>
      <c:legendPos val="r"/>
      <c:layout>
        <c:manualLayout>
          <c:xMode val="edge"/>
          <c:yMode val="edge"/>
          <c:x val="6.02162657749973E-2"/>
          <c:y val="0.92399460544198497"/>
          <c:w val="0.89868784381404376"/>
          <c:h val="6.74351091290672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Pumping Impacts </a:t>
            </a:r>
            <a:r>
              <a:rPr lang="en-US" sz="1100" baseline="0"/>
              <a:t>on ET and baseflow within Rattlesnake C Basin </a:t>
            </a:r>
          </a:p>
          <a:p>
            <a:pPr>
              <a:defRPr sz="1100"/>
            </a:pPr>
            <a:r>
              <a:rPr lang="en-US" sz="1100" baseline="0"/>
              <a:t>as fractions of global impacts for model domain</a:t>
            </a:r>
            <a:endParaRPr lang="en-US" sz="1100"/>
          </a:p>
          <a:p>
            <a:pPr>
              <a:defRPr sz="1100"/>
            </a:pPr>
            <a:r>
              <a:rPr lang="en-US" sz="1100"/>
              <a:t>Scenario 1: shut</a:t>
            </a:r>
            <a:r>
              <a:rPr lang="en-US" sz="1100" baseline="0"/>
              <a:t> off junior gw rights beginning 1958</a:t>
            </a:r>
          </a:p>
        </c:rich>
      </c:tx>
      <c:layout>
        <c:manualLayout>
          <c:xMode val="edge"/>
          <c:yMode val="edge"/>
          <c:x val="0.17270538956603027"/>
          <c:y val="6.633509565311863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Impacts_scenario_1_RSBsn_Mask!$X$1</c:f>
              <c:strCache>
                <c:ptCount val="1"/>
                <c:pt idx="0">
                  <c:v>ET fraction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Impacts_scenario_1_RSBsn_Mask!$X$2:$X$70</c:f>
              <c:numCache>
                <c:formatCode>#,##0_);[Red]\(#,##0\)</c:formatCode>
                <c:ptCount val="69"/>
                <c:pt idx="19" formatCode="General">
                  <c:v>0.98466015931509665</c:v>
                </c:pt>
                <c:pt idx="20" formatCode="General">
                  <c:v>0.99423558304275927</c:v>
                </c:pt>
                <c:pt idx="21" formatCode="General">
                  <c:v>0.9987059288799498</c:v>
                </c:pt>
                <c:pt idx="22" formatCode="General">
                  <c:v>0.99509978965461854</c:v>
                </c:pt>
                <c:pt idx="23" formatCode="General">
                  <c:v>0.98615449451413473</c:v>
                </c:pt>
                <c:pt idx="24" formatCode="General">
                  <c:v>0.95875685048397341</c:v>
                </c:pt>
                <c:pt idx="25" formatCode="General">
                  <c:v>0.97429117622056982</c:v>
                </c:pt>
                <c:pt idx="26" formatCode="General">
                  <c:v>0.98858108237427655</c:v>
                </c:pt>
                <c:pt idx="27" formatCode="General">
                  <c:v>0.98291931665521592</c:v>
                </c:pt>
                <c:pt idx="28" formatCode="General">
                  <c:v>0.97763738441197112</c:v>
                </c:pt>
                <c:pt idx="29" formatCode="General">
                  <c:v>0.98034739137290161</c:v>
                </c:pt>
                <c:pt idx="30" formatCode="General">
                  <c:v>0.9687494973505677</c:v>
                </c:pt>
                <c:pt idx="31" formatCode="General">
                  <c:v>0.95110207469813635</c:v>
                </c:pt>
                <c:pt idx="32" formatCode="General">
                  <c:v>0.95784801387175156</c:v>
                </c:pt>
                <c:pt idx="33" formatCode="General">
                  <c:v>0.96265602096032032</c:v>
                </c:pt>
                <c:pt idx="34" formatCode="General">
                  <c:v>0.94966810016676084</c:v>
                </c:pt>
                <c:pt idx="35" formatCode="General">
                  <c:v>0.94540650154797323</c:v>
                </c:pt>
                <c:pt idx="36" formatCode="General">
                  <c:v>0.95360564642229884</c:v>
                </c:pt>
                <c:pt idx="37" formatCode="General">
                  <c:v>0.95164541080512499</c:v>
                </c:pt>
                <c:pt idx="38" formatCode="General">
                  <c:v>0.94836371888477378</c:v>
                </c:pt>
                <c:pt idx="39" formatCode="General">
                  <c:v>0.94613353602782535</c:v>
                </c:pt>
                <c:pt idx="40" formatCode="General">
                  <c:v>0.94754626311849699</c:v>
                </c:pt>
                <c:pt idx="41" formatCode="General">
                  <c:v>0.95265416066205055</c:v>
                </c:pt>
                <c:pt idx="42" formatCode="General">
                  <c:v>0.93875436081730756</c:v>
                </c:pt>
                <c:pt idx="43" formatCode="General">
                  <c:v>0.93208929605752766</c:v>
                </c:pt>
                <c:pt idx="44" formatCode="General">
                  <c:v>0.93082217687517432</c:v>
                </c:pt>
                <c:pt idx="45" formatCode="General">
                  <c:v>0.93481138963775612</c:v>
                </c:pt>
                <c:pt idx="46" formatCode="General">
                  <c:v>0.92362611179631982</c:v>
                </c:pt>
                <c:pt idx="47" formatCode="General">
                  <c:v>0.90056309511858357</c:v>
                </c:pt>
                <c:pt idx="48" formatCode="General">
                  <c:v>0.91460436533737577</c:v>
                </c:pt>
                <c:pt idx="49" formatCode="General">
                  <c:v>0.88901304090095334</c:v>
                </c:pt>
                <c:pt idx="50" formatCode="General">
                  <c:v>0.88211554444074902</c:v>
                </c:pt>
                <c:pt idx="51" formatCode="General">
                  <c:v>0.89411534547219895</c:v>
                </c:pt>
                <c:pt idx="52" formatCode="General">
                  <c:v>0.85257812322905191</c:v>
                </c:pt>
                <c:pt idx="53" formatCode="General">
                  <c:v>0.87865685649165204</c:v>
                </c:pt>
                <c:pt idx="54" formatCode="General">
                  <c:v>0.89386534333360923</c:v>
                </c:pt>
                <c:pt idx="55" formatCode="General">
                  <c:v>0.88229838474564359</c:v>
                </c:pt>
                <c:pt idx="56" formatCode="General">
                  <c:v>0.89003571784610624</c:v>
                </c:pt>
                <c:pt idx="57" formatCode="General">
                  <c:v>0.87404502085401459</c:v>
                </c:pt>
                <c:pt idx="58" formatCode="General">
                  <c:v>0.90244943068239802</c:v>
                </c:pt>
                <c:pt idx="59" formatCode="General">
                  <c:v>0.90729255571339118</c:v>
                </c:pt>
                <c:pt idx="60" formatCode="General">
                  <c:v>0.90023506253452679</c:v>
                </c:pt>
                <c:pt idx="61" formatCode="General">
                  <c:v>0.89658530131657821</c:v>
                </c:pt>
                <c:pt idx="62" formatCode="General">
                  <c:v>0.89979809520213216</c:v>
                </c:pt>
                <c:pt idx="63" formatCode="General">
                  <c:v>0.87460112756829556</c:v>
                </c:pt>
                <c:pt idx="64" formatCode="General">
                  <c:v>0.87213280239571878</c:v>
                </c:pt>
                <c:pt idx="65" formatCode="General">
                  <c:v>0.83184789763609868</c:v>
                </c:pt>
                <c:pt idx="66" formatCode="General">
                  <c:v>0.88560193461296299</c:v>
                </c:pt>
                <c:pt idx="67" formatCode="General">
                  <c:v>0.85037175299040335</c:v>
                </c:pt>
                <c:pt idx="68" formatCode="General">
                  <c:v>0.88404299619462923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BC-472E-91CB-62803C9EB8AF}"/>
            </c:ext>
          </c:extLst>
        </c:ser>
        <c:ser>
          <c:idx val="3"/>
          <c:order val="1"/>
          <c:tx>
            <c:strRef>
              <c:f>Impacts_scenario_1_RSBsn_Mask!$Y$1</c:f>
              <c:strCache>
                <c:ptCount val="1"/>
                <c:pt idx="0">
                  <c:v>baseflow fraction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Impacts_scenario_1_RSBsn_Mask!$Y$2:$Y$70</c:f>
              <c:numCache>
                <c:formatCode>General</c:formatCode>
                <c:ptCount val="69"/>
                <c:pt idx="19">
                  <c:v>0.99009924760609092</c:v>
                </c:pt>
                <c:pt idx="20">
                  <c:v>0.99643243001779125</c:v>
                </c:pt>
                <c:pt idx="21">
                  <c:v>1.000814080122767</c:v>
                </c:pt>
                <c:pt idx="22">
                  <c:v>0.97660243724505991</c:v>
                </c:pt>
                <c:pt idx="23">
                  <c:v>0.95577491668901626</c:v>
                </c:pt>
                <c:pt idx="24">
                  <c:v>0.98921086325856866</c:v>
                </c:pt>
                <c:pt idx="25">
                  <c:v>0.82804405853573837</c:v>
                </c:pt>
                <c:pt idx="26">
                  <c:v>0.95178145223608801</c:v>
                </c:pt>
                <c:pt idx="27">
                  <c:v>0.97196446195928143</c:v>
                </c:pt>
                <c:pt idx="28">
                  <c:v>0.91748029381620155</c:v>
                </c:pt>
                <c:pt idx="29">
                  <c:v>0.91562594431250977</c:v>
                </c:pt>
                <c:pt idx="30">
                  <c:v>0.91204771231494119</c:v>
                </c:pt>
                <c:pt idx="31">
                  <c:v>0.91021330669870326</c:v>
                </c:pt>
                <c:pt idx="32">
                  <c:v>0.92963896025528026</c:v>
                </c:pt>
                <c:pt idx="33">
                  <c:v>0.89228106331328538</c:v>
                </c:pt>
                <c:pt idx="34">
                  <c:v>0.8767820737360259</c:v>
                </c:pt>
                <c:pt idx="35">
                  <c:v>0.86919530403853751</c:v>
                </c:pt>
                <c:pt idx="36">
                  <c:v>0.8979020443186978</c:v>
                </c:pt>
                <c:pt idx="37">
                  <c:v>0.94645032162536336</c:v>
                </c:pt>
                <c:pt idx="38">
                  <c:v>0.92013239784973822</c:v>
                </c:pt>
                <c:pt idx="39">
                  <c:v>0.94659121018916303</c:v>
                </c:pt>
                <c:pt idx="40">
                  <c:v>0.89639798646082092</c:v>
                </c:pt>
                <c:pt idx="41">
                  <c:v>0.90849387390422831</c:v>
                </c:pt>
                <c:pt idx="42">
                  <c:v>0.89260305142465768</c:v>
                </c:pt>
                <c:pt idx="43">
                  <c:v>0.86731638145592638</c:v>
                </c:pt>
                <c:pt idx="44">
                  <c:v>0.86316096143604104</c:v>
                </c:pt>
                <c:pt idx="45">
                  <c:v>0.87692266591890644</c:v>
                </c:pt>
                <c:pt idx="46">
                  <c:v>0.86662367033910981</c:v>
                </c:pt>
                <c:pt idx="47">
                  <c:v>0.85809501850925274</c:v>
                </c:pt>
                <c:pt idx="48">
                  <c:v>0.8582819112406922</c:v>
                </c:pt>
                <c:pt idx="49">
                  <c:v>0.80618521114000308</c:v>
                </c:pt>
                <c:pt idx="50">
                  <c:v>0.83158126095787488</c:v>
                </c:pt>
                <c:pt idx="51">
                  <c:v>0.80313089482042643</c:v>
                </c:pt>
                <c:pt idx="52">
                  <c:v>0.84738672720189012</c:v>
                </c:pt>
                <c:pt idx="53">
                  <c:v>0.80362742709491453</c:v>
                </c:pt>
                <c:pt idx="54">
                  <c:v>0.79512650365411874</c:v>
                </c:pt>
                <c:pt idx="55">
                  <c:v>0.8343145012830413</c:v>
                </c:pt>
                <c:pt idx="56">
                  <c:v>0.80203335343176474</c:v>
                </c:pt>
                <c:pt idx="57">
                  <c:v>0.77421117423974262</c:v>
                </c:pt>
                <c:pt idx="58">
                  <c:v>0.76880523768828357</c:v>
                </c:pt>
                <c:pt idx="59">
                  <c:v>0.76931417544010294</c:v>
                </c:pt>
                <c:pt idx="60">
                  <c:v>0.78223792420288263</c:v>
                </c:pt>
                <c:pt idx="61">
                  <c:v>0.7626729795032422</c:v>
                </c:pt>
                <c:pt idx="62">
                  <c:v>0.7822335954334898</c:v>
                </c:pt>
                <c:pt idx="63">
                  <c:v>0.77533027361382389</c:v>
                </c:pt>
                <c:pt idx="64">
                  <c:v>0.74112452446331556</c:v>
                </c:pt>
                <c:pt idx="65">
                  <c:v>0.70828236489555452</c:v>
                </c:pt>
                <c:pt idx="66">
                  <c:v>0.71261361675498336</c:v>
                </c:pt>
                <c:pt idx="67">
                  <c:v>0.63233109703607848</c:v>
                </c:pt>
                <c:pt idx="68">
                  <c:v>0.74993777836288589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BC-472E-91CB-62803C9EB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3276480"/>
        <c:axId val="-1253275936"/>
      </c:scatterChart>
      <c:valAx>
        <c:axId val="-1253276480"/>
        <c:scaling>
          <c:orientation val="minMax"/>
          <c:max val="2010"/>
          <c:min val="1955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3275936"/>
        <c:crossesAt val="0.60000000000000009"/>
        <c:crossBetween val="midCat"/>
        <c:majorUnit val="5"/>
        <c:minorUnit val="1"/>
      </c:valAx>
      <c:valAx>
        <c:axId val="-1253275936"/>
        <c:scaling>
          <c:orientation val="minMax"/>
          <c:max val="1"/>
          <c:min val="0.6000000000000000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Basin impact as fraction of global impact</a:t>
                </a:r>
              </a:p>
            </c:rich>
          </c:tx>
          <c:layout>
            <c:manualLayout>
              <c:xMode val="edge"/>
              <c:yMode val="edge"/>
              <c:x val="3.6061553949591915E-2"/>
              <c:y val="0.20255343109141602"/>
            </c:manualLayout>
          </c:layout>
          <c:overlay val="0"/>
        </c:title>
        <c:numFmt formatCode="#,##0.00_);[Red]\(#,##0.00\)" sourceLinked="0"/>
        <c:majorTickMark val="out"/>
        <c:minorTickMark val="out"/>
        <c:tickLblPos val="nextTo"/>
        <c:crossAx val="-1253276480"/>
        <c:crossesAt val="1955"/>
        <c:crossBetween val="midCat"/>
        <c:majorUnit val="5.000000000000001E-2"/>
        <c:minorUnit val="1.0000000000000002E-2"/>
      </c:valAx>
    </c:plotArea>
    <c:legend>
      <c:legendPos val="r"/>
      <c:layout>
        <c:manualLayout>
          <c:xMode val="edge"/>
          <c:yMode val="edge"/>
          <c:x val="0.18350393700787401"/>
          <c:y val="0.91404434109401711"/>
          <c:w val="0.6202628267356991"/>
          <c:h val="7.60053945580149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Computed baseflow within Rattlesnake C Basin</a:t>
            </a:r>
          </a:p>
          <a:p>
            <a:pPr>
              <a:defRPr sz="1600"/>
            </a:pPr>
            <a:r>
              <a:rPr lang="en-US" sz="1600" baseline="0"/>
              <a:t>Base case and with addition of Scenario 1* impact</a:t>
            </a:r>
          </a:p>
        </c:rich>
      </c:tx>
      <c:layout>
        <c:manualLayout>
          <c:xMode val="edge"/>
          <c:yMode val="edge"/>
          <c:x val="0.15900675942904396"/>
          <c:y val="9.950264347967795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2"/>
          <c:order val="0"/>
          <c:tx>
            <c:strRef>
              <c:f>Impacts_scenario_1_RSBsn_Mask!$AM$1</c:f>
              <c:strCache>
                <c:ptCount val="1"/>
                <c:pt idx="0">
                  <c:v>baseline flow from aquifer (cfs)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Impacts_scenario_1_RSBsn_Mask!$AJ$2:$AJ$70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Impacts_scenario_1_RSBsn_Mask!$AM$2:$AM$70</c:f>
              <c:numCache>
                <c:formatCode>#,##0_);[Red]\(#,##0\)</c:formatCode>
                <c:ptCount val="69"/>
                <c:pt idx="0">
                  <c:v>3.0367369723933382</c:v>
                </c:pt>
                <c:pt idx="1">
                  <c:v>36.629637348847822</c:v>
                </c:pt>
                <c:pt idx="2">
                  <c:v>45.686541181838919</c:v>
                </c:pt>
                <c:pt idx="3">
                  <c:v>73.236595824777552</c:v>
                </c:pt>
                <c:pt idx="4">
                  <c:v>32.770336413415471</c:v>
                </c:pt>
                <c:pt idx="5">
                  <c:v>72.375461213780525</c:v>
                </c:pt>
                <c:pt idx="6">
                  <c:v>73.004768879762722</c:v>
                </c:pt>
                <c:pt idx="7">
                  <c:v>25.199802874743327</c:v>
                </c:pt>
                <c:pt idx="8">
                  <c:v>25.340721081451061</c:v>
                </c:pt>
                <c:pt idx="9">
                  <c:v>57.820511179557379</c:v>
                </c:pt>
                <c:pt idx="10">
                  <c:v>74.673425963951644</c:v>
                </c:pt>
                <c:pt idx="11">
                  <c:v>64.654167693360719</c:v>
                </c:pt>
                <c:pt idx="12">
                  <c:v>112.5561987223363</c:v>
                </c:pt>
                <c:pt idx="13">
                  <c:v>60.100614419347487</c:v>
                </c:pt>
                <c:pt idx="14">
                  <c:v>24.966733629933838</c:v>
                </c:pt>
                <c:pt idx="15">
                  <c:v>13.488906354095368</c:v>
                </c:pt>
                <c:pt idx="16">
                  <c:v>5.5486505932010042</c:v>
                </c:pt>
                <c:pt idx="17">
                  <c:v>1.4169630047912389</c:v>
                </c:pt>
                <c:pt idx="18">
                  <c:v>51.339129477526811</c:v>
                </c:pt>
                <c:pt idx="19">
                  <c:v>81.694172826830936</c:v>
                </c:pt>
                <c:pt idx="20">
                  <c:v>61.489616016427114</c:v>
                </c:pt>
                <c:pt idx="21">
                  <c:v>43.452182181154463</c:v>
                </c:pt>
                <c:pt idx="22">
                  <c:v>34.253946041524067</c:v>
                </c:pt>
                <c:pt idx="23">
                  <c:v>44.832556696326719</c:v>
                </c:pt>
                <c:pt idx="24">
                  <c:v>30.844247205110655</c:v>
                </c:pt>
                <c:pt idx="25">
                  <c:v>15.027410449463837</c:v>
                </c:pt>
                <c:pt idx="26">
                  <c:v>35.029845083276292</c:v>
                </c:pt>
                <c:pt idx="27">
                  <c:v>15.56629249372576</c:v>
                </c:pt>
                <c:pt idx="28">
                  <c:v>14.208141341546886</c:v>
                </c:pt>
                <c:pt idx="29">
                  <c:v>5.0752253251197814</c:v>
                </c:pt>
                <c:pt idx="30">
                  <c:v>30.137751311886838</c:v>
                </c:pt>
                <c:pt idx="31">
                  <c:v>17.439059434177505</c:v>
                </c:pt>
                <c:pt idx="32">
                  <c:v>5.9041471024412502</c:v>
                </c:pt>
                <c:pt idx="33">
                  <c:v>4.3244911362080769</c:v>
                </c:pt>
                <c:pt idx="34">
                  <c:v>64.291678416609628</c:v>
                </c:pt>
                <c:pt idx="35">
                  <c:v>90.649470339949801</c:v>
                </c:pt>
                <c:pt idx="36">
                  <c:v>46.603468856947302</c:v>
                </c:pt>
                <c:pt idx="37">
                  <c:v>33.263294775268086</c:v>
                </c:pt>
                <c:pt idx="38">
                  <c:v>35.978893109742188</c:v>
                </c:pt>
                <c:pt idx="39">
                  <c:v>24.794012548482776</c:v>
                </c:pt>
                <c:pt idx="40">
                  <c:v>12.970190976500115</c:v>
                </c:pt>
                <c:pt idx="41">
                  <c:v>5.1515398015058187</c:v>
                </c:pt>
                <c:pt idx="42">
                  <c:v>6.1506911590235003</c:v>
                </c:pt>
                <c:pt idx="43">
                  <c:v>23.675970339949806</c:v>
                </c:pt>
                <c:pt idx="44">
                  <c:v>6.6166833333333335</c:v>
                </c:pt>
                <c:pt idx="45">
                  <c:v>-10.339144946383756</c:v>
                </c:pt>
                <c:pt idx="46">
                  <c:v>-18.004333447410449</c:v>
                </c:pt>
                <c:pt idx="47">
                  <c:v>-8.6571483230663926</c:v>
                </c:pt>
                <c:pt idx="48">
                  <c:v>20.903364248231803</c:v>
                </c:pt>
                <c:pt idx="49">
                  <c:v>-0.41621294547113852</c:v>
                </c:pt>
                <c:pt idx="50">
                  <c:v>-17.600020077572438</c:v>
                </c:pt>
                <c:pt idx="51">
                  <c:v>3.3384170545288621</c:v>
                </c:pt>
                <c:pt idx="52">
                  <c:v>-12.162106707734429</c:v>
                </c:pt>
                <c:pt idx="53">
                  <c:v>-16.911330481405429</c:v>
                </c:pt>
                <c:pt idx="54">
                  <c:v>56.865113620807676</c:v>
                </c:pt>
                <c:pt idx="55">
                  <c:v>11.267855144877938</c:v>
                </c:pt>
                <c:pt idx="56">
                  <c:v>6.9556337896417979</c:v>
                </c:pt>
                <c:pt idx="57">
                  <c:v>22.463251083732604</c:v>
                </c:pt>
                <c:pt idx="58">
                  <c:v>51.832985055897787</c:v>
                </c:pt>
                <c:pt idx="59">
                  <c:v>30.758556125941137</c:v>
                </c:pt>
                <c:pt idx="60">
                  <c:v>14.455662673967604</c:v>
                </c:pt>
                <c:pt idx="61">
                  <c:v>11.032901745379878</c:v>
                </c:pt>
                <c:pt idx="62">
                  <c:v>3.5047154460415242</c:v>
                </c:pt>
                <c:pt idx="63">
                  <c:v>-17.782030800821357</c:v>
                </c:pt>
                <c:pt idx="64">
                  <c:v>-11.124470282911249</c:v>
                </c:pt>
                <c:pt idx="65">
                  <c:v>-14.663099133013919</c:v>
                </c:pt>
                <c:pt idx="66">
                  <c:v>-13.729103639060005</c:v>
                </c:pt>
                <c:pt idx="67">
                  <c:v>-22.235592744695417</c:v>
                </c:pt>
                <c:pt idx="68">
                  <c:v>-8.717998927675108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7E-4E18-91A2-B16CE0EE635E}"/>
            </c:ext>
          </c:extLst>
        </c:ser>
        <c:ser>
          <c:idx val="3"/>
          <c:order val="1"/>
          <c:tx>
            <c:strRef>
              <c:f>Impacts_scenario_1_RSBsn_Mask!$AN$1</c:f>
              <c:strCache>
                <c:ptCount val="1"/>
                <c:pt idx="0">
                  <c:v>baseline flow + scenario 1 impact (cfs)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Impacts_scenario_1_RSBsn_Mask!$AJ$2:$AJ$70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Impacts_scenario_1_RSBsn_Mask!$AN$2:$AN$70</c:f>
              <c:numCache>
                <c:formatCode>#,##0_);[Red]\(#,##0\)</c:formatCode>
                <c:ptCount val="69"/>
                <c:pt idx="0">
                  <c:v>3.0367369723933382</c:v>
                </c:pt>
                <c:pt idx="1">
                  <c:v>36.629623545516765</c:v>
                </c:pt>
                <c:pt idx="2">
                  <c:v>45.686541181838919</c:v>
                </c:pt>
                <c:pt idx="3">
                  <c:v>73.236595824777552</c:v>
                </c:pt>
                <c:pt idx="4">
                  <c:v>32.770336413415471</c:v>
                </c:pt>
                <c:pt idx="5">
                  <c:v>72.375461213780525</c:v>
                </c:pt>
                <c:pt idx="6">
                  <c:v>73.004768879762722</c:v>
                </c:pt>
                <c:pt idx="7">
                  <c:v>25.199802874743327</c:v>
                </c:pt>
                <c:pt idx="8">
                  <c:v>25.340721081451061</c:v>
                </c:pt>
                <c:pt idx="9">
                  <c:v>57.820511179557379</c:v>
                </c:pt>
                <c:pt idx="10">
                  <c:v>74.673412160620586</c:v>
                </c:pt>
                <c:pt idx="11">
                  <c:v>64.654167693360719</c:v>
                </c:pt>
                <c:pt idx="12">
                  <c:v>112.5561987223363</c:v>
                </c:pt>
                <c:pt idx="13">
                  <c:v>60.100614419347487</c:v>
                </c:pt>
                <c:pt idx="14">
                  <c:v>24.966733629933838</c:v>
                </c:pt>
                <c:pt idx="15">
                  <c:v>13.488906354095368</c:v>
                </c:pt>
                <c:pt idx="16">
                  <c:v>5.5486505932010042</c:v>
                </c:pt>
                <c:pt idx="17">
                  <c:v>1.4169630047912389</c:v>
                </c:pt>
                <c:pt idx="18">
                  <c:v>51.339129477526811</c:v>
                </c:pt>
                <c:pt idx="19">
                  <c:v>81.692985740360484</c:v>
                </c:pt>
                <c:pt idx="20">
                  <c:v>61.5346838923112</c:v>
                </c:pt>
                <c:pt idx="21">
                  <c:v>43.558730093543232</c:v>
                </c:pt>
                <c:pt idx="22">
                  <c:v>34.397611111111111</c:v>
                </c:pt>
                <c:pt idx="23">
                  <c:v>44.977132785763175</c:v>
                </c:pt>
                <c:pt idx="24">
                  <c:v>30.990134610997039</c:v>
                </c:pt>
                <c:pt idx="25">
                  <c:v>15.315665411818388</c:v>
                </c:pt>
                <c:pt idx="26">
                  <c:v>35.54635192790326</c:v>
                </c:pt>
                <c:pt idx="27">
                  <c:v>16.024935774583618</c:v>
                </c:pt>
                <c:pt idx="28">
                  <c:v>15.347495893223821</c:v>
                </c:pt>
                <c:pt idx="29">
                  <c:v>7.1932595140314852</c:v>
                </c:pt>
                <c:pt idx="30">
                  <c:v>33.601835272644308</c:v>
                </c:pt>
                <c:pt idx="31">
                  <c:v>21.439540839607574</c:v>
                </c:pt>
                <c:pt idx="32">
                  <c:v>11.667968161076889</c:v>
                </c:pt>
                <c:pt idx="33">
                  <c:v>11.434041729409081</c:v>
                </c:pt>
                <c:pt idx="34">
                  <c:v>72.849453798767968</c:v>
                </c:pt>
                <c:pt idx="35">
                  <c:v>99.31215103810176</c:v>
                </c:pt>
                <c:pt idx="36">
                  <c:v>60.423515742642024</c:v>
                </c:pt>
                <c:pt idx="37">
                  <c:v>57.183915354779842</c:v>
                </c:pt>
                <c:pt idx="38">
                  <c:v>62.753186744239109</c:v>
                </c:pt>
                <c:pt idx="39">
                  <c:v>54.457771275382157</c:v>
                </c:pt>
                <c:pt idx="40">
                  <c:v>50.791537531371205</c:v>
                </c:pt>
                <c:pt idx="41">
                  <c:v>35.422204768423455</c:v>
                </c:pt>
                <c:pt idx="42">
                  <c:v>53.0861894820899</c:v>
                </c:pt>
                <c:pt idx="43">
                  <c:v>62.404031485284058</c:v>
                </c:pt>
                <c:pt idx="44">
                  <c:v>45.531295117499432</c:v>
                </c:pt>
                <c:pt idx="45">
                  <c:v>27.020255190508784</c:v>
                </c:pt>
                <c:pt idx="46">
                  <c:v>32.989547113848957</c:v>
                </c:pt>
                <c:pt idx="47">
                  <c:v>42.92747615788273</c:v>
                </c:pt>
                <c:pt idx="48">
                  <c:v>73.819234428473649</c:v>
                </c:pt>
                <c:pt idx="49">
                  <c:v>26.228868811316453</c:v>
                </c:pt>
                <c:pt idx="50">
                  <c:v>35.293640543007072</c:v>
                </c:pt>
                <c:pt idx="51">
                  <c:v>45.680315879534568</c:v>
                </c:pt>
                <c:pt idx="52">
                  <c:v>17.893271845767742</c:v>
                </c:pt>
                <c:pt idx="53">
                  <c:v>47.725458818161073</c:v>
                </c:pt>
                <c:pt idx="54">
                  <c:v>124.83931371206937</c:v>
                </c:pt>
                <c:pt idx="55">
                  <c:v>60.249193474788967</c:v>
                </c:pt>
                <c:pt idx="56">
                  <c:v>73.385961670088989</c:v>
                </c:pt>
                <c:pt idx="57">
                  <c:v>88.835740246406573</c:v>
                </c:pt>
                <c:pt idx="58">
                  <c:v>115.79029158110882</c:v>
                </c:pt>
                <c:pt idx="59">
                  <c:v>89.519405430070734</c:v>
                </c:pt>
                <c:pt idx="60">
                  <c:v>74.932459274469551</c:v>
                </c:pt>
                <c:pt idx="61">
                  <c:v>77.79659525439196</c:v>
                </c:pt>
                <c:pt idx="62">
                  <c:v>66.836805612594119</c:v>
                </c:pt>
                <c:pt idx="63">
                  <c:v>36.478007757243887</c:v>
                </c:pt>
                <c:pt idx="64">
                  <c:v>35.632305270362764</c:v>
                </c:pt>
                <c:pt idx="65">
                  <c:v>41.717020647958023</c:v>
                </c:pt>
                <c:pt idx="66">
                  <c:v>37.45469005247547</c:v>
                </c:pt>
                <c:pt idx="67">
                  <c:v>18.452569016655261</c:v>
                </c:pt>
                <c:pt idx="68">
                  <c:v>73.152795801962128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7E-4E18-91A2-B16CE0EE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3274304"/>
        <c:axId val="-1253274848"/>
      </c:scatterChart>
      <c:valAx>
        <c:axId val="-1253274304"/>
        <c:scaling>
          <c:orientation val="minMax"/>
          <c:max val="2010"/>
          <c:min val="194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3274848"/>
        <c:crossesAt val="-25"/>
        <c:crossBetween val="midCat"/>
        <c:majorUnit val="5"/>
        <c:minorUnit val="1"/>
      </c:valAx>
      <c:valAx>
        <c:axId val="-1253274848"/>
        <c:scaling>
          <c:orientation val="minMax"/>
          <c:max val="125"/>
          <c:min val="-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Average annual flow rate (cfs)</a:t>
                </a:r>
              </a:p>
            </c:rich>
          </c:tx>
          <c:layout>
            <c:manualLayout>
              <c:xMode val="edge"/>
              <c:yMode val="edge"/>
              <c:x val="2.0079818789774564E-2"/>
              <c:y val="0.19591992152610416"/>
            </c:manualLayout>
          </c:layout>
          <c:overlay val="0"/>
        </c:title>
        <c:numFmt formatCode="#,##0_);[Red]\(#,##0\)" sourceLinked="1"/>
        <c:majorTickMark val="out"/>
        <c:minorTickMark val="out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1253274304"/>
        <c:crossesAt val="1940"/>
        <c:crossBetween val="midCat"/>
        <c:majorUnit val="25"/>
        <c:minorUnit val="5"/>
      </c:valAx>
    </c:plotArea>
    <c:legend>
      <c:legendPos val="r"/>
      <c:layout>
        <c:manualLayout>
          <c:xMode val="edge"/>
          <c:yMode val="edge"/>
          <c:x val="6.02162657749973E-2"/>
          <c:y val="0.92399460544198497"/>
          <c:w val="0.89868784381404376"/>
          <c:h val="6.74351091290672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Computed stream gain within Rattlesnake C Basin</a:t>
            </a:r>
          </a:p>
          <a:p>
            <a:pPr>
              <a:defRPr sz="1600"/>
            </a:pPr>
            <a:r>
              <a:rPr lang="en-US" sz="1600" baseline="0"/>
              <a:t>Base case and with addition of Scenario 1* impact</a:t>
            </a:r>
          </a:p>
        </c:rich>
      </c:tx>
      <c:layout>
        <c:manualLayout>
          <c:xMode val="edge"/>
          <c:yMode val="edge"/>
          <c:x val="0.14759123431488871"/>
          <c:y val="9.950264347967795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2"/>
          <c:order val="0"/>
          <c:tx>
            <c:strRef>
              <c:f>Impacts_scenario_1_RSBsn_Mask!$AK$1</c:f>
              <c:strCache>
                <c:ptCount val="1"/>
                <c:pt idx="0">
                  <c:v>stream gain baseline (cfs)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Impacts_scenario_1_RSBsn_Mask!$AJ$2:$AJ$70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Impacts_scenario_1_RSBsn_Mask!$AK$2:$AK$70</c:f>
              <c:numCache>
                <c:formatCode>#,##0_);[Red]\(#,##0\)</c:formatCode>
                <c:ptCount val="69"/>
                <c:pt idx="0">
                  <c:v>6.8262993383527588</c:v>
                </c:pt>
                <c:pt idx="1">
                  <c:v>66.440953684690854</c:v>
                </c:pt>
                <c:pt idx="2">
                  <c:v>101.49589322381931</c:v>
                </c:pt>
                <c:pt idx="3">
                  <c:v>127.32192562172028</c:v>
                </c:pt>
                <c:pt idx="4">
                  <c:v>49.889379420488254</c:v>
                </c:pt>
                <c:pt idx="5">
                  <c:v>147.66803559206025</c:v>
                </c:pt>
                <c:pt idx="6">
                  <c:v>104.44980606890259</c:v>
                </c:pt>
                <c:pt idx="7">
                  <c:v>45.533048140543009</c:v>
                </c:pt>
                <c:pt idx="8">
                  <c:v>52.702498288843259</c:v>
                </c:pt>
                <c:pt idx="9">
                  <c:v>133.09171800136892</c:v>
                </c:pt>
                <c:pt idx="10">
                  <c:v>123.42938626511523</c:v>
                </c:pt>
                <c:pt idx="11">
                  <c:v>117.14887063655031</c:v>
                </c:pt>
                <c:pt idx="12">
                  <c:v>178.38044718229523</c:v>
                </c:pt>
                <c:pt idx="13">
                  <c:v>77.450490531599371</c:v>
                </c:pt>
                <c:pt idx="14">
                  <c:v>43.937383070955967</c:v>
                </c:pt>
                <c:pt idx="15">
                  <c:v>29.631610768879764</c:v>
                </c:pt>
                <c:pt idx="16">
                  <c:v>28.534245950262378</c:v>
                </c:pt>
                <c:pt idx="17">
                  <c:v>11.060609171800138</c:v>
                </c:pt>
                <c:pt idx="18">
                  <c:v>135.32785763175909</c:v>
                </c:pt>
                <c:pt idx="19">
                  <c:v>138.40600045630848</c:v>
                </c:pt>
                <c:pt idx="20">
                  <c:v>92.71697467488022</c:v>
                </c:pt>
                <c:pt idx="21">
                  <c:v>65.59066849190053</c:v>
                </c:pt>
                <c:pt idx="22">
                  <c:v>63.299315537303222</c:v>
                </c:pt>
                <c:pt idx="23">
                  <c:v>86.795345653661883</c:v>
                </c:pt>
                <c:pt idx="24">
                  <c:v>55.173294547113848</c:v>
                </c:pt>
                <c:pt idx="25">
                  <c:v>30.854585900068447</c:v>
                </c:pt>
                <c:pt idx="26">
                  <c:v>85.332192562172025</c:v>
                </c:pt>
                <c:pt idx="27">
                  <c:v>25.784622404745608</c:v>
                </c:pt>
                <c:pt idx="28">
                  <c:v>55.158110882956883</c:v>
                </c:pt>
                <c:pt idx="29">
                  <c:v>32.709753593429163</c:v>
                </c:pt>
                <c:pt idx="30">
                  <c:v>76.765845311430525</c:v>
                </c:pt>
                <c:pt idx="31">
                  <c:v>33.8167807437828</c:v>
                </c:pt>
                <c:pt idx="32">
                  <c:v>35.18469085101529</c:v>
                </c:pt>
                <c:pt idx="33">
                  <c:v>34.027971708875199</c:v>
                </c:pt>
                <c:pt idx="34">
                  <c:v>218.94843714350901</c:v>
                </c:pt>
                <c:pt idx="35">
                  <c:v>109.88831850330824</c:v>
                </c:pt>
                <c:pt idx="36">
                  <c:v>74.40685603467945</c:v>
                </c:pt>
                <c:pt idx="37">
                  <c:v>73.535865845311434</c:v>
                </c:pt>
                <c:pt idx="38">
                  <c:v>78.959194615560122</c:v>
                </c:pt>
                <c:pt idx="39">
                  <c:v>61.774047456080311</c:v>
                </c:pt>
                <c:pt idx="40">
                  <c:v>45.491638147387633</c:v>
                </c:pt>
                <c:pt idx="41">
                  <c:v>24.451220625142597</c:v>
                </c:pt>
                <c:pt idx="42">
                  <c:v>62.124652064795804</c:v>
                </c:pt>
                <c:pt idx="43">
                  <c:v>47.6932694501483</c:v>
                </c:pt>
                <c:pt idx="44">
                  <c:v>35.112913529545978</c:v>
                </c:pt>
                <c:pt idx="45">
                  <c:v>18.093406342687658</c:v>
                </c:pt>
                <c:pt idx="46">
                  <c:v>16.980857859913304</c:v>
                </c:pt>
                <c:pt idx="47">
                  <c:v>28.900034223134842</c:v>
                </c:pt>
                <c:pt idx="48">
                  <c:v>62.636755646817249</c:v>
                </c:pt>
                <c:pt idx="49">
                  <c:v>13.0841775039927</c:v>
                </c:pt>
                <c:pt idx="50">
                  <c:v>34.803718913985854</c:v>
                </c:pt>
                <c:pt idx="51">
                  <c:v>32.800855578370978</c:v>
                </c:pt>
                <c:pt idx="52">
                  <c:v>4.8006605065022674</c:v>
                </c:pt>
                <c:pt idx="53">
                  <c:v>52.785318275154005</c:v>
                </c:pt>
                <c:pt idx="54">
                  <c:v>129.32340862422998</c:v>
                </c:pt>
                <c:pt idx="55">
                  <c:v>28.356182979694275</c:v>
                </c:pt>
                <c:pt idx="56">
                  <c:v>66.352612365959388</c:v>
                </c:pt>
                <c:pt idx="57">
                  <c:v>74.035546429386272</c:v>
                </c:pt>
                <c:pt idx="58">
                  <c:v>101.99281314168378</c:v>
                </c:pt>
                <c:pt idx="59">
                  <c:v>61.186025553274014</c:v>
                </c:pt>
                <c:pt idx="60">
                  <c:v>42.251996349532284</c:v>
                </c:pt>
                <c:pt idx="61">
                  <c:v>58.545448323066395</c:v>
                </c:pt>
                <c:pt idx="62">
                  <c:v>32.483378964179785</c:v>
                </c:pt>
                <c:pt idx="63">
                  <c:v>9.1349064567648046</c:v>
                </c:pt>
                <c:pt idx="64">
                  <c:v>11.037695642254196</c:v>
                </c:pt>
                <c:pt idx="65">
                  <c:v>20.388900296600504</c:v>
                </c:pt>
                <c:pt idx="66">
                  <c:v>15.652977412731007</c:v>
                </c:pt>
                <c:pt idx="67">
                  <c:v>7.3143851243440565</c:v>
                </c:pt>
                <c:pt idx="68">
                  <c:v>65.413985854437598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A0-4C07-8B71-D0D772320B8F}"/>
            </c:ext>
          </c:extLst>
        </c:ser>
        <c:ser>
          <c:idx val="3"/>
          <c:order val="1"/>
          <c:tx>
            <c:strRef>
              <c:f>Impacts_scenario_1_RSBsn_Mask!$AL$1</c:f>
              <c:strCache>
                <c:ptCount val="1"/>
                <c:pt idx="0">
                  <c:v>stream gain + scenario 1 impact (cfs)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Impacts_scenario_1_RSBsn_Mask!$AJ$2:$AJ$70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Impacts_scenario_1_RSBsn_Mask!$AL$2:$AL$70</c:f>
              <c:numCache>
                <c:formatCode>#,##0_);[Red]\(#,##0\)</c:formatCode>
                <c:ptCount val="69"/>
                <c:pt idx="0">
                  <c:v>6.8262993383527588</c:v>
                </c:pt>
                <c:pt idx="1">
                  <c:v>66.440939881359796</c:v>
                </c:pt>
                <c:pt idx="2">
                  <c:v>101.49589322381931</c:v>
                </c:pt>
                <c:pt idx="3">
                  <c:v>127.32192562172028</c:v>
                </c:pt>
                <c:pt idx="4">
                  <c:v>49.889379420488254</c:v>
                </c:pt>
                <c:pt idx="5">
                  <c:v>147.66803559206025</c:v>
                </c:pt>
                <c:pt idx="6">
                  <c:v>104.44980606890259</c:v>
                </c:pt>
                <c:pt idx="7">
                  <c:v>45.533048140543009</c:v>
                </c:pt>
                <c:pt idx="8">
                  <c:v>52.702498288843259</c:v>
                </c:pt>
                <c:pt idx="9">
                  <c:v>133.09171800136892</c:v>
                </c:pt>
                <c:pt idx="10">
                  <c:v>123.42937246178417</c:v>
                </c:pt>
                <c:pt idx="11">
                  <c:v>117.14887063655031</c:v>
                </c:pt>
                <c:pt idx="12">
                  <c:v>178.38044718229523</c:v>
                </c:pt>
                <c:pt idx="13">
                  <c:v>77.450490531599371</c:v>
                </c:pt>
                <c:pt idx="14">
                  <c:v>43.937383070955967</c:v>
                </c:pt>
                <c:pt idx="15">
                  <c:v>29.631610768879764</c:v>
                </c:pt>
                <c:pt idx="16">
                  <c:v>28.534245950262378</c:v>
                </c:pt>
                <c:pt idx="17">
                  <c:v>11.060609171800138</c:v>
                </c:pt>
                <c:pt idx="18">
                  <c:v>135.32785763175909</c:v>
                </c:pt>
                <c:pt idx="19">
                  <c:v>138.40481336983802</c:v>
                </c:pt>
                <c:pt idx="20">
                  <c:v>92.762042550764306</c:v>
                </c:pt>
                <c:pt idx="21">
                  <c:v>65.697216404289307</c:v>
                </c:pt>
                <c:pt idx="22">
                  <c:v>63.442980606890266</c:v>
                </c:pt>
                <c:pt idx="23">
                  <c:v>86.939921743098338</c:v>
                </c:pt>
                <c:pt idx="24">
                  <c:v>55.319181953000232</c:v>
                </c:pt>
                <c:pt idx="25">
                  <c:v>31.142840862422997</c:v>
                </c:pt>
                <c:pt idx="26">
                  <c:v>85.848699406798985</c:v>
                </c:pt>
                <c:pt idx="27">
                  <c:v>26.243265685603465</c:v>
                </c:pt>
                <c:pt idx="28">
                  <c:v>56.297465434633814</c:v>
                </c:pt>
                <c:pt idx="29">
                  <c:v>34.82778778234087</c:v>
                </c:pt>
                <c:pt idx="30">
                  <c:v>80.229929272187988</c:v>
                </c:pt>
                <c:pt idx="31">
                  <c:v>37.817262149212873</c:v>
                </c:pt>
                <c:pt idx="32">
                  <c:v>40.948511909650925</c:v>
                </c:pt>
                <c:pt idx="33">
                  <c:v>41.137522302076206</c:v>
                </c:pt>
                <c:pt idx="34">
                  <c:v>227.50621252566737</c:v>
                </c:pt>
                <c:pt idx="35">
                  <c:v>118.5509992014602</c:v>
                </c:pt>
                <c:pt idx="36">
                  <c:v>88.226902920374172</c:v>
                </c:pt>
                <c:pt idx="37">
                  <c:v>97.456486424823197</c:v>
                </c:pt>
                <c:pt idx="38">
                  <c:v>105.73348825005704</c:v>
                </c:pt>
                <c:pt idx="39">
                  <c:v>91.437806182979699</c:v>
                </c:pt>
                <c:pt idx="40">
                  <c:v>83.312984702258717</c:v>
                </c:pt>
                <c:pt idx="41">
                  <c:v>54.721885592060232</c:v>
                </c:pt>
                <c:pt idx="42">
                  <c:v>109.06015038786219</c:v>
                </c:pt>
                <c:pt idx="43">
                  <c:v>86.421330595482544</c:v>
                </c:pt>
                <c:pt idx="44">
                  <c:v>74.027525313712076</c:v>
                </c:pt>
                <c:pt idx="45">
                  <c:v>55.452806479580197</c:v>
                </c:pt>
                <c:pt idx="46">
                  <c:v>67.974738421172717</c:v>
                </c:pt>
                <c:pt idx="47">
                  <c:v>80.484658704083969</c:v>
                </c:pt>
                <c:pt idx="48">
                  <c:v>115.5526258270591</c:v>
                </c:pt>
                <c:pt idx="49">
                  <c:v>39.729259260780289</c:v>
                </c:pt>
                <c:pt idx="50">
                  <c:v>87.697379534565357</c:v>
                </c:pt>
                <c:pt idx="51">
                  <c:v>75.142754403376685</c:v>
                </c:pt>
                <c:pt idx="52">
                  <c:v>34.856039060004434</c:v>
                </c:pt>
                <c:pt idx="53">
                  <c:v>117.42210757472051</c:v>
                </c:pt>
                <c:pt idx="54">
                  <c:v>197.29760871549166</c:v>
                </c:pt>
                <c:pt idx="55">
                  <c:v>77.337521309605307</c:v>
                </c:pt>
                <c:pt idx="56">
                  <c:v>132.78294024640658</c:v>
                </c:pt>
                <c:pt idx="57">
                  <c:v>140.40803559206023</c:v>
                </c:pt>
                <c:pt idx="58">
                  <c:v>165.95011966689481</c:v>
                </c:pt>
                <c:pt idx="59">
                  <c:v>119.94687485740361</c:v>
                </c:pt>
                <c:pt idx="60">
                  <c:v>102.72879295003423</c:v>
                </c:pt>
                <c:pt idx="61">
                  <c:v>125.30914183207848</c:v>
                </c:pt>
                <c:pt idx="62">
                  <c:v>95.815469130732367</c:v>
                </c:pt>
                <c:pt idx="63">
                  <c:v>63.39494501483005</c:v>
                </c:pt>
                <c:pt idx="64">
                  <c:v>57.794471195528203</c:v>
                </c:pt>
                <c:pt idx="65">
                  <c:v>76.769020077572449</c:v>
                </c:pt>
                <c:pt idx="66">
                  <c:v>66.836771104266489</c:v>
                </c:pt>
                <c:pt idx="67">
                  <c:v>48.002546885694734</c:v>
                </c:pt>
                <c:pt idx="68">
                  <c:v>147.28478058407484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A0-4C07-8B71-D0D772320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3273216"/>
        <c:axId val="-1253278656"/>
      </c:scatterChart>
      <c:valAx>
        <c:axId val="-1253273216"/>
        <c:scaling>
          <c:orientation val="minMax"/>
          <c:max val="2010"/>
          <c:min val="194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3278656"/>
        <c:crossesAt val="0"/>
        <c:crossBetween val="midCat"/>
        <c:majorUnit val="5"/>
        <c:minorUnit val="1"/>
      </c:valAx>
      <c:valAx>
        <c:axId val="-1253278656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Average annual flow rate (cfs)</a:t>
                </a:r>
              </a:p>
            </c:rich>
          </c:tx>
          <c:layout>
            <c:manualLayout>
              <c:xMode val="edge"/>
              <c:yMode val="edge"/>
              <c:x val="2.0079818789774564E-2"/>
              <c:y val="0.19591992152610416"/>
            </c:manualLayout>
          </c:layout>
          <c:overlay val="0"/>
        </c:title>
        <c:numFmt formatCode="#,##0_);[Red]\(#,##0\)" sourceLinked="1"/>
        <c:majorTickMark val="out"/>
        <c:minorTickMark val="out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1253273216"/>
        <c:crossesAt val="1940"/>
        <c:crossBetween val="midCat"/>
        <c:majorUnit val="50"/>
        <c:minorUnit val="10"/>
      </c:valAx>
    </c:plotArea>
    <c:legend>
      <c:legendPos val="r"/>
      <c:layout>
        <c:manualLayout>
          <c:xMode val="edge"/>
          <c:yMode val="edge"/>
          <c:x val="6.02162657749973E-2"/>
          <c:y val="0.92399460544198497"/>
          <c:w val="0.89868784381404376"/>
          <c:h val="6.74351091290672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805630460576"/>
          <c:y val="4.3457844830197816E-2"/>
          <c:w val="0.75697227915003773"/>
          <c:h val="0.80694815729461455"/>
        </c:manualLayout>
      </c:layout>
      <c:scatterChart>
        <c:scatterStyle val="lineMarker"/>
        <c:varyColors val="0"/>
        <c:ser>
          <c:idx val="0"/>
          <c:order val="0"/>
          <c:tx>
            <c:strRef>
              <c:f>Impacts_scenario_1_RSBsn_Mask!$X$1</c:f>
              <c:strCache>
                <c:ptCount val="1"/>
                <c:pt idx="0">
                  <c:v>ET fraction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Impacts_scenario_1_RSBsn_Mask!$X$2:$X$70</c:f>
              <c:numCache>
                <c:formatCode>#,##0_);[Red]\(#,##0\)</c:formatCode>
                <c:ptCount val="69"/>
                <c:pt idx="19" formatCode="General">
                  <c:v>0.98466015931509665</c:v>
                </c:pt>
                <c:pt idx="20" formatCode="General">
                  <c:v>0.99423558304275927</c:v>
                </c:pt>
                <c:pt idx="21" formatCode="General">
                  <c:v>0.9987059288799498</c:v>
                </c:pt>
                <c:pt idx="22" formatCode="General">
                  <c:v>0.99509978965461854</c:v>
                </c:pt>
                <c:pt idx="23" formatCode="General">
                  <c:v>0.98615449451413473</c:v>
                </c:pt>
                <c:pt idx="24" formatCode="General">
                  <c:v>0.95875685048397341</c:v>
                </c:pt>
                <c:pt idx="25" formatCode="General">
                  <c:v>0.97429117622056982</c:v>
                </c:pt>
                <c:pt idx="26" formatCode="General">
                  <c:v>0.98858108237427655</c:v>
                </c:pt>
                <c:pt idx="27" formatCode="General">
                  <c:v>0.98291931665521592</c:v>
                </c:pt>
                <c:pt idx="28" formatCode="General">
                  <c:v>0.97763738441197112</c:v>
                </c:pt>
                <c:pt idx="29" formatCode="General">
                  <c:v>0.98034739137290161</c:v>
                </c:pt>
                <c:pt idx="30" formatCode="General">
                  <c:v>0.9687494973505677</c:v>
                </c:pt>
                <c:pt idx="31" formatCode="General">
                  <c:v>0.95110207469813635</c:v>
                </c:pt>
                <c:pt idx="32" formatCode="General">
                  <c:v>0.95784801387175156</c:v>
                </c:pt>
                <c:pt idx="33" formatCode="General">
                  <c:v>0.96265602096032032</c:v>
                </c:pt>
                <c:pt idx="34" formatCode="General">
                  <c:v>0.94966810016676084</c:v>
                </c:pt>
                <c:pt idx="35" formatCode="General">
                  <c:v>0.94540650154797323</c:v>
                </c:pt>
                <c:pt idx="36" formatCode="General">
                  <c:v>0.95360564642229884</c:v>
                </c:pt>
                <c:pt idx="37" formatCode="General">
                  <c:v>0.95164541080512499</c:v>
                </c:pt>
                <c:pt idx="38" formatCode="General">
                  <c:v>0.94836371888477378</c:v>
                </c:pt>
                <c:pt idx="39" formatCode="General">
                  <c:v>0.94613353602782535</c:v>
                </c:pt>
                <c:pt idx="40" formatCode="General">
                  <c:v>0.94754626311849699</c:v>
                </c:pt>
                <c:pt idx="41" formatCode="General">
                  <c:v>0.95265416066205055</c:v>
                </c:pt>
                <c:pt idx="42" formatCode="General">
                  <c:v>0.93875436081730756</c:v>
                </c:pt>
                <c:pt idx="43" formatCode="General">
                  <c:v>0.93208929605752766</c:v>
                </c:pt>
                <c:pt idx="44" formatCode="General">
                  <c:v>0.93082217687517432</c:v>
                </c:pt>
                <c:pt idx="45" formatCode="General">
                  <c:v>0.93481138963775612</c:v>
                </c:pt>
                <c:pt idx="46" formatCode="General">
                  <c:v>0.92362611179631982</c:v>
                </c:pt>
                <c:pt idx="47" formatCode="General">
                  <c:v>0.90056309511858357</c:v>
                </c:pt>
                <c:pt idx="48" formatCode="General">
                  <c:v>0.91460436533737577</c:v>
                </c:pt>
                <c:pt idx="49" formatCode="General">
                  <c:v>0.88901304090095334</c:v>
                </c:pt>
                <c:pt idx="50" formatCode="General">
                  <c:v>0.88211554444074902</c:v>
                </c:pt>
                <c:pt idx="51" formatCode="General">
                  <c:v>0.89411534547219895</c:v>
                </c:pt>
                <c:pt idx="52" formatCode="General">
                  <c:v>0.85257812322905191</c:v>
                </c:pt>
                <c:pt idx="53" formatCode="General">
                  <c:v>0.87865685649165204</c:v>
                </c:pt>
                <c:pt idx="54" formatCode="General">
                  <c:v>0.89386534333360923</c:v>
                </c:pt>
                <c:pt idx="55" formatCode="General">
                  <c:v>0.88229838474564359</c:v>
                </c:pt>
                <c:pt idx="56" formatCode="General">
                  <c:v>0.89003571784610624</c:v>
                </c:pt>
                <c:pt idx="57" formatCode="General">
                  <c:v>0.87404502085401459</c:v>
                </c:pt>
                <c:pt idx="58" formatCode="General">
                  <c:v>0.90244943068239802</c:v>
                </c:pt>
                <c:pt idx="59" formatCode="General">
                  <c:v>0.90729255571339118</c:v>
                </c:pt>
                <c:pt idx="60" formatCode="General">
                  <c:v>0.90023506253452679</c:v>
                </c:pt>
                <c:pt idx="61" formatCode="General">
                  <c:v>0.89658530131657821</c:v>
                </c:pt>
                <c:pt idx="62" formatCode="General">
                  <c:v>0.89979809520213216</c:v>
                </c:pt>
                <c:pt idx="63" formatCode="General">
                  <c:v>0.87460112756829556</c:v>
                </c:pt>
                <c:pt idx="64" formatCode="General">
                  <c:v>0.87213280239571878</c:v>
                </c:pt>
                <c:pt idx="65" formatCode="General">
                  <c:v>0.83184789763609868</c:v>
                </c:pt>
                <c:pt idx="66" formatCode="General">
                  <c:v>0.88560193461296299</c:v>
                </c:pt>
                <c:pt idx="67" formatCode="General">
                  <c:v>0.85037175299040335</c:v>
                </c:pt>
                <c:pt idx="68" formatCode="General">
                  <c:v>0.88404299619462923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BC-472E-91CB-62803C9EB8AF}"/>
            </c:ext>
          </c:extLst>
        </c:ser>
        <c:ser>
          <c:idx val="3"/>
          <c:order val="1"/>
          <c:tx>
            <c:strRef>
              <c:f>Impacts_scenario_1_RSBsn_Mask!$Y$1</c:f>
              <c:strCache>
                <c:ptCount val="1"/>
                <c:pt idx="0">
                  <c:v>baseflow fraction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Impacts_scenario_1_RSBsn_Mask!$Y$2:$Y$70</c:f>
              <c:numCache>
                <c:formatCode>General</c:formatCode>
                <c:ptCount val="69"/>
                <c:pt idx="19">
                  <c:v>0.99009924760609092</c:v>
                </c:pt>
                <c:pt idx="20">
                  <c:v>0.99643243001779125</c:v>
                </c:pt>
                <c:pt idx="21">
                  <c:v>1.000814080122767</c:v>
                </c:pt>
                <c:pt idx="22">
                  <c:v>0.97660243724505991</c:v>
                </c:pt>
                <c:pt idx="23">
                  <c:v>0.95577491668901626</c:v>
                </c:pt>
                <c:pt idx="24">
                  <c:v>0.98921086325856866</c:v>
                </c:pt>
                <c:pt idx="25">
                  <c:v>0.82804405853573837</c:v>
                </c:pt>
                <c:pt idx="26">
                  <c:v>0.95178145223608801</c:v>
                </c:pt>
                <c:pt idx="27">
                  <c:v>0.97196446195928143</c:v>
                </c:pt>
                <c:pt idx="28">
                  <c:v>0.91748029381620155</c:v>
                </c:pt>
                <c:pt idx="29">
                  <c:v>0.91562594431250977</c:v>
                </c:pt>
                <c:pt idx="30">
                  <c:v>0.91204771231494119</c:v>
                </c:pt>
                <c:pt idx="31">
                  <c:v>0.91021330669870326</c:v>
                </c:pt>
                <c:pt idx="32">
                  <c:v>0.92963896025528026</c:v>
                </c:pt>
                <c:pt idx="33">
                  <c:v>0.89228106331328538</c:v>
                </c:pt>
                <c:pt idx="34">
                  <c:v>0.8767820737360259</c:v>
                </c:pt>
                <c:pt idx="35">
                  <c:v>0.86919530403853751</c:v>
                </c:pt>
                <c:pt idx="36">
                  <c:v>0.8979020443186978</c:v>
                </c:pt>
                <c:pt idx="37">
                  <c:v>0.94645032162536336</c:v>
                </c:pt>
                <c:pt idx="38">
                  <c:v>0.92013239784973822</c:v>
                </c:pt>
                <c:pt idx="39">
                  <c:v>0.94659121018916303</c:v>
                </c:pt>
                <c:pt idx="40">
                  <c:v>0.89639798646082092</c:v>
                </c:pt>
                <c:pt idx="41">
                  <c:v>0.90849387390422831</c:v>
                </c:pt>
                <c:pt idx="42">
                  <c:v>0.89260305142465768</c:v>
                </c:pt>
                <c:pt idx="43">
                  <c:v>0.86731638145592638</c:v>
                </c:pt>
                <c:pt idx="44">
                  <c:v>0.86316096143604104</c:v>
                </c:pt>
                <c:pt idx="45">
                  <c:v>0.87692266591890644</c:v>
                </c:pt>
                <c:pt idx="46">
                  <c:v>0.86662367033910981</c:v>
                </c:pt>
                <c:pt idx="47">
                  <c:v>0.85809501850925274</c:v>
                </c:pt>
                <c:pt idx="48">
                  <c:v>0.8582819112406922</c:v>
                </c:pt>
                <c:pt idx="49">
                  <c:v>0.80618521114000308</c:v>
                </c:pt>
                <c:pt idx="50">
                  <c:v>0.83158126095787488</c:v>
                </c:pt>
                <c:pt idx="51">
                  <c:v>0.80313089482042643</c:v>
                </c:pt>
                <c:pt idx="52">
                  <c:v>0.84738672720189012</c:v>
                </c:pt>
                <c:pt idx="53">
                  <c:v>0.80362742709491453</c:v>
                </c:pt>
                <c:pt idx="54">
                  <c:v>0.79512650365411874</c:v>
                </c:pt>
                <c:pt idx="55">
                  <c:v>0.8343145012830413</c:v>
                </c:pt>
                <c:pt idx="56">
                  <c:v>0.80203335343176474</c:v>
                </c:pt>
                <c:pt idx="57">
                  <c:v>0.77421117423974262</c:v>
                </c:pt>
                <c:pt idx="58">
                  <c:v>0.76880523768828357</c:v>
                </c:pt>
                <c:pt idx="59">
                  <c:v>0.76931417544010294</c:v>
                </c:pt>
                <c:pt idx="60">
                  <c:v>0.78223792420288263</c:v>
                </c:pt>
                <c:pt idx="61">
                  <c:v>0.7626729795032422</c:v>
                </c:pt>
                <c:pt idx="62">
                  <c:v>0.7822335954334898</c:v>
                </c:pt>
                <c:pt idx="63">
                  <c:v>0.77533027361382389</c:v>
                </c:pt>
                <c:pt idx="64">
                  <c:v>0.74112452446331556</c:v>
                </c:pt>
                <c:pt idx="65">
                  <c:v>0.70828236489555452</c:v>
                </c:pt>
                <c:pt idx="66">
                  <c:v>0.71261361675498336</c:v>
                </c:pt>
                <c:pt idx="67">
                  <c:v>0.63233109703607848</c:v>
                </c:pt>
                <c:pt idx="68">
                  <c:v>0.74993777836288589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BC-472E-91CB-62803C9EB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3277024"/>
        <c:axId val="-1253153520"/>
      </c:scatterChart>
      <c:valAx>
        <c:axId val="-1253277024"/>
        <c:scaling>
          <c:orientation val="minMax"/>
          <c:max val="2010"/>
          <c:min val="1955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3153520"/>
        <c:crossesAt val="0.60000000000000009"/>
        <c:crossBetween val="midCat"/>
        <c:majorUnit val="5"/>
        <c:minorUnit val="1"/>
      </c:valAx>
      <c:valAx>
        <c:axId val="-1253153520"/>
        <c:scaling>
          <c:orientation val="minMax"/>
          <c:max val="1"/>
          <c:min val="0.6000000000000000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Basin impact as fraction of global impact</a:t>
                </a:r>
              </a:p>
            </c:rich>
          </c:tx>
          <c:layout>
            <c:manualLayout>
              <c:xMode val="edge"/>
              <c:yMode val="edge"/>
              <c:x val="3.6061553949591915E-2"/>
              <c:y val="0.20255343109141602"/>
            </c:manualLayout>
          </c:layout>
          <c:overlay val="0"/>
        </c:title>
        <c:numFmt formatCode="#,##0.00_);[Red]\(#,##0.00\)" sourceLinked="0"/>
        <c:majorTickMark val="out"/>
        <c:minorTickMark val="out"/>
        <c:tickLblPos val="nextTo"/>
        <c:crossAx val="-1253277024"/>
        <c:crossesAt val="1955"/>
        <c:crossBetween val="midCat"/>
        <c:majorUnit val="5.000000000000001E-2"/>
        <c:minorUnit val="1.0000000000000002E-2"/>
      </c:valAx>
    </c:plotArea>
    <c:legend>
      <c:legendPos val="r"/>
      <c:layout>
        <c:manualLayout>
          <c:xMode val="edge"/>
          <c:yMode val="edge"/>
          <c:x val="0.18350393700787401"/>
          <c:y val="0.91404434109401711"/>
          <c:w val="0.6202628267356991"/>
          <c:h val="7.600539455801499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805630460576"/>
          <c:y val="9.3209166570036792E-2"/>
          <c:w val="0.75697227915003773"/>
          <c:h val="0.71076226859759251"/>
        </c:manualLayout>
      </c:layout>
      <c:scatterChart>
        <c:scatterStyle val="lineMarker"/>
        <c:varyColors val="0"/>
        <c:ser>
          <c:idx val="2"/>
          <c:order val="0"/>
          <c:tx>
            <c:strRef>
              <c:f>Impacts_scenario_1_RSBsn_Mask!$BL$47</c:f>
              <c:strCache>
                <c:ptCount val="1"/>
                <c:pt idx="0">
                  <c:v>Pumping impact on baseflow within Rattlesnake C basin (basin budget)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Impacts_scenario_1_RSBsn_Mask!$V$2:$V$70</c:f>
              <c:numCache>
                <c:formatCode>0_);[Red]\(0\)</c:formatCode>
                <c:ptCount val="69"/>
                <c:pt idx="0">
                  <c:v>0</c:v>
                </c:pt>
                <c:pt idx="1">
                  <c:v>-1.380333105460312E-5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-1.380333105460312E-5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-1.1870864704548304E-3</c:v>
                </c:pt>
                <c:pt idx="20">
                  <c:v>4.5067875884089614E-2</c:v>
                </c:pt>
                <c:pt idx="21">
                  <c:v>0.10654791238877301</c:v>
                </c:pt>
                <c:pt idx="22">
                  <c:v>0.14366506958704325</c:v>
                </c:pt>
                <c:pt idx="23">
                  <c:v>0.14457608943645625</c:v>
                </c:pt>
                <c:pt idx="24">
                  <c:v>0.14588740588638241</c:v>
                </c:pt>
                <c:pt idx="25">
                  <c:v>0.28825496235455161</c:v>
                </c:pt>
                <c:pt idx="26">
                  <c:v>0.51650684462696606</c:v>
                </c:pt>
                <c:pt idx="27">
                  <c:v>0.45864328085785805</c:v>
                </c:pt>
                <c:pt idx="28">
                  <c:v>1.1393545516769337</c:v>
                </c:pt>
                <c:pt idx="29">
                  <c:v>2.1180341889117043</c:v>
                </c:pt>
                <c:pt idx="30">
                  <c:v>3.46408396075747</c:v>
                </c:pt>
                <c:pt idx="31">
                  <c:v>4.0004814054300697</c:v>
                </c:pt>
                <c:pt idx="32">
                  <c:v>5.7638210586356378</c:v>
                </c:pt>
                <c:pt idx="33">
                  <c:v>7.1095505932010052</c:v>
                </c:pt>
                <c:pt idx="34">
                  <c:v>8.55777538215834</c:v>
                </c:pt>
                <c:pt idx="35">
                  <c:v>8.6626806981519628</c:v>
                </c:pt>
                <c:pt idx="36">
                  <c:v>13.820046885694721</c:v>
                </c:pt>
                <c:pt idx="37">
                  <c:v>23.920620579511755</c:v>
                </c:pt>
                <c:pt idx="38">
                  <c:v>26.774293634496921</c:v>
                </c:pt>
                <c:pt idx="39">
                  <c:v>29.663758726899381</c:v>
                </c:pt>
                <c:pt idx="40">
                  <c:v>37.821346554871091</c:v>
                </c:pt>
                <c:pt idx="41">
                  <c:v>30.270664966917636</c:v>
                </c:pt>
                <c:pt idx="42">
                  <c:v>46.935498323066398</c:v>
                </c:pt>
                <c:pt idx="43">
                  <c:v>38.728061145334252</c:v>
                </c:pt>
                <c:pt idx="44">
                  <c:v>38.914611784166098</c:v>
                </c:pt>
                <c:pt idx="45">
                  <c:v>37.359400136892539</c:v>
                </c:pt>
                <c:pt idx="46">
                  <c:v>50.993880561259409</c:v>
                </c:pt>
                <c:pt idx="47">
                  <c:v>51.584624480949124</c:v>
                </c:pt>
                <c:pt idx="48">
                  <c:v>52.915870180241846</c:v>
                </c:pt>
                <c:pt idx="49">
                  <c:v>26.64508175678759</c:v>
                </c:pt>
                <c:pt idx="50">
                  <c:v>52.89366062057951</c:v>
                </c:pt>
                <c:pt idx="51">
                  <c:v>42.341898825005707</c:v>
                </c:pt>
                <c:pt idx="52">
                  <c:v>30.05537855350217</c:v>
                </c:pt>
                <c:pt idx="53">
                  <c:v>64.636789299566502</c:v>
                </c:pt>
                <c:pt idx="54">
                  <c:v>67.974200091261693</c:v>
                </c:pt>
                <c:pt idx="55">
                  <c:v>48.981338329911026</c:v>
                </c:pt>
                <c:pt idx="56">
                  <c:v>66.430327880447194</c:v>
                </c:pt>
                <c:pt idx="57">
                  <c:v>66.372489162673972</c:v>
                </c:pt>
                <c:pt idx="58">
                  <c:v>63.957306525211038</c:v>
                </c:pt>
                <c:pt idx="59">
                  <c:v>58.7608493041296</c:v>
                </c:pt>
                <c:pt idx="60">
                  <c:v>60.476796600501942</c:v>
                </c:pt>
                <c:pt idx="61">
                  <c:v>66.763693509012086</c:v>
                </c:pt>
                <c:pt idx="62">
                  <c:v>63.332090166552589</c:v>
                </c:pt>
                <c:pt idx="63">
                  <c:v>54.260038558065247</c:v>
                </c:pt>
                <c:pt idx="64">
                  <c:v>46.756775553274011</c:v>
                </c:pt>
                <c:pt idx="65">
                  <c:v>56.380119780971945</c:v>
                </c:pt>
                <c:pt idx="66">
                  <c:v>51.183793691535477</c:v>
                </c:pt>
                <c:pt idx="67">
                  <c:v>40.688161761350678</c:v>
                </c:pt>
                <c:pt idx="68">
                  <c:v>81.87079472963724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47E-4E18-91A2-B16CE0EE635E}"/>
            </c:ext>
          </c:extLst>
        </c:ser>
        <c:ser>
          <c:idx val="3"/>
          <c:order val="1"/>
          <c:tx>
            <c:strRef>
              <c:f>Impacts_scenario_1_RSBsn_Mask!$BL$48</c:f>
              <c:strCache>
                <c:ptCount val="1"/>
                <c:pt idx="0">
                  <c:v>Pumping impact on baseflow over model domain (global budget)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Annual_impact!$AB$2:$AB$70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Annual_impact!$AF$2:$AF$70</c:f>
              <c:numCache>
                <c:formatCode>#,##0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-1.1989570473111908E-3</c:v>
                </c:pt>
                <c:pt idx="20">
                  <c:v>4.522923434284945E-2</c:v>
                </c:pt>
                <c:pt idx="21">
                  <c:v>0.10646124440585716</c:v>
                </c:pt>
                <c:pt idx="22">
                  <c:v>0.14710701520704195</c:v>
                </c:pt>
                <c:pt idx="23">
                  <c:v>0.1512658335262605</c:v>
                </c:pt>
                <c:pt idx="24">
                  <c:v>0.14747857237011466</c:v>
                </c:pt>
                <c:pt idx="25">
                  <c:v>0.34811548900463551</c:v>
                </c:pt>
                <c:pt idx="26">
                  <c:v>0.54267378652263054</c:v>
                </c:pt>
                <c:pt idx="27">
                  <c:v>0.47187247971322638</c:v>
                </c:pt>
                <c:pt idx="28">
                  <c:v>1.2418299982638976</c:v>
                </c:pt>
                <c:pt idx="29">
                  <c:v>2.3132090151748734</c:v>
                </c:pt>
                <c:pt idx="30">
                  <c:v>3.798138972318676</c:v>
                </c:pt>
                <c:pt idx="31">
                  <c:v>4.3951031873392505</c:v>
                </c:pt>
                <c:pt idx="32">
                  <c:v>6.2000640087770025</c:v>
                </c:pt>
                <c:pt idx="33">
                  <c:v>7.9678375856159995</c:v>
                </c:pt>
                <c:pt idx="34">
                  <c:v>9.7604360747170595</c:v>
                </c:pt>
                <c:pt idx="35">
                  <c:v>9.9663224800025905</c:v>
                </c:pt>
                <c:pt idx="36">
                  <c:v>15.391486157246668</c:v>
                </c:pt>
                <c:pt idx="37">
                  <c:v>25.27403713956403</c:v>
                </c:pt>
                <c:pt idx="38">
                  <c:v>29.098305523276753</c:v>
                </c:pt>
                <c:pt idx="39">
                  <c:v>31.337454233249741</c:v>
                </c:pt>
                <c:pt idx="40">
                  <c:v>42.192583122813787</c:v>
                </c:pt>
                <c:pt idx="41">
                  <c:v>33.319613743602098</c:v>
                </c:pt>
                <c:pt idx="42">
                  <c:v>52.582722239358262</c:v>
                </c:pt>
                <c:pt idx="43">
                  <c:v>44.65274953105709</c:v>
                </c:pt>
                <c:pt idx="44">
                  <c:v>45.083841279642506</c:v>
                </c:pt>
                <c:pt idx="45">
                  <c:v>42.602844684992277</c:v>
                </c:pt>
                <c:pt idx="46">
                  <c:v>58.842012175025765</c:v>
                </c:pt>
                <c:pt idx="47">
                  <c:v>60.115282536619098</c:v>
                </c:pt>
                <c:pt idx="48">
                  <c:v>61.653251090599291</c:v>
                </c:pt>
                <c:pt idx="49">
                  <c:v>33.050819326131709</c:v>
                </c:pt>
                <c:pt idx="50">
                  <c:v>63.606123783564826</c:v>
                </c:pt>
                <c:pt idx="51">
                  <c:v>52.721043478813023</c:v>
                </c:pt>
                <c:pt idx="52">
                  <c:v>35.468314039737685</c:v>
                </c:pt>
                <c:pt idx="53">
                  <c:v>80.431288331243593</c:v>
                </c:pt>
                <c:pt idx="54">
                  <c:v>85.488535193930076</c:v>
                </c:pt>
                <c:pt idx="55">
                  <c:v>58.708482538162308</c:v>
                </c:pt>
                <c:pt idx="56">
                  <c:v>82.827388158114715</c:v>
                </c:pt>
                <c:pt idx="57">
                  <c:v>85.729180062339211</c:v>
                </c:pt>
                <c:pt idx="58">
                  <c:v>83.190518729456016</c:v>
                </c:pt>
                <c:pt idx="59">
                  <c:v>76.380822270061742</c:v>
                </c:pt>
                <c:pt idx="60">
                  <c:v>77.312534625739488</c:v>
                </c:pt>
                <c:pt idx="61">
                  <c:v>87.539083333590511</c:v>
                </c:pt>
                <c:pt idx="62">
                  <c:v>80.963142642136063</c:v>
                </c:pt>
                <c:pt idx="63">
                  <c:v>69.983129002764898</c:v>
                </c:pt>
                <c:pt idx="64">
                  <c:v>63.088960100372972</c:v>
                </c:pt>
                <c:pt idx="65">
                  <c:v>79.60119095904065</c:v>
                </c:pt>
                <c:pt idx="66">
                  <c:v>71.825449988747422</c:v>
                </c:pt>
                <c:pt idx="67">
                  <c:v>64.346292554751827</c:v>
                </c:pt>
                <c:pt idx="68">
                  <c:v>109.17011663069059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7E-4E18-91A2-B16CE0EE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3155152"/>
        <c:axId val="-1253154608"/>
      </c:scatterChart>
      <c:valAx>
        <c:axId val="-1253155152"/>
        <c:scaling>
          <c:orientation val="minMax"/>
          <c:max val="2010"/>
          <c:min val="196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3154608"/>
        <c:crossesAt val="0"/>
        <c:crossBetween val="midCat"/>
        <c:majorUnit val="5"/>
        <c:minorUnit val="1"/>
      </c:valAx>
      <c:valAx>
        <c:axId val="-1253154608"/>
        <c:scaling>
          <c:orientation val="minMax"/>
          <c:max val="12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Average annual flow rate (cfs)</a:t>
                </a:r>
              </a:p>
            </c:rich>
          </c:tx>
          <c:layout>
            <c:manualLayout>
              <c:xMode val="edge"/>
              <c:yMode val="edge"/>
              <c:x val="2.0079818789774564E-2"/>
              <c:y val="0.19591992152610416"/>
            </c:manualLayout>
          </c:layout>
          <c:overlay val="0"/>
        </c:title>
        <c:numFmt formatCode="0_);[Red]\(0\)" sourceLinked="1"/>
        <c:majorTickMark val="out"/>
        <c:minorTickMark val="out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1253155152"/>
        <c:crossesAt val="1960"/>
        <c:crossBetween val="midCat"/>
        <c:majorUnit val="25"/>
        <c:minorUnit val="5"/>
      </c:valAx>
    </c:plotArea>
    <c:legend>
      <c:legendPos val="r"/>
      <c:layout>
        <c:manualLayout>
          <c:xMode val="edge"/>
          <c:yMode val="edge"/>
          <c:x val="0.11272768130011146"/>
          <c:y val="0.87756003848480191"/>
          <c:w val="0.81421295796929494"/>
          <c:h val="0.110552921303594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Gaged flow, pumping impacts, Refuge needs and impairmentbased</a:t>
            </a:r>
            <a:endParaRPr lang="en-US" sz="1050" baseline="0"/>
          </a:p>
          <a:p>
            <a:pPr algn="l">
              <a:defRPr/>
            </a:pPr>
            <a:r>
              <a:rPr lang="en-US" sz="1050" baseline="0"/>
              <a:t>on historical GMD5 model results - "Scenario 1" and times when the</a:t>
            </a:r>
          </a:p>
          <a:p>
            <a:pPr algn="l">
              <a:defRPr/>
            </a:pPr>
            <a:r>
              <a:rPr lang="en-US" sz="1050" baseline="0"/>
              <a:t>gaged flow at Zenith plus the groundwater depletions was less than</a:t>
            </a:r>
          </a:p>
          <a:p>
            <a:pPr algn="l">
              <a:defRPr/>
            </a:pPr>
            <a:r>
              <a:rPr lang="en-US" sz="1050" baseline="0"/>
              <a:t>the Refuge's stated water needs </a:t>
            </a:r>
            <a:endParaRPr lang="en-US" sz="1050"/>
          </a:p>
        </c:rich>
      </c:tx>
      <c:layout>
        <c:manualLayout>
          <c:xMode val="edge"/>
          <c:yMode val="edge"/>
          <c:x val="0.10779756375512249"/>
          <c:y val="3.3625792922940802E-2"/>
        </c:manualLayout>
      </c:layout>
      <c:overlay val="1"/>
      <c:spPr>
        <a:gradFill>
          <a:gsLst>
            <a:gs pos="0">
              <a:schemeClr val="accent1">
                <a:lumMod val="5000"/>
                <a:lumOff val="95000"/>
                <a:alpha val="82000"/>
              </a:schemeClr>
            </a:gs>
            <a:gs pos="27000">
              <a:schemeClr val="accent1">
                <a:lumMod val="45000"/>
                <a:lumOff val="55000"/>
                <a:alpha val="65000"/>
              </a:schemeClr>
            </a:gs>
            <a:gs pos="53000">
              <a:schemeClr val="accent1">
                <a:lumMod val="45000"/>
                <a:lumOff val="55000"/>
                <a:alpha val="30000"/>
              </a:schemeClr>
            </a:gs>
            <a:gs pos="80000">
              <a:schemeClr val="accent1">
                <a:lumMod val="30000"/>
                <a:lumOff val="70000"/>
                <a:alpha val="16000"/>
              </a:schemeClr>
            </a:gs>
          </a:gsLst>
          <a:lin ang="5400000" scaled="1"/>
        </a:gra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03043446420884E-2"/>
          <c:y val="2.2246590315901583E-2"/>
          <c:w val="0.82732781190520688"/>
          <c:h val="0.75841508729676699"/>
        </c:manualLayout>
      </c:layout>
      <c:areaChart>
        <c:grouping val="stacked"/>
        <c:varyColors val="0"/>
        <c:ser>
          <c:idx val="4"/>
          <c:order val="0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50000"/>
              </a:schemeClr>
            </a:solidFill>
            <a:ln>
              <a:noFill/>
            </a:ln>
            <a:effectLst/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QNWRGrp!$E$2:$E$205</c:f>
              <c:numCache>
                <c:formatCode>General</c:formatCode>
                <c:ptCount val="204"/>
                <c:pt idx="0">
                  <c:v>19590</c:v>
                </c:pt>
                <c:pt idx="1">
                  <c:v>20230</c:v>
                </c:pt>
                <c:pt idx="2">
                  <c:v>11220</c:v>
                </c:pt>
                <c:pt idx="3">
                  <c:v>8260</c:v>
                </c:pt>
                <c:pt idx="4">
                  <c:v>7240</c:v>
                </c:pt>
                <c:pt idx="5">
                  <c:v>5070</c:v>
                </c:pt>
                <c:pt idx="6">
                  <c:v>9750</c:v>
                </c:pt>
                <c:pt idx="7">
                  <c:v>9990</c:v>
                </c:pt>
                <c:pt idx="8">
                  <c:v>14550</c:v>
                </c:pt>
                <c:pt idx="9">
                  <c:v>16600</c:v>
                </c:pt>
                <c:pt idx="10">
                  <c:v>5230</c:v>
                </c:pt>
                <c:pt idx="11">
                  <c:v>3540</c:v>
                </c:pt>
                <c:pt idx="12">
                  <c:v>6850</c:v>
                </c:pt>
                <c:pt idx="13">
                  <c:v>19610</c:v>
                </c:pt>
                <c:pt idx="14">
                  <c:v>15800</c:v>
                </c:pt>
                <c:pt idx="15">
                  <c:v>8240</c:v>
                </c:pt>
                <c:pt idx="16">
                  <c:v>4650</c:v>
                </c:pt>
                <c:pt idx="17">
                  <c:v>3810</c:v>
                </c:pt>
                <c:pt idx="18">
                  <c:v>4990</c:v>
                </c:pt>
                <c:pt idx="19">
                  <c:v>6780</c:v>
                </c:pt>
                <c:pt idx="20">
                  <c:v>18550</c:v>
                </c:pt>
                <c:pt idx="21">
                  <c:v>7450</c:v>
                </c:pt>
                <c:pt idx="22">
                  <c:v>5060</c:v>
                </c:pt>
                <c:pt idx="23">
                  <c:v>3010</c:v>
                </c:pt>
                <c:pt idx="24">
                  <c:v>6340</c:v>
                </c:pt>
                <c:pt idx="25">
                  <c:v>8770</c:v>
                </c:pt>
                <c:pt idx="26">
                  <c:v>20670</c:v>
                </c:pt>
                <c:pt idx="27">
                  <c:v>3100</c:v>
                </c:pt>
                <c:pt idx="28">
                  <c:v>2410</c:v>
                </c:pt>
                <c:pt idx="29">
                  <c:v>2040</c:v>
                </c:pt>
                <c:pt idx="30">
                  <c:v>4270</c:v>
                </c:pt>
                <c:pt idx="31">
                  <c:v>8050</c:v>
                </c:pt>
                <c:pt idx="32">
                  <c:v>4960</c:v>
                </c:pt>
                <c:pt idx="33">
                  <c:v>3920</c:v>
                </c:pt>
                <c:pt idx="34">
                  <c:v>3040</c:v>
                </c:pt>
                <c:pt idx="35">
                  <c:v>2210</c:v>
                </c:pt>
                <c:pt idx="36">
                  <c:v>5780</c:v>
                </c:pt>
                <c:pt idx="37">
                  <c:v>11630</c:v>
                </c:pt>
                <c:pt idx="38">
                  <c:v>6620</c:v>
                </c:pt>
                <c:pt idx="39">
                  <c:v>1590</c:v>
                </c:pt>
                <c:pt idx="40">
                  <c:v>690</c:v>
                </c:pt>
                <c:pt idx="41">
                  <c:v>1440</c:v>
                </c:pt>
                <c:pt idx="42">
                  <c:v>2540</c:v>
                </c:pt>
                <c:pt idx="43">
                  <c:v>2900</c:v>
                </c:pt>
                <c:pt idx="44">
                  <c:v>5630</c:v>
                </c:pt>
                <c:pt idx="45">
                  <c:v>2100</c:v>
                </c:pt>
                <c:pt idx="46">
                  <c:v>2520</c:v>
                </c:pt>
                <c:pt idx="47">
                  <c:v>1550</c:v>
                </c:pt>
                <c:pt idx="48">
                  <c:v>4190</c:v>
                </c:pt>
                <c:pt idx="49">
                  <c:v>3890</c:v>
                </c:pt>
                <c:pt idx="50">
                  <c:v>4360</c:v>
                </c:pt>
                <c:pt idx="51">
                  <c:v>2000</c:v>
                </c:pt>
                <c:pt idx="52">
                  <c:v>850</c:v>
                </c:pt>
                <c:pt idx="53">
                  <c:v>690</c:v>
                </c:pt>
                <c:pt idx="54">
                  <c:v>2520</c:v>
                </c:pt>
                <c:pt idx="55">
                  <c:v>6270</c:v>
                </c:pt>
                <c:pt idx="56">
                  <c:v>9490</c:v>
                </c:pt>
                <c:pt idx="57">
                  <c:v>1350</c:v>
                </c:pt>
                <c:pt idx="58">
                  <c:v>730</c:v>
                </c:pt>
                <c:pt idx="59">
                  <c:v>520</c:v>
                </c:pt>
                <c:pt idx="60">
                  <c:v>2230</c:v>
                </c:pt>
                <c:pt idx="61">
                  <c:v>8080</c:v>
                </c:pt>
                <c:pt idx="62">
                  <c:v>4140</c:v>
                </c:pt>
                <c:pt idx="63">
                  <c:v>520</c:v>
                </c:pt>
                <c:pt idx="64">
                  <c:v>400</c:v>
                </c:pt>
                <c:pt idx="65">
                  <c:v>970</c:v>
                </c:pt>
                <c:pt idx="66">
                  <c:v>1840</c:v>
                </c:pt>
                <c:pt idx="67">
                  <c:v>3450</c:v>
                </c:pt>
                <c:pt idx="68">
                  <c:v>4250</c:v>
                </c:pt>
                <c:pt idx="69">
                  <c:v>1490</c:v>
                </c:pt>
                <c:pt idx="70">
                  <c:v>4980</c:v>
                </c:pt>
                <c:pt idx="71">
                  <c:v>1590</c:v>
                </c:pt>
                <c:pt idx="72">
                  <c:v>3280</c:v>
                </c:pt>
                <c:pt idx="73">
                  <c:v>2900</c:v>
                </c:pt>
                <c:pt idx="74">
                  <c:v>1990</c:v>
                </c:pt>
                <c:pt idx="75">
                  <c:v>4740</c:v>
                </c:pt>
                <c:pt idx="76">
                  <c:v>2530</c:v>
                </c:pt>
                <c:pt idx="77">
                  <c:v>1440</c:v>
                </c:pt>
                <c:pt idx="78">
                  <c:v>3050</c:v>
                </c:pt>
                <c:pt idx="79">
                  <c:v>20610</c:v>
                </c:pt>
                <c:pt idx="80">
                  <c:v>6180</c:v>
                </c:pt>
                <c:pt idx="81">
                  <c:v>11640</c:v>
                </c:pt>
                <c:pt idx="82">
                  <c:v>3380</c:v>
                </c:pt>
                <c:pt idx="83">
                  <c:v>2500</c:v>
                </c:pt>
                <c:pt idx="84">
                  <c:v>5170</c:v>
                </c:pt>
                <c:pt idx="85">
                  <c:v>6310</c:v>
                </c:pt>
                <c:pt idx="86">
                  <c:v>3420</c:v>
                </c:pt>
                <c:pt idx="87">
                  <c:v>830</c:v>
                </c:pt>
                <c:pt idx="88">
                  <c:v>550</c:v>
                </c:pt>
                <c:pt idx="89">
                  <c:v>480</c:v>
                </c:pt>
                <c:pt idx="90">
                  <c:v>1220</c:v>
                </c:pt>
                <c:pt idx="91">
                  <c:v>1620</c:v>
                </c:pt>
                <c:pt idx="92">
                  <c:v>4850</c:v>
                </c:pt>
                <c:pt idx="93">
                  <c:v>4030</c:v>
                </c:pt>
                <c:pt idx="94">
                  <c:v>1050</c:v>
                </c:pt>
                <c:pt idx="95">
                  <c:v>540</c:v>
                </c:pt>
                <c:pt idx="96">
                  <c:v>2110</c:v>
                </c:pt>
                <c:pt idx="97">
                  <c:v>3810</c:v>
                </c:pt>
                <c:pt idx="98">
                  <c:v>6070</c:v>
                </c:pt>
                <c:pt idx="99">
                  <c:v>750</c:v>
                </c:pt>
                <c:pt idx="100">
                  <c:v>700</c:v>
                </c:pt>
                <c:pt idx="101">
                  <c:v>420</c:v>
                </c:pt>
                <c:pt idx="102">
                  <c:v>1040</c:v>
                </c:pt>
                <c:pt idx="103">
                  <c:v>1360</c:v>
                </c:pt>
                <c:pt idx="104">
                  <c:v>1110</c:v>
                </c:pt>
                <c:pt idx="105">
                  <c:v>150</c:v>
                </c:pt>
                <c:pt idx="106">
                  <c:v>220</c:v>
                </c:pt>
                <c:pt idx="107">
                  <c:v>340</c:v>
                </c:pt>
                <c:pt idx="108">
                  <c:v>770</c:v>
                </c:pt>
                <c:pt idx="109">
                  <c:v>860</c:v>
                </c:pt>
                <c:pt idx="110">
                  <c:v>2540</c:v>
                </c:pt>
                <c:pt idx="111">
                  <c:v>2750</c:v>
                </c:pt>
                <c:pt idx="112">
                  <c:v>940</c:v>
                </c:pt>
                <c:pt idx="113">
                  <c:v>1320</c:v>
                </c:pt>
                <c:pt idx="114">
                  <c:v>5150</c:v>
                </c:pt>
                <c:pt idx="115">
                  <c:v>8180</c:v>
                </c:pt>
                <c:pt idx="116">
                  <c:v>46390</c:v>
                </c:pt>
                <c:pt idx="117">
                  <c:v>72440</c:v>
                </c:pt>
                <c:pt idx="118">
                  <c:v>4200</c:v>
                </c:pt>
                <c:pt idx="119">
                  <c:v>2640</c:v>
                </c:pt>
                <c:pt idx="120">
                  <c:v>4870</c:v>
                </c:pt>
                <c:pt idx="121">
                  <c:v>4740</c:v>
                </c:pt>
                <c:pt idx="122">
                  <c:v>2870</c:v>
                </c:pt>
                <c:pt idx="123">
                  <c:v>750</c:v>
                </c:pt>
                <c:pt idx="124">
                  <c:v>790</c:v>
                </c:pt>
                <c:pt idx="125">
                  <c:v>740</c:v>
                </c:pt>
                <c:pt idx="126">
                  <c:v>1720</c:v>
                </c:pt>
                <c:pt idx="127">
                  <c:v>2390</c:v>
                </c:pt>
                <c:pt idx="128">
                  <c:v>28770</c:v>
                </c:pt>
                <c:pt idx="129">
                  <c:v>6800</c:v>
                </c:pt>
                <c:pt idx="130">
                  <c:v>1260</c:v>
                </c:pt>
                <c:pt idx="131">
                  <c:v>1140</c:v>
                </c:pt>
                <c:pt idx="132">
                  <c:v>2630</c:v>
                </c:pt>
                <c:pt idx="133">
                  <c:v>3490</c:v>
                </c:pt>
                <c:pt idx="134">
                  <c:v>6820</c:v>
                </c:pt>
                <c:pt idx="135">
                  <c:v>8010</c:v>
                </c:pt>
                <c:pt idx="136">
                  <c:v>7920</c:v>
                </c:pt>
                <c:pt idx="137">
                  <c:v>3090</c:v>
                </c:pt>
                <c:pt idx="138">
                  <c:v>6070</c:v>
                </c:pt>
                <c:pt idx="139">
                  <c:v>6920</c:v>
                </c:pt>
                <c:pt idx="140">
                  <c:v>5540</c:v>
                </c:pt>
                <c:pt idx="141">
                  <c:v>8490</c:v>
                </c:pt>
                <c:pt idx="142">
                  <c:v>5540</c:v>
                </c:pt>
                <c:pt idx="143">
                  <c:v>3890</c:v>
                </c:pt>
                <c:pt idx="144">
                  <c:v>8900</c:v>
                </c:pt>
                <c:pt idx="145">
                  <c:v>16130</c:v>
                </c:pt>
                <c:pt idx="146">
                  <c:v>6250</c:v>
                </c:pt>
                <c:pt idx="147">
                  <c:v>3130</c:v>
                </c:pt>
                <c:pt idx="148">
                  <c:v>5140</c:v>
                </c:pt>
                <c:pt idx="149">
                  <c:v>2320</c:v>
                </c:pt>
                <c:pt idx="150">
                  <c:v>6740</c:v>
                </c:pt>
                <c:pt idx="151">
                  <c:v>9900</c:v>
                </c:pt>
                <c:pt idx="152">
                  <c:v>6950</c:v>
                </c:pt>
                <c:pt idx="153">
                  <c:v>8680</c:v>
                </c:pt>
                <c:pt idx="154">
                  <c:v>2450</c:v>
                </c:pt>
                <c:pt idx="155">
                  <c:v>1880</c:v>
                </c:pt>
                <c:pt idx="156">
                  <c:v>4840</c:v>
                </c:pt>
                <c:pt idx="157">
                  <c:v>14590</c:v>
                </c:pt>
                <c:pt idx="158">
                  <c:v>5940</c:v>
                </c:pt>
                <c:pt idx="159">
                  <c:v>5020</c:v>
                </c:pt>
                <c:pt idx="160">
                  <c:v>3090</c:v>
                </c:pt>
                <c:pt idx="161">
                  <c:v>1550</c:v>
                </c:pt>
                <c:pt idx="162">
                  <c:v>5900</c:v>
                </c:pt>
                <c:pt idx="163">
                  <c:v>6740</c:v>
                </c:pt>
                <c:pt idx="164">
                  <c:v>12000</c:v>
                </c:pt>
                <c:pt idx="165">
                  <c:v>1740</c:v>
                </c:pt>
                <c:pt idx="166">
                  <c:v>1140</c:v>
                </c:pt>
                <c:pt idx="167">
                  <c:v>900</c:v>
                </c:pt>
                <c:pt idx="168">
                  <c:v>2410</c:v>
                </c:pt>
                <c:pt idx="169">
                  <c:v>2740</c:v>
                </c:pt>
                <c:pt idx="170">
                  <c:v>2390</c:v>
                </c:pt>
                <c:pt idx="171">
                  <c:v>980</c:v>
                </c:pt>
                <c:pt idx="172">
                  <c:v>1610</c:v>
                </c:pt>
                <c:pt idx="173">
                  <c:v>810</c:v>
                </c:pt>
                <c:pt idx="174">
                  <c:v>1860</c:v>
                </c:pt>
                <c:pt idx="175">
                  <c:v>4720</c:v>
                </c:pt>
                <c:pt idx="176">
                  <c:v>2770</c:v>
                </c:pt>
                <c:pt idx="177">
                  <c:v>650</c:v>
                </c:pt>
                <c:pt idx="178">
                  <c:v>840</c:v>
                </c:pt>
                <c:pt idx="179">
                  <c:v>540</c:v>
                </c:pt>
                <c:pt idx="180">
                  <c:v>1050</c:v>
                </c:pt>
                <c:pt idx="181">
                  <c:v>2300</c:v>
                </c:pt>
                <c:pt idx="182">
                  <c:v>1500</c:v>
                </c:pt>
                <c:pt idx="183">
                  <c:v>2960</c:v>
                </c:pt>
                <c:pt idx="184">
                  <c:v>1690</c:v>
                </c:pt>
                <c:pt idx="185">
                  <c:v>1080</c:v>
                </c:pt>
                <c:pt idx="186">
                  <c:v>2490</c:v>
                </c:pt>
                <c:pt idx="187">
                  <c:v>2390</c:v>
                </c:pt>
                <c:pt idx="188">
                  <c:v>3000</c:v>
                </c:pt>
                <c:pt idx="189">
                  <c:v>3620</c:v>
                </c:pt>
                <c:pt idx="190">
                  <c:v>900</c:v>
                </c:pt>
                <c:pt idx="191">
                  <c:v>740</c:v>
                </c:pt>
                <c:pt idx="192">
                  <c:v>1760</c:v>
                </c:pt>
                <c:pt idx="193">
                  <c:v>1940</c:v>
                </c:pt>
                <c:pt idx="194">
                  <c:v>1060</c:v>
                </c:pt>
                <c:pt idx="195">
                  <c:v>940</c:v>
                </c:pt>
                <c:pt idx="196">
                  <c:v>730</c:v>
                </c:pt>
                <c:pt idx="197">
                  <c:v>640</c:v>
                </c:pt>
                <c:pt idx="198">
                  <c:v>1670</c:v>
                </c:pt>
                <c:pt idx="199">
                  <c:v>10540</c:v>
                </c:pt>
                <c:pt idx="200">
                  <c:v>32510</c:v>
                </c:pt>
                <c:pt idx="201">
                  <c:v>16420</c:v>
                </c:pt>
                <c:pt idx="202">
                  <c:v>2510</c:v>
                </c:pt>
                <c:pt idx="203">
                  <c:v>3280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C-4B64-813E-449FDCB7D7BB}"/>
            </c:ext>
          </c:extLst>
        </c:ser>
        <c:ser>
          <c:idx val="1"/>
          <c:order val="1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solidFill>
              <a:schemeClr val="tx2"/>
            </a:solidFill>
            <a:ln w="6350">
              <a:solidFill>
                <a:schemeClr val="tx1"/>
              </a:solidFill>
            </a:ln>
            <a:effectLst/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QNWRGrp!$F$2:$F$205</c:f>
              <c:numCache>
                <c:formatCode>General</c:formatCode>
                <c:ptCount val="204"/>
                <c:pt idx="0">
                  <c:v>960</c:v>
                </c:pt>
                <c:pt idx="1">
                  <c:v>860</c:v>
                </c:pt>
                <c:pt idx="2">
                  <c:v>820</c:v>
                </c:pt>
                <c:pt idx="3">
                  <c:v>1620</c:v>
                </c:pt>
                <c:pt idx="4">
                  <c:v>1390</c:v>
                </c:pt>
                <c:pt idx="5">
                  <c:v>600</c:v>
                </c:pt>
                <c:pt idx="6">
                  <c:v>1130</c:v>
                </c:pt>
                <c:pt idx="7">
                  <c:v>1040</c:v>
                </c:pt>
                <c:pt idx="8">
                  <c:v>1310</c:v>
                </c:pt>
                <c:pt idx="9">
                  <c:v>3000</c:v>
                </c:pt>
                <c:pt idx="10">
                  <c:v>2270</c:v>
                </c:pt>
                <c:pt idx="11">
                  <c:v>1240</c:v>
                </c:pt>
                <c:pt idx="12">
                  <c:v>2060</c:v>
                </c:pt>
                <c:pt idx="13">
                  <c:v>2410</c:v>
                </c:pt>
                <c:pt idx="14">
                  <c:v>2390</c:v>
                </c:pt>
                <c:pt idx="15">
                  <c:v>4680</c:v>
                </c:pt>
                <c:pt idx="16">
                  <c:v>4010</c:v>
                </c:pt>
                <c:pt idx="17">
                  <c:v>1740</c:v>
                </c:pt>
                <c:pt idx="18">
                  <c:v>3080</c:v>
                </c:pt>
                <c:pt idx="19">
                  <c:v>2920</c:v>
                </c:pt>
                <c:pt idx="20">
                  <c:v>3030</c:v>
                </c:pt>
                <c:pt idx="21">
                  <c:v>5280</c:v>
                </c:pt>
                <c:pt idx="22">
                  <c:v>3440</c:v>
                </c:pt>
                <c:pt idx="23">
                  <c:v>1600</c:v>
                </c:pt>
                <c:pt idx="24">
                  <c:v>3110</c:v>
                </c:pt>
                <c:pt idx="25">
                  <c:v>2750</c:v>
                </c:pt>
                <c:pt idx="26">
                  <c:v>3410</c:v>
                </c:pt>
                <c:pt idx="27">
                  <c:v>5240</c:v>
                </c:pt>
                <c:pt idx="28">
                  <c:v>4540</c:v>
                </c:pt>
                <c:pt idx="29">
                  <c:v>2380</c:v>
                </c:pt>
                <c:pt idx="30">
                  <c:v>4660</c:v>
                </c:pt>
                <c:pt idx="31">
                  <c:v>4370</c:v>
                </c:pt>
                <c:pt idx="32">
                  <c:v>3610</c:v>
                </c:pt>
                <c:pt idx="33">
                  <c:v>5660</c:v>
                </c:pt>
                <c:pt idx="34">
                  <c:v>6370</c:v>
                </c:pt>
                <c:pt idx="35">
                  <c:v>2670</c:v>
                </c:pt>
                <c:pt idx="36">
                  <c:v>5170</c:v>
                </c:pt>
                <c:pt idx="37">
                  <c:v>4860</c:v>
                </c:pt>
                <c:pt idx="38">
                  <c:v>3530</c:v>
                </c:pt>
                <c:pt idx="39">
                  <c:v>3020</c:v>
                </c:pt>
                <c:pt idx="40">
                  <c:v>2150</c:v>
                </c:pt>
                <c:pt idx="41">
                  <c:v>3150</c:v>
                </c:pt>
                <c:pt idx="42">
                  <c:v>4450</c:v>
                </c:pt>
                <c:pt idx="43">
                  <c:v>4330</c:v>
                </c:pt>
                <c:pt idx="44">
                  <c:v>7240</c:v>
                </c:pt>
                <c:pt idx="45">
                  <c:v>9350</c:v>
                </c:pt>
                <c:pt idx="46">
                  <c:v>5820</c:v>
                </c:pt>
                <c:pt idx="47">
                  <c:v>2730</c:v>
                </c:pt>
                <c:pt idx="48">
                  <c:v>5060</c:v>
                </c:pt>
                <c:pt idx="49">
                  <c:v>4280</c:v>
                </c:pt>
                <c:pt idx="50">
                  <c:v>4880</c:v>
                </c:pt>
                <c:pt idx="51">
                  <c:v>6090</c:v>
                </c:pt>
                <c:pt idx="52">
                  <c:v>5050</c:v>
                </c:pt>
                <c:pt idx="53">
                  <c:v>2640</c:v>
                </c:pt>
                <c:pt idx="54">
                  <c:v>5020</c:v>
                </c:pt>
                <c:pt idx="55">
                  <c:v>4940</c:v>
                </c:pt>
                <c:pt idx="56">
                  <c:v>5200</c:v>
                </c:pt>
                <c:pt idx="57">
                  <c:v>2490</c:v>
                </c:pt>
                <c:pt idx="58">
                  <c:v>6410</c:v>
                </c:pt>
                <c:pt idx="59">
                  <c:v>4070</c:v>
                </c:pt>
                <c:pt idx="60">
                  <c:v>6090</c:v>
                </c:pt>
                <c:pt idx="61">
                  <c:v>6990</c:v>
                </c:pt>
                <c:pt idx="62">
                  <c:v>4370</c:v>
                </c:pt>
                <c:pt idx="63">
                  <c:v>830</c:v>
                </c:pt>
                <c:pt idx="64">
                  <c:v>4590</c:v>
                </c:pt>
                <c:pt idx="65">
                  <c:v>4140</c:v>
                </c:pt>
                <c:pt idx="66">
                  <c:v>7560</c:v>
                </c:pt>
                <c:pt idx="67">
                  <c:v>6650</c:v>
                </c:pt>
                <c:pt idx="68">
                  <c:v>5130</c:v>
                </c:pt>
                <c:pt idx="69">
                  <c:v>6060</c:v>
                </c:pt>
                <c:pt idx="70">
                  <c:v>8190</c:v>
                </c:pt>
                <c:pt idx="71">
                  <c:v>3280</c:v>
                </c:pt>
                <c:pt idx="72">
                  <c:v>4900</c:v>
                </c:pt>
                <c:pt idx="73">
                  <c:v>4870</c:v>
                </c:pt>
                <c:pt idx="74">
                  <c:v>4970</c:v>
                </c:pt>
                <c:pt idx="75">
                  <c:v>11700</c:v>
                </c:pt>
                <c:pt idx="76">
                  <c:v>7370</c:v>
                </c:pt>
                <c:pt idx="77">
                  <c:v>3480</c:v>
                </c:pt>
                <c:pt idx="78">
                  <c:v>6700</c:v>
                </c:pt>
                <c:pt idx="79">
                  <c:v>7090</c:v>
                </c:pt>
                <c:pt idx="80">
                  <c:v>6680</c:v>
                </c:pt>
                <c:pt idx="81">
                  <c:v>9380</c:v>
                </c:pt>
                <c:pt idx="82">
                  <c:v>5450</c:v>
                </c:pt>
                <c:pt idx="83">
                  <c:v>2960</c:v>
                </c:pt>
                <c:pt idx="84">
                  <c:v>6060</c:v>
                </c:pt>
                <c:pt idx="85">
                  <c:v>5400</c:v>
                </c:pt>
                <c:pt idx="86">
                  <c:v>2840</c:v>
                </c:pt>
                <c:pt idx="87">
                  <c:v>1960</c:v>
                </c:pt>
                <c:pt idx="88">
                  <c:v>1560</c:v>
                </c:pt>
                <c:pt idx="89">
                  <c:v>1440</c:v>
                </c:pt>
                <c:pt idx="90">
                  <c:v>4040</c:v>
                </c:pt>
                <c:pt idx="91">
                  <c:v>2720</c:v>
                </c:pt>
                <c:pt idx="92">
                  <c:v>10680</c:v>
                </c:pt>
                <c:pt idx="93">
                  <c:v>12360</c:v>
                </c:pt>
                <c:pt idx="94">
                  <c:v>5410</c:v>
                </c:pt>
                <c:pt idx="95">
                  <c:v>3040</c:v>
                </c:pt>
                <c:pt idx="96">
                  <c:v>7040</c:v>
                </c:pt>
                <c:pt idx="97">
                  <c:v>6240</c:v>
                </c:pt>
                <c:pt idx="98">
                  <c:v>5790</c:v>
                </c:pt>
                <c:pt idx="99">
                  <c:v>4800</c:v>
                </c:pt>
                <c:pt idx="100">
                  <c:v>4200</c:v>
                </c:pt>
                <c:pt idx="101">
                  <c:v>2540</c:v>
                </c:pt>
                <c:pt idx="102">
                  <c:v>4720</c:v>
                </c:pt>
                <c:pt idx="103">
                  <c:v>5710</c:v>
                </c:pt>
                <c:pt idx="104">
                  <c:v>3430</c:v>
                </c:pt>
                <c:pt idx="105">
                  <c:v>2470</c:v>
                </c:pt>
                <c:pt idx="106">
                  <c:v>2460</c:v>
                </c:pt>
                <c:pt idx="107">
                  <c:v>2940</c:v>
                </c:pt>
                <c:pt idx="108">
                  <c:v>4340</c:v>
                </c:pt>
                <c:pt idx="109">
                  <c:v>2690</c:v>
                </c:pt>
                <c:pt idx="110">
                  <c:v>11120</c:v>
                </c:pt>
                <c:pt idx="111">
                  <c:v>15610</c:v>
                </c:pt>
                <c:pt idx="112">
                  <c:v>8690</c:v>
                </c:pt>
                <c:pt idx="113">
                  <c:v>4280</c:v>
                </c:pt>
                <c:pt idx="114">
                  <c:v>8180</c:v>
                </c:pt>
                <c:pt idx="115">
                  <c:v>7500</c:v>
                </c:pt>
                <c:pt idx="116">
                  <c:v>7930</c:v>
                </c:pt>
                <c:pt idx="117">
                  <c:v>13840</c:v>
                </c:pt>
                <c:pt idx="118">
                  <c:v>7900</c:v>
                </c:pt>
                <c:pt idx="119">
                  <c:v>3800</c:v>
                </c:pt>
                <c:pt idx="120">
                  <c:v>7560</c:v>
                </c:pt>
                <c:pt idx="121">
                  <c:v>6740</c:v>
                </c:pt>
                <c:pt idx="122">
                  <c:v>3950</c:v>
                </c:pt>
                <c:pt idx="123">
                  <c:v>6370</c:v>
                </c:pt>
                <c:pt idx="124">
                  <c:v>7020</c:v>
                </c:pt>
                <c:pt idx="125">
                  <c:v>3780</c:v>
                </c:pt>
                <c:pt idx="126">
                  <c:v>7310</c:v>
                </c:pt>
                <c:pt idx="127">
                  <c:v>7820</c:v>
                </c:pt>
                <c:pt idx="128">
                  <c:v>10780</c:v>
                </c:pt>
                <c:pt idx="129">
                  <c:v>11990</c:v>
                </c:pt>
                <c:pt idx="130">
                  <c:v>6180</c:v>
                </c:pt>
                <c:pt idx="131">
                  <c:v>3940</c:v>
                </c:pt>
                <c:pt idx="132">
                  <c:v>7150</c:v>
                </c:pt>
                <c:pt idx="133">
                  <c:v>6450</c:v>
                </c:pt>
                <c:pt idx="134">
                  <c:v>8070</c:v>
                </c:pt>
                <c:pt idx="135">
                  <c:v>13710</c:v>
                </c:pt>
                <c:pt idx="136">
                  <c:v>8670</c:v>
                </c:pt>
                <c:pt idx="137">
                  <c:v>3940</c:v>
                </c:pt>
                <c:pt idx="138">
                  <c:v>7530</c:v>
                </c:pt>
                <c:pt idx="139">
                  <c:v>6880</c:v>
                </c:pt>
                <c:pt idx="140">
                  <c:v>7200</c:v>
                </c:pt>
                <c:pt idx="141">
                  <c:v>12640</c:v>
                </c:pt>
                <c:pt idx="142">
                  <c:v>8100</c:v>
                </c:pt>
                <c:pt idx="143">
                  <c:v>3890</c:v>
                </c:pt>
                <c:pt idx="144">
                  <c:v>7290</c:v>
                </c:pt>
                <c:pt idx="145">
                  <c:v>7050</c:v>
                </c:pt>
                <c:pt idx="146">
                  <c:v>5630</c:v>
                </c:pt>
                <c:pt idx="147">
                  <c:v>9100</c:v>
                </c:pt>
                <c:pt idx="148">
                  <c:v>9310</c:v>
                </c:pt>
                <c:pt idx="149">
                  <c:v>4100</c:v>
                </c:pt>
                <c:pt idx="150">
                  <c:v>7950</c:v>
                </c:pt>
                <c:pt idx="151">
                  <c:v>7850</c:v>
                </c:pt>
                <c:pt idx="152">
                  <c:v>7620</c:v>
                </c:pt>
                <c:pt idx="153">
                  <c:v>11410</c:v>
                </c:pt>
                <c:pt idx="154">
                  <c:v>5290</c:v>
                </c:pt>
                <c:pt idx="155">
                  <c:v>3620</c:v>
                </c:pt>
                <c:pt idx="156">
                  <c:v>8230</c:v>
                </c:pt>
                <c:pt idx="157">
                  <c:v>8590</c:v>
                </c:pt>
                <c:pt idx="158">
                  <c:v>7840</c:v>
                </c:pt>
                <c:pt idx="159">
                  <c:v>8690</c:v>
                </c:pt>
                <c:pt idx="160">
                  <c:v>10340</c:v>
                </c:pt>
                <c:pt idx="161">
                  <c:v>4580</c:v>
                </c:pt>
                <c:pt idx="162">
                  <c:v>9070</c:v>
                </c:pt>
                <c:pt idx="163">
                  <c:v>7470</c:v>
                </c:pt>
                <c:pt idx="164">
                  <c:v>9270</c:v>
                </c:pt>
                <c:pt idx="165">
                  <c:v>9930</c:v>
                </c:pt>
                <c:pt idx="166">
                  <c:v>6170</c:v>
                </c:pt>
                <c:pt idx="167">
                  <c:v>3880</c:v>
                </c:pt>
                <c:pt idx="168">
                  <c:v>8890</c:v>
                </c:pt>
                <c:pt idx="169">
                  <c:v>6530</c:v>
                </c:pt>
                <c:pt idx="170">
                  <c:v>5730</c:v>
                </c:pt>
                <c:pt idx="171">
                  <c:v>5340</c:v>
                </c:pt>
                <c:pt idx="172">
                  <c:v>9170</c:v>
                </c:pt>
                <c:pt idx="173">
                  <c:v>3560</c:v>
                </c:pt>
                <c:pt idx="174">
                  <c:v>7340</c:v>
                </c:pt>
                <c:pt idx="175">
                  <c:v>9640</c:v>
                </c:pt>
                <c:pt idx="176">
                  <c:v>5690</c:v>
                </c:pt>
                <c:pt idx="177">
                  <c:v>4040</c:v>
                </c:pt>
                <c:pt idx="178">
                  <c:v>4290</c:v>
                </c:pt>
                <c:pt idx="179">
                  <c:v>2800</c:v>
                </c:pt>
                <c:pt idx="180">
                  <c:v>5140</c:v>
                </c:pt>
                <c:pt idx="181">
                  <c:v>6270</c:v>
                </c:pt>
                <c:pt idx="182">
                  <c:v>5430</c:v>
                </c:pt>
                <c:pt idx="183">
                  <c:v>13070</c:v>
                </c:pt>
                <c:pt idx="184">
                  <c:v>7640</c:v>
                </c:pt>
                <c:pt idx="185">
                  <c:v>3220</c:v>
                </c:pt>
                <c:pt idx="186">
                  <c:v>7820</c:v>
                </c:pt>
                <c:pt idx="187">
                  <c:v>5630</c:v>
                </c:pt>
                <c:pt idx="188">
                  <c:v>7280</c:v>
                </c:pt>
                <c:pt idx="189">
                  <c:v>8230</c:v>
                </c:pt>
                <c:pt idx="190">
                  <c:v>5510</c:v>
                </c:pt>
                <c:pt idx="191">
                  <c:v>2540</c:v>
                </c:pt>
                <c:pt idx="192">
                  <c:v>3710</c:v>
                </c:pt>
                <c:pt idx="193">
                  <c:v>4020</c:v>
                </c:pt>
                <c:pt idx="194">
                  <c:v>4910</c:v>
                </c:pt>
                <c:pt idx="195">
                  <c:v>7970</c:v>
                </c:pt>
                <c:pt idx="196">
                  <c:v>5150</c:v>
                </c:pt>
                <c:pt idx="197">
                  <c:v>3650</c:v>
                </c:pt>
                <c:pt idx="198">
                  <c:v>7400</c:v>
                </c:pt>
                <c:pt idx="199">
                  <c:v>9530</c:v>
                </c:pt>
                <c:pt idx="200">
                  <c:v>14730</c:v>
                </c:pt>
                <c:pt idx="201">
                  <c:v>14710</c:v>
                </c:pt>
                <c:pt idx="202">
                  <c:v>7580</c:v>
                </c:pt>
                <c:pt idx="203">
                  <c:v>5240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C-4B64-813E-449FDCB7D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3220368"/>
        <c:axId val="-1313221456"/>
        <c:extLst xmlns:c16r2="http://schemas.microsoft.com/office/drawing/2015/06/chart"/>
      </c:areaChart>
      <c:areaChart>
        <c:grouping val="stacked"/>
        <c:varyColors val="0"/>
        <c:ser>
          <c:idx val="0"/>
          <c:order val="2"/>
          <c:tx>
            <c:strRef>
              <c:f>QNWRGrp!$L$1</c:f>
              <c:strCache>
                <c:ptCount val="1"/>
                <c:pt idx="0">
                  <c:v>Refuge needs minus Impairment</c:v>
                </c:pt>
              </c:strCache>
            </c:strRef>
          </c:tx>
          <c:spPr>
            <a:solidFill>
              <a:srgbClr val="92D050">
                <a:alpha val="50000"/>
              </a:srgbClr>
            </a:solidFill>
            <a:ln w="6350">
              <a:solidFill>
                <a:srgbClr val="00B050"/>
              </a:solidFill>
            </a:ln>
            <a:effectLst>
              <a:softEdge rad="0"/>
            </a:effectLst>
            <a:scene3d>
              <a:camera prst="orthographicFront"/>
              <a:lightRig rig="threePt" dir="t"/>
            </a:scene3d>
            <a:sp3d>
              <a:bevelT w="12700" h="50800" prst="coolSlant"/>
              <a:bevelB w="12700"/>
            </a:sp3d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QNWRGrp!$L$2:$L$205</c:f>
              <c:numCache>
                <c:formatCode>General</c:formatCode>
                <c:ptCount val="204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3500</c:v>
                </c:pt>
                <c:pt idx="4">
                  <c:v>3600</c:v>
                </c:pt>
                <c:pt idx="5">
                  <c:v>500</c:v>
                </c:pt>
                <c:pt idx="6">
                  <c:v>1500</c:v>
                </c:pt>
                <c:pt idx="7">
                  <c:v>3500</c:v>
                </c:pt>
                <c:pt idx="8">
                  <c:v>2000</c:v>
                </c:pt>
                <c:pt idx="9">
                  <c:v>3500</c:v>
                </c:pt>
                <c:pt idx="10">
                  <c:v>3600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3500</c:v>
                </c:pt>
                <c:pt idx="16">
                  <c:v>3600</c:v>
                </c:pt>
                <c:pt idx="17">
                  <c:v>500</c:v>
                </c:pt>
                <c:pt idx="18">
                  <c:v>1500</c:v>
                </c:pt>
                <c:pt idx="19">
                  <c:v>3500</c:v>
                </c:pt>
                <c:pt idx="20">
                  <c:v>2000</c:v>
                </c:pt>
                <c:pt idx="21">
                  <c:v>3500</c:v>
                </c:pt>
                <c:pt idx="22">
                  <c:v>3600</c:v>
                </c:pt>
                <c:pt idx="23">
                  <c:v>500</c:v>
                </c:pt>
                <c:pt idx="24">
                  <c:v>1500</c:v>
                </c:pt>
                <c:pt idx="25">
                  <c:v>3500</c:v>
                </c:pt>
                <c:pt idx="26">
                  <c:v>2000</c:v>
                </c:pt>
                <c:pt idx="27">
                  <c:v>3100</c:v>
                </c:pt>
                <c:pt idx="28">
                  <c:v>2410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3500</c:v>
                </c:pt>
                <c:pt idx="34">
                  <c:v>3040</c:v>
                </c:pt>
                <c:pt idx="35">
                  <c:v>500</c:v>
                </c:pt>
                <c:pt idx="36">
                  <c:v>1500</c:v>
                </c:pt>
                <c:pt idx="37">
                  <c:v>3500</c:v>
                </c:pt>
                <c:pt idx="38">
                  <c:v>2000</c:v>
                </c:pt>
                <c:pt idx="39">
                  <c:v>1590</c:v>
                </c:pt>
                <c:pt idx="40">
                  <c:v>1450</c:v>
                </c:pt>
                <c:pt idx="41">
                  <c:v>500</c:v>
                </c:pt>
                <c:pt idx="42">
                  <c:v>1500</c:v>
                </c:pt>
                <c:pt idx="43">
                  <c:v>2900</c:v>
                </c:pt>
                <c:pt idx="44">
                  <c:v>2000</c:v>
                </c:pt>
                <c:pt idx="45">
                  <c:v>2100</c:v>
                </c:pt>
                <c:pt idx="46">
                  <c:v>2520</c:v>
                </c:pt>
                <c:pt idx="47">
                  <c:v>500</c:v>
                </c:pt>
                <c:pt idx="48">
                  <c:v>1500</c:v>
                </c:pt>
                <c:pt idx="49">
                  <c:v>3500</c:v>
                </c:pt>
                <c:pt idx="50">
                  <c:v>2000</c:v>
                </c:pt>
                <c:pt idx="51">
                  <c:v>2000</c:v>
                </c:pt>
                <c:pt idx="52">
                  <c:v>850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1350</c:v>
                </c:pt>
                <c:pt idx="58">
                  <c:v>730</c:v>
                </c:pt>
                <c:pt idx="59">
                  <c:v>500</c:v>
                </c:pt>
                <c:pt idx="60">
                  <c:v>1500</c:v>
                </c:pt>
                <c:pt idx="61">
                  <c:v>3500</c:v>
                </c:pt>
                <c:pt idx="62">
                  <c:v>2000</c:v>
                </c:pt>
                <c:pt idx="63">
                  <c:v>2670</c:v>
                </c:pt>
                <c:pt idx="64">
                  <c:v>400</c:v>
                </c:pt>
                <c:pt idx="65">
                  <c:v>500</c:v>
                </c:pt>
                <c:pt idx="66">
                  <c:v>1500</c:v>
                </c:pt>
                <c:pt idx="67">
                  <c:v>3450</c:v>
                </c:pt>
                <c:pt idx="68">
                  <c:v>2000</c:v>
                </c:pt>
                <c:pt idx="69">
                  <c:v>1490</c:v>
                </c:pt>
                <c:pt idx="70">
                  <c:v>3600</c:v>
                </c:pt>
                <c:pt idx="71">
                  <c:v>500</c:v>
                </c:pt>
                <c:pt idx="72">
                  <c:v>1500</c:v>
                </c:pt>
                <c:pt idx="73">
                  <c:v>2900</c:v>
                </c:pt>
                <c:pt idx="74">
                  <c:v>1990</c:v>
                </c:pt>
                <c:pt idx="75">
                  <c:v>3500</c:v>
                </c:pt>
                <c:pt idx="76">
                  <c:v>2530</c:v>
                </c:pt>
                <c:pt idx="77">
                  <c:v>500</c:v>
                </c:pt>
                <c:pt idx="78">
                  <c:v>1500</c:v>
                </c:pt>
                <c:pt idx="79">
                  <c:v>3500</c:v>
                </c:pt>
                <c:pt idx="80">
                  <c:v>2000</c:v>
                </c:pt>
                <c:pt idx="81">
                  <c:v>3500</c:v>
                </c:pt>
                <c:pt idx="82">
                  <c:v>3380</c:v>
                </c:pt>
                <c:pt idx="83">
                  <c:v>500</c:v>
                </c:pt>
                <c:pt idx="84">
                  <c:v>1500</c:v>
                </c:pt>
                <c:pt idx="85">
                  <c:v>3500</c:v>
                </c:pt>
                <c:pt idx="86">
                  <c:v>2000</c:v>
                </c:pt>
                <c:pt idx="87">
                  <c:v>1540</c:v>
                </c:pt>
                <c:pt idx="88">
                  <c:v>2040</c:v>
                </c:pt>
                <c:pt idx="89">
                  <c:v>480</c:v>
                </c:pt>
                <c:pt idx="90">
                  <c:v>1220</c:v>
                </c:pt>
                <c:pt idx="91">
                  <c:v>1620</c:v>
                </c:pt>
                <c:pt idx="92">
                  <c:v>2000</c:v>
                </c:pt>
                <c:pt idx="93">
                  <c:v>3500</c:v>
                </c:pt>
                <c:pt idx="94">
                  <c:v>1050</c:v>
                </c:pt>
                <c:pt idx="95">
                  <c:v>500</c:v>
                </c:pt>
                <c:pt idx="96">
                  <c:v>1500</c:v>
                </c:pt>
                <c:pt idx="97">
                  <c:v>3500</c:v>
                </c:pt>
                <c:pt idx="98">
                  <c:v>2000</c:v>
                </c:pt>
                <c:pt idx="99">
                  <c:v>750</c:v>
                </c:pt>
                <c:pt idx="100">
                  <c:v>700</c:v>
                </c:pt>
                <c:pt idx="101">
                  <c:v>420</c:v>
                </c:pt>
                <c:pt idx="102">
                  <c:v>1040</c:v>
                </c:pt>
                <c:pt idx="103">
                  <c:v>1360</c:v>
                </c:pt>
                <c:pt idx="104">
                  <c:v>1110</c:v>
                </c:pt>
                <c:pt idx="105">
                  <c:v>1030</c:v>
                </c:pt>
                <c:pt idx="106">
                  <c:v>1140</c:v>
                </c:pt>
                <c:pt idx="107">
                  <c:v>340</c:v>
                </c:pt>
                <c:pt idx="108">
                  <c:v>770</c:v>
                </c:pt>
                <c:pt idx="109">
                  <c:v>860</c:v>
                </c:pt>
                <c:pt idx="110">
                  <c:v>2000</c:v>
                </c:pt>
                <c:pt idx="111">
                  <c:v>2750</c:v>
                </c:pt>
                <c:pt idx="112">
                  <c:v>940</c:v>
                </c:pt>
                <c:pt idx="113">
                  <c:v>500</c:v>
                </c:pt>
                <c:pt idx="114">
                  <c:v>1500</c:v>
                </c:pt>
                <c:pt idx="115">
                  <c:v>3500</c:v>
                </c:pt>
                <c:pt idx="116">
                  <c:v>2000</c:v>
                </c:pt>
                <c:pt idx="117">
                  <c:v>3500</c:v>
                </c:pt>
                <c:pt idx="118">
                  <c:v>3600</c:v>
                </c:pt>
                <c:pt idx="119">
                  <c:v>500</c:v>
                </c:pt>
                <c:pt idx="120">
                  <c:v>1500</c:v>
                </c:pt>
                <c:pt idx="121">
                  <c:v>3500</c:v>
                </c:pt>
                <c:pt idx="122">
                  <c:v>2000</c:v>
                </c:pt>
                <c:pt idx="123">
                  <c:v>750</c:v>
                </c:pt>
                <c:pt idx="124">
                  <c:v>790</c:v>
                </c:pt>
                <c:pt idx="125">
                  <c:v>500</c:v>
                </c:pt>
                <c:pt idx="126">
                  <c:v>1500</c:v>
                </c:pt>
                <c:pt idx="127">
                  <c:v>2390</c:v>
                </c:pt>
                <c:pt idx="128">
                  <c:v>2000</c:v>
                </c:pt>
                <c:pt idx="129">
                  <c:v>3500</c:v>
                </c:pt>
                <c:pt idx="130">
                  <c:v>1260</c:v>
                </c:pt>
                <c:pt idx="131">
                  <c:v>500</c:v>
                </c:pt>
                <c:pt idx="132">
                  <c:v>1500</c:v>
                </c:pt>
                <c:pt idx="133">
                  <c:v>3490</c:v>
                </c:pt>
                <c:pt idx="134">
                  <c:v>2000</c:v>
                </c:pt>
                <c:pt idx="135">
                  <c:v>3500</c:v>
                </c:pt>
                <c:pt idx="136">
                  <c:v>3600</c:v>
                </c:pt>
                <c:pt idx="137">
                  <c:v>500</c:v>
                </c:pt>
                <c:pt idx="138">
                  <c:v>1500</c:v>
                </c:pt>
                <c:pt idx="139">
                  <c:v>3500</c:v>
                </c:pt>
                <c:pt idx="140">
                  <c:v>2000</c:v>
                </c:pt>
                <c:pt idx="141">
                  <c:v>3500</c:v>
                </c:pt>
                <c:pt idx="142">
                  <c:v>3600</c:v>
                </c:pt>
                <c:pt idx="143">
                  <c:v>500</c:v>
                </c:pt>
                <c:pt idx="144">
                  <c:v>1500</c:v>
                </c:pt>
                <c:pt idx="145">
                  <c:v>3500</c:v>
                </c:pt>
                <c:pt idx="146">
                  <c:v>2000</c:v>
                </c:pt>
                <c:pt idx="147">
                  <c:v>3130</c:v>
                </c:pt>
                <c:pt idx="148">
                  <c:v>3600</c:v>
                </c:pt>
                <c:pt idx="149">
                  <c:v>500</c:v>
                </c:pt>
                <c:pt idx="150">
                  <c:v>1500</c:v>
                </c:pt>
                <c:pt idx="151">
                  <c:v>3500</c:v>
                </c:pt>
                <c:pt idx="152">
                  <c:v>2000</c:v>
                </c:pt>
                <c:pt idx="153">
                  <c:v>3500</c:v>
                </c:pt>
                <c:pt idx="154">
                  <c:v>2450</c:v>
                </c:pt>
                <c:pt idx="155">
                  <c:v>500</c:v>
                </c:pt>
                <c:pt idx="156">
                  <c:v>1500</c:v>
                </c:pt>
                <c:pt idx="157">
                  <c:v>3500</c:v>
                </c:pt>
                <c:pt idx="158">
                  <c:v>2000</c:v>
                </c:pt>
                <c:pt idx="159">
                  <c:v>3500</c:v>
                </c:pt>
                <c:pt idx="160">
                  <c:v>3090</c:v>
                </c:pt>
                <c:pt idx="161">
                  <c:v>500</c:v>
                </c:pt>
                <c:pt idx="162">
                  <c:v>1500</c:v>
                </c:pt>
                <c:pt idx="163">
                  <c:v>3500</c:v>
                </c:pt>
                <c:pt idx="164">
                  <c:v>2000</c:v>
                </c:pt>
                <c:pt idx="165">
                  <c:v>1740</c:v>
                </c:pt>
                <c:pt idx="166">
                  <c:v>1140</c:v>
                </c:pt>
                <c:pt idx="167">
                  <c:v>500</c:v>
                </c:pt>
                <c:pt idx="168">
                  <c:v>1500</c:v>
                </c:pt>
                <c:pt idx="169">
                  <c:v>2740</c:v>
                </c:pt>
                <c:pt idx="170">
                  <c:v>2000</c:v>
                </c:pt>
                <c:pt idx="171">
                  <c:v>980</c:v>
                </c:pt>
                <c:pt idx="172">
                  <c:v>1610</c:v>
                </c:pt>
                <c:pt idx="173">
                  <c:v>500</c:v>
                </c:pt>
                <c:pt idx="174">
                  <c:v>1500</c:v>
                </c:pt>
                <c:pt idx="175">
                  <c:v>3500</c:v>
                </c:pt>
                <c:pt idx="176">
                  <c:v>2000</c:v>
                </c:pt>
                <c:pt idx="177">
                  <c:v>650</c:v>
                </c:pt>
                <c:pt idx="178">
                  <c:v>840</c:v>
                </c:pt>
                <c:pt idx="179">
                  <c:v>500</c:v>
                </c:pt>
                <c:pt idx="180">
                  <c:v>1050</c:v>
                </c:pt>
                <c:pt idx="181">
                  <c:v>2300</c:v>
                </c:pt>
                <c:pt idx="182">
                  <c:v>1500</c:v>
                </c:pt>
                <c:pt idx="183">
                  <c:v>2960</c:v>
                </c:pt>
                <c:pt idx="184">
                  <c:v>1690</c:v>
                </c:pt>
                <c:pt idx="185">
                  <c:v>500</c:v>
                </c:pt>
                <c:pt idx="186">
                  <c:v>1500</c:v>
                </c:pt>
                <c:pt idx="187">
                  <c:v>2390</c:v>
                </c:pt>
                <c:pt idx="188">
                  <c:v>2000</c:v>
                </c:pt>
                <c:pt idx="189">
                  <c:v>3500</c:v>
                </c:pt>
                <c:pt idx="190">
                  <c:v>900</c:v>
                </c:pt>
                <c:pt idx="191">
                  <c:v>500</c:v>
                </c:pt>
                <c:pt idx="192">
                  <c:v>1500</c:v>
                </c:pt>
                <c:pt idx="193">
                  <c:v>1940</c:v>
                </c:pt>
                <c:pt idx="194">
                  <c:v>1060</c:v>
                </c:pt>
                <c:pt idx="195">
                  <c:v>940</c:v>
                </c:pt>
                <c:pt idx="196">
                  <c:v>730</c:v>
                </c:pt>
                <c:pt idx="197">
                  <c:v>500</c:v>
                </c:pt>
                <c:pt idx="198">
                  <c:v>1500</c:v>
                </c:pt>
                <c:pt idx="199">
                  <c:v>3500</c:v>
                </c:pt>
                <c:pt idx="200">
                  <c:v>2000</c:v>
                </c:pt>
                <c:pt idx="201">
                  <c:v>3500</c:v>
                </c:pt>
                <c:pt idx="202">
                  <c:v>2510</c:v>
                </c:pt>
                <c:pt idx="203">
                  <c:v>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EC-4B64-813E-449FDCB7D7BB}"/>
            </c:ext>
          </c:extLst>
        </c:ser>
        <c:ser>
          <c:idx val="3"/>
          <c:order val="3"/>
          <c:tx>
            <c:strRef>
              <c:f>QNWRGrp!$J$1</c:f>
              <c:strCache>
                <c:ptCount val="1"/>
                <c:pt idx="0">
                  <c:v>Impairment</c:v>
                </c:pt>
              </c:strCache>
            </c:strRef>
          </c:tx>
          <c:spPr>
            <a:solidFill>
              <a:srgbClr val="FF0000"/>
            </a:solidFill>
            <a:ln w="6350">
              <a:solidFill>
                <a:srgbClr val="FF0000"/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"/>
            </a:sp3d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QNWRGrp!$K$2:$K$205</c:f>
              <c:numCache>
                <c:formatCode>General</c:formatCode>
                <c:ptCount val="2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400</c:v>
                </c:pt>
                <c:pt idx="28">
                  <c:v>1190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560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1910</c:v>
                </c:pt>
                <c:pt idx="40">
                  <c:v>2150</c:v>
                </c:pt>
                <c:pt idx="41">
                  <c:v>0</c:v>
                </c:pt>
                <c:pt idx="42">
                  <c:v>0</c:v>
                </c:pt>
                <c:pt idx="43">
                  <c:v>600</c:v>
                </c:pt>
                <c:pt idx="44">
                  <c:v>0</c:v>
                </c:pt>
                <c:pt idx="45">
                  <c:v>1400</c:v>
                </c:pt>
                <c:pt idx="46">
                  <c:v>1080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1500</c:v>
                </c:pt>
                <c:pt idx="52">
                  <c:v>2750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2150</c:v>
                </c:pt>
                <c:pt idx="58">
                  <c:v>2870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830</c:v>
                </c:pt>
                <c:pt idx="64">
                  <c:v>3200</c:v>
                </c:pt>
                <c:pt idx="65">
                  <c:v>0</c:v>
                </c:pt>
                <c:pt idx="66">
                  <c:v>0</c:v>
                </c:pt>
                <c:pt idx="67">
                  <c:v>50</c:v>
                </c:pt>
                <c:pt idx="68">
                  <c:v>0</c:v>
                </c:pt>
                <c:pt idx="69">
                  <c:v>2010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600</c:v>
                </c:pt>
                <c:pt idx="74">
                  <c:v>10</c:v>
                </c:pt>
                <c:pt idx="75">
                  <c:v>0</c:v>
                </c:pt>
                <c:pt idx="76">
                  <c:v>1070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220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1960</c:v>
                </c:pt>
                <c:pt idx="88">
                  <c:v>1560</c:v>
                </c:pt>
                <c:pt idx="89">
                  <c:v>20</c:v>
                </c:pt>
                <c:pt idx="90">
                  <c:v>280</c:v>
                </c:pt>
                <c:pt idx="91">
                  <c:v>1880</c:v>
                </c:pt>
                <c:pt idx="92">
                  <c:v>0</c:v>
                </c:pt>
                <c:pt idx="93">
                  <c:v>0</c:v>
                </c:pt>
                <c:pt idx="94">
                  <c:v>2550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2750</c:v>
                </c:pt>
                <c:pt idx="100">
                  <c:v>2900</c:v>
                </c:pt>
                <c:pt idx="101">
                  <c:v>80</c:v>
                </c:pt>
                <c:pt idx="102">
                  <c:v>460</c:v>
                </c:pt>
                <c:pt idx="103">
                  <c:v>2140</c:v>
                </c:pt>
                <c:pt idx="104">
                  <c:v>890</c:v>
                </c:pt>
                <c:pt idx="105">
                  <c:v>2470</c:v>
                </c:pt>
                <c:pt idx="106">
                  <c:v>2460</c:v>
                </c:pt>
                <c:pt idx="107">
                  <c:v>160</c:v>
                </c:pt>
                <c:pt idx="108">
                  <c:v>730</c:v>
                </c:pt>
                <c:pt idx="109">
                  <c:v>2640</c:v>
                </c:pt>
                <c:pt idx="110">
                  <c:v>0</c:v>
                </c:pt>
                <c:pt idx="111">
                  <c:v>750</c:v>
                </c:pt>
                <c:pt idx="112">
                  <c:v>2660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2750</c:v>
                </c:pt>
                <c:pt idx="124">
                  <c:v>2810</c:v>
                </c:pt>
                <c:pt idx="125">
                  <c:v>0</c:v>
                </c:pt>
                <c:pt idx="126">
                  <c:v>0</c:v>
                </c:pt>
                <c:pt idx="127">
                  <c:v>1110</c:v>
                </c:pt>
                <c:pt idx="128">
                  <c:v>0</c:v>
                </c:pt>
                <c:pt idx="129">
                  <c:v>0</c:v>
                </c:pt>
                <c:pt idx="130">
                  <c:v>2340</c:v>
                </c:pt>
                <c:pt idx="131">
                  <c:v>0</c:v>
                </c:pt>
                <c:pt idx="132">
                  <c:v>0</c:v>
                </c:pt>
                <c:pt idx="133">
                  <c:v>10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370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1150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510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1760</c:v>
                </c:pt>
                <c:pt idx="166">
                  <c:v>2460</c:v>
                </c:pt>
                <c:pt idx="167">
                  <c:v>0</c:v>
                </c:pt>
                <c:pt idx="168">
                  <c:v>0</c:v>
                </c:pt>
                <c:pt idx="169">
                  <c:v>760</c:v>
                </c:pt>
                <c:pt idx="170">
                  <c:v>0</c:v>
                </c:pt>
                <c:pt idx="171">
                  <c:v>2520</c:v>
                </c:pt>
                <c:pt idx="172">
                  <c:v>1990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2850</c:v>
                </c:pt>
                <c:pt idx="178">
                  <c:v>2760</c:v>
                </c:pt>
                <c:pt idx="179">
                  <c:v>0</c:v>
                </c:pt>
                <c:pt idx="180">
                  <c:v>450</c:v>
                </c:pt>
                <c:pt idx="181">
                  <c:v>1200</c:v>
                </c:pt>
                <c:pt idx="182">
                  <c:v>500</c:v>
                </c:pt>
                <c:pt idx="183">
                  <c:v>540</c:v>
                </c:pt>
                <c:pt idx="184">
                  <c:v>1910</c:v>
                </c:pt>
                <c:pt idx="185">
                  <c:v>0</c:v>
                </c:pt>
                <c:pt idx="186">
                  <c:v>0</c:v>
                </c:pt>
                <c:pt idx="187">
                  <c:v>1110</c:v>
                </c:pt>
                <c:pt idx="188">
                  <c:v>0</c:v>
                </c:pt>
                <c:pt idx="189">
                  <c:v>0</c:v>
                </c:pt>
                <c:pt idx="190">
                  <c:v>2700</c:v>
                </c:pt>
                <c:pt idx="191">
                  <c:v>0</c:v>
                </c:pt>
                <c:pt idx="192">
                  <c:v>0</c:v>
                </c:pt>
                <c:pt idx="193">
                  <c:v>1560</c:v>
                </c:pt>
                <c:pt idx="194">
                  <c:v>940</c:v>
                </c:pt>
                <c:pt idx="195">
                  <c:v>2560</c:v>
                </c:pt>
                <c:pt idx="196">
                  <c:v>2870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1090</c:v>
                </c:pt>
                <c:pt idx="20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EEC-4B64-813E-449FDCB7D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3218192"/>
        <c:axId val="-1313216560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2"/>
                <c:order val="4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QNWRGrp!$I$1</c15:sqref>
                        </c15:formulaRef>
                      </c:ext>
                    </c:extLst>
                    <c:strCache>
                      <c:ptCount val="1"/>
                      <c:pt idx="0">
                        <c:v>Refuge Needs</c:v>
                      </c:pt>
                    </c:strCache>
                  </c:strRef>
                </c:tx>
                <c:spPr>
                  <a:solidFill>
                    <a:schemeClr val="accent3">
                      <a:alpha val="50000"/>
                    </a:schemeClr>
                  </a:solidFill>
                  <a:ln w="6350">
                    <a:noFill/>
                  </a:ln>
                  <a:effectLst/>
                </c:spPr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QNWRGrp!$I$2:$I$205</c15:sqref>
                        </c15:formulaRef>
                      </c:ext>
                    </c:extLst>
                    <c:numCache>
                      <c:formatCode>General</c:formatCode>
                      <c:ptCount val="204"/>
                      <c:pt idx="0">
                        <c:v>1500</c:v>
                      </c:pt>
                      <c:pt idx="1">
                        <c:v>3500</c:v>
                      </c:pt>
                      <c:pt idx="2">
                        <c:v>2000</c:v>
                      </c:pt>
                      <c:pt idx="3">
                        <c:v>3500</c:v>
                      </c:pt>
                      <c:pt idx="4">
                        <c:v>3600</c:v>
                      </c:pt>
                      <c:pt idx="5">
                        <c:v>500</c:v>
                      </c:pt>
                      <c:pt idx="6">
                        <c:v>1500</c:v>
                      </c:pt>
                      <c:pt idx="7">
                        <c:v>3500</c:v>
                      </c:pt>
                      <c:pt idx="8">
                        <c:v>2000</c:v>
                      </c:pt>
                      <c:pt idx="9">
                        <c:v>3500</c:v>
                      </c:pt>
                      <c:pt idx="10">
                        <c:v>3600</c:v>
                      </c:pt>
                      <c:pt idx="11">
                        <c:v>500</c:v>
                      </c:pt>
                      <c:pt idx="12">
                        <c:v>1500</c:v>
                      </c:pt>
                      <c:pt idx="13">
                        <c:v>3500</c:v>
                      </c:pt>
                      <c:pt idx="14">
                        <c:v>2000</c:v>
                      </c:pt>
                      <c:pt idx="15">
                        <c:v>3500</c:v>
                      </c:pt>
                      <c:pt idx="16">
                        <c:v>3600</c:v>
                      </c:pt>
                      <c:pt idx="17">
                        <c:v>500</c:v>
                      </c:pt>
                      <c:pt idx="18">
                        <c:v>1500</c:v>
                      </c:pt>
                      <c:pt idx="19">
                        <c:v>3500</c:v>
                      </c:pt>
                      <c:pt idx="20">
                        <c:v>2000</c:v>
                      </c:pt>
                      <c:pt idx="21">
                        <c:v>3500</c:v>
                      </c:pt>
                      <c:pt idx="22">
                        <c:v>3600</c:v>
                      </c:pt>
                      <c:pt idx="23">
                        <c:v>500</c:v>
                      </c:pt>
                      <c:pt idx="24">
                        <c:v>1500</c:v>
                      </c:pt>
                      <c:pt idx="25">
                        <c:v>3500</c:v>
                      </c:pt>
                      <c:pt idx="26">
                        <c:v>2000</c:v>
                      </c:pt>
                      <c:pt idx="27">
                        <c:v>3500</c:v>
                      </c:pt>
                      <c:pt idx="28">
                        <c:v>3600</c:v>
                      </c:pt>
                      <c:pt idx="29">
                        <c:v>500</c:v>
                      </c:pt>
                      <c:pt idx="30">
                        <c:v>1500</c:v>
                      </c:pt>
                      <c:pt idx="31">
                        <c:v>3500</c:v>
                      </c:pt>
                      <c:pt idx="32">
                        <c:v>2000</c:v>
                      </c:pt>
                      <c:pt idx="33">
                        <c:v>3500</c:v>
                      </c:pt>
                      <c:pt idx="34">
                        <c:v>3600</c:v>
                      </c:pt>
                      <c:pt idx="35">
                        <c:v>500</c:v>
                      </c:pt>
                      <c:pt idx="36">
                        <c:v>1500</c:v>
                      </c:pt>
                      <c:pt idx="37">
                        <c:v>3500</c:v>
                      </c:pt>
                      <c:pt idx="38">
                        <c:v>2000</c:v>
                      </c:pt>
                      <c:pt idx="39">
                        <c:v>3500</c:v>
                      </c:pt>
                      <c:pt idx="40">
                        <c:v>3600</c:v>
                      </c:pt>
                      <c:pt idx="41">
                        <c:v>500</c:v>
                      </c:pt>
                      <c:pt idx="42">
                        <c:v>1500</c:v>
                      </c:pt>
                      <c:pt idx="43">
                        <c:v>3500</c:v>
                      </c:pt>
                      <c:pt idx="44">
                        <c:v>2000</c:v>
                      </c:pt>
                      <c:pt idx="45">
                        <c:v>3500</c:v>
                      </c:pt>
                      <c:pt idx="46">
                        <c:v>3600</c:v>
                      </c:pt>
                      <c:pt idx="47">
                        <c:v>500</c:v>
                      </c:pt>
                      <c:pt idx="48">
                        <c:v>1500</c:v>
                      </c:pt>
                      <c:pt idx="49">
                        <c:v>3500</c:v>
                      </c:pt>
                      <c:pt idx="50">
                        <c:v>2000</c:v>
                      </c:pt>
                      <c:pt idx="51">
                        <c:v>3500</c:v>
                      </c:pt>
                      <c:pt idx="52">
                        <c:v>3600</c:v>
                      </c:pt>
                      <c:pt idx="53">
                        <c:v>500</c:v>
                      </c:pt>
                      <c:pt idx="54">
                        <c:v>1500</c:v>
                      </c:pt>
                      <c:pt idx="55">
                        <c:v>3500</c:v>
                      </c:pt>
                      <c:pt idx="56">
                        <c:v>2000</c:v>
                      </c:pt>
                      <c:pt idx="57">
                        <c:v>3500</c:v>
                      </c:pt>
                      <c:pt idx="58">
                        <c:v>3600</c:v>
                      </c:pt>
                      <c:pt idx="59">
                        <c:v>500</c:v>
                      </c:pt>
                      <c:pt idx="60">
                        <c:v>1500</c:v>
                      </c:pt>
                      <c:pt idx="61">
                        <c:v>3500</c:v>
                      </c:pt>
                      <c:pt idx="62">
                        <c:v>2000</c:v>
                      </c:pt>
                      <c:pt idx="63">
                        <c:v>3500</c:v>
                      </c:pt>
                      <c:pt idx="64">
                        <c:v>3600</c:v>
                      </c:pt>
                      <c:pt idx="65">
                        <c:v>500</c:v>
                      </c:pt>
                      <c:pt idx="66">
                        <c:v>1500</c:v>
                      </c:pt>
                      <c:pt idx="67">
                        <c:v>3500</c:v>
                      </c:pt>
                      <c:pt idx="68">
                        <c:v>2000</c:v>
                      </c:pt>
                      <c:pt idx="69">
                        <c:v>3500</c:v>
                      </c:pt>
                      <c:pt idx="70">
                        <c:v>3600</c:v>
                      </c:pt>
                      <c:pt idx="71">
                        <c:v>500</c:v>
                      </c:pt>
                      <c:pt idx="72">
                        <c:v>1500</c:v>
                      </c:pt>
                      <c:pt idx="73">
                        <c:v>3500</c:v>
                      </c:pt>
                      <c:pt idx="74">
                        <c:v>2000</c:v>
                      </c:pt>
                      <c:pt idx="75">
                        <c:v>3500</c:v>
                      </c:pt>
                      <c:pt idx="76">
                        <c:v>3600</c:v>
                      </c:pt>
                      <c:pt idx="77">
                        <c:v>500</c:v>
                      </c:pt>
                      <c:pt idx="78">
                        <c:v>1500</c:v>
                      </c:pt>
                      <c:pt idx="79">
                        <c:v>3500</c:v>
                      </c:pt>
                      <c:pt idx="80">
                        <c:v>2000</c:v>
                      </c:pt>
                      <c:pt idx="81">
                        <c:v>3500</c:v>
                      </c:pt>
                      <c:pt idx="82">
                        <c:v>3600</c:v>
                      </c:pt>
                      <c:pt idx="83">
                        <c:v>500</c:v>
                      </c:pt>
                      <c:pt idx="84">
                        <c:v>1500</c:v>
                      </c:pt>
                      <c:pt idx="85">
                        <c:v>3500</c:v>
                      </c:pt>
                      <c:pt idx="86">
                        <c:v>2000</c:v>
                      </c:pt>
                      <c:pt idx="87">
                        <c:v>3500</c:v>
                      </c:pt>
                      <c:pt idx="88">
                        <c:v>3600</c:v>
                      </c:pt>
                      <c:pt idx="89">
                        <c:v>500</c:v>
                      </c:pt>
                      <c:pt idx="90">
                        <c:v>1500</c:v>
                      </c:pt>
                      <c:pt idx="91">
                        <c:v>3500</c:v>
                      </c:pt>
                      <c:pt idx="92">
                        <c:v>2000</c:v>
                      </c:pt>
                      <c:pt idx="93">
                        <c:v>3500</c:v>
                      </c:pt>
                      <c:pt idx="94">
                        <c:v>3600</c:v>
                      </c:pt>
                      <c:pt idx="95">
                        <c:v>500</c:v>
                      </c:pt>
                      <c:pt idx="96">
                        <c:v>1500</c:v>
                      </c:pt>
                      <c:pt idx="97">
                        <c:v>3500</c:v>
                      </c:pt>
                      <c:pt idx="98">
                        <c:v>2000</c:v>
                      </c:pt>
                      <c:pt idx="99">
                        <c:v>3500</c:v>
                      </c:pt>
                      <c:pt idx="100">
                        <c:v>3600</c:v>
                      </c:pt>
                      <c:pt idx="101">
                        <c:v>500</c:v>
                      </c:pt>
                      <c:pt idx="102">
                        <c:v>1500</c:v>
                      </c:pt>
                      <c:pt idx="103">
                        <c:v>3500</c:v>
                      </c:pt>
                      <c:pt idx="104">
                        <c:v>2000</c:v>
                      </c:pt>
                      <c:pt idx="105">
                        <c:v>3500</c:v>
                      </c:pt>
                      <c:pt idx="106">
                        <c:v>3600</c:v>
                      </c:pt>
                      <c:pt idx="107">
                        <c:v>500</c:v>
                      </c:pt>
                      <c:pt idx="108">
                        <c:v>1500</c:v>
                      </c:pt>
                      <c:pt idx="109">
                        <c:v>3500</c:v>
                      </c:pt>
                      <c:pt idx="110">
                        <c:v>2000</c:v>
                      </c:pt>
                      <c:pt idx="111">
                        <c:v>3500</c:v>
                      </c:pt>
                      <c:pt idx="112">
                        <c:v>3600</c:v>
                      </c:pt>
                      <c:pt idx="113">
                        <c:v>500</c:v>
                      </c:pt>
                      <c:pt idx="114">
                        <c:v>1500</c:v>
                      </c:pt>
                      <c:pt idx="115">
                        <c:v>3500</c:v>
                      </c:pt>
                      <c:pt idx="116">
                        <c:v>2000</c:v>
                      </c:pt>
                      <c:pt idx="117">
                        <c:v>3500</c:v>
                      </c:pt>
                      <c:pt idx="118">
                        <c:v>3600</c:v>
                      </c:pt>
                      <c:pt idx="119">
                        <c:v>500</c:v>
                      </c:pt>
                      <c:pt idx="120">
                        <c:v>1500</c:v>
                      </c:pt>
                      <c:pt idx="121">
                        <c:v>3500</c:v>
                      </c:pt>
                      <c:pt idx="122">
                        <c:v>2000</c:v>
                      </c:pt>
                      <c:pt idx="123">
                        <c:v>3500</c:v>
                      </c:pt>
                      <c:pt idx="124">
                        <c:v>3600</c:v>
                      </c:pt>
                      <c:pt idx="125">
                        <c:v>500</c:v>
                      </c:pt>
                      <c:pt idx="126">
                        <c:v>1500</c:v>
                      </c:pt>
                      <c:pt idx="127">
                        <c:v>3500</c:v>
                      </c:pt>
                      <c:pt idx="128">
                        <c:v>2000</c:v>
                      </c:pt>
                      <c:pt idx="129">
                        <c:v>3500</c:v>
                      </c:pt>
                      <c:pt idx="130">
                        <c:v>3600</c:v>
                      </c:pt>
                      <c:pt idx="131">
                        <c:v>500</c:v>
                      </c:pt>
                      <c:pt idx="132">
                        <c:v>1500</c:v>
                      </c:pt>
                      <c:pt idx="133">
                        <c:v>3500</c:v>
                      </c:pt>
                      <c:pt idx="134">
                        <c:v>2000</c:v>
                      </c:pt>
                      <c:pt idx="135">
                        <c:v>3500</c:v>
                      </c:pt>
                      <c:pt idx="136">
                        <c:v>3600</c:v>
                      </c:pt>
                      <c:pt idx="137">
                        <c:v>500</c:v>
                      </c:pt>
                      <c:pt idx="138">
                        <c:v>1500</c:v>
                      </c:pt>
                      <c:pt idx="139">
                        <c:v>3500</c:v>
                      </c:pt>
                      <c:pt idx="140">
                        <c:v>2000</c:v>
                      </c:pt>
                      <c:pt idx="141">
                        <c:v>3500</c:v>
                      </c:pt>
                      <c:pt idx="142">
                        <c:v>3600</c:v>
                      </c:pt>
                      <c:pt idx="143">
                        <c:v>500</c:v>
                      </c:pt>
                      <c:pt idx="144">
                        <c:v>1500</c:v>
                      </c:pt>
                      <c:pt idx="145">
                        <c:v>3500</c:v>
                      </c:pt>
                      <c:pt idx="146">
                        <c:v>2000</c:v>
                      </c:pt>
                      <c:pt idx="147">
                        <c:v>3500</c:v>
                      </c:pt>
                      <c:pt idx="148">
                        <c:v>3600</c:v>
                      </c:pt>
                      <c:pt idx="149">
                        <c:v>500</c:v>
                      </c:pt>
                      <c:pt idx="150">
                        <c:v>1500</c:v>
                      </c:pt>
                      <c:pt idx="151">
                        <c:v>3500</c:v>
                      </c:pt>
                      <c:pt idx="152">
                        <c:v>2000</c:v>
                      </c:pt>
                      <c:pt idx="153">
                        <c:v>3500</c:v>
                      </c:pt>
                      <c:pt idx="154">
                        <c:v>3600</c:v>
                      </c:pt>
                      <c:pt idx="155">
                        <c:v>500</c:v>
                      </c:pt>
                      <c:pt idx="156">
                        <c:v>1500</c:v>
                      </c:pt>
                      <c:pt idx="157">
                        <c:v>3500</c:v>
                      </c:pt>
                      <c:pt idx="158">
                        <c:v>2000</c:v>
                      </c:pt>
                      <c:pt idx="159">
                        <c:v>3500</c:v>
                      </c:pt>
                      <c:pt idx="160">
                        <c:v>3600</c:v>
                      </c:pt>
                      <c:pt idx="161">
                        <c:v>500</c:v>
                      </c:pt>
                      <c:pt idx="162">
                        <c:v>1500</c:v>
                      </c:pt>
                      <c:pt idx="163">
                        <c:v>3500</c:v>
                      </c:pt>
                      <c:pt idx="164">
                        <c:v>2000</c:v>
                      </c:pt>
                      <c:pt idx="165">
                        <c:v>3500</c:v>
                      </c:pt>
                      <c:pt idx="166">
                        <c:v>3600</c:v>
                      </c:pt>
                      <c:pt idx="167">
                        <c:v>500</c:v>
                      </c:pt>
                      <c:pt idx="168">
                        <c:v>1500</c:v>
                      </c:pt>
                      <c:pt idx="169">
                        <c:v>3500</c:v>
                      </c:pt>
                      <c:pt idx="170">
                        <c:v>2000</c:v>
                      </c:pt>
                      <c:pt idx="171">
                        <c:v>3500</c:v>
                      </c:pt>
                      <c:pt idx="172">
                        <c:v>3600</c:v>
                      </c:pt>
                      <c:pt idx="173">
                        <c:v>500</c:v>
                      </c:pt>
                      <c:pt idx="174">
                        <c:v>1500</c:v>
                      </c:pt>
                      <c:pt idx="175">
                        <c:v>3500</c:v>
                      </c:pt>
                      <c:pt idx="176">
                        <c:v>2000</c:v>
                      </c:pt>
                      <c:pt idx="177">
                        <c:v>3500</c:v>
                      </c:pt>
                      <c:pt idx="178">
                        <c:v>3600</c:v>
                      </c:pt>
                      <c:pt idx="179">
                        <c:v>500</c:v>
                      </c:pt>
                      <c:pt idx="180">
                        <c:v>1500</c:v>
                      </c:pt>
                      <c:pt idx="181">
                        <c:v>3500</c:v>
                      </c:pt>
                      <c:pt idx="182">
                        <c:v>2000</c:v>
                      </c:pt>
                      <c:pt idx="183">
                        <c:v>3500</c:v>
                      </c:pt>
                      <c:pt idx="184">
                        <c:v>3600</c:v>
                      </c:pt>
                      <c:pt idx="185">
                        <c:v>500</c:v>
                      </c:pt>
                      <c:pt idx="186">
                        <c:v>1500</c:v>
                      </c:pt>
                      <c:pt idx="187">
                        <c:v>3500</c:v>
                      </c:pt>
                      <c:pt idx="188">
                        <c:v>2000</c:v>
                      </c:pt>
                      <c:pt idx="189">
                        <c:v>3500</c:v>
                      </c:pt>
                      <c:pt idx="190">
                        <c:v>3600</c:v>
                      </c:pt>
                      <c:pt idx="191">
                        <c:v>500</c:v>
                      </c:pt>
                      <c:pt idx="192">
                        <c:v>1500</c:v>
                      </c:pt>
                      <c:pt idx="193">
                        <c:v>3500</c:v>
                      </c:pt>
                      <c:pt idx="194">
                        <c:v>2000</c:v>
                      </c:pt>
                      <c:pt idx="195">
                        <c:v>3500</c:v>
                      </c:pt>
                      <c:pt idx="196">
                        <c:v>3600</c:v>
                      </c:pt>
                      <c:pt idx="197">
                        <c:v>500</c:v>
                      </c:pt>
                      <c:pt idx="198">
                        <c:v>1500</c:v>
                      </c:pt>
                      <c:pt idx="199">
                        <c:v>3500</c:v>
                      </c:pt>
                      <c:pt idx="200">
                        <c:v>2000</c:v>
                      </c:pt>
                      <c:pt idx="201">
                        <c:v>3500</c:v>
                      </c:pt>
                      <c:pt idx="202">
                        <c:v>3600</c:v>
                      </c:pt>
                      <c:pt idx="203">
                        <c:v>500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CEEC-4B64-813E-449FDCB7D7BB}"/>
                  </c:ext>
                </c:extLst>
              </c15:ser>
            </c15:filteredAreaSeries>
          </c:ext>
        </c:extLst>
      </c:areaChart>
      <c:catAx>
        <c:axId val="-1313220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 Management Periods (6 per year)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13221456"/>
        <c:crosses val="autoZero"/>
        <c:auto val="0"/>
        <c:lblAlgn val="ctr"/>
        <c:lblOffset val="100"/>
        <c:noMultiLvlLbl val="0"/>
      </c:catAx>
      <c:valAx>
        <c:axId val="-1313221456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 feet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13220368"/>
        <c:crosses val="autoZero"/>
        <c:crossBetween val="midCat"/>
      </c:valAx>
      <c:valAx>
        <c:axId val="-1313216560"/>
        <c:scaling>
          <c:orientation val="minMax"/>
          <c:max val="25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 feet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13218192"/>
        <c:crosses val="max"/>
        <c:crossBetween val="midCat"/>
      </c:valAx>
      <c:catAx>
        <c:axId val="-131321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13216560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Pumping Impact on water budget for</a:t>
            </a:r>
            <a:r>
              <a:rPr lang="en-US" sz="1200" baseline="0"/>
              <a:t> </a:t>
            </a:r>
            <a:r>
              <a:rPr lang="en-US" sz="1200" b="1" i="0" u="none" strike="noStrike" baseline="0">
                <a:effectLst/>
              </a:rPr>
              <a:t>Rattlesnake C Basin</a:t>
            </a:r>
            <a:r>
              <a:rPr lang="en-US" sz="1200" baseline="0"/>
              <a:t> only</a:t>
            </a:r>
            <a:r>
              <a:rPr lang="en-US" sz="1200"/>
              <a:t>, cfs</a:t>
            </a:r>
          </a:p>
          <a:p>
            <a:pPr>
              <a:defRPr sz="1200"/>
            </a:pPr>
            <a:r>
              <a:rPr lang="en-US" sz="1200"/>
              <a:t>Scenario 1: shut</a:t>
            </a:r>
            <a:r>
              <a:rPr lang="en-US" sz="1200" baseline="0"/>
              <a:t> off junior gw rights beginning 1958</a:t>
            </a:r>
          </a:p>
          <a:p>
            <a:pPr>
              <a:defRPr sz="1200"/>
            </a:pPr>
            <a:r>
              <a:rPr lang="en-US" sz="1200" baseline="0"/>
              <a:t>(sign has been reversed on all model budget terms)</a:t>
            </a:r>
            <a:endParaRPr lang="en-US" sz="1200"/>
          </a:p>
        </c:rich>
      </c:tx>
      <c:layout>
        <c:manualLayout>
          <c:xMode val="edge"/>
          <c:yMode val="edge"/>
          <c:x val="0.156723654406212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805630460576"/>
          <c:y val="0.15291075265784357"/>
          <c:w val="0.75697227915003773"/>
          <c:h val="0.69749524946696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Impacts_scenario_1_RSBsn_Mask!$S$1</c:f>
              <c:strCache>
                <c:ptCount val="1"/>
                <c:pt idx="0">
                  <c:v>delta storage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Impacts_scenario_1_RSBsn_Mask!$S$2:$S$70</c:f>
              <c:numCache>
                <c:formatCode>0_);[Red]\(0\)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-1.3803331048577172E-4</c:v>
                </c:pt>
                <c:pt idx="19">
                  <c:v>0.20553159936118021</c:v>
                </c:pt>
                <c:pt idx="20">
                  <c:v>0.44432922655715468</c:v>
                </c:pt>
                <c:pt idx="21">
                  <c:v>0.59202486881132854</c:v>
                </c:pt>
                <c:pt idx="22">
                  <c:v>0.27601140771162191</c:v>
                </c:pt>
                <c:pt idx="23">
                  <c:v>-3.428747433264405E-2</c:v>
                </c:pt>
                <c:pt idx="24">
                  <c:v>0.39524458133697898</c:v>
                </c:pt>
                <c:pt idx="25">
                  <c:v>2.0529694273328811</c:v>
                </c:pt>
                <c:pt idx="26">
                  <c:v>1.0821673511293606</c:v>
                </c:pt>
                <c:pt idx="27">
                  <c:v>5.5765457449235685</c:v>
                </c:pt>
                <c:pt idx="28">
                  <c:v>8.0030747205110657</c:v>
                </c:pt>
                <c:pt idx="29">
                  <c:v>15.927152977412728</c:v>
                </c:pt>
                <c:pt idx="30">
                  <c:v>9.2964054300707399</c:v>
                </c:pt>
                <c:pt idx="31">
                  <c:v>24.000265799680609</c:v>
                </c:pt>
                <c:pt idx="32">
                  <c:v>21.013422347707049</c:v>
                </c:pt>
                <c:pt idx="33">
                  <c:v>12.362070043349306</c:v>
                </c:pt>
                <c:pt idx="34">
                  <c:v>5.0972940908054492</c:v>
                </c:pt>
                <c:pt idx="35">
                  <c:v>10.030466575404951</c:v>
                </c:pt>
                <c:pt idx="36">
                  <c:v>76.055539698836412</c:v>
                </c:pt>
                <c:pt idx="37">
                  <c:v>93.658140999315535</c:v>
                </c:pt>
                <c:pt idx="38">
                  <c:v>17.596955738078947</c:v>
                </c:pt>
                <c:pt idx="39">
                  <c:v>154.35256091718006</c:v>
                </c:pt>
                <c:pt idx="40">
                  <c:v>89.16268594569928</c:v>
                </c:pt>
                <c:pt idx="41">
                  <c:v>150.92603582021451</c:v>
                </c:pt>
                <c:pt idx="42">
                  <c:v>-55.704170659365744</c:v>
                </c:pt>
                <c:pt idx="43">
                  <c:v>-3.0894477526808157</c:v>
                </c:pt>
                <c:pt idx="44">
                  <c:v>150.99588067533654</c:v>
                </c:pt>
                <c:pt idx="45">
                  <c:v>121.66620396988364</c:v>
                </c:pt>
                <c:pt idx="46">
                  <c:v>58.512458361852602</c:v>
                </c:pt>
                <c:pt idx="47">
                  <c:v>-37.241911704312123</c:v>
                </c:pt>
                <c:pt idx="48">
                  <c:v>10.558816678074381</c:v>
                </c:pt>
                <c:pt idx="49">
                  <c:v>86.983347022587282</c:v>
                </c:pt>
                <c:pt idx="50">
                  <c:v>-41.289352041980386</c:v>
                </c:pt>
                <c:pt idx="51">
                  <c:v>118.78580766598222</c:v>
                </c:pt>
                <c:pt idx="52">
                  <c:v>124.73794204882505</c:v>
                </c:pt>
                <c:pt idx="53">
                  <c:v>-45.723534109057724</c:v>
                </c:pt>
                <c:pt idx="54">
                  <c:v>-17.966829796942719</c:v>
                </c:pt>
                <c:pt idx="55">
                  <c:v>100.42392653433721</c:v>
                </c:pt>
                <c:pt idx="56">
                  <c:v>40.792915240702712</c:v>
                </c:pt>
                <c:pt idx="57">
                  <c:v>-56.26886493269452</c:v>
                </c:pt>
                <c:pt idx="58">
                  <c:v>-14.390800821355244</c:v>
                </c:pt>
                <c:pt idx="59">
                  <c:v>94.598644763860349</c:v>
                </c:pt>
                <c:pt idx="60">
                  <c:v>38.491554871092873</c:v>
                </c:pt>
                <c:pt idx="61">
                  <c:v>72.912907711613073</c:v>
                </c:pt>
                <c:pt idx="62">
                  <c:v>209.26194957791469</c:v>
                </c:pt>
                <c:pt idx="63">
                  <c:v>246.76504791238878</c:v>
                </c:pt>
                <c:pt idx="64">
                  <c:v>321.31214579055444</c:v>
                </c:pt>
                <c:pt idx="65">
                  <c:v>27.962194501483005</c:v>
                </c:pt>
                <c:pt idx="66">
                  <c:v>146.55797170887521</c:v>
                </c:pt>
                <c:pt idx="67">
                  <c:v>130.52293189596168</c:v>
                </c:pt>
                <c:pt idx="68">
                  <c:v>-315.1809822039699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E4-4266-9D52-5FABE0F2DDD2}"/>
            </c:ext>
          </c:extLst>
        </c:ser>
        <c:ser>
          <c:idx val="1"/>
          <c:order val="1"/>
          <c:tx>
            <c:strRef>
              <c:f>Impacts_scenario_1_RSBsn_Mask!$T$1</c:f>
              <c:strCache>
                <c:ptCount val="1"/>
                <c:pt idx="0">
                  <c:v>delta pumping</c:v>
                </c:pt>
              </c:strCache>
            </c:strRef>
          </c:tx>
          <c:spPr>
            <a:ln w="15875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Impacts_scenario_1_RSBsn_Mask!$T$2:$T$70</c:f>
              <c:numCache>
                <c:formatCode>0_);[Red]\(0\)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-0.2204157312343144</c:v>
                </c:pt>
                <c:pt idx="20">
                  <c:v>-0.56548796486424979</c:v>
                </c:pt>
                <c:pt idx="21">
                  <c:v>-0.83686973534108933</c:v>
                </c:pt>
                <c:pt idx="22">
                  <c:v>-0.57685500798539791</c:v>
                </c:pt>
                <c:pt idx="23">
                  <c:v>-0.25938943645904589</c:v>
                </c:pt>
                <c:pt idx="24">
                  <c:v>-0.69065657084188858</c:v>
                </c:pt>
                <c:pt idx="25">
                  <c:v>-2.7251778462240464</c:v>
                </c:pt>
                <c:pt idx="26">
                  <c:v>-2.1784320442619216</c:v>
                </c:pt>
                <c:pt idx="27">
                  <c:v>-7.2853622404745613</c:v>
                </c:pt>
                <c:pt idx="28">
                  <c:v>-11.368358578599134</c:v>
                </c:pt>
                <c:pt idx="29">
                  <c:v>-21.558099030344511</c:v>
                </c:pt>
                <c:pt idx="30">
                  <c:v>-16.895039790098103</c:v>
                </c:pt>
                <c:pt idx="31">
                  <c:v>-34.506588409765001</c:v>
                </c:pt>
                <c:pt idx="32">
                  <c:v>-34.623585443759985</c:v>
                </c:pt>
                <c:pt idx="33">
                  <c:v>-28.308838934519738</c:v>
                </c:pt>
                <c:pt idx="34">
                  <c:v>-22.023162240474562</c:v>
                </c:pt>
                <c:pt idx="35">
                  <c:v>-29.257185751768194</c:v>
                </c:pt>
                <c:pt idx="36">
                  <c:v>-106.81463415468856</c:v>
                </c:pt>
                <c:pt idx="37">
                  <c:v>-146.01873077800593</c:v>
                </c:pt>
                <c:pt idx="38">
                  <c:v>-69.735629363449689</c:v>
                </c:pt>
                <c:pt idx="39">
                  <c:v>-223.72933127994523</c:v>
                </c:pt>
                <c:pt idx="40">
                  <c:v>-172.02692573579742</c:v>
                </c:pt>
                <c:pt idx="41">
                  <c:v>-241.02309685147159</c:v>
                </c:pt>
                <c:pt idx="42">
                  <c:v>-40.532712788044726</c:v>
                </c:pt>
                <c:pt idx="43">
                  <c:v>-80.339925256673524</c:v>
                </c:pt>
                <c:pt idx="44">
                  <c:v>-242.96940793976728</c:v>
                </c:pt>
                <c:pt idx="45">
                  <c:v>-227.80816039242529</c:v>
                </c:pt>
                <c:pt idx="46">
                  <c:v>-171.83007643166781</c:v>
                </c:pt>
                <c:pt idx="47">
                  <c:v>-70.812178758840986</c:v>
                </c:pt>
                <c:pt idx="48">
                  <c:v>-117.90779158110882</c:v>
                </c:pt>
                <c:pt idx="49">
                  <c:v>-180.93058498745151</c:v>
                </c:pt>
                <c:pt idx="50">
                  <c:v>-69.713717955738076</c:v>
                </c:pt>
                <c:pt idx="51">
                  <c:v>-223.00108133698379</c:v>
                </c:pt>
                <c:pt idx="52">
                  <c:v>-229.14430903490759</c:v>
                </c:pt>
                <c:pt idx="53">
                  <c:v>-82.442082854209445</c:v>
                </c:pt>
                <c:pt idx="54">
                  <c:v>-103.39107677389917</c:v>
                </c:pt>
                <c:pt idx="55">
                  <c:v>-222.97554517453798</c:v>
                </c:pt>
                <c:pt idx="56">
                  <c:v>-180.57496976956423</c:v>
                </c:pt>
                <c:pt idx="57">
                  <c:v>-67.189912765229295</c:v>
                </c:pt>
                <c:pt idx="58">
                  <c:v>-105.61309559662334</c:v>
                </c:pt>
                <c:pt idx="59">
                  <c:v>-226.30940851015288</c:v>
                </c:pt>
                <c:pt idx="60">
                  <c:v>-167.99892048825006</c:v>
                </c:pt>
                <c:pt idx="61">
                  <c:v>-215.37776386036964</c:v>
                </c:pt>
                <c:pt idx="62">
                  <c:v>-227.22490063883185</c:v>
                </c:pt>
                <c:pt idx="63">
                  <c:v>-227.98502247319186</c:v>
                </c:pt>
                <c:pt idx="64">
                  <c:v>-230.50277766370067</c:v>
                </c:pt>
                <c:pt idx="65">
                  <c:v>-154.24820773442846</c:v>
                </c:pt>
                <c:pt idx="66">
                  <c:v>-174.64021378051564</c:v>
                </c:pt>
                <c:pt idx="67">
                  <c:v>-187.6502673967602</c:v>
                </c:pt>
                <c:pt idx="68">
                  <c:v>-169.24411898243213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E4-4266-9D52-5FABE0F2DDD2}"/>
            </c:ext>
          </c:extLst>
        </c:ser>
        <c:ser>
          <c:idx val="2"/>
          <c:order val="2"/>
          <c:tx>
            <c:strRef>
              <c:f>Impacts_scenario_1_RSBsn_Mask!$U$1</c:f>
              <c:strCache>
                <c:ptCount val="1"/>
                <c:pt idx="0">
                  <c:v>delta ET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Impacts_scenario_1_RSBsn_Mask!$U$2:$U$70</c:f>
              <c:numCache>
                <c:formatCode>0_);[Red]\(0\)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-6.9016655262972359E-5</c:v>
                </c:pt>
                <c:pt idx="20">
                  <c:v>1.532169746747597E-2</c:v>
                </c:pt>
                <c:pt idx="21">
                  <c:v>4.389459274469943E-2</c:v>
                </c:pt>
                <c:pt idx="22">
                  <c:v>4.7221195528165803E-2</c:v>
                </c:pt>
                <c:pt idx="23">
                  <c:v>4.8173625370742594E-2</c:v>
                </c:pt>
                <c:pt idx="24">
                  <c:v>5.5627424138701705E-2</c:v>
                </c:pt>
                <c:pt idx="25">
                  <c:v>0.1757164042893036</c:v>
                </c:pt>
                <c:pt idx="26">
                  <c:v>0.27264339493498169</c:v>
                </c:pt>
                <c:pt idx="27">
                  <c:v>0.52038558065252116</c:v>
                </c:pt>
                <c:pt idx="28">
                  <c:v>0.61921743098333271</c:v>
                </c:pt>
                <c:pt idx="29">
                  <c:v>1.1088215833903758</c:v>
                </c:pt>
                <c:pt idx="30">
                  <c:v>1.1722202829112425</c:v>
                </c:pt>
                <c:pt idx="31">
                  <c:v>2.4321469313255761</c:v>
                </c:pt>
                <c:pt idx="32">
                  <c:v>2.5468802190280568</c:v>
                </c:pt>
                <c:pt idx="33">
                  <c:v>3.2051334702258729</c:v>
                </c:pt>
                <c:pt idx="34">
                  <c:v>2.9920100387862276</c:v>
                </c:pt>
                <c:pt idx="35">
                  <c:v>5.1624458133698381</c:v>
                </c:pt>
                <c:pt idx="36">
                  <c:v>6.8061464750170959</c:v>
                </c:pt>
                <c:pt idx="37">
                  <c:v>11.865757472051131</c:v>
                </c:pt>
                <c:pt idx="38">
                  <c:v>9.8024907597535851</c:v>
                </c:pt>
                <c:pt idx="39">
                  <c:v>15.980806525211044</c:v>
                </c:pt>
                <c:pt idx="40">
                  <c:v>17.126483002509698</c:v>
                </c:pt>
                <c:pt idx="41">
                  <c:v>25.348299110198507</c:v>
                </c:pt>
                <c:pt idx="42">
                  <c:v>20.823456764772995</c:v>
                </c:pt>
                <c:pt idx="43">
                  <c:v>20.953456536618756</c:v>
                </c:pt>
                <c:pt idx="44">
                  <c:v>20.32079466119097</c:v>
                </c:pt>
                <c:pt idx="45">
                  <c:v>29.401233173625361</c:v>
                </c:pt>
                <c:pt idx="46">
                  <c:v>22.506565936573121</c:v>
                </c:pt>
                <c:pt idx="47">
                  <c:v>22.510002966005025</c:v>
                </c:pt>
                <c:pt idx="48">
                  <c:v>22.71437508555784</c:v>
                </c:pt>
                <c:pt idx="49">
                  <c:v>30.475822496007311</c:v>
                </c:pt>
                <c:pt idx="50">
                  <c:v>25.427999543691534</c:v>
                </c:pt>
                <c:pt idx="51">
                  <c:v>25.013595938854664</c:v>
                </c:pt>
                <c:pt idx="52">
                  <c:v>30.499288158795355</c:v>
                </c:pt>
                <c:pt idx="53">
                  <c:v>25.32573066392882</c:v>
                </c:pt>
                <c:pt idx="54">
                  <c:v>19.29999691991787</c:v>
                </c:pt>
                <c:pt idx="55">
                  <c:v>33.840384439881369</c:v>
                </c:pt>
                <c:pt idx="56">
                  <c:v>32.341204654346321</c:v>
                </c:pt>
                <c:pt idx="57">
                  <c:v>21.589348391512672</c:v>
                </c:pt>
                <c:pt idx="58">
                  <c:v>23.474786789869952</c:v>
                </c:pt>
                <c:pt idx="59">
                  <c:v>33.715188227241612</c:v>
                </c:pt>
                <c:pt idx="60">
                  <c:v>28.085499657768665</c:v>
                </c:pt>
                <c:pt idx="61">
                  <c:v>31.381873146246864</c:v>
                </c:pt>
                <c:pt idx="62">
                  <c:v>34.627726443075524</c:v>
                </c:pt>
                <c:pt idx="63">
                  <c:v>33.940983116586828</c:v>
                </c:pt>
                <c:pt idx="64">
                  <c:v>32.304211727127537</c:v>
                </c:pt>
                <c:pt idx="65">
                  <c:v>25.830408053844398</c:v>
                </c:pt>
                <c:pt idx="66">
                  <c:v>28.73957049965777</c:v>
                </c:pt>
                <c:pt idx="67">
                  <c:v>32.503449007529099</c:v>
                </c:pt>
                <c:pt idx="68">
                  <c:v>27.886648870636566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E4-4266-9D52-5FABE0F2DDD2}"/>
            </c:ext>
          </c:extLst>
        </c:ser>
        <c:ser>
          <c:idx val="3"/>
          <c:order val="3"/>
          <c:tx>
            <c:strRef>
              <c:f>Impacts_scenario_1_RSBsn_Mask!$V$1</c:f>
              <c:strCache>
                <c:ptCount val="1"/>
                <c:pt idx="0">
                  <c:v>delta baseflow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Impacts_scenario_1_RSBsn_Mask!$N$2:$N$70</c:f>
              <c:numCache>
                <c:formatCode>General</c:formatCode>
                <c:ptCount val="69"/>
                <c:pt idx="0">
                  <c:v>1939</c:v>
                </c:pt>
                <c:pt idx="1">
                  <c:v>1940</c:v>
                </c:pt>
                <c:pt idx="2">
                  <c:v>1941</c:v>
                </c:pt>
                <c:pt idx="3">
                  <c:v>1942</c:v>
                </c:pt>
                <c:pt idx="4">
                  <c:v>1943</c:v>
                </c:pt>
                <c:pt idx="5">
                  <c:v>1944</c:v>
                </c:pt>
                <c:pt idx="6">
                  <c:v>1945</c:v>
                </c:pt>
                <c:pt idx="7">
                  <c:v>1946</c:v>
                </c:pt>
                <c:pt idx="8">
                  <c:v>1947</c:v>
                </c:pt>
                <c:pt idx="9">
                  <c:v>1948</c:v>
                </c:pt>
                <c:pt idx="10">
                  <c:v>1949</c:v>
                </c:pt>
                <c:pt idx="11">
                  <c:v>1950</c:v>
                </c:pt>
                <c:pt idx="12">
                  <c:v>1951</c:v>
                </c:pt>
                <c:pt idx="13">
                  <c:v>1952</c:v>
                </c:pt>
                <c:pt idx="14">
                  <c:v>1953</c:v>
                </c:pt>
                <c:pt idx="15">
                  <c:v>1954</c:v>
                </c:pt>
                <c:pt idx="16">
                  <c:v>1955</c:v>
                </c:pt>
                <c:pt idx="17">
                  <c:v>1956</c:v>
                </c:pt>
                <c:pt idx="18">
                  <c:v>1957</c:v>
                </c:pt>
                <c:pt idx="19">
                  <c:v>1958</c:v>
                </c:pt>
                <c:pt idx="20">
                  <c:v>1959</c:v>
                </c:pt>
                <c:pt idx="21">
                  <c:v>1960</c:v>
                </c:pt>
                <c:pt idx="22">
                  <c:v>1961</c:v>
                </c:pt>
                <c:pt idx="23">
                  <c:v>1962</c:v>
                </c:pt>
                <c:pt idx="24">
                  <c:v>1963</c:v>
                </c:pt>
                <c:pt idx="25">
                  <c:v>1964</c:v>
                </c:pt>
                <c:pt idx="26">
                  <c:v>1965</c:v>
                </c:pt>
                <c:pt idx="27">
                  <c:v>1966</c:v>
                </c:pt>
                <c:pt idx="28">
                  <c:v>1967</c:v>
                </c:pt>
                <c:pt idx="29">
                  <c:v>1968</c:v>
                </c:pt>
                <c:pt idx="30">
                  <c:v>1969</c:v>
                </c:pt>
                <c:pt idx="31">
                  <c:v>1970</c:v>
                </c:pt>
                <c:pt idx="32">
                  <c:v>1971</c:v>
                </c:pt>
                <c:pt idx="33">
                  <c:v>1972</c:v>
                </c:pt>
                <c:pt idx="34">
                  <c:v>1973</c:v>
                </c:pt>
                <c:pt idx="35">
                  <c:v>1974</c:v>
                </c:pt>
                <c:pt idx="36">
                  <c:v>1975</c:v>
                </c:pt>
                <c:pt idx="37">
                  <c:v>1976</c:v>
                </c:pt>
                <c:pt idx="38">
                  <c:v>1977</c:v>
                </c:pt>
                <c:pt idx="39">
                  <c:v>1978</c:v>
                </c:pt>
                <c:pt idx="40">
                  <c:v>1979</c:v>
                </c:pt>
                <c:pt idx="41">
                  <c:v>1980</c:v>
                </c:pt>
                <c:pt idx="42">
                  <c:v>1981</c:v>
                </c:pt>
                <c:pt idx="43">
                  <c:v>1982</c:v>
                </c:pt>
                <c:pt idx="44">
                  <c:v>1983</c:v>
                </c:pt>
                <c:pt idx="45">
                  <c:v>1984</c:v>
                </c:pt>
                <c:pt idx="46">
                  <c:v>1985</c:v>
                </c:pt>
                <c:pt idx="47">
                  <c:v>1986</c:v>
                </c:pt>
                <c:pt idx="48">
                  <c:v>1987</c:v>
                </c:pt>
                <c:pt idx="49">
                  <c:v>1988</c:v>
                </c:pt>
                <c:pt idx="50">
                  <c:v>1989</c:v>
                </c:pt>
                <c:pt idx="51">
                  <c:v>1990</c:v>
                </c:pt>
                <c:pt idx="52">
                  <c:v>1991</c:v>
                </c:pt>
                <c:pt idx="53">
                  <c:v>1992</c:v>
                </c:pt>
                <c:pt idx="54">
                  <c:v>1993</c:v>
                </c:pt>
                <c:pt idx="55">
                  <c:v>1994</c:v>
                </c:pt>
                <c:pt idx="56">
                  <c:v>1995</c:v>
                </c:pt>
                <c:pt idx="57">
                  <c:v>1996</c:v>
                </c:pt>
                <c:pt idx="58">
                  <c:v>1997</c:v>
                </c:pt>
                <c:pt idx="59">
                  <c:v>1998</c:v>
                </c:pt>
                <c:pt idx="60">
                  <c:v>1999</c:v>
                </c:pt>
                <c:pt idx="61">
                  <c:v>2000</c:v>
                </c:pt>
                <c:pt idx="62">
                  <c:v>2001</c:v>
                </c:pt>
                <c:pt idx="63">
                  <c:v>2002</c:v>
                </c:pt>
                <c:pt idx="64">
                  <c:v>2003</c:v>
                </c:pt>
                <c:pt idx="65">
                  <c:v>2004</c:v>
                </c:pt>
                <c:pt idx="66">
                  <c:v>2005</c:v>
                </c:pt>
                <c:pt idx="67">
                  <c:v>2006</c:v>
                </c:pt>
                <c:pt idx="68">
                  <c:v>2007</c:v>
                </c:pt>
              </c:numCache>
            </c:numRef>
          </c:xVal>
          <c:yVal>
            <c:numRef>
              <c:f>Impacts_scenario_1_RSBsn_Mask!$V$2:$V$70</c:f>
              <c:numCache>
                <c:formatCode>0_);[Red]\(0\)</c:formatCode>
                <c:ptCount val="69"/>
                <c:pt idx="0">
                  <c:v>0</c:v>
                </c:pt>
                <c:pt idx="1">
                  <c:v>-1.380333105460312E-5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-1.380333105460312E-5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-1.1870864704548304E-3</c:v>
                </c:pt>
                <c:pt idx="20">
                  <c:v>4.5067875884089614E-2</c:v>
                </c:pt>
                <c:pt idx="21">
                  <c:v>0.10654791238877301</c:v>
                </c:pt>
                <c:pt idx="22">
                  <c:v>0.14366506958704325</c:v>
                </c:pt>
                <c:pt idx="23">
                  <c:v>0.14457608943645625</c:v>
                </c:pt>
                <c:pt idx="24">
                  <c:v>0.14588740588638241</c:v>
                </c:pt>
                <c:pt idx="25">
                  <c:v>0.28825496235455161</c:v>
                </c:pt>
                <c:pt idx="26">
                  <c:v>0.51650684462696606</c:v>
                </c:pt>
                <c:pt idx="27">
                  <c:v>0.45864328085785805</c:v>
                </c:pt>
                <c:pt idx="28">
                  <c:v>1.1393545516769337</c:v>
                </c:pt>
                <c:pt idx="29">
                  <c:v>2.1180341889117043</c:v>
                </c:pt>
                <c:pt idx="30">
                  <c:v>3.46408396075747</c:v>
                </c:pt>
                <c:pt idx="31">
                  <c:v>4.0004814054300697</c:v>
                </c:pt>
                <c:pt idx="32">
                  <c:v>5.7638210586356378</c:v>
                </c:pt>
                <c:pt idx="33">
                  <c:v>7.1095505932010052</c:v>
                </c:pt>
                <c:pt idx="34">
                  <c:v>8.55777538215834</c:v>
                </c:pt>
                <c:pt idx="35">
                  <c:v>8.6626806981519628</c:v>
                </c:pt>
                <c:pt idx="36">
                  <c:v>13.820046885694721</c:v>
                </c:pt>
                <c:pt idx="37">
                  <c:v>23.920620579511755</c:v>
                </c:pt>
                <c:pt idx="38">
                  <c:v>26.774293634496921</c:v>
                </c:pt>
                <c:pt idx="39">
                  <c:v>29.663758726899381</c:v>
                </c:pt>
                <c:pt idx="40">
                  <c:v>37.821346554871091</c:v>
                </c:pt>
                <c:pt idx="41">
                  <c:v>30.270664966917636</c:v>
                </c:pt>
                <c:pt idx="42">
                  <c:v>46.935498323066398</c:v>
                </c:pt>
                <c:pt idx="43">
                  <c:v>38.728061145334252</c:v>
                </c:pt>
                <c:pt idx="44">
                  <c:v>38.914611784166098</c:v>
                </c:pt>
                <c:pt idx="45">
                  <c:v>37.359400136892539</c:v>
                </c:pt>
                <c:pt idx="46">
                  <c:v>50.993880561259409</c:v>
                </c:pt>
                <c:pt idx="47">
                  <c:v>51.584624480949124</c:v>
                </c:pt>
                <c:pt idx="48">
                  <c:v>52.915870180241846</c:v>
                </c:pt>
                <c:pt idx="49">
                  <c:v>26.64508175678759</c:v>
                </c:pt>
                <c:pt idx="50">
                  <c:v>52.89366062057951</c:v>
                </c:pt>
                <c:pt idx="51">
                  <c:v>42.341898825005707</c:v>
                </c:pt>
                <c:pt idx="52">
                  <c:v>30.05537855350217</c:v>
                </c:pt>
                <c:pt idx="53">
                  <c:v>64.636789299566502</c:v>
                </c:pt>
                <c:pt idx="54">
                  <c:v>67.974200091261693</c:v>
                </c:pt>
                <c:pt idx="55">
                  <c:v>48.981338329911026</c:v>
                </c:pt>
                <c:pt idx="56">
                  <c:v>66.430327880447194</c:v>
                </c:pt>
                <c:pt idx="57">
                  <c:v>66.372489162673972</c:v>
                </c:pt>
                <c:pt idx="58">
                  <c:v>63.957306525211038</c:v>
                </c:pt>
                <c:pt idx="59">
                  <c:v>58.7608493041296</c:v>
                </c:pt>
                <c:pt idx="60">
                  <c:v>60.476796600501942</c:v>
                </c:pt>
                <c:pt idx="61">
                  <c:v>66.763693509012086</c:v>
                </c:pt>
                <c:pt idx="62">
                  <c:v>63.332090166552589</c:v>
                </c:pt>
                <c:pt idx="63">
                  <c:v>54.260038558065247</c:v>
                </c:pt>
                <c:pt idx="64">
                  <c:v>46.756775553274011</c:v>
                </c:pt>
                <c:pt idx="65">
                  <c:v>56.380119780971945</c:v>
                </c:pt>
                <c:pt idx="66">
                  <c:v>51.183793691535477</c:v>
                </c:pt>
                <c:pt idx="67">
                  <c:v>40.688161761350678</c:v>
                </c:pt>
                <c:pt idx="68">
                  <c:v>81.87079472963724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CE4-4266-9D52-5FABE0F2D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3149168"/>
        <c:axId val="-1253150800"/>
      </c:scatterChart>
      <c:valAx>
        <c:axId val="-1253149168"/>
        <c:scaling>
          <c:orientation val="minMax"/>
          <c:max val="2010"/>
          <c:min val="1960"/>
        </c:scaling>
        <c:delete val="0"/>
        <c:axPos val="b"/>
        <c:majorGridlines/>
        <c:numFmt formatCode="General" sourceLinked="1"/>
        <c:majorTickMark val="out"/>
        <c:minorTickMark val="out"/>
        <c:tickLblPos val="nextTo"/>
        <c:crossAx val="-1253150800"/>
        <c:crossesAt val="-250"/>
        <c:crossBetween val="midCat"/>
        <c:majorUnit val="5"/>
        <c:minorUnit val="1"/>
      </c:valAx>
      <c:valAx>
        <c:axId val="-1253150800"/>
        <c:scaling>
          <c:orientation val="minMax"/>
          <c:max val="250"/>
          <c:min val="-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volume of water (cfs)</a:t>
                </a:r>
              </a:p>
            </c:rich>
          </c:tx>
          <c:layout>
            <c:manualLayout>
              <c:xMode val="edge"/>
              <c:yMode val="edge"/>
              <c:x val="3.6061553949591915E-2"/>
              <c:y val="0.27220528152719059"/>
            </c:manualLayout>
          </c:layout>
          <c:overlay val="0"/>
        </c:title>
        <c:numFmt formatCode="#,##0" sourceLinked="0"/>
        <c:majorTickMark val="out"/>
        <c:minorTickMark val="out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-1253149168"/>
        <c:crossesAt val="1960"/>
        <c:crossBetween val="midCat"/>
        <c:majorUnit val="50"/>
        <c:minorUnit val="10"/>
      </c:valAx>
    </c:plotArea>
    <c:legend>
      <c:legendPos val="r"/>
      <c:layout>
        <c:manualLayout>
          <c:xMode val="edge"/>
          <c:yMode val="edge"/>
          <c:x val="6.02162657749973E-2"/>
          <c:y val="0.92399460544198497"/>
          <c:w val="0.89868784381404376"/>
          <c:h val="6.743510912906720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Gaged flow, pumping impacts, Refuge needs and impairmentbased</a:t>
            </a:r>
            <a:endParaRPr lang="en-US" sz="1050" baseline="0"/>
          </a:p>
          <a:p>
            <a:pPr algn="l">
              <a:defRPr/>
            </a:pPr>
            <a:r>
              <a:rPr lang="en-US" sz="1050" baseline="0"/>
              <a:t>on historical GMD5 model results - "Scenario 1" and times when the</a:t>
            </a:r>
          </a:p>
          <a:p>
            <a:pPr algn="l">
              <a:defRPr/>
            </a:pPr>
            <a:r>
              <a:rPr lang="en-US" sz="1050" baseline="0"/>
              <a:t>gaged flow at Zenith plus the groundwater depletions was less than</a:t>
            </a:r>
          </a:p>
          <a:p>
            <a:pPr algn="l">
              <a:defRPr/>
            </a:pPr>
            <a:r>
              <a:rPr lang="en-US" sz="1050" baseline="0"/>
              <a:t>the Refuge's stated water needs </a:t>
            </a:r>
            <a:endParaRPr lang="en-US" sz="1050"/>
          </a:p>
        </c:rich>
      </c:tx>
      <c:layout>
        <c:manualLayout>
          <c:xMode val="edge"/>
          <c:yMode val="edge"/>
          <c:x val="0.10779756375512249"/>
          <c:y val="3.3625792922940802E-2"/>
        </c:manualLayout>
      </c:layout>
      <c:overlay val="1"/>
      <c:spPr>
        <a:gradFill>
          <a:gsLst>
            <a:gs pos="0">
              <a:schemeClr val="accent1">
                <a:lumMod val="5000"/>
                <a:lumOff val="95000"/>
                <a:alpha val="82000"/>
              </a:schemeClr>
            </a:gs>
            <a:gs pos="27000">
              <a:schemeClr val="accent1">
                <a:lumMod val="45000"/>
                <a:lumOff val="55000"/>
                <a:alpha val="65000"/>
              </a:schemeClr>
            </a:gs>
            <a:gs pos="53000">
              <a:schemeClr val="accent1">
                <a:lumMod val="45000"/>
                <a:lumOff val="55000"/>
                <a:alpha val="30000"/>
              </a:schemeClr>
            </a:gs>
            <a:gs pos="80000">
              <a:schemeClr val="accent1">
                <a:lumMod val="30000"/>
                <a:lumOff val="70000"/>
                <a:alpha val="16000"/>
              </a:schemeClr>
            </a:gs>
          </a:gsLst>
          <a:lin ang="5400000" scaled="1"/>
        </a:gra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03043446420884E-2"/>
          <c:y val="2.2246590315901583E-2"/>
          <c:w val="0.82732781190520688"/>
          <c:h val="0.75841508729676699"/>
        </c:manualLayout>
      </c:layout>
      <c:areaChart>
        <c:grouping val="stacked"/>
        <c:varyColors val="0"/>
        <c:ser>
          <c:idx val="4"/>
          <c:order val="1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50000"/>
              </a:schemeClr>
            </a:solidFill>
            <a:ln>
              <a:noFill/>
            </a:ln>
            <a:effectLst/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QNWRGrp!$E$2:$E$205</c:f>
              <c:numCache>
                <c:formatCode>General</c:formatCode>
                <c:ptCount val="204"/>
                <c:pt idx="0">
                  <c:v>19590</c:v>
                </c:pt>
                <c:pt idx="1">
                  <c:v>20230</c:v>
                </c:pt>
                <c:pt idx="2">
                  <c:v>11220</c:v>
                </c:pt>
                <c:pt idx="3">
                  <c:v>8260</c:v>
                </c:pt>
                <c:pt idx="4">
                  <c:v>7240</c:v>
                </c:pt>
                <c:pt idx="5">
                  <c:v>5070</c:v>
                </c:pt>
                <c:pt idx="6">
                  <c:v>9750</c:v>
                </c:pt>
                <c:pt idx="7">
                  <c:v>9990</c:v>
                </c:pt>
                <c:pt idx="8">
                  <c:v>14550</c:v>
                </c:pt>
                <c:pt idx="9">
                  <c:v>16600</c:v>
                </c:pt>
                <c:pt idx="10">
                  <c:v>5230</c:v>
                </c:pt>
                <c:pt idx="11">
                  <c:v>3540</c:v>
                </c:pt>
                <c:pt idx="12">
                  <c:v>6850</c:v>
                </c:pt>
                <c:pt idx="13">
                  <c:v>19610</c:v>
                </c:pt>
                <c:pt idx="14">
                  <c:v>15800</c:v>
                </c:pt>
                <c:pt idx="15">
                  <c:v>8240</c:v>
                </c:pt>
                <c:pt idx="16">
                  <c:v>4650</c:v>
                </c:pt>
                <c:pt idx="17">
                  <c:v>3810</c:v>
                </c:pt>
                <c:pt idx="18">
                  <c:v>4990</c:v>
                </c:pt>
                <c:pt idx="19">
                  <c:v>6780</c:v>
                </c:pt>
                <c:pt idx="20">
                  <c:v>18550</c:v>
                </c:pt>
                <c:pt idx="21">
                  <c:v>7450</c:v>
                </c:pt>
                <c:pt idx="22">
                  <c:v>5060</c:v>
                </c:pt>
                <c:pt idx="23">
                  <c:v>3010</c:v>
                </c:pt>
                <c:pt idx="24">
                  <c:v>6340</c:v>
                </c:pt>
                <c:pt idx="25">
                  <c:v>8770</c:v>
                </c:pt>
                <c:pt idx="26">
                  <c:v>20670</c:v>
                </c:pt>
                <c:pt idx="27">
                  <c:v>3100</c:v>
                </c:pt>
                <c:pt idx="28">
                  <c:v>2410</c:v>
                </c:pt>
                <c:pt idx="29">
                  <c:v>2040</c:v>
                </c:pt>
                <c:pt idx="30">
                  <c:v>4270</c:v>
                </c:pt>
                <c:pt idx="31">
                  <c:v>8050</c:v>
                </c:pt>
                <c:pt idx="32">
                  <c:v>4960</c:v>
                </c:pt>
                <c:pt idx="33">
                  <c:v>3920</c:v>
                </c:pt>
                <c:pt idx="34">
                  <c:v>3040</c:v>
                </c:pt>
                <c:pt idx="35">
                  <c:v>2210</c:v>
                </c:pt>
                <c:pt idx="36">
                  <c:v>5780</c:v>
                </c:pt>
                <c:pt idx="37">
                  <c:v>11630</c:v>
                </c:pt>
                <c:pt idx="38">
                  <c:v>6620</c:v>
                </c:pt>
                <c:pt idx="39">
                  <c:v>1590</c:v>
                </c:pt>
                <c:pt idx="40">
                  <c:v>690</c:v>
                </c:pt>
                <c:pt idx="41">
                  <c:v>1440</c:v>
                </c:pt>
                <c:pt idx="42">
                  <c:v>2540</c:v>
                </c:pt>
                <c:pt idx="43">
                  <c:v>2900</c:v>
                </c:pt>
                <c:pt idx="44">
                  <c:v>5630</c:v>
                </c:pt>
                <c:pt idx="45">
                  <c:v>2100</c:v>
                </c:pt>
                <c:pt idx="46">
                  <c:v>2520</c:v>
                </c:pt>
                <c:pt idx="47">
                  <c:v>1550</c:v>
                </c:pt>
                <c:pt idx="48">
                  <c:v>4190</c:v>
                </c:pt>
                <c:pt idx="49">
                  <c:v>3890</c:v>
                </c:pt>
                <c:pt idx="50">
                  <c:v>4360</c:v>
                </c:pt>
                <c:pt idx="51">
                  <c:v>2000</c:v>
                </c:pt>
                <c:pt idx="52">
                  <c:v>850</c:v>
                </c:pt>
                <c:pt idx="53">
                  <c:v>690</c:v>
                </c:pt>
                <c:pt idx="54">
                  <c:v>2520</c:v>
                </c:pt>
                <c:pt idx="55">
                  <c:v>6270</c:v>
                </c:pt>
                <c:pt idx="56">
                  <c:v>9490</c:v>
                </c:pt>
                <c:pt idx="57">
                  <c:v>1350</c:v>
                </c:pt>
                <c:pt idx="58">
                  <c:v>730</c:v>
                </c:pt>
                <c:pt idx="59">
                  <c:v>520</c:v>
                </c:pt>
                <c:pt idx="60">
                  <c:v>2230</c:v>
                </c:pt>
                <c:pt idx="61">
                  <c:v>8080</c:v>
                </c:pt>
                <c:pt idx="62">
                  <c:v>4140</c:v>
                </c:pt>
                <c:pt idx="63">
                  <c:v>520</c:v>
                </c:pt>
                <c:pt idx="64">
                  <c:v>400</c:v>
                </c:pt>
                <c:pt idx="65">
                  <c:v>970</c:v>
                </c:pt>
                <c:pt idx="66">
                  <c:v>1840</c:v>
                </c:pt>
                <c:pt idx="67">
                  <c:v>3450</c:v>
                </c:pt>
                <c:pt idx="68">
                  <c:v>4250</c:v>
                </c:pt>
                <c:pt idx="69">
                  <c:v>1490</c:v>
                </c:pt>
                <c:pt idx="70">
                  <c:v>4980</c:v>
                </c:pt>
                <c:pt idx="71">
                  <c:v>1590</c:v>
                </c:pt>
                <c:pt idx="72">
                  <c:v>3280</c:v>
                </c:pt>
                <c:pt idx="73">
                  <c:v>2900</c:v>
                </c:pt>
                <c:pt idx="74">
                  <c:v>1990</c:v>
                </c:pt>
                <c:pt idx="75">
                  <c:v>4740</c:v>
                </c:pt>
                <c:pt idx="76">
                  <c:v>2530</c:v>
                </c:pt>
                <c:pt idx="77">
                  <c:v>1440</c:v>
                </c:pt>
                <c:pt idx="78">
                  <c:v>3050</c:v>
                </c:pt>
                <c:pt idx="79">
                  <c:v>20610</c:v>
                </c:pt>
                <c:pt idx="80">
                  <c:v>6180</c:v>
                </c:pt>
                <c:pt idx="81">
                  <c:v>11640</c:v>
                </c:pt>
                <c:pt idx="82">
                  <c:v>3380</c:v>
                </c:pt>
                <c:pt idx="83">
                  <c:v>2500</c:v>
                </c:pt>
                <c:pt idx="84">
                  <c:v>5170</c:v>
                </c:pt>
                <c:pt idx="85">
                  <c:v>6310</c:v>
                </c:pt>
                <c:pt idx="86">
                  <c:v>3420</c:v>
                </c:pt>
                <c:pt idx="87">
                  <c:v>830</c:v>
                </c:pt>
                <c:pt idx="88">
                  <c:v>550</c:v>
                </c:pt>
                <c:pt idx="89">
                  <c:v>480</c:v>
                </c:pt>
                <c:pt idx="90">
                  <c:v>1220</c:v>
                </c:pt>
                <c:pt idx="91">
                  <c:v>1620</c:v>
                </c:pt>
                <c:pt idx="92">
                  <c:v>4850</c:v>
                </c:pt>
                <c:pt idx="93">
                  <c:v>4030</c:v>
                </c:pt>
                <c:pt idx="94">
                  <c:v>1050</c:v>
                </c:pt>
                <c:pt idx="95">
                  <c:v>540</c:v>
                </c:pt>
                <c:pt idx="96">
                  <c:v>2110</c:v>
                </c:pt>
                <c:pt idx="97">
                  <c:v>3810</c:v>
                </c:pt>
                <c:pt idx="98">
                  <c:v>6070</c:v>
                </c:pt>
                <c:pt idx="99">
                  <c:v>750</c:v>
                </c:pt>
                <c:pt idx="100">
                  <c:v>700</c:v>
                </c:pt>
                <c:pt idx="101">
                  <c:v>420</c:v>
                </c:pt>
                <c:pt idx="102">
                  <c:v>1040</c:v>
                </c:pt>
                <c:pt idx="103">
                  <c:v>1360</c:v>
                </c:pt>
                <c:pt idx="104">
                  <c:v>1110</c:v>
                </c:pt>
                <c:pt idx="105">
                  <c:v>150</c:v>
                </c:pt>
                <c:pt idx="106">
                  <c:v>220</c:v>
                </c:pt>
                <c:pt idx="107">
                  <c:v>340</c:v>
                </c:pt>
                <c:pt idx="108">
                  <c:v>770</c:v>
                </c:pt>
                <c:pt idx="109">
                  <c:v>860</c:v>
                </c:pt>
                <c:pt idx="110">
                  <c:v>2540</c:v>
                </c:pt>
                <c:pt idx="111">
                  <c:v>2750</c:v>
                </c:pt>
                <c:pt idx="112">
                  <c:v>940</c:v>
                </c:pt>
                <c:pt idx="113">
                  <c:v>1320</c:v>
                </c:pt>
                <c:pt idx="114">
                  <c:v>5150</c:v>
                </c:pt>
                <c:pt idx="115">
                  <c:v>8180</c:v>
                </c:pt>
                <c:pt idx="116">
                  <c:v>46390</c:v>
                </c:pt>
                <c:pt idx="117">
                  <c:v>72440</c:v>
                </c:pt>
                <c:pt idx="118">
                  <c:v>4200</c:v>
                </c:pt>
                <c:pt idx="119">
                  <c:v>2640</c:v>
                </c:pt>
                <c:pt idx="120">
                  <c:v>4870</c:v>
                </c:pt>
                <c:pt idx="121">
                  <c:v>4740</c:v>
                </c:pt>
                <c:pt idx="122">
                  <c:v>2870</c:v>
                </c:pt>
                <c:pt idx="123">
                  <c:v>750</c:v>
                </c:pt>
                <c:pt idx="124">
                  <c:v>790</c:v>
                </c:pt>
                <c:pt idx="125">
                  <c:v>740</c:v>
                </c:pt>
                <c:pt idx="126">
                  <c:v>1720</c:v>
                </c:pt>
                <c:pt idx="127">
                  <c:v>2390</c:v>
                </c:pt>
                <c:pt idx="128">
                  <c:v>28770</c:v>
                </c:pt>
                <c:pt idx="129">
                  <c:v>6800</c:v>
                </c:pt>
                <c:pt idx="130">
                  <c:v>1260</c:v>
                </c:pt>
                <c:pt idx="131">
                  <c:v>1140</c:v>
                </c:pt>
                <c:pt idx="132">
                  <c:v>2630</c:v>
                </c:pt>
                <c:pt idx="133">
                  <c:v>3490</c:v>
                </c:pt>
                <c:pt idx="134">
                  <c:v>6820</c:v>
                </c:pt>
                <c:pt idx="135">
                  <c:v>8010</c:v>
                </c:pt>
                <c:pt idx="136">
                  <c:v>7920</c:v>
                </c:pt>
                <c:pt idx="137">
                  <c:v>3090</c:v>
                </c:pt>
                <c:pt idx="138">
                  <c:v>6070</c:v>
                </c:pt>
                <c:pt idx="139">
                  <c:v>6920</c:v>
                </c:pt>
                <c:pt idx="140">
                  <c:v>5540</c:v>
                </c:pt>
                <c:pt idx="141">
                  <c:v>8490</c:v>
                </c:pt>
                <c:pt idx="142">
                  <c:v>5540</c:v>
                </c:pt>
                <c:pt idx="143">
                  <c:v>3890</c:v>
                </c:pt>
                <c:pt idx="144">
                  <c:v>8900</c:v>
                </c:pt>
                <c:pt idx="145">
                  <c:v>16130</c:v>
                </c:pt>
                <c:pt idx="146">
                  <c:v>6250</c:v>
                </c:pt>
                <c:pt idx="147">
                  <c:v>3130</c:v>
                </c:pt>
                <c:pt idx="148">
                  <c:v>5140</c:v>
                </c:pt>
                <c:pt idx="149">
                  <c:v>2320</c:v>
                </c:pt>
                <c:pt idx="150">
                  <c:v>6740</c:v>
                </c:pt>
                <c:pt idx="151">
                  <c:v>9900</c:v>
                </c:pt>
                <c:pt idx="152">
                  <c:v>6950</c:v>
                </c:pt>
                <c:pt idx="153">
                  <c:v>8680</c:v>
                </c:pt>
                <c:pt idx="154">
                  <c:v>2450</c:v>
                </c:pt>
                <c:pt idx="155">
                  <c:v>1880</c:v>
                </c:pt>
                <c:pt idx="156">
                  <c:v>4840</c:v>
                </c:pt>
                <c:pt idx="157">
                  <c:v>14590</c:v>
                </c:pt>
                <c:pt idx="158">
                  <c:v>5940</c:v>
                </c:pt>
                <c:pt idx="159">
                  <c:v>5020</c:v>
                </c:pt>
                <c:pt idx="160">
                  <c:v>3090</c:v>
                </c:pt>
                <c:pt idx="161">
                  <c:v>1550</c:v>
                </c:pt>
                <c:pt idx="162">
                  <c:v>5900</c:v>
                </c:pt>
                <c:pt idx="163">
                  <c:v>6740</c:v>
                </c:pt>
                <c:pt idx="164">
                  <c:v>12000</c:v>
                </c:pt>
                <c:pt idx="165">
                  <c:v>1740</c:v>
                </c:pt>
                <c:pt idx="166">
                  <c:v>1140</c:v>
                </c:pt>
                <c:pt idx="167">
                  <c:v>900</c:v>
                </c:pt>
                <c:pt idx="168">
                  <c:v>2410</c:v>
                </c:pt>
                <c:pt idx="169">
                  <c:v>2740</c:v>
                </c:pt>
                <c:pt idx="170">
                  <c:v>2390</c:v>
                </c:pt>
                <c:pt idx="171">
                  <c:v>980</c:v>
                </c:pt>
                <c:pt idx="172">
                  <c:v>1610</c:v>
                </c:pt>
                <c:pt idx="173">
                  <c:v>810</c:v>
                </c:pt>
                <c:pt idx="174">
                  <c:v>1860</c:v>
                </c:pt>
                <c:pt idx="175">
                  <c:v>4720</c:v>
                </c:pt>
                <c:pt idx="176">
                  <c:v>2770</c:v>
                </c:pt>
                <c:pt idx="177">
                  <c:v>650</c:v>
                </c:pt>
                <c:pt idx="178">
                  <c:v>840</c:v>
                </c:pt>
                <c:pt idx="179">
                  <c:v>540</c:v>
                </c:pt>
                <c:pt idx="180">
                  <c:v>1050</c:v>
                </c:pt>
                <c:pt idx="181">
                  <c:v>2300</c:v>
                </c:pt>
                <c:pt idx="182">
                  <c:v>1500</c:v>
                </c:pt>
                <c:pt idx="183">
                  <c:v>2960</c:v>
                </c:pt>
                <c:pt idx="184">
                  <c:v>1690</c:v>
                </c:pt>
                <c:pt idx="185">
                  <c:v>1080</c:v>
                </c:pt>
                <c:pt idx="186">
                  <c:v>2490</c:v>
                </c:pt>
                <c:pt idx="187">
                  <c:v>2390</c:v>
                </c:pt>
                <c:pt idx="188">
                  <c:v>3000</c:v>
                </c:pt>
                <c:pt idx="189">
                  <c:v>3620</c:v>
                </c:pt>
                <c:pt idx="190">
                  <c:v>900</c:v>
                </c:pt>
                <c:pt idx="191">
                  <c:v>740</c:v>
                </c:pt>
                <c:pt idx="192">
                  <c:v>1760</c:v>
                </c:pt>
                <c:pt idx="193">
                  <c:v>1940</c:v>
                </c:pt>
                <c:pt idx="194">
                  <c:v>1060</c:v>
                </c:pt>
                <c:pt idx="195">
                  <c:v>940</c:v>
                </c:pt>
                <c:pt idx="196">
                  <c:v>730</c:v>
                </c:pt>
                <c:pt idx="197">
                  <c:v>640</c:v>
                </c:pt>
                <c:pt idx="198">
                  <c:v>1670</c:v>
                </c:pt>
                <c:pt idx="199">
                  <c:v>10540</c:v>
                </c:pt>
                <c:pt idx="200">
                  <c:v>32510</c:v>
                </c:pt>
                <c:pt idx="201">
                  <c:v>16420</c:v>
                </c:pt>
                <c:pt idx="202">
                  <c:v>2510</c:v>
                </c:pt>
                <c:pt idx="203">
                  <c:v>3280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AF-4C83-BFCA-2821A569C210}"/>
            </c:ext>
          </c:extLst>
        </c:ser>
        <c:ser>
          <c:idx val="1"/>
          <c:order val="2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solidFill>
              <a:schemeClr val="tx2"/>
            </a:solidFill>
            <a:ln w="6350">
              <a:solidFill>
                <a:schemeClr val="tx1"/>
              </a:solidFill>
            </a:ln>
            <a:effectLst/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QNWRGrp!$F$2:$F$205</c:f>
              <c:numCache>
                <c:formatCode>General</c:formatCode>
                <c:ptCount val="204"/>
                <c:pt idx="0">
                  <c:v>960</c:v>
                </c:pt>
                <c:pt idx="1">
                  <c:v>860</c:v>
                </c:pt>
                <c:pt idx="2">
                  <c:v>820</c:v>
                </c:pt>
                <c:pt idx="3">
                  <c:v>1620</c:v>
                </c:pt>
                <c:pt idx="4">
                  <c:v>1390</c:v>
                </c:pt>
                <c:pt idx="5">
                  <c:v>600</c:v>
                </c:pt>
                <c:pt idx="6">
                  <c:v>1130</c:v>
                </c:pt>
                <c:pt idx="7">
                  <c:v>1040</c:v>
                </c:pt>
                <c:pt idx="8">
                  <c:v>1310</c:v>
                </c:pt>
                <c:pt idx="9">
                  <c:v>3000</c:v>
                </c:pt>
                <c:pt idx="10">
                  <c:v>2270</c:v>
                </c:pt>
                <c:pt idx="11">
                  <c:v>1240</c:v>
                </c:pt>
                <c:pt idx="12">
                  <c:v>2060</c:v>
                </c:pt>
                <c:pt idx="13">
                  <c:v>2410</c:v>
                </c:pt>
                <c:pt idx="14">
                  <c:v>2390</c:v>
                </c:pt>
                <c:pt idx="15">
                  <c:v>4680</c:v>
                </c:pt>
                <c:pt idx="16">
                  <c:v>4010</c:v>
                </c:pt>
                <c:pt idx="17">
                  <c:v>1740</c:v>
                </c:pt>
                <c:pt idx="18">
                  <c:v>3080</c:v>
                </c:pt>
                <c:pt idx="19">
                  <c:v>2920</c:v>
                </c:pt>
                <c:pt idx="20">
                  <c:v>3030</c:v>
                </c:pt>
                <c:pt idx="21">
                  <c:v>5280</c:v>
                </c:pt>
                <c:pt idx="22">
                  <c:v>3440</c:v>
                </c:pt>
                <c:pt idx="23">
                  <c:v>1600</c:v>
                </c:pt>
                <c:pt idx="24">
                  <c:v>3110</c:v>
                </c:pt>
                <c:pt idx="25">
                  <c:v>2750</c:v>
                </c:pt>
                <c:pt idx="26">
                  <c:v>3410</c:v>
                </c:pt>
                <c:pt idx="27">
                  <c:v>5240</c:v>
                </c:pt>
                <c:pt idx="28">
                  <c:v>4540</c:v>
                </c:pt>
                <c:pt idx="29">
                  <c:v>2380</c:v>
                </c:pt>
                <c:pt idx="30">
                  <c:v>4660</c:v>
                </c:pt>
                <c:pt idx="31">
                  <c:v>4370</c:v>
                </c:pt>
                <c:pt idx="32">
                  <c:v>3610</c:v>
                </c:pt>
                <c:pt idx="33">
                  <c:v>5660</c:v>
                </c:pt>
                <c:pt idx="34">
                  <c:v>6370</c:v>
                </c:pt>
                <c:pt idx="35">
                  <c:v>2670</c:v>
                </c:pt>
                <c:pt idx="36">
                  <c:v>5170</c:v>
                </c:pt>
                <c:pt idx="37">
                  <c:v>4860</c:v>
                </c:pt>
                <c:pt idx="38">
                  <c:v>3530</c:v>
                </c:pt>
                <c:pt idx="39">
                  <c:v>3020</c:v>
                </c:pt>
                <c:pt idx="40">
                  <c:v>2150</c:v>
                </c:pt>
                <c:pt idx="41">
                  <c:v>3150</c:v>
                </c:pt>
                <c:pt idx="42">
                  <c:v>4450</c:v>
                </c:pt>
                <c:pt idx="43">
                  <c:v>4330</c:v>
                </c:pt>
                <c:pt idx="44">
                  <c:v>7240</c:v>
                </c:pt>
                <c:pt idx="45">
                  <c:v>9350</c:v>
                </c:pt>
                <c:pt idx="46">
                  <c:v>5820</c:v>
                </c:pt>
                <c:pt idx="47">
                  <c:v>2730</c:v>
                </c:pt>
                <c:pt idx="48">
                  <c:v>5060</c:v>
                </c:pt>
                <c:pt idx="49">
                  <c:v>4280</c:v>
                </c:pt>
                <c:pt idx="50">
                  <c:v>4880</c:v>
                </c:pt>
                <c:pt idx="51">
                  <c:v>6090</c:v>
                </c:pt>
                <c:pt idx="52">
                  <c:v>5050</c:v>
                </c:pt>
                <c:pt idx="53">
                  <c:v>2640</c:v>
                </c:pt>
                <c:pt idx="54">
                  <c:v>5020</c:v>
                </c:pt>
                <c:pt idx="55">
                  <c:v>4940</c:v>
                </c:pt>
                <c:pt idx="56">
                  <c:v>5200</c:v>
                </c:pt>
                <c:pt idx="57">
                  <c:v>2490</c:v>
                </c:pt>
                <c:pt idx="58">
                  <c:v>6410</c:v>
                </c:pt>
                <c:pt idx="59">
                  <c:v>4070</c:v>
                </c:pt>
                <c:pt idx="60">
                  <c:v>6090</c:v>
                </c:pt>
                <c:pt idx="61">
                  <c:v>6990</c:v>
                </c:pt>
                <c:pt idx="62">
                  <c:v>4370</c:v>
                </c:pt>
                <c:pt idx="63">
                  <c:v>830</c:v>
                </c:pt>
                <c:pt idx="64">
                  <c:v>4590</c:v>
                </c:pt>
                <c:pt idx="65">
                  <c:v>4140</c:v>
                </c:pt>
                <c:pt idx="66">
                  <c:v>7560</c:v>
                </c:pt>
                <c:pt idx="67">
                  <c:v>6650</c:v>
                </c:pt>
                <c:pt idx="68">
                  <c:v>5130</c:v>
                </c:pt>
                <c:pt idx="69">
                  <c:v>6060</c:v>
                </c:pt>
                <c:pt idx="70">
                  <c:v>8190</c:v>
                </c:pt>
                <c:pt idx="71">
                  <c:v>3280</c:v>
                </c:pt>
                <c:pt idx="72">
                  <c:v>4900</c:v>
                </c:pt>
                <c:pt idx="73">
                  <c:v>4870</c:v>
                </c:pt>
                <c:pt idx="74">
                  <c:v>4970</c:v>
                </c:pt>
                <c:pt idx="75">
                  <c:v>11700</c:v>
                </c:pt>
                <c:pt idx="76">
                  <c:v>7370</c:v>
                </c:pt>
                <c:pt idx="77">
                  <c:v>3480</c:v>
                </c:pt>
                <c:pt idx="78">
                  <c:v>6700</c:v>
                </c:pt>
                <c:pt idx="79">
                  <c:v>7090</c:v>
                </c:pt>
                <c:pt idx="80">
                  <c:v>6680</c:v>
                </c:pt>
                <c:pt idx="81">
                  <c:v>9380</c:v>
                </c:pt>
                <c:pt idx="82">
                  <c:v>5450</c:v>
                </c:pt>
                <c:pt idx="83">
                  <c:v>2960</c:v>
                </c:pt>
                <c:pt idx="84">
                  <c:v>6060</c:v>
                </c:pt>
                <c:pt idx="85">
                  <c:v>5400</c:v>
                </c:pt>
                <c:pt idx="86">
                  <c:v>2840</c:v>
                </c:pt>
                <c:pt idx="87">
                  <c:v>1960</c:v>
                </c:pt>
                <c:pt idx="88">
                  <c:v>1560</c:v>
                </c:pt>
                <c:pt idx="89">
                  <c:v>1440</c:v>
                </c:pt>
                <c:pt idx="90">
                  <c:v>4040</c:v>
                </c:pt>
                <c:pt idx="91">
                  <c:v>2720</c:v>
                </c:pt>
                <c:pt idx="92">
                  <c:v>10680</c:v>
                </c:pt>
                <c:pt idx="93">
                  <c:v>12360</c:v>
                </c:pt>
                <c:pt idx="94">
                  <c:v>5410</c:v>
                </c:pt>
                <c:pt idx="95">
                  <c:v>3040</c:v>
                </c:pt>
                <c:pt idx="96">
                  <c:v>7040</c:v>
                </c:pt>
                <c:pt idx="97">
                  <c:v>6240</c:v>
                </c:pt>
                <c:pt idx="98">
                  <c:v>5790</c:v>
                </c:pt>
                <c:pt idx="99">
                  <c:v>4800</c:v>
                </c:pt>
                <c:pt idx="100">
                  <c:v>4200</c:v>
                </c:pt>
                <c:pt idx="101">
                  <c:v>2540</c:v>
                </c:pt>
                <c:pt idx="102">
                  <c:v>4720</c:v>
                </c:pt>
                <c:pt idx="103">
                  <c:v>5710</c:v>
                </c:pt>
                <c:pt idx="104">
                  <c:v>3430</c:v>
                </c:pt>
                <c:pt idx="105">
                  <c:v>2470</c:v>
                </c:pt>
                <c:pt idx="106">
                  <c:v>2460</c:v>
                </c:pt>
                <c:pt idx="107">
                  <c:v>2940</c:v>
                </c:pt>
                <c:pt idx="108">
                  <c:v>4340</c:v>
                </c:pt>
                <c:pt idx="109">
                  <c:v>2690</c:v>
                </c:pt>
                <c:pt idx="110">
                  <c:v>11120</c:v>
                </c:pt>
                <c:pt idx="111">
                  <c:v>15610</c:v>
                </c:pt>
                <c:pt idx="112">
                  <c:v>8690</c:v>
                </c:pt>
                <c:pt idx="113">
                  <c:v>4280</c:v>
                </c:pt>
                <c:pt idx="114">
                  <c:v>8180</c:v>
                </c:pt>
                <c:pt idx="115">
                  <c:v>7500</c:v>
                </c:pt>
                <c:pt idx="116">
                  <c:v>7930</c:v>
                </c:pt>
                <c:pt idx="117">
                  <c:v>13840</c:v>
                </c:pt>
                <c:pt idx="118">
                  <c:v>7900</c:v>
                </c:pt>
                <c:pt idx="119">
                  <c:v>3800</c:v>
                </c:pt>
                <c:pt idx="120">
                  <c:v>7560</c:v>
                </c:pt>
                <c:pt idx="121">
                  <c:v>6740</c:v>
                </c:pt>
                <c:pt idx="122">
                  <c:v>3950</c:v>
                </c:pt>
                <c:pt idx="123">
                  <c:v>6370</c:v>
                </c:pt>
                <c:pt idx="124">
                  <c:v>7020</c:v>
                </c:pt>
                <c:pt idx="125">
                  <c:v>3780</c:v>
                </c:pt>
                <c:pt idx="126">
                  <c:v>7310</c:v>
                </c:pt>
                <c:pt idx="127">
                  <c:v>7820</c:v>
                </c:pt>
                <c:pt idx="128">
                  <c:v>10780</c:v>
                </c:pt>
                <c:pt idx="129">
                  <c:v>11990</c:v>
                </c:pt>
                <c:pt idx="130">
                  <c:v>6180</c:v>
                </c:pt>
                <c:pt idx="131">
                  <c:v>3940</c:v>
                </c:pt>
                <c:pt idx="132">
                  <c:v>7150</c:v>
                </c:pt>
                <c:pt idx="133">
                  <c:v>6450</c:v>
                </c:pt>
                <c:pt idx="134">
                  <c:v>8070</c:v>
                </c:pt>
                <c:pt idx="135">
                  <c:v>13710</c:v>
                </c:pt>
                <c:pt idx="136">
                  <c:v>8670</c:v>
                </c:pt>
                <c:pt idx="137">
                  <c:v>3940</c:v>
                </c:pt>
                <c:pt idx="138">
                  <c:v>7530</c:v>
                </c:pt>
                <c:pt idx="139">
                  <c:v>6880</c:v>
                </c:pt>
                <c:pt idx="140">
                  <c:v>7200</c:v>
                </c:pt>
                <c:pt idx="141">
                  <c:v>12640</c:v>
                </c:pt>
                <c:pt idx="142">
                  <c:v>8100</c:v>
                </c:pt>
                <c:pt idx="143">
                  <c:v>3890</c:v>
                </c:pt>
                <c:pt idx="144">
                  <c:v>7290</c:v>
                </c:pt>
                <c:pt idx="145">
                  <c:v>7050</c:v>
                </c:pt>
                <c:pt idx="146">
                  <c:v>5630</c:v>
                </c:pt>
                <c:pt idx="147">
                  <c:v>9100</c:v>
                </c:pt>
                <c:pt idx="148">
                  <c:v>9310</c:v>
                </c:pt>
                <c:pt idx="149">
                  <c:v>4100</c:v>
                </c:pt>
                <c:pt idx="150">
                  <c:v>7950</c:v>
                </c:pt>
                <c:pt idx="151">
                  <c:v>7850</c:v>
                </c:pt>
                <c:pt idx="152">
                  <c:v>7620</c:v>
                </c:pt>
                <c:pt idx="153">
                  <c:v>11410</c:v>
                </c:pt>
                <c:pt idx="154">
                  <c:v>5290</c:v>
                </c:pt>
                <c:pt idx="155">
                  <c:v>3620</c:v>
                </c:pt>
                <c:pt idx="156">
                  <c:v>8230</c:v>
                </c:pt>
                <c:pt idx="157">
                  <c:v>8590</c:v>
                </c:pt>
                <c:pt idx="158">
                  <c:v>7840</c:v>
                </c:pt>
                <c:pt idx="159">
                  <c:v>8690</c:v>
                </c:pt>
                <c:pt idx="160">
                  <c:v>10340</c:v>
                </c:pt>
                <c:pt idx="161">
                  <c:v>4580</c:v>
                </c:pt>
                <c:pt idx="162">
                  <c:v>9070</c:v>
                </c:pt>
                <c:pt idx="163">
                  <c:v>7470</c:v>
                </c:pt>
                <c:pt idx="164">
                  <c:v>9270</c:v>
                </c:pt>
                <c:pt idx="165">
                  <c:v>9930</c:v>
                </c:pt>
                <c:pt idx="166">
                  <c:v>6170</c:v>
                </c:pt>
                <c:pt idx="167">
                  <c:v>3880</c:v>
                </c:pt>
                <c:pt idx="168">
                  <c:v>8890</c:v>
                </c:pt>
                <c:pt idx="169">
                  <c:v>6530</c:v>
                </c:pt>
                <c:pt idx="170">
                  <c:v>5730</c:v>
                </c:pt>
                <c:pt idx="171">
                  <c:v>5340</c:v>
                </c:pt>
                <c:pt idx="172">
                  <c:v>9170</c:v>
                </c:pt>
                <c:pt idx="173">
                  <c:v>3560</c:v>
                </c:pt>
                <c:pt idx="174">
                  <c:v>7340</c:v>
                </c:pt>
                <c:pt idx="175">
                  <c:v>9640</c:v>
                </c:pt>
                <c:pt idx="176">
                  <c:v>5690</c:v>
                </c:pt>
                <c:pt idx="177">
                  <c:v>4040</c:v>
                </c:pt>
                <c:pt idx="178">
                  <c:v>4290</c:v>
                </c:pt>
                <c:pt idx="179">
                  <c:v>2800</c:v>
                </c:pt>
                <c:pt idx="180">
                  <c:v>5140</c:v>
                </c:pt>
                <c:pt idx="181">
                  <c:v>6270</c:v>
                </c:pt>
                <c:pt idx="182">
                  <c:v>5430</c:v>
                </c:pt>
                <c:pt idx="183">
                  <c:v>13070</c:v>
                </c:pt>
                <c:pt idx="184">
                  <c:v>7640</c:v>
                </c:pt>
                <c:pt idx="185">
                  <c:v>3220</c:v>
                </c:pt>
                <c:pt idx="186">
                  <c:v>7820</c:v>
                </c:pt>
                <c:pt idx="187">
                  <c:v>5630</c:v>
                </c:pt>
                <c:pt idx="188">
                  <c:v>7280</c:v>
                </c:pt>
                <c:pt idx="189">
                  <c:v>8230</c:v>
                </c:pt>
                <c:pt idx="190">
                  <c:v>5510</c:v>
                </c:pt>
                <c:pt idx="191">
                  <c:v>2540</c:v>
                </c:pt>
                <c:pt idx="192">
                  <c:v>3710</c:v>
                </c:pt>
                <c:pt idx="193">
                  <c:v>4020</c:v>
                </c:pt>
                <c:pt idx="194">
                  <c:v>4910</c:v>
                </c:pt>
                <c:pt idx="195">
                  <c:v>7970</c:v>
                </c:pt>
                <c:pt idx="196">
                  <c:v>5150</c:v>
                </c:pt>
                <c:pt idx="197">
                  <c:v>3650</c:v>
                </c:pt>
                <c:pt idx="198">
                  <c:v>7400</c:v>
                </c:pt>
                <c:pt idx="199">
                  <c:v>9530</c:v>
                </c:pt>
                <c:pt idx="200">
                  <c:v>14730</c:v>
                </c:pt>
                <c:pt idx="201">
                  <c:v>14710</c:v>
                </c:pt>
                <c:pt idx="202">
                  <c:v>7580</c:v>
                </c:pt>
                <c:pt idx="203">
                  <c:v>5240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AF-4C83-BFCA-2821A569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3219280"/>
        <c:axId val="-1313216016"/>
        <c:extLst xmlns:c16r2="http://schemas.microsoft.com/office/drawing/2015/06/chart"/>
      </c:areaChart>
      <c:areaChart>
        <c:grouping val="stacked"/>
        <c:varyColors val="0"/>
        <c:ser>
          <c:idx val="0"/>
          <c:order val="3"/>
          <c:tx>
            <c:strRef>
              <c:f>QNWRGrp!$L$1</c:f>
              <c:strCache>
                <c:ptCount val="1"/>
                <c:pt idx="0">
                  <c:v>Refuge needs minus Impairment</c:v>
                </c:pt>
              </c:strCache>
            </c:strRef>
          </c:tx>
          <c:spPr>
            <a:solidFill>
              <a:srgbClr val="9DEE32">
                <a:alpha val="38000"/>
              </a:srgbClr>
            </a:solidFill>
            <a:ln w="6350">
              <a:solidFill>
                <a:srgbClr val="00B050"/>
              </a:solidFill>
            </a:ln>
            <a:effectLst>
              <a:softEdge rad="0"/>
            </a:effectLst>
            <a:scene3d>
              <a:camera prst="orthographicFront"/>
              <a:lightRig rig="threePt" dir="t"/>
            </a:scene3d>
            <a:sp3d>
              <a:bevelT w="12700" h="50800" prst="coolSlant"/>
              <a:bevelB w="12700"/>
            </a:sp3d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QNWRGrp!$L$2:$L$205</c:f>
              <c:numCache>
                <c:formatCode>General</c:formatCode>
                <c:ptCount val="204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3500</c:v>
                </c:pt>
                <c:pt idx="4">
                  <c:v>3600</c:v>
                </c:pt>
                <c:pt idx="5">
                  <c:v>500</c:v>
                </c:pt>
                <c:pt idx="6">
                  <c:v>1500</c:v>
                </c:pt>
                <c:pt idx="7">
                  <c:v>3500</c:v>
                </c:pt>
                <c:pt idx="8">
                  <c:v>2000</c:v>
                </c:pt>
                <c:pt idx="9">
                  <c:v>3500</c:v>
                </c:pt>
                <c:pt idx="10">
                  <c:v>3600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3500</c:v>
                </c:pt>
                <c:pt idx="16">
                  <c:v>3600</c:v>
                </c:pt>
                <c:pt idx="17">
                  <c:v>500</c:v>
                </c:pt>
                <c:pt idx="18">
                  <c:v>1500</c:v>
                </c:pt>
                <c:pt idx="19">
                  <c:v>3500</c:v>
                </c:pt>
                <c:pt idx="20">
                  <c:v>2000</c:v>
                </c:pt>
                <c:pt idx="21">
                  <c:v>3500</c:v>
                </c:pt>
                <c:pt idx="22">
                  <c:v>3600</c:v>
                </c:pt>
                <c:pt idx="23">
                  <c:v>500</c:v>
                </c:pt>
                <c:pt idx="24">
                  <c:v>1500</c:v>
                </c:pt>
                <c:pt idx="25">
                  <c:v>3500</c:v>
                </c:pt>
                <c:pt idx="26">
                  <c:v>2000</c:v>
                </c:pt>
                <c:pt idx="27">
                  <c:v>3100</c:v>
                </c:pt>
                <c:pt idx="28">
                  <c:v>2410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3500</c:v>
                </c:pt>
                <c:pt idx="34">
                  <c:v>3040</c:v>
                </c:pt>
                <c:pt idx="35">
                  <c:v>500</c:v>
                </c:pt>
                <c:pt idx="36">
                  <c:v>1500</c:v>
                </c:pt>
                <c:pt idx="37">
                  <c:v>3500</c:v>
                </c:pt>
                <c:pt idx="38">
                  <c:v>2000</c:v>
                </c:pt>
                <c:pt idx="39">
                  <c:v>1590</c:v>
                </c:pt>
                <c:pt idx="40">
                  <c:v>1450</c:v>
                </c:pt>
                <c:pt idx="41">
                  <c:v>500</c:v>
                </c:pt>
                <c:pt idx="42">
                  <c:v>1500</c:v>
                </c:pt>
                <c:pt idx="43">
                  <c:v>2900</c:v>
                </c:pt>
                <c:pt idx="44">
                  <c:v>2000</c:v>
                </c:pt>
                <c:pt idx="45">
                  <c:v>2100</c:v>
                </c:pt>
                <c:pt idx="46">
                  <c:v>2520</c:v>
                </c:pt>
                <c:pt idx="47">
                  <c:v>500</c:v>
                </c:pt>
                <c:pt idx="48">
                  <c:v>1500</c:v>
                </c:pt>
                <c:pt idx="49">
                  <c:v>3500</c:v>
                </c:pt>
                <c:pt idx="50">
                  <c:v>2000</c:v>
                </c:pt>
                <c:pt idx="51">
                  <c:v>2000</c:v>
                </c:pt>
                <c:pt idx="52">
                  <c:v>850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1350</c:v>
                </c:pt>
                <c:pt idx="58">
                  <c:v>730</c:v>
                </c:pt>
                <c:pt idx="59">
                  <c:v>500</c:v>
                </c:pt>
                <c:pt idx="60">
                  <c:v>1500</c:v>
                </c:pt>
                <c:pt idx="61">
                  <c:v>3500</c:v>
                </c:pt>
                <c:pt idx="62">
                  <c:v>2000</c:v>
                </c:pt>
                <c:pt idx="63">
                  <c:v>2670</c:v>
                </c:pt>
                <c:pt idx="64">
                  <c:v>400</c:v>
                </c:pt>
                <c:pt idx="65">
                  <c:v>500</c:v>
                </c:pt>
                <c:pt idx="66">
                  <c:v>1500</c:v>
                </c:pt>
                <c:pt idx="67">
                  <c:v>3450</c:v>
                </c:pt>
                <c:pt idx="68">
                  <c:v>2000</c:v>
                </c:pt>
                <c:pt idx="69">
                  <c:v>1490</c:v>
                </c:pt>
                <c:pt idx="70">
                  <c:v>3600</c:v>
                </c:pt>
                <c:pt idx="71">
                  <c:v>500</c:v>
                </c:pt>
                <c:pt idx="72">
                  <c:v>1500</c:v>
                </c:pt>
                <c:pt idx="73">
                  <c:v>2900</c:v>
                </c:pt>
                <c:pt idx="74">
                  <c:v>1990</c:v>
                </c:pt>
                <c:pt idx="75">
                  <c:v>3500</c:v>
                </c:pt>
                <c:pt idx="76">
                  <c:v>2530</c:v>
                </c:pt>
                <c:pt idx="77">
                  <c:v>500</c:v>
                </c:pt>
                <c:pt idx="78">
                  <c:v>1500</c:v>
                </c:pt>
                <c:pt idx="79">
                  <c:v>3500</c:v>
                </c:pt>
                <c:pt idx="80">
                  <c:v>2000</c:v>
                </c:pt>
                <c:pt idx="81">
                  <c:v>3500</c:v>
                </c:pt>
                <c:pt idx="82">
                  <c:v>3380</c:v>
                </c:pt>
                <c:pt idx="83">
                  <c:v>500</c:v>
                </c:pt>
                <c:pt idx="84">
                  <c:v>1500</c:v>
                </c:pt>
                <c:pt idx="85">
                  <c:v>3500</c:v>
                </c:pt>
                <c:pt idx="86">
                  <c:v>2000</c:v>
                </c:pt>
                <c:pt idx="87">
                  <c:v>1540</c:v>
                </c:pt>
                <c:pt idx="88">
                  <c:v>2040</c:v>
                </c:pt>
                <c:pt idx="89">
                  <c:v>480</c:v>
                </c:pt>
                <c:pt idx="90">
                  <c:v>1220</c:v>
                </c:pt>
                <c:pt idx="91">
                  <c:v>1620</c:v>
                </c:pt>
                <c:pt idx="92">
                  <c:v>2000</c:v>
                </c:pt>
                <c:pt idx="93">
                  <c:v>3500</c:v>
                </c:pt>
                <c:pt idx="94">
                  <c:v>1050</c:v>
                </c:pt>
                <c:pt idx="95">
                  <c:v>500</c:v>
                </c:pt>
                <c:pt idx="96">
                  <c:v>1500</c:v>
                </c:pt>
                <c:pt idx="97">
                  <c:v>3500</c:v>
                </c:pt>
                <c:pt idx="98">
                  <c:v>2000</c:v>
                </c:pt>
                <c:pt idx="99">
                  <c:v>750</c:v>
                </c:pt>
                <c:pt idx="100">
                  <c:v>700</c:v>
                </c:pt>
                <c:pt idx="101">
                  <c:v>420</c:v>
                </c:pt>
                <c:pt idx="102">
                  <c:v>1040</c:v>
                </c:pt>
                <c:pt idx="103">
                  <c:v>1360</c:v>
                </c:pt>
                <c:pt idx="104">
                  <c:v>1110</c:v>
                </c:pt>
                <c:pt idx="105">
                  <c:v>1030</c:v>
                </c:pt>
                <c:pt idx="106">
                  <c:v>1140</c:v>
                </c:pt>
                <c:pt idx="107">
                  <c:v>340</c:v>
                </c:pt>
                <c:pt idx="108">
                  <c:v>770</c:v>
                </c:pt>
                <c:pt idx="109">
                  <c:v>860</c:v>
                </c:pt>
                <c:pt idx="110">
                  <c:v>2000</c:v>
                </c:pt>
                <c:pt idx="111">
                  <c:v>2750</c:v>
                </c:pt>
                <c:pt idx="112">
                  <c:v>940</c:v>
                </c:pt>
                <c:pt idx="113">
                  <c:v>500</c:v>
                </c:pt>
                <c:pt idx="114">
                  <c:v>1500</c:v>
                </c:pt>
                <c:pt idx="115">
                  <c:v>3500</c:v>
                </c:pt>
                <c:pt idx="116">
                  <c:v>2000</c:v>
                </c:pt>
                <c:pt idx="117">
                  <c:v>3500</c:v>
                </c:pt>
                <c:pt idx="118">
                  <c:v>3600</c:v>
                </c:pt>
                <c:pt idx="119">
                  <c:v>500</c:v>
                </c:pt>
                <c:pt idx="120">
                  <c:v>1500</c:v>
                </c:pt>
                <c:pt idx="121">
                  <c:v>3500</c:v>
                </c:pt>
                <c:pt idx="122">
                  <c:v>2000</c:v>
                </c:pt>
                <c:pt idx="123">
                  <c:v>750</c:v>
                </c:pt>
                <c:pt idx="124">
                  <c:v>790</c:v>
                </c:pt>
                <c:pt idx="125">
                  <c:v>500</c:v>
                </c:pt>
                <c:pt idx="126">
                  <c:v>1500</c:v>
                </c:pt>
                <c:pt idx="127">
                  <c:v>2390</c:v>
                </c:pt>
                <c:pt idx="128">
                  <c:v>2000</c:v>
                </c:pt>
                <c:pt idx="129">
                  <c:v>3500</c:v>
                </c:pt>
                <c:pt idx="130">
                  <c:v>1260</c:v>
                </c:pt>
                <c:pt idx="131">
                  <c:v>500</c:v>
                </c:pt>
                <c:pt idx="132">
                  <c:v>1500</c:v>
                </c:pt>
                <c:pt idx="133">
                  <c:v>3490</c:v>
                </c:pt>
                <c:pt idx="134">
                  <c:v>2000</c:v>
                </c:pt>
                <c:pt idx="135">
                  <c:v>3500</c:v>
                </c:pt>
                <c:pt idx="136">
                  <c:v>3600</c:v>
                </c:pt>
                <c:pt idx="137">
                  <c:v>500</c:v>
                </c:pt>
                <c:pt idx="138">
                  <c:v>1500</c:v>
                </c:pt>
                <c:pt idx="139">
                  <c:v>3500</c:v>
                </c:pt>
                <c:pt idx="140">
                  <c:v>2000</c:v>
                </c:pt>
                <c:pt idx="141">
                  <c:v>3500</c:v>
                </c:pt>
                <c:pt idx="142">
                  <c:v>3600</c:v>
                </c:pt>
                <c:pt idx="143">
                  <c:v>500</c:v>
                </c:pt>
                <c:pt idx="144">
                  <c:v>1500</c:v>
                </c:pt>
                <c:pt idx="145">
                  <c:v>3500</c:v>
                </c:pt>
                <c:pt idx="146">
                  <c:v>2000</c:v>
                </c:pt>
                <c:pt idx="147">
                  <c:v>3130</c:v>
                </c:pt>
                <c:pt idx="148">
                  <c:v>3600</c:v>
                </c:pt>
                <c:pt idx="149">
                  <c:v>500</c:v>
                </c:pt>
                <c:pt idx="150">
                  <c:v>1500</c:v>
                </c:pt>
                <c:pt idx="151">
                  <c:v>3500</c:v>
                </c:pt>
                <c:pt idx="152">
                  <c:v>2000</c:v>
                </c:pt>
                <c:pt idx="153">
                  <c:v>3500</c:v>
                </c:pt>
                <c:pt idx="154">
                  <c:v>2450</c:v>
                </c:pt>
                <c:pt idx="155">
                  <c:v>500</c:v>
                </c:pt>
                <c:pt idx="156">
                  <c:v>1500</c:v>
                </c:pt>
                <c:pt idx="157">
                  <c:v>3500</c:v>
                </c:pt>
                <c:pt idx="158">
                  <c:v>2000</c:v>
                </c:pt>
                <c:pt idx="159">
                  <c:v>3500</c:v>
                </c:pt>
                <c:pt idx="160">
                  <c:v>3090</c:v>
                </c:pt>
                <c:pt idx="161">
                  <c:v>500</c:v>
                </c:pt>
                <c:pt idx="162">
                  <c:v>1500</c:v>
                </c:pt>
                <c:pt idx="163">
                  <c:v>3500</c:v>
                </c:pt>
                <c:pt idx="164">
                  <c:v>2000</c:v>
                </c:pt>
                <c:pt idx="165">
                  <c:v>1740</c:v>
                </c:pt>
                <c:pt idx="166">
                  <c:v>1140</c:v>
                </c:pt>
                <c:pt idx="167">
                  <c:v>500</c:v>
                </c:pt>
                <c:pt idx="168">
                  <c:v>1500</c:v>
                </c:pt>
                <c:pt idx="169">
                  <c:v>2740</c:v>
                </c:pt>
                <c:pt idx="170">
                  <c:v>2000</c:v>
                </c:pt>
                <c:pt idx="171">
                  <c:v>980</c:v>
                </c:pt>
                <c:pt idx="172">
                  <c:v>1610</c:v>
                </c:pt>
                <c:pt idx="173">
                  <c:v>500</c:v>
                </c:pt>
                <c:pt idx="174">
                  <c:v>1500</c:v>
                </c:pt>
                <c:pt idx="175">
                  <c:v>3500</c:v>
                </c:pt>
                <c:pt idx="176">
                  <c:v>2000</c:v>
                </c:pt>
                <c:pt idx="177">
                  <c:v>650</c:v>
                </c:pt>
                <c:pt idx="178">
                  <c:v>840</c:v>
                </c:pt>
                <c:pt idx="179">
                  <c:v>500</c:v>
                </c:pt>
                <c:pt idx="180">
                  <c:v>1050</c:v>
                </c:pt>
                <c:pt idx="181">
                  <c:v>2300</c:v>
                </c:pt>
                <c:pt idx="182">
                  <c:v>1500</c:v>
                </c:pt>
                <c:pt idx="183">
                  <c:v>2960</c:v>
                </c:pt>
                <c:pt idx="184">
                  <c:v>1690</c:v>
                </c:pt>
                <c:pt idx="185">
                  <c:v>500</c:v>
                </c:pt>
                <c:pt idx="186">
                  <c:v>1500</c:v>
                </c:pt>
                <c:pt idx="187">
                  <c:v>2390</c:v>
                </c:pt>
                <c:pt idx="188">
                  <c:v>2000</c:v>
                </c:pt>
                <c:pt idx="189">
                  <c:v>3500</c:v>
                </c:pt>
                <c:pt idx="190">
                  <c:v>900</c:v>
                </c:pt>
                <c:pt idx="191">
                  <c:v>500</c:v>
                </c:pt>
                <c:pt idx="192">
                  <c:v>1500</c:v>
                </c:pt>
                <c:pt idx="193">
                  <c:v>1940</c:v>
                </c:pt>
                <c:pt idx="194">
                  <c:v>1060</c:v>
                </c:pt>
                <c:pt idx="195">
                  <c:v>940</c:v>
                </c:pt>
                <c:pt idx="196">
                  <c:v>730</c:v>
                </c:pt>
                <c:pt idx="197">
                  <c:v>500</c:v>
                </c:pt>
                <c:pt idx="198">
                  <c:v>1500</c:v>
                </c:pt>
                <c:pt idx="199">
                  <c:v>3500</c:v>
                </c:pt>
                <c:pt idx="200">
                  <c:v>2000</c:v>
                </c:pt>
                <c:pt idx="201">
                  <c:v>3500</c:v>
                </c:pt>
                <c:pt idx="202">
                  <c:v>2510</c:v>
                </c:pt>
                <c:pt idx="203">
                  <c:v>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AF-4C83-BFCA-2821A569C210}"/>
            </c:ext>
          </c:extLst>
        </c:ser>
        <c:ser>
          <c:idx val="3"/>
          <c:order val="4"/>
          <c:tx>
            <c:strRef>
              <c:f>QNWRGrp!$J$1</c:f>
              <c:strCache>
                <c:ptCount val="1"/>
                <c:pt idx="0">
                  <c:v>Impairment</c:v>
                </c:pt>
              </c:strCache>
            </c:strRef>
          </c:tx>
          <c:spPr>
            <a:solidFill>
              <a:srgbClr val="FF0000"/>
            </a:solidFill>
            <a:ln w="6350">
              <a:solidFill>
                <a:srgbClr val="FF0000"/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"/>
            </a:sp3d>
          </c:spP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QNWRGrp!$K$2:$K$205</c:f>
              <c:numCache>
                <c:formatCode>General</c:formatCode>
                <c:ptCount val="2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400</c:v>
                </c:pt>
                <c:pt idx="28">
                  <c:v>1190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560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1910</c:v>
                </c:pt>
                <c:pt idx="40">
                  <c:v>2150</c:v>
                </c:pt>
                <c:pt idx="41">
                  <c:v>0</c:v>
                </c:pt>
                <c:pt idx="42">
                  <c:v>0</c:v>
                </c:pt>
                <c:pt idx="43">
                  <c:v>600</c:v>
                </c:pt>
                <c:pt idx="44">
                  <c:v>0</c:v>
                </c:pt>
                <c:pt idx="45">
                  <c:v>1400</c:v>
                </c:pt>
                <c:pt idx="46">
                  <c:v>1080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1500</c:v>
                </c:pt>
                <c:pt idx="52">
                  <c:v>2750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2150</c:v>
                </c:pt>
                <c:pt idx="58">
                  <c:v>2870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830</c:v>
                </c:pt>
                <c:pt idx="64">
                  <c:v>3200</c:v>
                </c:pt>
                <c:pt idx="65">
                  <c:v>0</c:v>
                </c:pt>
                <c:pt idx="66">
                  <c:v>0</c:v>
                </c:pt>
                <c:pt idx="67">
                  <c:v>50</c:v>
                </c:pt>
                <c:pt idx="68">
                  <c:v>0</c:v>
                </c:pt>
                <c:pt idx="69">
                  <c:v>2010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600</c:v>
                </c:pt>
                <c:pt idx="74">
                  <c:v>10</c:v>
                </c:pt>
                <c:pt idx="75">
                  <c:v>0</c:v>
                </c:pt>
                <c:pt idx="76">
                  <c:v>1070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220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1960</c:v>
                </c:pt>
                <c:pt idx="88">
                  <c:v>1560</c:v>
                </c:pt>
                <c:pt idx="89">
                  <c:v>20</c:v>
                </c:pt>
                <c:pt idx="90">
                  <c:v>280</c:v>
                </c:pt>
                <c:pt idx="91">
                  <c:v>1880</c:v>
                </c:pt>
                <c:pt idx="92">
                  <c:v>0</c:v>
                </c:pt>
                <c:pt idx="93">
                  <c:v>0</c:v>
                </c:pt>
                <c:pt idx="94">
                  <c:v>2550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2750</c:v>
                </c:pt>
                <c:pt idx="100">
                  <c:v>2900</c:v>
                </c:pt>
                <c:pt idx="101">
                  <c:v>80</c:v>
                </c:pt>
                <c:pt idx="102">
                  <c:v>460</c:v>
                </c:pt>
                <c:pt idx="103">
                  <c:v>2140</c:v>
                </c:pt>
                <c:pt idx="104">
                  <c:v>890</c:v>
                </c:pt>
                <c:pt idx="105">
                  <c:v>2470</c:v>
                </c:pt>
                <c:pt idx="106">
                  <c:v>2460</c:v>
                </c:pt>
                <c:pt idx="107">
                  <c:v>160</c:v>
                </c:pt>
                <c:pt idx="108">
                  <c:v>730</c:v>
                </c:pt>
                <c:pt idx="109">
                  <c:v>2640</c:v>
                </c:pt>
                <c:pt idx="110">
                  <c:v>0</c:v>
                </c:pt>
                <c:pt idx="111">
                  <c:v>750</c:v>
                </c:pt>
                <c:pt idx="112">
                  <c:v>2660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2750</c:v>
                </c:pt>
                <c:pt idx="124">
                  <c:v>2810</c:v>
                </c:pt>
                <c:pt idx="125">
                  <c:v>0</c:v>
                </c:pt>
                <c:pt idx="126">
                  <c:v>0</c:v>
                </c:pt>
                <c:pt idx="127">
                  <c:v>1110</c:v>
                </c:pt>
                <c:pt idx="128">
                  <c:v>0</c:v>
                </c:pt>
                <c:pt idx="129">
                  <c:v>0</c:v>
                </c:pt>
                <c:pt idx="130">
                  <c:v>2340</c:v>
                </c:pt>
                <c:pt idx="131">
                  <c:v>0</c:v>
                </c:pt>
                <c:pt idx="132">
                  <c:v>0</c:v>
                </c:pt>
                <c:pt idx="133">
                  <c:v>10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370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1150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510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1760</c:v>
                </c:pt>
                <c:pt idx="166">
                  <c:v>2460</c:v>
                </c:pt>
                <c:pt idx="167">
                  <c:v>0</c:v>
                </c:pt>
                <c:pt idx="168">
                  <c:v>0</c:v>
                </c:pt>
                <c:pt idx="169">
                  <c:v>760</c:v>
                </c:pt>
                <c:pt idx="170">
                  <c:v>0</c:v>
                </c:pt>
                <c:pt idx="171">
                  <c:v>2520</c:v>
                </c:pt>
                <c:pt idx="172">
                  <c:v>1990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2850</c:v>
                </c:pt>
                <c:pt idx="178">
                  <c:v>2760</c:v>
                </c:pt>
                <c:pt idx="179">
                  <c:v>0</c:v>
                </c:pt>
                <c:pt idx="180">
                  <c:v>450</c:v>
                </c:pt>
                <c:pt idx="181">
                  <c:v>1200</c:v>
                </c:pt>
                <c:pt idx="182">
                  <c:v>500</c:v>
                </c:pt>
                <c:pt idx="183">
                  <c:v>540</c:v>
                </c:pt>
                <c:pt idx="184">
                  <c:v>1910</c:v>
                </c:pt>
                <c:pt idx="185">
                  <c:v>0</c:v>
                </c:pt>
                <c:pt idx="186">
                  <c:v>0</c:v>
                </c:pt>
                <c:pt idx="187">
                  <c:v>1110</c:v>
                </c:pt>
                <c:pt idx="188">
                  <c:v>0</c:v>
                </c:pt>
                <c:pt idx="189">
                  <c:v>0</c:v>
                </c:pt>
                <c:pt idx="190">
                  <c:v>2700</c:v>
                </c:pt>
                <c:pt idx="191">
                  <c:v>0</c:v>
                </c:pt>
                <c:pt idx="192">
                  <c:v>0</c:v>
                </c:pt>
                <c:pt idx="193">
                  <c:v>1560</c:v>
                </c:pt>
                <c:pt idx="194">
                  <c:v>940</c:v>
                </c:pt>
                <c:pt idx="195">
                  <c:v>2560</c:v>
                </c:pt>
                <c:pt idx="196">
                  <c:v>2870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1090</c:v>
                </c:pt>
                <c:pt idx="20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2AF-4C83-BFCA-2821A569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3217648"/>
        <c:axId val="-1313220912"/>
        <c:extLst xmlns:c16r2="http://schemas.microsoft.com/office/drawing/2015/06/chart">
          <c:ext xmlns:c15="http://schemas.microsoft.com/office/drawing/2012/chart" uri="{02D57815-91ED-43cb-92C2-25804820EDAC}">
            <c15:filteredAreaSeries>
              <c15:ser>
                <c:idx val="2"/>
                <c:order val="5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QNWRGrp!$I$1</c15:sqref>
                        </c15:formulaRef>
                      </c:ext>
                    </c:extLst>
                    <c:strCache>
                      <c:ptCount val="1"/>
                      <c:pt idx="0">
                        <c:v>Refuge Needs</c:v>
                      </c:pt>
                    </c:strCache>
                  </c:strRef>
                </c:tx>
                <c:spPr>
                  <a:solidFill>
                    <a:schemeClr val="accent3">
                      <a:alpha val="50000"/>
                    </a:schemeClr>
                  </a:solidFill>
                  <a:ln w="6350">
                    <a:noFill/>
                  </a:ln>
                  <a:effectLst/>
                </c:spP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QNWRGrp!$C$2:$C$205</c15:sqref>
                        </c15:formulaRef>
                      </c:ext>
                    </c:extLst>
                    <c:strCache>
                      <c:ptCount val="204"/>
                      <c:pt idx="0">
                        <c:v>Jan/Feb 1974</c:v>
                      </c:pt>
                      <c:pt idx="1">
                        <c:v>Mar/Apr 1974</c:v>
                      </c:pt>
                      <c:pt idx="2">
                        <c:v>May/Jun 1974</c:v>
                      </c:pt>
                      <c:pt idx="3">
                        <c:v>Jul/Aug/Sep 1974</c:v>
                      </c:pt>
                      <c:pt idx="4">
                        <c:v>Oct/Nov 1974</c:v>
                      </c:pt>
                      <c:pt idx="5">
                        <c:v>Dec 1974</c:v>
                      </c:pt>
                      <c:pt idx="6">
                        <c:v>Jan/Feb 1975</c:v>
                      </c:pt>
                      <c:pt idx="7">
                        <c:v>Mar/Apr 1975</c:v>
                      </c:pt>
                      <c:pt idx="8">
                        <c:v>May/Jun 1975</c:v>
                      </c:pt>
                      <c:pt idx="9">
                        <c:v>Jul/Aug/Sep 1975</c:v>
                      </c:pt>
                      <c:pt idx="10">
                        <c:v>Oct/Nov 1975</c:v>
                      </c:pt>
                      <c:pt idx="11">
                        <c:v>Dec 1975</c:v>
                      </c:pt>
                      <c:pt idx="12">
                        <c:v>Jan/Feb 1976</c:v>
                      </c:pt>
                      <c:pt idx="13">
                        <c:v>Mar/Apr 1976</c:v>
                      </c:pt>
                      <c:pt idx="14">
                        <c:v>May/Jun 1976</c:v>
                      </c:pt>
                      <c:pt idx="15">
                        <c:v>Jul/Aug/Sep 1976</c:v>
                      </c:pt>
                      <c:pt idx="16">
                        <c:v>Oct/Nov 1976</c:v>
                      </c:pt>
                      <c:pt idx="17">
                        <c:v>Dec 1976</c:v>
                      </c:pt>
                      <c:pt idx="18">
                        <c:v>Jan/Feb 1977</c:v>
                      </c:pt>
                      <c:pt idx="19">
                        <c:v>Mar/Apr 1977</c:v>
                      </c:pt>
                      <c:pt idx="20">
                        <c:v>May/Jun 1977</c:v>
                      </c:pt>
                      <c:pt idx="21">
                        <c:v>Jul/Aug/Sep 1977</c:v>
                      </c:pt>
                      <c:pt idx="22">
                        <c:v>Oct/Nov 1977</c:v>
                      </c:pt>
                      <c:pt idx="23">
                        <c:v>Dec 1977</c:v>
                      </c:pt>
                      <c:pt idx="24">
                        <c:v>Jan/Feb 1978</c:v>
                      </c:pt>
                      <c:pt idx="25">
                        <c:v>Mar/Apr 1978</c:v>
                      </c:pt>
                      <c:pt idx="26">
                        <c:v>May/Jun 1978</c:v>
                      </c:pt>
                      <c:pt idx="27">
                        <c:v>Jul/Aug/Sep 1978</c:v>
                      </c:pt>
                      <c:pt idx="28">
                        <c:v>Oct/Nov 1978</c:v>
                      </c:pt>
                      <c:pt idx="29">
                        <c:v>Dec 1978</c:v>
                      </c:pt>
                      <c:pt idx="30">
                        <c:v>Jan/Feb 1979</c:v>
                      </c:pt>
                      <c:pt idx="31">
                        <c:v>Mar/Apr 1979</c:v>
                      </c:pt>
                      <c:pt idx="32">
                        <c:v>May/Jun 1979</c:v>
                      </c:pt>
                      <c:pt idx="33">
                        <c:v>Jul/Aug/Sep 1979</c:v>
                      </c:pt>
                      <c:pt idx="34">
                        <c:v>Oct/Nov 1979</c:v>
                      </c:pt>
                      <c:pt idx="35">
                        <c:v>Dec 1979</c:v>
                      </c:pt>
                      <c:pt idx="36">
                        <c:v>Jan/Feb 1980</c:v>
                      </c:pt>
                      <c:pt idx="37">
                        <c:v>Mar/Apr 1980</c:v>
                      </c:pt>
                      <c:pt idx="38">
                        <c:v>May/Jun 1980</c:v>
                      </c:pt>
                      <c:pt idx="39">
                        <c:v>Jul/Aug/Sep 1980</c:v>
                      </c:pt>
                      <c:pt idx="40">
                        <c:v>Oct/Nov 1980</c:v>
                      </c:pt>
                      <c:pt idx="41">
                        <c:v>Dec 1980</c:v>
                      </c:pt>
                      <c:pt idx="42">
                        <c:v>Jan/Feb 1981</c:v>
                      </c:pt>
                      <c:pt idx="43">
                        <c:v>Mar/Apr 1981</c:v>
                      </c:pt>
                      <c:pt idx="44">
                        <c:v>May/Jun 1981</c:v>
                      </c:pt>
                      <c:pt idx="45">
                        <c:v>Jul/Aug/Sep 1981</c:v>
                      </c:pt>
                      <c:pt idx="46">
                        <c:v>Oct/Nov 1981</c:v>
                      </c:pt>
                      <c:pt idx="47">
                        <c:v>Dec 1981</c:v>
                      </c:pt>
                      <c:pt idx="48">
                        <c:v>Jan/Feb 1982</c:v>
                      </c:pt>
                      <c:pt idx="49">
                        <c:v>Mar/Apr 1982</c:v>
                      </c:pt>
                      <c:pt idx="50">
                        <c:v>May/Jun 1982</c:v>
                      </c:pt>
                      <c:pt idx="51">
                        <c:v>Jul/Aug/Sep 1982</c:v>
                      </c:pt>
                      <c:pt idx="52">
                        <c:v>Oct/Nov 1982</c:v>
                      </c:pt>
                      <c:pt idx="53">
                        <c:v>Dec 1982</c:v>
                      </c:pt>
                      <c:pt idx="54">
                        <c:v>Jan/Feb 1983</c:v>
                      </c:pt>
                      <c:pt idx="55">
                        <c:v>Mar/Apr 1983</c:v>
                      </c:pt>
                      <c:pt idx="56">
                        <c:v>May/Jun 1983</c:v>
                      </c:pt>
                      <c:pt idx="57">
                        <c:v>Jul/Aug/Sep 1983</c:v>
                      </c:pt>
                      <c:pt idx="58">
                        <c:v>Oct/Nov 1983</c:v>
                      </c:pt>
                      <c:pt idx="59">
                        <c:v>Dec 1983</c:v>
                      </c:pt>
                      <c:pt idx="60">
                        <c:v>Jan/Feb 1984</c:v>
                      </c:pt>
                      <c:pt idx="61">
                        <c:v>Mar/Apr 1984</c:v>
                      </c:pt>
                      <c:pt idx="62">
                        <c:v>May/Jun 1984</c:v>
                      </c:pt>
                      <c:pt idx="63">
                        <c:v>Jul/Aug/Sep 1984</c:v>
                      </c:pt>
                      <c:pt idx="64">
                        <c:v>Oct/Nov 1984</c:v>
                      </c:pt>
                      <c:pt idx="65">
                        <c:v>Dec 1984</c:v>
                      </c:pt>
                      <c:pt idx="66">
                        <c:v>Jan/Feb 1985</c:v>
                      </c:pt>
                      <c:pt idx="67">
                        <c:v>Mar/Apr 1985</c:v>
                      </c:pt>
                      <c:pt idx="68">
                        <c:v>May/Jun 1985</c:v>
                      </c:pt>
                      <c:pt idx="69">
                        <c:v>Jul/Aug/Sep 1985</c:v>
                      </c:pt>
                      <c:pt idx="70">
                        <c:v>Oct/Nov 1985</c:v>
                      </c:pt>
                      <c:pt idx="71">
                        <c:v>Dec 1985</c:v>
                      </c:pt>
                      <c:pt idx="72">
                        <c:v>Jan/Feb 1986</c:v>
                      </c:pt>
                      <c:pt idx="73">
                        <c:v>Mar/Apr 1986</c:v>
                      </c:pt>
                      <c:pt idx="74">
                        <c:v>May/Jun 1986</c:v>
                      </c:pt>
                      <c:pt idx="75">
                        <c:v>Jul/Aug/Sep 1986</c:v>
                      </c:pt>
                      <c:pt idx="76">
                        <c:v>Oct/Nov 1986</c:v>
                      </c:pt>
                      <c:pt idx="77">
                        <c:v>Dec 1986</c:v>
                      </c:pt>
                      <c:pt idx="78">
                        <c:v>Jan/Feb 1987</c:v>
                      </c:pt>
                      <c:pt idx="79">
                        <c:v>Mar/Apr 1987</c:v>
                      </c:pt>
                      <c:pt idx="80">
                        <c:v>May/Jun 1987</c:v>
                      </c:pt>
                      <c:pt idx="81">
                        <c:v>Jul/Aug/Sep 1987</c:v>
                      </c:pt>
                      <c:pt idx="82">
                        <c:v>Oct/Nov 1987</c:v>
                      </c:pt>
                      <c:pt idx="83">
                        <c:v>Dec 1987</c:v>
                      </c:pt>
                      <c:pt idx="84">
                        <c:v>Jan/Feb 1988</c:v>
                      </c:pt>
                      <c:pt idx="85">
                        <c:v>Mar/Apr 1988</c:v>
                      </c:pt>
                      <c:pt idx="86">
                        <c:v>May/Jun 1988</c:v>
                      </c:pt>
                      <c:pt idx="87">
                        <c:v>Jul/Aug/Sep 1988</c:v>
                      </c:pt>
                      <c:pt idx="88">
                        <c:v>Oct/Nov 1988</c:v>
                      </c:pt>
                      <c:pt idx="89">
                        <c:v>Dec 1988</c:v>
                      </c:pt>
                      <c:pt idx="90">
                        <c:v>Jan/Feb 1989</c:v>
                      </c:pt>
                      <c:pt idx="91">
                        <c:v>Mar/Apr 1989</c:v>
                      </c:pt>
                      <c:pt idx="92">
                        <c:v>May/Jun 1989</c:v>
                      </c:pt>
                      <c:pt idx="93">
                        <c:v>Jul/Aug/Sep 1989</c:v>
                      </c:pt>
                      <c:pt idx="94">
                        <c:v>Oct/Nov 1989</c:v>
                      </c:pt>
                      <c:pt idx="95">
                        <c:v>Dec 1989</c:v>
                      </c:pt>
                      <c:pt idx="96">
                        <c:v>Jan/Feb 1990</c:v>
                      </c:pt>
                      <c:pt idx="97">
                        <c:v>Mar/Apr 1990</c:v>
                      </c:pt>
                      <c:pt idx="98">
                        <c:v>May/Jun 1990</c:v>
                      </c:pt>
                      <c:pt idx="99">
                        <c:v>Jul/Aug/Sep 1990</c:v>
                      </c:pt>
                      <c:pt idx="100">
                        <c:v>Oct/Nov 1990</c:v>
                      </c:pt>
                      <c:pt idx="101">
                        <c:v>Dec 1990</c:v>
                      </c:pt>
                      <c:pt idx="102">
                        <c:v>Jan/Feb 1991</c:v>
                      </c:pt>
                      <c:pt idx="103">
                        <c:v>Mar/Apr 1991</c:v>
                      </c:pt>
                      <c:pt idx="104">
                        <c:v>May/Jun 1991</c:v>
                      </c:pt>
                      <c:pt idx="105">
                        <c:v>Jul/Aug/Sep 1991</c:v>
                      </c:pt>
                      <c:pt idx="106">
                        <c:v>Oct/Nov 1991</c:v>
                      </c:pt>
                      <c:pt idx="107">
                        <c:v>Dec 1991</c:v>
                      </c:pt>
                      <c:pt idx="108">
                        <c:v>Jan/Feb 1992</c:v>
                      </c:pt>
                      <c:pt idx="109">
                        <c:v>Mar/Apr 1992</c:v>
                      </c:pt>
                      <c:pt idx="110">
                        <c:v>May/Jun 1992</c:v>
                      </c:pt>
                      <c:pt idx="111">
                        <c:v>Jul/Aug/Sep 1992</c:v>
                      </c:pt>
                      <c:pt idx="112">
                        <c:v>Oct/Nov 1992</c:v>
                      </c:pt>
                      <c:pt idx="113">
                        <c:v>Dec 1992</c:v>
                      </c:pt>
                      <c:pt idx="114">
                        <c:v>Jan/Feb 1993</c:v>
                      </c:pt>
                      <c:pt idx="115">
                        <c:v>Mar/Apr 1993</c:v>
                      </c:pt>
                      <c:pt idx="116">
                        <c:v>May/Jun 1993</c:v>
                      </c:pt>
                      <c:pt idx="117">
                        <c:v>Jul/Aug/Sep 1993</c:v>
                      </c:pt>
                      <c:pt idx="118">
                        <c:v>Oct/Nov 1993</c:v>
                      </c:pt>
                      <c:pt idx="119">
                        <c:v>Dec 1993</c:v>
                      </c:pt>
                      <c:pt idx="120">
                        <c:v>Jan/Feb 1994</c:v>
                      </c:pt>
                      <c:pt idx="121">
                        <c:v>Mar/Apr 1994</c:v>
                      </c:pt>
                      <c:pt idx="122">
                        <c:v>May/Jun 1994</c:v>
                      </c:pt>
                      <c:pt idx="123">
                        <c:v>Jul/Aug/Sep 1994</c:v>
                      </c:pt>
                      <c:pt idx="124">
                        <c:v>Oct/Nov 1994</c:v>
                      </c:pt>
                      <c:pt idx="125">
                        <c:v>Dec 1994</c:v>
                      </c:pt>
                      <c:pt idx="126">
                        <c:v>Jan/Feb 1995</c:v>
                      </c:pt>
                      <c:pt idx="127">
                        <c:v>Mar/Apr 1995</c:v>
                      </c:pt>
                      <c:pt idx="128">
                        <c:v>May/Jun 1995</c:v>
                      </c:pt>
                      <c:pt idx="129">
                        <c:v>Jul/Aug/Sep 1995</c:v>
                      </c:pt>
                      <c:pt idx="130">
                        <c:v>Oct/Nov 1995</c:v>
                      </c:pt>
                      <c:pt idx="131">
                        <c:v>Dec 1995</c:v>
                      </c:pt>
                      <c:pt idx="132">
                        <c:v>Jan/Feb 1996</c:v>
                      </c:pt>
                      <c:pt idx="133">
                        <c:v>Mar/Apr 1996</c:v>
                      </c:pt>
                      <c:pt idx="134">
                        <c:v>May/Jun 1996</c:v>
                      </c:pt>
                      <c:pt idx="135">
                        <c:v>Jul/Aug/Sep 1996</c:v>
                      </c:pt>
                      <c:pt idx="136">
                        <c:v>Oct/Nov 1996</c:v>
                      </c:pt>
                      <c:pt idx="137">
                        <c:v>Dec 1996</c:v>
                      </c:pt>
                      <c:pt idx="138">
                        <c:v>Jan/Feb 1997</c:v>
                      </c:pt>
                      <c:pt idx="139">
                        <c:v>Mar/Apr 1997</c:v>
                      </c:pt>
                      <c:pt idx="140">
                        <c:v>May/Jun 1997</c:v>
                      </c:pt>
                      <c:pt idx="141">
                        <c:v>Jul/Aug/Sep 1997</c:v>
                      </c:pt>
                      <c:pt idx="142">
                        <c:v>Oct/Nov 1997</c:v>
                      </c:pt>
                      <c:pt idx="143">
                        <c:v>Dec 1997</c:v>
                      </c:pt>
                      <c:pt idx="144">
                        <c:v>Jan/Feb 1998</c:v>
                      </c:pt>
                      <c:pt idx="145">
                        <c:v>Mar/Apr 1998</c:v>
                      </c:pt>
                      <c:pt idx="146">
                        <c:v>May/Jun 1998</c:v>
                      </c:pt>
                      <c:pt idx="147">
                        <c:v>Jul/Aug/Sep 1998</c:v>
                      </c:pt>
                      <c:pt idx="148">
                        <c:v>Oct/Nov 1998</c:v>
                      </c:pt>
                      <c:pt idx="149">
                        <c:v>Dec 1998</c:v>
                      </c:pt>
                      <c:pt idx="150">
                        <c:v>Jan/Feb 1999</c:v>
                      </c:pt>
                      <c:pt idx="151">
                        <c:v>Mar/Apr 1999</c:v>
                      </c:pt>
                      <c:pt idx="152">
                        <c:v>May/Jun 1999</c:v>
                      </c:pt>
                      <c:pt idx="153">
                        <c:v>Jul/Aug/Sep 1999</c:v>
                      </c:pt>
                      <c:pt idx="154">
                        <c:v>Oct/Nov 1999</c:v>
                      </c:pt>
                      <c:pt idx="155">
                        <c:v>Dec 1999</c:v>
                      </c:pt>
                      <c:pt idx="156">
                        <c:v>Jan/Feb 2000</c:v>
                      </c:pt>
                      <c:pt idx="157">
                        <c:v>Mar/Apr 2000</c:v>
                      </c:pt>
                      <c:pt idx="158">
                        <c:v>May/Jun 2000</c:v>
                      </c:pt>
                      <c:pt idx="159">
                        <c:v>Jul/Aug/Sep 2000</c:v>
                      </c:pt>
                      <c:pt idx="160">
                        <c:v>Oct/Nov 2000</c:v>
                      </c:pt>
                      <c:pt idx="161">
                        <c:v>Dec 2000</c:v>
                      </c:pt>
                      <c:pt idx="162">
                        <c:v>Jan/Feb 2001</c:v>
                      </c:pt>
                      <c:pt idx="163">
                        <c:v>Mar/Apr 2001</c:v>
                      </c:pt>
                      <c:pt idx="164">
                        <c:v>May/Jun 2001</c:v>
                      </c:pt>
                      <c:pt idx="165">
                        <c:v>Jul/Aug/Sep 2001</c:v>
                      </c:pt>
                      <c:pt idx="166">
                        <c:v>Oct/Nov 2001</c:v>
                      </c:pt>
                      <c:pt idx="167">
                        <c:v>Dec 2001</c:v>
                      </c:pt>
                      <c:pt idx="168">
                        <c:v>Jan/Feb 2002</c:v>
                      </c:pt>
                      <c:pt idx="169">
                        <c:v>Mar/Apr 2002</c:v>
                      </c:pt>
                      <c:pt idx="170">
                        <c:v>May/Jun 2002</c:v>
                      </c:pt>
                      <c:pt idx="171">
                        <c:v>Jul/Aug/Sep 2002</c:v>
                      </c:pt>
                      <c:pt idx="172">
                        <c:v>Oct/Nov 2002</c:v>
                      </c:pt>
                      <c:pt idx="173">
                        <c:v>Dec 2002</c:v>
                      </c:pt>
                      <c:pt idx="174">
                        <c:v>Jan/Feb 2003</c:v>
                      </c:pt>
                      <c:pt idx="175">
                        <c:v>Mar/Apr 2003</c:v>
                      </c:pt>
                      <c:pt idx="176">
                        <c:v>May/Jun 2003</c:v>
                      </c:pt>
                      <c:pt idx="177">
                        <c:v>Jul/Aug/Sep 2003</c:v>
                      </c:pt>
                      <c:pt idx="178">
                        <c:v>Oct/Nov 2003</c:v>
                      </c:pt>
                      <c:pt idx="179">
                        <c:v>Dec 2003</c:v>
                      </c:pt>
                      <c:pt idx="180">
                        <c:v>Jan/Feb 2004</c:v>
                      </c:pt>
                      <c:pt idx="181">
                        <c:v>Mar/Apr 2004</c:v>
                      </c:pt>
                      <c:pt idx="182">
                        <c:v>May/Jun 2004</c:v>
                      </c:pt>
                      <c:pt idx="183">
                        <c:v>Jul/Aug/Sep 2004</c:v>
                      </c:pt>
                      <c:pt idx="184">
                        <c:v>Oct/Nov 2004</c:v>
                      </c:pt>
                      <c:pt idx="185">
                        <c:v>Dec 2004</c:v>
                      </c:pt>
                      <c:pt idx="186">
                        <c:v>Jan/Feb 2005</c:v>
                      </c:pt>
                      <c:pt idx="187">
                        <c:v>Mar/Apr 2005</c:v>
                      </c:pt>
                      <c:pt idx="188">
                        <c:v>May/Jun 2005</c:v>
                      </c:pt>
                      <c:pt idx="189">
                        <c:v>Jul/Aug/Sep 2005</c:v>
                      </c:pt>
                      <c:pt idx="190">
                        <c:v>Oct/Nov 2005</c:v>
                      </c:pt>
                      <c:pt idx="191">
                        <c:v>Dec 2005</c:v>
                      </c:pt>
                      <c:pt idx="192">
                        <c:v>Jan/Feb 2006</c:v>
                      </c:pt>
                      <c:pt idx="193">
                        <c:v>Mar/Apr 2006</c:v>
                      </c:pt>
                      <c:pt idx="194">
                        <c:v>May/Jun 2006</c:v>
                      </c:pt>
                      <c:pt idx="195">
                        <c:v>Jul/Aug/Sep 2006</c:v>
                      </c:pt>
                      <c:pt idx="196">
                        <c:v>Oct/Nov 2006</c:v>
                      </c:pt>
                      <c:pt idx="197">
                        <c:v>Dec 2006</c:v>
                      </c:pt>
                      <c:pt idx="198">
                        <c:v>Jan/Feb 2007</c:v>
                      </c:pt>
                      <c:pt idx="199">
                        <c:v>Mar/Apr 2007</c:v>
                      </c:pt>
                      <c:pt idx="200">
                        <c:v>May/Jun 2007</c:v>
                      </c:pt>
                      <c:pt idx="201">
                        <c:v>Jul/Aug/Sep 2007</c:v>
                      </c:pt>
                      <c:pt idx="202">
                        <c:v>Oct/Nov 2007</c:v>
                      </c:pt>
                      <c:pt idx="203">
                        <c:v>Dec 2007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QNWRGrp!$I$2:$I$205</c15:sqref>
                        </c15:formulaRef>
                      </c:ext>
                    </c:extLst>
                    <c:numCache>
                      <c:formatCode>General</c:formatCode>
                      <c:ptCount val="204"/>
                      <c:pt idx="0">
                        <c:v>1500</c:v>
                      </c:pt>
                      <c:pt idx="1">
                        <c:v>3500</c:v>
                      </c:pt>
                      <c:pt idx="2">
                        <c:v>2000</c:v>
                      </c:pt>
                      <c:pt idx="3">
                        <c:v>3500</c:v>
                      </c:pt>
                      <c:pt idx="4">
                        <c:v>3600</c:v>
                      </c:pt>
                      <c:pt idx="5">
                        <c:v>500</c:v>
                      </c:pt>
                      <c:pt idx="6">
                        <c:v>1500</c:v>
                      </c:pt>
                      <c:pt idx="7">
                        <c:v>3500</c:v>
                      </c:pt>
                      <c:pt idx="8">
                        <c:v>2000</c:v>
                      </c:pt>
                      <c:pt idx="9">
                        <c:v>3500</c:v>
                      </c:pt>
                      <c:pt idx="10">
                        <c:v>3600</c:v>
                      </c:pt>
                      <c:pt idx="11">
                        <c:v>500</c:v>
                      </c:pt>
                      <c:pt idx="12">
                        <c:v>1500</c:v>
                      </c:pt>
                      <c:pt idx="13">
                        <c:v>3500</c:v>
                      </c:pt>
                      <c:pt idx="14">
                        <c:v>2000</c:v>
                      </c:pt>
                      <c:pt idx="15">
                        <c:v>3500</c:v>
                      </c:pt>
                      <c:pt idx="16">
                        <c:v>3600</c:v>
                      </c:pt>
                      <c:pt idx="17">
                        <c:v>500</c:v>
                      </c:pt>
                      <c:pt idx="18">
                        <c:v>1500</c:v>
                      </c:pt>
                      <c:pt idx="19">
                        <c:v>3500</c:v>
                      </c:pt>
                      <c:pt idx="20">
                        <c:v>2000</c:v>
                      </c:pt>
                      <c:pt idx="21">
                        <c:v>3500</c:v>
                      </c:pt>
                      <c:pt idx="22">
                        <c:v>3600</c:v>
                      </c:pt>
                      <c:pt idx="23">
                        <c:v>500</c:v>
                      </c:pt>
                      <c:pt idx="24">
                        <c:v>1500</c:v>
                      </c:pt>
                      <c:pt idx="25">
                        <c:v>3500</c:v>
                      </c:pt>
                      <c:pt idx="26">
                        <c:v>2000</c:v>
                      </c:pt>
                      <c:pt idx="27">
                        <c:v>3500</c:v>
                      </c:pt>
                      <c:pt idx="28">
                        <c:v>3600</c:v>
                      </c:pt>
                      <c:pt idx="29">
                        <c:v>500</c:v>
                      </c:pt>
                      <c:pt idx="30">
                        <c:v>1500</c:v>
                      </c:pt>
                      <c:pt idx="31">
                        <c:v>3500</c:v>
                      </c:pt>
                      <c:pt idx="32">
                        <c:v>2000</c:v>
                      </c:pt>
                      <c:pt idx="33">
                        <c:v>3500</c:v>
                      </c:pt>
                      <c:pt idx="34">
                        <c:v>3600</c:v>
                      </c:pt>
                      <c:pt idx="35">
                        <c:v>500</c:v>
                      </c:pt>
                      <c:pt idx="36">
                        <c:v>1500</c:v>
                      </c:pt>
                      <c:pt idx="37">
                        <c:v>3500</c:v>
                      </c:pt>
                      <c:pt idx="38">
                        <c:v>2000</c:v>
                      </c:pt>
                      <c:pt idx="39">
                        <c:v>3500</c:v>
                      </c:pt>
                      <c:pt idx="40">
                        <c:v>3600</c:v>
                      </c:pt>
                      <c:pt idx="41">
                        <c:v>500</c:v>
                      </c:pt>
                      <c:pt idx="42">
                        <c:v>1500</c:v>
                      </c:pt>
                      <c:pt idx="43">
                        <c:v>3500</c:v>
                      </c:pt>
                      <c:pt idx="44">
                        <c:v>2000</c:v>
                      </c:pt>
                      <c:pt idx="45">
                        <c:v>3500</c:v>
                      </c:pt>
                      <c:pt idx="46">
                        <c:v>3600</c:v>
                      </c:pt>
                      <c:pt idx="47">
                        <c:v>500</c:v>
                      </c:pt>
                      <c:pt idx="48">
                        <c:v>1500</c:v>
                      </c:pt>
                      <c:pt idx="49">
                        <c:v>3500</c:v>
                      </c:pt>
                      <c:pt idx="50">
                        <c:v>2000</c:v>
                      </c:pt>
                      <c:pt idx="51">
                        <c:v>3500</c:v>
                      </c:pt>
                      <c:pt idx="52">
                        <c:v>3600</c:v>
                      </c:pt>
                      <c:pt idx="53">
                        <c:v>500</c:v>
                      </c:pt>
                      <c:pt idx="54">
                        <c:v>1500</c:v>
                      </c:pt>
                      <c:pt idx="55">
                        <c:v>3500</c:v>
                      </c:pt>
                      <c:pt idx="56">
                        <c:v>2000</c:v>
                      </c:pt>
                      <c:pt idx="57">
                        <c:v>3500</c:v>
                      </c:pt>
                      <c:pt idx="58">
                        <c:v>3600</c:v>
                      </c:pt>
                      <c:pt idx="59">
                        <c:v>500</c:v>
                      </c:pt>
                      <c:pt idx="60">
                        <c:v>1500</c:v>
                      </c:pt>
                      <c:pt idx="61">
                        <c:v>3500</c:v>
                      </c:pt>
                      <c:pt idx="62">
                        <c:v>2000</c:v>
                      </c:pt>
                      <c:pt idx="63">
                        <c:v>3500</c:v>
                      </c:pt>
                      <c:pt idx="64">
                        <c:v>3600</c:v>
                      </c:pt>
                      <c:pt idx="65">
                        <c:v>500</c:v>
                      </c:pt>
                      <c:pt idx="66">
                        <c:v>1500</c:v>
                      </c:pt>
                      <c:pt idx="67">
                        <c:v>3500</c:v>
                      </c:pt>
                      <c:pt idx="68">
                        <c:v>2000</c:v>
                      </c:pt>
                      <c:pt idx="69">
                        <c:v>3500</c:v>
                      </c:pt>
                      <c:pt idx="70">
                        <c:v>3600</c:v>
                      </c:pt>
                      <c:pt idx="71">
                        <c:v>500</c:v>
                      </c:pt>
                      <c:pt idx="72">
                        <c:v>1500</c:v>
                      </c:pt>
                      <c:pt idx="73">
                        <c:v>3500</c:v>
                      </c:pt>
                      <c:pt idx="74">
                        <c:v>2000</c:v>
                      </c:pt>
                      <c:pt idx="75">
                        <c:v>3500</c:v>
                      </c:pt>
                      <c:pt idx="76">
                        <c:v>3600</c:v>
                      </c:pt>
                      <c:pt idx="77">
                        <c:v>500</c:v>
                      </c:pt>
                      <c:pt idx="78">
                        <c:v>1500</c:v>
                      </c:pt>
                      <c:pt idx="79">
                        <c:v>3500</c:v>
                      </c:pt>
                      <c:pt idx="80">
                        <c:v>2000</c:v>
                      </c:pt>
                      <c:pt idx="81">
                        <c:v>3500</c:v>
                      </c:pt>
                      <c:pt idx="82">
                        <c:v>3600</c:v>
                      </c:pt>
                      <c:pt idx="83">
                        <c:v>500</c:v>
                      </c:pt>
                      <c:pt idx="84">
                        <c:v>1500</c:v>
                      </c:pt>
                      <c:pt idx="85">
                        <c:v>3500</c:v>
                      </c:pt>
                      <c:pt idx="86">
                        <c:v>2000</c:v>
                      </c:pt>
                      <c:pt idx="87">
                        <c:v>3500</c:v>
                      </c:pt>
                      <c:pt idx="88">
                        <c:v>3600</c:v>
                      </c:pt>
                      <c:pt idx="89">
                        <c:v>500</c:v>
                      </c:pt>
                      <c:pt idx="90">
                        <c:v>1500</c:v>
                      </c:pt>
                      <c:pt idx="91">
                        <c:v>3500</c:v>
                      </c:pt>
                      <c:pt idx="92">
                        <c:v>2000</c:v>
                      </c:pt>
                      <c:pt idx="93">
                        <c:v>3500</c:v>
                      </c:pt>
                      <c:pt idx="94">
                        <c:v>3600</c:v>
                      </c:pt>
                      <c:pt idx="95">
                        <c:v>500</c:v>
                      </c:pt>
                      <c:pt idx="96">
                        <c:v>1500</c:v>
                      </c:pt>
                      <c:pt idx="97">
                        <c:v>3500</c:v>
                      </c:pt>
                      <c:pt idx="98">
                        <c:v>2000</c:v>
                      </c:pt>
                      <c:pt idx="99">
                        <c:v>3500</c:v>
                      </c:pt>
                      <c:pt idx="100">
                        <c:v>3600</c:v>
                      </c:pt>
                      <c:pt idx="101">
                        <c:v>500</c:v>
                      </c:pt>
                      <c:pt idx="102">
                        <c:v>1500</c:v>
                      </c:pt>
                      <c:pt idx="103">
                        <c:v>3500</c:v>
                      </c:pt>
                      <c:pt idx="104">
                        <c:v>2000</c:v>
                      </c:pt>
                      <c:pt idx="105">
                        <c:v>3500</c:v>
                      </c:pt>
                      <c:pt idx="106">
                        <c:v>3600</c:v>
                      </c:pt>
                      <c:pt idx="107">
                        <c:v>500</c:v>
                      </c:pt>
                      <c:pt idx="108">
                        <c:v>1500</c:v>
                      </c:pt>
                      <c:pt idx="109">
                        <c:v>3500</c:v>
                      </c:pt>
                      <c:pt idx="110">
                        <c:v>2000</c:v>
                      </c:pt>
                      <c:pt idx="111">
                        <c:v>3500</c:v>
                      </c:pt>
                      <c:pt idx="112">
                        <c:v>3600</c:v>
                      </c:pt>
                      <c:pt idx="113">
                        <c:v>500</c:v>
                      </c:pt>
                      <c:pt idx="114">
                        <c:v>1500</c:v>
                      </c:pt>
                      <c:pt idx="115">
                        <c:v>3500</c:v>
                      </c:pt>
                      <c:pt idx="116">
                        <c:v>2000</c:v>
                      </c:pt>
                      <c:pt idx="117">
                        <c:v>3500</c:v>
                      </c:pt>
                      <c:pt idx="118">
                        <c:v>3600</c:v>
                      </c:pt>
                      <c:pt idx="119">
                        <c:v>500</c:v>
                      </c:pt>
                      <c:pt idx="120">
                        <c:v>1500</c:v>
                      </c:pt>
                      <c:pt idx="121">
                        <c:v>3500</c:v>
                      </c:pt>
                      <c:pt idx="122">
                        <c:v>2000</c:v>
                      </c:pt>
                      <c:pt idx="123">
                        <c:v>3500</c:v>
                      </c:pt>
                      <c:pt idx="124">
                        <c:v>3600</c:v>
                      </c:pt>
                      <c:pt idx="125">
                        <c:v>500</c:v>
                      </c:pt>
                      <c:pt idx="126">
                        <c:v>1500</c:v>
                      </c:pt>
                      <c:pt idx="127">
                        <c:v>3500</c:v>
                      </c:pt>
                      <c:pt idx="128">
                        <c:v>2000</c:v>
                      </c:pt>
                      <c:pt idx="129">
                        <c:v>3500</c:v>
                      </c:pt>
                      <c:pt idx="130">
                        <c:v>3600</c:v>
                      </c:pt>
                      <c:pt idx="131">
                        <c:v>500</c:v>
                      </c:pt>
                      <c:pt idx="132">
                        <c:v>1500</c:v>
                      </c:pt>
                      <c:pt idx="133">
                        <c:v>3500</c:v>
                      </c:pt>
                      <c:pt idx="134">
                        <c:v>2000</c:v>
                      </c:pt>
                      <c:pt idx="135">
                        <c:v>3500</c:v>
                      </c:pt>
                      <c:pt idx="136">
                        <c:v>3600</c:v>
                      </c:pt>
                      <c:pt idx="137">
                        <c:v>500</c:v>
                      </c:pt>
                      <c:pt idx="138">
                        <c:v>1500</c:v>
                      </c:pt>
                      <c:pt idx="139">
                        <c:v>3500</c:v>
                      </c:pt>
                      <c:pt idx="140">
                        <c:v>2000</c:v>
                      </c:pt>
                      <c:pt idx="141">
                        <c:v>3500</c:v>
                      </c:pt>
                      <c:pt idx="142">
                        <c:v>3600</c:v>
                      </c:pt>
                      <c:pt idx="143">
                        <c:v>500</c:v>
                      </c:pt>
                      <c:pt idx="144">
                        <c:v>1500</c:v>
                      </c:pt>
                      <c:pt idx="145">
                        <c:v>3500</c:v>
                      </c:pt>
                      <c:pt idx="146">
                        <c:v>2000</c:v>
                      </c:pt>
                      <c:pt idx="147">
                        <c:v>3500</c:v>
                      </c:pt>
                      <c:pt idx="148">
                        <c:v>3600</c:v>
                      </c:pt>
                      <c:pt idx="149">
                        <c:v>500</c:v>
                      </c:pt>
                      <c:pt idx="150">
                        <c:v>1500</c:v>
                      </c:pt>
                      <c:pt idx="151">
                        <c:v>3500</c:v>
                      </c:pt>
                      <c:pt idx="152">
                        <c:v>2000</c:v>
                      </c:pt>
                      <c:pt idx="153">
                        <c:v>3500</c:v>
                      </c:pt>
                      <c:pt idx="154">
                        <c:v>3600</c:v>
                      </c:pt>
                      <c:pt idx="155">
                        <c:v>500</c:v>
                      </c:pt>
                      <c:pt idx="156">
                        <c:v>1500</c:v>
                      </c:pt>
                      <c:pt idx="157">
                        <c:v>3500</c:v>
                      </c:pt>
                      <c:pt idx="158">
                        <c:v>2000</c:v>
                      </c:pt>
                      <c:pt idx="159">
                        <c:v>3500</c:v>
                      </c:pt>
                      <c:pt idx="160">
                        <c:v>3600</c:v>
                      </c:pt>
                      <c:pt idx="161">
                        <c:v>500</c:v>
                      </c:pt>
                      <c:pt idx="162">
                        <c:v>1500</c:v>
                      </c:pt>
                      <c:pt idx="163">
                        <c:v>3500</c:v>
                      </c:pt>
                      <c:pt idx="164">
                        <c:v>2000</c:v>
                      </c:pt>
                      <c:pt idx="165">
                        <c:v>3500</c:v>
                      </c:pt>
                      <c:pt idx="166">
                        <c:v>3600</c:v>
                      </c:pt>
                      <c:pt idx="167">
                        <c:v>500</c:v>
                      </c:pt>
                      <c:pt idx="168">
                        <c:v>1500</c:v>
                      </c:pt>
                      <c:pt idx="169">
                        <c:v>3500</c:v>
                      </c:pt>
                      <c:pt idx="170">
                        <c:v>2000</c:v>
                      </c:pt>
                      <c:pt idx="171">
                        <c:v>3500</c:v>
                      </c:pt>
                      <c:pt idx="172">
                        <c:v>3600</c:v>
                      </c:pt>
                      <c:pt idx="173">
                        <c:v>500</c:v>
                      </c:pt>
                      <c:pt idx="174">
                        <c:v>1500</c:v>
                      </c:pt>
                      <c:pt idx="175">
                        <c:v>3500</c:v>
                      </c:pt>
                      <c:pt idx="176">
                        <c:v>2000</c:v>
                      </c:pt>
                      <c:pt idx="177">
                        <c:v>3500</c:v>
                      </c:pt>
                      <c:pt idx="178">
                        <c:v>3600</c:v>
                      </c:pt>
                      <c:pt idx="179">
                        <c:v>500</c:v>
                      </c:pt>
                      <c:pt idx="180">
                        <c:v>1500</c:v>
                      </c:pt>
                      <c:pt idx="181">
                        <c:v>3500</c:v>
                      </c:pt>
                      <c:pt idx="182">
                        <c:v>2000</c:v>
                      </c:pt>
                      <c:pt idx="183">
                        <c:v>3500</c:v>
                      </c:pt>
                      <c:pt idx="184">
                        <c:v>3600</c:v>
                      </c:pt>
                      <c:pt idx="185">
                        <c:v>500</c:v>
                      </c:pt>
                      <c:pt idx="186">
                        <c:v>1500</c:v>
                      </c:pt>
                      <c:pt idx="187">
                        <c:v>3500</c:v>
                      </c:pt>
                      <c:pt idx="188">
                        <c:v>2000</c:v>
                      </c:pt>
                      <c:pt idx="189">
                        <c:v>3500</c:v>
                      </c:pt>
                      <c:pt idx="190">
                        <c:v>3600</c:v>
                      </c:pt>
                      <c:pt idx="191">
                        <c:v>500</c:v>
                      </c:pt>
                      <c:pt idx="192">
                        <c:v>1500</c:v>
                      </c:pt>
                      <c:pt idx="193">
                        <c:v>3500</c:v>
                      </c:pt>
                      <c:pt idx="194">
                        <c:v>2000</c:v>
                      </c:pt>
                      <c:pt idx="195">
                        <c:v>3500</c:v>
                      </c:pt>
                      <c:pt idx="196">
                        <c:v>3600</c:v>
                      </c:pt>
                      <c:pt idx="197">
                        <c:v>500</c:v>
                      </c:pt>
                      <c:pt idx="198">
                        <c:v>1500</c:v>
                      </c:pt>
                      <c:pt idx="199">
                        <c:v>3500</c:v>
                      </c:pt>
                      <c:pt idx="200">
                        <c:v>2000</c:v>
                      </c:pt>
                      <c:pt idx="201">
                        <c:v>3500</c:v>
                      </c:pt>
                      <c:pt idx="202">
                        <c:v>3600</c:v>
                      </c:pt>
                      <c:pt idx="203">
                        <c:v>500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5-32AF-4C83-BFCA-2821A569C210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5"/>
          <c:order val="0"/>
          <c:tx>
            <c:strRef>
              <c:f>QNWRGrp!$H$1</c:f>
              <c:strCache>
                <c:ptCount val="1"/>
                <c:pt idx="0">
                  <c:v>Refuge actual diversions</c:v>
                </c:pt>
              </c:strCache>
            </c:strRef>
          </c:tx>
          <c:spPr>
            <a:ln w="158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QNWRGrp!$H$2:$H$205</c:f>
              <c:numCache>
                <c:formatCode>General</c:formatCode>
                <c:ptCount val="2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1320</c:v>
                </c:pt>
                <c:pt idx="4">
                  <c:v>2430</c:v>
                </c:pt>
                <c:pt idx="5">
                  <c:v>600</c:v>
                </c:pt>
                <c:pt idx="6">
                  <c:v>0</c:v>
                </c:pt>
                <c:pt idx="7">
                  <c:v>630</c:v>
                </c:pt>
                <c:pt idx="8">
                  <c:v>1020</c:v>
                </c:pt>
                <c:pt idx="9">
                  <c:v>3840</c:v>
                </c:pt>
                <c:pt idx="10">
                  <c:v>1040</c:v>
                </c:pt>
                <c:pt idx="11">
                  <c:v>920</c:v>
                </c:pt>
                <c:pt idx="12">
                  <c:v>340</c:v>
                </c:pt>
                <c:pt idx="13">
                  <c:v>180</c:v>
                </c:pt>
                <c:pt idx="14">
                  <c:v>190</c:v>
                </c:pt>
                <c:pt idx="15">
                  <c:v>1270</c:v>
                </c:pt>
                <c:pt idx="16">
                  <c:v>2060</c:v>
                </c:pt>
                <c:pt idx="17">
                  <c:v>70</c:v>
                </c:pt>
                <c:pt idx="18">
                  <c:v>400</c:v>
                </c:pt>
                <c:pt idx="19">
                  <c:v>1140</c:v>
                </c:pt>
                <c:pt idx="20">
                  <c:v>1670</c:v>
                </c:pt>
                <c:pt idx="21">
                  <c:v>1980</c:v>
                </c:pt>
                <c:pt idx="22">
                  <c:v>2780</c:v>
                </c:pt>
                <c:pt idx="23">
                  <c:v>490</c:v>
                </c:pt>
                <c:pt idx="24">
                  <c:v>50</c:v>
                </c:pt>
                <c:pt idx="25">
                  <c:v>360</c:v>
                </c:pt>
                <c:pt idx="26">
                  <c:v>260</c:v>
                </c:pt>
                <c:pt idx="27">
                  <c:v>910</c:v>
                </c:pt>
                <c:pt idx="28">
                  <c:v>1870</c:v>
                </c:pt>
                <c:pt idx="29">
                  <c:v>1610</c:v>
                </c:pt>
                <c:pt idx="30">
                  <c:v>2270</c:v>
                </c:pt>
                <c:pt idx="31">
                  <c:v>0</c:v>
                </c:pt>
                <c:pt idx="32">
                  <c:v>790</c:v>
                </c:pt>
                <c:pt idx="33">
                  <c:v>3150</c:v>
                </c:pt>
                <c:pt idx="34">
                  <c:v>470</c:v>
                </c:pt>
                <c:pt idx="35">
                  <c:v>180</c:v>
                </c:pt>
                <c:pt idx="36">
                  <c:v>270</c:v>
                </c:pt>
                <c:pt idx="37">
                  <c:v>150</c:v>
                </c:pt>
                <c:pt idx="38">
                  <c:v>1160</c:v>
                </c:pt>
                <c:pt idx="39">
                  <c:v>1480</c:v>
                </c:pt>
                <c:pt idx="40">
                  <c:v>20</c:v>
                </c:pt>
                <c:pt idx="41">
                  <c:v>300</c:v>
                </c:pt>
                <c:pt idx="42">
                  <c:v>1480</c:v>
                </c:pt>
                <c:pt idx="43">
                  <c:v>2330</c:v>
                </c:pt>
                <c:pt idx="44">
                  <c:v>1940</c:v>
                </c:pt>
                <c:pt idx="45">
                  <c:v>1780</c:v>
                </c:pt>
                <c:pt idx="46">
                  <c:v>1370</c:v>
                </c:pt>
                <c:pt idx="47">
                  <c:v>470</c:v>
                </c:pt>
                <c:pt idx="48">
                  <c:v>140</c:v>
                </c:pt>
                <c:pt idx="49">
                  <c:v>900</c:v>
                </c:pt>
                <c:pt idx="50">
                  <c:v>980</c:v>
                </c:pt>
                <c:pt idx="51">
                  <c:v>1620</c:v>
                </c:pt>
                <c:pt idx="52">
                  <c:v>240</c:v>
                </c:pt>
                <c:pt idx="53">
                  <c:v>80</c:v>
                </c:pt>
                <c:pt idx="54">
                  <c:v>870</c:v>
                </c:pt>
                <c:pt idx="55">
                  <c:v>70</c:v>
                </c:pt>
                <c:pt idx="56">
                  <c:v>150</c:v>
                </c:pt>
                <c:pt idx="57">
                  <c:v>1080</c:v>
                </c:pt>
                <c:pt idx="58">
                  <c:v>180</c:v>
                </c:pt>
                <c:pt idx="59">
                  <c:v>180</c:v>
                </c:pt>
                <c:pt idx="60">
                  <c:v>610</c:v>
                </c:pt>
                <c:pt idx="61">
                  <c:v>940</c:v>
                </c:pt>
                <c:pt idx="62">
                  <c:v>430</c:v>
                </c:pt>
                <c:pt idx="63">
                  <c:v>150</c:v>
                </c:pt>
                <c:pt idx="64">
                  <c:v>30</c:v>
                </c:pt>
                <c:pt idx="65">
                  <c:v>460</c:v>
                </c:pt>
                <c:pt idx="66">
                  <c:v>1840</c:v>
                </c:pt>
                <c:pt idx="67">
                  <c:v>2830</c:v>
                </c:pt>
                <c:pt idx="68">
                  <c:v>790</c:v>
                </c:pt>
                <c:pt idx="69">
                  <c:v>1040</c:v>
                </c:pt>
                <c:pt idx="70">
                  <c:v>1630</c:v>
                </c:pt>
                <c:pt idx="71">
                  <c:v>510</c:v>
                </c:pt>
                <c:pt idx="72">
                  <c:v>990</c:v>
                </c:pt>
                <c:pt idx="73">
                  <c:v>600</c:v>
                </c:pt>
                <c:pt idx="74">
                  <c:v>670</c:v>
                </c:pt>
                <c:pt idx="75">
                  <c:v>2260</c:v>
                </c:pt>
                <c:pt idx="76">
                  <c:v>2760</c:v>
                </c:pt>
                <c:pt idx="77">
                  <c:v>1120</c:v>
                </c:pt>
                <c:pt idx="78">
                  <c:v>1990</c:v>
                </c:pt>
                <c:pt idx="79">
                  <c:v>300</c:v>
                </c:pt>
                <c:pt idx="80">
                  <c:v>550</c:v>
                </c:pt>
                <c:pt idx="81">
                  <c:v>2120</c:v>
                </c:pt>
                <c:pt idx="82">
                  <c:v>3210</c:v>
                </c:pt>
                <c:pt idx="83">
                  <c:v>2000</c:v>
                </c:pt>
                <c:pt idx="84">
                  <c:v>3560</c:v>
                </c:pt>
                <c:pt idx="85">
                  <c:v>3110</c:v>
                </c:pt>
                <c:pt idx="86">
                  <c:v>490</c:v>
                </c:pt>
                <c:pt idx="87">
                  <c:v>460</c:v>
                </c:pt>
                <c:pt idx="88">
                  <c:v>150</c:v>
                </c:pt>
                <c:pt idx="89">
                  <c:v>260</c:v>
                </c:pt>
                <c:pt idx="90">
                  <c:v>550</c:v>
                </c:pt>
                <c:pt idx="91">
                  <c:v>1000</c:v>
                </c:pt>
                <c:pt idx="92">
                  <c:v>2240</c:v>
                </c:pt>
                <c:pt idx="93">
                  <c:v>310</c:v>
                </c:pt>
                <c:pt idx="94">
                  <c:v>1060</c:v>
                </c:pt>
                <c:pt idx="95">
                  <c:v>440</c:v>
                </c:pt>
                <c:pt idx="96">
                  <c:v>1750</c:v>
                </c:pt>
                <c:pt idx="97">
                  <c:v>2160</c:v>
                </c:pt>
                <c:pt idx="98">
                  <c:v>2110</c:v>
                </c:pt>
                <c:pt idx="99">
                  <c:v>280</c:v>
                </c:pt>
                <c:pt idx="100">
                  <c:v>460</c:v>
                </c:pt>
                <c:pt idx="101">
                  <c:v>0</c:v>
                </c:pt>
                <c:pt idx="102">
                  <c:v>510</c:v>
                </c:pt>
                <c:pt idx="103">
                  <c:v>1040</c:v>
                </c:pt>
                <c:pt idx="104">
                  <c:v>1040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450</c:v>
                </c:pt>
                <c:pt idx="110">
                  <c:v>830</c:v>
                </c:pt>
                <c:pt idx="111">
                  <c:v>2930</c:v>
                </c:pt>
                <c:pt idx="112">
                  <c:v>360</c:v>
                </c:pt>
                <c:pt idx="113">
                  <c:v>850</c:v>
                </c:pt>
                <c:pt idx="114">
                  <c:v>990</c:v>
                </c:pt>
                <c:pt idx="115">
                  <c:v>640</c:v>
                </c:pt>
                <c:pt idx="116">
                  <c:v>2600</c:v>
                </c:pt>
                <c:pt idx="117">
                  <c:v>2590</c:v>
                </c:pt>
                <c:pt idx="118">
                  <c:v>2970</c:v>
                </c:pt>
                <c:pt idx="119">
                  <c:v>1420</c:v>
                </c:pt>
                <c:pt idx="120">
                  <c:v>2000</c:v>
                </c:pt>
                <c:pt idx="121">
                  <c:v>160</c:v>
                </c:pt>
                <c:pt idx="122">
                  <c:v>370</c:v>
                </c:pt>
                <c:pt idx="123">
                  <c:v>690</c:v>
                </c:pt>
                <c:pt idx="124">
                  <c:v>80</c:v>
                </c:pt>
                <c:pt idx="125">
                  <c:v>0</c:v>
                </c:pt>
                <c:pt idx="126">
                  <c:v>900</c:v>
                </c:pt>
                <c:pt idx="127">
                  <c:v>1100</c:v>
                </c:pt>
                <c:pt idx="128">
                  <c:v>1510</c:v>
                </c:pt>
                <c:pt idx="129">
                  <c:v>1140</c:v>
                </c:pt>
                <c:pt idx="130">
                  <c:v>830</c:v>
                </c:pt>
                <c:pt idx="131">
                  <c:v>520</c:v>
                </c:pt>
                <c:pt idx="132">
                  <c:v>1020</c:v>
                </c:pt>
                <c:pt idx="133">
                  <c:v>1200</c:v>
                </c:pt>
                <c:pt idx="134">
                  <c:v>1180</c:v>
                </c:pt>
                <c:pt idx="135">
                  <c:v>2670</c:v>
                </c:pt>
                <c:pt idx="136">
                  <c:v>2790</c:v>
                </c:pt>
                <c:pt idx="137">
                  <c:v>1160</c:v>
                </c:pt>
                <c:pt idx="138">
                  <c:v>2090</c:v>
                </c:pt>
                <c:pt idx="139">
                  <c:v>620</c:v>
                </c:pt>
                <c:pt idx="140">
                  <c:v>730</c:v>
                </c:pt>
                <c:pt idx="141">
                  <c:v>3480</c:v>
                </c:pt>
                <c:pt idx="142">
                  <c:v>1580</c:v>
                </c:pt>
                <c:pt idx="143">
                  <c:v>140</c:v>
                </c:pt>
                <c:pt idx="144">
                  <c:v>0</c:v>
                </c:pt>
                <c:pt idx="145">
                  <c:v>90</c:v>
                </c:pt>
                <c:pt idx="146">
                  <c:v>1110</c:v>
                </c:pt>
                <c:pt idx="147">
                  <c:v>3200</c:v>
                </c:pt>
                <c:pt idx="148">
                  <c:v>1920</c:v>
                </c:pt>
                <c:pt idx="149">
                  <c:v>790</c:v>
                </c:pt>
                <c:pt idx="150">
                  <c:v>850</c:v>
                </c:pt>
                <c:pt idx="151">
                  <c:v>30</c:v>
                </c:pt>
                <c:pt idx="152">
                  <c:v>300</c:v>
                </c:pt>
                <c:pt idx="153">
                  <c:v>1120</c:v>
                </c:pt>
                <c:pt idx="154">
                  <c:v>1190</c:v>
                </c:pt>
                <c:pt idx="155">
                  <c:v>1170</c:v>
                </c:pt>
                <c:pt idx="156">
                  <c:v>1970</c:v>
                </c:pt>
                <c:pt idx="157">
                  <c:v>310</c:v>
                </c:pt>
                <c:pt idx="158">
                  <c:v>450</c:v>
                </c:pt>
                <c:pt idx="159">
                  <c:v>1570</c:v>
                </c:pt>
                <c:pt idx="160">
                  <c:v>820</c:v>
                </c:pt>
                <c:pt idx="161">
                  <c:v>1530</c:v>
                </c:pt>
                <c:pt idx="162">
                  <c:v>2470</c:v>
                </c:pt>
                <c:pt idx="163">
                  <c:v>100</c:v>
                </c:pt>
                <c:pt idx="164">
                  <c:v>1070</c:v>
                </c:pt>
                <c:pt idx="165">
                  <c:v>330</c:v>
                </c:pt>
                <c:pt idx="166">
                  <c:v>420</c:v>
                </c:pt>
                <c:pt idx="167">
                  <c:v>0</c:v>
                </c:pt>
                <c:pt idx="168">
                  <c:v>1990</c:v>
                </c:pt>
                <c:pt idx="169">
                  <c:v>2890</c:v>
                </c:pt>
                <c:pt idx="170">
                  <c:v>2280</c:v>
                </c:pt>
                <c:pt idx="171">
                  <c:v>1050</c:v>
                </c:pt>
                <c:pt idx="172">
                  <c:v>970</c:v>
                </c:pt>
                <c:pt idx="173">
                  <c:v>1150</c:v>
                </c:pt>
                <c:pt idx="174">
                  <c:v>1180</c:v>
                </c:pt>
                <c:pt idx="175">
                  <c:v>320</c:v>
                </c:pt>
                <c:pt idx="176">
                  <c:v>0</c:v>
                </c:pt>
                <c:pt idx="177">
                  <c:v>120</c:v>
                </c:pt>
                <c:pt idx="178">
                  <c:v>40</c:v>
                </c:pt>
                <c:pt idx="179">
                  <c:v>80</c:v>
                </c:pt>
                <c:pt idx="180">
                  <c:v>970</c:v>
                </c:pt>
                <c:pt idx="181">
                  <c:v>2840</c:v>
                </c:pt>
                <c:pt idx="182">
                  <c:v>370</c:v>
                </c:pt>
                <c:pt idx="183">
                  <c:v>4370</c:v>
                </c:pt>
                <c:pt idx="184">
                  <c:v>550</c:v>
                </c:pt>
                <c:pt idx="185">
                  <c:v>580</c:v>
                </c:pt>
                <c:pt idx="186">
                  <c:v>2130</c:v>
                </c:pt>
                <c:pt idx="187">
                  <c:v>130</c:v>
                </c:pt>
                <c:pt idx="188">
                  <c:v>0</c:v>
                </c:pt>
                <c:pt idx="189">
                  <c:v>1660</c:v>
                </c:pt>
                <c:pt idx="190">
                  <c:v>0</c:v>
                </c:pt>
                <c:pt idx="191">
                  <c:v>640</c:v>
                </c:pt>
                <c:pt idx="192">
                  <c:v>1870</c:v>
                </c:pt>
                <c:pt idx="193">
                  <c:v>1240</c:v>
                </c:pt>
                <c:pt idx="194">
                  <c:v>790</c:v>
                </c:pt>
                <c:pt idx="195">
                  <c:v>750</c:v>
                </c:pt>
                <c:pt idx="196">
                  <c:v>220</c:v>
                </c:pt>
                <c:pt idx="197">
                  <c:v>0</c:v>
                </c:pt>
                <c:pt idx="198">
                  <c:v>1690</c:v>
                </c:pt>
                <c:pt idx="199">
                  <c:v>1420</c:v>
                </c:pt>
                <c:pt idx="200">
                  <c:v>130</c:v>
                </c:pt>
                <c:pt idx="201">
                  <c:v>1720</c:v>
                </c:pt>
                <c:pt idx="202">
                  <c:v>1670</c:v>
                </c:pt>
                <c:pt idx="203">
                  <c:v>830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2AF-4C83-BFCA-2821A569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13217648"/>
        <c:axId val="-1313220912"/>
      </c:lineChart>
      <c:catAx>
        <c:axId val="-1313219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 Management Periods (6 per year)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13216016"/>
        <c:crosses val="autoZero"/>
        <c:auto val="0"/>
        <c:lblAlgn val="ctr"/>
        <c:lblOffset val="100"/>
        <c:noMultiLvlLbl val="0"/>
      </c:catAx>
      <c:valAx>
        <c:axId val="-1313216016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gaged flow and pumping impacts in acre feet (log10)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13219280"/>
        <c:crosses val="autoZero"/>
        <c:crossBetween val="between"/>
        <c:majorUnit val="2500"/>
        <c:minorUnit val="500"/>
      </c:valAx>
      <c:valAx>
        <c:axId val="-1313220912"/>
        <c:scaling>
          <c:orientation val="minMax"/>
          <c:max val="20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</a:t>
                </a:r>
                <a:r>
                  <a:rPr lang="en-US" baseline="0"/>
                  <a:t> needs, diversions, and historical impairment in </a:t>
                </a:r>
                <a:r>
                  <a:rPr lang="en-US"/>
                  <a:t>acre feet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13217648"/>
        <c:crosses val="max"/>
        <c:crossBetween val="between"/>
        <c:majorUnit val="2500"/>
      </c:valAx>
      <c:catAx>
        <c:axId val="-131321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13220912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Gaged flow, pumping impacts, Refuge needs and impairmentbased</a:t>
            </a:r>
            <a:endParaRPr lang="en-US" sz="1050" baseline="0"/>
          </a:p>
          <a:p>
            <a:pPr algn="l">
              <a:defRPr/>
            </a:pPr>
            <a:r>
              <a:rPr lang="en-US" sz="1050" baseline="0"/>
              <a:t>on historical GMD5 model results - "Scenario 1" and times when the</a:t>
            </a:r>
          </a:p>
          <a:p>
            <a:pPr algn="l">
              <a:defRPr/>
            </a:pPr>
            <a:r>
              <a:rPr lang="en-US" sz="1050" baseline="0"/>
              <a:t>gaged flow at Zenith plus the groundwater depletions was less than</a:t>
            </a:r>
          </a:p>
          <a:p>
            <a:pPr algn="l">
              <a:defRPr/>
            </a:pPr>
            <a:r>
              <a:rPr lang="en-US" sz="1050" baseline="0"/>
              <a:t>the Refuge's stated water needs 1978 through 1987</a:t>
            </a:r>
            <a:endParaRPr lang="en-US" sz="1050"/>
          </a:p>
        </c:rich>
      </c:tx>
      <c:layout>
        <c:manualLayout>
          <c:xMode val="edge"/>
          <c:yMode val="edge"/>
          <c:x val="0.29688551378300326"/>
          <c:y val="2.7566547936190573E-2"/>
        </c:manualLayout>
      </c:layout>
      <c:overlay val="1"/>
      <c:spPr>
        <a:gradFill>
          <a:gsLst>
            <a:gs pos="0">
              <a:schemeClr val="accent1">
                <a:lumMod val="5000"/>
                <a:lumOff val="95000"/>
                <a:alpha val="82000"/>
              </a:schemeClr>
            </a:gs>
            <a:gs pos="27000">
              <a:schemeClr val="accent1">
                <a:lumMod val="45000"/>
                <a:lumOff val="55000"/>
                <a:alpha val="65000"/>
              </a:schemeClr>
            </a:gs>
            <a:gs pos="53000">
              <a:schemeClr val="accent1">
                <a:lumMod val="45000"/>
                <a:lumOff val="55000"/>
                <a:alpha val="30000"/>
              </a:schemeClr>
            </a:gs>
            <a:gs pos="80000">
              <a:schemeClr val="accent1">
                <a:lumMod val="30000"/>
                <a:lumOff val="70000"/>
                <a:alpha val="16000"/>
              </a:schemeClr>
            </a:gs>
          </a:gsLst>
          <a:lin ang="5400000" scaled="1"/>
        </a:gra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03043446420884E-2"/>
          <c:y val="2.2246590315901583E-2"/>
          <c:w val="0.82732781190520688"/>
          <c:h val="0.7584150872967669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tx2">
                  <a:lumMod val="60000"/>
                  <a:lumOff val="40000"/>
                  <a:alpha val="75000"/>
                </a:schemeClr>
              </a:solidFill>
            </a:ln>
            <a:effectLst/>
          </c:spPr>
          <c:invertIfNegative val="0"/>
          <c:cat>
            <c:strRef>
              <c:f>QNWRGrp!$C$26:$C$85</c:f>
              <c:strCache>
                <c:ptCount val="60"/>
                <c:pt idx="0">
                  <c:v>Jan/Feb 1978</c:v>
                </c:pt>
                <c:pt idx="1">
                  <c:v>Mar/Apr 1978</c:v>
                </c:pt>
                <c:pt idx="2">
                  <c:v>May/Jun 1978</c:v>
                </c:pt>
                <c:pt idx="3">
                  <c:v>Jul/Aug/Sep 1978</c:v>
                </c:pt>
                <c:pt idx="4">
                  <c:v>Oct/Nov 1978</c:v>
                </c:pt>
                <c:pt idx="5">
                  <c:v>Dec 1978</c:v>
                </c:pt>
                <c:pt idx="6">
                  <c:v>Jan/Feb 1979</c:v>
                </c:pt>
                <c:pt idx="7">
                  <c:v>Mar/Apr 1979</c:v>
                </c:pt>
                <c:pt idx="8">
                  <c:v>May/Jun 1979</c:v>
                </c:pt>
                <c:pt idx="9">
                  <c:v>Jul/Aug/Sep 1979</c:v>
                </c:pt>
                <c:pt idx="10">
                  <c:v>Oct/Nov 1979</c:v>
                </c:pt>
                <c:pt idx="11">
                  <c:v>Dec 1979</c:v>
                </c:pt>
                <c:pt idx="12">
                  <c:v>Jan/Feb 1980</c:v>
                </c:pt>
                <c:pt idx="13">
                  <c:v>Mar/Apr 1980</c:v>
                </c:pt>
                <c:pt idx="14">
                  <c:v>May/Jun 1980</c:v>
                </c:pt>
                <c:pt idx="15">
                  <c:v>Jul/Aug/Sep 1980</c:v>
                </c:pt>
                <c:pt idx="16">
                  <c:v>Oct/Nov 1980</c:v>
                </c:pt>
                <c:pt idx="17">
                  <c:v>Dec 1980</c:v>
                </c:pt>
                <c:pt idx="18">
                  <c:v>Jan/Feb 1981</c:v>
                </c:pt>
                <c:pt idx="19">
                  <c:v>Mar/Apr 1981</c:v>
                </c:pt>
                <c:pt idx="20">
                  <c:v>May/Jun 1981</c:v>
                </c:pt>
                <c:pt idx="21">
                  <c:v>Jul/Aug/Sep 1981</c:v>
                </c:pt>
                <c:pt idx="22">
                  <c:v>Oct/Nov 1981</c:v>
                </c:pt>
                <c:pt idx="23">
                  <c:v>Dec 1981</c:v>
                </c:pt>
                <c:pt idx="24">
                  <c:v>Jan/Feb 1982</c:v>
                </c:pt>
                <c:pt idx="25">
                  <c:v>Mar/Apr 1982</c:v>
                </c:pt>
                <c:pt idx="26">
                  <c:v>May/Jun 1982</c:v>
                </c:pt>
                <c:pt idx="27">
                  <c:v>Jul/Aug/Sep 1982</c:v>
                </c:pt>
                <c:pt idx="28">
                  <c:v>Oct/Nov 1982</c:v>
                </c:pt>
                <c:pt idx="29">
                  <c:v>Dec 1982</c:v>
                </c:pt>
                <c:pt idx="30">
                  <c:v>Jan/Feb 1983</c:v>
                </c:pt>
                <c:pt idx="31">
                  <c:v>Mar/Apr 1983</c:v>
                </c:pt>
                <c:pt idx="32">
                  <c:v>May/Jun 1983</c:v>
                </c:pt>
                <c:pt idx="33">
                  <c:v>Jul/Aug/Sep 1983</c:v>
                </c:pt>
                <c:pt idx="34">
                  <c:v>Oct/Nov 1983</c:v>
                </c:pt>
                <c:pt idx="35">
                  <c:v>Dec 1983</c:v>
                </c:pt>
                <c:pt idx="36">
                  <c:v>Jan/Feb 1984</c:v>
                </c:pt>
                <c:pt idx="37">
                  <c:v>Mar/Apr 1984</c:v>
                </c:pt>
                <c:pt idx="38">
                  <c:v>May/Jun 1984</c:v>
                </c:pt>
                <c:pt idx="39">
                  <c:v>Jul/Aug/Sep 1984</c:v>
                </c:pt>
                <c:pt idx="40">
                  <c:v>Oct/Nov 1984</c:v>
                </c:pt>
                <c:pt idx="41">
                  <c:v>Dec 1984</c:v>
                </c:pt>
                <c:pt idx="42">
                  <c:v>Jan/Feb 1985</c:v>
                </c:pt>
                <c:pt idx="43">
                  <c:v>Mar/Apr 1985</c:v>
                </c:pt>
                <c:pt idx="44">
                  <c:v>May/Jun 1985</c:v>
                </c:pt>
                <c:pt idx="45">
                  <c:v>Jul/Aug/Sep 1985</c:v>
                </c:pt>
                <c:pt idx="46">
                  <c:v>Oct/Nov 1985</c:v>
                </c:pt>
                <c:pt idx="47">
                  <c:v>Dec 1985</c:v>
                </c:pt>
                <c:pt idx="48">
                  <c:v>Jan/Feb 1986</c:v>
                </c:pt>
                <c:pt idx="49">
                  <c:v>Mar/Apr 1986</c:v>
                </c:pt>
                <c:pt idx="50">
                  <c:v>May/Jun 1986</c:v>
                </c:pt>
                <c:pt idx="51">
                  <c:v>Jul/Aug/Sep 1986</c:v>
                </c:pt>
                <c:pt idx="52">
                  <c:v>Oct/Nov 1986</c:v>
                </c:pt>
                <c:pt idx="53">
                  <c:v>Dec 1986</c:v>
                </c:pt>
                <c:pt idx="54">
                  <c:v>Jan/Feb 1987</c:v>
                </c:pt>
                <c:pt idx="55">
                  <c:v>Mar/Apr 1987</c:v>
                </c:pt>
                <c:pt idx="56">
                  <c:v>May/Jun 1987</c:v>
                </c:pt>
                <c:pt idx="57">
                  <c:v>Jul/Aug/Sep 1987</c:v>
                </c:pt>
                <c:pt idx="58">
                  <c:v>Oct/Nov 1987</c:v>
                </c:pt>
                <c:pt idx="59">
                  <c:v>Dec 1987</c:v>
                </c:pt>
              </c:strCache>
            </c:strRef>
          </c:cat>
          <c:val>
            <c:numRef>
              <c:f>QNWRGrp!$E$26:$E$85</c:f>
              <c:numCache>
                <c:formatCode>General</c:formatCode>
                <c:ptCount val="60"/>
                <c:pt idx="0">
                  <c:v>6340</c:v>
                </c:pt>
                <c:pt idx="1">
                  <c:v>8770</c:v>
                </c:pt>
                <c:pt idx="2">
                  <c:v>20670</c:v>
                </c:pt>
                <c:pt idx="3">
                  <c:v>3100</c:v>
                </c:pt>
                <c:pt idx="4">
                  <c:v>2410</c:v>
                </c:pt>
                <c:pt idx="5">
                  <c:v>2040</c:v>
                </c:pt>
                <c:pt idx="6">
                  <c:v>4270</c:v>
                </c:pt>
                <c:pt idx="7">
                  <c:v>8050</c:v>
                </c:pt>
                <c:pt idx="8">
                  <c:v>4960</c:v>
                </c:pt>
                <c:pt idx="9">
                  <c:v>3920</c:v>
                </c:pt>
                <c:pt idx="10">
                  <c:v>3040</c:v>
                </c:pt>
                <c:pt idx="11">
                  <c:v>2210</c:v>
                </c:pt>
                <c:pt idx="12">
                  <c:v>5780</c:v>
                </c:pt>
                <c:pt idx="13">
                  <c:v>11630</c:v>
                </c:pt>
                <c:pt idx="14">
                  <c:v>6620</c:v>
                </c:pt>
                <c:pt idx="15">
                  <c:v>1590</c:v>
                </c:pt>
                <c:pt idx="16">
                  <c:v>690</c:v>
                </c:pt>
                <c:pt idx="17">
                  <c:v>1440</c:v>
                </c:pt>
                <c:pt idx="18">
                  <c:v>2540</c:v>
                </c:pt>
                <c:pt idx="19">
                  <c:v>2900</c:v>
                </c:pt>
                <c:pt idx="20">
                  <c:v>5630</c:v>
                </c:pt>
                <c:pt idx="21">
                  <c:v>2100</c:v>
                </c:pt>
                <c:pt idx="22">
                  <c:v>2520</c:v>
                </c:pt>
                <c:pt idx="23">
                  <c:v>1550</c:v>
                </c:pt>
                <c:pt idx="24">
                  <c:v>4190</c:v>
                </c:pt>
                <c:pt idx="25">
                  <c:v>3890</c:v>
                </c:pt>
                <c:pt idx="26">
                  <c:v>4360</c:v>
                </c:pt>
                <c:pt idx="27">
                  <c:v>2000</c:v>
                </c:pt>
                <c:pt idx="28">
                  <c:v>850</c:v>
                </c:pt>
                <c:pt idx="29">
                  <c:v>690</c:v>
                </c:pt>
                <c:pt idx="30">
                  <c:v>2520</c:v>
                </c:pt>
                <c:pt idx="31">
                  <c:v>6270</c:v>
                </c:pt>
                <c:pt idx="32">
                  <c:v>9490</c:v>
                </c:pt>
                <c:pt idx="33">
                  <c:v>1350</c:v>
                </c:pt>
                <c:pt idx="34">
                  <c:v>730</c:v>
                </c:pt>
                <c:pt idx="35">
                  <c:v>520</c:v>
                </c:pt>
                <c:pt idx="36">
                  <c:v>2230</c:v>
                </c:pt>
                <c:pt idx="37">
                  <c:v>8080</c:v>
                </c:pt>
                <c:pt idx="38">
                  <c:v>4140</c:v>
                </c:pt>
                <c:pt idx="39">
                  <c:v>520</c:v>
                </c:pt>
                <c:pt idx="40">
                  <c:v>400</c:v>
                </c:pt>
                <c:pt idx="41">
                  <c:v>970</c:v>
                </c:pt>
                <c:pt idx="42">
                  <c:v>1840</c:v>
                </c:pt>
                <c:pt idx="43">
                  <c:v>3450</c:v>
                </c:pt>
                <c:pt idx="44">
                  <c:v>4250</c:v>
                </c:pt>
                <c:pt idx="45">
                  <c:v>1490</c:v>
                </c:pt>
                <c:pt idx="46">
                  <c:v>4980</c:v>
                </c:pt>
                <c:pt idx="47">
                  <c:v>1590</c:v>
                </c:pt>
                <c:pt idx="48">
                  <c:v>3280</c:v>
                </c:pt>
                <c:pt idx="49">
                  <c:v>2900</c:v>
                </c:pt>
                <c:pt idx="50">
                  <c:v>1990</c:v>
                </c:pt>
                <c:pt idx="51">
                  <c:v>4740</c:v>
                </c:pt>
                <c:pt idx="52">
                  <c:v>2530</c:v>
                </c:pt>
                <c:pt idx="53">
                  <c:v>1440</c:v>
                </c:pt>
                <c:pt idx="54">
                  <c:v>3050</c:v>
                </c:pt>
                <c:pt idx="55">
                  <c:v>20610</c:v>
                </c:pt>
                <c:pt idx="56">
                  <c:v>6180</c:v>
                </c:pt>
                <c:pt idx="57">
                  <c:v>11640</c:v>
                </c:pt>
                <c:pt idx="58">
                  <c:v>3380</c:v>
                </c:pt>
                <c:pt idx="59">
                  <c:v>2500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B-4482-A989-7C629372D691}"/>
            </c:ext>
          </c:extLst>
        </c:ser>
        <c:ser>
          <c:idx val="1"/>
          <c:order val="2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solidFill>
              <a:schemeClr val="tx2"/>
            </a:solidFill>
            <a:ln w="15875">
              <a:solidFill>
                <a:schemeClr val="tx1">
                  <a:alpha val="75000"/>
                </a:schemeClr>
              </a:solidFill>
            </a:ln>
            <a:effectLst/>
          </c:spPr>
          <c:invertIfNegative val="0"/>
          <c:cat>
            <c:strRef>
              <c:f>QNWRGrp!$C$26:$C$85</c:f>
              <c:strCache>
                <c:ptCount val="60"/>
                <c:pt idx="0">
                  <c:v>Jan/Feb 1978</c:v>
                </c:pt>
                <c:pt idx="1">
                  <c:v>Mar/Apr 1978</c:v>
                </c:pt>
                <c:pt idx="2">
                  <c:v>May/Jun 1978</c:v>
                </c:pt>
                <c:pt idx="3">
                  <c:v>Jul/Aug/Sep 1978</c:v>
                </c:pt>
                <c:pt idx="4">
                  <c:v>Oct/Nov 1978</c:v>
                </c:pt>
                <c:pt idx="5">
                  <c:v>Dec 1978</c:v>
                </c:pt>
                <c:pt idx="6">
                  <c:v>Jan/Feb 1979</c:v>
                </c:pt>
                <c:pt idx="7">
                  <c:v>Mar/Apr 1979</c:v>
                </c:pt>
                <c:pt idx="8">
                  <c:v>May/Jun 1979</c:v>
                </c:pt>
                <c:pt idx="9">
                  <c:v>Jul/Aug/Sep 1979</c:v>
                </c:pt>
                <c:pt idx="10">
                  <c:v>Oct/Nov 1979</c:v>
                </c:pt>
                <c:pt idx="11">
                  <c:v>Dec 1979</c:v>
                </c:pt>
                <c:pt idx="12">
                  <c:v>Jan/Feb 1980</c:v>
                </c:pt>
                <c:pt idx="13">
                  <c:v>Mar/Apr 1980</c:v>
                </c:pt>
                <c:pt idx="14">
                  <c:v>May/Jun 1980</c:v>
                </c:pt>
                <c:pt idx="15">
                  <c:v>Jul/Aug/Sep 1980</c:v>
                </c:pt>
                <c:pt idx="16">
                  <c:v>Oct/Nov 1980</c:v>
                </c:pt>
                <c:pt idx="17">
                  <c:v>Dec 1980</c:v>
                </c:pt>
                <c:pt idx="18">
                  <c:v>Jan/Feb 1981</c:v>
                </c:pt>
                <c:pt idx="19">
                  <c:v>Mar/Apr 1981</c:v>
                </c:pt>
                <c:pt idx="20">
                  <c:v>May/Jun 1981</c:v>
                </c:pt>
                <c:pt idx="21">
                  <c:v>Jul/Aug/Sep 1981</c:v>
                </c:pt>
                <c:pt idx="22">
                  <c:v>Oct/Nov 1981</c:v>
                </c:pt>
                <c:pt idx="23">
                  <c:v>Dec 1981</c:v>
                </c:pt>
                <c:pt idx="24">
                  <c:v>Jan/Feb 1982</c:v>
                </c:pt>
                <c:pt idx="25">
                  <c:v>Mar/Apr 1982</c:v>
                </c:pt>
                <c:pt idx="26">
                  <c:v>May/Jun 1982</c:v>
                </c:pt>
                <c:pt idx="27">
                  <c:v>Jul/Aug/Sep 1982</c:v>
                </c:pt>
                <c:pt idx="28">
                  <c:v>Oct/Nov 1982</c:v>
                </c:pt>
                <c:pt idx="29">
                  <c:v>Dec 1982</c:v>
                </c:pt>
                <c:pt idx="30">
                  <c:v>Jan/Feb 1983</c:v>
                </c:pt>
                <c:pt idx="31">
                  <c:v>Mar/Apr 1983</c:v>
                </c:pt>
                <c:pt idx="32">
                  <c:v>May/Jun 1983</c:v>
                </c:pt>
                <c:pt idx="33">
                  <c:v>Jul/Aug/Sep 1983</c:v>
                </c:pt>
                <c:pt idx="34">
                  <c:v>Oct/Nov 1983</c:v>
                </c:pt>
                <c:pt idx="35">
                  <c:v>Dec 1983</c:v>
                </c:pt>
                <c:pt idx="36">
                  <c:v>Jan/Feb 1984</c:v>
                </c:pt>
                <c:pt idx="37">
                  <c:v>Mar/Apr 1984</c:v>
                </c:pt>
                <c:pt idx="38">
                  <c:v>May/Jun 1984</c:v>
                </c:pt>
                <c:pt idx="39">
                  <c:v>Jul/Aug/Sep 1984</c:v>
                </c:pt>
                <c:pt idx="40">
                  <c:v>Oct/Nov 1984</c:v>
                </c:pt>
                <c:pt idx="41">
                  <c:v>Dec 1984</c:v>
                </c:pt>
                <c:pt idx="42">
                  <c:v>Jan/Feb 1985</c:v>
                </c:pt>
                <c:pt idx="43">
                  <c:v>Mar/Apr 1985</c:v>
                </c:pt>
                <c:pt idx="44">
                  <c:v>May/Jun 1985</c:v>
                </c:pt>
                <c:pt idx="45">
                  <c:v>Jul/Aug/Sep 1985</c:v>
                </c:pt>
                <c:pt idx="46">
                  <c:v>Oct/Nov 1985</c:v>
                </c:pt>
                <c:pt idx="47">
                  <c:v>Dec 1985</c:v>
                </c:pt>
                <c:pt idx="48">
                  <c:v>Jan/Feb 1986</c:v>
                </c:pt>
                <c:pt idx="49">
                  <c:v>Mar/Apr 1986</c:v>
                </c:pt>
                <c:pt idx="50">
                  <c:v>May/Jun 1986</c:v>
                </c:pt>
                <c:pt idx="51">
                  <c:v>Jul/Aug/Sep 1986</c:v>
                </c:pt>
                <c:pt idx="52">
                  <c:v>Oct/Nov 1986</c:v>
                </c:pt>
                <c:pt idx="53">
                  <c:v>Dec 1986</c:v>
                </c:pt>
                <c:pt idx="54">
                  <c:v>Jan/Feb 1987</c:v>
                </c:pt>
                <c:pt idx="55">
                  <c:v>Mar/Apr 1987</c:v>
                </c:pt>
                <c:pt idx="56">
                  <c:v>May/Jun 1987</c:v>
                </c:pt>
                <c:pt idx="57">
                  <c:v>Jul/Aug/Sep 1987</c:v>
                </c:pt>
                <c:pt idx="58">
                  <c:v>Oct/Nov 1987</c:v>
                </c:pt>
                <c:pt idx="59">
                  <c:v>Dec 1987</c:v>
                </c:pt>
              </c:strCache>
            </c:strRef>
          </c:cat>
          <c:val>
            <c:numRef>
              <c:f>QNWRGrp!$F$26:$F$85</c:f>
              <c:numCache>
                <c:formatCode>General</c:formatCode>
                <c:ptCount val="60"/>
                <c:pt idx="0">
                  <c:v>3110</c:v>
                </c:pt>
                <c:pt idx="1">
                  <c:v>2750</c:v>
                </c:pt>
                <c:pt idx="2">
                  <c:v>3410</c:v>
                </c:pt>
                <c:pt idx="3">
                  <c:v>5240</c:v>
                </c:pt>
                <c:pt idx="4">
                  <c:v>4540</c:v>
                </c:pt>
                <c:pt idx="5">
                  <c:v>2380</c:v>
                </c:pt>
                <c:pt idx="6">
                  <c:v>4660</c:v>
                </c:pt>
                <c:pt idx="7">
                  <c:v>4370</c:v>
                </c:pt>
                <c:pt idx="8">
                  <c:v>3610</c:v>
                </c:pt>
                <c:pt idx="9">
                  <c:v>5660</c:v>
                </c:pt>
                <c:pt idx="10">
                  <c:v>6370</c:v>
                </c:pt>
                <c:pt idx="11">
                  <c:v>2670</c:v>
                </c:pt>
                <c:pt idx="12">
                  <c:v>5170</c:v>
                </c:pt>
                <c:pt idx="13">
                  <c:v>4860</c:v>
                </c:pt>
                <c:pt idx="14">
                  <c:v>3530</c:v>
                </c:pt>
                <c:pt idx="15">
                  <c:v>3020</c:v>
                </c:pt>
                <c:pt idx="16">
                  <c:v>2150</c:v>
                </c:pt>
                <c:pt idx="17">
                  <c:v>3150</c:v>
                </c:pt>
                <c:pt idx="18">
                  <c:v>4450</c:v>
                </c:pt>
                <c:pt idx="19">
                  <c:v>4330</c:v>
                </c:pt>
                <c:pt idx="20">
                  <c:v>7240</c:v>
                </c:pt>
                <c:pt idx="21">
                  <c:v>9350</c:v>
                </c:pt>
                <c:pt idx="22">
                  <c:v>5820</c:v>
                </c:pt>
                <c:pt idx="23">
                  <c:v>2730</c:v>
                </c:pt>
                <c:pt idx="24">
                  <c:v>5060</c:v>
                </c:pt>
                <c:pt idx="25">
                  <c:v>4280</c:v>
                </c:pt>
                <c:pt idx="26">
                  <c:v>4880</c:v>
                </c:pt>
                <c:pt idx="27">
                  <c:v>6090</c:v>
                </c:pt>
                <c:pt idx="28">
                  <c:v>5050</c:v>
                </c:pt>
                <c:pt idx="29">
                  <c:v>2640</c:v>
                </c:pt>
                <c:pt idx="30">
                  <c:v>5020</c:v>
                </c:pt>
                <c:pt idx="31">
                  <c:v>4940</c:v>
                </c:pt>
                <c:pt idx="32">
                  <c:v>5200</c:v>
                </c:pt>
                <c:pt idx="33">
                  <c:v>2490</c:v>
                </c:pt>
                <c:pt idx="34">
                  <c:v>6410</c:v>
                </c:pt>
                <c:pt idx="35">
                  <c:v>4070</c:v>
                </c:pt>
                <c:pt idx="36">
                  <c:v>6090</c:v>
                </c:pt>
                <c:pt idx="37">
                  <c:v>6990</c:v>
                </c:pt>
                <c:pt idx="38">
                  <c:v>4370</c:v>
                </c:pt>
                <c:pt idx="39">
                  <c:v>830</c:v>
                </c:pt>
                <c:pt idx="40">
                  <c:v>4590</c:v>
                </c:pt>
                <c:pt idx="41">
                  <c:v>4140</c:v>
                </c:pt>
                <c:pt idx="42">
                  <c:v>7560</c:v>
                </c:pt>
                <c:pt idx="43">
                  <c:v>6650</c:v>
                </c:pt>
                <c:pt idx="44">
                  <c:v>5130</c:v>
                </c:pt>
                <c:pt idx="45">
                  <c:v>6060</c:v>
                </c:pt>
                <c:pt idx="46">
                  <c:v>8190</c:v>
                </c:pt>
                <c:pt idx="47">
                  <c:v>3280</c:v>
                </c:pt>
                <c:pt idx="48">
                  <c:v>4900</c:v>
                </c:pt>
                <c:pt idx="49">
                  <c:v>4870</c:v>
                </c:pt>
                <c:pt idx="50">
                  <c:v>4970</c:v>
                </c:pt>
                <c:pt idx="51">
                  <c:v>11700</c:v>
                </c:pt>
                <c:pt idx="52">
                  <c:v>7370</c:v>
                </c:pt>
                <c:pt idx="53">
                  <c:v>3480</c:v>
                </c:pt>
                <c:pt idx="54">
                  <c:v>6700</c:v>
                </c:pt>
                <c:pt idx="55">
                  <c:v>7090</c:v>
                </c:pt>
                <c:pt idx="56">
                  <c:v>6680</c:v>
                </c:pt>
                <c:pt idx="57">
                  <c:v>9380</c:v>
                </c:pt>
                <c:pt idx="58">
                  <c:v>5450</c:v>
                </c:pt>
                <c:pt idx="59">
                  <c:v>2960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2B-4482-A989-7C629372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22824320"/>
        <c:axId val="-1322819968"/>
      </c:barChart>
      <c:barChart>
        <c:barDir val="col"/>
        <c:grouping val="stacked"/>
        <c:varyColors val="0"/>
        <c:ser>
          <c:idx val="0"/>
          <c:order val="3"/>
          <c:tx>
            <c:strRef>
              <c:f>QNWRGrp!$L$1</c:f>
              <c:strCache>
                <c:ptCount val="1"/>
                <c:pt idx="0">
                  <c:v>Refuge needs minus Impairment</c:v>
                </c:pt>
              </c:strCache>
            </c:strRef>
          </c:tx>
          <c:spPr>
            <a:solidFill>
              <a:srgbClr val="9DEE32">
                <a:alpha val="38000"/>
              </a:srgbClr>
            </a:solidFill>
            <a:ln w="15875">
              <a:solidFill>
                <a:srgbClr val="00B050">
                  <a:alpha val="50000"/>
                </a:srgbClr>
              </a:solidFill>
            </a:ln>
            <a:effectLst>
              <a:softEdge rad="0"/>
            </a:effectLst>
            <a:scene3d>
              <a:camera prst="orthographicFront"/>
              <a:lightRig rig="threePt" dir="t"/>
            </a:scene3d>
            <a:sp3d>
              <a:bevelT w="12700" h="50800" prst="coolSlant"/>
              <a:bevelB w="12700"/>
            </a:sp3d>
          </c:spPr>
          <c:invertIfNegative val="0"/>
          <c:cat>
            <c:strRef>
              <c:f>QNWRGrp!$C$26:$C$85</c:f>
              <c:strCache>
                <c:ptCount val="60"/>
                <c:pt idx="0">
                  <c:v>Jan/Feb 1978</c:v>
                </c:pt>
                <c:pt idx="1">
                  <c:v>Mar/Apr 1978</c:v>
                </c:pt>
                <c:pt idx="2">
                  <c:v>May/Jun 1978</c:v>
                </c:pt>
                <c:pt idx="3">
                  <c:v>Jul/Aug/Sep 1978</c:v>
                </c:pt>
                <c:pt idx="4">
                  <c:v>Oct/Nov 1978</c:v>
                </c:pt>
                <c:pt idx="5">
                  <c:v>Dec 1978</c:v>
                </c:pt>
                <c:pt idx="6">
                  <c:v>Jan/Feb 1979</c:v>
                </c:pt>
                <c:pt idx="7">
                  <c:v>Mar/Apr 1979</c:v>
                </c:pt>
                <c:pt idx="8">
                  <c:v>May/Jun 1979</c:v>
                </c:pt>
                <c:pt idx="9">
                  <c:v>Jul/Aug/Sep 1979</c:v>
                </c:pt>
                <c:pt idx="10">
                  <c:v>Oct/Nov 1979</c:v>
                </c:pt>
                <c:pt idx="11">
                  <c:v>Dec 1979</c:v>
                </c:pt>
                <c:pt idx="12">
                  <c:v>Jan/Feb 1980</c:v>
                </c:pt>
                <c:pt idx="13">
                  <c:v>Mar/Apr 1980</c:v>
                </c:pt>
                <c:pt idx="14">
                  <c:v>May/Jun 1980</c:v>
                </c:pt>
                <c:pt idx="15">
                  <c:v>Jul/Aug/Sep 1980</c:v>
                </c:pt>
                <c:pt idx="16">
                  <c:v>Oct/Nov 1980</c:v>
                </c:pt>
                <c:pt idx="17">
                  <c:v>Dec 1980</c:v>
                </c:pt>
                <c:pt idx="18">
                  <c:v>Jan/Feb 1981</c:v>
                </c:pt>
                <c:pt idx="19">
                  <c:v>Mar/Apr 1981</c:v>
                </c:pt>
                <c:pt idx="20">
                  <c:v>May/Jun 1981</c:v>
                </c:pt>
                <c:pt idx="21">
                  <c:v>Jul/Aug/Sep 1981</c:v>
                </c:pt>
                <c:pt idx="22">
                  <c:v>Oct/Nov 1981</c:v>
                </c:pt>
                <c:pt idx="23">
                  <c:v>Dec 1981</c:v>
                </c:pt>
                <c:pt idx="24">
                  <c:v>Jan/Feb 1982</c:v>
                </c:pt>
                <c:pt idx="25">
                  <c:v>Mar/Apr 1982</c:v>
                </c:pt>
                <c:pt idx="26">
                  <c:v>May/Jun 1982</c:v>
                </c:pt>
                <c:pt idx="27">
                  <c:v>Jul/Aug/Sep 1982</c:v>
                </c:pt>
                <c:pt idx="28">
                  <c:v>Oct/Nov 1982</c:v>
                </c:pt>
                <c:pt idx="29">
                  <c:v>Dec 1982</c:v>
                </c:pt>
                <c:pt idx="30">
                  <c:v>Jan/Feb 1983</c:v>
                </c:pt>
                <c:pt idx="31">
                  <c:v>Mar/Apr 1983</c:v>
                </c:pt>
                <c:pt idx="32">
                  <c:v>May/Jun 1983</c:v>
                </c:pt>
                <c:pt idx="33">
                  <c:v>Jul/Aug/Sep 1983</c:v>
                </c:pt>
                <c:pt idx="34">
                  <c:v>Oct/Nov 1983</c:v>
                </c:pt>
                <c:pt idx="35">
                  <c:v>Dec 1983</c:v>
                </c:pt>
                <c:pt idx="36">
                  <c:v>Jan/Feb 1984</c:v>
                </c:pt>
                <c:pt idx="37">
                  <c:v>Mar/Apr 1984</c:v>
                </c:pt>
                <c:pt idx="38">
                  <c:v>May/Jun 1984</c:v>
                </c:pt>
                <c:pt idx="39">
                  <c:v>Jul/Aug/Sep 1984</c:v>
                </c:pt>
                <c:pt idx="40">
                  <c:v>Oct/Nov 1984</c:v>
                </c:pt>
                <c:pt idx="41">
                  <c:v>Dec 1984</c:v>
                </c:pt>
                <c:pt idx="42">
                  <c:v>Jan/Feb 1985</c:v>
                </c:pt>
                <c:pt idx="43">
                  <c:v>Mar/Apr 1985</c:v>
                </c:pt>
                <c:pt idx="44">
                  <c:v>May/Jun 1985</c:v>
                </c:pt>
                <c:pt idx="45">
                  <c:v>Jul/Aug/Sep 1985</c:v>
                </c:pt>
                <c:pt idx="46">
                  <c:v>Oct/Nov 1985</c:v>
                </c:pt>
                <c:pt idx="47">
                  <c:v>Dec 1985</c:v>
                </c:pt>
                <c:pt idx="48">
                  <c:v>Jan/Feb 1986</c:v>
                </c:pt>
                <c:pt idx="49">
                  <c:v>Mar/Apr 1986</c:v>
                </c:pt>
                <c:pt idx="50">
                  <c:v>May/Jun 1986</c:v>
                </c:pt>
                <c:pt idx="51">
                  <c:v>Jul/Aug/Sep 1986</c:v>
                </c:pt>
                <c:pt idx="52">
                  <c:v>Oct/Nov 1986</c:v>
                </c:pt>
                <c:pt idx="53">
                  <c:v>Dec 1986</c:v>
                </c:pt>
                <c:pt idx="54">
                  <c:v>Jan/Feb 1987</c:v>
                </c:pt>
                <c:pt idx="55">
                  <c:v>Mar/Apr 1987</c:v>
                </c:pt>
                <c:pt idx="56">
                  <c:v>May/Jun 1987</c:v>
                </c:pt>
                <c:pt idx="57">
                  <c:v>Jul/Aug/Sep 1987</c:v>
                </c:pt>
                <c:pt idx="58">
                  <c:v>Oct/Nov 1987</c:v>
                </c:pt>
                <c:pt idx="59">
                  <c:v>Dec 1987</c:v>
                </c:pt>
              </c:strCache>
            </c:strRef>
          </c:cat>
          <c:val>
            <c:numRef>
              <c:f>QNWRGrp!$L$26:$L$85</c:f>
              <c:numCache>
                <c:formatCode>General</c:formatCode>
                <c:ptCount val="60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3100</c:v>
                </c:pt>
                <c:pt idx="4">
                  <c:v>2410</c:v>
                </c:pt>
                <c:pt idx="5">
                  <c:v>500</c:v>
                </c:pt>
                <c:pt idx="6">
                  <c:v>1500</c:v>
                </c:pt>
                <c:pt idx="7">
                  <c:v>3500</c:v>
                </c:pt>
                <c:pt idx="8">
                  <c:v>2000</c:v>
                </c:pt>
                <c:pt idx="9">
                  <c:v>3500</c:v>
                </c:pt>
                <c:pt idx="10">
                  <c:v>3040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1590</c:v>
                </c:pt>
                <c:pt idx="16">
                  <c:v>1450</c:v>
                </c:pt>
                <c:pt idx="17">
                  <c:v>500</c:v>
                </c:pt>
                <c:pt idx="18">
                  <c:v>1500</c:v>
                </c:pt>
                <c:pt idx="19">
                  <c:v>2900</c:v>
                </c:pt>
                <c:pt idx="20">
                  <c:v>2000</c:v>
                </c:pt>
                <c:pt idx="21">
                  <c:v>2100</c:v>
                </c:pt>
                <c:pt idx="22">
                  <c:v>2520</c:v>
                </c:pt>
                <c:pt idx="23">
                  <c:v>500</c:v>
                </c:pt>
                <c:pt idx="24">
                  <c:v>1500</c:v>
                </c:pt>
                <c:pt idx="25">
                  <c:v>3500</c:v>
                </c:pt>
                <c:pt idx="26">
                  <c:v>2000</c:v>
                </c:pt>
                <c:pt idx="27">
                  <c:v>2000</c:v>
                </c:pt>
                <c:pt idx="28">
                  <c:v>850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1350</c:v>
                </c:pt>
                <c:pt idx="34">
                  <c:v>730</c:v>
                </c:pt>
                <c:pt idx="35">
                  <c:v>500</c:v>
                </c:pt>
                <c:pt idx="36">
                  <c:v>1500</c:v>
                </c:pt>
                <c:pt idx="37">
                  <c:v>3500</c:v>
                </c:pt>
                <c:pt idx="38">
                  <c:v>2000</c:v>
                </c:pt>
                <c:pt idx="39">
                  <c:v>2670</c:v>
                </c:pt>
                <c:pt idx="40">
                  <c:v>400</c:v>
                </c:pt>
                <c:pt idx="41">
                  <c:v>500</c:v>
                </c:pt>
                <c:pt idx="42">
                  <c:v>1500</c:v>
                </c:pt>
                <c:pt idx="43">
                  <c:v>3450</c:v>
                </c:pt>
                <c:pt idx="44">
                  <c:v>2000</c:v>
                </c:pt>
                <c:pt idx="45">
                  <c:v>1490</c:v>
                </c:pt>
                <c:pt idx="46">
                  <c:v>3600</c:v>
                </c:pt>
                <c:pt idx="47">
                  <c:v>500</c:v>
                </c:pt>
                <c:pt idx="48">
                  <c:v>1500</c:v>
                </c:pt>
                <c:pt idx="49">
                  <c:v>2900</c:v>
                </c:pt>
                <c:pt idx="50">
                  <c:v>1990</c:v>
                </c:pt>
                <c:pt idx="51">
                  <c:v>3500</c:v>
                </c:pt>
                <c:pt idx="52">
                  <c:v>2530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3500</c:v>
                </c:pt>
                <c:pt idx="58">
                  <c:v>3380</c:v>
                </c:pt>
                <c:pt idx="59">
                  <c:v>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2B-4482-A989-7C629372D691}"/>
            </c:ext>
          </c:extLst>
        </c:ser>
        <c:ser>
          <c:idx val="3"/>
          <c:order val="4"/>
          <c:tx>
            <c:strRef>
              <c:f>QNWRGrp!$J$1</c:f>
              <c:strCache>
                <c:ptCount val="1"/>
                <c:pt idx="0">
                  <c:v>Impairment</c:v>
                </c:pt>
              </c:strCache>
            </c:strRef>
          </c:tx>
          <c:spPr>
            <a:solidFill>
              <a:srgbClr val="FF0000"/>
            </a:solidFill>
            <a:ln w="15875">
              <a:solidFill>
                <a:srgbClr val="FF0000"/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"/>
            </a:sp3d>
          </c:spPr>
          <c:invertIfNegative val="0"/>
          <c:cat>
            <c:strRef>
              <c:f>QNWRGrp!$C$26:$C$85</c:f>
              <c:strCache>
                <c:ptCount val="60"/>
                <c:pt idx="0">
                  <c:v>Jan/Feb 1978</c:v>
                </c:pt>
                <c:pt idx="1">
                  <c:v>Mar/Apr 1978</c:v>
                </c:pt>
                <c:pt idx="2">
                  <c:v>May/Jun 1978</c:v>
                </c:pt>
                <c:pt idx="3">
                  <c:v>Jul/Aug/Sep 1978</c:v>
                </c:pt>
                <c:pt idx="4">
                  <c:v>Oct/Nov 1978</c:v>
                </c:pt>
                <c:pt idx="5">
                  <c:v>Dec 1978</c:v>
                </c:pt>
                <c:pt idx="6">
                  <c:v>Jan/Feb 1979</c:v>
                </c:pt>
                <c:pt idx="7">
                  <c:v>Mar/Apr 1979</c:v>
                </c:pt>
                <c:pt idx="8">
                  <c:v>May/Jun 1979</c:v>
                </c:pt>
                <c:pt idx="9">
                  <c:v>Jul/Aug/Sep 1979</c:v>
                </c:pt>
                <c:pt idx="10">
                  <c:v>Oct/Nov 1979</c:v>
                </c:pt>
                <c:pt idx="11">
                  <c:v>Dec 1979</c:v>
                </c:pt>
                <c:pt idx="12">
                  <c:v>Jan/Feb 1980</c:v>
                </c:pt>
                <c:pt idx="13">
                  <c:v>Mar/Apr 1980</c:v>
                </c:pt>
                <c:pt idx="14">
                  <c:v>May/Jun 1980</c:v>
                </c:pt>
                <c:pt idx="15">
                  <c:v>Jul/Aug/Sep 1980</c:v>
                </c:pt>
                <c:pt idx="16">
                  <c:v>Oct/Nov 1980</c:v>
                </c:pt>
                <c:pt idx="17">
                  <c:v>Dec 1980</c:v>
                </c:pt>
                <c:pt idx="18">
                  <c:v>Jan/Feb 1981</c:v>
                </c:pt>
                <c:pt idx="19">
                  <c:v>Mar/Apr 1981</c:v>
                </c:pt>
                <c:pt idx="20">
                  <c:v>May/Jun 1981</c:v>
                </c:pt>
                <c:pt idx="21">
                  <c:v>Jul/Aug/Sep 1981</c:v>
                </c:pt>
                <c:pt idx="22">
                  <c:v>Oct/Nov 1981</c:v>
                </c:pt>
                <c:pt idx="23">
                  <c:v>Dec 1981</c:v>
                </c:pt>
                <c:pt idx="24">
                  <c:v>Jan/Feb 1982</c:v>
                </c:pt>
                <c:pt idx="25">
                  <c:v>Mar/Apr 1982</c:v>
                </c:pt>
                <c:pt idx="26">
                  <c:v>May/Jun 1982</c:v>
                </c:pt>
                <c:pt idx="27">
                  <c:v>Jul/Aug/Sep 1982</c:v>
                </c:pt>
                <c:pt idx="28">
                  <c:v>Oct/Nov 1982</c:v>
                </c:pt>
                <c:pt idx="29">
                  <c:v>Dec 1982</c:v>
                </c:pt>
                <c:pt idx="30">
                  <c:v>Jan/Feb 1983</c:v>
                </c:pt>
                <c:pt idx="31">
                  <c:v>Mar/Apr 1983</c:v>
                </c:pt>
                <c:pt idx="32">
                  <c:v>May/Jun 1983</c:v>
                </c:pt>
                <c:pt idx="33">
                  <c:v>Jul/Aug/Sep 1983</c:v>
                </c:pt>
                <c:pt idx="34">
                  <c:v>Oct/Nov 1983</c:v>
                </c:pt>
                <c:pt idx="35">
                  <c:v>Dec 1983</c:v>
                </c:pt>
                <c:pt idx="36">
                  <c:v>Jan/Feb 1984</c:v>
                </c:pt>
                <c:pt idx="37">
                  <c:v>Mar/Apr 1984</c:v>
                </c:pt>
                <c:pt idx="38">
                  <c:v>May/Jun 1984</c:v>
                </c:pt>
                <c:pt idx="39">
                  <c:v>Jul/Aug/Sep 1984</c:v>
                </c:pt>
                <c:pt idx="40">
                  <c:v>Oct/Nov 1984</c:v>
                </c:pt>
                <c:pt idx="41">
                  <c:v>Dec 1984</c:v>
                </c:pt>
                <c:pt idx="42">
                  <c:v>Jan/Feb 1985</c:v>
                </c:pt>
                <c:pt idx="43">
                  <c:v>Mar/Apr 1985</c:v>
                </c:pt>
                <c:pt idx="44">
                  <c:v>May/Jun 1985</c:v>
                </c:pt>
                <c:pt idx="45">
                  <c:v>Jul/Aug/Sep 1985</c:v>
                </c:pt>
                <c:pt idx="46">
                  <c:v>Oct/Nov 1985</c:v>
                </c:pt>
                <c:pt idx="47">
                  <c:v>Dec 1985</c:v>
                </c:pt>
                <c:pt idx="48">
                  <c:v>Jan/Feb 1986</c:v>
                </c:pt>
                <c:pt idx="49">
                  <c:v>Mar/Apr 1986</c:v>
                </c:pt>
                <c:pt idx="50">
                  <c:v>May/Jun 1986</c:v>
                </c:pt>
                <c:pt idx="51">
                  <c:v>Jul/Aug/Sep 1986</c:v>
                </c:pt>
                <c:pt idx="52">
                  <c:v>Oct/Nov 1986</c:v>
                </c:pt>
                <c:pt idx="53">
                  <c:v>Dec 1986</c:v>
                </c:pt>
                <c:pt idx="54">
                  <c:v>Jan/Feb 1987</c:v>
                </c:pt>
                <c:pt idx="55">
                  <c:v>Mar/Apr 1987</c:v>
                </c:pt>
                <c:pt idx="56">
                  <c:v>May/Jun 1987</c:v>
                </c:pt>
                <c:pt idx="57">
                  <c:v>Jul/Aug/Sep 1987</c:v>
                </c:pt>
                <c:pt idx="58">
                  <c:v>Oct/Nov 1987</c:v>
                </c:pt>
                <c:pt idx="59">
                  <c:v>Dec 1987</c:v>
                </c:pt>
              </c:strCache>
            </c:strRef>
          </c:cat>
          <c:val>
            <c:numRef>
              <c:f>QNWRGrp!$K$26:$K$85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</c:v>
                </c:pt>
                <c:pt idx="4">
                  <c:v>1190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560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1910</c:v>
                </c:pt>
                <c:pt idx="16">
                  <c:v>2150</c:v>
                </c:pt>
                <c:pt idx="17">
                  <c:v>0</c:v>
                </c:pt>
                <c:pt idx="18">
                  <c:v>0</c:v>
                </c:pt>
                <c:pt idx="19">
                  <c:v>600</c:v>
                </c:pt>
                <c:pt idx="20">
                  <c:v>0</c:v>
                </c:pt>
                <c:pt idx="21">
                  <c:v>1400</c:v>
                </c:pt>
                <c:pt idx="22">
                  <c:v>1080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1500</c:v>
                </c:pt>
                <c:pt idx="28">
                  <c:v>2750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2150</c:v>
                </c:pt>
                <c:pt idx="34">
                  <c:v>2870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830</c:v>
                </c:pt>
                <c:pt idx="40">
                  <c:v>3200</c:v>
                </c:pt>
                <c:pt idx="41">
                  <c:v>0</c:v>
                </c:pt>
                <c:pt idx="42">
                  <c:v>0</c:v>
                </c:pt>
                <c:pt idx="43">
                  <c:v>50</c:v>
                </c:pt>
                <c:pt idx="44">
                  <c:v>0</c:v>
                </c:pt>
                <c:pt idx="45">
                  <c:v>2010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600</c:v>
                </c:pt>
                <c:pt idx="50">
                  <c:v>10</c:v>
                </c:pt>
                <c:pt idx="51">
                  <c:v>0</c:v>
                </c:pt>
                <c:pt idx="52">
                  <c:v>1070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220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22B-4482-A989-7C629372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22820512"/>
        <c:axId val="-1322822688"/>
      </c:barChart>
      <c:lineChart>
        <c:grouping val="standard"/>
        <c:varyColors val="0"/>
        <c:ser>
          <c:idx val="5"/>
          <c:order val="0"/>
          <c:tx>
            <c:strRef>
              <c:f>QNWRGrp!$H$1</c:f>
              <c:strCache>
                <c:ptCount val="1"/>
                <c:pt idx="0">
                  <c:v>Refuge actual diversions</c:v>
                </c:pt>
              </c:strCache>
            </c:strRef>
          </c:tx>
          <c:spPr>
            <a:ln w="158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QNWRGrp!$C$26:$C$85</c:f>
              <c:strCache>
                <c:ptCount val="60"/>
                <c:pt idx="0">
                  <c:v>Jan/Feb 1978</c:v>
                </c:pt>
                <c:pt idx="1">
                  <c:v>Mar/Apr 1978</c:v>
                </c:pt>
                <c:pt idx="2">
                  <c:v>May/Jun 1978</c:v>
                </c:pt>
                <c:pt idx="3">
                  <c:v>Jul/Aug/Sep 1978</c:v>
                </c:pt>
                <c:pt idx="4">
                  <c:v>Oct/Nov 1978</c:v>
                </c:pt>
                <c:pt idx="5">
                  <c:v>Dec 1978</c:v>
                </c:pt>
                <c:pt idx="6">
                  <c:v>Jan/Feb 1979</c:v>
                </c:pt>
                <c:pt idx="7">
                  <c:v>Mar/Apr 1979</c:v>
                </c:pt>
                <c:pt idx="8">
                  <c:v>May/Jun 1979</c:v>
                </c:pt>
                <c:pt idx="9">
                  <c:v>Jul/Aug/Sep 1979</c:v>
                </c:pt>
                <c:pt idx="10">
                  <c:v>Oct/Nov 1979</c:v>
                </c:pt>
                <c:pt idx="11">
                  <c:v>Dec 1979</c:v>
                </c:pt>
                <c:pt idx="12">
                  <c:v>Jan/Feb 1980</c:v>
                </c:pt>
                <c:pt idx="13">
                  <c:v>Mar/Apr 1980</c:v>
                </c:pt>
                <c:pt idx="14">
                  <c:v>May/Jun 1980</c:v>
                </c:pt>
                <c:pt idx="15">
                  <c:v>Jul/Aug/Sep 1980</c:v>
                </c:pt>
                <c:pt idx="16">
                  <c:v>Oct/Nov 1980</c:v>
                </c:pt>
                <c:pt idx="17">
                  <c:v>Dec 1980</c:v>
                </c:pt>
                <c:pt idx="18">
                  <c:v>Jan/Feb 1981</c:v>
                </c:pt>
                <c:pt idx="19">
                  <c:v>Mar/Apr 1981</c:v>
                </c:pt>
                <c:pt idx="20">
                  <c:v>May/Jun 1981</c:v>
                </c:pt>
                <c:pt idx="21">
                  <c:v>Jul/Aug/Sep 1981</c:v>
                </c:pt>
                <c:pt idx="22">
                  <c:v>Oct/Nov 1981</c:v>
                </c:pt>
                <c:pt idx="23">
                  <c:v>Dec 1981</c:v>
                </c:pt>
                <c:pt idx="24">
                  <c:v>Jan/Feb 1982</c:v>
                </c:pt>
                <c:pt idx="25">
                  <c:v>Mar/Apr 1982</c:v>
                </c:pt>
                <c:pt idx="26">
                  <c:v>May/Jun 1982</c:v>
                </c:pt>
                <c:pt idx="27">
                  <c:v>Jul/Aug/Sep 1982</c:v>
                </c:pt>
                <c:pt idx="28">
                  <c:v>Oct/Nov 1982</c:v>
                </c:pt>
                <c:pt idx="29">
                  <c:v>Dec 1982</c:v>
                </c:pt>
                <c:pt idx="30">
                  <c:v>Jan/Feb 1983</c:v>
                </c:pt>
                <c:pt idx="31">
                  <c:v>Mar/Apr 1983</c:v>
                </c:pt>
                <c:pt idx="32">
                  <c:v>May/Jun 1983</c:v>
                </c:pt>
                <c:pt idx="33">
                  <c:v>Jul/Aug/Sep 1983</c:v>
                </c:pt>
                <c:pt idx="34">
                  <c:v>Oct/Nov 1983</c:v>
                </c:pt>
                <c:pt idx="35">
                  <c:v>Dec 1983</c:v>
                </c:pt>
                <c:pt idx="36">
                  <c:v>Jan/Feb 1984</c:v>
                </c:pt>
                <c:pt idx="37">
                  <c:v>Mar/Apr 1984</c:v>
                </c:pt>
                <c:pt idx="38">
                  <c:v>May/Jun 1984</c:v>
                </c:pt>
                <c:pt idx="39">
                  <c:v>Jul/Aug/Sep 1984</c:v>
                </c:pt>
                <c:pt idx="40">
                  <c:v>Oct/Nov 1984</c:v>
                </c:pt>
                <c:pt idx="41">
                  <c:v>Dec 1984</c:v>
                </c:pt>
                <c:pt idx="42">
                  <c:v>Jan/Feb 1985</c:v>
                </c:pt>
                <c:pt idx="43">
                  <c:v>Mar/Apr 1985</c:v>
                </c:pt>
                <c:pt idx="44">
                  <c:v>May/Jun 1985</c:v>
                </c:pt>
                <c:pt idx="45">
                  <c:v>Jul/Aug/Sep 1985</c:v>
                </c:pt>
                <c:pt idx="46">
                  <c:v>Oct/Nov 1985</c:v>
                </c:pt>
                <c:pt idx="47">
                  <c:v>Dec 1985</c:v>
                </c:pt>
                <c:pt idx="48">
                  <c:v>Jan/Feb 1986</c:v>
                </c:pt>
                <c:pt idx="49">
                  <c:v>Mar/Apr 1986</c:v>
                </c:pt>
                <c:pt idx="50">
                  <c:v>May/Jun 1986</c:v>
                </c:pt>
                <c:pt idx="51">
                  <c:v>Jul/Aug/Sep 1986</c:v>
                </c:pt>
                <c:pt idx="52">
                  <c:v>Oct/Nov 1986</c:v>
                </c:pt>
                <c:pt idx="53">
                  <c:v>Dec 1986</c:v>
                </c:pt>
                <c:pt idx="54">
                  <c:v>Jan/Feb 1987</c:v>
                </c:pt>
                <c:pt idx="55">
                  <c:v>Mar/Apr 1987</c:v>
                </c:pt>
                <c:pt idx="56">
                  <c:v>May/Jun 1987</c:v>
                </c:pt>
                <c:pt idx="57">
                  <c:v>Jul/Aug/Sep 1987</c:v>
                </c:pt>
                <c:pt idx="58">
                  <c:v>Oct/Nov 1987</c:v>
                </c:pt>
                <c:pt idx="59">
                  <c:v>Dec 1987</c:v>
                </c:pt>
              </c:strCache>
            </c:strRef>
          </c:cat>
          <c:val>
            <c:numRef>
              <c:f>QNWRGrp!$H$26:$H$85</c:f>
              <c:numCache>
                <c:formatCode>General</c:formatCode>
                <c:ptCount val="60"/>
                <c:pt idx="0">
                  <c:v>50</c:v>
                </c:pt>
                <c:pt idx="1">
                  <c:v>360</c:v>
                </c:pt>
                <c:pt idx="2">
                  <c:v>260</c:v>
                </c:pt>
                <c:pt idx="3">
                  <c:v>910</c:v>
                </c:pt>
                <c:pt idx="4">
                  <c:v>1870</c:v>
                </c:pt>
                <c:pt idx="5">
                  <c:v>1610</c:v>
                </c:pt>
                <c:pt idx="6">
                  <c:v>2270</c:v>
                </c:pt>
                <c:pt idx="7">
                  <c:v>0</c:v>
                </c:pt>
                <c:pt idx="8">
                  <c:v>790</c:v>
                </c:pt>
                <c:pt idx="9">
                  <c:v>3150</c:v>
                </c:pt>
                <c:pt idx="10">
                  <c:v>470</c:v>
                </c:pt>
                <c:pt idx="11">
                  <c:v>180</c:v>
                </c:pt>
                <c:pt idx="12">
                  <c:v>270</c:v>
                </c:pt>
                <c:pt idx="13">
                  <c:v>150</c:v>
                </c:pt>
                <c:pt idx="14">
                  <c:v>1160</c:v>
                </c:pt>
                <c:pt idx="15">
                  <c:v>1480</c:v>
                </c:pt>
                <c:pt idx="16">
                  <c:v>20</c:v>
                </c:pt>
                <c:pt idx="17">
                  <c:v>300</c:v>
                </c:pt>
                <c:pt idx="18">
                  <c:v>1480</c:v>
                </c:pt>
                <c:pt idx="19">
                  <c:v>2330</c:v>
                </c:pt>
                <c:pt idx="20">
                  <c:v>1940</c:v>
                </c:pt>
                <c:pt idx="21">
                  <c:v>1780</c:v>
                </c:pt>
                <c:pt idx="22">
                  <c:v>1370</c:v>
                </c:pt>
                <c:pt idx="23">
                  <c:v>470</c:v>
                </c:pt>
                <c:pt idx="24">
                  <c:v>140</c:v>
                </c:pt>
                <c:pt idx="25">
                  <c:v>900</c:v>
                </c:pt>
                <c:pt idx="26">
                  <c:v>980</c:v>
                </c:pt>
                <c:pt idx="27">
                  <c:v>1620</c:v>
                </c:pt>
                <c:pt idx="28">
                  <c:v>240</c:v>
                </c:pt>
                <c:pt idx="29">
                  <c:v>80</c:v>
                </c:pt>
                <c:pt idx="30">
                  <c:v>870</c:v>
                </c:pt>
                <c:pt idx="31">
                  <c:v>70</c:v>
                </c:pt>
                <c:pt idx="32">
                  <c:v>150</c:v>
                </c:pt>
                <c:pt idx="33">
                  <c:v>1080</c:v>
                </c:pt>
                <c:pt idx="34">
                  <c:v>180</c:v>
                </c:pt>
                <c:pt idx="35">
                  <c:v>180</c:v>
                </c:pt>
                <c:pt idx="36">
                  <c:v>610</c:v>
                </c:pt>
                <c:pt idx="37">
                  <c:v>940</c:v>
                </c:pt>
                <c:pt idx="38">
                  <c:v>430</c:v>
                </c:pt>
                <c:pt idx="39">
                  <c:v>150</c:v>
                </c:pt>
                <c:pt idx="40">
                  <c:v>30</c:v>
                </c:pt>
                <c:pt idx="41">
                  <c:v>460</c:v>
                </c:pt>
                <c:pt idx="42">
                  <c:v>1840</c:v>
                </c:pt>
                <c:pt idx="43">
                  <c:v>2830</c:v>
                </c:pt>
                <c:pt idx="44">
                  <c:v>790</c:v>
                </c:pt>
                <c:pt idx="45">
                  <c:v>1040</c:v>
                </c:pt>
                <c:pt idx="46">
                  <c:v>1630</c:v>
                </c:pt>
                <c:pt idx="47">
                  <c:v>510</c:v>
                </c:pt>
                <c:pt idx="48">
                  <c:v>990</c:v>
                </c:pt>
                <c:pt idx="49">
                  <c:v>600</c:v>
                </c:pt>
                <c:pt idx="50">
                  <c:v>670</c:v>
                </c:pt>
                <c:pt idx="51">
                  <c:v>2260</c:v>
                </c:pt>
                <c:pt idx="52">
                  <c:v>2760</c:v>
                </c:pt>
                <c:pt idx="53">
                  <c:v>1120</c:v>
                </c:pt>
                <c:pt idx="54">
                  <c:v>1990</c:v>
                </c:pt>
                <c:pt idx="55">
                  <c:v>300</c:v>
                </c:pt>
                <c:pt idx="56">
                  <c:v>550</c:v>
                </c:pt>
                <c:pt idx="57">
                  <c:v>2120</c:v>
                </c:pt>
                <c:pt idx="58">
                  <c:v>3210</c:v>
                </c:pt>
                <c:pt idx="59">
                  <c:v>2000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22B-4482-A989-7C629372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2820512"/>
        <c:axId val="-1322822688"/>
      </c:lineChart>
      <c:catAx>
        <c:axId val="-13228243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 Management Periods (6 per year)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22819968"/>
        <c:crosses val="autoZero"/>
        <c:auto val="0"/>
        <c:lblAlgn val="ctr"/>
        <c:lblOffset val="100"/>
        <c:tickLblSkip val="1"/>
        <c:noMultiLvlLbl val="0"/>
      </c:catAx>
      <c:valAx>
        <c:axId val="-1322819968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gaged flow and pumping impacts in acre feet (log10)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22824320"/>
        <c:crosses val="autoZero"/>
        <c:crossBetween val="between"/>
        <c:majorUnit val="2500"/>
        <c:minorUnit val="500"/>
      </c:valAx>
      <c:valAx>
        <c:axId val="-1322822688"/>
        <c:scaling>
          <c:orientation val="minMax"/>
          <c:max val="20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</a:t>
                </a:r>
                <a:r>
                  <a:rPr lang="en-US" baseline="0"/>
                  <a:t> needs, diversions, and historical impairment in </a:t>
                </a:r>
                <a:r>
                  <a:rPr lang="en-US"/>
                  <a:t>acre feet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22820512"/>
        <c:crosses val="max"/>
        <c:crossBetween val="between"/>
        <c:majorUnit val="2500"/>
      </c:valAx>
      <c:catAx>
        <c:axId val="-132282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282268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Gaged flow, pumping impacts, Refuge needs and impairmentbased</a:t>
            </a:r>
            <a:endParaRPr lang="en-US" sz="1050" baseline="0"/>
          </a:p>
          <a:p>
            <a:pPr algn="l">
              <a:defRPr/>
            </a:pPr>
            <a:r>
              <a:rPr lang="en-US" sz="1050" baseline="0"/>
              <a:t>on historical GMD5 model results - "Scenario 1" and times when the</a:t>
            </a:r>
          </a:p>
          <a:p>
            <a:pPr algn="l">
              <a:defRPr/>
            </a:pPr>
            <a:r>
              <a:rPr lang="en-US" sz="1050" baseline="0"/>
              <a:t>gaged flow at Zenith plus the groundwater depletions was less than</a:t>
            </a:r>
          </a:p>
          <a:p>
            <a:pPr algn="l">
              <a:defRPr/>
            </a:pPr>
            <a:r>
              <a:rPr lang="en-US" sz="1050" baseline="0"/>
              <a:t>the Refuge's stated water needs 1988 through 1997</a:t>
            </a:r>
            <a:endParaRPr lang="en-US" sz="1050"/>
          </a:p>
        </c:rich>
      </c:tx>
      <c:layout>
        <c:manualLayout>
          <c:xMode val="edge"/>
          <c:yMode val="edge"/>
          <c:x val="0.10779756375512249"/>
          <c:y val="3.3625792922940802E-2"/>
        </c:manualLayout>
      </c:layout>
      <c:overlay val="1"/>
      <c:spPr>
        <a:solidFill>
          <a:schemeClr val="bg1">
            <a:alpha val="9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03043446420884E-2"/>
          <c:y val="2.2246590315901583E-2"/>
          <c:w val="0.82732781190520688"/>
          <c:h val="0.7584150872967669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tx2">
                  <a:lumMod val="60000"/>
                  <a:lumOff val="40000"/>
                  <a:alpha val="75000"/>
                </a:schemeClr>
              </a:solidFill>
            </a:ln>
            <a:effectLst/>
          </c:spPr>
          <c:invertIfNegative val="0"/>
          <c:cat>
            <c:strRef>
              <c:f>QNWRGrp!$C$86:$C$145</c:f>
              <c:strCache>
                <c:ptCount val="60"/>
                <c:pt idx="0">
                  <c:v>Jan/Feb 1988</c:v>
                </c:pt>
                <c:pt idx="1">
                  <c:v>Mar/Apr 1988</c:v>
                </c:pt>
                <c:pt idx="2">
                  <c:v>May/Jun 1988</c:v>
                </c:pt>
                <c:pt idx="3">
                  <c:v>Jul/Aug/Sep 1988</c:v>
                </c:pt>
                <c:pt idx="4">
                  <c:v>Oct/Nov 1988</c:v>
                </c:pt>
                <c:pt idx="5">
                  <c:v>Dec 1988</c:v>
                </c:pt>
                <c:pt idx="6">
                  <c:v>Jan/Feb 1989</c:v>
                </c:pt>
                <c:pt idx="7">
                  <c:v>Mar/Apr 1989</c:v>
                </c:pt>
                <c:pt idx="8">
                  <c:v>May/Jun 1989</c:v>
                </c:pt>
                <c:pt idx="9">
                  <c:v>Jul/Aug/Sep 1989</c:v>
                </c:pt>
                <c:pt idx="10">
                  <c:v>Oct/Nov 1989</c:v>
                </c:pt>
                <c:pt idx="11">
                  <c:v>Dec 1989</c:v>
                </c:pt>
                <c:pt idx="12">
                  <c:v>Jan/Feb 1990</c:v>
                </c:pt>
                <c:pt idx="13">
                  <c:v>Mar/Apr 1990</c:v>
                </c:pt>
                <c:pt idx="14">
                  <c:v>May/Jun 1990</c:v>
                </c:pt>
                <c:pt idx="15">
                  <c:v>Jul/Aug/Sep 1990</c:v>
                </c:pt>
                <c:pt idx="16">
                  <c:v>Oct/Nov 1990</c:v>
                </c:pt>
                <c:pt idx="17">
                  <c:v>Dec 1990</c:v>
                </c:pt>
                <c:pt idx="18">
                  <c:v>Jan/Feb 1991</c:v>
                </c:pt>
                <c:pt idx="19">
                  <c:v>Mar/Apr 1991</c:v>
                </c:pt>
                <c:pt idx="20">
                  <c:v>May/Jun 1991</c:v>
                </c:pt>
                <c:pt idx="21">
                  <c:v>Jul/Aug/Sep 1991</c:v>
                </c:pt>
                <c:pt idx="22">
                  <c:v>Oct/Nov 1991</c:v>
                </c:pt>
                <c:pt idx="23">
                  <c:v>Dec 1991</c:v>
                </c:pt>
                <c:pt idx="24">
                  <c:v>Jan/Feb 1992</c:v>
                </c:pt>
                <c:pt idx="25">
                  <c:v>Mar/Apr 1992</c:v>
                </c:pt>
                <c:pt idx="26">
                  <c:v>May/Jun 1992</c:v>
                </c:pt>
                <c:pt idx="27">
                  <c:v>Jul/Aug/Sep 1992</c:v>
                </c:pt>
                <c:pt idx="28">
                  <c:v>Oct/Nov 1992</c:v>
                </c:pt>
                <c:pt idx="29">
                  <c:v>Dec 1992</c:v>
                </c:pt>
                <c:pt idx="30">
                  <c:v>Jan/Feb 1993</c:v>
                </c:pt>
                <c:pt idx="31">
                  <c:v>Mar/Apr 1993</c:v>
                </c:pt>
                <c:pt idx="32">
                  <c:v>May/Jun 1993</c:v>
                </c:pt>
                <c:pt idx="33">
                  <c:v>Jul/Aug/Sep 1993</c:v>
                </c:pt>
                <c:pt idx="34">
                  <c:v>Oct/Nov 1993</c:v>
                </c:pt>
                <c:pt idx="35">
                  <c:v>Dec 1993</c:v>
                </c:pt>
                <c:pt idx="36">
                  <c:v>Jan/Feb 1994</c:v>
                </c:pt>
                <c:pt idx="37">
                  <c:v>Mar/Apr 1994</c:v>
                </c:pt>
                <c:pt idx="38">
                  <c:v>May/Jun 1994</c:v>
                </c:pt>
                <c:pt idx="39">
                  <c:v>Jul/Aug/Sep 1994</c:v>
                </c:pt>
                <c:pt idx="40">
                  <c:v>Oct/Nov 1994</c:v>
                </c:pt>
                <c:pt idx="41">
                  <c:v>Dec 1994</c:v>
                </c:pt>
                <c:pt idx="42">
                  <c:v>Jan/Feb 1995</c:v>
                </c:pt>
                <c:pt idx="43">
                  <c:v>Mar/Apr 1995</c:v>
                </c:pt>
                <c:pt idx="44">
                  <c:v>May/Jun 1995</c:v>
                </c:pt>
                <c:pt idx="45">
                  <c:v>Jul/Aug/Sep 1995</c:v>
                </c:pt>
                <c:pt idx="46">
                  <c:v>Oct/Nov 1995</c:v>
                </c:pt>
                <c:pt idx="47">
                  <c:v>Dec 1995</c:v>
                </c:pt>
                <c:pt idx="48">
                  <c:v>Jan/Feb 1996</c:v>
                </c:pt>
                <c:pt idx="49">
                  <c:v>Mar/Apr 1996</c:v>
                </c:pt>
                <c:pt idx="50">
                  <c:v>May/Jun 1996</c:v>
                </c:pt>
                <c:pt idx="51">
                  <c:v>Jul/Aug/Sep 1996</c:v>
                </c:pt>
                <c:pt idx="52">
                  <c:v>Oct/Nov 1996</c:v>
                </c:pt>
                <c:pt idx="53">
                  <c:v>Dec 1996</c:v>
                </c:pt>
                <c:pt idx="54">
                  <c:v>Jan/Feb 1997</c:v>
                </c:pt>
                <c:pt idx="55">
                  <c:v>Mar/Apr 1997</c:v>
                </c:pt>
                <c:pt idx="56">
                  <c:v>May/Jun 1997</c:v>
                </c:pt>
                <c:pt idx="57">
                  <c:v>Jul/Aug/Sep 1997</c:v>
                </c:pt>
                <c:pt idx="58">
                  <c:v>Oct/Nov 1997</c:v>
                </c:pt>
                <c:pt idx="59">
                  <c:v>Dec 1997</c:v>
                </c:pt>
              </c:strCache>
            </c:strRef>
          </c:cat>
          <c:val>
            <c:numRef>
              <c:f>QNWRGrp!$E$86:$E$145</c:f>
              <c:numCache>
                <c:formatCode>General</c:formatCode>
                <c:ptCount val="60"/>
                <c:pt idx="0">
                  <c:v>5170</c:v>
                </c:pt>
                <c:pt idx="1">
                  <c:v>6310</c:v>
                </c:pt>
                <c:pt idx="2">
                  <c:v>3420</c:v>
                </c:pt>
                <c:pt idx="3">
                  <c:v>830</c:v>
                </c:pt>
                <c:pt idx="4">
                  <c:v>550</c:v>
                </c:pt>
                <c:pt idx="5">
                  <c:v>480</c:v>
                </c:pt>
                <c:pt idx="6">
                  <c:v>1220</c:v>
                </c:pt>
                <c:pt idx="7">
                  <c:v>1620</c:v>
                </c:pt>
                <c:pt idx="8">
                  <c:v>4850</c:v>
                </c:pt>
                <c:pt idx="9">
                  <c:v>4030</c:v>
                </c:pt>
                <c:pt idx="10">
                  <c:v>1050</c:v>
                </c:pt>
                <c:pt idx="11">
                  <c:v>540</c:v>
                </c:pt>
                <c:pt idx="12">
                  <c:v>2110</c:v>
                </c:pt>
                <c:pt idx="13">
                  <c:v>3810</c:v>
                </c:pt>
                <c:pt idx="14">
                  <c:v>6070</c:v>
                </c:pt>
                <c:pt idx="15">
                  <c:v>750</c:v>
                </c:pt>
                <c:pt idx="16">
                  <c:v>700</c:v>
                </c:pt>
                <c:pt idx="17">
                  <c:v>420</c:v>
                </c:pt>
                <c:pt idx="18">
                  <c:v>1040</c:v>
                </c:pt>
                <c:pt idx="19">
                  <c:v>1360</c:v>
                </c:pt>
                <c:pt idx="20">
                  <c:v>1110</c:v>
                </c:pt>
                <c:pt idx="21">
                  <c:v>150</c:v>
                </c:pt>
                <c:pt idx="22">
                  <c:v>220</c:v>
                </c:pt>
                <c:pt idx="23">
                  <c:v>340</c:v>
                </c:pt>
                <c:pt idx="24">
                  <c:v>770</c:v>
                </c:pt>
                <c:pt idx="25">
                  <c:v>860</c:v>
                </c:pt>
                <c:pt idx="26">
                  <c:v>2540</c:v>
                </c:pt>
                <c:pt idx="27">
                  <c:v>2750</c:v>
                </c:pt>
                <c:pt idx="28">
                  <c:v>940</c:v>
                </c:pt>
                <c:pt idx="29">
                  <c:v>1320</c:v>
                </c:pt>
                <c:pt idx="30">
                  <c:v>5150</c:v>
                </c:pt>
                <c:pt idx="31">
                  <c:v>8180</c:v>
                </c:pt>
                <c:pt idx="32">
                  <c:v>46390</c:v>
                </c:pt>
                <c:pt idx="33">
                  <c:v>72440</c:v>
                </c:pt>
                <c:pt idx="34">
                  <c:v>4200</c:v>
                </c:pt>
                <c:pt idx="35">
                  <c:v>2640</c:v>
                </c:pt>
                <c:pt idx="36">
                  <c:v>4870</c:v>
                </c:pt>
                <c:pt idx="37">
                  <c:v>4740</c:v>
                </c:pt>
                <c:pt idx="38">
                  <c:v>2870</c:v>
                </c:pt>
                <c:pt idx="39">
                  <c:v>750</c:v>
                </c:pt>
                <c:pt idx="40">
                  <c:v>790</c:v>
                </c:pt>
                <c:pt idx="41">
                  <c:v>740</c:v>
                </c:pt>
                <c:pt idx="42">
                  <c:v>1720</c:v>
                </c:pt>
                <c:pt idx="43">
                  <c:v>2390</c:v>
                </c:pt>
                <c:pt idx="44">
                  <c:v>28770</c:v>
                </c:pt>
                <c:pt idx="45">
                  <c:v>6800</c:v>
                </c:pt>
                <c:pt idx="46">
                  <c:v>1260</c:v>
                </c:pt>
                <c:pt idx="47">
                  <c:v>1140</c:v>
                </c:pt>
                <c:pt idx="48">
                  <c:v>2630</c:v>
                </c:pt>
                <c:pt idx="49">
                  <c:v>3490</c:v>
                </c:pt>
                <c:pt idx="50">
                  <c:v>6820</c:v>
                </c:pt>
                <c:pt idx="51">
                  <c:v>8010</c:v>
                </c:pt>
                <c:pt idx="52">
                  <c:v>7920</c:v>
                </c:pt>
                <c:pt idx="53">
                  <c:v>3090</c:v>
                </c:pt>
                <c:pt idx="54">
                  <c:v>6070</c:v>
                </c:pt>
                <c:pt idx="55">
                  <c:v>6920</c:v>
                </c:pt>
                <c:pt idx="56">
                  <c:v>5540</c:v>
                </c:pt>
                <c:pt idx="57">
                  <c:v>8490</c:v>
                </c:pt>
                <c:pt idx="58">
                  <c:v>5540</c:v>
                </c:pt>
                <c:pt idx="59">
                  <c:v>3890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AA-4A97-BFAB-2F598CC11559}"/>
            </c:ext>
          </c:extLst>
        </c:ser>
        <c:ser>
          <c:idx val="1"/>
          <c:order val="2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solidFill>
              <a:schemeClr val="tx2"/>
            </a:solidFill>
            <a:ln w="15875">
              <a:solidFill>
                <a:schemeClr val="tx1">
                  <a:alpha val="75000"/>
                </a:schemeClr>
              </a:solidFill>
            </a:ln>
            <a:effectLst/>
          </c:spPr>
          <c:invertIfNegative val="0"/>
          <c:cat>
            <c:strRef>
              <c:f>QNWRGrp!$C$86:$C$145</c:f>
              <c:strCache>
                <c:ptCount val="60"/>
                <c:pt idx="0">
                  <c:v>Jan/Feb 1988</c:v>
                </c:pt>
                <c:pt idx="1">
                  <c:v>Mar/Apr 1988</c:v>
                </c:pt>
                <c:pt idx="2">
                  <c:v>May/Jun 1988</c:v>
                </c:pt>
                <c:pt idx="3">
                  <c:v>Jul/Aug/Sep 1988</c:v>
                </c:pt>
                <c:pt idx="4">
                  <c:v>Oct/Nov 1988</c:v>
                </c:pt>
                <c:pt idx="5">
                  <c:v>Dec 1988</c:v>
                </c:pt>
                <c:pt idx="6">
                  <c:v>Jan/Feb 1989</c:v>
                </c:pt>
                <c:pt idx="7">
                  <c:v>Mar/Apr 1989</c:v>
                </c:pt>
                <c:pt idx="8">
                  <c:v>May/Jun 1989</c:v>
                </c:pt>
                <c:pt idx="9">
                  <c:v>Jul/Aug/Sep 1989</c:v>
                </c:pt>
                <c:pt idx="10">
                  <c:v>Oct/Nov 1989</c:v>
                </c:pt>
                <c:pt idx="11">
                  <c:v>Dec 1989</c:v>
                </c:pt>
                <c:pt idx="12">
                  <c:v>Jan/Feb 1990</c:v>
                </c:pt>
                <c:pt idx="13">
                  <c:v>Mar/Apr 1990</c:v>
                </c:pt>
                <c:pt idx="14">
                  <c:v>May/Jun 1990</c:v>
                </c:pt>
                <c:pt idx="15">
                  <c:v>Jul/Aug/Sep 1990</c:v>
                </c:pt>
                <c:pt idx="16">
                  <c:v>Oct/Nov 1990</c:v>
                </c:pt>
                <c:pt idx="17">
                  <c:v>Dec 1990</c:v>
                </c:pt>
                <c:pt idx="18">
                  <c:v>Jan/Feb 1991</c:v>
                </c:pt>
                <c:pt idx="19">
                  <c:v>Mar/Apr 1991</c:v>
                </c:pt>
                <c:pt idx="20">
                  <c:v>May/Jun 1991</c:v>
                </c:pt>
                <c:pt idx="21">
                  <c:v>Jul/Aug/Sep 1991</c:v>
                </c:pt>
                <c:pt idx="22">
                  <c:v>Oct/Nov 1991</c:v>
                </c:pt>
                <c:pt idx="23">
                  <c:v>Dec 1991</c:v>
                </c:pt>
                <c:pt idx="24">
                  <c:v>Jan/Feb 1992</c:v>
                </c:pt>
                <c:pt idx="25">
                  <c:v>Mar/Apr 1992</c:v>
                </c:pt>
                <c:pt idx="26">
                  <c:v>May/Jun 1992</c:v>
                </c:pt>
                <c:pt idx="27">
                  <c:v>Jul/Aug/Sep 1992</c:v>
                </c:pt>
                <c:pt idx="28">
                  <c:v>Oct/Nov 1992</c:v>
                </c:pt>
                <c:pt idx="29">
                  <c:v>Dec 1992</c:v>
                </c:pt>
                <c:pt idx="30">
                  <c:v>Jan/Feb 1993</c:v>
                </c:pt>
                <c:pt idx="31">
                  <c:v>Mar/Apr 1993</c:v>
                </c:pt>
                <c:pt idx="32">
                  <c:v>May/Jun 1993</c:v>
                </c:pt>
                <c:pt idx="33">
                  <c:v>Jul/Aug/Sep 1993</c:v>
                </c:pt>
                <c:pt idx="34">
                  <c:v>Oct/Nov 1993</c:v>
                </c:pt>
                <c:pt idx="35">
                  <c:v>Dec 1993</c:v>
                </c:pt>
                <c:pt idx="36">
                  <c:v>Jan/Feb 1994</c:v>
                </c:pt>
                <c:pt idx="37">
                  <c:v>Mar/Apr 1994</c:v>
                </c:pt>
                <c:pt idx="38">
                  <c:v>May/Jun 1994</c:v>
                </c:pt>
                <c:pt idx="39">
                  <c:v>Jul/Aug/Sep 1994</c:v>
                </c:pt>
                <c:pt idx="40">
                  <c:v>Oct/Nov 1994</c:v>
                </c:pt>
                <c:pt idx="41">
                  <c:v>Dec 1994</c:v>
                </c:pt>
                <c:pt idx="42">
                  <c:v>Jan/Feb 1995</c:v>
                </c:pt>
                <c:pt idx="43">
                  <c:v>Mar/Apr 1995</c:v>
                </c:pt>
                <c:pt idx="44">
                  <c:v>May/Jun 1995</c:v>
                </c:pt>
                <c:pt idx="45">
                  <c:v>Jul/Aug/Sep 1995</c:v>
                </c:pt>
                <c:pt idx="46">
                  <c:v>Oct/Nov 1995</c:v>
                </c:pt>
                <c:pt idx="47">
                  <c:v>Dec 1995</c:v>
                </c:pt>
                <c:pt idx="48">
                  <c:v>Jan/Feb 1996</c:v>
                </c:pt>
                <c:pt idx="49">
                  <c:v>Mar/Apr 1996</c:v>
                </c:pt>
                <c:pt idx="50">
                  <c:v>May/Jun 1996</c:v>
                </c:pt>
                <c:pt idx="51">
                  <c:v>Jul/Aug/Sep 1996</c:v>
                </c:pt>
                <c:pt idx="52">
                  <c:v>Oct/Nov 1996</c:v>
                </c:pt>
                <c:pt idx="53">
                  <c:v>Dec 1996</c:v>
                </c:pt>
                <c:pt idx="54">
                  <c:v>Jan/Feb 1997</c:v>
                </c:pt>
                <c:pt idx="55">
                  <c:v>Mar/Apr 1997</c:v>
                </c:pt>
                <c:pt idx="56">
                  <c:v>May/Jun 1997</c:v>
                </c:pt>
                <c:pt idx="57">
                  <c:v>Jul/Aug/Sep 1997</c:v>
                </c:pt>
                <c:pt idx="58">
                  <c:v>Oct/Nov 1997</c:v>
                </c:pt>
                <c:pt idx="59">
                  <c:v>Dec 1997</c:v>
                </c:pt>
              </c:strCache>
            </c:strRef>
          </c:cat>
          <c:val>
            <c:numRef>
              <c:f>QNWRGrp!$F$86:$F$145</c:f>
              <c:numCache>
                <c:formatCode>General</c:formatCode>
                <c:ptCount val="60"/>
                <c:pt idx="0">
                  <c:v>6060</c:v>
                </c:pt>
                <c:pt idx="1">
                  <c:v>5400</c:v>
                </c:pt>
                <c:pt idx="2">
                  <c:v>2840</c:v>
                </c:pt>
                <c:pt idx="3">
                  <c:v>1960</c:v>
                </c:pt>
                <c:pt idx="4">
                  <c:v>1560</c:v>
                </c:pt>
                <c:pt idx="5">
                  <c:v>1440</c:v>
                </c:pt>
                <c:pt idx="6">
                  <c:v>4040</c:v>
                </c:pt>
                <c:pt idx="7">
                  <c:v>2720</c:v>
                </c:pt>
                <c:pt idx="8">
                  <c:v>10680</c:v>
                </c:pt>
                <c:pt idx="9">
                  <c:v>12360</c:v>
                </c:pt>
                <c:pt idx="10">
                  <c:v>5410</c:v>
                </c:pt>
                <c:pt idx="11">
                  <c:v>3040</c:v>
                </c:pt>
                <c:pt idx="12">
                  <c:v>7040</c:v>
                </c:pt>
                <c:pt idx="13">
                  <c:v>6240</c:v>
                </c:pt>
                <c:pt idx="14">
                  <c:v>5790</c:v>
                </c:pt>
                <c:pt idx="15">
                  <c:v>4800</c:v>
                </c:pt>
                <c:pt idx="16">
                  <c:v>4200</c:v>
                </c:pt>
                <c:pt idx="17">
                  <c:v>2540</c:v>
                </c:pt>
                <c:pt idx="18">
                  <c:v>4720</c:v>
                </c:pt>
                <c:pt idx="19">
                  <c:v>5710</c:v>
                </c:pt>
                <c:pt idx="20">
                  <c:v>3430</c:v>
                </c:pt>
                <c:pt idx="21">
                  <c:v>2470</c:v>
                </c:pt>
                <c:pt idx="22">
                  <c:v>2460</c:v>
                </c:pt>
                <c:pt idx="23">
                  <c:v>2940</c:v>
                </c:pt>
                <c:pt idx="24">
                  <c:v>4340</c:v>
                </c:pt>
                <c:pt idx="25">
                  <c:v>2690</c:v>
                </c:pt>
                <c:pt idx="26">
                  <c:v>11120</c:v>
                </c:pt>
                <c:pt idx="27">
                  <c:v>15610</c:v>
                </c:pt>
                <c:pt idx="28">
                  <c:v>8690</c:v>
                </c:pt>
                <c:pt idx="29">
                  <c:v>4280</c:v>
                </c:pt>
                <c:pt idx="30">
                  <c:v>8180</c:v>
                </c:pt>
                <c:pt idx="31">
                  <c:v>7500</c:v>
                </c:pt>
                <c:pt idx="32">
                  <c:v>7930</c:v>
                </c:pt>
                <c:pt idx="33">
                  <c:v>13840</c:v>
                </c:pt>
                <c:pt idx="34">
                  <c:v>7900</c:v>
                </c:pt>
                <c:pt idx="35">
                  <c:v>3800</c:v>
                </c:pt>
                <c:pt idx="36">
                  <c:v>7560</c:v>
                </c:pt>
                <c:pt idx="37">
                  <c:v>6740</c:v>
                </c:pt>
                <c:pt idx="38">
                  <c:v>3950</c:v>
                </c:pt>
                <c:pt idx="39">
                  <c:v>6370</c:v>
                </c:pt>
                <c:pt idx="40">
                  <c:v>7020</c:v>
                </c:pt>
                <c:pt idx="41">
                  <c:v>3780</c:v>
                </c:pt>
                <c:pt idx="42">
                  <c:v>7310</c:v>
                </c:pt>
                <c:pt idx="43">
                  <c:v>7820</c:v>
                </c:pt>
                <c:pt idx="44">
                  <c:v>10780</c:v>
                </c:pt>
                <c:pt idx="45">
                  <c:v>11990</c:v>
                </c:pt>
                <c:pt idx="46">
                  <c:v>6180</c:v>
                </c:pt>
                <c:pt idx="47">
                  <c:v>3940</c:v>
                </c:pt>
                <c:pt idx="48">
                  <c:v>7150</c:v>
                </c:pt>
                <c:pt idx="49">
                  <c:v>6450</c:v>
                </c:pt>
                <c:pt idx="50">
                  <c:v>8070</c:v>
                </c:pt>
                <c:pt idx="51">
                  <c:v>13710</c:v>
                </c:pt>
                <c:pt idx="52">
                  <c:v>8670</c:v>
                </c:pt>
                <c:pt idx="53">
                  <c:v>3940</c:v>
                </c:pt>
                <c:pt idx="54">
                  <c:v>7530</c:v>
                </c:pt>
                <c:pt idx="55">
                  <c:v>6880</c:v>
                </c:pt>
                <c:pt idx="56">
                  <c:v>7200</c:v>
                </c:pt>
                <c:pt idx="57">
                  <c:v>12640</c:v>
                </c:pt>
                <c:pt idx="58">
                  <c:v>8100</c:v>
                </c:pt>
                <c:pt idx="59">
                  <c:v>3890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AA-4A97-BFAB-2F598CC1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22827040"/>
        <c:axId val="-1322825952"/>
      </c:barChart>
      <c:barChart>
        <c:barDir val="col"/>
        <c:grouping val="stacked"/>
        <c:varyColors val="0"/>
        <c:ser>
          <c:idx val="0"/>
          <c:order val="3"/>
          <c:tx>
            <c:strRef>
              <c:f>QNWRGrp!$L$1</c:f>
              <c:strCache>
                <c:ptCount val="1"/>
                <c:pt idx="0">
                  <c:v>Refuge needs minus Impairment</c:v>
                </c:pt>
              </c:strCache>
            </c:strRef>
          </c:tx>
          <c:spPr>
            <a:solidFill>
              <a:srgbClr val="9DEE32">
                <a:alpha val="38000"/>
              </a:srgbClr>
            </a:solidFill>
            <a:ln w="15875">
              <a:solidFill>
                <a:srgbClr val="00B050">
                  <a:alpha val="50000"/>
                </a:srgbClr>
              </a:solidFill>
            </a:ln>
            <a:effectLst>
              <a:softEdge rad="0"/>
            </a:effectLst>
            <a:scene3d>
              <a:camera prst="orthographicFront"/>
              <a:lightRig rig="threePt" dir="t"/>
            </a:scene3d>
            <a:sp3d>
              <a:bevelT w="12700" h="50800" prst="coolSlant"/>
              <a:bevelB w="12700"/>
            </a:sp3d>
          </c:spPr>
          <c:invertIfNegative val="0"/>
          <c:cat>
            <c:strRef>
              <c:f>QNWRGrp!$C$86:$C$145</c:f>
              <c:strCache>
                <c:ptCount val="60"/>
                <c:pt idx="0">
                  <c:v>Jan/Feb 1988</c:v>
                </c:pt>
                <c:pt idx="1">
                  <c:v>Mar/Apr 1988</c:v>
                </c:pt>
                <c:pt idx="2">
                  <c:v>May/Jun 1988</c:v>
                </c:pt>
                <c:pt idx="3">
                  <c:v>Jul/Aug/Sep 1988</c:v>
                </c:pt>
                <c:pt idx="4">
                  <c:v>Oct/Nov 1988</c:v>
                </c:pt>
                <c:pt idx="5">
                  <c:v>Dec 1988</c:v>
                </c:pt>
                <c:pt idx="6">
                  <c:v>Jan/Feb 1989</c:v>
                </c:pt>
                <c:pt idx="7">
                  <c:v>Mar/Apr 1989</c:v>
                </c:pt>
                <c:pt idx="8">
                  <c:v>May/Jun 1989</c:v>
                </c:pt>
                <c:pt idx="9">
                  <c:v>Jul/Aug/Sep 1989</c:v>
                </c:pt>
                <c:pt idx="10">
                  <c:v>Oct/Nov 1989</c:v>
                </c:pt>
                <c:pt idx="11">
                  <c:v>Dec 1989</c:v>
                </c:pt>
                <c:pt idx="12">
                  <c:v>Jan/Feb 1990</c:v>
                </c:pt>
                <c:pt idx="13">
                  <c:v>Mar/Apr 1990</c:v>
                </c:pt>
                <c:pt idx="14">
                  <c:v>May/Jun 1990</c:v>
                </c:pt>
                <c:pt idx="15">
                  <c:v>Jul/Aug/Sep 1990</c:v>
                </c:pt>
                <c:pt idx="16">
                  <c:v>Oct/Nov 1990</c:v>
                </c:pt>
                <c:pt idx="17">
                  <c:v>Dec 1990</c:v>
                </c:pt>
                <c:pt idx="18">
                  <c:v>Jan/Feb 1991</c:v>
                </c:pt>
                <c:pt idx="19">
                  <c:v>Mar/Apr 1991</c:v>
                </c:pt>
                <c:pt idx="20">
                  <c:v>May/Jun 1991</c:v>
                </c:pt>
                <c:pt idx="21">
                  <c:v>Jul/Aug/Sep 1991</c:v>
                </c:pt>
                <c:pt idx="22">
                  <c:v>Oct/Nov 1991</c:v>
                </c:pt>
                <c:pt idx="23">
                  <c:v>Dec 1991</c:v>
                </c:pt>
                <c:pt idx="24">
                  <c:v>Jan/Feb 1992</c:v>
                </c:pt>
                <c:pt idx="25">
                  <c:v>Mar/Apr 1992</c:v>
                </c:pt>
                <c:pt idx="26">
                  <c:v>May/Jun 1992</c:v>
                </c:pt>
                <c:pt idx="27">
                  <c:v>Jul/Aug/Sep 1992</c:v>
                </c:pt>
                <c:pt idx="28">
                  <c:v>Oct/Nov 1992</c:v>
                </c:pt>
                <c:pt idx="29">
                  <c:v>Dec 1992</c:v>
                </c:pt>
                <c:pt idx="30">
                  <c:v>Jan/Feb 1993</c:v>
                </c:pt>
                <c:pt idx="31">
                  <c:v>Mar/Apr 1993</c:v>
                </c:pt>
                <c:pt idx="32">
                  <c:v>May/Jun 1993</c:v>
                </c:pt>
                <c:pt idx="33">
                  <c:v>Jul/Aug/Sep 1993</c:v>
                </c:pt>
                <c:pt idx="34">
                  <c:v>Oct/Nov 1993</c:v>
                </c:pt>
                <c:pt idx="35">
                  <c:v>Dec 1993</c:v>
                </c:pt>
                <c:pt idx="36">
                  <c:v>Jan/Feb 1994</c:v>
                </c:pt>
                <c:pt idx="37">
                  <c:v>Mar/Apr 1994</c:v>
                </c:pt>
                <c:pt idx="38">
                  <c:v>May/Jun 1994</c:v>
                </c:pt>
                <c:pt idx="39">
                  <c:v>Jul/Aug/Sep 1994</c:v>
                </c:pt>
                <c:pt idx="40">
                  <c:v>Oct/Nov 1994</c:v>
                </c:pt>
                <c:pt idx="41">
                  <c:v>Dec 1994</c:v>
                </c:pt>
                <c:pt idx="42">
                  <c:v>Jan/Feb 1995</c:v>
                </c:pt>
                <c:pt idx="43">
                  <c:v>Mar/Apr 1995</c:v>
                </c:pt>
                <c:pt idx="44">
                  <c:v>May/Jun 1995</c:v>
                </c:pt>
                <c:pt idx="45">
                  <c:v>Jul/Aug/Sep 1995</c:v>
                </c:pt>
                <c:pt idx="46">
                  <c:v>Oct/Nov 1995</c:v>
                </c:pt>
                <c:pt idx="47">
                  <c:v>Dec 1995</c:v>
                </c:pt>
                <c:pt idx="48">
                  <c:v>Jan/Feb 1996</c:v>
                </c:pt>
                <c:pt idx="49">
                  <c:v>Mar/Apr 1996</c:v>
                </c:pt>
                <c:pt idx="50">
                  <c:v>May/Jun 1996</c:v>
                </c:pt>
                <c:pt idx="51">
                  <c:v>Jul/Aug/Sep 1996</c:v>
                </c:pt>
                <c:pt idx="52">
                  <c:v>Oct/Nov 1996</c:v>
                </c:pt>
                <c:pt idx="53">
                  <c:v>Dec 1996</c:v>
                </c:pt>
                <c:pt idx="54">
                  <c:v>Jan/Feb 1997</c:v>
                </c:pt>
                <c:pt idx="55">
                  <c:v>Mar/Apr 1997</c:v>
                </c:pt>
                <c:pt idx="56">
                  <c:v>May/Jun 1997</c:v>
                </c:pt>
                <c:pt idx="57">
                  <c:v>Jul/Aug/Sep 1997</c:v>
                </c:pt>
                <c:pt idx="58">
                  <c:v>Oct/Nov 1997</c:v>
                </c:pt>
                <c:pt idx="59">
                  <c:v>Dec 1997</c:v>
                </c:pt>
              </c:strCache>
            </c:strRef>
          </c:cat>
          <c:val>
            <c:numRef>
              <c:f>QNWRGrp!$L$86:$L$145</c:f>
              <c:numCache>
                <c:formatCode>General</c:formatCode>
                <c:ptCount val="60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1540</c:v>
                </c:pt>
                <c:pt idx="4">
                  <c:v>2040</c:v>
                </c:pt>
                <c:pt idx="5">
                  <c:v>480</c:v>
                </c:pt>
                <c:pt idx="6">
                  <c:v>1220</c:v>
                </c:pt>
                <c:pt idx="7">
                  <c:v>1620</c:v>
                </c:pt>
                <c:pt idx="8">
                  <c:v>2000</c:v>
                </c:pt>
                <c:pt idx="9">
                  <c:v>3500</c:v>
                </c:pt>
                <c:pt idx="10">
                  <c:v>1050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750</c:v>
                </c:pt>
                <c:pt idx="16">
                  <c:v>700</c:v>
                </c:pt>
                <c:pt idx="17">
                  <c:v>420</c:v>
                </c:pt>
                <c:pt idx="18">
                  <c:v>1040</c:v>
                </c:pt>
                <c:pt idx="19">
                  <c:v>1360</c:v>
                </c:pt>
                <c:pt idx="20">
                  <c:v>1110</c:v>
                </c:pt>
                <c:pt idx="21">
                  <c:v>1030</c:v>
                </c:pt>
                <c:pt idx="22">
                  <c:v>1140</c:v>
                </c:pt>
                <c:pt idx="23">
                  <c:v>340</c:v>
                </c:pt>
                <c:pt idx="24">
                  <c:v>770</c:v>
                </c:pt>
                <c:pt idx="25">
                  <c:v>860</c:v>
                </c:pt>
                <c:pt idx="26">
                  <c:v>2000</c:v>
                </c:pt>
                <c:pt idx="27">
                  <c:v>2750</c:v>
                </c:pt>
                <c:pt idx="28">
                  <c:v>940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3500</c:v>
                </c:pt>
                <c:pt idx="34">
                  <c:v>3600</c:v>
                </c:pt>
                <c:pt idx="35">
                  <c:v>500</c:v>
                </c:pt>
                <c:pt idx="36">
                  <c:v>1500</c:v>
                </c:pt>
                <c:pt idx="37">
                  <c:v>3500</c:v>
                </c:pt>
                <c:pt idx="38">
                  <c:v>2000</c:v>
                </c:pt>
                <c:pt idx="39">
                  <c:v>750</c:v>
                </c:pt>
                <c:pt idx="40">
                  <c:v>790</c:v>
                </c:pt>
                <c:pt idx="41">
                  <c:v>500</c:v>
                </c:pt>
                <c:pt idx="42">
                  <c:v>1500</c:v>
                </c:pt>
                <c:pt idx="43">
                  <c:v>2390</c:v>
                </c:pt>
                <c:pt idx="44">
                  <c:v>2000</c:v>
                </c:pt>
                <c:pt idx="45">
                  <c:v>3500</c:v>
                </c:pt>
                <c:pt idx="46">
                  <c:v>1260</c:v>
                </c:pt>
                <c:pt idx="47">
                  <c:v>500</c:v>
                </c:pt>
                <c:pt idx="48">
                  <c:v>1500</c:v>
                </c:pt>
                <c:pt idx="49">
                  <c:v>3490</c:v>
                </c:pt>
                <c:pt idx="50">
                  <c:v>2000</c:v>
                </c:pt>
                <c:pt idx="51">
                  <c:v>3500</c:v>
                </c:pt>
                <c:pt idx="52">
                  <c:v>3600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3500</c:v>
                </c:pt>
                <c:pt idx="58">
                  <c:v>3600</c:v>
                </c:pt>
                <c:pt idx="59">
                  <c:v>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AA-4A97-BFAB-2F598CC11559}"/>
            </c:ext>
          </c:extLst>
        </c:ser>
        <c:ser>
          <c:idx val="3"/>
          <c:order val="4"/>
          <c:tx>
            <c:strRef>
              <c:f>QNWRGrp!$J$1</c:f>
              <c:strCache>
                <c:ptCount val="1"/>
                <c:pt idx="0">
                  <c:v>Impairment</c:v>
                </c:pt>
              </c:strCache>
            </c:strRef>
          </c:tx>
          <c:spPr>
            <a:solidFill>
              <a:srgbClr val="FF0000"/>
            </a:solidFill>
            <a:ln w="15875">
              <a:solidFill>
                <a:srgbClr val="FF0000"/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"/>
            </a:sp3d>
          </c:spPr>
          <c:invertIfNegative val="0"/>
          <c:cat>
            <c:strRef>
              <c:f>QNWRGrp!$C$86:$C$145</c:f>
              <c:strCache>
                <c:ptCount val="60"/>
                <c:pt idx="0">
                  <c:v>Jan/Feb 1988</c:v>
                </c:pt>
                <c:pt idx="1">
                  <c:v>Mar/Apr 1988</c:v>
                </c:pt>
                <c:pt idx="2">
                  <c:v>May/Jun 1988</c:v>
                </c:pt>
                <c:pt idx="3">
                  <c:v>Jul/Aug/Sep 1988</c:v>
                </c:pt>
                <c:pt idx="4">
                  <c:v>Oct/Nov 1988</c:v>
                </c:pt>
                <c:pt idx="5">
                  <c:v>Dec 1988</c:v>
                </c:pt>
                <c:pt idx="6">
                  <c:v>Jan/Feb 1989</c:v>
                </c:pt>
                <c:pt idx="7">
                  <c:v>Mar/Apr 1989</c:v>
                </c:pt>
                <c:pt idx="8">
                  <c:v>May/Jun 1989</c:v>
                </c:pt>
                <c:pt idx="9">
                  <c:v>Jul/Aug/Sep 1989</c:v>
                </c:pt>
                <c:pt idx="10">
                  <c:v>Oct/Nov 1989</c:v>
                </c:pt>
                <c:pt idx="11">
                  <c:v>Dec 1989</c:v>
                </c:pt>
                <c:pt idx="12">
                  <c:v>Jan/Feb 1990</c:v>
                </c:pt>
                <c:pt idx="13">
                  <c:v>Mar/Apr 1990</c:v>
                </c:pt>
                <c:pt idx="14">
                  <c:v>May/Jun 1990</c:v>
                </c:pt>
                <c:pt idx="15">
                  <c:v>Jul/Aug/Sep 1990</c:v>
                </c:pt>
                <c:pt idx="16">
                  <c:v>Oct/Nov 1990</c:v>
                </c:pt>
                <c:pt idx="17">
                  <c:v>Dec 1990</c:v>
                </c:pt>
                <c:pt idx="18">
                  <c:v>Jan/Feb 1991</c:v>
                </c:pt>
                <c:pt idx="19">
                  <c:v>Mar/Apr 1991</c:v>
                </c:pt>
                <c:pt idx="20">
                  <c:v>May/Jun 1991</c:v>
                </c:pt>
                <c:pt idx="21">
                  <c:v>Jul/Aug/Sep 1991</c:v>
                </c:pt>
                <c:pt idx="22">
                  <c:v>Oct/Nov 1991</c:v>
                </c:pt>
                <c:pt idx="23">
                  <c:v>Dec 1991</c:v>
                </c:pt>
                <c:pt idx="24">
                  <c:v>Jan/Feb 1992</c:v>
                </c:pt>
                <c:pt idx="25">
                  <c:v>Mar/Apr 1992</c:v>
                </c:pt>
                <c:pt idx="26">
                  <c:v>May/Jun 1992</c:v>
                </c:pt>
                <c:pt idx="27">
                  <c:v>Jul/Aug/Sep 1992</c:v>
                </c:pt>
                <c:pt idx="28">
                  <c:v>Oct/Nov 1992</c:v>
                </c:pt>
                <c:pt idx="29">
                  <c:v>Dec 1992</c:v>
                </c:pt>
                <c:pt idx="30">
                  <c:v>Jan/Feb 1993</c:v>
                </c:pt>
                <c:pt idx="31">
                  <c:v>Mar/Apr 1993</c:v>
                </c:pt>
                <c:pt idx="32">
                  <c:v>May/Jun 1993</c:v>
                </c:pt>
                <c:pt idx="33">
                  <c:v>Jul/Aug/Sep 1993</c:v>
                </c:pt>
                <c:pt idx="34">
                  <c:v>Oct/Nov 1993</c:v>
                </c:pt>
                <c:pt idx="35">
                  <c:v>Dec 1993</c:v>
                </c:pt>
                <c:pt idx="36">
                  <c:v>Jan/Feb 1994</c:v>
                </c:pt>
                <c:pt idx="37">
                  <c:v>Mar/Apr 1994</c:v>
                </c:pt>
                <c:pt idx="38">
                  <c:v>May/Jun 1994</c:v>
                </c:pt>
                <c:pt idx="39">
                  <c:v>Jul/Aug/Sep 1994</c:v>
                </c:pt>
                <c:pt idx="40">
                  <c:v>Oct/Nov 1994</c:v>
                </c:pt>
                <c:pt idx="41">
                  <c:v>Dec 1994</c:v>
                </c:pt>
                <c:pt idx="42">
                  <c:v>Jan/Feb 1995</c:v>
                </c:pt>
                <c:pt idx="43">
                  <c:v>Mar/Apr 1995</c:v>
                </c:pt>
                <c:pt idx="44">
                  <c:v>May/Jun 1995</c:v>
                </c:pt>
                <c:pt idx="45">
                  <c:v>Jul/Aug/Sep 1995</c:v>
                </c:pt>
                <c:pt idx="46">
                  <c:v>Oct/Nov 1995</c:v>
                </c:pt>
                <c:pt idx="47">
                  <c:v>Dec 1995</c:v>
                </c:pt>
                <c:pt idx="48">
                  <c:v>Jan/Feb 1996</c:v>
                </c:pt>
                <c:pt idx="49">
                  <c:v>Mar/Apr 1996</c:v>
                </c:pt>
                <c:pt idx="50">
                  <c:v>May/Jun 1996</c:v>
                </c:pt>
                <c:pt idx="51">
                  <c:v>Jul/Aug/Sep 1996</c:v>
                </c:pt>
                <c:pt idx="52">
                  <c:v>Oct/Nov 1996</c:v>
                </c:pt>
                <c:pt idx="53">
                  <c:v>Dec 1996</c:v>
                </c:pt>
                <c:pt idx="54">
                  <c:v>Jan/Feb 1997</c:v>
                </c:pt>
                <c:pt idx="55">
                  <c:v>Mar/Apr 1997</c:v>
                </c:pt>
                <c:pt idx="56">
                  <c:v>May/Jun 1997</c:v>
                </c:pt>
                <c:pt idx="57">
                  <c:v>Jul/Aug/Sep 1997</c:v>
                </c:pt>
                <c:pt idx="58">
                  <c:v>Oct/Nov 1997</c:v>
                </c:pt>
                <c:pt idx="59">
                  <c:v>Dec 1997</c:v>
                </c:pt>
              </c:strCache>
            </c:strRef>
          </c:cat>
          <c:val>
            <c:numRef>
              <c:f>QNWRGrp!$K$86:$K$145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1960</c:v>
                </c:pt>
                <c:pt idx="4">
                  <c:v>1560</c:v>
                </c:pt>
                <c:pt idx="5">
                  <c:v>20</c:v>
                </c:pt>
                <c:pt idx="6">
                  <c:v>280</c:v>
                </c:pt>
                <c:pt idx="7">
                  <c:v>1880</c:v>
                </c:pt>
                <c:pt idx="8">
                  <c:v>0</c:v>
                </c:pt>
                <c:pt idx="9">
                  <c:v>0</c:v>
                </c:pt>
                <c:pt idx="10">
                  <c:v>2550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2750</c:v>
                </c:pt>
                <c:pt idx="16">
                  <c:v>2900</c:v>
                </c:pt>
                <c:pt idx="17">
                  <c:v>80</c:v>
                </c:pt>
                <c:pt idx="18">
                  <c:v>460</c:v>
                </c:pt>
                <c:pt idx="19">
                  <c:v>2140</c:v>
                </c:pt>
                <c:pt idx="20">
                  <c:v>890</c:v>
                </c:pt>
                <c:pt idx="21">
                  <c:v>2470</c:v>
                </c:pt>
                <c:pt idx="22">
                  <c:v>2460</c:v>
                </c:pt>
                <c:pt idx="23">
                  <c:v>160</c:v>
                </c:pt>
                <c:pt idx="24">
                  <c:v>730</c:v>
                </c:pt>
                <c:pt idx="25">
                  <c:v>2640</c:v>
                </c:pt>
                <c:pt idx="26">
                  <c:v>0</c:v>
                </c:pt>
                <c:pt idx="27">
                  <c:v>750</c:v>
                </c:pt>
                <c:pt idx="28">
                  <c:v>2660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2750</c:v>
                </c:pt>
                <c:pt idx="40">
                  <c:v>2810</c:v>
                </c:pt>
                <c:pt idx="41">
                  <c:v>0</c:v>
                </c:pt>
                <c:pt idx="42">
                  <c:v>0</c:v>
                </c:pt>
                <c:pt idx="43">
                  <c:v>1110</c:v>
                </c:pt>
                <c:pt idx="44">
                  <c:v>0</c:v>
                </c:pt>
                <c:pt idx="45">
                  <c:v>0</c:v>
                </c:pt>
                <c:pt idx="46">
                  <c:v>2340</c:v>
                </c:pt>
                <c:pt idx="47">
                  <c:v>0</c:v>
                </c:pt>
                <c:pt idx="48">
                  <c:v>0</c:v>
                </c:pt>
                <c:pt idx="49">
                  <c:v>10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9AA-4A97-BFAB-2F598CC1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22822144"/>
        <c:axId val="-1322824864"/>
      </c:barChart>
      <c:lineChart>
        <c:grouping val="standard"/>
        <c:varyColors val="0"/>
        <c:ser>
          <c:idx val="5"/>
          <c:order val="0"/>
          <c:tx>
            <c:strRef>
              <c:f>QNWRGrp!$H$1</c:f>
              <c:strCache>
                <c:ptCount val="1"/>
                <c:pt idx="0">
                  <c:v>Refuge actual diversions</c:v>
                </c:pt>
              </c:strCache>
            </c:strRef>
          </c:tx>
          <c:spPr>
            <a:ln w="158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QNWRGrp!$C$86:$C$145</c:f>
              <c:strCache>
                <c:ptCount val="60"/>
                <c:pt idx="0">
                  <c:v>Jan/Feb 1988</c:v>
                </c:pt>
                <c:pt idx="1">
                  <c:v>Mar/Apr 1988</c:v>
                </c:pt>
                <c:pt idx="2">
                  <c:v>May/Jun 1988</c:v>
                </c:pt>
                <c:pt idx="3">
                  <c:v>Jul/Aug/Sep 1988</c:v>
                </c:pt>
                <c:pt idx="4">
                  <c:v>Oct/Nov 1988</c:v>
                </c:pt>
                <c:pt idx="5">
                  <c:v>Dec 1988</c:v>
                </c:pt>
                <c:pt idx="6">
                  <c:v>Jan/Feb 1989</c:v>
                </c:pt>
                <c:pt idx="7">
                  <c:v>Mar/Apr 1989</c:v>
                </c:pt>
                <c:pt idx="8">
                  <c:v>May/Jun 1989</c:v>
                </c:pt>
                <c:pt idx="9">
                  <c:v>Jul/Aug/Sep 1989</c:v>
                </c:pt>
                <c:pt idx="10">
                  <c:v>Oct/Nov 1989</c:v>
                </c:pt>
                <c:pt idx="11">
                  <c:v>Dec 1989</c:v>
                </c:pt>
                <c:pt idx="12">
                  <c:v>Jan/Feb 1990</c:v>
                </c:pt>
                <c:pt idx="13">
                  <c:v>Mar/Apr 1990</c:v>
                </c:pt>
                <c:pt idx="14">
                  <c:v>May/Jun 1990</c:v>
                </c:pt>
                <c:pt idx="15">
                  <c:v>Jul/Aug/Sep 1990</c:v>
                </c:pt>
                <c:pt idx="16">
                  <c:v>Oct/Nov 1990</c:v>
                </c:pt>
                <c:pt idx="17">
                  <c:v>Dec 1990</c:v>
                </c:pt>
                <c:pt idx="18">
                  <c:v>Jan/Feb 1991</c:v>
                </c:pt>
                <c:pt idx="19">
                  <c:v>Mar/Apr 1991</c:v>
                </c:pt>
                <c:pt idx="20">
                  <c:v>May/Jun 1991</c:v>
                </c:pt>
                <c:pt idx="21">
                  <c:v>Jul/Aug/Sep 1991</c:v>
                </c:pt>
                <c:pt idx="22">
                  <c:v>Oct/Nov 1991</c:v>
                </c:pt>
                <c:pt idx="23">
                  <c:v>Dec 1991</c:v>
                </c:pt>
                <c:pt idx="24">
                  <c:v>Jan/Feb 1992</c:v>
                </c:pt>
                <c:pt idx="25">
                  <c:v>Mar/Apr 1992</c:v>
                </c:pt>
                <c:pt idx="26">
                  <c:v>May/Jun 1992</c:v>
                </c:pt>
                <c:pt idx="27">
                  <c:v>Jul/Aug/Sep 1992</c:v>
                </c:pt>
                <c:pt idx="28">
                  <c:v>Oct/Nov 1992</c:v>
                </c:pt>
                <c:pt idx="29">
                  <c:v>Dec 1992</c:v>
                </c:pt>
                <c:pt idx="30">
                  <c:v>Jan/Feb 1993</c:v>
                </c:pt>
                <c:pt idx="31">
                  <c:v>Mar/Apr 1993</c:v>
                </c:pt>
                <c:pt idx="32">
                  <c:v>May/Jun 1993</c:v>
                </c:pt>
                <c:pt idx="33">
                  <c:v>Jul/Aug/Sep 1993</c:v>
                </c:pt>
                <c:pt idx="34">
                  <c:v>Oct/Nov 1993</c:v>
                </c:pt>
                <c:pt idx="35">
                  <c:v>Dec 1993</c:v>
                </c:pt>
                <c:pt idx="36">
                  <c:v>Jan/Feb 1994</c:v>
                </c:pt>
                <c:pt idx="37">
                  <c:v>Mar/Apr 1994</c:v>
                </c:pt>
                <c:pt idx="38">
                  <c:v>May/Jun 1994</c:v>
                </c:pt>
                <c:pt idx="39">
                  <c:v>Jul/Aug/Sep 1994</c:v>
                </c:pt>
                <c:pt idx="40">
                  <c:v>Oct/Nov 1994</c:v>
                </c:pt>
                <c:pt idx="41">
                  <c:v>Dec 1994</c:v>
                </c:pt>
                <c:pt idx="42">
                  <c:v>Jan/Feb 1995</c:v>
                </c:pt>
                <c:pt idx="43">
                  <c:v>Mar/Apr 1995</c:v>
                </c:pt>
                <c:pt idx="44">
                  <c:v>May/Jun 1995</c:v>
                </c:pt>
                <c:pt idx="45">
                  <c:v>Jul/Aug/Sep 1995</c:v>
                </c:pt>
                <c:pt idx="46">
                  <c:v>Oct/Nov 1995</c:v>
                </c:pt>
                <c:pt idx="47">
                  <c:v>Dec 1995</c:v>
                </c:pt>
                <c:pt idx="48">
                  <c:v>Jan/Feb 1996</c:v>
                </c:pt>
                <c:pt idx="49">
                  <c:v>Mar/Apr 1996</c:v>
                </c:pt>
                <c:pt idx="50">
                  <c:v>May/Jun 1996</c:v>
                </c:pt>
                <c:pt idx="51">
                  <c:v>Jul/Aug/Sep 1996</c:v>
                </c:pt>
                <c:pt idx="52">
                  <c:v>Oct/Nov 1996</c:v>
                </c:pt>
                <c:pt idx="53">
                  <c:v>Dec 1996</c:v>
                </c:pt>
                <c:pt idx="54">
                  <c:v>Jan/Feb 1997</c:v>
                </c:pt>
                <c:pt idx="55">
                  <c:v>Mar/Apr 1997</c:v>
                </c:pt>
                <c:pt idx="56">
                  <c:v>May/Jun 1997</c:v>
                </c:pt>
                <c:pt idx="57">
                  <c:v>Jul/Aug/Sep 1997</c:v>
                </c:pt>
                <c:pt idx="58">
                  <c:v>Oct/Nov 1997</c:v>
                </c:pt>
                <c:pt idx="59">
                  <c:v>Dec 1997</c:v>
                </c:pt>
              </c:strCache>
            </c:strRef>
          </c:cat>
          <c:val>
            <c:numRef>
              <c:f>QNWRGrp!$H$86:$H$145</c:f>
              <c:numCache>
                <c:formatCode>General</c:formatCode>
                <c:ptCount val="60"/>
                <c:pt idx="0">
                  <c:v>3560</c:v>
                </c:pt>
                <c:pt idx="1">
                  <c:v>3110</c:v>
                </c:pt>
                <c:pt idx="2">
                  <c:v>490</c:v>
                </c:pt>
                <c:pt idx="3">
                  <c:v>460</c:v>
                </c:pt>
                <c:pt idx="4">
                  <c:v>150</c:v>
                </c:pt>
                <c:pt idx="5">
                  <c:v>260</c:v>
                </c:pt>
                <c:pt idx="6">
                  <c:v>550</c:v>
                </c:pt>
                <c:pt idx="7">
                  <c:v>1000</c:v>
                </c:pt>
                <c:pt idx="8">
                  <c:v>2240</c:v>
                </c:pt>
                <c:pt idx="9">
                  <c:v>310</c:v>
                </c:pt>
                <c:pt idx="10">
                  <c:v>1060</c:v>
                </c:pt>
                <c:pt idx="11">
                  <c:v>440</c:v>
                </c:pt>
                <c:pt idx="12">
                  <c:v>1750</c:v>
                </c:pt>
                <c:pt idx="13">
                  <c:v>2160</c:v>
                </c:pt>
                <c:pt idx="14">
                  <c:v>2110</c:v>
                </c:pt>
                <c:pt idx="15">
                  <c:v>280</c:v>
                </c:pt>
                <c:pt idx="16">
                  <c:v>460</c:v>
                </c:pt>
                <c:pt idx="17">
                  <c:v>0</c:v>
                </c:pt>
                <c:pt idx="18">
                  <c:v>510</c:v>
                </c:pt>
                <c:pt idx="19">
                  <c:v>1040</c:v>
                </c:pt>
                <c:pt idx="20">
                  <c:v>1040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450</c:v>
                </c:pt>
                <c:pt idx="26">
                  <c:v>830</c:v>
                </c:pt>
                <c:pt idx="27">
                  <c:v>2930</c:v>
                </c:pt>
                <c:pt idx="28">
                  <c:v>360</c:v>
                </c:pt>
                <c:pt idx="29">
                  <c:v>850</c:v>
                </c:pt>
                <c:pt idx="30">
                  <c:v>990</c:v>
                </c:pt>
                <c:pt idx="31">
                  <c:v>640</c:v>
                </c:pt>
                <c:pt idx="32">
                  <c:v>2600</c:v>
                </c:pt>
                <c:pt idx="33">
                  <c:v>2590</c:v>
                </c:pt>
                <c:pt idx="34">
                  <c:v>2970</c:v>
                </c:pt>
                <c:pt idx="35">
                  <c:v>1420</c:v>
                </c:pt>
                <c:pt idx="36">
                  <c:v>2000</c:v>
                </c:pt>
                <c:pt idx="37">
                  <c:v>160</c:v>
                </c:pt>
                <c:pt idx="38">
                  <c:v>370</c:v>
                </c:pt>
                <c:pt idx="39">
                  <c:v>690</c:v>
                </c:pt>
                <c:pt idx="40">
                  <c:v>80</c:v>
                </c:pt>
                <c:pt idx="41">
                  <c:v>0</c:v>
                </c:pt>
                <c:pt idx="42">
                  <c:v>900</c:v>
                </c:pt>
                <c:pt idx="43">
                  <c:v>1100</c:v>
                </c:pt>
                <c:pt idx="44">
                  <c:v>1510</c:v>
                </c:pt>
                <c:pt idx="45">
                  <c:v>1140</c:v>
                </c:pt>
                <c:pt idx="46">
                  <c:v>830</c:v>
                </c:pt>
                <c:pt idx="47">
                  <c:v>520</c:v>
                </c:pt>
                <c:pt idx="48">
                  <c:v>1020</c:v>
                </c:pt>
                <c:pt idx="49">
                  <c:v>1200</c:v>
                </c:pt>
                <c:pt idx="50">
                  <c:v>1180</c:v>
                </c:pt>
                <c:pt idx="51">
                  <c:v>2670</c:v>
                </c:pt>
                <c:pt idx="52">
                  <c:v>2790</c:v>
                </c:pt>
                <c:pt idx="53">
                  <c:v>1160</c:v>
                </c:pt>
                <c:pt idx="54">
                  <c:v>2090</c:v>
                </c:pt>
                <c:pt idx="55">
                  <c:v>620</c:v>
                </c:pt>
                <c:pt idx="56">
                  <c:v>730</c:v>
                </c:pt>
                <c:pt idx="57">
                  <c:v>3480</c:v>
                </c:pt>
                <c:pt idx="58">
                  <c:v>1580</c:v>
                </c:pt>
                <c:pt idx="59">
                  <c:v>140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AA-4A97-BFAB-2F598CC1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2822144"/>
        <c:axId val="-1322824864"/>
      </c:lineChart>
      <c:catAx>
        <c:axId val="-1322827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 Management Periods (6 per year)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22825952"/>
        <c:crosses val="autoZero"/>
        <c:auto val="0"/>
        <c:lblAlgn val="ctr"/>
        <c:lblOffset val="100"/>
        <c:tickLblSkip val="1"/>
        <c:noMultiLvlLbl val="0"/>
      </c:catAx>
      <c:valAx>
        <c:axId val="-1322825952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gaged flow and pumping impacts in acre feet (log10)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22827040"/>
        <c:crosses val="autoZero"/>
        <c:crossBetween val="between"/>
        <c:majorUnit val="2500"/>
        <c:minorUnit val="500"/>
      </c:valAx>
      <c:valAx>
        <c:axId val="-1322824864"/>
        <c:scaling>
          <c:orientation val="minMax"/>
          <c:max val="20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</a:t>
                </a:r>
                <a:r>
                  <a:rPr lang="en-US" baseline="0"/>
                  <a:t> needs, diversions, and historical impairment in </a:t>
                </a:r>
                <a:r>
                  <a:rPr lang="en-US"/>
                  <a:t>acre feet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22822144"/>
        <c:crosses val="max"/>
        <c:crossBetween val="between"/>
        <c:majorUnit val="2500"/>
      </c:valAx>
      <c:catAx>
        <c:axId val="-132282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22824864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Gaged flow, pumping impacts, Refuge needs and impairmentbased</a:t>
            </a:r>
            <a:endParaRPr lang="en-US" sz="1050" baseline="0"/>
          </a:p>
          <a:p>
            <a:pPr algn="l">
              <a:defRPr/>
            </a:pPr>
            <a:r>
              <a:rPr lang="en-US" sz="1050" baseline="0"/>
              <a:t>on historical GMD5 model results - "Scenario 1" and times when the</a:t>
            </a:r>
          </a:p>
          <a:p>
            <a:pPr algn="l">
              <a:defRPr/>
            </a:pPr>
            <a:r>
              <a:rPr lang="en-US" sz="1050" baseline="0"/>
              <a:t>gaged flow at Zenith plus the groundwater depletions was less than</a:t>
            </a:r>
          </a:p>
          <a:p>
            <a:pPr algn="l">
              <a:defRPr/>
            </a:pPr>
            <a:r>
              <a:rPr lang="en-US" sz="1050" baseline="0"/>
              <a:t>the Refuge's stated water needs 1998 through 2007</a:t>
            </a:r>
            <a:endParaRPr lang="en-US" sz="1050"/>
          </a:p>
        </c:rich>
      </c:tx>
      <c:layout>
        <c:manualLayout>
          <c:xMode val="edge"/>
          <c:yMode val="edge"/>
          <c:x val="0.37897020644207863"/>
          <c:y val="4.7764034828101098E-2"/>
        </c:manualLayout>
      </c:layout>
      <c:overlay val="1"/>
      <c:spPr>
        <a:solidFill>
          <a:schemeClr val="bg1">
            <a:alpha val="9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803043446420884E-2"/>
          <c:y val="2.2246590315901583E-2"/>
          <c:w val="0.82732781190520688"/>
          <c:h val="0.7584150872967669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tx2">
                  <a:lumMod val="60000"/>
                  <a:lumOff val="40000"/>
                  <a:alpha val="75000"/>
                </a:schemeClr>
              </a:solidFill>
            </a:ln>
            <a:effectLst/>
          </c:spPr>
          <c:invertIfNegative val="0"/>
          <c:cat>
            <c:strRef>
              <c:f>QNWRGrp!$C$146:$C$205</c:f>
              <c:strCache>
                <c:ptCount val="60"/>
                <c:pt idx="0">
                  <c:v>Jan/Feb 1998</c:v>
                </c:pt>
                <c:pt idx="1">
                  <c:v>Mar/Apr 1998</c:v>
                </c:pt>
                <c:pt idx="2">
                  <c:v>May/Jun 1998</c:v>
                </c:pt>
                <c:pt idx="3">
                  <c:v>Jul/Aug/Sep 1998</c:v>
                </c:pt>
                <c:pt idx="4">
                  <c:v>Oct/Nov 1998</c:v>
                </c:pt>
                <c:pt idx="5">
                  <c:v>Dec 1998</c:v>
                </c:pt>
                <c:pt idx="6">
                  <c:v>Jan/Feb 1999</c:v>
                </c:pt>
                <c:pt idx="7">
                  <c:v>Mar/Apr 1999</c:v>
                </c:pt>
                <c:pt idx="8">
                  <c:v>May/Jun 1999</c:v>
                </c:pt>
                <c:pt idx="9">
                  <c:v>Jul/Aug/Sep 1999</c:v>
                </c:pt>
                <c:pt idx="10">
                  <c:v>Oct/Nov 1999</c:v>
                </c:pt>
                <c:pt idx="11">
                  <c:v>Dec 1999</c:v>
                </c:pt>
                <c:pt idx="12">
                  <c:v>Jan/Feb 2000</c:v>
                </c:pt>
                <c:pt idx="13">
                  <c:v>Mar/Apr 2000</c:v>
                </c:pt>
                <c:pt idx="14">
                  <c:v>May/Jun 2000</c:v>
                </c:pt>
                <c:pt idx="15">
                  <c:v>Jul/Aug/Sep 2000</c:v>
                </c:pt>
                <c:pt idx="16">
                  <c:v>Oct/Nov 2000</c:v>
                </c:pt>
                <c:pt idx="17">
                  <c:v>Dec 2000</c:v>
                </c:pt>
                <c:pt idx="18">
                  <c:v>Jan/Feb 2001</c:v>
                </c:pt>
                <c:pt idx="19">
                  <c:v>Mar/Apr 2001</c:v>
                </c:pt>
                <c:pt idx="20">
                  <c:v>May/Jun 2001</c:v>
                </c:pt>
                <c:pt idx="21">
                  <c:v>Jul/Aug/Sep 2001</c:v>
                </c:pt>
                <c:pt idx="22">
                  <c:v>Oct/Nov 2001</c:v>
                </c:pt>
                <c:pt idx="23">
                  <c:v>Dec 2001</c:v>
                </c:pt>
                <c:pt idx="24">
                  <c:v>Jan/Feb 2002</c:v>
                </c:pt>
                <c:pt idx="25">
                  <c:v>Mar/Apr 2002</c:v>
                </c:pt>
                <c:pt idx="26">
                  <c:v>May/Jun 2002</c:v>
                </c:pt>
                <c:pt idx="27">
                  <c:v>Jul/Aug/Sep 2002</c:v>
                </c:pt>
                <c:pt idx="28">
                  <c:v>Oct/Nov 2002</c:v>
                </c:pt>
                <c:pt idx="29">
                  <c:v>Dec 2002</c:v>
                </c:pt>
                <c:pt idx="30">
                  <c:v>Jan/Feb 2003</c:v>
                </c:pt>
                <c:pt idx="31">
                  <c:v>Mar/Apr 2003</c:v>
                </c:pt>
                <c:pt idx="32">
                  <c:v>May/Jun 2003</c:v>
                </c:pt>
                <c:pt idx="33">
                  <c:v>Jul/Aug/Sep 2003</c:v>
                </c:pt>
                <c:pt idx="34">
                  <c:v>Oct/Nov 2003</c:v>
                </c:pt>
                <c:pt idx="35">
                  <c:v>Dec 2003</c:v>
                </c:pt>
                <c:pt idx="36">
                  <c:v>Jan/Feb 2004</c:v>
                </c:pt>
                <c:pt idx="37">
                  <c:v>Mar/Apr 2004</c:v>
                </c:pt>
                <c:pt idx="38">
                  <c:v>May/Jun 2004</c:v>
                </c:pt>
                <c:pt idx="39">
                  <c:v>Jul/Aug/Sep 2004</c:v>
                </c:pt>
                <c:pt idx="40">
                  <c:v>Oct/Nov 2004</c:v>
                </c:pt>
                <c:pt idx="41">
                  <c:v>Dec 2004</c:v>
                </c:pt>
                <c:pt idx="42">
                  <c:v>Jan/Feb 2005</c:v>
                </c:pt>
                <c:pt idx="43">
                  <c:v>Mar/Apr 2005</c:v>
                </c:pt>
                <c:pt idx="44">
                  <c:v>May/Jun 2005</c:v>
                </c:pt>
                <c:pt idx="45">
                  <c:v>Jul/Aug/Sep 2005</c:v>
                </c:pt>
                <c:pt idx="46">
                  <c:v>Oct/Nov 2005</c:v>
                </c:pt>
                <c:pt idx="47">
                  <c:v>Dec 2005</c:v>
                </c:pt>
                <c:pt idx="48">
                  <c:v>Jan/Feb 2006</c:v>
                </c:pt>
                <c:pt idx="49">
                  <c:v>Mar/Apr 2006</c:v>
                </c:pt>
                <c:pt idx="50">
                  <c:v>May/Jun 2006</c:v>
                </c:pt>
                <c:pt idx="51">
                  <c:v>Jul/Aug/Sep 2006</c:v>
                </c:pt>
                <c:pt idx="52">
                  <c:v>Oct/Nov 2006</c:v>
                </c:pt>
                <c:pt idx="53">
                  <c:v>Dec 2006</c:v>
                </c:pt>
                <c:pt idx="54">
                  <c:v>Jan/Feb 2007</c:v>
                </c:pt>
                <c:pt idx="55">
                  <c:v>Mar/Apr 2007</c:v>
                </c:pt>
                <c:pt idx="56">
                  <c:v>May/Jun 2007</c:v>
                </c:pt>
                <c:pt idx="57">
                  <c:v>Jul/Aug/Sep 2007</c:v>
                </c:pt>
                <c:pt idx="58">
                  <c:v>Oct/Nov 2007</c:v>
                </c:pt>
                <c:pt idx="59">
                  <c:v>Dec 2007</c:v>
                </c:pt>
              </c:strCache>
            </c:strRef>
          </c:cat>
          <c:val>
            <c:numRef>
              <c:f>QNWRGrp!$E$146:$E$205</c:f>
              <c:numCache>
                <c:formatCode>General</c:formatCode>
                <c:ptCount val="60"/>
                <c:pt idx="0">
                  <c:v>8900</c:v>
                </c:pt>
                <c:pt idx="1">
                  <c:v>16130</c:v>
                </c:pt>
                <c:pt idx="2">
                  <c:v>6250</c:v>
                </c:pt>
                <c:pt idx="3">
                  <c:v>3130</c:v>
                </c:pt>
                <c:pt idx="4">
                  <c:v>5140</c:v>
                </c:pt>
                <c:pt idx="5">
                  <c:v>2320</c:v>
                </c:pt>
                <c:pt idx="6">
                  <c:v>6740</c:v>
                </c:pt>
                <c:pt idx="7">
                  <c:v>9900</c:v>
                </c:pt>
                <c:pt idx="8">
                  <c:v>6950</c:v>
                </c:pt>
                <c:pt idx="9">
                  <c:v>8680</c:v>
                </c:pt>
                <c:pt idx="10">
                  <c:v>2450</c:v>
                </c:pt>
                <c:pt idx="11">
                  <c:v>1880</c:v>
                </c:pt>
                <c:pt idx="12">
                  <c:v>4840</c:v>
                </c:pt>
                <c:pt idx="13">
                  <c:v>14590</c:v>
                </c:pt>
                <c:pt idx="14">
                  <c:v>5940</c:v>
                </c:pt>
                <c:pt idx="15">
                  <c:v>5020</c:v>
                </c:pt>
                <c:pt idx="16">
                  <c:v>3090</c:v>
                </c:pt>
                <c:pt idx="17">
                  <c:v>1550</c:v>
                </c:pt>
                <c:pt idx="18">
                  <c:v>5900</c:v>
                </c:pt>
                <c:pt idx="19">
                  <c:v>6740</c:v>
                </c:pt>
                <c:pt idx="20">
                  <c:v>12000</c:v>
                </c:pt>
                <c:pt idx="21">
                  <c:v>1740</c:v>
                </c:pt>
                <c:pt idx="22">
                  <c:v>1140</c:v>
                </c:pt>
                <c:pt idx="23">
                  <c:v>900</c:v>
                </c:pt>
                <c:pt idx="24">
                  <c:v>2410</c:v>
                </c:pt>
                <c:pt idx="25">
                  <c:v>2740</c:v>
                </c:pt>
                <c:pt idx="26">
                  <c:v>2390</c:v>
                </c:pt>
                <c:pt idx="27">
                  <c:v>980</c:v>
                </c:pt>
                <c:pt idx="28">
                  <c:v>1610</c:v>
                </c:pt>
                <c:pt idx="29">
                  <c:v>810</c:v>
                </c:pt>
                <c:pt idx="30">
                  <c:v>1860</c:v>
                </c:pt>
                <c:pt idx="31">
                  <c:v>4720</c:v>
                </c:pt>
                <c:pt idx="32">
                  <c:v>2770</c:v>
                </c:pt>
                <c:pt idx="33">
                  <c:v>650</c:v>
                </c:pt>
                <c:pt idx="34">
                  <c:v>840</c:v>
                </c:pt>
                <c:pt idx="35">
                  <c:v>540</c:v>
                </c:pt>
                <c:pt idx="36">
                  <c:v>1050</c:v>
                </c:pt>
                <c:pt idx="37">
                  <c:v>2300</c:v>
                </c:pt>
                <c:pt idx="38">
                  <c:v>1500</c:v>
                </c:pt>
                <c:pt idx="39">
                  <c:v>2960</c:v>
                </c:pt>
                <c:pt idx="40">
                  <c:v>1690</c:v>
                </c:pt>
                <c:pt idx="41">
                  <c:v>1080</c:v>
                </c:pt>
                <c:pt idx="42">
                  <c:v>2490</c:v>
                </c:pt>
                <c:pt idx="43">
                  <c:v>2390</c:v>
                </c:pt>
                <c:pt idx="44">
                  <c:v>3000</c:v>
                </c:pt>
                <c:pt idx="45">
                  <c:v>3620</c:v>
                </c:pt>
                <c:pt idx="46">
                  <c:v>900</c:v>
                </c:pt>
                <c:pt idx="47">
                  <c:v>740</c:v>
                </c:pt>
                <c:pt idx="48">
                  <c:v>1760</c:v>
                </c:pt>
                <c:pt idx="49">
                  <c:v>1940</c:v>
                </c:pt>
                <c:pt idx="50">
                  <c:v>1060</c:v>
                </c:pt>
                <c:pt idx="51">
                  <c:v>940</c:v>
                </c:pt>
                <c:pt idx="52">
                  <c:v>730</c:v>
                </c:pt>
                <c:pt idx="53">
                  <c:v>640</c:v>
                </c:pt>
                <c:pt idx="54">
                  <c:v>1670</c:v>
                </c:pt>
                <c:pt idx="55">
                  <c:v>10540</c:v>
                </c:pt>
                <c:pt idx="56">
                  <c:v>32510</c:v>
                </c:pt>
                <c:pt idx="57">
                  <c:v>16420</c:v>
                </c:pt>
                <c:pt idx="58">
                  <c:v>2510</c:v>
                </c:pt>
                <c:pt idx="59">
                  <c:v>3280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C5-433B-ABFC-A3C2467F299D}"/>
            </c:ext>
          </c:extLst>
        </c:ser>
        <c:ser>
          <c:idx val="1"/>
          <c:order val="2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solidFill>
              <a:schemeClr val="tx2"/>
            </a:solidFill>
            <a:ln w="15875">
              <a:solidFill>
                <a:schemeClr val="tx1">
                  <a:alpha val="75000"/>
                </a:schemeClr>
              </a:solidFill>
            </a:ln>
            <a:effectLst/>
          </c:spPr>
          <c:invertIfNegative val="0"/>
          <c:cat>
            <c:strRef>
              <c:f>QNWRGrp!$C$146:$C$205</c:f>
              <c:strCache>
                <c:ptCount val="60"/>
                <c:pt idx="0">
                  <c:v>Jan/Feb 1998</c:v>
                </c:pt>
                <c:pt idx="1">
                  <c:v>Mar/Apr 1998</c:v>
                </c:pt>
                <c:pt idx="2">
                  <c:v>May/Jun 1998</c:v>
                </c:pt>
                <c:pt idx="3">
                  <c:v>Jul/Aug/Sep 1998</c:v>
                </c:pt>
                <c:pt idx="4">
                  <c:v>Oct/Nov 1998</c:v>
                </c:pt>
                <c:pt idx="5">
                  <c:v>Dec 1998</c:v>
                </c:pt>
                <c:pt idx="6">
                  <c:v>Jan/Feb 1999</c:v>
                </c:pt>
                <c:pt idx="7">
                  <c:v>Mar/Apr 1999</c:v>
                </c:pt>
                <c:pt idx="8">
                  <c:v>May/Jun 1999</c:v>
                </c:pt>
                <c:pt idx="9">
                  <c:v>Jul/Aug/Sep 1999</c:v>
                </c:pt>
                <c:pt idx="10">
                  <c:v>Oct/Nov 1999</c:v>
                </c:pt>
                <c:pt idx="11">
                  <c:v>Dec 1999</c:v>
                </c:pt>
                <c:pt idx="12">
                  <c:v>Jan/Feb 2000</c:v>
                </c:pt>
                <c:pt idx="13">
                  <c:v>Mar/Apr 2000</c:v>
                </c:pt>
                <c:pt idx="14">
                  <c:v>May/Jun 2000</c:v>
                </c:pt>
                <c:pt idx="15">
                  <c:v>Jul/Aug/Sep 2000</c:v>
                </c:pt>
                <c:pt idx="16">
                  <c:v>Oct/Nov 2000</c:v>
                </c:pt>
                <c:pt idx="17">
                  <c:v>Dec 2000</c:v>
                </c:pt>
                <c:pt idx="18">
                  <c:v>Jan/Feb 2001</c:v>
                </c:pt>
                <c:pt idx="19">
                  <c:v>Mar/Apr 2001</c:v>
                </c:pt>
                <c:pt idx="20">
                  <c:v>May/Jun 2001</c:v>
                </c:pt>
                <c:pt idx="21">
                  <c:v>Jul/Aug/Sep 2001</c:v>
                </c:pt>
                <c:pt idx="22">
                  <c:v>Oct/Nov 2001</c:v>
                </c:pt>
                <c:pt idx="23">
                  <c:v>Dec 2001</c:v>
                </c:pt>
                <c:pt idx="24">
                  <c:v>Jan/Feb 2002</c:v>
                </c:pt>
                <c:pt idx="25">
                  <c:v>Mar/Apr 2002</c:v>
                </c:pt>
                <c:pt idx="26">
                  <c:v>May/Jun 2002</c:v>
                </c:pt>
                <c:pt idx="27">
                  <c:v>Jul/Aug/Sep 2002</c:v>
                </c:pt>
                <c:pt idx="28">
                  <c:v>Oct/Nov 2002</c:v>
                </c:pt>
                <c:pt idx="29">
                  <c:v>Dec 2002</c:v>
                </c:pt>
                <c:pt idx="30">
                  <c:v>Jan/Feb 2003</c:v>
                </c:pt>
                <c:pt idx="31">
                  <c:v>Mar/Apr 2003</c:v>
                </c:pt>
                <c:pt idx="32">
                  <c:v>May/Jun 2003</c:v>
                </c:pt>
                <c:pt idx="33">
                  <c:v>Jul/Aug/Sep 2003</c:v>
                </c:pt>
                <c:pt idx="34">
                  <c:v>Oct/Nov 2003</c:v>
                </c:pt>
                <c:pt idx="35">
                  <c:v>Dec 2003</c:v>
                </c:pt>
                <c:pt idx="36">
                  <c:v>Jan/Feb 2004</c:v>
                </c:pt>
                <c:pt idx="37">
                  <c:v>Mar/Apr 2004</c:v>
                </c:pt>
                <c:pt idx="38">
                  <c:v>May/Jun 2004</c:v>
                </c:pt>
                <c:pt idx="39">
                  <c:v>Jul/Aug/Sep 2004</c:v>
                </c:pt>
                <c:pt idx="40">
                  <c:v>Oct/Nov 2004</c:v>
                </c:pt>
                <c:pt idx="41">
                  <c:v>Dec 2004</c:v>
                </c:pt>
                <c:pt idx="42">
                  <c:v>Jan/Feb 2005</c:v>
                </c:pt>
                <c:pt idx="43">
                  <c:v>Mar/Apr 2005</c:v>
                </c:pt>
                <c:pt idx="44">
                  <c:v>May/Jun 2005</c:v>
                </c:pt>
                <c:pt idx="45">
                  <c:v>Jul/Aug/Sep 2005</c:v>
                </c:pt>
                <c:pt idx="46">
                  <c:v>Oct/Nov 2005</c:v>
                </c:pt>
                <c:pt idx="47">
                  <c:v>Dec 2005</c:v>
                </c:pt>
                <c:pt idx="48">
                  <c:v>Jan/Feb 2006</c:v>
                </c:pt>
                <c:pt idx="49">
                  <c:v>Mar/Apr 2006</c:v>
                </c:pt>
                <c:pt idx="50">
                  <c:v>May/Jun 2006</c:v>
                </c:pt>
                <c:pt idx="51">
                  <c:v>Jul/Aug/Sep 2006</c:v>
                </c:pt>
                <c:pt idx="52">
                  <c:v>Oct/Nov 2006</c:v>
                </c:pt>
                <c:pt idx="53">
                  <c:v>Dec 2006</c:v>
                </c:pt>
                <c:pt idx="54">
                  <c:v>Jan/Feb 2007</c:v>
                </c:pt>
                <c:pt idx="55">
                  <c:v>Mar/Apr 2007</c:v>
                </c:pt>
                <c:pt idx="56">
                  <c:v>May/Jun 2007</c:v>
                </c:pt>
                <c:pt idx="57">
                  <c:v>Jul/Aug/Sep 2007</c:v>
                </c:pt>
                <c:pt idx="58">
                  <c:v>Oct/Nov 2007</c:v>
                </c:pt>
                <c:pt idx="59">
                  <c:v>Dec 2007</c:v>
                </c:pt>
              </c:strCache>
            </c:strRef>
          </c:cat>
          <c:val>
            <c:numRef>
              <c:f>QNWRGrp!$F$146:$F$205</c:f>
              <c:numCache>
                <c:formatCode>General</c:formatCode>
                <c:ptCount val="60"/>
                <c:pt idx="0">
                  <c:v>7290</c:v>
                </c:pt>
                <c:pt idx="1">
                  <c:v>7050</c:v>
                </c:pt>
                <c:pt idx="2">
                  <c:v>5630</c:v>
                </c:pt>
                <c:pt idx="3">
                  <c:v>9100</c:v>
                </c:pt>
                <c:pt idx="4">
                  <c:v>9310</c:v>
                </c:pt>
                <c:pt idx="5">
                  <c:v>4100</c:v>
                </c:pt>
                <c:pt idx="6">
                  <c:v>7950</c:v>
                </c:pt>
                <c:pt idx="7">
                  <c:v>7850</c:v>
                </c:pt>
                <c:pt idx="8">
                  <c:v>7620</c:v>
                </c:pt>
                <c:pt idx="9">
                  <c:v>11410</c:v>
                </c:pt>
                <c:pt idx="10">
                  <c:v>5290</c:v>
                </c:pt>
                <c:pt idx="11">
                  <c:v>3620</c:v>
                </c:pt>
                <c:pt idx="12">
                  <c:v>8230</c:v>
                </c:pt>
                <c:pt idx="13">
                  <c:v>8590</c:v>
                </c:pt>
                <c:pt idx="14">
                  <c:v>7840</c:v>
                </c:pt>
                <c:pt idx="15">
                  <c:v>8690</c:v>
                </c:pt>
                <c:pt idx="16">
                  <c:v>10340</c:v>
                </c:pt>
                <c:pt idx="17">
                  <c:v>4580</c:v>
                </c:pt>
                <c:pt idx="18">
                  <c:v>9070</c:v>
                </c:pt>
                <c:pt idx="19">
                  <c:v>7470</c:v>
                </c:pt>
                <c:pt idx="20">
                  <c:v>9270</c:v>
                </c:pt>
                <c:pt idx="21">
                  <c:v>9930</c:v>
                </c:pt>
                <c:pt idx="22">
                  <c:v>6170</c:v>
                </c:pt>
                <c:pt idx="23">
                  <c:v>3880</c:v>
                </c:pt>
                <c:pt idx="24">
                  <c:v>8890</c:v>
                </c:pt>
                <c:pt idx="25">
                  <c:v>6530</c:v>
                </c:pt>
                <c:pt idx="26">
                  <c:v>5730</c:v>
                </c:pt>
                <c:pt idx="27">
                  <c:v>5340</c:v>
                </c:pt>
                <c:pt idx="28">
                  <c:v>9170</c:v>
                </c:pt>
                <c:pt idx="29">
                  <c:v>3560</c:v>
                </c:pt>
                <c:pt idx="30">
                  <c:v>7340</c:v>
                </c:pt>
                <c:pt idx="31">
                  <c:v>9640</c:v>
                </c:pt>
                <c:pt idx="32">
                  <c:v>5690</c:v>
                </c:pt>
                <c:pt idx="33">
                  <c:v>4040</c:v>
                </c:pt>
                <c:pt idx="34">
                  <c:v>4290</c:v>
                </c:pt>
                <c:pt idx="35">
                  <c:v>2800</c:v>
                </c:pt>
                <c:pt idx="36">
                  <c:v>5140</c:v>
                </c:pt>
                <c:pt idx="37">
                  <c:v>6270</c:v>
                </c:pt>
                <c:pt idx="38">
                  <c:v>5430</c:v>
                </c:pt>
                <c:pt idx="39">
                  <c:v>13070</c:v>
                </c:pt>
                <c:pt idx="40">
                  <c:v>7640</c:v>
                </c:pt>
                <c:pt idx="41">
                  <c:v>3220</c:v>
                </c:pt>
                <c:pt idx="42">
                  <c:v>7820</c:v>
                </c:pt>
                <c:pt idx="43">
                  <c:v>5630</c:v>
                </c:pt>
                <c:pt idx="44">
                  <c:v>7280</c:v>
                </c:pt>
                <c:pt idx="45">
                  <c:v>8230</c:v>
                </c:pt>
                <c:pt idx="46">
                  <c:v>5510</c:v>
                </c:pt>
                <c:pt idx="47">
                  <c:v>2540</c:v>
                </c:pt>
                <c:pt idx="48">
                  <c:v>3710</c:v>
                </c:pt>
                <c:pt idx="49">
                  <c:v>4020</c:v>
                </c:pt>
                <c:pt idx="50">
                  <c:v>4910</c:v>
                </c:pt>
                <c:pt idx="51">
                  <c:v>7970</c:v>
                </c:pt>
                <c:pt idx="52">
                  <c:v>5150</c:v>
                </c:pt>
                <c:pt idx="53">
                  <c:v>3650</c:v>
                </c:pt>
                <c:pt idx="54">
                  <c:v>7400</c:v>
                </c:pt>
                <c:pt idx="55">
                  <c:v>9530</c:v>
                </c:pt>
                <c:pt idx="56">
                  <c:v>14730</c:v>
                </c:pt>
                <c:pt idx="57">
                  <c:v>14710</c:v>
                </c:pt>
                <c:pt idx="58">
                  <c:v>7580</c:v>
                </c:pt>
                <c:pt idx="59">
                  <c:v>5240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C5-433B-ABFC-A3C2467F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56481248"/>
        <c:axId val="-1256478528"/>
      </c:barChart>
      <c:barChart>
        <c:barDir val="col"/>
        <c:grouping val="stacked"/>
        <c:varyColors val="0"/>
        <c:ser>
          <c:idx val="0"/>
          <c:order val="3"/>
          <c:tx>
            <c:strRef>
              <c:f>QNWRGrp!$L$1</c:f>
              <c:strCache>
                <c:ptCount val="1"/>
                <c:pt idx="0">
                  <c:v>Refuge needs minus Impairment</c:v>
                </c:pt>
              </c:strCache>
            </c:strRef>
          </c:tx>
          <c:spPr>
            <a:solidFill>
              <a:srgbClr val="9DEE32">
                <a:alpha val="38000"/>
              </a:srgbClr>
            </a:solidFill>
            <a:ln w="15875">
              <a:solidFill>
                <a:srgbClr val="00B050">
                  <a:alpha val="50000"/>
                </a:srgbClr>
              </a:solidFill>
            </a:ln>
            <a:effectLst>
              <a:softEdge rad="0"/>
            </a:effectLst>
            <a:scene3d>
              <a:camera prst="orthographicFront"/>
              <a:lightRig rig="threePt" dir="t"/>
            </a:scene3d>
            <a:sp3d>
              <a:bevelT w="12700" h="50800" prst="coolSlant"/>
              <a:bevelB w="12700"/>
            </a:sp3d>
          </c:spPr>
          <c:invertIfNegative val="0"/>
          <c:cat>
            <c:strRef>
              <c:f>QNWRGrp!$C$146:$C$205</c:f>
              <c:strCache>
                <c:ptCount val="60"/>
                <c:pt idx="0">
                  <c:v>Jan/Feb 1998</c:v>
                </c:pt>
                <c:pt idx="1">
                  <c:v>Mar/Apr 1998</c:v>
                </c:pt>
                <c:pt idx="2">
                  <c:v>May/Jun 1998</c:v>
                </c:pt>
                <c:pt idx="3">
                  <c:v>Jul/Aug/Sep 1998</c:v>
                </c:pt>
                <c:pt idx="4">
                  <c:v>Oct/Nov 1998</c:v>
                </c:pt>
                <c:pt idx="5">
                  <c:v>Dec 1998</c:v>
                </c:pt>
                <c:pt idx="6">
                  <c:v>Jan/Feb 1999</c:v>
                </c:pt>
                <c:pt idx="7">
                  <c:v>Mar/Apr 1999</c:v>
                </c:pt>
                <c:pt idx="8">
                  <c:v>May/Jun 1999</c:v>
                </c:pt>
                <c:pt idx="9">
                  <c:v>Jul/Aug/Sep 1999</c:v>
                </c:pt>
                <c:pt idx="10">
                  <c:v>Oct/Nov 1999</c:v>
                </c:pt>
                <c:pt idx="11">
                  <c:v>Dec 1999</c:v>
                </c:pt>
                <c:pt idx="12">
                  <c:v>Jan/Feb 2000</c:v>
                </c:pt>
                <c:pt idx="13">
                  <c:v>Mar/Apr 2000</c:v>
                </c:pt>
                <c:pt idx="14">
                  <c:v>May/Jun 2000</c:v>
                </c:pt>
                <c:pt idx="15">
                  <c:v>Jul/Aug/Sep 2000</c:v>
                </c:pt>
                <c:pt idx="16">
                  <c:v>Oct/Nov 2000</c:v>
                </c:pt>
                <c:pt idx="17">
                  <c:v>Dec 2000</c:v>
                </c:pt>
                <c:pt idx="18">
                  <c:v>Jan/Feb 2001</c:v>
                </c:pt>
                <c:pt idx="19">
                  <c:v>Mar/Apr 2001</c:v>
                </c:pt>
                <c:pt idx="20">
                  <c:v>May/Jun 2001</c:v>
                </c:pt>
                <c:pt idx="21">
                  <c:v>Jul/Aug/Sep 2001</c:v>
                </c:pt>
                <c:pt idx="22">
                  <c:v>Oct/Nov 2001</c:v>
                </c:pt>
                <c:pt idx="23">
                  <c:v>Dec 2001</c:v>
                </c:pt>
                <c:pt idx="24">
                  <c:v>Jan/Feb 2002</c:v>
                </c:pt>
                <c:pt idx="25">
                  <c:v>Mar/Apr 2002</c:v>
                </c:pt>
                <c:pt idx="26">
                  <c:v>May/Jun 2002</c:v>
                </c:pt>
                <c:pt idx="27">
                  <c:v>Jul/Aug/Sep 2002</c:v>
                </c:pt>
                <c:pt idx="28">
                  <c:v>Oct/Nov 2002</c:v>
                </c:pt>
                <c:pt idx="29">
                  <c:v>Dec 2002</c:v>
                </c:pt>
                <c:pt idx="30">
                  <c:v>Jan/Feb 2003</c:v>
                </c:pt>
                <c:pt idx="31">
                  <c:v>Mar/Apr 2003</c:v>
                </c:pt>
                <c:pt idx="32">
                  <c:v>May/Jun 2003</c:v>
                </c:pt>
                <c:pt idx="33">
                  <c:v>Jul/Aug/Sep 2003</c:v>
                </c:pt>
                <c:pt idx="34">
                  <c:v>Oct/Nov 2003</c:v>
                </c:pt>
                <c:pt idx="35">
                  <c:v>Dec 2003</c:v>
                </c:pt>
                <c:pt idx="36">
                  <c:v>Jan/Feb 2004</c:v>
                </c:pt>
                <c:pt idx="37">
                  <c:v>Mar/Apr 2004</c:v>
                </c:pt>
                <c:pt idx="38">
                  <c:v>May/Jun 2004</c:v>
                </c:pt>
                <c:pt idx="39">
                  <c:v>Jul/Aug/Sep 2004</c:v>
                </c:pt>
                <c:pt idx="40">
                  <c:v>Oct/Nov 2004</c:v>
                </c:pt>
                <c:pt idx="41">
                  <c:v>Dec 2004</c:v>
                </c:pt>
                <c:pt idx="42">
                  <c:v>Jan/Feb 2005</c:v>
                </c:pt>
                <c:pt idx="43">
                  <c:v>Mar/Apr 2005</c:v>
                </c:pt>
                <c:pt idx="44">
                  <c:v>May/Jun 2005</c:v>
                </c:pt>
                <c:pt idx="45">
                  <c:v>Jul/Aug/Sep 2005</c:v>
                </c:pt>
                <c:pt idx="46">
                  <c:v>Oct/Nov 2005</c:v>
                </c:pt>
                <c:pt idx="47">
                  <c:v>Dec 2005</c:v>
                </c:pt>
                <c:pt idx="48">
                  <c:v>Jan/Feb 2006</c:v>
                </c:pt>
                <c:pt idx="49">
                  <c:v>Mar/Apr 2006</c:v>
                </c:pt>
                <c:pt idx="50">
                  <c:v>May/Jun 2006</c:v>
                </c:pt>
                <c:pt idx="51">
                  <c:v>Jul/Aug/Sep 2006</c:v>
                </c:pt>
                <c:pt idx="52">
                  <c:v>Oct/Nov 2006</c:v>
                </c:pt>
                <c:pt idx="53">
                  <c:v>Dec 2006</c:v>
                </c:pt>
                <c:pt idx="54">
                  <c:v>Jan/Feb 2007</c:v>
                </c:pt>
                <c:pt idx="55">
                  <c:v>Mar/Apr 2007</c:v>
                </c:pt>
                <c:pt idx="56">
                  <c:v>May/Jun 2007</c:v>
                </c:pt>
                <c:pt idx="57">
                  <c:v>Jul/Aug/Sep 2007</c:v>
                </c:pt>
                <c:pt idx="58">
                  <c:v>Oct/Nov 2007</c:v>
                </c:pt>
                <c:pt idx="59">
                  <c:v>Dec 2007</c:v>
                </c:pt>
              </c:strCache>
            </c:strRef>
          </c:cat>
          <c:val>
            <c:numRef>
              <c:f>QNWRGrp!$L$146:$L$205</c:f>
              <c:numCache>
                <c:formatCode>General</c:formatCode>
                <c:ptCount val="60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3130</c:v>
                </c:pt>
                <c:pt idx="4">
                  <c:v>3600</c:v>
                </c:pt>
                <c:pt idx="5">
                  <c:v>500</c:v>
                </c:pt>
                <c:pt idx="6">
                  <c:v>1500</c:v>
                </c:pt>
                <c:pt idx="7">
                  <c:v>3500</c:v>
                </c:pt>
                <c:pt idx="8">
                  <c:v>2000</c:v>
                </c:pt>
                <c:pt idx="9">
                  <c:v>3500</c:v>
                </c:pt>
                <c:pt idx="10">
                  <c:v>2450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3500</c:v>
                </c:pt>
                <c:pt idx="16">
                  <c:v>3090</c:v>
                </c:pt>
                <c:pt idx="17">
                  <c:v>500</c:v>
                </c:pt>
                <c:pt idx="18">
                  <c:v>1500</c:v>
                </c:pt>
                <c:pt idx="19">
                  <c:v>3500</c:v>
                </c:pt>
                <c:pt idx="20">
                  <c:v>2000</c:v>
                </c:pt>
                <c:pt idx="21">
                  <c:v>1740</c:v>
                </c:pt>
                <c:pt idx="22">
                  <c:v>1140</c:v>
                </c:pt>
                <c:pt idx="23">
                  <c:v>500</c:v>
                </c:pt>
                <c:pt idx="24">
                  <c:v>1500</c:v>
                </c:pt>
                <c:pt idx="25">
                  <c:v>2740</c:v>
                </c:pt>
                <c:pt idx="26">
                  <c:v>2000</c:v>
                </c:pt>
                <c:pt idx="27">
                  <c:v>980</c:v>
                </c:pt>
                <c:pt idx="28">
                  <c:v>1610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650</c:v>
                </c:pt>
                <c:pt idx="34">
                  <c:v>840</c:v>
                </c:pt>
                <c:pt idx="35">
                  <c:v>500</c:v>
                </c:pt>
                <c:pt idx="36">
                  <c:v>1050</c:v>
                </c:pt>
                <c:pt idx="37">
                  <c:v>2300</c:v>
                </c:pt>
                <c:pt idx="38">
                  <c:v>1500</c:v>
                </c:pt>
                <c:pt idx="39">
                  <c:v>2960</c:v>
                </c:pt>
                <c:pt idx="40">
                  <c:v>1690</c:v>
                </c:pt>
                <c:pt idx="41">
                  <c:v>500</c:v>
                </c:pt>
                <c:pt idx="42">
                  <c:v>1500</c:v>
                </c:pt>
                <c:pt idx="43">
                  <c:v>2390</c:v>
                </c:pt>
                <c:pt idx="44">
                  <c:v>2000</c:v>
                </c:pt>
                <c:pt idx="45">
                  <c:v>3500</c:v>
                </c:pt>
                <c:pt idx="46">
                  <c:v>900</c:v>
                </c:pt>
                <c:pt idx="47">
                  <c:v>500</c:v>
                </c:pt>
                <c:pt idx="48">
                  <c:v>1500</c:v>
                </c:pt>
                <c:pt idx="49">
                  <c:v>1940</c:v>
                </c:pt>
                <c:pt idx="50">
                  <c:v>1060</c:v>
                </c:pt>
                <c:pt idx="51">
                  <c:v>940</c:v>
                </c:pt>
                <c:pt idx="52">
                  <c:v>730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3500</c:v>
                </c:pt>
                <c:pt idx="58">
                  <c:v>2510</c:v>
                </c:pt>
                <c:pt idx="59">
                  <c:v>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C5-433B-ABFC-A3C2467F299D}"/>
            </c:ext>
          </c:extLst>
        </c:ser>
        <c:ser>
          <c:idx val="3"/>
          <c:order val="4"/>
          <c:tx>
            <c:strRef>
              <c:f>QNWRGrp!$J$1</c:f>
              <c:strCache>
                <c:ptCount val="1"/>
                <c:pt idx="0">
                  <c:v>Impairment</c:v>
                </c:pt>
              </c:strCache>
            </c:strRef>
          </c:tx>
          <c:spPr>
            <a:solidFill>
              <a:srgbClr val="FF0000"/>
            </a:solidFill>
            <a:ln w="15875">
              <a:solidFill>
                <a:srgbClr val="FF0000"/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"/>
            </a:sp3d>
          </c:spPr>
          <c:invertIfNegative val="0"/>
          <c:cat>
            <c:strRef>
              <c:f>QNWRGrp!$C$146:$C$205</c:f>
              <c:strCache>
                <c:ptCount val="60"/>
                <c:pt idx="0">
                  <c:v>Jan/Feb 1998</c:v>
                </c:pt>
                <c:pt idx="1">
                  <c:v>Mar/Apr 1998</c:v>
                </c:pt>
                <c:pt idx="2">
                  <c:v>May/Jun 1998</c:v>
                </c:pt>
                <c:pt idx="3">
                  <c:v>Jul/Aug/Sep 1998</c:v>
                </c:pt>
                <c:pt idx="4">
                  <c:v>Oct/Nov 1998</c:v>
                </c:pt>
                <c:pt idx="5">
                  <c:v>Dec 1998</c:v>
                </c:pt>
                <c:pt idx="6">
                  <c:v>Jan/Feb 1999</c:v>
                </c:pt>
                <c:pt idx="7">
                  <c:v>Mar/Apr 1999</c:v>
                </c:pt>
                <c:pt idx="8">
                  <c:v>May/Jun 1999</c:v>
                </c:pt>
                <c:pt idx="9">
                  <c:v>Jul/Aug/Sep 1999</c:v>
                </c:pt>
                <c:pt idx="10">
                  <c:v>Oct/Nov 1999</c:v>
                </c:pt>
                <c:pt idx="11">
                  <c:v>Dec 1999</c:v>
                </c:pt>
                <c:pt idx="12">
                  <c:v>Jan/Feb 2000</c:v>
                </c:pt>
                <c:pt idx="13">
                  <c:v>Mar/Apr 2000</c:v>
                </c:pt>
                <c:pt idx="14">
                  <c:v>May/Jun 2000</c:v>
                </c:pt>
                <c:pt idx="15">
                  <c:v>Jul/Aug/Sep 2000</c:v>
                </c:pt>
                <c:pt idx="16">
                  <c:v>Oct/Nov 2000</c:v>
                </c:pt>
                <c:pt idx="17">
                  <c:v>Dec 2000</c:v>
                </c:pt>
                <c:pt idx="18">
                  <c:v>Jan/Feb 2001</c:v>
                </c:pt>
                <c:pt idx="19">
                  <c:v>Mar/Apr 2001</c:v>
                </c:pt>
                <c:pt idx="20">
                  <c:v>May/Jun 2001</c:v>
                </c:pt>
                <c:pt idx="21">
                  <c:v>Jul/Aug/Sep 2001</c:v>
                </c:pt>
                <c:pt idx="22">
                  <c:v>Oct/Nov 2001</c:v>
                </c:pt>
                <c:pt idx="23">
                  <c:v>Dec 2001</c:v>
                </c:pt>
                <c:pt idx="24">
                  <c:v>Jan/Feb 2002</c:v>
                </c:pt>
                <c:pt idx="25">
                  <c:v>Mar/Apr 2002</c:v>
                </c:pt>
                <c:pt idx="26">
                  <c:v>May/Jun 2002</c:v>
                </c:pt>
                <c:pt idx="27">
                  <c:v>Jul/Aug/Sep 2002</c:v>
                </c:pt>
                <c:pt idx="28">
                  <c:v>Oct/Nov 2002</c:v>
                </c:pt>
                <c:pt idx="29">
                  <c:v>Dec 2002</c:v>
                </c:pt>
                <c:pt idx="30">
                  <c:v>Jan/Feb 2003</c:v>
                </c:pt>
                <c:pt idx="31">
                  <c:v>Mar/Apr 2003</c:v>
                </c:pt>
                <c:pt idx="32">
                  <c:v>May/Jun 2003</c:v>
                </c:pt>
                <c:pt idx="33">
                  <c:v>Jul/Aug/Sep 2003</c:v>
                </c:pt>
                <c:pt idx="34">
                  <c:v>Oct/Nov 2003</c:v>
                </c:pt>
                <c:pt idx="35">
                  <c:v>Dec 2003</c:v>
                </c:pt>
                <c:pt idx="36">
                  <c:v>Jan/Feb 2004</c:v>
                </c:pt>
                <c:pt idx="37">
                  <c:v>Mar/Apr 2004</c:v>
                </c:pt>
                <c:pt idx="38">
                  <c:v>May/Jun 2004</c:v>
                </c:pt>
                <c:pt idx="39">
                  <c:v>Jul/Aug/Sep 2004</c:v>
                </c:pt>
                <c:pt idx="40">
                  <c:v>Oct/Nov 2004</c:v>
                </c:pt>
                <c:pt idx="41">
                  <c:v>Dec 2004</c:v>
                </c:pt>
                <c:pt idx="42">
                  <c:v>Jan/Feb 2005</c:v>
                </c:pt>
                <c:pt idx="43">
                  <c:v>Mar/Apr 2005</c:v>
                </c:pt>
                <c:pt idx="44">
                  <c:v>May/Jun 2005</c:v>
                </c:pt>
                <c:pt idx="45">
                  <c:v>Jul/Aug/Sep 2005</c:v>
                </c:pt>
                <c:pt idx="46">
                  <c:v>Oct/Nov 2005</c:v>
                </c:pt>
                <c:pt idx="47">
                  <c:v>Dec 2005</c:v>
                </c:pt>
                <c:pt idx="48">
                  <c:v>Jan/Feb 2006</c:v>
                </c:pt>
                <c:pt idx="49">
                  <c:v>Mar/Apr 2006</c:v>
                </c:pt>
                <c:pt idx="50">
                  <c:v>May/Jun 2006</c:v>
                </c:pt>
                <c:pt idx="51">
                  <c:v>Jul/Aug/Sep 2006</c:v>
                </c:pt>
                <c:pt idx="52">
                  <c:v>Oct/Nov 2006</c:v>
                </c:pt>
                <c:pt idx="53">
                  <c:v>Dec 2006</c:v>
                </c:pt>
                <c:pt idx="54">
                  <c:v>Jan/Feb 2007</c:v>
                </c:pt>
                <c:pt idx="55">
                  <c:v>Mar/Apr 2007</c:v>
                </c:pt>
                <c:pt idx="56">
                  <c:v>May/Jun 2007</c:v>
                </c:pt>
                <c:pt idx="57">
                  <c:v>Jul/Aug/Sep 2007</c:v>
                </c:pt>
                <c:pt idx="58">
                  <c:v>Oct/Nov 2007</c:v>
                </c:pt>
                <c:pt idx="59">
                  <c:v>Dec 2007</c:v>
                </c:pt>
              </c:strCache>
            </c:strRef>
          </c:cat>
          <c:val>
            <c:numRef>
              <c:f>QNWRGrp!$K$146:$K$205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1760</c:v>
                </c:pt>
                <c:pt idx="22">
                  <c:v>2460</c:v>
                </c:pt>
                <c:pt idx="23">
                  <c:v>0</c:v>
                </c:pt>
                <c:pt idx="24">
                  <c:v>0</c:v>
                </c:pt>
                <c:pt idx="25">
                  <c:v>760</c:v>
                </c:pt>
                <c:pt idx="26">
                  <c:v>0</c:v>
                </c:pt>
                <c:pt idx="27">
                  <c:v>2520</c:v>
                </c:pt>
                <c:pt idx="28">
                  <c:v>1990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2850</c:v>
                </c:pt>
                <c:pt idx="34">
                  <c:v>2760</c:v>
                </c:pt>
                <c:pt idx="35">
                  <c:v>0</c:v>
                </c:pt>
                <c:pt idx="36">
                  <c:v>450</c:v>
                </c:pt>
                <c:pt idx="37">
                  <c:v>1200</c:v>
                </c:pt>
                <c:pt idx="38">
                  <c:v>500</c:v>
                </c:pt>
                <c:pt idx="39">
                  <c:v>540</c:v>
                </c:pt>
                <c:pt idx="40">
                  <c:v>1910</c:v>
                </c:pt>
                <c:pt idx="41">
                  <c:v>0</c:v>
                </c:pt>
                <c:pt idx="42">
                  <c:v>0</c:v>
                </c:pt>
                <c:pt idx="43">
                  <c:v>1110</c:v>
                </c:pt>
                <c:pt idx="44">
                  <c:v>0</c:v>
                </c:pt>
                <c:pt idx="45">
                  <c:v>0</c:v>
                </c:pt>
                <c:pt idx="46">
                  <c:v>2700</c:v>
                </c:pt>
                <c:pt idx="47">
                  <c:v>0</c:v>
                </c:pt>
                <c:pt idx="48">
                  <c:v>0</c:v>
                </c:pt>
                <c:pt idx="49">
                  <c:v>1560</c:v>
                </c:pt>
                <c:pt idx="50">
                  <c:v>940</c:v>
                </c:pt>
                <c:pt idx="51">
                  <c:v>2560</c:v>
                </c:pt>
                <c:pt idx="52">
                  <c:v>2870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1090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5C5-433B-ABFC-A3C2467F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256479616"/>
        <c:axId val="-1256483968"/>
      </c:barChart>
      <c:lineChart>
        <c:grouping val="standard"/>
        <c:varyColors val="0"/>
        <c:ser>
          <c:idx val="5"/>
          <c:order val="0"/>
          <c:tx>
            <c:strRef>
              <c:f>QNWRGrp!$H$1</c:f>
              <c:strCache>
                <c:ptCount val="1"/>
                <c:pt idx="0">
                  <c:v>Refuge actual diversions</c:v>
                </c:pt>
              </c:strCache>
            </c:strRef>
          </c:tx>
          <c:spPr>
            <a:ln w="158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QNWRGrp!$C$146:$C$205</c:f>
              <c:strCache>
                <c:ptCount val="60"/>
                <c:pt idx="0">
                  <c:v>Jan/Feb 1998</c:v>
                </c:pt>
                <c:pt idx="1">
                  <c:v>Mar/Apr 1998</c:v>
                </c:pt>
                <c:pt idx="2">
                  <c:v>May/Jun 1998</c:v>
                </c:pt>
                <c:pt idx="3">
                  <c:v>Jul/Aug/Sep 1998</c:v>
                </c:pt>
                <c:pt idx="4">
                  <c:v>Oct/Nov 1998</c:v>
                </c:pt>
                <c:pt idx="5">
                  <c:v>Dec 1998</c:v>
                </c:pt>
                <c:pt idx="6">
                  <c:v>Jan/Feb 1999</c:v>
                </c:pt>
                <c:pt idx="7">
                  <c:v>Mar/Apr 1999</c:v>
                </c:pt>
                <c:pt idx="8">
                  <c:v>May/Jun 1999</c:v>
                </c:pt>
                <c:pt idx="9">
                  <c:v>Jul/Aug/Sep 1999</c:v>
                </c:pt>
                <c:pt idx="10">
                  <c:v>Oct/Nov 1999</c:v>
                </c:pt>
                <c:pt idx="11">
                  <c:v>Dec 1999</c:v>
                </c:pt>
                <c:pt idx="12">
                  <c:v>Jan/Feb 2000</c:v>
                </c:pt>
                <c:pt idx="13">
                  <c:v>Mar/Apr 2000</c:v>
                </c:pt>
                <c:pt idx="14">
                  <c:v>May/Jun 2000</c:v>
                </c:pt>
                <c:pt idx="15">
                  <c:v>Jul/Aug/Sep 2000</c:v>
                </c:pt>
                <c:pt idx="16">
                  <c:v>Oct/Nov 2000</c:v>
                </c:pt>
                <c:pt idx="17">
                  <c:v>Dec 2000</c:v>
                </c:pt>
                <c:pt idx="18">
                  <c:v>Jan/Feb 2001</c:v>
                </c:pt>
                <c:pt idx="19">
                  <c:v>Mar/Apr 2001</c:v>
                </c:pt>
                <c:pt idx="20">
                  <c:v>May/Jun 2001</c:v>
                </c:pt>
                <c:pt idx="21">
                  <c:v>Jul/Aug/Sep 2001</c:v>
                </c:pt>
                <c:pt idx="22">
                  <c:v>Oct/Nov 2001</c:v>
                </c:pt>
                <c:pt idx="23">
                  <c:v>Dec 2001</c:v>
                </c:pt>
                <c:pt idx="24">
                  <c:v>Jan/Feb 2002</c:v>
                </c:pt>
                <c:pt idx="25">
                  <c:v>Mar/Apr 2002</c:v>
                </c:pt>
                <c:pt idx="26">
                  <c:v>May/Jun 2002</c:v>
                </c:pt>
                <c:pt idx="27">
                  <c:v>Jul/Aug/Sep 2002</c:v>
                </c:pt>
                <c:pt idx="28">
                  <c:v>Oct/Nov 2002</c:v>
                </c:pt>
                <c:pt idx="29">
                  <c:v>Dec 2002</c:v>
                </c:pt>
                <c:pt idx="30">
                  <c:v>Jan/Feb 2003</c:v>
                </c:pt>
                <c:pt idx="31">
                  <c:v>Mar/Apr 2003</c:v>
                </c:pt>
                <c:pt idx="32">
                  <c:v>May/Jun 2003</c:v>
                </c:pt>
                <c:pt idx="33">
                  <c:v>Jul/Aug/Sep 2003</c:v>
                </c:pt>
                <c:pt idx="34">
                  <c:v>Oct/Nov 2003</c:v>
                </c:pt>
                <c:pt idx="35">
                  <c:v>Dec 2003</c:v>
                </c:pt>
                <c:pt idx="36">
                  <c:v>Jan/Feb 2004</c:v>
                </c:pt>
                <c:pt idx="37">
                  <c:v>Mar/Apr 2004</c:v>
                </c:pt>
                <c:pt idx="38">
                  <c:v>May/Jun 2004</c:v>
                </c:pt>
                <c:pt idx="39">
                  <c:v>Jul/Aug/Sep 2004</c:v>
                </c:pt>
                <c:pt idx="40">
                  <c:v>Oct/Nov 2004</c:v>
                </c:pt>
                <c:pt idx="41">
                  <c:v>Dec 2004</c:v>
                </c:pt>
                <c:pt idx="42">
                  <c:v>Jan/Feb 2005</c:v>
                </c:pt>
                <c:pt idx="43">
                  <c:v>Mar/Apr 2005</c:v>
                </c:pt>
                <c:pt idx="44">
                  <c:v>May/Jun 2005</c:v>
                </c:pt>
                <c:pt idx="45">
                  <c:v>Jul/Aug/Sep 2005</c:v>
                </c:pt>
                <c:pt idx="46">
                  <c:v>Oct/Nov 2005</c:v>
                </c:pt>
                <c:pt idx="47">
                  <c:v>Dec 2005</c:v>
                </c:pt>
                <c:pt idx="48">
                  <c:v>Jan/Feb 2006</c:v>
                </c:pt>
                <c:pt idx="49">
                  <c:v>Mar/Apr 2006</c:v>
                </c:pt>
                <c:pt idx="50">
                  <c:v>May/Jun 2006</c:v>
                </c:pt>
                <c:pt idx="51">
                  <c:v>Jul/Aug/Sep 2006</c:v>
                </c:pt>
                <c:pt idx="52">
                  <c:v>Oct/Nov 2006</c:v>
                </c:pt>
                <c:pt idx="53">
                  <c:v>Dec 2006</c:v>
                </c:pt>
                <c:pt idx="54">
                  <c:v>Jan/Feb 2007</c:v>
                </c:pt>
                <c:pt idx="55">
                  <c:v>Mar/Apr 2007</c:v>
                </c:pt>
                <c:pt idx="56">
                  <c:v>May/Jun 2007</c:v>
                </c:pt>
                <c:pt idx="57">
                  <c:v>Jul/Aug/Sep 2007</c:v>
                </c:pt>
                <c:pt idx="58">
                  <c:v>Oct/Nov 2007</c:v>
                </c:pt>
                <c:pt idx="59">
                  <c:v>Dec 2007</c:v>
                </c:pt>
              </c:strCache>
            </c:strRef>
          </c:cat>
          <c:val>
            <c:numRef>
              <c:f>QNWRGrp!$H$146:$H$205</c:f>
              <c:numCache>
                <c:formatCode>General</c:formatCode>
                <c:ptCount val="60"/>
                <c:pt idx="0">
                  <c:v>0</c:v>
                </c:pt>
                <c:pt idx="1">
                  <c:v>90</c:v>
                </c:pt>
                <c:pt idx="2">
                  <c:v>1110</c:v>
                </c:pt>
                <c:pt idx="3">
                  <c:v>3200</c:v>
                </c:pt>
                <c:pt idx="4">
                  <c:v>1920</c:v>
                </c:pt>
                <c:pt idx="5">
                  <c:v>790</c:v>
                </c:pt>
                <c:pt idx="6">
                  <c:v>850</c:v>
                </c:pt>
                <c:pt idx="7">
                  <c:v>30</c:v>
                </c:pt>
                <c:pt idx="8">
                  <c:v>300</c:v>
                </c:pt>
                <c:pt idx="9">
                  <c:v>1120</c:v>
                </c:pt>
                <c:pt idx="10">
                  <c:v>1190</c:v>
                </c:pt>
                <c:pt idx="11">
                  <c:v>1170</c:v>
                </c:pt>
                <c:pt idx="12">
                  <c:v>1970</c:v>
                </c:pt>
                <c:pt idx="13">
                  <c:v>310</c:v>
                </c:pt>
                <c:pt idx="14">
                  <c:v>450</c:v>
                </c:pt>
                <c:pt idx="15">
                  <c:v>1570</c:v>
                </c:pt>
                <c:pt idx="16">
                  <c:v>820</c:v>
                </c:pt>
                <c:pt idx="17">
                  <c:v>1530</c:v>
                </c:pt>
                <c:pt idx="18">
                  <c:v>2470</c:v>
                </c:pt>
                <c:pt idx="19">
                  <c:v>100</c:v>
                </c:pt>
                <c:pt idx="20">
                  <c:v>1070</c:v>
                </c:pt>
                <c:pt idx="21">
                  <c:v>330</c:v>
                </c:pt>
                <c:pt idx="22">
                  <c:v>420</c:v>
                </c:pt>
                <c:pt idx="23">
                  <c:v>0</c:v>
                </c:pt>
                <c:pt idx="24">
                  <c:v>1990</c:v>
                </c:pt>
                <c:pt idx="25">
                  <c:v>2890</c:v>
                </c:pt>
                <c:pt idx="26">
                  <c:v>2280</c:v>
                </c:pt>
                <c:pt idx="27">
                  <c:v>1050</c:v>
                </c:pt>
                <c:pt idx="28">
                  <c:v>970</c:v>
                </c:pt>
                <c:pt idx="29">
                  <c:v>1150</c:v>
                </c:pt>
                <c:pt idx="30">
                  <c:v>1180</c:v>
                </c:pt>
                <c:pt idx="31">
                  <c:v>320</c:v>
                </c:pt>
                <c:pt idx="32">
                  <c:v>0</c:v>
                </c:pt>
                <c:pt idx="33">
                  <c:v>120</c:v>
                </c:pt>
                <c:pt idx="34">
                  <c:v>40</c:v>
                </c:pt>
                <c:pt idx="35">
                  <c:v>80</c:v>
                </c:pt>
                <c:pt idx="36">
                  <c:v>970</c:v>
                </c:pt>
                <c:pt idx="37">
                  <c:v>2840</c:v>
                </c:pt>
                <c:pt idx="38">
                  <c:v>370</c:v>
                </c:pt>
                <c:pt idx="39">
                  <c:v>4370</c:v>
                </c:pt>
                <c:pt idx="40">
                  <c:v>550</c:v>
                </c:pt>
                <c:pt idx="41">
                  <c:v>580</c:v>
                </c:pt>
                <c:pt idx="42">
                  <c:v>2130</c:v>
                </c:pt>
                <c:pt idx="43">
                  <c:v>130</c:v>
                </c:pt>
                <c:pt idx="44">
                  <c:v>0</c:v>
                </c:pt>
                <c:pt idx="45">
                  <c:v>1660</c:v>
                </c:pt>
                <c:pt idx="46">
                  <c:v>0</c:v>
                </c:pt>
                <c:pt idx="47">
                  <c:v>640</c:v>
                </c:pt>
                <c:pt idx="48">
                  <c:v>1870</c:v>
                </c:pt>
                <c:pt idx="49">
                  <c:v>1240</c:v>
                </c:pt>
                <c:pt idx="50">
                  <c:v>790</c:v>
                </c:pt>
                <c:pt idx="51">
                  <c:v>750</c:v>
                </c:pt>
                <c:pt idx="52">
                  <c:v>220</c:v>
                </c:pt>
                <c:pt idx="53">
                  <c:v>0</c:v>
                </c:pt>
                <c:pt idx="54">
                  <c:v>1690</c:v>
                </c:pt>
                <c:pt idx="55">
                  <c:v>1420</c:v>
                </c:pt>
                <c:pt idx="56">
                  <c:v>130</c:v>
                </c:pt>
                <c:pt idx="57">
                  <c:v>1720</c:v>
                </c:pt>
                <c:pt idx="58">
                  <c:v>1670</c:v>
                </c:pt>
                <c:pt idx="59">
                  <c:v>830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5C5-433B-ABFC-A3C2467F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479616"/>
        <c:axId val="-1256483968"/>
      </c:lineChart>
      <c:catAx>
        <c:axId val="-1256481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 Management Periods (6 per year)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78528"/>
        <c:crosses val="autoZero"/>
        <c:auto val="0"/>
        <c:lblAlgn val="ctr"/>
        <c:lblOffset val="100"/>
        <c:tickLblSkip val="1"/>
        <c:noMultiLvlLbl val="0"/>
      </c:catAx>
      <c:valAx>
        <c:axId val="-1256478528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gaged flow and pumping impacts in acre feet (log10)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81248"/>
        <c:crosses val="autoZero"/>
        <c:crossBetween val="between"/>
        <c:majorUnit val="2500"/>
        <c:minorUnit val="500"/>
      </c:valAx>
      <c:valAx>
        <c:axId val="-1256483968"/>
        <c:scaling>
          <c:orientation val="minMax"/>
          <c:max val="20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</a:t>
                </a:r>
                <a:r>
                  <a:rPr lang="en-US" baseline="0"/>
                  <a:t> needs, diversions, and historical impairment in </a:t>
                </a:r>
                <a:r>
                  <a:rPr lang="en-US"/>
                  <a:t>acre feet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79616"/>
        <c:crosses val="max"/>
        <c:crossBetween val="between"/>
        <c:majorUnit val="2500"/>
      </c:valAx>
      <c:catAx>
        <c:axId val="-125647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648396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Simulated</a:t>
            </a:r>
            <a:r>
              <a:rPr lang="en-US" baseline="0"/>
              <a:t> i</a:t>
            </a:r>
            <a:r>
              <a:rPr lang="en-US"/>
              <a:t>mpairment by year based on "Scenario</a:t>
            </a:r>
            <a:r>
              <a:rPr lang="en-US" baseline="0"/>
              <a:t> 1" and Refuge management plan</a:t>
            </a:r>
            <a:endParaRPr lang="en-US"/>
          </a:p>
        </c:rich>
      </c:tx>
      <c:layout>
        <c:manualLayout>
          <c:xMode val="edge"/>
          <c:yMode val="edge"/>
          <c:x val="0.12119365936617227"/>
          <c:y val="4.4462732825326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56168392589938E-2"/>
          <c:y val="0.10521972439391822"/>
          <c:w val="0.80486300890563933"/>
          <c:h val="0.76259030698766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lookup!$N$26</c:f>
              <c:strCache>
                <c:ptCount val="1"/>
                <c:pt idx="0">
                  <c:v>Impairment (left axis)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chemeClr val="tx1"/>
              </a:solidFill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accent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BB-427A-8540-251343CDF557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D9F4BDE3-C380-4E0C-9E2F-5B65FDC241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3BB-427A-8540-251343CDF55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E07486F-94B2-49F0-93CB-CEE14388F6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A60C96DA-CE5C-41D0-A32F-A36DD5166A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0066124F-DADD-4D79-ADA7-F52DCBD0D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77A2E5F-39C0-4EB1-AE7F-1300E8E340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410C3FB8-74FC-4837-BE56-08F370F68A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7F64250-CBD3-44C2-9441-EAAD590A8B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2B4544F3-33BE-43E8-BD8B-D9C82BD4DA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E30FDD41-AB12-4C85-8DEE-0535CE6414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4272F8E-A43D-4C69-9422-60BC5F108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67DCBA91-CCAB-4AA1-8D96-57F9E38EB6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B52ED77B-0B93-4A6E-BCCD-60B131E4A9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3B843C01-2449-4861-BFC4-B0DCA6A56D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F5AC6CA-E4A8-46F3-A709-A5CD918B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C251C117-8A5F-448D-8D45-59D19C225F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311BF9F7-D2D7-42C8-BE03-16C103847A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D4F4537B-4337-4804-B679-6D3D4972B3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F1E408EF-4915-41F5-9FD1-D09F65AEF4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300A18C5-2112-4992-9325-9FC6852220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EBAFE45E-257A-4E76-8865-6AA20C81E5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9065D87F-35A1-4991-BC48-DC74C23EA3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868CFABE-A72B-48C2-98ED-9B0DBD914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27EB8865-9A64-45B5-8A49-1D3E9B3011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90216D9C-4766-4325-834C-5905F353CF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08DADC7C-6EA3-4DEA-AFE7-5A93AA7BD4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7FB515B9-6E2C-4A7D-BCE5-6A48B9658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B324E9DF-A01E-46CF-8116-0147A4A8F1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1DA283DC-5776-4846-AC5C-10500BBD41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79715FCC-17CA-4EB4-B241-EB4D763446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158DD321-2430-46C8-BFFF-88846A66D0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FF044B16-9B69-4298-8890-0754D194BF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AB7EA486-4733-45A1-93C6-4A11399E02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FEBAB7AF-91D0-45F7-9096-786038008A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7B190DEF-44B3-42C3-89BF-533119F517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lookup!$M$27:$M$60</c:f>
              <c:numCache>
                <c:formatCode>General</c:formatCode>
                <c:ptCount val="34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</c:numCache>
            </c:numRef>
          </c:cat>
          <c:val>
            <c:numRef>
              <c:f>lookup!$O$27:$O$60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1590</c:v>
                </c:pt>
                <c:pt idx="5">
                  <c:v>560</c:v>
                </c:pt>
                <c:pt idx="6">
                  <c:v>4060</c:v>
                </c:pt>
                <c:pt idx="7">
                  <c:v>3080</c:v>
                </c:pt>
                <c:pt idx="8">
                  <c:v>4250</c:v>
                </c:pt>
                <c:pt idx="9">
                  <c:v>5020</c:v>
                </c:pt>
                <c:pt idx="10">
                  <c:v>4030</c:v>
                </c:pt>
                <c:pt idx="11">
                  <c:v>2060</c:v>
                </c:pt>
                <c:pt idx="12">
                  <c:v>1680</c:v>
                </c:pt>
                <c:pt idx="13">
                  <c:v>220</c:v>
                </c:pt>
                <c:pt idx="14">
                  <c:v>3540</c:v>
                </c:pt>
                <c:pt idx="15">
                  <c:v>4710</c:v>
                </c:pt>
                <c:pt idx="16">
                  <c:v>5730</c:v>
                </c:pt>
                <c:pt idx="17">
                  <c:v>8580</c:v>
                </c:pt>
                <c:pt idx="18">
                  <c:v>6780</c:v>
                </c:pt>
                <c:pt idx="19">
                  <c:v>0</c:v>
                </c:pt>
                <c:pt idx="20">
                  <c:v>5560</c:v>
                </c:pt>
                <c:pt idx="21">
                  <c:v>3450</c:v>
                </c:pt>
                <c:pt idx="22">
                  <c:v>10</c:v>
                </c:pt>
                <c:pt idx="23">
                  <c:v>0</c:v>
                </c:pt>
                <c:pt idx="24">
                  <c:v>370</c:v>
                </c:pt>
                <c:pt idx="25">
                  <c:v>1150</c:v>
                </c:pt>
                <c:pt idx="26">
                  <c:v>510</c:v>
                </c:pt>
                <c:pt idx="27">
                  <c:v>4220</c:v>
                </c:pt>
                <c:pt idx="28">
                  <c:v>5270</c:v>
                </c:pt>
                <c:pt idx="29">
                  <c:v>5610</c:v>
                </c:pt>
                <c:pt idx="30">
                  <c:v>4600</c:v>
                </c:pt>
                <c:pt idx="31">
                  <c:v>3810</c:v>
                </c:pt>
                <c:pt idx="32">
                  <c:v>7930</c:v>
                </c:pt>
                <c:pt idx="33">
                  <c:v>1090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3BB-427A-8540-251343CDF557}"/>
            </c:ext>
            <c:ext xmlns:c15="http://schemas.microsoft.com/office/drawing/2012/chart" uri="{02D57815-91ED-43cb-92C2-25804820EDAC}">
              <c15:datalabelsRange>
                <c15:f>lookup!$O$27:$O$60</c15:f>
                <c15:dlblRangeCache>
                  <c:ptCount val="34"/>
                  <c:pt idx="4">
                    <c:v>1590</c:v>
                  </c:pt>
                  <c:pt idx="5">
                    <c:v>560</c:v>
                  </c:pt>
                  <c:pt idx="6">
                    <c:v>4060</c:v>
                  </c:pt>
                  <c:pt idx="7">
                    <c:v>3080</c:v>
                  </c:pt>
                  <c:pt idx="8">
                    <c:v>4250</c:v>
                  </c:pt>
                  <c:pt idx="9">
                    <c:v>5020</c:v>
                  </c:pt>
                  <c:pt idx="10">
                    <c:v>4030</c:v>
                  </c:pt>
                  <c:pt idx="11">
                    <c:v>2060</c:v>
                  </c:pt>
                  <c:pt idx="12">
                    <c:v>1680</c:v>
                  </c:pt>
                  <c:pt idx="13">
                    <c:v>220</c:v>
                  </c:pt>
                  <c:pt idx="14">
                    <c:v>3540</c:v>
                  </c:pt>
                  <c:pt idx="15">
                    <c:v>4710</c:v>
                  </c:pt>
                  <c:pt idx="16">
                    <c:v>5730</c:v>
                  </c:pt>
                  <c:pt idx="17">
                    <c:v>8580</c:v>
                  </c:pt>
                  <c:pt idx="18">
                    <c:v>6780</c:v>
                  </c:pt>
                  <c:pt idx="20">
                    <c:v>5560</c:v>
                  </c:pt>
                  <c:pt idx="21">
                    <c:v>3450</c:v>
                  </c:pt>
                  <c:pt idx="22">
                    <c:v>10</c:v>
                  </c:pt>
                  <c:pt idx="24">
                    <c:v>370</c:v>
                  </c:pt>
                  <c:pt idx="25">
                    <c:v>1150</c:v>
                  </c:pt>
                  <c:pt idx="26">
                    <c:v>510</c:v>
                  </c:pt>
                  <c:pt idx="27">
                    <c:v>4220</c:v>
                  </c:pt>
                  <c:pt idx="28">
                    <c:v>5270</c:v>
                  </c:pt>
                  <c:pt idx="29">
                    <c:v>5610</c:v>
                  </c:pt>
                  <c:pt idx="30">
                    <c:v>4600</c:v>
                  </c:pt>
                  <c:pt idx="31">
                    <c:v>3810</c:v>
                  </c:pt>
                  <c:pt idx="32">
                    <c:v>7930</c:v>
                  </c:pt>
                  <c:pt idx="33">
                    <c:v>1090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6485056"/>
        <c:axId val="-1256481792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485056"/>
        <c:axId val="-125648179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lookup!$P$26</c15:sqref>
                        </c15:formulaRef>
                      </c:ext>
                    </c:extLst>
                    <c:strCache>
                      <c:ptCount val="1"/>
                      <c:pt idx="0">
                        <c:v>3yr running avg</c:v>
                      </c:pt>
                    </c:strCache>
                  </c:strRef>
                </c:tx>
                <c:spPr>
                  <a:ln w="19050" cap="rnd">
                    <a:solidFill>
                      <a:schemeClr val="tx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lookup!$P$27:$P$60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4"/>
                      <c:pt idx="2">
                        <c:v>0</c:v>
                      </c:pt>
                      <c:pt idx="3">
                        <c:v>0</c:v>
                      </c:pt>
                      <c:pt idx="4">
                        <c:v>530</c:v>
                      </c:pt>
                      <c:pt idx="5">
                        <c:v>716.66666666666663</c:v>
                      </c:pt>
                      <c:pt idx="6">
                        <c:v>2070</c:v>
                      </c:pt>
                      <c:pt idx="7">
                        <c:v>2566.6666666666665</c:v>
                      </c:pt>
                      <c:pt idx="8">
                        <c:v>3796.6666666666665</c:v>
                      </c:pt>
                      <c:pt idx="9">
                        <c:v>4116.666666666667</c:v>
                      </c:pt>
                      <c:pt idx="10">
                        <c:v>4433.333333333333</c:v>
                      </c:pt>
                      <c:pt idx="11">
                        <c:v>3703.3333333333335</c:v>
                      </c:pt>
                      <c:pt idx="12">
                        <c:v>2590</c:v>
                      </c:pt>
                      <c:pt idx="13">
                        <c:v>1320</c:v>
                      </c:pt>
                      <c:pt idx="14">
                        <c:v>1813.3333333333333</c:v>
                      </c:pt>
                      <c:pt idx="15">
                        <c:v>2823.3333333333335</c:v>
                      </c:pt>
                      <c:pt idx="16">
                        <c:v>4660</c:v>
                      </c:pt>
                      <c:pt idx="17">
                        <c:v>6340</c:v>
                      </c:pt>
                      <c:pt idx="18">
                        <c:v>7030</c:v>
                      </c:pt>
                      <c:pt idx="19">
                        <c:v>5120</c:v>
                      </c:pt>
                      <c:pt idx="20">
                        <c:v>4113.333333333333</c:v>
                      </c:pt>
                      <c:pt idx="21">
                        <c:v>3003.3333333333335</c:v>
                      </c:pt>
                      <c:pt idx="22">
                        <c:v>3006.6666666666665</c:v>
                      </c:pt>
                      <c:pt idx="23">
                        <c:v>1153.3333333333333</c:v>
                      </c:pt>
                      <c:pt idx="24">
                        <c:v>126.66666666666667</c:v>
                      </c:pt>
                      <c:pt idx="25">
                        <c:v>506.66666666666669</c:v>
                      </c:pt>
                      <c:pt idx="26">
                        <c:v>676.66666666666663</c:v>
                      </c:pt>
                      <c:pt idx="27">
                        <c:v>1960</c:v>
                      </c:pt>
                      <c:pt idx="28">
                        <c:v>3333.3333333333335</c:v>
                      </c:pt>
                      <c:pt idx="29">
                        <c:v>5033.333333333333</c:v>
                      </c:pt>
                      <c:pt idx="30">
                        <c:v>5160</c:v>
                      </c:pt>
                      <c:pt idx="31">
                        <c:v>4673.333333333333</c:v>
                      </c:pt>
                      <c:pt idx="32">
                        <c:v>5446.666666666667</c:v>
                      </c:pt>
                      <c:pt idx="33">
                        <c:v>4276.666666666667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5-23BB-427A-8540-251343CDF55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lookup!$Q$26</c15:sqref>
                        </c15:formulaRef>
                      </c:ext>
                    </c:extLst>
                    <c:strCache>
                      <c:ptCount val="1"/>
                      <c:pt idx="0">
                        <c:v>5yr running avg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lookup!$Q$27:$Q$60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4">
                        <c:v>318</c:v>
                      </c:pt>
                      <c:pt idx="5">
                        <c:v>430</c:v>
                      </c:pt>
                      <c:pt idx="6">
                        <c:v>1242</c:v>
                      </c:pt>
                      <c:pt idx="7">
                        <c:v>1858</c:v>
                      </c:pt>
                      <c:pt idx="8">
                        <c:v>2708</c:v>
                      </c:pt>
                      <c:pt idx="9">
                        <c:v>3394</c:v>
                      </c:pt>
                      <c:pt idx="10">
                        <c:v>4088</c:v>
                      </c:pt>
                      <c:pt idx="11">
                        <c:v>3688</c:v>
                      </c:pt>
                      <c:pt idx="12">
                        <c:v>3408</c:v>
                      </c:pt>
                      <c:pt idx="13">
                        <c:v>2602</c:v>
                      </c:pt>
                      <c:pt idx="14">
                        <c:v>2306</c:v>
                      </c:pt>
                      <c:pt idx="15">
                        <c:v>2442</c:v>
                      </c:pt>
                      <c:pt idx="16">
                        <c:v>3176</c:v>
                      </c:pt>
                      <c:pt idx="17">
                        <c:v>4556</c:v>
                      </c:pt>
                      <c:pt idx="18">
                        <c:v>5868</c:v>
                      </c:pt>
                      <c:pt idx="19">
                        <c:v>5160</c:v>
                      </c:pt>
                      <c:pt idx="20">
                        <c:v>5330</c:v>
                      </c:pt>
                      <c:pt idx="21">
                        <c:v>4874</c:v>
                      </c:pt>
                      <c:pt idx="22">
                        <c:v>3160</c:v>
                      </c:pt>
                      <c:pt idx="23">
                        <c:v>1804</c:v>
                      </c:pt>
                      <c:pt idx="24">
                        <c:v>1878</c:v>
                      </c:pt>
                      <c:pt idx="25">
                        <c:v>996</c:v>
                      </c:pt>
                      <c:pt idx="26">
                        <c:v>408</c:v>
                      </c:pt>
                      <c:pt idx="27">
                        <c:v>1250</c:v>
                      </c:pt>
                      <c:pt idx="28">
                        <c:v>2304</c:v>
                      </c:pt>
                      <c:pt idx="29">
                        <c:v>3352</c:v>
                      </c:pt>
                      <c:pt idx="30">
                        <c:v>4042</c:v>
                      </c:pt>
                      <c:pt idx="31">
                        <c:v>4702</c:v>
                      </c:pt>
                      <c:pt idx="32">
                        <c:v>5444</c:v>
                      </c:pt>
                      <c:pt idx="33">
                        <c:v>4608</c:v>
                      </c:pt>
                    </c:numCache>
                  </c:numRef>
                </c:val>
                <c:smooth val="0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6-23BB-427A-8540-251343CDF5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483424"/>
        <c:axId val="-125648451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lookup!$R$26</c15:sqref>
                        </c15:formulaRef>
                      </c:ext>
                    </c:extLst>
                    <c:strCache>
                      <c:ptCount val="1"/>
                      <c:pt idx="0">
                        <c:v>Impacts (right axis)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lookup!$R$27:$R$60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6250</c:v>
                      </c:pt>
                      <c:pt idx="1">
                        <c:v>9990</c:v>
                      </c:pt>
                      <c:pt idx="2">
                        <c:v>17290</c:v>
                      </c:pt>
                      <c:pt idx="3">
                        <c:v>19350</c:v>
                      </c:pt>
                      <c:pt idx="4">
                        <c:v>21430</c:v>
                      </c:pt>
                      <c:pt idx="5">
                        <c:v>27340</c:v>
                      </c:pt>
                      <c:pt idx="6">
                        <c:v>21880</c:v>
                      </c:pt>
                      <c:pt idx="7">
                        <c:v>33920</c:v>
                      </c:pt>
                      <c:pt idx="8">
                        <c:v>28000</c:v>
                      </c:pt>
                      <c:pt idx="9">
                        <c:v>28130</c:v>
                      </c:pt>
                      <c:pt idx="10">
                        <c:v>27010</c:v>
                      </c:pt>
                      <c:pt idx="11">
                        <c:v>36870</c:v>
                      </c:pt>
                      <c:pt idx="12">
                        <c:v>37290</c:v>
                      </c:pt>
                      <c:pt idx="13">
                        <c:v>38260</c:v>
                      </c:pt>
                      <c:pt idx="14">
                        <c:v>19260</c:v>
                      </c:pt>
                      <c:pt idx="15">
                        <c:v>38250</c:v>
                      </c:pt>
                      <c:pt idx="16">
                        <c:v>30610</c:v>
                      </c:pt>
                      <c:pt idx="17">
                        <c:v>21730</c:v>
                      </c:pt>
                      <c:pt idx="18">
                        <c:v>46730</c:v>
                      </c:pt>
                      <c:pt idx="19">
                        <c:v>49150</c:v>
                      </c:pt>
                      <c:pt idx="20">
                        <c:v>35420</c:v>
                      </c:pt>
                      <c:pt idx="21">
                        <c:v>48020</c:v>
                      </c:pt>
                      <c:pt idx="22">
                        <c:v>47990</c:v>
                      </c:pt>
                      <c:pt idx="23">
                        <c:v>46240</c:v>
                      </c:pt>
                      <c:pt idx="24">
                        <c:v>42480</c:v>
                      </c:pt>
                      <c:pt idx="25">
                        <c:v>43740</c:v>
                      </c:pt>
                      <c:pt idx="26">
                        <c:v>48270</c:v>
                      </c:pt>
                      <c:pt idx="27">
                        <c:v>45790</c:v>
                      </c:pt>
                      <c:pt idx="28">
                        <c:v>39220</c:v>
                      </c:pt>
                      <c:pt idx="29">
                        <c:v>33800</c:v>
                      </c:pt>
                      <c:pt idx="30">
                        <c:v>40770</c:v>
                      </c:pt>
                      <c:pt idx="31">
                        <c:v>37010</c:v>
                      </c:pt>
                      <c:pt idx="32">
                        <c:v>29410</c:v>
                      </c:pt>
                      <c:pt idx="33">
                        <c:v>59190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4-23BB-427A-8540-251343CDF557}"/>
                  </c:ext>
                </c:extLst>
              </c15:ser>
            </c15:filteredLineSeries>
          </c:ext>
        </c:extLst>
      </c:lineChart>
      <c:catAx>
        <c:axId val="-125648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81792"/>
        <c:crosses val="autoZero"/>
        <c:auto val="1"/>
        <c:lblAlgn val="ctr"/>
        <c:lblOffset val="100"/>
        <c:noMultiLvlLbl val="0"/>
      </c:catAx>
      <c:valAx>
        <c:axId val="-125648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Acre</a:t>
                </a:r>
                <a:r>
                  <a:rPr lang="en-US" sz="1200" baseline="0"/>
                  <a:t> </a:t>
                </a:r>
                <a:r>
                  <a:rPr lang="en-US" sz="1200"/>
                  <a:t>feet of impairment</a:t>
                </a:r>
              </a:p>
            </c:rich>
          </c:tx>
          <c:layout>
            <c:manualLayout>
              <c:xMode val="edge"/>
              <c:yMode val="edge"/>
              <c:x val="1.2893267395626013E-2"/>
              <c:y val="0.366727837986117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85056"/>
        <c:crosses val="autoZero"/>
        <c:crossBetween val="between"/>
      </c:valAx>
      <c:valAx>
        <c:axId val="-1256484512"/>
        <c:scaling>
          <c:orientation val="minMax"/>
          <c:max val="100000"/>
        </c:scaling>
        <c:delete val="1"/>
        <c:axPos val="r"/>
        <c:numFmt formatCode="#,##0" sourceLinked="0"/>
        <c:majorTickMark val="out"/>
        <c:minorTickMark val="none"/>
        <c:tickLblPos val="nextTo"/>
        <c:crossAx val="-1256483424"/>
        <c:crosses val="max"/>
        <c:crossBetween val="between"/>
      </c:valAx>
      <c:catAx>
        <c:axId val="-12564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25648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Modeled </a:t>
            </a:r>
            <a:r>
              <a:rPr lang="en-US" baseline="0"/>
              <a:t>depletions to Rattlesnake Creek streamflow</a:t>
            </a:r>
            <a:r>
              <a:rPr lang="en-US"/>
              <a:t> by year </a:t>
            </a:r>
            <a:br>
              <a:rPr lang="en-US"/>
            </a:br>
            <a:r>
              <a:rPr lang="en-US"/>
              <a:t>based on historical pumping records </a:t>
            </a:r>
          </a:p>
        </c:rich>
      </c:tx>
      <c:layout>
        <c:manualLayout>
          <c:xMode val="edge"/>
          <c:yMode val="edge"/>
          <c:x val="0.24438209837381605"/>
          <c:y val="1.61697663956880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56168392589938E-2"/>
          <c:y val="0.10521972439391822"/>
          <c:w val="0.80486300890563933"/>
          <c:h val="0.76259030698766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6480160"/>
        <c:axId val="-125647907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lookup!$N$26</c15:sqref>
                        </c15:formulaRef>
                      </c:ext>
                    </c:extLst>
                    <c:strCache>
                      <c:ptCount val="1"/>
                      <c:pt idx="0">
                        <c:v>Impairment (left axis)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 w="12700">
                    <a:solidFill>
                      <a:schemeClr val="tx1"/>
                    </a:solidFill>
                  </a:ln>
                  <a:effectLst/>
                </c:spPr>
                <c:invertIfNegative val="0"/>
                <c:dPt>
                  <c:idx val="18"/>
                  <c:invertIfNegative val="0"/>
                  <c:bubble3D val="0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12700">
                      <a:solidFill>
                        <a:schemeClr val="accent4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23BB-427A-8540-251343CDF557}"/>
                    </c:ext>
                  </c:extLst>
                </c:dPt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51D8656B-085C-480F-897F-3AF15D350E38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2-23BB-427A-8540-251343CDF557}"/>
                      </c:ext>
                      <c:ext uri="{CE6537A1-D6FC-4f65-9D91-7224C49458BB}">
                        <c15:dlblFieldTable/>
                        <c15:showDataLabelsRange val="1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BE6E49E1-0D20-4573-8274-D69D7AE37BE3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7D363B91-F64A-4AAF-B444-2083F454D513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6B3FF3CD-0B29-4F94-B6BE-7B18E2D65A08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FF563F26-4C95-4DE8-81E3-453C39FEE414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6CBE4A31-C00F-4F44-A4AE-229DC98D75CA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9EF0D413-A32D-48AF-A1DD-FC1D35C89C69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B53F0FA0-54C3-4E04-99E7-25209100D85A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F0055CE0-F303-4C0A-A123-E406A473B3DD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0609CC75-C49D-43A3-9E5F-BB7620F82E16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72247ED3-17E2-4265-A74E-910CA5DF0A5D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12067CC5-3E84-4244-8C6F-FB6E0595B6BD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1C322D75-18AF-496E-87BE-517251C58A87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EBF040C0-E52B-4B06-A32C-45B474D31FAD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36BB3641-E94E-4C55-9122-EF8871910F59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D2CE6A61-055A-4B49-AD37-0AF5C5979115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23573721-837D-4194-B5C8-D089B08234D6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5DCEA353-16B4-4F3F-867D-9148BA01E102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EF69BB38-BDE5-4CE8-A594-96B334EBCFE3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8F392B5C-90C8-491D-B5F9-36CBBD1283C3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29D8FE47-404B-4771-ADA6-E7C20971D171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CB8E45BF-490D-4BD2-886B-389A7C92386E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DE2429C0-F77C-4A43-8860-821405387835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1032FF43-74CD-4950-B340-CDB889A2119A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A5F611DF-CECC-4718-8BC7-D4731D8E13C1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A921A403-5CFB-4734-85CE-C35BD4D0C5BE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6BAA3D90-CFED-46FC-8EFC-775462747079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7"/>
                    <c:tx>
                      <c:rich>
                        <a:bodyPr/>
                        <a:lstStyle/>
                        <a:p>
                          <a:fld id="{45D32A22-E0E1-4F61-ACFA-EAC40627EB1C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8"/>
                    <c:tx>
                      <c:rich>
                        <a:bodyPr/>
                        <a:lstStyle/>
                        <a:p>
                          <a:fld id="{74404E29-1879-4EBA-954B-43362659229A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29"/>
                    <c:tx>
                      <c:rich>
                        <a:bodyPr/>
                        <a:lstStyle/>
                        <a:p>
                          <a:fld id="{21FEE6A6-4424-4F99-AC56-67EBD0D050A5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0"/>
                    <c:tx>
                      <c:rich>
                        <a:bodyPr/>
                        <a:lstStyle/>
                        <a:p>
                          <a:fld id="{0AAA6847-5997-461F-8FBC-4A9C42090454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1"/>
                    <c:tx>
                      <c:rich>
                        <a:bodyPr/>
                        <a:lstStyle/>
                        <a:p>
                          <a:fld id="{D64A5B00-49AC-4609-938E-4442FC1C0E84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2"/>
                    <c:tx>
                      <c:rich>
                        <a:bodyPr/>
                        <a:lstStyle/>
                        <a:p>
                          <a:fld id="{6154D5A0-CDE7-49FB-BD5F-D5A6D3E70E54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dLbl>
                    <c:idx val="33"/>
                    <c:tx>
                      <c:rich>
                        <a:bodyPr/>
                        <a:lstStyle/>
                        <a:p>
                          <a:fld id="{69084559-E488-4BC4-AEAD-7B1777B77427}" type="CELLRANGE">
                            <a:rPr lang="en-US"/>
                            <a:pPr/>
                            <a:t>[CELLRANGE]</a:t>
                          </a:fld>
                          <a:endParaRPr lang="en-U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xForSave val="1"/>
                        <c15:showDataLabelsRange val="1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lookup!$M$27:$M$60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1974</c:v>
                      </c:pt>
                      <c:pt idx="1">
                        <c:v>1975</c:v>
                      </c:pt>
                      <c:pt idx="2">
                        <c:v>1976</c:v>
                      </c:pt>
                      <c:pt idx="3">
                        <c:v>1977</c:v>
                      </c:pt>
                      <c:pt idx="4">
                        <c:v>1978</c:v>
                      </c:pt>
                      <c:pt idx="5">
                        <c:v>1979</c:v>
                      </c:pt>
                      <c:pt idx="6">
                        <c:v>1980</c:v>
                      </c:pt>
                      <c:pt idx="7">
                        <c:v>1981</c:v>
                      </c:pt>
                      <c:pt idx="8">
                        <c:v>1982</c:v>
                      </c:pt>
                      <c:pt idx="9">
                        <c:v>1983</c:v>
                      </c:pt>
                      <c:pt idx="10">
                        <c:v>1984</c:v>
                      </c:pt>
                      <c:pt idx="11">
                        <c:v>1985</c:v>
                      </c:pt>
                      <c:pt idx="12">
                        <c:v>1986</c:v>
                      </c:pt>
                      <c:pt idx="13">
                        <c:v>1987</c:v>
                      </c:pt>
                      <c:pt idx="14">
                        <c:v>1988</c:v>
                      </c:pt>
                      <c:pt idx="15">
                        <c:v>1989</c:v>
                      </c:pt>
                      <c:pt idx="16">
                        <c:v>1990</c:v>
                      </c:pt>
                      <c:pt idx="17">
                        <c:v>1991</c:v>
                      </c:pt>
                      <c:pt idx="18">
                        <c:v>1992</c:v>
                      </c:pt>
                      <c:pt idx="19">
                        <c:v>1993</c:v>
                      </c:pt>
                      <c:pt idx="20">
                        <c:v>1994</c:v>
                      </c:pt>
                      <c:pt idx="21">
                        <c:v>1995</c:v>
                      </c:pt>
                      <c:pt idx="22">
                        <c:v>1996</c:v>
                      </c:pt>
                      <c:pt idx="23">
                        <c:v>1997</c:v>
                      </c:pt>
                      <c:pt idx="24">
                        <c:v>1998</c:v>
                      </c:pt>
                      <c:pt idx="25">
                        <c:v>1999</c:v>
                      </c:pt>
                      <c:pt idx="26">
                        <c:v>2000</c:v>
                      </c:pt>
                      <c:pt idx="27">
                        <c:v>2001</c:v>
                      </c:pt>
                      <c:pt idx="28">
                        <c:v>2002</c:v>
                      </c:pt>
                      <c:pt idx="29">
                        <c:v>2003</c:v>
                      </c:pt>
                      <c:pt idx="30">
                        <c:v>2004</c:v>
                      </c:pt>
                      <c:pt idx="31">
                        <c:v>2005</c:v>
                      </c:pt>
                      <c:pt idx="32">
                        <c:v>2006</c:v>
                      </c:pt>
                      <c:pt idx="33">
                        <c:v>2007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lookup!$O$27:$O$60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1590</c:v>
                      </c:pt>
                      <c:pt idx="5">
                        <c:v>560</c:v>
                      </c:pt>
                      <c:pt idx="6">
                        <c:v>4060</c:v>
                      </c:pt>
                      <c:pt idx="7">
                        <c:v>3080</c:v>
                      </c:pt>
                      <c:pt idx="8">
                        <c:v>4250</c:v>
                      </c:pt>
                      <c:pt idx="9">
                        <c:v>5020</c:v>
                      </c:pt>
                      <c:pt idx="10">
                        <c:v>4030</c:v>
                      </c:pt>
                      <c:pt idx="11">
                        <c:v>2060</c:v>
                      </c:pt>
                      <c:pt idx="12">
                        <c:v>1680</c:v>
                      </c:pt>
                      <c:pt idx="13">
                        <c:v>220</c:v>
                      </c:pt>
                      <c:pt idx="14">
                        <c:v>3540</c:v>
                      </c:pt>
                      <c:pt idx="15">
                        <c:v>4710</c:v>
                      </c:pt>
                      <c:pt idx="16">
                        <c:v>5730</c:v>
                      </c:pt>
                      <c:pt idx="17">
                        <c:v>8580</c:v>
                      </c:pt>
                      <c:pt idx="18">
                        <c:v>6780</c:v>
                      </c:pt>
                      <c:pt idx="19">
                        <c:v>0</c:v>
                      </c:pt>
                      <c:pt idx="20">
                        <c:v>5560</c:v>
                      </c:pt>
                      <c:pt idx="21">
                        <c:v>3450</c:v>
                      </c:pt>
                      <c:pt idx="22">
                        <c:v>10</c:v>
                      </c:pt>
                      <c:pt idx="23">
                        <c:v>0</c:v>
                      </c:pt>
                      <c:pt idx="24">
                        <c:v>370</c:v>
                      </c:pt>
                      <c:pt idx="25">
                        <c:v>1150</c:v>
                      </c:pt>
                      <c:pt idx="26">
                        <c:v>510</c:v>
                      </c:pt>
                      <c:pt idx="27">
                        <c:v>4220</c:v>
                      </c:pt>
                      <c:pt idx="28">
                        <c:v>5270</c:v>
                      </c:pt>
                      <c:pt idx="29">
                        <c:v>5610</c:v>
                      </c:pt>
                      <c:pt idx="30">
                        <c:v>4600</c:v>
                      </c:pt>
                      <c:pt idx="31">
                        <c:v>3810</c:v>
                      </c:pt>
                      <c:pt idx="32">
                        <c:v>7930</c:v>
                      </c:pt>
                      <c:pt idx="33">
                        <c:v>1090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23BB-427A-8540-251343CDF557}"/>
                  </c:ext>
                  <c:ext uri="{02D57815-91ED-43cb-92C2-25804820EDAC}">
                    <c15:datalabelsRange>
                      <c15:f>lookup!$O$27:$O$60</c15:f>
                      <c15:dlblRangeCache>
                        <c:ptCount val="34"/>
                        <c:pt idx="4">
                          <c:v>1590</c:v>
                        </c:pt>
                        <c:pt idx="5">
                          <c:v>560</c:v>
                        </c:pt>
                        <c:pt idx="6">
                          <c:v>4060</c:v>
                        </c:pt>
                        <c:pt idx="7">
                          <c:v>3080</c:v>
                        </c:pt>
                        <c:pt idx="8">
                          <c:v>4250</c:v>
                        </c:pt>
                        <c:pt idx="9">
                          <c:v>5020</c:v>
                        </c:pt>
                        <c:pt idx="10">
                          <c:v>4030</c:v>
                        </c:pt>
                        <c:pt idx="11">
                          <c:v>2060</c:v>
                        </c:pt>
                        <c:pt idx="12">
                          <c:v>1680</c:v>
                        </c:pt>
                        <c:pt idx="13">
                          <c:v>220</c:v>
                        </c:pt>
                        <c:pt idx="14">
                          <c:v>3540</c:v>
                        </c:pt>
                        <c:pt idx="15">
                          <c:v>4710</c:v>
                        </c:pt>
                        <c:pt idx="16">
                          <c:v>5730</c:v>
                        </c:pt>
                        <c:pt idx="17">
                          <c:v>8580</c:v>
                        </c:pt>
                        <c:pt idx="18">
                          <c:v>6780</c:v>
                        </c:pt>
                        <c:pt idx="20">
                          <c:v>5560</c:v>
                        </c:pt>
                        <c:pt idx="21">
                          <c:v>3450</c:v>
                        </c:pt>
                        <c:pt idx="22">
                          <c:v>10</c:v>
                        </c:pt>
                        <c:pt idx="24">
                          <c:v>370</c:v>
                        </c:pt>
                        <c:pt idx="25">
                          <c:v>1150</c:v>
                        </c:pt>
                        <c:pt idx="26">
                          <c:v>510</c:v>
                        </c:pt>
                        <c:pt idx="27">
                          <c:v>4220</c:v>
                        </c:pt>
                        <c:pt idx="28">
                          <c:v>5270</c:v>
                        </c:pt>
                        <c:pt idx="29">
                          <c:v>5610</c:v>
                        </c:pt>
                        <c:pt idx="30">
                          <c:v>4600</c:v>
                        </c:pt>
                        <c:pt idx="31">
                          <c:v>3810</c:v>
                        </c:pt>
                        <c:pt idx="32">
                          <c:v>7930</c:v>
                        </c:pt>
                        <c:pt idx="33">
                          <c:v>1090</c:v>
                        </c:pt>
                      </c15:dlblRangeCache>
                    </c15:datalabelsRange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0"/>
          <c:tx>
            <c:strRef>
              <c:f>lookup!$R$26</c:f>
              <c:strCache>
                <c:ptCount val="1"/>
                <c:pt idx="0">
                  <c:v>Impacts (right axis)</c:v>
                </c:pt>
              </c:strCache>
              <c:extLst xmlns:c15="http://schemas.microsoft.com/office/drawing/2012/chart"/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lookup!$M$27:$M$60</c:f>
              <c:numCache>
                <c:formatCode>General</c:formatCode>
                <c:ptCount val="34"/>
                <c:pt idx="0">
                  <c:v>1974</c:v>
                </c:pt>
                <c:pt idx="1">
                  <c:v>1975</c:v>
                </c:pt>
                <c:pt idx="2">
                  <c:v>1976</c:v>
                </c:pt>
                <c:pt idx="3">
                  <c:v>1977</c:v>
                </c:pt>
                <c:pt idx="4">
                  <c:v>1978</c:v>
                </c:pt>
                <c:pt idx="5">
                  <c:v>1979</c:v>
                </c:pt>
                <c:pt idx="6">
                  <c:v>1980</c:v>
                </c:pt>
                <c:pt idx="7">
                  <c:v>1981</c:v>
                </c:pt>
                <c:pt idx="8">
                  <c:v>1982</c:v>
                </c:pt>
                <c:pt idx="9">
                  <c:v>1983</c:v>
                </c:pt>
                <c:pt idx="10">
                  <c:v>1984</c:v>
                </c:pt>
                <c:pt idx="11">
                  <c:v>1985</c:v>
                </c:pt>
                <c:pt idx="12">
                  <c:v>1986</c:v>
                </c:pt>
                <c:pt idx="13">
                  <c:v>1987</c:v>
                </c:pt>
                <c:pt idx="14">
                  <c:v>1988</c:v>
                </c:pt>
                <c:pt idx="15">
                  <c:v>1989</c:v>
                </c:pt>
                <c:pt idx="16">
                  <c:v>1990</c:v>
                </c:pt>
                <c:pt idx="17">
                  <c:v>1991</c:v>
                </c:pt>
                <c:pt idx="18">
                  <c:v>1992</c:v>
                </c:pt>
                <c:pt idx="19">
                  <c:v>1993</c:v>
                </c:pt>
                <c:pt idx="20">
                  <c:v>1994</c:v>
                </c:pt>
                <c:pt idx="21">
                  <c:v>1995</c:v>
                </c:pt>
                <c:pt idx="22">
                  <c:v>1996</c:v>
                </c:pt>
                <c:pt idx="23">
                  <c:v>1997</c:v>
                </c:pt>
                <c:pt idx="24">
                  <c:v>1998</c:v>
                </c:pt>
                <c:pt idx="25">
                  <c:v>1999</c:v>
                </c:pt>
                <c:pt idx="26">
                  <c:v>2000</c:v>
                </c:pt>
                <c:pt idx="27">
                  <c:v>2001</c:v>
                </c:pt>
                <c:pt idx="28">
                  <c:v>2002</c:v>
                </c:pt>
                <c:pt idx="29">
                  <c:v>2003</c:v>
                </c:pt>
                <c:pt idx="30">
                  <c:v>2004</c:v>
                </c:pt>
                <c:pt idx="31">
                  <c:v>2005</c:v>
                </c:pt>
                <c:pt idx="32">
                  <c:v>2006</c:v>
                </c:pt>
                <c:pt idx="33">
                  <c:v>2007</c:v>
                </c:pt>
              </c:numCache>
            </c:numRef>
          </c:cat>
          <c:val>
            <c:numRef>
              <c:f>lookup!$R$27:$R$60</c:f>
              <c:numCache>
                <c:formatCode>General</c:formatCode>
                <c:ptCount val="34"/>
                <c:pt idx="0">
                  <c:v>6250</c:v>
                </c:pt>
                <c:pt idx="1">
                  <c:v>9990</c:v>
                </c:pt>
                <c:pt idx="2">
                  <c:v>17290</c:v>
                </c:pt>
                <c:pt idx="3">
                  <c:v>19350</c:v>
                </c:pt>
                <c:pt idx="4">
                  <c:v>21430</c:v>
                </c:pt>
                <c:pt idx="5">
                  <c:v>27340</c:v>
                </c:pt>
                <c:pt idx="6">
                  <c:v>21880</c:v>
                </c:pt>
                <c:pt idx="7">
                  <c:v>33920</c:v>
                </c:pt>
                <c:pt idx="8">
                  <c:v>28000</c:v>
                </c:pt>
                <c:pt idx="9">
                  <c:v>28130</c:v>
                </c:pt>
                <c:pt idx="10">
                  <c:v>27010</c:v>
                </c:pt>
                <c:pt idx="11">
                  <c:v>36870</c:v>
                </c:pt>
                <c:pt idx="12">
                  <c:v>37290</c:v>
                </c:pt>
                <c:pt idx="13">
                  <c:v>38260</c:v>
                </c:pt>
                <c:pt idx="14">
                  <c:v>19260</c:v>
                </c:pt>
                <c:pt idx="15">
                  <c:v>38250</c:v>
                </c:pt>
                <c:pt idx="16">
                  <c:v>30610</c:v>
                </c:pt>
                <c:pt idx="17">
                  <c:v>21730</c:v>
                </c:pt>
                <c:pt idx="18">
                  <c:v>46730</c:v>
                </c:pt>
                <c:pt idx="19">
                  <c:v>49150</c:v>
                </c:pt>
                <c:pt idx="20">
                  <c:v>35420</c:v>
                </c:pt>
                <c:pt idx="21">
                  <c:v>48020</c:v>
                </c:pt>
                <c:pt idx="22">
                  <c:v>47990</c:v>
                </c:pt>
                <c:pt idx="23">
                  <c:v>46240</c:v>
                </c:pt>
                <c:pt idx="24">
                  <c:v>42480</c:v>
                </c:pt>
                <c:pt idx="25">
                  <c:v>43740</c:v>
                </c:pt>
                <c:pt idx="26">
                  <c:v>48270</c:v>
                </c:pt>
                <c:pt idx="27">
                  <c:v>45790</c:v>
                </c:pt>
                <c:pt idx="28">
                  <c:v>39220</c:v>
                </c:pt>
                <c:pt idx="29">
                  <c:v>33800</c:v>
                </c:pt>
                <c:pt idx="30">
                  <c:v>40770</c:v>
                </c:pt>
                <c:pt idx="31">
                  <c:v>37010</c:v>
                </c:pt>
                <c:pt idx="32">
                  <c:v>29410</c:v>
                </c:pt>
                <c:pt idx="33">
                  <c:v>59190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24-23BB-427A-8540-251343CDF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480160"/>
        <c:axId val="-1256479072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lookup!$P$26</c15:sqref>
                        </c15:formulaRef>
                      </c:ext>
                    </c:extLst>
                    <c:strCache>
                      <c:ptCount val="1"/>
                      <c:pt idx="0">
                        <c:v>3yr running avg</c:v>
                      </c:pt>
                    </c:strCache>
                  </c:strRef>
                </c:tx>
                <c:spPr>
                  <a:ln w="19050" cap="rnd">
                    <a:solidFill>
                      <a:schemeClr val="tx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lookup!$M$27:$M$60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1974</c:v>
                      </c:pt>
                      <c:pt idx="1">
                        <c:v>1975</c:v>
                      </c:pt>
                      <c:pt idx="2">
                        <c:v>1976</c:v>
                      </c:pt>
                      <c:pt idx="3">
                        <c:v>1977</c:v>
                      </c:pt>
                      <c:pt idx="4">
                        <c:v>1978</c:v>
                      </c:pt>
                      <c:pt idx="5">
                        <c:v>1979</c:v>
                      </c:pt>
                      <c:pt idx="6">
                        <c:v>1980</c:v>
                      </c:pt>
                      <c:pt idx="7">
                        <c:v>1981</c:v>
                      </c:pt>
                      <c:pt idx="8">
                        <c:v>1982</c:v>
                      </c:pt>
                      <c:pt idx="9">
                        <c:v>1983</c:v>
                      </c:pt>
                      <c:pt idx="10">
                        <c:v>1984</c:v>
                      </c:pt>
                      <c:pt idx="11">
                        <c:v>1985</c:v>
                      </c:pt>
                      <c:pt idx="12">
                        <c:v>1986</c:v>
                      </c:pt>
                      <c:pt idx="13">
                        <c:v>1987</c:v>
                      </c:pt>
                      <c:pt idx="14">
                        <c:v>1988</c:v>
                      </c:pt>
                      <c:pt idx="15">
                        <c:v>1989</c:v>
                      </c:pt>
                      <c:pt idx="16">
                        <c:v>1990</c:v>
                      </c:pt>
                      <c:pt idx="17">
                        <c:v>1991</c:v>
                      </c:pt>
                      <c:pt idx="18">
                        <c:v>1992</c:v>
                      </c:pt>
                      <c:pt idx="19">
                        <c:v>1993</c:v>
                      </c:pt>
                      <c:pt idx="20">
                        <c:v>1994</c:v>
                      </c:pt>
                      <c:pt idx="21">
                        <c:v>1995</c:v>
                      </c:pt>
                      <c:pt idx="22">
                        <c:v>1996</c:v>
                      </c:pt>
                      <c:pt idx="23">
                        <c:v>1997</c:v>
                      </c:pt>
                      <c:pt idx="24">
                        <c:v>1998</c:v>
                      </c:pt>
                      <c:pt idx="25">
                        <c:v>1999</c:v>
                      </c:pt>
                      <c:pt idx="26">
                        <c:v>2000</c:v>
                      </c:pt>
                      <c:pt idx="27">
                        <c:v>2001</c:v>
                      </c:pt>
                      <c:pt idx="28">
                        <c:v>2002</c:v>
                      </c:pt>
                      <c:pt idx="29">
                        <c:v>2003</c:v>
                      </c:pt>
                      <c:pt idx="30">
                        <c:v>2004</c:v>
                      </c:pt>
                      <c:pt idx="31">
                        <c:v>2005</c:v>
                      </c:pt>
                      <c:pt idx="32">
                        <c:v>2006</c:v>
                      </c:pt>
                      <c:pt idx="33">
                        <c:v>2007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lookup!$P$27:$P$60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34"/>
                      <c:pt idx="2">
                        <c:v>0</c:v>
                      </c:pt>
                      <c:pt idx="3">
                        <c:v>0</c:v>
                      </c:pt>
                      <c:pt idx="4">
                        <c:v>530</c:v>
                      </c:pt>
                      <c:pt idx="5">
                        <c:v>716.66666666666663</c:v>
                      </c:pt>
                      <c:pt idx="6">
                        <c:v>2070</c:v>
                      </c:pt>
                      <c:pt idx="7">
                        <c:v>2566.6666666666665</c:v>
                      </c:pt>
                      <c:pt idx="8">
                        <c:v>3796.6666666666665</c:v>
                      </c:pt>
                      <c:pt idx="9">
                        <c:v>4116.666666666667</c:v>
                      </c:pt>
                      <c:pt idx="10">
                        <c:v>4433.333333333333</c:v>
                      </c:pt>
                      <c:pt idx="11">
                        <c:v>3703.3333333333335</c:v>
                      </c:pt>
                      <c:pt idx="12">
                        <c:v>2590</c:v>
                      </c:pt>
                      <c:pt idx="13">
                        <c:v>1320</c:v>
                      </c:pt>
                      <c:pt idx="14">
                        <c:v>1813.3333333333333</c:v>
                      </c:pt>
                      <c:pt idx="15">
                        <c:v>2823.3333333333335</c:v>
                      </c:pt>
                      <c:pt idx="16">
                        <c:v>4660</c:v>
                      </c:pt>
                      <c:pt idx="17">
                        <c:v>6340</c:v>
                      </c:pt>
                      <c:pt idx="18">
                        <c:v>7030</c:v>
                      </c:pt>
                      <c:pt idx="19">
                        <c:v>5120</c:v>
                      </c:pt>
                      <c:pt idx="20">
                        <c:v>4113.333333333333</c:v>
                      </c:pt>
                      <c:pt idx="21">
                        <c:v>3003.3333333333335</c:v>
                      </c:pt>
                      <c:pt idx="22">
                        <c:v>3006.6666666666665</c:v>
                      </c:pt>
                      <c:pt idx="23">
                        <c:v>1153.3333333333333</c:v>
                      </c:pt>
                      <c:pt idx="24">
                        <c:v>126.66666666666667</c:v>
                      </c:pt>
                      <c:pt idx="25">
                        <c:v>506.66666666666669</c:v>
                      </c:pt>
                      <c:pt idx="26">
                        <c:v>676.66666666666663</c:v>
                      </c:pt>
                      <c:pt idx="27">
                        <c:v>1960</c:v>
                      </c:pt>
                      <c:pt idx="28">
                        <c:v>3333.3333333333335</c:v>
                      </c:pt>
                      <c:pt idx="29">
                        <c:v>5033.333333333333</c:v>
                      </c:pt>
                      <c:pt idx="30">
                        <c:v>5160</c:v>
                      </c:pt>
                      <c:pt idx="31">
                        <c:v>4673.333333333333</c:v>
                      </c:pt>
                      <c:pt idx="32">
                        <c:v>5446.666666666667</c:v>
                      </c:pt>
                      <c:pt idx="33">
                        <c:v>4276.666666666667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5-23BB-427A-8540-251343CDF557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lookup!$Q$26</c15:sqref>
                        </c15:formulaRef>
                      </c:ext>
                    </c:extLst>
                    <c:strCache>
                      <c:ptCount val="1"/>
                      <c:pt idx="0">
                        <c:v>5yr running avg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lookup!$M$27:$M$60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1974</c:v>
                      </c:pt>
                      <c:pt idx="1">
                        <c:v>1975</c:v>
                      </c:pt>
                      <c:pt idx="2">
                        <c:v>1976</c:v>
                      </c:pt>
                      <c:pt idx="3">
                        <c:v>1977</c:v>
                      </c:pt>
                      <c:pt idx="4">
                        <c:v>1978</c:v>
                      </c:pt>
                      <c:pt idx="5">
                        <c:v>1979</c:v>
                      </c:pt>
                      <c:pt idx="6">
                        <c:v>1980</c:v>
                      </c:pt>
                      <c:pt idx="7">
                        <c:v>1981</c:v>
                      </c:pt>
                      <c:pt idx="8">
                        <c:v>1982</c:v>
                      </c:pt>
                      <c:pt idx="9">
                        <c:v>1983</c:v>
                      </c:pt>
                      <c:pt idx="10">
                        <c:v>1984</c:v>
                      </c:pt>
                      <c:pt idx="11">
                        <c:v>1985</c:v>
                      </c:pt>
                      <c:pt idx="12">
                        <c:v>1986</c:v>
                      </c:pt>
                      <c:pt idx="13">
                        <c:v>1987</c:v>
                      </c:pt>
                      <c:pt idx="14">
                        <c:v>1988</c:v>
                      </c:pt>
                      <c:pt idx="15">
                        <c:v>1989</c:v>
                      </c:pt>
                      <c:pt idx="16">
                        <c:v>1990</c:v>
                      </c:pt>
                      <c:pt idx="17">
                        <c:v>1991</c:v>
                      </c:pt>
                      <c:pt idx="18">
                        <c:v>1992</c:v>
                      </c:pt>
                      <c:pt idx="19">
                        <c:v>1993</c:v>
                      </c:pt>
                      <c:pt idx="20">
                        <c:v>1994</c:v>
                      </c:pt>
                      <c:pt idx="21">
                        <c:v>1995</c:v>
                      </c:pt>
                      <c:pt idx="22">
                        <c:v>1996</c:v>
                      </c:pt>
                      <c:pt idx="23">
                        <c:v>1997</c:v>
                      </c:pt>
                      <c:pt idx="24">
                        <c:v>1998</c:v>
                      </c:pt>
                      <c:pt idx="25">
                        <c:v>1999</c:v>
                      </c:pt>
                      <c:pt idx="26">
                        <c:v>2000</c:v>
                      </c:pt>
                      <c:pt idx="27">
                        <c:v>2001</c:v>
                      </c:pt>
                      <c:pt idx="28">
                        <c:v>2002</c:v>
                      </c:pt>
                      <c:pt idx="29">
                        <c:v>2003</c:v>
                      </c:pt>
                      <c:pt idx="30">
                        <c:v>2004</c:v>
                      </c:pt>
                      <c:pt idx="31">
                        <c:v>2005</c:v>
                      </c:pt>
                      <c:pt idx="32">
                        <c:v>2006</c:v>
                      </c:pt>
                      <c:pt idx="33">
                        <c:v>2007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lookup!$Q$27:$Q$60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4">
                        <c:v>318</c:v>
                      </c:pt>
                      <c:pt idx="5">
                        <c:v>430</c:v>
                      </c:pt>
                      <c:pt idx="6">
                        <c:v>1242</c:v>
                      </c:pt>
                      <c:pt idx="7">
                        <c:v>1858</c:v>
                      </c:pt>
                      <c:pt idx="8">
                        <c:v>2708</c:v>
                      </c:pt>
                      <c:pt idx="9">
                        <c:v>3394</c:v>
                      </c:pt>
                      <c:pt idx="10">
                        <c:v>4088</c:v>
                      </c:pt>
                      <c:pt idx="11">
                        <c:v>3688</c:v>
                      </c:pt>
                      <c:pt idx="12">
                        <c:v>3408</c:v>
                      </c:pt>
                      <c:pt idx="13">
                        <c:v>2602</c:v>
                      </c:pt>
                      <c:pt idx="14">
                        <c:v>2306</c:v>
                      </c:pt>
                      <c:pt idx="15">
                        <c:v>2442</c:v>
                      </c:pt>
                      <c:pt idx="16">
                        <c:v>3176</c:v>
                      </c:pt>
                      <c:pt idx="17">
                        <c:v>4556</c:v>
                      </c:pt>
                      <c:pt idx="18">
                        <c:v>5868</c:v>
                      </c:pt>
                      <c:pt idx="19">
                        <c:v>5160</c:v>
                      </c:pt>
                      <c:pt idx="20">
                        <c:v>5330</c:v>
                      </c:pt>
                      <c:pt idx="21">
                        <c:v>4874</c:v>
                      </c:pt>
                      <c:pt idx="22">
                        <c:v>3160</c:v>
                      </c:pt>
                      <c:pt idx="23">
                        <c:v>1804</c:v>
                      </c:pt>
                      <c:pt idx="24">
                        <c:v>1878</c:v>
                      </c:pt>
                      <c:pt idx="25">
                        <c:v>996</c:v>
                      </c:pt>
                      <c:pt idx="26">
                        <c:v>408</c:v>
                      </c:pt>
                      <c:pt idx="27">
                        <c:v>1250</c:v>
                      </c:pt>
                      <c:pt idx="28">
                        <c:v>2304</c:v>
                      </c:pt>
                      <c:pt idx="29">
                        <c:v>3352</c:v>
                      </c:pt>
                      <c:pt idx="30">
                        <c:v>4042</c:v>
                      </c:pt>
                      <c:pt idx="31">
                        <c:v>4702</c:v>
                      </c:pt>
                      <c:pt idx="32">
                        <c:v>5444</c:v>
                      </c:pt>
                      <c:pt idx="33">
                        <c:v>4608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6-23BB-427A-8540-251343CDF557}"/>
                  </c:ext>
                </c:extLst>
              </c15:ser>
            </c15:filteredLineSeries>
          </c:ext>
        </c:extLst>
      </c:lineChart>
      <c:catAx>
        <c:axId val="-125648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79072"/>
        <c:crosses val="autoZero"/>
        <c:auto val="1"/>
        <c:lblAlgn val="ctr"/>
        <c:lblOffset val="100"/>
        <c:noMultiLvlLbl val="0"/>
      </c:catAx>
      <c:valAx>
        <c:axId val="-12564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Acre</a:t>
                </a:r>
                <a:r>
                  <a:rPr lang="en-US" sz="1200" baseline="0"/>
                  <a:t> </a:t>
                </a:r>
                <a:r>
                  <a:rPr lang="en-US" sz="1200"/>
                  <a:t>feet of depletion to streamflow</a:t>
                </a:r>
              </a:p>
            </c:rich>
          </c:tx>
          <c:layout>
            <c:manualLayout>
              <c:xMode val="edge"/>
              <c:yMode val="edge"/>
              <c:x val="1.2893267395626013E-2"/>
              <c:y val="0.366727837986117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64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QNWRGrp!$J$1</c:f>
              <c:strCache>
                <c:ptCount val="1"/>
                <c:pt idx="0">
                  <c:v>Impairment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5D57DC-54FD-4173-9629-1C57C81702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67D-4250-AD4F-D730D7A5BEF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81D8C6F-5E00-4294-833A-E261288563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ABDFC58-10E8-4ACD-A00D-D56A1C75E1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E89FF4F-D52A-4FA1-BB10-AA5B52A0E3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B0E2EBF1-B2C7-429B-92E2-14038495A9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E6F00C1B-D4E5-4108-9A77-AF83220C02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6626332-9E00-48E4-8352-283FB8195C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7DFB727-F894-40A1-87F9-7CA903F6D4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1B3768D7-BE60-4CDA-A809-DD406AA95F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599F7085-ACE7-40E3-9B8F-0BE5BE7174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C6618C2-E618-498D-90BA-AE2D313A9E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06DDB00F-356A-4AFA-97C5-A3B0AAF5DE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6C06C555-021D-4A4B-9659-C45EBCBDC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C74B9DF2-3645-434A-8B6D-8C3268D5B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70FBC486-3594-4D38-A523-1B56EF0638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C8521D29-B9F2-4E92-9F86-C6E94AB422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2D421453-1680-4926-A7B3-1223496C85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AD1ED0EB-07B4-49E9-BAF6-4B982CFAA9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285B4A22-2FD3-4722-A022-6473E0C0AC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3094DC29-57AF-4155-8CB7-5D813F5CEE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41BF5CB2-3882-4D60-9A51-05D342BDC5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7E462060-ADC7-4180-BD94-2D726EDCA2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55BD624D-DF8B-417C-B480-AD501E172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D35201B3-D249-4A2C-824C-3AB528FF70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F69CAFD7-EAD8-4C0E-B022-21F303A0C1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9663C29B-3AE0-4863-9A5F-31AEFB4C43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67EF7511-350B-4B6A-99DB-1FB19F4C63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F4B29421-F711-4B2A-806C-29B91DB11B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B8B70220-B72E-42AA-B809-E2FD99A3D3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1CF59A4A-E1FC-48CE-B40C-77D30D08B0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0C411B92-DAFA-4CC3-868F-6D00692361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484D63AD-50A9-4FB8-874B-2E8BE9187F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1420F16D-72ED-43ED-AFBE-CFE0C1BAC9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F274D599-32EA-4584-B83A-FC6CBC03F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layout/>
              <c:tx>
                <c:rich>
                  <a:bodyPr/>
                  <a:lstStyle/>
                  <a:p>
                    <a:fld id="{8CE0A219-1F3D-4506-893D-E06C183603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283F392E-608D-43D7-9E7B-8886C41738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C9968215-0910-43F8-9C9C-EEC44F8E1E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F405A58D-B7D9-4243-8B9A-C35FFD8C4C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10FAC561-F172-4DA7-AB05-1C7AA27D7F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1746AF11-6743-4959-BFCE-298B5EFAF5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6C3592C3-2C87-41FB-B6CA-96AA195636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DF62C054-437B-4721-B307-1364164A6D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FA3116E4-3CCD-434F-BAB5-CF0DB6727F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4C8957E1-6554-4359-B950-F05DF74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4"/>
              <c:layout/>
              <c:tx>
                <c:rich>
                  <a:bodyPr/>
                  <a:lstStyle/>
                  <a:p>
                    <a:fld id="{6B14EB06-DBC2-427A-A9D2-5EBA0E6E8D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672FC048-8B5B-4039-80FD-D10CD69851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556E2506-D6B4-4038-A87B-46BE16C8E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23CF345B-BAC3-4C83-9C60-475E633EA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8"/>
              <c:layout/>
              <c:tx>
                <c:rich>
                  <a:bodyPr/>
                  <a:lstStyle/>
                  <a:p>
                    <a:fld id="{D83C2700-5E03-4929-BDEE-EC10FE3258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fld id="{2B8CDA9F-6C32-4045-8780-FB108095A3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2FEEF477-0B25-4A8C-ACE9-B4BF7E46E0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2FC030F8-B7BF-4749-891E-71BC7B1251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3FED8A27-2942-4691-ABF9-92B3C99EA1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7A666F4D-D7A3-430E-9376-64147F3712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4"/>
              <c:layout/>
              <c:tx>
                <c:rich>
                  <a:bodyPr/>
                  <a:lstStyle/>
                  <a:p>
                    <a:fld id="{E0509939-119E-47B1-8A09-168633700B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029D9EF1-A85C-4DF0-8784-A0BF939F29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A3E11404-7A48-415E-A584-9A6CBCBE45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4AC5A370-7E67-4EB7-BA62-CD77C9C026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184C2F27-3B5F-4C56-A8BF-05575A0FC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9"/>
              <c:layout/>
              <c:tx>
                <c:rich>
                  <a:bodyPr/>
                  <a:lstStyle/>
                  <a:p>
                    <a:fld id="{BB66C8A1-DEE2-4DE7-B1BB-44AEAE67DD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0BF356AB-DBF1-4619-84EA-4BE5545C50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648785C0-53EB-47F1-B5F8-7D74530D68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FFE1F3E5-FA5B-4F4F-A27E-7E8FD3157B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62A892E9-A89D-4FCE-A583-0CDC399F11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4"/>
              <c:layout/>
              <c:tx>
                <c:rich>
                  <a:bodyPr/>
                  <a:lstStyle/>
                  <a:p>
                    <a:fld id="{97547899-009B-4204-B6F5-09B9EF3497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C6C81416-6778-4AC4-82D2-24ABC678E2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C4690C1B-0E67-4569-8682-348CF07B87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03A7C742-7BCF-406B-9464-BEB6C8D3A0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F25DB1DF-DA3B-4347-94BD-4469F09CD4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BCF50045-4107-49B9-9685-B70C3413D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53F9EB29-43E7-4581-BF10-8EFAF07BF8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89E6F587-C706-4503-A71E-CAC8D329B5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7E7360CD-3AF7-4906-8F4C-8C9A397248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C254C817-A8EC-4C19-805C-114EA2A5AE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4"/>
              <c:layout/>
              <c:tx>
                <c:rich>
                  <a:bodyPr/>
                  <a:lstStyle/>
                  <a:p>
                    <a:fld id="{C426550A-8404-4889-907F-0951D59AE1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53A9E121-9CCC-4F11-A4FC-AEB3691FED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84D0B40E-D932-48AD-9CF1-FA0098F5CF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772DA149-5141-45A7-8575-1B9E267E59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75678B90-E6E6-4766-9D5D-968261B194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3577BBF7-56CF-4EAF-A747-D7897264C5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B9AE18F7-2FE9-4B8C-A2DA-BD56603171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573213BD-E01F-4523-BF80-1A7FBF0BFF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FC738A6D-44FA-486F-A001-AA141F12FD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33E6C5D4-6F95-4858-87AD-488258871A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96541B7B-DFFB-45A0-A53E-DC26500930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5"/>
              <c:layout/>
              <c:tx>
                <c:rich>
                  <a:bodyPr/>
                  <a:lstStyle/>
                  <a:p>
                    <a:fld id="{33A31728-6391-4E46-B146-67C858AF4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A41878E5-6471-4339-8F9D-B877121DA7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2A225EE9-BB28-41DA-B25A-0E3F36C721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76A027CE-EC80-490A-8C09-CDD672F7AE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9"/>
              <c:layout/>
              <c:tx>
                <c:rich>
                  <a:bodyPr/>
                  <a:lstStyle/>
                  <a:p>
                    <a:fld id="{14C64B6C-71A9-482A-8189-89D256A06E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6C0A8EC0-4E16-4518-B484-61D0004236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F326FA92-E67C-4F90-BD31-A6FFD54C52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9B5218BE-DB42-4A9A-9411-82AADDAC4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6E92715B-B1B1-422D-976E-337758C95D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4"/>
              <c:layout/>
              <c:tx>
                <c:rich>
                  <a:bodyPr/>
                  <a:lstStyle/>
                  <a:p>
                    <a:fld id="{E50FAA78-B181-4AB3-A700-35579828B4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ADE599E9-7B41-4C1A-A4E4-2938185B97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1901E2F9-4567-4E55-A85F-27A57AAF19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7"/>
              <c:layout/>
              <c:tx>
                <c:rich>
                  <a:bodyPr/>
                  <a:lstStyle/>
                  <a:p>
                    <a:fld id="{C0B22C5E-C648-4AA0-B36A-D833339A2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C6345462-520E-436D-A9BB-A114B1C6CE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9"/>
              <c:layout/>
              <c:tx>
                <c:rich>
                  <a:bodyPr/>
                  <a:lstStyle/>
                  <a:p>
                    <a:fld id="{DE4AA683-DA6D-4BE5-BBF4-2109A1209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0"/>
              <c:layout/>
              <c:tx>
                <c:rich>
                  <a:bodyPr/>
                  <a:lstStyle/>
                  <a:p>
                    <a:fld id="{AD8D523E-D621-4327-BD13-9DA3F6020F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1"/>
              <c:layout/>
              <c:tx>
                <c:rich>
                  <a:bodyPr/>
                  <a:lstStyle/>
                  <a:p>
                    <a:fld id="{55AD0E9E-8981-419B-990C-9955A1E2A0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2"/>
              <c:layout/>
              <c:tx>
                <c:rich>
                  <a:bodyPr/>
                  <a:lstStyle/>
                  <a:p>
                    <a:fld id="{E366FDD2-5328-4DDB-AE2E-FAEDD04633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3"/>
              <c:layout/>
              <c:tx>
                <c:rich>
                  <a:bodyPr/>
                  <a:lstStyle/>
                  <a:p>
                    <a:fld id="{577C42C3-C25A-4346-BAC3-29236C3ED0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4"/>
              <c:layout/>
              <c:tx>
                <c:rich>
                  <a:bodyPr/>
                  <a:lstStyle/>
                  <a:p>
                    <a:fld id="{730A9E0D-0E52-49A0-A54A-CA519DF843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5"/>
              <c:layout/>
              <c:tx>
                <c:rich>
                  <a:bodyPr/>
                  <a:lstStyle/>
                  <a:p>
                    <a:fld id="{39F1F1B2-F2AA-4998-A80A-4BF1564E0D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6"/>
              <c:layout/>
              <c:tx>
                <c:rich>
                  <a:bodyPr/>
                  <a:lstStyle/>
                  <a:p>
                    <a:fld id="{C546FAB8-4AA8-4754-85FA-4CAB04161B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7"/>
              <c:layout/>
              <c:tx>
                <c:rich>
                  <a:bodyPr/>
                  <a:lstStyle/>
                  <a:p>
                    <a:fld id="{D3B6BBBE-F057-4048-A2F6-82EF46B63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8"/>
              <c:layout/>
              <c:tx>
                <c:rich>
                  <a:bodyPr/>
                  <a:lstStyle/>
                  <a:p>
                    <a:fld id="{F709D9BD-3DDB-488A-95C2-B95C0A3B06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9"/>
              <c:layout/>
              <c:tx>
                <c:rich>
                  <a:bodyPr/>
                  <a:lstStyle/>
                  <a:p>
                    <a:fld id="{A61B8A66-96D3-4A5A-8663-CE3F2668E0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0"/>
              <c:layout/>
              <c:tx>
                <c:rich>
                  <a:bodyPr/>
                  <a:lstStyle/>
                  <a:p>
                    <a:fld id="{50B80260-B744-483B-A603-DC4AB68868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1"/>
              <c:layout/>
              <c:tx>
                <c:rich>
                  <a:bodyPr/>
                  <a:lstStyle/>
                  <a:p>
                    <a:fld id="{EFF63C97-0082-4B24-BB9A-1B83E46E04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2"/>
              <c:layout/>
              <c:tx>
                <c:rich>
                  <a:bodyPr/>
                  <a:lstStyle/>
                  <a:p>
                    <a:fld id="{4B5A2144-2541-497F-A9A3-DF792C412E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3"/>
              <c:layout/>
              <c:tx>
                <c:rich>
                  <a:bodyPr/>
                  <a:lstStyle/>
                  <a:p>
                    <a:fld id="{DB613C0D-46A7-4E0A-97D4-1548CCD040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4"/>
              <c:layout/>
              <c:tx>
                <c:rich>
                  <a:bodyPr/>
                  <a:lstStyle/>
                  <a:p>
                    <a:fld id="{4D8211E2-105F-4A75-A136-22509DB15B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5"/>
              <c:layout/>
              <c:tx>
                <c:rich>
                  <a:bodyPr/>
                  <a:lstStyle/>
                  <a:p>
                    <a:fld id="{E10D6FFE-698A-4E20-BB6F-91FEED72D9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6"/>
              <c:layout/>
              <c:tx>
                <c:rich>
                  <a:bodyPr/>
                  <a:lstStyle/>
                  <a:p>
                    <a:fld id="{88DC2EF9-18A0-4917-A8BA-928BF7DB1C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7"/>
              <c:layout/>
              <c:tx>
                <c:rich>
                  <a:bodyPr/>
                  <a:lstStyle/>
                  <a:p>
                    <a:fld id="{5F67A954-171C-4490-93C2-655A308360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8"/>
              <c:layout/>
              <c:tx>
                <c:rich>
                  <a:bodyPr/>
                  <a:lstStyle/>
                  <a:p>
                    <a:fld id="{60CF4807-8984-46C2-8D5F-BD5F745338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9"/>
              <c:layout/>
              <c:tx>
                <c:rich>
                  <a:bodyPr/>
                  <a:lstStyle/>
                  <a:p>
                    <a:fld id="{2806D0A4-2361-476E-9050-C8D6F06B6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0"/>
              <c:layout/>
              <c:tx>
                <c:rich>
                  <a:bodyPr/>
                  <a:lstStyle/>
                  <a:p>
                    <a:fld id="{9425F2C7-2DAE-40A2-9D25-4B9BCCC0FF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1"/>
              <c:layout/>
              <c:tx>
                <c:rich>
                  <a:bodyPr/>
                  <a:lstStyle/>
                  <a:p>
                    <a:fld id="{06780ADF-89E2-4D14-AD9E-89037D00B1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2"/>
              <c:layout/>
              <c:tx>
                <c:rich>
                  <a:bodyPr/>
                  <a:lstStyle/>
                  <a:p>
                    <a:fld id="{617EA0A8-89E1-4A26-8114-08A750BD8F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3"/>
              <c:layout/>
              <c:tx>
                <c:rich>
                  <a:bodyPr/>
                  <a:lstStyle/>
                  <a:p>
                    <a:fld id="{F709CFC3-51A0-4FD6-A989-AF96BCDB54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4"/>
              <c:layout/>
              <c:tx>
                <c:rich>
                  <a:bodyPr/>
                  <a:lstStyle/>
                  <a:p>
                    <a:fld id="{8519F58C-B04D-4589-BD1F-8CC14D2A65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5"/>
              <c:layout/>
              <c:tx>
                <c:rich>
                  <a:bodyPr/>
                  <a:lstStyle/>
                  <a:p>
                    <a:fld id="{E98A204B-4BFF-4DB3-B9DA-E62662FB01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6"/>
              <c:layout/>
              <c:tx>
                <c:rich>
                  <a:bodyPr/>
                  <a:lstStyle/>
                  <a:p>
                    <a:fld id="{B84B8BAE-6466-41E3-83BE-9C7EB64A25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7"/>
              <c:layout/>
              <c:tx>
                <c:rich>
                  <a:bodyPr/>
                  <a:lstStyle/>
                  <a:p>
                    <a:fld id="{FC83A691-9BA9-4CBD-9AF3-20D5DB7FB3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8"/>
              <c:layout/>
              <c:tx>
                <c:rich>
                  <a:bodyPr/>
                  <a:lstStyle/>
                  <a:p>
                    <a:fld id="{61C77C00-16EF-493B-8DCE-BE41CAE4D8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9"/>
              <c:layout/>
              <c:tx>
                <c:rich>
                  <a:bodyPr/>
                  <a:lstStyle/>
                  <a:p>
                    <a:fld id="{1BDE9558-56A9-4403-A9B3-B981F4A8A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0"/>
              <c:layout/>
              <c:tx>
                <c:rich>
                  <a:bodyPr/>
                  <a:lstStyle/>
                  <a:p>
                    <a:fld id="{1AEA7BC7-5847-4909-86B0-B34ACEC41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1"/>
              <c:layout/>
              <c:tx>
                <c:rich>
                  <a:bodyPr/>
                  <a:lstStyle/>
                  <a:p>
                    <a:fld id="{D2DCFF42-C09A-4D9C-9D92-DA80897D8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2"/>
              <c:layout/>
              <c:tx>
                <c:rich>
                  <a:bodyPr/>
                  <a:lstStyle/>
                  <a:p>
                    <a:fld id="{B86ECB83-45E3-4B91-9BAF-7D7B8BEBA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3"/>
              <c:layout/>
              <c:tx>
                <c:rich>
                  <a:bodyPr/>
                  <a:lstStyle/>
                  <a:p>
                    <a:fld id="{3D262E4F-2167-4610-A374-F6173D74D3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4"/>
              <c:layout/>
              <c:tx>
                <c:rich>
                  <a:bodyPr/>
                  <a:lstStyle/>
                  <a:p>
                    <a:fld id="{2113881D-7911-40AE-86CD-301F8D723E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5"/>
              <c:layout/>
              <c:tx>
                <c:rich>
                  <a:bodyPr/>
                  <a:lstStyle/>
                  <a:p>
                    <a:fld id="{7C246070-1672-40C6-80AC-90F8B3C6DA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6"/>
              <c:layout/>
              <c:tx>
                <c:rich>
                  <a:bodyPr/>
                  <a:lstStyle/>
                  <a:p>
                    <a:fld id="{89CE7445-EAB7-4130-BF22-3C48E76A9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7"/>
              <c:layout/>
              <c:tx>
                <c:rich>
                  <a:bodyPr/>
                  <a:lstStyle/>
                  <a:p>
                    <a:fld id="{9155E4BC-CFFE-43F9-917F-1DFDB6B609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8"/>
              <c:layout/>
              <c:tx>
                <c:rich>
                  <a:bodyPr/>
                  <a:lstStyle/>
                  <a:p>
                    <a:fld id="{32360621-65E0-44E1-B97E-C87141DD88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9"/>
              <c:layout/>
              <c:tx>
                <c:rich>
                  <a:bodyPr/>
                  <a:lstStyle/>
                  <a:p>
                    <a:fld id="{D0C40F67-B790-4362-8B9C-F4E260F509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0"/>
              <c:layout/>
              <c:tx>
                <c:rich>
                  <a:bodyPr/>
                  <a:lstStyle/>
                  <a:p>
                    <a:fld id="{12034FFA-C432-4422-9590-27A36AD03D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1"/>
              <c:layout/>
              <c:tx>
                <c:rich>
                  <a:bodyPr/>
                  <a:lstStyle/>
                  <a:p>
                    <a:fld id="{EFD5C0DE-D4A5-4010-B035-417BD0FE13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2"/>
              <c:layout/>
              <c:tx>
                <c:rich>
                  <a:bodyPr/>
                  <a:lstStyle/>
                  <a:p>
                    <a:fld id="{52F010D3-7B9F-433F-A197-6C37799656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3"/>
              <c:layout/>
              <c:tx>
                <c:rich>
                  <a:bodyPr/>
                  <a:lstStyle/>
                  <a:p>
                    <a:fld id="{E980B3F2-1D2E-4216-9CB5-9BB5112087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4"/>
              <c:layout/>
              <c:tx>
                <c:rich>
                  <a:bodyPr/>
                  <a:lstStyle/>
                  <a:p>
                    <a:fld id="{7BEA89AE-AB80-476C-8A88-7C3C215A5F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5"/>
              <c:layout/>
              <c:tx>
                <c:rich>
                  <a:bodyPr/>
                  <a:lstStyle/>
                  <a:p>
                    <a:fld id="{3F87F754-D31D-49A4-B1F4-8CABE53EED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6"/>
              <c:layout/>
              <c:tx>
                <c:rich>
                  <a:bodyPr/>
                  <a:lstStyle/>
                  <a:p>
                    <a:fld id="{C815E84A-559B-4335-B37C-F3795B55BF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7"/>
              <c:layout/>
              <c:tx>
                <c:rich>
                  <a:bodyPr/>
                  <a:lstStyle/>
                  <a:p>
                    <a:fld id="{CF7B2516-12B2-4237-A697-86B3C9E62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8"/>
              <c:layout/>
              <c:tx>
                <c:rich>
                  <a:bodyPr/>
                  <a:lstStyle/>
                  <a:p>
                    <a:fld id="{C1B39161-A23E-4C45-9729-4AF8C89C6D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9"/>
              <c:layout/>
              <c:tx>
                <c:rich>
                  <a:bodyPr/>
                  <a:lstStyle/>
                  <a:p>
                    <a:fld id="{C59B41E5-C54A-4A42-B291-A8E6E7FBD9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0"/>
              <c:layout/>
              <c:tx>
                <c:rich>
                  <a:bodyPr/>
                  <a:lstStyle/>
                  <a:p>
                    <a:fld id="{BD8479DB-B0E3-4CEC-BBF6-84687EC62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1"/>
              <c:layout/>
              <c:tx>
                <c:rich>
                  <a:bodyPr/>
                  <a:lstStyle/>
                  <a:p>
                    <a:fld id="{FAE77ABD-1306-4B48-940B-5F412FC4A6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2"/>
              <c:layout/>
              <c:tx>
                <c:rich>
                  <a:bodyPr/>
                  <a:lstStyle/>
                  <a:p>
                    <a:fld id="{04A7C78B-EC62-4260-8C64-8E80724624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3"/>
              <c:layout/>
              <c:tx>
                <c:rich>
                  <a:bodyPr/>
                  <a:lstStyle/>
                  <a:p>
                    <a:fld id="{442CF665-753B-45F7-95D0-D9B26199E2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4"/>
              <c:layout/>
              <c:tx>
                <c:rich>
                  <a:bodyPr/>
                  <a:lstStyle/>
                  <a:p>
                    <a:fld id="{388F078B-21F1-4AC3-91D0-C0DFF1BF64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5"/>
              <c:layout/>
              <c:tx>
                <c:rich>
                  <a:bodyPr/>
                  <a:lstStyle/>
                  <a:p>
                    <a:fld id="{1365A16C-8B74-4DFC-84F2-53BFA8BF6D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6"/>
              <c:layout/>
              <c:tx>
                <c:rich>
                  <a:bodyPr/>
                  <a:lstStyle/>
                  <a:p>
                    <a:fld id="{C362A769-1377-4616-80D3-222526A6B6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7"/>
              <c:layout/>
              <c:tx>
                <c:rich>
                  <a:bodyPr/>
                  <a:lstStyle/>
                  <a:p>
                    <a:fld id="{991E5FE9-0E0D-472F-A63B-9B5EA00E57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8"/>
              <c:layout/>
              <c:tx>
                <c:rich>
                  <a:bodyPr/>
                  <a:lstStyle/>
                  <a:p>
                    <a:fld id="{9BFFC09B-1746-43B9-B0A9-4A4E8FE236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9"/>
              <c:layout/>
              <c:tx>
                <c:rich>
                  <a:bodyPr/>
                  <a:lstStyle/>
                  <a:p>
                    <a:fld id="{2240E319-FD82-4E3A-8478-174E8D0569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0"/>
              <c:layout/>
              <c:tx>
                <c:rich>
                  <a:bodyPr/>
                  <a:lstStyle/>
                  <a:p>
                    <a:fld id="{1CA402C0-67C7-4379-8500-D90ECD8662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1"/>
              <c:layout/>
              <c:tx>
                <c:rich>
                  <a:bodyPr/>
                  <a:lstStyle/>
                  <a:p>
                    <a:fld id="{1BFBDC7E-BF6D-428E-AB27-4CD403786D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2"/>
              <c:layout/>
              <c:tx>
                <c:rich>
                  <a:bodyPr/>
                  <a:lstStyle/>
                  <a:p>
                    <a:fld id="{D0598A3F-D37D-41BC-9B14-B5183F0041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3"/>
              <c:layout/>
              <c:tx>
                <c:rich>
                  <a:bodyPr/>
                  <a:lstStyle/>
                  <a:p>
                    <a:fld id="{4829A732-EA73-4F3B-A7A0-CC6D3FA11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4"/>
              <c:layout/>
              <c:tx>
                <c:rich>
                  <a:bodyPr/>
                  <a:lstStyle/>
                  <a:p>
                    <a:fld id="{AF087E62-6C56-48CC-BBAA-2A95E2A67C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5"/>
              <c:layout/>
              <c:tx>
                <c:rich>
                  <a:bodyPr/>
                  <a:lstStyle/>
                  <a:p>
                    <a:fld id="{BCD82FD8-6895-4EBB-B8C9-9B98F3CA0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6"/>
              <c:layout/>
              <c:tx>
                <c:rich>
                  <a:bodyPr/>
                  <a:lstStyle/>
                  <a:p>
                    <a:fld id="{D535DDD4-D228-484C-91DB-D8A8EE647B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7"/>
              <c:layout/>
              <c:tx>
                <c:rich>
                  <a:bodyPr/>
                  <a:lstStyle/>
                  <a:p>
                    <a:fld id="{99325C80-EA68-477E-B473-7E890E0E62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8"/>
              <c:layout/>
              <c:tx>
                <c:rich>
                  <a:bodyPr/>
                  <a:lstStyle/>
                  <a:p>
                    <a:fld id="{0708178C-5F8C-42DC-A755-D84099CCA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9"/>
              <c:layout/>
              <c:tx>
                <c:rich>
                  <a:bodyPr/>
                  <a:lstStyle/>
                  <a:p>
                    <a:fld id="{E2F6C3F8-8837-4BEB-AF0F-09D736BC79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0"/>
              <c:layout/>
              <c:tx>
                <c:rich>
                  <a:bodyPr/>
                  <a:lstStyle/>
                  <a:p>
                    <a:fld id="{39A5AE12-2B86-478F-BC38-EDC2330134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1"/>
              <c:layout/>
              <c:tx>
                <c:rich>
                  <a:bodyPr/>
                  <a:lstStyle/>
                  <a:p>
                    <a:fld id="{9EF5050D-D600-4813-A201-EB0C694A7B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2"/>
              <c:layout/>
              <c:tx>
                <c:rich>
                  <a:bodyPr/>
                  <a:lstStyle/>
                  <a:p>
                    <a:fld id="{81FC57A5-696B-4F24-AB24-38EF93ACE1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3"/>
              <c:layout/>
              <c:tx>
                <c:rich>
                  <a:bodyPr/>
                  <a:lstStyle/>
                  <a:p>
                    <a:fld id="{20C68678-DBE0-4DAA-8DBD-0FBC1E0FF9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4"/>
              <c:layout/>
              <c:tx>
                <c:rich>
                  <a:bodyPr/>
                  <a:lstStyle/>
                  <a:p>
                    <a:fld id="{29F72B58-5B8A-4A67-B53E-D3DAAF36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5"/>
              <c:layout/>
              <c:tx>
                <c:rich>
                  <a:bodyPr/>
                  <a:lstStyle/>
                  <a:p>
                    <a:fld id="{082CAB97-A71F-4B9C-81D5-9EDF20FD69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6"/>
              <c:layout/>
              <c:tx>
                <c:rich>
                  <a:bodyPr/>
                  <a:lstStyle/>
                  <a:p>
                    <a:fld id="{3AB93C41-DCE2-41B3-804C-D32FA224FF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7"/>
              <c:layout/>
              <c:tx>
                <c:rich>
                  <a:bodyPr/>
                  <a:lstStyle/>
                  <a:p>
                    <a:fld id="{7DE3A812-0041-487A-BA77-B51A3F9B37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8"/>
              <c:layout/>
              <c:tx>
                <c:rich>
                  <a:bodyPr/>
                  <a:lstStyle/>
                  <a:p>
                    <a:fld id="{D7167C04-6C46-4501-A54C-2737D77822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9"/>
              <c:layout/>
              <c:tx>
                <c:rich>
                  <a:bodyPr/>
                  <a:lstStyle/>
                  <a:p>
                    <a:fld id="{C744ECE4-D980-40CE-8FA3-1EDC33F243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0"/>
              <c:layout/>
              <c:tx>
                <c:rich>
                  <a:bodyPr/>
                  <a:lstStyle/>
                  <a:p>
                    <a:fld id="{D14E27F1-6EC2-412E-88C1-7753DA0EE4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1"/>
              <c:layout/>
              <c:tx>
                <c:rich>
                  <a:bodyPr/>
                  <a:lstStyle/>
                  <a:p>
                    <a:fld id="{C66773D5-3D41-43C4-BAD5-32E52E417B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2"/>
              <c:layout/>
              <c:tx>
                <c:rich>
                  <a:bodyPr/>
                  <a:lstStyle/>
                  <a:p>
                    <a:fld id="{2679A3D6-65C6-4CC0-8F4A-7135A3BE6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3"/>
              <c:layout/>
              <c:tx>
                <c:rich>
                  <a:bodyPr/>
                  <a:lstStyle/>
                  <a:p>
                    <a:fld id="{6CE3AECE-D978-4C6A-9900-926AAF4308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4"/>
              <c:layout/>
              <c:tx>
                <c:rich>
                  <a:bodyPr/>
                  <a:lstStyle/>
                  <a:p>
                    <a:fld id="{3B33CB50-5FA8-4462-8FDC-B012FBCD5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5"/>
              <c:layout/>
              <c:tx>
                <c:rich>
                  <a:bodyPr/>
                  <a:lstStyle/>
                  <a:p>
                    <a:fld id="{2E456892-A11E-44B1-8B44-C844EBB063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6"/>
              <c:layout/>
              <c:tx>
                <c:rich>
                  <a:bodyPr/>
                  <a:lstStyle/>
                  <a:p>
                    <a:fld id="{B99CD294-12A4-4C8E-BB5E-88F0F32FC5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7"/>
              <c:layout/>
              <c:tx>
                <c:rich>
                  <a:bodyPr/>
                  <a:lstStyle/>
                  <a:p>
                    <a:fld id="{32270A00-33A9-4DCF-A7FF-FE01D0939A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8"/>
              <c:layout/>
              <c:tx>
                <c:rich>
                  <a:bodyPr/>
                  <a:lstStyle/>
                  <a:p>
                    <a:fld id="{A510FC6D-9CA2-4651-B37D-CCBCC89A95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9"/>
              <c:layout/>
              <c:tx>
                <c:rich>
                  <a:bodyPr/>
                  <a:lstStyle/>
                  <a:p>
                    <a:fld id="{1AF10CA3-CB2D-4942-A851-99291F754D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0"/>
              <c:layout/>
              <c:tx>
                <c:rich>
                  <a:bodyPr/>
                  <a:lstStyle/>
                  <a:p>
                    <a:fld id="{4EA389E1-1FD5-4535-A69D-CC8D332621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1"/>
              <c:layout/>
              <c:tx>
                <c:rich>
                  <a:bodyPr/>
                  <a:lstStyle/>
                  <a:p>
                    <a:fld id="{40FC1543-EA31-4723-96CE-2CCA7DCA57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2"/>
              <c:layout/>
              <c:tx>
                <c:rich>
                  <a:bodyPr/>
                  <a:lstStyle/>
                  <a:p>
                    <a:fld id="{E490B031-3037-40AC-A314-7CEE6FDAF5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3"/>
              <c:layout/>
              <c:tx>
                <c:rich>
                  <a:bodyPr/>
                  <a:lstStyle/>
                  <a:p>
                    <a:fld id="{282FBC6E-E819-4A47-B0CB-33F2A09431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4"/>
              <c:layout/>
              <c:tx>
                <c:rich>
                  <a:bodyPr/>
                  <a:lstStyle/>
                  <a:p>
                    <a:fld id="{17B7CCC7-C0AF-4C54-B051-C4ACDC79AE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5"/>
              <c:layout/>
              <c:tx>
                <c:rich>
                  <a:bodyPr/>
                  <a:lstStyle/>
                  <a:p>
                    <a:fld id="{DA0266BA-C8FA-4DDD-87D3-A036C57797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6"/>
              <c:layout/>
              <c:tx>
                <c:rich>
                  <a:bodyPr/>
                  <a:lstStyle/>
                  <a:p>
                    <a:fld id="{FC0980BE-490D-4905-ADBD-8DE31EE000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7"/>
              <c:layout/>
              <c:tx>
                <c:rich>
                  <a:bodyPr/>
                  <a:lstStyle/>
                  <a:p>
                    <a:fld id="{F68DB5EE-511E-4E60-8C89-7813249562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8"/>
              <c:layout/>
              <c:tx>
                <c:rich>
                  <a:bodyPr/>
                  <a:lstStyle/>
                  <a:p>
                    <a:fld id="{402AD51E-0518-471A-AC6C-21B50B0F67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9"/>
              <c:layout/>
              <c:tx>
                <c:rich>
                  <a:bodyPr/>
                  <a:lstStyle/>
                  <a:p>
                    <a:fld id="{BFF9C5C8-C125-4CD5-9C76-4FAC8C906E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0"/>
              <c:layout/>
              <c:tx>
                <c:rich>
                  <a:bodyPr/>
                  <a:lstStyle/>
                  <a:p>
                    <a:fld id="{B3502E25-BAE8-4AEB-8C23-CEA2109505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1"/>
              <c:layout/>
              <c:tx>
                <c:rich>
                  <a:bodyPr/>
                  <a:lstStyle/>
                  <a:p>
                    <a:fld id="{88858514-0590-4E8F-A888-290944FFC8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2"/>
              <c:layout/>
              <c:tx>
                <c:rich>
                  <a:bodyPr/>
                  <a:lstStyle/>
                  <a:p>
                    <a:fld id="{8EDDE4AA-E93A-418E-A5EF-E2D080EAB3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3"/>
              <c:layout/>
              <c:tx>
                <c:rich>
                  <a:bodyPr/>
                  <a:lstStyle/>
                  <a:p>
                    <a:fld id="{42C17F1D-EBFB-4EC6-B9B0-F19536C9C4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QNWRGrp!$J$2:$J$205</c:f>
              <c:numCache>
                <c:formatCode>General</c:formatCode>
                <c:ptCount val="2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400</c:v>
                </c:pt>
                <c:pt idx="28">
                  <c:v>1190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560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1910</c:v>
                </c:pt>
                <c:pt idx="40">
                  <c:v>2150</c:v>
                </c:pt>
                <c:pt idx="41">
                  <c:v>0</c:v>
                </c:pt>
                <c:pt idx="42">
                  <c:v>0</c:v>
                </c:pt>
                <c:pt idx="43">
                  <c:v>600</c:v>
                </c:pt>
                <c:pt idx="44">
                  <c:v>0</c:v>
                </c:pt>
                <c:pt idx="45">
                  <c:v>1400</c:v>
                </c:pt>
                <c:pt idx="46">
                  <c:v>1080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1500</c:v>
                </c:pt>
                <c:pt idx="52">
                  <c:v>2750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2150</c:v>
                </c:pt>
                <c:pt idx="58">
                  <c:v>2870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830</c:v>
                </c:pt>
                <c:pt idx="64">
                  <c:v>3200</c:v>
                </c:pt>
                <c:pt idx="65">
                  <c:v>0</c:v>
                </c:pt>
                <c:pt idx="66">
                  <c:v>0</c:v>
                </c:pt>
                <c:pt idx="67">
                  <c:v>50</c:v>
                </c:pt>
                <c:pt idx="68">
                  <c:v>0</c:v>
                </c:pt>
                <c:pt idx="69">
                  <c:v>2010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600</c:v>
                </c:pt>
                <c:pt idx="74">
                  <c:v>10</c:v>
                </c:pt>
                <c:pt idx="75">
                  <c:v>0</c:v>
                </c:pt>
                <c:pt idx="76">
                  <c:v>1070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220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1960</c:v>
                </c:pt>
                <c:pt idx="88">
                  <c:v>1560</c:v>
                </c:pt>
                <c:pt idx="89">
                  <c:v>20</c:v>
                </c:pt>
                <c:pt idx="90">
                  <c:v>280</c:v>
                </c:pt>
                <c:pt idx="91">
                  <c:v>1880</c:v>
                </c:pt>
                <c:pt idx="92">
                  <c:v>0</c:v>
                </c:pt>
                <c:pt idx="93">
                  <c:v>0</c:v>
                </c:pt>
                <c:pt idx="94">
                  <c:v>2550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2750</c:v>
                </c:pt>
                <c:pt idx="100">
                  <c:v>2900</c:v>
                </c:pt>
                <c:pt idx="101">
                  <c:v>80</c:v>
                </c:pt>
                <c:pt idx="102">
                  <c:v>460</c:v>
                </c:pt>
                <c:pt idx="103">
                  <c:v>2140</c:v>
                </c:pt>
                <c:pt idx="104">
                  <c:v>890</c:v>
                </c:pt>
                <c:pt idx="105">
                  <c:v>2470</c:v>
                </c:pt>
                <c:pt idx="106">
                  <c:v>2460</c:v>
                </c:pt>
                <c:pt idx="107">
                  <c:v>160</c:v>
                </c:pt>
                <c:pt idx="108">
                  <c:v>730</c:v>
                </c:pt>
                <c:pt idx="109">
                  <c:v>2640</c:v>
                </c:pt>
                <c:pt idx="110">
                  <c:v>0</c:v>
                </c:pt>
                <c:pt idx="111">
                  <c:v>750</c:v>
                </c:pt>
                <c:pt idx="112">
                  <c:v>2660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2750</c:v>
                </c:pt>
                <c:pt idx="124">
                  <c:v>2810</c:v>
                </c:pt>
                <c:pt idx="125">
                  <c:v>0</c:v>
                </c:pt>
                <c:pt idx="126">
                  <c:v>0</c:v>
                </c:pt>
                <c:pt idx="127">
                  <c:v>1110</c:v>
                </c:pt>
                <c:pt idx="128">
                  <c:v>0</c:v>
                </c:pt>
                <c:pt idx="129">
                  <c:v>0</c:v>
                </c:pt>
                <c:pt idx="130">
                  <c:v>2340</c:v>
                </c:pt>
                <c:pt idx="131">
                  <c:v>0</c:v>
                </c:pt>
                <c:pt idx="132">
                  <c:v>0</c:v>
                </c:pt>
                <c:pt idx="133">
                  <c:v>10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370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1150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510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1760</c:v>
                </c:pt>
                <c:pt idx="166">
                  <c:v>2460</c:v>
                </c:pt>
                <c:pt idx="167">
                  <c:v>0</c:v>
                </c:pt>
                <c:pt idx="168">
                  <c:v>0</c:v>
                </c:pt>
                <c:pt idx="169">
                  <c:v>760</c:v>
                </c:pt>
                <c:pt idx="170">
                  <c:v>0</c:v>
                </c:pt>
                <c:pt idx="171">
                  <c:v>2520</c:v>
                </c:pt>
                <c:pt idx="172">
                  <c:v>1990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2850</c:v>
                </c:pt>
                <c:pt idx="178">
                  <c:v>2760</c:v>
                </c:pt>
                <c:pt idx="179">
                  <c:v>0</c:v>
                </c:pt>
                <c:pt idx="180">
                  <c:v>450</c:v>
                </c:pt>
                <c:pt idx="181">
                  <c:v>1200</c:v>
                </c:pt>
                <c:pt idx="182">
                  <c:v>500</c:v>
                </c:pt>
                <c:pt idx="183">
                  <c:v>540</c:v>
                </c:pt>
                <c:pt idx="184">
                  <c:v>1910</c:v>
                </c:pt>
                <c:pt idx="185">
                  <c:v>0</c:v>
                </c:pt>
                <c:pt idx="186">
                  <c:v>0</c:v>
                </c:pt>
                <c:pt idx="187">
                  <c:v>1110</c:v>
                </c:pt>
                <c:pt idx="188">
                  <c:v>0</c:v>
                </c:pt>
                <c:pt idx="189">
                  <c:v>0</c:v>
                </c:pt>
                <c:pt idx="190">
                  <c:v>2700</c:v>
                </c:pt>
                <c:pt idx="191">
                  <c:v>0</c:v>
                </c:pt>
                <c:pt idx="192">
                  <c:v>0</c:v>
                </c:pt>
                <c:pt idx="193">
                  <c:v>1560</c:v>
                </c:pt>
                <c:pt idx="194">
                  <c:v>940</c:v>
                </c:pt>
                <c:pt idx="195">
                  <c:v>2560</c:v>
                </c:pt>
                <c:pt idx="196">
                  <c:v>2870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1090</c:v>
                </c:pt>
                <c:pt idx="20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CC-D67D-4250-AD4F-D730D7A5BEF6}"/>
            </c:ext>
            <c:ext xmlns:c15="http://schemas.microsoft.com/office/drawing/2012/chart" uri="{02D57815-91ED-43cb-92C2-25804820EDAC}">
              <c15:datalabelsRange>
                <c15:f>QNWRGrp!$K$2:$K$205</c15:f>
                <c15:dlblRangeCache>
                  <c:ptCount val="204"/>
                  <c:pt idx="27">
                    <c:v>400</c:v>
                  </c:pt>
                  <c:pt idx="28">
                    <c:v>1190</c:v>
                  </c:pt>
                  <c:pt idx="34">
                    <c:v>560</c:v>
                  </c:pt>
                  <c:pt idx="39">
                    <c:v>1910</c:v>
                  </c:pt>
                  <c:pt idx="40">
                    <c:v>2150</c:v>
                  </c:pt>
                  <c:pt idx="43">
                    <c:v>600</c:v>
                  </c:pt>
                  <c:pt idx="45">
                    <c:v>1400</c:v>
                  </c:pt>
                  <c:pt idx="46">
                    <c:v>1080</c:v>
                  </c:pt>
                  <c:pt idx="51">
                    <c:v>1500</c:v>
                  </c:pt>
                  <c:pt idx="52">
                    <c:v>2750</c:v>
                  </c:pt>
                  <c:pt idx="57">
                    <c:v>2150</c:v>
                  </c:pt>
                  <c:pt idx="58">
                    <c:v>2870</c:v>
                  </c:pt>
                  <c:pt idx="63">
                    <c:v>830</c:v>
                  </c:pt>
                  <c:pt idx="64">
                    <c:v>3200</c:v>
                  </c:pt>
                  <c:pt idx="67">
                    <c:v>50</c:v>
                  </c:pt>
                  <c:pt idx="69">
                    <c:v>2010</c:v>
                  </c:pt>
                  <c:pt idx="73">
                    <c:v>600</c:v>
                  </c:pt>
                  <c:pt idx="74">
                    <c:v>10</c:v>
                  </c:pt>
                  <c:pt idx="76">
                    <c:v>1070</c:v>
                  </c:pt>
                  <c:pt idx="82">
                    <c:v>220</c:v>
                  </c:pt>
                  <c:pt idx="87">
                    <c:v>1960</c:v>
                  </c:pt>
                  <c:pt idx="88">
                    <c:v>1560</c:v>
                  </c:pt>
                  <c:pt idx="89">
                    <c:v>20</c:v>
                  </c:pt>
                  <c:pt idx="90">
                    <c:v>280</c:v>
                  </c:pt>
                  <c:pt idx="91">
                    <c:v>1880</c:v>
                  </c:pt>
                  <c:pt idx="94">
                    <c:v>2550</c:v>
                  </c:pt>
                  <c:pt idx="99">
                    <c:v>2750</c:v>
                  </c:pt>
                  <c:pt idx="100">
                    <c:v>2900</c:v>
                  </c:pt>
                  <c:pt idx="101">
                    <c:v>80</c:v>
                  </c:pt>
                  <c:pt idx="102">
                    <c:v>460</c:v>
                  </c:pt>
                  <c:pt idx="103">
                    <c:v>2140</c:v>
                  </c:pt>
                  <c:pt idx="104">
                    <c:v>890</c:v>
                  </c:pt>
                  <c:pt idx="105">
                    <c:v>2470</c:v>
                  </c:pt>
                  <c:pt idx="106">
                    <c:v>2460</c:v>
                  </c:pt>
                  <c:pt idx="107">
                    <c:v>160</c:v>
                  </c:pt>
                  <c:pt idx="108">
                    <c:v>730</c:v>
                  </c:pt>
                  <c:pt idx="109">
                    <c:v>2640</c:v>
                  </c:pt>
                  <c:pt idx="111">
                    <c:v>750</c:v>
                  </c:pt>
                  <c:pt idx="112">
                    <c:v>2660</c:v>
                  </c:pt>
                  <c:pt idx="123">
                    <c:v>2750</c:v>
                  </c:pt>
                  <c:pt idx="124">
                    <c:v>2810</c:v>
                  </c:pt>
                  <c:pt idx="127">
                    <c:v>1110</c:v>
                  </c:pt>
                  <c:pt idx="130">
                    <c:v>2340</c:v>
                  </c:pt>
                  <c:pt idx="133">
                    <c:v>10</c:v>
                  </c:pt>
                  <c:pt idx="147">
                    <c:v>370</c:v>
                  </c:pt>
                  <c:pt idx="154">
                    <c:v>1150</c:v>
                  </c:pt>
                  <c:pt idx="160">
                    <c:v>510</c:v>
                  </c:pt>
                  <c:pt idx="165">
                    <c:v>1760</c:v>
                  </c:pt>
                  <c:pt idx="166">
                    <c:v>2460</c:v>
                  </c:pt>
                  <c:pt idx="169">
                    <c:v>760</c:v>
                  </c:pt>
                  <c:pt idx="171">
                    <c:v>2520</c:v>
                  </c:pt>
                  <c:pt idx="172">
                    <c:v>1990</c:v>
                  </c:pt>
                  <c:pt idx="177">
                    <c:v>2850</c:v>
                  </c:pt>
                  <c:pt idx="178">
                    <c:v>2760</c:v>
                  </c:pt>
                  <c:pt idx="180">
                    <c:v>450</c:v>
                  </c:pt>
                  <c:pt idx="181">
                    <c:v>1200</c:v>
                  </c:pt>
                  <c:pt idx="182">
                    <c:v>500</c:v>
                  </c:pt>
                  <c:pt idx="183">
                    <c:v>540</c:v>
                  </c:pt>
                  <c:pt idx="184">
                    <c:v>1910</c:v>
                  </c:pt>
                  <c:pt idx="187">
                    <c:v>1110</c:v>
                  </c:pt>
                  <c:pt idx="190">
                    <c:v>2700</c:v>
                  </c:pt>
                  <c:pt idx="193">
                    <c:v>1560</c:v>
                  </c:pt>
                  <c:pt idx="194">
                    <c:v>940</c:v>
                  </c:pt>
                  <c:pt idx="195">
                    <c:v>2560</c:v>
                  </c:pt>
                  <c:pt idx="196">
                    <c:v>2870</c:v>
                  </c:pt>
                  <c:pt idx="202">
                    <c:v>1090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57249056"/>
        <c:axId val="-1257252320"/>
      </c:barChart>
      <c:lineChart>
        <c:grouping val="standard"/>
        <c:varyColors val="0"/>
        <c:ser>
          <c:idx val="0"/>
          <c:order val="0"/>
          <c:tx>
            <c:strRef>
              <c:f>QNWRGrp!$E$1</c:f>
              <c:strCache>
                <c:ptCount val="1"/>
                <c:pt idx="0">
                  <c:v>Zenith Gaged Flow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QNWRGrp!$E$2:$E$205</c:f>
              <c:numCache>
                <c:formatCode>General</c:formatCode>
                <c:ptCount val="204"/>
                <c:pt idx="0">
                  <c:v>19590</c:v>
                </c:pt>
                <c:pt idx="1">
                  <c:v>20230</c:v>
                </c:pt>
                <c:pt idx="2">
                  <c:v>11220</c:v>
                </c:pt>
                <c:pt idx="3">
                  <c:v>8260</c:v>
                </c:pt>
                <c:pt idx="4">
                  <c:v>7240</c:v>
                </c:pt>
                <c:pt idx="5">
                  <c:v>5070</c:v>
                </c:pt>
                <c:pt idx="6">
                  <c:v>9750</c:v>
                </c:pt>
                <c:pt idx="7">
                  <c:v>9990</c:v>
                </c:pt>
                <c:pt idx="8">
                  <c:v>14550</c:v>
                </c:pt>
                <c:pt idx="9">
                  <c:v>16600</c:v>
                </c:pt>
                <c:pt idx="10">
                  <c:v>5230</c:v>
                </c:pt>
                <c:pt idx="11">
                  <c:v>3540</c:v>
                </c:pt>
                <c:pt idx="12">
                  <c:v>6850</c:v>
                </c:pt>
                <c:pt idx="13">
                  <c:v>19610</c:v>
                </c:pt>
                <c:pt idx="14">
                  <c:v>15800</c:v>
                </c:pt>
                <c:pt idx="15">
                  <c:v>8240</c:v>
                </c:pt>
                <c:pt idx="16">
                  <c:v>4650</c:v>
                </c:pt>
                <c:pt idx="17">
                  <c:v>3810</c:v>
                </c:pt>
                <c:pt idx="18">
                  <c:v>4990</c:v>
                </c:pt>
                <c:pt idx="19">
                  <c:v>6780</c:v>
                </c:pt>
                <c:pt idx="20">
                  <c:v>18550</c:v>
                </c:pt>
                <c:pt idx="21">
                  <c:v>7450</c:v>
                </c:pt>
                <c:pt idx="22">
                  <c:v>5060</c:v>
                </c:pt>
                <c:pt idx="23">
                  <c:v>3010</c:v>
                </c:pt>
                <c:pt idx="24">
                  <c:v>6340</c:v>
                </c:pt>
                <c:pt idx="25">
                  <c:v>8770</c:v>
                </c:pt>
                <c:pt idx="26">
                  <c:v>20670</c:v>
                </c:pt>
                <c:pt idx="27">
                  <c:v>3100</c:v>
                </c:pt>
                <c:pt idx="28">
                  <c:v>2410</c:v>
                </c:pt>
                <c:pt idx="29">
                  <c:v>2040</c:v>
                </c:pt>
                <c:pt idx="30">
                  <c:v>4270</c:v>
                </c:pt>
                <c:pt idx="31">
                  <c:v>8050</c:v>
                </c:pt>
                <c:pt idx="32">
                  <c:v>4960</c:v>
                </c:pt>
                <c:pt idx="33">
                  <c:v>3920</c:v>
                </c:pt>
                <c:pt idx="34">
                  <c:v>3040</c:v>
                </c:pt>
                <c:pt idx="35">
                  <c:v>2210</c:v>
                </c:pt>
                <c:pt idx="36">
                  <c:v>5780</c:v>
                </c:pt>
                <c:pt idx="37">
                  <c:v>11630</c:v>
                </c:pt>
                <c:pt idx="38">
                  <c:v>6620</c:v>
                </c:pt>
                <c:pt idx="39">
                  <c:v>1590</c:v>
                </c:pt>
                <c:pt idx="40">
                  <c:v>690</c:v>
                </c:pt>
                <c:pt idx="41">
                  <c:v>1440</c:v>
                </c:pt>
                <c:pt idx="42">
                  <c:v>2540</c:v>
                </c:pt>
                <c:pt idx="43">
                  <c:v>2900</c:v>
                </c:pt>
                <c:pt idx="44">
                  <c:v>5630</c:v>
                </c:pt>
                <c:pt idx="45">
                  <c:v>2100</c:v>
                </c:pt>
                <c:pt idx="46">
                  <c:v>2520</c:v>
                </c:pt>
                <c:pt idx="47">
                  <c:v>1550</c:v>
                </c:pt>
                <c:pt idx="48">
                  <c:v>4190</c:v>
                </c:pt>
                <c:pt idx="49">
                  <c:v>3890</c:v>
                </c:pt>
                <c:pt idx="50">
                  <c:v>4360</c:v>
                </c:pt>
                <c:pt idx="51">
                  <c:v>2000</c:v>
                </c:pt>
                <c:pt idx="52">
                  <c:v>850</c:v>
                </c:pt>
                <c:pt idx="53">
                  <c:v>690</c:v>
                </c:pt>
                <c:pt idx="54">
                  <c:v>2520</c:v>
                </c:pt>
                <c:pt idx="55">
                  <c:v>6270</c:v>
                </c:pt>
                <c:pt idx="56">
                  <c:v>9490</c:v>
                </c:pt>
                <c:pt idx="57">
                  <c:v>1350</c:v>
                </c:pt>
                <c:pt idx="58">
                  <c:v>730</c:v>
                </c:pt>
                <c:pt idx="59">
                  <c:v>520</c:v>
                </c:pt>
                <c:pt idx="60">
                  <c:v>2230</c:v>
                </c:pt>
                <c:pt idx="61">
                  <c:v>8080</c:v>
                </c:pt>
                <c:pt idx="62">
                  <c:v>4140</c:v>
                </c:pt>
                <c:pt idx="63">
                  <c:v>520</c:v>
                </c:pt>
                <c:pt idx="64">
                  <c:v>400</c:v>
                </c:pt>
                <c:pt idx="65">
                  <c:v>970</c:v>
                </c:pt>
                <c:pt idx="66">
                  <c:v>1840</c:v>
                </c:pt>
                <c:pt idx="67">
                  <c:v>3450</c:v>
                </c:pt>
                <c:pt idx="68">
                  <c:v>4250</c:v>
                </c:pt>
                <c:pt idx="69">
                  <c:v>1490</c:v>
                </c:pt>
                <c:pt idx="70">
                  <c:v>4980</c:v>
                </c:pt>
                <c:pt idx="71">
                  <c:v>1590</c:v>
                </c:pt>
                <c:pt idx="72">
                  <c:v>3280</c:v>
                </c:pt>
                <c:pt idx="73">
                  <c:v>2900</c:v>
                </c:pt>
                <c:pt idx="74">
                  <c:v>1990</c:v>
                </c:pt>
                <c:pt idx="75">
                  <c:v>4740</c:v>
                </c:pt>
                <c:pt idx="76">
                  <c:v>2530</c:v>
                </c:pt>
                <c:pt idx="77">
                  <c:v>1440</c:v>
                </c:pt>
                <c:pt idx="78">
                  <c:v>3050</c:v>
                </c:pt>
                <c:pt idx="79">
                  <c:v>20610</c:v>
                </c:pt>
                <c:pt idx="80">
                  <c:v>6180</c:v>
                </c:pt>
                <c:pt idx="81">
                  <c:v>11640</c:v>
                </c:pt>
                <c:pt idx="82">
                  <c:v>3380</c:v>
                </c:pt>
                <c:pt idx="83">
                  <c:v>2500</c:v>
                </c:pt>
                <c:pt idx="84">
                  <c:v>5170</c:v>
                </c:pt>
                <c:pt idx="85">
                  <c:v>6310</c:v>
                </c:pt>
                <c:pt idx="86">
                  <c:v>3420</c:v>
                </c:pt>
                <c:pt idx="87">
                  <c:v>830</c:v>
                </c:pt>
                <c:pt idx="88">
                  <c:v>550</c:v>
                </c:pt>
                <c:pt idx="89">
                  <c:v>480</c:v>
                </c:pt>
                <c:pt idx="90">
                  <c:v>1220</c:v>
                </c:pt>
                <c:pt idx="91">
                  <c:v>1620</c:v>
                </c:pt>
                <c:pt idx="92">
                  <c:v>4850</c:v>
                </c:pt>
                <c:pt idx="93">
                  <c:v>4030</c:v>
                </c:pt>
                <c:pt idx="94">
                  <c:v>1050</c:v>
                </c:pt>
                <c:pt idx="95">
                  <c:v>540</c:v>
                </c:pt>
                <c:pt idx="96">
                  <c:v>2110</c:v>
                </c:pt>
                <c:pt idx="97">
                  <c:v>3810</c:v>
                </c:pt>
                <c:pt idx="98">
                  <c:v>6070</c:v>
                </c:pt>
                <c:pt idx="99">
                  <c:v>750</c:v>
                </c:pt>
                <c:pt idx="100">
                  <c:v>700</c:v>
                </c:pt>
                <c:pt idx="101">
                  <c:v>420</c:v>
                </c:pt>
                <c:pt idx="102">
                  <c:v>1040</c:v>
                </c:pt>
                <c:pt idx="103">
                  <c:v>1360</c:v>
                </c:pt>
                <c:pt idx="104">
                  <c:v>1110</c:v>
                </c:pt>
                <c:pt idx="105">
                  <c:v>150</c:v>
                </c:pt>
                <c:pt idx="106">
                  <c:v>220</c:v>
                </c:pt>
                <c:pt idx="107">
                  <c:v>340</c:v>
                </c:pt>
                <c:pt idx="108">
                  <c:v>770</c:v>
                </c:pt>
                <c:pt idx="109">
                  <c:v>860</c:v>
                </c:pt>
                <c:pt idx="110">
                  <c:v>2540</c:v>
                </c:pt>
                <c:pt idx="111">
                  <c:v>2750</c:v>
                </c:pt>
                <c:pt idx="112">
                  <c:v>940</c:v>
                </c:pt>
                <c:pt idx="113">
                  <c:v>1320</c:v>
                </c:pt>
                <c:pt idx="114">
                  <c:v>5150</c:v>
                </c:pt>
                <c:pt idx="115">
                  <c:v>8180</c:v>
                </c:pt>
                <c:pt idx="116">
                  <c:v>46390</c:v>
                </c:pt>
                <c:pt idx="117">
                  <c:v>72440</c:v>
                </c:pt>
                <c:pt idx="118">
                  <c:v>4200</c:v>
                </c:pt>
                <c:pt idx="119">
                  <c:v>2640</c:v>
                </c:pt>
                <c:pt idx="120">
                  <c:v>4870</c:v>
                </c:pt>
                <c:pt idx="121">
                  <c:v>4740</c:v>
                </c:pt>
                <c:pt idx="122">
                  <c:v>2870</c:v>
                </c:pt>
                <c:pt idx="123">
                  <c:v>750</c:v>
                </c:pt>
                <c:pt idx="124">
                  <c:v>790</c:v>
                </c:pt>
                <c:pt idx="125">
                  <c:v>740</c:v>
                </c:pt>
                <c:pt idx="126">
                  <c:v>1720</c:v>
                </c:pt>
                <c:pt idx="127">
                  <c:v>2390</c:v>
                </c:pt>
                <c:pt idx="128">
                  <c:v>28770</c:v>
                </c:pt>
                <c:pt idx="129">
                  <c:v>6800</c:v>
                </c:pt>
                <c:pt idx="130">
                  <c:v>1260</c:v>
                </c:pt>
                <c:pt idx="131">
                  <c:v>1140</c:v>
                </c:pt>
                <c:pt idx="132">
                  <c:v>2630</c:v>
                </c:pt>
                <c:pt idx="133">
                  <c:v>3490</c:v>
                </c:pt>
                <c:pt idx="134">
                  <c:v>6820</c:v>
                </c:pt>
                <c:pt idx="135">
                  <c:v>8010</c:v>
                </c:pt>
                <c:pt idx="136">
                  <c:v>7920</c:v>
                </c:pt>
                <c:pt idx="137">
                  <c:v>3090</c:v>
                </c:pt>
                <c:pt idx="138">
                  <c:v>6070</c:v>
                </c:pt>
                <c:pt idx="139">
                  <c:v>6920</c:v>
                </c:pt>
                <c:pt idx="140">
                  <c:v>5540</c:v>
                </c:pt>
                <c:pt idx="141">
                  <c:v>8490</c:v>
                </c:pt>
                <c:pt idx="142">
                  <c:v>5540</c:v>
                </c:pt>
                <c:pt idx="143">
                  <c:v>3890</c:v>
                </c:pt>
                <c:pt idx="144">
                  <c:v>8900</c:v>
                </c:pt>
                <c:pt idx="145">
                  <c:v>16130</c:v>
                </c:pt>
                <c:pt idx="146">
                  <c:v>6250</c:v>
                </c:pt>
                <c:pt idx="147">
                  <c:v>3130</c:v>
                </c:pt>
                <c:pt idx="148">
                  <c:v>5140</c:v>
                </c:pt>
                <c:pt idx="149">
                  <c:v>2320</c:v>
                </c:pt>
                <c:pt idx="150">
                  <c:v>6740</c:v>
                </c:pt>
                <c:pt idx="151">
                  <c:v>9900</c:v>
                </c:pt>
                <c:pt idx="152">
                  <c:v>6950</c:v>
                </c:pt>
                <c:pt idx="153">
                  <c:v>8680</c:v>
                </c:pt>
                <c:pt idx="154">
                  <c:v>2450</c:v>
                </c:pt>
                <c:pt idx="155">
                  <c:v>1880</c:v>
                </c:pt>
                <c:pt idx="156">
                  <c:v>4840</c:v>
                </c:pt>
                <c:pt idx="157">
                  <c:v>14590</c:v>
                </c:pt>
                <c:pt idx="158">
                  <c:v>5940</c:v>
                </c:pt>
                <c:pt idx="159">
                  <c:v>5020</c:v>
                </c:pt>
                <c:pt idx="160">
                  <c:v>3090</c:v>
                </c:pt>
                <c:pt idx="161">
                  <c:v>1550</c:v>
                </c:pt>
                <c:pt idx="162">
                  <c:v>5900</c:v>
                </c:pt>
                <c:pt idx="163">
                  <c:v>6740</c:v>
                </c:pt>
                <c:pt idx="164">
                  <c:v>12000</c:v>
                </c:pt>
                <c:pt idx="165">
                  <c:v>1740</c:v>
                </c:pt>
                <c:pt idx="166">
                  <c:v>1140</c:v>
                </c:pt>
                <c:pt idx="167">
                  <c:v>900</c:v>
                </c:pt>
                <c:pt idx="168">
                  <c:v>2410</c:v>
                </c:pt>
                <c:pt idx="169">
                  <c:v>2740</c:v>
                </c:pt>
                <c:pt idx="170">
                  <c:v>2390</c:v>
                </c:pt>
                <c:pt idx="171">
                  <c:v>980</c:v>
                </c:pt>
                <c:pt idx="172">
                  <c:v>1610</c:v>
                </c:pt>
                <c:pt idx="173">
                  <c:v>810</c:v>
                </c:pt>
                <c:pt idx="174">
                  <c:v>1860</c:v>
                </c:pt>
                <c:pt idx="175">
                  <c:v>4720</c:v>
                </c:pt>
                <c:pt idx="176">
                  <c:v>2770</c:v>
                </c:pt>
                <c:pt idx="177">
                  <c:v>650</c:v>
                </c:pt>
                <c:pt idx="178">
                  <c:v>840</c:v>
                </c:pt>
                <c:pt idx="179">
                  <c:v>540</c:v>
                </c:pt>
                <c:pt idx="180">
                  <c:v>1050</c:v>
                </c:pt>
                <c:pt idx="181">
                  <c:v>2300</c:v>
                </c:pt>
                <c:pt idx="182">
                  <c:v>1500</c:v>
                </c:pt>
                <c:pt idx="183">
                  <c:v>2960</c:v>
                </c:pt>
                <c:pt idx="184">
                  <c:v>1690</c:v>
                </c:pt>
                <c:pt idx="185">
                  <c:v>1080</c:v>
                </c:pt>
                <c:pt idx="186">
                  <c:v>2490</c:v>
                </c:pt>
                <c:pt idx="187">
                  <c:v>2390</c:v>
                </c:pt>
                <c:pt idx="188">
                  <c:v>3000</c:v>
                </c:pt>
                <c:pt idx="189">
                  <c:v>3620</c:v>
                </c:pt>
                <c:pt idx="190">
                  <c:v>900</c:v>
                </c:pt>
                <c:pt idx="191">
                  <c:v>740</c:v>
                </c:pt>
                <c:pt idx="192">
                  <c:v>1760</c:v>
                </c:pt>
                <c:pt idx="193">
                  <c:v>1940</c:v>
                </c:pt>
                <c:pt idx="194">
                  <c:v>1060</c:v>
                </c:pt>
                <c:pt idx="195">
                  <c:v>940</c:v>
                </c:pt>
                <c:pt idx="196">
                  <c:v>730</c:v>
                </c:pt>
                <c:pt idx="197">
                  <c:v>640</c:v>
                </c:pt>
                <c:pt idx="198">
                  <c:v>1670</c:v>
                </c:pt>
                <c:pt idx="199">
                  <c:v>10540</c:v>
                </c:pt>
                <c:pt idx="200">
                  <c:v>32510</c:v>
                </c:pt>
                <c:pt idx="201">
                  <c:v>16420</c:v>
                </c:pt>
                <c:pt idx="202">
                  <c:v>2510</c:v>
                </c:pt>
                <c:pt idx="203">
                  <c:v>3280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CD-D67D-4250-AD4F-D730D7A5BEF6}"/>
            </c:ext>
          </c:extLst>
        </c:ser>
        <c:ser>
          <c:idx val="1"/>
          <c:order val="1"/>
          <c:tx>
            <c:strRef>
              <c:f>QNWRGrp!$F$1</c:f>
              <c:strCache>
                <c:ptCount val="1"/>
                <c:pt idx="0">
                  <c:v>GW pumping impacts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QNWRGrp!$C$2:$C$205</c:f>
              <c:strCache>
                <c:ptCount val="204"/>
                <c:pt idx="0">
                  <c:v>Jan/Feb 1974</c:v>
                </c:pt>
                <c:pt idx="1">
                  <c:v>Mar/Apr 1974</c:v>
                </c:pt>
                <c:pt idx="2">
                  <c:v>May/Jun 1974</c:v>
                </c:pt>
                <c:pt idx="3">
                  <c:v>Jul/Aug/Sep 1974</c:v>
                </c:pt>
                <c:pt idx="4">
                  <c:v>Oct/Nov 1974</c:v>
                </c:pt>
                <c:pt idx="5">
                  <c:v>Dec 1974</c:v>
                </c:pt>
                <c:pt idx="6">
                  <c:v>Jan/Feb 1975</c:v>
                </c:pt>
                <c:pt idx="7">
                  <c:v>Mar/Apr 1975</c:v>
                </c:pt>
                <c:pt idx="8">
                  <c:v>May/Jun 1975</c:v>
                </c:pt>
                <c:pt idx="9">
                  <c:v>Jul/Aug/Sep 1975</c:v>
                </c:pt>
                <c:pt idx="10">
                  <c:v>Oct/Nov 1975</c:v>
                </c:pt>
                <c:pt idx="11">
                  <c:v>Dec 1975</c:v>
                </c:pt>
                <c:pt idx="12">
                  <c:v>Jan/Feb 1976</c:v>
                </c:pt>
                <c:pt idx="13">
                  <c:v>Mar/Apr 1976</c:v>
                </c:pt>
                <c:pt idx="14">
                  <c:v>May/Jun 1976</c:v>
                </c:pt>
                <c:pt idx="15">
                  <c:v>Jul/Aug/Sep 1976</c:v>
                </c:pt>
                <c:pt idx="16">
                  <c:v>Oct/Nov 1976</c:v>
                </c:pt>
                <c:pt idx="17">
                  <c:v>Dec 1976</c:v>
                </c:pt>
                <c:pt idx="18">
                  <c:v>Jan/Feb 1977</c:v>
                </c:pt>
                <c:pt idx="19">
                  <c:v>Mar/Apr 1977</c:v>
                </c:pt>
                <c:pt idx="20">
                  <c:v>May/Jun 1977</c:v>
                </c:pt>
                <c:pt idx="21">
                  <c:v>Jul/Aug/Sep 1977</c:v>
                </c:pt>
                <c:pt idx="22">
                  <c:v>Oct/Nov 1977</c:v>
                </c:pt>
                <c:pt idx="23">
                  <c:v>Dec 1977</c:v>
                </c:pt>
                <c:pt idx="24">
                  <c:v>Jan/Feb 1978</c:v>
                </c:pt>
                <c:pt idx="25">
                  <c:v>Mar/Apr 1978</c:v>
                </c:pt>
                <c:pt idx="26">
                  <c:v>May/Jun 1978</c:v>
                </c:pt>
                <c:pt idx="27">
                  <c:v>Jul/Aug/Sep 1978</c:v>
                </c:pt>
                <c:pt idx="28">
                  <c:v>Oct/Nov 1978</c:v>
                </c:pt>
                <c:pt idx="29">
                  <c:v>Dec 1978</c:v>
                </c:pt>
                <c:pt idx="30">
                  <c:v>Jan/Feb 1979</c:v>
                </c:pt>
                <c:pt idx="31">
                  <c:v>Mar/Apr 1979</c:v>
                </c:pt>
                <c:pt idx="32">
                  <c:v>May/Jun 1979</c:v>
                </c:pt>
                <c:pt idx="33">
                  <c:v>Jul/Aug/Sep 1979</c:v>
                </c:pt>
                <c:pt idx="34">
                  <c:v>Oct/Nov 1979</c:v>
                </c:pt>
                <c:pt idx="35">
                  <c:v>Dec 1979</c:v>
                </c:pt>
                <c:pt idx="36">
                  <c:v>Jan/Feb 1980</c:v>
                </c:pt>
                <c:pt idx="37">
                  <c:v>Mar/Apr 1980</c:v>
                </c:pt>
                <c:pt idx="38">
                  <c:v>May/Jun 1980</c:v>
                </c:pt>
                <c:pt idx="39">
                  <c:v>Jul/Aug/Sep 1980</c:v>
                </c:pt>
                <c:pt idx="40">
                  <c:v>Oct/Nov 1980</c:v>
                </c:pt>
                <c:pt idx="41">
                  <c:v>Dec 1980</c:v>
                </c:pt>
                <c:pt idx="42">
                  <c:v>Jan/Feb 1981</c:v>
                </c:pt>
                <c:pt idx="43">
                  <c:v>Mar/Apr 1981</c:v>
                </c:pt>
                <c:pt idx="44">
                  <c:v>May/Jun 1981</c:v>
                </c:pt>
                <c:pt idx="45">
                  <c:v>Jul/Aug/Sep 1981</c:v>
                </c:pt>
                <c:pt idx="46">
                  <c:v>Oct/Nov 1981</c:v>
                </c:pt>
                <c:pt idx="47">
                  <c:v>Dec 1981</c:v>
                </c:pt>
                <c:pt idx="48">
                  <c:v>Jan/Feb 1982</c:v>
                </c:pt>
                <c:pt idx="49">
                  <c:v>Mar/Apr 1982</c:v>
                </c:pt>
                <c:pt idx="50">
                  <c:v>May/Jun 1982</c:v>
                </c:pt>
                <c:pt idx="51">
                  <c:v>Jul/Aug/Sep 1982</c:v>
                </c:pt>
                <c:pt idx="52">
                  <c:v>Oct/Nov 1982</c:v>
                </c:pt>
                <c:pt idx="53">
                  <c:v>Dec 1982</c:v>
                </c:pt>
                <c:pt idx="54">
                  <c:v>Jan/Feb 1983</c:v>
                </c:pt>
                <c:pt idx="55">
                  <c:v>Mar/Apr 1983</c:v>
                </c:pt>
                <c:pt idx="56">
                  <c:v>May/Jun 1983</c:v>
                </c:pt>
                <c:pt idx="57">
                  <c:v>Jul/Aug/Sep 1983</c:v>
                </c:pt>
                <c:pt idx="58">
                  <c:v>Oct/Nov 1983</c:v>
                </c:pt>
                <c:pt idx="59">
                  <c:v>Dec 1983</c:v>
                </c:pt>
                <c:pt idx="60">
                  <c:v>Jan/Feb 1984</c:v>
                </c:pt>
                <c:pt idx="61">
                  <c:v>Mar/Apr 1984</c:v>
                </c:pt>
                <c:pt idx="62">
                  <c:v>May/Jun 1984</c:v>
                </c:pt>
                <c:pt idx="63">
                  <c:v>Jul/Aug/Sep 1984</c:v>
                </c:pt>
                <c:pt idx="64">
                  <c:v>Oct/Nov 1984</c:v>
                </c:pt>
                <c:pt idx="65">
                  <c:v>Dec 1984</c:v>
                </c:pt>
                <c:pt idx="66">
                  <c:v>Jan/Feb 1985</c:v>
                </c:pt>
                <c:pt idx="67">
                  <c:v>Mar/Apr 1985</c:v>
                </c:pt>
                <c:pt idx="68">
                  <c:v>May/Jun 1985</c:v>
                </c:pt>
                <c:pt idx="69">
                  <c:v>Jul/Aug/Sep 1985</c:v>
                </c:pt>
                <c:pt idx="70">
                  <c:v>Oct/Nov 1985</c:v>
                </c:pt>
                <c:pt idx="71">
                  <c:v>Dec 1985</c:v>
                </c:pt>
                <c:pt idx="72">
                  <c:v>Jan/Feb 1986</c:v>
                </c:pt>
                <c:pt idx="73">
                  <c:v>Mar/Apr 1986</c:v>
                </c:pt>
                <c:pt idx="74">
                  <c:v>May/Jun 1986</c:v>
                </c:pt>
                <c:pt idx="75">
                  <c:v>Jul/Aug/Sep 1986</c:v>
                </c:pt>
                <c:pt idx="76">
                  <c:v>Oct/Nov 1986</c:v>
                </c:pt>
                <c:pt idx="77">
                  <c:v>Dec 1986</c:v>
                </c:pt>
                <c:pt idx="78">
                  <c:v>Jan/Feb 1987</c:v>
                </c:pt>
                <c:pt idx="79">
                  <c:v>Mar/Apr 1987</c:v>
                </c:pt>
                <c:pt idx="80">
                  <c:v>May/Jun 1987</c:v>
                </c:pt>
                <c:pt idx="81">
                  <c:v>Jul/Aug/Sep 1987</c:v>
                </c:pt>
                <c:pt idx="82">
                  <c:v>Oct/Nov 1987</c:v>
                </c:pt>
                <c:pt idx="83">
                  <c:v>Dec 1987</c:v>
                </c:pt>
                <c:pt idx="84">
                  <c:v>Jan/Feb 1988</c:v>
                </c:pt>
                <c:pt idx="85">
                  <c:v>Mar/Apr 1988</c:v>
                </c:pt>
                <c:pt idx="86">
                  <c:v>May/Jun 1988</c:v>
                </c:pt>
                <c:pt idx="87">
                  <c:v>Jul/Aug/Sep 1988</c:v>
                </c:pt>
                <c:pt idx="88">
                  <c:v>Oct/Nov 1988</c:v>
                </c:pt>
                <c:pt idx="89">
                  <c:v>Dec 1988</c:v>
                </c:pt>
                <c:pt idx="90">
                  <c:v>Jan/Feb 1989</c:v>
                </c:pt>
                <c:pt idx="91">
                  <c:v>Mar/Apr 1989</c:v>
                </c:pt>
                <c:pt idx="92">
                  <c:v>May/Jun 1989</c:v>
                </c:pt>
                <c:pt idx="93">
                  <c:v>Jul/Aug/Sep 1989</c:v>
                </c:pt>
                <c:pt idx="94">
                  <c:v>Oct/Nov 1989</c:v>
                </c:pt>
                <c:pt idx="95">
                  <c:v>Dec 1989</c:v>
                </c:pt>
                <c:pt idx="96">
                  <c:v>Jan/Feb 1990</c:v>
                </c:pt>
                <c:pt idx="97">
                  <c:v>Mar/Apr 1990</c:v>
                </c:pt>
                <c:pt idx="98">
                  <c:v>May/Jun 1990</c:v>
                </c:pt>
                <c:pt idx="99">
                  <c:v>Jul/Aug/Sep 1990</c:v>
                </c:pt>
                <c:pt idx="100">
                  <c:v>Oct/Nov 1990</c:v>
                </c:pt>
                <c:pt idx="101">
                  <c:v>Dec 1990</c:v>
                </c:pt>
                <c:pt idx="102">
                  <c:v>Jan/Feb 1991</c:v>
                </c:pt>
                <c:pt idx="103">
                  <c:v>Mar/Apr 1991</c:v>
                </c:pt>
                <c:pt idx="104">
                  <c:v>May/Jun 1991</c:v>
                </c:pt>
                <c:pt idx="105">
                  <c:v>Jul/Aug/Sep 1991</c:v>
                </c:pt>
                <c:pt idx="106">
                  <c:v>Oct/Nov 1991</c:v>
                </c:pt>
                <c:pt idx="107">
                  <c:v>Dec 1991</c:v>
                </c:pt>
                <c:pt idx="108">
                  <c:v>Jan/Feb 1992</c:v>
                </c:pt>
                <c:pt idx="109">
                  <c:v>Mar/Apr 1992</c:v>
                </c:pt>
                <c:pt idx="110">
                  <c:v>May/Jun 1992</c:v>
                </c:pt>
                <c:pt idx="111">
                  <c:v>Jul/Aug/Sep 1992</c:v>
                </c:pt>
                <c:pt idx="112">
                  <c:v>Oct/Nov 1992</c:v>
                </c:pt>
                <c:pt idx="113">
                  <c:v>Dec 1992</c:v>
                </c:pt>
                <c:pt idx="114">
                  <c:v>Jan/Feb 1993</c:v>
                </c:pt>
                <c:pt idx="115">
                  <c:v>Mar/Apr 1993</c:v>
                </c:pt>
                <c:pt idx="116">
                  <c:v>May/Jun 1993</c:v>
                </c:pt>
                <c:pt idx="117">
                  <c:v>Jul/Aug/Sep 1993</c:v>
                </c:pt>
                <c:pt idx="118">
                  <c:v>Oct/Nov 1993</c:v>
                </c:pt>
                <c:pt idx="119">
                  <c:v>Dec 1993</c:v>
                </c:pt>
                <c:pt idx="120">
                  <c:v>Jan/Feb 1994</c:v>
                </c:pt>
                <c:pt idx="121">
                  <c:v>Mar/Apr 1994</c:v>
                </c:pt>
                <c:pt idx="122">
                  <c:v>May/Jun 1994</c:v>
                </c:pt>
                <c:pt idx="123">
                  <c:v>Jul/Aug/Sep 1994</c:v>
                </c:pt>
                <c:pt idx="124">
                  <c:v>Oct/Nov 1994</c:v>
                </c:pt>
                <c:pt idx="125">
                  <c:v>Dec 1994</c:v>
                </c:pt>
                <c:pt idx="126">
                  <c:v>Jan/Feb 1995</c:v>
                </c:pt>
                <c:pt idx="127">
                  <c:v>Mar/Apr 1995</c:v>
                </c:pt>
                <c:pt idx="128">
                  <c:v>May/Jun 1995</c:v>
                </c:pt>
                <c:pt idx="129">
                  <c:v>Jul/Aug/Sep 1995</c:v>
                </c:pt>
                <c:pt idx="130">
                  <c:v>Oct/Nov 1995</c:v>
                </c:pt>
                <c:pt idx="131">
                  <c:v>Dec 1995</c:v>
                </c:pt>
                <c:pt idx="132">
                  <c:v>Jan/Feb 1996</c:v>
                </c:pt>
                <c:pt idx="133">
                  <c:v>Mar/Apr 1996</c:v>
                </c:pt>
                <c:pt idx="134">
                  <c:v>May/Jun 1996</c:v>
                </c:pt>
                <c:pt idx="135">
                  <c:v>Jul/Aug/Sep 1996</c:v>
                </c:pt>
                <c:pt idx="136">
                  <c:v>Oct/Nov 1996</c:v>
                </c:pt>
                <c:pt idx="137">
                  <c:v>Dec 1996</c:v>
                </c:pt>
                <c:pt idx="138">
                  <c:v>Jan/Feb 1997</c:v>
                </c:pt>
                <c:pt idx="139">
                  <c:v>Mar/Apr 1997</c:v>
                </c:pt>
                <c:pt idx="140">
                  <c:v>May/Jun 1997</c:v>
                </c:pt>
                <c:pt idx="141">
                  <c:v>Jul/Aug/Sep 1997</c:v>
                </c:pt>
                <c:pt idx="142">
                  <c:v>Oct/Nov 1997</c:v>
                </c:pt>
                <c:pt idx="143">
                  <c:v>Dec 1997</c:v>
                </c:pt>
                <c:pt idx="144">
                  <c:v>Jan/Feb 1998</c:v>
                </c:pt>
                <c:pt idx="145">
                  <c:v>Mar/Apr 1998</c:v>
                </c:pt>
                <c:pt idx="146">
                  <c:v>May/Jun 1998</c:v>
                </c:pt>
                <c:pt idx="147">
                  <c:v>Jul/Aug/Sep 1998</c:v>
                </c:pt>
                <c:pt idx="148">
                  <c:v>Oct/Nov 1998</c:v>
                </c:pt>
                <c:pt idx="149">
                  <c:v>Dec 1998</c:v>
                </c:pt>
                <c:pt idx="150">
                  <c:v>Jan/Feb 1999</c:v>
                </c:pt>
                <c:pt idx="151">
                  <c:v>Mar/Apr 1999</c:v>
                </c:pt>
                <c:pt idx="152">
                  <c:v>May/Jun 1999</c:v>
                </c:pt>
                <c:pt idx="153">
                  <c:v>Jul/Aug/Sep 1999</c:v>
                </c:pt>
                <c:pt idx="154">
                  <c:v>Oct/Nov 1999</c:v>
                </c:pt>
                <c:pt idx="155">
                  <c:v>Dec 1999</c:v>
                </c:pt>
                <c:pt idx="156">
                  <c:v>Jan/Feb 2000</c:v>
                </c:pt>
                <c:pt idx="157">
                  <c:v>Mar/Apr 2000</c:v>
                </c:pt>
                <c:pt idx="158">
                  <c:v>May/Jun 2000</c:v>
                </c:pt>
                <c:pt idx="159">
                  <c:v>Jul/Aug/Sep 2000</c:v>
                </c:pt>
                <c:pt idx="160">
                  <c:v>Oct/Nov 2000</c:v>
                </c:pt>
                <c:pt idx="161">
                  <c:v>Dec 2000</c:v>
                </c:pt>
                <c:pt idx="162">
                  <c:v>Jan/Feb 2001</c:v>
                </c:pt>
                <c:pt idx="163">
                  <c:v>Mar/Apr 2001</c:v>
                </c:pt>
                <c:pt idx="164">
                  <c:v>May/Jun 2001</c:v>
                </c:pt>
                <c:pt idx="165">
                  <c:v>Jul/Aug/Sep 2001</c:v>
                </c:pt>
                <c:pt idx="166">
                  <c:v>Oct/Nov 2001</c:v>
                </c:pt>
                <c:pt idx="167">
                  <c:v>Dec 2001</c:v>
                </c:pt>
                <c:pt idx="168">
                  <c:v>Jan/Feb 2002</c:v>
                </c:pt>
                <c:pt idx="169">
                  <c:v>Mar/Apr 2002</c:v>
                </c:pt>
                <c:pt idx="170">
                  <c:v>May/Jun 2002</c:v>
                </c:pt>
                <c:pt idx="171">
                  <c:v>Jul/Aug/Sep 2002</c:v>
                </c:pt>
                <c:pt idx="172">
                  <c:v>Oct/Nov 2002</c:v>
                </c:pt>
                <c:pt idx="173">
                  <c:v>Dec 2002</c:v>
                </c:pt>
                <c:pt idx="174">
                  <c:v>Jan/Feb 2003</c:v>
                </c:pt>
                <c:pt idx="175">
                  <c:v>Mar/Apr 2003</c:v>
                </c:pt>
                <c:pt idx="176">
                  <c:v>May/Jun 2003</c:v>
                </c:pt>
                <c:pt idx="177">
                  <c:v>Jul/Aug/Sep 2003</c:v>
                </c:pt>
                <c:pt idx="178">
                  <c:v>Oct/Nov 2003</c:v>
                </c:pt>
                <c:pt idx="179">
                  <c:v>Dec 2003</c:v>
                </c:pt>
                <c:pt idx="180">
                  <c:v>Jan/Feb 2004</c:v>
                </c:pt>
                <c:pt idx="181">
                  <c:v>Mar/Apr 2004</c:v>
                </c:pt>
                <c:pt idx="182">
                  <c:v>May/Jun 2004</c:v>
                </c:pt>
                <c:pt idx="183">
                  <c:v>Jul/Aug/Sep 2004</c:v>
                </c:pt>
                <c:pt idx="184">
                  <c:v>Oct/Nov 2004</c:v>
                </c:pt>
                <c:pt idx="185">
                  <c:v>Dec 2004</c:v>
                </c:pt>
                <c:pt idx="186">
                  <c:v>Jan/Feb 2005</c:v>
                </c:pt>
                <c:pt idx="187">
                  <c:v>Mar/Apr 2005</c:v>
                </c:pt>
                <c:pt idx="188">
                  <c:v>May/Jun 2005</c:v>
                </c:pt>
                <c:pt idx="189">
                  <c:v>Jul/Aug/Sep 2005</c:v>
                </c:pt>
                <c:pt idx="190">
                  <c:v>Oct/Nov 2005</c:v>
                </c:pt>
                <c:pt idx="191">
                  <c:v>Dec 2005</c:v>
                </c:pt>
                <c:pt idx="192">
                  <c:v>Jan/Feb 2006</c:v>
                </c:pt>
                <c:pt idx="193">
                  <c:v>Mar/Apr 2006</c:v>
                </c:pt>
                <c:pt idx="194">
                  <c:v>May/Jun 2006</c:v>
                </c:pt>
                <c:pt idx="195">
                  <c:v>Jul/Aug/Sep 2006</c:v>
                </c:pt>
                <c:pt idx="196">
                  <c:v>Oct/Nov 2006</c:v>
                </c:pt>
                <c:pt idx="197">
                  <c:v>Dec 2006</c:v>
                </c:pt>
                <c:pt idx="198">
                  <c:v>Jan/Feb 2007</c:v>
                </c:pt>
                <c:pt idx="199">
                  <c:v>Mar/Apr 2007</c:v>
                </c:pt>
                <c:pt idx="200">
                  <c:v>May/Jun 2007</c:v>
                </c:pt>
                <c:pt idx="201">
                  <c:v>Jul/Aug/Sep 2007</c:v>
                </c:pt>
                <c:pt idx="202">
                  <c:v>Oct/Nov 2007</c:v>
                </c:pt>
                <c:pt idx="203">
                  <c:v>Dec 2007</c:v>
                </c:pt>
              </c:strCache>
            </c:strRef>
          </c:cat>
          <c:val>
            <c:numRef>
              <c:f>QNWRGrp!$F$2:$F$205</c:f>
              <c:numCache>
                <c:formatCode>General</c:formatCode>
                <c:ptCount val="204"/>
                <c:pt idx="0">
                  <c:v>960</c:v>
                </c:pt>
                <c:pt idx="1">
                  <c:v>860</c:v>
                </c:pt>
                <c:pt idx="2">
                  <c:v>820</c:v>
                </c:pt>
                <c:pt idx="3">
                  <c:v>1620</c:v>
                </c:pt>
                <c:pt idx="4">
                  <c:v>1390</c:v>
                </c:pt>
                <c:pt idx="5">
                  <c:v>600</c:v>
                </c:pt>
                <c:pt idx="6">
                  <c:v>1130</c:v>
                </c:pt>
                <c:pt idx="7">
                  <c:v>1040</c:v>
                </c:pt>
                <c:pt idx="8">
                  <c:v>1310</c:v>
                </c:pt>
                <c:pt idx="9">
                  <c:v>3000</c:v>
                </c:pt>
                <c:pt idx="10">
                  <c:v>2270</c:v>
                </c:pt>
                <c:pt idx="11">
                  <c:v>1240</c:v>
                </c:pt>
                <c:pt idx="12">
                  <c:v>2060</c:v>
                </c:pt>
                <c:pt idx="13">
                  <c:v>2410</c:v>
                </c:pt>
                <c:pt idx="14">
                  <c:v>2390</c:v>
                </c:pt>
                <c:pt idx="15">
                  <c:v>4680</c:v>
                </c:pt>
                <c:pt idx="16">
                  <c:v>4010</c:v>
                </c:pt>
                <c:pt idx="17">
                  <c:v>1740</c:v>
                </c:pt>
                <c:pt idx="18">
                  <c:v>3080</c:v>
                </c:pt>
                <c:pt idx="19">
                  <c:v>2920</c:v>
                </c:pt>
                <c:pt idx="20">
                  <c:v>3030</c:v>
                </c:pt>
                <c:pt idx="21">
                  <c:v>5280</c:v>
                </c:pt>
                <c:pt idx="22">
                  <c:v>3440</c:v>
                </c:pt>
                <c:pt idx="23">
                  <c:v>1600</c:v>
                </c:pt>
                <c:pt idx="24">
                  <c:v>3110</c:v>
                </c:pt>
                <c:pt idx="25">
                  <c:v>2750</c:v>
                </c:pt>
                <c:pt idx="26">
                  <c:v>3410</c:v>
                </c:pt>
                <c:pt idx="27">
                  <c:v>5240</c:v>
                </c:pt>
                <c:pt idx="28">
                  <c:v>4540</c:v>
                </c:pt>
                <c:pt idx="29">
                  <c:v>2380</c:v>
                </c:pt>
                <c:pt idx="30">
                  <c:v>4660</c:v>
                </c:pt>
                <c:pt idx="31">
                  <c:v>4370</c:v>
                </c:pt>
                <c:pt idx="32">
                  <c:v>3610</c:v>
                </c:pt>
                <c:pt idx="33">
                  <c:v>5660</c:v>
                </c:pt>
                <c:pt idx="34">
                  <c:v>6370</c:v>
                </c:pt>
                <c:pt idx="35">
                  <c:v>2670</c:v>
                </c:pt>
                <c:pt idx="36">
                  <c:v>5170</c:v>
                </c:pt>
                <c:pt idx="37">
                  <c:v>4860</c:v>
                </c:pt>
                <c:pt idx="38">
                  <c:v>3530</c:v>
                </c:pt>
                <c:pt idx="39">
                  <c:v>3020</c:v>
                </c:pt>
                <c:pt idx="40">
                  <c:v>2150</c:v>
                </c:pt>
                <c:pt idx="41">
                  <c:v>3150</c:v>
                </c:pt>
                <c:pt idx="42">
                  <c:v>4450</c:v>
                </c:pt>
                <c:pt idx="43">
                  <c:v>4330</c:v>
                </c:pt>
                <c:pt idx="44">
                  <c:v>7240</c:v>
                </c:pt>
                <c:pt idx="45">
                  <c:v>9350</c:v>
                </c:pt>
                <c:pt idx="46">
                  <c:v>5820</c:v>
                </c:pt>
                <c:pt idx="47">
                  <c:v>2730</c:v>
                </c:pt>
                <c:pt idx="48">
                  <c:v>5060</c:v>
                </c:pt>
                <c:pt idx="49">
                  <c:v>4280</c:v>
                </c:pt>
                <c:pt idx="50">
                  <c:v>4880</c:v>
                </c:pt>
                <c:pt idx="51">
                  <c:v>6090</c:v>
                </c:pt>
                <c:pt idx="52">
                  <c:v>5050</c:v>
                </c:pt>
                <c:pt idx="53">
                  <c:v>2640</c:v>
                </c:pt>
                <c:pt idx="54">
                  <c:v>5020</c:v>
                </c:pt>
                <c:pt idx="55">
                  <c:v>4940</c:v>
                </c:pt>
                <c:pt idx="56">
                  <c:v>5200</c:v>
                </c:pt>
                <c:pt idx="57">
                  <c:v>2490</c:v>
                </c:pt>
                <c:pt idx="58">
                  <c:v>6410</c:v>
                </c:pt>
                <c:pt idx="59">
                  <c:v>4070</c:v>
                </c:pt>
                <c:pt idx="60">
                  <c:v>6090</c:v>
                </c:pt>
                <c:pt idx="61">
                  <c:v>6990</c:v>
                </c:pt>
                <c:pt idx="62">
                  <c:v>4370</c:v>
                </c:pt>
                <c:pt idx="63">
                  <c:v>830</c:v>
                </c:pt>
                <c:pt idx="64">
                  <c:v>4590</c:v>
                </c:pt>
                <c:pt idx="65">
                  <c:v>4140</c:v>
                </c:pt>
                <c:pt idx="66">
                  <c:v>7560</c:v>
                </c:pt>
                <c:pt idx="67">
                  <c:v>6650</c:v>
                </c:pt>
                <c:pt idx="68">
                  <c:v>5130</c:v>
                </c:pt>
                <c:pt idx="69">
                  <c:v>6060</c:v>
                </c:pt>
                <c:pt idx="70">
                  <c:v>8190</c:v>
                </c:pt>
                <c:pt idx="71">
                  <c:v>3280</c:v>
                </c:pt>
                <c:pt idx="72">
                  <c:v>4900</c:v>
                </c:pt>
                <c:pt idx="73">
                  <c:v>4870</c:v>
                </c:pt>
                <c:pt idx="74">
                  <c:v>4970</c:v>
                </c:pt>
                <c:pt idx="75">
                  <c:v>11700</c:v>
                </c:pt>
                <c:pt idx="76">
                  <c:v>7370</c:v>
                </c:pt>
                <c:pt idx="77">
                  <c:v>3480</c:v>
                </c:pt>
                <c:pt idx="78">
                  <c:v>6700</c:v>
                </c:pt>
                <c:pt idx="79">
                  <c:v>7090</c:v>
                </c:pt>
                <c:pt idx="80">
                  <c:v>6680</c:v>
                </c:pt>
                <c:pt idx="81">
                  <c:v>9380</c:v>
                </c:pt>
                <c:pt idx="82">
                  <c:v>5450</c:v>
                </c:pt>
                <c:pt idx="83">
                  <c:v>2960</c:v>
                </c:pt>
                <c:pt idx="84">
                  <c:v>6060</c:v>
                </c:pt>
                <c:pt idx="85">
                  <c:v>5400</c:v>
                </c:pt>
                <c:pt idx="86">
                  <c:v>2840</c:v>
                </c:pt>
                <c:pt idx="87">
                  <c:v>1960</c:v>
                </c:pt>
                <c:pt idx="88">
                  <c:v>1560</c:v>
                </c:pt>
                <c:pt idx="89">
                  <c:v>1440</c:v>
                </c:pt>
                <c:pt idx="90">
                  <c:v>4040</c:v>
                </c:pt>
                <c:pt idx="91">
                  <c:v>2720</c:v>
                </c:pt>
                <c:pt idx="92">
                  <c:v>10680</c:v>
                </c:pt>
                <c:pt idx="93">
                  <c:v>12360</c:v>
                </c:pt>
                <c:pt idx="94">
                  <c:v>5410</c:v>
                </c:pt>
                <c:pt idx="95">
                  <c:v>3040</c:v>
                </c:pt>
                <c:pt idx="96">
                  <c:v>7040</c:v>
                </c:pt>
                <c:pt idx="97">
                  <c:v>6240</c:v>
                </c:pt>
                <c:pt idx="98">
                  <c:v>5790</c:v>
                </c:pt>
                <c:pt idx="99">
                  <c:v>4800</c:v>
                </c:pt>
                <c:pt idx="100">
                  <c:v>4200</c:v>
                </c:pt>
                <c:pt idx="101">
                  <c:v>2540</c:v>
                </c:pt>
                <c:pt idx="102">
                  <c:v>4720</c:v>
                </c:pt>
                <c:pt idx="103">
                  <c:v>5710</c:v>
                </c:pt>
                <c:pt idx="104">
                  <c:v>3430</c:v>
                </c:pt>
                <c:pt idx="105">
                  <c:v>2470</c:v>
                </c:pt>
                <c:pt idx="106">
                  <c:v>2460</c:v>
                </c:pt>
                <c:pt idx="107">
                  <c:v>2940</c:v>
                </c:pt>
                <c:pt idx="108">
                  <c:v>4340</c:v>
                </c:pt>
                <c:pt idx="109">
                  <c:v>2690</c:v>
                </c:pt>
                <c:pt idx="110">
                  <c:v>11120</c:v>
                </c:pt>
                <c:pt idx="111">
                  <c:v>15610</c:v>
                </c:pt>
                <c:pt idx="112">
                  <c:v>8690</c:v>
                </c:pt>
                <c:pt idx="113">
                  <c:v>4280</c:v>
                </c:pt>
                <c:pt idx="114">
                  <c:v>8180</c:v>
                </c:pt>
                <c:pt idx="115">
                  <c:v>7500</c:v>
                </c:pt>
                <c:pt idx="116">
                  <c:v>7930</c:v>
                </c:pt>
                <c:pt idx="117">
                  <c:v>13840</c:v>
                </c:pt>
                <c:pt idx="118">
                  <c:v>7900</c:v>
                </c:pt>
                <c:pt idx="119">
                  <c:v>3800</c:v>
                </c:pt>
                <c:pt idx="120">
                  <c:v>7560</c:v>
                </c:pt>
                <c:pt idx="121">
                  <c:v>6740</c:v>
                </c:pt>
                <c:pt idx="122">
                  <c:v>3950</c:v>
                </c:pt>
                <c:pt idx="123">
                  <c:v>6370</c:v>
                </c:pt>
                <c:pt idx="124">
                  <c:v>7020</c:v>
                </c:pt>
                <c:pt idx="125">
                  <c:v>3780</c:v>
                </c:pt>
                <c:pt idx="126">
                  <c:v>7310</c:v>
                </c:pt>
                <c:pt idx="127">
                  <c:v>7820</c:v>
                </c:pt>
                <c:pt idx="128">
                  <c:v>10780</c:v>
                </c:pt>
                <c:pt idx="129">
                  <c:v>11990</c:v>
                </c:pt>
                <c:pt idx="130">
                  <c:v>6180</c:v>
                </c:pt>
                <c:pt idx="131">
                  <c:v>3940</c:v>
                </c:pt>
                <c:pt idx="132">
                  <c:v>7150</c:v>
                </c:pt>
                <c:pt idx="133">
                  <c:v>6450</c:v>
                </c:pt>
                <c:pt idx="134">
                  <c:v>8070</c:v>
                </c:pt>
                <c:pt idx="135">
                  <c:v>13710</c:v>
                </c:pt>
                <c:pt idx="136">
                  <c:v>8670</c:v>
                </c:pt>
                <c:pt idx="137">
                  <c:v>3940</c:v>
                </c:pt>
                <c:pt idx="138">
                  <c:v>7530</c:v>
                </c:pt>
                <c:pt idx="139">
                  <c:v>6880</c:v>
                </c:pt>
                <c:pt idx="140">
                  <c:v>7200</c:v>
                </c:pt>
                <c:pt idx="141">
                  <c:v>12640</c:v>
                </c:pt>
                <c:pt idx="142">
                  <c:v>8100</c:v>
                </c:pt>
                <c:pt idx="143">
                  <c:v>3890</c:v>
                </c:pt>
                <c:pt idx="144">
                  <c:v>7290</c:v>
                </c:pt>
                <c:pt idx="145">
                  <c:v>7050</c:v>
                </c:pt>
                <c:pt idx="146">
                  <c:v>5630</c:v>
                </c:pt>
                <c:pt idx="147">
                  <c:v>9100</c:v>
                </c:pt>
                <c:pt idx="148">
                  <c:v>9310</c:v>
                </c:pt>
                <c:pt idx="149">
                  <c:v>4100</c:v>
                </c:pt>
                <c:pt idx="150">
                  <c:v>7950</c:v>
                </c:pt>
                <c:pt idx="151">
                  <c:v>7850</c:v>
                </c:pt>
                <c:pt idx="152">
                  <c:v>7620</c:v>
                </c:pt>
                <c:pt idx="153">
                  <c:v>11410</c:v>
                </c:pt>
                <c:pt idx="154">
                  <c:v>5290</c:v>
                </c:pt>
                <c:pt idx="155">
                  <c:v>3620</c:v>
                </c:pt>
                <c:pt idx="156">
                  <c:v>8230</c:v>
                </c:pt>
                <c:pt idx="157">
                  <c:v>8590</c:v>
                </c:pt>
                <c:pt idx="158">
                  <c:v>7840</c:v>
                </c:pt>
                <c:pt idx="159">
                  <c:v>8690</c:v>
                </c:pt>
                <c:pt idx="160">
                  <c:v>10340</c:v>
                </c:pt>
                <c:pt idx="161">
                  <c:v>4580</c:v>
                </c:pt>
                <c:pt idx="162">
                  <c:v>9070</c:v>
                </c:pt>
                <c:pt idx="163">
                  <c:v>7470</c:v>
                </c:pt>
                <c:pt idx="164">
                  <c:v>9270</c:v>
                </c:pt>
                <c:pt idx="165">
                  <c:v>9930</c:v>
                </c:pt>
                <c:pt idx="166">
                  <c:v>6170</c:v>
                </c:pt>
                <c:pt idx="167">
                  <c:v>3880</c:v>
                </c:pt>
                <c:pt idx="168">
                  <c:v>8890</c:v>
                </c:pt>
                <c:pt idx="169">
                  <c:v>6530</c:v>
                </c:pt>
                <c:pt idx="170">
                  <c:v>5730</c:v>
                </c:pt>
                <c:pt idx="171">
                  <c:v>5340</c:v>
                </c:pt>
                <c:pt idx="172">
                  <c:v>9170</c:v>
                </c:pt>
                <c:pt idx="173">
                  <c:v>3560</c:v>
                </c:pt>
                <c:pt idx="174">
                  <c:v>7340</c:v>
                </c:pt>
                <c:pt idx="175">
                  <c:v>9640</c:v>
                </c:pt>
                <c:pt idx="176">
                  <c:v>5690</c:v>
                </c:pt>
                <c:pt idx="177">
                  <c:v>4040</c:v>
                </c:pt>
                <c:pt idx="178">
                  <c:v>4290</c:v>
                </c:pt>
                <c:pt idx="179">
                  <c:v>2800</c:v>
                </c:pt>
                <c:pt idx="180">
                  <c:v>5140</c:v>
                </c:pt>
                <c:pt idx="181">
                  <c:v>6270</c:v>
                </c:pt>
                <c:pt idx="182">
                  <c:v>5430</c:v>
                </c:pt>
                <c:pt idx="183">
                  <c:v>13070</c:v>
                </c:pt>
                <c:pt idx="184">
                  <c:v>7640</c:v>
                </c:pt>
                <c:pt idx="185">
                  <c:v>3220</c:v>
                </c:pt>
                <c:pt idx="186">
                  <c:v>7820</c:v>
                </c:pt>
                <c:pt idx="187">
                  <c:v>5630</c:v>
                </c:pt>
                <c:pt idx="188">
                  <c:v>7280</c:v>
                </c:pt>
                <c:pt idx="189">
                  <c:v>8230</c:v>
                </c:pt>
                <c:pt idx="190">
                  <c:v>5510</c:v>
                </c:pt>
                <c:pt idx="191">
                  <c:v>2540</c:v>
                </c:pt>
                <c:pt idx="192">
                  <c:v>3710</c:v>
                </c:pt>
                <c:pt idx="193">
                  <c:v>4020</c:v>
                </c:pt>
                <c:pt idx="194">
                  <c:v>4910</c:v>
                </c:pt>
                <c:pt idx="195">
                  <c:v>7970</c:v>
                </c:pt>
                <c:pt idx="196">
                  <c:v>5150</c:v>
                </c:pt>
                <c:pt idx="197">
                  <c:v>3650</c:v>
                </c:pt>
                <c:pt idx="198">
                  <c:v>7400</c:v>
                </c:pt>
                <c:pt idx="199">
                  <c:v>9530</c:v>
                </c:pt>
                <c:pt idx="200">
                  <c:v>14730</c:v>
                </c:pt>
                <c:pt idx="201">
                  <c:v>14710</c:v>
                </c:pt>
                <c:pt idx="202">
                  <c:v>7580</c:v>
                </c:pt>
                <c:pt idx="203">
                  <c:v>5240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CE-D67D-4250-AD4F-D730D7A5BEF6}"/>
            </c:ext>
          </c:extLst>
        </c:ser>
        <c:ser>
          <c:idx val="2"/>
          <c:order val="2"/>
          <c:tx>
            <c:strRef>
              <c:f>QNWRGrp!$I$1</c:f>
              <c:strCache>
                <c:ptCount val="1"/>
                <c:pt idx="0">
                  <c:v>Refuge Needs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QNWRGrp!$I$2:$I$205</c:f>
              <c:numCache>
                <c:formatCode>General</c:formatCode>
                <c:ptCount val="204"/>
                <c:pt idx="0">
                  <c:v>1500</c:v>
                </c:pt>
                <c:pt idx="1">
                  <c:v>3500</c:v>
                </c:pt>
                <c:pt idx="2">
                  <c:v>2000</c:v>
                </c:pt>
                <c:pt idx="3">
                  <c:v>3500</c:v>
                </c:pt>
                <c:pt idx="4">
                  <c:v>3600</c:v>
                </c:pt>
                <c:pt idx="5">
                  <c:v>500</c:v>
                </c:pt>
                <c:pt idx="6">
                  <c:v>1500</c:v>
                </c:pt>
                <c:pt idx="7">
                  <c:v>3500</c:v>
                </c:pt>
                <c:pt idx="8">
                  <c:v>2000</c:v>
                </c:pt>
                <c:pt idx="9">
                  <c:v>3500</c:v>
                </c:pt>
                <c:pt idx="10">
                  <c:v>3600</c:v>
                </c:pt>
                <c:pt idx="11">
                  <c:v>500</c:v>
                </c:pt>
                <c:pt idx="12">
                  <c:v>1500</c:v>
                </c:pt>
                <c:pt idx="13">
                  <c:v>3500</c:v>
                </c:pt>
                <c:pt idx="14">
                  <c:v>2000</c:v>
                </c:pt>
                <c:pt idx="15">
                  <c:v>3500</c:v>
                </c:pt>
                <c:pt idx="16">
                  <c:v>3600</c:v>
                </c:pt>
                <c:pt idx="17">
                  <c:v>500</c:v>
                </c:pt>
                <c:pt idx="18">
                  <c:v>1500</c:v>
                </c:pt>
                <c:pt idx="19">
                  <c:v>3500</c:v>
                </c:pt>
                <c:pt idx="20">
                  <c:v>2000</c:v>
                </c:pt>
                <c:pt idx="21">
                  <c:v>3500</c:v>
                </c:pt>
                <c:pt idx="22">
                  <c:v>3600</c:v>
                </c:pt>
                <c:pt idx="23">
                  <c:v>500</c:v>
                </c:pt>
                <c:pt idx="24">
                  <c:v>1500</c:v>
                </c:pt>
                <c:pt idx="25">
                  <c:v>3500</c:v>
                </c:pt>
                <c:pt idx="26">
                  <c:v>2000</c:v>
                </c:pt>
                <c:pt idx="27">
                  <c:v>3500</c:v>
                </c:pt>
                <c:pt idx="28">
                  <c:v>3600</c:v>
                </c:pt>
                <c:pt idx="29">
                  <c:v>500</c:v>
                </c:pt>
                <c:pt idx="30">
                  <c:v>1500</c:v>
                </c:pt>
                <c:pt idx="31">
                  <c:v>3500</c:v>
                </c:pt>
                <c:pt idx="32">
                  <c:v>2000</c:v>
                </c:pt>
                <c:pt idx="33">
                  <c:v>3500</c:v>
                </c:pt>
                <c:pt idx="34">
                  <c:v>3600</c:v>
                </c:pt>
                <c:pt idx="35">
                  <c:v>500</c:v>
                </c:pt>
                <c:pt idx="36">
                  <c:v>1500</c:v>
                </c:pt>
                <c:pt idx="37">
                  <c:v>3500</c:v>
                </c:pt>
                <c:pt idx="38">
                  <c:v>2000</c:v>
                </c:pt>
                <c:pt idx="39">
                  <c:v>3500</c:v>
                </c:pt>
                <c:pt idx="40">
                  <c:v>3600</c:v>
                </c:pt>
                <c:pt idx="41">
                  <c:v>500</c:v>
                </c:pt>
                <c:pt idx="42">
                  <c:v>1500</c:v>
                </c:pt>
                <c:pt idx="43">
                  <c:v>3500</c:v>
                </c:pt>
                <c:pt idx="44">
                  <c:v>2000</c:v>
                </c:pt>
                <c:pt idx="45">
                  <c:v>3500</c:v>
                </c:pt>
                <c:pt idx="46">
                  <c:v>3600</c:v>
                </c:pt>
                <c:pt idx="47">
                  <c:v>500</c:v>
                </c:pt>
                <c:pt idx="48">
                  <c:v>1500</c:v>
                </c:pt>
                <c:pt idx="49">
                  <c:v>3500</c:v>
                </c:pt>
                <c:pt idx="50">
                  <c:v>2000</c:v>
                </c:pt>
                <c:pt idx="51">
                  <c:v>3500</c:v>
                </c:pt>
                <c:pt idx="52">
                  <c:v>3600</c:v>
                </c:pt>
                <c:pt idx="53">
                  <c:v>500</c:v>
                </c:pt>
                <c:pt idx="54">
                  <c:v>1500</c:v>
                </c:pt>
                <c:pt idx="55">
                  <c:v>3500</c:v>
                </c:pt>
                <c:pt idx="56">
                  <c:v>2000</c:v>
                </c:pt>
                <c:pt idx="57">
                  <c:v>3500</c:v>
                </c:pt>
                <c:pt idx="58">
                  <c:v>3600</c:v>
                </c:pt>
                <c:pt idx="59">
                  <c:v>500</c:v>
                </c:pt>
                <c:pt idx="60">
                  <c:v>1500</c:v>
                </c:pt>
                <c:pt idx="61">
                  <c:v>3500</c:v>
                </c:pt>
                <c:pt idx="62">
                  <c:v>2000</c:v>
                </c:pt>
                <c:pt idx="63">
                  <c:v>3500</c:v>
                </c:pt>
                <c:pt idx="64">
                  <c:v>3600</c:v>
                </c:pt>
                <c:pt idx="65">
                  <c:v>500</c:v>
                </c:pt>
                <c:pt idx="66">
                  <c:v>1500</c:v>
                </c:pt>
                <c:pt idx="67">
                  <c:v>3500</c:v>
                </c:pt>
                <c:pt idx="68">
                  <c:v>2000</c:v>
                </c:pt>
                <c:pt idx="69">
                  <c:v>3500</c:v>
                </c:pt>
                <c:pt idx="70">
                  <c:v>3600</c:v>
                </c:pt>
                <c:pt idx="71">
                  <c:v>500</c:v>
                </c:pt>
                <c:pt idx="72">
                  <c:v>1500</c:v>
                </c:pt>
                <c:pt idx="73">
                  <c:v>3500</c:v>
                </c:pt>
                <c:pt idx="74">
                  <c:v>2000</c:v>
                </c:pt>
                <c:pt idx="75">
                  <c:v>3500</c:v>
                </c:pt>
                <c:pt idx="76">
                  <c:v>3600</c:v>
                </c:pt>
                <c:pt idx="77">
                  <c:v>500</c:v>
                </c:pt>
                <c:pt idx="78">
                  <c:v>1500</c:v>
                </c:pt>
                <c:pt idx="79">
                  <c:v>3500</c:v>
                </c:pt>
                <c:pt idx="80">
                  <c:v>2000</c:v>
                </c:pt>
                <c:pt idx="81">
                  <c:v>3500</c:v>
                </c:pt>
                <c:pt idx="82">
                  <c:v>3600</c:v>
                </c:pt>
                <c:pt idx="83">
                  <c:v>500</c:v>
                </c:pt>
                <c:pt idx="84">
                  <c:v>1500</c:v>
                </c:pt>
                <c:pt idx="85">
                  <c:v>3500</c:v>
                </c:pt>
                <c:pt idx="86">
                  <c:v>2000</c:v>
                </c:pt>
                <c:pt idx="87">
                  <c:v>3500</c:v>
                </c:pt>
                <c:pt idx="88">
                  <c:v>3600</c:v>
                </c:pt>
                <c:pt idx="89">
                  <c:v>500</c:v>
                </c:pt>
                <c:pt idx="90">
                  <c:v>1500</c:v>
                </c:pt>
                <c:pt idx="91">
                  <c:v>3500</c:v>
                </c:pt>
                <c:pt idx="92">
                  <c:v>2000</c:v>
                </c:pt>
                <c:pt idx="93">
                  <c:v>3500</c:v>
                </c:pt>
                <c:pt idx="94">
                  <c:v>3600</c:v>
                </c:pt>
                <c:pt idx="95">
                  <c:v>500</c:v>
                </c:pt>
                <c:pt idx="96">
                  <c:v>1500</c:v>
                </c:pt>
                <c:pt idx="97">
                  <c:v>3500</c:v>
                </c:pt>
                <c:pt idx="98">
                  <c:v>2000</c:v>
                </c:pt>
                <c:pt idx="99">
                  <c:v>3500</c:v>
                </c:pt>
                <c:pt idx="100">
                  <c:v>3600</c:v>
                </c:pt>
                <c:pt idx="101">
                  <c:v>500</c:v>
                </c:pt>
                <c:pt idx="102">
                  <c:v>1500</c:v>
                </c:pt>
                <c:pt idx="103">
                  <c:v>3500</c:v>
                </c:pt>
                <c:pt idx="104">
                  <c:v>2000</c:v>
                </c:pt>
                <c:pt idx="105">
                  <c:v>3500</c:v>
                </c:pt>
                <c:pt idx="106">
                  <c:v>3600</c:v>
                </c:pt>
                <c:pt idx="107">
                  <c:v>500</c:v>
                </c:pt>
                <c:pt idx="108">
                  <c:v>1500</c:v>
                </c:pt>
                <c:pt idx="109">
                  <c:v>3500</c:v>
                </c:pt>
                <c:pt idx="110">
                  <c:v>2000</c:v>
                </c:pt>
                <c:pt idx="111">
                  <c:v>3500</c:v>
                </c:pt>
                <c:pt idx="112">
                  <c:v>3600</c:v>
                </c:pt>
                <c:pt idx="113">
                  <c:v>500</c:v>
                </c:pt>
                <c:pt idx="114">
                  <c:v>1500</c:v>
                </c:pt>
                <c:pt idx="115">
                  <c:v>3500</c:v>
                </c:pt>
                <c:pt idx="116">
                  <c:v>2000</c:v>
                </c:pt>
                <c:pt idx="117">
                  <c:v>3500</c:v>
                </c:pt>
                <c:pt idx="118">
                  <c:v>3600</c:v>
                </c:pt>
                <c:pt idx="119">
                  <c:v>500</c:v>
                </c:pt>
                <c:pt idx="120">
                  <c:v>1500</c:v>
                </c:pt>
                <c:pt idx="121">
                  <c:v>3500</c:v>
                </c:pt>
                <c:pt idx="122">
                  <c:v>2000</c:v>
                </c:pt>
                <c:pt idx="123">
                  <c:v>3500</c:v>
                </c:pt>
                <c:pt idx="124">
                  <c:v>3600</c:v>
                </c:pt>
                <c:pt idx="125">
                  <c:v>500</c:v>
                </c:pt>
                <c:pt idx="126">
                  <c:v>1500</c:v>
                </c:pt>
                <c:pt idx="127">
                  <c:v>3500</c:v>
                </c:pt>
                <c:pt idx="128">
                  <c:v>2000</c:v>
                </c:pt>
                <c:pt idx="129">
                  <c:v>3500</c:v>
                </c:pt>
                <c:pt idx="130">
                  <c:v>3600</c:v>
                </c:pt>
                <c:pt idx="131">
                  <c:v>500</c:v>
                </c:pt>
                <c:pt idx="132">
                  <c:v>1500</c:v>
                </c:pt>
                <c:pt idx="133">
                  <c:v>3500</c:v>
                </c:pt>
                <c:pt idx="134">
                  <c:v>2000</c:v>
                </c:pt>
                <c:pt idx="135">
                  <c:v>3500</c:v>
                </c:pt>
                <c:pt idx="136">
                  <c:v>3600</c:v>
                </c:pt>
                <c:pt idx="137">
                  <c:v>500</c:v>
                </c:pt>
                <c:pt idx="138">
                  <c:v>1500</c:v>
                </c:pt>
                <c:pt idx="139">
                  <c:v>3500</c:v>
                </c:pt>
                <c:pt idx="140">
                  <c:v>2000</c:v>
                </c:pt>
                <c:pt idx="141">
                  <c:v>3500</c:v>
                </c:pt>
                <c:pt idx="142">
                  <c:v>3600</c:v>
                </c:pt>
                <c:pt idx="143">
                  <c:v>500</c:v>
                </c:pt>
                <c:pt idx="144">
                  <c:v>1500</c:v>
                </c:pt>
                <c:pt idx="145">
                  <c:v>3500</c:v>
                </c:pt>
                <c:pt idx="146">
                  <c:v>2000</c:v>
                </c:pt>
                <c:pt idx="147">
                  <c:v>3500</c:v>
                </c:pt>
                <c:pt idx="148">
                  <c:v>3600</c:v>
                </c:pt>
                <c:pt idx="149">
                  <c:v>500</c:v>
                </c:pt>
                <c:pt idx="150">
                  <c:v>1500</c:v>
                </c:pt>
                <c:pt idx="151">
                  <c:v>3500</c:v>
                </c:pt>
                <c:pt idx="152">
                  <c:v>2000</c:v>
                </c:pt>
                <c:pt idx="153">
                  <c:v>3500</c:v>
                </c:pt>
                <c:pt idx="154">
                  <c:v>3600</c:v>
                </c:pt>
                <c:pt idx="155">
                  <c:v>500</c:v>
                </c:pt>
                <c:pt idx="156">
                  <c:v>1500</c:v>
                </c:pt>
                <c:pt idx="157">
                  <c:v>3500</c:v>
                </c:pt>
                <c:pt idx="158">
                  <c:v>2000</c:v>
                </c:pt>
                <c:pt idx="159">
                  <c:v>3500</c:v>
                </c:pt>
                <c:pt idx="160">
                  <c:v>3600</c:v>
                </c:pt>
                <c:pt idx="161">
                  <c:v>500</c:v>
                </c:pt>
                <c:pt idx="162">
                  <c:v>1500</c:v>
                </c:pt>
                <c:pt idx="163">
                  <c:v>3500</c:v>
                </c:pt>
                <c:pt idx="164">
                  <c:v>2000</c:v>
                </c:pt>
                <c:pt idx="165">
                  <c:v>3500</c:v>
                </c:pt>
                <c:pt idx="166">
                  <c:v>3600</c:v>
                </c:pt>
                <c:pt idx="167">
                  <c:v>500</c:v>
                </c:pt>
                <c:pt idx="168">
                  <c:v>1500</c:v>
                </c:pt>
                <c:pt idx="169">
                  <c:v>3500</c:v>
                </c:pt>
                <c:pt idx="170">
                  <c:v>2000</c:v>
                </c:pt>
                <c:pt idx="171">
                  <c:v>3500</c:v>
                </c:pt>
                <c:pt idx="172">
                  <c:v>3600</c:v>
                </c:pt>
                <c:pt idx="173">
                  <c:v>500</c:v>
                </c:pt>
                <c:pt idx="174">
                  <c:v>1500</c:v>
                </c:pt>
                <c:pt idx="175">
                  <c:v>3500</c:v>
                </c:pt>
                <c:pt idx="176">
                  <c:v>2000</c:v>
                </c:pt>
                <c:pt idx="177">
                  <c:v>3500</c:v>
                </c:pt>
                <c:pt idx="178">
                  <c:v>3600</c:v>
                </c:pt>
                <c:pt idx="179">
                  <c:v>500</c:v>
                </c:pt>
                <c:pt idx="180">
                  <c:v>1500</c:v>
                </c:pt>
                <c:pt idx="181">
                  <c:v>3500</c:v>
                </c:pt>
                <c:pt idx="182">
                  <c:v>2000</c:v>
                </c:pt>
                <c:pt idx="183">
                  <c:v>3500</c:v>
                </c:pt>
                <c:pt idx="184">
                  <c:v>3600</c:v>
                </c:pt>
                <c:pt idx="185">
                  <c:v>500</c:v>
                </c:pt>
                <c:pt idx="186">
                  <c:v>1500</c:v>
                </c:pt>
                <c:pt idx="187">
                  <c:v>3500</c:v>
                </c:pt>
                <c:pt idx="188">
                  <c:v>2000</c:v>
                </c:pt>
                <c:pt idx="189">
                  <c:v>3500</c:v>
                </c:pt>
                <c:pt idx="190">
                  <c:v>3600</c:v>
                </c:pt>
                <c:pt idx="191">
                  <c:v>500</c:v>
                </c:pt>
                <c:pt idx="192">
                  <c:v>1500</c:v>
                </c:pt>
                <c:pt idx="193">
                  <c:v>3500</c:v>
                </c:pt>
                <c:pt idx="194">
                  <c:v>2000</c:v>
                </c:pt>
                <c:pt idx="195">
                  <c:v>3500</c:v>
                </c:pt>
                <c:pt idx="196">
                  <c:v>3600</c:v>
                </c:pt>
                <c:pt idx="197">
                  <c:v>500</c:v>
                </c:pt>
                <c:pt idx="198">
                  <c:v>1500</c:v>
                </c:pt>
                <c:pt idx="199">
                  <c:v>3500</c:v>
                </c:pt>
                <c:pt idx="200">
                  <c:v>2000</c:v>
                </c:pt>
                <c:pt idx="201">
                  <c:v>3500</c:v>
                </c:pt>
                <c:pt idx="202">
                  <c:v>3600</c:v>
                </c:pt>
                <c:pt idx="203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CF-D67D-4250-AD4F-D730D7A5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247968"/>
        <c:axId val="-1257252864"/>
      </c:lineChart>
      <c:catAx>
        <c:axId val="-125724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Refuge Management Periods (six per year)</a:t>
                </a:r>
              </a:p>
            </c:rich>
          </c:tx>
          <c:layout>
            <c:manualLayout>
              <c:xMode val="edge"/>
              <c:yMode val="edge"/>
              <c:x val="0.361509660171976"/>
              <c:y val="0.91648678425533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725286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-1257252864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 Feet of Streamflow, Refuge Needs, and Pumping Impacts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7247968"/>
        <c:crosses val="autoZero"/>
        <c:crossBetween val="between"/>
        <c:majorUnit val="2500"/>
      </c:valAx>
      <c:valAx>
        <c:axId val="-12572523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 Feet of Impairment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7249056"/>
        <c:crosses val="max"/>
        <c:crossBetween val="between"/>
        <c:majorUnit val="100"/>
        <c:minorUnit val="50"/>
      </c:valAx>
      <c:catAx>
        <c:axId val="-12572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7252320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979404602253195"/>
          <c:y val="0.95565320240906659"/>
          <c:w val="0.51739786035674218"/>
          <c:h val="3.03718659536050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zoomScale="9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3"/>
  <sheetViews>
    <sheetView zoomScale="95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6"/>
  <sheetViews>
    <sheetView zoomScale="95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zoomScale="95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8"/>
  <sheetViews>
    <sheetView zoomScale="95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2"/>
  <sheetViews>
    <sheetView tabSelected="1" zoomScale="95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0"/>
  <sheetViews>
    <sheetView zoomScale="95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47625</xdr:colOff>
      <xdr:row>820</xdr:row>
      <xdr:rowOff>161925</xdr:rowOff>
    </xdr:from>
    <xdr:to>
      <xdr:col>36</xdr:col>
      <xdr:colOff>352425</xdr:colOff>
      <xdr:row>835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276225</xdr:colOff>
      <xdr:row>1</xdr:row>
      <xdr:rowOff>95256</xdr:rowOff>
    </xdr:from>
    <xdr:to>
      <xdr:col>42</xdr:col>
      <xdr:colOff>352425</xdr:colOff>
      <xdr:row>21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19050</xdr:colOff>
      <xdr:row>1</xdr:row>
      <xdr:rowOff>104775</xdr:rowOff>
    </xdr:from>
    <xdr:to>
      <xdr:col>52</xdr:col>
      <xdr:colOff>95250</xdr:colOff>
      <xdr:row>21</xdr:row>
      <xdr:rowOff>123819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104775</xdr:colOff>
      <xdr:row>2</xdr:row>
      <xdr:rowOff>66675</xdr:rowOff>
    </xdr:from>
    <xdr:to>
      <xdr:col>51</xdr:col>
      <xdr:colOff>180975</xdr:colOff>
      <xdr:row>22</xdr:row>
      <xdr:rowOff>85719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600075</xdr:colOff>
      <xdr:row>27</xdr:row>
      <xdr:rowOff>123825</xdr:rowOff>
    </xdr:from>
    <xdr:to>
      <xdr:col>51</xdr:col>
      <xdr:colOff>66675</xdr:colOff>
      <xdr:row>47</xdr:row>
      <xdr:rowOff>142869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190500</xdr:colOff>
      <xdr:row>2</xdr:row>
      <xdr:rowOff>28575</xdr:rowOff>
    </xdr:from>
    <xdr:to>
      <xdr:col>72</xdr:col>
      <xdr:colOff>266700</xdr:colOff>
      <xdr:row>22</xdr:row>
      <xdr:rowOff>47619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73</xdr:col>
      <xdr:colOff>133350</xdr:colOff>
      <xdr:row>2</xdr:row>
      <xdr:rowOff>0</xdr:rowOff>
    </xdr:from>
    <xdr:to>
      <xdr:col>82</xdr:col>
      <xdr:colOff>209550</xdr:colOff>
      <xdr:row>22</xdr:row>
      <xdr:rowOff>19044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52</xdr:col>
      <xdr:colOff>495300</xdr:colOff>
      <xdr:row>24</xdr:row>
      <xdr:rowOff>95250</xdr:rowOff>
    </xdr:from>
    <xdr:to>
      <xdr:col>61</xdr:col>
      <xdr:colOff>571500</xdr:colOff>
      <xdr:row>44</xdr:row>
      <xdr:rowOff>114294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62</xdr:col>
      <xdr:colOff>219075</xdr:colOff>
      <xdr:row>24</xdr:row>
      <xdr:rowOff>95250</xdr:rowOff>
    </xdr:from>
    <xdr:to>
      <xdr:col>71</xdr:col>
      <xdr:colOff>295275</xdr:colOff>
      <xdr:row>44</xdr:row>
      <xdr:rowOff>114294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0</xdr:colOff>
      <xdr:row>2</xdr:row>
      <xdr:rowOff>0</xdr:rowOff>
    </xdr:from>
    <xdr:to>
      <xdr:col>61</xdr:col>
      <xdr:colOff>76200</xdr:colOff>
      <xdr:row>22</xdr:row>
      <xdr:rowOff>19044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0.31849</cdr:x>
      <cdr:y>0.14677</cdr:y>
    </cdr:from>
    <cdr:to>
      <cdr:x>0.75342</cdr:x>
      <cdr:y>0.26617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6D50B161-A42F-4F31-A144-1D593CD4EB94}"/>
            </a:ext>
          </a:extLst>
        </cdr:cNvPr>
        <cdr:cNvSpPr txBox="1"/>
      </cdr:nvSpPr>
      <cdr:spPr>
        <a:xfrm xmlns:a="http://schemas.openxmlformats.org/drawingml/2006/main">
          <a:off x="1771632" y="561989"/>
          <a:ext cx="2419368" cy="457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(*) Scenario 1: basin-wide shutoff 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beginning 1958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of rights junior to 1957 </a:t>
          </a:r>
          <a:endParaRPr lang="en-US" sz="1000" b="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0.15411</cdr:x>
      <cdr:y>0.14677</cdr:y>
    </cdr:from>
    <cdr:to>
      <cdr:x>0.90925</cdr:x>
      <cdr:y>0.23383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86776FD2-977D-4F97-A206-1976174E4ED9}"/>
            </a:ext>
          </a:extLst>
        </cdr:cNvPr>
        <cdr:cNvSpPr txBox="1"/>
      </cdr:nvSpPr>
      <cdr:spPr>
        <a:xfrm xmlns:a="http://schemas.openxmlformats.org/drawingml/2006/main">
          <a:off x="857251" y="561989"/>
          <a:ext cx="4200524" cy="333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(*) Scenario 1: basin-wide shutoff 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beginning 1958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of rights junior to 1957 </a:t>
          </a:r>
          <a:endParaRPr lang="en-US" sz="1000" b="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0.17979</cdr:x>
      <cdr:y>0.01244</cdr:y>
    </cdr:from>
    <cdr:to>
      <cdr:x>0.90753</cdr:x>
      <cdr:y>0.08706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6D50B161-A42F-4F31-A144-1D593CD4EB94}"/>
            </a:ext>
          </a:extLst>
        </cdr:cNvPr>
        <cdr:cNvSpPr txBox="1"/>
      </cdr:nvSpPr>
      <cdr:spPr>
        <a:xfrm xmlns:a="http://schemas.openxmlformats.org/drawingml/2006/main">
          <a:off x="1000124" y="47639"/>
          <a:ext cx="4048125" cy="285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Scenario 1: basin-wide shutoff 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beginning 1958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of rights junior to 1957 </a:t>
          </a:r>
          <a:endParaRPr lang="en-US" sz="1000" b="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4716" cy="627246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4716" cy="627246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4716" cy="627246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4716" cy="627246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4716" cy="627246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8987" cy="6293922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4716" cy="627246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393908</xdr:colOff>
      <xdr:row>53</xdr:row>
      <xdr:rowOff>78442</xdr:rowOff>
    </xdr:from>
    <xdr:to>
      <xdr:col>39</xdr:col>
      <xdr:colOff>338152</xdr:colOff>
      <xdr:row>89</xdr:row>
      <xdr:rowOff>78442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356347</xdr:colOff>
      <xdr:row>90</xdr:row>
      <xdr:rowOff>71718</xdr:rowOff>
    </xdr:from>
    <xdr:to>
      <xdr:col>44</xdr:col>
      <xdr:colOff>349997</xdr:colOff>
      <xdr:row>119</xdr:row>
      <xdr:rowOff>165475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56029</xdr:colOff>
      <xdr:row>219</xdr:row>
      <xdr:rowOff>179293</xdr:rowOff>
    </xdr:from>
    <xdr:to>
      <xdr:col>27</xdr:col>
      <xdr:colOff>571501</xdr:colOff>
      <xdr:row>234</xdr:row>
      <xdr:rowOff>112059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M2452"/>
  <sheetViews>
    <sheetView workbookViewId="0"/>
  </sheetViews>
  <sheetFormatPr defaultRowHeight="14.4" x14ac:dyDescent="0.3"/>
  <cols>
    <col min="17" max="17" width="10.6640625" bestFit="1" customWidth="1"/>
    <col min="21" max="21" width="10" bestFit="1" customWidth="1"/>
    <col min="25" max="25" width="18.33203125" bestFit="1" customWidth="1"/>
    <col min="26" max="26" width="22" bestFit="1" customWidth="1"/>
    <col min="27" max="27" width="10.6640625" customWidth="1"/>
    <col min="29" max="29" width="10.6640625" customWidth="1"/>
    <col min="34" max="34" width="10.6640625" customWidth="1"/>
    <col min="40" max="40" width="23.109375" customWidth="1"/>
  </cols>
  <sheetData>
    <row r="1" spans="1:3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s="1">
        <v>14580</v>
      </c>
      <c r="S1" s="4" t="s">
        <v>15</v>
      </c>
      <c r="T1" s="4" t="s">
        <v>16</v>
      </c>
      <c r="U1" s="4" t="s">
        <v>2</v>
      </c>
      <c r="V1" t="s">
        <v>3</v>
      </c>
      <c r="W1" t="s">
        <v>4</v>
      </c>
      <c r="X1" t="s">
        <v>5</v>
      </c>
      <c r="Y1" t="s">
        <v>6</v>
      </c>
      <c r="Z1" t="s">
        <v>7</v>
      </c>
      <c r="AA1" t="s">
        <v>8</v>
      </c>
      <c r="AB1" t="s">
        <v>9</v>
      </c>
      <c r="AC1" t="s">
        <v>10</v>
      </c>
      <c r="AD1" t="s">
        <v>11</v>
      </c>
      <c r="AE1" t="s">
        <v>12</v>
      </c>
      <c r="AF1" t="s">
        <v>13</v>
      </c>
      <c r="AG1" s="4" t="s">
        <v>15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  <c r="AM1" t="s">
        <v>22</v>
      </c>
    </row>
    <row r="2" spans="1:39" x14ac:dyDescent="0.3">
      <c r="A2">
        <v>1</v>
      </c>
      <c r="B2">
        <v>1</v>
      </c>
      <c r="C2">
        <v>79153892.229599997</v>
      </c>
      <c r="D2">
        <v>551092.09050000005</v>
      </c>
      <c r="E2">
        <v>15435409.071599999</v>
      </c>
      <c r="F2">
        <v>0</v>
      </c>
      <c r="G2">
        <v>82606908.832499996</v>
      </c>
      <c r="H2">
        <v>57970423.624600001</v>
      </c>
      <c r="I2">
        <v>68376644.093099996</v>
      </c>
      <c r="J2">
        <v>4485564.8839999996</v>
      </c>
      <c r="K2">
        <v>13217876.6894</v>
      </c>
      <c r="L2">
        <v>68108624.349600002</v>
      </c>
      <c r="M2">
        <v>0</v>
      </c>
      <c r="N2">
        <v>81488559.545300007</v>
      </c>
      <c r="O2">
        <v>10.145833333333334</v>
      </c>
      <c r="P2">
        <f>YEAR(Q2)</f>
        <v>1939</v>
      </c>
      <c r="Q2" s="2">
        <f>Q1+(O2)</f>
        <v>14590.145833333334</v>
      </c>
      <c r="S2" s="4">
        <v>1939</v>
      </c>
      <c r="T2" s="4">
        <f>COUNTIF($P$2:$P$2452,$S2)</f>
        <v>3</v>
      </c>
      <c r="U2" s="5">
        <f>SUMIF($P$2:$P$2452,$S2,C$2:C$2452)/ref!$B$4</f>
        <v>47546.183814751021</v>
      </c>
      <c r="V2" s="5">
        <f>SUMIF($P$2:$P$2452,$S2,D$2:D$2452)/ref!$B$4</f>
        <v>380.11545517361122</v>
      </c>
      <c r="W2" s="5">
        <f>SUMIF($P$2:$P$2452,$S2,E$2:E$2452)/ref!$B$4</f>
        <v>10785.474371368804</v>
      </c>
      <c r="X2" s="5">
        <f>SUMIF($P$2:$P$2452,$S2,F$2:F$2452)/ref!$B$4</f>
        <v>0</v>
      </c>
      <c r="Y2" s="5">
        <f>SUMIF($P$2:$P$2452,$S2,G$2:G$2452)/ref!$B$4</f>
        <v>57721.482727025235</v>
      </c>
      <c r="Z2" s="5">
        <f>SUMIF($P$2:$P$2452,$S2,H$2:H$2452)/ref!$B$4</f>
        <v>41007.102587338064</v>
      </c>
      <c r="AA2" s="5">
        <f>SUMIF($P$2:$P$2452,$S2,I$2:I$2452)/ref!$B$4</f>
        <v>37410.626410490848</v>
      </c>
      <c r="AB2" s="5">
        <f>SUMIF($P$2:$P$2452,$S2,J$2:J$2452)/ref!$B$4</f>
        <v>3144.6362641543274</v>
      </c>
      <c r="AC2" s="5">
        <f>SUMIF($P$2:$P$2452,$S2,K$2:K$2452)/ref!$B$4</f>
        <v>9235.9761646834831</v>
      </c>
      <c r="AD2" s="5">
        <f>SUMIF($P$2:$P$2452,$S2,L$2:L$2452)/ref!$B$4</f>
        <v>47764.930512751867</v>
      </c>
      <c r="AE2" s="5">
        <f>SUMIF($P$2:$P$2452,$S2,M$2:M$2452)/ref!$B$4</f>
        <v>0</v>
      </c>
      <c r="AF2" s="5">
        <f>SUMIF($P$2:$P$2452,$S2,N$2:N$2452)/ref!$B$4</f>
        <v>59847.800445477216</v>
      </c>
      <c r="AG2" s="4">
        <v>1939</v>
      </c>
      <c r="AH2" s="5">
        <f t="shared" ref="AH2:AM3" si="0">U2-AA2</f>
        <v>10135.557404260173</v>
      </c>
      <c r="AI2" s="5">
        <f t="shared" si="0"/>
        <v>-2764.5208089807161</v>
      </c>
      <c r="AJ2" s="5">
        <f t="shared" si="0"/>
        <v>1549.4982066853208</v>
      </c>
      <c r="AK2" s="5">
        <f t="shared" si="0"/>
        <v>-47764.930512751867</v>
      </c>
      <c r="AL2" s="5">
        <f t="shared" si="0"/>
        <v>57721.482727025235</v>
      </c>
      <c r="AM2" s="5">
        <f t="shared" si="0"/>
        <v>-18840.697858139152</v>
      </c>
    </row>
    <row r="3" spans="1:39" x14ac:dyDescent="0.3">
      <c r="A3">
        <v>1</v>
      </c>
      <c r="B3">
        <v>2</v>
      </c>
      <c r="C3">
        <v>66222312.193499997</v>
      </c>
      <c r="D3">
        <v>542638.19369999995</v>
      </c>
      <c r="E3">
        <v>15435409.071599999</v>
      </c>
      <c r="F3">
        <v>0</v>
      </c>
      <c r="G3">
        <v>82606908.832499996</v>
      </c>
      <c r="H3">
        <v>58893213.172499999</v>
      </c>
      <c r="I3">
        <v>50855818.504699998</v>
      </c>
      <c r="J3">
        <v>4501051.9314999999</v>
      </c>
      <c r="K3">
        <v>13217876.6894</v>
      </c>
      <c r="L3">
        <v>68394883.909099996</v>
      </c>
      <c r="M3">
        <v>0</v>
      </c>
      <c r="N3">
        <v>86678248.558799997</v>
      </c>
      <c r="O3">
        <v>10.145833333333334</v>
      </c>
      <c r="P3">
        <f t="shared" ref="P3:P66" si="1">YEAR(Q3)</f>
        <v>1939</v>
      </c>
      <c r="Q3" s="2">
        <f t="shared" ref="Q3:Q66" si="2">Q2+(O3)</f>
        <v>14600.291666666668</v>
      </c>
      <c r="S3" s="4">
        <f>1+S2</f>
        <v>1940</v>
      </c>
      <c r="T3" s="4">
        <f>COUNTIF($P$2:$P$2452,$S3)</f>
        <v>36</v>
      </c>
      <c r="U3" s="5">
        <f>SUMIF($P$2:$P$2452,$S3,C$2:C$2452)/ref!$B$4</f>
        <v>789467.81347989338</v>
      </c>
      <c r="V3" s="5">
        <f>SUMIF($P$2:$P$2452,$S3,D$2:D$2452)/ref!$B$4</f>
        <v>4519.7463960734722</v>
      </c>
      <c r="W3" s="5">
        <f>SUMIF($P$2:$P$2452,$S3,E$2:E$2452)/ref!$B$4</f>
        <v>129425.69245642569</v>
      </c>
      <c r="X3" s="5">
        <f>SUMIF($P$2:$P$2452,$S3,F$2:F$2452)/ref!$B$4</f>
        <v>0</v>
      </c>
      <c r="Y3" s="5">
        <f>SUMIF($P$2:$P$2452,$S3,G$2:G$2452)/ref!$B$4</f>
        <v>443325.17807661009</v>
      </c>
      <c r="Z3" s="5">
        <f>SUMIF($P$2:$P$2452,$S3,H$2:H$2452)/ref!$B$4</f>
        <v>479945.17920912278</v>
      </c>
      <c r="AA3" s="5">
        <f>SUMIF($P$2:$P$2452,$S3,I$2:I$2452)/ref!$B$4</f>
        <v>429252.94096102967</v>
      </c>
      <c r="AB3" s="5">
        <f>SUMIF($P$2:$P$2452,$S3,J$2:J$2452)/ref!$B$4</f>
        <v>37211.416855728596</v>
      </c>
      <c r="AC3" s="5">
        <f>SUMIF($P$2:$P$2452,$S3,K$2:K$2452)/ref!$B$4</f>
        <v>110831.71397620183</v>
      </c>
      <c r="AD3" s="5">
        <f>SUMIF($P$2:$P$2452,$S3,L$2:L$2452)/ref!$B$4</f>
        <v>544007.50395962945</v>
      </c>
      <c r="AE3" s="5">
        <f>SUMIF($P$2:$P$2452,$S3,M$2:M$2452)/ref!$B$4</f>
        <v>0</v>
      </c>
      <c r="AF3" s="5">
        <f>SUMIF($P$2:$P$2452,$S3,N$2:N$2452)/ref!$B$4</f>
        <v>723714.5920867055</v>
      </c>
      <c r="AG3" s="4">
        <f>1+AG2</f>
        <v>1940</v>
      </c>
      <c r="AH3" s="5">
        <f t="shared" si="0"/>
        <v>360214.8725188637</v>
      </c>
      <c r="AI3" s="5">
        <f t="shared" si="0"/>
        <v>-32691.670459655124</v>
      </c>
      <c r="AJ3" s="5">
        <f t="shared" si="0"/>
        <v>18593.978480223857</v>
      </c>
      <c r="AK3" s="5">
        <f t="shared" si="0"/>
        <v>-544007.50395962945</v>
      </c>
      <c r="AL3" s="5">
        <f t="shared" si="0"/>
        <v>443325.17807661009</v>
      </c>
      <c r="AM3" s="5">
        <f t="shared" si="0"/>
        <v>-243769.41287758271</v>
      </c>
    </row>
    <row r="4" spans="1:39" x14ac:dyDescent="0.3">
      <c r="A4">
        <v>1</v>
      </c>
      <c r="B4">
        <v>3</v>
      </c>
      <c r="C4">
        <v>58758014.908699997</v>
      </c>
      <c r="D4">
        <v>538252.88399999996</v>
      </c>
      <c r="E4">
        <v>15435409.071599999</v>
      </c>
      <c r="F4">
        <v>0</v>
      </c>
      <c r="G4">
        <v>82606908.832499996</v>
      </c>
      <c r="H4">
        <v>59195769.071099997</v>
      </c>
      <c r="I4">
        <v>41385875.285499997</v>
      </c>
      <c r="J4">
        <v>4514527.0695000002</v>
      </c>
      <c r="K4">
        <v>13217876.6894</v>
      </c>
      <c r="L4">
        <v>68569875.541099995</v>
      </c>
      <c r="M4">
        <v>0</v>
      </c>
      <c r="N4">
        <v>88783025.562099993</v>
      </c>
      <c r="O4">
        <v>10.145833333333334</v>
      </c>
      <c r="P4">
        <f t="shared" si="1"/>
        <v>1939</v>
      </c>
      <c r="Q4" s="2">
        <f t="shared" si="2"/>
        <v>14610.437500000002</v>
      </c>
      <c r="S4" s="4">
        <f t="shared" ref="S4:S67" si="3">1+S3</f>
        <v>1941</v>
      </c>
      <c r="T4" s="4">
        <f t="shared" ref="T4:T67" si="4">COUNTIF($P$2:$P$2452,$S4)</f>
        <v>36</v>
      </c>
      <c r="U4" s="5">
        <f>SUMIF($P$2:$P$2452,$S4,C$2:C$2452)/ref!$B$4</f>
        <v>669945.14580738463</v>
      </c>
      <c r="V4" s="5">
        <f>SUMIF($P$2:$P$2452,$S4,D$2:D$2452)/ref!$B$4</f>
        <v>4120.1320004737245</v>
      </c>
      <c r="W4" s="5">
        <f>SUMIF($P$2:$P$2452,$S4,E$2:E$2452)/ref!$B$4</f>
        <v>129425.69245642569</v>
      </c>
      <c r="X4" s="5">
        <f>SUMIF($P$2:$P$2452,$S4,F$2:F$2452)/ref!$B$4</f>
        <v>0</v>
      </c>
      <c r="Y4" s="5">
        <f>SUMIF($P$2:$P$2452,$S4,G$2:G$2452)/ref!$B$4</f>
        <v>1257565.8134953545</v>
      </c>
      <c r="Z4" s="5">
        <f>SUMIF($P$2:$P$2452,$S4,H$2:H$2452)/ref!$B$4</f>
        <v>512516.89233695465</v>
      </c>
      <c r="AA4" s="5">
        <f>SUMIF($P$2:$P$2452,$S4,I$2:I$2452)/ref!$B$4</f>
        <v>1196271.7488001441</v>
      </c>
      <c r="AB4" s="5">
        <f>SUMIF($P$2:$P$2452,$S4,J$2:J$2452)/ref!$B$4</f>
        <v>37871.928631119823</v>
      </c>
      <c r="AC4" s="5">
        <f>SUMIF($P$2:$P$2452,$S4,K$2:K$2452)/ref!$B$4</f>
        <v>110831.71397620183</v>
      </c>
      <c r="AD4" s="5">
        <f>SUMIF($P$2:$P$2452,$S4,L$2:L$2452)/ref!$B$4</f>
        <v>458725.43741012493</v>
      </c>
      <c r="AE4" s="5">
        <f>SUMIF($P$2:$P$2452,$S4,M$2:M$2452)/ref!$B$4</f>
        <v>0</v>
      </c>
      <c r="AF4" s="5">
        <f>SUMIF($P$2:$P$2452,$S4,N$2:N$2452)/ref!$B$4</f>
        <v>769436.97428368451</v>
      </c>
      <c r="AG4" s="4">
        <f t="shared" ref="AG4:AG67" si="5">1+AG3</f>
        <v>1941</v>
      </c>
      <c r="AH4" s="5">
        <f t="shared" ref="AH4:AH67" si="6">U4-AA4</f>
        <v>-526326.60299275944</v>
      </c>
      <c r="AI4" s="5">
        <f t="shared" ref="AI4:AI67" si="7">V4-AB4</f>
        <v>-33751.796630646102</v>
      </c>
      <c r="AJ4" s="5">
        <f t="shared" ref="AJ4:AJ67" si="8">W4-AC4</f>
        <v>18593.978480223857</v>
      </c>
      <c r="AK4" s="5">
        <f t="shared" ref="AK4:AK67" si="9">X4-AD4</f>
        <v>-458725.43741012493</v>
      </c>
      <c r="AL4" s="5">
        <f t="shared" ref="AL4:AL67" si="10">Y4-AE4</f>
        <v>1257565.8134953545</v>
      </c>
      <c r="AM4" s="5">
        <f t="shared" ref="AM4:AM67" si="11">Z4-AF4</f>
        <v>-256920.08194672986</v>
      </c>
    </row>
    <row r="5" spans="1:39" x14ac:dyDescent="0.3">
      <c r="A5">
        <v>2</v>
      </c>
      <c r="B5">
        <v>1</v>
      </c>
      <c r="C5">
        <v>124732695.6451</v>
      </c>
      <c r="D5">
        <v>533952.95380000002</v>
      </c>
      <c r="E5">
        <v>15435409.071599999</v>
      </c>
      <c r="F5">
        <v>0</v>
      </c>
      <c r="G5">
        <v>6431380.0930000003</v>
      </c>
      <c r="H5">
        <v>41179467.711999997</v>
      </c>
      <c r="I5">
        <v>71715346.703799993</v>
      </c>
      <c r="J5">
        <v>4549489.0569000002</v>
      </c>
      <c r="K5">
        <v>13217876.6894</v>
      </c>
      <c r="L5">
        <v>1076340.3396000001</v>
      </c>
      <c r="M5">
        <v>0</v>
      </c>
      <c r="N5">
        <v>96133541.148599997</v>
      </c>
      <c r="O5">
        <v>10.145833333333334</v>
      </c>
      <c r="P5">
        <f t="shared" si="1"/>
        <v>1940</v>
      </c>
      <c r="Q5" s="2">
        <f t="shared" si="2"/>
        <v>14620.583333333336</v>
      </c>
      <c r="S5" s="4">
        <f t="shared" si="3"/>
        <v>1942</v>
      </c>
      <c r="T5" s="4">
        <f t="shared" si="4"/>
        <v>36</v>
      </c>
      <c r="U5" s="5">
        <f>SUMIF($P$2:$P$2452,$S5,C$2:C$2452)/ref!$B$4</f>
        <v>697985.86084337661</v>
      </c>
      <c r="V5" s="5">
        <f>SUMIF($P$2:$P$2452,$S5,D$2:D$2452)/ref!$B$4</f>
        <v>3410.8938046197782</v>
      </c>
      <c r="W5" s="5">
        <f>SUMIF($P$2:$P$2452,$S5,E$2:E$2452)/ref!$B$4</f>
        <v>129425.69245642569</v>
      </c>
      <c r="X5" s="5">
        <f>SUMIF($P$2:$P$2452,$S5,F$2:F$2452)/ref!$B$4</f>
        <v>0</v>
      </c>
      <c r="Y5" s="5">
        <f>SUMIF($P$2:$P$2452,$S5,G$2:G$2452)/ref!$B$4</f>
        <v>1023826.6472722729</v>
      </c>
      <c r="Z5" s="5">
        <f>SUMIF($P$2:$P$2452,$S5,H$2:H$2452)/ref!$B$4</f>
        <v>482091.88083598414</v>
      </c>
      <c r="AA5" s="5">
        <f>SUMIF($P$2:$P$2452,$S5,I$2:I$2452)/ref!$B$4</f>
        <v>879166.45394814608</v>
      </c>
      <c r="AB5" s="5">
        <f>SUMIF($P$2:$P$2452,$S5,J$2:J$2452)/ref!$B$4</f>
        <v>40790.229927074011</v>
      </c>
      <c r="AC5" s="5">
        <f>SUMIF($P$2:$P$2452,$S5,K$2:K$2452)/ref!$B$4</f>
        <v>110831.71397620183</v>
      </c>
      <c r="AD5" s="5">
        <f>SUMIF($P$2:$P$2452,$S5,L$2:L$2452)/ref!$B$4</f>
        <v>500741.958749693</v>
      </c>
      <c r="AE5" s="5">
        <f>SUMIF($P$2:$P$2452,$S5,M$2:M$2452)/ref!$B$4</f>
        <v>0</v>
      </c>
      <c r="AF5" s="5">
        <f>SUMIF($P$2:$P$2452,$S5,N$2:N$2452)/ref!$B$4</f>
        <v>805951.61243484577</v>
      </c>
      <c r="AG5" s="4">
        <f t="shared" si="5"/>
        <v>1942</v>
      </c>
      <c r="AH5" s="5">
        <f t="shared" si="6"/>
        <v>-181180.59310476948</v>
      </c>
      <c r="AI5" s="5">
        <f t="shared" si="7"/>
        <v>-37379.336122454231</v>
      </c>
      <c r="AJ5" s="5">
        <f t="shared" si="8"/>
        <v>18593.978480223857</v>
      </c>
      <c r="AK5" s="5">
        <f t="shared" si="9"/>
        <v>-500741.958749693</v>
      </c>
      <c r="AL5" s="5">
        <f t="shared" si="10"/>
        <v>1023826.6472722729</v>
      </c>
      <c r="AM5" s="5">
        <f t="shared" si="11"/>
        <v>-323859.73159886163</v>
      </c>
    </row>
    <row r="6" spans="1:39" x14ac:dyDescent="0.3">
      <c r="A6">
        <v>2</v>
      </c>
      <c r="B6">
        <v>2</v>
      </c>
      <c r="C6">
        <v>118780482.4311</v>
      </c>
      <c r="D6">
        <v>530524.97660000005</v>
      </c>
      <c r="E6">
        <v>15435409.071599999</v>
      </c>
      <c r="F6">
        <v>0</v>
      </c>
      <c r="G6">
        <v>6431380.0930000003</v>
      </c>
      <c r="H6">
        <v>40062672.739699997</v>
      </c>
      <c r="I6">
        <v>61442340.296499997</v>
      </c>
      <c r="J6">
        <v>4577572.5379999997</v>
      </c>
      <c r="K6">
        <v>13217876.6894</v>
      </c>
      <c r="L6">
        <v>1088982.3688999999</v>
      </c>
      <c r="M6">
        <v>0</v>
      </c>
      <c r="N6">
        <v>99990715.313299999</v>
      </c>
      <c r="O6">
        <v>10.145833333333334</v>
      </c>
      <c r="P6">
        <f t="shared" si="1"/>
        <v>1940</v>
      </c>
      <c r="Q6" s="2">
        <f t="shared" si="2"/>
        <v>14630.72916666667</v>
      </c>
      <c r="S6" s="4">
        <f t="shared" si="3"/>
        <v>1943</v>
      </c>
      <c r="T6" s="4">
        <f t="shared" si="4"/>
        <v>36</v>
      </c>
      <c r="U6" s="5">
        <f>SUMIF($P$2:$P$2452,$S6,C$2:C$2452)/ref!$B$4</f>
        <v>829377.95928666787</v>
      </c>
      <c r="V6" s="5">
        <f>SUMIF($P$2:$P$2452,$S6,D$2:D$2452)/ref!$B$4</f>
        <v>3959.8402101398942</v>
      </c>
      <c r="W6" s="5">
        <f>SUMIF($P$2:$P$2452,$S6,E$2:E$2452)/ref!$B$4</f>
        <v>129425.69245642569</v>
      </c>
      <c r="X6" s="5">
        <f>SUMIF($P$2:$P$2452,$S6,F$2:F$2452)/ref!$B$4</f>
        <v>0</v>
      </c>
      <c r="Y6" s="5">
        <f>SUMIF($P$2:$P$2452,$S6,G$2:G$2452)/ref!$B$4</f>
        <v>216476.24584274035</v>
      </c>
      <c r="Z6" s="5">
        <f>SUMIF($P$2:$P$2452,$S6,H$2:H$2452)/ref!$B$4</f>
        <v>464542.5095539965</v>
      </c>
      <c r="AA6" s="5">
        <f>SUMIF($P$2:$P$2452,$S6,I$2:I$2452)/ref!$B$4</f>
        <v>133840.21240315586</v>
      </c>
      <c r="AB6" s="5">
        <f>SUMIF($P$2:$P$2452,$S6,J$2:J$2452)/ref!$B$4</f>
        <v>38093.384122888026</v>
      </c>
      <c r="AC6" s="5">
        <f>SUMIF($P$2:$P$2452,$S6,K$2:K$2452)/ref!$B$4</f>
        <v>110831.71397620183</v>
      </c>
      <c r="AD6" s="5">
        <f>SUMIF($P$2:$P$2452,$S6,L$2:L$2452)/ref!$B$4</f>
        <v>694675.85558649222</v>
      </c>
      <c r="AE6" s="5">
        <f>SUMIF($P$2:$P$2452,$S6,M$2:M$2452)/ref!$B$4</f>
        <v>0</v>
      </c>
      <c r="AF6" s="5">
        <f>SUMIF($P$2:$P$2452,$S6,N$2:N$2452)/ref!$B$4</f>
        <v>666618.45163857541</v>
      </c>
      <c r="AG6" s="4">
        <f t="shared" si="5"/>
        <v>1943</v>
      </c>
      <c r="AH6" s="5">
        <f t="shared" si="6"/>
        <v>695537.74688351201</v>
      </c>
      <c r="AI6" s="5">
        <f t="shared" si="7"/>
        <v>-34133.54391274813</v>
      </c>
      <c r="AJ6" s="5">
        <f t="shared" si="8"/>
        <v>18593.978480223857</v>
      </c>
      <c r="AK6" s="5">
        <f t="shared" si="9"/>
        <v>-694675.85558649222</v>
      </c>
      <c r="AL6" s="5">
        <f t="shared" si="10"/>
        <v>216476.24584274035</v>
      </c>
      <c r="AM6" s="5">
        <f t="shared" si="11"/>
        <v>-202075.94208457891</v>
      </c>
    </row>
    <row r="7" spans="1:39" x14ac:dyDescent="0.3">
      <c r="A7">
        <v>2</v>
      </c>
      <c r="B7">
        <v>3</v>
      </c>
      <c r="C7">
        <v>114587634.7321</v>
      </c>
      <c r="D7">
        <v>527800.51780000003</v>
      </c>
      <c r="E7">
        <v>15435409.071599999</v>
      </c>
      <c r="F7">
        <v>0</v>
      </c>
      <c r="G7">
        <v>6431380.0930000003</v>
      </c>
      <c r="H7">
        <v>39456815.294600002</v>
      </c>
      <c r="I7">
        <v>55024631.376900002</v>
      </c>
      <c r="J7">
        <v>4600749.9589</v>
      </c>
      <c r="K7">
        <v>13217876.6894</v>
      </c>
      <c r="L7">
        <v>1099367.9713999999</v>
      </c>
      <c r="M7">
        <v>0</v>
      </c>
      <c r="N7">
        <v>102012073.91140001</v>
      </c>
      <c r="O7">
        <v>10.145833333333334</v>
      </c>
      <c r="P7">
        <f t="shared" si="1"/>
        <v>1940</v>
      </c>
      <c r="Q7" s="2">
        <f t="shared" si="2"/>
        <v>14640.875000000004</v>
      </c>
      <c r="S7" s="4">
        <f t="shared" si="3"/>
        <v>1944</v>
      </c>
      <c r="T7" s="4">
        <f t="shared" si="4"/>
        <v>36</v>
      </c>
      <c r="U7" s="5">
        <f>SUMIF($P$2:$P$2452,$S7,C$2:C$2452)/ref!$B$4</f>
        <v>678778.34186383919</v>
      </c>
      <c r="V7" s="5">
        <f>SUMIF($P$2:$P$2452,$S7,D$2:D$2452)/ref!$B$4</f>
        <v>3416.9788097602923</v>
      </c>
      <c r="W7" s="5">
        <f>SUMIF($P$2:$P$2452,$S7,E$2:E$2452)/ref!$B$4</f>
        <v>129425.69245642569</v>
      </c>
      <c r="X7" s="5">
        <f>SUMIF($P$2:$P$2452,$S7,F$2:F$2452)/ref!$B$4</f>
        <v>0</v>
      </c>
      <c r="Y7" s="5">
        <f>SUMIF($P$2:$P$2452,$S7,G$2:G$2452)/ref!$B$4</f>
        <v>1669444.283842819</v>
      </c>
      <c r="Z7" s="5">
        <f>SUMIF($P$2:$P$2452,$S7,H$2:H$2452)/ref!$B$4</f>
        <v>518784.81882158609</v>
      </c>
      <c r="AA7" s="5">
        <f>SUMIF($P$2:$P$2452,$S7,I$2:I$2452)/ref!$B$4</f>
        <v>1590034.2524713061</v>
      </c>
      <c r="AB7" s="5">
        <f>SUMIF($P$2:$P$2452,$S7,J$2:J$2452)/ref!$B$4</f>
        <v>41054.695356172379</v>
      </c>
      <c r="AC7" s="5">
        <f>SUMIF($P$2:$P$2452,$S7,K$2:K$2452)/ref!$B$4</f>
        <v>110831.71397620183</v>
      </c>
      <c r="AD7" s="5">
        <f>SUMIF($P$2:$P$2452,$S7,L$2:L$2452)/ref!$B$4</f>
        <v>417385.53555756033</v>
      </c>
      <c r="AE7" s="5">
        <f>SUMIF($P$2:$P$2452,$S7,M$2:M$2452)/ref!$B$4</f>
        <v>0</v>
      </c>
      <c r="AF7" s="5">
        <f>SUMIF($P$2:$P$2452,$S7,N$2:N$2452)/ref!$B$4</f>
        <v>839495.12731288001</v>
      </c>
      <c r="AG7" s="4">
        <f t="shared" si="5"/>
        <v>1944</v>
      </c>
      <c r="AH7" s="5">
        <f t="shared" si="6"/>
        <v>-911255.91060746694</v>
      </c>
      <c r="AI7" s="5">
        <f t="shared" si="7"/>
        <v>-37637.716546412084</v>
      </c>
      <c r="AJ7" s="5">
        <f t="shared" si="8"/>
        <v>18593.978480223857</v>
      </c>
      <c r="AK7" s="5">
        <f t="shared" si="9"/>
        <v>-417385.53555756033</v>
      </c>
      <c r="AL7" s="5">
        <f t="shared" si="10"/>
        <v>1669444.283842819</v>
      </c>
      <c r="AM7" s="5">
        <f t="shared" si="11"/>
        <v>-320710.30849129392</v>
      </c>
    </row>
    <row r="8" spans="1:39" x14ac:dyDescent="0.3">
      <c r="A8">
        <v>3</v>
      </c>
      <c r="B8">
        <v>1</v>
      </c>
      <c r="C8">
        <v>111540789.7061</v>
      </c>
      <c r="D8">
        <v>526052.93350000004</v>
      </c>
      <c r="E8">
        <v>15435409.071599999</v>
      </c>
      <c r="F8">
        <v>0</v>
      </c>
      <c r="G8">
        <v>9436879.7579999994</v>
      </c>
      <c r="H8">
        <v>38055612.214699998</v>
      </c>
      <c r="I8">
        <v>36839193.490500003</v>
      </c>
      <c r="J8">
        <v>4617262.6522000004</v>
      </c>
      <c r="K8">
        <v>13217876.6894</v>
      </c>
      <c r="L8">
        <v>17740989.882100001</v>
      </c>
      <c r="M8">
        <v>0</v>
      </c>
      <c r="N8">
        <v>102572502.369</v>
      </c>
      <c r="O8">
        <v>10.145833333333334</v>
      </c>
      <c r="P8">
        <f t="shared" si="1"/>
        <v>1940</v>
      </c>
      <c r="Q8" s="2">
        <f t="shared" si="2"/>
        <v>14651.020833333338</v>
      </c>
      <c r="S8" s="4">
        <f t="shared" si="3"/>
        <v>1945</v>
      </c>
      <c r="T8" s="4">
        <f t="shared" si="4"/>
        <v>36</v>
      </c>
      <c r="U8" s="5">
        <f>SUMIF($P$2:$P$2452,$S8,C$2:C$2452)/ref!$B$4</f>
        <v>780125.88270600012</v>
      </c>
      <c r="V8" s="5">
        <f>SUMIF($P$2:$P$2452,$S8,D$2:D$2452)/ref!$B$4</f>
        <v>3335.0388246956309</v>
      </c>
      <c r="W8" s="5">
        <f>SUMIF($P$2:$P$2452,$S8,E$2:E$2452)/ref!$B$4</f>
        <v>129772.75563791386</v>
      </c>
      <c r="X8" s="5">
        <f>SUMIF($P$2:$P$2452,$S8,F$2:F$2452)/ref!$B$4</f>
        <v>0</v>
      </c>
      <c r="Y8" s="5">
        <f>SUMIF($P$2:$P$2452,$S8,G$2:G$2452)/ref!$B$4</f>
        <v>558910.81507364893</v>
      </c>
      <c r="Z8" s="5">
        <f>SUMIF($P$2:$P$2452,$S8,H$2:H$2452)/ref!$B$4</f>
        <v>448220.8775731796</v>
      </c>
      <c r="AA8" s="5">
        <f>SUMIF($P$2:$P$2452,$S8,I$2:I$2452)/ref!$B$4</f>
        <v>409062.10963987338</v>
      </c>
      <c r="AB8" s="5">
        <f>SUMIF($P$2:$P$2452,$S8,J$2:J$2452)/ref!$B$4</f>
        <v>41717.607967635988</v>
      </c>
      <c r="AC8" s="5">
        <f>SUMIF($P$2:$P$2452,$S8,K$2:K$2452)/ref!$B$4</f>
        <v>111546.09256845964</v>
      </c>
      <c r="AD8" s="5">
        <f>SUMIF($P$2:$P$2452,$S8,L$2:L$2452)/ref!$B$4</f>
        <v>590321.46975556377</v>
      </c>
      <c r="AE8" s="5">
        <f>SUMIF($P$2:$P$2452,$S8,M$2:M$2452)/ref!$B$4</f>
        <v>0</v>
      </c>
      <c r="AF8" s="5">
        <f>SUMIF($P$2:$P$2452,$S8,N$2:N$2452)/ref!$B$4</f>
        <v>767828.57661014993</v>
      </c>
      <c r="AG8" s="4">
        <f t="shared" si="5"/>
        <v>1945</v>
      </c>
      <c r="AH8" s="5">
        <f t="shared" si="6"/>
        <v>371063.77306612674</v>
      </c>
      <c r="AI8" s="5">
        <f t="shared" si="7"/>
        <v>-38382.56914294036</v>
      </c>
      <c r="AJ8" s="5">
        <f t="shared" si="8"/>
        <v>18226.663069454211</v>
      </c>
      <c r="AK8" s="5">
        <f t="shared" si="9"/>
        <v>-590321.46975556377</v>
      </c>
      <c r="AL8" s="5">
        <f t="shared" si="10"/>
        <v>558910.81507364893</v>
      </c>
      <c r="AM8" s="5">
        <f t="shared" si="11"/>
        <v>-319607.69903697033</v>
      </c>
    </row>
    <row r="9" spans="1:39" x14ac:dyDescent="0.3">
      <c r="A9">
        <v>3</v>
      </c>
      <c r="B9">
        <v>2</v>
      </c>
      <c r="C9">
        <v>107352957.42820001</v>
      </c>
      <c r="D9">
        <v>524686.1912</v>
      </c>
      <c r="E9">
        <v>15435409.071599999</v>
      </c>
      <c r="F9">
        <v>0</v>
      </c>
      <c r="G9">
        <v>9436879.7579999994</v>
      </c>
      <c r="H9">
        <v>37968884.987599999</v>
      </c>
      <c r="I9">
        <v>33665549.082800001</v>
      </c>
      <c r="J9">
        <v>4631412.4886999996</v>
      </c>
      <c r="K9">
        <v>13217876.6894</v>
      </c>
      <c r="L9">
        <v>17785266.533</v>
      </c>
      <c r="M9">
        <v>0</v>
      </c>
      <c r="N9">
        <v>101336481.24770001</v>
      </c>
      <c r="O9">
        <v>10.145833333333334</v>
      </c>
      <c r="P9">
        <f t="shared" si="1"/>
        <v>1940</v>
      </c>
      <c r="Q9" s="2">
        <f t="shared" si="2"/>
        <v>14661.166666666672</v>
      </c>
      <c r="S9" s="4">
        <f t="shared" si="3"/>
        <v>1946</v>
      </c>
      <c r="T9" s="4">
        <f t="shared" si="4"/>
        <v>36</v>
      </c>
      <c r="U9" s="5">
        <f>SUMIF($P$2:$P$2452,$S9,C$2:C$2452)/ref!$B$4</f>
        <v>799207.43089500593</v>
      </c>
      <c r="V9" s="5">
        <f>SUMIF($P$2:$P$2452,$S9,D$2:D$2452)/ref!$B$4</f>
        <v>3886.5403906552751</v>
      </c>
      <c r="W9" s="5">
        <f>SUMIF($P$2:$P$2452,$S9,E$2:E$2452)/ref!$B$4</f>
        <v>130432.55543946629</v>
      </c>
      <c r="X9" s="5">
        <f>SUMIF($P$2:$P$2452,$S9,F$2:F$2452)/ref!$B$4</f>
        <v>0</v>
      </c>
      <c r="Y9" s="5">
        <f>SUMIF($P$2:$P$2452,$S9,G$2:G$2452)/ref!$B$4</f>
        <v>335431.73891908955</v>
      </c>
      <c r="Z9" s="5">
        <f>SUMIF($P$2:$P$2452,$S9,H$2:H$2452)/ref!$B$4</f>
        <v>498924.56854156347</v>
      </c>
      <c r="AA9" s="5">
        <f>SUMIF($P$2:$P$2452,$S9,I$2:I$2452)/ref!$B$4</f>
        <v>321510.99235081457</v>
      </c>
      <c r="AB9" s="5">
        <f>SUMIF($P$2:$P$2452,$S9,J$2:J$2452)/ref!$B$4</f>
        <v>38076.576487873099</v>
      </c>
      <c r="AC9" s="5">
        <f>SUMIF($P$2:$P$2452,$S9,K$2:K$2452)/ref!$B$4</f>
        <v>113004.11000090915</v>
      </c>
      <c r="AD9" s="5">
        <f>SUMIF($P$2:$P$2452,$S9,L$2:L$2452)/ref!$B$4</f>
        <v>645794.715144507</v>
      </c>
      <c r="AE9" s="5">
        <f>SUMIF($P$2:$P$2452,$S9,M$2:M$2452)/ref!$B$4</f>
        <v>0</v>
      </c>
      <c r="AF9" s="5">
        <f>SUMIF($P$2:$P$2452,$S9,N$2:N$2452)/ref!$B$4</f>
        <v>650402.98121378559</v>
      </c>
      <c r="AG9" s="4">
        <f t="shared" si="5"/>
        <v>1946</v>
      </c>
      <c r="AH9" s="5">
        <f t="shared" si="6"/>
        <v>477696.43854419136</v>
      </c>
      <c r="AI9" s="5">
        <f t="shared" si="7"/>
        <v>-34190.036097217824</v>
      </c>
      <c r="AJ9" s="5">
        <f t="shared" si="8"/>
        <v>17428.445438557144</v>
      </c>
      <c r="AK9" s="5">
        <f t="shared" si="9"/>
        <v>-645794.715144507</v>
      </c>
      <c r="AL9" s="5">
        <f t="shared" si="10"/>
        <v>335431.73891908955</v>
      </c>
      <c r="AM9" s="5">
        <f t="shared" si="11"/>
        <v>-151478.41267222213</v>
      </c>
    </row>
    <row r="10" spans="1:39" x14ac:dyDescent="0.3">
      <c r="A10">
        <v>3</v>
      </c>
      <c r="B10">
        <v>3</v>
      </c>
      <c r="C10">
        <v>104426512.08679999</v>
      </c>
      <c r="D10">
        <v>523635.95659999998</v>
      </c>
      <c r="E10">
        <v>15435409.071599999</v>
      </c>
      <c r="F10">
        <v>0</v>
      </c>
      <c r="G10">
        <v>9436879.7579999994</v>
      </c>
      <c r="H10">
        <v>37907128.660899997</v>
      </c>
      <c r="I10">
        <v>31243236.5145</v>
      </c>
      <c r="J10">
        <v>4643553.5751</v>
      </c>
      <c r="K10">
        <v>13217876.6894</v>
      </c>
      <c r="L10">
        <v>17828181.9113</v>
      </c>
      <c r="M10">
        <v>0</v>
      </c>
      <c r="N10">
        <v>100668551.2696</v>
      </c>
      <c r="O10">
        <v>10.145833333333334</v>
      </c>
      <c r="P10">
        <f t="shared" si="1"/>
        <v>1940</v>
      </c>
      <c r="Q10" s="2">
        <f t="shared" si="2"/>
        <v>14671.312500000005</v>
      </c>
      <c r="S10" s="4">
        <f t="shared" si="3"/>
        <v>1947</v>
      </c>
      <c r="T10" s="4">
        <f t="shared" si="4"/>
        <v>36</v>
      </c>
      <c r="U10" s="5">
        <f>SUMIF($P$2:$P$2452,$S10,C$2:C$2452)/ref!$B$4</f>
        <v>699696.15292461356</v>
      </c>
      <c r="V10" s="5">
        <f>SUMIF($P$2:$P$2452,$S10,D$2:D$2452)/ref!$B$4</f>
        <v>3688.7865735222504</v>
      </c>
      <c r="W10" s="5">
        <f>SUMIF($P$2:$P$2452,$S10,E$2:E$2452)/ref!$B$4</f>
        <v>135408.32355789491</v>
      </c>
      <c r="X10" s="5">
        <f>SUMIF($P$2:$P$2452,$S10,F$2:F$2452)/ref!$B$4</f>
        <v>0</v>
      </c>
      <c r="Y10" s="5">
        <f>SUMIF($P$2:$P$2452,$S10,G$2:G$2452)/ref!$B$4</f>
        <v>505678.66602943873</v>
      </c>
      <c r="Z10" s="5">
        <f>SUMIF($P$2:$P$2452,$S10,H$2:H$2452)/ref!$B$4</f>
        <v>473878.32195669989</v>
      </c>
      <c r="AA10" s="5">
        <f>SUMIF($P$2:$P$2452,$S10,I$2:I$2452)/ref!$B$4</f>
        <v>425253.71479764226</v>
      </c>
      <c r="AB10" s="5">
        <f>SUMIF($P$2:$P$2452,$S10,J$2:J$2452)/ref!$B$4</f>
        <v>38850.594504336586</v>
      </c>
      <c r="AC10" s="5">
        <f>SUMIF($P$2:$P$2452,$S10,K$2:K$2452)/ref!$B$4</f>
        <v>122291.23259754312</v>
      </c>
      <c r="AD10" s="5">
        <f>SUMIF($P$2:$P$2452,$S10,L$2:L$2452)/ref!$B$4</f>
        <v>555317.75173230434</v>
      </c>
      <c r="AE10" s="5">
        <f>SUMIF($P$2:$P$2452,$S10,M$2:M$2452)/ref!$B$4</f>
        <v>0</v>
      </c>
      <c r="AF10" s="5">
        <f>SUMIF($P$2:$P$2452,$S10,N$2:N$2452)/ref!$B$4</f>
        <v>676366.29373730731</v>
      </c>
      <c r="AG10" s="4">
        <f t="shared" si="5"/>
        <v>1947</v>
      </c>
      <c r="AH10" s="5">
        <f t="shared" si="6"/>
        <v>274442.4381269713</v>
      </c>
      <c r="AI10" s="5">
        <f t="shared" si="7"/>
        <v>-35161.807930814335</v>
      </c>
      <c r="AJ10" s="5">
        <f t="shared" si="8"/>
        <v>13117.090960351794</v>
      </c>
      <c r="AK10" s="5">
        <f t="shared" si="9"/>
        <v>-555317.75173230434</v>
      </c>
      <c r="AL10" s="5">
        <f t="shared" si="10"/>
        <v>505678.66602943873</v>
      </c>
      <c r="AM10" s="5">
        <f t="shared" si="11"/>
        <v>-202487.97178060742</v>
      </c>
    </row>
    <row r="11" spans="1:39" x14ac:dyDescent="0.3">
      <c r="A11">
        <v>4</v>
      </c>
      <c r="B11">
        <v>1</v>
      </c>
      <c r="C11">
        <v>145100649.47170001</v>
      </c>
      <c r="D11">
        <v>529051.23950000003</v>
      </c>
      <c r="E11">
        <v>15435409.071599999</v>
      </c>
      <c r="F11">
        <v>0</v>
      </c>
      <c r="G11">
        <v>6227033.5724999998</v>
      </c>
      <c r="H11">
        <v>36983057.5691</v>
      </c>
      <c r="I11">
        <v>18350463.096999999</v>
      </c>
      <c r="J11">
        <v>4606363.5702999998</v>
      </c>
      <c r="K11">
        <v>13217876.6894</v>
      </c>
      <c r="L11">
        <v>76026344.529300004</v>
      </c>
      <c r="M11">
        <v>0</v>
      </c>
      <c r="N11">
        <v>92737335.789299995</v>
      </c>
      <c r="O11">
        <v>10.145833333333334</v>
      </c>
      <c r="P11">
        <f t="shared" si="1"/>
        <v>1940</v>
      </c>
      <c r="Q11" s="2">
        <f t="shared" si="2"/>
        <v>14681.458333333339</v>
      </c>
      <c r="S11" s="4">
        <f t="shared" si="3"/>
        <v>1948</v>
      </c>
      <c r="T11" s="4">
        <f t="shared" si="4"/>
        <v>36</v>
      </c>
      <c r="U11" s="5">
        <f>SUMIF($P$2:$P$2452,$S11,C$2:C$2452)/ref!$B$4</f>
        <v>746143.9626697338</v>
      </c>
      <c r="V11" s="5">
        <f>SUMIF($P$2:$P$2452,$S11,D$2:D$2452)/ref!$B$4</f>
        <v>3219.6151434975709</v>
      </c>
      <c r="W11" s="5">
        <f>SUMIF($P$2:$P$2452,$S11,E$2:E$2452)/ref!$B$4</f>
        <v>136520.33504381948</v>
      </c>
      <c r="X11" s="5">
        <f>SUMIF($P$2:$P$2452,$S11,F$2:F$2452)/ref!$B$4</f>
        <v>0</v>
      </c>
      <c r="Y11" s="5">
        <f>SUMIF($P$2:$P$2452,$S11,G$2:G$2452)/ref!$B$4</f>
        <v>1472523.007073414</v>
      </c>
      <c r="Z11" s="5">
        <f>SUMIF($P$2:$P$2452,$S11,H$2:H$2452)/ref!$B$4</f>
        <v>524365.81817029673</v>
      </c>
      <c r="AA11" s="5">
        <f>SUMIF($P$2:$P$2452,$S11,I$2:I$2452)/ref!$B$4</f>
        <v>1436833.9256496925</v>
      </c>
      <c r="AB11" s="5">
        <f>SUMIF($P$2:$P$2452,$S11,J$2:J$2452)/ref!$B$4</f>
        <v>42005.341802221519</v>
      </c>
      <c r="AC11" s="5">
        <f>SUMIF($P$2:$P$2452,$S11,K$2:K$2452)/ref!$B$4</f>
        <v>125114.87869356008</v>
      </c>
      <c r="AD11" s="5">
        <f>SUMIF($P$2:$P$2452,$S11,L$2:L$2452)/ref!$B$4</f>
        <v>512270.56251448218</v>
      </c>
      <c r="AE11" s="5">
        <f>SUMIF($P$2:$P$2452,$S11,M$2:M$2452)/ref!$B$4</f>
        <v>0</v>
      </c>
      <c r="AF11" s="5">
        <f>SUMIF($P$2:$P$2452,$S11,N$2:N$2452)/ref!$B$4</f>
        <v>766816.59151989757</v>
      </c>
      <c r="AG11" s="4">
        <f t="shared" si="5"/>
        <v>1948</v>
      </c>
      <c r="AH11" s="5">
        <f t="shared" si="6"/>
        <v>-690689.96297995874</v>
      </c>
      <c r="AI11" s="5">
        <f t="shared" si="7"/>
        <v>-38785.72665872395</v>
      </c>
      <c r="AJ11" s="5">
        <f t="shared" si="8"/>
        <v>11405.456350259396</v>
      </c>
      <c r="AK11" s="5">
        <f t="shared" si="9"/>
        <v>-512270.56251448218</v>
      </c>
      <c r="AL11" s="5">
        <f t="shared" si="10"/>
        <v>1472523.007073414</v>
      </c>
      <c r="AM11" s="5">
        <f t="shared" si="11"/>
        <v>-242450.77334960084</v>
      </c>
    </row>
    <row r="12" spans="1:39" x14ac:dyDescent="0.3">
      <c r="A12">
        <v>4</v>
      </c>
      <c r="B12">
        <v>2</v>
      </c>
      <c r="C12">
        <v>138001438.19119999</v>
      </c>
      <c r="D12">
        <v>533854.72690000001</v>
      </c>
      <c r="E12">
        <v>15435409.071599999</v>
      </c>
      <c r="F12">
        <v>0</v>
      </c>
      <c r="G12">
        <v>6227033.5724999998</v>
      </c>
      <c r="H12">
        <v>38478260.5123</v>
      </c>
      <c r="I12">
        <v>16991276.280999999</v>
      </c>
      <c r="J12">
        <v>4575006.2166999998</v>
      </c>
      <c r="K12">
        <v>13217876.6894</v>
      </c>
      <c r="L12">
        <v>75049209.191499993</v>
      </c>
      <c r="M12">
        <v>0</v>
      </c>
      <c r="N12">
        <v>89158249.988900006</v>
      </c>
      <c r="O12">
        <v>10.145833333333334</v>
      </c>
      <c r="P12">
        <f t="shared" si="1"/>
        <v>1940</v>
      </c>
      <c r="Q12" s="2">
        <f t="shared" si="2"/>
        <v>14691.604166666673</v>
      </c>
      <c r="S12" s="4">
        <f t="shared" si="3"/>
        <v>1949</v>
      </c>
      <c r="T12" s="4">
        <f t="shared" si="4"/>
        <v>36</v>
      </c>
      <c r="U12" s="5">
        <f>SUMIF($P$2:$P$2452,$S12,C$2:C$2452)/ref!$B$4</f>
        <v>757673.20162368892</v>
      </c>
      <c r="V12" s="5">
        <f>SUMIF($P$2:$P$2452,$S12,D$2:D$2452)/ref!$B$4</f>
        <v>3040.2430286563554</v>
      </c>
      <c r="W12" s="5">
        <f>SUMIF($P$2:$P$2452,$S12,E$2:E$2452)/ref!$B$4</f>
        <v>138401.50780762226</v>
      </c>
      <c r="X12" s="5">
        <f>SUMIF($P$2:$P$2452,$S12,F$2:F$2452)/ref!$B$4</f>
        <v>0</v>
      </c>
      <c r="Y12" s="5">
        <f>SUMIF($P$2:$P$2452,$S12,G$2:G$2452)/ref!$B$4</f>
        <v>1058565.4590129263</v>
      </c>
      <c r="Z12" s="5">
        <f>SUMIF($P$2:$P$2452,$S12,H$2:H$2452)/ref!$B$4</f>
        <v>501382.86841786071</v>
      </c>
      <c r="AA12" s="5">
        <f>SUMIF($P$2:$P$2452,$S12,I$2:I$2452)/ref!$B$4</f>
        <v>939498.37692248891</v>
      </c>
      <c r="AB12" s="5">
        <f>SUMIF($P$2:$P$2452,$S12,J$2:J$2452)/ref!$B$4</f>
        <v>43669.174298043981</v>
      </c>
      <c r="AC12" s="5">
        <f>SUMIF($P$2:$P$2452,$S12,K$2:K$2452)/ref!$B$4</f>
        <v>127613.63626316238</v>
      </c>
      <c r="AD12" s="5">
        <f>SUMIF($P$2:$P$2452,$S12,L$2:L$2452)/ref!$B$4</f>
        <v>549607.09724038607</v>
      </c>
      <c r="AE12" s="5">
        <f>SUMIF($P$2:$P$2452,$S12,M$2:M$2452)/ref!$B$4</f>
        <v>0</v>
      </c>
      <c r="AF12" s="5">
        <f>SUMIF($P$2:$P$2452,$S12,N$2:N$2452)/ref!$B$4</f>
        <v>798313.93337619933</v>
      </c>
      <c r="AG12" s="4">
        <f t="shared" si="5"/>
        <v>1949</v>
      </c>
      <c r="AH12" s="5">
        <f t="shared" si="6"/>
        <v>-181825.17529879999</v>
      </c>
      <c r="AI12" s="5">
        <f t="shared" si="7"/>
        <v>-40628.931269387627</v>
      </c>
      <c r="AJ12" s="5">
        <f t="shared" si="8"/>
        <v>10787.871544459878</v>
      </c>
      <c r="AK12" s="5">
        <f t="shared" si="9"/>
        <v>-549607.09724038607</v>
      </c>
      <c r="AL12" s="5">
        <f t="shared" si="10"/>
        <v>1058565.4590129263</v>
      </c>
      <c r="AM12" s="5">
        <f t="shared" si="11"/>
        <v>-296931.06495833863</v>
      </c>
    </row>
    <row r="13" spans="1:39" x14ac:dyDescent="0.3">
      <c r="A13">
        <v>4</v>
      </c>
      <c r="B13">
        <v>3</v>
      </c>
      <c r="C13">
        <v>133157233.8776</v>
      </c>
      <c r="D13">
        <v>538138.04240000003</v>
      </c>
      <c r="E13">
        <v>15435409.071599999</v>
      </c>
      <c r="F13">
        <v>0</v>
      </c>
      <c r="G13">
        <v>6227033.5724999998</v>
      </c>
      <c r="H13">
        <v>39327721.2223</v>
      </c>
      <c r="I13">
        <v>15962676.1085</v>
      </c>
      <c r="J13">
        <v>4547566.0268999999</v>
      </c>
      <c r="K13">
        <v>13217876.6894</v>
      </c>
      <c r="L13">
        <v>74232424.068900004</v>
      </c>
      <c r="M13">
        <v>0</v>
      </c>
      <c r="N13">
        <v>86959314.515499994</v>
      </c>
      <c r="O13">
        <v>10.145833333333334</v>
      </c>
      <c r="P13">
        <f t="shared" si="1"/>
        <v>1940</v>
      </c>
      <c r="Q13" s="2">
        <f t="shared" si="2"/>
        <v>14701.750000000007</v>
      </c>
      <c r="S13" s="4">
        <f t="shared" si="3"/>
        <v>1950</v>
      </c>
      <c r="T13" s="4">
        <f t="shared" si="4"/>
        <v>36</v>
      </c>
      <c r="U13" s="5">
        <f>SUMIF($P$2:$P$2452,$S13,C$2:C$2452)/ref!$B$4</f>
        <v>882170.80913793098</v>
      </c>
      <c r="V13" s="5">
        <f>SUMIF($P$2:$P$2452,$S13,D$2:D$2452)/ref!$B$4</f>
        <v>3347.5241067786778</v>
      </c>
      <c r="W13" s="5">
        <f>SUMIF($P$2:$P$2452,$S13,E$2:E$2452)/ref!$B$4</f>
        <v>141420.95050117714</v>
      </c>
      <c r="X13" s="5">
        <f>SUMIF($P$2:$P$2452,$S13,F$2:F$2452)/ref!$B$4</f>
        <v>0</v>
      </c>
      <c r="Y13" s="5">
        <f>SUMIF($P$2:$P$2452,$S13,G$2:G$2452)/ref!$B$4</f>
        <v>1332475.9488608139</v>
      </c>
      <c r="Z13" s="5">
        <f>SUMIF($P$2:$P$2452,$S13,H$2:H$2452)/ref!$B$4</f>
        <v>522803.94232325314</v>
      </c>
      <c r="AA13" s="5">
        <f>SUMIF($P$2:$P$2452,$S13,I$2:I$2452)/ref!$B$4</f>
        <v>1337885.3715730081</v>
      </c>
      <c r="AB13" s="5">
        <f>SUMIF($P$2:$P$2452,$S13,J$2:J$2452)/ref!$B$4</f>
        <v>41077.142642318409</v>
      </c>
      <c r="AC13" s="5">
        <f>SUMIF($P$2:$P$2452,$S13,K$2:K$2452)/ref!$B$4</f>
        <v>128718.3634669904</v>
      </c>
      <c r="AD13" s="5">
        <f>SUMIF($P$2:$P$2452,$S13,L$2:L$2452)/ref!$B$4</f>
        <v>595593.22060950543</v>
      </c>
      <c r="AE13" s="5">
        <f>SUMIF($P$2:$P$2452,$S13,M$2:M$2452)/ref!$B$4</f>
        <v>0</v>
      </c>
      <c r="AF13" s="5">
        <f>SUMIF($P$2:$P$2452,$S13,N$2:N$2452)/ref!$B$4</f>
        <v>779925.55232800927</v>
      </c>
      <c r="AG13" s="4">
        <f t="shared" si="5"/>
        <v>1950</v>
      </c>
      <c r="AH13" s="5">
        <f t="shared" si="6"/>
        <v>-455714.56243507715</v>
      </c>
      <c r="AI13" s="5">
        <f t="shared" si="7"/>
        <v>-37729.618535539732</v>
      </c>
      <c r="AJ13" s="5">
        <f t="shared" si="8"/>
        <v>12702.587034186741</v>
      </c>
      <c r="AK13" s="5">
        <f t="shared" si="9"/>
        <v>-595593.22060950543</v>
      </c>
      <c r="AL13" s="5">
        <f t="shared" si="10"/>
        <v>1332475.9488608139</v>
      </c>
      <c r="AM13" s="5">
        <f t="shared" si="11"/>
        <v>-257121.61000475613</v>
      </c>
    </row>
    <row r="14" spans="1:39" x14ac:dyDescent="0.3">
      <c r="A14">
        <v>5</v>
      </c>
      <c r="B14">
        <v>1</v>
      </c>
      <c r="C14">
        <v>46495060.802500002</v>
      </c>
      <c r="D14">
        <v>525493.86670000001</v>
      </c>
      <c r="E14">
        <v>15435409.071599999</v>
      </c>
      <c r="F14">
        <v>0</v>
      </c>
      <c r="G14">
        <v>131371981.30670001</v>
      </c>
      <c r="H14">
        <v>60488784.506499998</v>
      </c>
      <c r="I14">
        <v>106602062.31640001</v>
      </c>
      <c r="J14">
        <v>4604798.9471000005</v>
      </c>
      <c r="K14">
        <v>13217876.6894</v>
      </c>
      <c r="L14">
        <v>39291515.577200003</v>
      </c>
      <c r="M14">
        <v>0</v>
      </c>
      <c r="N14">
        <v>90492954.005999997</v>
      </c>
      <c r="O14">
        <v>10.145833333333334</v>
      </c>
      <c r="P14">
        <f t="shared" si="1"/>
        <v>1940</v>
      </c>
      <c r="Q14" s="2">
        <f t="shared" si="2"/>
        <v>14711.895833333341</v>
      </c>
      <c r="S14" s="4">
        <f t="shared" si="3"/>
        <v>1951</v>
      </c>
      <c r="T14" s="4">
        <f t="shared" si="4"/>
        <v>36</v>
      </c>
      <c r="U14" s="5">
        <f>SUMIF($P$2:$P$2452,$S14,C$2:C$2452)/ref!$B$4</f>
        <v>760456.10065079015</v>
      </c>
      <c r="V14" s="5">
        <f>SUMIF($P$2:$P$2452,$S14,D$2:D$2452)/ref!$B$4</f>
        <v>2736.45534115803</v>
      </c>
      <c r="W14" s="5">
        <f>SUMIF($P$2:$P$2452,$S14,E$2:E$2452)/ref!$B$4</f>
        <v>142366.81002622875</v>
      </c>
      <c r="X14" s="5">
        <f>SUMIF($P$2:$P$2452,$S14,F$2:F$2452)/ref!$B$4</f>
        <v>0</v>
      </c>
      <c r="Y14" s="5">
        <f>SUMIF($P$2:$P$2452,$S14,G$2:G$2452)/ref!$B$4</f>
        <v>1838040.2453625349</v>
      </c>
      <c r="Z14" s="5">
        <f>SUMIF($P$2:$P$2452,$S14,H$2:H$2452)/ref!$B$4</f>
        <v>545663.78682827682</v>
      </c>
      <c r="AA14" s="5">
        <f>SUMIF($P$2:$P$2452,$S14,I$2:I$2452)/ref!$B$4</f>
        <v>1719835.0009862832</v>
      </c>
      <c r="AB14" s="5">
        <f>SUMIF($P$2:$P$2452,$S14,J$2:J$2452)/ref!$B$4</f>
        <v>46017.812713929692</v>
      </c>
      <c r="AC14" s="5">
        <f>SUMIF($P$2:$P$2452,$S14,K$2:K$2452)/ref!$B$4</f>
        <v>130348.37885873455</v>
      </c>
      <c r="AD14" s="5">
        <f>SUMIF($P$2:$P$2452,$S14,L$2:L$2452)/ref!$B$4</f>
        <v>423128.8879863632</v>
      </c>
      <c r="AE14" s="5">
        <f>SUMIF($P$2:$P$2452,$S14,M$2:M$2452)/ref!$B$4</f>
        <v>0</v>
      </c>
      <c r="AF14" s="5">
        <f>SUMIF($P$2:$P$2452,$S14,N$2:N$2452)/ref!$B$4</f>
        <v>969949.48762340157</v>
      </c>
      <c r="AG14" s="4">
        <f t="shared" si="5"/>
        <v>1951</v>
      </c>
      <c r="AH14" s="5">
        <f t="shared" si="6"/>
        <v>-959378.90033549303</v>
      </c>
      <c r="AI14" s="5">
        <f t="shared" si="7"/>
        <v>-43281.357372771665</v>
      </c>
      <c r="AJ14" s="5">
        <f t="shared" si="8"/>
        <v>12018.4311674942</v>
      </c>
      <c r="AK14" s="5">
        <f t="shared" si="9"/>
        <v>-423128.8879863632</v>
      </c>
      <c r="AL14" s="5">
        <f t="shared" si="10"/>
        <v>1838040.2453625349</v>
      </c>
      <c r="AM14" s="5">
        <f t="shared" si="11"/>
        <v>-424285.70079512475</v>
      </c>
    </row>
    <row r="15" spans="1:39" x14ac:dyDescent="0.3">
      <c r="A15">
        <v>5</v>
      </c>
      <c r="B15">
        <v>2</v>
      </c>
      <c r="C15">
        <v>43129885.943099998</v>
      </c>
      <c r="D15">
        <v>514098.07770000002</v>
      </c>
      <c r="E15">
        <v>15435409.071599999</v>
      </c>
      <c r="F15">
        <v>0</v>
      </c>
      <c r="G15">
        <v>131371981.30670001</v>
      </c>
      <c r="H15">
        <v>58791528.071599998</v>
      </c>
      <c r="I15">
        <v>99702087.565400004</v>
      </c>
      <c r="J15">
        <v>4653476.5272000004</v>
      </c>
      <c r="K15">
        <v>13217876.6894</v>
      </c>
      <c r="L15">
        <v>39313893.094700001</v>
      </c>
      <c r="M15">
        <v>0</v>
      </c>
      <c r="N15">
        <v>92078816.136999995</v>
      </c>
      <c r="O15">
        <v>10.145833333333334</v>
      </c>
      <c r="P15">
        <f t="shared" si="1"/>
        <v>1940</v>
      </c>
      <c r="Q15" s="2">
        <f t="shared" si="2"/>
        <v>14722.041666666675</v>
      </c>
      <c r="S15" s="4">
        <f t="shared" si="3"/>
        <v>1952</v>
      </c>
      <c r="T15" s="4">
        <f t="shared" si="4"/>
        <v>36</v>
      </c>
      <c r="U15" s="5">
        <f>SUMIF($P$2:$P$2452,$S15,C$2:C$2452)/ref!$B$4</f>
        <v>1121979.3783171007</v>
      </c>
      <c r="V15" s="5">
        <f>SUMIF($P$2:$P$2452,$S15,D$2:D$2452)/ref!$B$4</f>
        <v>3413.83167076059</v>
      </c>
      <c r="W15" s="5">
        <f>SUMIF($P$2:$P$2452,$S15,E$2:E$2452)/ref!$B$4</f>
        <v>154219.10776618507</v>
      </c>
      <c r="X15" s="5">
        <f>SUMIF($P$2:$P$2452,$S15,F$2:F$2452)/ref!$B$4</f>
        <v>0</v>
      </c>
      <c r="Y15" s="5">
        <f>SUMIF($P$2:$P$2452,$S15,G$2:G$2452)/ref!$B$4</f>
        <v>226498.52557713576</v>
      </c>
      <c r="Z15" s="5">
        <f>SUMIF($P$2:$P$2452,$S15,H$2:H$2452)/ref!$B$4</f>
        <v>424398.7875612831</v>
      </c>
      <c r="AA15" s="5">
        <f>SUMIF($P$2:$P$2452,$S15,I$2:I$2452)/ref!$B$4</f>
        <v>225197.05671214766</v>
      </c>
      <c r="AB15" s="5">
        <f>SUMIF($P$2:$P$2452,$S15,J$2:J$2452)/ref!$B$4</f>
        <v>42107.840258950637</v>
      </c>
      <c r="AC15" s="5">
        <f>SUMIF($P$2:$P$2452,$S15,K$2:K$2452)/ref!$B$4</f>
        <v>158253.02142279843</v>
      </c>
      <c r="AD15" s="5">
        <f>SUMIF($P$2:$P$2452,$S15,L$2:L$2452)/ref!$B$4</f>
        <v>768177.50012919237</v>
      </c>
      <c r="AE15" s="5">
        <f>SUMIF($P$2:$P$2452,$S15,M$2:M$2452)/ref!$B$4</f>
        <v>0</v>
      </c>
      <c r="AF15" s="5">
        <f>SUMIF($P$2:$P$2452,$S15,N$2:N$2452)/ref!$B$4</f>
        <v>737461.36103714537</v>
      </c>
      <c r="AG15" s="4">
        <f t="shared" si="5"/>
        <v>1952</v>
      </c>
      <c r="AH15" s="5">
        <f t="shared" si="6"/>
        <v>896782.32160495303</v>
      </c>
      <c r="AI15" s="5">
        <f t="shared" si="7"/>
        <v>-38694.008588190045</v>
      </c>
      <c r="AJ15" s="5">
        <f t="shared" si="8"/>
        <v>-4033.9136566133529</v>
      </c>
      <c r="AK15" s="5">
        <f t="shared" si="9"/>
        <v>-768177.50012919237</v>
      </c>
      <c r="AL15" s="5">
        <f t="shared" si="10"/>
        <v>226498.52557713576</v>
      </c>
      <c r="AM15" s="5">
        <f t="shared" si="11"/>
        <v>-313062.57347586227</v>
      </c>
    </row>
    <row r="16" spans="1:39" x14ac:dyDescent="0.3">
      <c r="A16">
        <v>5</v>
      </c>
      <c r="B16">
        <v>3</v>
      </c>
      <c r="C16">
        <v>41045138.6219</v>
      </c>
      <c r="D16">
        <v>503779.41850000003</v>
      </c>
      <c r="E16">
        <v>15435409.071599999</v>
      </c>
      <c r="F16">
        <v>0</v>
      </c>
      <c r="G16">
        <v>131371981.30670001</v>
      </c>
      <c r="H16">
        <v>57725218.430500001</v>
      </c>
      <c r="I16">
        <v>95598767.199599996</v>
      </c>
      <c r="J16">
        <v>4696216.5051999995</v>
      </c>
      <c r="K16">
        <v>13217876.6894</v>
      </c>
      <c r="L16">
        <v>39353217.723300003</v>
      </c>
      <c r="M16">
        <v>0</v>
      </c>
      <c r="N16">
        <v>93116078.819000006</v>
      </c>
      <c r="O16">
        <v>10.145833333333334</v>
      </c>
      <c r="P16">
        <f t="shared" si="1"/>
        <v>1940</v>
      </c>
      <c r="Q16" s="2">
        <f t="shared" si="2"/>
        <v>14732.187500000009</v>
      </c>
      <c r="S16" s="4">
        <f t="shared" si="3"/>
        <v>1953</v>
      </c>
      <c r="T16" s="4">
        <f t="shared" si="4"/>
        <v>36</v>
      </c>
      <c r="U16" s="5">
        <f>SUMIF($P$2:$P$2452,$S16,C$2:C$2452)/ref!$B$4</f>
        <v>836527.91496665974</v>
      </c>
      <c r="V16" s="5">
        <f>SUMIF($P$2:$P$2452,$S16,D$2:D$2452)/ref!$B$4</f>
        <v>3963.7017442130118</v>
      </c>
      <c r="W16" s="5">
        <f>SUMIF($P$2:$P$2452,$S16,E$2:E$2452)/ref!$B$4</f>
        <v>164442.80109096697</v>
      </c>
      <c r="X16" s="5">
        <f>SUMIF($P$2:$P$2452,$S16,F$2:F$2452)/ref!$B$4</f>
        <v>0</v>
      </c>
      <c r="Y16" s="5">
        <f>SUMIF($P$2:$P$2452,$S16,G$2:G$2452)/ref!$B$4</f>
        <v>198340.23989682342</v>
      </c>
      <c r="Z16" s="5">
        <f>SUMIF($P$2:$P$2452,$S16,H$2:H$2452)/ref!$B$4</f>
        <v>476522.41155042127</v>
      </c>
      <c r="AA16" s="5">
        <f>SUMIF($P$2:$P$2452,$S16,I$2:I$2452)/ref!$B$4</f>
        <v>177654.41025364777</v>
      </c>
      <c r="AB16" s="5">
        <f>SUMIF($P$2:$P$2452,$S16,J$2:J$2452)/ref!$B$4</f>
        <v>37760.458957605842</v>
      </c>
      <c r="AC16" s="5">
        <f>SUMIF($P$2:$P$2452,$S16,K$2:K$2452)/ref!$B$4</f>
        <v>178181.39383858992</v>
      </c>
      <c r="AD16" s="5">
        <f>SUMIF($P$2:$P$2452,$S16,L$2:L$2452)/ref!$B$4</f>
        <v>649566.15038647782</v>
      </c>
      <c r="AE16" s="5">
        <f>SUMIF($P$2:$P$2452,$S16,M$2:M$2452)/ref!$B$4</f>
        <v>0</v>
      </c>
      <c r="AF16" s="5">
        <f>SUMIF($P$2:$P$2452,$S16,N$2:N$2452)/ref!$B$4</f>
        <v>636334.88330167963</v>
      </c>
      <c r="AG16" s="4">
        <f t="shared" si="5"/>
        <v>1953</v>
      </c>
      <c r="AH16" s="5">
        <f t="shared" si="6"/>
        <v>658873.50471301191</v>
      </c>
      <c r="AI16" s="5">
        <f t="shared" si="7"/>
        <v>-33796.757213392833</v>
      </c>
      <c r="AJ16" s="5">
        <f t="shared" si="8"/>
        <v>-13738.592747622955</v>
      </c>
      <c r="AK16" s="5">
        <f t="shared" si="9"/>
        <v>-649566.15038647782</v>
      </c>
      <c r="AL16" s="5">
        <f t="shared" si="10"/>
        <v>198340.23989682342</v>
      </c>
      <c r="AM16" s="5">
        <f t="shared" si="11"/>
        <v>-159812.47175125836</v>
      </c>
    </row>
    <row r="17" spans="1:39" x14ac:dyDescent="0.3">
      <c r="A17">
        <v>6</v>
      </c>
      <c r="B17">
        <v>1</v>
      </c>
      <c r="C17">
        <v>33220432.9767</v>
      </c>
      <c r="D17">
        <v>499850.48690000002</v>
      </c>
      <c r="E17">
        <v>15435409.071599999</v>
      </c>
      <c r="F17">
        <v>0</v>
      </c>
      <c r="G17">
        <v>201374497.3075</v>
      </c>
      <c r="H17">
        <v>74418363.6127</v>
      </c>
      <c r="I17">
        <v>144873263.75369999</v>
      </c>
      <c r="J17">
        <v>4686894.4555000002</v>
      </c>
      <c r="K17">
        <v>13217876.6894</v>
      </c>
      <c r="L17">
        <v>67586126.344400004</v>
      </c>
      <c r="M17">
        <v>0</v>
      </c>
      <c r="N17">
        <v>94598200.328700006</v>
      </c>
      <c r="O17">
        <v>10.145833333333334</v>
      </c>
      <c r="P17">
        <f t="shared" si="1"/>
        <v>1940</v>
      </c>
      <c r="Q17" s="2">
        <f t="shared" si="2"/>
        <v>14742.333333333343</v>
      </c>
      <c r="S17" s="4">
        <f t="shared" si="3"/>
        <v>1954</v>
      </c>
      <c r="T17" s="4">
        <f t="shared" si="4"/>
        <v>36</v>
      </c>
      <c r="U17" s="5">
        <f>SUMIF($P$2:$P$2452,$S17,C$2:C$2452)/ref!$B$4</f>
        <v>877124.28644970641</v>
      </c>
      <c r="V17" s="5">
        <f>SUMIF($P$2:$P$2452,$S17,D$2:D$2452)/ref!$B$4</f>
        <v>4344.2741702121602</v>
      </c>
      <c r="W17" s="5">
        <f>SUMIF($P$2:$P$2452,$S17,E$2:E$2452)/ref!$B$4</f>
        <v>186963.85657564332</v>
      </c>
      <c r="X17" s="5">
        <f>SUMIF($P$2:$P$2452,$S17,F$2:F$2452)/ref!$B$4</f>
        <v>0</v>
      </c>
      <c r="Y17" s="5">
        <f>SUMIF($P$2:$P$2452,$S17,G$2:G$2452)/ref!$B$4</f>
        <v>227488.91094340573</v>
      </c>
      <c r="Z17" s="5">
        <f>SUMIF($P$2:$P$2452,$S17,H$2:H$2452)/ref!$B$4</f>
        <v>460745.24688087672</v>
      </c>
      <c r="AA17" s="5">
        <f>SUMIF($P$2:$P$2452,$S17,I$2:I$2452)/ref!$B$4</f>
        <v>218360.65825534894</v>
      </c>
      <c r="AB17" s="5">
        <f>SUMIF($P$2:$P$2452,$S17,J$2:J$2452)/ref!$B$4</f>
        <v>35748.094898269781</v>
      </c>
      <c r="AC17" s="5">
        <f>SUMIF($P$2:$P$2452,$S17,K$2:K$2452)/ref!$B$4</f>
        <v>222184.10664591027</v>
      </c>
      <c r="AD17" s="5">
        <f>SUMIF($P$2:$P$2452,$S17,L$2:L$2452)/ref!$B$4</f>
        <v>684298.86734493379</v>
      </c>
      <c r="AE17" s="5">
        <f>SUMIF($P$2:$P$2452,$S17,M$2:M$2452)/ref!$B$4</f>
        <v>0</v>
      </c>
      <c r="AF17" s="5">
        <f>SUMIF($P$2:$P$2452,$S17,N$2:N$2452)/ref!$B$4</f>
        <v>597226.1615560411</v>
      </c>
      <c r="AG17" s="4">
        <f t="shared" si="5"/>
        <v>1954</v>
      </c>
      <c r="AH17" s="5">
        <f t="shared" si="6"/>
        <v>658763.6281943575</v>
      </c>
      <c r="AI17" s="5">
        <f t="shared" si="7"/>
        <v>-31403.820728057621</v>
      </c>
      <c r="AJ17" s="5">
        <f t="shared" si="8"/>
        <v>-35220.250070266949</v>
      </c>
      <c r="AK17" s="5">
        <f t="shared" si="9"/>
        <v>-684298.86734493379</v>
      </c>
      <c r="AL17" s="5">
        <f t="shared" si="10"/>
        <v>227488.91094340573</v>
      </c>
      <c r="AM17" s="5">
        <f t="shared" si="11"/>
        <v>-136480.91467516439</v>
      </c>
    </row>
    <row r="18" spans="1:39" x14ac:dyDescent="0.3">
      <c r="A18">
        <v>6</v>
      </c>
      <c r="B18">
        <v>2</v>
      </c>
      <c r="C18">
        <v>28344144.9835</v>
      </c>
      <c r="D18">
        <v>496215.141</v>
      </c>
      <c r="E18">
        <v>15435409.071599999</v>
      </c>
      <c r="F18">
        <v>0</v>
      </c>
      <c r="G18">
        <v>201374497.3075</v>
      </c>
      <c r="H18">
        <v>73939033.989800006</v>
      </c>
      <c r="I18">
        <v>139954936.84909999</v>
      </c>
      <c r="J18">
        <v>4680371.3885000004</v>
      </c>
      <c r="K18">
        <v>13217876.6894</v>
      </c>
      <c r="L18">
        <v>67642939.385700002</v>
      </c>
      <c r="M18">
        <v>0</v>
      </c>
      <c r="N18">
        <v>94074424.784600005</v>
      </c>
      <c r="O18">
        <v>10.145833333333334</v>
      </c>
      <c r="P18">
        <f t="shared" si="1"/>
        <v>1940</v>
      </c>
      <c r="Q18" s="2">
        <f t="shared" si="2"/>
        <v>14752.479166666677</v>
      </c>
      <c r="S18" s="4">
        <f t="shared" si="3"/>
        <v>1955</v>
      </c>
      <c r="T18" s="4">
        <f t="shared" si="4"/>
        <v>36</v>
      </c>
      <c r="U18" s="5">
        <f>SUMIF($P$2:$P$2452,$S18,C$2:C$2452)/ref!$B$4</f>
        <v>772720.83114199969</v>
      </c>
      <c r="V18" s="5">
        <f>SUMIF($P$2:$P$2452,$S18,D$2:D$2452)/ref!$B$4</f>
        <v>4346.2166475108561</v>
      </c>
      <c r="W18" s="5">
        <f>SUMIF($P$2:$P$2452,$S18,E$2:E$2452)/ref!$B$4</f>
        <v>204201.46358730822</v>
      </c>
      <c r="X18" s="5">
        <f>SUMIF($P$2:$P$2452,$S18,F$2:F$2452)/ref!$B$4</f>
        <v>0</v>
      </c>
      <c r="Y18" s="5">
        <f>SUMIF($P$2:$P$2452,$S18,G$2:G$2452)/ref!$B$4</f>
        <v>619955.84331988206</v>
      </c>
      <c r="Z18" s="5">
        <f>SUMIF($P$2:$P$2452,$S18,H$2:H$2452)/ref!$B$4</f>
        <v>501214.58176103019</v>
      </c>
      <c r="AA18" s="5">
        <f>SUMIF($P$2:$P$2452,$S18,I$2:I$2452)/ref!$B$4</f>
        <v>614114.01286279445</v>
      </c>
      <c r="AB18" s="5">
        <f>SUMIF($P$2:$P$2452,$S18,J$2:J$2452)/ref!$B$4</f>
        <v>35959.25776328957</v>
      </c>
      <c r="AC18" s="5">
        <f>SUMIF($P$2:$P$2452,$S18,K$2:K$2452)/ref!$B$4</f>
        <v>281129.26845620049</v>
      </c>
      <c r="AD18" s="5">
        <f>SUMIF($P$2:$P$2452,$S18,L$2:L$2452)/ref!$B$4</f>
        <v>553465.61656754371</v>
      </c>
      <c r="AE18" s="5">
        <f>SUMIF($P$2:$P$2452,$S18,M$2:M$2452)/ref!$B$4</f>
        <v>0</v>
      </c>
      <c r="AF18" s="5">
        <f>SUMIF($P$2:$P$2452,$S18,N$2:N$2452)/ref!$B$4</f>
        <v>618076.29987081932</v>
      </c>
      <c r="AG18" s="4">
        <f t="shared" si="5"/>
        <v>1955</v>
      </c>
      <c r="AH18" s="5">
        <f t="shared" si="6"/>
        <v>158606.81827920524</v>
      </c>
      <c r="AI18" s="5">
        <f t="shared" si="7"/>
        <v>-31613.041115778713</v>
      </c>
      <c r="AJ18" s="5">
        <f t="shared" si="8"/>
        <v>-76927.804868892272</v>
      </c>
      <c r="AK18" s="5">
        <f t="shared" si="9"/>
        <v>-553465.61656754371</v>
      </c>
      <c r="AL18" s="5">
        <f t="shared" si="10"/>
        <v>619955.84331988206</v>
      </c>
      <c r="AM18" s="5">
        <f t="shared" si="11"/>
        <v>-116861.71810978913</v>
      </c>
    </row>
    <row r="19" spans="1:39" x14ac:dyDescent="0.3">
      <c r="A19">
        <v>6</v>
      </c>
      <c r="B19">
        <v>3</v>
      </c>
      <c r="C19">
        <v>25402600.639400002</v>
      </c>
      <c r="D19">
        <v>492832.92910000001</v>
      </c>
      <c r="E19">
        <v>15435409.071599999</v>
      </c>
      <c r="F19">
        <v>0</v>
      </c>
      <c r="G19">
        <v>201374497.3075</v>
      </c>
      <c r="H19">
        <v>73413650.1074</v>
      </c>
      <c r="I19">
        <v>136452920.56580001</v>
      </c>
      <c r="J19">
        <v>4675505.3353000004</v>
      </c>
      <c r="K19">
        <v>13217876.6894</v>
      </c>
      <c r="L19">
        <v>67705119.5678</v>
      </c>
      <c r="M19">
        <v>0</v>
      </c>
      <c r="N19">
        <v>94013258.713499993</v>
      </c>
      <c r="O19">
        <v>10.145833333333334</v>
      </c>
      <c r="P19">
        <f t="shared" si="1"/>
        <v>1940</v>
      </c>
      <c r="Q19" s="2">
        <f t="shared" si="2"/>
        <v>14762.625000000011</v>
      </c>
      <c r="S19" s="4">
        <f t="shared" si="3"/>
        <v>1956</v>
      </c>
      <c r="T19" s="4">
        <f t="shared" si="4"/>
        <v>36</v>
      </c>
      <c r="U19" s="5">
        <f>SUMIF($P$2:$P$2452,$S19,C$2:C$2452)/ref!$B$4</f>
        <v>1061739.6472196328</v>
      </c>
      <c r="V19" s="5">
        <f>SUMIF($P$2:$P$2452,$S19,D$2:D$2452)/ref!$B$4</f>
        <v>4847.3553226370259</v>
      </c>
      <c r="W19" s="5">
        <f>SUMIF($P$2:$P$2452,$S19,E$2:E$2452)/ref!$B$4</f>
        <v>330501.85039112769</v>
      </c>
      <c r="X19" s="5">
        <f>SUMIF($P$2:$P$2452,$S19,F$2:F$2452)/ref!$B$4</f>
        <v>0</v>
      </c>
      <c r="Y19" s="5">
        <f>SUMIF($P$2:$P$2452,$S19,G$2:G$2452)/ref!$B$4</f>
        <v>138873.50691137335</v>
      </c>
      <c r="Z19" s="5">
        <f>SUMIF($P$2:$P$2452,$S19,H$2:H$2452)/ref!$B$4</f>
        <v>420863.03216392605</v>
      </c>
      <c r="AA19" s="5">
        <f>SUMIF($P$2:$P$2452,$S19,I$2:I$2452)/ref!$B$4</f>
        <v>228507.13669363016</v>
      </c>
      <c r="AB19" s="5">
        <f>SUMIF($P$2:$P$2452,$S19,J$2:J$2452)/ref!$B$4</f>
        <v>33846.047654589071</v>
      </c>
      <c r="AC19" s="5">
        <f>SUMIF($P$2:$P$2452,$S19,K$2:K$2452)/ref!$B$4</f>
        <v>505992.74916509347</v>
      </c>
      <c r="AD19" s="5">
        <f>SUMIF($P$2:$P$2452,$S19,L$2:L$2452)/ref!$B$4</f>
        <v>658570.41004301817</v>
      </c>
      <c r="AE19" s="5">
        <f>SUMIF($P$2:$P$2452,$S19,M$2:M$2452)/ref!$B$4</f>
        <v>0</v>
      </c>
      <c r="AF19" s="5">
        <f>SUMIF($P$2:$P$2452,$S19,N$2:N$2452)/ref!$B$4</f>
        <v>529565.36539659568</v>
      </c>
      <c r="AG19" s="4">
        <f t="shared" si="5"/>
        <v>1956</v>
      </c>
      <c r="AH19" s="5">
        <f t="shared" si="6"/>
        <v>833232.51052600262</v>
      </c>
      <c r="AI19" s="5">
        <f t="shared" si="7"/>
        <v>-28998.692331952043</v>
      </c>
      <c r="AJ19" s="5">
        <f t="shared" si="8"/>
        <v>-175490.89877396578</v>
      </c>
      <c r="AK19" s="5">
        <f t="shared" si="9"/>
        <v>-658570.41004301817</v>
      </c>
      <c r="AL19" s="5">
        <f t="shared" si="10"/>
        <v>138873.50691137335</v>
      </c>
      <c r="AM19" s="5">
        <f t="shared" si="11"/>
        <v>-108702.33323266963</v>
      </c>
    </row>
    <row r="20" spans="1:39" x14ac:dyDescent="0.3">
      <c r="A20">
        <v>7</v>
      </c>
      <c r="B20">
        <v>1</v>
      </c>
      <c r="C20">
        <v>169927077.604</v>
      </c>
      <c r="D20">
        <v>509244.64319999999</v>
      </c>
      <c r="E20">
        <v>15435409.071599999</v>
      </c>
      <c r="F20">
        <v>0</v>
      </c>
      <c r="G20">
        <v>34728921.604099996</v>
      </c>
      <c r="H20">
        <v>65306174.582500003</v>
      </c>
      <c r="I20">
        <v>20967255.715</v>
      </c>
      <c r="J20">
        <v>4574424.0162000004</v>
      </c>
      <c r="K20">
        <v>13217876.6894</v>
      </c>
      <c r="L20">
        <v>165240370.64199999</v>
      </c>
      <c r="M20">
        <v>0</v>
      </c>
      <c r="N20">
        <v>82268516.049199998</v>
      </c>
      <c r="O20">
        <v>10.145833333333334</v>
      </c>
      <c r="P20">
        <f t="shared" si="1"/>
        <v>1940</v>
      </c>
      <c r="Q20" s="2">
        <f t="shared" si="2"/>
        <v>14772.770833333345</v>
      </c>
      <c r="S20" s="4">
        <f t="shared" si="3"/>
        <v>1957</v>
      </c>
      <c r="T20" s="4">
        <f t="shared" si="4"/>
        <v>36</v>
      </c>
      <c r="U20" s="5">
        <f>SUMIF($P$2:$P$2452,$S20,C$2:C$2452)/ref!$B$4</f>
        <v>742512.82392107428</v>
      </c>
      <c r="V20" s="5">
        <f>SUMIF($P$2:$P$2452,$S20,D$2:D$2452)/ref!$B$4</f>
        <v>3432.5431240486296</v>
      </c>
      <c r="W20" s="5">
        <f>SUMIF($P$2:$P$2452,$S20,E$2:E$2452)/ref!$B$4</f>
        <v>248880.42665873273</v>
      </c>
      <c r="X20" s="5">
        <f>SUMIF($P$2:$P$2452,$S20,F$2:F$2452)/ref!$B$4</f>
        <v>0</v>
      </c>
      <c r="Y20" s="5">
        <f>SUMIF($P$2:$P$2452,$S20,G$2:G$2452)/ref!$B$4</f>
        <v>1813458.6498681901</v>
      </c>
      <c r="Z20" s="5">
        <f>SUMIF($P$2:$P$2452,$S20,H$2:H$2452)/ref!$B$4</f>
        <v>608140.00234817201</v>
      </c>
      <c r="AA20" s="5">
        <f>SUMIF($P$2:$P$2452,$S20,I$2:I$2452)/ref!$B$4</f>
        <v>1893478.5335868469</v>
      </c>
      <c r="AB20" s="5">
        <f>SUMIF($P$2:$P$2452,$S20,J$2:J$2452)/ref!$B$4</f>
        <v>40363.258670801923</v>
      </c>
      <c r="AC20" s="5">
        <f>SUMIF($P$2:$P$2452,$S20,K$2:K$2452)/ref!$B$4</f>
        <v>356352.17090612592</v>
      </c>
      <c r="AD20" s="5">
        <f>SUMIF($P$2:$P$2452,$S20,L$2:L$2452)/ref!$B$4</f>
        <v>372560.04705573875</v>
      </c>
      <c r="AE20" s="5">
        <f>SUMIF($P$2:$P$2452,$S20,M$2:M$2452)/ref!$B$4</f>
        <v>0</v>
      </c>
      <c r="AF20" s="5">
        <f>SUMIF($P$2:$P$2452,$S20,N$2:N$2452)/ref!$B$4</f>
        <v>751524.96260801808</v>
      </c>
      <c r="AG20" s="4">
        <f t="shared" si="5"/>
        <v>1957</v>
      </c>
      <c r="AH20" s="5">
        <f t="shared" si="6"/>
        <v>-1150965.7096657725</v>
      </c>
      <c r="AI20" s="5">
        <f t="shared" si="7"/>
        <v>-36930.715546753294</v>
      </c>
      <c r="AJ20" s="5">
        <f t="shared" si="8"/>
        <v>-107471.74424739319</v>
      </c>
      <c r="AK20" s="5">
        <f t="shared" si="9"/>
        <v>-372560.04705573875</v>
      </c>
      <c r="AL20" s="5">
        <f t="shared" si="10"/>
        <v>1813458.6498681901</v>
      </c>
      <c r="AM20" s="5">
        <f t="shared" si="11"/>
        <v>-143384.96025984606</v>
      </c>
    </row>
    <row r="21" spans="1:39" x14ac:dyDescent="0.3">
      <c r="A21">
        <v>7</v>
      </c>
      <c r="B21">
        <v>2</v>
      </c>
      <c r="C21">
        <v>152480928.91569999</v>
      </c>
      <c r="D21">
        <v>522642.78419999999</v>
      </c>
      <c r="E21">
        <v>15435409.071599999</v>
      </c>
      <c r="F21">
        <v>0</v>
      </c>
      <c r="G21">
        <v>34728921.604099996</v>
      </c>
      <c r="H21">
        <v>69999600.367899999</v>
      </c>
      <c r="I21">
        <v>18870720.398400001</v>
      </c>
      <c r="J21">
        <v>4491423.1308000004</v>
      </c>
      <c r="K21">
        <v>13217876.6894</v>
      </c>
      <c r="L21">
        <v>159614962.25830001</v>
      </c>
      <c r="M21">
        <v>0</v>
      </c>
      <c r="N21">
        <v>77177198.224299997</v>
      </c>
      <c r="O21">
        <v>10.145833333333334</v>
      </c>
      <c r="P21">
        <f t="shared" si="1"/>
        <v>1940</v>
      </c>
      <c r="Q21" s="2">
        <f t="shared" si="2"/>
        <v>14782.916666666679</v>
      </c>
      <c r="S21" s="4">
        <f t="shared" si="3"/>
        <v>1958</v>
      </c>
      <c r="T21" s="4">
        <f t="shared" si="4"/>
        <v>36</v>
      </c>
      <c r="U21" s="5">
        <f>SUMIF($P$2:$P$2452,$S21,C$2:C$2452)/ref!$B$4</f>
        <v>813961.98301669641</v>
      </c>
      <c r="V21" s="5">
        <f>SUMIF($P$2:$P$2452,$S21,D$2:D$2452)/ref!$B$4</f>
        <v>3122.5092429065767</v>
      </c>
      <c r="W21" s="5">
        <f>SUMIF($P$2:$P$2452,$S21,E$2:E$2452)/ref!$B$4</f>
        <v>269150.21618361218</v>
      </c>
      <c r="X21" s="5">
        <f>SUMIF($P$2:$P$2452,$S21,F$2:F$2452)/ref!$B$4</f>
        <v>0</v>
      </c>
      <c r="Y21" s="5">
        <f>SUMIF($P$2:$P$2452,$S21,G$2:G$2452)/ref!$B$4</f>
        <v>1289647.1227886865</v>
      </c>
      <c r="Z21" s="5">
        <f>SUMIF($P$2:$P$2452,$S21,H$2:H$2452)/ref!$B$4</f>
        <v>534365.67741752078</v>
      </c>
      <c r="AA21" s="5">
        <f>SUMIF($P$2:$P$2452,$S21,I$2:I$2452)/ref!$B$4</f>
        <v>1229049.4983008094</v>
      </c>
      <c r="AB21" s="5">
        <f>SUMIF($P$2:$P$2452,$S21,J$2:J$2452)/ref!$B$4</f>
        <v>42471.209510988883</v>
      </c>
      <c r="AC21" s="5">
        <f>SUMIF($P$2:$P$2452,$S21,K$2:K$2452)/ref!$B$4</f>
        <v>356983.4487018818</v>
      </c>
      <c r="AD21" s="5">
        <f>SUMIF($P$2:$P$2452,$S21,L$2:L$2452)/ref!$B$4</f>
        <v>480874.86251904111</v>
      </c>
      <c r="AE21" s="5">
        <f>SUMIF($P$2:$P$2452,$S21,M$2:M$2452)/ref!$B$4</f>
        <v>0</v>
      </c>
      <c r="AF21" s="5">
        <f>SUMIF($P$2:$P$2452,$S21,N$2:N$2452)/ref!$B$4</f>
        <v>800611.50759176444</v>
      </c>
      <c r="AG21" s="4">
        <f t="shared" si="5"/>
        <v>1958</v>
      </c>
      <c r="AH21" s="5">
        <f t="shared" si="6"/>
        <v>-415087.515284113</v>
      </c>
      <c r="AI21" s="5">
        <f t="shared" si="7"/>
        <v>-39348.700268082306</v>
      </c>
      <c r="AJ21" s="5">
        <f t="shared" si="8"/>
        <v>-87833.232518269622</v>
      </c>
      <c r="AK21" s="5">
        <f t="shared" si="9"/>
        <v>-480874.86251904111</v>
      </c>
      <c r="AL21" s="5">
        <f t="shared" si="10"/>
        <v>1289647.1227886865</v>
      </c>
      <c r="AM21" s="5">
        <f t="shared" si="11"/>
        <v>-266245.83017424366</v>
      </c>
    </row>
    <row r="22" spans="1:39" x14ac:dyDescent="0.3">
      <c r="A22">
        <v>7</v>
      </c>
      <c r="B22">
        <v>3</v>
      </c>
      <c r="C22">
        <v>140776734.27090001</v>
      </c>
      <c r="D22">
        <v>533614.61710000003</v>
      </c>
      <c r="E22">
        <v>15435409.071599999</v>
      </c>
      <c r="F22">
        <v>0</v>
      </c>
      <c r="G22">
        <v>34728921.604099996</v>
      </c>
      <c r="H22">
        <v>72822726.869200006</v>
      </c>
      <c r="I22">
        <v>17679590.253899999</v>
      </c>
      <c r="J22">
        <v>4421227.2538000001</v>
      </c>
      <c r="K22">
        <v>13217876.6894</v>
      </c>
      <c r="L22">
        <v>154938247.4646</v>
      </c>
      <c r="M22">
        <v>0</v>
      </c>
      <c r="N22">
        <v>74217293.982199997</v>
      </c>
      <c r="O22">
        <v>10.145833333333334</v>
      </c>
      <c r="P22">
        <f t="shared" si="1"/>
        <v>1940</v>
      </c>
      <c r="Q22" s="2">
        <f t="shared" si="2"/>
        <v>14793.062500000013</v>
      </c>
      <c r="S22" s="4">
        <f t="shared" si="3"/>
        <v>1959</v>
      </c>
      <c r="T22" s="4">
        <f t="shared" si="4"/>
        <v>36</v>
      </c>
      <c r="U22" s="5">
        <f>SUMIF($P$2:$P$2452,$S22,C$2:C$2452)/ref!$B$4</f>
        <v>885409.88072175998</v>
      </c>
      <c r="V22" s="5">
        <f>SUMIF($P$2:$P$2452,$S22,D$2:D$2452)/ref!$B$4</f>
        <v>3460.8548784584486</v>
      </c>
      <c r="W22" s="5">
        <f>SUMIF($P$2:$P$2452,$S22,E$2:E$2452)/ref!$B$4</f>
        <v>254020.10229383383</v>
      </c>
      <c r="X22" s="5">
        <f>SUMIF($P$2:$P$2452,$S22,F$2:F$2452)/ref!$B$4</f>
        <v>0</v>
      </c>
      <c r="Y22" s="5">
        <f>SUMIF($P$2:$P$2452,$S22,G$2:G$2452)/ref!$B$4</f>
        <v>625917.54614563787</v>
      </c>
      <c r="Z22" s="5">
        <f>SUMIF($P$2:$P$2452,$S22,H$2:H$2452)/ref!$B$4</f>
        <v>505020.19500727468</v>
      </c>
      <c r="AA22" s="5">
        <f>SUMIF($P$2:$P$2452,$S22,I$2:I$2452)/ref!$B$4</f>
        <v>552487.72242237255</v>
      </c>
      <c r="AB22" s="5">
        <f>SUMIF($P$2:$P$2452,$S22,J$2:J$2452)/ref!$B$4</f>
        <v>41015.4180106934</v>
      </c>
      <c r="AC22" s="5">
        <f>SUMIF($P$2:$P$2452,$S22,K$2:K$2452)/ref!$B$4</f>
        <v>394721.19254903251</v>
      </c>
      <c r="AD22" s="5">
        <f>SUMIF($P$2:$P$2452,$S22,L$2:L$2452)/ref!$B$4</f>
        <v>572594.23285785969</v>
      </c>
      <c r="AE22" s="5">
        <f>SUMIF($P$2:$P$2452,$S22,M$2:M$2452)/ref!$B$4</f>
        <v>0</v>
      </c>
      <c r="AF22" s="5">
        <f>SUMIF($P$2:$P$2452,$S22,N$2:N$2452)/ref!$B$4</f>
        <v>713895.96908526763</v>
      </c>
      <c r="AG22" s="4">
        <f t="shared" si="5"/>
        <v>1959</v>
      </c>
      <c r="AH22" s="5">
        <f t="shared" si="6"/>
        <v>332922.15829938743</v>
      </c>
      <c r="AI22" s="5">
        <f t="shared" si="7"/>
        <v>-37554.563132234951</v>
      </c>
      <c r="AJ22" s="5">
        <f t="shared" si="8"/>
        <v>-140701.09025519868</v>
      </c>
      <c r="AK22" s="5">
        <f t="shared" si="9"/>
        <v>-572594.23285785969</v>
      </c>
      <c r="AL22" s="5">
        <f t="shared" si="10"/>
        <v>625917.54614563787</v>
      </c>
      <c r="AM22" s="5">
        <f t="shared" si="11"/>
        <v>-208875.77407799294</v>
      </c>
    </row>
    <row r="23" spans="1:39" x14ac:dyDescent="0.3">
      <c r="A23">
        <v>8</v>
      </c>
      <c r="B23">
        <v>1</v>
      </c>
      <c r="C23">
        <v>129203369.8568</v>
      </c>
      <c r="D23">
        <v>546147.72309999994</v>
      </c>
      <c r="E23">
        <v>15435409.071599999</v>
      </c>
      <c r="F23">
        <v>0</v>
      </c>
      <c r="G23">
        <v>57086044.9142</v>
      </c>
      <c r="H23">
        <v>67013501.4164</v>
      </c>
      <c r="I23">
        <v>28120206.460700002</v>
      </c>
      <c r="J23">
        <v>4352372.4282</v>
      </c>
      <c r="K23">
        <v>13217876.6894</v>
      </c>
      <c r="L23">
        <v>155347106.83379999</v>
      </c>
      <c r="M23">
        <v>0</v>
      </c>
      <c r="N23">
        <v>69587027.170499995</v>
      </c>
      <c r="O23">
        <v>10.145833333333334</v>
      </c>
      <c r="P23">
        <f t="shared" si="1"/>
        <v>1940</v>
      </c>
      <c r="Q23" s="2">
        <f t="shared" si="2"/>
        <v>14803.208333333347</v>
      </c>
      <c r="S23" s="4">
        <f t="shared" si="3"/>
        <v>1960</v>
      </c>
      <c r="T23" s="4">
        <f t="shared" si="4"/>
        <v>36</v>
      </c>
      <c r="U23" s="5">
        <f>SUMIF($P$2:$P$2452,$S23,C$2:C$2452)/ref!$B$4</f>
        <v>852246.14414973638</v>
      </c>
      <c r="V23" s="5">
        <f>SUMIF($P$2:$P$2452,$S23,D$2:D$2452)/ref!$B$4</f>
        <v>3614.7123902647695</v>
      </c>
      <c r="W23" s="5">
        <f>SUMIF($P$2:$P$2452,$S23,E$2:E$2452)/ref!$B$4</f>
        <v>252940.2129145294</v>
      </c>
      <c r="X23" s="5">
        <f>SUMIF($P$2:$P$2452,$S23,F$2:F$2452)/ref!$B$4</f>
        <v>0</v>
      </c>
      <c r="Y23" s="5">
        <f>SUMIF($P$2:$P$2452,$S23,G$2:G$2452)/ref!$B$4</f>
        <v>331795.06514317414</v>
      </c>
      <c r="Z23" s="5">
        <f>SUMIF($P$2:$P$2452,$S23,H$2:H$2452)/ref!$B$4</f>
        <v>492056.97257380589</v>
      </c>
      <c r="AA23" s="5">
        <f>SUMIF($P$2:$P$2452,$S23,I$2:I$2452)/ref!$B$4</f>
        <v>283262.20572122105</v>
      </c>
      <c r="AB23" s="5">
        <f>SUMIF($P$2:$P$2452,$S23,J$2:J$2452)/ref!$B$4</f>
        <v>39903.460313477197</v>
      </c>
      <c r="AC23" s="5">
        <f>SUMIF($P$2:$P$2452,$S23,K$2:K$2452)/ref!$B$4</f>
        <v>412986.02490981366</v>
      </c>
      <c r="AD23" s="5">
        <f>SUMIF($P$2:$P$2452,$S23,L$2:L$2452)/ref!$B$4</f>
        <v>527647.17974831641</v>
      </c>
      <c r="AE23" s="5">
        <f>SUMIF($P$2:$P$2452,$S23,M$2:M$2452)/ref!$B$4</f>
        <v>0</v>
      </c>
      <c r="AF23" s="5">
        <f>SUMIF($P$2:$P$2452,$S23,N$2:N$2452)/ref!$B$4</f>
        <v>667956.00996103592</v>
      </c>
      <c r="AG23" s="4">
        <f t="shared" si="5"/>
        <v>1960</v>
      </c>
      <c r="AH23" s="5">
        <f t="shared" si="6"/>
        <v>568983.93842851534</v>
      </c>
      <c r="AI23" s="5">
        <f t="shared" si="7"/>
        <v>-36288.747923212424</v>
      </c>
      <c r="AJ23" s="5">
        <f t="shared" si="8"/>
        <v>-160045.81199528425</v>
      </c>
      <c r="AK23" s="5">
        <f t="shared" si="9"/>
        <v>-527647.17974831641</v>
      </c>
      <c r="AL23" s="5">
        <f t="shared" si="10"/>
        <v>331795.06514317414</v>
      </c>
      <c r="AM23" s="5">
        <f t="shared" si="11"/>
        <v>-175899.03738723003</v>
      </c>
    </row>
    <row r="24" spans="1:39" x14ac:dyDescent="0.3">
      <c r="A24">
        <v>8</v>
      </c>
      <c r="B24">
        <v>2</v>
      </c>
      <c r="C24">
        <v>122377715.4878</v>
      </c>
      <c r="D24">
        <v>556763.16799999995</v>
      </c>
      <c r="E24">
        <v>15435409.071599999</v>
      </c>
      <c r="F24">
        <v>0</v>
      </c>
      <c r="G24">
        <v>57086044.9142</v>
      </c>
      <c r="H24">
        <v>66043912.5603</v>
      </c>
      <c r="I24">
        <v>25598706.975200001</v>
      </c>
      <c r="J24">
        <v>4293225.1511000004</v>
      </c>
      <c r="K24">
        <v>13217876.6894</v>
      </c>
      <c r="L24">
        <v>152042990.03569999</v>
      </c>
      <c r="M24">
        <v>0</v>
      </c>
      <c r="N24">
        <v>67516790.036200002</v>
      </c>
      <c r="O24">
        <v>10.145833333333334</v>
      </c>
      <c r="P24">
        <f t="shared" si="1"/>
        <v>1940</v>
      </c>
      <c r="Q24" s="2">
        <f t="shared" si="2"/>
        <v>14813.354166666681</v>
      </c>
      <c r="S24" s="4">
        <f t="shared" si="3"/>
        <v>1961</v>
      </c>
      <c r="T24" s="4">
        <f t="shared" si="4"/>
        <v>36</v>
      </c>
      <c r="U24" s="5">
        <f>SUMIF($P$2:$P$2452,$S24,C$2:C$2452)/ref!$B$4</f>
        <v>644599.41350547376</v>
      </c>
      <c r="V24" s="5">
        <f>SUMIF($P$2:$P$2452,$S24,D$2:D$2452)/ref!$B$4</f>
        <v>3712.822478366716</v>
      </c>
      <c r="W24" s="5">
        <f>SUMIF($P$2:$P$2452,$S24,E$2:E$2452)/ref!$B$4</f>
        <v>244355.03368909311</v>
      </c>
      <c r="X24" s="5">
        <f>SUMIF($P$2:$P$2452,$S24,F$2:F$2452)/ref!$B$4</f>
        <v>0</v>
      </c>
      <c r="Y24" s="5">
        <f>SUMIF($P$2:$P$2452,$S24,G$2:G$2452)/ref!$B$4</f>
        <v>666837.67251579266</v>
      </c>
      <c r="Z24" s="5">
        <f>SUMIF($P$2:$P$2452,$S24,H$2:H$2452)/ref!$B$4</f>
        <v>526198.88407316501</v>
      </c>
      <c r="AA24" s="5">
        <f>SUMIF($P$2:$P$2452,$S24,I$2:I$2452)/ref!$B$4</f>
        <v>559840.29269654816</v>
      </c>
      <c r="AB24" s="5">
        <f>SUMIF($P$2:$P$2452,$S24,J$2:J$2452)/ref!$B$4</f>
        <v>39264.494193487582</v>
      </c>
      <c r="AC24" s="5">
        <f>SUMIF($P$2:$P$2452,$S24,K$2:K$2452)/ref!$B$4</f>
        <v>351921.29503847234</v>
      </c>
      <c r="AD24" s="5">
        <f>SUMIF($P$2:$P$2452,$S24,L$2:L$2452)/ref!$B$4</f>
        <v>457358.18085754447</v>
      </c>
      <c r="AE24" s="5">
        <f>SUMIF($P$2:$P$2452,$S24,M$2:M$2452)/ref!$B$4</f>
        <v>0</v>
      </c>
      <c r="AF24" s="5">
        <f>SUMIF($P$2:$P$2452,$S24,N$2:N$2452)/ref!$B$4</f>
        <v>677480.81743011205</v>
      </c>
      <c r="AG24" s="4">
        <f t="shared" si="5"/>
        <v>1961</v>
      </c>
      <c r="AH24" s="5">
        <f t="shared" si="6"/>
        <v>84759.120808925596</v>
      </c>
      <c r="AI24" s="5">
        <f t="shared" si="7"/>
        <v>-35551.671715120865</v>
      </c>
      <c r="AJ24" s="5">
        <f t="shared" si="8"/>
        <v>-107566.26134937923</v>
      </c>
      <c r="AK24" s="5">
        <f t="shared" si="9"/>
        <v>-457358.18085754447</v>
      </c>
      <c r="AL24" s="5">
        <f t="shared" si="10"/>
        <v>666837.67251579266</v>
      </c>
      <c r="AM24" s="5">
        <f t="shared" si="11"/>
        <v>-151281.93335694703</v>
      </c>
    </row>
    <row r="25" spans="1:39" x14ac:dyDescent="0.3">
      <c r="A25">
        <v>8</v>
      </c>
      <c r="B25">
        <v>3</v>
      </c>
      <c r="C25">
        <v>117195437.24160001</v>
      </c>
      <c r="D25">
        <v>566706.0675</v>
      </c>
      <c r="E25">
        <v>15435409.071599999</v>
      </c>
      <c r="F25">
        <v>0</v>
      </c>
      <c r="G25">
        <v>57086044.9142</v>
      </c>
      <c r="H25">
        <v>65532020.123300001</v>
      </c>
      <c r="I25">
        <v>24086642.710499998</v>
      </c>
      <c r="J25">
        <v>4242500.3958000001</v>
      </c>
      <c r="K25">
        <v>13217876.6894</v>
      </c>
      <c r="L25">
        <v>149175804.4901</v>
      </c>
      <c r="M25">
        <v>0</v>
      </c>
      <c r="N25">
        <v>66099904.323200002</v>
      </c>
      <c r="O25">
        <v>10.145833333333334</v>
      </c>
      <c r="P25">
        <f t="shared" si="1"/>
        <v>1940</v>
      </c>
      <c r="Q25" s="2">
        <f t="shared" si="2"/>
        <v>14823.500000000015</v>
      </c>
      <c r="S25" s="4">
        <f t="shared" si="3"/>
        <v>1962</v>
      </c>
      <c r="T25" s="4">
        <f t="shared" si="4"/>
        <v>36</v>
      </c>
      <c r="U25" s="5">
        <f>SUMIF($P$2:$P$2452,$S25,C$2:C$2452)/ref!$B$4</f>
        <v>820932.56092419359</v>
      </c>
      <c r="V25" s="5">
        <f>SUMIF($P$2:$P$2452,$S25,D$2:D$2452)/ref!$B$4</f>
        <v>3593.4284563233209</v>
      </c>
      <c r="W25" s="5">
        <f>SUMIF($P$2:$P$2452,$S25,E$2:E$2452)/ref!$B$4</f>
        <v>245733.1598322434</v>
      </c>
      <c r="X25" s="5">
        <f>SUMIF($P$2:$P$2452,$S25,F$2:F$2452)/ref!$B$4</f>
        <v>0</v>
      </c>
      <c r="Y25" s="5">
        <f>SUMIF($P$2:$P$2452,$S25,G$2:G$2452)/ref!$B$4</f>
        <v>1072267.3104793318</v>
      </c>
      <c r="Z25" s="5">
        <f>SUMIF($P$2:$P$2452,$S25,H$2:H$2452)/ref!$B$4</f>
        <v>506888.87785887474</v>
      </c>
      <c r="AA25" s="5">
        <f>SUMIF($P$2:$P$2452,$S25,I$2:I$2452)/ref!$B$4</f>
        <v>1029554.2733798166</v>
      </c>
      <c r="AB25" s="5">
        <f>SUMIF($P$2:$P$2452,$S25,J$2:J$2452)/ref!$B$4</f>
        <v>39722.643879820753</v>
      </c>
      <c r="AC25" s="5">
        <f>SUMIF($P$2:$P$2452,$S25,K$2:K$2452)/ref!$B$4</f>
        <v>341293.79898644646</v>
      </c>
      <c r="AD25" s="5">
        <f>SUMIF($P$2:$P$2452,$S25,L$2:L$2452)/ref!$B$4</f>
        <v>516479.71363024629</v>
      </c>
      <c r="AE25" s="5">
        <f>SUMIF($P$2:$P$2452,$S25,M$2:M$2452)/ref!$B$4</f>
        <v>0</v>
      </c>
      <c r="AF25" s="5">
        <f>SUMIF($P$2:$P$2452,$S25,N$2:N$2452)/ref!$B$4</f>
        <v>723420.77359728504</v>
      </c>
      <c r="AG25" s="4">
        <f t="shared" si="5"/>
        <v>1962</v>
      </c>
      <c r="AH25" s="5">
        <f t="shared" si="6"/>
        <v>-208621.71245562297</v>
      </c>
      <c r="AI25" s="5">
        <f t="shared" si="7"/>
        <v>-36129.21542349743</v>
      </c>
      <c r="AJ25" s="5">
        <f t="shared" si="8"/>
        <v>-95560.639154203061</v>
      </c>
      <c r="AK25" s="5">
        <f t="shared" si="9"/>
        <v>-516479.71363024629</v>
      </c>
      <c r="AL25" s="5">
        <f t="shared" si="10"/>
        <v>1072267.3104793318</v>
      </c>
      <c r="AM25" s="5">
        <f t="shared" si="11"/>
        <v>-216531.8957384103</v>
      </c>
    </row>
    <row r="26" spans="1:39" x14ac:dyDescent="0.3">
      <c r="A26">
        <v>9</v>
      </c>
      <c r="B26">
        <v>1</v>
      </c>
      <c r="C26">
        <v>65466390.465099998</v>
      </c>
      <c r="D26">
        <v>567434.15659999999</v>
      </c>
      <c r="E26">
        <v>15435409.071599999</v>
      </c>
      <c r="F26">
        <v>0</v>
      </c>
      <c r="G26">
        <v>110131816.3663</v>
      </c>
      <c r="H26">
        <v>95344941.343400002</v>
      </c>
      <c r="I26">
        <v>93875563.137799993</v>
      </c>
      <c r="J26">
        <v>4243544.6864999998</v>
      </c>
      <c r="K26">
        <v>13217876.6894</v>
      </c>
      <c r="L26">
        <v>100030026.15109999</v>
      </c>
      <c r="M26">
        <v>0</v>
      </c>
      <c r="N26">
        <v>71136804.576800004</v>
      </c>
      <c r="O26">
        <v>10.145833333333334</v>
      </c>
      <c r="P26">
        <f t="shared" si="1"/>
        <v>1940</v>
      </c>
      <c r="Q26" s="2">
        <f t="shared" si="2"/>
        <v>14833.645833333348</v>
      </c>
      <c r="S26" s="4">
        <f t="shared" si="3"/>
        <v>1963</v>
      </c>
      <c r="T26" s="4">
        <f t="shared" si="4"/>
        <v>36</v>
      </c>
      <c r="U26" s="5">
        <f>SUMIF($P$2:$P$2452,$S26,C$2:C$2452)/ref!$B$4</f>
        <v>877933.09145035502</v>
      </c>
      <c r="V26" s="5">
        <f>SUMIF($P$2:$P$2452,$S26,D$2:D$2452)/ref!$B$4</f>
        <v>3947.0700854397201</v>
      </c>
      <c r="W26" s="5">
        <f>SUMIF($P$2:$P$2452,$S26,E$2:E$2452)/ref!$B$4</f>
        <v>212542.95302556871</v>
      </c>
      <c r="X26" s="5">
        <f>SUMIF($P$2:$P$2452,$S26,F$2:F$2452)/ref!$B$4</f>
        <v>0</v>
      </c>
      <c r="Y26" s="5">
        <f>SUMIF($P$2:$P$2452,$S26,G$2:G$2452)/ref!$B$4</f>
        <v>538098.66105970019</v>
      </c>
      <c r="Z26" s="5">
        <f>SUMIF($P$2:$P$2452,$S26,H$2:H$2452)/ref!$B$4</f>
        <v>504545.94719145837</v>
      </c>
      <c r="AA26" s="5">
        <f>SUMIF($P$2:$P$2452,$S26,I$2:I$2452)/ref!$B$4</f>
        <v>473888.46087060287</v>
      </c>
      <c r="AB26" s="5">
        <f>SUMIF($P$2:$P$2452,$S26,J$2:J$2452)/ref!$B$4</f>
        <v>37720.529305570577</v>
      </c>
      <c r="AC26" s="5">
        <f>SUMIF($P$2:$P$2452,$S26,K$2:K$2452)/ref!$B$4</f>
        <v>352303.83599108062</v>
      </c>
      <c r="AD26" s="5">
        <f>SUMIF($P$2:$P$2452,$S26,L$2:L$2452)/ref!$B$4</f>
        <v>637473.27303280728</v>
      </c>
      <c r="AE26" s="5">
        <f>SUMIF($P$2:$P$2452,$S26,M$2:M$2452)/ref!$B$4</f>
        <v>0</v>
      </c>
      <c r="AF26" s="5">
        <f>SUMIF($P$2:$P$2452,$S26,N$2:N$2452)/ref!$B$4</f>
        <v>638291.70369864884</v>
      </c>
      <c r="AG26" s="4">
        <f t="shared" si="5"/>
        <v>1963</v>
      </c>
      <c r="AH26" s="5">
        <f t="shared" si="6"/>
        <v>404044.63057975215</v>
      </c>
      <c r="AI26" s="5">
        <f t="shared" si="7"/>
        <v>-33773.459220130855</v>
      </c>
      <c r="AJ26" s="5">
        <f t="shared" si="8"/>
        <v>-139760.8829655119</v>
      </c>
      <c r="AK26" s="5">
        <f t="shared" si="9"/>
        <v>-637473.27303280728</v>
      </c>
      <c r="AL26" s="5">
        <f t="shared" si="10"/>
        <v>538098.66105970019</v>
      </c>
      <c r="AM26" s="5">
        <f t="shared" si="11"/>
        <v>-133745.75650719047</v>
      </c>
    </row>
    <row r="27" spans="1:39" x14ac:dyDescent="0.3">
      <c r="A27">
        <v>9</v>
      </c>
      <c r="B27">
        <v>2</v>
      </c>
      <c r="C27">
        <v>61120818.224699996</v>
      </c>
      <c r="D27">
        <v>567970.71499999997</v>
      </c>
      <c r="E27">
        <v>15435409.071599999</v>
      </c>
      <c r="F27">
        <v>0</v>
      </c>
      <c r="G27">
        <v>110131816.3663</v>
      </c>
      <c r="H27">
        <v>88922970.250400007</v>
      </c>
      <c r="I27">
        <v>84647801.641000003</v>
      </c>
      <c r="J27">
        <v>4240655.3919000002</v>
      </c>
      <c r="K27">
        <v>13217876.6894</v>
      </c>
      <c r="L27">
        <v>100208144.7518</v>
      </c>
      <c r="M27">
        <v>0</v>
      </c>
      <c r="N27">
        <v>73639158.729100004</v>
      </c>
      <c r="O27">
        <v>10.145833333333334</v>
      </c>
      <c r="P27">
        <f t="shared" si="1"/>
        <v>1940</v>
      </c>
      <c r="Q27" s="2">
        <f t="shared" si="2"/>
        <v>14843.791666666682</v>
      </c>
      <c r="S27" s="4">
        <f t="shared" si="3"/>
        <v>1964</v>
      </c>
      <c r="T27" s="4">
        <f t="shared" si="4"/>
        <v>36</v>
      </c>
      <c r="U27" s="5">
        <f>SUMIF($P$2:$P$2452,$S27,C$2:C$2452)/ref!$B$4</f>
        <v>933418.03464749584</v>
      </c>
      <c r="V27" s="5">
        <f>SUMIF($P$2:$P$2452,$S27,D$2:D$2452)/ref!$B$4</f>
        <v>4179.2419933649953</v>
      </c>
      <c r="W27" s="5">
        <f>SUMIF($P$2:$P$2452,$S27,E$2:E$2452)/ref!$B$4</f>
        <v>255303.81292609387</v>
      </c>
      <c r="X27" s="5">
        <f>SUMIF($P$2:$P$2452,$S27,F$2:F$2452)/ref!$B$4</f>
        <v>0</v>
      </c>
      <c r="Y27" s="5">
        <f>SUMIF($P$2:$P$2452,$S27,G$2:G$2452)/ref!$B$4</f>
        <v>380307.0235817525</v>
      </c>
      <c r="Z27" s="5">
        <f>SUMIF($P$2:$P$2452,$S27,H$2:H$2452)/ref!$B$4</f>
        <v>502049.8059086586</v>
      </c>
      <c r="AA27" s="5">
        <f>SUMIF($P$2:$P$2452,$S27,I$2:I$2452)/ref!$B$4</f>
        <v>371915.6205214315</v>
      </c>
      <c r="AB27" s="5">
        <f>SUMIF($P$2:$P$2452,$S27,J$2:J$2452)/ref!$B$4</f>
        <v>36297.68736716493</v>
      </c>
      <c r="AC27" s="5">
        <f>SUMIF($P$2:$P$2452,$S27,K$2:K$2452)/ref!$B$4</f>
        <v>482194.73732226173</v>
      </c>
      <c r="AD27" s="5">
        <f>SUMIF($P$2:$P$2452,$S27,L$2:L$2452)/ref!$B$4</f>
        <v>596083.01052088721</v>
      </c>
      <c r="AE27" s="5">
        <f>SUMIF($P$2:$P$2452,$S27,M$2:M$2452)/ref!$B$4</f>
        <v>0</v>
      </c>
      <c r="AF27" s="5">
        <f>SUMIF($P$2:$P$2452,$S27,N$2:N$2452)/ref!$B$4</f>
        <v>588164.26734341332</v>
      </c>
      <c r="AG27" s="4">
        <f t="shared" si="5"/>
        <v>1964</v>
      </c>
      <c r="AH27" s="5">
        <f t="shared" si="6"/>
        <v>561502.4141260644</v>
      </c>
      <c r="AI27" s="5">
        <f t="shared" si="7"/>
        <v>-32118.445373799936</v>
      </c>
      <c r="AJ27" s="5">
        <f t="shared" si="8"/>
        <v>-226890.92439616786</v>
      </c>
      <c r="AK27" s="5">
        <f t="shared" si="9"/>
        <v>-596083.01052088721</v>
      </c>
      <c r="AL27" s="5">
        <f t="shared" si="10"/>
        <v>380307.0235817525</v>
      </c>
      <c r="AM27" s="5">
        <f t="shared" si="11"/>
        <v>-86114.461434754718</v>
      </c>
    </row>
    <row r="28" spans="1:39" x14ac:dyDescent="0.3">
      <c r="A28">
        <v>9</v>
      </c>
      <c r="B28">
        <v>3</v>
      </c>
      <c r="C28">
        <v>58483264.752499998</v>
      </c>
      <c r="D28">
        <v>568322.27179999999</v>
      </c>
      <c r="E28">
        <v>15435409.071599999</v>
      </c>
      <c r="F28">
        <v>0</v>
      </c>
      <c r="G28">
        <v>110131816.3663</v>
      </c>
      <c r="H28">
        <v>84428396.575900003</v>
      </c>
      <c r="I28">
        <v>76316282.122899994</v>
      </c>
      <c r="J28">
        <v>4235810.5543999998</v>
      </c>
      <c r="K28">
        <v>13217876.6894</v>
      </c>
      <c r="L28">
        <v>100065601.5466</v>
      </c>
      <c r="M28">
        <v>0</v>
      </c>
      <c r="N28">
        <v>75073520.704500005</v>
      </c>
      <c r="O28">
        <v>10.145833333333334</v>
      </c>
      <c r="P28">
        <f t="shared" si="1"/>
        <v>1940</v>
      </c>
      <c r="Q28" s="2">
        <f t="shared" si="2"/>
        <v>14853.937500000016</v>
      </c>
      <c r="S28" s="4">
        <f t="shared" si="3"/>
        <v>1965</v>
      </c>
      <c r="T28" s="4">
        <f t="shared" si="4"/>
        <v>36</v>
      </c>
      <c r="U28" s="5">
        <f>SUMIF($P$2:$P$2452,$S28,C$2:C$2452)/ref!$B$4</f>
        <v>784086.28866350523</v>
      </c>
      <c r="V28" s="5">
        <f>SUMIF($P$2:$P$2452,$S28,D$2:D$2452)/ref!$B$4</f>
        <v>3694.0389196240826</v>
      </c>
      <c r="W28" s="5">
        <f>SUMIF($P$2:$P$2452,$S28,E$2:E$2452)/ref!$B$4</f>
        <v>247503.07075342978</v>
      </c>
      <c r="X28" s="5">
        <f>SUMIF($P$2:$P$2452,$S28,F$2:F$2452)/ref!$B$4</f>
        <v>0</v>
      </c>
      <c r="Y28" s="5">
        <f>SUMIF($P$2:$P$2452,$S28,G$2:G$2452)/ref!$B$4</f>
        <v>1114420.5762599905</v>
      </c>
      <c r="Z28" s="5">
        <f>SUMIF($P$2:$P$2452,$S28,H$2:H$2452)/ref!$B$4</f>
        <v>545989.92325119826</v>
      </c>
      <c r="AA28" s="5">
        <f>SUMIF($P$2:$P$2452,$S28,I$2:I$2452)/ref!$B$4</f>
        <v>1113842.0458557443</v>
      </c>
      <c r="AB28" s="5">
        <f>SUMIF($P$2:$P$2452,$S28,J$2:J$2452)/ref!$B$4</f>
        <v>38815.00522908719</v>
      </c>
      <c r="AC28" s="5">
        <f>SUMIF($P$2:$P$2452,$S28,K$2:K$2452)/ref!$B$4</f>
        <v>378577.42051132594</v>
      </c>
      <c r="AD28" s="5">
        <f>SUMIF($P$2:$P$2452,$S28,L$2:L$2452)/ref!$B$4</f>
        <v>482431.56312086276</v>
      </c>
      <c r="AE28" s="5">
        <f>SUMIF($P$2:$P$2452,$S28,M$2:M$2452)/ref!$B$4</f>
        <v>0</v>
      </c>
      <c r="AF28" s="5">
        <f>SUMIF($P$2:$P$2452,$S28,N$2:N$2452)/ref!$B$4</f>
        <v>682597.32809959468</v>
      </c>
      <c r="AG28" s="4">
        <f t="shared" si="5"/>
        <v>1965</v>
      </c>
      <c r="AH28" s="5">
        <f t="shared" si="6"/>
        <v>-329755.75719223905</v>
      </c>
      <c r="AI28" s="5">
        <f t="shared" si="7"/>
        <v>-35120.966309463111</v>
      </c>
      <c r="AJ28" s="5">
        <f t="shared" si="8"/>
        <v>-131074.34975789615</v>
      </c>
      <c r="AK28" s="5">
        <f t="shared" si="9"/>
        <v>-482431.56312086276</v>
      </c>
      <c r="AL28" s="5">
        <f t="shared" si="10"/>
        <v>1114420.5762599905</v>
      </c>
      <c r="AM28" s="5">
        <f t="shared" si="11"/>
        <v>-136607.40484839643</v>
      </c>
    </row>
    <row r="29" spans="1:39" x14ac:dyDescent="0.3">
      <c r="A29">
        <v>10</v>
      </c>
      <c r="B29">
        <v>1</v>
      </c>
      <c r="C29">
        <v>86069139.125599995</v>
      </c>
      <c r="D29">
        <v>566581.73510000005</v>
      </c>
      <c r="E29">
        <v>15435409.071599999</v>
      </c>
      <c r="F29">
        <v>0</v>
      </c>
      <c r="G29">
        <v>32841778.544500001</v>
      </c>
      <c r="H29">
        <v>67069183.846100003</v>
      </c>
      <c r="I29">
        <v>28236673.675299998</v>
      </c>
      <c r="J29">
        <v>4237020.3333999999</v>
      </c>
      <c r="K29">
        <v>13217876.6894</v>
      </c>
      <c r="L29">
        <v>75028717.660600007</v>
      </c>
      <c r="M29">
        <v>0</v>
      </c>
      <c r="N29">
        <v>80834181.062700003</v>
      </c>
      <c r="O29">
        <v>10.145833333333334</v>
      </c>
      <c r="P29">
        <f t="shared" si="1"/>
        <v>1940</v>
      </c>
      <c r="Q29" s="2">
        <f t="shared" si="2"/>
        <v>14864.08333333335</v>
      </c>
      <c r="S29" s="4">
        <f t="shared" si="3"/>
        <v>1966</v>
      </c>
      <c r="T29" s="4">
        <f t="shared" si="4"/>
        <v>36</v>
      </c>
      <c r="U29" s="5">
        <f>SUMIF($P$2:$P$2452,$S29,C$2:C$2452)/ref!$B$4</f>
        <v>1046132.3683589067</v>
      </c>
      <c r="V29" s="5">
        <f>SUMIF($P$2:$P$2452,$S29,D$2:D$2452)/ref!$B$4</f>
        <v>4306.8841409108609</v>
      </c>
      <c r="W29" s="5">
        <f>SUMIF($P$2:$P$2452,$S29,E$2:E$2452)/ref!$B$4</f>
        <v>222239.6732553523</v>
      </c>
      <c r="X29" s="5">
        <f>SUMIF($P$2:$P$2452,$S29,F$2:F$2452)/ref!$B$4</f>
        <v>0</v>
      </c>
      <c r="Y29" s="5">
        <f>SUMIF($P$2:$P$2452,$S29,G$2:G$2452)/ref!$B$4</f>
        <v>214152.83018471432</v>
      </c>
      <c r="Z29" s="5">
        <f>SUMIF($P$2:$P$2452,$S29,H$2:H$2452)/ref!$B$4</f>
        <v>480695.07972306351</v>
      </c>
      <c r="AA29" s="5">
        <f>SUMIF($P$2:$P$2452,$S29,I$2:I$2452)/ref!$B$4</f>
        <v>245542.22359131929</v>
      </c>
      <c r="AB29" s="5">
        <f>SUMIF($P$2:$P$2452,$S29,J$2:J$2452)/ref!$B$4</f>
        <v>35980.987935903067</v>
      </c>
      <c r="AC29" s="5">
        <f>SUMIF($P$2:$P$2452,$S29,K$2:K$2452)/ref!$B$4</f>
        <v>455329.83675357758</v>
      </c>
      <c r="AD29" s="5">
        <f>SUMIF($P$2:$P$2452,$S29,L$2:L$2452)/ref!$B$4</f>
        <v>644714.92677372799</v>
      </c>
      <c r="AE29" s="5">
        <f>SUMIF($P$2:$P$2452,$S29,M$2:M$2452)/ref!$B$4</f>
        <v>0</v>
      </c>
      <c r="AF29" s="5">
        <f>SUMIF($P$2:$P$2452,$S29,N$2:N$2452)/ref!$B$4</f>
        <v>585791.45006525947</v>
      </c>
      <c r="AG29" s="4">
        <f t="shared" si="5"/>
        <v>1966</v>
      </c>
      <c r="AH29" s="5">
        <f t="shared" si="6"/>
        <v>800590.14476758742</v>
      </c>
      <c r="AI29" s="5">
        <f t="shared" si="7"/>
        <v>-31674.103794992207</v>
      </c>
      <c r="AJ29" s="5">
        <f t="shared" si="8"/>
        <v>-233090.16349822527</v>
      </c>
      <c r="AK29" s="5">
        <f t="shared" si="9"/>
        <v>-644714.92677372799</v>
      </c>
      <c r="AL29" s="5">
        <f t="shared" si="10"/>
        <v>214152.83018471432</v>
      </c>
      <c r="AM29" s="5">
        <f t="shared" si="11"/>
        <v>-105096.37034219597</v>
      </c>
    </row>
    <row r="30" spans="1:39" x14ac:dyDescent="0.3">
      <c r="A30">
        <v>10</v>
      </c>
      <c r="B30">
        <v>2</v>
      </c>
      <c r="C30">
        <v>81026068.397100002</v>
      </c>
      <c r="D30">
        <v>565279.09779999999</v>
      </c>
      <c r="E30">
        <v>15435409.071599999</v>
      </c>
      <c r="F30">
        <v>0</v>
      </c>
      <c r="G30">
        <v>32841778.544500001</v>
      </c>
      <c r="H30">
        <v>65905089.426100001</v>
      </c>
      <c r="I30">
        <v>22778310.673999999</v>
      </c>
      <c r="J30">
        <v>4236280.8022999996</v>
      </c>
      <c r="K30">
        <v>13217876.6894</v>
      </c>
      <c r="L30">
        <v>75195567.430000007</v>
      </c>
      <c r="M30">
        <v>0</v>
      </c>
      <c r="N30">
        <v>79825986.802399993</v>
      </c>
      <c r="O30">
        <v>10.145833333333334</v>
      </c>
      <c r="P30">
        <f t="shared" si="1"/>
        <v>1940</v>
      </c>
      <c r="Q30" s="2">
        <f t="shared" si="2"/>
        <v>14874.229166666684</v>
      </c>
      <c r="S30" s="4">
        <f t="shared" si="3"/>
        <v>1967</v>
      </c>
      <c r="T30" s="4">
        <f t="shared" si="4"/>
        <v>36</v>
      </c>
      <c r="U30" s="5">
        <f>SUMIF($P$2:$P$2452,$S30,C$2:C$2452)/ref!$B$4</f>
        <v>863907.68489850883</v>
      </c>
      <c r="V30" s="5">
        <f>SUMIF($P$2:$P$2452,$S30,D$2:D$2452)/ref!$B$4</f>
        <v>3967.6360576141155</v>
      </c>
      <c r="W30" s="5">
        <f>SUMIF($P$2:$P$2452,$S30,E$2:E$2452)/ref!$B$4</f>
        <v>295862.42382628896</v>
      </c>
      <c r="X30" s="5">
        <f>SUMIF($P$2:$P$2452,$S30,F$2:F$2452)/ref!$B$4</f>
        <v>0</v>
      </c>
      <c r="Y30" s="5">
        <f>SUMIF($P$2:$P$2452,$S30,G$2:G$2452)/ref!$B$4</f>
        <v>934921.20777698979</v>
      </c>
      <c r="Z30" s="5">
        <f>SUMIF($P$2:$P$2452,$S30,H$2:H$2452)/ref!$B$4</f>
        <v>557882.9576708395</v>
      </c>
      <c r="AA30" s="5">
        <f>SUMIF($P$2:$P$2452,$S30,I$2:I$2452)/ref!$B$4</f>
        <v>982794.69468811317</v>
      </c>
      <c r="AB30" s="5">
        <f>SUMIF($P$2:$P$2452,$S30,J$2:J$2452)/ref!$B$4</f>
        <v>37171.189322702121</v>
      </c>
      <c r="AC30" s="5">
        <f>SUMIF($P$2:$P$2452,$S30,K$2:K$2452)/ref!$B$4</f>
        <v>494749.98134065617</v>
      </c>
      <c r="AD30" s="5">
        <f>SUMIF($P$2:$P$2452,$S30,L$2:L$2452)/ref!$B$4</f>
        <v>508894.63212929753</v>
      </c>
      <c r="AE30" s="5">
        <f>SUMIF($P$2:$P$2452,$S30,M$2:M$2452)/ref!$B$4</f>
        <v>0</v>
      </c>
      <c r="AF30" s="5">
        <f>SUMIF($P$2:$P$2452,$S30,N$2:N$2452)/ref!$B$4</f>
        <v>633030.7359529254</v>
      </c>
      <c r="AG30" s="4">
        <f t="shared" si="5"/>
        <v>1967</v>
      </c>
      <c r="AH30" s="5">
        <f t="shared" si="6"/>
        <v>-118887.00978960434</v>
      </c>
      <c r="AI30" s="5">
        <f t="shared" si="7"/>
        <v>-33203.553265088005</v>
      </c>
      <c r="AJ30" s="5">
        <f t="shared" si="8"/>
        <v>-198887.55751436722</v>
      </c>
      <c r="AK30" s="5">
        <f t="shared" si="9"/>
        <v>-508894.63212929753</v>
      </c>
      <c r="AL30" s="5">
        <f t="shared" si="10"/>
        <v>934921.20777698979</v>
      </c>
      <c r="AM30" s="5">
        <f t="shared" si="11"/>
        <v>-75147.778282085899</v>
      </c>
    </row>
    <row r="31" spans="1:39" x14ac:dyDescent="0.3">
      <c r="A31">
        <v>10</v>
      </c>
      <c r="B31">
        <v>3</v>
      </c>
      <c r="C31">
        <v>77849441.988600001</v>
      </c>
      <c r="D31">
        <v>564349.67709999997</v>
      </c>
      <c r="E31">
        <v>15435409.071599999</v>
      </c>
      <c r="F31">
        <v>0</v>
      </c>
      <c r="G31">
        <v>32841778.544500001</v>
      </c>
      <c r="H31">
        <v>65142709.410599999</v>
      </c>
      <c r="I31">
        <v>19689210.813900001</v>
      </c>
      <c r="J31">
        <v>4234277.1963</v>
      </c>
      <c r="K31">
        <v>13217876.6894</v>
      </c>
      <c r="L31">
        <v>75305199.366500005</v>
      </c>
      <c r="M31">
        <v>0</v>
      </c>
      <c r="N31">
        <v>79216553.889899999</v>
      </c>
      <c r="O31">
        <v>10.145833333333334</v>
      </c>
      <c r="P31">
        <f t="shared" si="1"/>
        <v>1940</v>
      </c>
      <c r="Q31" s="2">
        <f t="shared" si="2"/>
        <v>14884.375000000018</v>
      </c>
      <c r="S31" s="4">
        <f t="shared" si="3"/>
        <v>1968</v>
      </c>
      <c r="T31" s="4">
        <f t="shared" si="4"/>
        <v>36</v>
      </c>
      <c r="U31" s="5">
        <f>SUMIF($P$2:$P$2452,$S31,C$2:C$2452)/ref!$B$4</f>
        <v>998194.78184900247</v>
      </c>
      <c r="V31" s="5">
        <f>SUMIF($P$2:$P$2452,$S31,D$2:D$2452)/ref!$B$4</f>
        <v>4141.7736680669386</v>
      </c>
      <c r="W31" s="5">
        <f>SUMIF($P$2:$P$2452,$S31,E$2:E$2452)/ref!$B$4</f>
        <v>273613.83978965849</v>
      </c>
      <c r="X31" s="5">
        <f>SUMIF($P$2:$P$2452,$S31,F$2:F$2452)/ref!$B$4</f>
        <v>0</v>
      </c>
      <c r="Y31" s="5">
        <f>SUMIF($P$2:$P$2452,$S31,G$2:G$2452)/ref!$B$4</f>
        <v>541400.37642197171</v>
      </c>
      <c r="Z31" s="5">
        <f>SUMIF($P$2:$P$2452,$S31,H$2:H$2452)/ref!$B$4</f>
        <v>546349.55990372237</v>
      </c>
      <c r="AA31" s="5">
        <f>SUMIF($P$2:$P$2452,$S31,I$2:I$2452)/ref!$B$4</f>
        <v>529623.85129752418</v>
      </c>
      <c r="AB31" s="5">
        <f>SUMIF($P$2:$P$2452,$S31,J$2:J$2452)/ref!$B$4</f>
        <v>36792.016237730051</v>
      </c>
      <c r="AC31" s="5">
        <f>SUMIF($P$2:$P$2452,$S31,K$2:K$2452)/ref!$B$4</f>
        <v>640399.51795386255</v>
      </c>
      <c r="AD31" s="5">
        <f>SUMIF($P$2:$P$2452,$S31,L$2:L$2452)/ref!$B$4</f>
        <v>556916.82045773196</v>
      </c>
      <c r="AE31" s="5">
        <f>SUMIF($P$2:$P$2452,$S31,M$2:M$2452)/ref!$B$4</f>
        <v>0</v>
      </c>
      <c r="AF31" s="5">
        <f>SUMIF($P$2:$P$2452,$S31,N$2:N$2452)/ref!$B$4</f>
        <v>602002.04701586999</v>
      </c>
      <c r="AG31" s="4">
        <f t="shared" si="5"/>
        <v>1968</v>
      </c>
      <c r="AH31" s="5">
        <f t="shared" si="6"/>
        <v>468570.93055147829</v>
      </c>
      <c r="AI31" s="5">
        <f t="shared" si="7"/>
        <v>-32650.242569663111</v>
      </c>
      <c r="AJ31" s="5">
        <f t="shared" si="8"/>
        <v>-366785.67816420406</v>
      </c>
      <c r="AK31" s="5">
        <f t="shared" si="9"/>
        <v>-556916.82045773196</v>
      </c>
      <c r="AL31" s="5">
        <f t="shared" si="10"/>
        <v>541400.37642197171</v>
      </c>
      <c r="AM31" s="5">
        <f t="shared" si="11"/>
        <v>-55652.487112147617</v>
      </c>
    </row>
    <row r="32" spans="1:39" x14ac:dyDescent="0.3">
      <c r="A32">
        <v>11</v>
      </c>
      <c r="B32">
        <v>1</v>
      </c>
      <c r="C32">
        <v>116440664.78910001</v>
      </c>
      <c r="D32">
        <v>566589.26470000006</v>
      </c>
      <c r="E32">
        <v>15435409.071599999</v>
      </c>
      <c r="F32">
        <v>0</v>
      </c>
      <c r="G32">
        <v>7659660.6391000003</v>
      </c>
      <c r="H32">
        <v>50836944.8081</v>
      </c>
      <c r="I32">
        <v>12156961.547900001</v>
      </c>
      <c r="J32">
        <v>4218501.7264999999</v>
      </c>
      <c r="K32">
        <v>13217876.6894</v>
      </c>
      <c r="L32">
        <v>85182198.669100001</v>
      </c>
      <c r="M32">
        <v>0</v>
      </c>
      <c r="N32">
        <v>76055929.482500002</v>
      </c>
      <c r="O32">
        <v>10.145833333333334</v>
      </c>
      <c r="P32">
        <f t="shared" si="1"/>
        <v>1940</v>
      </c>
      <c r="Q32" s="2">
        <f t="shared" si="2"/>
        <v>14894.520833333352</v>
      </c>
      <c r="S32" s="4">
        <f t="shared" si="3"/>
        <v>1969</v>
      </c>
      <c r="T32" s="4">
        <f t="shared" si="4"/>
        <v>36</v>
      </c>
      <c r="U32" s="5">
        <f>SUMIF($P$2:$P$2452,$S32,C$2:C$2452)/ref!$B$4</f>
        <v>823075.2287763682</v>
      </c>
      <c r="V32" s="5">
        <f>SUMIF($P$2:$P$2452,$S32,D$2:D$2452)/ref!$B$4</f>
        <v>3935.6524908108559</v>
      </c>
      <c r="W32" s="5">
        <f>SUMIF($P$2:$P$2452,$S32,E$2:E$2452)/ref!$B$4</f>
        <v>322143.07009109616</v>
      </c>
      <c r="X32" s="5">
        <f>SUMIF($P$2:$P$2452,$S32,F$2:F$2452)/ref!$B$4</f>
        <v>0</v>
      </c>
      <c r="Y32" s="5">
        <f>SUMIF($P$2:$P$2452,$S32,G$2:G$2452)/ref!$B$4</f>
        <v>881315.37212962587</v>
      </c>
      <c r="Z32" s="5">
        <f>SUMIF($P$2:$P$2452,$S32,H$2:H$2452)/ref!$B$4</f>
        <v>546544.18021852174</v>
      </c>
      <c r="AA32" s="5">
        <f>SUMIF($P$2:$P$2452,$S32,I$2:I$2452)/ref!$B$4</f>
        <v>839110.05536263727</v>
      </c>
      <c r="AB32" s="5">
        <f>SUMIF($P$2:$P$2452,$S32,J$2:J$2452)/ref!$B$4</f>
        <v>37685.84271564064</v>
      </c>
      <c r="AC32" s="5">
        <f>SUMIF($P$2:$P$2452,$S32,K$2:K$2452)/ref!$B$4</f>
        <v>609732.37010483188</v>
      </c>
      <c r="AD32" s="5">
        <f>SUMIF($P$2:$P$2452,$S32,L$2:L$2452)/ref!$B$4</f>
        <v>423527.37978840794</v>
      </c>
      <c r="AE32" s="5">
        <f>SUMIF($P$2:$P$2452,$S32,M$2:M$2452)/ref!$B$4</f>
        <v>0</v>
      </c>
      <c r="AF32" s="5">
        <f>SUMIF($P$2:$P$2452,$S32,N$2:N$2452)/ref!$B$4</f>
        <v>668204.12944096234</v>
      </c>
      <c r="AG32" s="4">
        <f t="shared" si="5"/>
        <v>1969</v>
      </c>
      <c r="AH32" s="5">
        <f t="shared" si="6"/>
        <v>-16034.826586269075</v>
      </c>
      <c r="AI32" s="5">
        <f t="shared" si="7"/>
        <v>-33750.190224829785</v>
      </c>
      <c r="AJ32" s="5">
        <f t="shared" si="8"/>
        <v>-287589.30001373572</v>
      </c>
      <c r="AK32" s="5">
        <f t="shared" si="9"/>
        <v>-423527.37978840794</v>
      </c>
      <c r="AL32" s="5">
        <f t="shared" si="10"/>
        <v>881315.37212962587</v>
      </c>
      <c r="AM32" s="5">
        <f t="shared" si="11"/>
        <v>-121659.9492224406</v>
      </c>
    </row>
    <row r="33" spans="1:39" x14ac:dyDescent="0.3">
      <c r="A33">
        <v>11</v>
      </c>
      <c r="B33">
        <v>2</v>
      </c>
      <c r="C33">
        <v>114020782.278</v>
      </c>
      <c r="D33">
        <v>568848.34939999995</v>
      </c>
      <c r="E33">
        <v>15435409.071599999</v>
      </c>
      <c r="F33">
        <v>0</v>
      </c>
      <c r="G33">
        <v>7659660.6391000003</v>
      </c>
      <c r="H33">
        <v>50459983.553499997</v>
      </c>
      <c r="I33">
        <v>10868110.453500001</v>
      </c>
      <c r="J33">
        <v>4203740.3959999997</v>
      </c>
      <c r="K33">
        <v>13217876.6894</v>
      </c>
      <c r="L33">
        <v>84709722.386600003</v>
      </c>
      <c r="M33">
        <v>0</v>
      </c>
      <c r="N33">
        <v>75077953.462200001</v>
      </c>
      <c r="O33">
        <v>10.145833333333334</v>
      </c>
      <c r="P33">
        <f t="shared" si="1"/>
        <v>1940</v>
      </c>
      <c r="Q33" s="2">
        <f t="shared" si="2"/>
        <v>14904.666666666686</v>
      </c>
      <c r="S33" s="4">
        <f t="shared" si="3"/>
        <v>1970</v>
      </c>
      <c r="T33" s="4">
        <f t="shared" si="4"/>
        <v>36</v>
      </c>
      <c r="U33" s="5">
        <f>SUMIF($P$2:$P$2452,$S33,C$2:C$2452)/ref!$B$4</f>
        <v>1221786.1669450675</v>
      </c>
      <c r="V33" s="5">
        <f>SUMIF($P$2:$P$2452,$S33,D$2:D$2452)/ref!$B$4</f>
        <v>4184.0446023921995</v>
      </c>
      <c r="W33" s="5">
        <f>SUMIF($P$2:$P$2452,$S33,E$2:E$2452)/ref!$B$4</f>
        <v>287500.93218506145</v>
      </c>
      <c r="X33" s="5">
        <f>SUMIF($P$2:$P$2452,$S33,F$2:F$2452)/ref!$B$4</f>
        <v>0</v>
      </c>
      <c r="Y33" s="5">
        <f>SUMIF($P$2:$P$2452,$S33,G$2:G$2452)/ref!$B$4</f>
        <v>289780.55317371635</v>
      </c>
      <c r="Z33" s="5">
        <f>SUMIF($P$2:$P$2452,$S33,H$2:H$2452)/ref!$B$4</f>
        <v>516617.22991567751</v>
      </c>
      <c r="AA33" s="5">
        <f>SUMIF($P$2:$P$2452,$S33,I$2:I$2452)/ref!$B$4</f>
        <v>391280.68566289649</v>
      </c>
      <c r="AB33" s="5">
        <f>SUMIF($P$2:$P$2452,$S33,J$2:J$2452)/ref!$B$4</f>
        <v>36364.962750876293</v>
      </c>
      <c r="AC33" s="5">
        <f>SUMIF($P$2:$P$2452,$S33,K$2:K$2452)/ref!$B$4</f>
        <v>732079.39458900574</v>
      </c>
      <c r="AD33" s="5">
        <f>SUMIF($P$2:$P$2452,$S33,L$2:L$2452)/ref!$B$4</f>
        <v>580896.08186417748</v>
      </c>
      <c r="AE33" s="5">
        <f>SUMIF($P$2:$P$2452,$S33,M$2:M$2452)/ref!$B$4</f>
        <v>0</v>
      </c>
      <c r="AF33" s="5">
        <f>SUMIF($P$2:$P$2452,$S33,N$2:N$2452)/ref!$B$4</f>
        <v>580265.18610723689</v>
      </c>
      <c r="AG33" s="4">
        <f t="shared" si="5"/>
        <v>1970</v>
      </c>
      <c r="AH33" s="5">
        <f t="shared" si="6"/>
        <v>830505.48128217098</v>
      </c>
      <c r="AI33" s="5">
        <f t="shared" si="7"/>
        <v>-32180.918148484096</v>
      </c>
      <c r="AJ33" s="5">
        <f t="shared" si="8"/>
        <v>-444578.46240394429</v>
      </c>
      <c r="AK33" s="5">
        <f t="shared" si="9"/>
        <v>-580896.08186417748</v>
      </c>
      <c r="AL33" s="5">
        <f t="shared" si="10"/>
        <v>289780.55317371635</v>
      </c>
      <c r="AM33" s="5">
        <f t="shared" si="11"/>
        <v>-63647.95619155938</v>
      </c>
    </row>
    <row r="34" spans="1:39" x14ac:dyDescent="0.3">
      <c r="A34">
        <v>11</v>
      </c>
      <c r="B34">
        <v>3</v>
      </c>
      <c r="C34">
        <v>112605948.88169999</v>
      </c>
      <c r="D34">
        <v>571120.87990000006</v>
      </c>
      <c r="E34">
        <v>15435409.071599999</v>
      </c>
      <c r="F34">
        <v>0</v>
      </c>
      <c r="G34">
        <v>7659660.6391000003</v>
      </c>
      <c r="H34">
        <v>50246400.194700003</v>
      </c>
      <c r="I34">
        <v>10261598.882200001</v>
      </c>
      <c r="J34">
        <v>4189750.0710999998</v>
      </c>
      <c r="K34">
        <v>13217876.6894</v>
      </c>
      <c r="L34">
        <v>84262564.772599995</v>
      </c>
      <c r="M34">
        <v>0</v>
      </c>
      <c r="N34">
        <v>74423622.493599996</v>
      </c>
      <c r="O34">
        <v>10.145833333333334</v>
      </c>
      <c r="P34">
        <f t="shared" si="1"/>
        <v>1940</v>
      </c>
      <c r="Q34" s="2">
        <f t="shared" si="2"/>
        <v>14914.81250000002</v>
      </c>
      <c r="S34" s="4">
        <f t="shared" si="3"/>
        <v>1971</v>
      </c>
      <c r="T34" s="4">
        <f t="shared" si="4"/>
        <v>36</v>
      </c>
      <c r="U34" s="5">
        <f>SUMIF($P$2:$P$2452,$S34,C$2:C$2452)/ref!$B$4</f>
        <v>1029701.8843167417</v>
      </c>
      <c r="V34" s="5">
        <f>SUMIF($P$2:$P$2452,$S34,D$2:D$2452)/ref!$B$4</f>
        <v>4495.3136561970568</v>
      </c>
      <c r="W34" s="5">
        <f>SUMIF($P$2:$P$2452,$S34,E$2:E$2452)/ref!$B$4</f>
        <v>274722.59261139861</v>
      </c>
      <c r="X34" s="5">
        <f>SUMIF($P$2:$P$2452,$S34,F$2:F$2452)/ref!$B$4</f>
        <v>0</v>
      </c>
      <c r="Y34" s="5">
        <f>SUMIF($P$2:$P$2452,$S34,G$2:G$2452)/ref!$B$4</f>
        <v>625087.85147705954</v>
      </c>
      <c r="Z34" s="5">
        <f>SUMIF($P$2:$P$2452,$S34,H$2:H$2452)/ref!$B$4</f>
        <v>561113.4201468447</v>
      </c>
      <c r="AA34" s="5">
        <f>SUMIF($P$2:$P$2452,$S34,I$2:I$2452)/ref!$B$4</f>
        <v>667670.33004534012</v>
      </c>
      <c r="AB34" s="5">
        <f>SUMIF($P$2:$P$2452,$S34,J$2:J$2452)/ref!$B$4</f>
        <v>35597.361061453397</v>
      </c>
      <c r="AC34" s="5">
        <f>SUMIF($P$2:$P$2452,$S34,K$2:K$2452)/ref!$B$4</f>
        <v>747474.06127860059</v>
      </c>
      <c r="AD34" s="5">
        <f>SUMIF($P$2:$P$2452,$S34,L$2:L$2452)/ref!$B$4</f>
        <v>467884.14098723442</v>
      </c>
      <c r="AE34" s="5">
        <f>SUMIF($P$2:$P$2452,$S34,M$2:M$2452)/ref!$B$4</f>
        <v>0</v>
      </c>
      <c r="AF34" s="5">
        <f>SUMIF($P$2:$P$2452,$S34,N$2:N$2452)/ref!$B$4</f>
        <v>576363.67980943609</v>
      </c>
      <c r="AG34" s="4">
        <f t="shared" si="5"/>
        <v>1971</v>
      </c>
      <c r="AH34" s="5">
        <f t="shared" si="6"/>
        <v>362031.5542714016</v>
      </c>
      <c r="AI34" s="5">
        <f t="shared" si="7"/>
        <v>-31102.04740525634</v>
      </c>
      <c r="AJ34" s="5">
        <f t="shared" si="8"/>
        <v>-472751.46866720199</v>
      </c>
      <c r="AK34" s="5">
        <f t="shared" si="9"/>
        <v>-467884.14098723442</v>
      </c>
      <c r="AL34" s="5">
        <f t="shared" si="10"/>
        <v>625087.85147705954</v>
      </c>
      <c r="AM34" s="5">
        <f t="shared" si="11"/>
        <v>-15250.259662591387</v>
      </c>
    </row>
    <row r="35" spans="1:39" x14ac:dyDescent="0.3">
      <c r="A35">
        <v>12</v>
      </c>
      <c r="B35">
        <v>1</v>
      </c>
      <c r="C35">
        <v>74175512.327999994</v>
      </c>
      <c r="D35">
        <v>559952.33239999996</v>
      </c>
      <c r="E35">
        <v>15435409.071599999</v>
      </c>
      <c r="F35">
        <v>0</v>
      </c>
      <c r="G35">
        <v>27137618.777899999</v>
      </c>
      <c r="H35">
        <v>60333164.441100001</v>
      </c>
      <c r="I35">
        <v>71453797.068800002</v>
      </c>
      <c r="J35">
        <v>4246057.0250000004</v>
      </c>
      <c r="K35">
        <v>13217876.6894</v>
      </c>
      <c r="L35">
        <v>446600.18359999999</v>
      </c>
      <c r="M35">
        <v>0</v>
      </c>
      <c r="N35">
        <v>86830767.770300001</v>
      </c>
      <c r="O35">
        <v>10.145833333333334</v>
      </c>
      <c r="P35">
        <f t="shared" si="1"/>
        <v>1940</v>
      </c>
      <c r="Q35" s="2">
        <f t="shared" si="2"/>
        <v>14924.958333333354</v>
      </c>
      <c r="S35" s="4">
        <f t="shared" si="3"/>
        <v>1972</v>
      </c>
      <c r="T35" s="4">
        <f t="shared" si="4"/>
        <v>36</v>
      </c>
      <c r="U35" s="5">
        <f>SUMIF($P$2:$P$2452,$S35,C$2:C$2452)/ref!$B$4</f>
        <v>840172.28546800604</v>
      </c>
      <c r="V35" s="5">
        <f>SUMIF($P$2:$P$2452,$S35,D$2:D$2452)/ref!$B$4</f>
        <v>4603.0270656462344</v>
      </c>
      <c r="W35" s="5">
        <f>SUMIF($P$2:$P$2452,$S35,E$2:E$2452)/ref!$B$4</f>
        <v>375629.1798271786</v>
      </c>
      <c r="X35" s="5">
        <f>SUMIF($P$2:$P$2452,$S35,F$2:F$2452)/ref!$B$4</f>
        <v>0</v>
      </c>
      <c r="Y35" s="5">
        <f>SUMIF($P$2:$P$2452,$S35,G$2:G$2452)/ref!$B$4</f>
        <v>832252.23747424665</v>
      </c>
      <c r="Z35" s="5">
        <f>SUMIF($P$2:$P$2452,$S35,H$2:H$2452)/ref!$B$4</f>
        <v>581849.88312610006</v>
      </c>
      <c r="AA35" s="5">
        <f>SUMIF($P$2:$P$2452,$S35,I$2:I$2452)/ref!$B$4</f>
        <v>810136.09376132616</v>
      </c>
      <c r="AB35" s="5">
        <f>SUMIF($P$2:$P$2452,$S35,J$2:J$2452)/ref!$B$4</f>
        <v>35324.363365639547</v>
      </c>
      <c r="AC35" s="5">
        <f>SUMIF($P$2:$P$2452,$S35,K$2:K$2452)/ref!$B$4</f>
        <v>705838.60159075679</v>
      </c>
      <c r="AD35" s="5">
        <f>SUMIF($P$2:$P$2452,$S35,L$2:L$2452)/ref!$B$4</f>
        <v>472457.87403283099</v>
      </c>
      <c r="AE35" s="5">
        <f>SUMIF($P$2:$P$2452,$S35,M$2:M$2452)/ref!$B$4</f>
        <v>0</v>
      </c>
      <c r="AF35" s="5">
        <f>SUMIF($P$2:$P$2452,$S35,N$2:N$2452)/ref!$B$4</f>
        <v>611864.78913710604</v>
      </c>
      <c r="AG35" s="4">
        <f t="shared" si="5"/>
        <v>1972</v>
      </c>
      <c r="AH35" s="5">
        <f t="shared" si="6"/>
        <v>30036.191706679878</v>
      </c>
      <c r="AI35" s="5">
        <f t="shared" si="7"/>
        <v>-30721.336299993312</v>
      </c>
      <c r="AJ35" s="5">
        <f t="shared" si="8"/>
        <v>-330209.4217635782</v>
      </c>
      <c r="AK35" s="5">
        <f t="shared" si="9"/>
        <v>-472457.87403283099</v>
      </c>
      <c r="AL35" s="5">
        <f t="shared" si="10"/>
        <v>832252.23747424665</v>
      </c>
      <c r="AM35" s="5">
        <f t="shared" si="11"/>
        <v>-30014.90601100598</v>
      </c>
    </row>
    <row r="36" spans="1:39" x14ac:dyDescent="0.3">
      <c r="A36">
        <v>12</v>
      </c>
      <c r="B36">
        <v>2</v>
      </c>
      <c r="C36">
        <v>70154560.630199999</v>
      </c>
      <c r="D36">
        <v>550302.71169999999</v>
      </c>
      <c r="E36">
        <v>15435409.071599999</v>
      </c>
      <c r="F36">
        <v>0</v>
      </c>
      <c r="G36">
        <v>27137618.777899999</v>
      </c>
      <c r="H36">
        <v>56179117.481799997</v>
      </c>
      <c r="I36">
        <v>60232895.027500004</v>
      </c>
      <c r="J36">
        <v>4292752.0439999998</v>
      </c>
      <c r="K36">
        <v>13217876.6894</v>
      </c>
      <c r="L36">
        <v>459613.14010000002</v>
      </c>
      <c r="M36">
        <v>0</v>
      </c>
      <c r="N36">
        <v>90919309.977899998</v>
      </c>
      <c r="O36">
        <v>10.145833333333334</v>
      </c>
      <c r="P36">
        <f t="shared" si="1"/>
        <v>1940</v>
      </c>
      <c r="Q36" s="2">
        <f t="shared" si="2"/>
        <v>14935.104166666688</v>
      </c>
      <c r="S36" s="4">
        <f t="shared" si="3"/>
        <v>1973</v>
      </c>
      <c r="T36" s="4">
        <f t="shared" si="4"/>
        <v>36</v>
      </c>
      <c r="U36" s="5">
        <f>SUMIF($P$2:$P$2452,$S36,C$2:C$2452)/ref!$B$4</f>
        <v>1426933.8016503861</v>
      </c>
      <c r="V36" s="5">
        <f>SUMIF($P$2:$P$2452,$S36,D$2:D$2452)/ref!$B$4</f>
        <v>3149.9180021949614</v>
      </c>
      <c r="W36" s="5">
        <f>SUMIF($P$2:$P$2452,$S36,E$2:E$2452)/ref!$B$4</f>
        <v>325776.83754973084</v>
      </c>
      <c r="X36" s="5">
        <f>SUMIF($P$2:$P$2452,$S36,F$2:F$2452)/ref!$B$4</f>
        <v>0</v>
      </c>
      <c r="Y36" s="5">
        <f>SUMIF($P$2:$P$2452,$S36,G$2:G$2452)/ref!$B$4</f>
        <v>3661654.0978886224</v>
      </c>
      <c r="Z36" s="5">
        <f>SUMIF($P$2:$P$2452,$S36,H$2:H$2452)/ref!$B$4</f>
        <v>689812.40923899412</v>
      </c>
      <c r="AA36" s="5">
        <f>SUMIF($P$2:$P$2452,$S36,I$2:I$2452)/ref!$B$4</f>
        <v>3864310.8956020479</v>
      </c>
      <c r="AB36" s="5">
        <f>SUMIF($P$2:$P$2452,$S36,J$2:J$2452)/ref!$B$4</f>
        <v>42873.747644703086</v>
      </c>
      <c r="AC36" s="5">
        <f>SUMIF($P$2:$P$2452,$S36,K$2:K$2452)/ref!$B$4</f>
        <v>807602.91882127232</v>
      </c>
      <c r="AD36" s="5">
        <f>SUMIF($P$2:$P$2452,$S36,L$2:L$2452)/ref!$B$4</f>
        <v>486395.43774127139</v>
      </c>
      <c r="AE36" s="5">
        <f>SUMIF($P$2:$P$2452,$S36,M$2:M$2452)/ref!$B$4</f>
        <v>0</v>
      </c>
      <c r="AF36" s="5">
        <f>SUMIF($P$2:$P$2452,$S36,N$2:N$2452)/ref!$B$4</f>
        <v>906718.78662138048</v>
      </c>
      <c r="AG36" s="4">
        <f t="shared" si="5"/>
        <v>1973</v>
      </c>
      <c r="AH36" s="5">
        <f t="shared" si="6"/>
        <v>-2437377.0939516621</v>
      </c>
      <c r="AI36" s="5">
        <f t="shared" si="7"/>
        <v>-39723.829642508121</v>
      </c>
      <c r="AJ36" s="5">
        <f t="shared" si="8"/>
        <v>-481826.08127154148</v>
      </c>
      <c r="AK36" s="5">
        <f t="shared" si="9"/>
        <v>-486395.43774127139</v>
      </c>
      <c r="AL36" s="5">
        <f t="shared" si="10"/>
        <v>3661654.0978886224</v>
      </c>
      <c r="AM36" s="5">
        <f t="shared" si="11"/>
        <v>-216906.37738238636</v>
      </c>
    </row>
    <row r="37" spans="1:39" x14ac:dyDescent="0.3">
      <c r="A37">
        <v>12</v>
      </c>
      <c r="B37">
        <v>3</v>
      </c>
      <c r="C37">
        <v>67525636.573300004</v>
      </c>
      <c r="D37">
        <v>543109.17749999999</v>
      </c>
      <c r="E37">
        <v>15435409.071599999</v>
      </c>
      <c r="F37">
        <v>0</v>
      </c>
      <c r="G37">
        <v>27137618.777899999</v>
      </c>
      <c r="H37">
        <v>53279631.229999997</v>
      </c>
      <c r="I37">
        <v>52233643.037500001</v>
      </c>
      <c r="J37">
        <v>4333959.9342</v>
      </c>
      <c r="K37">
        <v>13217876.6894</v>
      </c>
      <c r="L37">
        <v>469620.27960000001</v>
      </c>
      <c r="M37">
        <v>0</v>
      </c>
      <c r="N37">
        <v>93478949.363199994</v>
      </c>
      <c r="O37">
        <v>10.145833333333334</v>
      </c>
      <c r="P37">
        <f t="shared" si="1"/>
        <v>1940</v>
      </c>
      <c r="Q37" s="2">
        <f t="shared" si="2"/>
        <v>14945.250000000022</v>
      </c>
      <c r="S37" s="4">
        <f t="shared" si="3"/>
        <v>1974</v>
      </c>
      <c r="T37" s="4">
        <f t="shared" si="4"/>
        <v>36</v>
      </c>
      <c r="U37" s="5">
        <f>SUMIF($P$2:$P$2452,$S37,C$2:C$2452)/ref!$B$4</f>
        <v>1741346.734813353</v>
      </c>
      <c r="V37" s="5">
        <f>SUMIF($P$2:$P$2452,$S37,D$2:D$2452)/ref!$B$4</f>
        <v>3105.7032826296113</v>
      </c>
      <c r="W37" s="5">
        <f>SUMIF($P$2:$P$2452,$S37,E$2:E$2452)/ref!$B$4</f>
        <v>311413.53898638429</v>
      </c>
      <c r="X37" s="5">
        <f>SUMIF($P$2:$P$2452,$S37,F$2:F$2452)/ref!$B$4</f>
        <v>0</v>
      </c>
      <c r="Y37" s="5">
        <f>SUMIF($P$2:$P$2452,$S37,G$2:G$2452)/ref!$B$4</f>
        <v>480041.89381105534</v>
      </c>
      <c r="Z37" s="5">
        <f>SUMIF($P$2:$P$2452,$S37,H$2:H$2452)/ref!$B$4</f>
        <v>448436.64619455865</v>
      </c>
      <c r="AA37" s="5">
        <f>SUMIF($P$2:$P$2452,$S37,I$2:I$2452)/ref!$B$4</f>
        <v>552391.43731988454</v>
      </c>
      <c r="AB37" s="5">
        <f>SUMIF($P$2:$P$2452,$S37,J$2:J$2452)/ref!$B$4</f>
        <v>43421.82643431671</v>
      </c>
      <c r="AC37" s="5">
        <f>SUMIF($P$2:$P$2452,$S37,K$2:K$2452)/ref!$B$4</f>
        <v>963801.4955531219</v>
      </c>
      <c r="AD37" s="5">
        <f>SUMIF($P$2:$P$2452,$S37,L$2:L$2452)/ref!$B$4</f>
        <v>677987.33897520369</v>
      </c>
      <c r="AE37" s="5">
        <f>SUMIF($P$2:$P$2452,$S37,M$2:M$2452)/ref!$B$4</f>
        <v>0</v>
      </c>
      <c r="AF37" s="5">
        <f>SUMIF($P$2:$P$2452,$S37,N$2:N$2452)/ref!$B$4</f>
        <v>748644.53676105198</v>
      </c>
      <c r="AG37" s="4">
        <f t="shared" si="5"/>
        <v>1974</v>
      </c>
      <c r="AH37" s="5">
        <f t="shared" si="6"/>
        <v>1188955.2974934685</v>
      </c>
      <c r="AI37" s="5">
        <f t="shared" si="7"/>
        <v>-40316.123151687098</v>
      </c>
      <c r="AJ37" s="5">
        <f t="shared" si="8"/>
        <v>-652387.95656673762</v>
      </c>
      <c r="AK37" s="5">
        <f t="shared" si="9"/>
        <v>-677987.33897520369</v>
      </c>
      <c r="AL37" s="5">
        <f t="shared" si="10"/>
        <v>480041.89381105534</v>
      </c>
      <c r="AM37" s="5">
        <f t="shared" si="11"/>
        <v>-300207.89056649333</v>
      </c>
    </row>
    <row r="38" spans="1:39" x14ac:dyDescent="0.3">
      <c r="A38">
        <v>13</v>
      </c>
      <c r="B38">
        <v>1</v>
      </c>
      <c r="C38">
        <v>87378530.8609</v>
      </c>
      <c r="D38">
        <v>539511.89060000004</v>
      </c>
      <c r="E38">
        <v>15435409.071599999</v>
      </c>
      <c r="F38">
        <v>0</v>
      </c>
      <c r="G38">
        <v>10028067.018200001</v>
      </c>
      <c r="H38">
        <v>39834388.267999999</v>
      </c>
      <c r="I38">
        <v>36321777.694799997</v>
      </c>
      <c r="J38">
        <v>4356839.3509999998</v>
      </c>
      <c r="K38">
        <v>13217876.6894</v>
      </c>
      <c r="L38">
        <v>4993997.4225000003</v>
      </c>
      <c r="M38">
        <v>0</v>
      </c>
      <c r="N38">
        <v>94054073.849399999</v>
      </c>
      <c r="O38">
        <v>10.145833333333334</v>
      </c>
      <c r="P38">
        <f t="shared" si="1"/>
        <v>1940</v>
      </c>
      <c r="Q38" s="2">
        <f t="shared" si="2"/>
        <v>14955.395833333356</v>
      </c>
      <c r="S38" s="4">
        <f t="shared" si="3"/>
        <v>1975</v>
      </c>
      <c r="T38" s="4">
        <f t="shared" si="4"/>
        <v>36</v>
      </c>
      <c r="U38" s="5">
        <f>SUMIF($P$2:$P$2452,$S38,C$2:C$2452)/ref!$B$4</f>
        <v>1741026.1133464763</v>
      </c>
      <c r="V38" s="5">
        <f>SUMIF($P$2:$P$2452,$S38,D$2:D$2452)/ref!$B$4</f>
        <v>3411.9679905547423</v>
      </c>
      <c r="W38" s="5">
        <f>SUMIF($P$2:$P$2452,$S38,E$2:E$2452)/ref!$B$4</f>
        <v>336325.06175331486</v>
      </c>
      <c r="X38" s="5">
        <f>SUMIF($P$2:$P$2452,$S38,F$2:F$2452)/ref!$B$4</f>
        <v>0</v>
      </c>
      <c r="Y38" s="5">
        <f>SUMIF($P$2:$P$2452,$S38,G$2:G$2452)/ref!$B$4</f>
        <v>873562.11203079473</v>
      </c>
      <c r="Z38" s="5">
        <f>SUMIF($P$2:$P$2452,$S38,H$2:H$2452)/ref!$B$4</f>
        <v>467985.31184918765</v>
      </c>
      <c r="AA38" s="5">
        <f>SUMIF($P$2:$P$2452,$S38,I$2:I$2452)/ref!$B$4</f>
        <v>912305.26250573259</v>
      </c>
      <c r="AB38" s="5">
        <f>SUMIF($P$2:$P$2452,$S38,J$2:J$2452)/ref!$B$4</f>
        <v>41636.660485953325</v>
      </c>
      <c r="AC38" s="5">
        <f>SUMIF($P$2:$P$2452,$S38,K$2:K$2452)/ref!$B$4</f>
        <v>1241471.6469656553</v>
      </c>
      <c r="AD38" s="5">
        <f>SUMIF($P$2:$P$2452,$S38,L$2:L$2452)/ref!$B$4</f>
        <v>560042.7439652218</v>
      </c>
      <c r="AE38" s="5">
        <f>SUMIF($P$2:$P$2452,$S38,M$2:M$2452)/ref!$B$4</f>
        <v>0</v>
      </c>
      <c r="AF38" s="5">
        <f>SUMIF($P$2:$P$2452,$S38,N$2:N$2452)/ref!$B$4</f>
        <v>664914.51061196625</v>
      </c>
      <c r="AG38" s="4">
        <f t="shared" si="5"/>
        <v>1975</v>
      </c>
      <c r="AH38" s="5">
        <f t="shared" si="6"/>
        <v>828720.85084074375</v>
      </c>
      <c r="AI38" s="5">
        <f t="shared" si="7"/>
        <v>-38224.69249539858</v>
      </c>
      <c r="AJ38" s="5">
        <f t="shared" si="8"/>
        <v>-905146.58521234035</v>
      </c>
      <c r="AK38" s="5">
        <f t="shared" si="9"/>
        <v>-560042.7439652218</v>
      </c>
      <c r="AL38" s="5">
        <f t="shared" si="10"/>
        <v>873562.11203079473</v>
      </c>
      <c r="AM38" s="5">
        <f t="shared" si="11"/>
        <v>-196929.1987627786</v>
      </c>
    </row>
    <row r="39" spans="1:39" x14ac:dyDescent="0.3">
      <c r="A39">
        <v>13</v>
      </c>
      <c r="B39">
        <v>2</v>
      </c>
      <c r="C39">
        <v>85619943.934799999</v>
      </c>
      <c r="D39">
        <v>536519.41410000005</v>
      </c>
      <c r="E39">
        <v>15435409.071599999</v>
      </c>
      <c r="F39">
        <v>0</v>
      </c>
      <c r="G39">
        <v>10028067.018200001</v>
      </c>
      <c r="H39">
        <v>39146234.449000001</v>
      </c>
      <c r="I39">
        <v>33297387.6107</v>
      </c>
      <c r="J39">
        <v>4377158.7381999996</v>
      </c>
      <c r="K39">
        <v>13217876.6894</v>
      </c>
      <c r="L39">
        <v>5032164.3228000002</v>
      </c>
      <c r="M39">
        <v>0</v>
      </c>
      <c r="N39">
        <v>94648948.3565</v>
      </c>
      <c r="O39">
        <v>10.145833333333334</v>
      </c>
      <c r="P39">
        <f t="shared" si="1"/>
        <v>1940</v>
      </c>
      <c r="Q39" s="2">
        <f t="shared" si="2"/>
        <v>14965.54166666669</v>
      </c>
      <c r="S39" s="4">
        <f t="shared" si="3"/>
        <v>1976</v>
      </c>
      <c r="T39" s="4">
        <f t="shared" si="4"/>
        <v>36</v>
      </c>
      <c r="U39" s="5">
        <f>SUMIF($P$2:$P$2452,$S39,C$2:C$2452)/ref!$B$4</f>
        <v>2073800.9275991365</v>
      </c>
      <c r="V39" s="5">
        <f>SUMIF($P$2:$P$2452,$S39,D$2:D$2452)/ref!$B$4</f>
        <v>3721.4478664566609</v>
      </c>
      <c r="W39" s="5">
        <f>SUMIF($P$2:$P$2452,$S39,E$2:E$2452)/ref!$B$4</f>
        <v>497189.32325170795</v>
      </c>
      <c r="X39" s="5">
        <f>SUMIF($P$2:$P$2452,$S39,F$2:F$2452)/ref!$B$4</f>
        <v>0</v>
      </c>
      <c r="Y39" s="5">
        <f>SUMIF($P$2:$P$2452,$S39,G$2:G$2452)/ref!$B$4</f>
        <v>1076103.8987571844</v>
      </c>
      <c r="Z39" s="5">
        <f>SUMIF($P$2:$P$2452,$S39,H$2:H$2452)/ref!$B$4</f>
        <v>480612.32913867111</v>
      </c>
      <c r="AA39" s="5">
        <f>SUMIF($P$2:$P$2452,$S39,I$2:I$2452)/ref!$B$4</f>
        <v>1266307.0518893076</v>
      </c>
      <c r="AB39" s="5">
        <f>SUMIF($P$2:$P$2452,$S39,J$2:J$2452)/ref!$B$4</f>
        <v>40329.282277722552</v>
      </c>
      <c r="AC39" s="5">
        <f>SUMIF($P$2:$P$2452,$S39,K$2:K$2452)/ref!$B$4</f>
        <v>1620705.5225684596</v>
      </c>
      <c r="AD39" s="5">
        <f>SUMIF($P$2:$P$2452,$S39,L$2:L$2452)/ref!$B$4</f>
        <v>577247.33459404041</v>
      </c>
      <c r="AE39" s="5">
        <f>SUMIF($P$2:$P$2452,$S39,M$2:M$2452)/ref!$B$4</f>
        <v>0</v>
      </c>
      <c r="AF39" s="5">
        <f>SUMIF($P$2:$P$2452,$S39,N$2:N$2452)/ref!$B$4</f>
        <v>627009.17937419133</v>
      </c>
      <c r="AG39" s="4">
        <f t="shared" si="5"/>
        <v>1976</v>
      </c>
      <c r="AH39" s="5">
        <f t="shared" si="6"/>
        <v>807493.87570982892</v>
      </c>
      <c r="AI39" s="5">
        <f t="shared" si="7"/>
        <v>-36607.834411265889</v>
      </c>
      <c r="AJ39" s="5">
        <f t="shared" si="8"/>
        <v>-1123516.1993167517</v>
      </c>
      <c r="AK39" s="5">
        <f t="shared" si="9"/>
        <v>-577247.33459404041</v>
      </c>
      <c r="AL39" s="5">
        <f t="shared" si="10"/>
        <v>1076103.8987571844</v>
      </c>
      <c r="AM39" s="5">
        <f t="shared" si="11"/>
        <v>-146396.85023552022</v>
      </c>
    </row>
    <row r="40" spans="1:39" x14ac:dyDescent="0.3">
      <c r="A40">
        <v>13</v>
      </c>
      <c r="B40">
        <v>3</v>
      </c>
      <c r="C40">
        <v>84276083.965100005</v>
      </c>
      <c r="D40">
        <v>534047.21329999994</v>
      </c>
      <c r="E40">
        <v>15435409.071599999</v>
      </c>
      <c r="F40">
        <v>0</v>
      </c>
      <c r="G40">
        <v>10028067.018200001</v>
      </c>
      <c r="H40">
        <v>38547625.606899999</v>
      </c>
      <c r="I40">
        <v>30837577.3664</v>
      </c>
      <c r="J40">
        <v>4395294.0842000004</v>
      </c>
      <c r="K40">
        <v>13217876.6894</v>
      </c>
      <c r="L40">
        <v>5066200.2637</v>
      </c>
      <c r="M40">
        <v>0</v>
      </c>
      <c r="N40">
        <v>95162621.828199998</v>
      </c>
      <c r="O40">
        <v>10.145833333333334</v>
      </c>
      <c r="P40">
        <f t="shared" si="1"/>
        <v>1940</v>
      </c>
      <c r="Q40" s="2">
        <f t="shared" si="2"/>
        <v>14975.687500000024</v>
      </c>
      <c r="S40" s="4">
        <f t="shared" si="3"/>
        <v>1977</v>
      </c>
      <c r="T40" s="4">
        <f t="shared" si="4"/>
        <v>36</v>
      </c>
      <c r="U40" s="5">
        <f>SUMIF($P$2:$P$2452,$S40,C$2:C$2452)/ref!$B$4</f>
        <v>1452781.1916930787</v>
      </c>
      <c r="V40" s="5">
        <f>SUMIF($P$2:$P$2452,$S40,D$2:D$2452)/ref!$B$4</f>
        <v>3004.3985648060152</v>
      </c>
      <c r="W40" s="5">
        <f>SUMIF($P$2:$P$2452,$S40,E$2:E$2452)/ref!$B$4</f>
        <v>310657.32286250341</v>
      </c>
      <c r="X40" s="5">
        <f>SUMIF($P$2:$P$2452,$S40,F$2:F$2452)/ref!$B$4</f>
        <v>0</v>
      </c>
      <c r="Y40" s="5">
        <f>SUMIF($P$2:$P$2452,$S40,G$2:G$2452)/ref!$B$4</f>
        <v>1411870.8423513721</v>
      </c>
      <c r="Z40" s="5">
        <f>SUMIF($P$2:$P$2452,$S40,H$2:H$2452)/ref!$B$4</f>
        <v>521855.59189643007</v>
      </c>
      <c r="AA40" s="5">
        <f>SUMIF($P$2:$P$2452,$S40,I$2:I$2452)/ref!$B$4</f>
        <v>1409167.6118854873</v>
      </c>
      <c r="AB40" s="5">
        <f>SUMIF($P$2:$P$2452,$S40,J$2:J$2452)/ref!$B$4</f>
        <v>44523.30801484987</v>
      </c>
      <c r="AC40" s="5">
        <f>SUMIF($P$2:$P$2452,$S40,K$2:K$2452)/ref!$B$4</f>
        <v>1170395.8807785863</v>
      </c>
      <c r="AD40" s="5">
        <f>SUMIF($P$2:$P$2452,$S40,L$2:L$2452)/ref!$B$4</f>
        <v>403748.29835442652</v>
      </c>
      <c r="AE40" s="5">
        <f>SUMIF($P$2:$P$2452,$S40,M$2:M$2452)/ref!$B$4</f>
        <v>0</v>
      </c>
      <c r="AF40" s="5">
        <f>SUMIF($P$2:$P$2452,$S40,N$2:N$2452)/ref!$B$4</f>
        <v>672211.18100137729</v>
      </c>
      <c r="AG40" s="4">
        <f t="shared" si="5"/>
        <v>1977</v>
      </c>
      <c r="AH40" s="5">
        <f t="shared" si="6"/>
        <v>43613.579807591392</v>
      </c>
      <c r="AI40" s="5">
        <f t="shared" si="7"/>
        <v>-41518.909450043851</v>
      </c>
      <c r="AJ40" s="5">
        <f t="shared" si="8"/>
        <v>-859738.55791608291</v>
      </c>
      <c r="AK40" s="5">
        <f t="shared" si="9"/>
        <v>-403748.29835442652</v>
      </c>
      <c r="AL40" s="5">
        <f t="shared" si="10"/>
        <v>1411870.8423513721</v>
      </c>
      <c r="AM40" s="5">
        <f t="shared" si="11"/>
        <v>-150355.58910494723</v>
      </c>
    </row>
    <row r="41" spans="1:39" x14ac:dyDescent="0.3">
      <c r="A41">
        <v>14</v>
      </c>
      <c r="B41">
        <v>1</v>
      </c>
      <c r="C41">
        <v>81259859.216999993</v>
      </c>
      <c r="D41">
        <v>531398.9473</v>
      </c>
      <c r="E41">
        <v>15435409.071599999</v>
      </c>
      <c r="F41">
        <v>0</v>
      </c>
      <c r="G41">
        <v>11102073.4597</v>
      </c>
      <c r="H41">
        <v>40084659.564900003</v>
      </c>
      <c r="I41">
        <v>34395636.774999999</v>
      </c>
      <c r="J41">
        <v>4415794.0714999996</v>
      </c>
      <c r="K41">
        <v>13217876.6894</v>
      </c>
      <c r="L41">
        <v>1421851.1025</v>
      </c>
      <c r="M41">
        <v>0</v>
      </c>
      <c r="N41">
        <v>94865820.756600007</v>
      </c>
      <c r="O41">
        <v>10.145833333333334</v>
      </c>
      <c r="P41">
        <f t="shared" si="1"/>
        <v>1941</v>
      </c>
      <c r="Q41" s="2">
        <f t="shared" si="2"/>
        <v>14985.833333333358</v>
      </c>
      <c r="S41" s="4">
        <f t="shared" si="3"/>
        <v>1978</v>
      </c>
      <c r="T41" s="4">
        <f t="shared" si="4"/>
        <v>36</v>
      </c>
      <c r="U41" s="5">
        <f>SUMIF($P$2:$P$2452,$S41,C$2:C$2452)/ref!$B$4</f>
        <v>2294150.2961172485</v>
      </c>
      <c r="V41" s="5">
        <f>SUMIF($P$2:$P$2452,$S41,D$2:D$2452)/ref!$B$4</f>
        <v>3491.9921731745967</v>
      </c>
      <c r="W41" s="5">
        <f>SUMIF($P$2:$P$2452,$S41,E$2:E$2452)/ref!$B$4</f>
        <v>490853.03497365752</v>
      </c>
      <c r="X41" s="5">
        <f>SUMIF($P$2:$P$2452,$S41,F$2:F$2452)/ref!$B$4</f>
        <v>0</v>
      </c>
      <c r="Y41" s="5">
        <f>SUMIF($P$2:$P$2452,$S41,G$2:G$2452)/ref!$B$4</f>
        <v>885886.96312314051</v>
      </c>
      <c r="Z41" s="5">
        <f>SUMIF($P$2:$P$2452,$S41,H$2:H$2452)/ref!$B$4</f>
        <v>494973.13407663943</v>
      </c>
      <c r="AA41" s="5">
        <f>SUMIF($P$2:$P$2452,$S41,I$2:I$2452)/ref!$B$4</f>
        <v>1077223.0507416741</v>
      </c>
      <c r="AB41" s="5">
        <f>SUMIF($P$2:$P$2452,$S41,J$2:J$2452)/ref!$B$4</f>
        <v>43119.75496830709</v>
      </c>
      <c r="AC41" s="5">
        <f>SUMIF($P$2:$P$2452,$S41,K$2:K$2452)/ref!$B$4</f>
        <v>1882271.8648155907</v>
      </c>
      <c r="AD41" s="5">
        <f>SUMIF($P$2:$P$2452,$S41,L$2:L$2452)/ref!$B$4</f>
        <v>536960.00726185471</v>
      </c>
      <c r="AE41" s="5">
        <f>SUMIF($P$2:$P$2452,$S41,M$2:M$2452)/ref!$B$4</f>
        <v>0</v>
      </c>
      <c r="AF41" s="5">
        <f>SUMIF($P$2:$P$2452,$S41,N$2:N$2452)/ref!$B$4</f>
        <v>629168.41426584672</v>
      </c>
      <c r="AG41" s="4">
        <f t="shared" si="5"/>
        <v>1978</v>
      </c>
      <c r="AH41" s="5">
        <f t="shared" si="6"/>
        <v>1216927.2453755743</v>
      </c>
      <c r="AI41" s="5">
        <f t="shared" si="7"/>
        <v>-39627.76279513249</v>
      </c>
      <c r="AJ41" s="5">
        <f t="shared" si="8"/>
        <v>-1391418.8298419332</v>
      </c>
      <c r="AK41" s="5">
        <f t="shared" si="9"/>
        <v>-536960.00726185471</v>
      </c>
      <c r="AL41" s="5">
        <f t="shared" si="10"/>
        <v>885886.96312314051</v>
      </c>
      <c r="AM41" s="5">
        <f t="shared" si="11"/>
        <v>-134195.28018920729</v>
      </c>
    </row>
    <row r="42" spans="1:39" x14ac:dyDescent="0.3">
      <c r="A42">
        <v>14</v>
      </c>
      <c r="B42">
        <v>2</v>
      </c>
      <c r="C42">
        <v>80267317.753000006</v>
      </c>
      <c r="D42">
        <v>529207.03879999998</v>
      </c>
      <c r="E42">
        <v>15435409.071599999</v>
      </c>
      <c r="F42">
        <v>0</v>
      </c>
      <c r="G42">
        <v>11102073.4597</v>
      </c>
      <c r="H42">
        <v>38803805.370899998</v>
      </c>
      <c r="I42">
        <v>31173875.551100001</v>
      </c>
      <c r="J42">
        <v>4434091.0251000002</v>
      </c>
      <c r="K42">
        <v>13217876.6894</v>
      </c>
      <c r="L42">
        <v>1429053.6355000001</v>
      </c>
      <c r="M42">
        <v>0</v>
      </c>
      <c r="N42">
        <v>95804533.734300002</v>
      </c>
      <c r="O42">
        <v>10.145833333333334</v>
      </c>
      <c r="P42">
        <f t="shared" si="1"/>
        <v>1941</v>
      </c>
      <c r="Q42" s="2">
        <f t="shared" si="2"/>
        <v>14995.979166666692</v>
      </c>
      <c r="S42" s="4">
        <f t="shared" si="3"/>
        <v>1979</v>
      </c>
      <c r="T42" s="4">
        <f t="shared" si="4"/>
        <v>36</v>
      </c>
      <c r="U42" s="5">
        <f>SUMIF($P$2:$P$2452,$S42,C$2:C$2452)/ref!$B$4</f>
        <v>1717362.3071201358</v>
      </c>
      <c r="V42" s="5">
        <f>SUMIF($P$2:$P$2452,$S42,D$2:D$2452)/ref!$B$4</f>
        <v>3456.1574275232915</v>
      </c>
      <c r="W42" s="5">
        <f>SUMIF($P$2:$P$2452,$S42,E$2:E$2452)/ref!$B$4</f>
        <v>307188.6469504711</v>
      </c>
      <c r="X42" s="5">
        <f>SUMIF($P$2:$P$2452,$S42,F$2:F$2452)/ref!$B$4</f>
        <v>0</v>
      </c>
      <c r="Y42" s="5">
        <f>SUMIF($P$2:$P$2452,$S42,G$2:G$2452)/ref!$B$4</f>
        <v>1048574.6421824091</v>
      </c>
      <c r="Z42" s="5">
        <f>SUMIF($P$2:$P$2452,$S42,H$2:H$2452)/ref!$B$4</f>
        <v>531198.5941009986</v>
      </c>
      <c r="AA42" s="5">
        <f>SUMIF($P$2:$P$2452,$S42,I$2:I$2452)/ref!$B$4</f>
        <v>1114149.9889150197</v>
      </c>
      <c r="AB42" s="5">
        <f>SUMIF($P$2:$P$2452,$S42,J$2:J$2452)/ref!$B$4</f>
        <v>42138.504086475565</v>
      </c>
      <c r="AC42" s="5">
        <f>SUMIF($P$2:$P$2452,$S42,K$2:K$2452)/ref!$B$4</f>
        <v>1410839.4781627839</v>
      </c>
      <c r="AD42" s="5">
        <f>SUMIF($P$2:$P$2452,$S42,L$2:L$2452)/ref!$B$4</f>
        <v>437389.24326405779</v>
      </c>
      <c r="AE42" s="5">
        <f>SUMIF($P$2:$P$2452,$S42,M$2:M$2452)/ref!$B$4</f>
        <v>0</v>
      </c>
      <c r="AF42" s="5">
        <f>SUMIF($P$2:$P$2452,$S42,N$2:N$2452)/ref!$B$4</f>
        <v>603862.64775677561</v>
      </c>
      <c r="AG42" s="4">
        <f t="shared" si="5"/>
        <v>1979</v>
      </c>
      <c r="AH42" s="5">
        <f t="shared" si="6"/>
        <v>603212.31820511608</v>
      </c>
      <c r="AI42" s="5">
        <f t="shared" si="7"/>
        <v>-38682.346658952272</v>
      </c>
      <c r="AJ42" s="5">
        <f t="shared" si="8"/>
        <v>-1103650.8312123129</v>
      </c>
      <c r="AK42" s="5">
        <f t="shared" si="9"/>
        <v>-437389.24326405779</v>
      </c>
      <c r="AL42" s="5">
        <f t="shared" si="10"/>
        <v>1048574.6421824091</v>
      </c>
      <c r="AM42" s="5">
        <f t="shared" si="11"/>
        <v>-72664.05365577701</v>
      </c>
    </row>
    <row r="43" spans="1:39" x14ac:dyDescent="0.3">
      <c r="A43">
        <v>14</v>
      </c>
      <c r="B43">
        <v>3</v>
      </c>
      <c r="C43">
        <v>79416741.696700007</v>
      </c>
      <c r="D43">
        <v>527410.70730000001</v>
      </c>
      <c r="E43">
        <v>15435409.071599999</v>
      </c>
      <c r="F43">
        <v>0</v>
      </c>
      <c r="G43">
        <v>11102073.4597</v>
      </c>
      <c r="H43">
        <v>38028435.662900001</v>
      </c>
      <c r="I43">
        <v>28806991.183400001</v>
      </c>
      <c r="J43">
        <v>4450555.7317000004</v>
      </c>
      <c r="K43">
        <v>13217876.6894</v>
      </c>
      <c r="L43">
        <v>1435344.8404999999</v>
      </c>
      <c r="M43">
        <v>0</v>
      </c>
      <c r="N43">
        <v>96455198.309400007</v>
      </c>
      <c r="O43">
        <v>10.145833333333334</v>
      </c>
      <c r="P43">
        <f t="shared" si="1"/>
        <v>1941</v>
      </c>
      <c r="Q43" s="2">
        <f t="shared" si="2"/>
        <v>15006.125000000025</v>
      </c>
      <c r="S43" s="4">
        <f t="shared" si="3"/>
        <v>1980</v>
      </c>
      <c r="T43" s="4">
        <f t="shared" si="4"/>
        <v>36</v>
      </c>
      <c r="U43" s="5">
        <f>SUMIF($P$2:$P$2452,$S43,C$2:C$2452)/ref!$B$4</f>
        <v>2309758.6611068095</v>
      </c>
      <c r="V43" s="5">
        <f>SUMIF($P$2:$P$2452,$S43,D$2:D$2452)/ref!$B$4</f>
        <v>3816.290255924157</v>
      </c>
      <c r="W43" s="5">
        <f>SUMIF($P$2:$P$2452,$S43,E$2:E$2452)/ref!$B$4</f>
        <v>551507.06594173319</v>
      </c>
      <c r="X43" s="5">
        <f>SUMIF($P$2:$P$2452,$S43,F$2:F$2452)/ref!$B$4</f>
        <v>0</v>
      </c>
      <c r="Y43" s="5">
        <f>SUMIF($P$2:$P$2452,$S43,G$2:G$2452)/ref!$B$4</f>
        <v>327417.06892339356</v>
      </c>
      <c r="Z43" s="5">
        <f>SUMIF($P$2:$P$2452,$S43,H$2:H$2452)/ref!$B$4</f>
        <v>493061.90127694339</v>
      </c>
      <c r="AA43" s="5">
        <f>SUMIF($P$2:$P$2452,$S43,I$2:I$2452)/ref!$B$4</f>
        <v>579649.34889535198</v>
      </c>
      <c r="AB43" s="5">
        <f>SUMIF($P$2:$P$2452,$S43,J$2:J$2452)/ref!$B$4</f>
        <v>41212.618707481837</v>
      </c>
      <c r="AC43" s="5">
        <f>SUMIF($P$2:$P$2452,$S43,K$2:K$2452)/ref!$B$4</f>
        <v>2026748.6288319461</v>
      </c>
      <c r="AD43" s="5">
        <f>SUMIF($P$2:$P$2452,$S43,L$2:L$2452)/ref!$B$4</f>
        <v>500487.87241828215</v>
      </c>
      <c r="AE43" s="5">
        <f>SUMIF($P$2:$P$2452,$S43,M$2:M$2452)/ref!$B$4</f>
        <v>0</v>
      </c>
      <c r="AF43" s="5">
        <f>SUMIF($P$2:$P$2452,$S43,N$2:N$2452)/ref!$B$4</f>
        <v>538183.45972337516</v>
      </c>
      <c r="AG43" s="4">
        <f t="shared" si="5"/>
        <v>1980</v>
      </c>
      <c r="AH43" s="5">
        <f t="shared" si="6"/>
        <v>1730109.3122114576</v>
      </c>
      <c r="AI43" s="5">
        <f t="shared" si="7"/>
        <v>-37396.328451557682</v>
      </c>
      <c r="AJ43" s="5">
        <f t="shared" si="8"/>
        <v>-1475241.562890213</v>
      </c>
      <c r="AK43" s="5">
        <f t="shared" si="9"/>
        <v>-500487.87241828215</v>
      </c>
      <c r="AL43" s="5">
        <f t="shared" si="10"/>
        <v>327417.06892339356</v>
      </c>
      <c r="AM43" s="5">
        <f t="shared" si="11"/>
        <v>-45121.558446431765</v>
      </c>
    </row>
    <row r="44" spans="1:39" x14ac:dyDescent="0.3">
      <c r="A44">
        <v>15</v>
      </c>
      <c r="B44">
        <v>1</v>
      </c>
      <c r="C44">
        <v>77497177.401800007</v>
      </c>
      <c r="D44">
        <v>527161.10679999995</v>
      </c>
      <c r="E44">
        <v>15435409.071599999</v>
      </c>
      <c r="F44">
        <v>0</v>
      </c>
      <c r="G44">
        <v>12356016.4397</v>
      </c>
      <c r="H44">
        <v>39961658.703599997</v>
      </c>
      <c r="I44">
        <v>19419017.522799999</v>
      </c>
      <c r="J44">
        <v>4457311.1612999998</v>
      </c>
      <c r="K44">
        <v>13217876.6894</v>
      </c>
      <c r="L44">
        <v>12578085.816299999</v>
      </c>
      <c r="M44">
        <v>0</v>
      </c>
      <c r="N44">
        <v>96130675.015699998</v>
      </c>
      <c r="O44">
        <v>10.145833333333334</v>
      </c>
      <c r="P44">
        <f t="shared" si="1"/>
        <v>1941</v>
      </c>
      <c r="Q44" s="2">
        <f t="shared" si="2"/>
        <v>15016.270833333359</v>
      </c>
      <c r="S44" s="4">
        <f t="shared" si="3"/>
        <v>1981</v>
      </c>
      <c r="T44" s="4">
        <f t="shared" si="4"/>
        <v>36</v>
      </c>
      <c r="U44" s="5">
        <f>SUMIF($P$2:$P$2452,$S44,C$2:C$2452)/ref!$B$4</f>
        <v>1378337.9488443953</v>
      </c>
      <c r="V44" s="5">
        <f>SUMIF($P$2:$P$2452,$S44,D$2:D$2452)/ref!$B$4</f>
        <v>3705.0441663676065</v>
      </c>
      <c r="W44" s="5">
        <f>SUMIF($P$2:$P$2452,$S44,E$2:E$2452)/ref!$B$4</f>
        <v>204113.92871226522</v>
      </c>
      <c r="X44" s="5">
        <f>SUMIF($P$2:$P$2452,$S44,F$2:F$2452)/ref!$B$4</f>
        <v>0</v>
      </c>
      <c r="Y44" s="5">
        <f>SUMIF($P$2:$P$2452,$S44,G$2:G$2452)/ref!$B$4</f>
        <v>1610278.9845871334</v>
      </c>
      <c r="Z44" s="5">
        <f>SUMIF($P$2:$P$2452,$S44,H$2:H$2452)/ref!$B$4</f>
        <v>567823.68057239533</v>
      </c>
      <c r="AA44" s="5">
        <f>SUMIF($P$2:$P$2452,$S44,I$2:I$2452)/ref!$B$4</f>
        <v>1769915.7240659944</v>
      </c>
      <c r="AB44" s="5">
        <f>SUMIF($P$2:$P$2452,$S44,J$2:J$2452)/ref!$B$4</f>
        <v>40463.463615625573</v>
      </c>
      <c r="AC44" s="5">
        <f>SUMIF($P$2:$P$2452,$S44,K$2:K$2452)/ref!$B$4</f>
        <v>957756.79160047043</v>
      </c>
      <c r="AD44" s="5">
        <f>SUMIF($P$2:$P$2452,$S44,L$2:L$2452)/ref!$B$4</f>
        <v>381002.27912096377</v>
      </c>
      <c r="AE44" s="5">
        <f>SUMIF($P$2:$P$2452,$S44,M$2:M$2452)/ref!$B$4</f>
        <v>0</v>
      </c>
      <c r="AF44" s="5">
        <f>SUMIF($P$2:$P$2452,$S44,N$2:N$2452)/ref!$B$4</f>
        <v>614890.96477350034</v>
      </c>
      <c r="AG44" s="4">
        <f t="shared" si="5"/>
        <v>1981</v>
      </c>
      <c r="AH44" s="5">
        <f t="shared" si="6"/>
        <v>-391577.77522159903</v>
      </c>
      <c r="AI44" s="5">
        <f t="shared" si="7"/>
        <v>-36758.41944925797</v>
      </c>
      <c r="AJ44" s="5">
        <f t="shared" si="8"/>
        <v>-753642.86288820521</v>
      </c>
      <c r="AK44" s="5">
        <f t="shared" si="9"/>
        <v>-381002.27912096377</v>
      </c>
      <c r="AL44" s="5">
        <f t="shared" si="10"/>
        <v>1610278.9845871334</v>
      </c>
      <c r="AM44" s="5">
        <f t="shared" si="11"/>
        <v>-47067.284201105009</v>
      </c>
    </row>
    <row r="45" spans="1:39" x14ac:dyDescent="0.3">
      <c r="A45">
        <v>15</v>
      </c>
      <c r="B45">
        <v>2</v>
      </c>
      <c r="C45">
        <v>75894199.686000004</v>
      </c>
      <c r="D45">
        <v>527039.97290000005</v>
      </c>
      <c r="E45">
        <v>15435409.071599999</v>
      </c>
      <c r="F45">
        <v>0</v>
      </c>
      <c r="G45">
        <v>12356016.4397</v>
      </c>
      <c r="H45">
        <v>40032977.937899999</v>
      </c>
      <c r="I45">
        <v>18270160.149999999</v>
      </c>
      <c r="J45">
        <v>4463790.1080999998</v>
      </c>
      <c r="K45">
        <v>13217876.6894</v>
      </c>
      <c r="L45">
        <v>12615188.174900001</v>
      </c>
      <c r="M45">
        <v>0</v>
      </c>
      <c r="N45">
        <v>95673467.903400004</v>
      </c>
      <c r="O45">
        <v>10.145833333333334</v>
      </c>
      <c r="P45">
        <f t="shared" si="1"/>
        <v>1941</v>
      </c>
      <c r="Q45" s="2">
        <f t="shared" si="2"/>
        <v>15026.416666666693</v>
      </c>
      <c r="S45" s="4">
        <f t="shared" si="3"/>
        <v>1982</v>
      </c>
      <c r="T45" s="4">
        <f t="shared" si="4"/>
        <v>36</v>
      </c>
      <c r="U45" s="5">
        <f>SUMIF($P$2:$P$2452,$S45,C$2:C$2452)/ref!$B$4</f>
        <v>1476304.383756177</v>
      </c>
      <c r="V45" s="5">
        <f>SUMIF($P$2:$P$2452,$S45,D$2:D$2452)/ref!$B$4</f>
        <v>3372.4377896205433</v>
      </c>
      <c r="W45" s="5">
        <f>SUMIF($P$2:$P$2452,$S45,E$2:E$2452)/ref!$B$4</f>
        <v>198106.69622192142</v>
      </c>
      <c r="X45" s="5">
        <f>SUMIF($P$2:$P$2452,$S45,F$2:F$2452)/ref!$B$4</f>
        <v>0</v>
      </c>
      <c r="Y45" s="5">
        <f>SUMIF($P$2:$P$2452,$S45,G$2:G$2452)/ref!$B$4</f>
        <v>794511.64256904053</v>
      </c>
      <c r="Z45" s="5">
        <f>SUMIF($P$2:$P$2452,$S45,H$2:H$2452)/ref!$B$4</f>
        <v>469544.29702535778</v>
      </c>
      <c r="AA45" s="5">
        <f>SUMIF($P$2:$P$2452,$S45,I$2:I$2452)/ref!$B$4</f>
        <v>858668.48029038997</v>
      </c>
      <c r="AB45" s="5">
        <f>SUMIF($P$2:$P$2452,$S45,J$2:J$2452)/ref!$B$4</f>
        <v>42823.763938132899</v>
      </c>
      <c r="AC45" s="5">
        <f>SUMIF($P$2:$P$2452,$S45,K$2:K$2452)/ref!$B$4</f>
        <v>982327.91061883571</v>
      </c>
      <c r="AD45" s="5">
        <f>SUMIF($P$2:$P$2452,$S45,L$2:L$2452)/ref!$B$4</f>
        <v>448621.03474794363</v>
      </c>
      <c r="AE45" s="5">
        <f>SUMIF($P$2:$P$2452,$S45,M$2:M$2452)/ref!$B$4</f>
        <v>0</v>
      </c>
      <c r="AF45" s="5">
        <f>SUMIF($P$2:$P$2452,$S45,N$2:N$2452)/ref!$B$4</f>
        <v>607802.15708583454</v>
      </c>
      <c r="AG45" s="4">
        <f t="shared" si="5"/>
        <v>1982</v>
      </c>
      <c r="AH45" s="5">
        <f t="shared" si="6"/>
        <v>617635.90346578707</v>
      </c>
      <c r="AI45" s="5">
        <f t="shared" si="7"/>
        <v>-39451.326148512358</v>
      </c>
      <c r="AJ45" s="5">
        <f t="shared" si="8"/>
        <v>-784221.21439691423</v>
      </c>
      <c r="AK45" s="5">
        <f t="shared" si="9"/>
        <v>-448621.03474794363</v>
      </c>
      <c r="AL45" s="5">
        <f t="shared" si="10"/>
        <v>794511.64256904053</v>
      </c>
      <c r="AM45" s="5">
        <f t="shared" si="11"/>
        <v>-138257.86006047676</v>
      </c>
    </row>
    <row r="46" spans="1:39" x14ac:dyDescent="0.3">
      <c r="A46">
        <v>15</v>
      </c>
      <c r="B46">
        <v>3</v>
      </c>
      <c r="C46">
        <v>74903285.725999996</v>
      </c>
      <c r="D46">
        <v>527022.22169999999</v>
      </c>
      <c r="E46">
        <v>15435409.071599999</v>
      </c>
      <c r="F46">
        <v>0</v>
      </c>
      <c r="G46">
        <v>12356016.4397</v>
      </c>
      <c r="H46">
        <v>40006031.834799998</v>
      </c>
      <c r="I46">
        <v>17379366.659000002</v>
      </c>
      <c r="J46">
        <v>4469824.2604</v>
      </c>
      <c r="K46">
        <v>13217876.6894</v>
      </c>
      <c r="L46">
        <v>12653350.8927</v>
      </c>
      <c r="M46">
        <v>0</v>
      </c>
      <c r="N46">
        <v>95485352.631699994</v>
      </c>
      <c r="O46">
        <v>10.145833333333334</v>
      </c>
      <c r="P46">
        <f t="shared" si="1"/>
        <v>1941</v>
      </c>
      <c r="Q46" s="2">
        <f t="shared" si="2"/>
        <v>15036.562500000027</v>
      </c>
      <c r="S46" s="4">
        <f t="shared" si="3"/>
        <v>1983</v>
      </c>
      <c r="T46" s="4">
        <f t="shared" si="4"/>
        <v>36</v>
      </c>
      <c r="U46" s="5">
        <f>SUMIF($P$2:$P$2452,$S46,C$2:C$2452)/ref!$B$4</f>
        <v>2018643.9898839288</v>
      </c>
      <c r="V46" s="5">
        <f>SUMIF($P$2:$P$2452,$S46,D$2:D$2452)/ref!$B$4</f>
        <v>3702.1040026939859</v>
      </c>
      <c r="W46" s="5">
        <f>SUMIF($P$2:$P$2452,$S46,E$2:E$2452)/ref!$B$4</f>
        <v>350402.38348573854</v>
      </c>
      <c r="X46" s="5">
        <f>SUMIF($P$2:$P$2452,$S46,F$2:F$2452)/ref!$B$4</f>
        <v>0</v>
      </c>
      <c r="Y46" s="5">
        <f>SUMIF($P$2:$P$2452,$S46,G$2:G$2452)/ref!$B$4</f>
        <v>528736.66012066242</v>
      </c>
      <c r="Z46" s="5">
        <f>SUMIF($P$2:$P$2452,$S46,H$2:H$2452)/ref!$B$4</f>
        <v>510668.21942519484</v>
      </c>
      <c r="AA46" s="5">
        <f>SUMIF($P$2:$P$2452,$S46,I$2:I$2452)/ref!$B$4</f>
        <v>672700.88606881024</v>
      </c>
      <c r="AB46" s="5">
        <f>SUMIF($P$2:$P$2452,$S46,J$2:J$2452)/ref!$B$4</f>
        <v>40858.510247727747</v>
      </c>
      <c r="AC46" s="5">
        <f>SUMIF($P$2:$P$2452,$S46,K$2:K$2452)/ref!$B$4</f>
        <v>1753324.4197885578</v>
      </c>
      <c r="AD46" s="5">
        <f>SUMIF($P$2:$P$2452,$S46,L$2:L$2452)/ref!$B$4</f>
        <v>381542.87179084547</v>
      </c>
      <c r="AE46" s="5">
        <f>SUMIF($P$2:$P$2452,$S46,M$2:M$2452)/ref!$B$4</f>
        <v>0</v>
      </c>
      <c r="AF46" s="5">
        <f>SUMIF($P$2:$P$2452,$S46,N$2:N$2452)/ref!$B$4</f>
        <v>560778.69819284067</v>
      </c>
      <c r="AG46" s="4">
        <f t="shared" si="5"/>
        <v>1983</v>
      </c>
      <c r="AH46" s="5">
        <f t="shared" si="6"/>
        <v>1345943.1038151185</v>
      </c>
      <c r="AI46" s="5">
        <f t="shared" si="7"/>
        <v>-37156.406245033759</v>
      </c>
      <c r="AJ46" s="5">
        <f t="shared" si="8"/>
        <v>-1402922.0363028194</v>
      </c>
      <c r="AK46" s="5">
        <f t="shared" si="9"/>
        <v>-381542.87179084547</v>
      </c>
      <c r="AL46" s="5">
        <f t="shared" si="10"/>
        <v>528736.66012066242</v>
      </c>
      <c r="AM46" s="5">
        <f t="shared" si="11"/>
        <v>-50110.478767645836</v>
      </c>
    </row>
    <row r="47" spans="1:39" x14ac:dyDescent="0.3">
      <c r="A47">
        <v>16</v>
      </c>
      <c r="B47">
        <v>1</v>
      </c>
      <c r="C47">
        <v>99431069.290999994</v>
      </c>
      <c r="D47">
        <v>531580.54920000001</v>
      </c>
      <c r="E47">
        <v>15435409.071599999</v>
      </c>
      <c r="F47">
        <v>0</v>
      </c>
      <c r="G47">
        <v>9667185.5283000004</v>
      </c>
      <c r="H47">
        <v>40868613.889200002</v>
      </c>
      <c r="I47">
        <v>7914582.6047</v>
      </c>
      <c r="J47">
        <v>4449251.8095000004</v>
      </c>
      <c r="K47">
        <v>13217876.6894</v>
      </c>
      <c r="L47">
        <v>50892589.556500003</v>
      </c>
      <c r="M47">
        <v>0</v>
      </c>
      <c r="N47">
        <v>90014148.2016</v>
      </c>
      <c r="O47">
        <v>10.145833333333334</v>
      </c>
      <c r="P47">
        <f t="shared" si="1"/>
        <v>1941</v>
      </c>
      <c r="Q47" s="2">
        <f t="shared" si="2"/>
        <v>15046.708333333361</v>
      </c>
      <c r="S47" s="4">
        <f t="shared" si="3"/>
        <v>1984</v>
      </c>
      <c r="T47" s="4">
        <f t="shared" si="4"/>
        <v>36</v>
      </c>
      <c r="U47" s="5">
        <f>SUMIF($P$2:$P$2452,$S47,C$2:C$2452)/ref!$B$4</f>
        <v>2133292.9032682953</v>
      </c>
      <c r="V47" s="5">
        <f>SUMIF($P$2:$P$2452,$S47,D$2:D$2452)/ref!$B$4</f>
        <v>4031.6400696710957</v>
      </c>
      <c r="W47" s="5">
        <f>SUMIF($P$2:$P$2452,$S47,E$2:E$2452)/ref!$B$4</f>
        <v>436044.66783141112</v>
      </c>
      <c r="X47" s="5">
        <f>SUMIF($P$2:$P$2452,$S47,F$2:F$2452)/ref!$B$4</f>
        <v>0</v>
      </c>
      <c r="Y47" s="5">
        <f>SUMIF($P$2:$P$2452,$S47,G$2:G$2452)/ref!$B$4</f>
        <v>668737.52395867405</v>
      </c>
      <c r="Z47" s="5">
        <f>SUMIF($P$2:$P$2452,$S47,H$2:H$2452)/ref!$B$4</f>
        <v>572115.41477977333</v>
      </c>
      <c r="AA47" s="5">
        <f>SUMIF($P$2:$P$2452,$S47,I$2:I$2452)/ref!$B$4</f>
        <v>947535.52155340754</v>
      </c>
      <c r="AB47" s="5">
        <f>SUMIF($P$2:$P$2452,$S47,J$2:J$2452)/ref!$B$4</f>
        <v>39745.790805910052</v>
      </c>
      <c r="AC47" s="5">
        <f>SUMIF($P$2:$P$2452,$S47,K$2:K$2452)/ref!$B$4</f>
        <v>1900522.6954651969</v>
      </c>
      <c r="AD47" s="5">
        <f>SUMIF($P$2:$P$2452,$S47,L$2:L$2452)/ref!$B$4</f>
        <v>425215.90919712727</v>
      </c>
      <c r="AE47" s="5">
        <f>SUMIF($P$2:$P$2452,$S47,M$2:M$2452)/ref!$B$4</f>
        <v>0</v>
      </c>
      <c r="AF47" s="5">
        <f>SUMIF($P$2:$P$2452,$S47,N$2:N$2452)/ref!$B$4</f>
        <v>500234.153054489</v>
      </c>
      <c r="AG47" s="4">
        <f t="shared" si="5"/>
        <v>1984</v>
      </c>
      <c r="AH47" s="5">
        <f t="shared" si="6"/>
        <v>1185757.3817148879</v>
      </c>
      <c r="AI47" s="5">
        <f t="shared" si="7"/>
        <v>-35714.150736238953</v>
      </c>
      <c r="AJ47" s="5">
        <f t="shared" si="8"/>
        <v>-1464478.0276337857</v>
      </c>
      <c r="AK47" s="5">
        <f t="shared" si="9"/>
        <v>-425215.90919712727</v>
      </c>
      <c r="AL47" s="5">
        <f t="shared" si="10"/>
        <v>668737.52395867405</v>
      </c>
      <c r="AM47" s="5">
        <f t="shared" si="11"/>
        <v>71881.261725284334</v>
      </c>
    </row>
    <row r="48" spans="1:39" x14ac:dyDescent="0.3">
      <c r="A48">
        <v>16</v>
      </c>
      <c r="B48">
        <v>2</v>
      </c>
      <c r="C48">
        <v>94808230.671299994</v>
      </c>
      <c r="D48">
        <v>535623.18870000006</v>
      </c>
      <c r="E48">
        <v>15435409.071599999</v>
      </c>
      <c r="F48">
        <v>0</v>
      </c>
      <c r="G48">
        <v>9667185.5283000004</v>
      </c>
      <c r="H48">
        <v>42025573.770099998</v>
      </c>
      <c r="I48">
        <v>6918808.5429999996</v>
      </c>
      <c r="J48">
        <v>4432194.1530999998</v>
      </c>
      <c r="K48">
        <v>13217876.6894</v>
      </c>
      <c r="L48">
        <v>50500016.543399997</v>
      </c>
      <c r="M48">
        <v>0</v>
      </c>
      <c r="N48">
        <v>87676474.599399999</v>
      </c>
      <c r="O48">
        <v>10.145833333333334</v>
      </c>
      <c r="P48">
        <f t="shared" si="1"/>
        <v>1941</v>
      </c>
      <c r="Q48" s="2">
        <f t="shared" si="2"/>
        <v>15056.854166666695</v>
      </c>
      <c r="S48" s="4">
        <f t="shared" si="3"/>
        <v>1985</v>
      </c>
      <c r="T48" s="4">
        <f t="shared" si="4"/>
        <v>36</v>
      </c>
      <c r="U48" s="5">
        <f>SUMIF($P$2:$P$2452,$S48,C$2:C$2452)/ref!$B$4</f>
        <v>1301818.4230599722</v>
      </c>
      <c r="V48" s="5">
        <f>SUMIF($P$2:$P$2452,$S48,D$2:D$2452)/ref!$B$4</f>
        <v>3699.7294048739286</v>
      </c>
      <c r="W48" s="5">
        <f>SUMIF($P$2:$P$2452,$S48,E$2:E$2452)/ref!$B$4</f>
        <v>310237.2877102996</v>
      </c>
      <c r="X48" s="5">
        <f>SUMIF($P$2:$P$2452,$S48,F$2:F$2452)/ref!$B$4</f>
        <v>0</v>
      </c>
      <c r="Y48" s="5">
        <f>SUMIF($P$2:$P$2452,$S48,G$2:G$2452)/ref!$B$4</f>
        <v>886467.10101675347</v>
      </c>
      <c r="Z48" s="5">
        <f>SUMIF($P$2:$P$2452,$S48,H$2:H$2452)/ref!$B$4</f>
        <v>626111.70151358005</v>
      </c>
      <c r="AA48" s="5">
        <f>SUMIF($P$2:$P$2452,$S48,I$2:I$2452)/ref!$B$4</f>
        <v>993057.05391870311</v>
      </c>
      <c r="AB48" s="5">
        <f>SUMIF($P$2:$P$2452,$S48,J$2:J$2452)/ref!$B$4</f>
        <v>41042.246588980779</v>
      </c>
      <c r="AC48" s="5">
        <f>SUMIF($P$2:$P$2452,$S48,K$2:K$2452)/ref!$B$4</f>
        <v>1243369.6883862112</v>
      </c>
      <c r="AD48" s="5">
        <f>SUMIF($P$2:$P$2452,$S48,L$2:L$2452)/ref!$B$4</f>
        <v>313400.40339723852</v>
      </c>
      <c r="AE48" s="5">
        <f>SUMIF($P$2:$P$2452,$S48,M$2:M$2452)/ref!$B$4</f>
        <v>0</v>
      </c>
      <c r="AF48" s="5">
        <f>SUMIF($P$2:$P$2452,$S48,N$2:N$2452)/ref!$B$4</f>
        <v>535582.27992148313</v>
      </c>
      <c r="AG48" s="4">
        <f t="shared" si="5"/>
        <v>1985</v>
      </c>
      <c r="AH48" s="5">
        <f t="shared" si="6"/>
        <v>308761.36914126913</v>
      </c>
      <c r="AI48" s="5">
        <f t="shared" si="7"/>
        <v>-37342.517184106851</v>
      </c>
      <c r="AJ48" s="5">
        <f t="shared" si="8"/>
        <v>-933132.40067591157</v>
      </c>
      <c r="AK48" s="5">
        <f t="shared" si="9"/>
        <v>-313400.40339723852</v>
      </c>
      <c r="AL48" s="5">
        <f t="shared" si="10"/>
        <v>886467.10101675347</v>
      </c>
      <c r="AM48" s="5">
        <f t="shared" si="11"/>
        <v>90529.421592096915</v>
      </c>
    </row>
    <row r="49" spans="1:39" x14ac:dyDescent="0.3">
      <c r="A49">
        <v>16</v>
      </c>
      <c r="B49">
        <v>3</v>
      </c>
      <c r="C49">
        <v>91927886.448599994</v>
      </c>
      <c r="D49">
        <v>539231.76839999994</v>
      </c>
      <c r="E49">
        <v>15435409.071599999</v>
      </c>
      <c r="F49">
        <v>0</v>
      </c>
      <c r="G49">
        <v>9667185.5283000004</v>
      </c>
      <c r="H49">
        <v>42692537.055500001</v>
      </c>
      <c r="I49">
        <v>6310631.3826000001</v>
      </c>
      <c r="J49">
        <v>4417481.0275999997</v>
      </c>
      <c r="K49">
        <v>13217876.6894</v>
      </c>
      <c r="L49">
        <v>50182327.278200001</v>
      </c>
      <c r="M49">
        <v>0</v>
      </c>
      <c r="N49">
        <v>86315428.964100003</v>
      </c>
      <c r="O49">
        <v>10.145833333333334</v>
      </c>
      <c r="P49">
        <f t="shared" si="1"/>
        <v>1941</v>
      </c>
      <c r="Q49" s="2">
        <f t="shared" si="2"/>
        <v>15067.000000000029</v>
      </c>
      <c r="S49" s="4">
        <f t="shared" si="3"/>
        <v>1986</v>
      </c>
      <c r="T49" s="4">
        <f t="shared" si="4"/>
        <v>36</v>
      </c>
      <c r="U49" s="5">
        <f>SUMIF($P$2:$P$2452,$S49,C$2:C$2452)/ref!$B$4</f>
        <v>1128565.76887312</v>
      </c>
      <c r="V49" s="5">
        <f>SUMIF($P$2:$P$2452,$S49,D$2:D$2452)/ref!$B$4</f>
        <v>3676.6707372630194</v>
      </c>
      <c r="W49" s="5">
        <f>SUMIF($P$2:$P$2452,$S49,E$2:E$2452)/ref!$B$4</f>
        <v>329325.07146882231</v>
      </c>
      <c r="X49" s="5">
        <f>SUMIF($P$2:$P$2452,$S49,F$2:F$2452)/ref!$B$4</f>
        <v>0</v>
      </c>
      <c r="Y49" s="5">
        <f>SUMIF($P$2:$P$2452,$S49,G$2:G$2452)/ref!$B$4</f>
        <v>971506.78694803698</v>
      </c>
      <c r="Z49" s="5">
        <f>SUMIF($P$2:$P$2452,$S49,H$2:H$2452)/ref!$B$4</f>
        <v>625003.23214799969</v>
      </c>
      <c r="AA49" s="5">
        <f>SUMIF($P$2:$P$2452,$S49,I$2:I$2452)/ref!$B$4</f>
        <v>1006064.9306688713</v>
      </c>
      <c r="AB49" s="5">
        <f>SUMIF($P$2:$P$2452,$S49,J$2:J$2452)/ref!$B$4</f>
        <v>41727.540463302015</v>
      </c>
      <c r="AC49" s="5">
        <f>SUMIF($P$2:$P$2452,$S49,K$2:K$2452)/ref!$B$4</f>
        <v>1101887.0170350145</v>
      </c>
      <c r="AD49" s="5">
        <f>SUMIF($P$2:$P$2452,$S49,L$2:L$2452)/ref!$B$4</f>
        <v>362107.14058877394</v>
      </c>
      <c r="AE49" s="5">
        <f>SUMIF($P$2:$P$2452,$S49,M$2:M$2452)/ref!$B$4</f>
        <v>0</v>
      </c>
      <c r="AF49" s="5">
        <f>SUMIF($P$2:$P$2452,$S49,N$2:N$2452)/ref!$B$4</f>
        <v>547139.89663056692</v>
      </c>
      <c r="AG49" s="4">
        <f t="shared" si="5"/>
        <v>1986</v>
      </c>
      <c r="AH49" s="5">
        <f t="shared" si="6"/>
        <v>122500.83820424869</v>
      </c>
      <c r="AI49" s="5">
        <f t="shared" si="7"/>
        <v>-38050.869726038996</v>
      </c>
      <c r="AJ49" s="5">
        <f t="shared" si="8"/>
        <v>-772561.94556619215</v>
      </c>
      <c r="AK49" s="5">
        <f t="shared" si="9"/>
        <v>-362107.14058877394</v>
      </c>
      <c r="AL49" s="5">
        <f t="shared" si="10"/>
        <v>971506.78694803698</v>
      </c>
      <c r="AM49" s="5">
        <f t="shared" si="11"/>
        <v>77863.335517432773</v>
      </c>
    </row>
    <row r="50" spans="1:39" x14ac:dyDescent="0.3">
      <c r="A50">
        <v>17</v>
      </c>
      <c r="B50">
        <v>1</v>
      </c>
      <c r="C50">
        <v>86022850.364700004</v>
      </c>
      <c r="D50">
        <v>546176.18429999996</v>
      </c>
      <c r="E50">
        <v>15435409.071599999</v>
      </c>
      <c r="F50">
        <v>0</v>
      </c>
      <c r="G50">
        <v>26179435.126800001</v>
      </c>
      <c r="H50">
        <v>55643067.789499998</v>
      </c>
      <c r="I50">
        <v>13960416.391799999</v>
      </c>
      <c r="J50">
        <v>4381223.9457999999</v>
      </c>
      <c r="K50">
        <v>13217876.6894</v>
      </c>
      <c r="L50">
        <v>68086647.274599999</v>
      </c>
      <c r="M50">
        <v>0</v>
      </c>
      <c r="N50">
        <v>84469534.409899995</v>
      </c>
      <c r="O50">
        <v>10.145833333333334</v>
      </c>
      <c r="P50">
        <f t="shared" si="1"/>
        <v>1941</v>
      </c>
      <c r="Q50" s="2">
        <f t="shared" si="2"/>
        <v>15077.145833333363</v>
      </c>
      <c r="S50" s="4">
        <f t="shared" si="3"/>
        <v>1987</v>
      </c>
      <c r="T50" s="4">
        <f t="shared" si="4"/>
        <v>36</v>
      </c>
      <c r="U50" s="5">
        <f>SUMIF($P$2:$P$2452,$S50,C$2:C$2452)/ref!$B$4</f>
        <v>1264232.6685513742</v>
      </c>
      <c r="V50" s="5">
        <f>SUMIF($P$2:$P$2452,$S50,D$2:D$2452)/ref!$B$4</f>
        <v>3329.9582139888953</v>
      </c>
      <c r="W50" s="5">
        <f>SUMIF($P$2:$P$2452,$S50,E$2:E$2452)/ref!$B$4</f>
        <v>277978.95244092972</v>
      </c>
      <c r="X50" s="5">
        <f>SUMIF($P$2:$P$2452,$S50,F$2:F$2452)/ref!$B$4</f>
        <v>0</v>
      </c>
      <c r="Y50" s="5">
        <f>SUMIF($P$2:$P$2452,$S50,G$2:G$2452)/ref!$B$4</f>
        <v>1252899.5176458282</v>
      </c>
      <c r="Z50" s="5">
        <f>SUMIF($P$2:$P$2452,$S50,H$2:H$2452)/ref!$B$4</f>
        <v>663203.6105813561</v>
      </c>
      <c r="AA50" s="5">
        <f>SUMIF($P$2:$P$2452,$S50,I$2:I$2452)/ref!$B$4</f>
        <v>1311300.2217635671</v>
      </c>
      <c r="AB50" s="5">
        <f>SUMIF($P$2:$P$2452,$S50,J$2:J$2452)/ref!$B$4</f>
        <v>43969.069586334917</v>
      </c>
      <c r="AC50" s="5">
        <f>SUMIF($P$2:$P$2452,$S50,K$2:K$2452)/ref!$B$4</f>
        <v>1099581.2680690042</v>
      </c>
      <c r="AD50" s="5">
        <f>SUMIF($P$2:$P$2452,$S50,L$2:L$2452)/ref!$B$4</f>
        <v>393345.84592248971</v>
      </c>
      <c r="AE50" s="5">
        <f>SUMIF($P$2:$P$2452,$S50,M$2:M$2452)/ref!$B$4</f>
        <v>0</v>
      </c>
      <c r="AF50" s="5">
        <f>SUMIF($P$2:$P$2452,$S50,N$2:N$2452)/ref!$B$4</f>
        <v>612012.6694731575</v>
      </c>
      <c r="AG50" s="4">
        <f t="shared" si="5"/>
        <v>1987</v>
      </c>
      <c r="AH50" s="5">
        <f t="shared" si="6"/>
        <v>-47067.553212192841</v>
      </c>
      <c r="AI50" s="5">
        <f t="shared" si="7"/>
        <v>-40639.111372346022</v>
      </c>
      <c r="AJ50" s="5">
        <f t="shared" si="8"/>
        <v>-821602.31562807446</v>
      </c>
      <c r="AK50" s="5">
        <f t="shared" si="9"/>
        <v>-393345.84592248971</v>
      </c>
      <c r="AL50" s="5">
        <f t="shared" si="10"/>
        <v>1252899.5176458282</v>
      </c>
      <c r="AM50" s="5">
        <f t="shared" si="11"/>
        <v>51190.941108198604</v>
      </c>
    </row>
    <row r="51" spans="1:39" x14ac:dyDescent="0.3">
      <c r="A51">
        <v>17</v>
      </c>
      <c r="B51">
        <v>2</v>
      </c>
      <c r="C51">
        <v>81961988.597399995</v>
      </c>
      <c r="D51">
        <v>552135.59470000002</v>
      </c>
      <c r="E51">
        <v>15435409.071599999</v>
      </c>
      <c r="F51">
        <v>0</v>
      </c>
      <c r="G51">
        <v>26179435.126800001</v>
      </c>
      <c r="H51">
        <v>56188881.478600003</v>
      </c>
      <c r="I51">
        <v>12463378.445</v>
      </c>
      <c r="J51">
        <v>4350559.6308000004</v>
      </c>
      <c r="K51">
        <v>13217876.6894</v>
      </c>
      <c r="L51">
        <v>67417028.921800002</v>
      </c>
      <c r="M51">
        <v>0</v>
      </c>
      <c r="N51">
        <v>83057398.682899997</v>
      </c>
      <c r="O51">
        <v>10.145833333333334</v>
      </c>
      <c r="P51">
        <f t="shared" si="1"/>
        <v>1941</v>
      </c>
      <c r="Q51" s="2">
        <f t="shared" si="2"/>
        <v>15087.291666666697</v>
      </c>
      <c r="S51" s="4">
        <f t="shared" si="3"/>
        <v>1988</v>
      </c>
      <c r="T51" s="4">
        <f t="shared" si="4"/>
        <v>36</v>
      </c>
      <c r="U51" s="5">
        <f>SUMIF($P$2:$P$2452,$S51,C$2:C$2452)/ref!$B$4</f>
        <v>1990704.3769861711</v>
      </c>
      <c r="V51" s="5">
        <f>SUMIF($P$2:$P$2452,$S51,D$2:D$2452)/ref!$B$4</f>
        <v>4244.7525195231665</v>
      </c>
      <c r="W51" s="5">
        <f>SUMIF($P$2:$P$2452,$S51,E$2:E$2452)/ref!$B$4</f>
        <v>267264.24975113402</v>
      </c>
      <c r="X51" s="5">
        <f>SUMIF($P$2:$P$2452,$S51,F$2:F$2452)/ref!$B$4</f>
        <v>0</v>
      </c>
      <c r="Y51" s="5">
        <f>SUMIF($P$2:$P$2452,$S51,G$2:G$2452)/ref!$B$4</f>
        <v>196300.50170127442</v>
      </c>
      <c r="Z51" s="5">
        <f>SUMIF($P$2:$P$2452,$S51,H$2:H$2452)/ref!$B$4</f>
        <v>436951.73056577111</v>
      </c>
      <c r="AA51" s="5">
        <f>SUMIF($P$2:$P$2452,$S51,I$2:I$2452)/ref!$B$4</f>
        <v>394383.56405841018</v>
      </c>
      <c r="AB51" s="5">
        <f>SUMIF($P$2:$P$2452,$S51,J$2:J$2452)/ref!$B$4</f>
        <v>40040.205528152699</v>
      </c>
      <c r="AC51" s="5">
        <f>SUMIF($P$2:$P$2452,$S51,K$2:K$2452)/ref!$B$4</f>
        <v>1502177.5394718694</v>
      </c>
      <c r="AD51" s="5">
        <f>SUMIF($P$2:$P$2452,$S51,L$2:L$2452)/ref!$B$4</f>
        <v>481676.476079049</v>
      </c>
      <c r="AE51" s="5">
        <f>SUMIF($P$2:$P$2452,$S51,M$2:M$2452)/ref!$B$4</f>
        <v>0</v>
      </c>
      <c r="AF51" s="5">
        <f>SUMIF($P$2:$P$2452,$S51,N$2:N$2452)/ref!$B$4</f>
        <v>478105.75911424408</v>
      </c>
      <c r="AG51" s="4">
        <f t="shared" si="5"/>
        <v>1988</v>
      </c>
      <c r="AH51" s="5">
        <f t="shared" si="6"/>
        <v>1596320.8129277609</v>
      </c>
      <c r="AI51" s="5">
        <f t="shared" si="7"/>
        <v>-35795.453008629534</v>
      </c>
      <c r="AJ51" s="5">
        <f t="shared" si="8"/>
        <v>-1234913.2897207353</v>
      </c>
      <c r="AK51" s="5">
        <f t="shared" si="9"/>
        <v>-481676.476079049</v>
      </c>
      <c r="AL51" s="5">
        <f t="shared" si="10"/>
        <v>196300.50170127442</v>
      </c>
      <c r="AM51" s="5">
        <f t="shared" si="11"/>
        <v>-41154.028548472968</v>
      </c>
    </row>
    <row r="52" spans="1:39" x14ac:dyDescent="0.3">
      <c r="A52">
        <v>17</v>
      </c>
      <c r="B52">
        <v>3</v>
      </c>
      <c r="C52">
        <v>79120232.395999998</v>
      </c>
      <c r="D52">
        <v>557274.94510000001</v>
      </c>
      <c r="E52">
        <v>15435409.071599999</v>
      </c>
      <c r="F52">
        <v>0</v>
      </c>
      <c r="G52">
        <v>26179435.126800001</v>
      </c>
      <c r="H52">
        <v>56617196.7227</v>
      </c>
      <c r="I52">
        <v>11547178.4484</v>
      </c>
      <c r="J52">
        <v>4323891.7237</v>
      </c>
      <c r="K52">
        <v>13217876.6894</v>
      </c>
      <c r="L52">
        <v>66840445.345299996</v>
      </c>
      <c r="M52">
        <v>0</v>
      </c>
      <c r="N52">
        <v>82095455.972399995</v>
      </c>
      <c r="O52">
        <v>10.145833333333334</v>
      </c>
      <c r="P52">
        <f t="shared" si="1"/>
        <v>1941</v>
      </c>
      <c r="Q52" s="2">
        <f t="shared" si="2"/>
        <v>15097.437500000031</v>
      </c>
      <c r="S52" s="4">
        <f t="shared" si="3"/>
        <v>1989</v>
      </c>
      <c r="T52" s="4">
        <f t="shared" si="4"/>
        <v>36</v>
      </c>
      <c r="U52" s="5">
        <f>SUMIF($P$2:$P$2452,$S52,C$2:C$2452)/ref!$B$4</f>
        <v>1204137.6587554808</v>
      </c>
      <c r="V52" s="5">
        <f>SUMIF($P$2:$P$2452,$S52,D$2:D$2452)/ref!$B$4</f>
        <v>3723.0504847746884</v>
      </c>
      <c r="W52" s="5">
        <f>SUMIF($P$2:$P$2452,$S52,E$2:E$2452)/ref!$B$4</f>
        <v>468341.07037226006</v>
      </c>
      <c r="X52" s="5">
        <f>SUMIF($P$2:$P$2452,$S52,F$2:F$2452)/ref!$B$4</f>
        <v>0</v>
      </c>
      <c r="Y52" s="5">
        <f>SUMIF($P$2:$P$2452,$S52,G$2:G$2452)/ref!$B$4</f>
        <v>1788559.2398378449</v>
      </c>
      <c r="Z52" s="5">
        <f>SUMIF($P$2:$P$2452,$S52,H$2:H$2452)/ref!$B$4</f>
        <v>531974.46242731821</v>
      </c>
      <c r="AA52" s="5">
        <f>SUMIF($P$2:$P$2452,$S52,I$2:I$2452)/ref!$B$4</f>
        <v>2002046.0733554219</v>
      </c>
      <c r="AB52" s="5">
        <f>SUMIF($P$2:$P$2452,$S52,J$2:J$2452)/ref!$B$4</f>
        <v>41873.913987841443</v>
      </c>
      <c r="AC52" s="5">
        <f>SUMIF($P$2:$P$2452,$S52,K$2:K$2452)/ref!$B$4</f>
        <v>1020981.5548684766</v>
      </c>
      <c r="AD52" s="5">
        <f>SUMIF($P$2:$P$2452,$S52,L$2:L$2452)/ref!$B$4</f>
        <v>363017.9819078921</v>
      </c>
      <c r="AE52" s="5">
        <f>SUMIF($P$2:$P$2452,$S52,M$2:M$2452)/ref!$B$4</f>
        <v>0</v>
      </c>
      <c r="AF52" s="5">
        <f>SUMIF($P$2:$P$2452,$S52,N$2:N$2452)/ref!$B$4</f>
        <v>567435.19535601127</v>
      </c>
      <c r="AG52" s="4">
        <f t="shared" si="5"/>
        <v>1989</v>
      </c>
      <c r="AH52" s="5">
        <f t="shared" si="6"/>
        <v>-797908.41459994111</v>
      </c>
      <c r="AI52" s="5">
        <f t="shared" si="7"/>
        <v>-38150.863503066757</v>
      </c>
      <c r="AJ52" s="5">
        <f t="shared" si="8"/>
        <v>-552640.48449621652</v>
      </c>
      <c r="AK52" s="5">
        <f t="shared" si="9"/>
        <v>-363017.9819078921</v>
      </c>
      <c r="AL52" s="5">
        <f t="shared" si="10"/>
        <v>1788559.2398378449</v>
      </c>
      <c r="AM52" s="5">
        <f t="shared" si="11"/>
        <v>-35460.732928693062</v>
      </c>
    </row>
    <row r="53" spans="1:39" x14ac:dyDescent="0.3">
      <c r="A53">
        <v>18</v>
      </c>
      <c r="B53">
        <v>1</v>
      </c>
      <c r="C53">
        <v>32162561.2183</v>
      </c>
      <c r="D53">
        <v>555946.17220000003</v>
      </c>
      <c r="E53">
        <v>15435409.071599999</v>
      </c>
      <c r="F53">
        <v>0</v>
      </c>
      <c r="G53">
        <v>149968939.37909999</v>
      </c>
      <c r="H53">
        <v>70910910.259100005</v>
      </c>
      <c r="I53">
        <v>94135873.392700002</v>
      </c>
      <c r="J53">
        <v>4324567.4726</v>
      </c>
      <c r="K53">
        <v>13217876.6894</v>
      </c>
      <c r="L53">
        <v>73775618.731099993</v>
      </c>
      <c r="M53">
        <v>0</v>
      </c>
      <c r="N53">
        <v>83525043.723199993</v>
      </c>
      <c r="O53">
        <v>10.145833333333334</v>
      </c>
      <c r="P53">
        <f t="shared" si="1"/>
        <v>1941</v>
      </c>
      <c r="Q53" s="2">
        <f t="shared" si="2"/>
        <v>15107.583333333365</v>
      </c>
      <c r="S53" s="4">
        <f t="shared" si="3"/>
        <v>1990</v>
      </c>
      <c r="T53" s="4">
        <f t="shared" si="4"/>
        <v>36</v>
      </c>
      <c r="U53" s="5">
        <f>SUMIF($P$2:$P$2452,$S53,C$2:C$2452)/ref!$B$4</f>
        <v>1968261.0148555727</v>
      </c>
      <c r="V53" s="5">
        <f>SUMIF($P$2:$P$2452,$S53,D$2:D$2452)/ref!$B$4</f>
        <v>4138.7565966707807</v>
      </c>
      <c r="W53" s="5">
        <f>SUMIF($P$2:$P$2452,$S53,E$2:E$2452)/ref!$B$4</f>
        <v>256499.78146235133</v>
      </c>
      <c r="X53" s="5">
        <f>SUMIF($P$2:$P$2452,$S53,F$2:F$2452)/ref!$B$4</f>
        <v>0</v>
      </c>
      <c r="Y53" s="5">
        <f>SUMIF($P$2:$P$2452,$S53,G$2:G$2452)/ref!$B$4</f>
        <v>556641.57522612612</v>
      </c>
      <c r="Z53" s="5">
        <f>SUMIF($P$2:$P$2452,$S53,H$2:H$2452)/ref!$B$4</f>
        <v>476411.40658849606</v>
      </c>
      <c r="AA53" s="5">
        <f>SUMIF($P$2:$P$2452,$S53,I$2:I$2452)/ref!$B$4</f>
        <v>730562.7877417854</v>
      </c>
      <c r="AB53" s="5">
        <f>SUMIF($P$2:$P$2452,$S53,J$2:J$2452)/ref!$B$4</f>
        <v>40121.838777075114</v>
      </c>
      <c r="AC53" s="5">
        <f>SUMIF($P$2:$P$2452,$S53,K$2:K$2452)/ref!$B$4</f>
        <v>1561134.0191129674</v>
      </c>
      <c r="AD53" s="5">
        <f>SUMIF($P$2:$P$2452,$S53,L$2:L$2452)/ref!$B$4</f>
        <v>399340.74202630494</v>
      </c>
      <c r="AE53" s="5">
        <f>SUMIF($P$2:$P$2452,$S53,M$2:M$2452)/ref!$B$4</f>
        <v>0</v>
      </c>
      <c r="AF53" s="5">
        <f>SUMIF($P$2:$P$2452,$S53,N$2:N$2452)/ref!$B$4</f>
        <v>528568.70555645239</v>
      </c>
      <c r="AG53" s="4">
        <f t="shared" si="5"/>
        <v>1990</v>
      </c>
      <c r="AH53" s="5">
        <f t="shared" si="6"/>
        <v>1237698.2271137873</v>
      </c>
      <c r="AI53" s="5">
        <f t="shared" si="7"/>
        <v>-35983.082180404337</v>
      </c>
      <c r="AJ53" s="5">
        <f t="shared" si="8"/>
        <v>-1304634.2376506161</v>
      </c>
      <c r="AK53" s="5">
        <f t="shared" si="9"/>
        <v>-399340.74202630494</v>
      </c>
      <c r="AL53" s="5">
        <f t="shared" si="10"/>
        <v>556641.57522612612</v>
      </c>
      <c r="AM53" s="5">
        <f t="shared" si="11"/>
        <v>-52157.298967956332</v>
      </c>
    </row>
    <row r="54" spans="1:39" x14ac:dyDescent="0.3">
      <c r="A54">
        <v>18</v>
      </c>
      <c r="B54">
        <v>2</v>
      </c>
      <c r="C54">
        <v>27651879.658799998</v>
      </c>
      <c r="D54">
        <v>554449.77469999995</v>
      </c>
      <c r="E54">
        <v>15435409.071599999</v>
      </c>
      <c r="F54">
        <v>0</v>
      </c>
      <c r="G54">
        <v>149968939.37909999</v>
      </c>
      <c r="H54">
        <v>71425240.981700003</v>
      </c>
      <c r="I54">
        <v>90868370.290399998</v>
      </c>
      <c r="J54">
        <v>4324839.6085000001</v>
      </c>
      <c r="K54">
        <v>13217876.6894</v>
      </c>
      <c r="L54">
        <v>73553076.762700006</v>
      </c>
      <c r="M54">
        <v>0</v>
      </c>
      <c r="N54">
        <v>83036007.997199997</v>
      </c>
      <c r="O54">
        <v>10.145833333333334</v>
      </c>
      <c r="P54">
        <f t="shared" si="1"/>
        <v>1941</v>
      </c>
      <c r="Q54" s="2">
        <f t="shared" si="2"/>
        <v>15117.729166666699</v>
      </c>
      <c r="S54" s="4">
        <f t="shared" si="3"/>
        <v>1991</v>
      </c>
      <c r="T54" s="4">
        <f t="shared" si="4"/>
        <v>36</v>
      </c>
      <c r="U54" s="5">
        <f>SUMIF($P$2:$P$2452,$S54,C$2:C$2452)/ref!$B$4</f>
        <v>2062197.2008653048</v>
      </c>
      <c r="V54" s="5">
        <f>SUMIF($P$2:$P$2452,$S54,D$2:D$2452)/ref!$B$4</f>
        <v>5062.0977483619354</v>
      </c>
      <c r="W54" s="5">
        <f>SUMIF($P$2:$P$2452,$S54,E$2:E$2452)/ref!$B$4</f>
        <v>341498.42843775876</v>
      </c>
      <c r="X54" s="5">
        <f>SUMIF($P$2:$P$2452,$S54,F$2:F$2452)/ref!$B$4</f>
        <v>0</v>
      </c>
      <c r="Y54" s="5">
        <f>SUMIF($P$2:$P$2452,$S54,G$2:G$2452)/ref!$B$4</f>
        <v>259682.70739695721</v>
      </c>
      <c r="Z54" s="5">
        <f>SUMIF($P$2:$P$2452,$S54,H$2:H$2452)/ref!$B$4</f>
        <v>404587.72891974199</v>
      </c>
      <c r="AA54" s="5">
        <f>SUMIF($P$2:$P$2452,$S54,I$2:I$2452)/ref!$B$4</f>
        <v>471664.37094272871</v>
      </c>
      <c r="AB54" s="5">
        <f>SUMIF($P$2:$P$2452,$S54,J$2:J$2452)/ref!$B$4</f>
        <v>36432.334619389687</v>
      </c>
      <c r="AC54" s="5">
        <f>SUMIF($P$2:$P$2452,$S54,K$2:K$2452)/ref!$B$4</f>
        <v>1714605.9775881735</v>
      </c>
      <c r="AD54" s="5">
        <f>SUMIF($P$2:$P$2452,$S54,L$2:L$2452)/ref!$B$4</f>
        <v>404882.2546588062</v>
      </c>
      <c r="AE54" s="5">
        <f>SUMIF($P$2:$P$2452,$S54,M$2:M$2452)/ref!$B$4</f>
        <v>0</v>
      </c>
      <c r="AF54" s="5">
        <f>SUMIF($P$2:$P$2452,$S54,N$2:N$2452)/ref!$B$4</f>
        <v>444923.77846310381</v>
      </c>
      <c r="AG54" s="4">
        <f t="shared" si="5"/>
        <v>1991</v>
      </c>
      <c r="AH54" s="5">
        <f t="shared" si="6"/>
        <v>1590532.829922576</v>
      </c>
      <c r="AI54" s="5">
        <f t="shared" si="7"/>
        <v>-31370.236871027751</v>
      </c>
      <c r="AJ54" s="5">
        <f t="shared" si="8"/>
        <v>-1373107.5491504148</v>
      </c>
      <c r="AK54" s="5">
        <f t="shared" si="9"/>
        <v>-404882.2546588062</v>
      </c>
      <c r="AL54" s="5">
        <f t="shared" si="10"/>
        <v>259682.70739695721</v>
      </c>
      <c r="AM54" s="5">
        <f t="shared" si="11"/>
        <v>-40336.04954336182</v>
      </c>
    </row>
    <row r="55" spans="1:39" x14ac:dyDescent="0.3">
      <c r="A55">
        <v>18</v>
      </c>
      <c r="B55">
        <v>3</v>
      </c>
      <c r="C55">
        <v>24922412.1173</v>
      </c>
      <c r="D55">
        <v>552815.97829999996</v>
      </c>
      <c r="E55">
        <v>15435409.071599999</v>
      </c>
      <c r="F55">
        <v>0</v>
      </c>
      <c r="G55">
        <v>149968939.37909999</v>
      </c>
      <c r="H55">
        <v>71721716.124300003</v>
      </c>
      <c r="I55">
        <v>88585697.157800004</v>
      </c>
      <c r="J55">
        <v>4325102.4139</v>
      </c>
      <c r="K55">
        <v>13217876.6894</v>
      </c>
      <c r="L55">
        <v>73395412.146699995</v>
      </c>
      <c r="M55">
        <v>0</v>
      </c>
      <c r="N55">
        <v>83004850.905000001</v>
      </c>
      <c r="O55">
        <v>10.145833333333334</v>
      </c>
      <c r="P55">
        <f t="shared" si="1"/>
        <v>1941</v>
      </c>
      <c r="Q55" s="2">
        <f t="shared" si="2"/>
        <v>15127.875000000033</v>
      </c>
      <c r="S55" s="4">
        <f t="shared" si="3"/>
        <v>1992</v>
      </c>
      <c r="T55" s="4">
        <f t="shared" si="4"/>
        <v>36</v>
      </c>
      <c r="U55" s="5">
        <f>SUMIF($P$2:$P$2452,$S55,C$2:C$2452)/ref!$B$4</f>
        <v>1120993.7401513795</v>
      </c>
      <c r="V55" s="5">
        <f>SUMIF($P$2:$P$2452,$S55,D$2:D$2452)/ref!$B$4</f>
        <v>4348.5464260422905</v>
      </c>
      <c r="W55" s="5">
        <f>SUMIF($P$2:$P$2452,$S55,E$2:E$2452)/ref!$B$4</f>
        <v>468799.12208773877</v>
      </c>
      <c r="X55" s="5">
        <f>SUMIF($P$2:$P$2452,$S55,F$2:F$2452)/ref!$B$4</f>
        <v>0</v>
      </c>
      <c r="Y55" s="5">
        <f>SUMIF($P$2:$P$2452,$S55,G$2:G$2452)/ref!$B$4</f>
        <v>1785703.4167201163</v>
      </c>
      <c r="Z55" s="5">
        <f>SUMIF($P$2:$P$2452,$S55,H$2:H$2452)/ref!$B$4</f>
        <v>571132.14091236086</v>
      </c>
      <c r="AA55" s="5">
        <f>SUMIF($P$2:$P$2452,$S55,I$2:I$2452)/ref!$B$4</f>
        <v>1929876.2723166789</v>
      </c>
      <c r="AB55" s="5">
        <f>SUMIF($P$2:$P$2452,$S55,J$2:J$2452)/ref!$B$4</f>
        <v>38483.358683809645</v>
      </c>
      <c r="AC55" s="5">
        <f>SUMIF($P$2:$P$2452,$S55,K$2:K$2452)/ref!$B$4</f>
        <v>1132379.5432206341</v>
      </c>
      <c r="AD55" s="5">
        <f>SUMIF($P$2:$P$2452,$S55,L$2:L$2452)/ref!$B$4</f>
        <v>296721.57952148269</v>
      </c>
      <c r="AE55" s="5">
        <f>SUMIF($P$2:$P$2452,$S55,M$2:M$2452)/ref!$B$4</f>
        <v>0</v>
      </c>
      <c r="AF55" s="5">
        <f>SUMIF($P$2:$P$2452,$S55,N$2:N$2452)/ref!$B$4</f>
        <v>551497.1760959269</v>
      </c>
      <c r="AG55" s="4">
        <f t="shared" si="5"/>
        <v>1992</v>
      </c>
      <c r="AH55" s="5">
        <f t="shared" si="6"/>
        <v>-808882.5321652994</v>
      </c>
      <c r="AI55" s="5">
        <f t="shared" si="7"/>
        <v>-34134.812257767357</v>
      </c>
      <c r="AJ55" s="5">
        <f t="shared" si="8"/>
        <v>-663580.4211328954</v>
      </c>
      <c r="AK55" s="5">
        <f t="shared" si="9"/>
        <v>-296721.57952148269</v>
      </c>
      <c r="AL55" s="5">
        <f t="shared" si="10"/>
        <v>1785703.4167201163</v>
      </c>
      <c r="AM55" s="5">
        <f t="shared" si="11"/>
        <v>19634.96481643396</v>
      </c>
    </row>
    <row r="56" spans="1:39" x14ac:dyDescent="0.3">
      <c r="A56">
        <v>19</v>
      </c>
      <c r="B56">
        <v>1</v>
      </c>
      <c r="C56">
        <v>6144851.5070000002</v>
      </c>
      <c r="D56">
        <v>510993.92440000002</v>
      </c>
      <c r="E56">
        <v>15435409.071599999</v>
      </c>
      <c r="F56">
        <v>0</v>
      </c>
      <c r="G56">
        <v>660725209.24059999</v>
      </c>
      <c r="H56">
        <v>106257916.6666</v>
      </c>
      <c r="I56">
        <v>651817589.68809998</v>
      </c>
      <c r="J56">
        <v>4472761.4693</v>
      </c>
      <c r="K56">
        <v>13217876.6894</v>
      </c>
      <c r="L56">
        <v>27157313.2082</v>
      </c>
      <c r="M56">
        <v>0</v>
      </c>
      <c r="N56">
        <v>92221734.963200003</v>
      </c>
      <c r="O56">
        <v>10.145833333333334</v>
      </c>
      <c r="P56">
        <f t="shared" si="1"/>
        <v>1941</v>
      </c>
      <c r="Q56" s="2">
        <f t="shared" si="2"/>
        <v>15138.020833333367</v>
      </c>
      <c r="S56" s="4">
        <f t="shared" si="3"/>
        <v>1993</v>
      </c>
      <c r="T56" s="4">
        <f t="shared" si="4"/>
        <v>36</v>
      </c>
      <c r="U56" s="5">
        <f>SUMIF($P$2:$P$2452,$S56,C$2:C$2452)/ref!$B$4</f>
        <v>1210326.6312385716</v>
      </c>
      <c r="V56" s="5">
        <f>SUMIF($P$2:$P$2452,$S56,D$2:D$2452)/ref!$B$4</f>
        <v>3336.1344431445141</v>
      </c>
      <c r="W56" s="5">
        <f>SUMIF($P$2:$P$2452,$S56,E$2:E$2452)/ref!$B$4</f>
        <v>359169.16203170974</v>
      </c>
      <c r="X56" s="5">
        <f>SUMIF($P$2:$P$2452,$S56,F$2:F$2452)/ref!$B$4</f>
        <v>0</v>
      </c>
      <c r="Y56" s="5">
        <f>SUMIF($P$2:$P$2452,$S56,G$2:G$2452)/ref!$B$4</f>
        <v>1983056.7040052663</v>
      </c>
      <c r="Z56" s="5">
        <f>SUMIF($P$2:$P$2452,$S56,H$2:H$2452)/ref!$B$4</f>
        <v>548095.77401808405</v>
      </c>
      <c r="AA56" s="5">
        <f>SUMIF($P$2:$P$2452,$S56,I$2:I$2452)/ref!$B$4</f>
        <v>1966757.7714310361</v>
      </c>
      <c r="AB56" s="5">
        <f>SUMIF($P$2:$P$2452,$S56,J$2:J$2452)/ref!$B$4</f>
        <v>44242.761768563054</v>
      </c>
      <c r="AC56" s="5">
        <f>SUMIF($P$2:$P$2452,$S56,K$2:K$2452)/ref!$B$4</f>
        <v>1050438.6246251783</v>
      </c>
      <c r="AD56" s="5">
        <f>SUMIF($P$2:$P$2452,$S56,L$2:L$2452)/ref!$B$4</f>
        <v>320809.22991800006</v>
      </c>
      <c r="AE56" s="5">
        <f>SUMIF($P$2:$P$2452,$S56,M$2:M$2452)/ref!$B$4</f>
        <v>0</v>
      </c>
      <c r="AF56" s="5">
        <f>SUMIF($P$2:$P$2452,$S56,N$2:N$2452)/ref!$B$4</f>
        <v>721352.28199780418</v>
      </c>
      <c r="AG56" s="4">
        <f t="shared" si="5"/>
        <v>1993</v>
      </c>
      <c r="AH56" s="5">
        <f t="shared" si="6"/>
        <v>-756431.14019246446</v>
      </c>
      <c r="AI56" s="5">
        <f t="shared" si="7"/>
        <v>-40906.627325418536</v>
      </c>
      <c r="AJ56" s="5">
        <f t="shared" si="8"/>
        <v>-691269.4625934686</v>
      </c>
      <c r="AK56" s="5">
        <f t="shared" si="9"/>
        <v>-320809.22991800006</v>
      </c>
      <c r="AL56" s="5">
        <f t="shared" si="10"/>
        <v>1983056.7040052663</v>
      </c>
      <c r="AM56" s="5">
        <f t="shared" si="11"/>
        <v>-173256.50797972013</v>
      </c>
    </row>
    <row r="57" spans="1:39" x14ac:dyDescent="0.3">
      <c r="A57">
        <v>19</v>
      </c>
      <c r="B57">
        <v>2</v>
      </c>
      <c r="C57">
        <v>5800609.1689999998</v>
      </c>
      <c r="D57">
        <v>472945.75640000001</v>
      </c>
      <c r="E57">
        <v>15435409.071599999</v>
      </c>
      <c r="F57">
        <v>0</v>
      </c>
      <c r="G57">
        <v>660725209.24059999</v>
      </c>
      <c r="H57">
        <v>99487508.688800007</v>
      </c>
      <c r="I57">
        <v>635402587.35769999</v>
      </c>
      <c r="J57">
        <v>4601419.4242000002</v>
      </c>
      <c r="K57">
        <v>13217876.6894</v>
      </c>
      <c r="L57">
        <v>28107090.449000001</v>
      </c>
      <c r="M57">
        <v>0</v>
      </c>
      <c r="N57">
        <v>100538237.8149</v>
      </c>
      <c r="O57">
        <v>10.145833333333334</v>
      </c>
      <c r="P57">
        <f t="shared" si="1"/>
        <v>1941</v>
      </c>
      <c r="Q57" s="2">
        <f t="shared" si="2"/>
        <v>15148.166666666701</v>
      </c>
      <c r="S57" s="4">
        <f t="shared" si="3"/>
        <v>1994</v>
      </c>
      <c r="T57" s="4">
        <f t="shared" si="4"/>
        <v>36</v>
      </c>
      <c r="U57" s="5">
        <f>SUMIF($P$2:$P$2452,$S57,C$2:C$2452)/ref!$B$4</f>
        <v>1996355.3671786333</v>
      </c>
      <c r="V57" s="5">
        <f>SUMIF($P$2:$P$2452,$S57,D$2:D$2452)/ref!$B$4</f>
        <v>3993.4488003636275</v>
      </c>
      <c r="W57" s="5">
        <f>SUMIF($P$2:$P$2452,$S57,E$2:E$2452)/ref!$B$4</f>
        <v>292052.98208801134</v>
      </c>
      <c r="X57" s="5">
        <f>SUMIF($P$2:$P$2452,$S57,F$2:F$2452)/ref!$B$4</f>
        <v>0</v>
      </c>
      <c r="Y57" s="5">
        <f>SUMIF($P$2:$P$2452,$S57,G$2:G$2452)/ref!$B$4</f>
        <v>312720.00034526049</v>
      </c>
      <c r="Z57" s="5">
        <f>SUMIF($P$2:$P$2452,$S57,H$2:H$2452)/ref!$B$4</f>
        <v>424879.27396052965</v>
      </c>
      <c r="AA57" s="5">
        <f>SUMIF($P$2:$P$2452,$S57,I$2:I$2452)/ref!$B$4</f>
        <v>431827.31134255789</v>
      </c>
      <c r="AB57" s="5">
        <f>SUMIF($P$2:$P$2452,$S57,J$2:J$2452)/ref!$B$4</f>
        <v>40065.71337244616</v>
      </c>
      <c r="AC57" s="5">
        <f>SUMIF($P$2:$P$2452,$S57,K$2:K$2452)/ref!$B$4</f>
        <v>1496256.8864083502</v>
      </c>
      <c r="AD57" s="5">
        <f>SUMIF($P$2:$P$2452,$S57,L$2:L$2452)/ref!$B$4</f>
        <v>524429.67232580995</v>
      </c>
      <c r="AE57" s="5">
        <f>SUMIF($P$2:$P$2452,$S57,M$2:M$2452)/ref!$B$4</f>
        <v>0</v>
      </c>
      <c r="AF57" s="5">
        <f>SUMIF($P$2:$P$2452,$S57,N$2:N$2452)/ref!$B$4</f>
        <v>537793.37528210017</v>
      </c>
      <c r="AG57" s="4">
        <f t="shared" si="5"/>
        <v>1994</v>
      </c>
      <c r="AH57" s="5">
        <f t="shared" si="6"/>
        <v>1564528.0558360755</v>
      </c>
      <c r="AI57" s="5">
        <f t="shared" si="7"/>
        <v>-36072.264572082531</v>
      </c>
      <c r="AJ57" s="5">
        <f t="shared" si="8"/>
        <v>-1204203.9043203387</v>
      </c>
      <c r="AK57" s="5">
        <f t="shared" si="9"/>
        <v>-524429.67232580995</v>
      </c>
      <c r="AL57" s="5">
        <f t="shared" si="10"/>
        <v>312720.00034526049</v>
      </c>
      <c r="AM57" s="5">
        <f t="shared" si="11"/>
        <v>-112914.10132157052</v>
      </c>
    </row>
    <row r="58" spans="1:39" x14ac:dyDescent="0.3">
      <c r="A58">
        <v>19</v>
      </c>
      <c r="B58">
        <v>3</v>
      </c>
      <c r="C58">
        <v>5568208.0502000004</v>
      </c>
      <c r="D58">
        <v>439868.35019999999</v>
      </c>
      <c r="E58">
        <v>15435409.071599999</v>
      </c>
      <c r="F58">
        <v>0</v>
      </c>
      <c r="G58">
        <v>660725209.24059999</v>
      </c>
      <c r="H58">
        <v>94493842.789900005</v>
      </c>
      <c r="I58">
        <v>622485059.26470006</v>
      </c>
      <c r="J58">
        <v>4718412.0060000001</v>
      </c>
      <c r="K58">
        <v>13217876.6894</v>
      </c>
      <c r="L58">
        <v>28972181.3101</v>
      </c>
      <c r="M58">
        <v>0</v>
      </c>
      <c r="N58">
        <v>107202397.97849999</v>
      </c>
      <c r="O58">
        <v>10.145833333333334</v>
      </c>
      <c r="P58">
        <f t="shared" si="1"/>
        <v>1941</v>
      </c>
      <c r="Q58" s="2">
        <f t="shared" si="2"/>
        <v>15158.312500000035</v>
      </c>
      <c r="S58" s="4">
        <f t="shared" si="3"/>
        <v>1995</v>
      </c>
      <c r="T58" s="4">
        <f t="shared" si="4"/>
        <v>36</v>
      </c>
      <c r="U58" s="5">
        <f>SUMIF($P$2:$P$2452,$S58,C$2:C$2452)/ref!$B$4</f>
        <v>1704263.9664908054</v>
      </c>
      <c r="V58" s="5">
        <f>SUMIF($P$2:$P$2452,$S58,D$2:D$2452)/ref!$B$4</f>
        <v>3394.079761728507</v>
      </c>
      <c r="W58" s="5">
        <f>SUMIF($P$2:$P$2452,$S58,E$2:E$2452)/ref!$B$4</f>
        <v>281148.47660544422</v>
      </c>
      <c r="X58" s="5">
        <f>SUMIF($P$2:$P$2452,$S58,F$2:F$2452)/ref!$B$4</f>
        <v>0</v>
      </c>
      <c r="Y58" s="5">
        <f>SUMIF($P$2:$P$2452,$S58,G$2:G$2452)/ref!$B$4</f>
        <v>1610178.027929622</v>
      </c>
      <c r="Z58" s="5">
        <f>SUMIF($P$2:$P$2452,$S58,H$2:H$2452)/ref!$B$4</f>
        <v>612919.30850671011</v>
      </c>
      <c r="AA58" s="5">
        <f>SUMIF($P$2:$P$2452,$S58,I$2:I$2452)/ref!$B$4</f>
        <v>1810194.6234596756</v>
      </c>
      <c r="AB58" s="5">
        <f>SUMIF($P$2:$P$2452,$S58,J$2:J$2452)/ref!$B$4</f>
        <v>43246.113467744733</v>
      </c>
      <c r="AC58" s="5">
        <f>SUMIF($P$2:$P$2452,$S58,K$2:K$2452)/ref!$B$4</f>
        <v>1314665.1883499969</v>
      </c>
      <c r="AD58" s="5">
        <f>SUMIF($P$2:$P$2452,$S58,L$2:L$2452)/ref!$B$4</f>
        <v>430014.0100241421</v>
      </c>
      <c r="AE58" s="5">
        <f>SUMIF($P$2:$P$2452,$S58,M$2:M$2452)/ref!$B$4</f>
        <v>0</v>
      </c>
      <c r="AF58" s="5">
        <f>SUMIF($P$2:$P$2452,$S58,N$2:N$2452)/ref!$B$4</f>
        <v>612691.16440648283</v>
      </c>
      <c r="AG58" s="4">
        <f t="shared" si="5"/>
        <v>1995</v>
      </c>
      <c r="AH58" s="5">
        <f t="shared" si="6"/>
        <v>-105930.6569688702</v>
      </c>
      <c r="AI58" s="5">
        <f t="shared" si="7"/>
        <v>-39852.033706016227</v>
      </c>
      <c r="AJ58" s="5">
        <f t="shared" si="8"/>
        <v>-1033516.7117445527</v>
      </c>
      <c r="AK58" s="5">
        <f t="shared" si="9"/>
        <v>-430014.0100241421</v>
      </c>
      <c r="AL58" s="5">
        <f t="shared" si="10"/>
        <v>1610178.027929622</v>
      </c>
      <c r="AM58" s="5">
        <f t="shared" si="11"/>
        <v>228.14410022727679</v>
      </c>
    </row>
    <row r="59" spans="1:39" x14ac:dyDescent="0.3">
      <c r="A59">
        <v>20</v>
      </c>
      <c r="B59">
        <v>1</v>
      </c>
      <c r="C59">
        <v>183185211.84689999</v>
      </c>
      <c r="D59">
        <v>462458.66110000003</v>
      </c>
      <c r="E59">
        <v>15435409.071599999</v>
      </c>
      <c r="F59">
        <v>0</v>
      </c>
      <c r="G59">
        <v>46641255.882600002</v>
      </c>
      <c r="H59">
        <v>62504212.147100002</v>
      </c>
      <c r="I59">
        <v>38657411.339500003</v>
      </c>
      <c r="J59">
        <v>4587070.7692</v>
      </c>
      <c r="K59">
        <v>13217876.6894</v>
      </c>
      <c r="L59">
        <v>162697319.5438</v>
      </c>
      <c r="M59">
        <v>0</v>
      </c>
      <c r="N59">
        <v>89206003.212400004</v>
      </c>
      <c r="O59">
        <v>10.145833333333334</v>
      </c>
      <c r="P59">
        <f t="shared" si="1"/>
        <v>1941</v>
      </c>
      <c r="Q59" s="2">
        <f t="shared" si="2"/>
        <v>15168.458333333369</v>
      </c>
      <c r="S59" s="4">
        <f t="shared" si="3"/>
        <v>1996</v>
      </c>
      <c r="T59" s="4">
        <f t="shared" si="4"/>
        <v>36</v>
      </c>
      <c r="U59" s="5">
        <f>SUMIF($P$2:$P$2452,$S59,C$2:C$2452)/ref!$B$4</f>
        <v>955586.27970396879</v>
      </c>
      <c r="V59" s="5">
        <f>SUMIF($P$2:$P$2452,$S59,D$2:D$2452)/ref!$B$4</f>
        <v>3922.1557397646939</v>
      </c>
      <c r="W59" s="5">
        <f>SUMIF($P$2:$P$2452,$S59,E$2:E$2452)/ref!$B$4</f>
        <v>590122.97386831406</v>
      </c>
      <c r="X59" s="5">
        <f>SUMIF($P$2:$P$2452,$S59,F$2:F$2452)/ref!$B$4</f>
        <v>0</v>
      </c>
      <c r="Y59" s="5">
        <f>SUMIF($P$2:$P$2452,$S59,G$2:G$2452)/ref!$B$4</f>
        <v>1581078.7960665317</v>
      </c>
      <c r="Z59" s="5">
        <f>SUMIF($P$2:$P$2452,$S59,H$2:H$2452)/ref!$B$4</f>
        <v>697032.94484104821</v>
      </c>
      <c r="AA59" s="5">
        <f>SUMIF($P$2:$P$2452,$S59,I$2:I$2452)/ref!$B$4</f>
        <v>1640368.0779048067</v>
      </c>
      <c r="AB59" s="5">
        <f>SUMIF($P$2:$P$2452,$S59,J$2:J$2452)/ref!$B$4</f>
        <v>40787.350377510884</v>
      </c>
      <c r="AC59" s="5">
        <f>SUMIF($P$2:$P$2452,$S59,K$2:K$2452)/ref!$B$4</f>
        <v>1144090.5588758523</v>
      </c>
      <c r="AD59" s="5">
        <f>SUMIF($P$2:$P$2452,$S59,L$2:L$2452)/ref!$B$4</f>
        <v>367626.98067669215</v>
      </c>
      <c r="AE59" s="5">
        <f>SUMIF($P$2:$P$2452,$S59,M$2:M$2452)/ref!$B$4</f>
        <v>0</v>
      </c>
      <c r="AF59" s="5">
        <f>SUMIF($P$2:$P$2452,$S59,N$2:N$2452)/ref!$B$4</f>
        <v>635290.24161266454</v>
      </c>
      <c r="AG59" s="4">
        <f t="shared" si="5"/>
        <v>1996</v>
      </c>
      <c r="AH59" s="5">
        <f t="shared" si="6"/>
        <v>-684781.79820083792</v>
      </c>
      <c r="AI59" s="5">
        <f t="shared" si="7"/>
        <v>-36865.194637746186</v>
      </c>
      <c r="AJ59" s="5">
        <f t="shared" si="8"/>
        <v>-553967.5850075382</v>
      </c>
      <c r="AK59" s="5">
        <f t="shared" si="9"/>
        <v>-367626.98067669215</v>
      </c>
      <c r="AL59" s="5">
        <f t="shared" si="10"/>
        <v>1581078.7960665317</v>
      </c>
      <c r="AM59" s="5">
        <f t="shared" si="11"/>
        <v>61742.703228383674</v>
      </c>
    </row>
    <row r="60" spans="1:39" x14ac:dyDescent="0.3">
      <c r="A60">
        <v>20</v>
      </c>
      <c r="B60">
        <v>2</v>
      </c>
      <c r="C60">
        <v>155377524.37850001</v>
      </c>
      <c r="D60">
        <v>482679.75309999997</v>
      </c>
      <c r="E60">
        <v>15435409.071599999</v>
      </c>
      <c r="F60">
        <v>0</v>
      </c>
      <c r="G60">
        <v>46641255.882600002</v>
      </c>
      <c r="H60">
        <v>68090372.144899994</v>
      </c>
      <c r="I60">
        <v>29943919.185699999</v>
      </c>
      <c r="J60">
        <v>4484385.1149000004</v>
      </c>
      <c r="K60">
        <v>13217876.6894</v>
      </c>
      <c r="L60">
        <v>157241792.155</v>
      </c>
      <c r="M60">
        <v>0</v>
      </c>
      <c r="N60">
        <v>81257654.827900007</v>
      </c>
      <c r="O60">
        <v>10.145833333333334</v>
      </c>
      <c r="P60">
        <f t="shared" si="1"/>
        <v>1941</v>
      </c>
      <c r="Q60" s="2">
        <f t="shared" si="2"/>
        <v>15178.604166666702</v>
      </c>
      <c r="S60" s="4">
        <f t="shared" si="3"/>
        <v>1997</v>
      </c>
      <c r="T60" s="4">
        <f t="shared" si="4"/>
        <v>36</v>
      </c>
      <c r="U60" s="5">
        <f>SUMIF($P$2:$P$2452,$S60,C$2:C$2452)/ref!$B$4</f>
        <v>1136581.0757627191</v>
      </c>
      <c r="V60" s="5">
        <f>SUMIF($P$2:$P$2452,$S60,D$2:D$2452)/ref!$B$4</f>
        <v>3536.1277876851855</v>
      </c>
      <c r="W60" s="5">
        <f>SUMIF($P$2:$P$2452,$S60,E$2:E$2452)/ref!$B$4</f>
        <v>368892.08922150539</v>
      </c>
      <c r="X60" s="5">
        <f>SUMIF($P$2:$P$2452,$S60,F$2:F$2452)/ref!$B$4</f>
        <v>0</v>
      </c>
      <c r="Y60" s="5">
        <f>SUMIF($P$2:$P$2452,$S60,G$2:G$2452)/ref!$B$4</f>
        <v>1431903.9952836779</v>
      </c>
      <c r="Z60" s="5">
        <f>SUMIF($P$2:$P$2452,$S60,H$2:H$2452)/ref!$B$4</f>
        <v>665967.36466114025</v>
      </c>
      <c r="AA60" s="5">
        <f>SUMIF($P$2:$P$2452,$S60,I$2:I$2452)/ref!$B$4</f>
        <v>1413486.226386976</v>
      </c>
      <c r="AB60" s="5">
        <f>SUMIF($P$2:$P$2452,$S60,J$2:J$2452)/ref!$B$4</f>
        <v>42169.182516058034</v>
      </c>
      <c r="AC60" s="5">
        <f>SUMIF($P$2:$P$2452,$S60,K$2:K$2452)/ref!$B$4</f>
        <v>1116738.0955068932</v>
      </c>
      <c r="AD60" s="5">
        <f>SUMIF($P$2:$P$2452,$S60,L$2:L$2452)/ref!$B$4</f>
        <v>347901.98186222115</v>
      </c>
      <c r="AE60" s="5">
        <f>SUMIF($P$2:$P$2452,$S60,M$2:M$2452)/ref!$B$4</f>
        <v>0</v>
      </c>
      <c r="AF60" s="5">
        <f>SUMIF($P$2:$P$2452,$S60,N$2:N$2452)/ref!$B$4</f>
        <v>687003.14117237995</v>
      </c>
      <c r="AG60" s="4">
        <f t="shared" si="5"/>
        <v>1997</v>
      </c>
      <c r="AH60" s="5">
        <f t="shared" si="6"/>
        <v>-276905.15062425681</v>
      </c>
      <c r="AI60" s="5">
        <f t="shared" si="7"/>
        <v>-38633.054728372852</v>
      </c>
      <c r="AJ60" s="5">
        <f t="shared" si="8"/>
        <v>-747846.00628538779</v>
      </c>
      <c r="AK60" s="5">
        <f t="shared" si="9"/>
        <v>-347901.98186222115</v>
      </c>
      <c r="AL60" s="5">
        <f t="shared" si="10"/>
        <v>1431903.9952836779</v>
      </c>
      <c r="AM60" s="5">
        <f t="shared" si="11"/>
        <v>-21035.776511239703</v>
      </c>
    </row>
    <row r="61" spans="1:39" x14ac:dyDescent="0.3">
      <c r="A61">
        <v>20</v>
      </c>
      <c r="B61">
        <v>3</v>
      </c>
      <c r="C61">
        <v>137965647.8637</v>
      </c>
      <c r="D61">
        <v>499771.60070000001</v>
      </c>
      <c r="E61">
        <v>15435409.071599999</v>
      </c>
      <c r="F61">
        <v>0</v>
      </c>
      <c r="G61">
        <v>46641255.882600002</v>
      </c>
      <c r="H61">
        <v>71484016.670699999</v>
      </c>
      <c r="I61">
        <v>24803329.626899999</v>
      </c>
      <c r="J61">
        <v>4400080.8468000004</v>
      </c>
      <c r="K61">
        <v>13217876.6894</v>
      </c>
      <c r="L61">
        <v>152825160.77340001</v>
      </c>
      <c r="M61">
        <v>0</v>
      </c>
      <c r="N61">
        <v>76857285.146699995</v>
      </c>
      <c r="O61">
        <v>10.145833333333334</v>
      </c>
      <c r="P61">
        <f t="shared" si="1"/>
        <v>1941</v>
      </c>
      <c r="Q61" s="2">
        <f t="shared" si="2"/>
        <v>15188.750000000036</v>
      </c>
      <c r="S61" s="4">
        <f t="shared" si="3"/>
        <v>1998</v>
      </c>
      <c r="T61" s="4">
        <f t="shared" si="4"/>
        <v>36</v>
      </c>
      <c r="U61" s="5">
        <f>SUMIF($P$2:$P$2452,$S61,C$2:C$2452)/ref!$B$4</f>
        <v>1714243.4118547621</v>
      </c>
      <c r="V61" s="5">
        <f>SUMIF($P$2:$P$2452,$S61,D$2:D$2452)/ref!$B$4</f>
        <v>3619.5825006903788</v>
      </c>
      <c r="W61" s="5">
        <f>SUMIF($P$2:$P$2452,$S61,E$2:E$2452)/ref!$B$4</f>
        <v>215271.76373949775</v>
      </c>
      <c r="X61" s="5">
        <f>SUMIF($P$2:$P$2452,$S61,F$2:F$2452)/ref!$B$4</f>
        <v>0</v>
      </c>
      <c r="Y61" s="5">
        <f>SUMIF($P$2:$P$2452,$S61,G$2:G$2452)/ref!$B$4</f>
        <v>912459.08564680524</v>
      </c>
      <c r="Z61" s="5">
        <f>SUMIF($P$2:$P$2452,$S61,H$2:H$2452)/ref!$B$4</f>
        <v>700052.74354663084</v>
      </c>
      <c r="AA61" s="5">
        <f>SUMIF($P$2:$P$2452,$S61,I$2:I$2452)/ref!$B$4</f>
        <v>1070974.2366776464</v>
      </c>
      <c r="AB61" s="5">
        <f>SUMIF($P$2:$P$2452,$S61,J$2:J$2452)/ref!$B$4</f>
        <v>42521.699882075343</v>
      </c>
      <c r="AC61" s="5">
        <f>SUMIF($P$2:$P$2452,$S61,K$2:K$2452)/ref!$B$4</f>
        <v>1361696.213405452</v>
      </c>
      <c r="AD61" s="5">
        <f>SUMIF($P$2:$P$2452,$S61,L$2:L$2452)/ref!$B$4</f>
        <v>443804.42521010927</v>
      </c>
      <c r="AE61" s="5">
        <f>SUMIF($P$2:$P$2452,$S61,M$2:M$2452)/ref!$B$4</f>
        <v>0</v>
      </c>
      <c r="AF61" s="5">
        <f>SUMIF($P$2:$P$2452,$S61,N$2:N$2452)/ref!$B$4</f>
        <v>628802.14447625214</v>
      </c>
      <c r="AG61" s="4">
        <f t="shared" si="5"/>
        <v>1998</v>
      </c>
      <c r="AH61" s="5">
        <f t="shared" si="6"/>
        <v>643269.17517711571</v>
      </c>
      <c r="AI61" s="5">
        <f t="shared" si="7"/>
        <v>-38902.117381384967</v>
      </c>
      <c r="AJ61" s="5">
        <f t="shared" si="8"/>
        <v>-1146424.4496659543</v>
      </c>
      <c r="AK61" s="5">
        <f t="shared" si="9"/>
        <v>-443804.42521010927</v>
      </c>
      <c r="AL61" s="5">
        <f t="shared" si="10"/>
        <v>912459.08564680524</v>
      </c>
      <c r="AM61" s="5">
        <f t="shared" si="11"/>
        <v>71250.599070378696</v>
      </c>
    </row>
    <row r="62" spans="1:39" x14ac:dyDescent="0.3">
      <c r="A62">
        <v>21</v>
      </c>
      <c r="B62">
        <v>1</v>
      </c>
      <c r="C62">
        <v>110137350.2863</v>
      </c>
      <c r="D62">
        <v>509800.29129999998</v>
      </c>
      <c r="E62">
        <v>15435409.071599999</v>
      </c>
      <c r="F62">
        <v>0</v>
      </c>
      <c r="G62">
        <v>44594752.958700001</v>
      </c>
      <c r="H62">
        <v>69683991.880600005</v>
      </c>
      <c r="I62">
        <v>20749975.499600001</v>
      </c>
      <c r="J62">
        <v>4355616.6694999998</v>
      </c>
      <c r="K62">
        <v>13217876.6894</v>
      </c>
      <c r="L62">
        <v>127161145.002</v>
      </c>
      <c r="M62">
        <v>0</v>
      </c>
      <c r="N62">
        <v>74860987.097399995</v>
      </c>
      <c r="O62">
        <v>10.145833333333334</v>
      </c>
      <c r="P62">
        <f t="shared" si="1"/>
        <v>1941</v>
      </c>
      <c r="Q62" s="2">
        <f t="shared" si="2"/>
        <v>15198.89583333337</v>
      </c>
      <c r="S62" s="4">
        <f t="shared" si="3"/>
        <v>1999</v>
      </c>
      <c r="T62" s="4">
        <f t="shared" si="4"/>
        <v>36</v>
      </c>
      <c r="U62" s="5">
        <f>SUMIF($P$2:$P$2452,$S62,C$2:C$2452)/ref!$B$4</f>
        <v>1337975.9995436252</v>
      </c>
      <c r="V62" s="5">
        <f>SUMIF($P$2:$P$2452,$S62,D$2:D$2452)/ref!$B$4</f>
        <v>3330.4345361980609</v>
      </c>
      <c r="W62" s="5">
        <f>SUMIF($P$2:$P$2452,$S62,E$2:E$2452)/ref!$B$4</f>
        <v>316912.8011222888</v>
      </c>
      <c r="X62" s="5">
        <f>SUMIF($P$2:$P$2452,$S62,F$2:F$2452)/ref!$B$4</f>
        <v>0</v>
      </c>
      <c r="Y62" s="5">
        <f>SUMIF($P$2:$P$2452,$S62,G$2:G$2452)/ref!$B$4</f>
        <v>714079.23396487848</v>
      </c>
      <c r="Z62" s="5">
        <f>SUMIF($P$2:$P$2452,$S62,H$2:H$2452)/ref!$B$4</f>
        <v>688153.73494346335</v>
      </c>
      <c r="AA62" s="5">
        <f>SUMIF($P$2:$P$2452,$S62,I$2:I$2452)/ref!$B$4</f>
        <v>774384.95170635299</v>
      </c>
      <c r="AB62" s="5">
        <f>SUMIF($P$2:$P$2452,$S62,J$2:J$2452)/ref!$B$4</f>
        <v>44672.913239670765</v>
      </c>
      <c r="AC62" s="5">
        <f>SUMIF($P$2:$P$2452,$S62,K$2:K$2452)/ref!$B$4</f>
        <v>1233723.11479015</v>
      </c>
      <c r="AD62" s="5">
        <f>SUMIF($P$2:$P$2452,$S62,L$2:L$2452)/ref!$B$4</f>
        <v>398789.25107105606</v>
      </c>
      <c r="AE62" s="5">
        <f>SUMIF($P$2:$P$2452,$S62,M$2:M$2452)/ref!$B$4</f>
        <v>0</v>
      </c>
      <c r="AF62" s="5">
        <f>SUMIF($P$2:$P$2452,$S62,N$2:N$2452)/ref!$B$4</f>
        <v>608841.21502588585</v>
      </c>
      <c r="AG62" s="4">
        <f t="shared" si="5"/>
        <v>1999</v>
      </c>
      <c r="AH62" s="5">
        <f t="shared" si="6"/>
        <v>563591.04783727217</v>
      </c>
      <c r="AI62" s="5">
        <f t="shared" si="7"/>
        <v>-41342.478703472705</v>
      </c>
      <c r="AJ62" s="5">
        <f t="shared" si="8"/>
        <v>-916810.31366786116</v>
      </c>
      <c r="AK62" s="5">
        <f t="shared" si="9"/>
        <v>-398789.25107105606</v>
      </c>
      <c r="AL62" s="5">
        <f t="shared" si="10"/>
        <v>714079.23396487848</v>
      </c>
      <c r="AM62" s="5">
        <f t="shared" si="11"/>
        <v>79312.519917577505</v>
      </c>
    </row>
    <row r="63" spans="1:39" x14ac:dyDescent="0.3">
      <c r="A63">
        <v>21</v>
      </c>
      <c r="B63">
        <v>2</v>
      </c>
      <c r="C63">
        <v>102769960.90279999</v>
      </c>
      <c r="D63">
        <v>518457.98489999998</v>
      </c>
      <c r="E63">
        <v>15435409.071599999</v>
      </c>
      <c r="F63">
        <v>0</v>
      </c>
      <c r="G63">
        <v>44594752.958700001</v>
      </c>
      <c r="H63">
        <v>70202101.3917</v>
      </c>
      <c r="I63">
        <v>17165464.035300002</v>
      </c>
      <c r="J63">
        <v>4316312.3097999999</v>
      </c>
      <c r="K63">
        <v>13217876.6894</v>
      </c>
      <c r="L63">
        <v>125355001.6867</v>
      </c>
      <c r="M63">
        <v>0</v>
      </c>
      <c r="N63">
        <v>73455979.652999997</v>
      </c>
      <c r="O63">
        <v>10.145833333333334</v>
      </c>
      <c r="P63">
        <f t="shared" si="1"/>
        <v>1941</v>
      </c>
      <c r="Q63" s="2">
        <f t="shared" si="2"/>
        <v>15209.041666666704</v>
      </c>
      <c r="S63" s="4">
        <f t="shared" si="3"/>
        <v>2000</v>
      </c>
      <c r="T63" s="4">
        <f t="shared" si="4"/>
        <v>36</v>
      </c>
      <c r="U63" s="5">
        <f>SUMIF($P$2:$P$2452,$S63,C$2:C$2452)/ref!$B$4</f>
        <v>1750856.5950047204</v>
      </c>
      <c r="V63" s="5">
        <f>SUMIF($P$2:$P$2452,$S63,D$2:D$2452)/ref!$B$4</f>
        <v>3481.7186546219309</v>
      </c>
      <c r="W63" s="5">
        <f>SUMIF($P$2:$P$2452,$S63,E$2:E$2452)/ref!$B$4</f>
        <v>210735.65988627812</v>
      </c>
      <c r="X63" s="5">
        <f>SUMIF($P$2:$P$2452,$S63,F$2:F$2452)/ref!$B$4</f>
        <v>0</v>
      </c>
      <c r="Y63" s="5">
        <f>SUMIF($P$2:$P$2452,$S63,G$2:G$2452)/ref!$B$4</f>
        <v>1590798.2657557491</v>
      </c>
      <c r="Z63" s="5">
        <f>SUMIF($P$2:$P$2452,$S63,H$2:H$2452)/ref!$B$4</f>
        <v>593508.75503288617</v>
      </c>
      <c r="AA63" s="5">
        <f>SUMIF($P$2:$P$2452,$S63,I$2:I$2452)/ref!$B$4</f>
        <v>1615401.3137838899</v>
      </c>
      <c r="AB63" s="5">
        <f>SUMIF($P$2:$P$2452,$S63,J$2:J$2452)/ref!$B$4</f>
        <v>44831.697507608813</v>
      </c>
      <c r="AC63" s="5">
        <f>SUMIF($P$2:$P$2452,$S63,K$2:K$2452)/ref!$B$4</f>
        <v>1433653.1549091679</v>
      </c>
      <c r="AD63" s="5">
        <f>SUMIF($P$2:$P$2452,$S63,L$2:L$2452)/ref!$B$4</f>
        <v>426563.23866722645</v>
      </c>
      <c r="AE63" s="5">
        <f>SUMIF($P$2:$P$2452,$S63,M$2:M$2452)/ref!$B$4</f>
        <v>0</v>
      </c>
      <c r="AF63" s="5">
        <f>SUMIF($P$2:$P$2452,$S63,N$2:N$2452)/ref!$B$4</f>
        <v>628372.8786183761</v>
      </c>
      <c r="AG63" s="4">
        <f t="shared" si="5"/>
        <v>2000</v>
      </c>
      <c r="AH63" s="5">
        <f t="shared" si="6"/>
        <v>135455.28122083051</v>
      </c>
      <c r="AI63" s="5">
        <f t="shared" si="7"/>
        <v>-41349.978852986882</v>
      </c>
      <c r="AJ63" s="5">
        <f t="shared" si="8"/>
        <v>-1222917.4950228897</v>
      </c>
      <c r="AK63" s="5">
        <f t="shared" si="9"/>
        <v>-426563.23866722645</v>
      </c>
      <c r="AL63" s="5">
        <f t="shared" si="10"/>
        <v>1590798.2657557491</v>
      </c>
      <c r="AM63" s="5">
        <f t="shared" si="11"/>
        <v>-34864.123585489928</v>
      </c>
    </row>
    <row r="64" spans="1:39" x14ac:dyDescent="0.3">
      <c r="A64">
        <v>21</v>
      </c>
      <c r="B64">
        <v>3</v>
      </c>
      <c r="C64">
        <v>97249388.141399994</v>
      </c>
      <c r="D64">
        <v>525973.44819999998</v>
      </c>
      <c r="E64">
        <v>15435409.071599999</v>
      </c>
      <c r="F64">
        <v>0</v>
      </c>
      <c r="G64">
        <v>44594752.958700001</v>
      </c>
      <c r="H64">
        <v>70759835.290600002</v>
      </c>
      <c r="I64">
        <v>14946111.2929</v>
      </c>
      <c r="J64">
        <v>4281334.5703999996</v>
      </c>
      <c r="K64">
        <v>13217876.6894</v>
      </c>
      <c r="L64">
        <v>123773579.7957</v>
      </c>
      <c r="M64">
        <v>0</v>
      </c>
      <c r="N64">
        <v>72342650.811399996</v>
      </c>
      <c r="O64">
        <v>10.145833333333334</v>
      </c>
      <c r="P64">
        <f t="shared" si="1"/>
        <v>1941</v>
      </c>
      <c r="Q64" s="2">
        <f t="shared" si="2"/>
        <v>15219.187500000038</v>
      </c>
      <c r="S64" s="4">
        <f t="shared" si="3"/>
        <v>2001</v>
      </c>
      <c r="T64" s="4">
        <f t="shared" si="4"/>
        <v>36</v>
      </c>
      <c r="U64" s="5">
        <f>SUMIF($P$2:$P$2452,$S64,C$2:C$2452)/ref!$B$4</f>
        <v>1819887.5749492568</v>
      </c>
      <c r="V64" s="5">
        <f>SUMIF($P$2:$P$2452,$S64,D$2:D$2452)/ref!$B$4</f>
        <v>3780.7142433239119</v>
      </c>
      <c r="W64" s="5">
        <f>SUMIF($P$2:$P$2452,$S64,E$2:E$2452)/ref!$B$4</f>
        <v>252538.29560035063</v>
      </c>
      <c r="X64" s="5">
        <f>SUMIF($P$2:$P$2452,$S64,F$2:F$2452)/ref!$B$4</f>
        <v>0</v>
      </c>
      <c r="Y64" s="5">
        <f>SUMIF($P$2:$P$2452,$S64,G$2:G$2452)/ref!$B$4</f>
        <v>704147.87681520777</v>
      </c>
      <c r="Z64" s="5">
        <f>SUMIF($P$2:$P$2452,$S64,H$2:H$2452)/ref!$B$4</f>
        <v>526363.13309914642</v>
      </c>
      <c r="AA64" s="5">
        <f>SUMIF($P$2:$P$2452,$S64,I$2:I$2452)/ref!$B$4</f>
        <v>826277.73485132714</v>
      </c>
      <c r="AB64" s="5">
        <f>SUMIF($P$2:$P$2452,$S64,J$2:J$2452)/ref!$B$4</f>
        <v>42870.07693316519</v>
      </c>
      <c r="AC64" s="5">
        <f>SUMIF($P$2:$P$2452,$S64,K$2:K$2452)/ref!$B$4</f>
        <v>1433487.4759803053</v>
      </c>
      <c r="AD64" s="5">
        <f>SUMIF($P$2:$P$2452,$S64,L$2:L$2452)/ref!$B$4</f>
        <v>429869.32432824717</v>
      </c>
      <c r="AE64" s="5">
        <f>SUMIF($P$2:$P$2452,$S64,M$2:M$2452)/ref!$B$4</f>
        <v>0</v>
      </c>
      <c r="AF64" s="5">
        <f>SUMIF($P$2:$P$2452,$S64,N$2:N$2452)/ref!$B$4</f>
        <v>574122.24152855191</v>
      </c>
      <c r="AG64" s="4">
        <f t="shared" si="5"/>
        <v>2001</v>
      </c>
      <c r="AH64" s="5">
        <f t="shared" si="6"/>
        <v>993609.8400979297</v>
      </c>
      <c r="AI64" s="5">
        <f t="shared" si="7"/>
        <v>-39089.362689841277</v>
      </c>
      <c r="AJ64" s="5">
        <f t="shared" si="8"/>
        <v>-1180949.1803799546</v>
      </c>
      <c r="AK64" s="5">
        <f t="shared" si="9"/>
        <v>-429869.32432824717</v>
      </c>
      <c r="AL64" s="5">
        <f t="shared" si="10"/>
        <v>704147.87681520777</v>
      </c>
      <c r="AM64" s="5">
        <f t="shared" si="11"/>
        <v>-47759.108429405489</v>
      </c>
    </row>
    <row r="65" spans="1:39" x14ac:dyDescent="0.3">
      <c r="A65">
        <v>22</v>
      </c>
      <c r="B65">
        <v>1</v>
      </c>
      <c r="C65">
        <v>72120742.245700002</v>
      </c>
      <c r="D65">
        <v>518160.65820000001</v>
      </c>
      <c r="E65">
        <v>15435409.071599999</v>
      </c>
      <c r="F65">
        <v>0</v>
      </c>
      <c r="G65">
        <v>52053748.757299997</v>
      </c>
      <c r="H65">
        <v>69617787.988299996</v>
      </c>
      <c r="I65">
        <v>41033990.9802</v>
      </c>
      <c r="J65">
        <v>4313955.2241000002</v>
      </c>
      <c r="K65">
        <v>13217876.6894</v>
      </c>
      <c r="L65">
        <v>73110021.798199996</v>
      </c>
      <c r="M65">
        <v>0</v>
      </c>
      <c r="N65">
        <v>77313765.604900002</v>
      </c>
      <c r="O65">
        <v>10.145833333333334</v>
      </c>
      <c r="P65">
        <f t="shared" si="1"/>
        <v>1941</v>
      </c>
      <c r="Q65" s="2">
        <f t="shared" si="2"/>
        <v>15229.333333333372</v>
      </c>
      <c r="S65" s="4">
        <f t="shared" si="3"/>
        <v>2002</v>
      </c>
      <c r="T65" s="4">
        <f t="shared" si="4"/>
        <v>36</v>
      </c>
      <c r="U65" s="5">
        <f>SUMIF($P$2:$P$2452,$S65,C$2:C$2452)/ref!$B$4</f>
        <v>1840232.8428993991</v>
      </c>
      <c r="V65" s="5">
        <f>SUMIF($P$2:$P$2452,$S65,D$2:D$2452)/ref!$B$4</f>
        <v>4101.7343116466755</v>
      </c>
      <c r="W65" s="5">
        <f>SUMIF($P$2:$P$2452,$S65,E$2:E$2452)/ref!$B$4</f>
        <v>279236.3643674535</v>
      </c>
      <c r="X65" s="5">
        <f>SUMIF($P$2:$P$2452,$S65,F$2:F$2452)/ref!$B$4</f>
        <v>0</v>
      </c>
      <c r="Y65" s="5">
        <f>SUMIF($P$2:$P$2452,$S65,G$2:G$2452)/ref!$B$4</f>
        <v>825394.85214218649</v>
      </c>
      <c r="Z65" s="5">
        <f>SUMIF($P$2:$P$2452,$S65,H$2:H$2452)/ref!$B$4</f>
        <v>443713.41046432423</v>
      </c>
      <c r="AA65" s="5">
        <f>SUMIF($P$2:$P$2452,$S65,I$2:I$2452)/ref!$B$4</f>
        <v>906025.10245749296</v>
      </c>
      <c r="AB65" s="5">
        <f>SUMIF($P$2:$P$2452,$S65,J$2:J$2452)/ref!$B$4</f>
        <v>41391.948316917951</v>
      </c>
      <c r="AC65" s="5">
        <f>SUMIF($P$2:$P$2452,$S65,K$2:K$2452)/ref!$B$4</f>
        <v>1537258.7103794247</v>
      </c>
      <c r="AD65" s="5">
        <f>SUMIF($P$2:$P$2452,$S65,L$2:L$2452)/ref!$B$4</f>
        <v>388611.84185051045</v>
      </c>
      <c r="AE65" s="5">
        <f>SUMIF($P$2:$P$2452,$S65,M$2:M$2452)/ref!$B$4</f>
        <v>0</v>
      </c>
      <c r="AF65" s="5">
        <f>SUMIF($P$2:$P$2452,$S65,N$2:N$2452)/ref!$B$4</f>
        <v>520031.22663427104</v>
      </c>
      <c r="AG65" s="4">
        <f t="shared" si="5"/>
        <v>2002</v>
      </c>
      <c r="AH65" s="5">
        <f t="shared" si="6"/>
        <v>934207.74044190615</v>
      </c>
      <c r="AI65" s="5">
        <f t="shared" si="7"/>
        <v>-37290.214005271278</v>
      </c>
      <c r="AJ65" s="5">
        <f t="shared" si="8"/>
        <v>-1258022.3460119711</v>
      </c>
      <c r="AK65" s="5">
        <f t="shared" si="9"/>
        <v>-388611.84185051045</v>
      </c>
      <c r="AL65" s="5">
        <f t="shared" si="10"/>
        <v>825394.85214218649</v>
      </c>
      <c r="AM65" s="5">
        <f t="shared" si="11"/>
        <v>-76317.816169946804</v>
      </c>
    </row>
    <row r="66" spans="1:39" x14ac:dyDescent="0.3">
      <c r="A66">
        <v>22</v>
      </c>
      <c r="B66">
        <v>2</v>
      </c>
      <c r="C66">
        <v>68421449.052000001</v>
      </c>
      <c r="D66">
        <v>511366.83419999998</v>
      </c>
      <c r="E66">
        <v>15435409.071599999</v>
      </c>
      <c r="F66">
        <v>0</v>
      </c>
      <c r="G66">
        <v>52053748.757299997</v>
      </c>
      <c r="H66">
        <v>67683264.323699996</v>
      </c>
      <c r="I66">
        <v>34301599.702</v>
      </c>
      <c r="J66">
        <v>4339583.1744999997</v>
      </c>
      <c r="K66">
        <v>13217876.6894</v>
      </c>
      <c r="L66">
        <v>73262709.466000006</v>
      </c>
      <c r="M66">
        <v>0</v>
      </c>
      <c r="N66">
        <v>78551557.831699997</v>
      </c>
      <c r="O66">
        <v>10.145833333333334</v>
      </c>
      <c r="P66">
        <f t="shared" si="1"/>
        <v>1941</v>
      </c>
      <c r="Q66" s="2">
        <f t="shared" si="2"/>
        <v>15239.479166666706</v>
      </c>
      <c r="S66" s="4">
        <f t="shared" si="3"/>
        <v>2003</v>
      </c>
      <c r="T66" s="4">
        <f t="shared" si="4"/>
        <v>36</v>
      </c>
      <c r="U66" s="5">
        <f>SUMIF($P$2:$P$2452,$S66,C$2:C$2452)/ref!$B$4</f>
        <v>1740384.8630433436</v>
      </c>
      <c r="V66" s="5">
        <f>SUMIF($P$2:$P$2452,$S66,D$2:D$2452)/ref!$B$4</f>
        <v>3923.0501096234611</v>
      </c>
      <c r="W66" s="5">
        <f>SUMIF($P$2:$P$2452,$S66,E$2:E$2452)/ref!$B$4</f>
        <v>272178.40452960052</v>
      </c>
      <c r="X66" s="5">
        <f>SUMIF($P$2:$P$2452,$S66,F$2:F$2452)/ref!$B$4</f>
        <v>0</v>
      </c>
      <c r="Y66" s="5">
        <f>SUMIF($P$2:$P$2452,$S66,G$2:G$2452)/ref!$B$4</f>
        <v>433718.31285957637</v>
      </c>
      <c r="Z66" s="5">
        <f>SUMIF($P$2:$P$2452,$S66,H$2:H$2452)/ref!$B$4</f>
        <v>433960.22778938088</v>
      </c>
      <c r="AA66" s="5">
        <f>SUMIF($P$2:$P$2452,$S66,I$2:I$2452)/ref!$B$4</f>
        <v>502827.18678603676</v>
      </c>
      <c r="AB66" s="5">
        <f>SUMIF($P$2:$P$2452,$S66,J$2:J$2452)/ref!$B$4</f>
        <v>42545.779374360805</v>
      </c>
      <c r="AC66" s="5">
        <f>SUMIF($P$2:$P$2452,$S66,K$2:K$2452)/ref!$B$4</f>
        <v>1468051.0168615901</v>
      </c>
      <c r="AD66" s="5">
        <f>SUMIF($P$2:$P$2452,$S66,L$2:L$2452)/ref!$B$4</f>
        <v>351598.26297674992</v>
      </c>
      <c r="AE66" s="5">
        <f>SUMIF($P$2:$P$2452,$S66,M$2:M$2452)/ref!$B$4</f>
        <v>0</v>
      </c>
      <c r="AF66" s="5">
        <f>SUMIF($P$2:$P$2452,$S66,N$2:N$2452)/ref!$B$4</f>
        <v>517036.26445903594</v>
      </c>
      <c r="AG66" s="4">
        <f t="shared" si="5"/>
        <v>2003</v>
      </c>
      <c r="AH66" s="5">
        <f t="shared" si="6"/>
        <v>1237557.6762573069</v>
      </c>
      <c r="AI66" s="5">
        <f t="shared" si="7"/>
        <v>-38622.729264737347</v>
      </c>
      <c r="AJ66" s="5">
        <f t="shared" si="8"/>
        <v>-1195872.6123319897</v>
      </c>
      <c r="AK66" s="5">
        <f t="shared" si="9"/>
        <v>-351598.26297674992</v>
      </c>
      <c r="AL66" s="5">
        <f t="shared" si="10"/>
        <v>433718.31285957637</v>
      </c>
      <c r="AM66" s="5">
        <f t="shared" si="11"/>
        <v>-83076.036669655063</v>
      </c>
    </row>
    <row r="67" spans="1:39" x14ac:dyDescent="0.3">
      <c r="A67">
        <v>22</v>
      </c>
      <c r="B67">
        <v>3</v>
      </c>
      <c r="C67">
        <v>66005548.207599998</v>
      </c>
      <c r="D67">
        <v>505430.01059999998</v>
      </c>
      <c r="E67">
        <v>15435409.071599999</v>
      </c>
      <c r="F67">
        <v>0</v>
      </c>
      <c r="G67">
        <v>52053748.757299997</v>
      </c>
      <c r="H67">
        <v>66697489.139799997</v>
      </c>
      <c r="I67">
        <v>30371129.393800002</v>
      </c>
      <c r="J67">
        <v>4360667.8482999997</v>
      </c>
      <c r="K67">
        <v>13217876.6894</v>
      </c>
      <c r="L67">
        <v>73331851.969099998</v>
      </c>
      <c r="M67">
        <v>0</v>
      </c>
      <c r="N67">
        <v>79091228.503900006</v>
      </c>
      <c r="O67">
        <v>10.145833333333334</v>
      </c>
      <c r="P67">
        <f t="shared" ref="P67:P130" si="12">YEAR(Q67)</f>
        <v>1941</v>
      </c>
      <c r="Q67" s="2">
        <f t="shared" ref="Q67:Q130" si="13">Q66+(O67)</f>
        <v>15249.62500000004</v>
      </c>
      <c r="S67" s="4">
        <f t="shared" si="3"/>
        <v>2004</v>
      </c>
      <c r="T67" s="4">
        <f t="shared" si="4"/>
        <v>36</v>
      </c>
      <c r="U67" s="5">
        <f>SUMIF($P$2:$P$2452,$S67,C$2:C$2452)/ref!$B$4</f>
        <v>1259585.7460221602</v>
      </c>
      <c r="V67" s="5">
        <f>SUMIF($P$2:$P$2452,$S67,D$2:D$2452)/ref!$B$4</f>
        <v>3645.9848548019991</v>
      </c>
      <c r="W67" s="5">
        <f>SUMIF($P$2:$P$2452,$S67,E$2:E$2452)/ref!$B$4</f>
        <v>373342.28651509463</v>
      </c>
      <c r="X67" s="5">
        <f>SUMIF($P$2:$P$2452,$S67,F$2:F$2452)/ref!$B$4</f>
        <v>0</v>
      </c>
      <c r="Y67" s="5">
        <f>SUMIF($P$2:$P$2452,$S67,G$2:G$2452)/ref!$B$4</f>
        <v>940238.31581518764</v>
      </c>
      <c r="Z67" s="5">
        <f>SUMIF($P$2:$P$2452,$S67,H$2:H$2452)/ref!$B$4</f>
        <v>484800.80364993692</v>
      </c>
      <c r="AA67" s="5">
        <f>SUMIF($P$2:$P$2452,$S67,I$2:I$2452)/ref!$B$4</f>
        <v>975335.30439910304</v>
      </c>
      <c r="AB67" s="5">
        <f>SUMIF($P$2:$P$2452,$S67,J$2:J$2452)/ref!$B$4</f>
        <v>43202.10056461941</v>
      </c>
      <c r="AC67" s="5">
        <f>SUMIF($P$2:$P$2452,$S67,K$2:K$2452)/ref!$B$4</f>
        <v>1205815.2053725654</v>
      </c>
      <c r="AD67" s="5">
        <f>SUMIF($P$2:$P$2452,$S67,L$2:L$2452)/ref!$B$4</f>
        <v>300782.16090889298</v>
      </c>
      <c r="AE67" s="5">
        <f>SUMIF($P$2:$P$2452,$S67,M$2:M$2452)/ref!$B$4</f>
        <v>0</v>
      </c>
      <c r="AF67" s="5">
        <f>SUMIF($P$2:$P$2452,$S67,N$2:N$2452)/ref!$B$4</f>
        <v>534091.05496353155</v>
      </c>
      <c r="AG67" s="4">
        <f t="shared" si="5"/>
        <v>2004</v>
      </c>
      <c r="AH67" s="5">
        <f t="shared" si="6"/>
        <v>284250.44162305712</v>
      </c>
      <c r="AI67" s="5">
        <f t="shared" si="7"/>
        <v>-39556.115709817408</v>
      </c>
      <c r="AJ67" s="5">
        <f t="shared" si="8"/>
        <v>-832472.91885747085</v>
      </c>
      <c r="AK67" s="5">
        <f t="shared" si="9"/>
        <v>-300782.16090889298</v>
      </c>
      <c r="AL67" s="5">
        <f t="shared" si="10"/>
        <v>940238.31581518764</v>
      </c>
      <c r="AM67" s="5">
        <f t="shared" si="11"/>
        <v>-49290.251313594636</v>
      </c>
    </row>
    <row r="68" spans="1:39" x14ac:dyDescent="0.3">
      <c r="A68">
        <v>23</v>
      </c>
      <c r="B68">
        <v>1</v>
      </c>
      <c r="C68">
        <v>15946123.870300001</v>
      </c>
      <c r="D68">
        <v>453691.79879999999</v>
      </c>
      <c r="E68">
        <v>15435409.071599999</v>
      </c>
      <c r="F68">
        <v>0</v>
      </c>
      <c r="G68">
        <v>773966823.29439998</v>
      </c>
      <c r="H68">
        <v>114626936.63</v>
      </c>
      <c r="I68">
        <v>797625059.53120005</v>
      </c>
      <c r="J68">
        <v>4588025.7340000002</v>
      </c>
      <c r="K68">
        <v>13217876.6894</v>
      </c>
      <c r="L68">
        <v>2456538.4178999998</v>
      </c>
      <c r="M68">
        <v>0</v>
      </c>
      <c r="N68">
        <v>102118331.6275</v>
      </c>
      <c r="O68">
        <v>10.145833333333334</v>
      </c>
      <c r="P68">
        <f t="shared" si="12"/>
        <v>1941</v>
      </c>
      <c r="Q68" s="2">
        <f t="shared" si="13"/>
        <v>15259.770833333374</v>
      </c>
      <c r="S68" s="4">
        <f>1+S67</f>
        <v>2005</v>
      </c>
      <c r="T68" s="4">
        <f>COUNTIF($P$2:$P$2452,$S68)</f>
        <v>36</v>
      </c>
      <c r="U68" s="5">
        <f>SUMIF($P$2:$P$2452,$S68,C$2:C$2452)/ref!$B$4</f>
        <v>1444985.7553483571</v>
      </c>
      <c r="V68" s="5">
        <f>SUMIF($P$2:$P$2452,$S68,D$2:D$2452)/ref!$B$4</f>
        <v>3594.8711823405456</v>
      </c>
      <c r="W68" s="5">
        <f>SUMIF($P$2:$P$2452,$S68,E$2:E$2452)/ref!$B$4</f>
        <v>251333.59158544301</v>
      </c>
      <c r="X68" s="5">
        <f>SUMIF($P$2:$P$2452,$S68,F$2:F$2452)/ref!$B$4</f>
        <v>0</v>
      </c>
      <c r="Y68" s="5">
        <f>SUMIF($P$2:$P$2452,$S68,G$2:G$2452)/ref!$B$4</f>
        <v>765354.12925052748</v>
      </c>
      <c r="Z68" s="5">
        <f>SUMIF($P$2:$P$2452,$S68,H$2:H$2452)/ref!$B$4</f>
        <v>443885.65384690167</v>
      </c>
      <c r="AA68" s="5">
        <f>SUMIF($P$2:$P$2452,$S68,I$2:I$2452)/ref!$B$4</f>
        <v>755474.60767523618</v>
      </c>
      <c r="AB68" s="5">
        <f>SUMIF($P$2:$P$2452,$S68,J$2:J$2452)/ref!$B$4</f>
        <v>44028.356799147594</v>
      </c>
      <c r="AC68" s="5">
        <f>SUMIF($P$2:$P$2452,$S68,K$2:K$2452)/ref!$B$4</f>
        <v>1220549.5119339046</v>
      </c>
      <c r="AD68" s="5">
        <f>SUMIF($P$2:$P$2452,$S68,L$2:L$2452)/ref!$B$4</f>
        <v>358853.1231551753</v>
      </c>
      <c r="AE68" s="5">
        <f>SUMIF($P$2:$P$2452,$S68,M$2:M$2452)/ref!$B$4</f>
        <v>0</v>
      </c>
      <c r="AF68" s="5">
        <f>SUMIF($P$2:$P$2452,$S68,N$2:N$2452)/ref!$B$4</f>
        <v>530258.41067829018</v>
      </c>
      <c r="AG68" s="4">
        <f>1+AG67</f>
        <v>2005</v>
      </c>
      <c r="AH68" s="5">
        <f t="shared" ref="AH68:AM70" si="14">U68-AA68</f>
        <v>689511.14767312096</v>
      </c>
      <c r="AI68" s="5">
        <f t="shared" si="14"/>
        <v>-40433.485616807047</v>
      </c>
      <c r="AJ68" s="5">
        <f t="shared" si="14"/>
        <v>-969215.9203484616</v>
      </c>
      <c r="AK68" s="5">
        <f t="shared" si="14"/>
        <v>-358853.1231551753</v>
      </c>
      <c r="AL68" s="5">
        <f t="shared" si="14"/>
        <v>765354.12925052748</v>
      </c>
      <c r="AM68" s="5">
        <f t="shared" si="14"/>
        <v>-86372.756831388513</v>
      </c>
    </row>
    <row r="69" spans="1:39" x14ac:dyDescent="0.3">
      <c r="A69">
        <v>23</v>
      </c>
      <c r="B69">
        <v>2</v>
      </c>
      <c r="C69">
        <v>13753851.2919</v>
      </c>
      <c r="D69">
        <v>409957.37449999998</v>
      </c>
      <c r="E69">
        <v>15435409.071599999</v>
      </c>
      <c r="F69">
        <v>0</v>
      </c>
      <c r="G69">
        <v>773966823.29439998</v>
      </c>
      <c r="H69">
        <v>107756740.6134</v>
      </c>
      <c r="I69">
        <v>777125123.49989998</v>
      </c>
      <c r="J69">
        <v>4791425.9994999999</v>
      </c>
      <c r="K69">
        <v>13217876.6894</v>
      </c>
      <c r="L69">
        <v>2498512.7455000002</v>
      </c>
      <c r="M69">
        <v>0</v>
      </c>
      <c r="N69">
        <v>113412711.8154</v>
      </c>
      <c r="O69">
        <v>10.145833333333334</v>
      </c>
      <c r="P69">
        <f t="shared" si="12"/>
        <v>1941</v>
      </c>
      <c r="Q69" s="2">
        <f t="shared" si="13"/>
        <v>15269.916666666708</v>
      </c>
      <c r="S69" s="4">
        <f>1+S68</f>
        <v>2006</v>
      </c>
      <c r="T69" s="4">
        <f>COUNTIF($P$2:$P$2452,$S69)</f>
        <v>36</v>
      </c>
      <c r="U69" s="5">
        <f>SUMIF($P$2:$P$2452,$S69,C$2:C$2452)/ref!$B$4</f>
        <v>1459347.3933929591</v>
      </c>
      <c r="V69" s="5">
        <f>SUMIF($P$2:$P$2452,$S69,D$2:D$2452)/ref!$B$4</f>
        <v>4313.8809706564725</v>
      </c>
      <c r="W69" s="5">
        <f>SUMIF($P$2:$P$2452,$S69,E$2:E$2452)/ref!$B$4</f>
        <v>315907.79433063639</v>
      </c>
      <c r="X69" s="5">
        <f>SUMIF($P$2:$P$2452,$S69,F$2:F$2452)/ref!$B$4</f>
        <v>0</v>
      </c>
      <c r="Y69" s="5">
        <f>SUMIF($P$2:$P$2452,$S69,G$2:G$2452)/ref!$B$4</f>
        <v>727883.68055968452</v>
      </c>
      <c r="Z69" s="5">
        <f>SUMIF($P$2:$P$2452,$S69,H$2:H$2452)/ref!$B$4</f>
        <v>484234.18959751329</v>
      </c>
      <c r="AA69" s="5">
        <f>SUMIF($P$2:$P$2452,$S69,I$2:I$2452)/ref!$B$4</f>
        <v>731733.92821611173</v>
      </c>
      <c r="AB69" s="5">
        <f>SUMIF($P$2:$P$2452,$S69,J$2:J$2452)/ref!$B$4</f>
        <v>40886.022764489404</v>
      </c>
      <c r="AC69" s="5">
        <f>SUMIF($P$2:$P$2452,$S69,K$2:K$2452)/ref!$B$4</f>
        <v>1356562.6830988056</v>
      </c>
      <c r="AD69" s="5">
        <f>SUMIF($P$2:$P$2452,$S69,L$2:L$2452)/ref!$B$4</f>
        <v>374889.14974570478</v>
      </c>
      <c r="AE69" s="5">
        <f>SUMIF($P$2:$P$2452,$S69,M$2:M$2452)/ref!$B$4</f>
        <v>0</v>
      </c>
      <c r="AF69" s="5">
        <f>SUMIF($P$2:$P$2452,$S69,N$2:N$2452)/ref!$B$4</f>
        <v>488419.84675366367</v>
      </c>
      <c r="AG69" s="4">
        <f>1+AG68</f>
        <v>2006</v>
      </c>
      <c r="AH69" s="5">
        <f t="shared" si="14"/>
        <v>727613.46517684741</v>
      </c>
      <c r="AI69" s="5">
        <f t="shared" si="14"/>
        <v>-36572.141793832932</v>
      </c>
      <c r="AJ69" s="5">
        <f t="shared" si="14"/>
        <v>-1040654.8887681692</v>
      </c>
      <c r="AK69" s="5">
        <f t="shared" si="14"/>
        <v>-374889.14974570478</v>
      </c>
      <c r="AL69" s="5">
        <f t="shared" si="14"/>
        <v>727883.68055968452</v>
      </c>
      <c r="AM69" s="5">
        <f t="shared" si="14"/>
        <v>-4185.6571561503806</v>
      </c>
    </row>
    <row r="70" spans="1:39" x14ac:dyDescent="0.3">
      <c r="A70">
        <v>23</v>
      </c>
      <c r="B70">
        <v>3</v>
      </c>
      <c r="C70">
        <v>12463083.493000001</v>
      </c>
      <c r="D70">
        <v>371682.09940000001</v>
      </c>
      <c r="E70">
        <v>15435409.071599999</v>
      </c>
      <c r="F70">
        <v>0</v>
      </c>
      <c r="G70">
        <v>773966823.29439998</v>
      </c>
      <c r="H70">
        <v>103372216.2956</v>
      </c>
      <c r="I70">
        <v>762407254.52460003</v>
      </c>
      <c r="J70">
        <v>4976378.5614</v>
      </c>
      <c r="K70">
        <v>13217876.6894</v>
      </c>
      <c r="L70">
        <v>2530385.6412999998</v>
      </c>
      <c r="M70">
        <v>0</v>
      </c>
      <c r="N70">
        <v>122244747.2976</v>
      </c>
      <c r="O70">
        <v>10.145833333333334</v>
      </c>
      <c r="P70">
        <f t="shared" si="12"/>
        <v>1941</v>
      </c>
      <c r="Q70" s="2">
        <f t="shared" si="13"/>
        <v>15280.062500000042</v>
      </c>
      <c r="S70" s="4">
        <f>1+S69</f>
        <v>2007</v>
      </c>
      <c r="T70" s="4">
        <f>COUNTIF($P$2:$P$2452,$S70)</f>
        <v>36</v>
      </c>
      <c r="U70" s="5">
        <f>SUMIF($P$2:$P$2452,$S70,C$2:C$2452)/ref!$B$4</f>
        <v>1452932.9153607022</v>
      </c>
      <c r="V70" s="5">
        <f>SUMIF($P$2:$P$2452,$S70,D$2:D$2452)/ref!$B$4</f>
        <v>3590.2921082185967</v>
      </c>
      <c r="W70" s="5">
        <f>SUMIF($P$2:$P$2452,$S70,E$2:E$2452)/ref!$B$4</f>
        <v>193506.71170051419</v>
      </c>
      <c r="X70" s="5">
        <f>SUMIF($P$2:$P$2452,$S70,F$2:F$2452)/ref!$B$4</f>
        <v>0</v>
      </c>
      <c r="Y70" s="5">
        <f>SUMIF($P$2:$P$2452,$S70,G$2:G$2452)/ref!$B$4</f>
        <v>1927744.1774812564</v>
      </c>
      <c r="Z70" s="5">
        <f>SUMIF($P$2:$P$2452,$S70,H$2:H$2452)/ref!$B$4</f>
        <v>492790.74975248252</v>
      </c>
      <c r="AA70" s="5">
        <f>SUMIF($P$2:$P$2452,$S70,I$2:I$2452)/ref!$B$4</f>
        <v>1933774.5519432803</v>
      </c>
      <c r="AB70" s="5">
        <f>SUMIF($P$2:$P$2452,$S70,J$2:J$2452)/ref!$B$4</f>
        <v>44631.196265423176</v>
      </c>
      <c r="AC70" s="5">
        <f>SUMIF($P$2:$P$2452,$S70,K$2:K$2452)/ref!$B$4</f>
        <v>1114795.201215843</v>
      </c>
      <c r="AD70" s="5">
        <f>SUMIF($P$2:$P$2452,$S70,L$2:L$2452)/ref!$B$4</f>
        <v>341525.60946736642</v>
      </c>
      <c r="AE70" s="5">
        <f>SUMIF($P$2:$P$2452,$S70,M$2:M$2452)/ref!$B$4</f>
        <v>0</v>
      </c>
      <c r="AF70" s="5">
        <f>SUMIF($P$2:$P$2452,$S70,N$2:N$2452)/ref!$B$4</f>
        <v>635654.08755622397</v>
      </c>
      <c r="AG70" s="4">
        <f>1+AG69</f>
        <v>2007</v>
      </c>
      <c r="AH70" s="5">
        <f t="shared" si="14"/>
        <v>-480841.63658257807</v>
      </c>
      <c r="AI70" s="5">
        <f t="shared" si="14"/>
        <v>-41040.904157204583</v>
      </c>
      <c r="AJ70" s="5">
        <f t="shared" si="14"/>
        <v>-921288.48951532878</v>
      </c>
      <c r="AK70" s="5">
        <f t="shared" si="14"/>
        <v>-341525.60946736642</v>
      </c>
      <c r="AL70" s="5">
        <f t="shared" si="14"/>
        <v>1927744.1774812564</v>
      </c>
      <c r="AM70" s="5">
        <f t="shared" si="14"/>
        <v>-142863.33780374145</v>
      </c>
    </row>
    <row r="71" spans="1:39" x14ac:dyDescent="0.3">
      <c r="A71">
        <v>24</v>
      </c>
      <c r="B71">
        <v>1</v>
      </c>
      <c r="C71">
        <v>157240939.18009999</v>
      </c>
      <c r="D71">
        <v>382497.63280000002</v>
      </c>
      <c r="E71">
        <v>15435409.071599999</v>
      </c>
      <c r="F71">
        <v>0</v>
      </c>
      <c r="G71">
        <v>6519096.2176999999</v>
      </c>
      <c r="H71">
        <v>32547110.237300001</v>
      </c>
      <c r="I71">
        <v>39581405.968099996</v>
      </c>
      <c r="J71">
        <v>4909530.2236000001</v>
      </c>
      <c r="K71">
        <v>13217876.6894</v>
      </c>
      <c r="L71">
        <v>43566135.693700001</v>
      </c>
      <c r="M71">
        <v>0</v>
      </c>
      <c r="N71">
        <v>111184393.6407</v>
      </c>
      <c r="O71">
        <v>10.145833333333334</v>
      </c>
      <c r="P71">
        <f t="shared" si="12"/>
        <v>1941</v>
      </c>
      <c r="Q71" s="2">
        <f t="shared" si="13"/>
        <v>15290.208333333376</v>
      </c>
    </row>
    <row r="72" spans="1:39" x14ac:dyDescent="0.3">
      <c r="A72">
        <v>24</v>
      </c>
      <c r="B72">
        <v>2</v>
      </c>
      <c r="C72">
        <v>136941648.85839999</v>
      </c>
      <c r="D72">
        <v>392306.41029999999</v>
      </c>
      <c r="E72">
        <v>15435409.071599999</v>
      </c>
      <c r="F72">
        <v>0</v>
      </c>
      <c r="G72">
        <v>6519096.2176999999</v>
      </c>
      <c r="H72">
        <v>33774017.108000003</v>
      </c>
      <c r="I72">
        <v>25943154.9047</v>
      </c>
      <c r="J72">
        <v>4858989.4505000003</v>
      </c>
      <c r="K72">
        <v>13217876.6894</v>
      </c>
      <c r="L72">
        <v>43293067.703599997</v>
      </c>
      <c r="M72">
        <v>0</v>
      </c>
      <c r="N72">
        <v>105910630.7846</v>
      </c>
      <c r="O72">
        <v>10.145833333333334</v>
      </c>
      <c r="P72">
        <f t="shared" si="12"/>
        <v>1941</v>
      </c>
      <c r="Q72" s="2">
        <f t="shared" si="13"/>
        <v>15300.35416666671</v>
      </c>
    </row>
    <row r="73" spans="1:39" x14ac:dyDescent="0.3">
      <c r="A73">
        <v>24</v>
      </c>
      <c r="B73">
        <v>3</v>
      </c>
      <c r="C73">
        <v>124710123.6499</v>
      </c>
      <c r="D73">
        <v>401215.2316</v>
      </c>
      <c r="E73">
        <v>15435409.071599999</v>
      </c>
      <c r="F73">
        <v>0</v>
      </c>
      <c r="G73">
        <v>6519096.2176999999</v>
      </c>
      <c r="H73">
        <v>34515469.945100002</v>
      </c>
      <c r="I73">
        <v>17867811.364300001</v>
      </c>
      <c r="J73">
        <v>4818696.4631000003</v>
      </c>
      <c r="K73">
        <v>13217876.6894</v>
      </c>
      <c r="L73">
        <v>43077447.632600002</v>
      </c>
      <c r="M73">
        <v>0</v>
      </c>
      <c r="N73">
        <v>102736636.7729</v>
      </c>
      <c r="O73">
        <v>10.145833333333334</v>
      </c>
      <c r="P73">
        <f t="shared" si="12"/>
        <v>1941</v>
      </c>
      <c r="Q73" s="2">
        <f t="shared" si="13"/>
        <v>15310.500000000044</v>
      </c>
    </row>
    <row r="74" spans="1:39" x14ac:dyDescent="0.3">
      <c r="A74">
        <v>25</v>
      </c>
      <c r="B74">
        <v>1</v>
      </c>
      <c r="C74">
        <v>110023756.4482</v>
      </c>
      <c r="D74">
        <v>404980.22220000002</v>
      </c>
      <c r="E74">
        <v>15435409.071599999</v>
      </c>
      <c r="F74">
        <v>0</v>
      </c>
      <c r="G74">
        <v>5964825.8788000001</v>
      </c>
      <c r="H74">
        <v>37954212.832900003</v>
      </c>
      <c r="I74">
        <v>28292600.526999999</v>
      </c>
      <c r="J74">
        <v>4809093.4563999996</v>
      </c>
      <c r="K74">
        <v>13217876.6894</v>
      </c>
      <c r="L74">
        <v>20728672.369600002</v>
      </c>
      <c r="M74">
        <v>0</v>
      </c>
      <c r="N74">
        <v>102298764.4823</v>
      </c>
      <c r="O74">
        <v>10.145833333333334</v>
      </c>
      <c r="P74">
        <f t="shared" si="12"/>
        <v>1941</v>
      </c>
      <c r="Q74" s="2">
        <f t="shared" si="13"/>
        <v>15320.645833333378</v>
      </c>
    </row>
    <row r="75" spans="1:39" x14ac:dyDescent="0.3">
      <c r="A75">
        <v>25</v>
      </c>
      <c r="B75">
        <v>2</v>
      </c>
      <c r="C75">
        <v>105246849.9879</v>
      </c>
      <c r="D75">
        <v>408583.57130000001</v>
      </c>
      <c r="E75">
        <v>15435409.071599999</v>
      </c>
      <c r="F75">
        <v>0</v>
      </c>
      <c r="G75">
        <v>5964825.8788000001</v>
      </c>
      <c r="H75">
        <v>37481733.024300002</v>
      </c>
      <c r="I75">
        <v>23187824.382599998</v>
      </c>
      <c r="J75">
        <v>4800890.0921999998</v>
      </c>
      <c r="K75">
        <v>13217876.6894</v>
      </c>
      <c r="L75">
        <v>20767792.032699998</v>
      </c>
      <c r="M75">
        <v>0</v>
      </c>
      <c r="N75">
        <v>101919121.14049999</v>
      </c>
      <c r="O75">
        <v>10.145833333333334</v>
      </c>
      <c r="P75">
        <f t="shared" si="12"/>
        <v>1941</v>
      </c>
      <c r="Q75" s="2">
        <f t="shared" si="13"/>
        <v>15330.791666666712</v>
      </c>
    </row>
    <row r="76" spans="1:39" x14ac:dyDescent="0.3">
      <c r="A76">
        <v>25</v>
      </c>
      <c r="B76">
        <v>3</v>
      </c>
      <c r="C76">
        <v>102013949.5219</v>
      </c>
      <c r="D76">
        <v>412029.89689999999</v>
      </c>
      <c r="E76">
        <v>15435409.071599999</v>
      </c>
      <c r="F76">
        <v>0</v>
      </c>
      <c r="G76">
        <v>5964825.8788000001</v>
      </c>
      <c r="H76">
        <v>36431838.707199998</v>
      </c>
      <c r="I76">
        <v>20200492.553100001</v>
      </c>
      <c r="J76">
        <v>4793779.7921000002</v>
      </c>
      <c r="K76">
        <v>13217876.6894</v>
      </c>
      <c r="L76">
        <v>20796573.300000001</v>
      </c>
      <c r="M76">
        <v>0</v>
      </c>
      <c r="N76">
        <v>101157328.8496</v>
      </c>
      <c r="O76">
        <v>10.145833333333334</v>
      </c>
      <c r="P76">
        <f t="shared" si="12"/>
        <v>1941</v>
      </c>
      <c r="Q76" s="2">
        <f t="shared" si="13"/>
        <v>15340.937500000045</v>
      </c>
    </row>
    <row r="77" spans="1:39" x14ac:dyDescent="0.3">
      <c r="A77">
        <v>26</v>
      </c>
      <c r="B77">
        <v>1</v>
      </c>
      <c r="C77">
        <v>112950806.2973</v>
      </c>
      <c r="D77">
        <v>418672.2966</v>
      </c>
      <c r="E77">
        <v>15435409.071599999</v>
      </c>
      <c r="F77">
        <v>0</v>
      </c>
      <c r="G77">
        <v>3754277.3626999999</v>
      </c>
      <c r="H77">
        <v>31797117.445500001</v>
      </c>
      <c r="I77">
        <v>9769073.8863999993</v>
      </c>
      <c r="J77">
        <v>4771881.6913000001</v>
      </c>
      <c r="K77">
        <v>13217876.6894</v>
      </c>
      <c r="L77">
        <v>33236431.9355</v>
      </c>
      <c r="M77">
        <v>0</v>
      </c>
      <c r="N77">
        <v>103968101.361</v>
      </c>
      <c r="O77">
        <v>10.145833333333334</v>
      </c>
      <c r="P77">
        <f t="shared" si="12"/>
        <v>1942</v>
      </c>
      <c r="Q77" s="2">
        <f t="shared" si="13"/>
        <v>15351.083333333379</v>
      </c>
    </row>
    <row r="78" spans="1:39" x14ac:dyDescent="0.3">
      <c r="A78">
        <v>26</v>
      </c>
      <c r="B78">
        <v>2</v>
      </c>
      <c r="C78">
        <v>108940318.5469</v>
      </c>
      <c r="D78">
        <v>424998.58679999999</v>
      </c>
      <c r="E78">
        <v>15435409.071599999</v>
      </c>
      <c r="F78">
        <v>0</v>
      </c>
      <c r="G78">
        <v>3754277.3626999999</v>
      </c>
      <c r="H78">
        <v>31870460.535</v>
      </c>
      <c r="I78">
        <v>8163657.4485999998</v>
      </c>
      <c r="J78">
        <v>4752868.2814999996</v>
      </c>
      <c r="K78">
        <v>13217876.6894</v>
      </c>
      <c r="L78">
        <v>33141152.214699998</v>
      </c>
      <c r="M78">
        <v>0</v>
      </c>
      <c r="N78">
        <v>101408759.531</v>
      </c>
      <c r="O78">
        <v>10.145833333333334</v>
      </c>
      <c r="P78">
        <f t="shared" si="12"/>
        <v>1942</v>
      </c>
      <c r="Q78" s="2">
        <f t="shared" si="13"/>
        <v>15361.229166666713</v>
      </c>
    </row>
    <row r="79" spans="1:39" x14ac:dyDescent="0.3">
      <c r="A79">
        <v>26</v>
      </c>
      <c r="B79">
        <v>3</v>
      </c>
      <c r="C79">
        <v>106284401.6754</v>
      </c>
      <c r="D79">
        <v>430948.14350000001</v>
      </c>
      <c r="E79">
        <v>15435409.071599999</v>
      </c>
      <c r="F79">
        <v>0</v>
      </c>
      <c r="G79">
        <v>3754277.3626999999</v>
      </c>
      <c r="H79">
        <v>31812386.248599999</v>
      </c>
      <c r="I79">
        <v>7234378.5992000001</v>
      </c>
      <c r="J79">
        <v>4735886.8766999999</v>
      </c>
      <c r="K79">
        <v>13217876.6894</v>
      </c>
      <c r="L79">
        <v>33054978.930599999</v>
      </c>
      <c r="M79">
        <v>0</v>
      </c>
      <c r="N79">
        <v>99736508.803200006</v>
      </c>
      <c r="O79">
        <v>10.145833333333334</v>
      </c>
      <c r="P79">
        <f t="shared" si="12"/>
        <v>1942</v>
      </c>
      <c r="Q79" s="2">
        <f t="shared" si="13"/>
        <v>15371.375000000047</v>
      </c>
    </row>
    <row r="80" spans="1:39" x14ac:dyDescent="0.3">
      <c r="A80">
        <v>27</v>
      </c>
      <c r="B80">
        <v>1</v>
      </c>
      <c r="C80">
        <v>92367735.344699994</v>
      </c>
      <c r="D80">
        <v>434368.34879999998</v>
      </c>
      <c r="E80">
        <v>15435409.071599999</v>
      </c>
      <c r="F80">
        <v>0</v>
      </c>
      <c r="G80">
        <v>7970409.5876000002</v>
      </c>
      <c r="H80">
        <v>36000762.422899999</v>
      </c>
      <c r="I80">
        <v>12947462.964600001</v>
      </c>
      <c r="J80">
        <v>4730858.5176999997</v>
      </c>
      <c r="K80">
        <v>13217876.6894</v>
      </c>
      <c r="L80">
        <v>23090445.658500001</v>
      </c>
      <c r="M80">
        <v>0</v>
      </c>
      <c r="N80">
        <v>98142767.169300005</v>
      </c>
      <c r="O80">
        <v>10.145833333333334</v>
      </c>
      <c r="P80">
        <f t="shared" si="12"/>
        <v>1942</v>
      </c>
      <c r="Q80" s="2">
        <f t="shared" si="13"/>
        <v>15381.520833333381</v>
      </c>
    </row>
    <row r="81" spans="1:17" x14ac:dyDescent="0.3">
      <c r="A81">
        <v>27</v>
      </c>
      <c r="B81">
        <v>2</v>
      </c>
      <c r="C81">
        <v>91111658.298199996</v>
      </c>
      <c r="D81">
        <v>437644.4497</v>
      </c>
      <c r="E81">
        <v>15435409.071599999</v>
      </c>
      <c r="F81">
        <v>0</v>
      </c>
      <c r="G81">
        <v>7970409.5876000002</v>
      </c>
      <c r="H81">
        <v>35635532.975500003</v>
      </c>
      <c r="I81">
        <v>11160463.6809</v>
      </c>
      <c r="J81">
        <v>4725683.1476999996</v>
      </c>
      <c r="K81">
        <v>13217876.6894</v>
      </c>
      <c r="L81">
        <v>23107568.0167</v>
      </c>
      <c r="M81">
        <v>0</v>
      </c>
      <c r="N81">
        <v>98363873.362800002</v>
      </c>
      <c r="O81">
        <v>10.145833333333334</v>
      </c>
      <c r="P81">
        <f t="shared" si="12"/>
        <v>1942</v>
      </c>
      <c r="Q81" s="2">
        <f t="shared" si="13"/>
        <v>15391.666666666715</v>
      </c>
    </row>
    <row r="82" spans="1:17" x14ac:dyDescent="0.3">
      <c r="A82">
        <v>27</v>
      </c>
      <c r="B82">
        <v>3</v>
      </c>
      <c r="C82">
        <v>90064837.017299995</v>
      </c>
      <c r="D82">
        <v>440788.56640000001</v>
      </c>
      <c r="E82">
        <v>15435409.071599999</v>
      </c>
      <c r="F82">
        <v>0</v>
      </c>
      <c r="G82">
        <v>7970409.5876000002</v>
      </c>
      <c r="H82">
        <v>35495569.229500003</v>
      </c>
      <c r="I82">
        <v>9995519.0497999992</v>
      </c>
      <c r="J82">
        <v>4720495.4891999997</v>
      </c>
      <c r="K82">
        <v>13217876.6894</v>
      </c>
      <c r="L82">
        <v>23117614.736099999</v>
      </c>
      <c r="M82">
        <v>0</v>
      </c>
      <c r="N82">
        <v>98329725.425699994</v>
      </c>
      <c r="O82">
        <v>10.145833333333334</v>
      </c>
      <c r="P82">
        <f t="shared" si="12"/>
        <v>1942</v>
      </c>
      <c r="Q82" s="2">
        <f t="shared" si="13"/>
        <v>15401.812500000049</v>
      </c>
    </row>
    <row r="83" spans="1:17" x14ac:dyDescent="0.3">
      <c r="A83">
        <v>28</v>
      </c>
      <c r="B83">
        <v>1</v>
      </c>
      <c r="C83">
        <v>98752713.361399993</v>
      </c>
      <c r="D83">
        <v>447066.0796</v>
      </c>
      <c r="E83">
        <v>15435409.071599999</v>
      </c>
      <c r="F83">
        <v>0</v>
      </c>
      <c r="G83">
        <v>14390344.985099999</v>
      </c>
      <c r="H83">
        <v>43496852.890000001</v>
      </c>
      <c r="I83">
        <v>5863026.2386999996</v>
      </c>
      <c r="J83">
        <v>4694844.335</v>
      </c>
      <c r="K83">
        <v>13217876.6894</v>
      </c>
      <c r="L83">
        <v>54685666.298900001</v>
      </c>
      <c r="M83">
        <v>0</v>
      </c>
      <c r="N83">
        <v>94246611.714100003</v>
      </c>
      <c r="O83">
        <v>10.145833333333334</v>
      </c>
      <c r="P83">
        <f t="shared" si="12"/>
        <v>1942</v>
      </c>
      <c r="Q83" s="2">
        <f t="shared" si="13"/>
        <v>15411.958333333383</v>
      </c>
    </row>
    <row r="84" spans="1:17" x14ac:dyDescent="0.3">
      <c r="A84">
        <v>28</v>
      </c>
      <c r="B84">
        <v>2</v>
      </c>
      <c r="C84">
        <v>94440050.071099997</v>
      </c>
      <c r="D84">
        <v>452993.50660000002</v>
      </c>
      <c r="E84">
        <v>15435409.071599999</v>
      </c>
      <c r="F84">
        <v>0</v>
      </c>
      <c r="G84">
        <v>14390344.985099999</v>
      </c>
      <c r="H84">
        <v>44601604.252999999</v>
      </c>
      <c r="I84">
        <v>4915147.7775999997</v>
      </c>
      <c r="J84">
        <v>4672781.2061999999</v>
      </c>
      <c r="K84">
        <v>13217876.6894</v>
      </c>
      <c r="L84">
        <v>54307123.138800003</v>
      </c>
      <c r="M84">
        <v>0</v>
      </c>
      <c r="N84">
        <v>92296396.038299993</v>
      </c>
      <c r="O84">
        <v>10.145833333333334</v>
      </c>
      <c r="P84">
        <f t="shared" si="12"/>
        <v>1942</v>
      </c>
      <c r="Q84" s="2">
        <f t="shared" si="13"/>
        <v>15422.104166666717</v>
      </c>
    </row>
    <row r="85" spans="1:17" x14ac:dyDescent="0.3">
      <c r="A85">
        <v>28</v>
      </c>
      <c r="B85">
        <v>3</v>
      </c>
      <c r="C85">
        <v>91723848.036799997</v>
      </c>
      <c r="D85">
        <v>458389.56170000002</v>
      </c>
      <c r="E85">
        <v>15435409.071599999</v>
      </c>
      <c r="F85">
        <v>0</v>
      </c>
      <c r="G85">
        <v>14390344.985099999</v>
      </c>
      <c r="H85">
        <v>45280774.277099997</v>
      </c>
      <c r="I85">
        <v>4357204.0045999996</v>
      </c>
      <c r="J85">
        <v>4653065.76</v>
      </c>
      <c r="K85">
        <v>13217876.6894</v>
      </c>
      <c r="L85">
        <v>53990284.185400002</v>
      </c>
      <c r="M85">
        <v>0</v>
      </c>
      <c r="N85">
        <v>91093191.246700004</v>
      </c>
      <c r="O85">
        <v>10.145833333333334</v>
      </c>
      <c r="P85">
        <f t="shared" si="12"/>
        <v>1942</v>
      </c>
      <c r="Q85" s="2">
        <f t="shared" si="13"/>
        <v>15432.250000000051</v>
      </c>
    </row>
    <row r="86" spans="1:17" x14ac:dyDescent="0.3">
      <c r="A86">
        <v>29</v>
      </c>
      <c r="B86">
        <v>1</v>
      </c>
      <c r="C86">
        <v>6266464.9420999996</v>
      </c>
      <c r="D86">
        <v>441595.19910000003</v>
      </c>
      <c r="E86">
        <v>15435409.071599999</v>
      </c>
      <c r="F86">
        <v>0</v>
      </c>
      <c r="G86">
        <v>237749410.88769999</v>
      </c>
      <c r="H86">
        <v>73417349.702299997</v>
      </c>
      <c r="I86">
        <v>203065101.8766</v>
      </c>
      <c r="J86">
        <v>4737073.449</v>
      </c>
      <c r="K86">
        <v>13217876.6894</v>
      </c>
      <c r="L86">
        <v>13276180.2324</v>
      </c>
      <c r="M86">
        <v>0</v>
      </c>
      <c r="N86">
        <v>98895106.727599993</v>
      </c>
      <c r="O86">
        <v>10.145833333333334</v>
      </c>
      <c r="P86">
        <f t="shared" si="12"/>
        <v>1942</v>
      </c>
      <c r="Q86" s="2">
        <f t="shared" si="13"/>
        <v>15442.395833333385</v>
      </c>
    </row>
    <row r="87" spans="1:17" x14ac:dyDescent="0.3">
      <c r="A87">
        <v>29</v>
      </c>
      <c r="B87">
        <v>2</v>
      </c>
      <c r="C87">
        <v>5304091.6067000004</v>
      </c>
      <c r="D87">
        <v>427223.89270000003</v>
      </c>
      <c r="E87">
        <v>15435409.071599999</v>
      </c>
      <c r="F87">
        <v>0</v>
      </c>
      <c r="G87">
        <v>237749410.88769999</v>
      </c>
      <c r="H87">
        <v>71306442.092500001</v>
      </c>
      <c r="I87">
        <v>195486287.0492</v>
      </c>
      <c r="J87">
        <v>4811324.7322000004</v>
      </c>
      <c r="K87">
        <v>13217876.6894</v>
      </c>
      <c r="L87">
        <v>13445786.342</v>
      </c>
      <c r="M87">
        <v>0</v>
      </c>
      <c r="N87">
        <v>103134994.9153</v>
      </c>
      <c r="O87">
        <v>10.145833333333334</v>
      </c>
      <c r="P87">
        <f t="shared" si="12"/>
        <v>1942</v>
      </c>
      <c r="Q87" s="2">
        <f t="shared" si="13"/>
        <v>15452.541666666719</v>
      </c>
    </row>
    <row r="88" spans="1:17" x14ac:dyDescent="0.3">
      <c r="A88">
        <v>29</v>
      </c>
      <c r="B88">
        <v>3</v>
      </c>
      <c r="C88">
        <v>4867977.5617000004</v>
      </c>
      <c r="D88">
        <v>414165.72129999998</v>
      </c>
      <c r="E88">
        <v>15435409.071599999</v>
      </c>
      <c r="F88">
        <v>0</v>
      </c>
      <c r="G88">
        <v>237749410.88769999</v>
      </c>
      <c r="H88">
        <v>69978275.199699998</v>
      </c>
      <c r="I88">
        <v>190565529.4077</v>
      </c>
      <c r="J88">
        <v>4878134.7878999999</v>
      </c>
      <c r="K88">
        <v>13217876.6894</v>
      </c>
      <c r="L88">
        <v>13595528.956</v>
      </c>
      <c r="M88">
        <v>0</v>
      </c>
      <c r="N88">
        <v>106057427.70119999</v>
      </c>
      <c r="O88">
        <v>10.145833333333334</v>
      </c>
      <c r="P88">
        <f t="shared" si="12"/>
        <v>1942</v>
      </c>
      <c r="Q88" s="2">
        <f t="shared" si="13"/>
        <v>15462.687500000053</v>
      </c>
    </row>
    <row r="89" spans="1:17" x14ac:dyDescent="0.3">
      <c r="A89">
        <v>30</v>
      </c>
      <c r="B89">
        <v>1</v>
      </c>
      <c r="C89">
        <v>184482372.98890001</v>
      </c>
      <c r="D89">
        <v>431500.64490000001</v>
      </c>
      <c r="E89">
        <v>15435409.071599999</v>
      </c>
      <c r="F89">
        <v>0</v>
      </c>
      <c r="G89">
        <v>14938490.458799999</v>
      </c>
      <c r="H89">
        <v>46813567.755500004</v>
      </c>
      <c r="I89">
        <v>5900432.0067999996</v>
      </c>
      <c r="J89">
        <v>4760356.3680999996</v>
      </c>
      <c r="K89">
        <v>13217876.6894</v>
      </c>
      <c r="L89">
        <v>149416836.44600001</v>
      </c>
      <c r="M89">
        <v>0</v>
      </c>
      <c r="N89">
        <v>89079038.640599996</v>
      </c>
      <c r="O89">
        <v>10.145833333333334</v>
      </c>
      <c r="P89">
        <f t="shared" si="12"/>
        <v>1942</v>
      </c>
      <c r="Q89" s="2">
        <f t="shared" si="13"/>
        <v>15472.833333333387</v>
      </c>
    </row>
    <row r="90" spans="1:17" x14ac:dyDescent="0.3">
      <c r="A90">
        <v>30</v>
      </c>
      <c r="B90">
        <v>2</v>
      </c>
      <c r="C90">
        <v>165262532.95320001</v>
      </c>
      <c r="D90">
        <v>446333.23810000002</v>
      </c>
      <c r="E90">
        <v>15435409.071599999</v>
      </c>
      <c r="F90">
        <v>0</v>
      </c>
      <c r="G90">
        <v>14938490.458799999</v>
      </c>
      <c r="H90">
        <v>51609171.780500002</v>
      </c>
      <c r="I90">
        <v>4358237.3394999998</v>
      </c>
      <c r="J90">
        <v>4664164.7506999997</v>
      </c>
      <c r="K90">
        <v>13217876.6894</v>
      </c>
      <c r="L90">
        <v>144682493.52810001</v>
      </c>
      <c r="M90">
        <v>0</v>
      </c>
      <c r="N90">
        <v>81136326.635199994</v>
      </c>
      <c r="O90">
        <v>10.145833333333334</v>
      </c>
      <c r="P90">
        <f t="shared" si="12"/>
        <v>1942</v>
      </c>
      <c r="Q90" s="2">
        <f t="shared" si="13"/>
        <v>15482.979166666721</v>
      </c>
    </row>
    <row r="91" spans="1:17" x14ac:dyDescent="0.3">
      <c r="A91">
        <v>30</v>
      </c>
      <c r="B91">
        <v>3</v>
      </c>
      <c r="C91">
        <v>153614268.31009999</v>
      </c>
      <c r="D91">
        <v>460105.72749999998</v>
      </c>
      <c r="E91">
        <v>15435409.071599999</v>
      </c>
      <c r="F91">
        <v>0</v>
      </c>
      <c r="G91">
        <v>14938490.458799999</v>
      </c>
      <c r="H91">
        <v>54341412.580399998</v>
      </c>
      <c r="I91">
        <v>3643581.2911999999</v>
      </c>
      <c r="J91">
        <v>4583851.3846000005</v>
      </c>
      <c r="K91">
        <v>13217876.6894</v>
      </c>
      <c r="L91">
        <v>140866354.6706</v>
      </c>
      <c r="M91">
        <v>0</v>
      </c>
      <c r="N91">
        <v>76813114.112299994</v>
      </c>
      <c r="O91">
        <v>10.145833333333334</v>
      </c>
      <c r="P91">
        <f t="shared" si="12"/>
        <v>1942</v>
      </c>
      <c r="Q91" s="2">
        <f t="shared" si="13"/>
        <v>15493.125000000055</v>
      </c>
    </row>
    <row r="92" spans="1:17" x14ac:dyDescent="0.3">
      <c r="A92">
        <v>31</v>
      </c>
      <c r="B92">
        <v>1</v>
      </c>
      <c r="C92">
        <v>8218877.8282000003</v>
      </c>
      <c r="D92">
        <v>408040.99959999998</v>
      </c>
      <c r="E92">
        <v>15435409.071599999</v>
      </c>
      <c r="F92">
        <v>0</v>
      </c>
      <c r="G92">
        <v>639449526.81939995</v>
      </c>
      <c r="H92">
        <v>114700314.7546</v>
      </c>
      <c r="I92">
        <v>634653013.13730001</v>
      </c>
      <c r="J92">
        <v>4833216.3630999997</v>
      </c>
      <c r="K92">
        <v>13217876.6894</v>
      </c>
      <c r="L92">
        <v>35978098.249700002</v>
      </c>
      <c r="M92">
        <v>0</v>
      </c>
      <c r="N92">
        <v>89411772.649700001</v>
      </c>
      <c r="O92">
        <v>10.145833333333334</v>
      </c>
      <c r="P92">
        <f t="shared" si="12"/>
        <v>1942</v>
      </c>
      <c r="Q92" s="2">
        <f t="shared" si="13"/>
        <v>15503.270833333389</v>
      </c>
    </row>
    <row r="93" spans="1:17" x14ac:dyDescent="0.3">
      <c r="A93">
        <v>31</v>
      </c>
      <c r="B93">
        <v>2</v>
      </c>
      <c r="C93">
        <v>7344528.9140999997</v>
      </c>
      <c r="D93">
        <v>367389.93440000003</v>
      </c>
      <c r="E93">
        <v>15435409.071599999</v>
      </c>
      <c r="F93">
        <v>0</v>
      </c>
      <c r="G93">
        <v>639449526.81939995</v>
      </c>
      <c r="H93">
        <v>102864401.98720001</v>
      </c>
      <c r="I93">
        <v>610698718.00759995</v>
      </c>
      <c r="J93">
        <v>5056344.0224000001</v>
      </c>
      <c r="K93">
        <v>13217876.6894</v>
      </c>
      <c r="L93">
        <v>36593191.787299998</v>
      </c>
      <c r="M93">
        <v>0</v>
      </c>
      <c r="N93">
        <v>99855073.051499993</v>
      </c>
      <c r="O93">
        <v>10.145833333333334</v>
      </c>
      <c r="P93">
        <f t="shared" si="12"/>
        <v>1942</v>
      </c>
      <c r="Q93" s="2">
        <f t="shared" si="13"/>
        <v>15513.416666666722</v>
      </c>
    </row>
    <row r="94" spans="1:17" x14ac:dyDescent="0.3">
      <c r="A94">
        <v>31</v>
      </c>
      <c r="B94">
        <v>3</v>
      </c>
      <c r="C94">
        <v>6875114.0721000005</v>
      </c>
      <c r="D94">
        <v>331204.58100000001</v>
      </c>
      <c r="E94">
        <v>15435409.071599999</v>
      </c>
      <c r="F94">
        <v>0</v>
      </c>
      <c r="G94">
        <v>639449526.81939995</v>
      </c>
      <c r="H94">
        <v>95714233.783500001</v>
      </c>
      <c r="I94">
        <v>594288823.625</v>
      </c>
      <c r="J94">
        <v>5256998.8108000001</v>
      </c>
      <c r="K94">
        <v>13217876.6894</v>
      </c>
      <c r="L94">
        <v>37091352.388300002</v>
      </c>
      <c r="M94">
        <v>0</v>
      </c>
      <c r="N94">
        <v>107844929.23119999</v>
      </c>
      <c r="O94">
        <v>10.145833333333334</v>
      </c>
      <c r="P94">
        <f t="shared" si="12"/>
        <v>1942</v>
      </c>
      <c r="Q94" s="2">
        <f t="shared" si="13"/>
        <v>15523.562500000056</v>
      </c>
    </row>
    <row r="95" spans="1:17" x14ac:dyDescent="0.3">
      <c r="A95">
        <v>32</v>
      </c>
      <c r="B95">
        <v>1</v>
      </c>
      <c r="C95">
        <v>220629817.33950001</v>
      </c>
      <c r="D95">
        <v>359408.40110000002</v>
      </c>
      <c r="E95">
        <v>15435409.071599999</v>
      </c>
      <c r="F95">
        <v>0</v>
      </c>
      <c r="G95">
        <v>54184339.201700002</v>
      </c>
      <c r="H95">
        <v>63103195.533</v>
      </c>
      <c r="I95">
        <v>35258871.693099998</v>
      </c>
      <c r="J95">
        <v>5068716.1081999997</v>
      </c>
      <c r="K95">
        <v>13217876.6894</v>
      </c>
      <c r="L95">
        <v>202510636.4682</v>
      </c>
      <c r="M95">
        <v>0</v>
      </c>
      <c r="N95">
        <v>98149136.122999996</v>
      </c>
      <c r="O95">
        <v>10.145833333333334</v>
      </c>
      <c r="P95">
        <f t="shared" si="12"/>
        <v>1942</v>
      </c>
      <c r="Q95" s="2">
        <f t="shared" si="13"/>
        <v>15533.70833333339</v>
      </c>
    </row>
    <row r="96" spans="1:17" x14ac:dyDescent="0.3">
      <c r="A96">
        <v>32</v>
      </c>
      <c r="B96">
        <v>2</v>
      </c>
      <c r="C96">
        <v>187074707.93959999</v>
      </c>
      <c r="D96">
        <v>382987.913</v>
      </c>
      <c r="E96">
        <v>15435409.071599999</v>
      </c>
      <c r="F96">
        <v>0</v>
      </c>
      <c r="G96">
        <v>54184339.201700002</v>
      </c>
      <c r="H96">
        <v>68961100.378900006</v>
      </c>
      <c r="I96">
        <v>28181102.079700001</v>
      </c>
      <c r="J96">
        <v>4919784.6479000002</v>
      </c>
      <c r="K96">
        <v>13217876.6894</v>
      </c>
      <c r="L96">
        <v>193815857.70519999</v>
      </c>
      <c r="M96">
        <v>0</v>
      </c>
      <c r="N96">
        <v>86446735.553100005</v>
      </c>
      <c r="O96">
        <v>10.145833333333334</v>
      </c>
      <c r="P96">
        <f t="shared" si="12"/>
        <v>1942</v>
      </c>
      <c r="Q96" s="2">
        <f t="shared" si="13"/>
        <v>15543.854166666724</v>
      </c>
    </row>
    <row r="97" spans="1:17" x14ac:dyDescent="0.3">
      <c r="A97">
        <v>32</v>
      </c>
      <c r="B97">
        <v>3</v>
      </c>
      <c r="C97">
        <v>165774855.76930001</v>
      </c>
      <c r="D97">
        <v>403964.27260000003</v>
      </c>
      <c r="E97">
        <v>15435409.071599999</v>
      </c>
      <c r="F97">
        <v>0</v>
      </c>
      <c r="G97">
        <v>54184339.201700002</v>
      </c>
      <c r="H97">
        <v>72447248.490899995</v>
      </c>
      <c r="I97">
        <v>24112792.8627</v>
      </c>
      <c r="J97">
        <v>4798560.6072000004</v>
      </c>
      <c r="K97">
        <v>13217876.6894</v>
      </c>
      <c r="L97">
        <v>186644909.93380001</v>
      </c>
      <c r="M97">
        <v>0</v>
      </c>
      <c r="N97">
        <v>80123436.372299999</v>
      </c>
      <c r="O97">
        <v>10.145833333333334</v>
      </c>
      <c r="P97">
        <f t="shared" si="12"/>
        <v>1942</v>
      </c>
      <c r="Q97" s="2">
        <f t="shared" si="13"/>
        <v>15554.000000000058</v>
      </c>
    </row>
    <row r="98" spans="1:17" x14ac:dyDescent="0.3">
      <c r="A98">
        <v>33</v>
      </c>
      <c r="B98">
        <v>1</v>
      </c>
      <c r="C98">
        <v>20782648.4857</v>
      </c>
      <c r="D98">
        <v>399960.3947</v>
      </c>
      <c r="E98">
        <v>15435409.071599999</v>
      </c>
      <c r="F98">
        <v>0</v>
      </c>
      <c r="G98">
        <v>226154037.09580001</v>
      </c>
      <c r="H98">
        <v>95771976.845400006</v>
      </c>
      <c r="I98">
        <v>177823854.192</v>
      </c>
      <c r="J98">
        <v>4826288.0327000003</v>
      </c>
      <c r="K98">
        <v>13217876.6894</v>
      </c>
      <c r="L98">
        <v>78904397.532000005</v>
      </c>
      <c r="M98">
        <v>0</v>
      </c>
      <c r="N98">
        <v>83545868.764300004</v>
      </c>
      <c r="O98">
        <v>10.145833333333334</v>
      </c>
      <c r="P98">
        <f t="shared" si="12"/>
        <v>1942</v>
      </c>
      <c r="Q98" s="2">
        <f t="shared" si="13"/>
        <v>15564.145833333392</v>
      </c>
    </row>
    <row r="99" spans="1:17" x14ac:dyDescent="0.3">
      <c r="A99">
        <v>33</v>
      </c>
      <c r="B99">
        <v>2</v>
      </c>
      <c r="C99">
        <v>18282312.412900001</v>
      </c>
      <c r="D99">
        <v>396322.37790000002</v>
      </c>
      <c r="E99">
        <v>15435409.071599999</v>
      </c>
      <c r="F99">
        <v>0</v>
      </c>
      <c r="G99">
        <v>226154037.09580001</v>
      </c>
      <c r="H99">
        <v>88268713.635000005</v>
      </c>
      <c r="I99">
        <v>162883147.706</v>
      </c>
      <c r="J99">
        <v>4846729.4441999998</v>
      </c>
      <c r="K99">
        <v>13217876.6894</v>
      </c>
      <c r="L99">
        <v>79386736.046000004</v>
      </c>
      <c r="M99">
        <v>0</v>
      </c>
      <c r="N99">
        <v>87998311.102500007</v>
      </c>
      <c r="O99">
        <v>10.145833333333334</v>
      </c>
      <c r="P99">
        <f t="shared" si="12"/>
        <v>1942</v>
      </c>
      <c r="Q99" s="2">
        <f t="shared" si="13"/>
        <v>15574.291666666726</v>
      </c>
    </row>
    <row r="100" spans="1:17" x14ac:dyDescent="0.3">
      <c r="A100">
        <v>33</v>
      </c>
      <c r="B100">
        <v>3</v>
      </c>
      <c r="C100">
        <v>16835558.059099998</v>
      </c>
      <c r="D100">
        <v>392979.05820000003</v>
      </c>
      <c r="E100">
        <v>15435409.071599999</v>
      </c>
      <c r="F100">
        <v>0</v>
      </c>
      <c r="G100">
        <v>226154037.09580001</v>
      </c>
      <c r="H100">
        <v>84344446.208499998</v>
      </c>
      <c r="I100">
        <v>154478112.19159999</v>
      </c>
      <c r="J100">
        <v>4863021.7862</v>
      </c>
      <c r="K100">
        <v>13217876.6894</v>
      </c>
      <c r="L100">
        <v>79709397.145199999</v>
      </c>
      <c r="M100">
        <v>0</v>
      </c>
      <c r="N100">
        <v>90741892.601699993</v>
      </c>
      <c r="O100">
        <v>10.145833333333334</v>
      </c>
      <c r="P100">
        <f t="shared" si="12"/>
        <v>1942</v>
      </c>
      <c r="Q100" s="2">
        <f t="shared" si="13"/>
        <v>15584.43750000006</v>
      </c>
    </row>
    <row r="101" spans="1:17" x14ac:dyDescent="0.3">
      <c r="A101">
        <v>34</v>
      </c>
      <c r="B101">
        <v>1</v>
      </c>
      <c r="C101">
        <v>93514001.2315</v>
      </c>
      <c r="D101">
        <v>389183.1887</v>
      </c>
      <c r="E101">
        <v>15435409.071599999</v>
      </c>
      <c r="F101">
        <v>0</v>
      </c>
      <c r="G101">
        <v>50258087.558700003</v>
      </c>
      <c r="H101">
        <v>56549439.725699998</v>
      </c>
      <c r="I101">
        <v>30109921.5075</v>
      </c>
      <c r="J101">
        <v>4891877.5422</v>
      </c>
      <c r="K101">
        <v>13217876.6894</v>
      </c>
      <c r="L101">
        <v>76414748.980399996</v>
      </c>
      <c r="M101">
        <v>0</v>
      </c>
      <c r="N101">
        <v>91437024.571099997</v>
      </c>
      <c r="O101">
        <v>10.145833333333334</v>
      </c>
      <c r="P101">
        <f t="shared" si="12"/>
        <v>1942</v>
      </c>
      <c r="Q101" s="2">
        <f t="shared" si="13"/>
        <v>15594.583333333394</v>
      </c>
    </row>
    <row r="102" spans="1:17" x14ac:dyDescent="0.3">
      <c r="A102">
        <v>34</v>
      </c>
      <c r="B102">
        <v>2</v>
      </c>
      <c r="C102">
        <v>85454453.446799994</v>
      </c>
      <c r="D102">
        <v>386208.40149999998</v>
      </c>
      <c r="E102">
        <v>15435409.071599999</v>
      </c>
      <c r="F102">
        <v>0</v>
      </c>
      <c r="G102">
        <v>50258087.558700003</v>
      </c>
      <c r="H102">
        <v>57021995.279100001</v>
      </c>
      <c r="I102">
        <v>24747318.503800001</v>
      </c>
      <c r="J102">
        <v>4917672.5612000003</v>
      </c>
      <c r="K102">
        <v>13217876.6894</v>
      </c>
      <c r="L102">
        <v>76048690.148200005</v>
      </c>
      <c r="M102">
        <v>0</v>
      </c>
      <c r="N102">
        <v>89559251.473900005</v>
      </c>
      <c r="O102">
        <v>10.145833333333334</v>
      </c>
      <c r="P102">
        <f t="shared" si="12"/>
        <v>1942</v>
      </c>
      <c r="Q102" s="2">
        <f t="shared" si="13"/>
        <v>15604.729166666728</v>
      </c>
    </row>
    <row r="103" spans="1:17" x14ac:dyDescent="0.3">
      <c r="A103">
        <v>34</v>
      </c>
      <c r="B103">
        <v>3</v>
      </c>
      <c r="C103">
        <v>80543655.074900001</v>
      </c>
      <c r="D103">
        <v>383763.37910000002</v>
      </c>
      <c r="E103">
        <v>15435409.071599999</v>
      </c>
      <c r="F103">
        <v>0</v>
      </c>
      <c r="G103">
        <v>50258087.558700003</v>
      </c>
      <c r="H103">
        <v>57386904.374899998</v>
      </c>
      <c r="I103">
        <v>21601948.193700001</v>
      </c>
      <c r="J103">
        <v>4941025.9239999996</v>
      </c>
      <c r="K103">
        <v>13217876.6894</v>
      </c>
      <c r="L103">
        <v>75724163.963100001</v>
      </c>
      <c r="M103">
        <v>0</v>
      </c>
      <c r="N103">
        <v>88461470.944499999</v>
      </c>
      <c r="O103">
        <v>10.145833333333334</v>
      </c>
      <c r="P103">
        <f t="shared" si="12"/>
        <v>1942</v>
      </c>
      <c r="Q103" s="2">
        <f t="shared" si="13"/>
        <v>15614.875000000062</v>
      </c>
    </row>
    <row r="104" spans="1:17" x14ac:dyDescent="0.3">
      <c r="A104">
        <v>35</v>
      </c>
      <c r="B104">
        <v>1</v>
      </c>
      <c r="C104">
        <v>10052768.5019</v>
      </c>
      <c r="D104">
        <v>378000.87199999997</v>
      </c>
      <c r="E104">
        <v>15435409.071599999</v>
      </c>
      <c r="F104">
        <v>0</v>
      </c>
      <c r="G104">
        <v>199325254.595</v>
      </c>
      <c r="H104">
        <v>65284486.409199998</v>
      </c>
      <c r="I104">
        <v>171057196.12599999</v>
      </c>
      <c r="J104">
        <v>4994309.1171000004</v>
      </c>
      <c r="K104">
        <v>13217876.6894</v>
      </c>
      <c r="L104">
        <v>3227781.1373000001</v>
      </c>
      <c r="M104">
        <v>0</v>
      </c>
      <c r="N104">
        <v>97936549.314600006</v>
      </c>
      <c r="O104">
        <v>10.145833333333334</v>
      </c>
      <c r="P104">
        <f t="shared" si="12"/>
        <v>1942</v>
      </c>
      <c r="Q104" s="2">
        <f t="shared" si="13"/>
        <v>15625.020833333396</v>
      </c>
    </row>
    <row r="105" spans="1:17" x14ac:dyDescent="0.3">
      <c r="A105">
        <v>35</v>
      </c>
      <c r="B105">
        <v>2</v>
      </c>
      <c r="C105">
        <v>9262264.8408000004</v>
      </c>
      <c r="D105">
        <v>372840.18599999999</v>
      </c>
      <c r="E105">
        <v>15435409.071599999</v>
      </c>
      <c r="F105">
        <v>0</v>
      </c>
      <c r="G105">
        <v>199325254.595</v>
      </c>
      <c r="H105">
        <v>60689409.285400003</v>
      </c>
      <c r="I105">
        <v>159109112.56130001</v>
      </c>
      <c r="J105">
        <v>5040901.7176000001</v>
      </c>
      <c r="K105">
        <v>13217876.6894</v>
      </c>
      <c r="L105">
        <v>3288995.7601000001</v>
      </c>
      <c r="M105">
        <v>0</v>
      </c>
      <c r="N105">
        <v>104147415.234</v>
      </c>
      <c r="O105">
        <v>10.145833333333334</v>
      </c>
      <c r="P105">
        <f t="shared" si="12"/>
        <v>1942</v>
      </c>
      <c r="Q105" s="2">
        <f t="shared" si="13"/>
        <v>15635.16666666673</v>
      </c>
    </row>
    <row r="106" spans="1:17" x14ac:dyDescent="0.3">
      <c r="A106">
        <v>35</v>
      </c>
      <c r="B106">
        <v>3</v>
      </c>
      <c r="C106">
        <v>8762867.4682999998</v>
      </c>
      <c r="D106">
        <v>368433.14490000001</v>
      </c>
      <c r="E106">
        <v>15435409.071599999</v>
      </c>
      <c r="F106">
        <v>0</v>
      </c>
      <c r="G106">
        <v>199325254.595</v>
      </c>
      <c r="H106">
        <v>58146039.454999998</v>
      </c>
      <c r="I106">
        <v>152041086.8141</v>
      </c>
      <c r="J106">
        <v>5082929.9171000002</v>
      </c>
      <c r="K106">
        <v>13217876.6894</v>
      </c>
      <c r="L106">
        <v>3338065.4133000001</v>
      </c>
      <c r="M106">
        <v>0</v>
      </c>
      <c r="N106">
        <v>108187012.0149</v>
      </c>
      <c r="O106">
        <v>10.145833333333334</v>
      </c>
      <c r="P106">
        <f t="shared" si="12"/>
        <v>1942</v>
      </c>
      <c r="Q106" s="2">
        <f t="shared" si="13"/>
        <v>15645.312500000064</v>
      </c>
    </row>
    <row r="107" spans="1:17" x14ac:dyDescent="0.3">
      <c r="A107">
        <v>36</v>
      </c>
      <c r="B107">
        <v>1</v>
      </c>
      <c r="C107">
        <v>141577825.04339999</v>
      </c>
      <c r="D107">
        <v>377930.56770000001</v>
      </c>
      <c r="E107">
        <v>15435409.071599999</v>
      </c>
      <c r="F107">
        <v>0</v>
      </c>
      <c r="G107">
        <v>4126792.0189</v>
      </c>
      <c r="H107">
        <v>33240184.114999998</v>
      </c>
      <c r="I107">
        <v>7784805.8057000004</v>
      </c>
      <c r="J107">
        <v>5033423.1127000004</v>
      </c>
      <c r="K107">
        <v>13217876.6894</v>
      </c>
      <c r="L107">
        <v>58354298.129799999</v>
      </c>
      <c r="M107">
        <v>0</v>
      </c>
      <c r="N107">
        <v>110989552.36139999</v>
      </c>
      <c r="O107">
        <v>10.145833333333334</v>
      </c>
      <c r="P107">
        <f t="shared" si="12"/>
        <v>1942</v>
      </c>
      <c r="Q107" s="2">
        <f t="shared" si="13"/>
        <v>15655.458333333398</v>
      </c>
    </row>
    <row r="108" spans="1:17" x14ac:dyDescent="0.3">
      <c r="A108">
        <v>36</v>
      </c>
      <c r="B108">
        <v>2</v>
      </c>
      <c r="C108">
        <v>130985692.6478</v>
      </c>
      <c r="D108">
        <v>386657.01750000002</v>
      </c>
      <c r="E108">
        <v>15435409.071599999</v>
      </c>
      <c r="F108">
        <v>0</v>
      </c>
      <c r="G108">
        <v>4126792.0189</v>
      </c>
      <c r="H108">
        <v>33982289.509300001</v>
      </c>
      <c r="I108">
        <v>5533178.9386999998</v>
      </c>
      <c r="J108">
        <v>4992673.2555999998</v>
      </c>
      <c r="K108">
        <v>13217876.6894</v>
      </c>
      <c r="L108">
        <v>57797897.692699999</v>
      </c>
      <c r="M108">
        <v>0</v>
      </c>
      <c r="N108">
        <v>103971520.42470001</v>
      </c>
      <c r="O108">
        <v>10.145833333333334</v>
      </c>
      <c r="P108">
        <f t="shared" si="12"/>
        <v>1942</v>
      </c>
      <c r="Q108" s="2">
        <f t="shared" si="13"/>
        <v>15665.604166666732</v>
      </c>
    </row>
    <row r="109" spans="1:17" x14ac:dyDescent="0.3">
      <c r="A109">
        <v>36</v>
      </c>
      <c r="B109">
        <v>3</v>
      </c>
      <c r="C109">
        <v>125075001.7613</v>
      </c>
      <c r="D109">
        <v>394512.84049999999</v>
      </c>
      <c r="E109">
        <v>15435409.071599999</v>
      </c>
      <c r="F109">
        <v>0</v>
      </c>
      <c r="G109">
        <v>4126792.0189</v>
      </c>
      <c r="H109">
        <v>34457684.336199999</v>
      </c>
      <c r="I109">
        <v>4577776.6596999997</v>
      </c>
      <c r="J109">
        <v>4957636.2011000002</v>
      </c>
      <c r="K109">
        <v>13217876.6894</v>
      </c>
      <c r="L109">
        <v>57338471.053000003</v>
      </c>
      <c r="M109">
        <v>0</v>
      </c>
      <c r="N109">
        <v>99992604.616400003</v>
      </c>
      <c r="O109">
        <v>10.145833333333334</v>
      </c>
      <c r="P109">
        <f t="shared" si="12"/>
        <v>1942</v>
      </c>
      <c r="Q109" s="2">
        <f t="shared" si="13"/>
        <v>15675.750000000065</v>
      </c>
    </row>
    <row r="110" spans="1:17" x14ac:dyDescent="0.3">
      <c r="A110">
        <v>37</v>
      </c>
      <c r="B110">
        <v>1</v>
      </c>
      <c r="C110">
        <v>86733206.0722</v>
      </c>
      <c r="D110">
        <v>396946.54869999998</v>
      </c>
      <c r="E110">
        <v>15435409.071599999</v>
      </c>
      <c r="F110">
        <v>0</v>
      </c>
      <c r="G110">
        <v>12927407.4222</v>
      </c>
      <c r="H110">
        <v>43116926.093800001</v>
      </c>
      <c r="I110">
        <v>39522314.749600001</v>
      </c>
      <c r="J110">
        <v>4965707.8605000004</v>
      </c>
      <c r="K110">
        <v>13217876.6894</v>
      </c>
      <c r="L110">
        <v>229569.897</v>
      </c>
      <c r="M110">
        <v>0</v>
      </c>
      <c r="N110">
        <v>100378290.39030001</v>
      </c>
      <c r="O110">
        <v>10.145833333333334</v>
      </c>
      <c r="P110">
        <f t="shared" si="12"/>
        <v>1942</v>
      </c>
      <c r="Q110" s="2">
        <f t="shared" si="13"/>
        <v>15685.895833333399</v>
      </c>
    </row>
    <row r="111" spans="1:17" x14ac:dyDescent="0.3">
      <c r="A111">
        <v>37</v>
      </c>
      <c r="B111">
        <v>2</v>
      </c>
      <c r="C111">
        <v>84156800.327700004</v>
      </c>
      <c r="D111">
        <v>399269.3665</v>
      </c>
      <c r="E111">
        <v>15435409.071599999</v>
      </c>
      <c r="F111">
        <v>0</v>
      </c>
      <c r="G111">
        <v>12927407.4222</v>
      </c>
      <c r="H111">
        <v>40744251.873599999</v>
      </c>
      <c r="I111">
        <v>31640535.226500001</v>
      </c>
      <c r="J111">
        <v>4971455.9568999996</v>
      </c>
      <c r="K111">
        <v>13217876.6894</v>
      </c>
      <c r="L111">
        <v>232590.58859999999</v>
      </c>
      <c r="M111">
        <v>0</v>
      </c>
      <c r="N111">
        <v>103355259.37100001</v>
      </c>
      <c r="O111">
        <v>10.145833333333334</v>
      </c>
      <c r="P111">
        <f t="shared" si="12"/>
        <v>1942</v>
      </c>
      <c r="Q111" s="2">
        <f t="shared" si="13"/>
        <v>15696.041666666733</v>
      </c>
    </row>
    <row r="112" spans="1:17" x14ac:dyDescent="0.3">
      <c r="A112">
        <v>37</v>
      </c>
      <c r="B112">
        <v>3</v>
      </c>
      <c r="C112">
        <v>82353147.928100005</v>
      </c>
      <c r="D112">
        <v>401493.42930000002</v>
      </c>
      <c r="E112">
        <v>15435409.071599999</v>
      </c>
      <c r="F112">
        <v>0</v>
      </c>
      <c r="G112">
        <v>12927407.4222</v>
      </c>
      <c r="H112">
        <v>39555018.173</v>
      </c>
      <c r="I112">
        <v>27074049.612399999</v>
      </c>
      <c r="J112">
        <v>4975743.6050000004</v>
      </c>
      <c r="K112">
        <v>13217876.6894</v>
      </c>
      <c r="L112">
        <v>235266.72450000001</v>
      </c>
      <c r="M112">
        <v>0</v>
      </c>
      <c r="N112">
        <v>105028004.675</v>
      </c>
      <c r="O112">
        <v>10.145833333333334</v>
      </c>
      <c r="P112">
        <f t="shared" si="12"/>
        <v>1942</v>
      </c>
      <c r="Q112" s="2">
        <f t="shared" si="13"/>
        <v>15706.187500000067</v>
      </c>
    </row>
    <row r="113" spans="1:17" x14ac:dyDescent="0.3">
      <c r="A113">
        <v>38</v>
      </c>
      <c r="B113">
        <v>1</v>
      </c>
      <c r="C113">
        <v>117762918.0618</v>
      </c>
      <c r="D113">
        <v>407431.85019999999</v>
      </c>
      <c r="E113">
        <v>15435409.071599999</v>
      </c>
      <c r="F113">
        <v>0</v>
      </c>
      <c r="G113">
        <v>3545740.8278999999</v>
      </c>
      <c r="H113">
        <v>31479623.2333</v>
      </c>
      <c r="I113">
        <v>5822626.9532000003</v>
      </c>
      <c r="J113">
        <v>4949924.9879000001</v>
      </c>
      <c r="K113">
        <v>13217876.6894</v>
      </c>
      <c r="L113">
        <v>38959722.727899998</v>
      </c>
      <c r="M113">
        <v>0</v>
      </c>
      <c r="N113">
        <v>106372591.2941</v>
      </c>
      <c r="O113">
        <v>10.145833333333334</v>
      </c>
      <c r="P113">
        <f t="shared" si="12"/>
        <v>1943</v>
      </c>
      <c r="Q113" s="2">
        <f t="shared" si="13"/>
        <v>15716.333333333401</v>
      </c>
    </row>
    <row r="114" spans="1:17" x14ac:dyDescent="0.3">
      <c r="A114">
        <v>38</v>
      </c>
      <c r="B114">
        <v>2</v>
      </c>
      <c r="C114">
        <v>112453302.50669999</v>
      </c>
      <c r="D114">
        <v>412879.39429999999</v>
      </c>
      <c r="E114">
        <v>15435409.071599999</v>
      </c>
      <c r="F114">
        <v>0</v>
      </c>
      <c r="G114">
        <v>3545740.8278999999</v>
      </c>
      <c r="H114">
        <v>31894600.9593</v>
      </c>
      <c r="I114">
        <v>4718017.6111000003</v>
      </c>
      <c r="J114">
        <v>4927225.4570000004</v>
      </c>
      <c r="K114">
        <v>13217876.6894</v>
      </c>
      <c r="L114">
        <v>38743255.845600002</v>
      </c>
      <c r="M114">
        <v>0</v>
      </c>
      <c r="N114">
        <v>102411802.3118</v>
      </c>
      <c r="O114">
        <v>10.145833333333334</v>
      </c>
      <c r="P114">
        <f t="shared" si="12"/>
        <v>1943</v>
      </c>
      <c r="Q114" s="2">
        <f t="shared" si="13"/>
        <v>15726.479166666735</v>
      </c>
    </row>
    <row r="115" spans="1:17" x14ac:dyDescent="0.3">
      <c r="A115">
        <v>38</v>
      </c>
      <c r="B115">
        <v>3</v>
      </c>
      <c r="C115">
        <v>109200971.87</v>
      </c>
      <c r="D115">
        <v>417898.53080000001</v>
      </c>
      <c r="E115">
        <v>15435409.071599999</v>
      </c>
      <c r="F115">
        <v>0</v>
      </c>
      <c r="G115">
        <v>3545740.8278999999</v>
      </c>
      <c r="H115">
        <v>32111988.831</v>
      </c>
      <c r="I115">
        <v>4267803.7122</v>
      </c>
      <c r="J115">
        <v>4906725.4664000003</v>
      </c>
      <c r="K115">
        <v>13217876.6894</v>
      </c>
      <c r="L115">
        <v>38564819.728200004</v>
      </c>
      <c r="M115">
        <v>0</v>
      </c>
      <c r="N115">
        <v>100370511.1996</v>
      </c>
      <c r="O115">
        <v>10.145833333333334</v>
      </c>
      <c r="P115">
        <f t="shared" si="12"/>
        <v>1943</v>
      </c>
      <c r="Q115" s="2">
        <f t="shared" si="13"/>
        <v>15736.625000000069</v>
      </c>
    </row>
    <row r="116" spans="1:17" x14ac:dyDescent="0.3">
      <c r="A116">
        <v>39</v>
      </c>
      <c r="B116">
        <v>1</v>
      </c>
      <c r="C116">
        <v>119678695.0948</v>
      </c>
      <c r="D116">
        <v>423507.78519999998</v>
      </c>
      <c r="E116">
        <v>15435409.071599999</v>
      </c>
      <c r="F116">
        <v>0</v>
      </c>
      <c r="G116">
        <v>5281820.4253000002</v>
      </c>
      <c r="H116">
        <v>35880259.356399998</v>
      </c>
      <c r="I116">
        <v>3630408.8577999999</v>
      </c>
      <c r="J116">
        <v>4877412.9689999996</v>
      </c>
      <c r="K116">
        <v>13217876.6894</v>
      </c>
      <c r="L116">
        <v>61196033.928300001</v>
      </c>
      <c r="M116">
        <v>0</v>
      </c>
      <c r="N116">
        <v>94256994.832399994</v>
      </c>
      <c r="O116">
        <v>10.145833333333334</v>
      </c>
      <c r="P116">
        <f t="shared" si="12"/>
        <v>1943</v>
      </c>
      <c r="Q116" s="2">
        <f t="shared" si="13"/>
        <v>15746.770833333403</v>
      </c>
    </row>
    <row r="117" spans="1:17" x14ac:dyDescent="0.3">
      <c r="A117">
        <v>39</v>
      </c>
      <c r="B117">
        <v>2</v>
      </c>
      <c r="C117">
        <v>116033072.3609</v>
      </c>
      <c r="D117">
        <v>428630.21110000001</v>
      </c>
      <c r="E117">
        <v>15435409.071599999</v>
      </c>
      <c r="F117">
        <v>0</v>
      </c>
      <c r="G117">
        <v>5281820.4253000002</v>
      </c>
      <c r="H117">
        <v>36401313.091399997</v>
      </c>
      <c r="I117">
        <v>2929691.8775999998</v>
      </c>
      <c r="J117">
        <v>4851121.4636000004</v>
      </c>
      <c r="K117">
        <v>13217876.6894</v>
      </c>
      <c r="L117">
        <v>60661107.049800001</v>
      </c>
      <c r="M117">
        <v>0</v>
      </c>
      <c r="N117">
        <v>92409767.978799999</v>
      </c>
      <c r="O117">
        <v>10.145833333333334</v>
      </c>
      <c r="P117">
        <f t="shared" si="12"/>
        <v>1943</v>
      </c>
      <c r="Q117" s="2">
        <f t="shared" si="13"/>
        <v>15756.916666666737</v>
      </c>
    </row>
    <row r="118" spans="1:17" x14ac:dyDescent="0.3">
      <c r="A118">
        <v>39</v>
      </c>
      <c r="B118">
        <v>3</v>
      </c>
      <c r="C118">
        <v>113682755.61399999</v>
      </c>
      <c r="D118">
        <v>433329.37400000001</v>
      </c>
      <c r="E118">
        <v>15435409.071599999</v>
      </c>
      <c r="F118">
        <v>0</v>
      </c>
      <c r="G118">
        <v>5281820.4253000002</v>
      </c>
      <c r="H118">
        <v>36761473.0528</v>
      </c>
      <c r="I118">
        <v>2574559.3558999998</v>
      </c>
      <c r="J118">
        <v>4827112.2220999999</v>
      </c>
      <c r="K118">
        <v>13217876.6894</v>
      </c>
      <c r="L118">
        <v>60191137.015699998</v>
      </c>
      <c r="M118">
        <v>0</v>
      </c>
      <c r="N118">
        <v>91109016.815899998</v>
      </c>
      <c r="O118">
        <v>10.145833333333334</v>
      </c>
      <c r="P118">
        <f t="shared" si="12"/>
        <v>1943</v>
      </c>
      <c r="Q118" s="2">
        <f t="shared" si="13"/>
        <v>15767.062500000071</v>
      </c>
    </row>
    <row r="119" spans="1:17" x14ac:dyDescent="0.3">
      <c r="A119">
        <v>40</v>
      </c>
      <c r="B119">
        <v>1</v>
      </c>
      <c r="C119">
        <v>125674632.4059</v>
      </c>
      <c r="D119">
        <v>439796.89480000001</v>
      </c>
      <c r="E119">
        <v>15435409.071599999</v>
      </c>
      <c r="F119">
        <v>0</v>
      </c>
      <c r="G119">
        <v>5365649.7461999999</v>
      </c>
      <c r="H119">
        <v>36890013.934100002</v>
      </c>
      <c r="I119">
        <v>2634083.4460999998</v>
      </c>
      <c r="J119">
        <v>4789088.3158999998</v>
      </c>
      <c r="K119">
        <v>13217876.6894</v>
      </c>
      <c r="L119">
        <v>74960536.493100002</v>
      </c>
      <c r="M119">
        <v>0</v>
      </c>
      <c r="N119">
        <v>88675918.973299995</v>
      </c>
      <c r="O119">
        <v>10.145833333333334</v>
      </c>
      <c r="P119">
        <f t="shared" si="12"/>
        <v>1943</v>
      </c>
      <c r="Q119" s="2">
        <f t="shared" si="13"/>
        <v>15777.208333333405</v>
      </c>
    </row>
    <row r="120" spans="1:17" x14ac:dyDescent="0.3">
      <c r="A120">
        <v>40</v>
      </c>
      <c r="B120">
        <v>2</v>
      </c>
      <c r="C120">
        <v>122070647.16249999</v>
      </c>
      <c r="D120">
        <v>445612.88829999999</v>
      </c>
      <c r="E120">
        <v>15435409.071599999</v>
      </c>
      <c r="F120">
        <v>0</v>
      </c>
      <c r="G120">
        <v>5365649.7461999999</v>
      </c>
      <c r="H120">
        <v>37570181.219700001</v>
      </c>
      <c r="I120">
        <v>2398792.4249</v>
      </c>
      <c r="J120">
        <v>4755059.2026000004</v>
      </c>
      <c r="K120">
        <v>13217876.6894</v>
      </c>
      <c r="L120">
        <v>74193321.437600002</v>
      </c>
      <c r="M120">
        <v>0</v>
      </c>
      <c r="N120">
        <v>86817622.402400002</v>
      </c>
      <c r="O120">
        <v>10.145833333333334</v>
      </c>
      <c r="P120">
        <f t="shared" si="12"/>
        <v>1943</v>
      </c>
      <c r="Q120" s="2">
        <f t="shared" si="13"/>
        <v>15787.354166666739</v>
      </c>
    </row>
    <row r="121" spans="1:17" x14ac:dyDescent="0.3">
      <c r="A121">
        <v>40</v>
      </c>
      <c r="B121">
        <v>3</v>
      </c>
      <c r="C121">
        <v>119641033.2475</v>
      </c>
      <c r="D121">
        <v>450870.55040000001</v>
      </c>
      <c r="E121">
        <v>15435409.071599999</v>
      </c>
      <c r="F121">
        <v>0</v>
      </c>
      <c r="G121">
        <v>5365649.7461999999</v>
      </c>
      <c r="H121">
        <v>38019905.6778</v>
      </c>
      <c r="I121">
        <v>2198882.9837000002</v>
      </c>
      <c r="J121">
        <v>4724079.3891000003</v>
      </c>
      <c r="K121">
        <v>13217876.6894</v>
      </c>
      <c r="L121">
        <v>73507784.083199993</v>
      </c>
      <c r="M121">
        <v>0</v>
      </c>
      <c r="N121">
        <v>85505631.2667</v>
      </c>
      <c r="O121">
        <v>10.145833333333334</v>
      </c>
      <c r="P121">
        <f t="shared" si="12"/>
        <v>1943</v>
      </c>
      <c r="Q121" s="2">
        <f t="shared" si="13"/>
        <v>15797.500000000073</v>
      </c>
    </row>
    <row r="122" spans="1:17" x14ac:dyDescent="0.3">
      <c r="A122">
        <v>41</v>
      </c>
      <c r="B122">
        <v>1</v>
      </c>
      <c r="C122">
        <v>142747951.19049999</v>
      </c>
      <c r="D122">
        <v>460658.54979999998</v>
      </c>
      <c r="E122">
        <v>15435409.071599999</v>
      </c>
      <c r="F122">
        <v>0</v>
      </c>
      <c r="G122">
        <v>15219952.971899999</v>
      </c>
      <c r="H122">
        <v>50443347.645300001</v>
      </c>
      <c r="I122">
        <v>4031730.3895999999</v>
      </c>
      <c r="J122">
        <v>4656618.3081999999</v>
      </c>
      <c r="K122">
        <v>13217876.6894</v>
      </c>
      <c r="L122">
        <v>121512487.80679999</v>
      </c>
      <c r="M122">
        <v>0</v>
      </c>
      <c r="N122">
        <v>81913583.916700006</v>
      </c>
      <c r="O122">
        <v>10.145833333333334</v>
      </c>
      <c r="P122">
        <f t="shared" si="12"/>
        <v>1943</v>
      </c>
      <c r="Q122" s="2">
        <f t="shared" si="13"/>
        <v>15807.645833333407</v>
      </c>
    </row>
    <row r="123" spans="1:17" x14ac:dyDescent="0.3">
      <c r="A123">
        <v>41</v>
      </c>
      <c r="B123">
        <v>2</v>
      </c>
      <c r="C123">
        <v>134600565.10339999</v>
      </c>
      <c r="D123">
        <v>469046.60070000001</v>
      </c>
      <c r="E123">
        <v>15435409.071599999</v>
      </c>
      <c r="F123">
        <v>0</v>
      </c>
      <c r="G123">
        <v>15219952.971899999</v>
      </c>
      <c r="H123">
        <v>52420277.357500002</v>
      </c>
      <c r="I123">
        <v>3353462.7914999998</v>
      </c>
      <c r="J123">
        <v>4598248.6113</v>
      </c>
      <c r="K123">
        <v>13217876.6894</v>
      </c>
      <c r="L123">
        <v>119028301.551</v>
      </c>
      <c r="M123">
        <v>0</v>
      </c>
      <c r="N123">
        <v>78750977.000799999</v>
      </c>
      <c r="O123">
        <v>10.145833333333334</v>
      </c>
      <c r="P123">
        <f t="shared" si="12"/>
        <v>1943</v>
      </c>
      <c r="Q123" s="2">
        <f t="shared" si="13"/>
        <v>15817.791666666741</v>
      </c>
    </row>
    <row r="124" spans="1:17" x14ac:dyDescent="0.3">
      <c r="A124">
        <v>41</v>
      </c>
      <c r="B124">
        <v>3</v>
      </c>
      <c r="C124">
        <v>129107536.0122</v>
      </c>
      <c r="D124">
        <v>476908.32939999999</v>
      </c>
      <c r="E124">
        <v>15435409.071599999</v>
      </c>
      <c r="F124">
        <v>0</v>
      </c>
      <c r="G124">
        <v>15219952.971899999</v>
      </c>
      <c r="H124">
        <v>53674994.761200003</v>
      </c>
      <c r="I124">
        <v>2941660.9338000002</v>
      </c>
      <c r="J124">
        <v>4547218.8382999999</v>
      </c>
      <c r="K124">
        <v>13217876.6894</v>
      </c>
      <c r="L124">
        <v>116852645.8712</v>
      </c>
      <c r="M124">
        <v>0</v>
      </c>
      <c r="N124">
        <v>76806656.643399999</v>
      </c>
      <c r="O124">
        <v>10.145833333333334</v>
      </c>
      <c r="P124">
        <f t="shared" si="12"/>
        <v>1943</v>
      </c>
      <c r="Q124" s="2">
        <f t="shared" si="13"/>
        <v>15827.937500000075</v>
      </c>
    </row>
    <row r="125" spans="1:17" x14ac:dyDescent="0.3">
      <c r="A125">
        <v>42</v>
      </c>
      <c r="B125">
        <v>1</v>
      </c>
      <c r="C125">
        <v>82855075.117200002</v>
      </c>
      <c r="D125">
        <v>472265.0404</v>
      </c>
      <c r="E125">
        <v>15435409.071599999</v>
      </c>
      <c r="F125">
        <v>0</v>
      </c>
      <c r="G125">
        <v>50061451.428400002</v>
      </c>
      <c r="H125">
        <v>65193546.092</v>
      </c>
      <c r="I125">
        <v>21031991.536600001</v>
      </c>
      <c r="J125">
        <v>4570543.9966000002</v>
      </c>
      <c r="K125">
        <v>13217876.6894</v>
      </c>
      <c r="L125">
        <v>97322666.274700001</v>
      </c>
      <c r="M125">
        <v>0</v>
      </c>
      <c r="N125">
        <v>77673670.885100007</v>
      </c>
      <c r="O125">
        <v>10.145833333333334</v>
      </c>
      <c r="P125">
        <f t="shared" si="12"/>
        <v>1943</v>
      </c>
      <c r="Q125" s="2">
        <f t="shared" si="13"/>
        <v>15838.083333333409</v>
      </c>
    </row>
    <row r="126" spans="1:17" x14ac:dyDescent="0.3">
      <c r="A126">
        <v>42</v>
      </c>
      <c r="B126">
        <v>2</v>
      </c>
      <c r="C126">
        <v>78247087.770199999</v>
      </c>
      <c r="D126">
        <v>468173.37770000001</v>
      </c>
      <c r="E126">
        <v>15435409.071599999</v>
      </c>
      <c r="F126">
        <v>0</v>
      </c>
      <c r="G126">
        <v>50061451.428400002</v>
      </c>
      <c r="H126">
        <v>65325193.470899999</v>
      </c>
      <c r="I126">
        <v>17541960.0876</v>
      </c>
      <c r="J126">
        <v>4587928.6087999996</v>
      </c>
      <c r="K126">
        <v>13217876.6894</v>
      </c>
      <c r="L126">
        <v>96487091.648000002</v>
      </c>
      <c r="M126">
        <v>0</v>
      </c>
      <c r="N126">
        <v>77408104.526600003</v>
      </c>
      <c r="O126">
        <v>10.145833333333334</v>
      </c>
      <c r="P126">
        <f t="shared" si="12"/>
        <v>1943</v>
      </c>
      <c r="Q126" s="2">
        <f t="shared" si="13"/>
        <v>15848.229166666742</v>
      </c>
    </row>
    <row r="127" spans="1:17" x14ac:dyDescent="0.3">
      <c r="A127">
        <v>42</v>
      </c>
      <c r="B127">
        <v>3</v>
      </c>
      <c r="C127">
        <v>75068185.737000003</v>
      </c>
      <c r="D127">
        <v>464535.9486</v>
      </c>
      <c r="E127">
        <v>15435409.071599999</v>
      </c>
      <c r="F127">
        <v>0</v>
      </c>
      <c r="G127">
        <v>50061451.428400002</v>
      </c>
      <c r="H127">
        <v>65505467.295699999</v>
      </c>
      <c r="I127">
        <v>15708348.201099999</v>
      </c>
      <c r="J127">
        <v>4601559.3108999999</v>
      </c>
      <c r="K127">
        <v>13217876.6894</v>
      </c>
      <c r="L127">
        <v>95746305.035600007</v>
      </c>
      <c r="M127">
        <v>0</v>
      </c>
      <c r="N127">
        <v>77166599.242200002</v>
      </c>
      <c r="O127">
        <v>10.145833333333334</v>
      </c>
      <c r="P127">
        <f t="shared" si="12"/>
        <v>1943</v>
      </c>
      <c r="Q127" s="2">
        <f t="shared" si="13"/>
        <v>15858.375000000076</v>
      </c>
    </row>
    <row r="128" spans="1:17" x14ac:dyDescent="0.3">
      <c r="A128">
        <v>43</v>
      </c>
      <c r="B128">
        <v>1</v>
      </c>
      <c r="C128">
        <v>111578467.4691</v>
      </c>
      <c r="D128">
        <v>470962.7169</v>
      </c>
      <c r="E128">
        <v>15435409.071599999</v>
      </c>
      <c r="F128">
        <v>0</v>
      </c>
      <c r="G128">
        <v>44572356.019599997</v>
      </c>
      <c r="H128">
        <v>72257900.4516</v>
      </c>
      <c r="I128">
        <v>10024807.489600001</v>
      </c>
      <c r="J128">
        <v>4550153.3554999996</v>
      </c>
      <c r="K128">
        <v>13217876.6894</v>
      </c>
      <c r="L128">
        <v>144299861.42739999</v>
      </c>
      <c r="M128">
        <v>0</v>
      </c>
      <c r="N128">
        <v>72435749.296800002</v>
      </c>
      <c r="O128">
        <v>10.145833333333334</v>
      </c>
      <c r="P128">
        <f t="shared" si="12"/>
        <v>1943</v>
      </c>
      <c r="Q128" s="2">
        <f t="shared" si="13"/>
        <v>15868.52083333341</v>
      </c>
    </row>
    <row r="129" spans="1:17" x14ac:dyDescent="0.3">
      <c r="A129">
        <v>43</v>
      </c>
      <c r="B129">
        <v>2</v>
      </c>
      <c r="C129">
        <v>103561553.6894</v>
      </c>
      <c r="D129">
        <v>476566.83649999998</v>
      </c>
      <c r="E129">
        <v>15435409.071599999</v>
      </c>
      <c r="F129">
        <v>0</v>
      </c>
      <c r="G129">
        <v>44572356.019599997</v>
      </c>
      <c r="H129">
        <v>74298783.541899994</v>
      </c>
      <c r="I129">
        <v>8665968.5248000007</v>
      </c>
      <c r="J129">
        <v>4506930.9003999997</v>
      </c>
      <c r="K129">
        <v>13217876.6894</v>
      </c>
      <c r="L129">
        <v>141865525.84999999</v>
      </c>
      <c r="M129">
        <v>0</v>
      </c>
      <c r="N129">
        <v>70193472.981700003</v>
      </c>
      <c r="O129">
        <v>10.145833333333334</v>
      </c>
      <c r="P129">
        <f t="shared" si="12"/>
        <v>1943</v>
      </c>
      <c r="Q129" s="2">
        <f t="shared" si="13"/>
        <v>15878.666666666744</v>
      </c>
    </row>
    <row r="130" spans="1:17" x14ac:dyDescent="0.3">
      <c r="A130">
        <v>43</v>
      </c>
      <c r="B130">
        <v>3</v>
      </c>
      <c r="C130">
        <v>98138192.183899999</v>
      </c>
      <c r="D130">
        <v>481500.48590000003</v>
      </c>
      <c r="E130">
        <v>15435409.071599999</v>
      </c>
      <c r="F130">
        <v>0</v>
      </c>
      <c r="G130">
        <v>44572356.019599997</v>
      </c>
      <c r="H130">
        <v>75461892.998099998</v>
      </c>
      <c r="I130">
        <v>7846426.1748000002</v>
      </c>
      <c r="J130">
        <v>4469406.1150000002</v>
      </c>
      <c r="K130">
        <v>13217876.6894</v>
      </c>
      <c r="L130">
        <v>139809982.15380001</v>
      </c>
      <c r="M130">
        <v>0</v>
      </c>
      <c r="N130">
        <v>68804489.481299996</v>
      </c>
      <c r="O130">
        <v>10.145833333333334</v>
      </c>
      <c r="P130">
        <f t="shared" si="12"/>
        <v>1943</v>
      </c>
      <c r="Q130" s="2">
        <f t="shared" si="13"/>
        <v>15888.812500000078</v>
      </c>
    </row>
    <row r="131" spans="1:17" x14ac:dyDescent="0.3">
      <c r="A131">
        <v>44</v>
      </c>
      <c r="B131">
        <v>1</v>
      </c>
      <c r="C131">
        <v>92712833.439300001</v>
      </c>
      <c r="D131">
        <v>484607.47960000002</v>
      </c>
      <c r="E131">
        <v>15435409.071599999</v>
      </c>
      <c r="F131">
        <v>0</v>
      </c>
      <c r="G131">
        <v>64441702.905000001</v>
      </c>
      <c r="H131">
        <v>71346138.0352</v>
      </c>
      <c r="I131">
        <v>17038769.477000002</v>
      </c>
      <c r="J131">
        <v>4442436.3399</v>
      </c>
      <c r="K131">
        <v>13217876.6894</v>
      </c>
      <c r="L131">
        <v>143906080.12200001</v>
      </c>
      <c r="M131">
        <v>0</v>
      </c>
      <c r="N131">
        <v>67250433.567499995</v>
      </c>
      <c r="O131">
        <v>10.145833333333334</v>
      </c>
      <c r="P131">
        <f t="shared" ref="P131:P194" si="15">YEAR(Q131)</f>
        <v>1943</v>
      </c>
      <c r="Q131" s="2">
        <f t="shared" ref="Q131:Q194" si="16">Q130+(O131)</f>
        <v>15898.958333333412</v>
      </c>
    </row>
    <row r="132" spans="1:17" x14ac:dyDescent="0.3">
      <c r="A132">
        <v>44</v>
      </c>
      <c r="B132">
        <v>2</v>
      </c>
      <c r="C132">
        <v>88404181.178100005</v>
      </c>
      <c r="D132">
        <v>487458.90259999997</v>
      </c>
      <c r="E132">
        <v>15435409.071599999</v>
      </c>
      <c r="F132">
        <v>0</v>
      </c>
      <c r="G132">
        <v>64441702.905000001</v>
      </c>
      <c r="H132">
        <v>70480549.580899999</v>
      </c>
      <c r="I132">
        <v>15254356.396</v>
      </c>
      <c r="J132">
        <v>4417863.6446000002</v>
      </c>
      <c r="K132">
        <v>13217876.6894</v>
      </c>
      <c r="L132">
        <v>142111782.00760001</v>
      </c>
      <c r="M132">
        <v>0</v>
      </c>
      <c r="N132">
        <v>65792665.478299998</v>
      </c>
      <c r="O132">
        <v>10.145833333333334</v>
      </c>
      <c r="P132">
        <f t="shared" si="15"/>
        <v>1943</v>
      </c>
      <c r="Q132" s="2">
        <f t="shared" si="16"/>
        <v>15909.104166666746</v>
      </c>
    </row>
    <row r="133" spans="1:17" x14ac:dyDescent="0.3">
      <c r="A133">
        <v>44</v>
      </c>
      <c r="B133">
        <v>3</v>
      </c>
      <c r="C133">
        <v>86114246.893000007</v>
      </c>
      <c r="D133">
        <v>490095.5073</v>
      </c>
      <c r="E133">
        <v>15435409.071599999</v>
      </c>
      <c r="F133">
        <v>0</v>
      </c>
      <c r="G133">
        <v>64441702.905000001</v>
      </c>
      <c r="H133">
        <v>70056249.657399997</v>
      </c>
      <c r="I133">
        <v>14149568.2236</v>
      </c>
      <c r="J133">
        <v>4395410.6709000003</v>
      </c>
      <c r="K133">
        <v>13217876.6894</v>
      </c>
      <c r="L133">
        <v>140461135.7017</v>
      </c>
      <c r="M133">
        <v>0</v>
      </c>
      <c r="N133">
        <v>64856739.591200002</v>
      </c>
      <c r="O133">
        <v>10.145833333333334</v>
      </c>
      <c r="P133">
        <f t="shared" si="15"/>
        <v>1943</v>
      </c>
      <c r="Q133" s="2">
        <f t="shared" si="16"/>
        <v>15919.25000000008</v>
      </c>
    </row>
    <row r="134" spans="1:17" x14ac:dyDescent="0.3">
      <c r="A134">
        <v>45</v>
      </c>
      <c r="B134">
        <v>1</v>
      </c>
      <c r="C134">
        <v>107038545.0029</v>
      </c>
      <c r="D134">
        <v>498680.25219999999</v>
      </c>
      <c r="E134">
        <v>15435409.071599999</v>
      </c>
      <c r="F134">
        <v>0</v>
      </c>
      <c r="G134">
        <v>44738228.224799998</v>
      </c>
      <c r="H134">
        <v>78178451.368200004</v>
      </c>
      <c r="I134">
        <v>23406690.496199999</v>
      </c>
      <c r="J134">
        <v>4343342.7165999999</v>
      </c>
      <c r="K134">
        <v>13217876.6894</v>
      </c>
      <c r="L134">
        <v>139693325.87709999</v>
      </c>
      <c r="M134">
        <v>0</v>
      </c>
      <c r="N134">
        <v>63756929.744800001</v>
      </c>
      <c r="O134">
        <v>10.145833333333334</v>
      </c>
      <c r="P134">
        <f t="shared" si="15"/>
        <v>1943</v>
      </c>
      <c r="Q134" s="2">
        <f t="shared" si="16"/>
        <v>15929.395833333414</v>
      </c>
    </row>
    <row r="135" spans="1:17" x14ac:dyDescent="0.3">
      <c r="A135">
        <v>45</v>
      </c>
      <c r="B135">
        <v>2</v>
      </c>
      <c r="C135">
        <v>102074868.1442</v>
      </c>
      <c r="D135">
        <v>506705.17910000001</v>
      </c>
      <c r="E135">
        <v>15435409.071599999</v>
      </c>
      <c r="F135">
        <v>0</v>
      </c>
      <c r="G135">
        <v>44738228.224799998</v>
      </c>
      <c r="H135">
        <v>79007657.138899997</v>
      </c>
      <c r="I135">
        <v>21277769.527600002</v>
      </c>
      <c r="J135">
        <v>4298663.5143999998</v>
      </c>
      <c r="K135">
        <v>13217876.6894</v>
      </c>
      <c r="L135">
        <v>138194069.41620001</v>
      </c>
      <c r="M135">
        <v>0</v>
      </c>
      <c r="N135">
        <v>63718686.244099997</v>
      </c>
      <c r="O135">
        <v>10.145833333333334</v>
      </c>
      <c r="P135">
        <f t="shared" si="15"/>
        <v>1943</v>
      </c>
      <c r="Q135" s="2">
        <f t="shared" si="16"/>
        <v>15939.541666666748</v>
      </c>
    </row>
    <row r="136" spans="1:17" x14ac:dyDescent="0.3">
      <c r="A136">
        <v>45</v>
      </c>
      <c r="B136">
        <v>3</v>
      </c>
      <c r="C136">
        <v>98338526.983199999</v>
      </c>
      <c r="D136">
        <v>514701.54129999998</v>
      </c>
      <c r="E136">
        <v>15435409.071599999</v>
      </c>
      <c r="F136">
        <v>0</v>
      </c>
      <c r="G136">
        <v>44738228.224799998</v>
      </c>
      <c r="H136">
        <v>79600953.924600005</v>
      </c>
      <c r="I136">
        <v>19306241.176199999</v>
      </c>
      <c r="J136">
        <v>4260023.9029999999</v>
      </c>
      <c r="K136">
        <v>13217876.6894</v>
      </c>
      <c r="L136">
        <v>136802765.2236</v>
      </c>
      <c r="M136">
        <v>0</v>
      </c>
      <c r="N136">
        <v>63577153.057800002</v>
      </c>
      <c r="O136">
        <v>10.145833333333334</v>
      </c>
      <c r="P136">
        <f t="shared" si="15"/>
        <v>1943</v>
      </c>
      <c r="Q136" s="2">
        <f t="shared" si="16"/>
        <v>15949.687500000082</v>
      </c>
    </row>
    <row r="137" spans="1:17" x14ac:dyDescent="0.3">
      <c r="A137">
        <v>46</v>
      </c>
      <c r="B137">
        <v>1</v>
      </c>
      <c r="C137">
        <v>87712281.481199995</v>
      </c>
      <c r="D137">
        <v>511383.40759999998</v>
      </c>
      <c r="E137">
        <v>15435409.071599999</v>
      </c>
      <c r="F137">
        <v>0</v>
      </c>
      <c r="G137">
        <v>29011612.979200002</v>
      </c>
      <c r="H137">
        <v>68276091.2465</v>
      </c>
      <c r="I137">
        <v>22414689.536600001</v>
      </c>
      <c r="J137">
        <v>4279287.4735000003</v>
      </c>
      <c r="K137">
        <v>13217876.6894</v>
      </c>
      <c r="L137">
        <v>92657732.862900004</v>
      </c>
      <c r="M137">
        <v>0</v>
      </c>
      <c r="N137">
        <v>67916114.612000003</v>
      </c>
      <c r="O137">
        <v>10.145833333333334</v>
      </c>
      <c r="P137">
        <f t="shared" si="15"/>
        <v>1943</v>
      </c>
      <c r="Q137" s="2">
        <f t="shared" si="16"/>
        <v>15959.833333333416</v>
      </c>
    </row>
    <row r="138" spans="1:17" x14ac:dyDescent="0.3">
      <c r="A138">
        <v>46</v>
      </c>
      <c r="B138">
        <v>2</v>
      </c>
      <c r="C138">
        <v>84645301.931799993</v>
      </c>
      <c r="D138">
        <v>509113.67070000002</v>
      </c>
      <c r="E138">
        <v>15435409.071599999</v>
      </c>
      <c r="F138">
        <v>0</v>
      </c>
      <c r="G138">
        <v>29011612.979200002</v>
      </c>
      <c r="H138">
        <v>66727992.6633</v>
      </c>
      <c r="I138">
        <v>16818785.656800002</v>
      </c>
      <c r="J138">
        <v>4293982.2444000002</v>
      </c>
      <c r="K138">
        <v>13217876.6894</v>
      </c>
      <c r="L138">
        <v>92588320.259900004</v>
      </c>
      <c r="M138">
        <v>0</v>
      </c>
      <c r="N138">
        <v>69095833.009000003</v>
      </c>
      <c r="O138">
        <v>10.145833333333334</v>
      </c>
      <c r="P138">
        <f t="shared" si="15"/>
        <v>1943</v>
      </c>
      <c r="Q138" s="2">
        <f t="shared" si="16"/>
        <v>15969.97916666675</v>
      </c>
    </row>
    <row r="139" spans="1:17" x14ac:dyDescent="0.3">
      <c r="A139">
        <v>46</v>
      </c>
      <c r="B139">
        <v>3</v>
      </c>
      <c r="C139">
        <v>82666679.985599995</v>
      </c>
      <c r="D139">
        <v>507233.799</v>
      </c>
      <c r="E139">
        <v>15435409.071599999</v>
      </c>
      <c r="F139">
        <v>0</v>
      </c>
      <c r="G139">
        <v>29011612.979200002</v>
      </c>
      <c r="H139">
        <v>65614529.9199</v>
      </c>
      <c r="I139">
        <v>13210834.3051</v>
      </c>
      <c r="J139">
        <v>4305415.4216999998</v>
      </c>
      <c r="K139">
        <v>13217876.6894</v>
      </c>
      <c r="L139">
        <v>92412180.505899996</v>
      </c>
      <c r="M139">
        <v>0</v>
      </c>
      <c r="N139">
        <v>69656202.957800001</v>
      </c>
      <c r="O139">
        <v>10.145833333333334</v>
      </c>
      <c r="P139">
        <f t="shared" si="15"/>
        <v>1943</v>
      </c>
      <c r="Q139" s="2">
        <f t="shared" si="16"/>
        <v>15980.125000000084</v>
      </c>
    </row>
    <row r="140" spans="1:17" x14ac:dyDescent="0.3">
      <c r="A140">
        <v>47</v>
      </c>
      <c r="B140">
        <v>1</v>
      </c>
      <c r="C140">
        <v>73063095.183300003</v>
      </c>
      <c r="D140">
        <v>497840.31910000002</v>
      </c>
      <c r="E140">
        <v>15435409.071599999</v>
      </c>
      <c r="F140">
        <v>0</v>
      </c>
      <c r="G140">
        <v>23860147.740200002</v>
      </c>
      <c r="H140">
        <v>63733307.728799999</v>
      </c>
      <c r="I140">
        <v>47497089.073200002</v>
      </c>
      <c r="J140">
        <v>4353788.6272</v>
      </c>
      <c r="K140">
        <v>13217876.6894</v>
      </c>
      <c r="L140">
        <v>37081662.262599997</v>
      </c>
      <c r="M140">
        <v>0</v>
      </c>
      <c r="N140">
        <v>73882283.315300003</v>
      </c>
      <c r="O140">
        <v>10.145833333333334</v>
      </c>
      <c r="P140">
        <f t="shared" si="15"/>
        <v>1943</v>
      </c>
      <c r="Q140" s="2">
        <f t="shared" si="16"/>
        <v>15990.270833333418</v>
      </c>
    </row>
    <row r="141" spans="1:17" x14ac:dyDescent="0.3">
      <c r="A141">
        <v>47</v>
      </c>
      <c r="B141">
        <v>2</v>
      </c>
      <c r="C141">
        <v>70266076.387099996</v>
      </c>
      <c r="D141">
        <v>490450.53610000003</v>
      </c>
      <c r="E141">
        <v>15435409.071599999</v>
      </c>
      <c r="F141">
        <v>0</v>
      </c>
      <c r="G141">
        <v>23860147.740200002</v>
      </c>
      <c r="H141">
        <v>60589329.792999998</v>
      </c>
      <c r="I141">
        <v>38076772.491300002</v>
      </c>
      <c r="J141">
        <v>4394619.2814999996</v>
      </c>
      <c r="K141">
        <v>13217876.6894</v>
      </c>
      <c r="L141">
        <v>37621427.387800001</v>
      </c>
      <c r="M141">
        <v>0</v>
      </c>
      <c r="N141">
        <v>76795373.657800004</v>
      </c>
      <c r="O141">
        <v>10.145833333333334</v>
      </c>
      <c r="P141">
        <f t="shared" si="15"/>
        <v>1943</v>
      </c>
      <c r="Q141" s="2">
        <f t="shared" si="16"/>
        <v>16000.416666666752</v>
      </c>
    </row>
    <row r="142" spans="1:17" x14ac:dyDescent="0.3">
      <c r="A142">
        <v>47</v>
      </c>
      <c r="B142">
        <v>3</v>
      </c>
      <c r="C142">
        <v>68304992.064600006</v>
      </c>
      <c r="D142">
        <v>484608.75880000001</v>
      </c>
      <c r="E142">
        <v>15435409.071599999</v>
      </c>
      <c r="F142">
        <v>0</v>
      </c>
      <c r="G142">
        <v>23860147.740200002</v>
      </c>
      <c r="H142">
        <v>58939994.480599999</v>
      </c>
      <c r="I142">
        <v>31766685.917199999</v>
      </c>
      <c r="J142">
        <v>4430081.4919999996</v>
      </c>
      <c r="K142">
        <v>13217876.6894</v>
      </c>
      <c r="L142">
        <v>38025450.938500002</v>
      </c>
      <c r="M142">
        <v>0</v>
      </c>
      <c r="N142">
        <v>78555484.798899993</v>
      </c>
      <c r="O142">
        <v>10.145833333333334</v>
      </c>
      <c r="P142">
        <f t="shared" si="15"/>
        <v>1943</v>
      </c>
      <c r="Q142" s="2">
        <f t="shared" si="16"/>
        <v>16010.562500000085</v>
      </c>
    </row>
    <row r="143" spans="1:17" x14ac:dyDescent="0.3">
      <c r="A143">
        <v>48</v>
      </c>
      <c r="B143">
        <v>1</v>
      </c>
      <c r="C143">
        <v>102834204.2701</v>
      </c>
      <c r="D143">
        <v>487313.21159999998</v>
      </c>
      <c r="E143">
        <v>15435409.071599999</v>
      </c>
      <c r="F143">
        <v>0</v>
      </c>
      <c r="G143">
        <v>3556416.2982999999</v>
      </c>
      <c r="H143">
        <v>41128921.030900002</v>
      </c>
      <c r="I143">
        <v>14693879.813300001</v>
      </c>
      <c r="J143">
        <v>4417010.3820000002</v>
      </c>
      <c r="K143">
        <v>13217876.6894</v>
      </c>
      <c r="L143">
        <v>50708545.397399999</v>
      </c>
      <c r="M143">
        <v>0</v>
      </c>
      <c r="N143">
        <v>80460977.570999995</v>
      </c>
      <c r="O143">
        <v>10.145833333333334</v>
      </c>
      <c r="P143">
        <f t="shared" si="15"/>
        <v>1943</v>
      </c>
      <c r="Q143" s="2">
        <f t="shared" si="16"/>
        <v>16020.708333333419</v>
      </c>
    </row>
    <row r="144" spans="1:17" x14ac:dyDescent="0.3">
      <c r="A144">
        <v>48</v>
      </c>
      <c r="B144">
        <v>2</v>
      </c>
      <c r="C144">
        <v>100133201.2096</v>
      </c>
      <c r="D144">
        <v>489972.44189999998</v>
      </c>
      <c r="E144">
        <v>15435409.071599999</v>
      </c>
      <c r="F144">
        <v>0</v>
      </c>
      <c r="G144">
        <v>3556416.2982999999</v>
      </c>
      <c r="H144">
        <v>40150347.390299998</v>
      </c>
      <c r="I144">
        <v>11571998.554500001</v>
      </c>
      <c r="J144">
        <v>4406013.358</v>
      </c>
      <c r="K144">
        <v>13217876.6894</v>
      </c>
      <c r="L144">
        <v>50775613.663699999</v>
      </c>
      <c r="M144">
        <v>0</v>
      </c>
      <c r="N144">
        <v>79774984.223700002</v>
      </c>
      <c r="O144">
        <v>10.145833333333334</v>
      </c>
      <c r="P144">
        <f t="shared" si="15"/>
        <v>1943</v>
      </c>
      <c r="Q144" s="2">
        <f t="shared" si="16"/>
        <v>16030.854166666753</v>
      </c>
    </row>
    <row r="145" spans="1:17" x14ac:dyDescent="0.3">
      <c r="A145">
        <v>48</v>
      </c>
      <c r="B145">
        <v>3</v>
      </c>
      <c r="C145">
        <v>98499215.450100005</v>
      </c>
      <c r="D145">
        <v>492584.06540000002</v>
      </c>
      <c r="E145">
        <v>15435409.071599999</v>
      </c>
      <c r="F145">
        <v>0</v>
      </c>
      <c r="G145">
        <v>3556416.2982999999</v>
      </c>
      <c r="H145">
        <v>39583386.662600003</v>
      </c>
      <c r="I145">
        <v>9767777.5107000005</v>
      </c>
      <c r="J145">
        <v>4396177.4314000001</v>
      </c>
      <c r="K145">
        <v>13217876.6894</v>
      </c>
      <c r="L145">
        <v>50819139.035499997</v>
      </c>
      <c r="M145">
        <v>0</v>
      </c>
      <c r="N145">
        <v>79437588.068599999</v>
      </c>
      <c r="O145">
        <v>10.145833333333334</v>
      </c>
      <c r="P145">
        <f t="shared" si="15"/>
        <v>1943</v>
      </c>
      <c r="Q145" s="2">
        <f t="shared" si="16"/>
        <v>16041.000000000087</v>
      </c>
    </row>
    <row r="146" spans="1:17" x14ac:dyDescent="0.3">
      <c r="A146">
        <v>49</v>
      </c>
      <c r="B146">
        <v>1</v>
      </c>
      <c r="C146">
        <v>71635939.518800005</v>
      </c>
      <c r="D146">
        <v>487141.53110000002</v>
      </c>
      <c r="E146">
        <v>15435409.071599999</v>
      </c>
      <c r="F146">
        <v>0</v>
      </c>
      <c r="G146">
        <v>20150432.348099999</v>
      </c>
      <c r="H146">
        <v>51911299.437200002</v>
      </c>
      <c r="I146">
        <v>52583099.8763</v>
      </c>
      <c r="J146">
        <v>4438573.8048</v>
      </c>
      <c r="K146">
        <v>13217876.6894</v>
      </c>
      <c r="L146">
        <v>1558540.5884</v>
      </c>
      <c r="M146">
        <v>0</v>
      </c>
      <c r="N146">
        <v>87143876.430000007</v>
      </c>
      <c r="O146">
        <v>10.145833333333334</v>
      </c>
      <c r="P146">
        <f t="shared" si="15"/>
        <v>1943</v>
      </c>
      <c r="Q146" s="2">
        <f t="shared" si="16"/>
        <v>16051.145833333421</v>
      </c>
    </row>
    <row r="147" spans="1:17" x14ac:dyDescent="0.3">
      <c r="A147">
        <v>49</v>
      </c>
      <c r="B147">
        <v>2</v>
      </c>
      <c r="C147">
        <v>68261259.755999997</v>
      </c>
      <c r="D147">
        <v>482403.8138</v>
      </c>
      <c r="E147">
        <v>15435409.071599999</v>
      </c>
      <c r="F147">
        <v>0</v>
      </c>
      <c r="G147">
        <v>20150432.348099999</v>
      </c>
      <c r="H147">
        <v>49567878.652900003</v>
      </c>
      <c r="I147">
        <v>44533280.4604</v>
      </c>
      <c r="J147">
        <v>4474594.0724999998</v>
      </c>
      <c r="K147">
        <v>13217876.6894</v>
      </c>
      <c r="L147">
        <v>1585650.1470999999</v>
      </c>
      <c r="M147">
        <v>0</v>
      </c>
      <c r="N147">
        <v>89776969.716900006</v>
      </c>
      <c r="O147">
        <v>10.145833333333334</v>
      </c>
      <c r="P147">
        <f t="shared" si="15"/>
        <v>1943</v>
      </c>
      <c r="Q147" s="2">
        <f t="shared" si="16"/>
        <v>16061.291666666755</v>
      </c>
    </row>
    <row r="148" spans="1:17" x14ac:dyDescent="0.3">
      <c r="A148">
        <v>49</v>
      </c>
      <c r="B148">
        <v>3</v>
      </c>
      <c r="C148">
        <v>66033361.3235</v>
      </c>
      <c r="D148">
        <v>478261.01569999999</v>
      </c>
      <c r="E148">
        <v>15435409.071599999</v>
      </c>
      <c r="F148">
        <v>0</v>
      </c>
      <c r="G148">
        <v>20150432.348099999</v>
      </c>
      <c r="H148">
        <v>47977436.298799999</v>
      </c>
      <c r="I148">
        <v>38938462.097599998</v>
      </c>
      <c r="J148">
        <v>4506039.8173000002</v>
      </c>
      <c r="K148">
        <v>13217876.6894</v>
      </c>
      <c r="L148">
        <v>1607037.7023</v>
      </c>
      <c r="M148">
        <v>0</v>
      </c>
      <c r="N148">
        <v>91520263.977699995</v>
      </c>
      <c r="O148">
        <v>10.145833333333334</v>
      </c>
      <c r="P148">
        <f t="shared" si="15"/>
        <v>1943</v>
      </c>
      <c r="Q148" s="2">
        <f t="shared" si="16"/>
        <v>16071.437500000089</v>
      </c>
    </row>
    <row r="149" spans="1:17" x14ac:dyDescent="0.3">
      <c r="A149">
        <v>50</v>
      </c>
      <c r="B149">
        <v>1</v>
      </c>
      <c r="C149">
        <v>81568503.922399998</v>
      </c>
      <c r="D149">
        <v>478514.95819999999</v>
      </c>
      <c r="E149">
        <v>15435409.071599999</v>
      </c>
      <c r="F149">
        <v>0</v>
      </c>
      <c r="G149">
        <v>9514729.8253000006</v>
      </c>
      <c r="H149">
        <v>37773570.953599997</v>
      </c>
      <c r="I149">
        <v>22880322.856400002</v>
      </c>
      <c r="J149">
        <v>4509906.6524</v>
      </c>
      <c r="K149">
        <v>13217876.6894</v>
      </c>
      <c r="L149">
        <v>12462094.317500001</v>
      </c>
      <c r="M149">
        <v>0</v>
      </c>
      <c r="N149">
        <v>91483293.116300002</v>
      </c>
      <c r="O149">
        <v>10.145833333333334</v>
      </c>
      <c r="P149">
        <f t="shared" si="15"/>
        <v>1944</v>
      </c>
      <c r="Q149" s="2">
        <f t="shared" si="16"/>
        <v>16081.583333333423</v>
      </c>
    </row>
    <row r="150" spans="1:17" x14ac:dyDescent="0.3">
      <c r="A150">
        <v>50</v>
      </c>
      <c r="B150">
        <v>2</v>
      </c>
      <c r="C150">
        <v>80157572.085199997</v>
      </c>
      <c r="D150">
        <v>478944.96899999998</v>
      </c>
      <c r="E150">
        <v>15435409.071599999</v>
      </c>
      <c r="F150">
        <v>0</v>
      </c>
      <c r="G150">
        <v>9514729.8253000006</v>
      </c>
      <c r="H150">
        <v>37394474.620499998</v>
      </c>
      <c r="I150">
        <v>20917226.650800001</v>
      </c>
      <c r="J150">
        <v>4513762.1251999997</v>
      </c>
      <c r="K150">
        <v>13217876.6894</v>
      </c>
      <c r="L150">
        <v>12520493.2085</v>
      </c>
      <c r="M150">
        <v>0</v>
      </c>
      <c r="N150">
        <v>91681302.552200004</v>
      </c>
      <c r="O150">
        <v>10.145833333333334</v>
      </c>
      <c r="P150">
        <f t="shared" si="15"/>
        <v>1944</v>
      </c>
      <c r="Q150" s="2">
        <f t="shared" si="16"/>
        <v>16091.729166666757</v>
      </c>
    </row>
    <row r="151" spans="1:17" x14ac:dyDescent="0.3">
      <c r="A151">
        <v>50</v>
      </c>
      <c r="B151">
        <v>3</v>
      </c>
      <c r="C151">
        <v>79185035.507200003</v>
      </c>
      <c r="D151">
        <v>479522.03320000001</v>
      </c>
      <c r="E151">
        <v>15435409.071599999</v>
      </c>
      <c r="F151">
        <v>0</v>
      </c>
      <c r="G151">
        <v>9514729.8253000006</v>
      </c>
      <c r="H151">
        <v>37078264.497299999</v>
      </c>
      <c r="I151">
        <v>19377094.502500001</v>
      </c>
      <c r="J151">
        <v>4517326.9018000001</v>
      </c>
      <c r="K151">
        <v>13217876.6894</v>
      </c>
      <c r="L151">
        <v>12575067.971799999</v>
      </c>
      <c r="M151">
        <v>0</v>
      </c>
      <c r="N151">
        <v>91918670.067200005</v>
      </c>
      <c r="O151">
        <v>10.145833333333334</v>
      </c>
      <c r="P151">
        <f t="shared" si="15"/>
        <v>1944</v>
      </c>
      <c r="Q151" s="2">
        <f t="shared" si="16"/>
        <v>16101.875000000091</v>
      </c>
    </row>
    <row r="152" spans="1:17" x14ac:dyDescent="0.3">
      <c r="A152">
        <v>51</v>
      </c>
      <c r="B152">
        <v>1</v>
      </c>
      <c r="C152">
        <v>74900898.652400002</v>
      </c>
      <c r="D152">
        <v>479245.54509999999</v>
      </c>
      <c r="E152">
        <v>15435409.071599999</v>
      </c>
      <c r="F152">
        <v>0</v>
      </c>
      <c r="G152">
        <v>11505918.3453</v>
      </c>
      <c r="H152">
        <v>41282996.690800004</v>
      </c>
      <c r="I152">
        <v>16747863.248500001</v>
      </c>
      <c r="J152">
        <v>4526133.0091000004</v>
      </c>
      <c r="K152">
        <v>13217876.6894</v>
      </c>
      <c r="L152">
        <v>19122795.218800001</v>
      </c>
      <c r="M152">
        <v>0</v>
      </c>
      <c r="N152">
        <v>90012180.025900006</v>
      </c>
      <c r="O152">
        <v>10.145833333333334</v>
      </c>
      <c r="P152">
        <f t="shared" si="15"/>
        <v>1944</v>
      </c>
      <c r="Q152" s="2">
        <f t="shared" si="16"/>
        <v>16112.020833333425</v>
      </c>
    </row>
    <row r="153" spans="1:17" x14ac:dyDescent="0.3">
      <c r="A153">
        <v>51</v>
      </c>
      <c r="B153">
        <v>2</v>
      </c>
      <c r="C153">
        <v>73388845.639699996</v>
      </c>
      <c r="D153">
        <v>479127.83779999998</v>
      </c>
      <c r="E153">
        <v>15435409.071599999</v>
      </c>
      <c r="F153">
        <v>0</v>
      </c>
      <c r="G153">
        <v>11505918.3453</v>
      </c>
      <c r="H153">
        <v>41199276.597999997</v>
      </c>
      <c r="I153">
        <v>14986746.2729</v>
      </c>
      <c r="J153">
        <v>4533934.6396000003</v>
      </c>
      <c r="K153">
        <v>13217876.6894</v>
      </c>
      <c r="L153">
        <v>19183413.826499999</v>
      </c>
      <c r="M153">
        <v>0</v>
      </c>
      <c r="N153">
        <v>89920180.459900007</v>
      </c>
      <c r="O153">
        <v>10.145833333333334</v>
      </c>
      <c r="P153">
        <f t="shared" si="15"/>
        <v>1944</v>
      </c>
      <c r="Q153" s="2">
        <f t="shared" si="16"/>
        <v>16122.166666666759</v>
      </c>
    </row>
    <row r="154" spans="1:17" x14ac:dyDescent="0.3">
      <c r="A154">
        <v>51</v>
      </c>
      <c r="B154">
        <v>3</v>
      </c>
      <c r="C154">
        <v>72470085.502700001</v>
      </c>
      <c r="D154">
        <v>479145.5883</v>
      </c>
      <c r="E154">
        <v>15435409.071599999</v>
      </c>
      <c r="F154">
        <v>0</v>
      </c>
      <c r="G154">
        <v>11505918.3453</v>
      </c>
      <c r="H154">
        <v>41098037.570200004</v>
      </c>
      <c r="I154">
        <v>13921678.9574</v>
      </c>
      <c r="J154">
        <v>4540859.9978999998</v>
      </c>
      <c r="K154">
        <v>13217876.6894</v>
      </c>
      <c r="L154">
        <v>19243584.559300002</v>
      </c>
      <c r="M154">
        <v>0</v>
      </c>
      <c r="N154">
        <v>89947770.029300004</v>
      </c>
      <c r="O154">
        <v>10.145833333333334</v>
      </c>
      <c r="P154">
        <f t="shared" si="15"/>
        <v>1944</v>
      </c>
      <c r="Q154" s="2">
        <f t="shared" si="16"/>
        <v>16132.312500000093</v>
      </c>
    </row>
    <row r="155" spans="1:17" x14ac:dyDescent="0.3">
      <c r="A155">
        <v>52</v>
      </c>
      <c r="B155">
        <v>1</v>
      </c>
      <c r="C155">
        <v>65623976.432499997</v>
      </c>
      <c r="D155">
        <v>475774.09460000001</v>
      </c>
      <c r="E155">
        <v>15435409.071599999</v>
      </c>
      <c r="F155">
        <v>0</v>
      </c>
      <c r="G155">
        <v>19441960.774799999</v>
      </c>
      <c r="H155">
        <v>48205000.057800002</v>
      </c>
      <c r="I155">
        <v>20346059.864700001</v>
      </c>
      <c r="J155">
        <v>4565585.0011</v>
      </c>
      <c r="K155">
        <v>13217876.6894</v>
      </c>
      <c r="L155">
        <v>21924789.033199999</v>
      </c>
      <c r="M155">
        <v>0</v>
      </c>
      <c r="N155">
        <v>88919463.700100005</v>
      </c>
      <c r="O155">
        <v>10.145833333333334</v>
      </c>
      <c r="P155">
        <f t="shared" si="15"/>
        <v>1944</v>
      </c>
      <c r="Q155" s="2">
        <f t="shared" si="16"/>
        <v>16142.458333333427</v>
      </c>
    </row>
    <row r="156" spans="1:17" x14ac:dyDescent="0.3">
      <c r="A156">
        <v>52</v>
      </c>
      <c r="B156">
        <v>2</v>
      </c>
      <c r="C156">
        <v>64013341.229800001</v>
      </c>
      <c r="D156">
        <v>473590.85769999999</v>
      </c>
      <c r="E156">
        <v>15435409.071599999</v>
      </c>
      <c r="F156">
        <v>0</v>
      </c>
      <c r="G156">
        <v>19441960.774799999</v>
      </c>
      <c r="H156">
        <v>47829738.129600003</v>
      </c>
      <c r="I156">
        <v>18186800.738699999</v>
      </c>
      <c r="J156">
        <v>4588217.5595000004</v>
      </c>
      <c r="K156">
        <v>13217876.6894</v>
      </c>
      <c r="L156">
        <v>21947617.878899999</v>
      </c>
      <c r="M156">
        <v>0</v>
      </c>
      <c r="N156">
        <v>89065318.637199998</v>
      </c>
      <c r="O156">
        <v>10.145833333333334</v>
      </c>
      <c r="P156">
        <f t="shared" si="15"/>
        <v>1944</v>
      </c>
      <c r="Q156" s="2">
        <f t="shared" si="16"/>
        <v>16152.604166666761</v>
      </c>
    </row>
    <row r="157" spans="1:17" x14ac:dyDescent="0.3">
      <c r="A157">
        <v>52</v>
      </c>
      <c r="B157">
        <v>3</v>
      </c>
      <c r="C157">
        <v>63009137.814199999</v>
      </c>
      <c r="D157">
        <v>471751.70120000001</v>
      </c>
      <c r="E157">
        <v>15435409.071599999</v>
      </c>
      <c r="F157">
        <v>0</v>
      </c>
      <c r="G157">
        <v>19441960.774799999</v>
      </c>
      <c r="H157">
        <v>47518197.961000003</v>
      </c>
      <c r="I157">
        <v>16798849.822999999</v>
      </c>
      <c r="J157">
        <v>4608637.0347999996</v>
      </c>
      <c r="K157">
        <v>13217876.6894</v>
      </c>
      <c r="L157">
        <v>21975501.952100001</v>
      </c>
      <c r="M157">
        <v>0</v>
      </c>
      <c r="N157">
        <v>89079088.501300007</v>
      </c>
      <c r="O157">
        <v>10.145833333333334</v>
      </c>
      <c r="P157">
        <f t="shared" si="15"/>
        <v>1944</v>
      </c>
      <c r="Q157" s="2">
        <f t="shared" si="16"/>
        <v>16162.750000000095</v>
      </c>
    </row>
    <row r="158" spans="1:17" x14ac:dyDescent="0.3">
      <c r="A158">
        <v>53</v>
      </c>
      <c r="B158">
        <v>1</v>
      </c>
      <c r="C158">
        <v>3451033.8347999998</v>
      </c>
      <c r="D158">
        <v>424517.02370000002</v>
      </c>
      <c r="E158">
        <v>15435409.071599999</v>
      </c>
      <c r="F158">
        <v>0</v>
      </c>
      <c r="G158">
        <v>731365222.26890004</v>
      </c>
      <c r="H158">
        <v>105020696.852</v>
      </c>
      <c r="I158">
        <v>735132159.33150005</v>
      </c>
      <c r="J158">
        <v>4824567.2328000003</v>
      </c>
      <c r="K158">
        <v>13217876.6894</v>
      </c>
      <c r="L158">
        <v>0</v>
      </c>
      <c r="M158">
        <v>0</v>
      </c>
      <c r="N158">
        <v>102449559.8276</v>
      </c>
      <c r="O158">
        <v>10.145833333333334</v>
      </c>
      <c r="P158">
        <f t="shared" si="15"/>
        <v>1944</v>
      </c>
      <c r="Q158" s="2">
        <f t="shared" si="16"/>
        <v>16172.895833333429</v>
      </c>
    </row>
    <row r="159" spans="1:17" x14ac:dyDescent="0.3">
      <c r="A159">
        <v>53</v>
      </c>
      <c r="B159">
        <v>2</v>
      </c>
      <c r="C159">
        <v>2849938.3242000001</v>
      </c>
      <c r="D159">
        <v>388982.08029999997</v>
      </c>
      <c r="E159">
        <v>15435409.071599999</v>
      </c>
      <c r="F159">
        <v>0</v>
      </c>
      <c r="G159">
        <v>731365222.26890004</v>
      </c>
      <c r="H159">
        <v>100410954.57250001</v>
      </c>
      <c r="I159">
        <v>720549632.59829998</v>
      </c>
      <c r="J159">
        <v>5024060.6644000001</v>
      </c>
      <c r="K159">
        <v>13217876.6894</v>
      </c>
      <c r="L159">
        <v>0</v>
      </c>
      <c r="M159">
        <v>0</v>
      </c>
      <c r="N159">
        <v>111539599.1601</v>
      </c>
      <c r="O159">
        <v>10.145833333333334</v>
      </c>
      <c r="P159">
        <f t="shared" si="15"/>
        <v>1944</v>
      </c>
      <c r="Q159" s="2">
        <f t="shared" si="16"/>
        <v>16183.041666666762</v>
      </c>
    </row>
    <row r="160" spans="1:17" x14ac:dyDescent="0.3">
      <c r="A160">
        <v>53</v>
      </c>
      <c r="B160">
        <v>3</v>
      </c>
      <c r="C160">
        <v>2515149.3492000001</v>
      </c>
      <c r="D160">
        <v>359621.58899999998</v>
      </c>
      <c r="E160">
        <v>15435409.071599999</v>
      </c>
      <c r="F160">
        <v>0</v>
      </c>
      <c r="G160">
        <v>731365222.26890004</v>
      </c>
      <c r="H160">
        <v>96955120.783000007</v>
      </c>
      <c r="I160">
        <v>709103233.03349996</v>
      </c>
      <c r="J160">
        <v>5208832.4606999997</v>
      </c>
      <c r="K160">
        <v>13217876.6894</v>
      </c>
      <c r="L160">
        <v>0</v>
      </c>
      <c r="M160">
        <v>0</v>
      </c>
      <c r="N160">
        <v>119021167.3127</v>
      </c>
      <c r="O160">
        <v>10.145833333333334</v>
      </c>
      <c r="P160">
        <f t="shared" si="15"/>
        <v>1944</v>
      </c>
      <c r="Q160" s="2">
        <f t="shared" si="16"/>
        <v>16193.187500000096</v>
      </c>
    </row>
    <row r="161" spans="1:17" x14ac:dyDescent="0.3">
      <c r="A161">
        <v>54</v>
      </c>
      <c r="B161">
        <v>1</v>
      </c>
      <c r="C161">
        <v>41294414.505900003</v>
      </c>
      <c r="D161">
        <v>364360.30489999999</v>
      </c>
      <c r="E161">
        <v>15435409.071599999</v>
      </c>
      <c r="F161">
        <v>0</v>
      </c>
      <c r="G161">
        <v>287748136.84420002</v>
      </c>
      <c r="H161">
        <v>76451888.743599996</v>
      </c>
      <c r="I161">
        <v>233671403.46470001</v>
      </c>
      <c r="J161">
        <v>5133603.3476</v>
      </c>
      <c r="K161">
        <v>13217876.6894</v>
      </c>
      <c r="L161">
        <v>58829494.008299999</v>
      </c>
      <c r="M161">
        <v>0</v>
      </c>
      <c r="N161">
        <v>110425651.5282</v>
      </c>
      <c r="O161">
        <v>10.145833333333334</v>
      </c>
      <c r="P161">
        <f t="shared" si="15"/>
        <v>1944</v>
      </c>
      <c r="Q161" s="2">
        <f t="shared" si="16"/>
        <v>16203.33333333343</v>
      </c>
    </row>
    <row r="162" spans="1:17" x14ac:dyDescent="0.3">
      <c r="A162">
        <v>54</v>
      </c>
      <c r="B162">
        <v>2</v>
      </c>
      <c r="C162">
        <v>29867862.665800001</v>
      </c>
      <c r="D162">
        <v>371302.35800000001</v>
      </c>
      <c r="E162">
        <v>15435409.071599999</v>
      </c>
      <c r="F162">
        <v>0</v>
      </c>
      <c r="G162">
        <v>287748136.84420002</v>
      </c>
      <c r="H162">
        <v>76915268.526199996</v>
      </c>
      <c r="I162">
        <v>225884998.9465</v>
      </c>
      <c r="J162">
        <v>5079116.2200999996</v>
      </c>
      <c r="K162">
        <v>13217876.6894</v>
      </c>
      <c r="L162">
        <v>58296954.017399997</v>
      </c>
      <c r="M162">
        <v>0</v>
      </c>
      <c r="N162">
        <v>107803126.27949999</v>
      </c>
      <c r="O162">
        <v>10.145833333333334</v>
      </c>
      <c r="P162">
        <f t="shared" si="15"/>
        <v>1944</v>
      </c>
      <c r="Q162" s="2">
        <f t="shared" si="16"/>
        <v>16213.479166666764</v>
      </c>
    </row>
    <row r="163" spans="1:17" x14ac:dyDescent="0.3">
      <c r="A163">
        <v>54</v>
      </c>
      <c r="B163">
        <v>3</v>
      </c>
      <c r="C163">
        <v>23304407.081700001</v>
      </c>
      <c r="D163">
        <v>378136.38400000002</v>
      </c>
      <c r="E163">
        <v>15435409.071599999</v>
      </c>
      <c r="F163">
        <v>0</v>
      </c>
      <c r="G163">
        <v>287748136.84420002</v>
      </c>
      <c r="H163">
        <v>77155026.180700004</v>
      </c>
      <c r="I163">
        <v>220910653.55289999</v>
      </c>
      <c r="J163">
        <v>5036935.2768000001</v>
      </c>
      <c r="K163">
        <v>13217876.6894</v>
      </c>
      <c r="L163">
        <v>57887820.125299998</v>
      </c>
      <c r="M163">
        <v>0</v>
      </c>
      <c r="N163">
        <v>106879107.34190001</v>
      </c>
      <c r="O163">
        <v>10.145833333333334</v>
      </c>
      <c r="P163">
        <f t="shared" si="15"/>
        <v>1944</v>
      </c>
      <c r="Q163" s="2">
        <f t="shared" si="16"/>
        <v>16223.625000000098</v>
      </c>
    </row>
    <row r="164" spans="1:17" x14ac:dyDescent="0.3">
      <c r="A164">
        <v>55</v>
      </c>
      <c r="B164">
        <v>1</v>
      </c>
      <c r="C164">
        <v>221177332.5016</v>
      </c>
      <c r="D164">
        <v>401453.83730000001</v>
      </c>
      <c r="E164">
        <v>15435409.071599999</v>
      </c>
      <c r="F164">
        <v>0</v>
      </c>
      <c r="G164">
        <v>18196860.212499999</v>
      </c>
      <c r="H164">
        <v>52957031.948799998</v>
      </c>
      <c r="I164">
        <v>21340954.954399999</v>
      </c>
      <c r="J164">
        <v>4892177.4457</v>
      </c>
      <c r="K164">
        <v>13217876.6894</v>
      </c>
      <c r="L164">
        <v>181769736.3608</v>
      </c>
      <c r="M164">
        <v>0</v>
      </c>
      <c r="N164">
        <v>87138226.672900006</v>
      </c>
      <c r="O164">
        <v>10.145833333333334</v>
      </c>
      <c r="P164">
        <f t="shared" si="15"/>
        <v>1944</v>
      </c>
      <c r="Q164" s="2">
        <f t="shared" si="16"/>
        <v>16233.770833333432</v>
      </c>
    </row>
    <row r="165" spans="1:17" x14ac:dyDescent="0.3">
      <c r="A165">
        <v>55</v>
      </c>
      <c r="B165">
        <v>2</v>
      </c>
      <c r="C165">
        <v>192365671.9048</v>
      </c>
      <c r="D165">
        <v>420959.04859999998</v>
      </c>
      <c r="E165">
        <v>15435409.071599999</v>
      </c>
      <c r="F165">
        <v>0</v>
      </c>
      <c r="G165">
        <v>18196860.212499999</v>
      </c>
      <c r="H165">
        <v>58436501.102300003</v>
      </c>
      <c r="I165">
        <v>13669827.1062</v>
      </c>
      <c r="J165">
        <v>4773127.1522000004</v>
      </c>
      <c r="K165">
        <v>13217876.6894</v>
      </c>
      <c r="L165">
        <v>174746933.99649999</v>
      </c>
      <c r="M165">
        <v>0</v>
      </c>
      <c r="N165">
        <v>78640609.163699999</v>
      </c>
      <c r="O165">
        <v>10.145833333333334</v>
      </c>
      <c r="P165">
        <f t="shared" si="15"/>
        <v>1944</v>
      </c>
      <c r="Q165" s="2">
        <f t="shared" si="16"/>
        <v>16243.916666666766</v>
      </c>
    </row>
    <row r="166" spans="1:17" x14ac:dyDescent="0.3">
      <c r="A166">
        <v>55</v>
      </c>
      <c r="B166">
        <v>3</v>
      </c>
      <c r="C166">
        <v>174835140.91659999</v>
      </c>
      <c r="D166">
        <v>438163.68489999999</v>
      </c>
      <c r="E166">
        <v>15435409.071599999</v>
      </c>
      <c r="F166">
        <v>0</v>
      </c>
      <c r="G166">
        <v>18196860.212499999</v>
      </c>
      <c r="H166">
        <v>61282495.020999998</v>
      </c>
      <c r="I166">
        <v>9570861.3000000007</v>
      </c>
      <c r="J166">
        <v>4673245.9363000002</v>
      </c>
      <c r="K166">
        <v>13217876.6894</v>
      </c>
      <c r="L166">
        <v>169079952.20730001</v>
      </c>
      <c r="M166">
        <v>0</v>
      </c>
      <c r="N166">
        <v>73794728.859400004</v>
      </c>
      <c r="O166">
        <v>10.145833333333334</v>
      </c>
      <c r="P166">
        <f t="shared" si="15"/>
        <v>1944</v>
      </c>
      <c r="Q166" s="2">
        <f t="shared" si="16"/>
        <v>16254.0625000001</v>
      </c>
    </row>
    <row r="167" spans="1:17" x14ac:dyDescent="0.3">
      <c r="A167">
        <v>56</v>
      </c>
      <c r="B167">
        <v>1</v>
      </c>
      <c r="C167">
        <v>15449563.239499999</v>
      </c>
      <c r="D167">
        <v>440730.59370000003</v>
      </c>
      <c r="E167">
        <v>15435409.071599999</v>
      </c>
      <c r="F167">
        <v>0</v>
      </c>
      <c r="G167">
        <v>357414480.87349999</v>
      </c>
      <c r="H167">
        <v>114084641.8348</v>
      </c>
      <c r="I167">
        <v>326478540.5891</v>
      </c>
      <c r="J167">
        <v>4665694.1985999998</v>
      </c>
      <c r="K167">
        <v>13217876.6894</v>
      </c>
      <c r="L167">
        <v>75569294.9322</v>
      </c>
      <c r="M167">
        <v>0</v>
      </c>
      <c r="N167">
        <v>82803286.042400002</v>
      </c>
      <c r="O167">
        <v>10.145833333333334</v>
      </c>
      <c r="P167">
        <f t="shared" si="15"/>
        <v>1944</v>
      </c>
      <c r="Q167" s="2">
        <f t="shared" si="16"/>
        <v>16264.208333333434</v>
      </c>
    </row>
    <row r="168" spans="1:17" x14ac:dyDescent="0.3">
      <c r="A168">
        <v>56</v>
      </c>
      <c r="B168">
        <v>2</v>
      </c>
      <c r="C168">
        <v>13940463.122400001</v>
      </c>
      <c r="D168">
        <v>443021.0024</v>
      </c>
      <c r="E168">
        <v>15435409.071599999</v>
      </c>
      <c r="F168">
        <v>0</v>
      </c>
      <c r="G168">
        <v>357414480.87349999</v>
      </c>
      <c r="H168">
        <v>104127209.6344</v>
      </c>
      <c r="I168">
        <v>308064161.13340002</v>
      </c>
      <c r="J168">
        <v>4655504.0476000002</v>
      </c>
      <c r="K168">
        <v>13217876.6894</v>
      </c>
      <c r="L168">
        <v>76585794.555600002</v>
      </c>
      <c r="M168">
        <v>0</v>
      </c>
      <c r="N168">
        <v>88688608.066200003</v>
      </c>
      <c r="O168">
        <v>10.145833333333334</v>
      </c>
      <c r="P168">
        <f t="shared" si="15"/>
        <v>1944</v>
      </c>
      <c r="Q168" s="2">
        <f t="shared" si="16"/>
        <v>16274.354166666768</v>
      </c>
    </row>
    <row r="169" spans="1:17" x14ac:dyDescent="0.3">
      <c r="A169">
        <v>56</v>
      </c>
      <c r="B169">
        <v>3</v>
      </c>
      <c r="C169">
        <v>13052125.3574</v>
      </c>
      <c r="D169">
        <v>445076.94439999998</v>
      </c>
      <c r="E169">
        <v>15435409.071599999</v>
      </c>
      <c r="F169">
        <v>0</v>
      </c>
      <c r="G169">
        <v>357414480.87349999</v>
      </c>
      <c r="H169">
        <v>98634652.703400001</v>
      </c>
      <c r="I169">
        <v>296916697.24970001</v>
      </c>
      <c r="J169">
        <v>4644458.6277999999</v>
      </c>
      <c r="K169">
        <v>13217876.6894</v>
      </c>
      <c r="L169">
        <v>77386224.040099993</v>
      </c>
      <c r="M169">
        <v>0</v>
      </c>
      <c r="N169">
        <v>92700181.080200002</v>
      </c>
      <c r="O169">
        <v>10.145833333333334</v>
      </c>
      <c r="P169">
        <f t="shared" si="15"/>
        <v>1944</v>
      </c>
      <c r="Q169" s="2">
        <f t="shared" si="16"/>
        <v>16284.500000000102</v>
      </c>
    </row>
    <row r="170" spans="1:17" x14ac:dyDescent="0.3">
      <c r="A170">
        <v>57</v>
      </c>
      <c r="B170">
        <v>1</v>
      </c>
      <c r="C170">
        <v>34835674.6734</v>
      </c>
      <c r="D170">
        <v>394384.53600000002</v>
      </c>
      <c r="E170">
        <v>15435409.071599999</v>
      </c>
      <c r="F170">
        <v>0</v>
      </c>
      <c r="G170">
        <v>875196824.28489995</v>
      </c>
      <c r="H170">
        <v>96184073.317699999</v>
      </c>
      <c r="I170">
        <v>851243161.85689998</v>
      </c>
      <c r="J170">
        <v>4918700.4593000002</v>
      </c>
      <c r="K170">
        <v>13217876.6894</v>
      </c>
      <c r="L170">
        <v>35420172.368600003</v>
      </c>
      <c r="M170">
        <v>0</v>
      </c>
      <c r="N170">
        <v>117099019.6223</v>
      </c>
      <c r="O170">
        <v>10.145833333333334</v>
      </c>
      <c r="P170">
        <f t="shared" si="15"/>
        <v>1944</v>
      </c>
      <c r="Q170" s="2">
        <f t="shared" si="16"/>
        <v>16294.645833333436</v>
      </c>
    </row>
    <row r="171" spans="1:17" x14ac:dyDescent="0.3">
      <c r="A171">
        <v>57</v>
      </c>
      <c r="B171">
        <v>2</v>
      </c>
      <c r="C171">
        <v>27288840.734700002</v>
      </c>
      <c r="D171">
        <v>352704.42690000002</v>
      </c>
      <c r="E171">
        <v>15435409.071599999</v>
      </c>
      <c r="F171">
        <v>0</v>
      </c>
      <c r="G171">
        <v>875196824.28489995</v>
      </c>
      <c r="H171">
        <v>92302821.4639</v>
      </c>
      <c r="I171">
        <v>832150808.12230003</v>
      </c>
      <c r="J171">
        <v>5163362.2624000004</v>
      </c>
      <c r="K171">
        <v>13217876.6894</v>
      </c>
      <c r="L171">
        <v>35401767.490800001</v>
      </c>
      <c r="M171">
        <v>0</v>
      </c>
      <c r="N171">
        <v>124492194.61920001</v>
      </c>
      <c r="O171">
        <v>10.145833333333334</v>
      </c>
      <c r="P171">
        <f t="shared" si="15"/>
        <v>1944</v>
      </c>
      <c r="Q171" s="2">
        <f t="shared" si="16"/>
        <v>16304.79166666677</v>
      </c>
    </row>
    <row r="172" spans="1:17" x14ac:dyDescent="0.3">
      <c r="A172">
        <v>57</v>
      </c>
      <c r="B172">
        <v>3</v>
      </c>
      <c r="C172">
        <v>22966396.125700001</v>
      </c>
      <c r="D172">
        <v>318748.26459999999</v>
      </c>
      <c r="E172">
        <v>15435409.071599999</v>
      </c>
      <c r="F172">
        <v>0</v>
      </c>
      <c r="G172">
        <v>875196824.28489995</v>
      </c>
      <c r="H172">
        <v>89623403.294100001</v>
      </c>
      <c r="I172">
        <v>817613956.32729995</v>
      </c>
      <c r="J172">
        <v>5387702.5385999996</v>
      </c>
      <c r="K172">
        <v>13217876.6894</v>
      </c>
      <c r="L172">
        <v>35442819.483099997</v>
      </c>
      <c r="M172">
        <v>0</v>
      </c>
      <c r="N172">
        <v>131582429.65790001</v>
      </c>
      <c r="O172">
        <v>10.145833333333334</v>
      </c>
      <c r="P172">
        <f t="shared" si="15"/>
        <v>1944</v>
      </c>
      <c r="Q172" s="2">
        <f t="shared" si="16"/>
        <v>16314.937500000104</v>
      </c>
    </row>
    <row r="173" spans="1:17" x14ac:dyDescent="0.3">
      <c r="A173">
        <v>58</v>
      </c>
      <c r="B173">
        <v>1</v>
      </c>
      <c r="C173">
        <v>188087514.5564</v>
      </c>
      <c r="D173">
        <v>327758.55070000002</v>
      </c>
      <c r="E173">
        <v>15435409.071599999</v>
      </c>
      <c r="F173">
        <v>0</v>
      </c>
      <c r="G173">
        <v>33147345.499299999</v>
      </c>
      <c r="H173">
        <v>49765473.964900002</v>
      </c>
      <c r="I173">
        <v>50117973.780500002</v>
      </c>
      <c r="J173">
        <v>5296123.9228999997</v>
      </c>
      <c r="K173">
        <v>13217876.6894</v>
      </c>
      <c r="L173">
        <v>107743652.6901</v>
      </c>
      <c r="M173">
        <v>0</v>
      </c>
      <c r="N173">
        <v>110486076.7983</v>
      </c>
      <c r="O173">
        <v>10.145833333333334</v>
      </c>
      <c r="P173">
        <f t="shared" si="15"/>
        <v>1944</v>
      </c>
      <c r="Q173" s="2">
        <f t="shared" si="16"/>
        <v>16325.083333333438</v>
      </c>
    </row>
    <row r="174" spans="1:17" x14ac:dyDescent="0.3">
      <c r="A174">
        <v>58</v>
      </c>
      <c r="B174">
        <v>2</v>
      </c>
      <c r="C174">
        <v>161696025.01179999</v>
      </c>
      <c r="D174">
        <v>338864.89130000002</v>
      </c>
      <c r="E174">
        <v>15435409.071599999</v>
      </c>
      <c r="F174">
        <v>0</v>
      </c>
      <c r="G174">
        <v>33147345.499299999</v>
      </c>
      <c r="H174">
        <v>52269587.290200002</v>
      </c>
      <c r="I174">
        <v>36182221.633699998</v>
      </c>
      <c r="J174">
        <v>5229432.2268000003</v>
      </c>
      <c r="K174">
        <v>13217876.6894</v>
      </c>
      <c r="L174">
        <v>105603056.4024</v>
      </c>
      <c r="M174">
        <v>0</v>
      </c>
      <c r="N174">
        <v>102659028.5124</v>
      </c>
      <c r="O174">
        <v>10.145833333333334</v>
      </c>
      <c r="P174">
        <f t="shared" si="15"/>
        <v>1944</v>
      </c>
      <c r="Q174" s="2">
        <f t="shared" si="16"/>
        <v>16335.229166666772</v>
      </c>
    </row>
    <row r="175" spans="1:17" x14ac:dyDescent="0.3">
      <c r="A175">
        <v>58</v>
      </c>
      <c r="B175">
        <v>3</v>
      </c>
      <c r="C175">
        <v>144458965.2229</v>
      </c>
      <c r="D175">
        <v>348757.9191</v>
      </c>
      <c r="E175">
        <v>15435409.071599999</v>
      </c>
      <c r="F175">
        <v>0</v>
      </c>
      <c r="G175">
        <v>33147345.499299999</v>
      </c>
      <c r="H175">
        <v>54126768.476000004</v>
      </c>
      <c r="I175">
        <v>27328129.086399999</v>
      </c>
      <c r="J175">
        <v>5176441.3104999997</v>
      </c>
      <c r="K175">
        <v>13217876.6894</v>
      </c>
      <c r="L175">
        <v>103828371.94400001</v>
      </c>
      <c r="M175">
        <v>0</v>
      </c>
      <c r="N175">
        <v>97921564.216999993</v>
      </c>
      <c r="O175">
        <v>10.145833333333334</v>
      </c>
      <c r="P175">
        <f t="shared" si="15"/>
        <v>1944</v>
      </c>
      <c r="Q175" s="2">
        <f t="shared" si="16"/>
        <v>16345.375000000106</v>
      </c>
    </row>
    <row r="176" spans="1:17" x14ac:dyDescent="0.3">
      <c r="A176">
        <v>59</v>
      </c>
      <c r="B176">
        <v>1</v>
      </c>
      <c r="C176">
        <v>138448070.3723</v>
      </c>
      <c r="D176">
        <v>360460.84830000001</v>
      </c>
      <c r="E176">
        <v>15435409.071599999</v>
      </c>
      <c r="F176">
        <v>0</v>
      </c>
      <c r="G176">
        <v>13847084.9265</v>
      </c>
      <c r="H176">
        <v>49311314.808700003</v>
      </c>
      <c r="I176">
        <v>26900153.652899999</v>
      </c>
      <c r="J176">
        <v>5120119.0773</v>
      </c>
      <c r="K176">
        <v>13217876.6894</v>
      </c>
      <c r="L176">
        <v>73241394.508699998</v>
      </c>
      <c r="M176">
        <v>0</v>
      </c>
      <c r="N176">
        <v>98364218.988900006</v>
      </c>
      <c r="O176">
        <v>10.145833333333334</v>
      </c>
      <c r="P176">
        <f t="shared" si="15"/>
        <v>1944</v>
      </c>
      <c r="Q176" s="2">
        <f t="shared" si="16"/>
        <v>16355.520833333439</v>
      </c>
    </row>
    <row r="177" spans="1:17" x14ac:dyDescent="0.3">
      <c r="A177">
        <v>59</v>
      </c>
      <c r="B177">
        <v>2</v>
      </c>
      <c r="C177">
        <v>130288801.5837</v>
      </c>
      <c r="D177">
        <v>370788.93320000003</v>
      </c>
      <c r="E177">
        <v>15435409.071599999</v>
      </c>
      <c r="F177">
        <v>0</v>
      </c>
      <c r="G177">
        <v>13847084.9265</v>
      </c>
      <c r="H177">
        <v>49198142.472499996</v>
      </c>
      <c r="I177">
        <v>20066425.892000001</v>
      </c>
      <c r="J177">
        <v>5071151.2844000002</v>
      </c>
      <c r="K177">
        <v>13217876.6894</v>
      </c>
      <c r="L177">
        <v>72643864.1884</v>
      </c>
      <c r="M177">
        <v>0</v>
      </c>
      <c r="N177">
        <v>97591794.467700005</v>
      </c>
      <c r="O177">
        <v>10.145833333333334</v>
      </c>
      <c r="P177">
        <f t="shared" si="15"/>
        <v>1944</v>
      </c>
      <c r="Q177" s="2">
        <f t="shared" si="16"/>
        <v>16365.666666666773</v>
      </c>
    </row>
    <row r="178" spans="1:17" x14ac:dyDescent="0.3">
      <c r="A178">
        <v>59</v>
      </c>
      <c r="B178">
        <v>3</v>
      </c>
      <c r="C178">
        <v>124465194.3706</v>
      </c>
      <c r="D178">
        <v>379935.58960000001</v>
      </c>
      <c r="E178">
        <v>15435409.071599999</v>
      </c>
      <c r="F178">
        <v>0</v>
      </c>
      <c r="G178">
        <v>13847084.9265</v>
      </c>
      <c r="H178">
        <v>49387867.320600003</v>
      </c>
      <c r="I178">
        <v>16067224.128799999</v>
      </c>
      <c r="J178">
        <v>5027797.3685999997</v>
      </c>
      <c r="K178">
        <v>13217876.6894</v>
      </c>
      <c r="L178">
        <v>72063717.578299999</v>
      </c>
      <c r="M178">
        <v>0</v>
      </c>
      <c r="N178">
        <v>96575514.267399997</v>
      </c>
      <c r="O178">
        <v>10.145833333333334</v>
      </c>
      <c r="P178">
        <f t="shared" si="15"/>
        <v>1944</v>
      </c>
      <c r="Q178" s="2">
        <f t="shared" si="16"/>
        <v>16375.812500000107</v>
      </c>
    </row>
    <row r="179" spans="1:17" x14ac:dyDescent="0.3">
      <c r="A179">
        <v>60</v>
      </c>
      <c r="B179">
        <v>1</v>
      </c>
      <c r="C179">
        <v>108885415.1347</v>
      </c>
      <c r="D179">
        <v>381169.48570000002</v>
      </c>
      <c r="E179">
        <v>15435409.071599999</v>
      </c>
      <c r="F179">
        <v>0</v>
      </c>
      <c r="G179">
        <v>12743606.2468</v>
      </c>
      <c r="H179">
        <v>41046267.6228</v>
      </c>
      <c r="I179">
        <v>32098353.0526</v>
      </c>
      <c r="J179">
        <v>5040472.9905000003</v>
      </c>
      <c r="K179">
        <v>13217876.6894</v>
      </c>
      <c r="L179">
        <v>19404628.941100001</v>
      </c>
      <c r="M179">
        <v>0</v>
      </c>
      <c r="N179">
        <v>108520654.20200001</v>
      </c>
      <c r="O179">
        <v>10.145833333333334</v>
      </c>
      <c r="P179">
        <f t="shared" si="15"/>
        <v>1944</v>
      </c>
      <c r="Q179" s="2">
        <f t="shared" si="16"/>
        <v>16385.958333333441</v>
      </c>
    </row>
    <row r="180" spans="1:17" x14ac:dyDescent="0.3">
      <c r="A180">
        <v>60</v>
      </c>
      <c r="B180">
        <v>2</v>
      </c>
      <c r="C180">
        <v>102706210.6807</v>
      </c>
      <c r="D180">
        <v>382473.69939999998</v>
      </c>
      <c r="E180">
        <v>15435409.071599999</v>
      </c>
      <c r="F180">
        <v>0</v>
      </c>
      <c r="G180">
        <v>12743606.2468</v>
      </c>
      <c r="H180">
        <v>39903004.8904</v>
      </c>
      <c r="I180">
        <v>24921898.421</v>
      </c>
      <c r="J180">
        <v>5049525.2812999999</v>
      </c>
      <c r="K180">
        <v>13217876.6894</v>
      </c>
      <c r="L180">
        <v>19470675.964299999</v>
      </c>
      <c r="M180">
        <v>0</v>
      </c>
      <c r="N180">
        <v>108399478.0975</v>
      </c>
      <c r="O180">
        <v>10.145833333333334</v>
      </c>
      <c r="P180">
        <f t="shared" si="15"/>
        <v>1944</v>
      </c>
      <c r="Q180" s="2">
        <f t="shared" si="16"/>
        <v>16396.104166666773</v>
      </c>
    </row>
    <row r="181" spans="1:17" x14ac:dyDescent="0.3">
      <c r="A181">
        <v>60</v>
      </c>
      <c r="B181">
        <v>3</v>
      </c>
      <c r="C181">
        <v>98530709.0009</v>
      </c>
      <c r="D181">
        <v>383827.75760000001</v>
      </c>
      <c r="E181">
        <v>15435409.071599999</v>
      </c>
      <c r="F181">
        <v>0</v>
      </c>
      <c r="G181">
        <v>12743606.2468</v>
      </c>
      <c r="H181">
        <v>39389125.310099997</v>
      </c>
      <c r="I181">
        <v>20418974.2872</v>
      </c>
      <c r="J181">
        <v>5056402.3328</v>
      </c>
      <c r="K181">
        <v>13217876.6894</v>
      </c>
      <c r="L181">
        <v>19515146.591899998</v>
      </c>
      <c r="M181">
        <v>0</v>
      </c>
      <c r="N181">
        <v>108108502.1204</v>
      </c>
      <c r="O181">
        <v>10.145833333333334</v>
      </c>
      <c r="P181">
        <f t="shared" si="15"/>
        <v>1944</v>
      </c>
      <c r="Q181" s="2">
        <f t="shared" si="16"/>
        <v>16406.250000000106</v>
      </c>
    </row>
    <row r="182" spans="1:17" x14ac:dyDescent="0.3">
      <c r="A182">
        <v>61</v>
      </c>
      <c r="B182">
        <v>1</v>
      </c>
      <c r="C182">
        <v>83339752.258499995</v>
      </c>
      <c r="D182">
        <v>385002.79519999999</v>
      </c>
      <c r="E182">
        <v>15435409.071599999</v>
      </c>
      <c r="F182">
        <v>0</v>
      </c>
      <c r="G182">
        <v>19068565.148699999</v>
      </c>
      <c r="H182">
        <v>41845743.015699998</v>
      </c>
      <c r="I182">
        <v>33157997.4113</v>
      </c>
      <c r="J182">
        <v>5064223.4130999995</v>
      </c>
      <c r="K182">
        <v>13217876.6894</v>
      </c>
      <c r="L182">
        <v>366682.77220000001</v>
      </c>
      <c r="M182">
        <v>0</v>
      </c>
      <c r="N182">
        <v>108227869.1216</v>
      </c>
      <c r="O182">
        <v>10.145833333333334</v>
      </c>
      <c r="P182">
        <f t="shared" si="15"/>
        <v>1944</v>
      </c>
      <c r="Q182" s="2">
        <f t="shared" si="16"/>
        <v>16416.395833333438</v>
      </c>
    </row>
    <row r="183" spans="1:17" x14ac:dyDescent="0.3">
      <c r="A183">
        <v>61</v>
      </c>
      <c r="B183">
        <v>2</v>
      </c>
      <c r="C183">
        <v>80882728.069299996</v>
      </c>
      <c r="D183">
        <v>386195.21309999999</v>
      </c>
      <c r="E183">
        <v>15435409.071599999</v>
      </c>
      <c r="F183">
        <v>0</v>
      </c>
      <c r="G183">
        <v>19068565.148699999</v>
      </c>
      <c r="H183">
        <v>40865419.887900002</v>
      </c>
      <c r="I183">
        <v>28078291.871399999</v>
      </c>
      <c r="J183">
        <v>5070626.6446000002</v>
      </c>
      <c r="K183">
        <v>13217876.6894</v>
      </c>
      <c r="L183">
        <v>370706.24690000003</v>
      </c>
      <c r="M183">
        <v>0</v>
      </c>
      <c r="N183">
        <v>109751600.399</v>
      </c>
      <c r="O183">
        <v>10.145833333333334</v>
      </c>
      <c r="P183">
        <f t="shared" si="15"/>
        <v>1944</v>
      </c>
      <c r="Q183" s="2">
        <f t="shared" si="16"/>
        <v>16426.54166666677</v>
      </c>
    </row>
    <row r="184" spans="1:17" x14ac:dyDescent="0.3">
      <c r="A184">
        <v>61</v>
      </c>
      <c r="B184">
        <v>3</v>
      </c>
      <c r="C184">
        <v>78958051.559499994</v>
      </c>
      <c r="D184">
        <v>387400.77980000002</v>
      </c>
      <c r="E184">
        <v>15435409.071599999</v>
      </c>
      <c r="F184">
        <v>0</v>
      </c>
      <c r="G184">
        <v>19068565.148699999</v>
      </c>
      <c r="H184">
        <v>40314504.465499997</v>
      </c>
      <c r="I184">
        <v>24832787.107999999</v>
      </c>
      <c r="J184">
        <v>5075973.45</v>
      </c>
      <c r="K184">
        <v>13217876.6894</v>
      </c>
      <c r="L184">
        <v>373868.06589999999</v>
      </c>
      <c r="M184">
        <v>0</v>
      </c>
      <c r="N184">
        <v>110587317.9954</v>
      </c>
      <c r="O184">
        <v>10.145833333333334</v>
      </c>
      <c r="P184">
        <f t="shared" si="15"/>
        <v>1944</v>
      </c>
      <c r="Q184" s="2">
        <f t="shared" si="16"/>
        <v>16436.687500000102</v>
      </c>
    </row>
    <row r="185" spans="1:17" x14ac:dyDescent="0.3">
      <c r="A185">
        <v>62</v>
      </c>
      <c r="B185">
        <v>1</v>
      </c>
      <c r="C185">
        <v>87195921.107199997</v>
      </c>
      <c r="D185">
        <v>389358.83149999997</v>
      </c>
      <c r="E185">
        <v>15435409.071599999</v>
      </c>
      <c r="F185">
        <v>0</v>
      </c>
      <c r="G185">
        <v>11790620.629899999</v>
      </c>
      <c r="H185">
        <v>36774979.3539</v>
      </c>
      <c r="I185">
        <v>18211067.543499999</v>
      </c>
      <c r="J185">
        <v>5075476.9452</v>
      </c>
      <c r="K185">
        <v>13217876.6894</v>
      </c>
      <c r="L185">
        <v>3375809.0062000002</v>
      </c>
      <c r="M185">
        <v>0</v>
      </c>
      <c r="N185">
        <v>111677034.65629999</v>
      </c>
      <c r="O185">
        <v>10.145833333333334</v>
      </c>
      <c r="P185">
        <f t="shared" si="15"/>
        <v>1945</v>
      </c>
      <c r="Q185" s="2">
        <f t="shared" si="16"/>
        <v>16446.833333333434</v>
      </c>
    </row>
    <row r="186" spans="1:17" x14ac:dyDescent="0.3">
      <c r="A186">
        <v>62</v>
      </c>
      <c r="B186">
        <v>2</v>
      </c>
      <c r="C186">
        <v>85523079.517299995</v>
      </c>
      <c r="D186">
        <v>391281.52010000002</v>
      </c>
      <c r="E186">
        <v>15435409.071599999</v>
      </c>
      <c r="F186">
        <v>0</v>
      </c>
      <c r="G186">
        <v>11790620.629899999</v>
      </c>
      <c r="H186">
        <v>36669002.873000003</v>
      </c>
      <c r="I186">
        <v>16766105.4439</v>
      </c>
      <c r="J186">
        <v>5074798.0961999996</v>
      </c>
      <c r="K186">
        <v>13217876.6894</v>
      </c>
      <c r="L186">
        <v>3386292.2936999998</v>
      </c>
      <c r="M186">
        <v>0</v>
      </c>
      <c r="N186">
        <v>111313736.7728</v>
      </c>
      <c r="O186">
        <v>10.145833333333334</v>
      </c>
      <c r="P186">
        <f t="shared" si="15"/>
        <v>1945</v>
      </c>
      <c r="Q186" s="2">
        <f t="shared" si="16"/>
        <v>16456.979166666766</v>
      </c>
    </row>
    <row r="187" spans="1:17" x14ac:dyDescent="0.3">
      <c r="A187">
        <v>62</v>
      </c>
      <c r="B187">
        <v>3</v>
      </c>
      <c r="C187">
        <v>84196208.093600005</v>
      </c>
      <c r="D187">
        <v>393165.55300000001</v>
      </c>
      <c r="E187">
        <v>15435409.071599999</v>
      </c>
      <c r="F187">
        <v>0</v>
      </c>
      <c r="G187">
        <v>11790620.629899999</v>
      </c>
      <c r="H187">
        <v>36587449.388300002</v>
      </c>
      <c r="I187">
        <v>15608616.195499999</v>
      </c>
      <c r="J187">
        <v>5073943.1672</v>
      </c>
      <c r="K187">
        <v>13217876.6894</v>
      </c>
      <c r="L187">
        <v>3395958.8809000002</v>
      </c>
      <c r="M187">
        <v>0</v>
      </c>
      <c r="N187">
        <v>111065573.722</v>
      </c>
      <c r="O187">
        <v>10.145833333333334</v>
      </c>
      <c r="P187">
        <f t="shared" si="15"/>
        <v>1945</v>
      </c>
      <c r="Q187" s="2">
        <f t="shared" si="16"/>
        <v>16467.125000000098</v>
      </c>
    </row>
    <row r="188" spans="1:17" x14ac:dyDescent="0.3">
      <c r="A188">
        <v>63</v>
      </c>
      <c r="B188">
        <v>1</v>
      </c>
      <c r="C188">
        <v>89885062.825200006</v>
      </c>
      <c r="D188">
        <v>395395.12550000002</v>
      </c>
      <c r="E188">
        <v>15435409.071599999</v>
      </c>
      <c r="F188">
        <v>0</v>
      </c>
      <c r="G188">
        <v>10789195.6646</v>
      </c>
      <c r="H188">
        <v>35683174.557800002</v>
      </c>
      <c r="I188">
        <v>12491210.8994</v>
      </c>
      <c r="J188">
        <v>5069001.6886999998</v>
      </c>
      <c r="K188">
        <v>13217876.6894</v>
      </c>
      <c r="L188">
        <v>13526807.712300001</v>
      </c>
      <c r="M188">
        <v>0</v>
      </c>
      <c r="N188">
        <v>108010420.12270001</v>
      </c>
      <c r="O188">
        <v>10.145833333333334</v>
      </c>
      <c r="P188">
        <f t="shared" si="15"/>
        <v>1945</v>
      </c>
      <c r="Q188" s="2">
        <f t="shared" si="16"/>
        <v>16477.27083333343</v>
      </c>
    </row>
    <row r="189" spans="1:17" x14ac:dyDescent="0.3">
      <c r="A189">
        <v>63</v>
      </c>
      <c r="B189">
        <v>2</v>
      </c>
      <c r="C189">
        <v>87853145.738000005</v>
      </c>
      <c r="D189">
        <v>397636.00939999998</v>
      </c>
      <c r="E189">
        <v>15435409.071599999</v>
      </c>
      <c r="F189">
        <v>0</v>
      </c>
      <c r="G189">
        <v>10789195.6646</v>
      </c>
      <c r="H189">
        <v>35603852.334600002</v>
      </c>
      <c r="I189">
        <v>11158076.3551</v>
      </c>
      <c r="J189">
        <v>5064624.4323000005</v>
      </c>
      <c r="K189">
        <v>13217876.6894</v>
      </c>
      <c r="L189">
        <v>13509800.443299999</v>
      </c>
      <c r="M189">
        <v>0</v>
      </c>
      <c r="N189">
        <v>107236407.0804</v>
      </c>
      <c r="O189">
        <v>10.145833333333334</v>
      </c>
      <c r="P189">
        <f t="shared" si="15"/>
        <v>1945</v>
      </c>
      <c r="Q189" s="2">
        <f t="shared" si="16"/>
        <v>16487.416666666762</v>
      </c>
    </row>
    <row r="190" spans="1:17" x14ac:dyDescent="0.3">
      <c r="A190">
        <v>63</v>
      </c>
      <c r="B190">
        <v>3</v>
      </c>
      <c r="C190">
        <v>86475691.969899997</v>
      </c>
      <c r="D190">
        <v>399846.36959999998</v>
      </c>
      <c r="E190">
        <v>15435409.071599999</v>
      </c>
      <c r="F190">
        <v>0</v>
      </c>
      <c r="G190">
        <v>10789195.6646</v>
      </c>
      <c r="H190">
        <v>35610228.617399998</v>
      </c>
      <c r="I190">
        <v>10226671.966399999</v>
      </c>
      <c r="J190">
        <v>5060598.5894999998</v>
      </c>
      <c r="K190">
        <v>13217876.6894</v>
      </c>
      <c r="L190">
        <v>13498390.3835</v>
      </c>
      <c r="M190">
        <v>0</v>
      </c>
      <c r="N190">
        <v>106743504.48649999</v>
      </c>
      <c r="O190">
        <v>10.145833333333334</v>
      </c>
      <c r="P190">
        <f t="shared" si="15"/>
        <v>1945</v>
      </c>
      <c r="Q190" s="2">
        <f t="shared" si="16"/>
        <v>16497.562500000095</v>
      </c>
    </row>
    <row r="191" spans="1:17" x14ac:dyDescent="0.3">
      <c r="A191">
        <v>64</v>
      </c>
      <c r="B191">
        <v>1</v>
      </c>
      <c r="C191">
        <v>142217665.37059999</v>
      </c>
      <c r="D191">
        <v>407094.17300000001</v>
      </c>
      <c r="E191">
        <v>15435409.071599999</v>
      </c>
      <c r="F191">
        <v>0</v>
      </c>
      <c r="G191">
        <v>10740787.417099999</v>
      </c>
      <c r="H191">
        <v>42264983.661899999</v>
      </c>
      <c r="I191">
        <v>3720868.3968000002</v>
      </c>
      <c r="J191">
        <v>5016077.3678000001</v>
      </c>
      <c r="K191">
        <v>13217876.6894</v>
      </c>
      <c r="L191">
        <v>91565671.841100007</v>
      </c>
      <c r="M191">
        <v>0</v>
      </c>
      <c r="N191">
        <v>98441374.835999995</v>
      </c>
      <c r="O191">
        <v>10.145833333333334</v>
      </c>
      <c r="P191">
        <f t="shared" si="15"/>
        <v>1945</v>
      </c>
      <c r="Q191" s="2">
        <f t="shared" si="16"/>
        <v>16507.708333333427</v>
      </c>
    </row>
    <row r="192" spans="1:17" x14ac:dyDescent="0.3">
      <c r="A192">
        <v>64</v>
      </c>
      <c r="B192">
        <v>2</v>
      </c>
      <c r="C192">
        <v>132368243.5879</v>
      </c>
      <c r="D192">
        <v>413523.04820000002</v>
      </c>
      <c r="E192">
        <v>15435409.071599999</v>
      </c>
      <c r="F192">
        <v>0</v>
      </c>
      <c r="G192">
        <v>10740787.417099999</v>
      </c>
      <c r="H192">
        <v>44085095.841399997</v>
      </c>
      <c r="I192">
        <v>2541284.5392999998</v>
      </c>
      <c r="J192">
        <v>4977661.0948999999</v>
      </c>
      <c r="K192">
        <v>13217876.6894</v>
      </c>
      <c r="L192">
        <v>89933282.364299998</v>
      </c>
      <c r="M192">
        <v>0</v>
      </c>
      <c r="N192">
        <v>93307705.618699998</v>
      </c>
      <c r="O192">
        <v>10.145833333333334</v>
      </c>
      <c r="P192">
        <f t="shared" si="15"/>
        <v>1945</v>
      </c>
      <c r="Q192" s="2">
        <f t="shared" si="16"/>
        <v>16517.854166666759</v>
      </c>
    </row>
    <row r="193" spans="1:17" x14ac:dyDescent="0.3">
      <c r="A193">
        <v>64</v>
      </c>
      <c r="B193">
        <v>3</v>
      </c>
      <c r="C193">
        <v>126761888.9685</v>
      </c>
      <c r="D193">
        <v>419255.45789999998</v>
      </c>
      <c r="E193">
        <v>15435409.071599999</v>
      </c>
      <c r="F193">
        <v>0</v>
      </c>
      <c r="G193">
        <v>10740787.417099999</v>
      </c>
      <c r="H193">
        <v>45239722.659100004</v>
      </c>
      <c r="I193">
        <v>2220776.2840999998</v>
      </c>
      <c r="J193">
        <v>4943593.1986999996</v>
      </c>
      <c r="K193">
        <v>13217876.6894</v>
      </c>
      <c r="L193">
        <v>88566395.993200004</v>
      </c>
      <c r="M193">
        <v>0</v>
      </c>
      <c r="N193">
        <v>90384196.531599998</v>
      </c>
      <c r="O193">
        <v>10.145833333333334</v>
      </c>
      <c r="P193">
        <f t="shared" si="15"/>
        <v>1945</v>
      </c>
      <c r="Q193" s="2">
        <f t="shared" si="16"/>
        <v>16528.000000000091</v>
      </c>
    </row>
    <row r="194" spans="1:17" x14ac:dyDescent="0.3">
      <c r="A194">
        <v>65</v>
      </c>
      <c r="B194">
        <v>1</v>
      </c>
      <c r="C194">
        <v>4266055.0625999998</v>
      </c>
      <c r="D194">
        <v>395610.21870000003</v>
      </c>
      <c r="E194">
        <v>15449192.2916</v>
      </c>
      <c r="F194">
        <v>0</v>
      </c>
      <c r="G194">
        <v>335686469.99949998</v>
      </c>
      <c r="H194">
        <v>74648825.010800004</v>
      </c>
      <c r="I194">
        <v>307130094.71700001</v>
      </c>
      <c r="J194">
        <v>5081866.5959000001</v>
      </c>
      <c r="K194">
        <v>13246247.409399999</v>
      </c>
      <c r="L194">
        <v>2999629.7697000001</v>
      </c>
      <c r="M194">
        <v>0</v>
      </c>
      <c r="N194">
        <v>101714161.74089999</v>
      </c>
      <c r="O194">
        <v>10.145833333333334</v>
      </c>
      <c r="P194">
        <f t="shared" si="15"/>
        <v>1945</v>
      </c>
      <c r="Q194" s="2">
        <f t="shared" si="16"/>
        <v>16538.145833333423</v>
      </c>
    </row>
    <row r="195" spans="1:17" x14ac:dyDescent="0.3">
      <c r="A195">
        <v>65</v>
      </c>
      <c r="B195">
        <v>2</v>
      </c>
      <c r="C195">
        <v>3588573.8462999999</v>
      </c>
      <c r="D195">
        <v>374968.35129999998</v>
      </c>
      <c r="E195">
        <v>15449192.2916</v>
      </c>
      <c r="F195">
        <v>0</v>
      </c>
      <c r="G195">
        <v>335686469.99949998</v>
      </c>
      <c r="H195">
        <v>70655204.8046</v>
      </c>
      <c r="I195">
        <v>294594269.89340001</v>
      </c>
      <c r="J195">
        <v>5203982.5138999997</v>
      </c>
      <c r="K195">
        <v>13246247.409399999</v>
      </c>
      <c r="L195">
        <v>3038537.4559999998</v>
      </c>
      <c r="M195">
        <v>0</v>
      </c>
      <c r="N195">
        <v>109476149.4595</v>
      </c>
      <c r="O195">
        <v>10.145833333333334</v>
      </c>
      <c r="P195">
        <f t="shared" ref="P195:P258" si="17">YEAR(Q195)</f>
        <v>1945</v>
      </c>
      <c r="Q195" s="2">
        <f t="shared" ref="Q195:Q258" si="18">Q194+(O195)</f>
        <v>16548.291666666755</v>
      </c>
    </row>
    <row r="196" spans="1:17" x14ac:dyDescent="0.3">
      <c r="A196">
        <v>65</v>
      </c>
      <c r="B196">
        <v>3</v>
      </c>
      <c r="C196">
        <v>3278045.3594999998</v>
      </c>
      <c r="D196">
        <v>355676.13</v>
      </c>
      <c r="E196">
        <v>15449192.2916</v>
      </c>
      <c r="F196">
        <v>0</v>
      </c>
      <c r="G196">
        <v>335686469.99949998</v>
      </c>
      <c r="H196">
        <v>68330789.906000003</v>
      </c>
      <c r="I196">
        <v>286611938.10860002</v>
      </c>
      <c r="J196">
        <v>5313917.6169999996</v>
      </c>
      <c r="K196">
        <v>13246247.409399999</v>
      </c>
      <c r="L196">
        <v>3069775.5764000001</v>
      </c>
      <c r="M196">
        <v>0</v>
      </c>
      <c r="N196">
        <v>114708068.6434</v>
      </c>
      <c r="O196">
        <v>10.145833333333334</v>
      </c>
      <c r="P196">
        <f t="shared" si="17"/>
        <v>1945</v>
      </c>
      <c r="Q196" s="2">
        <f t="shared" si="18"/>
        <v>16558.437500000087</v>
      </c>
    </row>
    <row r="197" spans="1:17" x14ac:dyDescent="0.3">
      <c r="A197">
        <v>66</v>
      </c>
      <c r="B197">
        <v>1</v>
      </c>
      <c r="C197">
        <v>206033829.0526</v>
      </c>
      <c r="D197">
        <v>374568.57049999997</v>
      </c>
      <c r="E197">
        <v>15457025.1116</v>
      </c>
      <c r="F197">
        <v>0</v>
      </c>
      <c r="G197">
        <v>15007194.7609</v>
      </c>
      <c r="H197">
        <v>47271566.462399997</v>
      </c>
      <c r="I197">
        <v>9241809.0045999996</v>
      </c>
      <c r="J197">
        <v>5165879.1912000002</v>
      </c>
      <c r="K197">
        <v>13262370.1494</v>
      </c>
      <c r="L197">
        <v>158796463.59599999</v>
      </c>
      <c r="M197">
        <v>0</v>
      </c>
      <c r="N197">
        <v>98095898.015900001</v>
      </c>
      <c r="O197">
        <v>10.145833333333334</v>
      </c>
      <c r="P197">
        <f t="shared" si="17"/>
        <v>1945</v>
      </c>
      <c r="Q197" s="2">
        <f t="shared" si="18"/>
        <v>16568.583333333419</v>
      </c>
    </row>
    <row r="198" spans="1:17" x14ac:dyDescent="0.3">
      <c r="A198">
        <v>66</v>
      </c>
      <c r="B198">
        <v>2</v>
      </c>
      <c r="C198">
        <v>181797566.07100001</v>
      </c>
      <c r="D198">
        <v>390582.77970000001</v>
      </c>
      <c r="E198">
        <v>15457025.1116</v>
      </c>
      <c r="F198">
        <v>0</v>
      </c>
      <c r="G198">
        <v>15007194.7609</v>
      </c>
      <c r="H198">
        <v>52431538.794100001</v>
      </c>
      <c r="I198">
        <v>5331728.4331</v>
      </c>
      <c r="J198">
        <v>5045716.0207000002</v>
      </c>
      <c r="K198">
        <v>13262370.1494</v>
      </c>
      <c r="L198">
        <v>153703361.0997</v>
      </c>
      <c r="M198">
        <v>0</v>
      </c>
      <c r="N198">
        <v>88299804.659400001</v>
      </c>
      <c r="O198">
        <v>10.145833333333334</v>
      </c>
      <c r="P198">
        <f t="shared" si="17"/>
        <v>1945</v>
      </c>
      <c r="Q198" s="2">
        <f t="shared" si="18"/>
        <v>16578.729166666752</v>
      </c>
    </row>
    <row r="199" spans="1:17" x14ac:dyDescent="0.3">
      <c r="A199">
        <v>66</v>
      </c>
      <c r="B199">
        <v>3</v>
      </c>
      <c r="C199">
        <v>167473263.89320001</v>
      </c>
      <c r="D199">
        <v>404242.46269999997</v>
      </c>
      <c r="E199">
        <v>15457025.1116</v>
      </c>
      <c r="F199">
        <v>0</v>
      </c>
      <c r="G199">
        <v>15007194.7609</v>
      </c>
      <c r="H199">
        <v>55260316.996100001</v>
      </c>
      <c r="I199">
        <v>3537591.2277000002</v>
      </c>
      <c r="J199">
        <v>4944629.6979999999</v>
      </c>
      <c r="K199">
        <v>13262370.1494</v>
      </c>
      <c r="L199">
        <v>149498971.949</v>
      </c>
      <c r="M199">
        <v>0</v>
      </c>
      <c r="N199">
        <v>82821311.8539</v>
      </c>
      <c r="O199">
        <v>10.145833333333334</v>
      </c>
      <c r="P199">
        <f t="shared" si="17"/>
        <v>1945</v>
      </c>
      <c r="Q199" s="2">
        <f t="shared" si="18"/>
        <v>16588.875000000084</v>
      </c>
    </row>
    <row r="200" spans="1:17" x14ac:dyDescent="0.3">
      <c r="A200">
        <v>67</v>
      </c>
      <c r="B200">
        <v>1</v>
      </c>
      <c r="C200">
        <v>53465050.733499996</v>
      </c>
      <c r="D200">
        <v>405912.30369999999</v>
      </c>
      <c r="E200">
        <v>15486886.271600001</v>
      </c>
      <c r="F200">
        <v>0</v>
      </c>
      <c r="G200">
        <v>93958643.707300007</v>
      </c>
      <c r="H200">
        <v>73211814.415999994</v>
      </c>
      <c r="I200">
        <v>36894307.973300003</v>
      </c>
      <c r="J200">
        <v>4927650.8964999998</v>
      </c>
      <c r="K200">
        <v>13323834.8894</v>
      </c>
      <c r="L200">
        <v>98574224.862499997</v>
      </c>
      <c r="M200">
        <v>0</v>
      </c>
      <c r="N200">
        <v>81919829.760199994</v>
      </c>
      <c r="O200">
        <v>10.145833333333334</v>
      </c>
      <c r="P200">
        <f t="shared" si="17"/>
        <v>1945</v>
      </c>
      <c r="Q200" s="2">
        <f t="shared" si="18"/>
        <v>16599.020833333416</v>
      </c>
    </row>
    <row r="201" spans="1:17" x14ac:dyDescent="0.3">
      <c r="A201">
        <v>67</v>
      </c>
      <c r="B201">
        <v>2</v>
      </c>
      <c r="C201">
        <v>49989450.677699998</v>
      </c>
      <c r="D201">
        <v>407366.40250000003</v>
      </c>
      <c r="E201">
        <v>15486886.271600001</v>
      </c>
      <c r="F201">
        <v>0</v>
      </c>
      <c r="G201">
        <v>93958643.707300007</v>
      </c>
      <c r="H201">
        <v>72795693.499500006</v>
      </c>
      <c r="I201">
        <v>33032613.4267</v>
      </c>
      <c r="J201">
        <v>4910720.1566000003</v>
      </c>
      <c r="K201">
        <v>13323834.8894</v>
      </c>
      <c r="L201">
        <v>98262958.826000005</v>
      </c>
      <c r="M201">
        <v>0</v>
      </c>
      <c r="N201">
        <v>82383997.897699997</v>
      </c>
      <c r="O201">
        <v>10.145833333333334</v>
      </c>
      <c r="P201">
        <f t="shared" si="17"/>
        <v>1945</v>
      </c>
      <c r="Q201" s="2">
        <f t="shared" si="18"/>
        <v>16609.166666666748</v>
      </c>
    </row>
    <row r="202" spans="1:17" x14ac:dyDescent="0.3">
      <c r="A202">
        <v>67</v>
      </c>
      <c r="B202">
        <v>3</v>
      </c>
      <c r="C202">
        <v>47612643.228799999</v>
      </c>
      <c r="D202">
        <v>408635.15639999998</v>
      </c>
      <c r="E202">
        <v>15486886.271600001</v>
      </c>
      <c r="F202">
        <v>0</v>
      </c>
      <c r="G202">
        <v>93958643.707300007</v>
      </c>
      <c r="H202">
        <v>72741858.571999997</v>
      </c>
      <c r="I202">
        <v>31021837.9157</v>
      </c>
      <c r="J202">
        <v>4894559.3273999998</v>
      </c>
      <c r="K202">
        <v>13323834.8894</v>
      </c>
      <c r="L202">
        <v>97957608.690500006</v>
      </c>
      <c r="M202">
        <v>0</v>
      </c>
      <c r="N202">
        <v>82448129.251699999</v>
      </c>
      <c r="O202">
        <v>10.145833333333334</v>
      </c>
      <c r="P202">
        <f t="shared" si="17"/>
        <v>1945</v>
      </c>
      <c r="Q202" s="2">
        <f t="shared" si="18"/>
        <v>16619.31250000008</v>
      </c>
    </row>
    <row r="203" spans="1:17" x14ac:dyDescent="0.3">
      <c r="A203">
        <v>68</v>
      </c>
      <c r="B203">
        <v>1</v>
      </c>
      <c r="C203">
        <v>75494027.125300005</v>
      </c>
      <c r="D203">
        <v>412483.69620000001</v>
      </c>
      <c r="E203">
        <v>15593620.4716</v>
      </c>
      <c r="F203">
        <v>0</v>
      </c>
      <c r="G203">
        <v>107790057.567</v>
      </c>
      <c r="H203">
        <v>69084565.885000005</v>
      </c>
      <c r="I203">
        <v>36516568.6897</v>
      </c>
      <c r="J203">
        <v>4853184.7797999997</v>
      </c>
      <c r="K203">
        <v>13543531.589400001</v>
      </c>
      <c r="L203">
        <v>129197222.27680001</v>
      </c>
      <c r="M203">
        <v>0</v>
      </c>
      <c r="N203">
        <v>84471709.585299999</v>
      </c>
      <c r="O203">
        <v>10.145833333333334</v>
      </c>
      <c r="P203">
        <f t="shared" si="17"/>
        <v>1945</v>
      </c>
      <c r="Q203" s="2">
        <f t="shared" si="18"/>
        <v>16629.458333333412</v>
      </c>
    </row>
    <row r="204" spans="1:17" x14ac:dyDescent="0.3">
      <c r="A204">
        <v>68</v>
      </c>
      <c r="B204">
        <v>2</v>
      </c>
      <c r="C204">
        <v>68482977.457499996</v>
      </c>
      <c r="D204">
        <v>416692.60269999999</v>
      </c>
      <c r="E204">
        <v>15593620.4716</v>
      </c>
      <c r="F204">
        <v>0</v>
      </c>
      <c r="G204">
        <v>107790057.567</v>
      </c>
      <c r="H204">
        <v>70410089.944499999</v>
      </c>
      <c r="I204">
        <v>34929265.039099999</v>
      </c>
      <c r="J204">
        <v>4817255.2878999999</v>
      </c>
      <c r="K204">
        <v>13543531.589400001</v>
      </c>
      <c r="L204">
        <v>127773088.2226</v>
      </c>
      <c r="M204">
        <v>0</v>
      </c>
      <c r="N204">
        <v>81787379.029100001</v>
      </c>
      <c r="O204">
        <v>10.145833333333334</v>
      </c>
      <c r="P204">
        <f t="shared" si="17"/>
        <v>1945</v>
      </c>
      <c r="Q204" s="2">
        <f t="shared" si="18"/>
        <v>16639.604166666744</v>
      </c>
    </row>
    <row r="205" spans="1:17" x14ac:dyDescent="0.3">
      <c r="A205">
        <v>68</v>
      </c>
      <c r="B205">
        <v>3</v>
      </c>
      <c r="C205">
        <v>63877442.975199997</v>
      </c>
      <c r="D205">
        <v>420545.23499999999</v>
      </c>
      <c r="E205">
        <v>15593620.4716</v>
      </c>
      <c r="F205">
        <v>0</v>
      </c>
      <c r="G205">
        <v>107790057.567</v>
      </c>
      <c r="H205">
        <v>71233451.229100004</v>
      </c>
      <c r="I205">
        <v>33895941.3803</v>
      </c>
      <c r="J205">
        <v>4784945.9265000001</v>
      </c>
      <c r="K205">
        <v>13543531.589400001</v>
      </c>
      <c r="L205">
        <v>126571777.27169999</v>
      </c>
      <c r="M205">
        <v>0</v>
      </c>
      <c r="N205">
        <v>80189736.901800007</v>
      </c>
      <c r="O205">
        <v>10.145833333333334</v>
      </c>
      <c r="P205">
        <f t="shared" si="17"/>
        <v>1945</v>
      </c>
      <c r="Q205" s="2">
        <f t="shared" si="18"/>
        <v>16649.750000000076</v>
      </c>
    </row>
    <row r="206" spans="1:17" x14ac:dyDescent="0.3">
      <c r="A206">
        <v>69</v>
      </c>
      <c r="B206">
        <v>1</v>
      </c>
      <c r="C206">
        <v>147313217.0149</v>
      </c>
      <c r="D206">
        <v>428396.20069999999</v>
      </c>
      <c r="E206">
        <v>15609062.6316</v>
      </c>
      <c r="F206">
        <v>0</v>
      </c>
      <c r="G206">
        <v>22497421.937100001</v>
      </c>
      <c r="H206">
        <v>63583556.793200001</v>
      </c>
      <c r="I206">
        <v>3346879.4328000001</v>
      </c>
      <c r="J206">
        <v>4730603.5510999998</v>
      </c>
      <c r="K206">
        <v>13575317.089400001</v>
      </c>
      <c r="L206">
        <v>153600340.72409999</v>
      </c>
      <c r="M206">
        <v>0</v>
      </c>
      <c r="N206">
        <v>74627606.893700004</v>
      </c>
      <c r="O206">
        <v>10.145833333333334</v>
      </c>
      <c r="P206">
        <f t="shared" si="17"/>
        <v>1945</v>
      </c>
      <c r="Q206" s="2">
        <f t="shared" si="18"/>
        <v>16659.895833333409</v>
      </c>
    </row>
    <row r="207" spans="1:17" x14ac:dyDescent="0.3">
      <c r="A207">
        <v>69</v>
      </c>
      <c r="B207">
        <v>2</v>
      </c>
      <c r="C207">
        <v>139709919.94659999</v>
      </c>
      <c r="D207">
        <v>435377.35159999999</v>
      </c>
      <c r="E207">
        <v>15609062.6316</v>
      </c>
      <c r="F207">
        <v>0</v>
      </c>
      <c r="G207">
        <v>22497421.937100001</v>
      </c>
      <c r="H207">
        <v>64917288.4903</v>
      </c>
      <c r="I207">
        <v>2505787.2697999999</v>
      </c>
      <c r="J207">
        <v>4682841.2198999999</v>
      </c>
      <c r="K207">
        <v>13575317.089400001</v>
      </c>
      <c r="L207">
        <v>150407839.87079999</v>
      </c>
      <c r="M207">
        <v>0</v>
      </c>
      <c r="N207">
        <v>72486876.286699995</v>
      </c>
      <c r="O207">
        <v>10.145833333333334</v>
      </c>
      <c r="P207">
        <f t="shared" si="17"/>
        <v>1945</v>
      </c>
      <c r="Q207" s="2">
        <f t="shared" si="18"/>
        <v>16670.041666666741</v>
      </c>
    </row>
    <row r="208" spans="1:17" x14ac:dyDescent="0.3">
      <c r="A208">
        <v>69</v>
      </c>
      <c r="B208">
        <v>3</v>
      </c>
      <c r="C208">
        <v>134145231.8514</v>
      </c>
      <c r="D208">
        <v>441614.97639999999</v>
      </c>
      <c r="E208">
        <v>15609062.6316</v>
      </c>
      <c r="F208">
        <v>0</v>
      </c>
      <c r="G208">
        <v>22497421.937100001</v>
      </c>
      <c r="H208">
        <v>65935525.511500001</v>
      </c>
      <c r="I208">
        <v>2113348.8827999998</v>
      </c>
      <c r="J208">
        <v>4640080.7575000003</v>
      </c>
      <c r="K208">
        <v>13575317.089400001</v>
      </c>
      <c r="L208">
        <v>147608262.24079999</v>
      </c>
      <c r="M208">
        <v>0</v>
      </c>
      <c r="N208">
        <v>71009551.217399999</v>
      </c>
      <c r="O208">
        <v>10.145833333333334</v>
      </c>
      <c r="P208">
        <f t="shared" si="17"/>
        <v>1945</v>
      </c>
      <c r="Q208" s="2">
        <f t="shared" si="18"/>
        <v>16680.187500000073</v>
      </c>
    </row>
    <row r="209" spans="1:17" x14ac:dyDescent="0.3">
      <c r="A209">
        <v>70</v>
      </c>
      <c r="B209">
        <v>1</v>
      </c>
      <c r="C209">
        <v>42139673.374399997</v>
      </c>
      <c r="D209">
        <v>409788.5626</v>
      </c>
      <c r="E209">
        <v>15513359.9616</v>
      </c>
      <c r="F209">
        <v>0</v>
      </c>
      <c r="G209">
        <v>171126688.0598</v>
      </c>
      <c r="H209">
        <v>78069014.865700006</v>
      </c>
      <c r="I209">
        <v>144952553.27320001</v>
      </c>
      <c r="J209">
        <v>4838524.3750999998</v>
      </c>
      <c r="K209">
        <v>13378327.1894</v>
      </c>
      <c r="L209">
        <v>64752871.988899998</v>
      </c>
      <c r="M209">
        <v>0</v>
      </c>
      <c r="N209">
        <v>78281879.2553</v>
      </c>
      <c r="O209">
        <v>10.145833333333334</v>
      </c>
      <c r="P209">
        <f t="shared" si="17"/>
        <v>1945</v>
      </c>
      <c r="Q209" s="2">
        <f t="shared" si="18"/>
        <v>16690.333333333405</v>
      </c>
    </row>
    <row r="210" spans="1:17" x14ac:dyDescent="0.3">
      <c r="A210">
        <v>70</v>
      </c>
      <c r="B210">
        <v>2</v>
      </c>
      <c r="C210">
        <v>39803104.291900001</v>
      </c>
      <c r="D210">
        <v>381221.19089999999</v>
      </c>
      <c r="E210">
        <v>15513359.9616</v>
      </c>
      <c r="F210">
        <v>0</v>
      </c>
      <c r="G210">
        <v>171126688.0598</v>
      </c>
      <c r="H210">
        <v>73554229.595599994</v>
      </c>
      <c r="I210">
        <v>133234521.85250001</v>
      </c>
      <c r="J210">
        <v>5009813.5751</v>
      </c>
      <c r="K210">
        <v>13378327.1894</v>
      </c>
      <c r="L210">
        <v>65078215.3006</v>
      </c>
      <c r="M210">
        <v>0</v>
      </c>
      <c r="N210">
        <v>83205068.587200001</v>
      </c>
      <c r="O210">
        <v>10.145833333333334</v>
      </c>
      <c r="P210">
        <f t="shared" si="17"/>
        <v>1945</v>
      </c>
      <c r="Q210" s="2">
        <f t="shared" si="18"/>
        <v>16700.479166666737</v>
      </c>
    </row>
    <row r="211" spans="1:17" x14ac:dyDescent="0.3">
      <c r="A211">
        <v>70</v>
      </c>
      <c r="B211">
        <v>3</v>
      </c>
      <c r="C211">
        <v>38353741.160599999</v>
      </c>
      <c r="D211">
        <v>358311.61749999999</v>
      </c>
      <c r="E211">
        <v>15513359.9616</v>
      </c>
      <c r="F211">
        <v>0</v>
      </c>
      <c r="G211">
        <v>171126688.0598</v>
      </c>
      <c r="H211">
        <v>71172949.953999996</v>
      </c>
      <c r="I211">
        <v>126123496.0975</v>
      </c>
      <c r="J211">
        <v>5165324.2352</v>
      </c>
      <c r="K211">
        <v>13378327.1894</v>
      </c>
      <c r="L211">
        <v>65281075.035899997</v>
      </c>
      <c r="M211">
        <v>0</v>
      </c>
      <c r="N211">
        <v>86354482.999799997</v>
      </c>
      <c r="O211">
        <v>10.145833333333334</v>
      </c>
      <c r="P211">
        <f t="shared" si="17"/>
        <v>1945</v>
      </c>
      <c r="Q211" s="2">
        <f t="shared" si="18"/>
        <v>16710.625000000069</v>
      </c>
    </row>
    <row r="212" spans="1:17" x14ac:dyDescent="0.3">
      <c r="A212">
        <v>71</v>
      </c>
      <c r="B212">
        <v>1</v>
      </c>
      <c r="C212">
        <v>109781503.4842</v>
      </c>
      <c r="D212">
        <v>365575.6862</v>
      </c>
      <c r="E212">
        <v>15435409.071599999</v>
      </c>
      <c r="F212">
        <v>0</v>
      </c>
      <c r="G212">
        <v>12562640.766000001</v>
      </c>
      <c r="H212">
        <v>48795918.491800003</v>
      </c>
      <c r="I212">
        <v>16792399.984000001</v>
      </c>
      <c r="J212">
        <v>5101994.4737</v>
      </c>
      <c r="K212">
        <v>13217876.6894</v>
      </c>
      <c r="L212">
        <v>61103426.357100002</v>
      </c>
      <c r="M212">
        <v>0</v>
      </c>
      <c r="N212">
        <v>90422234.179800004</v>
      </c>
      <c r="O212">
        <v>10.145833333333334</v>
      </c>
      <c r="P212">
        <f t="shared" si="17"/>
        <v>1945</v>
      </c>
      <c r="Q212" s="2">
        <f t="shared" si="18"/>
        <v>16720.770833333401</v>
      </c>
    </row>
    <row r="213" spans="1:17" x14ac:dyDescent="0.3">
      <c r="A213">
        <v>71</v>
      </c>
      <c r="B213">
        <v>2</v>
      </c>
      <c r="C213">
        <v>103067783.215</v>
      </c>
      <c r="D213">
        <v>372094.10830000002</v>
      </c>
      <c r="E213">
        <v>15435409.071599999</v>
      </c>
      <c r="F213">
        <v>0</v>
      </c>
      <c r="G213">
        <v>12562640.766000001</v>
      </c>
      <c r="H213">
        <v>48253237.474200003</v>
      </c>
      <c r="I213">
        <v>11346119.7158</v>
      </c>
      <c r="J213">
        <v>5052351.4863999998</v>
      </c>
      <c r="K213">
        <v>13217876.6894</v>
      </c>
      <c r="L213">
        <v>61118069.317699999</v>
      </c>
      <c r="M213">
        <v>0</v>
      </c>
      <c r="N213">
        <v>88745100.670100003</v>
      </c>
      <c r="O213">
        <v>10.145833333333334</v>
      </c>
      <c r="P213">
        <f t="shared" si="17"/>
        <v>1945</v>
      </c>
      <c r="Q213" s="2">
        <f t="shared" si="18"/>
        <v>16730.916666666733</v>
      </c>
    </row>
    <row r="214" spans="1:17" x14ac:dyDescent="0.3">
      <c r="A214">
        <v>71</v>
      </c>
      <c r="B214">
        <v>3</v>
      </c>
      <c r="C214">
        <v>99241832.475600004</v>
      </c>
      <c r="D214">
        <v>378638.96289999998</v>
      </c>
      <c r="E214">
        <v>15435409.071599999</v>
      </c>
      <c r="F214">
        <v>0</v>
      </c>
      <c r="G214">
        <v>12562640.766000001</v>
      </c>
      <c r="H214">
        <v>47951490.4089</v>
      </c>
      <c r="I214">
        <v>8402740.9066000003</v>
      </c>
      <c r="J214">
        <v>5012001.7251000004</v>
      </c>
      <c r="K214">
        <v>13217876.6894</v>
      </c>
      <c r="L214">
        <v>61104739.890500002</v>
      </c>
      <c r="M214">
        <v>0</v>
      </c>
      <c r="N214">
        <v>87697777.717099994</v>
      </c>
      <c r="O214">
        <v>10.145833333333334</v>
      </c>
      <c r="P214">
        <f t="shared" si="17"/>
        <v>1945</v>
      </c>
      <c r="Q214" s="2">
        <f t="shared" si="18"/>
        <v>16741.062500000065</v>
      </c>
    </row>
    <row r="215" spans="1:17" x14ac:dyDescent="0.3">
      <c r="A215">
        <v>72</v>
      </c>
      <c r="B215">
        <v>1</v>
      </c>
      <c r="C215">
        <v>121194457.5793</v>
      </c>
      <c r="D215">
        <v>386462.17570000002</v>
      </c>
      <c r="E215">
        <v>15435409.071599999</v>
      </c>
      <c r="F215">
        <v>0</v>
      </c>
      <c r="G215">
        <v>2614968.4578</v>
      </c>
      <c r="H215">
        <v>37663064.5163</v>
      </c>
      <c r="I215">
        <v>8264434.5935000004</v>
      </c>
      <c r="J215">
        <v>4970079.6661</v>
      </c>
      <c r="K215">
        <v>13217876.6894</v>
      </c>
      <c r="L215">
        <v>64845635.325199999</v>
      </c>
      <c r="M215">
        <v>0</v>
      </c>
      <c r="N215">
        <v>86784506.366799995</v>
      </c>
      <c r="O215">
        <v>10.145833333333334</v>
      </c>
      <c r="P215">
        <f t="shared" si="17"/>
        <v>1945</v>
      </c>
      <c r="Q215" s="2">
        <f t="shared" si="18"/>
        <v>16751.208333333398</v>
      </c>
    </row>
    <row r="216" spans="1:17" x14ac:dyDescent="0.3">
      <c r="A216">
        <v>72</v>
      </c>
      <c r="B216">
        <v>2</v>
      </c>
      <c r="C216">
        <v>118390456.1498</v>
      </c>
      <c r="D216">
        <v>393583.22450000001</v>
      </c>
      <c r="E216">
        <v>15435409.071599999</v>
      </c>
      <c r="F216">
        <v>0</v>
      </c>
      <c r="G216">
        <v>2614968.4578</v>
      </c>
      <c r="H216">
        <v>36414558.678400002</v>
      </c>
      <c r="I216">
        <v>5190948.8631999996</v>
      </c>
      <c r="J216">
        <v>4933061.2040999997</v>
      </c>
      <c r="K216">
        <v>13217876.6894</v>
      </c>
      <c r="L216">
        <v>64559392.8002</v>
      </c>
      <c r="M216">
        <v>0</v>
      </c>
      <c r="N216">
        <v>85570121.673899993</v>
      </c>
      <c r="O216">
        <v>10.145833333333334</v>
      </c>
      <c r="P216">
        <f t="shared" si="17"/>
        <v>1945</v>
      </c>
      <c r="Q216" s="2">
        <f t="shared" si="18"/>
        <v>16761.35416666673</v>
      </c>
    </row>
    <row r="217" spans="1:17" x14ac:dyDescent="0.3">
      <c r="A217">
        <v>72</v>
      </c>
      <c r="B217">
        <v>3</v>
      </c>
      <c r="C217">
        <v>116601030.31209999</v>
      </c>
      <c r="D217">
        <v>400091.17349999998</v>
      </c>
      <c r="E217">
        <v>15435409.071599999</v>
      </c>
      <c r="F217">
        <v>0</v>
      </c>
      <c r="G217">
        <v>2614968.4578</v>
      </c>
      <c r="H217">
        <v>35836691.843999997</v>
      </c>
      <c r="I217">
        <v>3802398.2705999999</v>
      </c>
      <c r="J217">
        <v>4899729.4620000003</v>
      </c>
      <c r="K217">
        <v>13217876.6894</v>
      </c>
      <c r="L217">
        <v>64274138.544600002</v>
      </c>
      <c r="M217">
        <v>0</v>
      </c>
      <c r="N217">
        <v>84857767.560399994</v>
      </c>
      <c r="O217">
        <v>10.145833333333334</v>
      </c>
      <c r="P217">
        <f t="shared" si="17"/>
        <v>1945</v>
      </c>
      <c r="Q217" s="2">
        <f t="shared" si="18"/>
        <v>16771.500000000062</v>
      </c>
    </row>
    <row r="218" spans="1:17" x14ac:dyDescent="0.3">
      <c r="A218">
        <v>73</v>
      </c>
      <c r="B218">
        <v>1</v>
      </c>
      <c r="C218">
        <v>100018278.2815</v>
      </c>
      <c r="D218">
        <v>398694.00520000001</v>
      </c>
      <c r="E218">
        <v>15435409.071599999</v>
      </c>
      <c r="F218">
        <v>0</v>
      </c>
      <c r="G218">
        <v>5308990.0345000001</v>
      </c>
      <c r="H218">
        <v>36294453.253899999</v>
      </c>
      <c r="I218">
        <v>33790084.652400002</v>
      </c>
      <c r="J218">
        <v>4914573.8816999998</v>
      </c>
      <c r="K218">
        <v>13217876.6894</v>
      </c>
      <c r="L218">
        <v>13400219.7565</v>
      </c>
      <c r="M218">
        <v>0</v>
      </c>
      <c r="N218">
        <v>91554358.784500003</v>
      </c>
      <c r="O218">
        <v>10.145833333333334</v>
      </c>
      <c r="P218">
        <f t="shared" si="17"/>
        <v>1945</v>
      </c>
      <c r="Q218" s="2">
        <f t="shared" si="18"/>
        <v>16781.645833333394</v>
      </c>
    </row>
    <row r="219" spans="1:17" x14ac:dyDescent="0.3">
      <c r="A219">
        <v>73</v>
      </c>
      <c r="B219">
        <v>2</v>
      </c>
      <c r="C219">
        <v>96938641.168500006</v>
      </c>
      <c r="D219">
        <v>397705.90480000002</v>
      </c>
      <c r="E219">
        <v>15435409.071599999</v>
      </c>
      <c r="F219">
        <v>0</v>
      </c>
      <c r="G219">
        <v>5308990.0345000001</v>
      </c>
      <c r="H219">
        <v>35051955.935099997</v>
      </c>
      <c r="I219">
        <v>27297909.882199999</v>
      </c>
      <c r="J219">
        <v>4925297.159</v>
      </c>
      <c r="K219">
        <v>13217876.6894</v>
      </c>
      <c r="L219">
        <v>13521814.6053</v>
      </c>
      <c r="M219">
        <v>0</v>
      </c>
      <c r="N219">
        <v>93682847.579999998</v>
      </c>
      <c r="O219">
        <v>10.145833333333334</v>
      </c>
      <c r="P219">
        <f t="shared" si="17"/>
        <v>1945</v>
      </c>
      <c r="Q219" s="2">
        <f t="shared" si="18"/>
        <v>16791.791666666726</v>
      </c>
    </row>
    <row r="220" spans="1:17" x14ac:dyDescent="0.3">
      <c r="A220">
        <v>73</v>
      </c>
      <c r="B220">
        <v>3</v>
      </c>
      <c r="C220">
        <v>94848470.815799996</v>
      </c>
      <c r="D220">
        <v>397220.83240000001</v>
      </c>
      <c r="E220">
        <v>15435409.071599999</v>
      </c>
      <c r="F220">
        <v>0</v>
      </c>
      <c r="G220">
        <v>5308990.0345000001</v>
      </c>
      <c r="H220">
        <v>34298036.998099998</v>
      </c>
      <c r="I220">
        <v>23416122.630800001</v>
      </c>
      <c r="J220">
        <v>4933521.8421999998</v>
      </c>
      <c r="K220">
        <v>13217876.6894</v>
      </c>
      <c r="L220">
        <v>13621097.452299999</v>
      </c>
      <c r="M220">
        <v>0</v>
      </c>
      <c r="N220">
        <v>94809755.849199995</v>
      </c>
      <c r="O220">
        <v>10.145833333333334</v>
      </c>
      <c r="P220">
        <f t="shared" si="17"/>
        <v>1945</v>
      </c>
      <c r="Q220" s="2">
        <f t="shared" si="18"/>
        <v>16801.937500000058</v>
      </c>
    </row>
    <row r="221" spans="1:17" x14ac:dyDescent="0.3">
      <c r="A221">
        <v>74</v>
      </c>
      <c r="B221">
        <v>1</v>
      </c>
      <c r="C221">
        <v>95103397.296200007</v>
      </c>
      <c r="D221">
        <v>397920.00670000003</v>
      </c>
      <c r="E221">
        <v>15435409.071599999</v>
      </c>
      <c r="F221">
        <v>0</v>
      </c>
      <c r="G221">
        <v>5587988.6891999999</v>
      </c>
      <c r="H221">
        <v>35277925.610699996</v>
      </c>
      <c r="I221">
        <v>13727432.714400001</v>
      </c>
      <c r="J221">
        <v>4938145.3221000005</v>
      </c>
      <c r="K221">
        <v>13217876.6894</v>
      </c>
      <c r="L221">
        <v>25202167.6589</v>
      </c>
      <c r="M221">
        <v>0</v>
      </c>
      <c r="N221">
        <v>94921968.809900001</v>
      </c>
      <c r="O221">
        <v>10.145833333333334</v>
      </c>
      <c r="P221">
        <f t="shared" si="17"/>
        <v>1946</v>
      </c>
      <c r="Q221" s="2">
        <f t="shared" si="18"/>
        <v>16812.08333333339</v>
      </c>
    </row>
    <row r="222" spans="1:17" x14ac:dyDescent="0.3">
      <c r="A222">
        <v>74</v>
      </c>
      <c r="B222">
        <v>2</v>
      </c>
      <c r="C222">
        <v>93254416.860599995</v>
      </c>
      <c r="D222">
        <v>398771.67849999998</v>
      </c>
      <c r="E222">
        <v>15435409.071599999</v>
      </c>
      <c r="F222">
        <v>0</v>
      </c>
      <c r="G222">
        <v>5587988.6891999999</v>
      </c>
      <c r="H222">
        <v>35155992.495300002</v>
      </c>
      <c r="I222">
        <v>12064792.8675</v>
      </c>
      <c r="J222">
        <v>4941709.7732999995</v>
      </c>
      <c r="K222">
        <v>13217876.6894</v>
      </c>
      <c r="L222">
        <v>25261754.611699998</v>
      </c>
      <c r="M222">
        <v>0</v>
      </c>
      <c r="N222">
        <v>94333952.178200006</v>
      </c>
      <c r="O222">
        <v>10.145833333333334</v>
      </c>
      <c r="P222">
        <f t="shared" si="17"/>
        <v>1946</v>
      </c>
      <c r="Q222" s="2">
        <f t="shared" si="18"/>
        <v>16822.229166666722</v>
      </c>
    </row>
    <row r="223" spans="1:17" x14ac:dyDescent="0.3">
      <c r="A223">
        <v>74</v>
      </c>
      <c r="B223">
        <v>3</v>
      </c>
      <c r="C223">
        <v>92108226.5361</v>
      </c>
      <c r="D223">
        <v>399747.2573</v>
      </c>
      <c r="E223">
        <v>15435409.071599999</v>
      </c>
      <c r="F223">
        <v>0</v>
      </c>
      <c r="G223">
        <v>5587988.6891999999</v>
      </c>
      <c r="H223">
        <v>35016048.318999998</v>
      </c>
      <c r="I223">
        <v>10939586.1053</v>
      </c>
      <c r="J223">
        <v>4944361.5959000001</v>
      </c>
      <c r="K223">
        <v>13217876.6894</v>
      </c>
      <c r="L223">
        <v>25315272.068300001</v>
      </c>
      <c r="M223">
        <v>0</v>
      </c>
      <c r="N223">
        <v>94001651.963599995</v>
      </c>
      <c r="O223">
        <v>10.145833333333334</v>
      </c>
      <c r="P223">
        <f t="shared" si="17"/>
        <v>1946</v>
      </c>
      <c r="Q223" s="2">
        <f t="shared" si="18"/>
        <v>16832.375000000055</v>
      </c>
    </row>
    <row r="224" spans="1:17" x14ac:dyDescent="0.3">
      <c r="A224">
        <v>75</v>
      </c>
      <c r="B224">
        <v>1</v>
      </c>
      <c r="C224">
        <v>90435004.406599998</v>
      </c>
      <c r="D224">
        <v>404011.85830000002</v>
      </c>
      <c r="E224">
        <v>15435409.071599999</v>
      </c>
      <c r="F224">
        <v>0</v>
      </c>
      <c r="G224">
        <v>11224011.4246</v>
      </c>
      <c r="H224">
        <v>44611021.125299998</v>
      </c>
      <c r="I224">
        <v>7311650.9620000003</v>
      </c>
      <c r="J224">
        <v>4926234.4879999999</v>
      </c>
      <c r="K224">
        <v>13217876.6894</v>
      </c>
      <c r="L224">
        <v>46138925.710900001</v>
      </c>
      <c r="M224">
        <v>0</v>
      </c>
      <c r="N224">
        <v>90585112.422600001</v>
      </c>
      <c r="O224">
        <v>10.145833333333334</v>
      </c>
      <c r="P224">
        <f t="shared" si="17"/>
        <v>1946</v>
      </c>
      <c r="Q224" s="2">
        <f t="shared" si="18"/>
        <v>16842.520833333387</v>
      </c>
    </row>
    <row r="225" spans="1:17" x14ac:dyDescent="0.3">
      <c r="A225">
        <v>75</v>
      </c>
      <c r="B225">
        <v>2</v>
      </c>
      <c r="C225">
        <v>87464698.288900003</v>
      </c>
      <c r="D225">
        <v>407825.8798</v>
      </c>
      <c r="E225">
        <v>15435409.071599999</v>
      </c>
      <c r="F225">
        <v>0</v>
      </c>
      <c r="G225">
        <v>11224011.4246</v>
      </c>
      <c r="H225">
        <v>44772086.2711</v>
      </c>
      <c r="I225">
        <v>5507555.8152999999</v>
      </c>
      <c r="J225">
        <v>4910111.8605000004</v>
      </c>
      <c r="K225">
        <v>13217876.6894</v>
      </c>
      <c r="L225">
        <v>45968680.098999999</v>
      </c>
      <c r="M225">
        <v>0</v>
      </c>
      <c r="N225">
        <v>89796187.636500001</v>
      </c>
      <c r="O225">
        <v>10.145833333333334</v>
      </c>
      <c r="P225">
        <f t="shared" si="17"/>
        <v>1946</v>
      </c>
      <c r="Q225" s="2">
        <f t="shared" si="18"/>
        <v>16852.666666666719</v>
      </c>
    </row>
    <row r="226" spans="1:17" x14ac:dyDescent="0.3">
      <c r="A226">
        <v>75</v>
      </c>
      <c r="B226">
        <v>3</v>
      </c>
      <c r="C226">
        <v>85682439.3829</v>
      </c>
      <c r="D226">
        <v>411256.2536</v>
      </c>
      <c r="E226">
        <v>15435409.071599999</v>
      </c>
      <c r="F226">
        <v>0</v>
      </c>
      <c r="G226">
        <v>11224011.4246</v>
      </c>
      <c r="H226">
        <v>44848613.1228</v>
      </c>
      <c r="I226">
        <v>4341289.7467999998</v>
      </c>
      <c r="J226">
        <v>4895318.8901000004</v>
      </c>
      <c r="K226">
        <v>13217876.6894</v>
      </c>
      <c r="L226">
        <v>45820179.214100003</v>
      </c>
      <c r="M226">
        <v>0</v>
      </c>
      <c r="N226">
        <v>89296438.582000002</v>
      </c>
      <c r="O226">
        <v>10.145833333333334</v>
      </c>
      <c r="P226">
        <f t="shared" si="17"/>
        <v>1946</v>
      </c>
      <c r="Q226" s="2">
        <f t="shared" si="18"/>
        <v>16862.812500000051</v>
      </c>
    </row>
    <row r="227" spans="1:17" x14ac:dyDescent="0.3">
      <c r="A227">
        <v>76</v>
      </c>
      <c r="B227">
        <v>1</v>
      </c>
      <c r="C227">
        <v>95387560.853799999</v>
      </c>
      <c r="D227">
        <v>415561.6152</v>
      </c>
      <c r="E227">
        <v>15435409.071599999</v>
      </c>
      <c r="F227">
        <v>0</v>
      </c>
      <c r="G227">
        <v>13665181.7576</v>
      </c>
      <c r="H227">
        <v>47371668.104699999</v>
      </c>
      <c r="I227">
        <v>4592390.5937000001</v>
      </c>
      <c r="J227">
        <v>4865964.5236999998</v>
      </c>
      <c r="K227">
        <v>13217876.6894</v>
      </c>
      <c r="L227">
        <v>63225531.240199998</v>
      </c>
      <c r="M227">
        <v>0</v>
      </c>
      <c r="N227">
        <v>86391400.578400001</v>
      </c>
      <c r="O227">
        <v>10.145833333333334</v>
      </c>
      <c r="P227">
        <f t="shared" si="17"/>
        <v>1946</v>
      </c>
      <c r="Q227" s="2">
        <f t="shared" si="18"/>
        <v>16872.958333333383</v>
      </c>
    </row>
    <row r="228" spans="1:17" x14ac:dyDescent="0.3">
      <c r="A228">
        <v>76</v>
      </c>
      <c r="B228">
        <v>2</v>
      </c>
      <c r="C228">
        <v>92189792.627499998</v>
      </c>
      <c r="D228">
        <v>419461.39750000002</v>
      </c>
      <c r="E228">
        <v>15435409.071599999</v>
      </c>
      <c r="F228">
        <v>0</v>
      </c>
      <c r="G228">
        <v>13665181.7576</v>
      </c>
      <c r="H228">
        <v>48075611.7456</v>
      </c>
      <c r="I228">
        <v>3765635.3522999999</v>
      </c>
      <c r="J228">
        <v>4840073.0147000002</v>
      </c>
      <c r="K228">
        <v>13217876.6894</v>
      </c>
      <c r="L228">
        <v>62860601.128399998</v>
      </c>
      <c r="M228">
        <v>0</v>
      </c>
      <c r="N228">
        <v>85016353.087099999</v>
      </c>
      <c r="O228">
        <v>10.145833333333334</v>
      </c>
      <c r="P228">
        <f t="shared" si="17"/>
        <v>1946</v>
      </c>
      <c r="Q228" s="2">
        <f t="shared" si="18"/>
        <v>16883.104166666715</v>
      </c>
    </row>
    <row r="229" spans="1:17" x14ac:dyDescent="0.3">
      <c r="A229">
        <v>76</v>
      </c>
      <c r="B229">
        <v>3</v>
      </c>
      <c r="C229">
        <v>90134502.129999995</v>
      </c>
      <c r="D229">
        <v>423012.13299999997</v>
      </c>
      <c r="E229">
        <v>15435409.071599999</v>
      </c>
      <c r="F229">
        <v>0</v>
      </c>
      <c r="G229">
        <v>13665181.7576</v>
      </c>
      <c r="H229">
        <v>48469678.690700002</v>
      </c>
      <c r="I229">
        <v>3193880.9071999998</v>
      </c>
      <c r="J229">
        <v>4816701.5462999996</v>
      </c>
      <c r="K229">
        <v>13217876.6894</v>
      </c>
      <c r="L229">
        <v>62556596.6646</v>
      </c>
      <c r="M229">
        <v>0</v>
      </c>
      <c r="N229">
        <v>84149350.685499996</v>
      </c>
      <c r="O229">
        <v>10.145833333333334</v>
      </c>
      <c r="P229">
        <f t="shared" si="17"/>
        <v>1946</v>
      </c>
      <c r="Q229" s="2">
        <f t="shared" si="18"/>
        <v>16893.250000000047</v>
      </c>
    </row>
    <row r="230" spans="1:17" x14ac:dyDescent="0.3">
      <c r="A230">
        <v>77</v>
      </c>
      <c r="B230">
        <v>1</v>
      </c>
      <c r="C230">
        <v>148820260.0887</v>
      </c>
      <c r="D230">
        <v>433830.80009999999</v>
      </c>
      <c r="E230">
        <v>15475395.4616</v>
      </c>
      <c r="F230">
        <v>0</v>
      </c>
      <c r="G230">
        <v>10134656.0737</v>
      </c>
      <c r="H230">
        <v>50186164.5396</v>
      </c>
      <c r="I230">
        <v>991826.37690000003</v>
      </c>
      <c r="J230">
        <v>4743340.1166000003</v>
      </c>
      <c r="K230">
        <v>13304150.8794</v>
      </c>
      <c r="L230">
        <v>130549152.4734</v>
      </c>
      <c r="M230">
        <v>0</v>
      </c>
      <c r="N230">
        <v>76931630.085099995</v>
      </c>
      <c r="O230">
        <v>10.145833333333334</v>
      </c>
      <c r="P230">
        <f t="shared" si="17"/>
        <v>1946</v>
      </c>
      <c r="Q230" s="2">
        <f t="shared" si="18"/>
        <v>16903.395833333379</v>
      </c>
    </row>
    <row r="231" spans="1:17" x14ac:dyDescent="0.3">
      <c r="A231">
        <v>77</v>
      </c>
      <c r="B231">
        <v>2</v>
      </c>
      <c r="C231">
        <v>140310679.2121</v>
      </c>
      <c r="D231">
        <v>443919.3199</v>
      </c>
      <c r="E231">
        <v>15475395.4616</v>
      </c>
      <c r="F231">
        <v>0</v>
      </c>
      <c r="G231">
        <v>10134656.0737</v>
      </c>
      <c r="H231">
        <v>52437621.605700001</v>
      </c>
      <c r="I231">
        <v>859265.24140000006</v>
      </c>
      <c r="J231">
        <v>4681345.3880000003</v>
      </c>
      <c r="K231">
        <v>13304150.8794</v>
      </c>
      <c r="L231">
        <v>127597081.54080001</v>
      </c>
      <c r="M231">
        <v>0</v>
      </c>
      <c r="N231">
        <v>73218275.466199994</v>
      </c>
      <c r="O231">
        <v>10.145833333333334</v>
      </c>
      <c r="P231">
        <f t="shared" si="17"/>
        <v>1946</v>
      </c>
      <c r="Q231" s="2">
        <f t="shared" si="18"/>
        <v>16913.541666666712</v>
      </c>
    </row>
    <row r="232" spans="1:17" x14ac:dyDescent="0.3">
      <c r="A232">
        <v>77</v>
      </c>
      <c r="B232">
        <v>3</v>
      </c>
      <c r="C232">
        <v>134876559.71110001</v>
      </c>
      <c r="D232">
        <v>452619.50900000002</v>
      </c>
      <c r="E232">
        <v>15475395.4616</v>
      </c>
      <c r="F232">
        <v>0</v>
      </c>
      <c r="G232">
        <v>10134656.0737</v>
      </c>
      <c r="H232">
        <v>52892115.333899997</v>
      </c>
      <c r="I232">
        <v>798660.72699999996</v>
      </c>
      <c r="J232">
        <v>4626925.3894999996</v>
      </c>
      <c r="K232">
        <v>13304150.8794</v>
      </c>
      <c r="L232">
        <v>125069637.9927</v>
      </c>
      <c r="M232">
        <v>0</v>
      </c>
      <c r="N232">
        <v>70984815.252299994</v>
      </c>
      <c r="O232">
        <v>10.145833333333334</v>
      </c>
      <c r="P232">
        <f t="shared" si="17"/>
        <v>1946</v>
      </c>
      <c r="Q232" s="2">
        <f t="shared" si="18"/>
        <v>16923.687500000044</v>
      </c>
    </row>
    <row r="233" spans="1:17" x14ac:dyDescent="0.3">
      <c r="A233">
        <v>78</v>
      </c>
      <c r="B233">
        <v>1</v>
      </c>
      <c r="C233">
        <v>67072492.545699999</v>
      </c>
      <c r="D233">
        <v>453602.4178</v>
      </c>
      <c r="E233">
        <v>15498119.251599999</v>
      </c>
      <c r="F233">
        <v>0</v>
      </c>
      <c r="G233">
        <v>57512699.309600003</v>
      </c>
      <c r="H233">
        <v>71347198.855299994</v>
      </c>
      <c r="I233">
        <v>25068375.6919</v>
      </c>
      <c r="J233">
        <v>4620754.6222000001</v>
      </c>
      <c r="K233">
        <v>13353179.4794</v>
      </c>
      <c r="L233">
        <v>95047219.047700003</v>
      </c>
      <c r="M233">
        <v>0</v>
      </c>
      <c r="N233">
        <v>73480075.255600005</v>
      </c>
      <c r="O233">
        <v>10.145833333333334</v>
      </c>
      <c r="P233">
        <f t="shared" si="17"/>
        <v>1946</v>
      </c>
      <c r="Q233" s="2">
        <f t="shared" si="18"/>
        <v>16933.833333333376</v>
      </c>
    </row>
    <row r="234" spans="1:17" x14ac:dyDescent="0.3">
      <c r="A234">
        <v>78</v>
      </c>
      <c r="B234">
        <v>2</v>
      </c>
      <c r="C234">
        <v>63771803.3574</v>
      </c>
      <c r="D234">
        <v>454340.4178</v>
      </c>
      <c r="E234">
        <v>15498119.251599999</v>
      </c>
      <c r="F234">
        <v>0</v>
      </c>
      <c r="G234">
        <v>57512699.309600003</v>
      </c>
      <c r="H234">
        <v>70552995.892499998</v>
      </c>
      <c r="I234">
        <v>20931642.623799998</v>
      </c>
      <c r="J234">
        <v>4613312.0548</v>
      </c>
      <c r="K234">
        <v>13353179.4794</v>
      </c>
      <c r="L234">
        <v>94628190.6822</v>
      </c>
      <c r="M234">
        <v>0</v>
      </c>
      <c r="N234">
        <v>73872357.604399994</v>
      </c>
      <c r="O234">
        <v>10.145833333333334</v>
      </c>
      <c r="P234">
        <f t="shared" si="17"/>
        <v>1946</v>
      </c>
      <c r="Q234" s="2">
        <f t="shared" si="18"/>
        <v>16943.979166666708</v>
      </c>
    </row>
    <row r="235" spans="1:17" x14ac:dyDescent="0.3">
      <c r="A235">
        <v>78</v>
      </c>
      <c r="B235">
        <v>3</v>
      </c>
      <c r="C235">
        <v>61522445.945799999</v>
      </c>
      <c r="D235">
        <v>454869.67050000001</v>
      </c>
      <c r="E235">
        <v>15498119.251599999</v>
      </c>
      <c r="F235">
        <v>0</v>
      </c>
      <c r="G235">
        <v>57512699.309600003</v>
      </c>
      <c r="H235">
        <v>70179580.022200003</v>
      </c>
      <c r="I235">
        <v>18741626.000599999</v>
      </c>
      <c r="J235">
        <v>4605451.4866000004</v>
      </c>
      <c r="K235">
        <v>13353179.4794</v>
      </c>
      <c r="L235">
        <v>94202325.685800001</v>
      </c>
      <c r="M235">
        <v>0</v>
      </c>
      <c r="N235">
        <v>74081582.7016</v>
      </c>
      <c r="O235">
        <v>10.145833333333334</v>
      </c>
      <c r="P235">
        <f t="shared" si="17"/>
        <v>1946</v>
      </c>
      <c r="Q235" s="2">
        <f t="shared" si="18"/>
        <v>16954.12500000004</v>
      </c>
    </row>
    <row r="236" spans="1:17" x14ac:dyDescent="0.3">
      <c r="A236">
        <v>79</v>
      </c>
      <c r="B236">
        <v>1</v>
      </c>
      <c r="C236">
        <v>162351204.86610001</v>
      </c>
      <c r="D236">
        <v>462802.7267</v>
      </c>
      <c r="E236">
        <v>15584749.251599999</v>
      </c>
      <c r="F236">
        <v>0</v>
      </c>
      <c r="G236">
        <v>20890858.6756</v>
      </c>
      <c r="H236">
        <v>62815397.068800002</v>
      </c>
      <c r="I236">
        <v>3987419.7557999999</v>
      </c>
      <c r="J236">
        <v>4539670.6522000004</v>
      </c>
      <c r="K236">
        <v>13540091.339400001</v>
      </c>
      <c r="L236">
        <v>174136225.89570001</v>
      </c>
      <c r="M236">
        <v>0</v>
      </c>
      <c r="N236">
        <v>67304318.474399999</v>
      </c>
      <c r="O236">
        <v>10.145833333333334</v>
      </c>
      <c r="P236">
        <f t="shared" si="17"/>
        <v>1946</v>
      </c>
      <c r="Q236" s="2">
        <f t="shared" si="18"/>
        <v>16964.270833333372</v>
      </c>
    </row>
    <row r="237" spans="1:17" x14ac:dyDescent="0.3">
      <c r="A237">
        <v>79</v>
      </c>
      <c r="B237">
        <v>2</v>
      </c>
      <c r="C237">
        <v>151752356.63609999</v>
      </c>
      <c r="D237">
        <v>470155.91489999997</v>
      </c>
      <c r="E237">
        <v>15584749.251599999</v>
      </c>
      <c r="F237">
        <v>0</v>
      </c>
      <c r="G237">
        <v>20890858.6756</v>
      </c>
      <c r="H237">
        <v>61698328.081299998</v>
      </c>
      <c r="I237">
        <v>3695763.1661999999</v>
      </c>
      <c r="J237">
        <v>4468123.2448000005</v>
      </c>
      <c r="K237">
        <v>13540091.339400001</v>
      </c>
      <c r="L237">
        <v>168651327.1821</v>
      </c>
      <c r="M237">
        <v>0</v>
      </c>
      <c r="N237">
        <v>64046491.503399998</v>
      </c>
      <c r="O237">
        <v>10.145833333333334</v>
      </c>
      <c r="P237">
        <f t="shared" si="17"/>
        <v>1946</v>
      </c>
      <c r="Q237" s="2">
        <f t="shared" si="18"/>
        <v>16974.416666666704</v>
      </c>
    </row>
    <row r="238" spans="1:17" x14ac:dyDescent="0.3">
      <c r="A238">
        <v>79</v>
      </c>
      <c r="B238">
        <v>3</v>
      </c>
      <c r="C238">
        <v>147308393.88249999</v>
      </c>
      <c r="D238">
        <v>477349.26150000002</v>
      </c>
      <c r="E238">
        <v>15584749.251599999</v>
      </c>
      <c r="F238">
        <v>0</v>
      </c>
      <c r="G238">
        <v>20890858.6756</v>
      </c>
      <c r="H238">
        <v>60883228.794100001</v>
      </c>
      <c r="I238">
        <v>3560498.0792</v>
      </c>
      <c r="J238">
        <v>4406726.8827</v>
      </c>
      <c r="K238">
        <v>13540091.339400001</v>
      </c>
      <c r="L238">
        <v>163681070.97029999</v>
      </c>
      <c r="M238">
        <v>0</v>
      </c>
      <c r="N238">
        <v>62092804.208300002</v>
      </c>
      <c r="O238">
        <v>10.145833333333334</v>
      </c>
      <c r="P238">
        <f t="shared" si="17"/>
        <v>1946</v>
      </c>
      <c r="Q238" s="2">
        <f t="shared" si="18"/>
        <v>16984.562500000036</v>
      </c>
    </row>
    <row r="239" spans="1:17" x14ac:dyDescent="0.3">
      <c r="A239">
        <v>80</v>
      </c>
      <c r="B239">
        <v>1</v>
      </c>
      <c r="C239">
        <v>196147456.21720001</v>
      </c>
      <c r="D239">
        <v>500209.25949999999</v>
      </c>
      <c r="E239">
        <v>15894395.2216</v>
      </c>
      <c r="F239">
        <v>0</v>
      </c>
      <c r="G239">
        <v>7555782.8651999999</v>
      </c>
      <c r="H239">
        <v>49099299.577</v>
      </c>
      <c r="I239">
        <v>888250.35199999996</v>
      </c>
      <c r="J239">
        <v>4292831.3376000002</v>
      </c>
      <c r="K239">
        <v>14208180.009400001</v>
      </c>
      <c r="L239">
        <v>195034280.9197</v>
      </c>
      <c r="M239">
        <v>0</v>
      </c>
      <c r="N239">
        <v>57659742.520099998</v>
      </c>
      <c r="O239">
        <v>10.145833333333334</v>
      </c>
      <c r="P239">
        <f t="shared" si="17"/>
        <v>1946</v>
      </c>
      <c r="Q239" s="2">
        <f t="shared" si="18"/>
        <v>16994.708333333369</v>
      </c>
    </row>
    <row r="240" spans="1:17" x14ac:dyDescent="0.3">
      <c r="A240">
        <v>80</v>
      </c>
      <c r="B240">
        <v>2</v>
      </c>
      <c r="C240">
        <v>187893034.89579999</v>
      </c>
      <c r="D240">
        <v>525004.29359999998</v>
      </c>
      <c r="E240">
        <v>15894395.2216</v>
      </c>
      <c r="F240">
        <v>0</v>
      </c>
      <c r="G240">
        <v>7555782.8651999999</v>
      </c>
      <c r="H240">
        <v>47959206.656400003</v>
      </c>
      <c r="I240">
        <v>782623.24250000005</v>
      </c>
      <c r="J240">
        <v>4202038.3772999998</v>
      </c>
      <c r="K240">
        <v>14208180.009400001</v>
      </c>
      <c r="L240">
        <v>187084186.48410001</v>
      </c>
      <c r="M240">
        <v>0</v>
      </c>
      <c r="N240">
        <v>55198623.2623</v>
      </c>
      <c r="O240">
        <v>10.145833333333334</v>
      </c>
      <c r="P240">
        <f t="shared" si="17"/>
        <v>1946</v>
      </c>
      <c r="Q240" s="2">
        <f t="shared" si="18"/>
        <v>17004.854166666701</v>
      </c>
    </row>
    <row r="241" spans="1:17" x14ac:dyDescent="0.3">
      <c r="A241">
        <v>80</v>
      </c>
      <c r="B241">
        <v>3</v>
      </c>
      <c r="C241">
        <v>180031707.22940001</v>
      </c>
      <c r="D241">
        <v>547617.26459999999</v>
      </c>
      <c r="E241">
        <v>15894395.2216</v>
      </c>
      <c r="F241">
        <v>0</v>
      </c>
      <c r="G241">
        <v>7555782.8651999999</v>
      </c>
      <c r="H241">
        <v>47195873.253600001</v>
      </c>
      <c r="I241">
        <v>724862.43530000001</v>
      </c>
      <c r="J241">
        <v>4125611.5362</v>
      </c>
      <c r="K241">
        <v>14208180.009400001</v>
      </c>
      <c r="L241">
        <v>180141044.6284</v>
      </c>
      <c r="M241">
        <v>0</v>
      </c>
      <c r="N241">
        <v>53610599.825599998</v>
      </c>
      <c r="O241">
        <v>10.145833333333334</v>
      </c>
      <c r="P241">
        <f t="shared" si="17"/>
        <v>1946</v>
      </c>
      <c r="Q241" s="2">
        <f t="shared" si="18"/>
        <v>17015.000000000033</v>
      </c>
    </row>
    <row r="242" spans="1:17" x14ac:dyDescent="0.3">
      <c r="A242">
        <v>81</v>
      </c>
      <c r="B242">
        <v>1</v>
      </c>
      <c r="C242">
        <v>96564680.356800005</v>
      </c>
      <c r="D242">
        <v>546332.35100000002</v>
      </c>
      <c r="E242">
        <v>15939194.4616</v>
      </c>
      <c r="F242">
        <v>0</v>
      </c>
      <c r="G242">
        <v>36987141.099799998</v>
      </c>
      <c r="H242">
        <v>69992042.234599993</v>
      </c>
      <c r="I242">
        <v>27763191.697700001</v>
      </c>
      <c r="J242">
        <v>4118498.8785000001</v>
      </c>
      <c r="K242">
        <v>14304838.249399999</v>
      </c>
      <c r="L242">
        <v>113736476.2246</v>
      </c>
      <c r="M242">
        <v>0</v>
      </c>
      <c r="N242">
        <v>57314679.234999999</v>
      </c>
      <c r="O242">
        <v>10.145833333333334</v>
      </c>
      <c r="P242">
        <f t="shared" si="17"/>
        <v>1946</v>
      </c>
      <c r="Q242" s="2">
        <f t="shared" si="18"/>
        <v>17025.145833333365</v>
      </c>
    </row>
    <row r="243" spans="1:17" x14ac:dyDescent="0.3">
      <c r="A243">
        <v>81</v>
      </c>
      <c r="B243">
        <v>2</v>
      </c>
      <c r="C243">
        <v>91071610.842999995</v>
      </c>
      <c r="D243">
        <v>546517.59149999998</v>
      </c>
      <c r="E243">
        <v>15939194.4616</v>
      </c>
      <c r="F243">
        <v>0</v>
      </c>
      <c r="G243">
        <v>36987141.099799998</v>
      </c>
      <c r="H243">
        <v>70170948.571600005</v>
      </c>
      <c r="I243">
        <v>21273619.072900001</v>
      </c>
      <c r="J243">
        <v>4109234.4882999999</v>
      </c>
      <c r="K243">
        <v>14304838.249399999</v>
      </c>
      <c r="L243">
        <v>113288251.5186</v>
      </c>
      <c r="M243">
        <v>0</v>
      </c>
      <c r="N243">
        <v>59222333.681999996</v>
      </c>
      <c r="O243">
        <v>10.145833333333334</v>
      </c>
      <c r="P243">
        <f t="shared" si="17"/>
        <v>1946</v>
      </c>
      <c r="Q243" s="2">
        <f t="shared" si="18"/>
        <v>17035.291666666697</v>
      </c>
    </row>
    <row r="244" spans="1:17" x14ac:dyDescent="0.3">
      <c r="A244">
        <v>81</v>
      </c>
      <c r="B244">
        <v>3</v>
      </c>
      <c r="C244">
        <v>86951029.482500002</v>
      </c>
      <c r="D244">
        <v>547553.24470000004</v>
      </c>
      <c r="E244">
        <v>15939194.4616</v>
      </c>
      <c r="F244">
        <v>0</v>
      </c>
      <c r="G244">
        <v>36987141.099799998</v>
      </c>
      <c r="H244">
        <v>70172848.528799996</v>
      </c>
      <c r="I244">
        <v>17903302.020100001</v>
      </c>
      <c r="J244">
        <v>4098757.9051000001</v>
      </c>
      <c r="K244">
        <v>14304838.249399999</v>
      </c>
      <c r="L244">
        <v>112791644.98639999</v>
      </c>
      <c r="M244">
        <v>0</v>
      </c>
      <c r="N244">
        <v>60125970.390600003</v>
      </c>
      <c r="O244">
        <v>10.145833333333334</v>
      </c>
      <c r="P244">
        <f t="shared" si="17"/>
        <v>1946</v>
      </c>
      <c r="Q244" s="2">
        <f t="shared" si="18"/>
        <v>17045.437500000029</v>
      </c>
    </row>
    <row r="245" spans="1:17" x14ac:dyDescent="0.3">
      <c r="A245">
        <v>82</v>
      </c>
      <c r="B245">
        <v>1</v>
      </c>
      <c r="C245">
        <v>75280346.747799993</v>
      </c>
      <c r="D245">
        <v>537450.80009999999</v>
      </c>
      <c r="E245">
        <v>15661551.9616</v>
      </c>
      <c r="F245">
        <v>0</v>
      </c>
      <c r="G245">
        <v>34220374.607699998</v>
      </c>
      <c r="H245">
        <v>94430144.949900001</v>
      </c>
      <c r="I245">
        <v>74824105.457000002</v>
      </c>
      <c r="J245">
        <v>4160083.6581999999</v>
      </c>
      <c r="K245">
        <v>13705799.919399999</v>
      </c>
      <c r="L245">
        <v>61869014.211599998</v>
      </c>
      <c r="M245">
        <v>0</v>
      </c>
      <c r="N245">
        <v>64378029.293499999</v>
      </c>
      <c r="O245">
        <v>10.145833333333334</v>
      </c>
      <c r="P245">
        <f t="shared" si="17"/>
        <v>1946</v>
      </c>
      <c r="Q245" s="2">
        <f t="shared" si="18"/>
        <v>17055.583333333361</v>
      </c>
    </row>
    <row r="246" spans="1:17" x14ac:dyDescent="0.3">
      <c r="A246">
        <v>82</v>
      </c>
      <c r="B246">
        <v>2</v>
      </c>
      <c r="C246">
        <v>72052976.474000007</v>
      </c>
      <c r="D246">
        <v>529343.37250000006</v>
      </c>
      <c r="E246">
        <v>15661551.9616</v>
      </c>
      <c r="F246">
        <v>0</v>
      </c>
      <c r="G246">
        <v>34220374.607699998</v>
      </c>
      <c r="H246">
        <v>87086384.227899998</v>
      </c>
      <c r="I246">
        <v>59927240.843999997</v>
      </c>
      <c r="J246">
        <v>4191371.7403000002</v>
      </c>
      <c r="K246">
        <v>13705799.919399999</v>
      </c>
      <c r="L246">
        <v>63232997.525700003</v>
      </c>
      <c r="M246">
        <v>0</v>
      </c>
      <c r="N246">
        <v>67041209.6787</v>
      </c>
      <c r="O246">
        <v>10.145833333333334</v>
      </c>
      <c r="P246">
        <f t="shared" si="17"/>
        <v>1946</v>
      </c>
      <c r="Q246" s="2">
        <f t="shared" si="18"/>
        <v>17065.729166666693</v>
      </c>
    </row>
    <row r="247" spans="1:17" x14ac:dyDescent="0.3">
      <c r="A247">
        <v>82</v>
      </c>
      <c r="B247">
        <v>3</v>
      </c>
      <c r="C247">
        <v>69968595.457200006</v>
      </c>
      <c r="D247">
        <v>522711.59289999999</v>
      </c>
      <c r="E247">
        <v>15661551.9616</v>
      </c>
      <c r="F247">
        <v>0</v>
      </c>
      <c r="G247">
        <v>34220374.607699998</v>
      </c>
      <c r="H247">
        <v>83623132.614500001</v>
      </c>
      <c r="I247">
        <v>50321158.0691</v>
      </c>
      <c r="J247">
        <v>4209377.3963000001</v>
      </c>
      <c r="K247">
        <v>13705799.919399999</v>
      </c>
      <c r="L247">
        <v>64288519.496799998</v>
      </c>
      <c r="M247">
        <v>0</v>
      </c>
      <c r="N247">
        <v>68839308.864700004</v>
      </c>
      <c r="O247">
        <v>10.145833333333334</v>
      </c>
      <c r="P247">
        <f t="shared" si="17"/>
        <v>1946</v>
      </c>
      <c r="Q247" s="2">
        <f t="shared" si="18"/>
        <v>17075.875000000025</v>
      </c>
    </row>
    <row r="248" spans="1:17" x14ac:dyDescent="0.3">
      <c r="A248">
        <v>83</v>
      </c>
      <c r="B248">
        <v>1</v>
      </c>
      <c r="C248">
        <v>5306303.1536999997</v>
      </c>
      <c r="D248">
        <v>494682.05869999999</v>
      </c>
      <c r="E248">
        <v>15435409.071599999</v>
      </c>
      <c r="F248">
        <v>0</v>
      </c>
      <c r="G248">
        <v>241448681.95879999</v>
      </c>
      <c r="H248">
        <v>102440539.495</v>
      </c>
      <c r="I248">
        <v>268356208.89860001</v>
      </c>
      <c r="J248">
        <v>4317295.6831</v>
      </c>
      <c r="K248">
        <v>13217876.6894</v>
      </c>
      <c r="L248">
        <v>0</v>
      </c>
      <c r="M248">
        <v>0</v>
      </c>
      <c r="N248">
        <v>79123861.888799995</v>
      </c>
      <c r="O248">
        <v>10.145833333333334</v>
      </c>
      <c r="P248">
        <f t="shared" si="17"/>
        <v>1946</v>
      </c>
      <c r="Q248" s="2">
        <f t="shared" si="18"/>
        <v>17086.020833333358</v>
      </c>
    </row>
    <row r="249" spans="1:17" x14ac:dyDescent="0.3">
      <c r="A249">
        <v>83</v>
      </c>
      <c r="B249">
        <v>2</v>
      </c>
      <c r="C249">
        <v>3842734.2467999998</v>
      </c>
      <c r="D249">
        <v>472867.99839999998</v>
      </c>
      <c r="E249">
        <v>15435409.071599999</v>
      </c>
      <c r="F249">
        <v>0</v>
      </c>
      <c r="G249">
        <v>241448681.95879999</v>
      </c>
      <c r="H249">
        <v>92753119.949200004</v>
      </c>
      <c r="I249">
        <v>250062239.61739999</v>
      </c>
      <c r="J249">
        <v>4411566.6880000001</v>
      </c>
      <c r="K249">
        <v>13217876.6894</v>
      </c>
      <c r="L249">
        <v>0</v>
      </c>
      <c r="M249">
        <v>0</v>
      </c>
      <c r="N249">
        <v>86112113.5845</v>
      </c>
      <c r="O249">
        <v>10.145833333333334</v>
      </c>
      <c r="P249">
        <f t="shared" si="17"/>
        <v>1946</v>
      </c>
      <c r="Q249" s="2">
        <f t="shared" si="18"/>
        <v>17096.16666666669</v>
      </c>
    </row>
    <row r="250" spans="1:17" x14ac:dyDescent="0.3">
      <c r="A250">
        <v>83</v>
      </c>
      <c r="B250">
        <v>3</v>
      </c>
      <c r="C250">
        <v>3048531.8139999998</v>
      </c>
      <c r="D250">
        <v>456307.30869999999</v>
      </c>
      <c r="E250">
        <v>15435409.071599999</v>
      </c>
      <c r="F250">
        <v>0</v>
      </c>
      <c r="G250">
        <v>241448681.95879999</v>
      </c>
      <c r="H250">
        <v>87789383.044599995</v>
      </c>
      <c r="I250">
        <v>239155678.8655</v>
      </c>
      <c r="J250">
        <v>4496998.7026000004</v>
      </c>
      <c r="K250">
        <v>13217876.6894</v>
      </c>
      <c r="L250">
        <v>0</v>
      </c>
      <c r="M250">
        <v>0</v>
      </c>
      <c r="N250">
        <v>91125905.180500001</v>
      </c>
      <c r="O250">
        <v>10.145833333333334</v>
      </c>
      <c r="P250">
        <f t="shared" si="17"/>
        <v>1946</v>
      </c>
      <c r="Q250" s="2">
        <f t="shared" si="18"/>
        <v>17106.312500000022</v>
      </c>
    </row>
    <row r="251" spans="1:17" x14ac:dyDescent="0.3">
      <c r="A251">
        <v>84</v>
      </c>
      <c r="B251">
        <v>1</v>
      </c>
      <c r="C251">
        <v>58910949.3979</v>
      </c>
      <c r="D251">
        <v>450343.38929999998</v>
      </c>
      <c r="E251">
        <v>15435409.071599999</v>
      </c>
      <c r="F251">
        <v>0</v>
      </c>
      <c r="G251">
        <v>36739413.745899998</v>
      </c>
      <c r="H251">
        <v>62544655.791900001</v>
      </c>
      <c r="I251">
        <v>64487760.618000001</v>
      </c>
      <c r="J251">
        <v>4522936.4802999999</v>
      </c>
      <c r="K251">
        <v>13217876.6894</v>
      </c>
      <c r="L251">
        <v>22168.647799999999</v>
      </c>
      <c r="M251">
        <v>0</v>
      </c>
      <c r="N251">
        <v>91073291.391599998</v>
      </c>
      <c r="O251">
        <v>10.145833333333334</v>
      </c>
      <c r="P251">
        <f t="shared" si="17"/>
        <v>1946</v>
      </c>
      <c r="Q251" s="2">
        <f t="shared" si="18"/>
        <v>17116.458333333354</v>
      </c>
    </row>
    <row r="252" spans="1:17" x14ac:dyDescent="0.3">
      <c r="A252">
        <v>84</v>
      </c>
      <c r="B252">
        <v>2</v>
      </c>
      <c r="C252">
        <v>55200293.506300002</v>
      </c>
      <c r="D252">
        <v>446580.62670000002</v>
      </c>
      <c r="E252">
        <v>15435409.071599999</v>
      </c>
      <c r="F252">
        <v>0</v>
      </c>
      <c r="G252">
        <v>36739413.745899998</v>
      </c>
      <c r="H252">
        <v>59159308.622199997</v>
      </c>
      <c r="I252">
        <v>56734627.257600002</v>
      </c>
      <c r="J252">
        <v>4549239.9573999997</v>
      </c>
      <c r="K252">
        <v>13217876.6894</v>
      </c>
      <c r="L252">
        <v>22459.065999999999</v>
      </c>
      <c r="M252">
        <v>0</v>
      </c>
      <c r="N252">
        <v>92385418.831200004</v>
      </c>
      <c r="O252">
        <v>10.145833333333334</v>
      </c>
      <c r="P252">
        <f t="shared" si="17"/>
        <v>1946</v>
      </c>
      <c r="Q252" s="2">
        <f t="shared" si="18"/>
        <v>17126.604166666686</v>
      </c>
    </row>
    <row r="253" spans="1:17" x14ac:dyDescent="0.3">
      <c r="A253">
        <v>84</v>
      </c>
      <c r="B253">
        <v>3</v>
      </c>
      <c r="C253">
        <v>52902778.532200001</v>
      </c>
      <c r="D253">
        <v>443443.44439999998</v>
      </c>
      <c r="E253">
        <v>15435409.071599999</v>
      </c>
      <c r="F253">
        <v>0</v>
      </c>
      <c r="G253">
        <v>36739413.745899998</v>
      </c>
      <c r="H253">
        <v>56794059.566500001</v>
      </c>
      <c r="I253">
        <v>51011423.975199997</v>
      </c>
      <c r="J253">
        <v>4574005.6227000002</v>
      </c>
      <c r="K253">
        <v>13217876.6894</v>
      </c>
      <c r="L253">
        <v>22734.4935</v>
      </c>
      <c r="M253">
        <v>0</v>
      </c>
      <c r="N253">
        <v>93420998.877200007</v>
      </c>
      <c r="O253">
        <v>10.145833333333334</v>
      </c>
      <c r="P253">
        <f t="shared" si="17"/>
        <v>1946</v>
      </c>
      <c r="Q253" s="2">
        <f t="shared" si="18"/>
        <v>17136.750000000018</v>
      </c>
    </row>
    <row r="254" spans="1:17" x14ac:dyDescent="0.3">
      <c r="A254">
        <v>85</v>
      </c>
      <c r="B254">
        <v>1</v>
      </c>
      <c r="C254">
        <v>103819863.2925</v>
      </c>
      <c r="D254">
        <v>444771.34159999999</v>
      </c>
      <c r="E254">
        <v>15435409.071599999</v>
      </c>
      <c r="F254">
        <v>0</v>
      </c>
      <c r="G254">
        <v>4079420.7924000002</v>
      </c>
      <c r="H254">
        <v>41826960.342799999</v>
      </c>
      <c r="I254">
        <v>20504801.830899999</v>
      </c>
      <c r="J254">
        <v>4571611.2158000004</v>
      </c>
      <c r="K254">
        <v>13217876.6894</v>
      </c>
      <c r="L254">
        <v>35140990.685999997</v>
      </c>
      <c r="M254">
        <v>0</v>
      </c>
      <c r="N254">
        <v>92849328.7764</v>
      </c>
      <c r="O254">
        <v>10.145833333333334</v>
      </c>
      <c r="P254">
        <f t="shared" si="17"/>
        <v>1946</v>
      </c>
      <c r="Q254" s="2">
        <f t="shared" si="18"/>
        <v>17146.89583333335</v>
      </c>
    </row>
    <row r="255" spans="1:17" x14ac:dyDescent="0.3">
      <c r="A255">
        <v>85</v>
      </c>
      <c r="B255">
        <v>2</v>
      </c>
      <c r="C255">
        <v>97911639.174799994</v>
      </c>
      <c r="D255">
        <v>446126.80810000002</v>
      </c>
      <c r="E255">
        <v>15435409.071599999</v>
      </c>
      <c r="F255">
        <v>0</v>
      </c>
      <c r="G255">
        <v>4079420.7924000002</v>
      </c>
      <c r="H255">
        <v>41274651.687799998</v>
      </c>
      <c r="I255">
        <v>16795181.498799998</v>
      </c>
      <c r="J255">
        <v>4570877.8827999998</v>
      </c>
      <c r="K255">
        <v>13217876.6894</v>
      </c>
      <c r="L255">
        <v>35055893.955200002</v>
      </c>
      <c r="M255">
        <v>0</v>
      </c>
      <c r="N255">
        <v>89785813.925500005</v>
      </c>
      <c r="O255">
        <v>10.145833333333334</v>
      </c>
      <c r="P255">
        <f t="shared" si="17"/>
        <v>1946</v>
      </c>
      <c r="Q255" s="2">
        <f t="shared" si="18"/>
        <v>17157.041666666682</v>
      </c>
    </row>
    <row r="256" spans="1:17" x14ac:dyDescent="0.3">
      <c r="A256">
        <v>85</v>
      </c>
      <c r="B256">
        <v>3</v>
      </c>
      <c r="C256">
        <v>94856900.073100001</v>
      </c>
      <c r="D256">
        <v>447505.3615</v>
      </c>
      <c r="E256">
        <v>15435409.071599999</v>
      </c>
      <c r="F256">
        <v>0</v>
      </c>
      <c r="G256">
        <v>4079420.7924000002</v>
      </c>
      <c r="H256">
        <v>41172965.766000003</v>
      </c>
      <c r="I256">
        <v>14775896.9954</v>
      </c>
      <c r="J256">
        <v>4570911.6118000001</v>
      </c>
      <c r="K256">
        <v>13217876.6894</v>
      </c>
      <c r="L256">
        <v>35004736.100599997</v>
      </c>
      <c r="M256">
        <v>0</v>
      </c>
      <c r="N256">
        <v>88660417.767499998</v>
      </c>
      <c r="O256">
        <v>10.145833333333334</v>
      </c>
      <c r="P256">
        <f t="shared" si="17"/>
        <v>1946</v>
      </c>
      <c r="Q256" s="2">
        <f t="shared" si="18"/>
        <v>17167.187500000015</v>
      </c>
    </row>
    <row r="257" spans="1:17" x14ac:dyDescent="0.3">
      <c r="A257">
        <v>86</v>
      </c>
      <c r="B257">
        <v>1</v>
      </c>
      <c r="C257">
        <v>91093020.9551</v>
      </c>
      <c r="D257">
        <v>448230.22289999999</v>
      </c>
      <c r="E257">
        <v>15435409.071599999</v>
      </c>
      <c r="F257">
        <v>0</v>
      </c>
      <c r="G257">
        <v>4925688.0694000004</v>
      </c>
      <c r="H257">
        <v>37149507.031499997</v>
      </c>
      <c r="I257">
        <v>18187519.344500002</v>
      </c>
      <c r="J257">
        <v>4574337.5656000003</v>
      </c>
      <c r="K257">
        <v>13221130.999399999</v>
      </c>
      <c r="L257">
        <v>24098916.407000002</v>
      </c>
      <c r="M257">
        <v>0</v>
      </c>
      <c r="N257">
        <v>88815560.868000001</v>
      </c>
      <c r="O257">
        <v>10.145833333333334</v>
      </c>
      <c r="P257">
        <f t="shared" si="17"/>
        <v>1947</v>
      </c>
      <c r="Q257" s="2">
        <f t="shared" si="18"/>
        <v>17177.333333333347</v>
      </c>
    </row>
    <row r="258" spans="1:17" x14ac:dyDescent="0.3">
      <c r="A258">
        <v>86</v>
      </c>
      <c r="B258">
        <v>2</v>
      </c>
      <c r="C258">
        <v>88527539.701800004</v>
      </c>
      <c r="D258">
        <v>449076.84259999997</v>
      </c>
      <c r="E258">
        <v>15435409.071599999</v>
      </c>
      <c r="F258">
        <v>0</v>
      </c>
      <c r="G258">
        <v>4925688.0694000004</v>
      </c>
      <c r="H258">
        <v>36420731.127099998</v>
      </c>
      <c r="I258">
        <v>15397022.2345</v>
      </c>
      <c r="J258">
        <v>4577354.6030000001</v>
      </c>
      <c r="K258">
        <v>13221130.999399999</v>
      </c>
      <c r="L258">
        <v>24170235.538899999</v>
      </c>
      <c r="M258">
        <v>0</v>
      </c>
      <c r="N258">
        <v>88285693.762400001</v>
      </c>
      <c r="O258">
        <v>10.145833333333334</v>
      </c>
      <c r="P258">
        <f t="shared" si="17"/>
        <v>1947</v>
      </c>
      <c r="Q258" s="2">
        <f t="shared" si="18"/>
        <v>17187.479166666679</v>
      </c>
    </row>
    <row r="259" spans="1:17" x14ac:dyDescent="0.3">
      <c r="A259">
        <v>86</v>
      </c>
      <c r="B259">
        <v>3</v>
      </c>
      <c r="C259">
        <v>86887163.804299995</v>
      </c>
      <c r="D259">
        <v>450018.63819999999</v>
      </c>
      <c r="E259">
        <v>15435409.071599999</v>
      </c>
      <c r="F259">
        <v>0</v>
      </c>
      <c r="G259">
        <v>4925688.0694000004</v>
      </c>
      <c r="H259">
        <v>36040213.991599999</v>
      </c>
      <c r="I259">
        <v>13622348.2355</v>
      </c>
      <c r="J259">
        <v>4579980.7542000003</v>
      </c>
      <c r="K259">
        <v>13221130.999399999</v>
      </c>
      <c r="L259">
        <v>24233992.3532</v>
      </c>
      <c r="M259">
        <v>0</v>
      </c>
      <c r="N259">
        <v>87977134.816300005</v>
      </c>
      <c r="O259">
        <v>10.145833333333334</v>
      </c>
      <c r="P259">
        <f t="shared" ref="P259:P322" si="19">YEAR(Q259)</f>
        <v>1947</v>
      </c>
      <c r="Q259" s="2">
        <f t="shared" ref="Q259:Q322" si="20">Q258+(O259)</f>
        <v>17197.625000000011</v>
      </c>
    </row>
    <row r="260" spans="1:17" x14ac:dyDescent="0.3">
      <c r="A260">
        <v>87</v>
      </c>
      <c r="B260">
        <v>1</v>
      </c>
      <c r="C260">
        <v>100402930.2855</v>
      </c>
      <c r="D260">
        <v>452517.42920000001</v>
      </c>
      <c r="E260">
        <v>15435409.071599999</v>
      </c>
      <c r="F260">
        <v>0</v>
      </c>
      <c r="G260">
        <v>3875862.5520000001</v>
      </c>
      <c r="H260">
        <v>34701474.725199997</v>
      </c>
      <c r="I260">
        <v>6232244.1015999997</v>
      </c>
      <c r="J260">
        <v>4570518.9886999996</v>
      </c>
      <c r="K260">
        <v>13221130.999399999</v>
      </c>
      <c r="L260">
        <v>41938848.799099997</v>
      </c>
      <c r="M260">
        <v>0</v>
      </c>
      <c r="N260">
        <v>89568058.725500003</v>
      </c>
      <c r="O260">
        <v>10.145833333333334</v>
      </c>
      <c r="P260">
        <f t="shared" si="19"/>
        <v>1947</v>
      </c>
      <c r="Q260" s="2">
        <f t="shared" si="20"/>
        <v>17207.770833333343</v>
      </c>
    </row>
    <row r="261" spans="1:17" x14ac:dyDescent="0.3">
      <c r="A261">
        <v>87</v>
      </c>
      <c r="B261">
        <v>2</v>
      </c>
      <c r="C261">
        <v>96535381.3169</v>
      </c>
      <c r="D261">
        <v>454896.49690000003</v>
      </c>
      <c r="E261">
        <v>15435409.071599999</v>
      </c>
      <c r="F261">
        <v>0</v>
      </c>
      <c r="G261">
        <v>3875862.5520000001</v>
      </c>
      <c r="H261">
        <v>34988754.518700004</v>
      </c>
      <c r="I261">
        <v>5192544.2038000003</v>
      </c>
      <c r="J261">
        <v>4562450.3892999999</v>
      </c>
      <c r="K261">
        <v>13221130.999399999</v>
      </c>
      <c r="L261">
        <v>41797168.955499999</v>
      </c>
      <c r="M261">
        <v>0</v>
      </c>
      <c r="N261">
        <v>86949031.243200004</v>
      </c>
      <c r="O261">
        <v>10.145833333333334</v>
      </c>
      <c r="P261">
        <f t="shared" si="19"/>
        <v>1947</v>
      </c>
      <c r="Q261" s="2">
        <f t="shared" si="20"/>
        <v>17217.916666666675</v>
      </c>
    </row>
    <row r="262" spans="1:17" x14ac:dyDescent="0.3">
      <c r="A262">
        <v>87</v>
      </c>
      <c r="B262">
        <v>3</v>
      </c>
      <c r="C262">
        <v>94328256.764599994</v>
      </c>
      <c r="D262">
        <v>457167.70539999998</v>
      </c>
      <c r="E262">
        <v>15435409.071599999</v>
      </c>
      <c r="F262">
        <v>0</v>
      </c>
      <c r="G262">
        <v>3875862.5520000001</v>
      </c>
      <c r="H262">
        <v>35190586.884900004</v>
      </c>
      <c r="I262">
        <v>4645017.9632999999</v>
      </c>
      <c r="J262">
        <v>4555264.2648999998</v>
      </c>
      <c r="K262">
        <v>13221130.999399999</v>
      </c>
      <c r="L262">
        <v>41688055.292499997</v>
      </c>
      <c r="M262">
        <v>0</v>
      </c>
      <c r="N262">
        <v>85512568.323300004</v>
      </c>
      <c r="O262">
        <v>10.145833333333334</v>
      </c>
      <c r="P262">
        <f t="shared" si="19"/>
        <v>1947</v>
      </c>
      <c r="Q262" s="2">
        <f t="shared" si="20"/>
        <v>17228.062500000007</v>
      </c>
    </row>
    <row r="263" spans="1:17" x14ac:dyDescent="0.3">
      <c r="A263">
        <v>88</v>
      </c>
      <c r="B263">
        <v>1</v>
      </c>
      <c r="C263">
        <v>67183301.921900004</v>
      </c>
      <c r="D263">
        <v>454132.5257</v>
      </c>
      <c r="E263">
        <v>15435409.071599999</v>
      </c>
      <c r="F263">
        <v>0</v>
      </c>
      <c r="G263">
        <v>18601680.959800001</v>
      </c>
      <c r="H263">
        <v>50130347.183600001</v>
      </c>
      <c r="I263">
        <v>24019751.791999999</v>
      </c>
      <c r="J263">
        <v>4580915.9842999997</v>
      </c>
      <c r="K263">
        <v>13221130.999399999</v>
      </c>
      <c r="L263">
        <v>23963986.532099999</v>
      </c>
      <c r="M263">
        <v>0</v>
      </c>
      <c r="N263">
        <v>85841744.304900005</v>
      </c>
      <c r="O263">
        <v>10.145833333333334</v>
      </c>
      <c r="P263">
        <f t="shared" si="19"/>
        <v>1947</v>
      </c>
      <c r="Q263" s="2">
        <f t="shared" si="20"/>
        <v>17238.208333333339</v>
      </c>
    </row>
    <row r="264" spans="1:17" x14ac:dyDescent="0.3">
      <c r="A264">
        <v>88</v>
      </c>
      <c r="B264">
        <v>2</v>
      </c>
      <c r="C264">
        <v>65176537.4793</v>
      </c>
      <c r="D264">
        <v>451484.44870000001</v>
      </c>
      <c r="E264">
        <v>15435409.071599999</v>
      </c>
      <c r="F264">
        <v>0</v>
      </c>
      <c r="G264">
        <v>18601680.959800001</v>
      </c>
      <c r="H264">
        <v>49487632.709299996</v>
      </c>
      <c r="I264">
        <v>20244699.7971</v>
      </c>
      <c r="J264">
        <v>4602857.5802999996</v>
      </c>
      <c r="K264">
        <v>13221130.999399999</v>
      </c>
      <c r="L264">
        <v>24066927.0418</v>
      </c>
      <c r="M264">
        <v>0</v>
      </c>
      <c r="N264">
        <v>86617665.068599999</v>
      </c>
      <c r="O264">
        <v>10.145833333333334</v>
      </c>
      <c r="P264">
        <f t="shared" si="19"/>
        <v>1947</v>
      </c>
      <c r="Q264" s="2">
        <f t="shared" si="20"/>
        <v>17248.354166666672</v>
      </c>
    </row>
    <row r="265" spans="1:17" x14ac:dyDescent="0.3">
      <c r="A265">
        <v>88</v>
      </c>
      <c r="B265">
        <v>3</v>
      </c>
      <c r="C265">
        <v>63741913.674800001</v>
      </c>
      <c r="D265">
        <v>449171.886</v>
      </c>
      <c r="E265">
        <v>15435409.071599999</v>
      </c>
      <c r="F265">
        <v>0</v>
      </c>
      <c r="G265">
        <v>18601680.959800001</v>
      </c>
      <c r="H265">
        <v>49030936.874499999</v>
      </c>
      <c r="I265">
        <v>17887384.931200001</v>
      </c>
      <c r="J265">
        <v>4622096.5993999997</v>
      </c>
      <c r="K265">
        <v>13221130.999399999</v>
      </c>
      <c r="L265">
        <v>24154639.669399999</v>
      </c>
      <c r="M265">
        <v>0</v>
      </c>
      <c r="N265">
        <v>87014209.001599997</v>
      </c>
      <c r="O265">
        <v>10.145833333333334</v>
      </c>
      <c r="P265">
        <f t="shared" si="19"/>
        <v>1947</v>
      </c>
      <c r="Q265" s="2">
        <f t="shared" si="20"/>
        <v>17258.500000000004</v>
      </c>
    </row>
    <row r="266" spans="1:17" x14ac:dyDescent="0.3">
      <c r="A266">
        <v>89</v>
      </c>
      <c r="B266">
        <v>1</v>
      </c>
      <c r="C266">
        <v>13334001.363399999</v>
      </c>
      <c r="D266">
        <v>429695.75670000003</v>
      </c>
      <c r="E266">
        <v>15673002.321599999</v>
      </c>
      <c r="F266">
        <v>0</v>
      </c>
      <c r="G266">
        <v>230537792.59369999</v>
      </c>
      <c r="H266">
        <v>65848234.262199998</v>
      </c>
      <c r="I266">
        <v>194419492.05070001</v>
      </c>
      <c r="J266">
        <v>4745808.2455000002</v>
      </c>
      <c r="K266">
        <v>13675148.7894</v>
      </c>
      <c r="L266">
        <v>20752970.616</v>
      </c>
      <c r="M266">
        <v>0</v>
      </c>
      <c r="N266">
        <v>91964780.914299995</v>
      </c>
      <c r="O266">
        <v>10.145833333333334</v>
      </c>
      <c r="P266">
        <f t="shared" si="19"/>
        <v>1947</v>
      </c>
      <c r="Q266" s="2">
        <f t="shared" si="20"/>
        <v>17268.645833333336</v>
      </c>
    </row>
    <row r="267" spans="1:17" x14ac:dyDescent="0.3">
      <c r="A267">
        <v>89</v>
      </c>
      <c r="B267">
        <v>2</v>
      </c>
      <c r="C267">
        <v>11812033.237500001</v>
      </c>
      <c r="D267">
        <v>412321.45289999997</v>
      </c>
      <c r="E267">
        <v>15673002.321599999</v>
      </c>
      <c r="F267">
        <v>0</v>
      </c>
      <c r="G267">
        <v>230537792.59369999</v>
      </c>
      <c r="H267">
        <v>64195506.495200001</v>
      </c>
      <c r="I267">
        <v>188488988.5697</v>
      </c>
      <c r="J267">
        <v>4857197.4538000003</v>
      </c>
      <c r="K267">
        <v>13675148.7894</v>
      </c>
      <c r="L267">
        <v>20803383.7359</v>
      </c>
      <c r="M267">
        <v>0</v>
      </c>
      <c r="N267">
        <v>94610549.392000005</v>
      </c>
      <c r="O267">
        <v>10.145833333333334</v>
      </c>
      <c r="P267">
        <f t="shared" si="19"/>
        <v>1947</v>
      </c>
      <c r="Q267" s="2">
        <f t="shared" si="20"/>
        <v>17278.791666666668</v>
      </c>
    </row>
    <row r="268" spans="1:17" x14ac:dyDescent="0.3">
      <c r="A268">
        <v>89</v>
      </c>
      <c r="B268">
        <v>3</v>
      </c>
      <c r="C268">
        <v>10937253.970799999</v>
      </c>
      <c r="D268">
        <v>396101.93609999999</v>
      </c>
      <c r="E268">
        <v>15673002.321599999</v>
      </c>
      <c r="F268">
        <v>0</v>
      </c>
      <c r="G268">
        <v>230537792.59369999</v>
      </c>
      <c r="H268">
        <v>63194908.852899998</v>
      </c>
      <c r="I268">
        <v>184190228.02289999</v>
      </c>
      <c r="J268">
        <v>4959017.7876000004</v>
      </c>
      <c r="K268">
        <v>13675148.7894</v>
      </c>
      <c r="L268">
        <v>20862986.227299999</v>
      </c>
      <c r="M268">
        <v>0</v>
      </c>
      <c r="N268">
        <v>96743866.248400003</v>
      </c>
      <c r="O268">
        <v>10.145833333333334</v>
      </c>
      <c r="P268">
        <f t="shared" si="19"/>
        <v>1947</v>
      </c>
      <c r="Q268" s="2">
        <f t="shared" si="20"/>
        <v>17288.9375</v>
      </c>
    </row>
    <row r="269" spans="1:17" x14ac:dyDescent="0.3">
      <c r="A269">
        <v>90</v>
      </c>
      <c r="B269">
        <v>1</v>
      </c>
      <c r="C269">
        <v>9297866.8728</v>
      </c>
      <c r="D269">
        <v>392486.00959999999</v>
      </c>
      <c r="E269">
        <v>15808023.771600001</v>
      </c>
      <c r="F269">
        <v>0</v>
      </c>
      <c r="G269">
        <v>213635050.8308</v>
      </c>
      <c r="H269">
        <v>74461824.162</v>
      </c>
      <c r="I269">
        <v>164482331.47839999</v>
      </c>
      <c r="J269">
        <v>4965586.6063999999</v>
      </c>
      <c r="K269">
        <v>13933161.7794</v>
      </c>
      <c r="L269">
        <v>34726116.191100001</v>
      </c>
      <c r="M269">
        <v>0</v>
      </c>
      <c r="N269">
        <v>95375917.887899995</v>
      </c>
      <c r="O269">
        <v>10.145833333333334</v>
      </c>
      <c r="P269">
        <f t="shared" si="19"/>
        <v>1947</v>
      </c>
      <c r="Q269" s="2">
        <f t="shared" si="20"/>
        <v>17299.083333333332</v>
      </c>
    </row>
    <row r="270" spans="1:17" x14ac:dyDescent="0.3">
      <c r="A270">
        <v>90</v>
      </c>
      <c r="B270">
        <v>2</v>
      </c>
      <c r="C270">
        <v>6107747.3901000004</v>
      </c>
      <c r="D270">
        <v>388985.87599999999</v>
      </c>
      <c r="E270">
        <v>15808023.771600001</v>
      </c>
      <c r="F270">
        <v>0</v>
      </c>
      <c r="G270">
        <v>213635050.8308</v>
      </c>
      <c r="H270">
        <v>73663714.8847</v>
      </c>
      <c r="I270">
        <v>160002126.27410001</v>
      </c>
      <c r="J270">
        <v>4975932.3543999996</v>
      </c>
      <c r="K270">
        <v>13933161.7794</v>
      </c>
      <c r="L270">
        <v>34966060.158699997</v>
      </c>
      <c r="M270">
        <v>0</v>
      </c>
      <c r="N270">
        <v>95576350.905699998</v>
      </c>
      <c r="O270">
        <v>10.145833333333334</v>
      </c>
      <c r="P270">
        <f t="shared" si="19"/>
        <v>1947</v>
      </c>
      <c r="Q270" s="2">
        <f t="shared" si="20"/>
        <v>17309.229166666664</v>
      </c>
    </row>
    <row r="271" spans="1:17" x14ac:dyDescent="0.3">
      <c r="A271">
        <v>90</v>
      </c>
      <c r="B271">
        <v>3</v>
      </c>
      <c r="C271">
        <v>4527612.3414000003</v>
      </c>
      <c r="D271">
        <v>385603.09110000002</v>
      </c>
      <c r="E271">
        <v>15808023.771600001</v>
      </c>
      <c r="F271">
        <v>0</v>
      </c>
      <c r="G271">
        <v>213635050.8308</v>
      </c>
      <c r="H271">
        <v>73103877.210700005</v>
      </c>
      <c r="I271">
        <v>157116388.6318</v>
      </c>
      <c r="J271">
        <v>4988316.3132999996</v>
      </c>
      <c r="K271">
        <v>13933161.7794</v>
      </c>
      <c r="L271">
        <v>35205869.849699996</v>
      </c>
      <c r="M271">
        <v>0</v>
      </c>
      <c r="N271">
        <v>96134230.641100004</v>
      </c>
      <c r="O271">
        <v>10.145833333333334</v>
      </c>
      <c r="P271">
        <f t="shared" si="19"/>
        <v>1947</v>
      </c>
      <c r="Q271" s="2">
        <f t="shared" si="20"/>
        <v>17319.374999999996</v>
      </c>
    </row>
    <row r="272" spans="1:17" x14ac:dyDescent="0.3">
      <c r="A272">
        <v>91</v>
      </c>
      <c r="B272">
        <v>1</v>
      </c>
      <c r="C272">
        <v>65186668.0748</v>
      </c>
      <c r="D272">
        <v>377341.65049999999</v>
      </c>
      <c r="E272">
        <v>16322766.4016</v>
      </c>
      <c r="F272">
        <v>0</v>
      </c>
      <c r="G272">
        <v>140092838.43360001</v>
      </c>
      <c r="H272">
        <v>68252375.841299996</v>
      </c>
      <c r="I272">
        <v>83959143.367300004</v>
      </c>
      <c r="J272">
        <v>5013282.5508000003</v>
      </c>
      <c r="K272">
        <v>14916785.269400001</v>
      </c>
      <c r="L272">
        <v>99991389.012400001</v>
      </c>
      <c r="M272">
        <v>0</v>
      </c>
      <c r="N272">
        <v>86466512.764400005</v>
      </c>
      <c r="O272">
        <v>10.145833333333334</v>
      </c>
      <c r="P272">
        <f t="shared" si="19"/>
        <v>1947</v>
      </c>
      <c r="Q272" s="2">
        <f t="shared" si="20"/>
        <v>17329.520833333328</v>
      </c>
    </row>
    <row r="273" spans="1:17" x14ac:dyDescent="0.3">
      <c r="A273">
        <v>91</v>
      </c>
      <c r="B273">
        <v>2</v>
      </c>
      <c r="C273">
        <v>53601367.040799998</v>
      </c>
      <c r="D273">
        <v>370587.65779999999</v>
      </c>
      <c r="E273">
        <v>16322766.4016</v>
      </c>
      <c r="F273">
        <v>0</v>
      </c>
      <c r="G273">
        <v>140092838.43360001</v>
      </c>
      <c r="H273">
        <v>70244106.985699996</v>
      </c>
      <c r="I273">
        <v>78862055.939199999</v>
      </c>
      <c r="J273">
        <v>5038081.5615999997</v>
      </c>
      <c r="K273">
        <v>14916785.269400001</v>
      </c>
      <c r="L273">
        <v>98828885.064300001</v>
      </c>
      <c r="M273">
        <v>0</v>
      </c>
      <c r="N273">
        <v>83036754.046100006</v>
      </c>
      <c r="O273">
        <v>10.145833333333334</v>
      </c>
      <c r="P273">
        <f t="shared" si="19"/>
        <v>1947</v>
      </c>
      <c r="Q273" s="2">
        <f t="shared" si="20"/>
        <v>17339.666666666661</v>
      </c>
    </row>
    <row r="274" spans="1:17" x14ac:dyDescent="0.3">
      <c r="A274">
        <v>91</v>
      </c>
      <c r="B274">
        <v>3</v>
      </c>
      <c r="C274">
        <v>46812016.3627</v>
      </c>
      <c r="D274">
        <v>364609.35259999998</v>
      </c>
      <c r="E274">
        <v>16322766.4016</v>
      </c>
      <c r="F274">
        <v>0</v>
      </c>
      <c r="G274">
        <v>140092838.43360001</v>
      </c>
      <c r="H274">
        <v>71426774.212500006</v>
      </c>
      <c r="I274">
        <v>75649492.310800001</v>
      </c>
      <c r="J274">
        <v>5062097.5347999996</v>
      </c>
      <c r="K274">
        <v>14916785.269400001</v>
      </c>
      <c r="L274">
        <v>98011695.856000006</v>
      </c>
      <c r="M274">
        <v>0</v>
      </c>
      <c r="N274">
        <v>81373772.511500001</v>
      </c>
      <c r="O274">
        <v>10.145833333333334</v>
      </c>
      <c r="P274">
        <f t="shared" si="19"/>
        <v>1947</v>
      </c>
      <c r="Q274" s="2">
        <f t="shared" si="20"/>
        <v>17349.812499999993</v>
      </c>
    </row>
    <row r="275" spans="1:17" x14ac:dyDescent="0.3">
      <c r="A275">
        <v>92</v>
      </c>
      <c r="B275">
        <v>1</v>
      </c>
      <c r="C275">
        <v>167346776.93599999</v>
      </c>
      <c r="D275">
        <v>388249.94329999998</v>
      </c>
      <c r="E275">
        <v>18162637.1316</v>
      </c>
      <c r="F275">
        <v>0</v>
      </c>
      <c r="G275">
        <v>34584081.058200002</v>
      </c>
      <c r="H275">
        <v>64442266.443499997</v>
      </c>
      <c r="I275">
        <v>12359156.068700001</v>
      </c>
      <c r="J275">
        <v>4915832.784</v>
      </c>
      <c r="K275">
        <v>18432600.8094</v>
      </c>
      <c r="L275">
        <v>177915811.7595</v>
      </c>
      <c r="M275">
        <v>0</v>
      </c>
      <c r="N275">
        <v>72367249.084099993</v>
      </c>
      <c r="O275">
        <v>10.145833333333334</v>
      </c>
      <c r="P275">
        <f t="shared" si="19"/>
        <v>1947</v>
      </c>
      <c r="Q275" s="2">
        <f t="shared" si="20"/>
        <v>17359.958333333325</v>
      </c>
    </row>
    <row r="276" spans="1:17" x14ac:dyDescent="0.3">
      <c r="A276">
        <v>92</v>
      </c>
      <c r="B276">
        <v>2</v>
      </c>
      <c r="C276">
        <v>150993544.977</v>
      </c>
      <c r="D276">
        <v>409414.37550000002</v>
      </c>
      <c r="E276">
        <v>18162637.1316</v>
      </c>
      <c r="F276">
        <v>0</v>
      </c>
      <c r="G276">
        <v>34584081.058200002</v>
      </c>
      <c r="H276">
        <v>68127773.588799998</v>
      </c>
      <c r="I276">
        <v>10173683.273399999</v>
      </c>
      <c r="J276">
        <v>4799283.0942000002</v>
      </c>
      <c r="K276">
        <v>18432600.8094</v>
      </c>
      <c r="L276">
        <v>171558858.2534</v>
      </c>
      <c r="M276">
        <v>0</v>
      </c>
      <c r="N276">
        <v>68148318.958000004</v>
      </c>
      <c r="O276">
        <v>10.145833333333334</v>
      </c>
      <c r="P276">
        <f t="shared" si="19"/>
        <v>1947</v>
      </c>
      <c r="Q276" s="2">
        <f t="shared" si="20"/>
        <v>17370.104166666657</v>
      </c>
    </row>
    <row r="277" spans="1:17" x14ac:dyDescent="0.3">
      <c r="A277">
        <v>92</v>
      </c>
      <c r="B277">
        <v>3</v>
      </c>
      <c r="C277">
        <v>139897244.37009999</v>
      </c>
      <c r="D277">
        <v>427524.28029999998</v>
      </c>
      <c r="E277">
        <v>18162637.1316</v>
      </c>
      <c r="F277">
        <v>0</v>
      </c>
      <c r="G277">
        <v>34584081.058200002</v>
      </c>
      <c r="H277">
        <v>70451918.570299998</v>
      </c>
      <c r="I277">
        <v>9072209.3473000005</v>
      </c>
      <c r="J277">
        <v>4702720.6903999997</v>
      </c>
      <c r="K277">
        <v>18432600.8094</v>
      </c>
      <c r="L277">
        <v>166245128.32749999</v>
      </c>
      <c r="M277">
        <v>0</v>
      </c>
      <c r="N277">
        <v>65659670.444799997</v>
      </c>
      <c r="O277">
        <v>10.145833333333334</v>
      </c>
      <c r="P277">
        <f t="shared" si="19"/>
        <v>1947</v>
      </c>
      <c r="Q277" s="2">
        <f t="shared" si="20"/>
        <v>17380.249999999989</v>
      </c>
    </row>
    <row r="278" spans="1:17" x14ac:dyDescent="0.3">
      <c r="A278">
        <v>93</v>
      </c>
      <c r="B278">
        <v>1</v>
      </c>
      <c r="C278">
        <v>121734309.1693</v>
      </c>
      <c r="D278">
        <v>437260.25280000002</v>
      </c>
      <c r="E278">
        <v>18428827.211599998</v>
      </c>
      <c r="F278">
        <v>0</v>
      </c>
      <c r="G278">
        <v>30005809.179400001</v>
      </c>
      <c r="H278">
        <v>78077661.892499998</v>
      </c>
      <c r="I278">
        <v>9869590.3388999999</v>
      </c>
      <c r="J278">
        <v>4640225.7306000004</v>
      </c>
      <c r="K278">
        <v>18941264.499400001</v>
      </c>
      <c r="L278">
        <v>149460446.9937</v>
      </c>
      <c r="M278">
        <v>0</v>
      </c>
      <c r="N278">
        <v>65330763.654399998</v>
      </c>
      <c r="O278">
        <v>10.145833333333334</v>
      </c>
      <c r="P278">
        <f t="shared" si="19"/>
        <v>1947</v>
      </c>
      <c r="Q278" s="2">
        <f t="shared" si="20"/>
        <v>17390.395833333321</v>
      </c>
    </row>
    <row r="279" spans="1:17" x14ac:dyDescent="0.3">
      <c r="A279">
        <v>93</v>
      </c>
      <c r="B279">
        <v>2</v>
      </c>
      <c r="C279">
        <v>115347827.50480001</v>
      </c>
      <c r="D279">
        <v>445696.27480000001</v>
      </c>
      <c r="E279">
        <v>18428827.211599998</v>
      </c>
      <c r="F279">
        <v>0</v>
      </c>
      <c r="G279">
        <v>30005809.179400001</v>
      </c>
      <c r="H279">
        <v>78577589.2368</v>
      </c>
      <c r="I279">
        <v>7801883.9296000004</v>
      </c>
      <c r="J279">
        <v>4584547.9077000003</v>
      </c>
      <c r="K279">
        <v>18941264.499400001</v>
      </c>
      <c r="L279">
        <v>146510785.4404</v>
      </c>
      <c r="M279">
        <v>0</v>
      </c>
      <c r="N279">
        <v>64582688.166900001</v>
      </c>
      <c r="O279">
        <v>10.145833333333334</v>
      </c>
      <c r="P279">
        <f t="shared" si="19"/>
        <v>1947</v>
      </c>
      <c r="Q279" s="2">
        <f t="shared" si="20"/>
        <v>17400.541666666653</v>
      </c>
    </row>
    <row r="280" spans="1:17" x14ac:dyDescent="0.3">
      <c r="A280">
        <v>93</v>
      </c>
      <c r="B280">
        <v>3</v>
      </c>
      <c r="C280">
        <v>110510957.28290001</v>
      </c>
      <c r="D280">
        <v>453136.5625</v>
      </c>
      <c r="E280">
        <v>18428827.211599998</v>
      </c>
      <c r="F280">
        <v>0</v>
      </c>
      <c r="G280">
        <v>30005809.179400001</v>
      </c>
      <c r="H280">
        <v>78334464.165600002</v>
      </c>
      <c r="I280">
        <v>6706014.3126999997</v>
      </c>
      <c r="J280">
        <v>4518012.9848999996</v>
      </c>
      <c r="K280">
        <v>18941264.499400001</v>
      </c>
      <c r="L280">
        <v>143846552.77489999</v>
      </c>
      <c r="M280">
        <v>0</v>
      </c>
      <c r="N280">
        <v>63905167.474799998</v>
      </c>
      <c r="O280">
        <v>10.145833333333334</v>
      </c>
      <c r="P280">
        <f t="shared" si="19"/>
        <v>1947</v>
      </c>
      <c r="Q280" s="2">
        <f t="shared" si="20"/>
        <v>17410.687499999985</v>
      </c>
    </row>
    <row r="281" spans="1:17" x14ac:dyDescent="0.3">
      <c r="A281">
        <v>94</v>
      </c>
      <c r="B281">
        <v>1</v>
      </c>
      <c r="C281">
        <v>160715810.09529999</v>
      </c>
      <c r="D281">
        <v>464114.49249999999</v>
      </c>
      <c r="E281">
        <v>16779116.6316</v>
      </c>
      <c r="F281">
        <v>0</v>
      </c>
      <c r="G281">
        <v>5092279.4338999996</v>
      </c>
      <c r="H281">
        <v>49344725.766800001</v>
      </c>
      <c r="I281">
        <v>3012341.8001999999</v>
      </c>
      <c r="J281">
        <v>4440863.3842000002</v>
      </c>
      <c r="K281">
        <v>15788826.7194</v>
      </c>
      <c r="L281">
        <v>141936660.04809999</v>
      </c>
      <c r="M281">
        <v>0</v>
      </c>
      <c r="N281">
        <v>69878217.3204</v>
      </c>
      <c r="O281">
        <v>10.145833333333334</v>
      </c>
      <c r="P281">
        <f t="shared" si="19"/>
        <v>1947</v>
      </c>
      <c r="Q281" s="2">
        <f t="shared" si="20"/>
        <v>17420.833333333318</v>
      </c>
    </row>
    <row r="282" spans="1:17" x14ac:dyDescent="0.3">
      <c r="A282">
        <v>94</v>
      </c>
      <c r="B282">
        <v>2</v>
      </c>
      <c r="C282">
        <v>155698103.6489</v>
      </c>
      <c r="D282">
        <v>476646.74560000002</v>
      </c>
      <c r="E282">
        <v>16779116.6316</v>
      </c>
      <c r="F282">
        <v>0</v>
      </c>
      <c r="G282">
        <v>5092279.4338999996</v>
      </c>
      <c r="H282">
        <v>46253915.8697</v>
      </c>
      <c r="I282">
        <v>1680693.4224</v>
      </c>
      <c r="J282">
        <v>4375639.9458999997</v>
      </c>
      <c r="K282">
        <v>15788826.7194</v>
      </c>
      <c r="L282">
        <v>138553962.1248</v>
      </c>
      <c r="M282">
        <v>0</v>
      </c>
      <c r="N282">
        <v>66256021.530599996</v>
      </c>
      <c r="O282">
        <v>10.145833333333334</v>
      </c>
      <c r="P282">
        <f t="shared" si="19"/>
        <v>1947</v>
      </c>
      <c r="Q282" s="2">
        <f t="shared" si="20"/>
        <v>17430.97916666665</v>
      </c>
    </row>
    <row r="283" spans="1:17" x14ac:dyDescent="0.3">
      <c r="A283">
        <v>94</v>
      </c>
      <c r="B283">
        <v>3</v>
      </c>
      <c r="C283">
        <v>153247358.08270001</v>
      </c>
      <c r="D283">
        <v>489982.19219999999</v>
      </c>
      <c r="E283">
        <v>16779116.6316</v>
      </c>
      <c r="F283">
        <v>0</v>
      </c>
      <c r="G283">
        <v>5092279.4338999996</v>
      </c>
      <c r="H283">
        <v>44666095.514200002</v>
      </c>
      <c r="I283">
        <v>1214274.5007</v>
      </c>
      <c r="J283">
        <v>4319733.5842000004</v>
      </c>
      <c r="K283">
        <v>15788826.7194</v>
      </c>
      <c r="L283">
        <v>135311843.47409999</v>
      </c>
      <c r="M283">
        <v>0</v>
      </c>
      <c r="N283">
        <v>64243986.373599999</v>
      </c>
      <c r="O283">
        <v>10.145833333333334</v>
      </c>
      <c r="P283">
        <f t="shared" si="19"/>
        <v>1947</v>
      </c>
      <c r="Q283" s="2">
        <f t="shared" si="20"/>
        <v>17441.124999999982</v>
      </c>
    </row>
    <row r="284" spans="1:17" x14ac:dyDescent="0.3">
      <c r="A284">
        <v>95</v>
      </c>
      <c r="B284">
        <v>1</v>
      </c>
      <c r="C284">
        <v>113528563.34460001</v>
      </c>
      <c r="D284">
        <v>488702.16340000002</v>
      </c>
      <c r="E284">
        <v>15435409.071599999</v>
      </c>
      <c r="F284">
        <v>0</v>
      </c>
      <c r="G284">
        <v>6574983.8327000001</v>
      </c>
      <c r="H284">
        <v>48110113.229599997</v>
      </c>
      <c r="I284">
        <v>18204730.57</v>
      </c>
      <c r="J284">
        <v>4311255.5034999996</v>
      </c>
      <c r="K284">
        <v>13221130.999399999</v>
      </c>
      <c r="L284">
        <v>80219041.588499993</v>
      </c>
      <c r="M284">
        <v>0</v>
      </c>
      <c r="N284">
        <v>65422991.503700003</v>
      </c>
      <c r="O284">
        <v>10.145833333333334</v>
      </c>
      <c r="P284">
        <f t="shared" si="19"/>
        <v>1947</v>
      </c>
      <c r="Q284" s="2">
        <f t="shared" si="20"/>
        <v>17451.270833333314</v>
      </c>
    </row>
    <row r="285" spans="1:17" x14ac:dyDescent="0.3">
      <c r="A285">
        <v>95</v>
      </c>
      <c r="B285">
        <v>2</v>
      </c>
      <c r="C285">
        <v>108627258.92039999</v>
      </c>
      <c r="D285">
        <v>488311.65639999998</v>
      </c>
      <c r="E285">
        <v>15435409.071599999</v>
      </c>
      <c r="F285">
        <v>0</v>
      </c>
      <c r="G285">
        <v>6574983.8327000001</v>
      </c>
      <c r="H285">
        <v>48651610.863200001</v>
      </c>
      <c r="I285">
        <v>13864706.047</v>
      </c>
      <c r="J285">
        <v>4300992.6075999998</v>
      </c>
      <c r="K285">
        <v>13221130.999399999</v>
      </c>
      <c r="L285">
        <v>80353349.466700003</v>
      </c>
      <c r="M285">
        <v>0</v>
      </c>
      <c r="N285">
        <v>66772036.424900003</v>
      </c>
      <c r="O285">
        <v>10.145833333333334</v>
      </c>
      <c r="P285">
        <f t="shared" si="19"/>
        <v>1947</v>
      </c>
      <c r="Q285" s="2">
        <f t="shared" si="20"/>
        <v>17461.416666666646</v>
      </c>
    </row>
    <row r="286" spans="1:17" x14ac:dyDescent="0.3">
      <c r="A286">
        <v>95</v>
      </c>
      <c r="B286">
        <v>3</v>
      </c>
      <c r="C286">
        <v>105459877.0881</v>
      </c>
      <c r="D286">
        <v>488545.66080000001</v>
      </c>
      <c r="E286">
        <v>15435409.071599999</v>
      </c>
      <c r="F286">
        <v>0</v>
      </c>
      <c r="G286">
        <v>6574983.8327000001</v>
      </c>
      <c r="H286">
        <v>48919050.456900001</v>
      </c>
      <c r="I286">
        <v>10469532.948999999</v>
      </c>
      <c r="J286">
        <v>4289681.2456</v>
      </c>
      <c r="K286">
        <v>13221130.999399999</v>
      </c>
      <c r="L286">
        <v>80391314.453400001</v>
      </c>
      <c r="M286">
        <v>0</v>
      </c>
      <c r="N286">
        <v>67408955.015599996</v>
      </c>
      <c r="O286">
        <v>10.145833333333334</v>
      </c>
      <c r="P286">
        <f t="shared" si="19"/>
        <v>1947</v>
      </c>
      <c r="Q286" s="2">
        <f t="shared" si="20"/>
        <v>17471.562499999978</v>
      </c>
    </row>
    <row r="287" spans="1:17" x14ac:dyDescent="0.3">
      <c r="A287">
        <v>96</v>
      </c>
      <c r="B287">
        <v>1</v>
      </c>
      <c r="C287">
        <v>85710874.051300004</v>
      </c>
      <c r="D287">
        <v>479722.99959999998</v>
      </c>
      <c r="E287">
        <v>15435409.071599999</v>
      </c>
      <c r="F287">
        <v>0</v>
      </c>
      <c r="G287">
        <v>10344351.437999999</v>
      </c>
      <c r="H287">
        <v>59442296.463</v>
      </c>
      <c r="I287">
        <v>66976309.902199998</v>
      </c>
      <c r="J287">
        <v>4361468.4740000004</v>
      </c>
      <c r="K287">
        <v>13221130.999399999</v>
      </c>
      <c r="L287">
        <v>12231637.5602</v>
      </c>
      <c r="M287">
        <v>0</v>
      </c>
      <c r="N287">
        <v>74348095.715700001</v>
      </c>
      <c r="O287">
        <v>10.145833333333334</v>
      </c>
      <c r="P287">
        <f t="shared" si="19"/>
        <v>1947</v>
      </c>
      <c r="Q287" s="2">
        <f t="shared" si="20"/>
        <v>17481.70833333331</v>
      </c>
    </row>
    <row r="288" spans="1:17" x14ac:dyDescent="0.3">
      <c r="A288">
        <v>96</v>
      </c>
      <c r="B288">
        <v>2</v>
      </c>
      <c r="C288">
        <v>82520518.061100006</v>
      </c>
      <c r="D288">
        <v>473982.09210000001</v>
      </c>
      <c r="E288">
        <v>15435409.071599999</v>
      </c>
      <c r="F288">
        <v>0</v>
      </c>
      <c r="G288">
        <v>10344351.437999999</v>
      </c>
      <c r="H288">
        <v>51281100.827799998</v>
      </c>
      <c r="I288">
        <v>50619760.579800002</v>
      </c>
      <c r="J288">
        <v>4407080.1289999997</v>
      </c>
      <c r="K288">
        <v>13221130.999399999</v>
      </c>
      <c r="L288">
        <v>12536425.4847</v>
      </c>
      <c r="M288">
        <v>0</v>
      </c>
      <c r="N288">
        <v>78649867.668799996</v>
      </c>
      <c r="O288">
        <v>10.145833333333334</v>
      </c>
      <c r="P288">
        <f t="shared" si="19"/>
        <v>1947</v>
      </c>
      <c r="Q288" s="2">
        <f t="shared" si="20"/>
        <v>17491.854166666642</v>
      </c>
    </row>
    <row r="289" spans="1:17" x14ac:dyDescent="0.3">
      <c r="A289">
        <v>96</v>
      </c>
      <c r="B289">
        <v>3</v>
      </c>
      <c r="C289">
        <v>80212577.929299995</v>
      </c>
      <c r="D289">
        <v>469101.38880000002</v>
      </c>
      <c r="E289">
        <v>15435409.071599999</v>
      </c>
      <c r="F289">
        <v>0</v>
      </c>
      <c r="G289">
        <v>10344351.437999999</v>
      </c>
      <c r="H289">
        <v>47730027.769699998</v>
      </c>
      <c r="I289">
        <v>41639144.258699998</v>
      </c>
      <c r="J289">
        <v>4439302.6778999995</v>
      </c>
      <c r="K289">
        <v>13221130.999399999</v>
      </c>
      <c r="L289">
        <v>12776629.076199999</v>
      </c>
      <c r="M289">
        <v>0</v>
      </c>
      <c r="N289">
        <v>81406837.189799994</v>
      </c>
      <c r="O289">
        <v>10.145833333333334</v>
      </c>
      <c r="P289">
        <f t="shared" si="19"/>
        <v>1947</v>
      </c>
      <c r="Q289" s="2">
        <f t="shared" si="20"/>
        <v>17501.999999999975</v>
      </c>
    </row>
    <row r="290" spans="1:17" x14ac:dyDescent="0.3">
      <c r="A290">
        <v>97</v>
      </c>
      <c r="B290">
        <v>1</v>
      </c>
      <c r="C290">
        <v>61061727.577399999</v>
      </c>
      <c r="D290">
        <v>462412.72450000001</v>
      </c>
      <c r="E290">
        <v>15435409.071599999</v>
      </c>
      <c r="F290">
        <v>0</v>
      </c>
      <c r="G290">
        <v>25421169.043299999</v>
      </c>
      <c r="H290">
        <v>56543742.941399999</v>
      </c>
      <c r="I290">
        <v>55924098.188900001</v>
      </c>
      <c r="J290">
        <v>4484171.9057</v>
      </c>
      <c r="K290">
        <v>13221130.999399999</v>
      </c>
      <c r="L290">
        <v>27605.805100000001</v>
      </c>
      <c r="M290">
        <v>0</v>
      </c>
      <c r="N290">
        <v>85113059.237800002</v>
      </c>
      <c r="O290">
        <v>10.145833333333334</v>
      </c>
      <c r="P290">
        <f t="shared" si="19"/>
        <v>1947</v>
      </c>
      <c r="Q290" s="2">
        <f t="shared" si="20"/>
        <v>17512.145833333307</v>
      </c>
    </row>
    <row r="291" spans="1:17" x14ac:dyDescent="0.3">
      <c r="A291">
        <v>97</v>
      </c>
      <c r="B291">
        <v>2</v>
      </c>
      <c r="C291">
        <v>58820899.831900001</v>
      </c>
      <c r="D291">
        <v>457296.38740000001</v>
      </c>
      <c r="E291">
        <v>15435409.071599999</v>
      </c>
      <c r="F291">
        <v>0</v>
      </c>
      <c r="G291">
        <v>25421169.043299999</v>
      </c>
      <c r="H291">
        <v>54793353.747900002</v>
      </c>
      <c r="I291">
        <v>48875827.012199998</v>
      </c>
      <c r="J291">
        <v>4522684.6007000003</v>
      </c>
      <c r="K291">
        <v>13221130.999399999</v>
      </c>
      <c r="L291">
        <v>28034.624599999999</v>
      </c>
      <c r="M291">
        <v>0</v>
      </c>
      <c r="N291">
        <v>87438690.775900006</v>
      </c>
      <c r="O291">
        <v>10.145833333333334</v>
      </c>
      <c r="P291">
        <f t="shared" si="19"/>
        <v>1947</v>
      </c>
      <c r="Q291" s="2">
        <f t="shared" si="20"/>
        <v>17522.291666666639</v>
      </c>
    </row>
    <row r="292" spans="1:17" x14ac:dyDescent="0.3">
      <c r="A292">
        <v>97</v>
      </c>
      <c r="B292">
        <v>3</v>
      </c>
      <c r="C292">
        <v>57140288.399999999</v>
      </c>
      <c r="D292">
        <v>452863.17119999998</v>
      </c>
      <c r="E292">
        <v>15435409.071599999</v>
      </c>
      <c r="F292">
        <v>0</v>
      </c>
      <c r="G292">
        <v>25421169.043299999</v>
      </c>
      <c r="H292">
        <v>53264328.462200001</v>
      </c>
      <c r="I292">
        <v>44716498.738799997</v>
      </c>
      <c r="J292">
        <v>4556085.3598999996</v>
      </c>
      <c r="K292">
        <v>13221130.999399999</v>
      </c>
      <c r="L292">
        <v>28407.090199999999</v>
      </c>
      <c r="M292">
        <v>0</v>
      </c>
      <c r="N292">
        <v>89105972.280300006</v>
      </c>
      <c r="O292">
        <v>10.145833333333334</v>
      </c>
      <c r="P292">
        <f t="shared" si="19"/>
        <v>1947</v>
      </c>
      <c r="Q292" s="2">
        <f t="shared" si="20"/>
        <v>17532.437499999971</v>
      </c>
    </row>
    <row r="293" spans="1:17" x14ac:dyDescent="0.3">
      <c r="A293">
        <v>98</v>
      </c>
      <c r="B293">
        <v>1</v>
      </c>
      <c r="C293">
        <v>87112157.699599996</v>
      </c>
      <c r="D293">
        <v>452785.1519</v>
      </c>
      <c r="E293">
        <v>15435409.071599999</v>
      </c>
      <c r="F293">
        <v>0</v>
      </c>
      <c r="G293">
        <v>5279435.4752000002</v>
      </c>
      <c r="H293">
        <v>36736760.168799996</v>
      </c>
      <c r="I293">
        <v>20012509.652399998</v>
      </c>
      <c r="J293">
        <v>4561398.4892999995</v>
      </c>
      <c r="K293">
        <v>13221130.999399999</v>
      </c>
      <c r="L293">
        <v>18630549.4463</v>
      </c>
      <c r="M293">
        <v>0</v>
      </c>
      <c r="N293">
        <v>88970705.834600002</v>
      </c>
      <c r="O293">
        <v>10.145833333333334</v>
      </c>
      <c r="P293">
        <f t="shared" si="19"/>
        <v>1948</v>
      </c>
      <c r="Q293" s="2">
        <f t="shared" si="20"/>
        <v>17542.583333333303</v>
      </c>
    </row>
    <row r="294" spans="1:17" x14ac:dyDescent="0.3">
      <c r="A294">
        <v>98</v>
      </c>
      <c r="B294">
        <v>2</v>
      </c>
      <c r="C294">
        <v>84432459.763899997</v>
      </c>
      <c r="D294">
        <v>452945.07380000001</v>
      </c>
      <c r="E294">
        <v>15435409.071599999</v>
      </c>
      <c r="F294">
        <v>0</v>
      </c>
      <c r="G294">
        <v>5279435.4752000002</v>
      </c>
      <c r="H294">
        <v>36489831.765100002</v>
      </c>
      <c r="I294">
        <v>17732350.429699998</v>
      </c>
      <c r="J294">
        <v>4566539.2062999997</v>
      </c>
      <c r="K294">
        <v>13221130.999399999</v>
      </c>
      <c r="L294">
        <v>18714753.613400001</v>
      </c>
      <c r="M294">
        <v>0</v>
      </c>
      <c r="N294">
        <v>88013891.7333</v>
      </c>
      <c r="O294">
        <v>10.145833333333334</v>
      </c>
      <c r="P294">
        <f t="shared" si="19"/>
        <v>1948</v>
      </c>
      <c r="Q294" s="2">
        <f t="shared" si="20"/>
        <v>17552.729166666635</v>
      </c>
    </row>
    <row r="295" spans="1:17" x14ac:dyDescent="0.3">
      <c r="A295">
        <v>98</v>
      </c>
      <c r="B295">
        <v>3</v>
      </c>
      <c r="C295">
        <v>83008164.986300007</v>
      </c>
      <c r="D295">
        <v>453301.33390000003</v>
      </c>
      <c r="E295">
        <v>15435409.071599999</v>
      </c>
      <c r="F295">
        <v>0</v>
      </c>
      <c r="G295">
        <v>5279435.4752000002</v>
      </c>
      <c r="H295">
        <v>36341522.144699998</v>
      </c>
      <c r="I295">
        <v>16292164.5736</v>
      </c>
      <c r="J295">
        <v>4571220.307</v>
      </c>
      <c r="K295">
        <v>13221130.999399999</v>
      </c>
      <c r="L295">
        <v>18796808.3292</v>
      </c>
      <c r="M295">
        <v>0</v>
      </c>
      <c r="N295">
        <v>87744846.187399998</v>
      </c>
      <c r="O295">
        <v>10.145833333333334</v>
      </c>
      <c r="P295">
        <f t="shared" si="19"/>
        <v>1948</v>
      </c>
      <c r="Q295" s="2">
        <f t="shared" si="20"/>
        <v>17562.874999999967</v>
      </c>
    </row>
    <row r="296" spans="1:17" x14ac:dyDescent="0.3">
      <c r="A296">
        <v>99</v>
      </c>
      <c r="B296">
        <v>1</v>
      </c>
      <c r="C296">
        <v>30778190.403900001</v>
      </c>
      <c r="D296">
        <v>448366.21870000003</v>
      </c>
      <c r="E296">
        <v>15435409.071599999</v>
      </c>
      <c r="F296">
        <v>0</v>
      </c>
      <c r="G296">
        <v>77628873.287799999</v>
      </c>
      <c r="H296">
        <v>60794583.116800003</v>
      </c>
      <c r="I296">
        <v>77583123.331799999</v>
      </c>
      <c r="J296">
        <v>4609130.6875</v>
      </c>
      <c r="K296">
        <v>13221130.999399999</v>
      </c>
      <c r="L296">
        <v>971783.89870000002</v>
      </c>
      <c r="M296">
        <v>0</v>
      </c>
      <c r="N296">
        <v>88528716.704600006</v>
      </c>
      <c r="O296">
        <v>10.145833333333334</v>
      </c>
      <c r="P296">
        <f t="shared" si="19"/>
        <v>1948</v>
      </c>
      <c r="Q296" s="2">
        <f t="shared" si="20"/>
        <v>17573.020833333299</v>
      </c>
    </row>
    <row r="297" spans="1:17" x14ac:dyDescent="0.3">
      <c r="A297">
        <v>99</v>
      </c>
      <c r="B297">
        <v>2</v>
      </c>
      <c r="C297">
        <v>29315878.4659</v>
      </c>
      <c r="D297">
        <v>443961.66119999997</v>
      </c>
      <c r="E297">
        <v>15435409.071599999</v>
      </c>
      <c r="F297">
        <v>0</v>
      </c>
      <c r="G297">
        <v>77628873.287799999</v>
      </c>
      <c r="H297">
        <v>58244339.370399997</v>
      </c>
      <c r="I297">
        <v>70709344.627200007</v>
      </c>
      <c r="J297">
        <v>4642098.2668000003</v>
      </c>
      <c r="K297">
        <v>13221130.999399999</v>
      </c>
      <c r="L297">
        <v>979539.54169999994</v>
      </c>
      <c r="M297">
        <v>0</v>
      </c>
      <c r="N297">
        <v>90977128.080699995</v>
      </c>
      <c r="O297">
        <v>10.145833333333334</v>
      </c>
      <c r="P297">
        <f t="shared" si="19"/>
        <v>1948</v>
      </c>
      <c r="Q297" s="2">
        <f t="shared" si="20"/>
        <v>17583.166666666631</v>
      </c>
    </row>
    <row r="298" spans="1:17" x14ac:dyDescent="0.3">
      <c r="A298">
        <v>99</v>
      </c>
      <c r="B298">
        <v>3</v>
      </c>
      <c r="C298">
        <v>28298446.095800001</v>
      </c>
      <c r="D298">
        <v>440017.60889999999</v>
      </c>
      <c r="E298">
        <v>15435409.071599999</v>
      </c>
      <c r="F298">
        <v>0</v>
      </c>
      <c r="G298">
        <v>77628873.287799999</v>
      </c>
      <c r="H298">
        <v>56828532.316500001</v>
      </c>
      <c r="I298">
        <v>66629262.509800002</v>
      </c>
      <c r="J298">
        <v>4671369.0928999996</v>
      </c>
      <c r="K298">
        <v>13221130.999399999</v>
      </c>
      <c r="L298">
        <v>986542.11239999998</v>
      </c>
      <c r="M298">
        <v>0</v>
      </c>
      <c r="N298">
        <v>92742603.107099995</v>
      </c>
      <c r="O298">
        <v>10.145833333333334</v>
      </c>
      <c r="P298">
        <f t="shared" si="19"/>
        <v>1948</v>
      </c>
      <c r="Q298" s="2">
        <f t="shared" si="20"/>
        <v>17593.312499999964</v>
      </c>
    </row>
    <row r="299" spans="1:17" x14ac:dyDescent="0.3">
      <c r="A299">
        <v>100</v>
      </c>
      <c r="B299">
        <v>1</v>
      </c>
      <c r="C299">
        <v>57293068.772500001</v>
      </c>
      <c r="D299">
        <v>438566.95649999997</v>
      </c>
      <c r="E299">
        <v>15435409.071599999</v>
      </c>
      <c r="F299">
        <v>0</v>
      </c>
      <c r="G299">
        <v>21941199.120999999</v>
      </c>
      <c r="H299">
        <v>48030226.006499998</v>
      </c>
      <c r="I299">
        <v>23586171.161200002</v>
      </c>
      <c r="J299">
        <v>4683920.3460999997</v>
      </c>
      <c r="K299">
        <v>13221130.999399999</v>
      </c>
      <c r="L299">
        <v>8585847.1618000008</v>
      </c>
      <c r="M299">
        <v>0</v>
      </c>
      <c r="N299">
        <v>92964167.999899998</v>
      </c>
      <c r="O299">
        <v>10.145833333333334</v>
      </c>
      <c r="P299">
        <f t="shared" si="19"/>
        <v>1948</v>
      </c>
      <c r="Q299" s="2">
        <f t="shared" si="20"/>
        <v>17603.458333333296</v>
      </c>
    </row>
    <row r="300" spans="1:17" x14ac:dyDescent="0.3">
      <c r="A300">
        <v>100</v>
      </c>
      <c r="B300">
        <v>2</v>
      </c>
      <c r="C300">
        <v>55460681.277599998</v>
      </c>
      <c r="D300">
        <v>437450.9486</v>
      </c>
      <c r="E300">
        <v>15435409.071599999</v>
      </c>
      <c r="F300">
        <v>0</v>
      </c>
      <c r="G300">
        <v>21941199.120999999</v>
      </c>
      <c r="H300">
        <v>47976214.121399999</v>
      </c>
      <c r="I300">
        <v>21919660.9179</v>
      </c>
      <c r="J300">
        <v>4696141.4115000004</v>
      </c>
      <c r="K300">
        <v>13221130.999399999</v>
      </c>
      <c r="L300">
        <v>8621646.9870999996</v>
      </c>
      <c r="M300">
        <v>0</v>
      </c>
      <c r="N300">
        <v>92620546.642000005</v>
      </c>
      <c r="O300">
        <v>10.145833333333334</v>
      </c>
      <c r="P300">
        <f t="shared" si="19"/>
        <v>1948</v>
      </c>
      <c r="Q300" s="2">
        <f t="shared" si="20"/>
        <v>17613.604166666628</v>
      </c>
    </row>
    <row r="301" spans="1:17" x14ac:dyDescent="0.3">
      <c r="A301">
        <v>100</v>
      </c>
      <c r="B301">
        <v>3</v>
      </c>
      <c r="C301">
        <v>54376657.2927</v>
      </c>
      <c r="D301">
        <v>437112.20319999999</v>
      </c>
      <c r="E301">
        <v>15435409.071599999</v>
      </c>
      <c r="F301">
        <v>0</v>
      </c>
      <c r="G301">
        <v>21941199.120999999</v>
      </c>
      <c r="H301">
        <v>47845002.286899999</v>
      </c>
      <c r="I301">
        <v>20662944.758200001</v>
      </c>
      <c r="J301">
        <v>4708319.2769999998</v>
      </c>
      <c r="K301">
        <v>13221130.999399999</v>
      </c>
      <c r="L301">
        <v>8657258.3835000005</v>
      </c>
      <c r="M301">
        <v>0</v>
      </c>
      <c r="N301">
        <v>92639593.8961</v>
      </c>
      <c r="O301">
        <v>10.145833333333334</v>
      </c>
      <c r="P301">
        <f t="shared" si="19"/>
        <v>1948</v>
      </c>
      <c r="Q301" s="2">
        <f t="shared" si="20"/>
        <v>17623.74999999996</v>
      </c>
    </row>
    <row r="302" spans="1:17" x14ac:dyDescent="0.3">
      <c r="A302">
        <v>101</v>
      </c>
      <c r="B302">
        <v>1</v>
      </c>
      <c r="C302">
        <v>166856897.32350001</v>
      </c>
      <c r="D302">
        <v>451746.72879999998</v>
      </c>
      <c r="E302">
        <v>15717164.571599999</v>
      </c>
      <c r="F302">
        <v>0</v>
      </c>
      <c r="G302">
        <v>6666035.9296000004</v>
      </c>
      <c r="H302">
        <v>46131568.210199997</v>
      </c>
      <c r="I302">
        <v>4419976.3125999998</v>
      </c>
      <c r="J302">
        <v>4613306.6090000002</v>
      </c>
      <c r="K302">
        <v>13787286.599400001</v>
      </c>
      <c r="L302">
        <v>136998757.89199999</v>
      </c>
      <c r="M302">
        <v>0</v>
      </c>
      <c r="N302">
        <v>77699073.556500003</v>
      </c>
      <c r="O302">
        <v>10.145833333333334</v>
      </c>
      <c r="P302">
        <f t="shared" si="19"/>
        <v>1948</v>
      </c>
      <c r="Q302" s="2">
        <f t="shared" si="20"/>
        <v>17633.895833333292</v>
      </c>
    </row>
    <row r="303" spans="1:17" x14ac:dyDescent="0.3">
      <c r="A303">
        <v>101</v>
      </c>
      <c r="B303">
        <v>2</v>
      </c>
      <c r="C303">
        <v>151337600.63780001</v>
      </c>
      <c r="D303">
        <v>464923.08659999998</v>
      </c>
      <c r="E303">
        <v>15717164.571599999</v>
      </c>
      <c r="F303">
        <v>0</v>
      </c>
      <c r="G303">
        <v>6666035.9296000004</v>
      </c>
      <c r="H303">
        <v>49936150.384099998</v>
      </c>
      <c r="I303">
        <v>2548856.6921999999</v>
      </c>
      <c r="J303">
        <v>4535973.9693999998</v>
      </c>
      <c r="K303">
        <v>13787286.599400001</v>
      </c>
      <c r="L303">
        <v>132756425.2198</v>
      </c>
      <c r="M303">
        <v>0</v>
      </c>
      <c r="N303">
        <v>71272767.861599997</v>
      </c>
      <c r="O303">
        <v>10.145833333333334</v>
      </c>
      <c r="P303">
        <f t="shared" si="19"/>
        <v>1948</v>
      </c>
      <c r="Q303" s="2">
        <f t="shared" si="20"/>
        <v>17644.041666666624</v>
      </c>
    </row>
    <row r="304" spans="1:17" x14ac:dyDescent="0.3">
      <c r="A304">
        <v>101</v>
      </c>
      <c r="B304">
        <v>3</v>
      </c>
      <c r="C304">
        <v>141930482.01890001</v>
      </c>
      <c r="D304">
        <v>476411.09889999998</v>
      </c>
      <c r="E304">
        <v>15717164.571599999</v>
      </c>
      <c r="F304">
        <v>0</v>
      </c>
      <c r="G304">
        <v>6666035.9296000004</v>
      </c>
      <c r="H304">
        <v>52316850.734899998</v>
      </c>
      <c r="I304">
        <v>1880140.1787</v>
      </c>
      <c r="J304">
        <v>4470537.0990000004</v>
      </c>
      <c r="K304">
        <v>13787286.599400001</v>
      </c>
      <c r="L304">
        <v>129332563.32449999</v>
      </c>
      <c r="M304">
        <v>0</v>
      </c>
      <c r="N304">
        <v>68016121.626000002</v>
      </c>
      <c r="O304">
        <v>10.145833333333334</v>
      </c>
      <c r="P304">
        <f t="shared" si="19"/>
        <v>1948</v>
      </c>
      <c r="Q304" s="2">
        <f t="shared" si="20"/>
        <v>17654.187499999956</v>
      </c>
    </row>
    <row r="305" spans="1:17" x14ac:dyDescent="0.3">
      <c r="A305">
        <v>102</v>
      </c>
      <c r="B305">
        <v>1</v>
      </c>
      <c r="C305">
        <v>117800780.1393</v>
      </c>
      <c r="D305">
        <v>484599.56420000002</v>
      </c>
      <c r="E305">
        <v>15877282.9516</v>
      </c>
      <c r="F305">
        <v>0</v>
      </c>
      <c r="G305">
        <v>15020883.865900001</v>
      </c>
      <c r="H305">
        <v>58848557.151699997</v>
      </c>
      <c r="I305">
        <v>2939670.7426999998</v>
      </c>
      <c r="J305">
        <v>4422755.9375999998</v>
      </c>
      <c r="K305">
        <v>14109026.249399999</v>
      </c>
      <c r="L305">
        <v>122045157.2366</v>
      </c>
      <c r="M305">
        <v>0</v>
      </c>
      <c r="N305">
        <v>64705725.451399997</v>
      </c>
      <c r="O305">
        <v>10.145833333333334</v>
      </c>
      <c r="P305">
        <f t="shared" si="19"/>
        <v>1948</v>
      </c>
      <c r="Q305" s="2">
        <f t="shared" si="20"/>
        <v>17664.333333333288</v>
      </c>
    </row>
    <row r="306" spans="1:17" x14ac:dyDescent="0.3">
      <c r="A306">
        <v>102</v>
      </c>
      <c r="B306">
        <v>2</v>
      </c>
      <c r="C306">
        <v>112705565.1921</v>
      </c>
      <c r="D306">
        <v>491820.49089999998</v>
      </c>
      <c r="E306">
        <v>15877282.9516</v>
      </c>
      <c r="F306">
        <v>0</v>
      </c>
      <c r="G306">
        <v>15020883.865900001</v>
      </c>
      <c r="H306">
        <v>59923534.207699999</v>
      </c>
      <c r="I306">
        <v>2136576.9485999998</v>
      </c>
      <c r="J306">
        <v>4380375.8558</v>
      </c>
      <c r="K306">
        <v>14109026.249399999</v>
      </c>
      <c r="L306">
        <v>120086455.6529</v>
      </c>
      <c r="M306">
        <v>0</v>
      </c>
      <c r="N306">
        <v>63502525.1052</v>
      </c>
      <c r="O306">
        <v>10.145833333333334</v>
      </c>
      <c r="P306">
        <f t="shared" si="19"/>
        <v>1948</v>
      </c>
      <c r="Q306" s="2">
        <f t="shared" si="20"/>
        <v>17674.479166666621</v>
      </c>
    </row>
    <row r="307" spans="1:17" x14ac:dyDescent="0.3">
      <c r="A307">
        <v>102</v>
      </c>
      <c r="B307">
        <v>3</v>
      </c>
      <c r="C307">
        <v>108821638.89470001</v>
      </c>
      <c r="D307">
        <v>498227.59960000002</v>
      </c>
      <c r="E307">
        <v>15877282.9516</v>
      </c>
      <c r="F307">
        <v>0</v>
      </c>
      <c r="G307">
        <v>15020883.865900001</v>
      </c>
      <c r="H307">
        <v>60430432.132700004</v>
      </c>
      <c r="I307">
        <v>1664006.3558</v>
      </c>
      <c r="J307">
        <v>4342429.6993000004</v>
      </c>
      <c r="K307">
        <v>14109026.249399999</v>
      </c>
      <c r="L307">
        <v>118412652.4672</v>
      </c>
      <c r="M307">
        <v>0</v>
      </c>
      <c r="N307">
        <v>62662347.3565</v>
      </c>
      <c r="O307">
        <v>10.145833333333334</v>
      </c>
      <c r="P307">
        <f t="shared" si="19"/>
        <v>1948</v>
      </c>
      <c r="Q307" s="2">
        <f t="shared" si="20"/>
        <v>17684.624999999953</v>
      </c>
    </row>
    <row r="308" spans="1:17" x14ac:dyDescent="0.3">
      <c r="A308">
        <v>103</v>
      </c>
      <c r="B308">
        <v>1</v>
      </c>
      <c r="C308">
        <v>6174186.7116</v>
      </c>
      <c r="D308">
        <v>417161.81890000001</v>
      </c>
      <c r="E308">
        <v>16487702.3716</v>
      </c>
      <c r="F308">
        <v>0</v>
      </c>
      <c r="G308">
        <v>1095404831.7646</v>
      </c>
      <c r="H308">
        <v>158648493.93720001</v>
      </c>
      <c r="I308">
        <v>1147230484.2138</v>
      </c>
      <c r="J308">
        <v>4738821.3887999998</v>
      </c>
      <c r="K308">
        <v>15335594.759400001</v>
      </c>
      <c r="L308">
        <v>23355479.094000001</v>
      </c>
      <c r="M308">
        <v>0</v>
      </c>
      <c r="N308">
        <v>86289579.454099998</v>
      </c>
      <c r="O308">
        <v>10.145833333333334</v>
      </c>
      <c r="P308">
        <f t="shared" si="19"/>
        <v>1948</v>
      </c>
      <c r="Q308" s="2">
        <f t="shared" si="20"/>
        <v>17694.770833333285</v>
      </c>
    </row>
    <row r="309" spans="1:17" x14ac:dyDescent="0.3">
      <c r="A309">
        <v>103</v>
      </c>
      <c r="B309">
        <v>2</v>
      </c>
      <c r="C309">
        <v>4521869.1611000001</v>
      </c>
      <c r="D309">
        <v>352389.88809999998</v>
      </c>
      <c r="E309">
        <v>16487702.3716</v>
      </c>
      <c r="F309">
        <v>0</v>
      </c>
      <c r="G309">
        <v>1095404831.7646</v>
      </c>
      <c r="H309">
        <v>143552402.0273</v>
      </c>
      <c r="I309">
        <v>1113887608.1477001</v>
      </c>
      <c r="J309">
        <v>5094617.4704</v>
      </c>
      <c r="K309">
        <v>15335594.759400001</v>
      </c>
      <c r="L309">
        <v>24137678.223999999</v>
      </c>
      <c r="M309">
        <v>0</v>
      </c>
      <c r="N309">
        <v>101605528.2069</v>
      </c>
      <c r="O309">
        <v>10.145833333333334</v>
      </c>
      <c r="P309">
        <f t="shared" si="19"/>
        <v>1948</v>
      </c>
      <c r="Q309" s="2">
        <f t="shared" si="20"/>
        <v>17704.916666666617</v>
      </c>
    </row>
    <row r="310" spans="1:17" x14ac:dyDescent="0.3">
      <c r="A310">
        <v>103</v>
      </c>
      <c r="B310">
        <v>3</v>
      </c>
      <c r="C310">
        <v>3628235.8117999998</v>
      </c>
      <c r="D310">
        <v>296641.05180000002</v>
      </c>
      <c r="E310">
        <v>16487702.3716</v>
      </c>
      <c r="F310">
        <v>0</v>
      </c>
      <c r="G310">
        <v>1095404831.7646</v>
      </c>
      <c r="H310">
        <v>134999691.3757</v>
      </c>
      <c r="I310">
        <v>1090776664.9619</v>
      </c>
      <c r="J310">
        <v>5418271.7648</v>
      </c>
      <c r="K310">
        <v>15335594.759400001</v>
      </c>
      <c r="L310">
        <v>24731755.1987</v>
      </c>
      <c r="M310">
        <v>0</v>
      </c>
      <c r="N310">
        <v>114436671.8821</v>
      </c>
      <c r="O310">
        <v>10.145833333333334</v>
      </c>
      <c r="P310">
        <f t="shared" si="19"/>
        <v>1948</v>
      </c>
      <c r="Q310" s="2">
        <f t="shared" si="20"/>
        <v>17715.062499999949</v>
      </c>
    </row>
    <row r="311" spans="1:17" x14ac:dyDescent="0.3">
      <c r="A311">
        <v>104</v>
      </c>
      <c r="B311">
        <v>1</v>
      </c>
      <c r="C311">
        <v>29903507.430199999</v>
      </c>
      <c r="D311">
        <v>278671.7476</v>
      </c>
      <c r="E311">
        <v>18669556.071600001</v>
      </c>
      <c r="F311">
        <v>0</v>
      </c>
      <c r="G311">
        <v>525484587.8689</v>
      </c>
      <c r="H311">
        <v>88095864.272699997</v>
      </c>
      <c r="I311">
        <v>472947825.83859998</v>
      </c>
      <c r="J311">
        <v>5580195.9847999997</v>
      </c>
      <c r="K311">
        <v>19719781.7894</v>
      </c>
      <c r="L311">
        <v>52256455.723999999</v>
      </c>
      <c r="M311">
        <v>0</v>
      </c>
      <c r="N311">
        <v>111885230.58220001</v>
      </c>
      <c r="O311">
        <v>10.145833333333334</v>
      </c>
      <c r="P311">
        <f t="shared" si="19"/>
        <v>1948</v>
      </c>
      <c r="Q311" s="2">
        <f t="shared" si="20"/>
        <v>17725.208333333281</v>
      </c>
    </row>
    <row r="312" spans="1:17" x14ac:dyDescent="0.3">
      <c r="A312">
        <v>104</v>
      </c>
      <c r="B312">
        <v>2</v>
      </c>
      <c r="C312">
        <v>20570779.7839</v>
      </c>
      <c r="D312">
        <v>266879.2991</v>
      </c>
      <c r="E312">
        <v>18669556.071600001</v>
      </c>
      <c r="F312">
        <v>0</v>
      </c>
      <c r="G312">
        <v>525484587.8689</v>
      </c>
      <c r="H312">
        <v>86628360.381200001</v>
      </c>
      <c r="I312">
        <v>461092708.0557</v>
      </c>
      <c r="J312">
        <v>5740340.7396</v>
      </c>
      <c r="K312">
        <v>19719781.7894</v>
      </c>
      <c r="L312">
        <v>52381026.932999998</v>
      </c>
      <c r="M312">
        <v>0</v>
      </c>
      <c r="N312">
        <v>112543451.11929999</v>
      </c>
      <c r="O312">
        <v>10.145833333333334</v>
      </c>
      <c r="P312">
        <f t="shared" si="19"/>
        <v>1948</v>
      </c>
      <c r="Q312" s="2">
        <f t="shared" si="20"/>
        <v>17735.354166666613</v>
      </c>
    </row>
    <row r="313" spans="1:17" x14ac:dyDescent="0.3">
      <c r="A313">
        <v>104</v>
      </c>
      <c r="B313">
        <v>3</v>
      </c>
      <c r="C313">
        <v>15661454.142000001</v>
      </c>
      <c r="D313">
        <v>261396.26680000001</v>
      </c>
      <c r="E313">
        <v>18669556.071600001</v>
      </c>
      <c r="F313">
        <v>0</v>
      </c>
      <c r="G313">
        <v>525484587.8689</v>
      </c>
      <c r="H313">
        <v>85426056.386800006</v>
      </c>
      <c r="I313">
        <v>452836173.8186</v>
      </c>
      <c r="J313">
        <v>5898744.051</v>
      </c>
      <c r="K313">
        <v>19719781.7894</v>
      </c>
      <c r="L313">
        <v>52576602.674500003</v>
      </c>
      <c r="M313">
        <v>0</v>
      </c>
      <c r="N313">
        <v>114330049.4853</v>
      </c>
      <c r="O313">
        <v>10.145833333333334</v>
      </c>
      <c r="P313">
        <f t="shared" si="19"/>
        <v>1948</v>
      </c>
      <c r="Q313" s="2">
        <f t="shared" si="20"/>
        <v>17745.499999999945</v>
      </c>
    </row>
    <row r="314" spans="1:17" x14ac:dyDescent="0.3">
      <c r="A314">
        <v>105</v>
      </c>
      <c r="B314">
        <v>1</v>
      </c>
      <c r="C314">
        <v>81264917.532100007</v>
      </c>
      <c r="D314">
        <v>271594.63130000001</v>
      </c>
      <c r="E314">
        <v>18985223.771600001</v>
      </c>
      <c r="F314">
        <v>0</v>
      </c>
      <c r="G314">
        <v>314976709.54960001</v>
      </c>
      <c r="H314">
        <v>88110930.890499994</v>
      </c>
      <c r="I314">
        <v>276741481.64609998</v>
      </c>
      <c r="J314">
        <v>5771799.7856000001</v>
      </c>
      <c r="K314">
        <v>20354079.729400001</v>
      </c>
      <c r="L314">
        <v>92611792.5079</v>
      </c>
      <c r="M314">
        <v>0</v>
      </c>
      <c r="N314">
        <v>108115815.9083</v>
      </c>
      <c r="O314">
        <v>10.145833333333334</v>
      </c>
      <c r="P314">
        <f t="shared" si="19"/>
        <v>1948</v>
      </c>
      <c r="Q314" s="2">
        <f t="shared" si="20"/>
        <v>17755.645833333278</v>
      </c>
    </row>
    <row r="315" spans="1:17" x14ac:dyDescent="0.3">
      <c r="A315">
        <v>105</v>
      </c>
      <c r="B315">
        <v>2</v>
      </c>
      <c r="C315">
        <v>66876148.219899997</v>
      </c>
      <c r="D315">
        <v>285521.20890000003</v>
      </c>
      <c r="E315">
        <v>18985223.771600001</v>
      </c>
      <c r="F315">
        <v>0</v>
      </c>
      <c r="G315">
        <v>314976709.54960001</v>
      </c>
      <c r="H315">
        <v>83610296.829699993</v>
      </c>
      <c r="I315">
        <v>260920687.50139999</v>
      </c>
      <c r="J315">
        <v>5680206.148</v>
      </c>
      <c r="K315">
        <v>20354079.729400001</v>
      </c>
      <c r="L315">
        <v>91004821.790099993</v>
      </c>
      <c r="M315">
        <v>0</v>
      </c>
      <c r="N315">
        <v>106715058.03309999</v>
      </c>
      <c r="O315">
        <v>10.145833333333334</v>
      </c>
      <c r="P315">
        <f t="shared" si="19"/>
        <v>1948</v>
      </c>
      <c r="Q315" s="2">
        <f t="shared" si="20"/>
        <v>17765.79166666661</v>
      </c>
    </row>
    <row r="316" spans="1:17" x14ac:dyDescent="0.3">
      <c r="A316">
        <v>105</v>
      </c>
      <c r="B316">
        <v>3</v>
      </c>
      <c r="C316">
        <v>57436795.507299997</v>
      </c>
      <c r="D316">
        <v>296808.00839999999</v>
      </c>
      <c r="E316">
        <v>18985223.771600001</v>
      </c>
      <c r="F316">
        <v>0</v>
      </c>
      <c r="G316">
        <v>314976709.54960001</v>
      </c>
      <c r="H316">
        <v>81357555.052499995</v>
      </c>
      <c r="I316">
        <v>251099719.32269999</v>
      </c>
      <c r="J316">
        <v>5607771.6765000001</v>
      </c>
      <c r="K316">
        <v>20354079.729400001</v>
      </c>
      <c r="L316">
        <v>89628356.776500002</v>
      </c>
      <c r="M316">
        <v>0</v>
      </c>
      <c r="N316">
        <v>106308700.8538</v>
      </c>
      <c r="O316">
        <v>10.145833333333334</v>
      </c>
      <c r="P316">
        <f t="shared" si="19"/>
        <v>1948</v>
      </c>
      <c r="Q316" s="2">
        <f t="shared" si="20"/>
        <v>17775.937499999942</v>
      </c>
    </row>
    <row r="317" spans="1:17" x14ac:dyDescent="0.3">
      <c r="A317">
        <v>106</v>
      </c>
      <c r="B317">
        <v>1</v>
      </c>
      <c r="C317">
        <v>225493871.2062</v>
      </c>
      <c r="D317">
        <v>308190.44390000001</v>
      </c>
      <c r="E317">
        <v>17028876.021600001</v>
      </c>
      <c r="F317">
        <v>0</v>
      </c>
      <c r="G317">
        <v>9386987.5859999992</v>
      </c>
      <c r="H317">
        <v>46852440.781999998</v>
      </c>
      <c r="I317">
        <v>25941942.100400001</v>
      </c>
      <c r="J317">
        <v>5472548.2874999996</v>
      </c>
      <c r="K317">
        <v>16423021.579399999</v>
      </c>
      <c r="L317">
        <v>158801369.03920001</v>
      </c>
      <c r="M317">
        <v>0</v>
      </c>
      <c r="N317">
        <v>92804496.679499999</v>
      </c>
      <c r="O317">
        <v>10.145833333333334</v>
      </c>
      <c r="P317">
        <f t="shared" si="19"/>
        <v>1948</v>
      </c>
      <c r="Q317" s="2">
        <f t="shared" si="20"/>
        <v>17786.083333333274</v>
      </c>
    </row>
    <row r="318" spans="1:17" x14ac:dyDescent="0.3">
      <c r="A318">
        <v>106</v>
      </c>
      <c r="B318">
        <v>2</v>
      </c>
      <c r="C318">
        <v>202213318.49020001</v>
      </c>
      <c r="D318">
        <v>320494.94669999997</v>
      </c>
      <c r="E318">
        <v>17028876.021600001</v>
      </c>
      <c r="F318">
        <v>0</v>
      </c>
      <c r="G318">
        <v>9386987.5859999992</v>
      </c>
      <c r="H318">
        <v>49845022.338100001</v>
      </c>
      <c r="I318">
        <v>17718826.102200001</v>
      </c>
      <c r="J318">
        <v>5360728.2928999998</v>
      </c>
      <c r="K318">
        <v>16423021.579399999</v>
      </c>
      <c r="L318">
        <v>153752122.74419999</v>
      </c>
      <c r="M318">
        <v>0</v>
      </c>
      <c r="N318">
        <v>85988374.325000003</v>
      </c>
      <c r="O318">
        <v>10.145833333333334</v>
      </c>
      <c r="P318">
        <f t="shared" si="19"/>
        <v>1948</v>
      </c>
      <c r="Q318" s="2">
        <f t="shared" si="20"/>
        <v>17796.229166666606</v>
      </c>
    </row>
    <row r="319" spans="1:17" x14ac:dyDescent="0.3">
      <c r="A319">
        <v>106</v>
      </c>
      <c r="B319">
        <v>3</v>
      </c>
      <c r="C319">
        <v>186378062.15329999</v>
      </c>
      <c r="D319">
        <v>333631.93890000001</v>
      </c>
      <c r="E319">
        <v>17028876.021600001</v>
      </c>
      <c r="F319">
        <v>0</v>
      </c>
      <c r="G319">
        <v>9386987.5859999992</v>
      </c>
      <c r="H319">
        <v>51700897.511500001</v>
      </c>
      <c r="I319">
        <v>12539549.8367</v>
      </c>
      <c r="J319">
        <v>5266601.0379999997</v>
      </c>
      <c r="K319">
        <v>16423021.579399999</v>
      </c>
      <c r="L319">
        <v>149482012.33000001</v>
      </c>
      <c r="M319">
        <v>0</v>
      </c>
      <c r="N319">
        <v>81543422.364800006</v>
      </c>
      <c r="O319">
        <v>10.145833333333334</v>
      </c>
      <c r="P319">
        <f t="shared" si="19"/>
        <v>1948</v>
      </c>
      <c r="Q319" s="2">
        <f t="shared" si="20"/>
        <v>17806.374999999938</v>
      </c>
    </row>
    <row r="320" spans="1:17" x14ac:dyDescent="0.3">
      <c r="A320">
        <v>107</v>
      </c>
      <c r="B320">
        <v>1</v>
      </c>
      <c r="C320">
        <v>149674728.88139999</v>
      </c>
      <c r="D320">
        <v>346297.67080000002</v>
      </c>
      <c r="E320">
        <v>15435409.071599999</v>
      </c>
      <c r="F320">
        <v>0</v>
      </c>
      <c r="G320">
        <v>5760029.7356000002</v>
      </c>
      <c r="H320">
        <v>46316189.5242</v>
      </c>
      <c r="I320">
        <v>15372118.938300001</v>
      </c>
      <c r="J320">
        <v>5199916.7230000002</v>
      </c>
      <c r="K320">
        <v>13221130.999399999</v>
      </c>
      <c r="L320">
        <v>101367206.4712</v>
      </c>
      <c r="M320">
        <v>0</v>
      </c>
      <c r="N320">
        <v>82012242.459700003</v>
      </c>
      <c r="O320">
        <v>10.145833333333334</v>
      </c>
      <c r="P320">
        <f t="shared" si="19"/>
        <v>1948</v>
      </c>
      <c r="Q320" s="2">
        <f t="shared" si="20"/>
        <v>17816.52083333327</v>
      </c>
    </row>
    <row r="321" spans="1:17" x14ac:dyDescent="0.3">
      <c r="A321">
        <v>107</v>
      </c>
      <c r="B321">
        <v>2</v>
      </c>
      <c r="C321">
        <v>143330945.3425</v>
      </c>
      <c r="D321">
        <v>357750.64289999998</v>
      </c>
      <c r="E321">
        <v>15435409.071599999</v>
      </c>
      <c r="F321">
        <v>0</v>
      </c>
      <c r="G321">
        <v>5760029.7356000002</v>
      </c>
      <c r="H321">
        <v>45976187.406400003</v>
      </c>
      <c r="I321">
        <v>10353234.801200001</v>
      </c>
      <c r="J321">
        <v>5139443.0630000001</v>
      </c>
      <c r="K321">
        <v>13221130.999399999</v>
      </c>
      <c r="L321">
        <v>100210292.7745</v>
      </c>
      <c r="M321">
        <v>0</v>
      </c>
      <c r="N321">
        <v>81712426.633100003</v>
      </c>
      <c r="O321">
        <v>10.145833333333334</v>
      </c>
      <c r="P321">
        <f t="shared" si="19"/>
        <v>1948</v>
      </c>
      <c r="Q321" s="2">
        <f t="shared" si="20"/>
        <v>17826.666666666602</v>
      </c>
    </row>
    <row r="322" spans="1:17" x14ac:dyDescent="0.3">
      <c r="A322">
        <v>107</v>
      </c>
      <c r="B322">
        <v>3</v>
      </c>
      <c r="C322">
        <v>138706976.73719999</v>
      </c>
      <c r="D322">
        <v>367942.86859999999</v>
      </c>
      <c r="E322">
        <v>15435409.071599999</v>
      </c>
      <c r="F322">
        <v>0</v>
      </c>
      <c r="G322">
        <v>5760029.7356000002</v>
      </c>
      <c r="H322">
        <v>46152074.666500002</v>
      </c>
      <c r="I322">
        <v>7840189.1535999998</v>
      </c>
      <c r="J322">
        <v>5084171.5223000003</v>
      </c>
      <c r="K322">
        <v>13221130.999399999</v>
      </c>
      <c r="L322">
        <v>99096508.500799999</v>
      </c>
      <c r="M322">
        <v>0</v>
      </c>
      <c r="N322">
        <v>81116478.369399995</v>
      </c>
      <c r="O322">
        <v>10.145833333333334</v>
      </c>
      <c r="P322">
        <f t="shared" si="19"/>
        <v>1948</v>
      </c>
      <c r="Q322" s="2">
        <f t="shared" si="20"/>
        <v>17836.812499999935</v>
      </c>
    </row>
    <row r="323" spans="1:17" x14ac:dyDescent="0.3">
      <c r="A323">
        <v>108</v>
      </c>
      <c r="B323">
        <v>1</v>
      </c>
      <c r="C323">
        <v>90235802.881500006</v>
      </c>
      <c r="D323">
        <v>364703.09830000001</v>
      </c>
      <c r="E323">
        <v>15435409.071599999</v>
      </c>
      <c r="F323">
        <v>0</v>
      </c>
      <c r="G323">
        <v>25749765.672899999</v>
      </c>
      <c r="H323">
        <v>54884159.306599997</v>
      </c>
      <c r="I323">
        <v>65479380.891900003</v>
      </c>
      <c r="J323">
        <v>5117761.9846000001</v>
      </c>
      <c r="K323">
        <v>13221130.999399999</v>
      </c>
      <c r="L323">
        <v>2685394.9045000002</v>
      </c>
      <c r="M323">
        <v>0</v>
      </c>
      <c r="N323">
        <v>99241629.394999996</v>
      </c>
      <c r="O323">
        <v>10.145833333333334</v>
      </c>
      <c r="P323">
        <f t="shared" ref="P323:P386" si="21">YEAR(Q323)</f>
        <v>1948</v>
      </c>
      <c r="Q323" s="2">
        <f t="shared" ref="Q323:Q386" si="22">Q322+(O323)</f>
        <v>17846.958333333267</v>
      </c>
    </row>
    <row r="324" spans="1:17" x14ac:dyDescent="0.3">
      <c r="A324">
        <v>108</v>
      </c>
      <c r="B324">
        <v>2</v>
      </c>
      <c r="C324">
        <v>81994564.897599995</v>
      </c>
      <c r="D324">
        <v>361963.78149999998</v>
      </c>
      <c r="E324">
        <v>15435409.071599999</v>
      </c>
      <c r="F324">
        <v>0</v>
      </c>
      <c r="G324">
        <v>25749765.672899999</v>
      </c>
      <c r="H324">
        <v>52267460.880999997</v>
      </c>
      <c r="I324">
        <v>52085758.803900003</v>
      </c>
      <c r="J324">
        <v>5143359.9528000001</v>
      </c>
      <c r="K324">
        <v>13221130.999399999</v>
      </c>
      <c r="L324">
        <v>2730585.5547000002</v>
      </c>
      <c r="M324">
        <v>0</v>
      </c>
      <c r="N324">
        <v>101504586.5654</v>
      </c>
      <c r="O324">
        <v>10.145833333333334</v>
      </c>
      <c r="P324">
        <f t="shared" si="21"/>
        <v>1948</v>
      </c>
      <c r="Q324" s="2">
        <f t="shared" si="22"/>
        <v>17857.104166666599</v>
      </c>
    </row>
    <row r="325" spans="1:17" x14ac:dyDescent="0.3">
      <c r="A325">
        <v>108</v>
      </c>
      <c r="B325">
        <v>3</v>
      </c>
      <c r="C325">
        <v>76633719.030699998</v>
      </c>
      <c r="D325">
        <v>359684.39179999998</v>
      </c>
      <c r="E325">
        <v>15435409.071599999</v>
      </c>
      <c r="F325">
        <v>0</v>
      </c>
      <c r="G325">
        <v>25749765.672899999</v>
      </c>
      <c r="H325">
        <v>50529134.436700001</v>
      </c>
      <c r="I325">
        <v>44518333.529100001</v>
      </c>
      <c r="J325">
        <v>5163842.2539999997</v>
      </c>
      <c r="K325">
        <v>13221130.999399999</v>
      </c>
      <c r="L325">
        <v>2763453.6461999998</v>
      </c>
      <c r="M325">
        <v>0</v>
      </c>
      <c r="N325">
        <v>102862768.3053</v>
      </c>
      <c r="O325">
        <v>10.145833333333334</v>
      </c>
      <c r="P325">
        <f t="shared" si="21"/>
        <v>1948</v>
      </c>
      <c r="Q325" s="2">
        <f t="shared" si="22"/>
        <v>17867.249999999931</v>
      </c>
    </row>
    <row r="326" spans="1:17" x14ac:dyDescent="0.3">
      <c r="A326">
        <v>109</v>
      </c>
      <c r="B326">
        <v>1</v>
      </c>
      <c r="C326">
        <v>107421889.3854</v>
      </c>
      <c r="D326">
        <v>363795.07169999997</v>
      </c>
      <c r="E326">
        <v>15435409.071599999</v>
      </c>
      <c r="F326">
        <v>0</v>
      </c>
      <c r="G326">
        <v>4071573.9208999998</v>
      </c>
      <c r="H326">
        <v>33488124.802999999</v>
      </c>
      <c r="I326">
        <v>15177431.694800001</v>
      </c>
      <c r="J326">
        <v>5146052.1562999999</v>
      </c>
      <c r="K326">
        <v>13221130.999399999</v>
      </c>
      <c r="L326">
        <v>27044500.151999999</v>
      </c>
      <c r="M326">
        <v>0</v>
      </c>
      <c r="N326">
        <v>100751667.67990001</v>
      </c>
      <c r="O326">
        <v>10.145833333333334</v>
      </c>
      <c r="P326">
        <f t="shared" si="21"/>
        <v>1948</v>
      </c>
      <c r="Q326" s="2">
        <f t="shared" si="22"/>
        <v>17877.395833333263</v>
      </c>
    </row>
    <row r="327" spans="1:17" x14ac:dyDescent="0.3">
      <c r="A327">
        <v>109</v>
      </c>
      <c r="B327">
        <v>2</v>
      </c>
      <c r="C327">
        <v>104024319.43709999</v>
      </c>
      <c r="D327">
        <v>367749.88299999997</v>
      </c>
      <c r="E327">
        <v>15435409.071599999</v>
      </c>
      <c r="F327">
        <v>0</v>
      </c>
      <c r="G327">
        <v>4071573.9208999998</v>
      </c>
      <c r="H327">
        <v>33107299.169</v>
      </c>
      <c r="I327">
        <v>12623551.148700001</v>
      </c>
      <c r="J327">
        <v>5129841.5055999998</v>
      </c>
      <c r="K327">
        <v>13221130.999399999</v>
      </c>
      <c r="L327">
        <v>27076962.632800002</v>
      </c>
      <c r="M327">
        <v>0</v>
      </c>
      <c r="N327">
        <v>99159883.079500005</v>
      </c>
      <c r="O327">
        <v>10.145833333333334</v>
      </c>
      <c r="P327">
        <f t="shared" si="21"/>
        <v>1948</v>
      </c>
      <c r="Q327" s="2">
        <f t="shared" si="22"/>
        <v>17887.541666666595</v>
      </c>
    </row>
    <row r="328" spans="1:17" x14ac:dyDescent="0.3">
      <c r="A328">
        <v>109</v>
      </c>
      <c r="B328">
        <v>3</v>
      </c>
      <c r="C328">
        <v>101810841.3046</v>
      </c>
      <c r="D328">
        <v>371552.92790000001</v>
      </c>
      <c r="E328">
        <v>15435409.071599999</v>
      </c>
      <c r="F328">
        <v>0</v>
      </c>
      <c r="G328">
        <v>4071573.9208999998</v>
      </c>
      <c r="H328">
        <v>32883212.6215</v>
      </c>
      <c r="I328">
        <v>10985234.494200001</v>
      </c>
      <c r="J328">
        <v>5114682.1807000004</v>
      </c>
      <c r="K328">
        <v>13221130.999399999</v>
      </c>
      <c r="L328">
        <v>27105213.196199998</v>
      </c>
      <c r="M328">
        <v>0</v>
      </c>
      <c r="N328">
        <v>98252398.988999993</v>
      </c>
      <c r="O328">
        <v>10.145833333333334</v>
      </c>
      <c r="P328">
        <f t="shared" si="21"/>
        <v>1948</v>
      </c>
      <c r="Q328" s="2">
        <f t="shared" si="22"/>
        <v>17897.687499999927</v>
      </c>
    </row>
    <row r="329" spans="1:17" x14ac:dyDescent="0.3">
      <c r="A329">
        <v>110</v>
      </c>
      <c r="B329">
        <v>1</v>
      </c>
      <c r="C329">
        <v>56842639.589000002</v>
      </c>
      <c r="D329">
        <v>367546.11949999997</v>
      </c>
      <c r="E329">
        <v>15435409.071599999</v>
      </c>
      <c r="F329">
        <v>0</v>
      </c>
      <c r="G329">
        <v>43265224.151299998</v>
      </c>
      <c r="H329">
        <v>50774086.5814</v>
      </c>
      <c r="I329">
        <v>47187170.363499999</v>
      </c>
      <c r="J329">
        <v>5153716.2766000004</v>
      </c>
      <c r="K329">
        <v>13221130.999399999</v>
      </c>
      <c r="L329">
        <v>293347.80200000003</v>
      </c>
      <c r="M329">
        <v>0</v>
      </c>
      <c r="N329">
        <v>100164531.669</v>
      </c>
      <c r="O329">
        <v>10.145833333333334</v>
      </c>
      <c r="P329">
        <f t="shared" si="21"/>
        <v>1949</v>
      </c>
      <c r="Q329" s="2">
        <f t="shared" si="22"/>
        <v>17907.833333333259</v>
      </c>
    </row>
    <row r="330" spans="1:17" x14ac:dyDescent="0.3">
      <c r="A330">
        <v>110</v>
      </c>
      <c r="B330">
        <v>2</v>
      </c>
      <c r="C330">
        <v>54413168.224699996</v>
      </c>
      <c r="D330">
        <v>364108.6532</v>
      </c>
      <c r="E330">
        <v>15435409.071599999</v>
      </c>
      <c r="F330">
        <v>0</v>
      </c>
      <c r="G330">
        <v>43265224.151299998</v>
      </c>
      <c r="H330">
        <v>48757926.9472</v>
      </c>
      <c r="I330">
        <v>40870373.505500004</v>
      </c>
      <c r="J330">
        <v>5186942.807</v>
      </c>
      <c r="K330">
        <v>13221130.999399999</v>
      </c>
      <c r="L330">
        <v>295458.64559999999</v>
      </c>
      <c r="M330">
        <v>0</v>
      </c>
      <c r="N330">
        <v>102529903.5933</v>
      </c>
      <c r="O330">
        <v>10.145833333333334</v>
      </c>
      <c r="P330">
        <f t="shared" si="21"/>
        <v>1949</v>
      </c>
      <c r="Q330" s="2">
        <f t="shared" si="22"/>
        <v>17917.979166666591</v>
      </c>
    </row>
    <row r="331" spans="1:17" x14ac:dyDescent="0.3">
      <c r="A331">
        <v>110</v>
      </c>
      <c r="B331">
        <v>3</v>
      </c>
      <c r="C331">
        <v>52754009.308499999</v>
      </c>
      <c r="D331">
        <v>361164.52039999998</v>
      </c>
      <c r="E331">
        <v>15435409.071599999</v>
      </c>
      <c r="F331">
        <v>0</v>
      </c>
      <c r="G331">
        <v>43265224.151299998</v>
      </c>
      <c r="H331">
        <v>47531094.227799997</v>
      </c>
      <c r="I331">
        <v>36413100.716399997</v>
      </c>
      <c r="J331">
        <v>5216004.6380000003</v>
      </c>
      <c r="K331">
        <v>13221130.999399999</v>
      </c>
      <c r="L331">
        <v>297080.85359999997</v>
      </c>
      <c r="M331">
        <v>0</v>
      </c>
      <c r="N331">
        <v>104012385.70739999</v>
      </c>
      <c r="O331">
        <v>10.145833333333334</v>
      </c>
      <c r="P331">
        <f t="shared" si="21"/>
        <v>1949</v>
      </c>
      <c r="Q331" s="2">
        <f t="shared" si="22"/>
        <v>17928.124999999924</v>
      </c>
    </row>
    <row r="332" spans="1:17" x14ac:dyDescent="0.3">
      <c r="A332">
        <v>111</v>
      </c>
      <c r="B332">
        <v>1</v>
      </c>
      <c r="C332">
        <v>87431223.832200006</v>
      </c>
      <c r="D332">
        <v>363296.32309999998</v>
      </c>
      <c r="E332">
        <v>15435409.071599999</v>
      </c>
      <c r="F332">
        <v>0</v>
      </c>
      <c r="G332">
        <v>9268877.3767000008</v>
      </c>
      <c r="H332">
        <v>36559299.414499998</v>
      </c>
      <c r="I332">
        <v>12444584.828600001</v>
      </c>
      <c r="J332">
        <v>5211632.2821000004</v>
      </c>
      <c r="K332">
        <v>13221130.999399999</v>
      </c>
      <c r="L332">
        <v>16207011.7786</v>
      </c>
      <c r="M332">
        <v>0</v>
      </c>
      <c r="N332">
        <v>102001789.55230001</v>
      </c>
      <c r="O332">
        <v>10.145833333333334</v>
      </c>
      <c r="P332">
        <f t="shared" si="21"/>
        <v>1949</v>
      </c>
      <c r="Q332" s="2">
        <f t="shared" si="22"/>
        <v>17938.270833333256</v>
      </c>
    </row>
    <row r="333" spans="1:17" x14ac:dyDescent="0.3">
      <c r="A333">
        <v>111</v>
      </c>
      <c r="B333">
        <v>2</v>
      </c>
      <c r="C333">
        <v>85201676.476199999</v>
      </c>
      <c r="D333">
        <v>365408.7758</v>
      </c>
      <c r="E333">
        <v>15435409.071599999</v>
      </c>
      <c r="F333">
        <v>0</v>
      </c>
      <c r="G333">
        <v>9268877.3767000008</v>
      </c>
      <c r="H333">
        <v>36758393.704499997</v>
      </c>
      <c r="I333">
        <v>11179860.4706</v>
      </c>
      <c r="J333">
        <v>5208238.4190999996</v>
      </c>
      <c r="K333">
        <v>13221130.999399999</v>
      </c>
      <c r="L333">
        <v>16210460.112500001</v>
      </c>
      <c r="M333">
        <v>0</v>
      </c>
      <c r="N333">
        <v>101180693.51530001</v>
      </c>
      <c r="O333">
        <v>10.145833333333334</v>
      </c>
      <c r="P333">
        <f t="shared" si="21"/>
        <v>1949</v>
      </c>
      <c r="Q333" s="2">
        <f t="shared" si="22"/>
        <v>17948.416666666588</v>
      </c>
    </row>
    <row r="334" spans="1:17" x14ac:dyDescent="0.3">
      <c r="A334">
        <v>111</v>
      </c>
      <c r="B334">
        <v>3</v>
      </c>
      <c r="C334">
        <v>83814513.518199995</v>
      </c>
      <c r="D334">
        <v>367490.68939999997</v>
      </c>
      <c r="E334">
        <v>15435409.071599999</v>
      </c>
      <c r="F334">
        <v>0</v>
      </c>
      <c r="G334">
        <v>9268877.3767000008</v>
      </c>
      <c r="H334">
        <v>36859345.302599996</v>
      </c>
      <c r="I334">
        <v>10356942.186699999</v>
      </c>
      <c r="J334">
        <v>5205349.1655999999</v>
      </c>
      <c r="K334">
        <v>13221130.999399999</v>
      </c>
      <c r="L334">
        <v>16218009.0493</v>
      </c>
      <c r="M334">
        <v>0</v>
      </c>
      <c r="N334">
        <v>100722719.7827</v>
      </c>
      <c r="O334">
        <v>10.145833333333334</v>
      </c>
      <c r="P334">
        <f t="shared" si="21"/>
        <v>1949</v>
      </c>
      <c r="Q334" s="2">
        <f t="shared" si="22"/>
        <v>17958.56249999992</v>
      </c>
    </row>
    <row r="335" spans="1:17" x14ac:dyDescent="0.3">
      <c r="A335">
        <v>112</v>
      </c>
      <c r="B335">
        <v>1</v>
      </c>
      <c r="C335">
        <v>89684433.679800004</v>
      </c>
      <c r="D335">
        <v>374171.61009999999</v>
      </c>
      <c r="E335">
        <v>15435409.071599999</v>
      </c>
      <c r="F335">
        <v>0</v>
      </c>
      <c r="G335">
        <v>14973356.2609</v>
      </c>
      <c r="H335">
        <v>44111752.723700002</v>
      </c>
      <c r="I335">
        <v>6794324.5477</v>
      </c>
      <c r="J335">
        <v>5166442.2244999995</v>
      </c>
      <c r="K335">
        <v>13221130.999399999</v>
      </c>
      <c r="L335">
        <v>42654641.805200003</v>
      </c>
      <c r="M335">
        <v>0</v>
      </c>
      <c r="N335">
        <v>96828625.700200006</v>
      </c>
      <c r="O335">
        <v>10.145833333333334</v>
      </c>
      <c r="P335">
        <f t="shared" si="21"/>
        <v>1949</v>
      </c>
      <c r="Q335" s="2">
        <f t="shared" si="22"/>
        <v>17968.708333333252</v>
      </c>
    </row>
    <row r="336" spans="1:17" x14ac:dyDescent="0.3">
      <c r="A336">
        <v>112</v>
      </c>
      <c r="B336">
        <v>2</v>
      </c>
      <c r="C336">
        <v>86388387.358700007</v>
      </c>
      <c r="D336">
        <v>380130.10570000001</v>
      </c>
      <c r="E336">
        <v>15435409.071599999</v>
      </c>
      <c r="F336">
        <v>0</v>
      </c>
      <c r="G336">
        <v>14973356.2609</v>
      </c>
      <c r="H336">
        <v>44332778.265699998</v>
      </c>
      <c r="I336">
        <v>5460289.0969000002</v>
      </c>
      <c r="J336">
        <v>5132818.2587000001</v>
      </c>
      <c r="K336">
        <v>13221130.999399999</v>
      </c>
      <c r="L336">
        <v>42411989.023599997</v>
      </c>
      <c r="M336">
        <v>0</v>
      </c>
      <c r="N336">
        <v>95293782.603400007</v>
      </c>
      <c r="O336">
        <v>10.145833333333334</v>
      </c>
      <c r="P336">
        <f t="shared" si="21"/>
        <v>1949</v>
      </c>
      <c r="Q336" s="2">
        <f t="shared" si="22"/>
        <v>17978.854166666584</v>
      </c>
    </row>
    <row r="337" spans="1:17" x14ac:dyDescent="0.3">
      <c r="A337">
        <v>112</v>
      </c>
      <c r="B337">
        <v>3</v>
      </c>
      <c r="C337">
        <v>84240756.168400005</v>
      </c>
      <c r="D337">
        <v>385467.96860000002</v>
      </c>
      <c r="E337">
        <v>15435409.071599999</v>
      </c>
      <c r="F337">
        <v>0</v>
      </c>
      <c r="G337">
        <v>14973356.2609</v>
      </c>
      <c r="H337">
        <v>44497369.481899999</v>
      </c>
      <c r="I337">
        <v>4692540.9984999998</v>
      </c>
      <c r="J337">
        <v>5102909.3760000002</v>
      </c>
      <c r="K337">
        <v>13221130.999399999</v>
      </c>
      <c r="L337">
        <v>42204181.302699998</v>
      </c>
      <c r="M337">
        <v>0</v>
      </c>
      <c r="N337">
        <v>94338310.273699999</v>
      </c>
      <c r="O337">
        <v>10.145833333333334</v>
      </c>
      <c r="P337">
        <f t="shared" si="21"/>
        <v>1949</v>
      </c>
      <c r="Q337" s="2">
        <f t="shared" si="22"/>
        <v>17988.999999999916</v>
      </c>
    </row>
    <row r="338" spans="1:17" x14ac:dyDescent="0.3">
      <c r="A338">
        <v>113</v>
      </c>
      <c r="B338">
        <v>1</v>
      </c>
      <c r="C338">
        <v>101179986.5187</v>
      </c>
      <c r="D338">
        <v>385788.31219999999</v>
      </c>
      <c r="E338">
        <v>15791873.2916</v>
      </c>
      <c r="F338">
        <v>0</v>
      </c>
      <c r="G338">
        <v>25586398.706900001</v>
      </c>
      <c r="H338">
        <v>51395237.013300002</v>
      </c>
      <c r="I338">
        <v>5445023.4840000002</v>
      </c>
      <c r="J338">
        <v>5098832.1341000004</v>
      </c>
      <c r="K338">
        <v>13886521.8694</v>
      </c>
      <c r="L338">
        <v>79974978.923500001</v>
      </c>
      <c r="M338">
        <v>0</v>
      </c>
      <c r="N338">
        <v>90256631.717999995</v>
      </c>
      <c r="O338">
        <v>10.145833333333334</v>
      </c>
      <c r="P338">
        <f t="shared" si="21"/>
        <v>1949</v>
      </c>
      <c r="Q338" s="2">
        <f t="shared" si="22"/>
        <v>17999.145833333248</v>
      </c>
    </row>
    <row r="339" spans="1:17" x14ac:dyDescent="0.3">
      <c r="A339">
        <v>113</v>
      </c>
      <c r="B339">
        <v>2</v>
      </c>
      <c r="C339">
        <v>94744099.605199993</v>
      </c>
      <c r="D339">
        <v>386230.89179999998</v>
      </c>
      <c r="E339">
        <v>15791873.2916</v>
      </c>
      <c r="F339">
        <v>0</v>
      </c>
      <c r="G339">
        <v>25586398.706900001</v>
      </c>
      <c r="H339">
        <v>53043841.034100004</v>
      </c>
      <c r="I339">
        <v>4449565.3882999998</v>
      </c>
      <c r="J339">
        <v>5093908.3607000001</v>
      </c>
      <c r="K339">
        <v>13886521.8694</v>
      </c>
      <c r="L339">
        <v>78932685.862000003</v>
      </c>
      <c r="M339">
        <v>0</v>
      </c>
      <c r="N339">
        <v>87338594.396400005</v>
      </c>
      <c r="O339">
        <v>10.145833333333334</v>
      </c>
      <c r="P339">
        <f t="shared" si="21"/>
        <v>1949</v>
      </c>
      <c r="Q339" s="2">
        <f t="shared" si="22"/>
        <v>18009.291666666581</v>
      </c>
    </row>
    <row r="340" spans="1:17" x14ac:dyDescent="0.3">
      <c r="A340">
        <v>113</v>
      </c>
      <c r="B340">
        <v>3</v>
      </c>
      <c r="C340">
        <v>90591986.765100002</v>
      </c>
      <c r="D340">
        <v>386775.14669999998</v>
      </c>
      <c r="E340">
        <v>15791873.2916</v>
      </c>
      <c r="F340">
        <v>0</v>
      </c>
      <c r="G340">
        <v>25586398.706900001</v>
      </c>
      <c r="H340">
        <v>54056667.0506</v>
      </c>
      <c r="I340">
        <v>3912564.3623000002</v>
      </c>
      <c r="J340">
        <v>5088563.4194999998</v>
      </c>
      <c r="K340">
        <v>13886521.8694</v>
      </c>
      <c r="L340">
        <v>78055545.186800003</v>
      </c>
      <c r="M340">
        <v>0</v>
      </c>
      <c r="N340">
        <v>85609194.729599997</v>
      </c>
      <c r="O340">
        <v>10.145833333333334</v>
      </c>
      <c r="P340">
        <f t="shared" si="21"/>
        <v>1949</v>
      </c>
      <c r="Q340" s="2">
        <f t="shared" si="22"/>
        <v>18019.437499999913</v>
      </c>
    </row>
    <row r="341" spans="1:17" x14ac:dyDescent="0.3">
      <c r="A341">
        <v>114</v>
      </c>
      <c r="B341">
        <v>1</v>
      </c>
      <c r="C341">
        <v>2872965.2470999998</v>
      </c>
      <c r="D341">
        <v>346185.47759999998</v>
      </c>
      <c r="E341">
        <v>15994447.5516</v>
      </c>
      <c r="F341">
        <v>0</v>
      </c>
      <c r="G341">
        <v>715868373.08829999</v>
      </c>
      <c r="H341">
        <v>107249621.7705</v>
      </c>
      <c r="I341">
        <v>709907517.99170005</v>
      </c>
      <c r="J341">
        <v>5339049.8309000004</v>
      </c>
      <c r="K341">
        <v>14264655.6994</v>
      </c>
      <c r="L341">
        <v>11862747.467399999</v>
      </c>
      <c r="M341">
        <v>0</v>
      </c>
      <c r="N341">
        <v>100734520.32430001</v>
      </c>
      <c r="O341">
        <v>10.145833333333334</v>
      </c>
      <c r="P341">
        <f t="shared" si="21"/>
        <v>1949</v>
      </c>
      <c r="Q341" s="2">
        <f t="shared" si="22"/>
        <v>18029.583333333245</v>
      </c>
    </row>
    <row r="342" spans="1:17" x14ac:dyDescent="0.3">
      <c r="A342">
        <v>114</v>
      </c>
      <c r="B342">
        <v>2</v>
      </c>
      <c r="C342">
        <v>2435509.7639000001</v>
      </c>
      <c r="D342">
        <v>312097.49660000001</v>
      </c>
      <c r="E342">
        <v>15994447.5516</v>
      </c>
      <c r="F342">
        <v>0</v>
      </c>
      <c r="G342">
        <v>715868373.08829999</v>
      </c>
      <c r="H342">
        <v>102944438.95649999</v>
      </c>
      <c r="I342">
        <v>694095324.7349</v>
      </c>
      <c r="J342">
        <v>5563998.1909999996</v>
      </c>
      <c r="K342">
        <v>14264655.6994</v>
      </c>
      <c r="L342">
        <v>12032683.6907</v>
      </c>
      <c r="M342">
        <v>0</v>
      </c>
      <c r="N342">
        <v>111368838.4342</v>
      </c>
      <c r="O342">
        <v>10.145833333333334</v>
      </c>
      <c r="P342">
        <f t="shared" si="21"/>
        <v>1949</v>
      </c>
      <c r="Q342" s="2">
        <f t="shared" si="22"/>
        <v>18039.729166666577</v>
      </c>
    </row>
    <row r="343" spans="1:17" x14ac:dyDescent="0.3">
      <c r="A343">
        <v>114</v>
      </c>
      <c r="B343">
        <v>3</v>
      </c>
      <c r="C343">
        <v>2177352.3966999999</v>
      </c>
      <c r="D343">
        <v>282887.06020000001</v>
      </c>
      <c r="E343">
        <v>15994447.5516</v>
      </c>
      <c r="F343">
        <v>0</v>
      </c>
      <c r="G343">
        <v>715868373.08829999</v>
      </c>
      <c r="H343">
        <v>100165244.51010001</v>
      </c>
      <c r="I343">
        <v>682508442.6336</v>
      </c>
      <c r="J343">
        <v>5769597.6052999999</v>
      </c>
      <c r="K343">
        <v>14264655.6994</v>
      </c>
      <c r="L343">
        <v>12173704.3983</v>
      </c>
      <c r="M343">
        <v>0</v>
      </c>
      <c r="N343">
        <v>119441288.3027</v>
      </c>
      <c r="O343">
        <v>10.145833333333334</v>
      </c>
      <c r="P343">
        <f t="shared" si="21"/>
        <v>1949</v>
      </c>
      <c r="Q343" s="2">
        <f t="shared" si="22"/>
        <v>18049.874999999909</v>
      </c>
    </row>
    <row r="344" spans="1:17" x14ac:dyDescent="0.3">
      <c r="A344">
        <v>115</v>
      </c>
      <c r="B344">
        <v>1</v>
      </c>
      <c r="C344">
        <v>34740527.674999997</v>
      </c>
      <c r="D344">
        <v>292333.60979999998</v>
      </c>
      <c r="E344">
        <v>16766722.1116</v>
      </c>
      <c r="F344">
        <v>0</v>
      </c>
      <c r="G344">
        <v>480560338.62400001</v>
      </c>
      <c r="H344">
        <v>101999396.82690001</v>
      </c>
      <c r="I344">
        <v>429883109.875</v>
      </c>
      <c r="J344">
        <v>5691029.7438000003</v>
      </c>
      <c r="K344">
        <v>15706216.099400001</v>
      </c>
      <c r="L344">
        <v>66850735.840899996</v>
      </c>
      <c r="M344">
        <v>0</v>
      </c>
      <c r="N344">
        <v>116159948.0072</v>
      </c>
      <c r="O344">
        <v>10.145833333333334</v>
      </c>
      <c r="P344">
        <f t="shared" si="21"/>
        <v>1949</v>
      </c>
      <c r="Q344" s="2">
        <f t="shared" si="22"/>
        <v>18060.020833333241</v>
      </c>
    </row>
    <row r="345" spans="1:17" x14ac:dyDescent="0.3">
      <c r="A345">
        <v>115</v>
      </c>
      <c r="B345">
        <v>2</v>
      </c>
      <c r="C345">
        <v>23899882.142299999</v>
      </c>
      <c r="D345">
        <v>300175.7501</v>
      </c>
      <c r="E345">
        <v>16766722.1116</v>
      </c>
      <c r="F345">
        <v>0</v>
      </c>
      <c r="G345">
        <v>480560338.62400001</v>
      </c>
      <c r="H345">
        <v>101653711.8221</v>
      </c>
      <c r="I345">
        <v>419328872.7773</v>
      </c>
      <c r="J345">
        <v>5631260.0687999995</v>
      </c>
      <c r="K345">
        <v>15706216.099400001</v>
      </c>
      <c r="L345">
        <v>66609851.810400002</v>
      </c>
      <c r="M345">
        <v>0</v>
      </c>
      <c r="N345">
        <v>115786624.09110001</v>
      </c>
      <c r="O345">
        <v>10.145833333333334</v>
      </c>
      <c r="P345">
        <f t="shared" si="21"/>
        <v>1949</v>
      </c>
      <c r="Q345" s="2">
        <f t="shared" si="22"/>
        <v>18070.166666666573</v>
      </c>
    </row>
    <row r="346" spans="1:17" x14ac:dyDescent="0.3">
      <c r="A346">
        <v>115</v>
      </c>
      <c r="B346">
        <v>3</v>
      </c>
      <c r="C346">
        <v>17729709.515500002</v>
      </c>
      <c r="D346">
        <v>306855.98359999998</v>
      </c>
      <c r="E346">
        <v>16766722.1116</v>
      </c>
      <c r="F346">
        <v>0</v>
      </c>
      <c r="G346">
        <v>480560338.62400001</v>
      </c>
      <c r="H346">
        <v>101063643.00669999</v>
      </c>
      <c r="I346">
        <v>411710308.78850001</v>
      </c>
      <c r="J346">
        <v>5584104.6491999999</v>
      </c>
      <c r="K346">
        <v>15706216.099400001</v>
      </c>
      <c r="L346">
        <v>66495476.503600001</v>
      </c>
      <c r="M346">
        <v>0</v>
      </c>
      <c r="N346">
        <v>116850375.18179999</v>
      </c>
      <c r="O346">
        <v>10.145833333333334</v>
      </c>
      <c r="P346">
        <f t="shared" si="21"/>
        <v>1949</v>
      </c>
      <c r="Q346" s="2">
        <f t="shared" si="22"/>
        <v>18080.312499999905</v>
      </c>
    </row>
    <row r="347" spans="1:17" x14ac:dyDescent="0.3">
      <c r="A347">
        <v>116</v>
      </c>
      <c r="B347">
        <v>1</v>
      </c>
      <c r="C347">
        <v>132059685.2163</v>
      </c>
      <c r="D347">
        <v>317908.82740000001</v>
      </c>
      <c r="E347">
        <v>19527102.981600001</v>
      </c>
      <c r="F347">
        <v>0</v>
      </c>
      <c r="G347">
        <v>142419173.43130001</v>
      </c>
      <c r="H347">
        <v>60305450.9727</v>
      </c>
      <c r="I347">
        <v>74891644.781599998</v>
      </c>
      <c r="J347">
        <v>5508916.4945</v>
      </c>
      <c r="K347">
        <v>20858859.139400002</v>
      </c>
      <c r="L347">
        <v>152587861.7518</v>
      </c>
      <c r="M347">
        <v>0</v>
      </c>
      <c r="N347">
        <v>100926196.0033</v>
      </c>
      <c r="O347">
        <v>10.145833333333334</v>
      </c>
      <c r="P347">
        <f t="shared" si="21"/>
        <v>1949</v>
      </c>
      <c r="Q347" s="2">
        <f t="shared" si="22"/>
        <v>18090.458333333238</v>
      </c>
    </row>
    <row r="348" spans="1:17" x14ac:dyDescent="0.3">
      <c r="A348">
        <v>116</v>
      </c>
      <c r="B348">
        <v>2</v>
      </c>
      <c r="C348">
        <v>109474520.5671</v>
      </c>
      <c r="D348">
        <v>327105.82659999997</v>
      </c>
      <c r="E348">
        <v>19527102.981600001</v>
      </c>
      <c r="F348">
        <v>0</v>
      </c>
      <c r="G348">
        <v>142419173.43130001</v>
      </c>
      <c r="H348">
        <v>63848864.5079</v>
      </c>
      <c r="I348">
        <v>66506068.927299999</v>
      </c>
      <c r="J348">
        <v>5447129.0300000003</v>
      </c>
      <c r="K348">
        <v>20858859.139400002</v>
      </c>
      <c r="L348">
        <v>148375937.8739</v>
      </c>
      <c r="M348">
        <v>0</v>
      </c>
      <c r="N348">
        <v>94469159.176100001</v>
      </c>
      <c r="O348">
        <v>10.145833333333334</v>
      </c>
      <c r="P348">
        <f t="shared" si="21"/>
        <v>1949</v>
      </c>
      <c r="Q348" s="2">
        <f t="shared" si="22"/>
        <v>18100.60416666657</v>
      </c>
    </row>
    <row r="349" spans="1:17" x14ac:dyDescent="0.3">
      <c r="A349">
        <v>116</v>
      </c>
      <c r="B349">
        <v>3</v>
      </c>
      <c r="C349">
        <v>94961308.797399998</v>
      </c>
      <c r="D349">
        <v>334769.8223</v>
      </c>
      <c r="E349">
        <v>19527102.981600001</v>
      </c>
      <c r="F349">
        <v>0</v>
      </c>
      <c r="G349">
        <v>142419173.43130001</v>
      </c>
      <c r="H349">
        <v>66191803.567900002</v>
      </c>
      <c r="I349">
        <v>61444232.245200001</v>
      </c>
      <c r="J349">
        <v>5395093.4562999997</v>
      </c>
      <c r="K349">
        <v>20858859.139400002</v>
      </c>
      <c r="L349">
        <v>144946505.67320001</v>
      </c>
      <c r="M349">
        <v>0</v>
      </c>
      <c r="N349">
        <v>90810189.018399999</v>
      </c>
      <c r="O349">
        <v>10.145833333333334</v>
      </c>
      <c r="P349">
        <f t="shared" si="21"/>
        <v>1949</v>
      </c>
      <c r="Q349" s="2">
        <f t="shared" si="22"/>
        <v>18110.749999999902</v>
      </c>
    </row>
    <row r="350" spans="1:17" x14ac:dyDescent="0.3">
      <c r="A350">
        <v>117</v>
      </c>
      <c r="B350">
        <v>1</v>
      </c>
      <c r="C350">
        <v>194328496.11109999</v>
      </c>
      <c r="D350">
        <v>351166.75679999997</v>
      </c>
      <c r="E350">
        <v>19926471.211599998</v>
      </c>
      <c r="F350">
        <v>0</v>
      </c>
      <c r="G350">
        <v>22016380.521499999</v>
      </c>
      <c r="H350">
        <v>66577282.901799999</v>
      </c>
      <c r="I350">
        <v>22181693.0275</v>
      </c>
      <c r="J350">
        <v>5273972.8858000003</v>
      </c>
      <c r="K350">
        <v>21604336.9694</v>
      </c>
      <c r="L350">
        <v>169286424.29480001</v>
      </c>
      <c r="M350">
        <v>0</v>
      </c>
      <c r="N350">
        <v>84803503.2403</v>
      </c>
      <c r="O350">
        <v>10.145833333333334</v>
      </c>
      <c r="P350">
        <f t="shared" si="21"/>
        <v>1949</v>
      </c>
      <c r="Q350" s="2">
        <f t="shared" si="22"/>
        <v>18120.895833333234</v>
      </c>
    </row>
    <row r="351" spans="1:17" x14ac:dyDescent="0.3">
      <c r="A351">
        <v>117</v>
      </c>
      <c r="B351">
        <v>2</v>
      </c>
      <c r="C351">
        <v>178481699.4084</v>
      </c>
      <c r="D351">
        <v>366265.29070000001</v>
      </c>
      <c r="E351">
        <v>19926471.211599998</v>
      </c>
      <c r="F351">
        <v>0</v>
      </c>
      <c r="G351">
        <v>22016380.521499999</v>
      </c>
      <c r="H351">
        <v>68650151.789199993</v>
      </c>
      <c r="I351">
        <v>17241030.9186</v>
      </c>
      <c r="J351">
        <v>5172061.5395999998</v>
      </c>
      <c r="K351">
        <v>21604336.9694</v>
      </c>
      <c r="L351">
        <v>164264521.64660001</v>
      </c>
      <c r="M351">
        <v>0</v>
      </c>
      <c r="N351">
        <v>81051751.512500003</v>
      </c>
      <c r="O351">
        <v>10.145833333333334</v>
      </c>
      <c r="P351">
        <f t="shared" si="21"/>
        <v>1949</v>
      </c>
      <c r="Q351" s="2">
        <f t="shared" si="22"/>
        <v>18131.041666666566</v>
      </c>
    </row>
    <row r="352" spans="1:17" x14ac:dyDescent="0.3">
      <c r="A352">
        <v>117</v>
      </c>
      <c r="B352">
        <v>3</v>
      </c>
      <c r="C352">
        <v>166935082.8556</v>
      </c>
      <c r="D352">
        <v>379272.35509999999</v>
      </c>
      <c r="E352">
        <v>19926471.211599998</v>
      </c>
      <c r="F352">
        <v>0</v>
      </c>
      <c r="G352">
        <v>22016380.521499999</v>
      </c>
      <c r="H352">
        <v>70119977.777099997</v>
      </c>
      <c r="I352">
        <v>14404645.298699999</v>
      </c>
      <c r="J352">
        <v>5083421.4537000004</v>
      </c>
      <c r="K352">
        <v>21604336.9694</v>
      </c>
      <c r="L352">
        <v>159863895.8946</v>
      </c>
      <c r="M352">
        <v>0</v>
      </c>
      <c r="N352">
        <v>78388179.721399993</v>
      </c>
      <c r="O352">
        <v>10.145833333333334</v>
      </c>
      <c r="P352">
        <f t="shared" si="21"/>
        <v>1949</v>
      </c>
      <c r="Q352" s="2">
        <f t="shared" si="22"/>
        <v>18141.187499999898</v>
      </c>
    </row>
    <row r="353" spans="1:17" x14ac:dyDescent="0.3">
      <c r="A353">
        <v>118</v>
      </c>
      <c r="B353">
        <v>1</v>
      </c>
      <c r="C353">
        <v>131378463.9816</v>
      </c>
      <c r="D353">
        <v>382630.41649999999</v>
      </c>
      <c r="E353">
        <v>17451390.191599999</v>
      </c>
      <c r="F353">
        <v>0</v>
      </c>
      <c r="G353">
        <v>33297494.243999999</v>
      </c>
      <c r="H353">
        <v>62318350.785800003</v>
      </c>
      <c r="I353">
        <v>23226550.370099999</v>
      </c>
      <c r="J353">
        <v>5066549.8359000003</v>
      </c>
      <c r="K353">
        <v>16984246.259399999</v>
      </c>
      <c r="L353">
        <v>115592105.605</v>
      </c>
      <c r="M353">
        <v>0</v>
      </c>
      <c r="N353">
        <v>83856567.668400005</v>
      </c>
      <c r="O353">
        <v>10.145833333333334</v>
      </c>
      <c r="P353">
        <f t="shared" si="21"/>
        <v>1949</v>
      </c>
      <c r="Q353" s="2">
        <f t="shared" si="22"/>
        <v>18151.33333333323</v>
      </c>
    </row>
    <row r="354" spans="1:17" x14ac:dyDescent="0.3">
      <c r="A354">
        <v>118</v>
      </c>
      <c r="B354">
        <v>2</v>
      </c>
      <c r="C354">
        <v>124241066.36499999</v>
      </c>
      <c r="D354">
        <v>385737.91820000001</v>
      </c>
      <c r="E354">
        <v>17451390.191599999</v>
      </c>
      <c r="F354">
        <v>0</v>
      </c>
      <c r="G354">
        <v>33297494.243999999</v>
      </c>
      <c r="H354">
        <v>61659446.522500001</v>
      </c>
      <c r="I354">
        <v>17772662.686799999</v>
      </c>
      <c r="J354">
        <v>5047157.8042000001</v>
      </c>
      <c r="K354">
        <v>16984246.259399999</v>
      </c>
      <c r="L354">
        <v>114028645.5943</v>
      </c>
      <c r="M354">
        <v>0</v>
      </c>
      <c r="N354">
        <v>83180614.208800003</v>
      </c>
      <c r="O354">
        <v>10.145833333333334</v>
      </c>
      <c r="P354">
        <f t="shared" si="21"/>
        <v>1949</v>
      </c>
      <c r="Q354" s="2">
        <f t="shared" si="22"/>
        <v>18161.479166666562</v>
      </c>
    </row>
    <row r="355" spans="1:17" x14ac:dyDescent="0.3">
      <c r="A355">
        <v>118</v>
      </c>
      <c r="B355">
        <v>3</v>
      </c>
      <c r="C355">
        <v>119225209.4085</v>
      </c>
      <c r="D355">
        <v>388610.55570000003</v>
      </c>
      <c r="E355">
        <v>17451390.191599999</v>
      </c>
      <c r="F355">
        <v>0</v>
      </c>
      <c r="G355">
        <v>33297494.243999999</v>
      </c>
      <c r="H355">
        <v>61581713.767499998</v>
      </c>
      <c r="I355">
        <v>15043155.598099999</v>
      </c>
      <c r="J355">
        <v>5026914.8333000001</v>
      </c>
      <c r="K355">
        <v>16984246.259399999</v>
      </c>
      <c r="L355">
        <v>112556512.4734</v>
      </c>
      <c r="M355">
        <v>0</v>
      </c>
      <c r="N355">
        <v>82386830.991400003</v>
      </c>
      <c r="O355">
        <v>10.145833333333334</v>
      </c>
      <c r="P355">
        <f t="shared" si="21"/>
        <v>1949</v>
      </c>
      <c r="Q355" s="2">
        <f t="shared" si="22"/>
        <v>18171.624999999894</v>
      </c>
    </row>
    <row r="356" spans="1:17" x14ac:dyDescent="0.3">
      <c r="A356">
        <v>119</v>
      </c>
      <c r="B356">
        <v>1</v>
      </c>
      <c r="C356">
        <v>99339765.824399993</v>
      </c>
      <c r="D356">
        <v>385915.73859999998</v>
      </c>
      <c r="E356">
        <v>15435409.071599999</v>
      </c>
      <c r="F356">
        <v>0</v>
      </c>
      <c r="G356">
        <v>18296259.961800002</v>
      </c>
      <c r="H356">
        <v>60123393.898400001</v>
      </c>
      <c r="I356">
        <v>35558557.970100001</v>
      </c>
      <c r="J356">
        <v>5035312.8447000002</v>
      </c>
      <c r="K356">
        <v>13221130.999399999</v>
      </c>
      <c r="L356">
        <v>52770143.542900003</v>
      </c>
      <c r="M356">
        <v>0</v>
      </c>
      <c r="N356">
        <v>86632160.0352</v>
      </c>
      <c r="O356">
        <v>10.145833333333334</v>
      </c>
      <c r="P356">
        <f t="shared" si="21"/>
        <v>1949</v>
      </c>
      <c r="Q356" s="2">
        <f t="shared" si="22"/>
        <v>18181.770833333227</v>
      </c>
    </row>
    <row r="357" spans="1:17" x14ac:dyDescent="0.3">
      <c r="A357">
        <v>119</v>
      </c>
      <c r="B357">
        <v>2</v>
      </c>
      <c r="C357">
        <v>94439477.895199999</v>
      </c>
      <c r="D357">
        <v>383871.59169999999</v>
      </c>
      <c r="E357">
        <v>15435409.071599999</v>
      </c>
      <c r="F357">
        <v>0</v>
      </c>
      <c r="G357">
        <v>18296259.961800002</v>
      </c>
      <c r="H357">
        <v>57301946.877999999</v>
      </c>
      <c r="I357">
        <v>25627469.566399999</v>
      </c>
      <c r="J357">
        <v>5039465.4029000001</v>
      </c>
      <c r="K357">
        <v>13221130.999399999</v>
      </c>
      <c r="L357">
        <v>53051716.156800002</v>
      </c>
      <c r="M357">
        <v>0</v>
      </c>
      <c r="N357">
        <v>88537149.943100005</v>
      </c>
      <c r="O357">
        <v>10.145833333333334</v>
      </c>
      <c r="P357">
        <f t="shared" si="21"/>
        <v>1949</v>
      </c>
      <c r="Q357" s="2">
        <f t="shared" si="22"/>
        <v>18191.916666666559</v>
      </c>
    </row>
    <row r="358" spans="1:17" x14ac:dyDescent="0.3">
      <c r="A358">
        <v>119</v>
      </c>
      <c r="B358">
        <v>3</v>
      </c>
      <c r="C358">
        <v>91147273.862200007</v>
      </c>
      <c r="D358">
        <v>382373.43369999999</v>
      </c>
      <c r="E358">
        <v>15435409.071599999</v>
      </c>
      <c r="F358">
        <v>0</v>
      </c>
      <c r="G358">
        <v>18296259.961800002</v>
      </c>
      <c r="H358">
        <v>55420230.7513</v>
      </c>
      <c r="I358">
        <v>19778665.969900001</v>
      </c>
      <c r="J358">
        <v>5040930.9165000003</v>
      </c>
      <c r="K358">
        <v>13221130.999399999</v>
      </c>
      <c r="L358">
        <v>53229675.743100002</v>
      </c>
      <c r="M358">
        <v>0</v>
      </c>
      <c r="N358">
        <v>89376888.368200004</v>
      </c>
      <c r="O358">
        <v>10.145833333333334</v>
      </c>
      <c r="P358">
        <f t="shared" si="21"/>
        <v>1949</v>
      </c>
      <c r="Q358" s="2">
        <f t="shared" si="22"/>
        <v>18202.062499999891</v>
      </c>
    </row>
    <row r="359" spans="1:17" x14ac:dyDescent="0.3">
      <c r="A359">
        <v>120</v>
      </c>
      <c r="B359">
        <v>1</v>
      </c>
      <c r="C359">
        <v>128225612.14910001</v>
      </c>
      <c r="D359">
        <v>385985.0048</v>
      </c>
      <c r="E359">
        <v>15435409.071599999</v>
      </c>
      <c r="F359">
        <v>0</v>
      </c>
      <c r="G359">
        <v>3036230.1683999998</v>
      </c>
      <c r="H359">
        <v>37841747.848200001</v>
      </c>
      <c r="I359">
        <v>6241841.6387999998</v>
      </c>
      <c r="J359">
        <v>5009674.1578000002</v>
      </c>
      <c r="K359">
        <v>13221130.999399999</v>
      </c>
      <c r="L359">
        <v>69654444.143199995</v>
      </c>
      <c r="M359">
        <v>0</v>
      </c>
      <c r="N359">
        <v>91550545.719999999</v>
      </c>
      <c r="O359">
        <v>10.145833333333334</v>
      </c>
      <c r="P359">
        <f t="shared" si="21"/>
        <v>1949</v>
      </c>
      <c r="Q359" s="2">
        <f t="shared" si="22"/>
        <v>18212.208333333223</v>
      </c>
    </row>
    <row r="360" spans="1:17" x14ac:dyDescent="0.3">
      <c r="A360">
        <v>120</v>
      </c>
      <c r="B360">
        <v>2</v>
      </c>
      <c r="C360">
        <v>123930314.66590001</v>
      </c>
      <c r="D360">
        <v>389858.75919999997</v>
      </c>
      <c r="E360">
        <v>15435409.071599999</v>
      </c>
      <c r="F360">
        <v>0</v>
      </c>
      <c r="G360">
        <v>3036230.1683999998</v>
      </c>
      <c r="H360">
        <v>37631771.937200002</v>
      </c>
      <c r="I360">
        <v>4643176.2961999997</v>
      </c>
      <c r="J360">
        <v>4981776.2721999995</v>
      </c>
      <c r="K360">
        <v>13221130.999399999</v>
      </c>
      <c r="L360">
        <v>69283390.532100007</v>
      </c>
      <c r="M360">
        <v>0</v>
      </c>
      <c r="N360">
        <v>89076810.061399996</v>
      </c>
      <c r="O360">
        <v>10.145833333333334</v>
      </c>
      <c r="P360">
        <f t="shared" si="21"/>
        <v>1949</v>
      </c>
      <c r="Q360" s="2">
        <f t="shared" si="22"/>
        <v>18222.354166666555</v>
      </c>
    </row>
    <row r="361" spans="1:17" x14ac:dyDescent="0.3">
      <c r="A361">
        <v>120</v>
      </c>
      <c r="B361">
        <v>3</v>
      </c>
      <c r="C361">
        <v>121225407.74250001</v>
      </c>
      <c r="D361">
        <v>393932.32659999997</v>
      </c>
      <c r="E361">
        <v>15435409.071599999</v>
      </c>
      <c r="F361">
        <v>0</v>
      </c>
      <c r="G361">
        <v>3036230.1683999998</v>
      </c>
      <c r="H361">
        <v>37462032.810099997</v>
      </c>
      <c r="I361">
        <v>3415345.0295000002</v>
      </c>
      <c r="J361">
        <v>4956279.2215999998</v>
      </c>
      <c r="K361">
        <v>13221130.999399999</v>
      </c>
      <c r="L361">
        <v>68935388.237100005</v>
      </c>
      <c r="M361">
        <v>0</v>
      </c>
      <c r="N361">
        <v>87418454.446400002</v>
      </c>
      <c r="O361">
        <v>10.145833333333334</v>
      </c>
      <c r="P361">
        <f t="shared" si="21"/>
        <v>1949</v>
      </c>
      <c r="Q361" s="2">
        <f t="shared" si="22"/>
        <v>18232.499999999887</v>
      </c>
    </row>
    <row r="362" spans="1:17" x14ac:dyDescent="0.3">
      <c r="A362">
        <v>121</v>
      </c>
      <c r="B362">
        <v>1</v>
      </c>
      <c r="C362">
        <v>100076905.35169999</v>
      </c>
      <c r="D362">
        <v>391477.66350000002</v>
      </c>
      <c r="E362">
        <v>15435409.071599999</v>
      </c>
      <c r="F362">
        <v>0</v>
      </c>
      <c r="G362">
        <v>6356004.9918999998</v>
      </c>
      <c r="H362">
        <v>42431628.5612</v>
      </c>
      <c r="I362">
        <v>35783991.960900001</v>
      </c>
      <c r="J362">
        <v>4974392.4441</v>
      </c>
      <c r="K362">
        <v>13221130.999399999</v>
      </c>
      <c r="L362">
        <v>20316883.372099999</v>
      </c>
      <c r="M362">
        <v>0</v>
      </c>
      <c r="N362">
        <v>89623146.444199994</v>
      </c>
      <c r="O362">
        <v>10.145833333333334</v>
      </c>
      <c r="P362">
        <f t="shared" si="21"/>
        <v>1949</v>
      </c>
      <c r="Q362" s="2">
        <f t="shared" si="22"/>
        <v>18242.645833333219</v>
      </c>
    </row>
    <row r="363" spans="1:17" x14ac:dyDescent="0.3">
      <c r="A363">
        <v>121</v>
      </c>
      <c r="B363">
        <v>2</v>
      </c>
      <c r="C363">
        <v>97147445.463499993</v>
      </c>
      <c r="D363">
        <v>389639.45620000002</v>
      </c>
      <c r="E363">
        <v>15435409.071599999</v>
      </c>
      <c r="F363">
        <v>0</v>
      </c>
      <c r="G363">
        <v>6356004.9918999998</v>
      </c>
      <c r="H363">
        <v>40526745.263899997</v>
      </c>
      <c r="I363">
        <v>29255259.9333</v>
      </c>
      <c r="J363">
        <v>4987654.2242999999</v>
      </c>
      <c r="K363">
        <v>13221130.999399999</v>
      </c>
      <c r="L363">
        <v>20504450.8794</v>
      </c>
      <c r="M363">
        <v>0</v>
      </c>
      <c r="N363">
        <v>91676713.864600003</v>
      </c>
      <c r="O363">
        <v>10.145833333333334</v>
      </c>
      <c r="P363">
        <f t="shared" si="21"/>
        <v>1949</v>
      </c>
      <c r="Q363" s="2">
        <f t="shared" si="22"/>
        <v>18252.791666666551</v>
      </c>
    </row>
    <row r="364" spans="1:17" x14ac:dyDescent="0.3">
      <c r="A364">
        <v>121</v>
      </c>
      <c r="B364">
        <v>3</v>
      </c>
      <c r="C364">
        <v>95224536.777099997</v>
      </c>
      <c r="D364">
        <v>388306.973</v>
      </c>
      <c r="E364">
        <v>15435409.071599999</v>
      </c>
      <c r="F364">
        <v>0</v>
      </c>
      <c r="G364">
        <v>6356004.9918999998</v>
      </c>
      <c r="H364">
        <v>38884846.789499998</v>
      </c>
      <c r="I364">
        <v>23975233.412300002</v>
      </c>
      <c r="J364">
        <v>4997612.5783000002</v>
      </c>
      <c r="K364">
        <v>13221130.999399999</v>
      </c>
      <c r="L364">
        <v>20647472.192200001</v>
      </c>
      <c r="M364">
        <v>0</v>
      </c>
      <c r="N364">
        <v>93087915.910799995</v>
      </c>
      <c r="O364">
        <v>10.145833333333334</v>
      </c>
      <c r="P364">
        <f t="shared" si="21"/>
        <v>1949</v>
      </c>
      <c r="Q364" s="2">
        <f t="shared" si="22"/>
        <v>18262.937499999884</v>
      </c>
    </row>
    <row r="365" spans="1:17" x14ac:dyDescent="0.3">
      <c r="A365">
        <v>122</v>
      </c>
      <c r="B365">
        <v>1</v>
      </c>
      <c r="C365">
        <v>108745257.3601</v>
      </c>
      <c r="D365">
        <v>390579.96409999998</v>
      </c>
      <c r="E365">
        <v>15435409.071599999</v>
      </c>
      <c r="F365">
        <v>0</v>
      </c>
      <c r="G365">
        <v>2880377.7368999999</v>
      </c>
      <c r="H365">
        <v>32591193.615899999</v>
      </c>
      <c r="I365">
        <v>8290993.7367000002</v>
      </c>
      <c r="J365">
        <v>4984690.3179000001</v>
      </c>
      <c r="K365">
        <v>13221673.3794</v>
      </c>
      <c r="L365">
        <v>37802254.924900003</v>
      </c>
      <c r="M365">
        <v>0</v>
      </c>
      <c r="N365">
        <v>96105318.086799994</v>
      </c>
      <c r="O365">
        <v>10.145833333333334</v>
      </c>
      <c r="P365">
        <f t="shared" si="21"/>
        <v>1950</v>
      </c>
      <c r="Q365" s="2">
        <f t="shared" si="22"/>
        <v>18273.083333333216</v>
      </c>
    </row>
    <row r="366" spans="1:17" x14ac:dyDescent="0.3">
      <c r="A366">
        <v>122</v>
      </c>
      <c r="B366">
        <v>2</v>
      </c>
      <c r="C366">
        <v>105779445.7098</v>
      </c>
      <c r="D366">
        <v>392873.60450000002</v>
      </c>
      <c r="E366">
        <v>15435409.071599999</v>
      </c>
      <c r="F366">
        <v>0</v>
      </c>
      <c r="G366">
        <v>2880377.7368999999</v>
      </c>
      <c r="H366">
        <v>32521914.414000001</v>
      </c>
      <c r="I366">
        <v>7125010.6451000003</v>
      </c>
      <c r="J366">
        <v>4972717.8602</v>
      </c>
      <c r="K366">
        <v>13221673.3794</v>
      </c>
      <c r="L366">
        <v>37789143.479800001</v>
      </c>
      <c r="M366">
        <v>0</v>
      </c>
      <c r="N366">
        <v>94040926.931500003</v>
      </c>
      <c r="O366">
        <v>10.145833333333334</v>
      </c>
      <c r="P366">
        <f t="shared" si="21"/>
        <v>1950</v>
      </c>
      <c r="Q366" s="2">
        <f t="shared" si="22"/>
        <v>18283.229166666548</v>
      </c>
    </row>
    <row r="367" spans="1:17" x14ac:dyDescent="0.3">
      <c r="A367">
        <v>122</v>
      </c>
      <c r="B367">
        <v>3</v>
      </c>
      <c r="C367">
        <v>104097486.5625</v>
      </c>
      <c r="D367">
        <v>395172.54320000001</v>
      </c>
      <c r="E367">
        <v>15435409.071599999</v>
      </c>
      <c r="F367">
        <v>0</v>
      </c>
      <c r="G367">
        <v>2880377.7368999999</v>
      </c>
      <c r="H367">
        <v>32563102.295400001</v>
      </c>
      <c r="I367">
        <v>6576827.6770000001</v>
      </c>
      <c r="J367">
        <v>4961281.6765000001</v>
      </c>
      <c r="K367">
        <v>13221673.3794</v>
      </c>
      <c r="L367">
        <v>37779601.275600001</v>
      </c>
      <c r="M367">
        <v>0</v>
      </c>
      <c r="N367">
        <v>93052596.906299993</v>
      </c>
      <c r="O367">
        <v>10.145833333333334</v>
      </c>
      <c r="P367">
        <f t="shared" si="21"/>
        <v>1950</v>
      </c>
      <c r="Q367" s="2">
        <f t="shared" si="22"/>
        <v>18293.37499999988</v>
      </c>
    </row>
    <row r="368" spans="1:17" x14ac:dyDescent="0.3">
      <c r="A368">
        <v>123</v>
      </c>
      <c r="B368">
        <v>1</v>
      </c>
      <c r="C368">
        <v>109403147.77590001</v>
      </c>
      <c r="D368">
        <v>397998.31420000002</v>
      </c>
      <c r="E368">
        <v>15435409.071599999</v>
      </c>
      <c r="F368">
        <v>0</v>
      </c>
      <c r="G368">
        <v>4624653.1249000002</v>
      </c>
      <c r="H368">
        <v>36712742.819700003</v>
      </c>
      <c r="I368">
        <v>2815630.6253</v>
      </c>
      <c r="J368">
        <v>4946196.9594000001</v>
      </c>
      <c r="K368">
        <v>13221673.3794</v>
      </c>
      <c r="L368">
        <v>57498861.358199999</v>
      </c>
      <c r="M368">
        <v>0</v>
      </c>
      <c r="N368">
        <v>88439044.792300001</v>
      </c>
      <c r="O368">
        <v>10.145833333333334</v>
      </c>
      <c r="P368">
        <f t="shared" si="21"/>
        <v>1950</v>
      </c>
      <c r="Q368" s="2">
        <f t="shared" si="22"/>
        <v>18303.520833333212</v>
      </c>
    </row>
    <row r="369" spans="1:17" x14ac:dyDescent="0.3">
      <c r="A369">
        <v>123</v>
      </c>
      <c r="B369">
        <v>2</v>
      </c>
      <c r="C369">
        <v>106778366.79610001</v>
      </c>
      <c r="D369">
        <v>400707.41879999998</v>
      </c>
      <c r="E369">
        <v>15435409.071599999</v>
      </c>
      <c r="F369">
        <v>0</v>
      </c>
      <c r="G369">
        <v>4624653.1249000002</v>
      </c>
      <c r="H369">
        <v>37233881.211400002</v>
      </c>
      <c r="I369">
        <v>2084725.1603000001</v>
      </c>
      <c r="J369">
        <v>4932015.9173999997</v>
      </c>
      <c r="K369">
        <v>13221673.3794</v>
      </c>
      <c r="L369">
        <v>57196457.317400001</v>
      </c>
      <c r="M369">
        <v>0</v>
      </c>
      <c r="N369">
        <v>87326717.667400002</v>
      </c>
      <c r="O369">
        <v>10.145833333333334</v>
      </c>
      <c r="P369">
        <f t="shared" si="21"/>
        <v>1950</v>
      </c>
      <c r="Q369" s="2">
        <f t="shared" si="22"/>
        <v>18313.666666666544</v>
      </c>
    </row>
    <row r="370" spans="1:17" x14ac:dyDescent="0.3">
      <c r="A370">
        <v>123</v>
      </c>
      <c r="B370">
        <v>3</v>
      </c>
      <c r="C370">
        <v>105106718.7528</v>
      </c>
      <c r="D370">
        <v>403308.46620000002</v>
      </c>
      <c r="E370">
        <v>15435409.071599999</v>
      </c>
      <c r="F370">
        <v>0</v>
      </c>
      <c r="G370">
        <v>4624653.1249000002</v>
      </c>
      <c r="H370">
        <v>37520516.849399999</v>
      </c>
      <c r="I370">
        <v>1711035.4617999999</v>
      </c>
      <c r="J370">
        <v>4918473.8787000002</v>
      </c>
      <c r="K370">
        <v>13221673.3794</v>
      </c>
      <c r="L370">
        <v>56932292.010600001</v>
      </c>
      <c r="M370">
        <v>0</v>
      </c>
      <c r="N370">
        <v>86496545.099600002</v>
      </c>
      <c r="O370">
        <v>10.145833333333334</v>
      </c>
      <c r="P370">
        <f t="shared" si="21"/>
        <v>1950</v>
      </c>
      <c r="Q370" s="2">
        <f t="shared" si="22"/>
        <v>18323.812499999876</v>
      </c>
    </row>
    <row r="371" spans="1:17" x14ac:dyDescent="0.3">
      <c r="A371">
        <v>124</v>
      </c>
      <c r="B371">
        <v>1</v>
      </c>
      <c r="C371">
        <v>121780847.54970001</v>
      </c>
      <c r="D371">
        <v>409053.09340000001</v>
      </c>
      <c r="E371">
        <v>15435409.071599999</v>
      </c>
      <c r="F371">
        <v>0</v>
      </c>
      <c r="G371">
        <v>4719253.3858000003</v>
      </c>
      <c r="H371">
        <v>38445004.266900003</v>
      </c>
      <c r="I371">
        <v>1265737.9304</v>
      </c>
      <c r="J371">
        <v>4881734.4055000003</v>
      </c>
      <c r="K371">
        <v>13221673.3794</v>
      </c>
      <c r="L371">
        <v>78349133.893900007</v>
      </c>
      <c r="M371">
        <v>0</v>
      </c>
      <c r="N371">
        <v>83482179.535799995</v>
      </c>
      <c r="O371">
        <v>10.145833333333334</v>
      </c>
      <c r="P371">
        <f t="shared" si="21"/>
        <v>1950</v>
      </c>
      <c r="Q371" s="2">
        <f t="shared" si="22"/>
        <v>18333.958333333208</v>
      </c>
    </row>
    <row r="372" spans="1:17" x14ac:dyDescent="0.3">
      <c r="A372">
        <v>124</v>
      </c>
      <c r="B372">
        <v>2</v>
      </c>
      <c r="C372">
        <v>118306111.1031</v>
      </c>
      <c r="D372">
        <v>414266.98989999999</v>
      </c>
      <c r="E372">
        <v>15435409.071599999</v>
      </c>
      <c r="F372">
        <v>0</v>
      </c>
      <c r="G372">
        <v>4719253.3858000003</v>
      </c>
      <c r="H372">
        <v>39377756.499799997</v>
      </c>
      <c r="I372">
        <v>1121766.2161000001</v>
      </c>
      <c r="J372">
        <v>4849327.4107999997</v>
      </c>
      <c r="K372">
        <v>13221673.3794</v>
      </c>
      <c r="L372">
        <v>77634703.273499995</v>
      </c>
      <c r="M372">
        <v>0</v>
      </c>
      <c r="N372">
        <v>81791290.064300001</v>
      </c>
      <c r="O372">
        <v>10.145833333333334</v>
      </c>
      <c r="P372">
        <f t="shared" si="21"/>
        <v>1950</v>
      </c>
      <c r="Q372" s="2">
        <f t="shared" si="22"/>
        <v>18344.104166666541</v>
      </c>
    </row>
    <row r="373" spans="1:17" x14ac:dyDescent="0.3">
      <c r="A373">
        <v>124</v>
      </c>
      <c r="B373">
        <v>3</v>
      </c>
      <c r="C373">
        <v>115976263.87109999</v>
      </c>
      <c r="D373">
        <v>419024.64970000001</v>
      </c>
      <c r="E373">
        <v>15435409.071599999</v>
      </c>
      <c r="F373">
        <v>0</v>
      </c>
      <c r="G373">
        <v>4719253.3858000003</v>
      </c>
      <c r="H373">
        <v>39914653.969499998</v>
      </c>
      <c r="I373">
        <v>1041678.6935000001</v>
      </c>
      <c r="J373">
        <v>4820031.1590999998</v>
      </c>
      <c r="K373">
        <v>13221673.3794</v>
      </c>
      <c r="L373">
        <v>77013520.961600006</v>
      </c>
      <c r="M373">
        <v>0</v>
      </c>
      <c r="N373">
        <v>80562201.667600006</v>
      </c>
      <c r="O373">
        <v>10.145833333333334</v>
      </c>
      <c r="P373">
        <f t="shared" si="21"/>
        <v>1950</v>
      </c>
      <c r="Q373" s="2">
        <f t="shared" si="22"/>
        <v>18354.249999999873</v>
      </c>
    </row>
    <row r="374" spans="1:17" x14ac:dyDescent="0.3">
      <c r="A374">
        <v>125</v>
      </c>
      <c r="B374">
        <v>1</v>
      </c>
      <c r="C374">
        <v>142617138.3427</v>
      </c>
      <c r="D374">
        <v>428386.15460000001</v>
      </c>
      <c r="E374">
        <v>15911786.7016</v>
      </c>
      <c r="F374">
        <v>0</v>
      </c>
      <c r="G374">
        <v>6014693.6403000001</v>
      </c>
      <c r="H374">
        <v>44411030.835199997</v>
      </c>
      <c r="I374">
        <v>1130380.3991</v>
      </c>
      <c r="J374">
        <v>4761870.1271000002</v>
      </c>
      <c r="K374">
        <v>13930756.599400001</v>
      </c>
      <c r="L374">
        <v>113605162.4712</v>
      </c>
      <c r="M374">
        <v>0</v>
      </c>
      <c r="N374">
        <v>76658976.673099995</v>
      </c>
      <c r="O374">
        <v>10.145833333333334</v>
      </c>
      <c r="P374">
        <f t="shared" si="21"/>
        <v>1950</v>
      </c>
      <c r="Q374" s="2">
        <f t="shared" si="22"/>
        <v>18364.395833333205</v>
      </c>
    </row>
    <row r="375" spans="1:17" x14ac:dyDescent="0.3">
      <c r="A375">
        <v>125</v>
      </c>
      <c r="B375">
        <v>2</v>
      </c>
      <c r="C375">
        <v>136338419.40020001</v>
      </c>
      <c r="D375">
        <v>436572.64789999998</v>
      </c>
      <c r="E375">
        <v>15911786.7016</v>
      </c>
      <c r="F375">
        <v>0</v>
      </c>
      <c r="G375">
        <v>6014693.6403000001</v>
      </c>
      <c r="H375">
        <v>46168639.974699996</v>
      </c>
      <c r="I375">
        <v>871802.17220000003</v>
      </c>
      <c r="J375">
        <v>4711172.5895999996</v>
      </c>
      <c r="K375">
        <v>13930756.599400001</v>
      </c>
      <c r="L375">
        <v>111726308.9752</v>
      </c>
      <c r="M375">
        <v>0</v>
      </c>
      <c r="N375">
        <v>74088078.183400005</v>
      </c>
      <c r="O375">
        <v>10.145833333333334</v>
      </c>
      <c r="P375">
        <f t="shared" si="21"/>
        <v>1950</v>
      </c>
      <c r="Q375" s="2">
        <f t="shared" si="22"/>
        <v>18374.541666666537</v>
      </c>
    </row>
    <row r="376" spans="1:17" x14ac:dyDescent="0.3">
      <c r="A376">
        <v>125</v>
      </c>
      <c r="B376">
        <v>3</v>
      </c>
      <c r="C376">
        <v>131941657.6983</v>
      </c>
      <c r="D376">
        <v>443778.40950000001</v>
      </c>
      <c r="E376">
        <v>15911786.7016</v>
      </c>
      <c r="F376">
        <v>0</v>
      </c>
      <c r="G376">
        <v>6014693.6403000001</v>
      </c>
      <c r="H376">
        <v>47255477.561999999</v>
      </c>
      <c r="I376">
        <v>737068.89430000004</v>
      </c>
      <c r="J376">
        <v>4665985.8958999999</v>
      </c>
      <c r="K376">
        <v>13930756.599400001</v>
      </c>
      <c r="L376">
        <v>110108294.32080001</v>
      </c>
      <c r="M376">
        <v>0</v>
      </c>
      <c r="N376">
        <v>72515030.989500001</v>
      </c>
      <c r="O376">
        <v>10.145833333333334</v>
      </c>
      <c r="P376">
        <f t="shared" si="21"/>
        <v>1950</v>
      </c>
      <c r="Q376" s="2">
        <f t="shared" si="22"/>
        <v>18384.687499999869</v>
      </c>
    </row>
    <row r="377" spans="1:17" x14ac:dyDescent="0.3">
      <c r="A377">
        <v>126</v>
      </c>
      <c r="B377">
        <v>1</v>
      </c>
      <c r="C377">
        <v>85825934.584299996</v>
      </c>
      <c r="D377">
        <v>449469.05330000003</v>
      </c>
      <c r="E377">
        <v>16182506.6416</v>
      </c>
      <c r="F377">
        <v>0</v>
      </c>
      <c r="G377">
        <v>40500926.498800002</v>
      </c>
      <c r="H377">
        <v>71622618.933899999</v>
      </c>
      <c r="I377">
        <v>17939079.8891</v>
      </c>
      <c r="J377">
        <v>4626498.78</v>
      </c>
      <c r="K377">
        <v>14333720.2794</v>
      </c>
      <c r="L377">
        <v>104624928.9261</v>
      </c>
      <c r="M377">
        <v>0</v>
      </c>
      <c r="N377">
        <v>72730716.775999993</v>
      </c>
      <c r="O377">
        <v>10.145833333333334</v>
      </c>
      <c r="P377">
        <f t="shared" si="21"/>
        <v>1950</v>
      </c>
      <c r="Q377" s="2">
        <f t="shared" si="22"/>
        <v>18394.833333333201</v>
      </c>
    </row>
    <row r="378" spans="1:17" x14ac:dyDescent="0.3">
      <c r="A378">
        <v>126</v>
      </c>
      <c r="B378">
        <v>2</v>
      </c>
      <c r="C378">
        <v>81853690.302900001</v>
      </c>
      <c r="D378">
        <v>454792.375</v>
      </c>
      <c r="E378">
        <v>16182506.6416</v>
      </c>
      <c r="F378">
        <v>0</v>
      </c>
      <c r="G378">
        <v>40500926.498800002</v>
      </c>
      <c r="H378">
        <v>71664708.692699999</v>
      </c>
      <c r="I378">
        <v>14747104.179300001</v>
      </c>
      <c r="J378">
        <v>4591409.7105</v>
      </c>
      <c r="K378">
        <v>14333720.2794</v>
      </c>
      <c r="L378">
        <v>104073622.17659999</v>
      </c>
      <c r="M378">
        <v>0</v>
      </c>
      <c r="N378">
        <v>72323158.022599995</v>
      </c>
      <c r="O378">
        <v>10.145833333333334</v>
      </c>
      <c r="P378">
        <f t="shared" si="21"/>
        <v>1950</v>
      </c>
      <c r="Q378" s="2">
        <f t="shared" si="22"/>
        <v>18404.979166666533</v>
      </c>
    </row>
    <row r="379" spans="1:17" x14ac:dyDescent="0.3">
      <c r="A379">
        <v>126</v>
      </c>
      <c r="B379">
        <v>3</v>
      </c>
      <c r="C379">
        <v>78989022.121199995</v>
      </c>
      <c r="D379">
        <v>459996.97159999999</v>
      </c>
      <c r="E379">
        <v>16182506.6416</v>
      </c>
      <c r="F379">
        <v>0</v>
      </c>
      <c r="G379">
        <v>40500926.498800002</v>
      </c>
      <c r="H379">
        <v>71676304.305500001</v>
      </c>
      <c r="I379">
        <v>13064052.6884</v>
      </c>
      <c r="J379">
        <v>4560024.9990999997</v>
      </c>
      <c r="K379">
        <v>14333720.2794</v>
      </c>
      <c r="L379">
        <v>103595033.5124</v>
      </c>
      <c r="M379">
        <v>0</v>
      </c>
      <c r="N379">
        <v>71870512.214000002</v>
      </c>
      <c r="O379">
        <v>10.145833333333334</v>
      </c>
      <c r="P379">
        <f t="shared" si="21"/>
        <v>1950</v>
      </c>
      <c r="Q379" s="2">
        <f t="shared" si="22"/>
        <v>18415.124999999865</v>
      </c>
    </row>
    <row r="380" spans="1:17" x14ac:dyDescent="0.3">
      <c r="A380">
        <v>127</v>
      </c>
      <c r="B380">
        <v>1</v>
      </c>
      <c r="C380">
        <v>91324586.395199999</v>
      </c>
      <c r="D380">
        <v>455891.63740000001</v>
      </c>
      <c r="E380">
        <v>17214572.761599999</v>
      </c>
      <c r="F380">
        <v>0</v>
      </c>
      <c r="G380">
        <v>63178485.289099999</v>
      </c>
      <c r="H380">
        <v>73112410.815500006</v>
      </c>
      <c r="I380">
        <v>18518390.134399999</v>
      </c>
      <c r="J380">
        <v>4580133.0521999998</v>
      </c>
      <c r="K380">
        <v>15869939.599400001</v>
      </c>
      <c r="L380">
        <v>138162068.21419999</v>
      </c>
      <c r="M380">
        <v>0</v>
      </c>
      <c r="N380">
        <v>68593160.642800003</v>
      </c>
      <c r="O380">
        <v>10.145833333333334</v>
      </c>
      <c r="P380">
        <f t="shared" si="21"/>
        <v>1950</v>
      </c>
      <c r="Q380" s="2">
        <f t="shared" si="22"/>
        <v>18425.270833333198</v>
      </c>
    </row>
    <row r="381" spans="1:17" x14ac:dyDescent="0.3">
      <c r="A381">
        <v>127</v>
      </c>
      <c r="B381">
        <v>2</v>
      </c>
      <c r="C381">
        <v>83706591.892399997</v>
      </c>
      <c r="D381">
        <v>452229.40990000003</v>
      </c>
      <c r="E381">
        <v>17214572.761599999</v>
      </c>
      <c r="F381">
        <v>0</v>
      </c>
      <c r="G381">
        <v>63178485.289099999</v>
      </c>
      <c r="H381">
        <v>75014640.567900002</v>
      </c>
      <c r="I381">
        <v>16419074.0931</v>
      </c>
      <c r="J381">
        <v>4595947.7478</v>
      </c>
      <c r="K381">
        <v>15869939.599400001</v>
      </c>
      <c r="L381">
        <v>136142926.09830001</v>
      </c>
      <c r="M381">
        <v>0</v>
      </c>
      <c r="N381">
        <v>67137748.643099993</v>
      </c>
      <c r="O381">
        <v>10.145833333333334</v>
      </c>
      <c r="P381">
        <f t="shared" si="21"/>
        <v>1950</v>
      </c>
      <c r="Q381" s="2">
        <f t="shared" si="22"/>
        <v>18435.41666666653</v>
      </c>
    </row>
    <row r="382" spans="1:17" x14ac:dyDescent="0.3">
      <c r="A382">
        <v>127</v>
      </c>
      <c r="B382">
        <v>3</v>
      </c>
      <c r="C382">
        <v>79009187.855199993</v>
      </c>
      <c r="D382">
        <v>448957.6251</v>
      </c>
      <c r="E382">
        <v>17214572.761599999</v>
      </c>
      <c r="F382">
        <v>0</v>
      </c>
      <c r="G382">
        <v>63178485.289099999</v>
      </c>
      <c r="H382">
        <v>76102121.455400005</v>
      </c>
      <c r="I382">
        <v>15098535.837400001</v>
      </c>
      <c r="J382">
        <v>4608983.9616999999</v>
      </c>
      <c r="K382">
        <v>15869939.599400001</v>
      </c>
      <c r="L382">
        <v>134454303.2949</v>
      </c>
      <c r="M382">
        <v>0</v>
      </c>
      <c r="N382">
        <v>66297271.312700003</v>
      </c>
      <c r="O382">
        <v>10.145833333333334</v>
      </c>
      <c r="P382">
        <f t="shared" si="21"/>
        <v>1950</v>
      </c>
      <c r="Q382" s="2">
        <f t="shared" si="22"/>
        <v>18445.562499999862</v>
      </c>
    </row>
    <row r="383" spans="1:17" x14ac:dyDescent="0.3">
      <c r="A383">
        <v>128</v>
      </c>
      <c r="B383">
        <v>1</v>
      </c>
      <c r="C383">
        <v>3220363.1491</v>
      </c>
      <c r="D383">
        <v>406874.87329999998</v>
      </c>
      <c r="E383">
        <v>20903539.071600001</v>
      </c>
      <c r="F383">
        <v>0</v>
      </c>
      <c r="G383">
        <v>968711123.20239997</v>
      </c>
      <c r="H383">
        <v>170585606.62419999</v>
      </c>
      <c r="I383">
        <v>1041148646.5666</v>
      </c>
      <c r="J383">
        <v>4839125.3290999997</v>
      </c>
      <c r="K383">
        <v>21360926.8094</v>
      </c>
      <c r="L383">
        <v>9073717.7364000008</v>
      </c>
      <c r="M383">
        <v>0</v>
      </c>
      <c r="N383">
        <v>87289124.8565</v>
      </c>
      <c r="O383">
        <v>10.145833333333334</v>
      </c>
      <c r="P383">
        <f t="shared" si="21"/>
        <v>1950</v>
      </c>
      <c r="Q383" s="2">
        <f t="shared" si="22"/>
        <v>18455.708333333194</v>
      </c>
    </row>
    <row r="384" spans="1:17" x14ac:dyDescent="0.3">
      <c r="A384">
        <v>128</v>
      </c>
      <c r="B384">
        <v>2</v>
      </c>
      <c r="C384">
        <v>2188391.2422000002</v>
      </c>
      <c r="D384">
        <v>370488.30469999998</v>
      </c>
      <c r="E384">
        <v>20903539.071600001</v>
      </c>
      <c r="F384">
        <v>0</v>
      </c>
      <c r="G384">
        <v>968711123.20239997</v>
      </c>
      <c r="H384">
        <v>152493503.1083</v>
      </c>
      <c r="I384">
        <v>1003942150.0789</v>
      </c>
      <c r="J384">
        <v>5039847.8910999997</v>
      </c>
      <c r="K384">
        <v>21360926.8094</v>
      </c>
      <c r="L384">
        <v>9420740.0425000004</v>
      </c>
      <c r="M384">
        <v>0</v>
      </c>
      <c r="N384">
        <v>104795286.6674</v>
      </c>
      <c r="O384">
        <v>10.145833333333334</v>
      </c>
      <c r="P384">
        <f t="shared" si="21"/>
        <v>1950</v>
      </c>
      <c r="Q384" s="2">
        <f t="shared" si="22"/>
        <v>18465.854166666526</v>
      </c>
    </row>
    <row r="385" spans="1:17" x14ac:dyDescent="0.3">
      <c r="A385">
        <v>128</v>
      </c>
      <c r="B385">
        <v>3</v>
      </c>
      <c r="C385">
        <v>1612091.6971</v>
      </c>
      <c r="D385">
        <v>337734.81339999998</v>
      </c>
      <c r="E385">
        <v>20903539.071600001</v>
      </c>
      <c r="F385">
        <v>0</v>
      </c>
      <c r="G385">
        <v>968711123.20239997</v>
      </c>
      <c r="H385">
        <v>142311850.0077</v>
      </c>
      <c r="I385">
        <v>978821771.85360003</v>
      </c>
      <c r="J385">
        <v>5218936.9274000004</v>
      </c>
      <c r="K385">
        <v>21360926.8094</v>
      </c>
      <c r="L385">
        <v>9689214.6118000001</v>
      </c>
      <c r="M385">
        <v>0</v>
      </c>
      <c r="N385">
        <v>118685880.6532</v>
      </c>
      <c r="O385">
        <v>10.145833333333334</v>
      </c>
      <c r="P385">
        <f t="shared" si="21"/>
        <v>1950</v>
      </c>
      <c r="Q385" s="2">
        <f t="shared" si="22"/>
        <v>18475.999999999858</v>
      </c>
    </row>
    <row r="386" spans="1:17" x14ac:dyDescent="0.3">
      <c r="A386">
        <v>129</v>
      </c>
      <c r="B386">
        <v>1</v>
      </c>
      <c r="C386">
        <v>7168151.5882999999</v>
      </c>
      <c r="D386">
        <v>335167.10440000001</v>
      </c>
      <c r="E386">
        <v>21437253.911600001</v>
      </c>
      <c r="F386">
        <v>0</v>
      </c>
      <c r="G386">
        <v>784629041.30710006</v>
      </c>
      <c r="H386">
        <v>134774595.36199999</v>
      </c>
      <c r="I386">
        <v>785258829.83589995</v>
      </c>
      <c r="J386">
        <v>5230343.8289999999</v>
      </c>
      <c r="K386">
        <v>22155355.5394</v>
      </c>
      <c r="L386">
        <v>8165139.7471000003</v>
      </c>
      <c r="M386">
        <v>0</v>
      </c>
      <c r="N386">
        <v>127497848.1235</v>
      </c>
      <c r="O386">
        <v>10.145833333333334</v>
      </c>
      <c r="P386">
        <f t="shared" si="21"/>
        <v>1950</v>
      </c>
      <c r="Q386" s="2">
        <f t="shared" si="22"/>
        <v>18486.14583333319</v>
      </c>
    </row>
    <row r="387" spans="1:17" x14ac:dyDescent="0.3">
      <c r="A387">
        <v>129</v>
      </c>
      <c r="B387">
        <v>2</v>
      </c>
      <c r="C387">
        <v>4186911.6285000001</v>
      </c>
      <c r="D387">
        <v>332434.48710000003</v>
      </c>
      <c r="E387">
        <v>21437253.911600001</v>
      </c>
      <c r="F387">
        <v>0</v>
      </c>
      <c r="G387">
        <v>784629041.30710006</v>
      </c>
      <c r="H387">
        <v>128980741.4805</v>
      </c>
      <c r="I387">
        <v>769296675.04980004</v>
      </c>
      <c r="J387">
        <v>5248579.8344999999</v>
      </c>
      <c r="K387">
        <v>22155355.5394</v>
      </c>
      <c r="L387">
        <v>8267832.7517999997</v>
      </c>
      <c r="M387">
        <v>0</v>
      </c>
      <c r="N387">
        <v>134555987.45140001</v>
      </c>
      <c r="O387">
        <v>10.145833333333334</v>
      </c>
      <c r="P387">
        <f t="shared" ref="P387:P450" si="23">YEAR(Q387)</f>
        <v>1950</v>
      </c>
      <c r="Q387" s="2">
        <f t="shared" ref="Q387:Q450" si="24">Q386+(O387)</f>
        <v>18496.291666666522</v>
      </c>
    </row>
    <row r="388" spans="1:17" x14ac:dyDescent="0.3">
      <c r="A388">
        <v>129</v>
      </c>
      <c r="B388">
        <v>3</v>
      </c>
      <c r="C388">
        <v>2797261.9147999999</v>
      </c>
      <c r="D388">
        <v>329658.03090000001</v>
      </c>
      <c r="E388">
        <v>21437253.911600001</v>
      </c>
      <c r="F388">
        <v>0</v>
      </c>
      <c r="G388">
        <v>784629041.30710006</v>
      </c>
      <c r="H388">
        <v>124905996.84</v>
      </c>
      <c r="I388">
        <v>757241154.67480004</v>
      </c>
      <c r="J388">
        <v>5270394.3982999995</v>
      </c>
      <c r="K388">
        <v>22155355.5394</v>
      </c>
      <c r="L388">
        <v>8367252.1365999999</v>
      </c>
      <c r="M388">
        <v>0</v>
      </c>
      <c r="N388">
        <v>141015215.49990001</v>
      </c>
      <c r="O388">
        <v>10.145833333333334</v>
      </c>
      <c r="P388">
        <f t="shared" si="23"/>
        <v>1950</v>
      </c>
      <c r="Q388" s="2">
        <f t="shared" si="24"/>
        <v>18506.437499999854</v>
      </c>
    </row>
    <row r="389" spans="1:17" x14ac:dyDescent="0.3">
      <c r="A389">
        <v>130</v>
      </c>
      <c r="B389">
        <v>1</v>
      </c>
      <c r="C389">
        <v>238092430.61230001</v>
      </c>
      <c r="D389">
        <v>341551.86290000001</v>
      </c>
      <c r="E389">
        <v>18129561.351599999</v>
      </c>
      <c r="F389">
        <v>0</v>
      </c>
      <c r="G389">
        <v>13618416.122099999</v>
      </c>
      <c r="H389">
        <v>41022361.544200003</v>
      </c>
      <c r="I389">
        <v>55995268.715899996</v>
      </c>
      <c r="J389">
        <v>5187025.2625000002</v>
      </c>
      <c r="K389">
        <v>17231890.4694</v>
      </c>
      <c r="L389">
        <v>115992955.5889</v>
      </c>
      <c r="M389">
        <v>0</v>
      </c>
      <c r="N389">
        <v>116861914.34299999</v>
      </c>
      <c r="O389">
        <v>10.145833333333334</v>
      </c>
      <c r="P389">
        <f t="shared" si="23"/>
        <v>1950</v>
      </c>
      <c r="Q389" s="2">
        <f t="shared" si="24"/>
        <v>18516.583333333187</v>
      </c>
    </row>
    <row r="390" spans="1:17" x14ac:dyDescent="0.3">
      <c r="A390">
        <v>130</v>
      </c>
      <c r="B390">
        <v>2</v>
      </c>
      <c r="C390">
        <v>204019203.2667</v>
      </c>
      <c r="D390">
        <v>351971.39789999998</v>
      </c>
      <c r="E390">
        <v>18129561.351599999</v>
      </c>
      <c r="F390">
        <v>0</v>
      </c>
      <c r="G390">
        <v>13618416.122099999</v>
      </c>
      <c r="H390">
        <v>43949365.379900001</v>
      </c>
      <c r="I390">
        <v>38419962.432099998</v>
      </c>
      <c r="J390">
        <v>5119082.5614999998</v>
      </c>
      <c r="K390">
        <v>17231890.4694</v>
      </c>
      <c r="L390">
        <v>113070738.68970001</v>
      </c>
      <c r="M390">
        <v>0</v>
      </c>
      <c r="N390">
        <v>106256893.44660001</v>
      </c>
      <c r="O390">
        <v>10.145833333333334</v>
      </c>
      <c r="P390">
        <f t="shared" si="23"/>
        <v>1950</v>
      </c>
      <c r="Q390" s="2">
        <f t="shared" si="24"/>
        <v>18526.729166666519</v>
      </c>
    </row>
    <row r="391" spans="1:17" x14ac:dyDescent="0.3">
      <c r="A391">
        <v>130</v>
      </c>
      <c r="B391">
        <v>3</v>
      </c>
      <c r="C391">
        <v>182649677.90180001</v>
      </c>
      <c r="D391">
        <v>361925.53120000003</v>
      </c>
      <c r="E391">
        <v>18129561.351599999</v>
      </c>
      <c r="F391">
        <v>0</v>
      </c>
      <c r="G391">
        <v>13618416.122099999</v>
      </c>
      <c r="H391">
        <v>45977088.156999998</v>
      </c>
      <c r="I391">
        <v>27687842.074999999</v>
      </c>
      <c r="J391">
        <v>5062449.0990000004</v>
      </c>
      <c r="K391">
        <v>17231890.4694</v>
      </c>
      <c r="L391">
        <v>110739639.318</v>
      </c>
      <c r="M391">
        <v>0</v>
      </c>
      <c r="N391">
        <v>100032345.1072</v>
      </c>
      <c r="O391">
        <v>10.145833333333334</v>
      </c>
      <c r="P391">
        <f t="shared" si="23"/>
        <v>1950</v>
      </c>
      <c r="Q391" s="2">
        <f t="shared" si="24"/>
        <v>18536.874999999851</v>
      </c>
    </row>
    <row r="392" spans="1:17" x14ac:dyDescent="0.3">
      <c r="A392">
        <v>131</v>
      </c>
      <c r="B392">
        <v>1</v>
      </c>
      <c r="C392">
        <v>171074396.2308</v>
      </c>
      <c r="D392">
        <v>372400.42839999998</v>
      </c>
      <c r="E392">
        <v>15435409.071599999</v>
      </c>
      <c r="F392">
        <v>0</v>
      </c>
      <c r="G392">
        <v>10801266.756200001</v>
      </c>
      <c r="H392">
        <v>47665680.191500001</v>
      </c>
      <c r="I392">
        <v>27691596.845100001</v>
      </c>
      <c r="J392">
        <v>5007813.0762</v>
      </c>
      <c r="K392">
        <v>13221673.3794</v>
      </c>
      <c r="L392">
        <v>101798444.0634</v>
      </c>
      <c r="M392">
        <v>0</v>
      </c>
      <c r="N392">
        <v>97494938.705500007</v>
      </c>
      <c r="O392">
        <v>10.145833333333334</v>
      </c>
      <c r="P392">
        <f t="shared" si="23"/>
        <v>1950</v>
      </c>
      <c r="Q392" s="2">
        <f t="shared" si="24"/>
        <v>18547.020833333183</v>
      </c>
    </row>
    <row r="393" spans="1:17" x14ac:dyDescent="0.3">
      <c r="A393">
        <v>131</v>
      </c>
      <c r="B393">
        <v>2</v>
      </c>
      <c r="C393">
        <v>160866774.04589999</v>
      </c>
      <c r="D393">
        <v>381726.89980000001</v>
      </c>
      <c r="E393">
        <v>15435409.071599999</v>
      </c>
      <c r="F393">
        <v>0</v>
      </c>
      <c r="G393">
        <v>10801266.756200001</v>
      </c>
      <c r="H393">
        <v>48446694.3882</v>
      </c>
      <c r="I393">
        <v>22205046.734999999</v>
      </c>
      <c r="J393">
        <v>4959503.0532999998</v>
      </c>
      <c r="K393">
        <v>13221673.3794</v>
      </c>
      <c r="L393">
        <v>100178494.6974</v>
      </c>
      <c r="M393">
        <v>0</v>
      </c>
      <c r="N393">
        <v>95245877.335899994</v>
      </c>
      <c r="O393">
        <v>10.145833333333334</v>
      </c>
      <c r="P393">
        <f t="shared" si="23"/>
        <v>1950</v>
      </c>
      <c r="Q393" s="2">
        <f t="shared" si="24"/>
        <v>18557.166666666515</v>
      </c>
    </row>
    <row r="394" spans="1:17" x14ac:dyDescent="0.3">
      <c r="A394">
        <v>131</v>
      </c>
      <c r="B394">
        <v>3</v>
      </c>
      <c r="C394">
        <v>153188049.9601</v>
      </c>
      <c r="D394">
        <v>390067.00520000001</v>
      </c>
      <c r="E394">
        <v>15435409.071599999</v>
      </c>
      <c r="F394">
        <v>0</v>
      </c>
      <c r="G394">
        <v>10801266.756200001</v>
      </c>
      <c r="H394">
        <v>49135275.294100001</v>
      </c>
      <c r="I394">
        <v>18727438.6589</v>
      </c>
      <c r="J394">
        <v>4916133.6118999999</v>
      </c>
      <c r="K394">
        <v>13221673.3794</v>
      </c>
      <c r="L394">
        <v>98709115.773200005</v>
      </c>
      <c r="M394">
        <v>0</v>
      </c>
      <c r="N394">
        <v>93330170.894199997</v>
      </c>
      <c r="O394">
        <v>10.145833333333334</v>
      </c>
      <c r="P394">
        <f t="shared" si="23"/>
        <v>1950</v>
      </c>
      <c r="Q394" s="2">
        <f t="shared" si="24"/>
        <v>18567.312499999847</v>
      </c>
    </row>
    <row r="395" spans="1:17" x14ac:dyDescent="0.3">
      <c r="A395">
        <v>132</v>
      </c>
      <c r="B395">
        <v>1</v>
      </c>
      <c r="C395">
        <v>138340661.76980001</v>
      </c>
      <c r="D395">
        <v>393963.92629999999</v>
      </c>
      <c r="E395">
        <v>15435409.071599999</v>
      </c>
      <c r="F395">
        <v>0</v>
      </c>
      <c r="G395">
        <v>3817753.4898000001</v>
      </c>
      <c r="H395">
        <v>37397732.836099997</v>
      </c>
      <c r="I395">
        <v>20983380.392000001</v>
      </c>
      <c r="J395">
        <v>4904794.5489999996</v>
      </c>
      <c r="K395">
        <v>13221673.3794</v>
      </c>
      <c r="L395">
        <v>56925045.2755</v>
      </c>
      <c r="M395">
        <v>0</v>
      </c>
      <c r="N395">
        <v>99534720.4419</v>
      </c>
      <c r="O395">
        <v>10.145833333333334</v>
      </c>
      <c r="P395">
        <f t="shared" si="23"/>
        <v>1950</v>
      </c>
      <c r="Q395" s="2">
        <f t="shared" si="24"/>
        <v>18577.458333333179</v>
      </c>
    </row>
    <row r="396" spans="1:17" x14ac:dyDescent="0.3">
      <c r="A396">
        <v>132</v>
      </c>
      <c r="B396">
        <v>2</v>
      </c>
      <c r="C396">
        <v>132168989.8837</v>
      </c>
      <c r="D396">
        <v>397669.14899999998</v>
      </c>
      <c r="E396">
        <v>15435409.071599999</v>
      </c>
      <c r="F396">
        <v>0</v>
      </c>
      <c r="G396">
        <v>3817753.4898000001</v>
      </c>
      <c r="H396">
        <v>36108668.537600003</v>
      </c>
      <c r="I396">
        <v>14539464.638499999</v>
      </c>
      <c r="J396">
        <v>4891976.4134</v>
      </c>
      <c r="K396">
        <v>13221673.3794</v>
      </c>
      <c r="L396">
        <v>56720675.4586</v>
      </c>
      <c r="M396">
        <v>0</v>
      </c>
      <c r="N396">
        <v>98683192.710999995</v>
      </c>
      <c r="O396">
        <v>10.145833333333334</v>
      </c>
      <c r="P396">
        <f t="shared" si="23"/>
        <v>1950</v>
      </c>
      <c r="Q396" s="2">
        <f t="shared" si="24"/>
        <v>18587.604166666511</v>
      </c>
    </row>
    <row r="397" spans="1:17" x14ac:dyDescent="0.3">
      <c r="A397">
        <v>132</v>
      </c>
      <c r="B397">
        <v>3</v>
      </c>
      <c r="C397">
        <v>128004162.21349999</v>
      </c>
      <c r="D397">
        <v>401195.06760000001</v>
      </c>
      <c r="E397">
        <v>15435409.071599999</v>
      </c>
      <c r="F397">
        <v>0</v>
      </c>
      <c r="G397">
        <v>3817753.4898000001</v>
      </c>
      <c r="H397">
        <v>35457665.174599998</v>
      </c>
      <c r="I397">
        <v>11007793.1949</v>
      </c>
      <c r="J397">
        <v>4878554.7640000004</v>
      </c>
      <c r="K397">
        <v>13221673.3794</v>
      </c>
      <c r="L397">
        <v>56485564.488700002</v>
      </c>
      <c r="M397">
        <v>0</v>
      </c>
      <c r="N397">
        <v>97704368.222800002</v>
      </c>
      <c r="O397">
        <v>10.145833333333334</v>
      </c>
      <c r="P397">
        <f t="shared" si="23"/>
        <v>1950</v>
      </c>
      <c r="Q397" s="2">
        <f t="shared" si="24"/>
        <v>18597.749999999844</v>
      </c>
    </row>
    <row r="398" spans="1:17" x14ac:dyDescent="0.3">
      <c r="A398">
        <v>133</v>
      </c>
      <c r="B398">
        <v>1</v>
      </c>
      <c r="C398">
        <v>119163569.68629999</v>
      </c>
      <c r="D398">
        <v>402950.08860000002</v>
      </c>
      <c r="E398">
        <v>15435409.071599999</v>
      </c>
      <c r="F398">
        <v>0</v>
      </c>
      <c r="G398">
        <v>3449465.9517999999</v>
      </c>
      <c r="H398">
        <v>34201043.1686</v>
      </c>
      <c r="I398">
        <v>16444383.7445</v>
      </c>
      <c r="J398">
        <v>4876495.4479</v>
      </c>
      <c r="K398">
        <v>13221673.3794</v>
      </c>
      <c r="L398">
        <v>39689685.858199999</v>
      </c>
      <c r="M398">
        <v>0</v>
      </c>
      <c r="N398">
        <v>98406376.293300003</v>
      </c>
      <c r="O398">
        <v>10.145833333333334</v>
      </c>
      <c r="P398">
        <f t="shared" si="23"/>
        <v>1950</v>
      </c>
      <c r="Q398" s="2">
        <f t="shared" si="24"/>
        <v>18607.895833333176</v>
      </c>
    </row>
    <row r="399" spans="1:17" x14ac:dyDescent="0.3">
      <c r="A399">
        <v>133</v>
      </c>
      <c r="B399">
        <v>2</v>
      </c>
      <c r="C399">
        <v>116610412.267</v>
      </c>
      <c r="D399">
        <v>404764.22779999999</v>
      </c>
      <c r="E399">
        <v>15435409.071599999</v>
      </c>
      <c r="F399">
        <v>0</v>
      </c>
      <c r="G399">
        <v>3449465.9517999999</v>
      </c>
      <c r="H399">
        <v>33772420.129100002</v>
      </c>
      <c r="I399">
        <v>13094405.2744</v>
      </c>
      <c r="J399">
        <v>4872720.3590000002</v>
      </c>
      <c r="K399">
        <v>13221673.3794</v>
      </c>
      <c r="L399">
        <v>39680957.475000001</v>
      </c>
      <c r="M399">
        <v>0</v>
      </c>
      <c r="N399">
        <v>98870236.033399999</v>
      </c>
      <c r="O399">
        <v>10.145833333333334</v>
      </c>
      <c r="P399">
        <f t="shared" si="23"/>
        <v>1950</v>
      </c>
      <c r="Q399" s="2">
        <f t="shared" si="24"/>
        <v>18618.041666666508</v>
      </c>
    </row>
    <row r="400" spans="1:17" x14ac:dyDescent="0.3">
      <c r="A400">
        <v>133</v>
      </c>
      <c r="B400">
        <v>3</v>
      </c>
      <c r="C400">
        <v>114570272.47499999</v>
      </c>
      <c r="D400">
        <v>406617.6054</v>
      </c>
      <c r="E400">
        <v>15435409.071599999</v>
      </c>
      <c r="F400">
        <v>0</v>
      </c>
      <c r="G400">
        <v>3449465.9517999999</v>
      </c>
      <c r="H400">
        <v>33505212.2498</v>
      </c>
      <c r="I400">
        <v>10996415.364399999</v>
      </c>
      <c r="J400">
        <v>4867842.1496000001</v>
      </c>
      <c r="K400">
        <v>13221673.3794</v>
      </c>
      <c r="L400">
        <v>39649009.859499998</v>
      </c>
      <c r="M400">
        <v>0</v>
      </c>
      <c r="N400">
        <v>98751226.728499994</v>
      </c>
      <c r="O400">
        <v>10.145833333333334</v>
      </c>
      <c r="P400">
        <f t="shared" si="23"/>
        <v>1950</v>
      </c>
      <c r="Q400" s="2">
        <f t="shared" si="24"/>
        <v>18628.18749999984</v>
      </c>
    </row>
    <row r="401" spans="1:17" x14ac:dyDescent="0.3">
      <c r="A401">
        <v>134</v>
      </c>
      <c r="B401">
        <v>1</v>
      </c>
      <c r="C401">
        <v>105580532.11040001</v>
      </c>
      <c r="D401">
        <v>406052.42349999998</v>
      </c>
      <c r="E401">
        <v>15435409.071599999</v>
      </c>
      <c r="F401">
        <v>0</v>
      </c>
      <c r="G401">
        <v>5973404.4913999997</v>
      </c>
      <c r="H401">
        <v>34115929.487499997</v>
      </c>
      <c r="I401">
        <v>23686685.894900002</v>
      </c>
      <c r="J401">
        <v>4876188.0378</v>
      </c>
      <c r="K401">
        <v>13222754.6394</v>
      </c>
      <c r="L401">
        <v>18331772.0645</v>
      </c>
      <c r="M401">
        <v>0</v>
      </c>
      <c r="N401">
        <v>101056444.56119999</v>
      </c>
      <c r="O401">
        <v>10.145833333333334</v>
      </c>
      <c r="P401">
        <f t="shared" si="23"/>
        <v>1951</v>
      </c>
      <c r="Q401" s="2">
        <f t="shared" si="24"/>
        <v>18638.333333333172</v>
      </c>
    </row>
    <row r="402" spans="1:17" x14ac:dyDescent="0.3">
      <c r="A402">
        <v>134</v>
      </c>
      <c r="B402">
        <v>2</v>
      </c>
      <c r="C402">
        <v>102884840.7714</v>
      </c>
      <c r="D402">
        <v>405780.52179999999</v>
      </c>
      <c r="E402">
        <v>15435409.071599999</v>
      </c>
      <c r="F402">
        <v>0</v>
      </c>
      <c r="G402">
        <v>5973404.4913999997</v>
      </c>
      <c r="H402">
        <v>33753613.211099997</v>
      </c>
      <c r="I402">
        <v>19739629.114100002</v>
      </c>
      <c r="J402">
        <v>4882044.2363</v>
      </c>
      <c r="K402">
        <v>13222754.6394</v>
      </c>
      <c r="L402">
        <v>18396892.1928</v>
      </c>
      <c r="M402">
        <v>0</v>
      </c>
      <c r="N402">
        <v>101913692.23190001</v>
      </c>
      <c r="O402">
        <v>10.145833333333334</v>
      </c>
      <c r="P402">
        <f t="shared" si="23"/>
        <v>1951</v>
      </c>
      <c r="Q402" s="2">
        <f t="shared" si="24"/>
        <v>18648.479166666504</v>
      </c>
    </row>
    <row r="403" spans="1:17" x14ac:dyDescent="0.3">
      <c r="A403">
        <v>134</v>
      </c>
      <c r="B403">
        <v>3</v>
      </c>
      <c r="C403">
        <v>100926577.21349999</v>
      </c>
      <c r="D403">
        <v>405751.76010000001</v>
      </c>
      <c r="E403">
        <v>15435409.071599999</v>
      </c>
      <c r="F403">
        <v>0</v>
      </c>
      <c r="G403">
        <v>5973404.4913999997</v>
      </c>
      <c r="H403">
        <v>33361851.2903</v>
      </c>
      <c r="I403">
        <v>17057466.2586</v>
      </c>
      <c r="J403">
        <v>4886112.091</v>
      </c>
      <c r="K403">
        <v>13222754.6394</v>
      </c>
      <c r="L403">
        <v>18446659.666099999</v>
      </c>
      <c r="M403">
        <v>0</v>
      </c>
      <c r="N403">
        <v>102313309.1101</v>
      </c>
      <c r="O403">
        <v>10.145833333333334</v>
      </c>
      <c r="P403">
        <f t="shared" si="23"/>
        <v>1951</v>
      </c>
      <c r="Q403" s="2">
        <f t="shared" si="24"/>
        <v>18658.624999999836</v>
      </c>
    </row>
    <row r="404" spans="1:17" x14ac:dyDescent="0.3">
      <c r="A404">
        <v>135</v>
      </c>
      <c r="B404">
        <v>1</v>
      </c>
      <c r="C404">
        <v>93160884.909199998</v>
      </c>
      <c r="D404">
        <v>404727.5025</v>
      </c>
      <c r="E404">
        <v>15435409.071599999</v>
      </c>
      <c r="F404">
        <v>0</v>
      </c>
      <c r="G404">
        <v>11556724.2662</v>
      </c>
      <c r="H404">
        <v>40614970.857299998</v>
      </c>
      <c r="I404">
        <v>15131230.9256</v>
      </c>
      <c r="J404">
        <v>4896855.0537999999</v>
      </c>
      <c r="K404">
        <v>13222754.6394</v>
      </c>
      <c r="L404">
        <v>26140821.272399999</v>
      </c>
      <c r="M404">
        <v>0</v>
      </c>
      <c r="N404">
        <v>101586983.81299999</v>
      </c>
      <c r="O404">
        <v>10.145833333333334</v>
      </c>
      <c r="P404">
        <f t="shared" si="23"/>
        <v>1951</v>
      </c>
      <c r="Q404" s="2">
        <f t="shared" si="24"/>
        <v>18668.770833333168</v>
      </c>
    </row>
    <row r="405" spans="1:17" x14ac:dyDescent="0.3">
      <c r="A405">
        <v>135</v>
      </c>
      <c r="B405">
        <v>2</v>
      </c>
      <c r="C405">
        <v>90792641.199000001</v>
      </c>
      <c r="D405">
        <v>403945.386</v>
      </c>
      <c r="E405">
        <v>15435409.071599999</v>
      </c>
      <c r="F405">
        <v>0</v>
      </c>
      <c r="G405">
        <v>11556724.2662</v>
      </c>
      <c r="H405">
        <v>40737936.224200003</v>
      </c>
      <c r="I405">
        <v>13338305.5562</v>
      </c>
      <c r="J405">
        <v>4905586.9747000001</v>
      </c>
      <c r="K405">
        <v>13222754.6394</v>
      </c>
      <c r="L405">
        <v>26148826.835900001</v>
      </c>
      <c r="M405">
        <v>0</v>
      </c>
      <c r="N405">
        <v>101084864.4788</v>
      </c>
      <c r="O405">
        <v>10.145833333333334</v>
      </c>
      <c r="P405">
        <f t="shared" si="23"/>
        <v>1951</v>
      </c>
      <c r="Q405" s="2">
        <f t="shared" si="24"/>
        <v>18678.916666666501</v>
      </c>
    </row>
    <row r="406" spans="1:17" x14ac:dyDescent="0.3">
      <c r="A406">
        <v>135</v>
      </c>
      <c r="B406">
        <v>3</v>
      </c>
      <c r="C406">
        <v>89118755.887899995</v>
      </c>
      <c r="D406">
        <v>403370.98989999999</v>
      </c>
      <c r="E406">
        <v>15435409.071599999</v>
      </c>
      <c r="F406">
        <v>0</v>
      </c>
      <c r="G406">
        <v>11556724.2662</v>
      </c>
      <c r="H406">
        <v>40803899.016199999</v>
      </c>
      <c r="I406">
        <v>12110058.3325</v>
      </c>
      <c r="J406">
        <v>4912731.1397000002</v>
      </c>
      <c r="K406">
        <v>13222754.6394</v>
      </c>
      <c r="L406">
        <v>26161170.756999999</v>
      </c>
      <c r="M406">
        <v>0</v>
      </c>
      <c r="N406">
        <v>100765526.6727</v>
      </c>
      <c r="O406">
        <v>10.145833333333334</v>
      </c>
      <c r="P406">
        <f t="shared" si="23"/>
        <v>1951</v>
      </c>
      <c r="Q406" s="2">
        <f t="shared" si="24"/>
        <v>18689.062499999833</v>
      </c>
    </row>
    <row r="407" spans="1:17" x14ac:dyDescent="0.3">
      <c r="A407">
        <v>136</v>
      </c>
      <c r="B407">
        <v>1</v>
      </c>
      <c r="C407">
        <v>107157683.37190001</v>
      </c>
      <c r="D407">
        <v>405210.71480000002</v>
      </c>
      <c r="E407">
        <v>15435409.071599999</v>
      </c>
      <c r="F407">
        <v>0</v>
      </c>
      <c r="G407">
        <v>10943849.715700001</v>
      </c>
      <c r="H407">
        <v>41216516.244800001</v>
      </c>
      <c r="I407">
        <v>4757014.8398000002</v>
      </c>
      <c r="J407">
        <v>4901918.7423999999</v>
      </c>
      <c r="K407">
        <v>13222754.6394</v>
      </c>
      <c r="L407">
        <v>55812708.743799999</v>
      </c>
      <c r="M407">
        <v>0</v>
      </c>
      <c r="N407">
        <v>96697411.966800004</v>
      </c>
      <c r="O407">
        <v>10.145833333333334</v>
      </c>
      <c r="P407">
        <f t="shared" si="23"/>
        <v>1951</v>
      </c>
      <c r="Q407" s="2">
        <f t="shared" si="24"/>
        <v>18699.208333333165</v>
      </c>
    </row>
    <row r="408" spans="1:17" x14ac:dyDescent="0.3">
      <c r="A408">
        <v>136</v>
      </c>
      <c r="B408">
        <v>2</v>
      </c>
      <c r="C408">
        <v>103302763.97310001</v>
      </c>
      <c r="D408">
        <v>406947.5404</v>
      </c>
      <c r="E408">
        <v>15435409.071599999</v>
      </c>
      <c r="F408">
        <v>0</v>
      </c>
      <c r="G408">
        <v>10943849.715700001</v>
      </c>
      <c r="H408">
        <v>41991691.3279</v>
      </c>
      <c r="I408">
        <v>3982914.3481000001</v>
      </c>
      <c r="J408">
        <v>4892570.0915999999</v>
      </c>
      <c r="K408">
        <v>13222754.6394</v>
      </c>
      <c r="L408">
        <v>55445841.920400001</v>
      </c>
      <c r="M408">
        <v>0</v>
      </c>
      <c r="N408">
        <v>94713581.948899999</v>
      </c>
      <c r="O408">
        <v>10.145833333333334</v>
      </c>
      <c r="P408">
        <f t="shared" si="23"/>
        <v>1951</v>
      </c>
      <c r="Q408" s="2">
        <f t="shared" si="24"/>
        <v>18709.354166666497</v>
      </c>
    </row>
    <row r="409" spans="1:17" x14ac:dyDescent="0.3">
      <c r="A409">
        <v>136</v>
      </c>
      <c r="B409">
        <v>3</v>
      </c>
      <c r="C409">
        <v>100828207.79899999</v>
      </c>
      <c r="D409">
        <v>408595.58649999998</v>
      </c>
      <c r="E409">
        <v>15435409.071599999</v>
      </c>
      <c r="F409">
        <v>0</v>
      </c>
      <c r="G409">
        <v>10943849.715700001</v>
      </c>
      <c r="H409">
        <v>42456662.881399997</v>
      </c>
      <c r="I409">
        <v>3463098.5761000002</v>
      </c>
      <c r="J409">
        <v>4884092.5439999998</v>
      </c>
      <c r="K409">
        <v>13222754.6394</v>
      </c>
      <c r="L409">
        <v>55135142.4494</v>
      </c>
      <c r="M409">
        <v>0</v>
      </c>
      <c r="N409">
        <v>93464096.783500001</v>
      </c>
      <c r="O409">
        <v>10.145833333333334</v>
      </c>
      <c r="P409">
        <f t="shared" si="23"/>
        <v>1951</v>
      </c>
      <c r="Q409" s="2">
        <f t="shared" si="24"/>
        <v>18719.499999999829</v>
      </c>
    </row>
    <row r="410" spans="1:17" x14ac:dyDescent="0.3">
      <c r="A410">
        <v>137</v>
      </c>
      <c r="B410">
        <v>1</v>
      </c>
      <c r="C410">
        <v>69793268.785699993</v>
      </c>
      <c r="D410">
        <v>408746.64409999998</v>
      </c>
      <c r="E410">
        <v>15949350.5416</v>
      </c>
      <c r="F410">
        <v>0</v>
      </c>
      <c r="G410">
        <v>41478674.971699998</v>
      </c>
      <c r="H410">
        <v>53622880.200900003</v>
      </c>
      <c r="I410">
        <v>16901169.1369</v>
      </c>
      <c r="J410">
        <v>4883800.0674000001</v>
      </c>
      <c r="K410">
        <v>13996211.9694</v>
      </c>
      <c r="L410">
        <v>52051056.761200003</v>
      </c>
      <c r="M410">
        <v>0</v>
      </c>
      <c r="N410">
        <v>93389346.084299996</v>
      </c>
      <c r="O410">
        <v>10.145833333333334</v>
      </c>
      <c r="P410">
        <f t="shared" si="23"/>
        <v>1951</v>
      </c>
      <c r="Q410" s="2">
        <f t="shared" si="24"/>
        <v>18729.645833333161</v>
      </c>
    </row>
    <row r="411" spans="1:17" x14ac:dyDescent="0.3">
      <c r="A411">
        <v>137</v>
      </c>
      <c r="B411">
        <v>2</v>
      </c>
      <c r="C411">
        <v>67495293.779100001</v>
      </c>
      <c r="D411">
        <v>409053.7954</v>
      </c>
      <c r="E411">
        <v>15949350.5416</v>
      </c>
      <c r="F411">
        <v>0</v>
      </c>
      <c r="G411">
        <v>41478674.971699998</v>
      </c>
      <c r="H411">
        <v>53380512.842</v>
      </c>
      <c r="I411">
        <v>14915975.770500001</v>
      </c>
      <c r="J411">
        <v>4883496.1147999996</v>
      </c>
      <c r="K411">
        <v>13996211.9694</v>
      </c>
      <c r="L411">
        <v>51914892.700599998</v>
      </c>
      <c r="M411">
        <v>0</v>
      </c>
      <c r="N411">
        <v>93107187.947999999</v>
      </c>
      <c r="O411">
        <v>10.145833333333334</v>
      </c>
      <c r="P411">
        <f t="shared" si="23"/>
        <v>1951</v>
      </c>
      <c r="Q411" s="2">
        <f t="shared" si="24"/>
        <v>18739.791666666493</v>
      </c>
    </row>
    <row r="412" spans="1:17" x14ac:dyDescent="0.3">
      <c r="A412">
        <v>137</v>
      </c>
      <c r="B412">
        <v>3</v>
      </c>
      <c r="C412">
        <v>65852580.443099998</v>
      </c>
      <c r="D412">
        <v>409417.04639999999</v>
      </c>
      <c r="E412">
        <v>15949350.5416</v>
      </c>
      <c r="F412">
        <v>0</v>
      </c>
      <c r="G412">
        <v>41478674.971699998</v>
      </c>
      <c r="H412">
        <v>53272743.344599999</v>
      </c>
      <c r="I412">
        <v>13526294.421499999</v>
      </c>
      <c r="J412">
        <v>4883052.6188000003</v>
      </c>
      <c r="K412">
        <v>13996211.9694</v>
      </c>
      <c r="L412">
        <v>51799717.228100002</v>
      </c>
      <c r="M412">
        <v>0</v>
      </c>
      <c r="N412">
        <v>92680629.5044</v>
      </c>
      <c r="O412">
        <v>10.145833333333334</v>
      </c>
      <c r="P412">
        <f t="shared" si="23"/>
        <v>1951</v>
      </c>
      <c r="Q412" s="2">
        <f t="shared" si="24"/>
        <v>18749.937499999825</v>
      </c>
    </row>
    <row r="413" spans="1:17" x14ac:dyDescent="0.3">
      <c r="A413">
        <v>138</v>
      </c>
      <c r="B413">
        <v>1</v>
      </c>
      <c r="C413">
        <v>2060398.3326999999</v>
      </c>
      <c r="D413">
        <v>366234.34450000001</v>
      </c>
      <c r="E413">
        <v>16241417.511600001</v>
      </c>
      <c r="F413">
        <v>0</v>
      </c>
      <c r="G413">
        <v>984914085.54719996</v>
      </c>
      <c r="H413">
        <v>148693571.3662</v>
      </c>
      <c r="I413">
        <v>1013033712.7184</v>
      </c>
      <c r="J413">
        <v>5149886.3158999998</v>
      </c>
      <c r="K413">
        <v>14435758.7794</v>
      </c>
      <c r="L413">
        <v>5599633.6982000005</v>
      </c>
      <c r="M413">
        <v>0</v>
      </c>
      <c r="N413">
        <v>113921135.5429</v>
      </c>
      <c r="O413">
        <v>10.145833333333334</v>
      </c>
      <c r="P413">
        <f t="shared" si="23"/>
        <v>1951</v>
      </c>
      <c r="Q413" s="2">
        <f t="shared" si="24"/>
        <v>18760.083333333157</v>
      </c>
    </row>
    <row r="414" spans="1:17" x14ac:dyDescent="0.3">
      <c r="A414">
        <v>138</v>
      </c>
      <c r="B414">
        <v>2</v>
      </c>
      <c r="C414">
        <v>1443090.6332</v>
      </c>
      <c r="D414">
        <v>326381.28100000002</v>
      </c>
      <c r="E414">
        <v>16241417.511600001</v>
      </c>
      <c r="F414">
        <v>0</v>
      </c>
      <c r="G414">
        <v>984914085.54719996</v>
      </c>
      <c r="H414">
        <v>142904667.3127</v>
      </c>
      <c r="I414">
        <v>992067631.35790002</v>
      </c>
      <c r="J414">
        <v>5385158.0285999998</v>
      </c>
      <c r="K414">
        <v>14435758.7794</v>
      </c>
      <c r="L414">
        <v>5753850.3798000002</v>
      </c>
      <c r="M414">
        <v>0</v>
      </c>
      <c r="N414">
        <v>128006367.6656</v>
      </c>
      <c r="O414">
        <v>10.145833333333334</v>
      </c>
      <c r="P414">
        <f t="shared" si="23"/>
        <v>1951</v>
      </c>
      <c r="Q414" s="2">
        <f t="shared" si="24"/>
        <v>18770.22916666649</v>
      </c>
    </row>
    <row r="415" spans="1:17" x14ac:dyDescent="0.3">
      <c r="A415">
        <v>138</v>
      </c>
      <c r="B415">
        <v>3</v>
      </c>
      <c r="C415">
        <v>1115190.9350999999</v>
      </c>
      <c r="D415">
        <v>294460.66680000001</v>
      </c>
      <c r="E415">
        <v>16241417.511600001</v>
      </c>
      <c r="F415">
        <v>0</v>
      </c>
      <c r="G415">
        <v>984914085.54719996</v>
      </c>
      <c r="H415">
        <v>138559065.09369999</v>
      </c>
      <c r="I415">
        <v>975927400.12960005</v>
      </c>
      <c r="J415">
        <v>5601487.2504000003</v>
      </c>
      <c r="K415">
        <v>14435758.7794</v>
      </c>
      <c r="L415">
        <v>5890240.5126</v>
      </c>
      <c r="M415">
        <v>0</v>
      </c>
      <c r="N415">
        <v>139114510.94279999</v>
      </c>
      <c r="O415">
        <v>10.145833333333334</v>
      </c>
      <c r="P415">
        <f t="shared" si="23"/>
        <v>1951</v>
      </c>
      <c r="Q415" s="2">
        <f t="shared" si="24"/>
        <v>18780.374999999822</v>
      </c>
    </row>
    <row r="416" spans="1:17" x14ac:dyDescent="0.3">
      <c r="A416">
        <v>139</v>
      </c>
      <c r="B416">
        <v>1</v>
      </c>
      <c r="C416">
        <v>1394223.8425</v>
      </c>
      <c r="D416">
        <v>269956.1029</v>
      </c>
      <c r="E416">
        <v>17354864.711599998</v>
      </c>
      <c r="F416">
        <v>0</v>
      </c>
      <c r="G416">
        <v>1102604629.5989001</v>
      </c>
      <c r="H416">
        <v>166628138.38240001</v>
      </c>
      <c r="I416">
        <v>1104304792.1796999</v>
      </c>
      <c r="J416">
        <v>5803773.5264999997</v>
      </c>
      <c r="K416">
        <v>16111443.6094</v>
      </c>
      <c r="L416">
        <v>12246237.329700001</v>
      </c>
      <c r="M416">
        <v>0</v>
      </c>
      <c r="N416">
        <v>149737833.80989999</v>
      </c>
      <c r="O416">
        <v>10.145833333333334</v>
      </c>
      <c r="P416">
        <f t="shared" si="23"/>
        <v>1951</v>
      </c>
      <c r="Q416" s="2">
        <f t="shared" si="24"/>
        <v>18790.520833333154</v>
      </c>
    </row>
    <row r="417" spans="1:17" x14ac:dyDescent="0.3">
      <c r="A417">
        <v>139</v>
      </c>
      <c r="B417">
        <v>2</v>
      </c>
      <c r="C417">
        <v>578049.82739999995</v>
      </c>
      <c r="D417">
        <v>252649.04790000001</v>
      </c>
      <c r="E417">
        <v>17354864.711599998</v>
      </c>
      <c r="F417">
        <v>0</v>
      </c>
      <c r="G417">
        <v>1102604629.5989001</v>
      </c>
      <c r="H417">
        <v>161032484.81079999</v>
      </c>
      <c r="I417">
        <v>1087045169.7584</v>
      </c>
      <c r="J417">
        <v>5995558.5022999998</v>
      </c>
      <c r="K417">
        <v>16111443.6094</v>
      </c>
      <c r="L417">
        <v>12618670.830499999</v>
      </c>
      <c r="M417">
        <v>0</v>
      </c>
      <c r="N417">
        <v>159983064.74309999</v>
      </c>
      <c r="O417">
        <v>10.145833333333334</v>
      </c>
      <c r="P417">
        <f t="shared" si="23"/>
        <v>1951</v>
      </c>
      <c r="Q417" s="2">
        <f t="shared" si="24"/>
        <v>18800.666666666486</v>
      </c>
    </row>
    <row r="418" spans="1:17" x14ac:dyDescent="0.3">
      <c r="A418">
        <v>139</v>
      </c>
      <c r="B418">
        <v>3</v>
      </c>
      <c r="C418">
        <v>291304.50679999997</v>
      </c>
      <c r="D418">
        <v>237101.99720000001</v>
      </c>
      <c r="E418">
        <v>17354864.711599998</v>
      </c>
      <c r="F418">
        <v>0</v>
      </c>
      <c r="G418">
        <v>1102604629.5989001</v>
      </c>
      <c r="H418">
        <v>157115281.05180001</v>
      </c>
      <c r="I418">
        <v>1073150567.6655</v>
      </c>
      <c r="J418">
        <v>6174878.6069</v>
      </c>
      <c r="K418">
        <v>16111443.6094</v>
      </c>
      <c r="L418">
        <v>12976097.7587</v>
      </c>
      <c r="M418">
        <v>0</v>
      </c>
      <c r="N418">
        <v>169123836.01179999</v>
      </c>
      <c r="O418">
        <v>10.145833333333334</v>
      </c>
      <c r="P418">
        <f t="shared" si="23"/>
        <v>1951</v>
      </c>
      <c r="Q418" s="2">
        <f t="shared" si="24"/>
        <v>18810.812499999818</v>
      </c>
    </row>
    <row r="419" spans="1:17" x14ac:dyDescent="0.3">
      <c r="A419">
        <v>140</v>
      </c>
      <c r="B419">
        <v>1</v>
      </c>
      <c r="C419">
        <v>168942643.08989999</v>
      </c>
      <c r="D419">
        <v>245981.98509999999</v>
      </c>
      <c r="E419">
        <v>21334716.231600001</v>
      </c>
      <c r="F419">
        <v>0</v>
      </c>
      <c r="G419">
        <v>174496343.8714</v>
      </c>
      <c r="H419">
        <v>71851829.956200004</v>
      </c>
      <c r="I419">
        <v>148496935.84099999</v>
      </c>
      <c r="J419">
        <v>6033995.9895000001</v>
      </c>
      <c r="K419">
        <v>22100929.8094</v>
      </c>
      <c r="L419">
        <v>116229522.6969</v>
      </c>
      <c r="M419">
        <v>0</v>
      </c>
      <c r="N419">
        <v>144048113.78619999</v>
      </c>
      <c r="O419">
        <v>10.145833333333334</v>
      </c>
      <c r="P419">
        <f t="shared" si="23"/>
        <v>1951</v>
      </c>
      <c r="Q419" s="2">
        <f t="shared" si="24"/>
        <v>18820.95833333315</v>
      </c>
    </row>
    <row r="420" spans="1:17" x14ac:dyDescent="0.3">
      <c r="A420">
        <v>140</v>
      </c>
      <c r="B420">
        <v>2</v>
      </c>
      <c r="C420">
        <v>132475627.4867</v>
      </c>
      <c r="D420">
        <v>258822.08</v>
      </c>
      <c r="E420">
        <v>21334716.231600001</v>
      </c>
      <c r="F420">
        <v>0</v>
      </c>
      <c r="G420">
        <v>174496343.8714</v>
      </c>
      <c r="H420">
        <v>71394554.426499993</v>
      </c>
      <c r="I420">
        <v>125748449.6781</v>
      </c>
      <c r="J420">
        <v>5929444.9130999995</v>
      </c>
      <c r="K420">
        <v>22100929.8094</v>
      </c>
      <c r="L420">
        <v>113774652.5044</v>
      </c>
      <c r="M420">
        <v>0</v>
      </c>
      <c r="N420">
        <v>132424139.0316</v>
      </c>
      <c r="O420">
        <v>10.145833333333334</v>
      </c>
      <c r="P420">
        <f t="shared" si="23"/>
        <v>1951</v>
      </c>
      <c r="Q420" s="2">
        <f t="shared" si="24"/>
        <v>18831.104166666482</v>
      </c>
    </row>
    <row r="421" spans="1:17" x14ac:dyDescent="0.3">
      <c r="A421">
        <v>140</v>
      </c>
      <c r="B421">
        <v>3</v>
      </c>
      <c r="C421">
        <v>109414002.14560001</v>
      </c>
      <c r="D421">
        <v>269814.68969999999</v>
      </c>
      <c r="E421">
        <v>21334716.231600001</v>
      </c>
      <c r="F421">
        <v>0</v>
      </c>
      <c r="G421">
        <v>174496343.8714</v>
      </c>
      <c r="H421">
        <v>71451538.9903</v>
      </c>
      <c r="I421">
        <v>111592312.3714</v>
      </c>
      <c r="J421">
        <v>5844798.0137999998</v>
      </c>
      <c r="K421">
        <v>22100929.8094</v>
      </c>
      <c r="L421">
        <v>111856378.2237</v>
      </c>
      <c r="M421">
        <v>0</v>
      </c>
      <c r="N421">
        <v>125584465.17380001</v>
      </c>
      <c r="O421">
        <v>10.145833333333334</v>
      </c>
      <c r="P421">
        <f t="shared" si="23"/>
        <v>1951</v>
      </c>
      <c r="Q421" s="2">
        <f t="shared" si="24"/>
        <v>18841.249999999814</v>
      </c>
    </row>
    <row r="422" spans="1:17" x14ac:dyDescent="0.3">
      <c r="A422">
        <v>141</v>
      </c>
      <c r="B422">
        <v>1</v>
      </c>
      <c r="C422">
        <v>135721759.21630001</v>
      </c>
      <c r="D422">
        <v>276420.07549999998</v>
      </c>
      <c r="E422">
        <v>21910516.011599999</v>
      </c>
      <c r="F422">
        <v>0</v>
      </c>
      <c r="G422">
        <v>117427254.25139999</v>
      </c>
      <c r="H422">
        <v>64632801.199900001</v>
      </c>
      <c r="I422">
        <v>63139337.218999997</v>
      </c>
      <c r="J422">
        <v>5796135.7710999995</v>
      </c>
      <c r="K422">
        <v>22967481.1494</v>
      </c>
      <c r="L422">
        <v>130723399.708</v>
      </c>
      <c r="M422">
        <v>0</v>
      </c>
      <c r="N422">
        <v>117357077.5317</v>
      </c>
      <c r="O422">
        <v>10.145833333333334</v>
      </c>
      <c r="P422">
        <f t="shared" si="23"/>
        <v>1951</v>
      </c>
      <c r="Q422" s="2">
        <f t="shared" si="24"/>
        <v>18851.395833333147</v>
      </c>
    </row>
    <row r="423" spans="1:17" x14ac:dyDescent="0.3">
      <c r="A423">
        <v>141</v>
      </c>
      <c r="B423">
        <v>2</v>
      </c>
      <c r="C423">
        <v>118820618.2485</v>
      </c>
      <c r="D423">
        <v>282158.5625</v>
      </c>
      <c r="E423">
        <v>21910516.011599999</v>
      </c>
      <c r="F423">
        <v>0</v>
      </c>
      <c r="G423">
        <v>117427254.25139999</v>
      </c>
      <c r="H423">
        <v>66077340.042099997</v>
      </c>
      <c r="I423">
        <v>55119823.990000002</v>
      </c>
      <c r="J423">
        <v>5754256.5450999998</v>
      </c>
      <c r="K423">
        <v>22967481.1494</v>
      </c>
      <c r="L423">
        <v>128407789.53659999</v>
      </c>
      <c r="M423">
        <v>0</v>
      </c>
      <c r="N423">
        <v>112283368.015</v>
      </c>
      <c r="O423">
        <v>10.145833333333334</v>
      </c>
      <c r="P423">
        <f t="shared" si="23"/>
        <v>1951</v>
      </c>
      <c r="Q423" s="2">
        <f t="shared" si="24"/>
        <v>18861.541666666479</v>
      </c>
    </row>
    <row r="424" spans="1:17" x14ac:dyDescent="0.3">
      <c r="A424">
        <v>141</v>
      </c>
      <c r="B424">
        <v>3</v>
      </c>
      <c r="C424">
        <v>106426941.2411</v>
      </c>
      <c r="D424">
        <v>287165.20049999998</v>
      </c>
      <c r="E424">
        <v>21910516.011599999</v>
      </c>
      <c r="F424">
        <v>0</v>
      </c>
      <c r="G424">
        <v>117427254.25139999</v>
      </c>
      <c r="H424">
        <v>67205456.309499994</v>
      </c>
      <c r="I424">
        <v>49383996.857900001</v>
      </c>
      <c r="J424">
        <v>5717815.8929000003</v>
      </c>
      <c r="K424">
        <v>22967481.1494</v>
      </c>
      <c r="L424">
        <v>126431866.18430001</v>
      </c>
      <c r="M424">
        <v>0</v>
      </c>
      <c r="N424">
        <v>108768094.75830001</v>
      </c>
      <c r="O424">
        <v>10.145833333333334</v>
      </c>
      <c r="P424">
        <f t="shared" si="23"/>
        <v>1951</v>
      </c>
      <c r="Q424" s="2">
        <f t="shared" si="24"/>
        <v>18871.687499999811</v>
      </c>
    </row>
    <row r="425" spans="1:17" x14ac:dyDescent="0.3">
      <c r="A425">
        <v>142</v>
      </c>
      <c r="B425">
        <v>1</v>
      </c>
      <c r="C425">
        <v>68813025.845599994</v>
      </c>
      <c r="D425">
        <v>281653.73310000001</v>
      </c>
      <c r="E425">
        <v>18342002.771600001</v>
      </c>
      <c r="F425">
        <v>0</v>
      </c>
      <c r="G425">
        <v>153332422.86289999</v>
      </c>
      <c r="H425">
        <v>59388052.373999998</v>
      </c>
      <c r="I425">
        <v>99814891.750599995</v>
      </c>
      <c r="J425">
        <v>5814882.6886999998</v>
      </c>
      <c r="K425">
        <v>17597039.3094</v>
      </c>
      <c r="L425">
        <v>62556075.342900001</v>
      </c>
      <c r="M425">
        <v>0</v>
      </c>
      <c r="N425">
        <v>114347781.66689999</v>
      </c>
      <c r="O425">
        <v>10.145833333333334</v>
      </c>
      <c r="P425">
        <f t="shared" si="23"/>
        <v>1951</v>
      </c>
      <c r="Q425" s="2">
        <f t="shared" si="24"/>
        <v>18881.833333333143</v>
      </c>
    </row>
    <row r="426" spans="1:17" x14ac:dyDescent="0.3">
      <c r="A426">
        <v>142</v>
      </c>
      <c r="B426">
        <v>2</v>
      </c>
      <c r="C426">
        <v>62858751.134099998</v>
      </c>
      <c r="D426">
        <v>276503.8872</v>
      </c>
      <c r="E426">
        <v>18342002.771600001</v>
      </c>
      <c r="F426">
        <v>0</v>
      </c>
      <c r="G426">
        <v>153332422.86289999</v>
      </c>
      <c r="H426">
        <v>58376097.795199998</v>
      </c>
      <c r="I426">
        <v>90727077.774599999</v>
      </c>
      <c r="J426">
        <v>5901031.1245999997</v>
      </c>
      <c r="K426">
        <v>17597039.3094</v>
      </c>
      <c r="L426">
        <v>62271703.764300004</v>
      </c>
      <c r="M426">
        <v>0</v>
      </c>
      <c r="N426">
        <v>116679211.0891</v>
      </c>
      <c r="O426">
        <v>10.145833333333334</v>
      </c>
      <c r="P426">
        <f t="shared" si="23"/>
        <v>1951</v>
      </c>
      <c r="Q426" s="2">
        <f t="shared" si="24"/>
        <v>18891.979166666475</v>
      </c>
    </row>
    <row r="427" spans="1:17" x14ac:dyDescent="0.3">
      <c r="A427">
        <v>142</v>
      </c>
      <c r="B427">
        <v>3</v>
      </c>
      <c r="C427">
        <v>58698217.633400001</v>
      </c>
      <c r="D427">
        <v>271678.45890000003</v>
      </c>
      <c r="E427">
        <v>18342002.771600001</v>
      </c>
      <c r="F427">
        <v>0</v>
      </c>
      <c r="G427">
        <v>153332422.86289999</v>
      </c>
      <c r="H427">
        <v>57916506.2509</v>
      </c>
      <c r="I427">
        <v>85449421.2852</v>
      </c>
      <c r="J427">
        <v>5979828.5543999998</v>
      </c>
      <c r="K427">
        <v>17597039.3094</v>
      </c>
      <c r="L427">
        <v>61961037.114600003</v>
      </c>
      <c r="M427">
        <v>0</v>
      </c>
      <c r="N427">
        <v>117568808.2861</v>
      </c>
      <c r="O427">
        <v>10.145833333333334</v>
      </c>
      <c r="P427">
        <f t="shared" si="23"/>
        <v>1951</v>
      </c>
      <c r="Q427" s="2">
        <f t="shared" si="24"/>
        <v>18902.124999999807</v>
      </c>
    </row>
    <row r="428" spans="1:17" x14ac:dyDescent="0.3">
      <c r="A428">
        <v>143</v>
      </c>
      <c r="B428">
        <v>1</v>
      </c>
      <c r="C428">
        <v>145435697.53749999</v>
      </c>
      <c r="D428">
        <v>276263.85739999998</v>
      </c>
      <c r="E428">
        <v>15435409.071599999</v>
      </c>
      <c r="F428">
        <v>0</v>
      </c>
      <c r="G428">
        <v>17414836.233399998</v>
      </c>
      <c r="H428">
        <v>43338802.104400001</v>
      </c>
      <c r="I428">
        <v>27788894.725000001</v>
      </c>
      <c r="J428">
        <v>5933954.6847000001</v>
      </c>
      <c r="K428">
        <v>13222754.6394</v>
      </c>
      <c r="L428">
        <v>54306826.807400003</v>
      </c>
      <c r="M428">
        <v>0</v>
      </c>
      <c r="N428">
        <v>120653918.295</v>
      </c>
      <c r="O428">
        <v>10.145833333333334</v>
      </c>
      <c r="P428">
        <f t="shared" si="23"/>
        <v>1951</v>
      </c>
      <c r="Q428" s="2">
        <f t="shared" si="24"/>
        <v>18912.270833333139</v>
      </c>
    </row>
    <row r="429" spans="1:17" x14ac:dyDescent="0.3">
      <c r="A429">
        <v>143</v>
      </c>
      <c r="B429">
        <v>2</v>
      </c>
      <c r="C429">
        <v>136038934.98469999</v>
      </c>
      <c r="D429">
        <v>280474.913</v>
      </c>
      <c r="E429">
        <v>15435409.071599999</v>
      </c>
      <c r="F429">
        <v>0</v>
      </c>
      <c r="G429">
        <v>17414836.233399998</v>
      </c>
      <c r="H429">
        <v>43362952.4256</v>
      </c>
      <c r="I429">
        <v>22243741.484999999</v>
      </c>
      <c r="J429">
        <v>5896093.2482000003</v>
      </c>
      <c r="K429">
        <v>13222754.6394</v>
      </c>
      <c r="L429">
        <v>54046672.9652</v>
      </c>
      <c r="M429">
        <v>0</v>
      </c>
      <c r="N429">
        <v>117139190.6851</v>
      </c>
      <c r="O429">
        <v>10.145833333333334</v>
      </c>
      <c r="P429">
        <f t="shared" si="23"/>
        <v>1951</v>
      </c>
      <c r="Q429" s="2">
        <f t="shared" si="24"/>
        <v>18922.416666666471</v>
      </c>
    </row>
    <row r="430" spans="1:17" x14ac:dyDescent="0.3">
      <c r="A430">
        <v>143</v>
      </c>
      <c r="B430">
        <v>3</v>
      </c>
      <c r="C430">
        <v>129641188.7155</v>
      </c>
      <c r="D430">
        <v>284352.89030000003</v>
      </c>
      <c r="E430">
        <v>15435409.071599999</v>
      </c>
      <c r="F430">
        <v>0</v>
      </c>
      <c r="G430">
        <v>17414836.233399998</v>
      </c>
      <c r="H430">
        <v>43498385.362400003</v>
      </c>
      <c r="I430">
        <v>18692499.522799999</v>
      </c>
      <c r="J430">
        <v>5863498.0455999998</v>
      </c>
      <c r="K430">
        <v>13222754.6394</v>
      </c>
      <c r="L430">
        <v>53786400.707999997</v>
      </c>
      <c r="M430">
        <v>0</v>
      </c>
      <c r="N430">
        <v>114731267.744</v>
      </c>
      <c r="O430">
        <v>10.145833333333334</v>
      </c>
      <c r="P430">
        <f t="shared" si="23"/>
        <v>1951</v>
      </c>
      <c r="Q430" s="2">
        <f t="shared" si="24"/>
        <v>18932.562499999804</v>
      </c>
    </row>
    <row r="431" spans="1:17" x14ac:dyDescent="0.3">
      <c r="A431">
        <v>144</v>
      </c>
      <c r="B431">
        <v>1</v>
      </c>
      <c r="C431">
        <v>135760504.07429999</v>
      </c>
      <c r="D431">
        <v>291181.54070000001</v>
      </c>
      <c r="E431">
        <v>15435409.071599999</v>
      </c>
      <c r="F431">
        <v>0</v>
      </c>
      <c r="G431">
        <v>6916451.6321</v>
      </c>
      <c r="H431">
        <v>35278876.045199998</v>
      </c>
      <c r="I431">
        <v>20097027.065499999</v>
      </c>
      <c r="J431">
        <v>5814106.3131999997</v>
      </c>
      <c r="K431">
        <v>13222754.6394</v>
      </c>
      <c r="L431">
        <v>38058281.901299998</v>
      </c>
      <c r="M431">
        <v>0</v>
      </c>
      <c r="N431">
        <v>116447361.54889999</v>
      </c>
      <c r="O431">
        <v>10.145833333333334</v>
      </c>
      <c r="P431">
        <f t="shared" si="23"/>
        <v>1951</v>
      </c>
      <c r="Q431" s="2">
        <f t="shared" si="24"/>
        <v>18942.708333333136</v>
      </c>
    </row>
    <row r="432" spans="1:17" x14ac:dyDescent="0.3">
      <c r="A432">
        <v>144</v>
      </c>
      <c r="B432">
        <v>2</v>
      </c>
      <c r="C432">
        <v>131081922.8501</v>
      </c>
      <c r="D432">
        <v>297385.43699999998</v>
      </c>
      <c r="E432">
        <v>15435409.071599999</v>
      </c>
      <c r="F432">
        <v>0</v>
      </c>
      <c r="G432">
        <v>6916451.6321</v>
      </c>
      <c r="H432">
        <v>34930875.034299999</v>
      </c>
      <c r="I432">
        <v>16175155.702299999</v>
      </c>
      <c r="J432">
        <v>5769949.8392000003</v>
      </c>
      <c r="K432">
        <v>13222754.6394</v>
      </c>
      <c r="L432">
        <v>37962060.754199997</v>
      </c>
      <c r="M432">
        <v>0</v>
      </c>
      <c r="N432">
        <v>115531135.7351</v>
      </c>
      <c r="O432">
        <v>10.145833333333334</v>
      </c>
      <c r="P432">
        <f t="shared" si="23"/>
        <v>1951</v>
      </c>
      <c r="Q432" s="2">
        <f t="shared" si="24"/>
        <v>18952.854166666468</v>
      </c>
    </row>
    <row r="433" spans="1:17" x14ac:dyDescent="0.3">
      <c r="A433">
        <v>144</v>
      </c>
      <c r="B433">
        <v>3</v>
      </c>
      <c r="C433">
        <v>127555977.05760001</v>
      </c>
      <c r="D433">
        <v>303163.49810000003</v>
      </c>
      <c r="E433">
        <v>15435409.071599999</v>
      </c>
      <c r="F433">
        <v>0</v>
      </c>
      <c r="G433">
        <v>6916451.6321</v>
      </c>
      <c r="H433">
        <v>34806451.956299998</v>
      </c>
      <c r="I433">
        <v>13649168.3189</v>
      </c>
      <c r="J433">
        <v>5729919.4413999999</v>
      </c>
      <c r="K433">
        <v>13222754.6394</v>
      </c>
      <c r="L433">
        <v>37852445.746600002</v>
      </c>
      <c r="M433">
        <v>0</v>
      </c>
      <c r="N433">
        <v>114585785.1269</v>
      </c>
      <c r="O433">
        <v>10.145833333333334</v>
      </c>
      <c r="P433">
        <f t="shared" si="23"/>
        <v>1951</v>
      </c>
      <c r="Q433" s="2">
        <f t="shared" si="24"/>
        <v>18962.9999999998</v>
      </c>
    </row>
    <row r="434" spans="1:17" x14ac:dyDescent="0.3">
      <c r="A434">
        <v>145</v>
      </c>
      <c r="B434">
        <v>1</v>
      </c>
      <c r="C434">
        <v>134482365.0623</v>
      </c>
      <c r="D434">
        <v>308260.47269999998</v>
      </c>
      <c r="E434">
        <v>15435409.071599999</v>
      </c>
      <c r="F434">
        <v>0</v>
      </c>
      <c r="G434">
        <v>3414688.8983</v>
      </c>
      <c r="H434">
        <v>31987156.935400002</v>
      </c>
      <c r="I434">
        <v>12230398.896</v>
      </c>
      <c r="J434">
        <v>5695283.4598000003</v>
      </c>
      <c r="K434">
        <v>13222754.6394</v>
      </c>
      <c r="L434">
        <v>38638461.062799998</v>
      </c>
      <c r="M434">
        <v>0</v>
      </c>
      <c r="N434">
        <v>116422367.1885</v>
      </c>
      <c r="O434">
        <v>10.145833333333334</v>
      </c>
      <c r="P434">
        <f t="shared" si="23"/>
        <v>1951</v>
      </c>
      <c r="Q434" s="2">
        <f t="shared" si="24"/>
        <v>18973.145833333132</v>
      </c>
    </row>
    <row r="435" spans="1:17" x14ac:dyDescent="0.3">
      <c r="A435">
        <v>145</v>
      </c>
      <c r="B435">
        <v>2</v>
      </c>
      <c r="C435">
        <v>130765070.884</v>
      </c>
      <c r="D435">
        <v>313884.85110000003</v>
      </c>
      <c r="E435">
        <v>15435409.071599999</v>
      </c>
      <c r="F435">
        <v>0</v>
      </c>
      <c r="G435">
        <v>3414688.8983</v>
      </c>
      <c r="H435">
        <v>31560435.7311</v>
      </c>
      <c r="I435">
        <v>10335003.355900001</v>
      </c>
      <c r="J435">
        <v>5663830.1650999999</v>
      </c>
      <c r="K435">
        <v>13222754.6394</v>
      </c>
      <c r="L435">
        <v>38519809.461900003</v>
      </c>
      <c r="M435">
        <v>0</v>
      </c>
      <c r="N435">
        <v>114268116.03389999</v>
      </c>
      <c r="O435">
        <v>10.145833333333334</v>
      </c>
      <c r="P435">
        <f t="shared" si="23"/>
        <v>1951</v>
      </c>
      <c r="Q435" s="2">
        <f t="shared" si="24"/>
        <v>18983.291666666464</v>
      </c>
    </row>
    <row r="436" spans="1:17" x14ac:dyDescent="0.3">
      <c r="A436">
        <v>145</v>
      </c>
      <c r="B436">
        <v>3</v>
      </c>
      <c r="C436">
        <v>128223630.2392</v>
      </c>
      <c r="D436">
        <v>319115.28700000001</v>
      </c>
      <c r="E436">
        <v>15435409.071599999</v>
      </c>
      <c r="F436">
        <v>0</v>
      </c>
      <c r="G436">
        <v>3414688.8983</v>
      </c>
      <c r="H436">
        <v>31425875.8182</v>
      </c>
      <c r="I436">
        <v>9095857.7764999997</v>
      </c>
      <c r="J436">
        <v>5634314.4166000001</v>
      </c>
      <c r="K436">
        <v>13222754.6394</v>
      </c>
      <c r="L436">
        <v>38402910.778499998</v>
      </c>
      <c r="M436">
        <v>0</v>
      </c>
      <c r="N436">
        <v>112869552.8867</v>
      </c>
      <c r="O436">
        <v>10.145833333333334</v>
      </c>
      <c r="P436">
        <f t="shared" si="23"/>
        <v>1951</v>
      </c>
      <c r="Q436" s="2">
        <f t="shared" si="24"/>
        <v>18993.437499999796</v>
      </c>
    </row>
    <row r="437" spans="1:17" x14ac:dyDescent="0.3">
      <c r="A437">
        <v>146</v>
      </c>
      <c r="B437">
        <v>1</v>
      </c>
      <c r="C437">
        <v>129228177.7731</v>
      </c>
      <c r="D437">
        <v>324829.71789999999</v>
      </c>
      <c r="E437">
        <v>15435409.071599999</v>
      </c>
      <c r="F437">
        <v>0</v>
      </c>
      <c r="G437">
        <v>3794521.4482999998</v>
      </c>
      <c r="H437">
        <v>32246514.305100001</v>
      </c>
      <c r="I437">
        <v>7114819.2701000003</v>
      </c>
      <c r="J437">
        <v>5600286.6727999998</v>
      </c>
      <c r="K437">
        <v>13223062.179400001</v>
      </c>
      <c r="L437">
        <v>44602739.970200002</v>
      </c>
      <c r="M437">
        <v>0</v>
      </c>
      <c r="N437">
        <v>110830064.70209999</v>
      </c>
      <c r="O437">
        <v>10.145833333333334</v>
      </c>
      <c r="P437">
        <f t="shared" si="23"/>
        <v>1952</v>
      </c>
      <c r="Q437" s="2">
        <f t="shared" si="24"/>
        <v>19003.583333333128</v>
      </c>
    </row>
    <row r="438" spans="1:17" x14ac:dyDescent="0.3">
      <c r="A438">
        <v>146</v>
      </c>
      <c r="B438">
        <v>2</v>
      </c>
      <c r="C438">
        <v>126817254.24070001</v>
      </c>
      <c r="D438">
        <v>330105.76699999999</v>
      </c>
      <c r="E438">
        <v>15435409.071599999</v>
      </c>
      <c r="F438">
        <v>0</v>
      </c>
      <c r="G438">
        <v>3794521.4482999998</v>
      </c>
      <c r="H438">
        <v>32316249.438700002</v>
      </c>
      <c r="I438">
        <v>6380966.4183999998</v>
      </c>
      <c r="J438">
        <v>5568626.8247999996</v>
      </c>
      <c r="K438">
        <v>13223062.179400001</v>
      </c>
      <c r="L438">
        <v>44410638.648800001</v>
      </c>
      <c r="M438">
        <v>0</v>
      </c>
      <c r="N438">
        <v>109460591.07170001</v>
      </c>
      <c r="O438">
        <v>10.145833333333334</v>
      </c>
      <c r="P438">
        <f t="shared" si="23"/>
        <v>1952</v>
      </c>
      <c r="Q438" s="2">
        <f t="shared" si="24"/>
        <v>19013.729166666461</v>
      </c>
    </row>
    <row r="439" spans="1:17" x14ac:dyDescent="0.3">
      <c r="A439">
        <v>146</v>
      </c>
      <c r="B439">
        <v>3</v>
      </c>
      <c r="C439">
        <v>125114916.9782</v>
      </c>
      <c r="D439">
        <v>334995.7401</v>
      </c>
      <c r="E439">
        <v>15435409.071599999</v>
      </c>
      <c r="F439">
        <v>0</v>
      </c>
      <c r="G439">
        <v>3794521.4482999998</v>
      </c>
      <c r="H439">
        <v>32451767.618000001</v>
      </c>
      <c r="I439">
        <v>5913129.0011999998</v>
      </c>
      <c r="J439">
        <v>5538916.9042999996</v>
      </c>
      <c r="K439">
        <v>13223062.179400001</v>
      </c>
      <c r="L439">
        <v>44229114.879600003</v>
      </c>
      <c r="M439">
        <v>0</v>
      </c>
      <c r="N439">
        <v>108478038.189</v>
      </c>
      <c r="O439">
        <v>10.145833333333334</v>
      </c>
      <c r="P439">
        <f t="shared" si="23"/>
        <v>1952</v>
      </c>
      <c r="Q439" s="2">
        <f t="shared" si="24"/>
        <v>19023.874999999793</v>
      </c>
    </row>
    <row r="440" spans="1:17" x14ac:dyDescent="0.3">
      <c r="A440">
        <v>147</v>
      </c>
      <c r="B440">
        <v>1</v>
      </c>
      <c r="C440">
        <v>135808013.7252</v>
      </c>
      <c r="D440">
        <v>340446.19059999997</v>
      </c>
      <c r="E440">
        <v>15435409.071599999</v>
      </c>
      <c r="F440">
        <v>0</v>
      </c>
      <c r="G440">
        <v>4423289.4119999995</v>
      </c>
      <c r="H440">
        <v>33617331.748499997</v>
      </c>
      <c r="I440">
        <v>4904871.9609000003</v>
      </c>
      <c r="J440">
        <v>5503049.5543</v>
      </c>
      <c r="K440">
        <v>13223062.179400001</v>
      </c>
      <c r="L440">
        <v>61261971.769599997</v>
      </c>
      <c r="M440">
        <v>0</v>
      </c>
      <c r="N440">
        <v>105304801.0371</v>
      </c>
      <c r="O440">
        <v>10.145833333333334</v>
      </c>
      <c r="P440">
        <f t="shared" si="23"/>
        <v>1952</v>
      </c>
      <c r="Q440" s="2">
        <f t="shared" si="24"/>
        <v>19034.020833333125</v>
      </c>
    </row>
    <row r="441" spans="1:17" x14ac:dyDescent="0.3">
      <c r="A441">
        <v>147</v>
      </c>
      <c r="B441">
        <v>2</v>
      </c>
      <c r="C441">
        <v>132913980.7242</v>
      </c>
      <c r="D441">
        <v>345455.07699999999</v>
      </c>
      <c r="E441">
        <v>15435409.071599999</v>
      </c>
      <c r="F441">
        <v>0</v>
      </c>
      <c r="G441">
        <v>4423289.4119999995</v>
      </c>
      <c r="H441">
        <v>34038179.711800002</v>
      </c>
      <c r="I441">
        <v>4537976.9645999996</v>
      </c>
      <c r="J441">
        <v>5469862.0745000001</v>
      </c>
      <c r="K441">
        <v>13223062.179400001</v>
      </c>
      <c r="L441">
        <v>60789576.798299998</v>
      </c>
      <c r="M441">
        <v>0</v>
      </c>
      <c r="N441">
        <v>103611559.0556</v>
      </c>
      <c r="O441">
        <v>10.145833333333334</v>
      </c>
      <c r="P441">
        <f t="shared" si="23"/>
        <v>1952</v>
      </c>
      <c r="Q441" s="2">
        <f t="shared" si="24"/>
        <v>19044.166666666457</v>
      </c>
    </row>
    <row r="442" spans="1:17" x14ac:dyDescent="0.3">
      <c r="A442">
        <v>147</v>
      </c>
      <c r="B442">
        <v>3</v>
      </c>
      <c r="C442">
        <v>130656622.1292</v>
      </c>
      <c r="D442">
        <v>350063.43979999999</v>
      </c>
      <c r="E442">
        <v>15435409.071599999</v>
      </c>
      <c r="F442">
        <v>0</v>
      </c>
      <c r="G442">
        <v>4423289.4119999995</v>
      </c>
      <c r="H442">
        <v>34359210.739299998</v>
      </c>
      <c r="I442">
        <v>4176039.0956999999</v>
      </c>
      <c r="J442">
        <v>5438810.7357999999</v>
      </c>
      <c r="K442">
        <v>13223062.179400001</v>
      </c>
      <c r="L442">
        <v>60359199.954400003</v>
      </c>
      <c r="M442">
        <v>0</v>
      </c>
      <c r="N442">
        <v>102385369.9376</v>
      </c>
      <c r="O442">
        <v>10.145833333333334</v>
      </c>
      <c r="P442">
        <f t="shared" si="23"/>
        <v>1952</v>
      </c>
      <c r="Q442" s="2">
        <f t="shared" si="24"/>
        <v>19054.312499999789</v>
      </c>
    </row>
    <row r="443" spans="1:17" x14ac:dyDescent="0.3">
      <c r="A443">
        <v>148</v>
      </c>
      <c r="B443">
        <v>1</v>
      </c>
      <c r="C443">
        <v>84639628.416999996</v>
      </c>
      <c r="D443">
        <v>348780.34279999998</v>
      </c>
      <c r="E443">
        <v>15435409.071599999</v>
      </c>
      <c r="F443">
        <v>0</v>
      </c>
      <c r="G443">
        <v>27103358.573600002</v>
      </c>
      <c r="H443">
        <v>47202598.620399997</v>
      </c>
      <c r="I443">
        <v>38533399.301299997</v>
      </c>
      <c r="J443">
        <v>5453213.7566</v>
      </c>
      <c r="K443">
        <v>13223062.179400001</v>
      </c>
      <c r="L443">
        <v>11237704.8245</v>
      </c>
      <c r="M443">
        <v>0</v>
      </c>
      <c r="N443">
        <v>106017075.027</v>
      </c>
      <c r="O443">
        <v>10.145833333333334</v>
      </c>
      <c r="P443">
        <f t="shared" si="23"/>
        <v>1952</v>
      </c>
      <c r="Q443" s="2">
        <f t="shared" si="24"/>
        <v>19064.458333333121</v>
      </c>
    </row>
    <row r="444" spans="1:17" x14ac:dyDescent="0.3">
      <c r="A444">
        <v>148</v>
      </c>
      <c r="B444">
        <v>2</v>
      </c>
      <c r="C444">
        <v>81758005.836300001</v>
      </c>
      <c r="D444">
        <v>347802.2255</v>
      </c>
      <c r="E444">
        <v>15435409.071599999</v>
      </c>
      <c r="F444">
        <v>0</v>
      </c>
      <c r="G444">
        <v>27103358.573600002</v>
      </c>
      <c r="H444">
        <v>45450202.041299999</v>
      </c>
      <c r="I444">
        <v>31691674.040899999</v>
      </c>
      <c r="J444">
        <v>5463643.0336999996</v>
      </c>
      <c r="K444">
        <v>13223062.179400001</v>
      </c>
      <c r="L444">
        <v>11269756.3027</v>
      </c>
      <c r="M444">
        <v>0</v>
      </c>
      <c r="N444">
        <v>108361893.6162</v>
      </c>
      <c r="O444">
        <v>10.145833333333334</v>
      </c>
      <c r="P444">
        <f t="shared" si="23"/>
        <v>1952</v>
      </c>
      <c r="Q444" s="2">
        <f t="shared" si="24"/>
        <v>19074.604166666453</v>
      </c>
    </row>
    <row r="445" spans="1:17" x14ac:dyDescent="0.3">
      <c r="A445">
        <v>148</v>
      </c>
      <c r="B445">
        <v>3</v>
      </c>
      <c r="C445">
        <v>79735958.940699995</v>
      </c>
      <c r="D445">
        <v>347082.25949999999</v>
      </c>
      <c r="E445">
        <v>15435409.071599999</v>
      </c>
      <c r="F445">
        <v>0</v>
      </c>
      <c r="G445">
        <v>27103358.573600002</v>
      </c>
      <c r="H445">
        <v>44607535.5568</v>
      </c>
      <c r="I445">
        <v>27410428.549199998</v>
      </c>
      <c r="J445">
        <v>5471397.3156000003</v>
      </c>
      <c r="K445">
        <v>13223062.179400001</v>
      </c>
      <c r="L445">
        <v>11289424.801999999</v>
      </c>
      <c r="M445">
        <v>0</v>
      </c>
      <c r="N445">
        <v>109823801.94239999</v>
      </c>
      <c r="O445">
        <v>10.145833333333334</v>
      </c>
      <c r="P445">
        <f t="shared" si="23"/>
        <v>1952</v>
      </c>
      <c r="Q445" s="2">
        <f t="shared" si="24"/>
        <v>19084.749999999785</v>
      </c>
    </row>
    <row r="446" spans="1:17" x14ac:dyDescent="0.3">
      <c r="A446">
        <v>149</v>
      </c>
      <c r="B446">
        <v>1</v>
      </c>
      <c r="C446">
        <v>17736180.0647</v>
      </c>
      <c r="D446">
        <v>344864.39510000002</v>
      </c>
      <c r="E446">
        <v>16420050.7116</v>
      </c>
      <c r="F446">
        <v>0</v>
      </c>
      <c r="G446">
        <v>178601695.0821</v>
      </c>
      <c r="H446">
        <v>57638901.566799998</v>
      </c>
      <c r="I446">
        <v>114944955.33939999</v>
      </c>
      <c r="J446">
        <v>5492709.3991</v>
      </c>
      <c r="K446">
        <v>15104617.5594</v>
      </c>
      <c r="L446">
        <v>22829468.66</v>
      </c>
      <c r="M446">
        <v>0</v>
      </c>
      <c r="N446">
        <v>112168554.21430001</v>
      </c>
      <c r="O446">
        <v>10.145833333333334</v>
      </c>
      <c r="P446">
        <f t="shared" si="23"/>
        <v>1952</v>
      </c>
      <c r="Q446" s="2">
        <f t="shared" si="24"/>
        <v>19094.895833333117</v>
      </c>
    </row>
    <row r="447" spans="1:17" x14ac:dyDescent="0.3">
      <c r="A447">
        <v>149</v>
      </c>
      <c r="B447">
        <v>2</v>
      </c>
      <c r="C447">
        <v>15248265.371300001</v>
      </c>
      <c r="D447">
        <v>342836.00309999997</v>
      </c>
      <c r="E447">
        <v>16420050.7116</v>
      </c>
      <c r="F447">
        <v>0</v>
      </c>
      <c r="G447">
        <v>178601695.0821</v>
      </c>
      <c r="H447">
        <v>56854356.973499998</v>
      </c>
      <c r="I447">
        <v>110202205.20640001</v>
      </c>
      <c r="J447">
        <v>5510301.4776999997</v>
      </c>
      <c r="K447">
        <v>15104617.5594</v>
      </c>
      <c r="L447">
        <v>22883043.940400001</v>
      </c>
      <c r="M447">
        <v>0</v>
      </c>
      <c r="N447">
        <v>113626431.03</v>
      </c>
      <c r="O447">
        <v>10.145833333333334</v>
      </c>
      <c r="P447">
        <f t="shared" si="23"/>
        <v>1952</v>
      </c>
      <c r="Q447" s="2">
        <f t="shared" si="24"/>
        <v>19105.04166666645</v>
      </c>
    </row>
    <row r="448" spans="1:17" x14ac:dyDescent="0.3">
      <c r="A448">
        <v>149</v>
      </c>
      <c r="B448">
        <v>3</v>
      </c>
      <c r="C448">
        <v>13957423.8994</v>
      </c>
      <c r="D448">
        <v>340968.32040000003</v>
      </c>
      <c r="E448">
        <v>16420050.7116</v>
      </c>
      <c r="F448">
        <v>0</v>
      </c>
      <c r="G448">
        <v>178601695.0821</v>
      </c>
      <c r="H448">
        <v>56322147.594700001</v>
      </c>
      <c r="I448">
        <v>106991506.2316</v>
      </c>
      <c r="J448">
        <v>5525274.1736000003</v>
      </c>
      <c r="K448">
        <v>15104617.5594</v>
      </c>
      <c r="L448">
        <v>22936646.333799999</v>
      </c>
      <c r="M448">
        <v>0</v>
      </c>
      <c r="N448">
        <v>114867311.7096</v>
      </c>
      <c r="O448">
        <v>10.145833333333334</v>
      </c>
      <c r="P448">
        <f t="shared" si="23"/>
        <v>1952</v>
      </c>
      <c r="Q448" s="2">
        <f t="shared" si="24"/>
        <v>19115.187499999782</v>
      </c>
    </row>
    <row r="449" spans="1:17" x14ac:dyDescent="0.3">
      <c r="A449">
        <v>150</v>
      </c>
      <c r="B449">
        <v>1</v>
      </c>
      <c r="C449">
        <v>170982580.65669999</v>
      </c>
      <c r="D449">
        <v>349999.09740000003</v>
      </c>
      <c r="E449">
        <v>16979611.051600002</v>
      </c>
      <c r="F449">
        <v>0</v>
      </c>
      <c r="G449">
        <v>27196463.804000001</v>
      </c>
      <c r="H449">
        <v>50889582.726199999</v>
      </c>
      <c r="I449">
        <v>6435698.9638</v>
      </c>
      <c r="J449">
        <v>5440692.7982999999</v>
      </c>
      <c r="K449">
        <v>16173883.599400001</v>
      </c>
      <c r="L449">
        <v>139365882.9562</v>
      </c>
      <c r="M449">
        <v>0</v>
      </c>
      <c r="N449">
        <v>99423239.036300004</v>
      </c>
      <c r="O449">
        <v>10.145833333333334</v>
      </c>
      <c r="P449">
        <f t="shared" si="23"/>
        <v>1952</v>
      </c>
      <c r="Q449" s="2">
        <f t="shared" si="24"/>
        <v>19125.333333333114</v>
      </c>
    </row>
    <row r="450" spans="1:17" x14ac:dyDescent="0.3">
      <c r="A450">
        <v>150</v>
      </c>
      <c r="B450">
        <v>2</v>
      </c>
      <c r="C450">
        <v>155202648.40099999</v>
      </c>
      <c r="D450">
        <v>357772.41759999999</v>
      </c>
      <c r="E450">
        <v>16979611.051600002</v>
      </c>
      <c r="F450">
        <v>0</v>
      </c>
      <c r="G450">
        <v>27196463.804000001</v>
      </c>
      <c r="H450">
        <v>54994524.742200002</v>
      </c>
      <c r="I450">
        <v>5314184.6083000004</v>
      </c>
      <c r="J450">
        <v>5369744.0144999996</v>
      </c>
      <c r="K450">
        <v>16173883.599400001</v>
      </c>
      <c r="L450">
        <v>135895410.66389999</v>
      </c>
      <c r="M450">
        <v>0</v>
      </c>
      <c r="N450">
        <v>92483319.382400006</v>
      </c>
      <c r="O450">
        <v>10.145833333333334</v>
      </c>
      <c r="P450">
        <f t="shared" si="23"/>
        <v>1952</v>
      </c>
      <c r="Q450" s="2">
        <f t="shared" si="24"/>
        <v>19135.479166666446</v>
      </c>
    </row>
    <row r="451" spans="1:17" x14ac:dyDescent="0.3">
      <c r="A451">
        <v>150</v>
      </c>
      <c r="B451">
        <v>3</v>
      </c>
      <c r="C451">
        <v>145475233.9774</v>
      </c>
      <c r="D451">
        <v>364506.78340000001</v>
      </c>
      <c r="E451">
        <v>16979611.051600002</v>
      </c>
      <c r="F451">
        <v>0</v>
      </c>
      <c r="G451">
        <v>27196463.804000001</v>
      </c>
      <c r="H451">
        <v>57466054.154399998</v>
      </c>
      <c r="I451">
        <v>4740750.9000000004</v>
      </c>
      <c r="J451">
        <v>5308282.1646999996</v>
      </c>
      <c r="K451">
        <v>16173883.599400001</v>
      </c>
      <c r="L451">
        <v>133053289.3655</v>
      </c>
      <c r="M451">
        <v>0</v>
      </c>
      <c r="N451">
        <v>88545701.751200005</v>
      </c>
      <c r="O451">
        <v>10.145833333333334</v>
      </c>
      <c r="P451">
        <f t="shared" ref="P451:P514" si="25">YEAR(Q451)</f>
        <v>1952</v>
      </c>
      <c r="Q451" s="2">
        <f t="shared" ref="Q451:Q514" si="26">Q450+(O451)</f>
        <v>19145.624999999778</v>
      </c>
    </row>
    <row r="452" spans="1:17" x14ac:dyDescent="0.3">
      <c r="A452">
        <v>151</v>
      </c>
      <c r="B452">
        <v>1</v>
      </c>
      <c r="C452">
        <v>294039360.16100001</v>
      </c>
      <c r="D452">
        <v>384444.29639999999</v>
      </c>
      <c r="E452">
        <v>19112824.191599999</v>
      </c>
      <c r="F452">
        <v>0</v>
      </c>
      <c r="G452">
        <v>5090495.0335999997</v>
      </c>
      <c r="H452">
        <v>49042570.506999999</v>
      </c>
      <c r="I452">
        <v>4068998.6515000002</v>
      </c>
      <c r="J452">
        <v>5149986.3092999998</v>
      </c>
      <c r="K452">
        <v>20250247.8594</v>
      </c>
      <c r="L452">
        <v>263261178.94710001</v>
      </c>
      <c r="M452">
        <v>0</v>
      </c>
      <c r="N452">
        <v>77594247.566599995</v>
      </c>
      <c r="O452">
        <v>10.145833333333334</v>
      </c>
      <c r="P452">
        <f t="shared" si="25"/>
        <v>1952</v>
      </c>
      <c r="Q452" s="2">
        <f t="shared" si="26"/>
        <v>19155.77083333311</v>
      </c>
    </row>
    <row r="453" spans="1:17" x14ac:dyDescent="0.3">
      <c r="A453">
        <v>151</v>
      </c>
      <c r="B453">
        <v>2</v>
      </c>
      <c r="C453">
        <v>273598857.1749</v>
      </c>
      <c r="D453">
        <v>402698.09840000002</v>
      </c>
      <c r="E453">
        <v>19112824.191599999</v>
      </c>
      <c r="F453">
        <v>0</v>
      </c>
      <c r="G453">
        <v>5090495.0335999997</v>
      </c>
      <c r="H453">
        <v>48042474.902400002</v>
      </c>
      <c r="I453">
        <v>3156350.9781999998</v>
      </c>
      <c r="J453">
        <v>5020116.2155999998</v>
      </c>
      <c r="K453">
        <v>20250247.8594</v>
      </c>
      <c r="L453">
        <v>248392667.4237</v>
      </c>
      <c r="M453">
        <v>0</v>
      </c>
      <c r="N453">
        <v>70901661.483899996</v>
      </c>
      <c r="O453">
        <v>10.145833333333334</v>
      </c>
      <c r="P453">
        <f t="shared" si="25"/>
        <v>1952</v>
      </c>
      <c r="Q453" s="2">
        <f t="shared" si="26"/>
        <v>19165.916666666442</v>
      </c>
    </row>
    <row r="454" spans="1:17" x14ac:dyDescent="0.3">
      <c r="A454">
        <v>151</v>
      </c>
      <c r="B454">
        <v>3</v>
      </c>
      <c r="C454">
        <v>257908160.7441</v>
      </c>
      <c r="D454">
        <v>418849.72379999998</v>
      </c>
      <c r="E454">
        <v>19112824.191599999</v>
      </c>
      <c r="F454">
        <v>0</v>
      </c>
      <c r="G454">
        <v>5090495.0335999997</v>
      </c>
      <c r="H454">
        <v>46186394.2601</v>
      </c>
      <c r="I454">
        <v>3002291.7744999998</v>
      </c>
      <c r="J454">
        <v>4887114.7916999999</v>
      </c>
      <c r="K454">
        <v>20250247.8594</v>
      </c>
      <c r="L454">
        <v>235601418.3312</v>
      </c>
      <c r="M454">
        <v>0</v>
      </c>
      <c r="N454">
        <v>67186529.343400002</v>
      </c>
      <c r="O454">
        <v>10.145833333333334</v>
      </c>
      <c r="P454">
        <f t="shared" si="25"/>
        <v>1952</v>
      </c>
      <c r="Q454" s="2">
        <f t="shared" si="26"/>
        <v>19176.062499999774</v>
      </c>
    </row>
    <row r="455" spans="1:17" x14ac:dyDescent="0.3">
      <c r="A455">
        <v>152</v>
      </c>
      <c r="B455">
        <v>1</v>
      </c>
      <c r="C455">
        <v>174188617.32300001</v>
      </c>
      <c r="D455">
        <v>428400.35369999998</v>
      </c>
      <c r="E455">
        <v>26737676.8616</v>
      </c>
      <c r="F455">
        <v>0</v>
      </c>
      <c r="G455">
        <v>25409787.505199999</v>
      </c>
      <c r="H455">
        <v>75720637.203799993</v>
      </c>
      <c r="I455">
        <v>17160215.884399999</v>
      </c>
      <c r="J455">
        <v>4834864.3463000003</v>
      </c>
      <c r="K455">
        <v>34820606.529399998</v>
      </c>
      <c r="L455">
        <v>174352882.4346</v>
      </c>
      <c r="M455">
        <v>0</v>
      </c>
      <c r="N455">
        <v>69644369.593700007</v>
      </c>
      <c r="O455">
        <v>10.145833333333334</v>
      </c>
      <c r="P455">
        <f t="shared" si="25"/>
        <v>1952</v>
      </c>
      <c r="Q455" s="2">
        <f t="shared" si="26"/>
        <v>19186.208333333107</v>
      </c>
    </row>
    <row r="456" spans="1:17" x14ac:dyDescent="0.3">
      <c r="A456">
        <v>152</v>
      </c>
      <c r="B456">
        <v>2</v>
      </c>
      <c r="C456">
        <v>165078732.52739999</v>
      </c>
      <c r="D456">
        <v>437925.65909999999</v>
      </c>
      <c r="E456">
        <v>26737676.8616</v>
      </c>
      <c r="F456">
        <v>0</v>
      </c>
      <c r="G456">
        <v>25409787.505199999</v>
      </c>
      <c r="H456">
        <v>73409617.265200004</v>
      </c>
      <c r="I456">
        <v>11152312.0328</v>
      </c>
      <c r="J456">
        <v>4781376.8570999997</v>
      </c>
      <c r="K456">
        <v>34820606.529399998</v>
      </c>
      <c r="L456">
        <v>171648885.1101</v>
      </c>
      <c r="M456">
        <v>0</v>
      </c>
      <c r="N456">
        <v>68403610.3803</v>
      </c>
      <c r="O456">
        <v>10.145833333333334</v>
      </c>
      <c r="P456">
        <f t="shared" si="25"/>
        <v>1952</v>
      </c>
      <c r="Q456" s="2">
        <f t="shared" si="26"/>
        <v>19196.354166666439</v>
      </c>
    </row>
    <row r="457" spans="1:17" x14ac:dyDescent="0.3">
      <c r="A457">
        <v>152</v>
      </c>
      <c r="B457">
        <v>3</v>
      </c>
      <c r="C457">
        <v>158688284.14379999</v>
      </c>
      <c r="D457">
        <v>450851.11139999999</v>
      </c>
      <c r="E457">
        <v>26737676.8616</v>
      </c>
      <c r="F457">
        <v>0</v>
      </c>
      <c r="G457">
        <v>25409787.505199999</v>
      </c>
      <c r="H457">
        <v>71681562.912599996</v>
      </c>
      <c r="I457">
        <v>6837572.818</v>
      </c>
      <c r="J457">
        <v>4734428.3915999997</v>
      </c>
      <c r="K457">
        <v>34820606.529399998</v>
      </c>
      <c r="L457">
        <v>168965623.10620001</v>
      </c>
      <c r="M457">
        <v>0</v>
      </c>
      <c r="N457">
        <v>67396366.077199996</v>
      </c>
      <c r="O457">
        <v>10.145833333333334</v>
      </c>
      <c r="P457">
        <f t="shared" si="25"/>
        <v>1952</v>
      </c>
      <c r="Q457" s="2">
        <f t="shared" si="26"/>
        <v>19206.499999999771</v>
      </c>
    </row>
    <row r="458" spans="1:17" x14ac:dyDescent="0.3">
      <c r="A458">
        <v>153</v>
      </c>
      <c r="B458">
        <v>1</v>
      </c>
      <c r="C458">
        <v>138404851.41139999</v>
      </c>
      <c r="D458">
        <v>454746.51449999999</v>
      </c>
      <c r="E458">
        <v>27840830.351599999</v>
      </c>
      <c r="F458">
        <v>0</v>
      </c>
      <c r="G458">
        <v>25789902.067000002</v>
      </c>
      <c r="H458">
        <v>76451140.542699993</v>
      </c>
      <c r="I458">
        <v>15860021.393100001</v>
      </c>
      <c r="J458">
        <v>4722390.9250999996</v>
      </c>
      <c r="K458">
        <v>36928626.3794</v>
      </c>
      <c r="L458">
        <v>141031244.50409999</v>
      </c>
      <c r="M458">
        <v>0</v>
      </c>
      <c r="N458">
        <v>69436122.688800007</v>
      </c>
      <c r="O458">
        <v>10.145833333333334</v>
      </c>
      <c r="P458">
        <f t="shared" si="25"/>
        <v>1952</v>
      </c>
      <c r="Q458" s="2">
        <f t="shared" si="26"/>
        <v>19216.645833333103</v>
      </c>
    </row>
    <row r="459" spans="1:17" x14ac:dyDescent="0.3">
      <c r="A459">
        <v>153</v>
      </c>
      <c r="B459">
        <v>2</v>
      </c>
      <c r="C459">
        <v>133358163.8453</v>
      </c>
      <c r="D459">
        <v>458547.81359999999</v>
      </c>
      <c r="E459">
        <v>27840830.351599999</v>
      </c>
      <c r="F459">
        <v>0</v>
      </c>
      <c r="G459">
        <v>25789902.067000002</v>
      </c>
      <c r="H459">
        <v>75922098.796700001</v>
      </c>
      <c r="I459">
        <v>11694160.6391</v>
      </c>
      <c r="J459">
        <v>4707166.2235000003</v>
      </c>
      <c r="K459">
        <v>36928626.3794</v>
      </c>
      <c r="L459">
        <v>139949425.88350001</v>
      </c>
      <c r="M459">
        <v>0</v>
      </c>
      <c r="N459">
        <v>69686811.116899997</v>
      </c>
      <c r="O459">
        <v>10.145833333333334</v>
      </c>
      <c r="P459">
        <f t="shared" si="25"/>
        <v>1952</v>
      </c>
      <c r="Q459" s="2">
        <f t="shared" si="26"/>
        <v>19226.791666666435</v>
      </c>
    </row>
    <row r="460" spans="1:17" x14ac:dyDescent="0.3">
      <c r="A460">
        <v>153</v>
      </c>
      <c r="B460">
        <v>3</v>
      </c>
      <c r="C460">
        <v>129585300.62549999</v>
      </c>
      <c r="D460">
        <v>462566.26699999999</v>
      </c>
      <c r="E460">
        <v>27840830.351599999</v>
      </c>
      <c r="F460">
        <v>0</v>
      </c>
      <c r="G460">
        <v>25789902.067000002</v>
      </c>
      <c r="H460">
        <v>75661640.903300002</v>
      </c>
      <c r="I460">
        <v>8591144.8485000003</v>
      </c>
      <c r="J460">
        <v>4690851.7214000002</v>
      </c>
      <c r="K460">
        <v>36928626.3794</v>
      </c>
      <c r="L460">
        <v>138788233.78459999</v>
      </c>
      <c r="M460">
        <v>0</v>
      </c>
      <c r="N460">
        <v>69528713.293099999</v>
      </c>
      <c r="O460">
        <v>10.145833333333334</v>
      </c>
      <c r="P460">
        <f t="shared" si="25"/>
        <v>1952</v>
      </c>
      <c r="Q460" s="2">
        <f t="shared" si="26"/>
        <v>19236.937499999767</v>
      </c>
    </row>
    <row r="461" spans="1:17" x14ac:dyDescent="0.3">
      <c r="A461">
        <v>154</v>
      </c>
      <c r="B461">
        <v>1</v>
      </c>
      <c r="C461">
        <v>180960356.10879999</v>
      </c>
      <c r="D461">
        <v>473404.69780000002</v>
      </c>
      <c r="E461">
        <v>21004045.931600001</v>
      </c>
      <c r="F461">
        <v>0</v>
      </c>
      <c r="G461">
        <v>4209034.5458000004</v>
      </c>
      <c r="H461">
        <v>45866763.140699998</v>
      </c>
      <c r="I461">
        <v>6637484.3035000004</v>
      </c>
      <c r="J461">
        <v>4623799.8384999996</v>
      </c>
      <c r="K461">
        <v>23864190.8094</v>
      </c>
      <c r="L461">
        <v>149567788.68740001</v>
      </c>
      <c r="M461">
        <v>0</v>
      </c>
      <c r="N461">
        <v>69139351.152700007</v>
      </c>
      <c r="O461">
        <v>10.145833333333334</v>
      </c>
      <c r="P461">
        <f t="shared" si="25"/>
        <v>1952</v>
      </c>
      <c r="Q461" s="2">
        <f t="shared" si="26"/>
        <v>19247.083333333099</v>
      </c>
    </row>
    <row r="462" spans="1:17" x14ac:dyDescent="0.3">
      <c r="A462">
        <v>154</v>
      </c>
      <c r="B462">
        <v>2</v>
      </c>
      <c r="C462">
        <v>175238862.33379999</v>
      </c>
      <c r="D462">
        <v>483192.16970000003</v>
      </c>
      <c r="E462">
        <v>21004045.931600001</v>
      </c>
      <c r="F462">
        <v>0</v>
      </c>
      <c r="G462">
        <v>4209034.5458000004</v>
      </c>
      <c r="H462">
        <v>45206170.740500003</v>
      </c>
      <c r="I462">
        <v>4287480.6072000004</v>
      </c>
      <c r="J462">
        <v>4564714.2028999999</v>
      </c>
      <c r="K462">
        <v>23864190.8094</v>
      </c>
      <c r="L462">
        <v>146460457.42680001</v>
      </c>
      <c r="M462">
        <v>0</v>
      </c>
      <c r="N462">
        <v>67860488.588499993</v>
      </c>
      <c r="O462">
        <v>10.145833333333334</v>
      </c>
      <c r="P462">
        <f t="shared" si="25"/>
        <v>1952</v>
      </c>
      <c r="Q462" s="2">
        <f t="shared" si="26"/>
        <v>19257.229166666431</v>
      </c>
    </row>
    <row r="463" spans="1:17" x14ac:dyDescent="0.3">
      <c r="A463">
        <v>154</v>
      </c>
      <c r="B463">
        <v>3</v>
      </c>
      <c r="C463">
        <v>170328102.96700001</v>
      </c>
      <c r="D463">
        <v>492081.3529</v>
      </c>
      <c r="E463">
        <v>21004045.931600001</v>
      </c>
      <c r="F463">
        <v>0</v>
      </c>
      <c r="G463">
        <v>4209034.5458000004</v>
      </c>
      <c r="H463">
        <v>44660871.098800004</v>
      </c>
      <c r="I463">
        <v>2912959.3613</v>
      </c>
      <c r="J463">
        <v>4512032.5526999999</v>
      </c>
      <c r="K463">
        <v>23864190.8094</v>
      </c>
      <c r="L463">
        <v>143615583.80289999</v>
      </c>
      <c r="M463">
        <v>0</v>
      </c>
      <c r="N463">
        <v>66878084.789800003</v>
      </c>
      <c r="O463">
        <v>10.145833333333334</v>
      </c>
      <c r="P463">
        <f t="shared" si="25"/>
        <v>1952</v>
      </c>
      <c r="Q463" s="2">
        <f t="shared" si="26"/>
        <v>19267.374999999764</v>
      </c>
    </row>
    <row r="464" spans="1:17" x14ac:dyDescent="0.3">
      <c r="A464">
        <v>155</v>
      </c>
      <c r="B464">
        <v>1</v>
      </c>
      <c r="C464">
        <v>150650765.58739999</v>
      </c>
      <c r="D464">
        <v>491107.35330000002</v>
      </c>
      <c r="E464">
        <v>15435409.071599999</v>
      </c>
      <c r="F464">
        <v>0</v>
      </c>
      <c r="G464">
        <v>2614968.4578</v>
      </c>
      <c r="H464">
        <v>45980586.035300002</v>
      </c>
      <c r="I464">
        <v>25115605.7053</v>
      </c>
      <c r="J464">
        <v>4496046.9126000004</v>
      </c>
      <c r="K464">
        <v>13223062.179400001</v>
      </c>
      <c r="L464">
        <v>94101954.917799994</v>
      </c>
      <c r="M464">
        <v>0</v>
      </c>
      <c r="N464">
        <v>78411854.640499994</v>
      </c>
      <c r="O464">
        <v>10.145833333333334</v>
      </c>
      <c r="P464">
        <f t="shared" si="25"/>
        <v>1952</v>
      </c>
      <c r="Q464" s="2">
        <f t="shared" si="26"/>
        <v>19277.520833333096</v>
      </c>
    </row>
    <row r="465" spans="1:17" x14ac:dyDescent="0.3">
      <c r="A465">
        <v>155</v>
      </c>
      <c r="B465">
        <v>2</v>
      </c>
      <c r="C465">
        <v>143270879.2132</v>
      </c>
      <c r="D465">
        <v>490934.62229999999</v>
      </c>
      <c r="E465">
        <v>15435409.071599999</v>
      </c>
      <c r="F465">
        <v>0</v>
      </c>
      <c r="G465">
        <v>2614968.4578</v>
      </c>
      <c r="H465">
        <v>44287001.983599998</v>
      </c>
      <c r="I465">
        <v>17222188.5638</v>
      </c>
      <c r="J465">
        <v>4478925.4232999999</v>
      </c>
      <c r="K465">
        <v>13223062.179400001</v>
      </c>
      <c r="L465">
        <v>93996492.424700007</v>
      </c>
      <c r="M465">
        <v>0</v>
      </c>
      <c r="N465">
        <v>77134125.342299998</v>
      </c>
      <c r="O465">
        <v>10.145833333333334</v>
      </c>
      <c r="P465">
        <f t="shared" si="25"/>
        <v>1952</v>
      </c>
      <c r="Q465" s="2">
        <f t="shared" si="26"/>
        <v>19287.666666666428</v>
      </c>
    </row>
    <row r="466" spans="1:17" x14ac:dyDescent="0.3">
      <c r="A466">
        <v>155</v>
      </c>
      <c r="B466">
        <v>3</v>
      </c>
      <c r="C466">
        <v>139151540.80500001</v>
      </c>
      <c r="D466">
        <v>491375.65429999999</v>
      </c>
      <c r="E466">
        <v>15435409.071599999</v>
      </c>
      <c r="F466">
        <v>0</v>
      </c>
      <c r="G466">
        <v>2614968.4578</v>
      </c>
      <c r="H466">
        <v>43416330.872400001</v>
      </c>
      <c r="I466">
        <v>13274767.3851</v>
      </c>
      <c r="J466">
        <v>4461310.7836999996</v>
      </c>
      <c r="K466">
        <v>13223062.179400001</v>
      </c>
      <c r="L466">
        <v>93767641.449200004</v>
      </c>
      <c r="M466">
        <v>0</v>
      </c>
      <c r="N466">
        <v>76259852.902700007</v>
      </c>
      <c r="O466">
        <v>10.145833333333334</v>
      </c>
      <c r="P466">
        <f t="shared" si="25"/>
        <v>1952</v>
      </c>
      <c r="Q466" s="2">
        <f t="shared" si="26"/>
        <v>19297.81249999976</v>
      </c>
    </row>
    <row r="467" spans="1:17" x14ac:dyDescent="0.3">
      <c r="A467">
        <v>156</v>
      </c>
      <c r="B467">
        <v>1</v>
      </c>
      <c r="C467">
        <v>105836567.3179</v>
      </c>
      <c r="D467">
        <v>472420.72769999999</v>
      </c>
      <c r="E467">
        <v>15435409.071599999</v>
      </c>
      <c r="F467">
        <v>0</v>
      </c>
      <c r="G467">
        <v>10836697.781300001</v>
      </c>
      <c r="H467">
        <v>60887322.829400003</v>
      </c>
      <c r="I467">
        <v>79306375.2227</v>
      </c>
      <c r="J467">
        <v>4549575.6125999996</v>
      </c>
      <c r="K467">
        <v>13223062.179400001</v>
      </c>
      <c r="L467">
        <v>18529122.1303</v>
      </c>
      <c r="M467">
        <v>0</v>
      </c>
      <c r="N467">
        <v>75808140.599600002</v>
      </c>
      <c r="O467">
        <v>10.145833333333334</v>
      </c>
      <c r="P467">
        <f t="shared" si="25"/>
        <v>1952</v>
      </c>
      <c r="Q467" s="2">
        <f t="shared" si="26"/>
        <v>19307.958333333092</v>
      </c>
    </row>
    <row r="468" spans="1:17" x14ac:dyDescent="0.3">
      <c r="A468">
        <v>156</v>
      </c>
      <c r="B468">
        <v>2</v>
      </c>
      <c r="C468">
        <v>101135784.42730001</v>
      </c>
      <c r="D468">
        <v>455854.69910000003</v>
      </c>
      <c r="E468">
        <v>15435409.071599999</v>
      </c>
      <c r="F468">
        <v>0</v>
      </c>
      <c r="G468">
        <v>10836697.781300001</v>
      </c>
      <c r="H468">
        <v>52817248.100199997</v>
      </c>
      <c r="I468">
        <v>62118014.306599997</v>
      </c>
      <c r="J468">
        <v>4606234.4332999997</v>
      </c>
      <c r="K468">
        <v>13223062.179400001</v>
      </c>
      <c r="L468">
        <v>19001123.455600001</v>
      </c>
      <c r="M468">
        <v>0</v>
      </c>
      <c r="N468">
        <v>81208609.178900003</v>
      </c>
      <c r="O468">
        <v>10.145833333333334</v>
      </c>
      <c r="P468">
        <f t="shared" si="25"/>
        <v>1952</v>
      </c>
      <c r="Q468" s="2">
        <f t="shared" si="26"/>
        <v>19318.104166666424</v>
      </c>
    </row>
    <row r="469" spans="1:17" x14ac:dyDescent="0.3">
      <c r="A469">
        <v>156</v>
      </c>
      <c r="B469">
        <v>3</v>
      </c>
      <c r="C469">
        <v>97754824.2993</v>
      </c>
      <c r="D469">
        <v>444304.32150000002</v>
      </c>
      <c r="E469">
        <v>15435409.071599999</v>
      </c>
      <c r="F469">
        <v>0</v>
      </c>
      <c r="G469">
        <v>10836697.781300001</v>
      </c>
      <c r="H469">
        <v>48289408.885499999</v>
      </c>
      <c r="I469">
        <v>49919529.434199996</v>
      </c>
      <c r="J469">
        <v>4650557.9232000001</v>
      </c>
      <c r="K469">
        <v>13223062.179400001</v>
      </c>
      <c r="L469">
        <v>19359430.939399999</v>
      </c>
      <c r="M469">
        <v>0</v>
      </c>
      <c r="N469">
        <v>84804842.086400002</v>
      </c>
      <c r="O469">
        <v>10.145833333333334</v>
      </c>
      <c r="P469">
        <f t="shared" si="25"/>
        <v>1952</v>
      </c>
      <c r="Q469" s="2">
        <f t="shared" si="26"/>
        <v>19328.249999999756</v>
      </c>
    </row>
    <row r="470" spans="1:17" x14ac:dyDescent="0.3">
      <c r="A470">
        <v>157</v>
      </c>
      <c r="B470">
        <v>1</v>
      </c>
      <c r="C470">
        <v>96434866.091100007</v>
      </c>
      <c r="D470">
        <v>436913.84899999999</v>
      </c>
      <c r="E470">
        <v>15435409.071599999</v>
      </c>
      <c r="F470">
        <v>0</v>
      </c>
      <c r="G470">
        <v>9078477.0208000001</v>
      </c>
      <c r="H470">
        <v>44333711.250699997</v>
      </c>
      <c r="I470">
        <v>54958528.777400002</v>
      </c>
      <c r="J470">
        <v>4689075.5604999997</v>
      </c>
      <c r="K470">
        <v>13223062.179400001</v>
      </c>
      <c r="L470">
        <v>3699548.4202999999</v>
      </c>
      <c r="M470">
        <v>0</v>
      </c>
      <c r="N470">
        <v>88552843.914199993</v>
      </c>
      <c r="O470">
        <v>10.145833333333334</v>
      </c>
      <c r="P470">
        <f t="shared" si="25"/>
        <v>1952</v>
      </c>
      <c r="Q470" s="2">
        <f t="shared" si="26"/>
        <v>19338.395833333088</v>
      </c>
    </row>
    <row r="471" spans="1:17" x14ac:dyDescent="0.3">
      <c r="A471">
        <v>157</v>
      </c>
      <c r="B471">
        <v>2</v>
      </c>
      <c r="C471">
        <v>94070612.819199994</v>
      </c>
      <c r="D471">
        <v>430628.06770000001</v>
      </c>
      <c r="E471">
        <v>15435409.071599999</v>
      </c>
      <c r="F471">
        <v>0</v>
      </c>
      <c r="G471">
        <v>9078477.0208000001</v>
      </c>
      <c r="H471">
        <v>42577396.537299998</v>
      </c>
      <c r="I471">
        <v>47849726.197400004</v>
      </c>
      <c r="J471">
        <v>4721238.7911</v>
      </c>
      <c r="K471">
        <v>13223062.179400001</v>
      </c>
      <c r="L471">
        <v>3762785.0347000002</v>
      </c>
      <c r="M471">
        <v>0</v>
      </c>
      <c r="N471">
        <v>91488007.411300004</v>
      </c>
      <c r="O471">
        <v>10.145833333333334</v>
      </c>
      <c r="P471">
        <f t="shared" si="25"/>
        <v>1952</v>
      </c>
      <c r="Q471" s="2">
        <f t="shared" si="26"/>
        <v>19348.54166666642</v>
      </c>
    </row>
    <row r="472" spans="1:17" x14ac:dyDescent="0.3">
      <c r="A472">
        <v>157</v>
      </c>
      <c r="B472">
        <v>3</v>
      </c>
      <c r="C472">
        <v>92134519.422399998</v>
      </c>
      <c r="D472">
        <v>425149.10729999997</v>
      </c>
      <c r="E472">
        <v>15435409.071599999</v>
      </c>
      <c r="F472">
        <v>0</v>
      </c>
      <c r="G472">
        <v>9078477.0208000001</v>
      </c>
      <c r="H472">
        <v>41212593.768299997</v>
      </c>
      <c r="I472">
        <v>42440026.533200003</v>
      </c>
      <c r="J472">
        <v>4748681.1617999999</v>
      </c>
      <c r="K472">
        <v>13223062.179400001</v>
      </c>
      <c r="L472">
        <v>3816772.2447000002</v>
      </c>
      <c r="M472">
        <v>0</v>
      </c>
      <c r="N472">
        <v>93495440.716199994</v>
      </c>
      <c r="O472">
        <v>10.145833333333334</v>
      </c>
      <c r="P472">
        <f t="shared" si="25"/>
        <v>1952</v>
      </c>
      <c r="Q472" s="2">
        <f t="shared" si="26"/>
        <v>19358.687499999753</v>
      </c>
    </row>
    <row r="473" spans="1:17" x14ac:dyDescent="0.3">
      <c r="A473">
        <v>158</v>
      </c>
      <c r="B473">
        <v>1</v>
      </c>
      <c r="C473">
        <v>107677429.23649999</v>
      </c>
      <c r="D473">
        <v>425468.47499999998</v>
      </c>
      <c r="E473">
        <v>15435409.071599999</v>
      </c>
      <c r="F473">
        <v>0</v>
      </c>
      <c r="G473">
        <v>3807103.2286999999</v>
      </c>
      <c r="H473">
        <v>36439898.251400001</v>
      </c>
      <c r="I473">
        <v>17695149.533100002</v>
      </c>
      <c r="J473">
        <v>4746528.6741000004</v>
      </c>
      <c r="K473">
        <v>13269798.1294</v>
      </c>
      <c r="L473">
        <v>36830422.759199999</v>
      </c>
      <c r="M473">
        <v>0</v>
      </c>
      <c r="N473">
        <v>91738893.295300007</v>
      </c>
      <c r="O473">
        <v>10.145833333333334</v>
      </c>
      <c r="P473">
        <f t="shared" si="25"/>
        <v>1953</v>
      </c>
      <c r="Q473" s="2">
        <f t="shared" si="26"/>
        <v>19368.833333333085</v>
      </c>
    </row>
    <row r="474" spans="1:17" x14ac:dyDescent="0.3">
      <c r="A474">
        <v>158</v>
      </c>
      <c r="B474">
        <v>2</v>
      </c>
      <c r="C474">
        <v>103834682.6071</v>
      </c>
      <c r="D474">
        <v>426014.48469999997</v>
      </c>
      <c r="E474">
        <v>15435409.071599999</v>
      </c>
      <c r="F474">
        <v>0</v>
      </c>
      <c r="G474">
        <v>3807103.2286999999</v>
      </c>
      <c r="H474">
        <v>36311255.095200002</v>
      </c>
      <c r="I474">
        <v>14885985.9124</v>
      </c>
      <c r="J474">
        <v>4745263.4899000004</v>
      </c>
      <c r="K474">
        <v>13269798.1294</v>
      </c>
      <c r="L474">
        <v>36888346.703400001</v>
      </c>
      <c r="M474">
        <v>0</v>
      </c>
      <c r="N474">
        <v>90304275.055899993</v>
      </c>
      <c r="O474">
        <v>10.145833333333334</v>
      </c>
      <c r="P474">
        <f t="shared" si="25"/>
        <v>1953</v>
      </c>
      <c r="Q474" s="2">
        <f t="shared" si="26"/>
        <v>19378.979166666417</v>
      </c>
    </row>
    <row r="475" spans="1:17" x14ac:dyDescent="0.3">
      <c r="A475">
        <v>158</v>
      </c>
      <c r="B475">
        <v>3</v>
      </c>
      <c r="C475">
        <v>101814922.3698</v>
      </c>
      <c r="D475">
        <v>426891.0857</v>
      </c>
      <c r="E475">
        <v>15435409.071599999</v>
      </c>
      <c r="F475">
        <v>0</v>
      </c>
      <c r="G475">
        <v>3807103.2286999999</v>
      </c>
      <c r="H475">
        <v>36046628.055600002</v>
      </c>
      <c r="I475">
        <v>13120045.1006</v>
      </c>
      <c r="J475">
        <v>4744365.3558</v>
      </c>
      <c r="K475">
        <v>13269798.1294</v>
      </c>
      <c r="L475">
        <v>36955337.936899997</v>
      </c>
      <c r="M475">
        <v>0</v>
      </c>
      <c r="N475">
        <v>89687306.063299999</v>
      </c>
      <c r="O475">
        <v>10.145833333333334</v>
      </c>
      <c r="P475">
        <f t="shared" si="25"/>
        <v>1953</v>
      </c>
      <c r="Q475" s="2">
        <f t="shared" si="26"/>
        <v>19389.124999999749</v>
      </c>
    </row>
    <row r="476" spans="1:17" x14ac:dyDescent="0.3">
      <c r="A476">
        <v>159</v>
      </c>
      <c r="B476">
        <v>1</v>
      </c>
      <c r="C476">
        <v>99858984.889699996</v>
      </c>
      <c r="D476">
        <v>426944.3455</v>
      </c>
      <c r="E476">
        <v>15435409.071599999</v>
      </c>
      <c r="F476">
        <v>0</v>
      </c>
      <c r="G476">
        <v>6392617.0488</v>
      </c>
      <c r="H476">
        <v>40152021.436899997</v>
      </c>
      <c r="I476">
        <v>9445910.2022999991</v>
      </c>
      <c r="J476">
        <v>4746658.6142999995</v>
      </c>
      <c r="K476">
        <v>13269798.1294</v>
      </c>
      <c r="L476">
        <v>47351178.3957</v>
      </c>
      <c r="M476">
        <v>0</v>
      </c>
      <c r="N476">
        <v>87612550.018099993</v>
      </c>
      <c r="O476">
        <v>10.145833333333334</v>
      </c>
      <c r="P476">
        <f t="shared" si="25"/>
        <v>1953</v>
      </c>
      <c r="Q476" s="2">
        <f t="shared" si="26"/>
        <v>19399.270833333081</v>
      </c>
    </row>
    <row r="477" spans="1:17" x14ac:dyDescent="0.3">
      <c r="A477">
        <v>159</v>
      </c>
      <c r="B477">
        <v>2</v>
      </c>
      <c r="C477">
        <v>97861418.932799995</v>
      </c>
      <c r="D477">
        <v>427132.87199999997</v>
      </c>
      <c r="E477">
        <v>15435409.071599999</v>
      </c>
      <c r="F477">
        <v>0</v>
      </c>
      <c r="G477">
        <v>6392617.0488</v>
      </c>
      <c r="H477">
        <v>40151278.3112</v>
      </c>
      <c r="I477">
        <v>8061347.4019999998</v>
      </c>
      <c r="J477">
        <v>4748232.8810999999</v>
      </c>
      <c r="K477">
        <v>13269798.1294</v>
      </c>
      <c r="L477">
        <v>47309875.694700003</v>
      </c>
      <c r="M477">
        <v>0</v>
      </c>
      <c r="N477">
        <v>86954676.849000007</v>
      </c>
      <c r="O477">
        <v>10.145833333333334</v>
      </c>
      <c r="P477">
        <f t="shared" si="25"/>
        <v>1953</v>
      </c>
      <c r="Q477" s="2">
        <f t="shared" si="26"/>
        <v>19409.416666666413</v>
      </c>
    </row>
    <row r="478" spans="1:17" x14ac:dyDescent="0.3">
      <c r="A478">
        <v>159</v>
      </c>
      <c r="B478">
        <v>3</v>
      </c>
      <c r="C478">
        <v>96481205.988100007</v>
      </c>
      <c r="D478">
        <v>427433.54609999998</v>
      </c>
      <c r="E478">
        <v>15435409.071599999</v>
      </c>
      <c r="F478">
        <v>0</v>
      </c>
      <c r="G478">
        <v>6392617.0488</v>
      </c>
      <c r="H478">
        <v>40130049.6294</v>
      </c>
      <c r="I478">
        <v>7161180.6070999997</v>
      </c>
      <c r="J478">
        <v>4749150.7059000004</v>
      </c>
      <c r="K478">
        <v>13269798.1294</v>
      </c>
      <c r="L478">
        <v>47284750.5889</v>
      </c>
      <c r="M478">
        <v>0</v>
      </c>
      <c r="N478">
        <v>86492155.387500003</v>
      </c>
      <c r="O478">
        <v>10.145833333333334</v>
      </c>
      <c r="P478">
        <f t="shared" si="25"/>
        <v>1953</v>
      </c>
      <c r="Q478" s="2">
        <f t="shared" si="26"/>
        <v>19419.562499999745</v>
      </c>
    </row>
    <row r="479" spans="1:17" x14ac:dyDescent="0.3">
      <c r="A479">
        <v>160</v>
      </c>
      <c r="B479">
        <v>1</v>
      </c>
      <c r="C479">
        <v>82439122.888300002</v>
      </c>
      <c r="D479">
        <v>426720.33319999999</v>
      </c>
      <c r="E479">
        <v>15435409.071599999</v>
      </c>
      <c r="F479">
        <v>0</v>
      </c>
      <c r="G479">
        <v>16443317.1665</v>
      </c>
      <c r="H479">
        <v>50138780.055</v>
      </c>
      <c r="I479">
        <v>13996092.5338</v>
      </c>
      <c r="J479">
        <v>4756862.1381999999</v>
      </c>
      <c r="K479">
        <v>13269798.1294</v>
      </c>
      <c r="L479">
        <v>47177375.542300001</v>
      </c>
      <c r="M479">
        <v>0</v>
      </c>
      <c r="N479">
        <v>85296077.215700001</v>
      </c>
      <c r="O479">
        <v>10.145833333333334</v>
      </c>
      <c r="P479">
        <f t="shared" si="25"/>
        <v>1953</v>
      </c>
      <c r="Q479" s="2">
        <f t="shared" si="26"/>
        <v>19429.708333333077</v>
      </c>
    </row>
    <row r="480" spans="1:17" x14ac:dyDescent="0.3">
      <c r="A480">
        <v>160</v>
      </c>
      <c r="B480">
        <v>2</v>
      </c>
      <c r="C480">
        <v>80651072.522300005</v>
      </c>
      <c r="D480">
        <v>426138.29389999999</v>
      </c>
      <c r="E480">
        <v>15435409.071599999</v>
      </c>
      <c r="F480">
        <v>0</v>
      </c>
      <c r="G480">
        <v>16443317.1665</v>
      </c>
      <c r="H480">
        <v>50247357.892499998</v>
      </c>
      <c r="I480">
        <v>12104441.106899999</v>
      </c>
      <c r="J480">
        <v>4763276.6108999997</v>
      </c>
      <c r="K480">
        <v>13269798.1294</v>
      </c>
      <c r="L480">
        <v>47230679.641099997</v>
      </c>
      <c r="M480">
        <v>0</v>
      </c>
      <c r="N480">
        <v>85315181.936800003</v>
      </c>
      <c r="O480">
        <v>10.145833333333334</v>
      </c>
      <c r="P480">
        <f t="shared" si="25"/>
        <v>1953</v>
      </c>
      <c r="Q480" s="2">
        <f t="shared" si="26"/>
        <v>19439.85416666641</v>
      </c>
    </row>
    <row r="481" spans="1:17" x14ac:dyDescent="0.3">
      <c r="A481">
        <v>160</v>
      </c>
      <c r="B481">
        <v>3</v>
      </c>
      <c r="C481">
        <v>79389213.506600007</v>
      </c>
      <c r="D481">
        <v>425674.16769999999</v>
      </c>
      <c r="E481">
        <v>15435409.071599999</v>
      </c>
      <c r="F481">
        <v>0</v>
      </c>
      <c r="G481">
        <v>16443317.1665</v>
      </c>
      <c r="H481">
        <v>50297371.645099998</v>
      </c>
      <c r="I481">
        <v>11118743.417199999</v>
      </c>
      <c r="J481">
        <v>4768603.0421000002</v>
      </c>
      <c r="K481">
        <v>13269798.1294</v>
      </c>
      <c r="L481">
        <v>47296045.194399998</v>
      </c>
      <c r="M481">
        <v>0</v>
      </c>
      <c r="N481">
        <v>85342331.336500004</v>
      </c>
      <c r="O481">
        <v>10.145833333333334</v>
      </c>
      <c r="P481">
        <f t="shared" si="25"/>
        <v>1953</v>
      </c>
      <c r="Q481" s="2">
        <f t="shared" si="26"/>
        <v>19449.999999999742</v>
      </c>
    </row>
    <row r="482" spans="1:17" x14ac:dyDescent="0.3">
      <c r="A482">
        <v>161</v>
      </c>
      <c r="B482">
        <v>1</v>
      </c>
      <c r="C482">
        <v>135734304.5266</v>
      </c>
      <c r="D482">
        <v>434079.94890000002</v>
      </c>
      <c r="E482">
        <v>16826072.891600002</v>
      </c>
      <c r="F482">
        <v>0</v>
      </c>
      <c r="G482">
        <v>8321758.6277999999</v>
      </c>
      <c r="H482">
        <v>46076513.845399998</v>
      </c>
      <c r="I482">
        <v>2232820.6562000001</v>
      </c>
      <c r="J482">
        <v>4716811.6627000002</v>
      </c>
      <c r="K482">
        <v>15927222.669399999</v>
      </c>
      <c r="L482">
        <v>105142518.31029999</v>
      </c>
      <c r="M482">
        <v>0</v>
      </c>
      <c r="N482">
        <v>79942526.321099997</v>
      </c>
      <c r="O482">
        <v>10.145833333333334</v>
      </c>
      <c r="P482">
        <f t="shared" si="25"/>
        <v>1953</v>
      </c>
      <c r="Q482" s="2">
        <f t="shared" si="26"/>
        <v>19460.145833333074</v>
      </c>
    </row>
    <row r="483" spans="1:17" x14ac:dyDescent="0.3">
      <c r="A483">
        <v>161</v>
      </c>
      <c r="B483">
        <v>2</v>
      </c>
      <c r="C483">
        <v>128228237.7634</v>
      </c>
      <c r="D483">
        <v>441353.57020000002</v>
      </c>
      <c r="E483">
        <v>16826072.891600002</v>
      </c>
      <c r="F483">
        <v>0</v>
      </c>
      <c r="G483">
        <v>8321758.6277999999</v>
      </c>
      <c r="H483">
        <v>48136601.274999999</v>
      </c>
      <c r="I483">
        <v>1585523.9443999999</v>
      </c>
      <c r="J483">
        <v>4673439.4974999996</v>
      </c>
      <c r="K483">
        <v>15927222.669399999</v>
      </c>
      <c r="L483">
        <v>103528493.0879</v>
      </c>
      <c r="M483">
        <v>0</v>
      </c>
      <c r="N483">
        <v>76671880.349399999</v>
      </c>
      <c r="O483">
        <v>10.145833333333334</v>
      </c>
      <c r="P483">
        <f t="shared" si="25"/>
        <v>1953</v>
      </c>
      <c r="Q483" s="2">
        <f t="shared" si="26"/>
        <v>19470.291666666406</v>
      </c>
    </row>
    <row r="484" spans="1:17" x14ac:dyDescent="0.3">
      <c r="A484">
        <v>161</v>
      </c>
      <c r="B484">
        <v>3</v>
      </c>
      <c r="C484">
        <v>123519977.15880001</v>
      </c>
      <c r="D484">
        <v>447685.65100000001</v>
      </c>
      <c r="E484">
        <v>16826072.891600002</v>
      </c>
      <c r="F484">
        <v>0</v>
      </c>
      <c r="G484">
        <v>8321758.6277999999</v>
      </c>
      <c r="H484">
        <v>49325979.997500002</v>
      </c>
      <c r="I484">
        <v>1294411.8537000001</v>
      </c>
      <c r="J484">
        <v>4635966.0182999996</v>
      </c>
      <c r="K484">
        <v>15927222.669399999</v>
      </c>
      <c r="L484">
        <v>102194934.7845</v>
      </c>
      <c r="M484">
        <v>0</v>
      </c>
      <c r="N484">
        <v>74793908.740500003</v>
      </c>
      <c r="O484">
        <v>10.145833333333334</v>
      </c>
      <c r="P484">
        <f t="shared" si="25"/>
        <v>1953</v>
      </c>
      <c r="Q484" s="2">
        <f t="shared" si="26"/>
        <v>19480.437499999738</v>
      </c>
    </row>
    <row r="485" spans="1:17" x14ac:dyDescent="0.3">
      <c r="A485">
        <v>162</v>
      </c>
      <c r="B485">
        <v>1</v>
      </c>
      <c r="C485">
        <v>135156425.55239999</v>
      </c>
      <c r="D485">
        <v>453140.5969</v>
      </c>
      <c r="E485">
        <v>17616370.8816</v>
      </c>
      <c r="F485">
        <v>0</v>
      </c>
      <c r="G485">
        <v>13009023.9408</v>
      </c>
      <c r="H485">
        <v>56797694.885200001</v>
      </c>
      <c r="I485">
        <v>1618677.2949000001</v>
      </c>
      <c r="J485">
        <v>4595075.2311000004</v>
      </c>
      <c r="K485">
        <v>17437405.919399999</v>
      </c>
      <c r="L485">
        <v>129302366.1038</v>
      </c>
      <c r="M485">
        <v>0</v>
      </c>
      <c r="N485">
        <v>71197591.669499993</v>
      </c>
      <c r="O485">
        <v>10.145833333333334</v>
      </c>
      <c r="P485">
        <f t="shared" si="25"/>
        <v>1953</v>
      </c>
      <c r="Q485" s="2">
        <f t="shared" si="26"/>
        <v>19490.58333333307</v>
      </c>
    </row>
    <row r="486" spans="1:17" x14ac:dyDescent="0.3">
      <c r="A486">
        <v>162</v>
      </c>
      <c r="B486">
        <v>2</v>
      </c>
      <c r="C486">
        <v>129043961.4479</v>
      </c>
      <c r="D486">
        <v>458023.91619999998</v>
      </c>
      <c r="E486">
        <v>17616370.8816</v>
      </c>
      <c r="F486">
        <v>0</v>
      </c>
      <c r="G486">
        <v>13009023.9408</v>
      </c>
      <c r="H486">
        <v>57902045.4991</v>
      </c>
      <c r="I486">
        <v>1253781.1606000001</v>
      </c>
      <c r="J486">
        <v>4559461.2521000002</v>
      </c>
      <c r="K486">
        <v>17437405.919399999</v>
      </c>
      <c r="L486">
        <v>127184916.48729999</v>
      </c>
      <c r="M486">
        <v>0</v>
      </c>
      <c r="N486">
        <v>68941986.671700001</v>
      </c>
      <c r="O486">
        <v>10.145833333333334</v>
      </c>
      <c r="P486">
        <f t="shared" si="25"/>
        <v>1953</v>
      </c>
      <c r="Q486" s="2">
        <f t="shared" si="26"/>
        <v>19500.729166666402</v>
      </c>
    </row>
    <row r="487" spans="1:17" x14ac:dyDescent="0.3">
      <c r="A487">
        <v>162</v>
      </c>
      <c r="B487">
        <v>3</v>
      </c>
      <c r="C487">
        <v>125383078.4646</v>
      </c>
      <c r="D487">
        <v>463031.0184</v>
      </c>
      <c r="E487">
        <v>17616370.8816</v>
      </c>
      <c r="F487">
        <v>0</v>
      </c>
      <c r="G487">
        <v>13009023.9408</v>
      </c>
      <c r="H487">
        <v>58249868.166599996</v>
      </c>
      <c r="I487">
        <v>1044616.7703</v>
      </c>
      <c r="J487">
        <v>4528438.5005000001</v>
      </c>
      <c r="K487">
        <v>17437405.919399999</v>
      </c>
      <c r="L487">
        <v>125326259.68970001</v>
      </c>
      <c r="M487">
        <v>0</v>
      </c>
      <c r="N487">
        <v>67505580.594600007</v>
      </c>
      <c r="O487">
        <v>10.145833333333334</v>
      </c>
      <c r="P487">
        <f t="shared" si="25"/>
        <v>1953</v>
      </c>
      <c r="Q487" s="2">
        <f t="shared" si="26"/>
        <v>19510.874999999734</v>
      </c>
    </row>
    <row r="488" spans="1:17" x14ac:dyDescent="0.3">
      <c r="A488">
        <v>163</v>
      </c>
      <c r="B488">
        <v>1</v>
      </c>
      <c r="C488">
        <v>105611298.815</v>
      </c>
      <c r="D488">
        <v>469026.8259</v>
      </c>
      <c r="E488">
        <v>20629225.251600001</v>
      </c>
      <c r="F488">
        <v>0</v>
      </c>
      <c r="G488">
        <v>69942098.590800002</v>
      </c>
      <c r="H488">
        <v>71802117.271300003</v>
      </c>
      <c r="I488">
        <v>23902503.583999999</v>
      </c>
      <c r="J488">
        <v>4487610.6260000002</v>
      </c>
      <c r="K488">
        <v>23194680.419399999</v>
      </c>
      <c r="L488">
        <v>153351568.7252</v>
      </c>
      <c r="M488">
        <v>0</v>
      </c>
      <c r="N488">
        <v>64898846.034500003</v>
      </c>
      <c r="O488">
        <v>10.145833333333334</v>
      </c>
      <c r="P488">
        <f t="shared" si="25"/>
        <v>1953</v>
      </c>
      <c r="Q488" s="2">
        <f t="shared" si="26"/>
        <v>19521.020833333067</v>
      </c>
    </row>
    <row r="489" spans="1:17" x14ac:dyDescent="0.3">
      <c r="A489">
        <v>163</v>
      </c>
      <c r="B489">
        <v>2</v>
      </c>
      <c r="C489">
        <v>98738596.339599997</v>
      </c>
      <c r="D489">
        <v>474175.58179999999</v>
      </c>
      <c r="E489">
        <v>20629225.251600001</v>
      </c>
      <c r="F489">
        <v>0</v>
      </c>
      <c r="G489">
        <v>69942098.590800002</v>
      </c>
      <c r="H489">
        <v>71881393.359099999</v>
      </c>
      <c r="I489">
        <v>21455938.155299999</v>
      </c>
      <c r="J489">
        <v>4452465.2894000001</v>
      </c>
      <c r="K489">
        <v>23194680.419399999</v>
      </c>
      <c r="L489">
        <v>150987448.42590001</v>
      </c>
      <c r="M489">
        <v>0</v>
      </c>
      <c r="N489">
        <v>62866883.876199998</v>
      </c>
      <c r="O489">
        <v>10.145833333333334</v>
      </c>
      <c r="P489">
        <f t="shared" si="25"/>
        <v>1953</v>
      </c>
      <c r="Q489" s="2">
        <f t="shared" si="26"/>
        <v>19531.166666666399</v>
      </c>
    </row>
    <row r="490" spans="1:17" x14ac:dyDescent="0.3">
      <c r="A490">
        <v>163</v>
      </c>
      <c r="B490">
        <v>3</v>
      </c>
      <c r="C490">
        <v>94081451.910300002</v>
      </c>
      <c r="D490">
        <v>479378.98060000001</v>
      </c>
      <c r="E490">
        <v>20629225.251600001</v>
      </c>
      <c r="F490">
        <v>0</v>
      </c>
      <c r="G490">
        <v>69942098.590800002</v>
      </c>
      <c r="H490">
        <v>71953510.716499999</v>
      </c>
      <c r="I490">
        <v>19810274.7379</v>
      </c>
      <c r="J490">
        <v>4422347.1473000003</v>
      </c>
      <c r="K490">
        <v>23194680.419399999</v>
      </c>
      <c r="L490">
        <v>148999133.9763</v>
      </c>
      <c r="M490">
        <v>0</v>
      </c>
      <c r="N490">
        <v>61648852.265699998</v>
      </c>
      <c r="O490">
        <v>10.145833333333334</v>
      </c>
      <c r="P490">
        <f t="shared" si="25"/>
        <v>1953</v>
      </c>
      <c r="Q490" s="2">
        <f t="shared" si="26"/>
        <v>19541.312499999731</v>
      </c>
    </row>
    <row r="491" spans="1:17" x14ac:dyDescent="0.3">
      <c r="A491">
        <v>164</v>
      </c>
      <c r="B491">
        <v>1</v>
      </c>
      <c r="C491">
        <v>75068102.1928</v>
      </c>
      <c r="D491">
        <v>488202.06939999998</v>
      </c>
      <c r="E491">
        <v>31398225.371599998</v>
      </c>
      <c r="F491">
        <v>0</v>
      </c>
      <c r="G491">
        <v>83918115.493100002</v>
      </c>
      <c r="H491">
        <v>84979918.983700007</v>
      </c>
      <c r="I491">
        <v>46231280.571900003</v>
      </c>
      <c r="J491">
        <v>4416450.1917000003</v>
      </c>
      <c r="K491">
        <v>43773201.409400001</v>
      </c>
      <c r="L491">
        <v>116724186.296</v>
      </c>
      <c r="M491">
        <v>0</v>
      </c>
      <c r="N491">
        <v>64224788.197099999</v>
      </c>
      <c r="O491">
        <v>10.145833333333334</v>
      </c>
      <c r="P491">
        <f t="shared" si="25"/>
        <v>1953</v>
      </c>
      <c r="Q491" s="2">
        <f t="shared" si="26"/>
        <v>19551.458333333063</v>
      </c>
    </row>
    <row r="492" spans="1:17" x14ac:dyDescent="0.3">
      <c r="A492">
        <v>164</v>
      </c>
      <c r="B492">
        <v>2</v>
      </c>
      <c r="C492">
        <v>69940107.111200005</v>
      </c>
      <c r="D492">
        <v>495491.71309999999</v>
      </c>
      <c r="E492">
        <v>31398225.371599998</v>
      </c>
      <c r="F492">
        <v>0</v>
      </c>
      <c r="G492">
        <v>83918115.493100002</v>
      </c>
      <c r="H492">
        <v>84439388.537799999</v>
      </c>
      <c r="I492">
        <v>39204931.891199999</v>
      </c>
      <c r="J492">
        <v>4410864.3498</v>
      </c>
      <c r="K492">
        <v>43773201.409400001</v>
      </c>
      <c r="L492">
        <v>116494266.83570001</v>
      </c>
      <c r="M492">
        <v>0</v>
      </c>
      <c r="N492">
        <v>65625748.206900001</v>
      </c>
      <c r="O492">
        <v>10.145833333333334</v>
      </c>
      <c r="P492">
        <f t="shared" si="25"/>
        <v>1953</v>
      </c>
      <c r="Q492" s="2">
        <f t="shared" si="26"/>
        <v>19561.604166666395</v>
      </c>
    </row>
    <row r="493" spans="1:17" x14ac:dyDescent="0.3">
      <c r="A493">
        <v>164</v>
      </c>
      <c r="B493">
        <v>3</v>
      </c>
      <c r="C493">
        <v>66622333.8024</v>
      </c>
      <c r="D493">
        <v>501482.85489999998</v>
      </c>
      <c r="E493">
        <v>31398225.371599998</v>
      </c>
      <c r="F493">
        <v>0</v>
      </c>
      <c r="G493">
        <v>83918115.493100002</v>
      </c>
      <c r="H493">
        <v>84014191.440099999</v>
      </c>
      <c r="I493">
        <v>35121953.096500002</v>
      </c>
      <c r="J493">
        <v>4405715.8278000001</v>
      </c>
      <c r="K493">
        <v>43773201.409400001</v>
      </c>
      <c r="L493">
        <v>116181975.9457</v>
      </c>
      <c r="M493">
        <v>0</v>
      </c>
      <c r="N493">
        <v>66427256.868799999</v>
      </c>
      <c r="O493">
        <v>10.145833333333334</v>
      </c>
      <c r="P493">
        <f t="shared" si="25"/>
        <v>1953</v>
      </c>
      <c r="Q493" s="2">
        <f t="shared" si="26"/>
        <v>19571.749999999727</v>
      </c>
    </row>
    <row r="494" spans="1:17" x14ac:dyDescent="0.3">
      <c r="A494">
        <v>165</v>
      </c>
      <c r="B494">
        <v>1</v>
      </c>
      <c r="C494">
        <v>118939097.6619</v>
      </c>
      <c r="D494">
        <v>510331.2316</v>
      </c>
      <c r="E494">
        <v>32956270.121599998</v>
      </c>
      <c r="F494">
        <v>0</v>
      </c>
      <c r="G494">
        <v>20609305.203899998</v>
      </c>
      <c r="H494">
        <v>76957413.922700003</v>
      </c>
      <c r="I494">
        <v>12070226.705600001</v>
      </c>
      <c r="J494">
        <v>4368119.2686000001</v>
      </c>
      <c r="K494">
        <v>46750474.799400002</v>
      </c>
      <c r="L494">
        <v>121233641.39120001</v>
      </c>
      <c r="M494">
        <v>0</v>
      </c>
      <c r="N494">
        <v>65396280.146899998</v>
      </c>
      <c r="O494">
        <v>10.145833333333334</v>
      </c>
      <c r="P494">
        <f t="shared" si="25"/>
        <v>1953</v>
      </c>
      <c r="Q494" s="2">
        <f t="shared" si="26"/>
        <v>19581.895833333059</v>
      </c>
    </row>
    <row r="495" spans="1:17" x14ac:dyDescent="0.3">
      <c r="A495">
        <v>165</v>
      </c>
      <c r="B495">
        <v>2</v>
      </c>
      <c r="C495">
        <v>115395893.25049999</v>
      </c>
      <c r="D495">
        <v>518125.6017</v>
      </c>
      <c r="E495">
        <v>32956270.121599998</v>
      </c>
      <c r="F495">
        <v>0</v>
      </c>
      <c r="G495">
        <v>20609305.203899998</v>
      </c>
      <c r="H495">
        <v>75531743.455699995</v>
      </c>
      <c r="I495">
        <v>8524366.5144999996</v>
      </c>
      <c r="J495">
        <v>4335154.8953</v>
      </c>
      <c r="K495">
        <v>46750474.799400002</v>
      </c>
      <c r="L495">
        <v>120459442.5439</v>
      </c>
      <c r="M495">
        <v>0</v>
      </c>
      <c r="N495">
        <v>64820721.210000001</v>
      </c>
      <c r="O495">
        <v>10.145833333333334</v>
      </c>
      <c r="P495">
        <f t="shared" si="25"/>
        <v>1953</v>
      </c>
      <c r="Q495" s="2">
        <f t="shared" si="26"/>
        <v>19592.041666666391</v>
      </c>
    </row>
    <row r="496" spans="1:17" x14ac:dyDescent="0.3">
      <c r="A496">
        <v>165</v>
      </c>
      <c r="B496">
        <v>3</v>
      </c>
      <c r="C496">
        <v>112935300.36570001</v>
      </c>
      <c r="D496">
        <v>525034.46010000003</v>
      </c>
      <c r="E496">
        <v>32956270.121599998</v>
      </c>
      <c r="F496">
        <v>0</v>
      </c>
      <c r="G496">
        <v>20609305.203899998</v>
      </c>
      <c r="H496">
        <v>74971276.114399999</v>
      </c>
      <c r="I496">
        <v>6684134.8302999996</v>
      </c>
      <c r="J496">
        <v>4305667.6704000002</v>
      </c>
      <c r="K496">
        <v>46750474.799400002</v>
      </c>
      <c r="L496">
        <v>119715535.60529999</v>
      </c>
      <c r="M496">
        <v>0</v>
      </c>
      <c r="N496">
        <v>64421997.874200001</v>
      </c>
      <c r="O496">
        <v>10.145833333333334</v>
      </c>
      <c r="P496">
        <f t="shared" si="25"/>
        <v>1953</v>
      </c>
      <c r="Q496" s="2">
        <f t="shared" si="26"/>
        <v>19602.187499999724</v>
      </c>
    </row>
    <row r="497" spans="1:17" x14ac:dyDescent="0.3">
      <c r="A497">
        <v>166</v>
      </c>
      <c r="B497">
        <v>1</v>
      </c>
      <c r="C497">
        <v>129879477.55850001</v>
      </c>
      <c r="D497">
        <v>528842.82330000005</v>
      </c>
      <c r="E497">
        <v>23300302.301600002</v>
      </c>
      <c r="F497">
        <v>0</v>
      </c>
      <c r="G497">
        <v>11527862.6373</v>
      </c>
      <c r="H497">
        <v>56913175.781300001</v>
      </c>
      <c r="I497">
        <v>7581208.6382999998</v>
      </c>
      <c r="J497">
        <v>4265408.2709999997</v>
      </c>
      <c r="K497">
        <v>28298850.749400001</v>
      </c>
      <c r="L497">
        <v>119331516.9842</v>
      </c>
      <c r="M497">
        <v>0</v>
      </c>
      <c r="N497">
        <v>63334243.2962</v>
      </c>
      <c r="O497">
        <v>10.145833333333334</v>
      </c>
      <c r="P497">
        <f t="shared" si="25"/>
        <v>1953</v>
      </c>
      <c r="Q497" s="2">
        <f t="shared" si="26"/>
        <v>19612.333333333056</v>
      </c>
    </row>
    <row r="498" spans="1:17" x14ac:dyDescent="0.3">
      <c r="A498">
        <v>166</v>
      </c>
      <c r="B498">
        <v>2</v>
      </c>
      <c r="C498">
        <v>125003056.59540001</v>
      </c>
      <c r="D498">
        <v>532942.76020000002</v>
      </c>
      <c r="E498">
        <v>23300302.301600002</v>
      </c>
      <c r="F498">
        <v>0</v>
      </c>
      <c r="G498">
        <v>11527862.6373</v>
      </c>
      <c r="H498">
        <v>56503208.664800003</v>
      </c>
      <c r="I498">
        <v>4316747.6649000002</v>
      </c>
      <c r="J498">
        <v>4229852.8848000001</v>
      </c>
      <c r="K498">
        <v>28298850.749400001</v>
      </c>
      <c r="L498">
        <v>118024438.5632</v>
      </c>
      <c r="M498">
        <v>0</v>
      </c>
      <c r="N498">
        <v>62784504.605300002</v>
      </c>
      <c r="O498">
        <v>10.145833333333334</v>
      </c>
      <c r="P498">
        <f t="shared" si="25"/>
        <v>1953</v>
      </c>
      <c r="Q498" s="2">
        <f t="shared" si="26"/>
        <v>19622.479166666388</v>
      </c>
    </row>
    <row r="499" spans="1:17" x14ac:dyDescent="0.3">
      <c r="A499">
        <v>166</v>
      </c>
      <c r="B499">
        <v>3</v>
      </c>
      <c r="C499">
        <v>122063010.45020001</v>
      </c>
      <c r="D499">
        <v>536956.46070000005</v>
      </c>
      <c r="E499">
        <v>23300302.301600002</v>
      </c>
      <c r="F499">
        <v>0</v>
      </c>
      <c r="G499">
        <v>11527862.6373</v>
      </c>
      <c r="H499">
        <v>56211096.922200002</v>
      </c>
      <c r="I499">
        <v>2634706.4278000002</v>
      </c>
      <c r="J499">
        <v>4197912.4971000003</v>
      </c>
      <c r="K499">
        <v>28298850.749400001</v>
      </c>
      <c r="L499">
        <v>116813659.4905</v>
      </c>
      <c r="M499">
        <v>0</v>
      </c>
      <c r="N499">
        <v>62340881.2839</v>
      </c>
      <c r="O499">
        <v>10.145833333333334</v>
      </c>
      <c r="P499">
        <f t="shared" si="25"/>
        <v>1953</v>
      </c>
      <c r="Q499" s="2">
        <f t="shared" si="26"/>
        <v>19632.62499999972</v>
      </c>
    </row>
    <row r="500" spans="1:17" x14ac:dyDescent="0.3">
      <c r="A500">
        <v>167</v>
      </c>
      <c r="B500">
        <v>1</v>
      </c>
      <c r="C500">
        <v>96615740.451800004</v>
      </c>
      <c r="D500">
        <v>529288.40819999995</v>
      </c>
      <c r="E500">
        <v>15435409.071599999</v>
      </c>
      <c r="F500">
        <v>0</v>
      </c>
      <c r="G500">
        <v>15818696.599300001</v>
      </c>
      <c r="H500">
        <v>60206909.633900002</v>
      </c>
      <c r="I500">
        <v>44814515.066500001</v>
      </c>
      <c r="J500">
        <v>4214263.3433999997</v>
      </c>
      <c r="K500">
        <v>13269798.1294</v>
      </c>
      <c r="L500">
        <v>56734660.074699998</v>
      </c>
      <c r="M500">
        <v>0</v>
      </c>
      <c r="N500">
        <v>67136110.956400007</v>
      </c>
      <c r="O500">
        <v>10.145833333333334</v>
      </c>
      <c r="P500">
        <f t="shared" si="25"/>
        <v>1953</v>
      </c>
      <c r="Q500" s="2">
        <f t="shared" si="26"/>
        <v>19642.770833333052</v>
      </c>
    </row>
    <row r="501" spans="1:17" x14ac:dyDescent="0.3">
      <c r="A501">
        <v>167</v>
      </c>
      <c r="B501">
        <v>2</v>
      </c>
      <c r="C501">
        <v>90353052.979699999</v>
      </c>
      <c r="D501">
        <v>523645.39929999999</v>
      </c>
      <c r="E501">
        <v>15435409.071599999</v>
      </c>
      <c r="F501">
        <v>0</v>
      </c>
      <c r="G501">
        <v>15818696.599300001</v>
      </c>
      <c r="H501">
        <v>61693909.816699997</v>
      </c>
      <c r="I501">
        <v>36797338.599299997</v>
      </c>
      <c r="J501">
        <v>4227019.0747999996</v>
      </c>
      <c r="K501">
        <v>13269798.1294</v>
      </c>
      <c r="L501">
        <v>57367702.868000001</v>
      </c>
      <c r="M501">
        <v>0</v>
      </c>
      <c r="N501">
        <v>70243889.337400004</v>
      </c>
      <c r="O501">
        <v>10.145833333333334</v>
      </c>
      <c r="P501">
        <f t="shared" si="25"/>
        <v>1953</v>
      </c>
      <c r="Q501" s="2">
        <f t="shared" si="26"/>
        <v>19652.916666666384</v>
      </c>
    </row>
    <row r="502" spans="1:17" x14ac:dyDescent="0.3">
      <c r="A502">
        <v>167</v>
      </c>
      <c r="B502">
        <v>3</v>
      </c>
      <c r="C502">
        <v>86129280.072799996</v>
      </c>
      <c r="D502">
        <v>518973.37190000003</v>
      </c>
      <c r="E502">
        <v>15435409.071599999</v>
      </c>
      <c r="F502">
        <v>0</v>
      </c>
      <c r="G502">
        <v>15818696.599300001</v>
      </c>
      <c r="H502">
        <v>61834845.867799997</v>
      </c>
      <c r="I502">
        <v>29624617.2773</v>
      </c>
      <c r="J502">
        <v>4273594.7915000003</v>
      </c>
      <c r="K502">
        <v>13269798.1294</v>
      </c>
      <c r="L502">
        <v>57873838.464000002</v>
      </c>
      <c r="M502">
        <v>0</v>
      </c>
      <c r="N502">
        <v>72089646.982600003</v>
      </c>
      <c r="O502">
        <v>10.145833333333334</v>
      </c>
      <c r="P502">
        <f t="shared" si="25"/>
        <v>1953</v>
      </c>
      <c r="Q502" s="2">
        <f t="shared" si="26"/>
        <v>19663.062499999716</v>
      </c>
    </row>
    <row r="503" spans="1:17" x14ac:dyDescent="0.3">
      <c r="A503">
        <v>168</v>
      </c>
      <c r="B503">
        <v>1</v>
      </c>
      <c r="C503">
        <v>75108899.717500001</v>
      </c>
      <c r="D503">
        <v>501069.89600000001</v>
      </c>
      <c r="E503">
        <v>15435409.071599999</v>
      </c>
      <c r="F503">
        <v>0</v>
      </c>
      <c r="G503">
        <v>22297618.4505</v>
      </c>
      <c r="H503">
        <v>61324880.934299998</v>
      </c>
      <c r="I503">
        <v>73338655.356199995</v>
      </c>
      <c r="J503">
        <v>4336977.8084000004</v>
      </c>
      <c r="K503">
        <v>13269798.1294</v>
      </c>
      <c r="L503">
        <v>1223019.4463</v>
      </c>
      <c r="M503">
        <v>0</v>
      </c>
      <c r="N503">
        <v>81529900.528899997</v>
      </c>
      <c r="O503">
        <v>10.145833333333334</v>
      </c>
      <c r="P503">
        <f t="shared" si="25"/>
        <v>1953</v>
      </c>
      <c r="Q503" s="2">
        <f t="shared" si="26"/>
        <v>19673.208333333048</v>
      </c>
    </row>
    <row r="504" spans="1:17" x14ac:dyDescent="0.3">
      <c r="A504">
        <v>168</v>
      </c>
      <c r="B504">
        <v>2</v>
      </c>
      <c r="C504">
        <v>71980543.307500005</v>
      </c>
      <c r="D504">
        <v>485590.45659999998</v>
      </c>
      <c r="E504">
        <v>15435409.071599999</v>
      </c>
      <c r="F504">
        <v>0</v>
      </c>
      <c r="G504">
        <v>22297618.4505</v>
      </c>
      <c r="H504">
        <v>56847210.8781</v>
      </c>
      <c r="I504">
        <v>62127694.488200001</v>
      </c>
      <c r="J504">
        <v>4385288.1041999999</v>
      </c>
      <c r="K504">
        <v>13269798.1294</v>
      </c>
      <c r="L504">
        <v>1240774.162</v>
      </c>
      <c r="M504">
        <v>0</v>
      </c>
      <c r="N504">
        <v>85343483.813700005</v>
      </c>
      <c r="O504">
        <v>10.145833333333334</v>
      </c>
      <c r="P504">
        <f t="shared" si="25"/>
        <v>1953</v>
      </c>
      <c r="Q504" s="2">
        <f t="shared" si="26"/>
        <v>19683.35416666638</v>
      </c>
    </row>
    <row r="505" spans="1:17" x14ac:dyDescent="0.3">
      <c r="A505">
        <v>168</v>
      </c>
      <c r="B505">
        <v>3</v>
      </c>
      <c r="C505">
        <v>69759779.346599996</v>
      </c>
      <c r="D505">
        <v>475289.6972</v>
      </c>
      <c r="E505">
        <v>15435409.071599999</v>
      </c>
      <c r="F505">
        <v>0</v>
      </c>
      <c r="G505">
        <v>22297618.4505</v>
      </c>
      <c r="H505">
        <v>54228739.026199996</v>
      </c>
      <c r="I505">
        <v>54820346.122199997</v>
      </c>
      <c r="J505">
        <v>4428082.1087999996</v>
      </c>
      <c r="K505">
        <v>13269798.1294</v>
      </c>
      <c r="L505">
        <v>1254984.7471</v>
      </c>
      <c r="M505">
        <v>0</v>
      </c>
      <c r="N505">
        <v>87885754.881099999</v>
      </c>
      <c r="O505">
        <v>10.145833333333334</v>
      </c>
      <c r="P505">
        <f t="shared" si="25"/>
        <v>1953</v>
      </c>
      <c r="Q505" s="2">
        <f t="shared" si="26"/>
        <v>19693.499999999713</v>
      </c>
    </row>
    <row r="506" spans="1:17" x14ac:dyDescent="0.3">
      <c r="A506">
        <v>169</v>
      </c>
      <c r="B506">
        <v>1</v>
      </c>
      <c r="C506">
        <v>81567812.899900004</v>
      </c>
      <c r="D506">
        <v>468268.2978</v>
      </c>
      <c r="E506">
        <v>15435409.071599999</v>
      </c>
      <c r="F506">
        <v>0</v>
      </c>
      <c r="G506">
        <v>11763024.282500001</v>
      </c>
      <c r="H506">
        <v>43299392.785300002</v>
      </c>
      <c r="I506">
        <v>42116704.376800001</v>
      </c>
      <c r="J506">
        <v>4463228.7746000001</v>
      </c>
      <c r="K506">
        <v>13269798.1294</v>
      </c>
      <c r="L506">
        <v>2586071.3594999998</v>
      </c>
      <c r="M506">
        <v>0</v>
      </c>
      <c r="N506">
        <v>89407344.300899997</v>
      </c>
      <c r="O506">
        <v>10.145833333333334</v>
      </c>
      <c r="P506">
        <f t="shared" si="25"/>
        <v>1953</v>
      </c>
      <c r="Q506" s="2">
        <f t="shared" si="26"/>
        <v>19703.645833333045</v>
      </c>
    </row>
    <row r="507" spans="1:17" x14ac:dyDescent="0.3">
      <c r="A507">
        <v>169</v>
      </c>
      <c r="B507">
        <v>2</v>
      </c>
      <c r="C507">
        <v>79961055.845400006</v>
      </c>
      <c r="D507">
        <v>462156.0282</v>
      </c>
      <c r="E507">
        <v>15435409.071599999</v>
      </c>
      <c r="F507">
        <v>0</v>
      </c>
      <c r="G507">
        <v>11763024.282500001</v>
      </c>
      <c r="H507">
        <v>42383322.961599998</v>
      </c>
      <c r="I507">
        <v>38894087.140900001</v>
      </c>
      <c r="J507">
        <v>4493990.2276999997</v>
      </c>
      <c r="K507">
        <v>13269798.1294</v>
      </c>
      <c r="L507">
        <v>2608900.6952</v>
      </c>
      <c r="M507">
        <v>0</v>
      </c>
      <c r="N507">
        <v>90429942.423299998</v>
      </c>
      <c r="O507">
        <v>10.145833333333334</v>
      </c>
      <c r="P507">
        <f t="shared" si="25"/>
        <v>1953</v>
      </c>
      <c r="Q507" s="2">
        <f t="shared" si="26"/>
        <v>19713.791666666377</v>
      </c>
    </row>
    <row r="508" spans="1:17" x14ac:dyDescent="0.3">
      <c r="A508">
        <v>169</v>
      </c>
      <c r="B508">
        <v>3</v>
      </c>
      <c r="C508">
        <v>78711058.832800001</v>
      </c>
      <c r="D508">
        <v>457704.6384</v>
      </c>
      <c r="E508">
        <v>15435409.071599999</v>
      </c>
      <c r="F508">
        <v>0</v>
      </c>
      <c r="G508">
        <v>11763024.282500001</v>
      </c>
      <c r="H508">
        <v>41514655.420400001</v>
      </c>
      <c r="I508">
        <v>36048370.439900003</v>
      </c>
      <c r="J508">
        <v>4522157.9475999996</v>
      </c>
      <c r="K508">
        <v>13269798.1294</v>
      </c>
      <c r="L508">
        <v>2629306.4432000001</v>
      </c>
      <c r="M508">
        <v>0</v>
      </c>
      <c r="N508">
        <v>91378610.846200004</v>
      </c>
      <c r="O508">
        <v>10.145833333333334</v>
      </c>
      <c r="P508">
        <f t="shared" si="25"/>
        <v>1953</v>
      </c>
      <c r="Q508" s="2">
        <f t="shared" si="26"/>
        <v>19723.937499999709</v>
      </c>
    </row>
    <row r="509" spans="1:17" x14ac:dyDescent="0.3">
      <c r="A509">
        <v>170</v>
      </c>
      <c r="B509">
        <v>1</v>
      </c>
      <c r="C509">
        <v>100390987.3567</v>
      </c>
      <c r="D509">
        <v>458907.96799999999</v>
      </c>
      <c r="E509">
        <v>15435409.071599999</v>
      </c>
      <c r="F509">
        <v>0</v>
      </c>
      <c r="G509">
        <v>2956453.4367999998</v>
      </c>
      <c r="H509">
        <v>35636323.846000001</v>
      </c>
      <c r="I509">
        <v>16819850.400800001</v>
      </c>
      <c r="J509">
        <v>4518757.5245000003</v>
      </c>
      <c r="K509">
        <v>13385140.8994</v>
      </c>
      <c r="L509">
        <v>31698225.317899998</v>
      </c>
      <c r="M509">
        <v>0</v>
      </c>
      <c r="N509">
        <v>88809460.152199998</v>
      </c>
      <c r="O509">
        <v>10.145833333333334</v>
      </c>
      <c r="P509">
        <f t="shared" si="25"/>
        <v>1954</v>
      </c>
      <c r="Q509" s="2">
        <f t="shared" si="26"/>
        <v>19734.083333333041</v>
      </c>
    </row>
    <row r="510" spans="1:17" x14ac:dyDescent="0.3">
      <c r="A510">
        <v>170</v>
      </c>
      <c r="B510">
        <v>2</v>
      </c>
      <c r="C510">
        <v>96430100.023399994</v>
      </c>
      <c r="D510">
        <v>460239.99369999999</v>
      </c>
      <c r="E510">
        <v>15435409.071599999</v>
      </c>
      <c r="F510">
        <v>0</v>
      </c>
      <c r="G510">
        <v>2956453.4367999998</v>
      </c>
      <c r="H510">
        <v>35007536.3926</v>
      </c>
      <c r="I510">
        <v>13940224.3638</v>
      </c>
      <c r="J510">
        <v>4516957.5493999999</v>
      </c>
      <c r="K510">
        <v>13385140.8994</v>
      </c>
      <c r="L510">
        <v>31707167.036699999</v>
      </c>
      <c r="M510">
        <v>0</v>
      </c>
      <c r="N510">
        <v>87125405.970200002</v>
      </c>
      <c r="O510">
        <v>10.145833333333334</v>
      </c>
      <c r="P510">
        <f t="shared" si="25"/>
        <v>1954</v>
      </c>
      <c r="Q510" s="2">
        <f t="shared" si="26"/>
        <v>19744.229166666373</v>
      </c>
    </row>
    <row r="511" spans="1:17" x14ac:dyDescent="0.3">
      <c r="A511">
        <v>170</v>
      </c>
      <c r="B511">
        <v>3</v>
      </c>
      <c r="C511">
        <v>94250756.229000002</v>
      </c>
      <c r="D511">
        <v>461591.84409999999</v>
      </c>
      <c r="E511">
        <v>15435409.071599999</v>
      </c>
      <c r="F511">
        <v>0</v>
      </c>
      <c r="G511">
        <v>2956453.4367999998</v>
      </c>
      <c r="H511">
        <v>34714559.711300001</v>
      </c>
      <c r="I511">
        <v>12155895.6325</v>
      </c>
      <c r="J511">
        <v>4515823.5950999996</v>
      </c>
      <c r="K511">
        <v>13385140.8994</v>
      </c>
      <c r="L511">
        <v>31728331.632100001</v>
      </c>
      <c r="M511">
        <v>0</v>
      </c>
      <c r="N511">
        <v>86295816.459000006</v>
      </c>
      <c r="O511">
        <v>10.145833333333334</v>
      </c>
      <c r="P511">
        <f t="shared" si="25"/>
        <v>1954</v>
      </c>
      <c r="Q511" s="2">
        <f t="shared" si="26"/>
        <v>19754.374999999705</v>
      </c>
    </row>
    <row r="512" spans="1:17" x14ac:dyDescent="0.3">
      <c r="A512">
        <v>171</v>
      </c>
      <c r="B512">
        <v>1</v>
      </c>
      <c r="C512">
        <v>99486524.423800007</v>
      </c>
      <c r="D512">
        <v>464333.69050000003</v>
      </c>
      <c r="E512">
        <v>15435409.071599999</v>
      </c>
      <c r="F512">
        <v>0</v>
      </c>
      <c r="G512">
        <v>6383408.3812999995</v>
      </c>
      <c r="H512">
        <v>39638778.344599999</v>
      </c>
      <c r="I512">
        <v>6166117.5404000003</v>
      </c>
      <c r="J512">
        <v>4502977.6436999999</v>
      </c>
      <c r="K512">
        <v>13385140.8994</v>
      </c>
      <c r="L512">
        <v>55240168.931599997</v>
      </c>
      <c r="M512">
        <v>0</v>
      </c>
      <c r="N512">
        <v>82393296.135900006</v>
      </c>
      <c r="O512">
        <v>10.145833333333334</v>
      </c>
      <c r="P512">
        <f t="shared" si="25"/>
        <v>1954</v>
      </c>
      <c r="Q512" s="2">
        <f t="shared" si="26"/>
        <v>19764.520833333037</v>
      </c>
    </row>
    <row r="513" spans="1:17" x14ac:dyDescent="0.3">
      <c r="A513">
        <v>171</v>
      </c>
      <c r="B513">
        <v>2</v>
      </c>
      <c r="C513">
        <v>95732440.497600004</v>
      </c>
      <c r="D513">
        <v>466871.34740000003</v>
      </c>
      <c r="E513">
        <v>15435409.071599999</v>
      </c>
      <c r="F513">
        <v>0</v>
      </c>
      <c r="G513">
        <v>6383408.3812999995</v>
      </c>
      <c r="H513">
        <v>40431743.907600001</v>
      </c>
      <c r="I513">
        <v>4934687.7517999997</v>
      </c>
      <c r="J513">
        <v>4492303.1129000001</v>
      </c>
      <c r="K513">
        <v>13385140.8994</v>
      </c>
      <c r="L513">
        <v>54961170.986500002</v>
      </c>
      <c r="M513">
        <v>0</v>
      </c>
      <c r="N513">
        <v>80849151.078899994</v>
      </c>
      <c r="O513">
        <v>10.145833333333334</v>
      </c>
      <c r="P513">
        <f t="shared" si="25"/>
        <v>1954</v>
      </c>
      <c r="Q513" s="2">
        <f t="shared" si="26"/>
        <v>19774.66666666637</v>
      </c>
    </row>
    <row r="514" spans="1:17" x14ac:dyDescent="0.3">
      <c r="A514">
        <v>171</v>
      </c>
      <c r="B514">
        <v>3</v>
      </c>
      <c r="C514">
        <v>93405099.331799999</v>
      </c>
      <c r="D514">
        <v>469232.72169999999</v>
      </c>
      <c r="E514">
        <v>15435409.071599999</v>
      </c>
      <c r="F514">
        <v>0</v>
      </c>
      <c r="G514">
        <v>6383408.3812999995</v>
      </c>
      <c r="H514">
        <v>40869205.716300003</v>
      </c>
      <c r="I514">
        <v>4176806.4673000001</v>
      </c>
      <c r="J514">
        <v>4483015.6755999997</v>
      </c>
      <c r="K514">
        <v>13385140.8994</v>
      </c>
      <c r="L514">
        <v>54748023.380199999</v>
      </c>
      <c r="M514">
        <v>0</v>
      </c>
      <c r="N514">
        <v>79926071.070800006</v>
      </c>
      <c r="O514">
        <v>10.145833333333334</v>
      </c>
      <c r="P514">
        <f t="shared" si="25"/>
        <v>1954</v>
      </c>
      <c r="Q514" s="2">
        <f t="shared" si="26"/>
        <v>19784.812499999702</v>
      </c>
    </row>
    <row r="515" spans="1:17" x14ac:dyDescent="0.3">
      <c r="A515">
        <v>172</v>
      </c>
      <c r="B515">
        <v>1</v>
      </c>
      <c r="C515">
        <v>109442393.795</v>
      </c>
      <c r="D515">
        <v>474474.78529999999</v>
      </c>
      <c r="E515">
        <v>15435409.071599999</v>
      </c>
      <c r="F515">
        <v>0</v>
      </c>
      <c r="G515">
        <v>4146092.1019000001</v>
      </c>
      <c r="H515">
        <v>40325468.093500003</v>
      </c>
      <c r="I515">
        <v>3362128.4246999999</v>
      </c>
      <c r="J515">
        <v>4457443.4596999995</v>
      </c>
      <c r="K515">
        <v>13385140.8994</v>
      </c>
      <c r="L515">
        <v>70831890.575900003</v>
      </c>
      <c r="M515">
        <v>0</v>
      </c>
      <c r="N515">
        <v>78462954.583800003</v>
      </c>
      <c r="O515">
        <v>10.145833333333334</v>
      </c>
      <c r="P515">
        <f t="shared" ref="P515:P578" si="27">YEAR(Q515)</f>
        <v>1954</v>
      </c>
      <c r="Q515" s="2">
        <f t="shared" ref="Q515:Q578" si="28">Q514+(O515)</f>
        <v>19794.958333333034</v>
      </c>
    </row>
    <row r="516" spans="1:17" x14ac:dyDescent="0.3">
      <c r="A516">
        <v>172</v>
      </c>
      <c r="B516">
        <v>2</v>
      </c>
      <c r="C516">
        <v>106108224.7801</v>
      </c>
      <c r="D516">
        <v>479146.21460000001</v>
      </c>
      <c r="E516">
        <v>15435409.071599999</v>
      </c>
      <c r="F516">
        <v>0</v>
      </c>
      <c r="G516">
        <v>4146092.1019000001</v>
      </c>
      <c r="H516">
        <v>40871107.560800001</v>
      </c>
      <c r="I516">
        <v>2564671.8462</v>
      </c>
      <c r="J516">
        <v>4435316.4356000004</v>
      </c>
      <c r="K516">
        <v>13385140.8994</v>
      </c>
      <c r="L516">
        <v>70292871.717399999</v>
      </c>
      <c r="M516">
        <v>0</v>
      </c>
      <c r="N516">
        <v>76898340.126399994</v>
      </c>
      <c r="O516">
        <v>10.145833333333334</v>
      </c>
      <c r="P516">
        <f t="shared" si="27"/>
        <v>1954</v>
      </c>
      <c r="Q516" s="2">
        <f t="shared" si="28"/>
        <v>19805.104166666366</v>
      </c>
    </row>
    <row r="517" spans="1:17" x14ac:dyDescent="0.3">
      <c r="A517">
        <v>172</v>
      </c>
      <c r="B517">
        <v>3</v>
      </c>
      <c r="C517">
        <v>104194734.98</v>
      </c>
      <c r="D517">
        <v>483336.50439999998</v>
      </c>
      <c r="E517">
        <v>15435409.071599999</v>
      </c>
      <c r="F517">
        <v>0</v>
      </c>
      <c r="G517">
        <v>4146092.1019000001</v>
      </c>
      <c r="H517">
        <v>41226622.072999999</v>
      </c>
      <c r="I517">
        <v>2316280.5438999999</v>
      </c>
      <c r="J517">
        <v>4415655.5953000002</v>
      </c>
      <c r="K517">
        <v>13385140.8994</v>
      </c>
      <c r="L517">
        <v>69826267.602599993</v>
      </c>
      <c r="M517">
        <v>0</v>
      </c>
      <c r="N517">
        <v>75944156.622799993</v>
      </c>
      <c r="O517">
        <v>10.145833333333334</v>
      </c>
      <c r="P517">
        <f t="shared" si="27"/>
        <v>1954</v>
      </c>
      <c r="Q517" s="2">
        <f t="shared" si="28"/>
        <v>19815.249999999698</v>
      </c>
    </row>
    <row r="518" spans="1:17" x14ac:dyDescent="0.3">
      <c r="A518">
        <v>173</v>
      </c>
      <c r="B518">
        <v>1</v>
      </c>
      <c r="C518">
        <v>122785103.38519999</v>
      </c>
      <c r="D518">
        <v>490251.82319999998</v>
      </c>
      <c r="E518">
        <v>17720470.431600001</v>
      </c>
      <c r="F518">
        <v>0</v>
      </c>
      <c r="G518">
        <v>11473284.8027</v>
      </c>
      <c r="H518">
        <v>51910469.649599999</v>
      </c>
      <c r="I518">
        <v>3050441.9021999999</v>
      </c>
      <c r="J518">
        <v>4376447.3996000001</v>
      </c>
      <c r="K518">
        <v>17751673.0394</v>
      </c>
      <c r="L518">
        <v>108166000.19140001</v>
      </c>
      <c r="M518">
        <v>0</v>
      </c>
      <c r="N518">
        <v>71454459.081100002</v>
      </c>
      <c r="O518">
        <v>10.145833333333334</v>
      </c>
      <c r="P518">
        <f t="shared" si="27"/>
        <v>1954</v>
      </c>
      <c r="Q518" s="2">
        <f t="shared" si="28"/>
        <v>19825.39583333303</v>
      </c>
    </row>
    <row r="519" spans="1:17" x14ac:dyDescent="0.3">
      <c r="A519">
        <v>173</v>
      </c>
      <c r="B519">
        <v>2</v>
      </c>
      <c r="C519">
        <v>115636095.5619</v>
      </c>
      <c r="D519">
        <v>496623.22460000002</v>
      </c>
      <c r="E519">
        <v>17720470.431600001</v>
      </c>
      <c r="F519">
        <v>0</v>
      </c>
      <c r="G519">
        <v>11473284.8027</v>
      </c>
      <c r="H519">
        <v>53868956.749899998</v>
      </c>
      <c r="I519">
        <v>2084349.0745999999</v>
      </c>
      <c r="J519">
        <v>4343526.0654999996</v>
      </c>
      <c r="K519">
        <v>17751673.0394</v>
      </c>
      <c r="L519">
        <v>106544490.9682</v>
      </c>
      <c r="M519">
        <v>0</v>
      </c>
      <c r="N519">
        <v>68819769.741899997</v>
      </c>
      <c r="O519">
        <v>10.145833333333334</v>
      </c>
      <c r="P519">
        <f t="shared" si="27"/>
        <v>1954</v>
      </c>
      <c r="Q519" s="2">
        <f t="shared" si="28"/>
        <v>19835.541666666362</v>
      </c>
    </row>
    <row r="520" spans="1:17" x14ac:dyDescent="0.3">
      <c r="A520">
        <v>173</v>
      </c>
      <c r="B520">
        <v>3</v>
      </c>
      <c r="C520">
        <v>111136114.95630001</v>
      </c>
      <c r="D520">
        <v>502664.45250000001</v>
      </c>
      <c r="E520">
        <v>17720470.431600001</v>
      </c>
      <c r="F520">
        <v>0</v>
      </c>
      <c r="G520">
        <v>11473284.8027</v>
      </c>
      <c r="H520">
        <v>54257781.967100002</v>
      </c>
      <c r="I520">
        <v>1542363.4139</v>
      </c>
      <c r="J520">
        <v>4315271.5597000001</v>
      </c>
      <c r="K520">
        <v>17751673.0394</v>
      </c>
      <c r="L520">
        <v>105213149.53650001</v>
      </c>
      <c r="M520">
        <v>0</v>
      </c>
      <c r="N520">
        <v>67330650.301300004</v>
      </c>
      <c r="O520">
        <v>10.145833333333334</v>
      </c>
      <c r="P520">
        <f t="shared" si="27"/>
        <v>1954</v>
      </c>
      <c r="Q520" s="2">
        <f t="shared" si="28"/>
        <v>19845.687499999694</v>
      </c>
    </row>
    <row r="521" spans="1:17" x14ac:dyDescent="0.3">
      <c r="A521">
        <v>174</v>
      </c>
      <c r="B521">
        <v>1</v>
      </c>
      <c r="C521">
        <v>15429553.1756</v>
      </c>
      <c r="D521">
        <v>488797.50209999998</v>
      </c>
      <c r="E521">
        <v>19019044.1316</v>
      </c>
      <c r="F521">
        <v>0</v>
      </c>
      <c r="G521">
        <v>176749788.7471</v>
      </c>
      <c r="H521">
        <v>78785098.576800004</v>
      </c>
      <c r="I521">
        <v>149571521.56979999</v>
      </c>
      <c r="J521">
        <v>4393780.4837999996</v>
      </c>
      <c r="K521">
        <v>20233122.079399999</v>
      </c>
      <c r="L521">
        <v>40398391.532600001</v>
      </c>
      <c r="M521">
        <v>0</v>
      </c>
      <c r="N521">
        <v>75420423.698899999</v>
      </c>
      <c r="O521">
        <v>10.145833333333334</v>
      </c>
      <c r="P521">
        <f t="shared" si="27"/>
        <v>1954</v>
      </c>
      <c r="Q521" s="2">
        <f t="shared" si="28"/>
        <v>19855.833333333027</v>
      </c>
    </row>
    <row r="522" spans="1:17" x14ac:dyDescent="0.3">
      <c r="A522">
        <v>174</v>
      </c>
      <c r="B522">
        <v>2</v>
      </c>
      <c r="C522">
        <v>13118069.485400001</v>
      </c>
      <c r="D522">
        <v>476873.21919999999</v>
      </c>
      <c r="E522">
        <v>19019044.1316</v>
      </c>
      <c r="F522">
        <v>0</v>
      </c>
      <c r="G522">
        <v>176749788.7471</v>
      </c>
      <c r="H522">
        <v>74059282.243699998</v>
      </c>
      <c r="I522">
        <v>137694879.56959999</v>
      </c>
      <c r="J522">
        <v>4460596.1594000002</v>
      </c>
      <c r="K522">
        <v>20233122.079399999</v>
      </c>
      <c r="L522">
        <v>40984557.029600002</v>
      </c>
      <c r="M522">
        <v>0</v>
      </c>
      <c r="N522">
        <v>79799610.334999993</v>
      </c>
      <c r="O522">
        <v>10.145833333333334</v>
      </c>
      <c r="P522">
        <f t="shared" si="27"/>
        <v>1954</v>
      </c>
      <c r="Q522" s="2">
        <f t="shared" si="28"/>
        <v>19865.979166666359</v>
      </c>
    </row>
    <row r="523" spans="1:17" x14ac:dyDescent="0.3">
      <c r="A523">
        <v>174</v>
      </c>
      <c r="B523">
        <v>3</v>
      </c>
      <c r="C523">
        <v>11848432.213</v>
      </c>
      <c r="D523">
        <v>466214.41989999998</v>
      </c>
      <c r="E523">
        <v>19019044.1316</v>
      </c>
      <c r="F523">
        <v>0</v>
      </c>
      <c r="G523">
        <v>176749788.7471</v>
      </c>
      <c r="H523">
        <v>71076616.741699994</v>
      </c>
      <c r="I523">
        <v>129727349.75669999</v>
      </c>
      <c r="J523">
        <v>4519166.7940999996</v>
      </c>
      <c r="K523">
        <v>20233122.079399999</v>
      </c>
      <c r="L523">
        <v>41458678.430100001</v>
      </c>
      <c r="M523">
        <v>0</v>
      </c>
      <c r="N523">
        <v>82716969.786200002</v>
      </c>
      <c r="O523">
        <v>10.145833333333334</v>
      </c>
      <c r="P523">
        <f t="shared" si="27"/>
        <v>1954</v>
      </c>
      <c r="Q523" s="2">
        <f t="shared" si="28"/>
        <v>19876.124999999691</v>
      </c>
    </row>
    <row r="524" spans="1:17" x14ac:dyDescent="0.3">
      <c r="A524">
        <v>175</v>
      </c>
      <c r="B524">
        <v>1</v>
      </c>
      <c r="C524">
        <v>148906046.1593</v>
      </c>
      <c r="D524">
        <v>478957.14449999999</v>
      </c>
      <c r="E524">
        <v>23969598.981600001</v>
      </c>
      <c r="F524">
        <v>0</v>
      </c>
      <c r="G524">
        <v>29328863.765500002</v>
      </c>
      <c r="H524">
        <v>60080992.955200002</v>
      </c>
      <c r="I524">
        <v>4673963.6158999996</v>
      </c>
      <c r="J524">
        <v>4428351.4216999998</v>
      </c>
      <c r="K524">
        <v>29693154.689399999</v>
      </c>
      <c r="L524">
        <v>154895425.45640001</v>
      </c>
      <c r="M524">
        <v>0</v>
      </c>
      <c r="N524">
        <v>70261535.393800005</v>
      </c>
      <c r="O524">
        <v>10.145833333333334</v>
      </c>
      <c r="P524">
        <f t="shared" si="27"/>
        <v>1954</v>
      </c>
      <c r="Q524" s="2">
        <f t="shared" si="28"/>
        <v>19886.270833333023</v>
      </c>
    </row>
    <row r="525" spans="1:17" x14ac:dyDescent="0.3">
      <c r="A525">
        <v>175</v>
      </c>
      <c r="B525">
        <v>2</v>
      </c>
      <c r="C525">
        <v>134972555.56670001</v>
      </c>
      <c r="D525">
        <v>491137.91810000001</v>
      </c>
      <c r="E525">
        <v>23969598.981600001</v>
      </c>
      <c r="F525">
        <v>0</v>
      </c>
      <c r="G525">
        <v>29328863.765500002</v>
      </c>
      <c r="H525">
        <v>62161642.472000003</v>
      </c>
      <c r="I525">
        <v>3155950.5166000002</v>
      </c>
      <c r="J525">
        <v>4357491.6100000003</v>
      </c>
      <c r="K525">
        <v>29693154.689399999</v>
      </c>
      <c r="L525">
        <v>150658493.61359999</v>
      </c>
      <c r="M525">
        <v>0</v>
      </c>
      <c r="N525">
        <v>65064085.951200001</v>
      </c>
      <c r="O525">
        <v>10.145833333333334</v>
      </c>
      <c r="P525">
        <f t="shared" si="27"/>
        <v>1954</v>
      </c>
      <c r="Q525" s="2">
        <f t="shared" si="28"/>
        <v>19896.416666666355</v>
      </c>
    </row>
    <row r="526" spans="1:17" x14ac:dyDescent="0.3">
      <c r="A526">
        <v>175</v>
      </c>
      <c r="B526">
        <v>3</v>
      </c>
      <c r="C526">
        <v>126755520.2789</v>
      </c>
      <c r="D526">
        <v>504663.94829999999</v>
      </c>
      <c r="E526">
        <v>23969598.981600001</v>
      </c>
      <c r="F526">
        <v>0</v>
      </c>
      <c r="G526">
        <v>29328863.765500002</v>
      </c>
      <c r="H526">
        <v>62764886.839599997</v>
      </c>
      <c r="I526">
        <v>2546687.7843999998</v>
      </c>
      <c r="J526">
        <v>4301999.8246999998</v>
      </c>
      <c r="K526">
        <v>29693154.689399999</v>
      </c>
      <c r="L526">
        <v>147284467.69929999</v>
      </c>
      <c r="M526">
        <v>0</v>
      </c>
      <c r="N526">
        <v>62189273.177599996</v>
      </c>
      <c r="O526">
        <v>10.145833333333334</v>
      </c>
      <c r="P526">
        <f t="shared" si="27"/>
        <v>1954</v>
      </c>
      <c r="Q526" s="2">
        <f t="shared" si="28"/>
        <v>19906.562499999687</v>
      </c>
    </row>
    <row r="527" spans="1:17" x14ac:dyDescent="0.3">
      <c r="A527">
        <v>176</v>
      </c>
      <c r="B527">
        <v>1</v>
      </c>
      <c r="C527">
        <v>196389348.3321</v>
      </c>
      <c r="D527">
        <v>531718.98829999997</v>
      </c>
      <c r="E527">
        <v>41664620.301600002</v>
      </c>
      <c r="F527">
        <v>0</v>
      </c>
      <c r="G527">
        <v>21339885.642000001</v>
      </c>
      <c r="H527">
        <v>61107778.807800002</v>
      </c>
      <c r="I527">
        <v>13343850.8069</v>
      </c>
      <c r="J527">
        <v>4198699.2116999999</v>
      </c>
      <c r="K527">
        <v>63506635.389399998</v>
      </c>
      <c r="L527">
        <v>182791143.0449</v>
      </c>
      <c r="M527">
        <v>0</v>
      </c>
      <c r="N527">
        <v>57561039.850699998</v>
      </c>
      <c r="O527">
        <v>10.145833333333334</v>
      </c>
      <c r="P527">
        <f t="shared" si="27"/>
        <v>1954</v>
      </c>
      <c r="Q527" s="2">
        <f t="shared" si="28"/>
        <v>19916.708333333019</v>
      </c>
    </row>
    <row r="528" spans="1:17" x14ac:dyDescent="0.3">
      <c r="A528">
        <v>176</v>
      </c>
      <c r="B528">
        <v>2</v>
      </c>
      <c r="C528">
        <v>184741356.6961</v>
      </c>
      <c r="D528">
        <v>554179.54079999996</v>
      </c>
      <c r="E528">
        <v>41664620.301600002</v>
      </c>
      <c r="F528">
        <v>0</v>
      </c>
      <c r="G528">
        <v>21339885.642000001</v>
      </c>
      <c r="H528">
        <v>60680333.625299998</v>
      </c>
      <c r="I528">
        <v>10317293.9739</v>
      </c>
      <c r="J528">
        <v>4111797.84</v>
      </c>
      <c r="K528">
        <v>63506635.389399998</v>
      </c>
      <c r="L528">
        <v>175751986.4948</v>
      </c>
      <c r="M528">
        <v>0</v>
      </c>
      <c r="N528">
        <v>55615518.886399999</v>
      </c>
      <c r="O528">
        <v>10.145833333333334</v>
      </c>
      <c r="P528">
        <f t="shared" si="27"/>
        <v>1954</v>
      </c>
      <c r="Q528" s="2">
        <f t="shared" si="28"/>
        <v>19926.854166666351</v>
      </c>
    </row>
    <row r="529" spans="1:17" x14ac:dyDescent="0.3">
      <c r="A529">
        <v>176</v>
      </c>
      <c r="B529">
        <v>3</v>
      </c>
      <c r="C529">
        <v>176091727.5891</v>
      </c>
      <c r="D529">
        <v>575183.71939999994</v>
      </c>
      <c r="E529">
        <v>41664620.301600002</v>
      </c>
      <c r="F529">
        <v>0</v>
      </c>
      <c r="G529">
        <v>21339885.642000001</v>
      </c>
      <c r="H529">
        <v>60310395.556100003</v>
      </c>
      <c r="I529">
        <v>8720894.6086999997</v>
      </c>
      <c r="J529">
        <v>4039815.8675000002</v>
      </c>
      <c r="K529">
        <v>63506635.389399998</v>
      </c>
      <c r="L529">
        <v>169610689.3935</v>
      </c>
      <c r="M529">
        <v>0</v>
      </c>
      <c r="N529">
        <v>54339030.253799997</v>
      </c>
      <c r="O529">
        <v>10.145833333333334</v>
      </c>
      <c r="P529">
        <f t="shared" si="27"/>
        <v>1954</v>
      </c>
      <c r="Q529" s="2">
        <f t="shared" si="28"/>
        <v>19936.999999999683</v>
      </c>
    </row>
    <row r="530" spans="1:17" x14ac:dyDescent="0.3">
      <c r="A530">
        <v>177</v>
      </c>
      <c r="B530">
        <v>1</v>
      </c>
      <c r="C530">
        <v>101606740.2288</v>
      </c>
      <c r="D530">
        <v>574461.21640000003</v>
      </c>
      <c r="E530">
        <v>44224713.041599996</v>
      </c>
      <c r="F530">
        <v>0</v>
      </c>
      <c r="G530">
        <v>40103859.351000004</v>
      </c>
      <c r="H530">
        <v>93839048.785099998</v>
      </c>
      <c r="I530">
        <v>35745344.647100002</v>
      </c>
      <c r="J530">
        <v>4070814.1184</v>
      </c>
      <c r="K530">
        <v>68398724.749400005</v>
      </c>
      <c r="L530">
        <v>113205503.0828</v>
      </c>
      <c r="M530">
        <v>0</v>
      </c>
      <c r="N530">
        <v>58428144.237599999</v>
      </c>
      <c r="O530">
        <v>10.145833333333334</v>
      </c>
      <c r="P530">
        <f t="shared" si="27"/>
        <v>1954</v>
      </c>
      <c r="Q530" s="2">
        <f t="shared" si="28"/>
        <v>19947.145833333016</v>
      </c>
    </row>
    <row r="531" spans="1:17" x14ac:dyDescent="0.3">
      <c r="A531">
        <v>177</v>
      </c>
      <c r="B531">
        <v>2</v>
      </c>
      <c r="C531">
        <v>97173122.720300004</v>
      </c>
      <c r="D531">
        <v>574277.66610000003</v>
      </c>
      <c r="E531">
        <v>44224713.041599996</v>
      </c>
      <c r="F531">
        <v>0</v>
      </c>
      <c r="G531">
        <v>40103859.351000004</v>
      </c>
      <c r="H531">
        <v>85714902.262600005</v>
      </c>
      <c r="I531">
        <v>21659448.338300001</v>
      </c>
      <c r="J531">
        <v>4080320.2955</v>
      </c>
      <c r="K531">
        <v>68398724.749400005</v>
      </c>
      <c r="L531">
        <v>113865964.24680001</v>
      </c>
      <c r="M531">
        <v>0</v>
      </c>
      <c r="N531">
        <v>59263990.038900003</v>
      </c>
      <c r="O531">
        <v>10.145833333333334</v>
      </c>
      <c r="P531">
        <f t="shared" si="27"/>
        <v>1954</v>
      </c>
      <c r="Q531" s="2">
        <f t="shared" si="28"/>
        <v>19957.291666666348</v>
      </c>
    </row>
    <row r="532" spans="1:17" x14ac:dyDescent="0.3">
      <c r="A532">
        <v>177</v>
      </c>
      <c r="B532">
        <v>3</v>
      </c>
      <c r="C532">
        <v>94443452.090900004</v>
      </c>
      <c r="D532">
        <v>574503.43000000005</v>
      </c>
      <c r="E532">
        <v>44224713.041599996</v>
      </c>
      <c r="F532">
        <v>0</v>
      </c>
      <c r="G532">
        <v>40103859.351000004</v>
      </c>
      <c r="H532">
        <v>82422110.830300003</v>
      </c>
      <c r="I532">
        <v>15133156.8563</v>
      </c>
      <c r="J532">
        <v>4081064.2708000001</v>
      </c>
      <c r="K532">
        <v>68398724.749400005</v>
      </c>
      <c r="L532">
        <v>114133688.7034</v>
      </c>
      <c r="M532">
        <v>0</v>
      </c>
      <c r="N532">
        <v>59616556.4322</v>
      </c>
      <c r="O532">
        <v>10.145833333333334</v>
      </c>
      <c r="P532">
        <f t="shared" si="27"/>
        <v>1954</v>
      </c>
      <c r="Q532" s="2">
        <f t="shared" si="28"/>
        <v>19967.43749999968</v>
      </c>
    </row>
    <row r="533" spans="1:17" x14ac:dyDescent="0.3">
      <c r="A533">
        <v>178</v>
      </c>
      <c r="B533">
        <v>1</v>
      </c>
      <c r="C533">
        <v>124662491.0845</v>
      </c>
      <c r="D533">
        <v>577426.77040000004</v>
      </c>
      <c r="E533">
        <v>28358563.731600001</v>
      </c>
      <c r="F533">
        <v>0</v>
      </c>
      <c r="G533">
        <v>12572969.5042</v>
      </c>
      <c r="H533">
        <v>58206497.820799999</v>
      </c>
      <c r="I533">
        <v>14495197.9812</v>
      </c>
      <c r="J533">
        <v>4052798.8428000002</v>
      </c>
      <c r="K533">
        <v>38080043.769400001</v>
      </c>
      <c r="L533">
        <v>107527815.8119</v>
      </c>
      <c r="M533">
        <v>0</v>
      </c>
      <c r="N533">
        <v>59892069.431000002</v>
      </c>
      <c r="O533">
        <v>10.145833333333334</v>
      </c>
      <c r="P533">
        <f t="shared" si="27"/>
        <v>1954</v>
      </c>
      <c r="Q533" s="2">
        <f t="shared" si="28"/>
        <v>19977.583333333012</v>
      </c>
    </row>
    <row r="534" spans="1:17" x14ac:dyDescent="0.3">
      <c r="A534">
        <v>178</v>
      </c>
      <c r="B534">
        <v>2</v>
      </c>
      <c r="C534">
        <v>117911785.50560001</v>
      </c>
      <c r="D534">
        <v>580358.91810000001</v>
      </c>
      <c r="E534">
        <v>28358563.731600001</v>
      </c>
      <c r="F534">
        <v>0</v>
      </c>
      <c r="G534">
        <v>12572969.5042</v>
      </c>
      <c r="H534">
        <v>57830508.856399998</v>
      </c>
      <c r="I534">
        <v>8496482.3823000006</v>
      </c>
      <c r="J534">
        <v>4027184.4988000002</v>
      </c>
      <c r="K534">
        <v>38080043.769400001</v>
      </c>
      <c r="L534">
        <v>106642139.9974</v>
      </c>
      <c r="M534">
        <v>0</v>
      </c>
      <c r="N534">
        <v>59878586.813199997</v>
      </c>
      <c r="O534">
        <v>10.145833333333334</v>
      </c>
      <c r="P534">
        <f t="shared" si="27"/>
        <v>1954</v>
      </c>
      <c r="Q534" s="2">
        <f t="shared" si="28"/>
        <v>19987.729166666344</v>
      </c>
    </row>
    <row r="535" spans="1:17" x14ac:dyDescent="0.3">
      <c r="A535">
        <v>178</v>
      </c>
      <c r="B535">
        <v>3</v>
      </c>
      <c r="C535">
        <v>113687400.991</v>
      </c>
      <c r="D535">
        <v>583287.78720000002</v>
      </c>
      <c r="E535">
        <v>28358563.731600001</v>
      </c>
      <c r="F535">
        <v>0</v>
      </c>
      <c r="G535">
        <v>12572969.5042</v>
      </c>
      <c r="H535">
        <v>57552205.915200002</v>
      </c>
      <c r="I535">
        <v>5160977.5303999996</v>
      </c>
      <c r="J535">
        <v>4003942.1442999998</v>
      </c>
      <c r="K535">
        <v>38080043.769400001</v>
      </c>
      <c r="L535">
        <v>105797362.4376</v>
      </c>
      <c r="M535">
        <v>0</v>
      </c>
      <c r="N535">
        <v>59759437.809500001</v>
      </c>
      <c r="O535">
        <v>10.145833333333334</v>
      </c>
      <c r="P535">
        <f t="shared" si="27"/>
        <v>1954</v>
      </c>
      <c r="Q535" s="2">
        <f t="shared" si="28"/>
        <v>19997.874999999676</v>
      </c>
    </row>
    <row r="536" spans="1:17" x14ac:dyDescent="0.3">
      <c r="A536">
        <v>179</v>
      </c>
      <c r="B536">
        <v>1</v>
      </c>
      <c r="C536">
        <v>93992733.782600001</v>
      </c>
      <c r="D536">
        <v>571162.54429999995</v>
      </c>
      <c r="E536">
        <v>15435409.071599999</v>
      </c>
      <c r="F536">
        <v>0</v>
      </c>
      <c r="G536">
        <v>14215912.8102</v>
      </c>
      <c r="H536">
        <v>61565279.443800002</v>
      </c>
      <c r="I536">
        <v>57910094.3653</v>
      </c>
      <c r="J536">
        <v>4028348.5169000002</v>
      </c>
      <c r="K536">
        <v>13385140.8994</v>
      </c>
      <c r="L536">
        <v>44372841.814099997</v>
      </c>
      <c r="M536">
        <v>0</v>
      </c>
      <c r="N536">
        <v>64048548.078299999</v>
      </c>
      <c r="O536">
        <v>10.145833333333334</v>
      </c>
      <c r="P536">
        <f t="shared" si="27"/>
        <v>1954</v>
      </c>
      <c r="Q536" s="2">
        <f t="shared" si="28"/>
        <v>20008.020833333008</v>
      </c>
    </row>
    <row r="537" spans="1:17" x14ac:dyDescent="0.3">
      <c r="A537">
        <v>179</v>
      </c>
      <c r="B537">
        <v>2</v>
      </c>
      <c r="C537">
        <v>87055264.211300001</v>
      </c>
      <c r="D537">
        <v>560922.46129999997</v>
      </c>
      <c r="E537">
        <v>15435409.071599999</v>
      </c>
      <c r="F537">
        <v>0</v>
      </c>
      <c r="G537">
        <v>14215912.8102</v>
      </c>
      <c r="H537">
        <v>63167893.8891</v>
      </c>
      <c r="I537">
        <v>47680234.9824</v>
      </c>
      <c r="J537">
        <v>4047496.4523</v>
      </c>
      <c r="K537">
        <v>13385140.8994</v>
      </c>
      <c r="L537">
        <v>45210944.636399999</v>
      </c>
      <c r="M537">
        <v>0</v>
      </c>
      <c r="N537">
        <v>67150456.215000004</v>
      </c>
      <c r="O537">
        <v>10.145833333333334</v>
      </c>
      <c r="P537">
        <f t="shared" si="27"/>
        <v>1954</v>
      </c>
      <c r="Q537" s="2">
        <f t="shared" si="28"/>
        <v>20018.16666666634</v>
      </c>
    </row>
    <row r="538" spans="1:17" x14ac:dyDescent="0.3">
      <c r="A538">
        <v>179</v>
      </c>
      <c r="B538">
        <v>3</v>
      </c>
      <c r="C538">
        <v>82472340.098399997</v>
      </c>
      <c r="D538">
        <v>552538.91359999997</v>
      </c>
      <c r="E538">
        <v>15435409.071599999</v>
      </c>
      <c r="F538">
        <v>0</v>
      </c>
      <c r="G538">
        <v>14215912.8102</v>
      </c>
      <c r="H538">
        <v>64283733.750600003</v>
      </c>
      <c r="I538">
        <v>43193013.317900002</v>
      </c>
      <c r="J538">
        <v>4064856.1982</v>
      </c>
      <c r="K538">
        <v>13385140.8994</v>
      </c>
      <c r="L538">
        <v>45987742.443400003</v>
      </c>
      <c r="M538">
        <v>0</v>
      </c>
      <c r="N538">
        <v>69121520.782900006</v>
      </c>
      <c r="O538">
        <v>10.145833333333334</v>
      </c>
      <c r="P538">
        <f t="shared" si="27"/>
        <v>1954</v>
      </c>
      <c r="Q538" s="2">
        <f t="shared" si="28"/>
        <v>20028.312499999673</v>
      </c>
    </row>
    <row r="539" spans="1:17" x14ac:dyDescent="0.3">
      <c r="A539">
        <v>180</v>
      </c>
      <c r="B539">
        <v>1</v>
      </c>
      <c r="C539">
        <v>110132225.81569999</v>
      </c>
      <c r="D539">
        <v>549161.77610000002</v>
      </c>
      <c r="E539">
        <v>15435409.071599999</v>
      </c>
      <c r="F539">
        <v>0</v>
      </c>
      <c r="G539">
        <v>2614968.4578</v>
      </c>
      <c r="H539">
        <v>47592091.435000002</v>
      </c>
      <c r="I539">
        <v>27935653.184900001</v>
      </c>
      <c r="J539">
        <v>4074671.4775999999</v>
      </c>
      <c r="K539">
        <v>13385140.8994</v>
      </c>
      <c r="L539">
        <v>53132484.224699996</v>
      </c>
      <c r="M539">
        <v>0</v>
      </c>
      <c r="N539">
        <v>79129966.512799993</v>
      </c>
      <c r="O539">
        <v>10.145833333333334</v>
      </c>
      <c r="P539">
        <f t="shared" si="27"/>
        <v>1954</v>
      </c>
      <c r="Q539" s="2">
        <f t="shared" si="28"/>
        <v>20038.458333333005</v>
      </c>
    </row>
    <row r="540" spans="1:17" x14ac:dyDescent="0.3">
      <c r="A540">
        <v>180</v>
      </c>
      <c r="B540">
        <v>2</v>
      </c>
      <c r="C540">
        <v>105371774.4703</v>
      </c>
      <c r="D540">
        <v>546468.54139999999</v>
      </c>
      <c r="E540">
        <v>15435409.071599999</v>
      </c>
      <c r="F540">
        <v>0</v>
      </c>
      <c r="G540">
        <v>2614968.4578</v>
      </c>
      <c r="H540">
        <v>44432601.9877</v>
      </c>
      <c r="I540">
        <v>21454752.846700002</v>
      </c>
      <c r="J540">
        <v>4109643.9597999998</v>
      </c>
      <c r="K540">
        <v>13385140.8994</v>
      </c>
      <c r="L540">
        <v>53380699.195</v>
      </c>
      <c r="M540">
        <v>0</v>
      </c>
      <c r="N540">
        <v>76986117.1831</v>
      </c>
      <c r="O540">
        <v>10.145833333333334</v>
      </c>
      <c r="P540">
        <f t="shared" si="27"/>
        <v>1954</v>
      </c>
      <c r="Q540" s="2">
        <f t="shared" si="28"/>
        <v>20048.604166666337</v>
      </c>
    </row>
    <row r="541" spans="1:17" x14ac:dyDescent="0.3">
      <c r="A541">
        <v>180</v>
      </c>
      <c r="B541">
        <v>3</v>
      </c>
      <c r="C541">
        <v>102377492.1564</v>
      </c>
      <c r="D541">
        <v>544338.35600000003</v>
      </c>
      <c r="E541">
        <v>15435409.071599999</v>
      </c>
      <c r="F541">
        <v>0</v>
      </c>
      <c r="G541">
        <v>2614968.4578</v>
      </c>
      <c r="H541">
        <v>42646733.315499999</v>
      </c>
      <c r="I541">
        <v>17329911.9285</v>
      </c>
      <c r="J541">
        <v>4125677.4470000002</v>
      </c>
      <c r="K541">
        <v>13385140.8994</v>
      </c>
      <c r="L541">
        <v>53564385.585699998</v>
      </c>
      <c r="M541">
        <v>0</v>
      </c>
      <c r="N541">
        <v>75908144.643399999</v>
      </c>
      <c r="O541">
        <v>10.145833333333334</v>
      </c>
      <c r="P541">
        <f t="shared" si="27"/>
        <v>1954</v>
      </c>
      <c r="Q541" s="2">
        <f t="shared" si="28"/>
        <v>20058.749999999669</v>
      </c>
    </row>
    <row r="542" spans="1:17" x14ac:dyDescent="0.3">
      <c r="A542">
        <v>181</v>
      </c>
      <c r="B542">
        <v>1</v>
      </c>
      <c r="C542">
        <v>94719519.099099994</v>
      </c>
      <c r="D542">
        <v>535659.00080000004</v>
      </c>
      <c r="E542">
        <v>15435409.071599999</v>
      </c>
      <c r="F542">
        <v>0</v>
      </c>
      <c r="G542">
        <v>3680573.3097999999</v>
      </c>
      <c r="H542">
        <v>41035266.013400003</v>
      </c>
      <c r="I542">
        <v>34496868.174199998</v>
      </c>
      <c r="J542">
        <v>4154829.8859999999</v>
      </c>
      <c r="K542">
        <v>13385140.8994</v>
      </c>
      <c r="L542">
        <v>28506549.183699999</v>
      </c>
      <c r="M542">
        <v>0</v>
      </c>
      <c r="N542">
        <v>74426001.433300003</v>
      </c>
      <c r="O542">
        <v>10.145833333333334</v>
      </c>
      <c r="P542">
        <f t="shared" si="27"/>
        <v>1954</v>
      </c>
      <c r="Q542" s="2">
        <f t="shared" si="28"/>
        <v>20068.895833333001</v>
      </c>
    </row>
    <row r="543" spans="1:17" x14ac:dyDescent="0.3">
      <c r="A543">
        <v>181</v>
      </c>
      <c r="B543">
        <v>2</v>
      </c>
      <c r="C543">
        <v>92296110.806199998</v>
      </c>
      <c r="D543">
        <v>528270.6385</v>
      </c>
      <c r="E543">
        <v>15435409.071599999</v>
      </c>
      <c r="F543">
        <v>0</v>
      </c>
      <c r="G543">
        <v>3680573.3097999999</v>
      </c>
      <c r="H543">
        <v>39536847.035700001</v>
      </c>
      <c r="I543">
        <v>28860207.087400001</v>
      </c>
      <c r="J543">
        <v>4177085.4531999999</v>
      </c>
      <c r="K543">
        <v>13385140.8994</v>
      </c>
      <c r="L543">
        <v>28801235.272100002</v>
      </c>
      <c r="M543">
        <v>0</v>
      </c>
      <c r="N543">
        <v>76051251.683599994</v>
      </c>
      <c r="O543">
        <v>10.145833333333334</v>
      </c>
      <c r="P543">
        <f t="shared" si="27"/>
        <v>1954</v>
      </c>
      <c r="Q543" s="2">
        <f t="shared" si="28"/>
        <v>20079.041666666333</v>
      </c>
    </row>
    <row r="544" spans="1:17" x14ac:dyDescent="0.3">
      <c r="A544">
        <v>181</v>
      </c>
      <c r="B544">
        <v>3</v>
      </c>
      <c r="C544">
        <v>90681327.320999995</v>
      </c>
      <c r="D544">
        <v>523415.99280000001</v>
      </c>
      <c r="E544">
        <v>15435409.071599999</v>
      </c>
      <c r="F544">
        <v>0</v>
      </c>
      <c r="G544">
        <v>3680573.3097999999</v>
      </c>
      <c r="H544">
        <v>38546852.471600004</v>
      </c>
      <c r="I544">
        <v>25089496.366799999</v>
      </c>
      <c r="J544">
        <v>4196516.4978</v>
      </c>
      <c r="K544">
        <v>13385140.8994</v>
      </c>
      <c r="L544">
        <v>29039660.0913</v>
      </c>
      <c r="M544">
        <v>0</v>
      </c>
      <c r="N544">
        <v>77185879.3169</v>
      </c>
      <c r="O544">
        <v>10.145833333333334</v>
      </c>
      <c r="P544">
        <f t="shared" si="27"/>
        <v>1954</v>
      </c>
      <c r="Q544" s="2">
        <f t="shared" si="28"/>
        <v>20089.187499999665</v>
      </c>
    </row>
    <row r="545" spans="1:17" x14ac:dyDescent="0.3">
      <c r="A545">
        <v>182</v>
      </c>
      <c r="B545">
        <v>1</v>
      </c>
      <c r="C545">
        <v>84884161.665700004</v>
      </c>
      <c r="D545">
        <v>518702.0111</v>
      </c>
      <c r="E545">
        <v>15435409.071599999</v>
      </c>
      <c r="F545">
        <v>0</v>
      </c>
      <c r="G545">
        <v>6339007.7100999998</v>
      </c>
      <c r="H545">
        <v>40025445.946500003</v>
      </c>
      <c r="I545">
        <v>34712043.523000002</v>
      </c>
      <c r="J545">
        <v>4219957.3925000001</v>
      </c>
      <c r="K545">
        <v>14085363.009400001</v>
      </c>
      <c r="L545">
        <v>15689148.9037</v>
      </c>
      <c r="M545">
        <v>0</v>
      </c>
      <c r="N545">
        <v>77958252.570899993</v>
      </c>
      <c r="O545">
        <v>10.145833333333334</v>
      </c>
      <c r="P545">
        <f t="shared" si="27"/>
        <v>1955</v>
      </c>
      <c r="Q545" s="2">
        <f t="shared" si="28"/>
        <v>20099.333333332997</v>
      </c>
    </row>
    <row r="546" spans="1:17" x14ac:dyDescent="0.3">
      <c r="A546">
        <v>182</v>
      </c>
      <c r="B546">
        <v>2</v>
      </c>
      <c r="C546">
        <v>83292435.168400005</v>
      </c>
      <c r="D546">
        <v>515456.19500000001</v>
      </c>
      <c r="E546">
        <v>15435409.071599999</v>
      </c>
      <c r="F546">
        <v>0</v>
      </c>
      <c r="G546">
        <v>6339007.7100999998</v>
      </c>
      <c r="H546">
        <v>39111214.207999997</v>
      </c>
      <c r="I546">
        <v>30741481.663199998</v>
      </c>
      <c r="J546">
        <v>4240719.6689999998</v>
      </c>
      <c r="K546">
        <v>14085363.009400001</v>
      </c>
      <c r="L546">
        <v>15845063.6075</v>
      </c>
      <c r="M546">
        <v>0</v>
      </c>
      <c r="N546">
        <v>79429166.330599993</v>
      </c>
      <c r="O546">
        <v>10.145833333333334</v>
      </c>
      <c r="P546">
        <f t="shared" si="27"/>
        <v>1955</v>
      </c>
      <c r="Q546" s="2">
        <f t="shared" si="28"/>
        <v>20109.47916666633</v>
      </c>
    </row>
    <row r="547" spans="1:17" x14ac:dyDescent="0.3">
      <c r="A547">
        <v>182</v>
      </c>
      <c r="B547">
        <v>3</v>
      </c>
      <c r="C547">
        <v>82126913.329999998</v>
      </c>
      <c r="D547">
        <v>512738.20689999999</v>
      </c>
      <c r="E547">
        <v>15435409.071599999</v>
      </c>
      <c r="F547">
        <v>0</v>
      </c>
      <c r="G547">
        <v>6339007.7100999998</v>
      </c>
      <c r="H547">
        <v>38657858.2808</v>
      </c>
      <c r="I547">
        <v>27835622.309900001</v>
      </c>
      <c r="J547">
        <v>4258733.1719000004</v>
      </c>
      <c r="K547">
        <v>14085363.009400001</v>
      </c>
      <c r="L547">
        <v>15981849.782</v>
      </c>
      <c r="M547">
        <v>0</v>
      </c>
      <c r="N547">
        <v>80517787.554399997</v>
      </c>
      <c r="O547">
        <v>10.145833333333334</v>
      </c>
      <c r="P547">
        <f t="shared" si="27"/>
        <v>1955</v>
      </c>
      <c r="Q547" s="2">
        <f t="shared" si="28"/>
        <v>20119.624999999662</v>
      </c>
    </row>
    <row r="548" spans="1:17" x14ac:dyDescent="0.3">
      <c r="A548">
        <v>183</v>
      </c>
      <c r="B548">
        <v>1</v>
      </c>
      <c r="C548">
        <v>76429361.893099993</v>
      </c>
      <c r="D548">
        <v>508013.06420000002</v>
      </c>
      <c r="E548">
        <v>15435409.071599999</v>
      </c>
      <c r="F548">
        <v>0</v>
      </c>
      <c r="G548">
        <v>9454587.8241000008</v>
      </c>
      <c r="H548">
        <v>42070080.152400002</v>
      </c>
      <c r="I548">
        <v>30042719.575800002</v>
      </c>
      <c r="J548">
        <v>4290408.9557999996</v>
      </c>
      <c r="K548">
        <v>14085363.009400001</v>
      </c>
      <c r="L548">
        <v>13521439.564099999</v>
      </c>
      <c r="M548">
        <v>0</v>
      </c>
      <c r="N548">
        <v>81598838.572799996</v>
      </c>
      <c r="O548">
        <v>10.145833333333334</v>
      </c>
      <c r="P548">
        <f t="shared" si="27"/>
        <v>1955</v>
      </c>
      <c r="Q548" s="2">
        <f t="shared" si="28"/>
        <v>20129.770833332994</v>
      </c>
    </row>
    <row r="549" spans="1:17" x14ac:dyDescent="0.3">
      <c r="A549">
        <v>183</v>
      </c>
      <c r="B549">
        <v>2</v>
      </c>
      <c r="C549">
        <v>75158673.490700006</v>
      </c>
      <c r="D549">
        <v>504642.67719999998</v>
      </c>
      <c r="E549">
        <v>15435409.071599999</v>
      </c>
      <c r="F549">
        <v>0</v>
      </c>
      <c r="G549">
        <v>9454587.8241000008</v>
      </c>
      <c r="H549">
        <v>41629858.6765</v>
      </c>
      <c r="I549">
        <v>27488005.0383</v>
      </c>
      <c r="J549">
        <v>4318872.4534999998</v>
      </c>
      <c r="K549">
        <v>14085363.009400001</v>
      </c>
      <c r="L549">
        <v>13599150.8257</v>
      </c>
      <c r="M549">
        <v>0</v>
      </c>
      <c r="N549">
        <v>82159260.968199998</v>
      </c>
      <c r="O549">
        <v>10.145833333333334</v>
      </c>
      <c r="P549">
        <f t="shared" si="27"/>
        <v>1955</v>
      </c>
      <c r="Q549" s="2">
        <f t="shared" si="28"/>
        <v>20139.916666666326</v>
      </c>
    </row>
    <row r="550" spans="1:17" x14ac:dyDescent="0.3">
      <c r="A550">
        <v>183</v>
      </c>
      <c r="B550">
        <v>3</v>
      </c>
      <c r="C550">
        <v>74227729.377000004</v>
      </c>
      <c r="D550">
        <v>501810.41590000002</v>
      </c>
      <c r="E550">
        <v>15435409.071599999</v>
      </c>
      <c r="F550">
        <v>0</v>
      </c>
      <c r="G550">
        <v>9454587.8241000008</v>
      </c>
      <c r="H550">
        <v>41326310.878399998</v>
      </c>
      <c r="I550">
        <v>25884019.929299999</v>
      </c>
      <c r="J550">
        <v>4344270.4768000003</v>
      </c>
      <c r="K550">
        <v>14085363.009400001</v>
      </c>
      <c r="L550">
        <v>13673601.391100001</v>
      </c>
      <c r="M550">
        <v>0</v>
      </c>
      <c r="N550">
        <v>82648256.053599998</v>
      </c>
      <c r="O550">
        <v>10.145833333333334</v>
      </c>
      <c r="P550">
        <f t="shared" si="27"/>
        <v>1955</v>
      </c>
      <c r="Q550" s="2">
        <f t="shared" si="28"/>
        <v>20150.062499999658</v>
      </c>
    </row>
    <row r="551" spans="1:17" x14ac:dyDescent="0.3">
      <c r="A551">
        <v>184</v>
      </c>
      <c r="B551">
        <v>1</v>
      </c>
      <c r="C551">
        <v>116364059.87369999</v>
      </c>
      <c r="D551">
        <v>508407.86259999999</v>
      </c>
      <c r="E551">
        <v>15435409.071599999</v>
      </c>
      <c r="F551">
        <v>0</v>
      </c>
      <c r="G551">
        <v>3757474.3607000001</v>
      </c>
      <c r="H551">
        <v>38627818.823600002</v>
      </c>
      <c r="I551">
        <v>5443596.7303999998</v>
      </c>
      <c r="J551">
        <v>4310882.1322999997</v>
      </c>
      <c r="K551">
        <v>14085363.009400001</v>
      </c>
      <c r="L551">
        <v>76362953.363999993</v>
      </c>
      <c r="M551">
        <v>0</v>
      </c>
      <c r="N551">
        <v>75408232.649599999</v>
      </c>
      <c r="O551">
        <v>10.145833333333334</v>
      </c>
      <c r="P551">
        <f t="shared" si="27"/>
        <v>1955</v>
      </c>
      <c r="Q551" s="2">
        <f t="shared" si="28"/>
        <v>20160.20833333299</v>
      </c>
    </row>
    <row r="552" spans="1:17" x14ac:dyDescent="0.3">
      <c r="A552">
        <v>184</v>
      </c>
      <c r="B552">
        <v>2</v>
      </c>
      <c r="C552">
        <v>109259429.6427</v>
      </c>
      <c r="D552">
        <v>514243.78009999997</v>
      </c>
      <c r="E552">
        <v>15435409.071599999</v>
      </c>
      <c r="F552">
        <v>0</v>
      </c>
      <c r="G552">
        <v>3757474.3607000001</v>
      </c>
      <c r="H552">
        <v>40586572.549999997</v>
      </c>
      <c r="I552">
        <v>3917383.2384000001</v>
      </c>
      <c r="J552">
        <v>4284128.9036999997</v>
      </c>
      <c r="K552">
        <v>14085363.009400001</v>
      </c>
      <c r="L552">
        <v>75419153.547000006</v>
      </c>
      <c r="M552">
        <v>0</v>
      </c>
      <c r="N552">
        <v>72335344.812900007</v>
      </c>
      <c r="O552">
        <v>10.145833333333334</v>
      </c>
      <c r="P552">
        <f t="shared" si="27"/>
        <v>1955</v>
      </c>
      <c r="Q552" s="2">
        <f t="shared" si="28"/>
        <v>20170.354166666322</v>
      </c>
    </row>
    <row r="553" spans="1:17" x14ac:dyDescent="0.3">
      <c r="A553">
        <v>184</v>
      </c>
      <c r="B553">
        <v>3</v>
      </c>
      <c r="C553">
        <v>105063942.434</v>
      </c>
      <c r="D553">
        <v>519442.94839999999</v>
      </c>
      <c r="E553">
        <v>15435409.071599999</v>
      </c>
      <c r="F553">
        <v>0</v>
      </c>
      <c r="G553">
        <v>3757474.3607000001</v>
      </c>
      <c r="H553">
        <v>41619602.673600003</v>
      </c>
      <c r="I553">
        <v>3105622.5011999998</v>
      </c>
      <c r="J553">
        <v>4261691.6314000003</v>
      </c>
      <c r="K553">
        <v>14085363.009400001</v>
      </c>
      <c r="L553">
        <v>74683206.632599995</v>
      </c>
      <c r="M553">
        <v>0</v>
      </c>
      <c r="N553">
        <v>70678057.969699994</v>
      </c>
      <c r="O553">
        <v>10.145833333333334</v>
      </c>
      <c r="P553">
        <f t="shared" si="27"/>
        <v>1955</v>
      </c>
      <c r="Q553" s="2">
        <f t="shared" si="28"/>
        <v>20180.499999999654</v>
      </c>
    </row>
    <row r="554" spans="1:17" x14ac:dyDescent="0.3">
      <c r="A554">
        <v>185</v>
      </c>
      <c r="B554">
        <v>1</v>
      </c>
      <c r="C554">
        <v>94292486.760499999</v>
      </c>
      <c r="D554">
        <v>525899.20279999997</v>
      </c>
      <c r="E554">
        <v>18405041.931600001</v>
      </c>
      <c r="F554">
        <v>0</v>
      </c>
      <c r="G554">
        <v>17454336.968899999</v>
      </c>
      <c r="H554">
        <v>59906681.923</v>
      </c>
      <c r="I554">
        <v>8859410.3846000005</v>
      </c>
      <c r="J554">
        <v>4225717.7429999998</v>
      </c>
      <c r="K554">
        <v>20559659.739399999</v>
      </c>
      <c r="L554">
        <v>89064682.7447</v>
      </c>
      <c r="M554">
        <v>0</v>
      </c>
      <c r="N554">
        <v>67734160.435100004</v>
      </c>
      <c r="O554">
        <v>10.145833333333334</v>
      </c>
      <c r="P554">
        <f t="shared" si="27"/>
        <v>1955</v>
      </c>
      <c r="Q554" s="2">
        <f t="shared" si="28"/>
        <v>20190.645833332987</v>
      </c>
    </row>
    <row r="555" spans="1:17" x14ac:dyDescent="0.3">
      <c r="A555">
        <v>185</v>
      </c>
      <c r="B555">
        <v>2</v>
      </c>
      <c r="C555">
        <v>89402050.249599993</v>
      </c>
      <c r="D555">
        <v>531999.65610000002</v>
      </c>
      <c r="E555">
        <v>18405041.931600001</v>
      </c>
      <c r="F555">
        <v>0</v>
      </c>
      <c r="G555">
        <v>17454336.968899999</v>
      </c>
      <c r="H555">
        <v>60952395.469499998</v>
      </c>
      <c r="I555">
        <v>7172135.6035000002</v>
      </c>
      <c r="J555">
        <v>4195988.8981999997</v>
      </c>
      <c r="K555">
        <v>20559659.739399999</v>
      </c>
      <c r="L555">
        <v>88280672.119599998</v>
      </c>
      <c r="M555">
        <v>0</v>
      </c>
      <c r="N555">
        <v>66507229.231399998</v>
      </c>
      <c r="O555">
        <v>10.145833333333334</v>
      </c>
      <c r="P555">
        <f t="shared" si="27"/>
        <v>1955</v>
      </c>
      <c r="Q555" s="2">
        <f t="shared" si="28"/>
        <v>20200.791666666319</v>
      </c>
    </row>
    <row r="556" spans="1:17" x14ac:dyDescent="0.3">
      <c r="A556">
        <v>185</v>
      </c>
      <c r="B556">
        <v>3</v>
      </c>
      <c r="C556">
        <v>86230382.041199997</v>
      </c>
      <c r="D556">
        <v>537432.94290000002</v>
      </c>
      <c r="E556">
        <v>18405041.931600001</v>
      </c>
      <c r="F556">
        <v>0</v>
      </c>
      <c r="G556">
        <v>17454336.968899999</v>
      </c>
      <c r="H556">
        <v>61600767.871600002</v>
      </c>
      <c r="I556">
        <v>5999336.6772999996</v>
      </c>
      <c r="J556">
        <v>4170439.2878</v>
      </c>
      <c r="K556">
        <v>20559659.739399999</v>
      </c>
      <c r="L556">
        <v>87646985.6426</v>
      </c>
      <c r="M556">
        <v>0</v>
      </c>
      <c r="N556">
        <v>65765212.851199999</v>
      </c>
      <c r="O556">
        <v>10.145833333333334</v>
      </c>
      <c r="P556">
        <f t="shared" si="27"/>
        <v>1955</v>
      </c>
      <c r="Q556" s="2">
        <f t="shared" si="28"/>
        <v>20210.937499999651</v>
      </c>
    </row>
    <row r="557" spans="1:17" x14ac:dyDescent="0.3">
      <c r="A557">
        <v>186</v>
      </c>
      <c r="B557">
        <v>1</v>
      </c>
      <c r="C557">
        <v>20326530.363499999</v>
      </c>
      <c r="D557">
        <v>530773.45570000005</v>
      </c>
      <c r="E557">
        <v>20092649.771600001</v>
      </c>
      <c r="F557">
        <v>0</v>
      </c>
      <c r="G557">
        <v>431832480.03930002</v>
      </c>
      <c r="H557">
        <v>113684668.0405</v>
      </c>
      <c r="I557">
        <v>422571395.85829997</v>
      </c>
      <c r="J557">
        <v>4226217.6951000001</v>
      </c>
      <c r="K557">
        <v>24238927.009399999</v>
      </c>
      <c r="L557">
        <v>59777339.477499999</v>
      </c>
      <c r="M557">
        <v>0</v>
      </c>
      <c r="N557">
        <v>75538836.976999998</v>
      </c>
      <c r="O557">
        <v>10.145833333333334</v>
      </c>
      <c r="P557">
        <f t="shared" si="27"/>
        <v>1955</v>
      </c>
      <c r="Q557" s="2">
        <f t="shared" si="28"/>
        <v>20221.083333332983</v>
      </c>
    </row>
    <row r="558" spans="1:17" x14ac:dyDescent="0.3">
      <c r="A558">
        <v>186</v>
      </c>
      <c r="B558">
        <v>2</v>
      </c>
      <c r="C558">
        <v>17838349.430300001</v>
      </c>
      <c r="D558">
        <v>526776.70209999999</v>
      </c>
      <c r="E558">
        <v>20092649.771600001</v>
      </c>
      <c r="F558">
        <v>0</v>
      </c>
      <c r="G558">
        <v>431832480.03930002</v>
      </c>
      <c r="H558">
        <v>108488937.9498</v>
      </c>
      <c r="I558">
        <v>408569465.07730001</v>
      </c>
      <c r="J558">
        <v>4276064.5691999998</v>
      </c>
      <c r="K558">
        <v>24238927.009399999</v>
      </c>
      <c r="L558">
        <v>60016871.452299997</v>
      </c>
      <c r="M558">
        <v>0</v>
      </c>
      <c r="N558">
        <v>81559793.074499995</v>
      </c>
      <c r="O558">
        <v>10.145833333333334</v>
      </c>
      <c r="P558">
        <f t="shared" si="27"/>
        <v>1955</v>
      </c>
      <c r="Q558" s="2">
        <f t="shared" si="28"/>
        <v>20231.229166666315</v>
      </c>
    </row>
    <row r="559" spans="1:17" x14ac:dyDescent="0.3">
      <c r="A559">
        <v>186</v>
      </c>
      <c r="B559">
        <v>3</v>
      </c>
      <c r="C559">
        <v>16297278.942199999</v>
      </c>
      <c r="D559">
        <v>522515.08510000003</v>
      </c>
      <c r="E559">
        <v>20092649.771600001</v>
      </c>
      <c r="F559">
        <v>0</v>
      </c>
      <c r="G559">
        <v>431832480.03930002</v>
      </c>
      <c r="H559">
        <v>104903789.3564</v>
      </c>
      <c r="I559">
        <v>398734862.88120002</v>
      </c>
      <c r="J559">
        <v>4319911.9471000005</v>
      </c>
      <c r="K559">
        <v>24238927.009399999</v>
      </c>
      <c r="L559">
        <v>60183050.340999998</v>
      </c>
      <c r="M559">
        <v>0</v>
      </c>
      <c r="N559">
        <v>86047410.197799996</v>
      </c>
      <c r="O559">
        <v>10.145833333333334</v>
      </c>
      <c r="P559">
        <f t="shared" si="27"/>
        <v>1955</v>
      </c>
      <c r="Q559" s="2">
        <f t="shared" si="28"/>
        <v>20241.374999999647</v>
      </c>
    </row>
    <row r="560" spans="1:17" x14ac:dyDescent="0.3">
      <c r="A560">
        <v>187</v>
      </c>
      <c r="B560">
        <v>1</v>
      </c>
      <c r="C560">
        <v>50497643.529899999</v>
      </c>
      <c r="D560">
        <v>518013.85619999998</v>
      </c>
      <c r="E560">
        <v>26526319.771600001</v>
      </c>
      <c r="F560">
        <v>0</v>
      </c>
      <c r="G560">
        <v>165473460.4113</v>
      </c>
      <c r="H560">
        <v>73614932.879299998</v>
      </c>
      <c r="I560">
        <v>113768079.20110001</v>
      </c>
      <c r="J560">
        <v>4344308.4282</v>
      </c>
      <c r="K560">
        <v>38265403.739399999</v>
      </c>
      <c r="L560">
        <v>80003484.991500005</v>
      </c>
      <c r="M560">
        <v>0</v>
      </c>
      <c r="N560">
        <v>80223221.745499998</v>
      </c>
      <c r="O560">
        <v>10.145833333333334</v>
      </c>
      <c r="P560">
        <f t="shared" si="27"/>
        <v>1955</v>
      </c>
      <c r="Q560" s="2">
        <f t="shared" si="28"/>
        <v>20251.520833332979</v>
      </c>
    </row>
    <row r="561" spans="1:17" x14ac:dyDescent="0.3">
      <c r="A561">
        <v>187</v>
      </c>
      <c r="B561">
        <v>2</v>
      </c>
      <c r="C561">
        <v>40509280.627400003</v>
      </c>
      <c r="D561">
        <v>513354.88799999998</v>
      </c>
      <c r="E561">
        <v>26526319.771600001</v>
      </c>
      <c r="F561">
        <v>0</v>
      </c>
      <c r="G561">
        <v>165473460.4113</v>
      </c>
      <c r="H561">
        <v>73973288.347100005</v>
      </c>
      <c r="I561">
        <v>106186056.5246</v>
      </c>
      <c r="J561">
        <v>4369078.5297999997</v>
      </c>
      <c r="K561">
        <v>38265403.739399999</v>
      </c>
      <c r="L561">
        <v>79700748.746600002</v>
      </c>
      <c r="M561">
        <v>0</v>
      </c>
      <c r="N561">
        <v>78435103.216199994</v>
      </c>
      <c r="O561">
        <v>10.145833333333334</v>
      </c>
      <c r="P561">
        <f t="shared" si="27"/>
        <v>1955</v>
      </c>
      <c r="Q561" s="2">
        <f t="shared" si="28"/>
        <v>20261.666666666311</v>
      </c>
    </row>
    <row r="562" spans="1:17" x14ac:dyDescent="0.3">
      <c r="A562">
        <v>187</v>
      </c>
      <c r="B562">
        <v>3</v>
      </c>
      <c r="C562">
        <v>34634300.9454</v>
      </c>
      <c r="D562">
        <v>508924.1874</v>
      </c>
      <c r="E562">
        <v>26526319.771600001</v>
      </c>
      <c r="F562">
        <v>0</v>
      </c>
      <c r="G562">
        <v>165473460.4113</v>
      </c>
      <c r="H562">
        <v>74194976.319000006</v>
      </c>
      <c r="I562">
        <v>101403982.2993</v>
      </c>
      <c r="J562">
        <v>4394055.8942999998</v>
      </c>
      <c r="K562">
        <v>38265403.739399999</v>
      </c>
      <c r="L562">
        <v>79526521.282000005</v>
      </c>
      <c r="M562">
        <v>0</v>
      </c>
      <c r="N562">
        <v>77702754.018399999</v>
      </c>
      <c r="O562">
        <v>10.145833333333334</v>
      </c>
      <c r="P562">
        <f t="shared" si="27"/>
        <v>1955</v>
      </c>
      <c r="Q562" s="2">
        <f t="shared" si="28"/>
        <v>20271.812499999643</v>
      </c>
    </row>
    <row r="563" spans="1:17" x14ac:dyDescent="0.3">
      <c r="A563">
        <v>188</v>
      </c>
      <c r="B563">
        <v>1</v>
      </c>
      <c r="C563">
        <v>181899526.3247</v>
      </c>
      <c r="D563">
        <v>538038.79650000005</v>
      </c>
      <c r="E563">
        <v>49522515.181599997</v>
      </c>
      <c r="F563">
        <v>0</v>
      </c>
      <c r="G563">
        <v>27069901.1743</v>
      </c>
      <c r="H563">
        <v>70819727.312800005</v>
      </c>
      <c r="I563">
        <v>16054867.539899999</v>
      </c>
      <c r="J563">
        <v>4299805.4468</v>
      </c>
      <c r="K563">
        <v>88400958.8794</v>
      </c>
      <c r="L563">
        <v>153724269.50299999</v>
      </c>
      <c r="M563">
        <v>0</v>
      </c>
      <c r="N563">
        <v>67865449.826900005</v>
      </c>
      <c r="O563">
        <v>10.145833333333334</v>
      </c>
      <c r="P563">
        <f t="shared" si="27"/>
        <v>1955</v>
      </c>
      <c r="Q563" s="2">
        <f t="shared" si="28"/>
        <v>20281.958333332976</v>
      </c>
    </row>
    <row r="564" spans="1:17" x14ac:dyDescent="0.3">
      <c r="A564">
        <v>188</v>
      </c>
      <c r="B564">
        <v>2</v>
      </c>
      <c r="C564">
        <v>164438795.77000001</v>
      </c>
      <c r="D564">
        <v>562575.40740000003</v>
      </c>
      <c r="E564">
        <v>49522515.181599997</v>
      </c>
      <c r="F564">
        <v>0</v>
      </c>
      <c r="G564">
        <v>27069901.1743</v>
      </c>
      <c r="H564">
        <v>74301726.051699996</v>
      </c>
      <c r="I564">
        <v>11046802.3402</v>
      </c>
      <c r="J564">
        <v>4225270.7018999998</v>
      </c>
      <c r="K564">
        <v>88400958.8794</v>
      </c>
      <c r="L564">
        <v>149291319.83590001</v>
      </c>
      <c r="M564">
        <v>0</v>
      </c>
      <c r="N564">
        <v>63355342.155100003</v>
      </c>
      <c r="O564">
        <v>10.145833333333334</v>
      </c>
      <c r="P564">
        <f t="shared" si="27"/>
        <v>1955</v>
      </c>
      <c r="Q564" s="2">
        <f t="shared" si="28"/>
        <v>20292.104166666308</v>
      </c>
    </row>
    <row r="565" spans="1:17" x14ac:dyDescent="0.3">
      <c r="A565">
        <v>188</v>
      </c>
      <c r="B565">
        <v>3</v>
      </c>
      <c r="C565">
        <v>154319948.17969999</v>
      </c>
      <c r="D565">
        <v>584123.07510000002</v>
      </c>
      <c r="E565">
        <v>49522515.181599997</v>
      </c>
      <c r="F565">
        <v>0</v>
      </c>
      <c r="G565">
        <v>27069901.1743</v>
      </c>
      <c r="H565">
        <v>74931887.224700004</v>
      </c>
      <c r="I565">
        <v>8440285.0212999992</v>
      </c>
      <c r="J565">
        <v>4164876.1376999998</v>
      </c>
      <c r="K565">
        <v>88400958.8794</v>
      </c>
      <c r="L565">
        <v>145694757.17340001</v>
      </c>
      <c r="M565">
        <v>0</v>
      </c>
      <c r="N565">
        <v>60670727.498599999</v>
      </c>
      <c r="O565">
        <v>10.145833333333334</v>
      </c>
      <c r="P565">
        <f t="shared" si="27"/>
        <v>1955</v>
      </c>
      <c r="Q565" s="2">
        <f t="shared" si="28"/>
        <v>20302.24999999964</v>
      </c>
    </row>
    <row r="566" spans="1:17" x14ac:dyDescent="0.3">
      <c r="A566">
        <v>189</v>
      </c>
      <c r="B566">
        <v>1</v>
      </c>
      <c r="C566">
        <v>186144603.5873</v>
      </c>
      <c r="D566">
        <v>598952.80599999998</v>
      </c>
      <c r="E566">
        <v>52849574.321599998</v>
      </c>
      <c r="F566">
        <v>0</v>
      </c>
      <c r="G566">
        <v>12012063.8881</v>
      </c>
      <c r="H566">
        <v>57537516.347599998</v>
      </c>
      <c r="I566">
        <v>4875408.5513000004</v>
      </c>
      <c r="J566">
        <v>4099741.3969999999</v>
      </c>
      <c r="K566">
        <v>95654503.759399995</v>
      </c>
      <c r="L566">
        <v>146328508.80289999</v>
      </c>
      <c r="M566">
        <v>0</v>
      </c>
      <c r="N566">
        <v>59057766.278099999</v>
      </c>
      <c r="O566">
        <v>10.145833333333334</v>
      </c>
      <c r="P566">
        <f t="shared" si="27"/>
        <v>1955</v>
      </c>
      <c r="Q566" s="2">
        <f t="shared" si="28"/>
        <v>20312.395833332972</v>
      </c>
    </row>
    <row r="567" spans="1:17" x14ac:dyDescent="0.3">
      <c r="A567">
        <v>189</v>
      </c>
      <c r="B567">
        <v>2</v>
      </c>
      <c r="C567">
        <v>179572023.65689999</v>
      </c>
      <c r="D567">
        <v>611792.89179999998</v>
      </c>
      <c r="E567">
        <v>52849574.321599998</v>
      </c>
      <c r="F567">
        <v>0</v>
      </c>
      <c r="G567">
        <v>12012063.8881</v>
      </c>
      <c r="H567">
        <v>56921177.596900001</v>
      </c>
      <c r="I567">
        <v>3367470.6387</v>
      </c>
      <c r="J567">
        <v>4043405.2275999999</v>
      </c>
      <c r="K567">
        <v>95654503.759399995</v>
      </c>
      <c r="L567">
        <v>142247944.02950001</v>
      </c>
      <c r="M567">
        <v>0</v>
      </c>
      <c r="N567">
        <v>57506923.149700001</v>
      </c>
      <c r="O567">
        <v>10.145833333333334</v>
      </c>
      <c r="P567">
        <f t="shared" si="27"/>
        <v>1955</v>
      </c>
      <c r="Q567" s="2">
        <f t="shared" si="28"/>
        <v>20322.541666666304</v>
      </c>
    </row>
    <row r="568" spans="1:17" x14ac:dyDescent="0.3">
      <c r="A568">
        <v>189</v>
      </c>
      <c r="B568">
        <v>3</v>
      </c>
      <c r="C568">
        <v>174377753.83660001</v>
      </c>
      <c r="D568">
        <v>623309.2317</v>
      </c>
      <c r="E568">
        <v>52849574.321599998</v>
      </c>
      <c r="F568">
        <v>0</v>
      </c>
      <c r="G568">
        <v>12012063.8881</v>
      </c>
      <c r="H568">
        <v>56331391.759599999</v>
      </c>
      <c r="I568">
        <v>2550667.4212000002</v>
      </c>
      <c r="J568">
        <v>3992242.7439999999</v>
      </c>
      <c r="K568">
        <v>95654503.759399995</v>
      </c>
      <c r="L568">
        <v>138573691.81060001</v>
      </c>
      <c r="M568">
        <v>0</v>
      </c>
      <c r="N568">
        <v>56299549.0484</v>
      </c>
      <c r="O568">
        <v>10.145833333333334</v>
      </c>
      <c r="P568">
        <f t="shared" si="27"/>
        <v>1955</v>
      </c>
      <c r="Q568" s="2">
        <f t="shared" si="28"/>
        <v>20332.687499999636</v>
      </c>
    </row>
    <row r="569" spans="1:17" x14ac:dyDescent="0.3">
      <c r="A569">
        <v>190</v>
      </c>
      <c r="B569">
        <v>1</v>
      </c>
      <c r="C569">
        <v>45630462.799099997</v>
      </c>
      <c r="D569">
        <v>568803.37939999998</v>
      </c>
      <c r="E569">
        <v>32230155.191599999</v>
      </c>
      <c r="F569">
        <v>0</v>
      </c>
      <c r="G569">
        <v>193033011.2931</v>
      </c>
      <c r="H569">
        <v>102527220.7923</v>
      </c>
      <c r="I569">
        <v>220587921.99419999</v>
      </c>
      <c r="J569">
        <v>4155996.2371999999</v>
      </c>
      <c r="K569">
        <v>50700719.829400003</v>
      </c>
      <c r="L569">
        <v>31343304.560600001</v>
      </c>
      <c r="M569">
        <v>0</v>
      </c>
      <c r="N569">
        <v>66746952.832800001</v>
      </c>
      <c r="O569">
        <v>10.145833333333334</v>
      </c>
      <c r="P569">
        <f t="shared" si="27"/>
        <v>1955</v>
      </c>
      <c r="Q569" s="2">
        <f t="shared" si="28"/>
        <v>20342.833333332968</v>
      </c>
    </row>
    <row r="570" spans="1:17" x14ac:dyDescent="0.3">
      <c r="A570">
        <v>190</v>
      </c>
      <c r="B570">
        <v>2</v>
      </c>
      <c r="C570">
        <v>37928391.982100002</v>
      </c>
      <c r="D570">
        <v>521492.90590000001</v>
      </c>
      <c r="E570">
        <v>32230155.191599999</v>
      </c>
      <c r="F570">
        <v>0</v>
      </c>
      <c r="G570">
        <v>193033011.2931</v>
      </c>
      <c r="H570">
        <v>90469923.403400004</v>
      </c>
      <c r="I570">
        <v>194503059.11790001</v>
      </c>
      <c r="J570">
        <v>4282587.1131999996</v>
      </c>
      <c r="K570">
        <v>50700719.829400003</v>
      </c>
      <c r="L570">
        <v>32038033.969599999</v>
      </c>
      <c r="M570">
        <v>0</v>
      </c>
      <c r="N570">
        <v>71664841.491899997</v>
      </c>
      <c r="O570">
        <v>10.145833333333334</v>
      </c>
      <c r="P570">
        <f t="shared" si="27"/>
        <v>1955</v>
      </c>
      <c r="Q570" s="2">
        <f t="shared" si="28"/>
        <v>20352.9791666663</v>
      </c>
    </row>
    <row r="571" spans="1:17" x14ac:dyDescent="0.3">
      <c r="A571">
        <v>190</v>
      </c>
      <c r="B571">
        <v>3</v>
      </c>
      <c r="C571">
        <v>33858644.040100001</v>
      </c>
      <c r="D571">
        <v>483893.51640000002</v>
      </c>
      <c r="E571">
        <v>32230155.191599999</v>
      </c>
      <c r="F571">
        <v>0</v>
      </c>
      <c r="G571">
        <v>193033011.2931</v>
      </c>
      <c r="H571">
        <v>84214514.194999993</v>
      </c>
      <c r="I571">
        <v>180589286.98649999</v>
      </c>
      <c r="J571">
        <v>4392764.1743999999</v>
      </c>
      <c r="K571">
        <v>50700719.829400003</v>
      </c>
      <c r="L571">
        <v>32574555.230900001</v>
      </c>
      <c r="M571">
        <v>0</v>
      </c>
      <c r="N571">
        <v>75336088.5889</v>
      </c>
      <c r="O571">
        <v>10.145833333333334</v>
      </c>
      <c r="P571">
        <f t="shared" si="27"/>
        <v>1955</v>
      </c>
      <c r="Q571" s="2">
        <f t="shared" si="28"/>
        <v>20363.124999999633</v>
      </c>
    </row>
    <row r="572" spans="1:17" x14ac:dyDescent="0.3">
      <c r="A572">
        <v>191</v>
      </c>
      <c r="B572">
        <v>1</v>
      </c>
      <c r="C572">
        <v>109829921.7669</v>
      </c>
      <c r="D572">
        <v>473438.35090000002</v>
      </c>
      <c r="E572">
        <v>15435409.071599999</v>
      </c>
      <c r="F572">
        <v>0</v>
      </c>
      <c r="G572">
        <v>15152656.5364</v>
      </c>
      <c r="H572">
        <v>52638407.905900002</v>
      </c>
      <c r="I572">
        <v>38281199.477300003</v>
      </c>
      <c r="J572">
        <v>4409277.3749000002</v>
      </c>
      <c r="K572">
        <v>14085363.009400001</v>
      </c>
      <c r="L572">
        <v>61395747.5022</v>
      </c>
      <c r="M572">
        <v>0</v>
      </c>
      <c r="N572">
        <v>75892972.314700007</v>
      </c>
      <c r="O572">
        <v>10.145833333333334</v>
      </c>
      <c r="P572">
        <f t="shared" si="27"/>
        <v>1955</v>
      </c>
      <c r="Q572" s="2">
        <f t="shared" si="28"/>
        <v>20373.270833332965</v>
      </c>
    </row>
    <row r="573" spans="1:17" x14ac:dyDescent="0.3">
      <c r="A573">
        <v>191</v>
      </c>
      <c r="B573">
        <v>2</v>
      </c>
      <c r="C573">
        <v>100014704.10340001</v>
      </c>
      <c r="D573">
        <v>466779.95750000002</v>
      </c>
      <c r="E573">
        <v>15435409.071599999</v>
      </c>
      <c r="F573">
        <v>0</v>
      </c>
      <c r="G573">
        <v>15152656.5364</v>
      </c>
      <c r="H573">
        <v>51938947.483599998</v>
      </c>
      <c r="I573">
        <v>29170553.2181</v>
      </c>
      <c r="J573">
        <v>4427899.2493000003</v>
      </c>
      <c r="K573">
        <v>14085363.009400001</v>
      </c>
      <c r="L573">
        <v>61267585.728200004</v>
      </c>
      <c r="M573">
        <v>0</v>
      </c>
      <c r="N573">
        <v>74355422.377499998</v>
      </c>
      <c r="O573">
        <v>10.145833333333334</v>
      </c>
      <c r="P573">
        <f t="shared" si="27"/>
        <v>1955</v>
      </c>
      <c r="Q573" s="2">
        <f t="shared" si="28"/>
        <v>20383.416666666297</v>
      </c>
    </row>
    <row r="574" spans="1:17" x14ac:dyDescent="0.3">
      <c r="A574">
        <v>191</v>
      </c>
      <c r="B574">
        <v>3</v>
      </c>
      <c r="C574">
        <v>94704571.479000002</v>
      </c>
      <c r="D574">
        <v>461507.24060000002</v>
      </c>
      <c r="E574">
        <v>15435409.071599999</v>
      </c>
      <c r="F574">
        <v>0</v>
      </c>
      <c r="G574">
        <v>15152656.5364</v>
      </c>
      <c r="H574">
        <v>51680188.815499999</v>
      </c>
      <c r="I574">
        <v>24139378.565299999</v>
      </c>
      <c r="J574">
        <v>4446041.5519000003</v>
      </c>
      <c r="K574">
        <v>14085363.009400001</v>
      </c>
      <c r="L574">
        <v>61144709.701499999</v>
      </c>
      <c r="M574">
        <v>0</v>
      </c>
      <c r="N574">
        <v>73772764.510100007</v>
      </c>
      <c r="O574">
        <v>10.145833333333334</v>
      </c>
      <c r="P574">
        <f t="shared" si="27"/>
        <v>1955</v>
      </c>
      <c r="Q574" s="2">
        <f t="shared" si="28"/>
        <v>20393.562499999629</v>
      </c>
    </row>
    <row r="575" spans="1:17" x14ac:dyDescent="0.3">
      <c r="A575">
        <v>192</v>
      </c>
      <c r="B575">
        <v>1</v>
      </c>
      <c r="C575">
        <v>105765284.37970001</v>
      </c>
      <c r="D575">
        <v>466099.58270000003</v>
      </c>
      <c r="E575">
        <v>15435409.071599999</v>
      </c>
      <c r="F575">
        <v>0</v>
      </c>
      <c r="G575">
        <v>2988908.5920000002</v>
      </c>
      <c r="H575">
        <v>43246759.348099999</v>
      </c>
      <c r="I575">
        <v>28587761.095699999</v>
      </c>
      <c r="J575">
        <v>4424348.5288000004</v>
      </c>
      <c r="K575">
        <v>14085363.009400001</v>
      </c>
      <c r="L575">
        <v>44861152.956100002</v>
      </c>
      <c r="M575">
        <v>0</v>
      </c>
      <c r="N575">
        <v>75373986.676899999</v>
      </c>
      <c r="O575">
        <v>10.145833333333334</v>
      </c>
      <c r="P575">
        <f t="shared" si="27"/>
        <v>1955</v>
      </c>
      <c r="Q575" s="2">
        <f t="shared" si="28"/>
        <v>20403.708333332961</v>
      </c>
    </row>
    <row r="576" spans="1:17" x14ac:dyDescent="0.3">
      <c r="A576">
        <v>192</v>
      </c>
      <c r="B576">
        <v>2</v>
      </c>
      <c r="C576">
        <v>102013694.18520001</v>
      </c>
      <c r="D576">
        <v>470449.19040000002</v>
      </c>
      <c r="E576">
        <v>15435409.071599999</v>
      </c>
      <c r="F576">
        <v>0</v>
      </c>
      <c r="G576">
        <v>2988908.5920000002</v>
      </c>
      <c r="H576">
        <v>42282688.992200002</v>
      </c>
      <c r="I576">
        <v>23613707.332600001</v>
      </c>
      <c r="J576">
        <v>4406979.4079999998</v>
      </c>
      <c r="K576">
        <v>14085363.009400001</v>
      </c>
      <c r="L576">
        <v>45006097.090899996</v>
      </c>
      <c r="M576">
        <v>0</v>
      </c>
      <c r="N576">
        <v>75855660.380400002</v>
      </c>
      <c r="O576">
        <v>10.145833333333334</v>
      </c>
      <c r="P576">
        <f t="shared" si="27"/>
        <v>1955</v>
      </c>
      <c r="Q576" s="2">
        <f t="shared" si="28"/>
        <v>20413.854166666293</v>
      </c>
    </row>
    <row r="577" spans="1:17" x14ac:dyDescent="0.3">
      <c r="A577">
        <v>192</v>
      </c>
      <c r="B577">
        <v>3</v>
      </c>
      <c r="C577">
        <v>99203776.315899998</v>
      </c>
      <c r="D577">
        <v>474543.22320000001</v>
      </c>
      <c r="E577">
        <v>15435409.071599999</v>
      </c>
      <c r="F577">
        <v>0</v>
      </c>
      <c r="G577">
        <v>2988908.5920000002</v>
      </c>
      <c r="H577">
        <v>41622278.701200001</v>
      </c>
      <c r="I577">
        <v>20211237.072000001</v>
      </c>
      <c r="J577">
        <v>4392364.0629000003</v>
      </c>
      <c r="K577">
        <v>14085363.009400001</v>
      </c>
      <c r="L577">
        <v>45113851.513999999</v>
      </c>
      <c r="M577">
        <v>0</v>
      </c>
      <c r="N577">
        <v>75930882.874200001</v>
      </c>
      <c r="O577">
        <v>10.145833333333334</v>
      </c>
      <c r="P577">
        <f t="shared" si="27"/>
        <v>1955</v>
      </c>
      <c r="Q577" s="2">
        <f t="shared" si="28"/>
        <v>20423.999999999625</v>
      </c>
    </row>
    <row r="578" spans="1:17" x14ac:dyDescent="0.3">
      <c r="A578">
        <v>193</v>
      </c>
      <c r="B578">
        <v>1</v>
      </c>
      <c r="C578">
        <v>99665439.703199998</v>
      </c>
      <c r="D578">
        <v>476251.31140000001</v>
      </c>
      <c r="E578">
        <v>15435409.071599999</v>
      </c>
      <c r="F578">
        <v>0</v>
      </c>
      <c r="G578">
        <v>2669122.6189999999</v>
      </c>
      <c r="H578">
        <v>36162920.201099999</v>
      </c>
      <c r="I578">
        <v>26312741.829799999</v>
      </c>
      <c r="J578">
        <v>4391747.1014</v>
      </c>
      <c r="K578">
        <v>14085363.009400001</v>
      </c>
      <c r="L578">
        <v>28735466.2377</v>
      </c>
      <c r="M578">
        <v>0</v>
      </c>
      <c r="N578">
        <v>80513997.346200004</v>
      </c>
      <c r="O578">
        <v>10.145833333333334</v>
      </c>
      <c r="P578">
        <f t="shared" si="27"/>
        <v>1955</v>
      </c>
      <c r="Q578" s="2">
        <f t="shared" si="28"/>
        <v>20434.145833332957</v>
      </c>
    </row>
    <row r="579" spans="1:17" x14ac:dyDescent="0.3">
      <c r="A579">
        <v>193</v>
      </c>
      <c r="B579">
        <v>2</v>
      </c>
      <c r="C579">
        <v>96718820.231999993</v>
      </c>
      <c r="D579">
        <v>478193.95020000002</v>
      </c>
      <c r="E579">
        <v>15435409.071599999</v>
      </c>
      <c r="F579">
        <v>0</v>
      </c>
      <c r="G579">
        <v>2669122.6189999999</v>
      </c>
      <c r="H579">
        <v>35081895.501900002</v>
      </c>
      <c r="I579">
        <v>22488757.3147</v>
      </c>
      <c r="J579">
        <v>4390652.4061000003</v>
      </c>
      <c r="K579">
        <v>14085363.009400001</v>
      </c>
      <c r="L579">
        <v>28898334.756999999</v>
      </c>
      <c r="M579">
        <v>0</v>
      </c>
      <c r="N579">
        <v>80585499.583800003</v>
      </c>
      <c r="O579">
        <v>10.145833333333334</v>
      </c>
      <c r="P579">
        <f t="shared" ref="P579:P642" si="29">YEAR(Q579)</f>
        <v>1955</v>
      </c>
      <c r="Q579" s="2">
        <f t="shared" ref="Q579:Q642" si="30">Q578+(O579)</f>
        <v>20444.29166666629</v>
      </c>
    </row>
    <row r="580" spans="1:17" x14ac:dyDescent="0.3">
      <c r="A580">
        <v>193</v>
      </c>
      <c r="B580">
        <v>3</v>
      </c>
      <c r="C580">
        <v>94669041.482600003</v>
      </c>
      <c r="D580">
        <v>480602.83769999997</v>
      </c>
      <c r="E580">
        <v>15435409.071599999</v>
      </c>
      <c r="F580">
        <v>0</v>
      </c>
      <c r="G580">
        <v>2669122.6189999999</v>
      </c>
      <c r="H580">
        <v>34224344.062600002</v>
      </c>
      <c r="I580">
        <v>19373464.408199999</v>
      </c>
      <c r="J580">
        <v>4389602.3760000002</v>
      </c>
      <c r="K580">
        <v>14085363.009400001</v>
      </c>
      <c r="L580">
        <v>29027431.769299999</v>
      </c>
      <c r="M580">
        <v>0</v>
      </c>
      <c r="N580">
        <v>80609678.628399998</v>
      </c>
      <c r="O580">
        <v>10.145833333333334</v>
      </c>
      <c r="P580">
        <f t="shared" si="29"/>
        <v>1955</v>
      </c>
      <c r="Q580" s="2">
        <f t="shared" si="30"/>
        <v>20454.437499999622</v>
      </c>
    </row>
    <row r="581" spans="1:17" x14ac:dyDescent="0.3">
      <c r="A581">
        <v>194</v>
      </c>
      <c r="B581">
        <v>1</v>
      </c>
      <c r="C581">
        <v>84035102.733199999</v>
      </c>
      <c r="D581">
        <v>479994.41840000002</v>
      </c>
      <c r="E581">
        <v>15435409.071599999</v>
      </c>
      <c r="F581">
        <v>0</v>
      </c>
      <c r="G581">
        <v>6908988.2072000001</v>
      </c>
      <c r="H581">
        <v>38262401.662</v>
      </c>
      <c r="I581">
        <v>34332546.9736</v>
      </c>
      <c r="J581">
        <v>4406750.7278000005</v>
      </c>
      <c r="K581">
        <v>14515430.1994</v>
      </c>
      <c r="L581">
        <v>10630266.701400001</v>
      </c>
      <c r="M581">
        <v>0</v>
      </c>
      <c r="N581">
        <v>80883472.280499995</v>
      </c>
      <c r="O581">
        <v>10.145833333333334</v>
      </c>
      <c r="P581">
        <f t="shared" si="29"/>
        <v>1956</v>
      </c>
      <c r="Q581" s="2">
        <f t="shared" si="30"/>
        <v>20464.583333332954</v>
      </c>
    </row>
    <row r="582" spans="1:17" x14ac:dyDescent="0.3">
      <c r="A582">
        <v>194</v>
      </c>
      <c r="B582">
        <v>2</v>
      </c>
      <c r="C582">
        <v>82357441.501599997</v>
      </c>
      <c r="D582">
        <v>479652.28860000003</v>
      </c>
      <c r="E582">
        <v>15435409.071599999</v>
      </c>
      <c r="F582">
        <v>0</v>
      </c>
      <c r="G582">
        <v>6908988.2072000001</v>
      </c>
      <c r="H582">
        <v>37508300.942100003</v>
      </c>
      <c r="I582">
        <v>29985380.7311</v>
      </c>
      <c r="J582">
        <v>4421052.7131000003</v>
      </c>
      <c r="K582">
        <v>14515430.1994</v>
      </c>
      <c r="L582">
        <v>10719014.2585</v>
      </c>
      <c r="M582">
        <v>0</v>
      </c>
      <c r="N582">
        <v>82515479.847599998</v>
      </c>
      <c r="O582">
        <v>10.145833333333334</v>
      </c>
      <c r="P582">
        <f t="shared" si="29"/>
        <v>1956</v>
      </c>
      <c r="Q582" s="2">
        <f t="shared" si="30"/>
        <v>20474.729166666286</v>
      </c>
    </row>
    <row r="583" spans="1:17" x14ac:dyDescent="0.3">
      <c r="A583">
        <v>194</v>
      </c>
      <c r="B583">
        <v>3</v>
      </c>
      <c r="C583">
        <v>81010407.544</v>
      </c>
      <c r="D583">
        <v>479533.36129999999</v>
      </c>
      <c r="E583">
        <v>15435409.071599999</v>
      </c>
      <c r="F583">
        <v>0</v>
      </c>
      <c r="G583">
        <v>6908988.2072000001</v>
      </c>
      <c r="H583">
        <v>37096212.574500002</v>
      </c>
      <c r="I583">
        <v>27324355.778000001</v>
      </c>
      <c r="J583">
        <v>4433303.2794000003</v>
      </c>
      <c r="K583">
        <v>14515430.1994</v>
      </c>
      <c r="L583">
        <v>10797568.7829</v>
      </c>
      <c r="M583">
        <v>0</v>
      </c>
      <c r="N583">
        <v>83553541.722299993</v>
      </c>
      <c r="O583">
        <v>10.145833333333334</v>
      </c>
      <c r="P583">
        <f t="shared" si="29"/>
        <v>1956</v>
      </c>
      <c r="Q583" s="2">
        <f t="shared" si="30"/>
        <v>20484.874999999618</v>
      </c>
    </row>
    <row r="584" spans="1:17" x14ac:dyDescent="0.3">
      <c r="A584">
        <v>195</v>
      </c>
      <c r="B584">
        <v>1</v>
      </c>
      <c r="C584">
        <v>87268009.8873</v>
      </c>
      <c r="D584">
        <v>482755.56089999998</v>
      </c>
      <c r="E584">
        <v>15435409.071599999</v>
      </c>
      <c r="F584">
        <v>0</v>
      </c>
      <c r="G584">
        <v>4582097.5299000004</v>
      </c>
      <c r="H584">
        <v>35927115.643299997</v>
      </c>
      <c r="I584">
        <v>13933612.469000001</v>
      </c>
      <c r="J584">
        <v>4425490.8777000001</v>
      </c>
      <c r="K584">
        <v>14515430.1994</v>
      </c>
      <c r="L584">
        <v>29065486.555599999</v>
      </c>
      <c r="M584">
        <v>0</v>
      </c>
      <c r="N584">
        <v>81727295.499699995</v>
      </c>
      <c r="O584">
        <v>10.145833333333334</v>
      </c>
      <c r="P584">
        <f t="shared" si="29"/>
        <v>1956</v>
      </c>
      <c r="Q584" s="2">
        <f t="shared" si="30"/>
        <v>20495.02083333295</v>
      </c>
    </row>
    <row r="585" spans="1:17" x14ac:dyDescent="0.3">
      <c r="A585">
        <v>195</v>
      </c>
      <c r="B585">
        <v>2</v>
      </c>
      <c r="C585">
        <v>85256447.048700005</v>
      </c>
      <c r="D585">
        <v>485746.88280000002</v>
      </c>
      <c r="E585">
        <v>15435409.071599999</v>
      </c>
      <c r="F585">
        <v>0</v>
      </c>
      <c r="G585">
        <v>4582097.5299000004</v>
      </c>
      <c r="H585">
        <v>36089187.244099997</v>
      </c>
      <c r="I585">
        <v>12579755.1478</v>
      </c>
      <c r="J585">
        <v>4419102.0756999999</v>
      </c>
      <c r="K585">
        <v>14515430.1994</v>
      </c>
      <c r="L585">
        <v>29093846.3314</v>
      </c>
      <c r="M585">
        <v>0</v>
      </c>
      <c r="N585">
        <v>81221739.118200004</v>
      </c>
      <c r="O585">
        <v>10.145833333333334</v>
      </c>
      <c r="P585">
        <f t="shared" si="29"/>
        <v>1956</v>
      </c>
      <c r="Q585" s="2">
        <f t="shared" si="30"/>
        <v>20505.166666666282</v>
      </c>
    </row>
    <row r="586" spans="1:17" x14ac:dyDescent="0.3">
      <c r="A586">
        <v>195</v>
      </c>
      <c r="B586">
        <v>3</v>
      </c>
      <c r="C586">
        <v>84064172.254600003</v>
      </c>
      <c r="D586">
        <v>488539.13919999998</v>
      </c>
      <c r="E586">
        <v>15435409.071599999</v>
      </c>
      <c r="F586">
        <v>0</v>
      </c>
      <c r="G586">
        <v>4582097.5299000004</v>
      </c>
      <c r="H586">
        <v>36188916.711000003</v>
      </c>
      <c r="I586">
        <v>11772676.020199999</v>
      </c>
      <c r="J586">
        <v>4413532.6311999997</v>
      </c>
      <c r="K586">
        <v>14515430.1994</v>
      </c>
      <c r="L586">
        <v>29129970.047600001</v>
      </c>
      <c r="M586">
        <v>0</v>
      </c>
      <c r="N586">
        <v>80881937.343799993</v>
      </c>
      <c r="O586">
        <v>10.145833333333334</v>
      </c>
      <c r="P586">
        <f t="shared" si="29"/>
        <v>1956</v>
      </c>
      <c r="Q586" s="2">
        <f t="shared" si="30"/>
        <v>20515.312499999614</v>
      </c>
    </row>
    <row r="587" spans="1:17" x14ac:dyDescent="0.3">
      <c r="A587">
        <v>196</v>
      </c>
      <c r="B587">
        <v>1</v>
      </c>
      <c r="C587">
        <v>124954687.5043</v>
      </c>
      <c r="D587">
        <v>498430.71049999999</v>
      </c>
      <c r="E587">
        <v>15435409.071599999</v>
      </c>
      <c r="F587">
        <v>0</v>
      </c>
      <c r="G587">
        <v>3897464.6963999998</v>
      </c>
      <c r="H587">
        <v>40886573.000100002</v>
      </c>
      <c r="I587">
        <v>5355195.0317000002</v>
      </c>
      <c r="J587">
        <v>4365052.4731999999</v>
      </c>
      <c r="K587">
        <v>14515430.1994</v>
      </c>
      <c r="L587">
        <v>86574611.802200004</v>
      </c>
      <c r="M587">
        <v>0</v>
      </c>
      <c r="N587">
        <v>75767239.475299999</v>
      </c>
      <c r="O587">
        <v>10.145833333333334</v>
      </c>
      <c r="P587">
        <f t="shared" si="29"/>
        <v>1956</v>
      </c>
      <c r="Q587" s="2">
        <f t="shared" si="30"/>
        <v>20525.458333332946</v>
      </c>
    </row>
    <row r="588" spans="1:17" x14ac:dyDescent="0.3">
      <c r="A588">
        <v>196</v>
      </c>
      <c r="B588">
        <v>2</v>
      </c>
      <c r="C588">
        <v>117170086.58939999</v>
      </c>
      <c r="D588">
        <v>507044.35489999998</v>
      </c>
      <c r="E588">
        <v>15435409.071599999</v>
      </c>
      <c r="F588">
        <v>0</v>
      </c>
      <c r="G588">
        <v>3897464.6963999998</v>
      </c>
      <c r="H588">
        <v>43035186.303999998</v>
      </c>
      <c r="I588">
        <v>4391531.7445999999</v>
      </c>
      <c r="J588">
        <v>4324368.5580000002</v>
      </c>
      <c r="K588">
        <v>14515430.1994</v>
      </c>
      <c r="L588">
        <v>85214769.057899997</v>
      </c>
      <c r="M588">
        <v>0</v>
      </c>
      <c r="N588">
        <v>72318639.076499999</v>
      </c>
      <c r="O588">
        <v>10.145833333333334</v>
      </c>
      <c r="P588">
        <f t="shared" si="29"/>
        <v>1956</v>
      </c>
      <c r="Q588" s="2">
        <f t="shared" si="30"/>
        <v>20535.604166666279</v>
      </c>
    </row>
    <row r="589" spans="1:17" x14ac:dyDescent="0.3">
      <c r="A589">
        <v>196</v>
      </c>
      <c r="B589">
        <v>3</v>
      </c>
      <c r="C589">
        <v>112270630.2666</v>
      </c>
      <c r="D589">
        <v>514847.7561</v>
      </c>
      <c r="E589">
        <v>15435409.071599999</v>
      </c>
      <c r="F589">
        <v>0</v>
      </c>
      <c r="G589">
        <v>3897464.6963999998</v>
      </c>
      <c r="H589">
        <v>44067762.820500001</v>
      </c>
      <c r="I589">
        <v>3715671.7951000002</v>
      </c>
      <c r="J589">
        <v>4289413.1529000001</v>
      </c>
      <c r="K589">
        <v>14515430.1994</v>
      </c>
      <c r="L589">
        <v>84103126.457399994</v>
      </c>
      <c r="M589">
        <v>0</v>
      </c>
      <c r="N589">
        <v>70318749.079999998</v>
      </c>
      <c r="O589">
        <v>10.145833333333334</v>
      </c>
      <c r="P589">
        <f t="shared" si="29"/>
        <v>1956</v>
      </c>
      <c r="Q589" s="2">
        <f t="shared" si="30"/>
        <v>20545.749999999611</v>
      </c>
    </row>
    <row r="590" spans="1:17" x14ac:dyDescent="0.3">
      <c r="A590">
        <v>197</v>
      </c>
      <c r="B590">
        <v>1</v>
      </c>
      <c r="C590">
        <v>112921533.55779999</v>
      </c>
      <c r="D590">
        <v>523557.3322</v>
      </c>
      <c r="E590">
        <v>23420915.3816</v>
      </c>
      <c r="F590">
        <v>0</v>
      </c>
      <c r="G590">
        <v>9650326.1524</v>
      </c>
      <c r="H590">
        <v>50911407.4639</v>
      </c>
      <c r="I590">
        <v>4424289.0766000003</v>
      </c>
      <c r="J590">
        <v>4244465.6167000001</v>
      </c>
      <c r="K590">
        <v>29776706.939399999</v>
      </c>
      <c r="L590">
        <v>93339962.122899994</v>
      </c>
      <c r="M590">
        <v>0</v>
      </c>
      <c r="N590">
        <v>66166656.717399999</v>
      </c>
      <c r="O590">
        <v>10.145833333333334</v>
      </c>
      <c r="P590">
        <f t="shared" si="29"/>
        <v>1956</v>
      </c>
      <c r="Q590" s="2">
        <f t="shared" si="30"/>
        <v>20555.895833332943</v>
      </c>
    </row>
    <row r="591" spans="1:17" x14ac:dyDescent="0.3">
      <c r="A591">
        <v>197</v>
      </c>
      <c r="B591">
        <v>2</v>
      </c>
      <c r="C591">
        <v>108063681.1566</v>
      </c>
      <c r="D591">
        <v>531797.38489999995</v>
      </c>
      <c r="E591">
        <v>23420915.3816</v>
      </c>
      <c r="F591">
        <v>0</v>
      </c>
      <c r="G591">
        <v>9650326.1524</v>
      </c>
      <c r="H591">
        <v>51899890.7227</v>
      </c>
      <c r="I591">
        <v>2658282.9404000002</v>
      </c>
      <c r="J591">
        <v>4206270.7566999998</v>
      </c>
      <c r="K591">
        <v>29776706.939399999</v>
      </c>
      <c r="L591">
        <v>92241719.634599999</v>
      </c>
      <c r="M591">
        <v>0</v>
      </c>
      <c r="N591">
        <v>64880078.236299999</v>
      </c>
      <c r="O591">
        <v>10.145833333333334</v>
      </c>
      <c r="P591">
        <f t="shared" si="29"/>
        <v>1956</v>
      </c>
      <c r="Q591" s="2">
        <f t="shared" si="30"/>
        <v>20566.041666666275</v>
      </c>
    </row>
    <row r="592" spans="1:17" x14ac:dyDescent="0.3">
      <c r="A592">
        <v>197</v>
      </c>
      <c r="B592">
        <v>3</v>
      </c>
      <c r="C592">
        <v>104708047.39049999</v>
      </c>
      <c r="D592">
        <v>539368.20319999999</v>
      </c>
      <c r="E592">
        <v>23420915.3816</v>
      </c>
      <c r="F592">
        <v>0</v>
      </c>
      <c r="G592">
        <v>9650326.1524</v>
      </c>
      <c r="H592">
        <v>52142264.610699996</v>
      </c>
      <c r="I592">
        <v>1820766.5009999999</v>
      </c>
      <c r="J592">
        <v>4172965.5323999999</v>
      </c>
      <c r="K592">
        <v>29776706.939399999</v>
      </c>
      <c r="L592">
        <v>91303675.516599998</v>
      </c>
      <c r="M592">
        <v>0</v>
      </c>
      <c r="N592">
        <v>64078837.216899998</v>
      </c>
      <c r="O592">
        <v>10.145833333333334</v>
      </c>
      <c r="P592">
        <f t="shared" si="29"/>
        <v>1956</v>
      </c>
      <c r="Q592" s="2">
        <f t="shared" si="30"/>
        <v>20576.187499999607</v>
      </c>
    </row>
    <row r="593" spans="1:17" x14ac:dyDescent="0.3">
      <c r="A593">
        <v>198</v>
      </c>
      <c r="B593">
        <v>1</v>
      </c>
      <c r="C593">
        <v>81693484.106700003</v>
      </c>
      <c r="D593">
        <v>540775.00360000005</v>
      </c>
      <c r="E593">
        <v>27958985.411600001</v>
      </c>
      <c r="F593">
        <v>0</v>
      </c>
      <c r="G593">
        <v>45402479.140799999</v>
      </c>
      <c r="H593">
        <v>73028247.082200006</v>
      </c>
      <c r="I593">
        <v>16913384.074299999</v>
      </c>
      <c r="J593">
        <v>4163703.1557999998</v>
      </c>
      <c r="K593">
        <v>38449511.659400001</v>
      </c>
      <c r="L593">
        <v>105774218.2378</v>
      </c>
      <c r="M593">
        <v>0</v>
      </c>
      <c r="N593">
        <v>63440208.874899998</v>
      </c>
      <c r="O593">
        <v>10.145833333333334</v>
      </c>
      <c r="P593">
        <f t="shared" si="29"/>
        <v>1956</v>
      </c>
      <c r="Q593" s="2">
        <f t="shared" si="30"/>
        <v>20586.333333332939</v>
      </c>
    </row>
    <row r="594" spans="1:17" x14ac:dyDescent="0.3">
      <c r="A594">
        <v>198</v>
      </c>
      <c r="B594">
        <v>2</v>
      </c>
      <c r="C594">
        <v>75818366.272300005</v>
      </c>
      <c r="D594">
        <v>542017.1091</v>
      </c>
      <c r="E594">
        <v>27958985.411600001</v>
      </c>
      <c r="F594">
        <v>0</v>
      </c>
      <c r="G594">
        <v>45402479.140799999</v>
      </c>
      <c r="H594">
        <v>74240828.156200007</v>
      </c>
      <c r="I594">
        <v>14237439.1995</v>
      </c>
      <c r="J594">
        <v>4154416.5879000002</v>
      </c>
      <c r="K594">
        <v>38449511.659400001</v>
      </c>
      <c r="L594">
        <v>104802791.127</v>
      </c>
      <c r="M594">
        <v>0</v>
      </c>
      <c r="N594">
        <v>62233843.558700003</v>
      </c>
      <c r="O594">
        <v>10.145833333333334</v>
      </c>
      <c r="P594">
        <f t="shared" si="29"/>
        <v>1956</v>
      </c>
      <c r="Q594" s="2">
        <f t="shared" si="30"/>
        <v>20596.479166666271</v>
      </c>
    </row>
    <row r="595" spans="1:17" x14ac:dyDescent="0.3">
      <c r="A595">
        <v>198</v>
      </c>
      <c r="B595">
        <v>3</v>
      </c>
      <c r="C595">
        <v>71896692.7236</v>
      </c>
      <c r="D595">
        <v>543082.07129999995</v>
      </c>
      <c r="E595">
        <v>27958985.411600001</v>
      </c>
      <c r="F595">
        <v>0</v>
      </c>
      <c r="G595">
        <v>45402479.140799999</v>
      </c>
      <c r="H595">
        <v>74934009.051499993</v>
      </c>
      <c r="I595">
        <v>12539609.4988</v>
      </c>
      <c r="J595">
        <v>4145383.1483</v>
      </c>
      <c r="K595">
        <v>38449511.659400001</v>
      </c>
      <c r="L595">
        <v>104014871.1349</v>
      </c>
      <c r="M595">
        <v>0</v>
      </c>
      <c r="N595">
        <v>61536147.414399996</v>
      </c>
      <c r="O595">
        <v>10.145833333333334</v>
      </c>
      <c r="P595">
        <f t="shared" si="29"/>
        <v>1956</v>
      </c>
      <c r="Q595" s="2">
        <f t="shared" si="30"/>
        <v>20606.624999999603</v>
      </c>
    </row>
    <row r="596" spans="1:17" x14ac:dyDescent="0.3">
      <c r="A596">
        <v>199</v>
      </c>
      <c r="B596">
        <v>1</v>
      </c>
      <c r="C596">
        <v>197510726.0907</v>
      </c>
      <c r="D596">
        <v>569747.96189999999</v>
      </c>
      <c r="E596">
        <v>45259476.641599998</v>
      </c>
      <c r="F596">
        <v>0</v>
      </c>
      <c r="G596">
        <v>10406928.943700001</v>
      </c>
      <c r="H596">
        <v>50382719.819399998</v>
      </c>
      <c r="I596">
        <v>3106748.9726</v>
      </c>
      <c r="J596">
        <v>4044206.0576999998</v>
      </c>
      <c r="K596">
        <v>71512861.249400005</v>
      </c>
      <c r="L596">
        <v>172635713.41670001</v>
      </c>
      <c r="M596">
        <v>0</v>
      </c>
      <c r="N596">
        <v>55488853.952200003</v>
      </c>
      <c r="O596">
        <v>10.145833333333334</v>
      </c>
      <c r="P596">
        <f t="shared" si="29"/>
        <v>1956</v>
      </c>
      <c r="Q596" s="2">
        <f t="shared" si="30"/>
        <v>20616.770833332936</v>
      </c>
    </row>
    <row r="597" spans="1:17" x14ac:dyDescent="0.3">
      <c r="A597">
        <v>199</v>
      </c>
      <c r="B597">
        <v>2</v>
      </c>
      <c r="C597">
        <v>186695382.55880001</v>
      </c>
      <c r="D597">
        <v>592724.17429999996</v>
      </c>
      <c r="E597">
        <v>45259476.641599998</v>
      </c>
      <c r="F597">
        <v>0</v>
      </c>
      <c r="G597">
        <v>10406928.943700001</v>
      </c>
      <c r="H597">
        <v>49684904.806900002</v>
      </c>
      <c r="I597">
        <v>1841748.5249000001</v>
      </c>
      <c r="J597">
        <v>3960569.7524000001</v>
      </c>
      <c r="K597">
        <v>71512861.249400005</v>
      </c>
      <c r="L597">
        <v>165150683.5826</v>
      </c>
      <c r="M597">
        <v>0</v>
      </c>
      <c r="N597">
        <v>52496421.322899997</v>
      </c>
      <c r="O597">
        <v>10.145833333333334</v>
      </c>
      <c r="P597">
        <f t="shared" si="29"/>
        <v>1956</v>
      </c>
      <c r="Q597" s="2">
        <f t="shared" si="30"/>
        <v>20626.916666666268</v>
      </c>
    </row>
    <row r="598" spans="1:17" x14ac:dyDescent="0.3">
      <c r="A598">
        <v>199</v>
      </c>
      <c r="B598">
        <v>3</v>
      </c>
      <c r="C598">
        <v>178922421.07620001</v>
      </c>
      <c r="D598">
        <v>612436.32579999999</v>
      </c>
      <c r="E598">
        <v>45259476.641599998</v>
      </c>
      <c r="F598">
        <v>0</v>
      </c>
      <c r="G598">
        <v>10406928.943700001</v>
      </c>
      <c r="H598">
        <v>48716353.619400002</v>
      </c>
      <c r="I598">
        <v>1265706.9524999999</v>
      </c>
      <c r="J598">
        <v>3890096.8738000002</v>
      </c>
      <c r="K598">
        <v>71512861.249400005</v>
      </c>
      <c r="L598">
        <v>158635019.59760001</v>
      </c>
      <c r="M598">
        <v>0</v>
      </c>
      <c r="N598">
        <v>50689683.842600003</v>
      </c>
      <c r="O598">
        <v>10.145833333333334</v>
      </c>
      <c r="P598">
        <f t="shared" si="29"/>
        <v>1956</v>
      </c>
      <c r="Q598" s="2">
        <f t="shared" si="30"/>
        <v>20637.0624999996</v>
      </c>
    </row>
    <row r="599" spans="1:17" x14ac:dyDescent="0.3">
      <c r="A599">
        <v>200</v>
      </c>
      <c r="B599">
        <v>1</v>
      </c>
      <c r="C599">
        <v>151884632.91569999</v>
      </c>
      <c r="D599">
        <v>618715.22770000005</v>
      </c>
      <c r="E599">
        <v>107097510.55159999</v>
      </c>
      <c r="F599">
        <v>0</v>
      </c>
      <c r="G599">
        <v>60289156.664099999</v>
      </c>
      <c r="H599">
        <v>93602505.547900006</v>
      </c>
      <c r="I599">
        <v>52199149.418200001</v>
      </c>
      <c r="J599">
        <v>3896621.6513999999</v>
      </c>
      <c r="K599">
        <v>189692889.1494</v>
      </c>
      <c r="L599">
        <v>112866857.15989999</v>
      </c>
      <c r="M599">
        <v>0</v>
      </c>
      <c r="N599">
        <v>52950147.540200002</v>
      </c>
      <c r="O599">
        <v>10.145833333333334</v>
      </c>
      <c r="P599">
        <f t="shared" si="29"/>
        <v>1956</v>
      </c>
      <c r="Q599" s="2">
        <f t="shared" si="30"/>
        <v>20647.208333332932</v>
      </c>
    </row>
    <row r="600" spans="1:17" x14ac:dyDescent="0.3">
      <c r="A600">
        <v>200</v>
      </c>
      <c r="B600">
        <v>2</v>
      </c>
      <c r="C600">
        <v>140969512.38530001</v>
      </c>
      <c r="D600">
        <v>623790.75520000001</v>
      </c>
      <c r="E600">
        <v>107097510.55159999</v>
      </c>
      <c r="F600">
        <v>0</v>
      </c>
      <c r="G600">
        <v>60289156.664099999</v>
      </c>
      <c r="H600">
        <v>93544628.6171</v>
      </c>
      <c r="I600">
        <v>40530734.742700003</v>
      </c>
      <c r="J600">
        <v>3899526.1603999999</v>
      </c>
      <c r="K600">
        <v>189692889.1494</v>
      </c>
      <c r="L600">
        <v>112732059.213</v>
      </c>
      <c r="M600">
        <v>0</v>
      </c>
      <c r="N600">
        <v>53978957.7795</v>
      </c>
      <c r="O600">
        <v>10.145833333333334</v>
      </c>
      <c r="P600">
        <f t="shared" si="29"/>
        <v>1956</v>
      </c>
      <c r="Q600" s="2">
        <f t="shared" si="30"/>
        <v>20657.354166666264</v>
      </c>
    </row>
    <row r="601" spans="1:17" x14ac:dyDescent="0.3">
      <c r="A601">
        <v>200</v>
      </c>
      <c r="B601">
        <v>3</v>
      </c>
      <c r="C601">
        <v>134653470.44440001</v>
      </c>
      <c r="D601">
        <v>628268.59640000004</v>
      </c>
      <c r="E601">
        <v>107097510.55159999</v>
      </c>
      <c r="F601">
        <v>0</v>
      </c>
      <c r="G601">
        <v>60289156.664099999</v>
      </c>
      <c r="H601">
        <v>93440721.541700006</v>
      </c>
      <c r="I601">
        <v>34276486.012599997</v>
      </c>
      <c r="J601">
        <v>3900503.0992999999</v>
      </c>
      <c r="K601">
        <v>189692889.1494</v>
      </c>
      <c r="L601">
        <v>112503627.0213</v>
      </c>
      <c r="M601">
        <v>0</v>
      </c>
      <c r="N601">
        <v>54466286.341700003</v>
      </c>
      <c r="O601">
        <v>10.145833333333334</v>
      </c>
      <c r="P601">
        <f t="shared" si="29"/>
        <v>1956</v>
      </c>
      <c r="Q601" s="2">
        <f t="shared" si="30"/>
        <v>20667.499999999596</v>
      </c>
    </row>
    <row r="602" spans="1:17" x14ac:dyDescent="0.3">
      <c r="A602">
        <v>201</v>
      </c>
      <c r="B602">
        <v>1</v>
      </c>
      <c r="C602">
        <v>235950826.4242</v>
      </c>
      <c r="D602">
        <v>647898.20460000006</v>
      </c>
      <c r="E602">
        <v>116044156.07160001</v>
      </c>
      <c r="F602">
        <v>0</v>
      </c>
      <c r="G602">
        <v>8466750.4088000003</v>
      </c>
      <c r="H602">
        <v>46586593.101000004</v>
      </c>
      <c r="I602">
        <v>4889287.9146999996</v>
      </c>
      <c r="J602">
        <v>3838302.6263000001</v>
      </c>
      <c r="K602">
        <v>206791019.19940001</v>
      </c>
      <c r="L602">
        <v>141392096.86199999</v>
      </c>
      <c r="M602">
        <v>0</v>
      </c>
      <c r="N602">
        <v>51484177.3134</v>
      </c>
      <c r="O602">
        <v>10.145833333333334</v>
      </c>
      <c r="P602">
        <f t="shared" si="29"/>
        <v>1956</v>
      </c>
      <c r="Q602" s="2">
        <f t="shared" si="30"/>
        <v>20677.645833332928</v>
      </c>
    </row>
    <row r="603" spans="1:17" x14ac:dyDescent="0.3">
      <c r="A603">
        <v>201</v>
      </c>
      <c r="B603">
        <v>2</v>
      </c>
      <c r="C603">
        <v>228763918.08739999</v>
      </c>
      <c r="D603">
        <v>668260.64890000003</v>
      </c>
      <c r="E603">
        <v>116044156.07160001</v>
      </c>
      <c r="F603">
        <v>0</v>
      </c>
      <c r="G603">
        <v>8466750.4088000003</v>
      </c>
      <c r="H603">
        <v>45932609.939199999</v>
      </c>
      <c r="I603">
        <v>3380899.0285999998</v>
      </c>
      <c r="J603">
        <v>3789395.5737000001</v>
      </c>
      <c r="K603">
        <v>206791019.19940001</v>
      </c>
      <c r="L603">
        <v>136743338.94159999</v>
      </c>
      <c r="M603">
        <v>0</v>
      </c>
      <c r="N603">
        <v>49719258.102399997</v>
      </c>
      <c r="O603">
        <v>10.145833333333334</v>
      </c>
      <c r="P603">
        <f t="shared" si="29"/>
        <v>1956</v>
      </c>
      <c r="Q603" s="2">
        <f t="shared" si="30"/>
        <v>20687.79166666626</v>
      </c>
    </row>
    <row r="604" spans="1:17" x14ac:dyDescent="0.3">
      <c r="A604">
        <v>201</v>
      </c>
      <c r="B604">
        <v>3</v>
      </c>
      <c r="C604">
        <v>223239942.69029999</v>
      </c>
      <c r="D604">
        <v>685717.48789999995</v>
      </c>
      <c r="E604">
        <v>116044156.07160001</v>
      </c>
      <c r="F604">
        <v>0</v>
      </c>
      <c r="G604">
        <v>8466750.4088000003</v>
      </c>
      <c r="H604">
        <v>45219512.972800002</v>
      </c>
      <c r="I604">
        <v>2556073.2343000001</v>
      </c>
      <c r="J604">
        <v>3742334.5619999999</v>
      </c>
      <c r="K604">
        <v>206791019.19940001</v>
      </c>
      <c r="L604">
        <v>132615353.116</v>
      </c>
      <c r="M604">
        <v>0</v>
      </c>
      <c r="N604">
        <v>48483797.824500002</v>
      </c>
      <c r="O604">
        <v>10.145833333333334</v>
      </c>
      <c r="P604">
        <f t="shared" si="29"/>
        <v>1956</v>
      </c>
      <c r="Q604" s="2">
        <f t="shared" si="30"/>
        <v>20697.937499999593</v>
      </c>
    </row>
    <row r="605" spans="1:17" x14ac:dyDescent="0.3">
      <c r="A605">
        <v>202</v>
      </c>
      <c r="B605">
        <v>1</v>
      </c>
      <c r="C605">
        <v>205237849.94369999</v>
      </c>
      <c r="D605">
        <v>694328.92489999998</v>
      </c>
      <c r="E605">
        <v>60597404.281599998</v>
      </c>
      <c r="F605">
        <v>0</v>
      </c>
      <c r="G605">
        <v>2835134.3955000001</v>
      </c>
      <c r="H605">
        <v>31533673.557799999</v>
      </c>
      <c r="I605">
        <v>29930604.598200001</v>
      </c>
      <c r="J605">
        <v>3710110.7220000001</v>
      </c>
      <c r="K605">
        <v>100825511.6294</v>
      </c>
      <c r="L605">
        <v>115374055.21879999</v>
      </c>
      <c r="M605">
        <v>0</v>
      </c>
      <c r="N605">
        <v>51803113.232100002</v>
      </c>
      <c r="O605">
        <v>10.145833333333334</v>
      </c>
      <c r="P605">
        <f t="shared" si="29"/>
        <v>1956</v>
      </c>
      <c r="Q605" s="2">
        <f t="shared" si="30"/>
        <v>20708.083333332925</v>
      </c>
    </row>
    <row r="606" spans="1:17" x14ac:dyDescent="0.3">
      <c r="A606">
        <v>202</v>
      </c>
      <c r="B606">
        <v>2</v>
      </c>
      <c r="C606">
        <v>188869183.5133</v>
      </c>
      <c r="D606">
        <v>704651.79200000002</v>
      </c>
      <c r="E606">
        <v>60597404.281599998</v>
      </c>
      <c r="F606">
        <v>0</v>
      </c>
      <c r="G606">
        <v>2835134.3955000001</v>
      </c>
      <c r="H606">
        <v>29937951.6437</v>
      </c>
      <c r="I606">
        <v>16234038.202400001</v>
      </c>
      <c r="J606">
        <v>3683272.4571000002</v>
      </c>
      <c r="K606">
        <v>100825511.6294</v>
      </c>
      <c r="L606">
        <v>112618256.1234</v>
      </c>
      <c r="M606">
        <v>0</v>
      </c>
      <c r="N606">
        <v>50091150.201899998</v>
      </c>
      <c r="O606">
        <v>10.145833333333334</v>
      </c>
      <c r="P606">
        <f t="shared" si="29"/>
        <v>1956</v>
      </c>
      <c r="Q606" s="2">
        <f t="shared" si="30"/>
        <v>20718.229166666257</v>
      </c>
    </row>
    <row r="607" spans="1:17" x14ac:dyDescent="0.3">
      <c r="A607">
        <v>202</v>
      </c>
      <c r="B607">
        <v>3</v>
      </c>
      <c r="C607">
        <v>179068282.78259999</v>
      </c>
      <c r="D607">
        <v>715356.48950000003</v>
      </c>
      <c r="E607">
        <v>60597404.281599998</v>
      </c>
      <c r="F607">
        <v>0</v>
      </c>
      <c r="G607">
        <v>2835134.3955000001</v>
      </c>
      <c r="H607">
        <v>29450382.456099998</v>
      </c>
      <c r="I607">
        <v>9346968.5843000002</v>
      </c>
      <c r="J607">
        <v>3659944.5534000001</v>
      </c>
      <c r="K607">
        <v>100825511.6294</v>
      </c>
      <c r="L607">
        <v>110102413.8431</v>
      </c>
      <c r="M607">
        <v>0</v>
      </c>
      <c r="N607">
        <v>49620659.079499997</v>
      </c>
      <c r="O607">
        <v>10.145833333333334</v>
      </c>
      <c r="P607">
        <f t="shared" si="29"/>
        <v>1956</v>
      </c>
      <c r="Q607" s="2">
        <f t="shared" si="30"/>
        <v>20728.374999999589</v>
      </c>
    </row>
    <row r="608" spans="1:17" x14ac:dyDescent="0.3">
      <c r="A608">
        <v>203</v>
      </c>
      <c r="B608">
        <v>1</v>
      </c>
      <c r="C608">
        <v>110617776.97310001</v>
      </c>
      <c r="D608">
        <v>665593.3787</v>
      </c>
      <c r="E608">
        <v>15435409.071599999</v>
      </c>
      <c r="F608">
        <v>0</v>
      </c>
      <c r="G608">
        <v>38716326.439999998</v>
      </c>
      <c r="H608">
        <v>59763788.297600001</v>
      </c>
      <c r="I608">
        <v>121682564.4985</v>
      </c>
      <c r="J608">
        <v>3718862.6719999998</v>
      </c>
      <c r="K608">
        <v>14515430.1994</v>
      </c>
      <c r="L608">
        <v>31806062.024900001</v>
      </c>
      <c r="M608">
        <v>0</v>
      </c>
      <c r="N608">
        <v>52066069.726999998</v>
      </c>
      <c r="O608">
        <v>10.145833333333334</v>
      </c>
      <c r="P608">
        <f t="shared" si="29"/>
        <v>1956</v>
      </c>
      <c r="Q608" s="2">
        <f t="shared" si="30"/>
        <v>20738.520833332921</v>
      </c>
    </row>
    <row r="609" spans="1:17" x14ac:dyDescent="0.3">
      <c r="A609">
        <v>203</v>
      </c>
      <c r="B609">
        <v>2</v>
      </c>
      <c r="C609">
        <v>95451283.258499995</v>
      </c>
      <c r="D609">
        <v>636508.75569999998</v>
      </c>
      <c r="E609">
        <v>15435409.071599999</v>
      </c>
      <c r="F609">
        <v>0</v>
      </c>
      <c r="G609">
        <v>38716326.439999998</v>
      </c>
      <c r="H609">
        <v>60603144.636399999</v>
      </c>
      <c r="I609">
        <v>102959010.4552</v>
      </c>
      <c r="J609">
        <v>3780278.7225000001</v>
      </c>
      <c r="K609">
        <v>14515430.1994</v>
      </c>
      <c r="L609">
        <v>32663273.789299998</v>
      </c>
      <c r="M609">
        <v>0</v>
      </c>
      <c r="N609">
        <v>55660021.447099999</v>
      </c>
      <c r="O609">
        <v>10.145833333333334</v>
      </c>
      <c r="P609">
        <f t="shared" si="29"/>
        <v>1956</v>
      </c>
      <c r="Q609" s="2">
        <f t="shared" si="30"/>
        <v>20748.666666666253</v>
      </c>
    </row>
    <row r="610" spans="1:17" x14ac:dyDescent="0.3">
      <c r="A610">
        <v>203</v>
      </c>
      <c r="B610">
        <v>3</v>
      </c>
      <c r="C610">
        <v>86246928.420000002</v>
      </c>
      <c r="D610">
        <v>612293.28870000003</v>
      </c>
      <c r="E610">
        <v>15435409.071599999</v>
      </c>
      <c r="F610">
        <v>0</v>
      </c>
      <c r="G610">
        <v>38716326.439999998</v>
      </c>
      <c r="H610">
        <v>61574011.855499998</v>
      </c>
      <c r="I610">
        <v>90744514.898699999</v>
      </c>
      <c r="J610">
        <v>3833356.1050999998</v>
      </c>
      <c r="K610">
        <v>14515430.1994</v>
      </c>
      <c r="L610">
        <v>33381119.885000002</v>
      </c>
      <c r="M610">
        <v>0</v>
      </c>
      <c r="N610">
        <v>58349812.091600001</v>
      </c>
      <c r="O610">
        <v>10.145833333333334</v>
      </c>
      <c r="P610">
        <f t="shared" si="29"/>
        <v>1956</v>
      </c>
      <c r="Q610" s="2">
        <f t="shared" si="30"/>
        <v>20758.812499999585</v>
      </c>
    </row>
    <row r="611" spans="1:17" x14ac:dyDescent="0.3">
      <c r="A611">
        <v>204</v>
      </c>
      <c r="B611">
        <v>1</v>
      </c>
      <c r="C611">
        <v>110514848.80410001</v>
      </c>
      <c r="D611">
        <v>600920.3469</v>
      </c>
      <c r="E611">
        <v>15435409.071599999</v>
      </c>
      <c r="F611">
        <v>0</v>
      </c>
      <c r="G611">
        <v>4309610.0175999999</v>
      </c>
      <c r="H611">
        <v>40119876.145499997</v>
      </c>
      <c r="I611">
        <v>56551473.538000003</v>
      </c>
      <c r="J611">
        <v>3854203.1937000002</v>
      </c>
      <c r="K611">
        <v>14515430.1994</v>
      </c>
      <c r="L611">
        <v>31915057.083299998</v>
      </c>
      <c r="M611">
        <v>0</v>
      </c>
      <c r="N611">
        <v>63681561.210000001</v>
      </c>
      <c r="O611">
        <v>10.145833333333334</v>
      </c>
      <c r="P611">
        <f t="shared" si="29"/>
        <v>1956</v>
      </c>
      <c r="Q611" s="2">
        <f t="shared" si="30"/>
        <v>20768.958333332917</v>
      </c>
    </row>
    <row r="612" spans="1:17" x14ac:dyDescent="0.3">
      <c r="A612">
        <v>204</v>
      </c>
      <c r="B612">
        <v>2</v>
      </c>
      <c r="C612">
        <v>103874149.97390001</v>
      </c>
      <c r="D612">
        <v>592589.67189999996</v>
      </c>
      <c r="E612">
        <v>15435409.071599999</v>
      </c>
      <c r="F612">
        <v>0</v>
      </c>
      <c r="G612">
        <v>4309610.0175999999</v>
      </c>
      <c r="H612">
        <v>40212923.3112</v>
      </c>
      <c r="I612">
        <v>48481592.185199998</v>
      </c>
      <c r="J612">
        <v>3873145.2108999998</v>
      </c>
      <c r="K612">
        <v>14515430.1994</v>
      </c>
      <c r="L612">
        <v>32393974.7139</v>
      </c>
      <c r="M612">
        <v>0</v>
      </c>
      <c r="N612">
        <v>64299547.767399997</v>
      </c>
      <c r="O612">
        <v>10.145833333333334</v>
      </c>
      <c r="P612">
        <f t="shared" si="29"/>
        <v>1956</v>
      </c>
      <c r="Q612" s="2">
        <f t="shared" si="30"/>
        <v>20779.10416666625</v>
      </c>
    </row>
    <row r="613" spans="1:17" x14ac:dyDescent="0.3">
      <c r="A613">
        <v>204</v>
      </c>
      <c r="B613">
        <v>3</v>
      </c>
      <c r="C613">
        <v>99376697.066400006</v>
      </c>
      <c r="D613">
        <v>585510.14859999996</v>
      </c>
      <c r="E613">
        <v>15435409.071599999</v>
      </c>
      <c r="F613">
        <v>0</v>
      </c>
      <c r="G613">
        <v>4309610.0175999999</v>
      </c>
      <c r="H613">
        <v>40403864.950800002</v>
      </c>
      <c r="I613">
        <v>43375707.942900002</v>
      </c>
      <c r="J613">
        <v>3889430.4586999998</v>
      </c>
      <c r="K613">
        <v>14515430.1994</v>
      </c>
      <c r="L613">
        <v>32814720.306899998</v>
      </c>
      <c r="M613">
        <v>0</v>
      </c>
      <c r="N613">
        <v>64827328.625</v>
      </c>
      <c r="O613">
        <v>10.145833333333334</v>
      </c>
      <c r="P613">
        <f t="shared" si="29"/>
        <v>1956</v>
      </c>
      <c r="Q613" s="2">
        <f t="shared" si="30"/>
        <v>20789.249999999582</v>
      </c>
    </row>
    <row r="614" spans="1:17" x14ac:dyDescent="0.3">
      <c r="A614">
        <v>205</v>
      </c>
      <c r="B614">
        <v>1</v>
      </c>
      <c r="C614">
        <v>98476948.188099995</v>
      </c>
      <c r="D614">
        <v>578194.81669999997</v>
      </c>
      <c r="E614">
        <v>15435409.071599999</v>
      </c>
      <c r="F614">
        <v>0</v>
      </c>
      <c r="G614">
        <v>3280690.9497000002</v>
      </c>
      <c r="H614">
        <v>39565872.302100003</v>
      </c>
      <c r="I614">
        <v>43680732.880199999</v>
      </c>
      <c r="J614">
        <v>3906527.3289000001</v>
      </c>
      <c r="K614">
        <v>14515430.1994</v>
      </c>
      <c r="L614">
        <v>27108809.189599998</v>
      </c>
      <c r="M614">
        <v>0</v>
      </c>
      <c r="N614">
        <v>66570627.233199999</v>
      </c>
      <c r="O614">
        <v>10.145833333333334</v>
      </c>
      <c r="P614">
        <f t="shared" si="29"/>
        <v>1956</v>
      </c>
      <c r="Q614" s="2">
        <f t="shared" si="30"/>
        <v>20799.395833332914</v>
      </c>
    </row>
    <row r="615" spans="1:17" x14ac:dyDescent="0.3">
      <c r="A615">
        <v>205</v>
      </c>
      <c r="B615">
        <v>2</v>
      </c>
      <c r="C615">
        <v>95536042.972800002</v>
      </c>
      <c r="D615">
        <v>572342.15029999998</v>
      </c>
      <c r="E615">
        <v>15435409.071599999</v>
      </c>
      <c r="F615">
        <v>0</v>
      </c>
      <c r="G615">
        <v>3280690.9497000002</v>
      </c>
      <c r="H615">
        <v>40036608.8517</v>
      </c>
      <c r="I615">
        <v>41266359.262800001</v>
      </c>
      <c r="J615">
        <v>3921805.1260000002</v>
      </c>
      <c r="K615">
        <v>14515430.1994</v>
      </c>
      <c r="L615">
        <v>27468570.098200001</v>
      </c>
      <c r="M615">
        <v>0</v>
      </c>
      <c r="N615">
        <v>67397295.160999998</v>
      </c>
      <c r="O615">
        <v>10.145833333333334</v>
      </c>
      <c r="P615">
        <f t="shared" si="29"/>
        <v>1956</v>
      </c>
      <c r="Q615" s="2">
        <f t="shared" si="30"/>
        <v>20809.541666666246</v>
      </c>
    </row>
    <row r="616" spans="1:17" x14ac:dyDescent="0.3">
      <c r="A616">
        <v>205</v>
      </c>
      <c r="B616">
        <v>3</v>
      </c>
      <c r="C616">
        <v>93110741.317499995</v>
      </c>
      <c r="D616">
        <v>568586.88829999999</v>
      </c>
      <c r="E616">
        <v>15435409.071599999</v>
      </c>
      <c r="F616">
        <v>0</v>
      </c>
      <c r="G616">
        <v>3280690.9497000002</v>
      </c>
      <c r="H616">
        <v>40397377.998199999</v>
      </c>
      <c r="I616">
        <v>36784920.410999998</v>
      </c>
      <c r="J616">
        <v>3936453.7115000002</v>
      </c>
      <c r="K616">
        <v>14515430.1994</v>
      </c>
      <c r="L616">
        <v>27771396.179200001</v>
      </c>
      <c r="M616">
        <v>0</v>
      </c>
      <c r="N616">
        <v>67980997.597399995</v>
      </c>
      <c r="O616">
        <v>10.145833333333334</v>
      </c>
      <c r="P616">
        <f t="shared" si="29"/>
        <v>1956</v>
      </c>
      <c r="Q616" s="2">
        <f t="shared" si="30"/>
        <v>20819.687499999578</v>
      </c>
    </row>
    <row r="617" spans="1:17" x14ac:dyDescent="0.3">
      <c r="A617">
        <v>206</v>
      </c>
      <c r="B617">
        <v>1</v>
      </c>
      <c r="C617">
        <v>88756896.029799998</v>
      </c>
      <c r="D617">
        <v>565174.30209999997</v>
      </c>
      <c r="E617">
        <v>15435409.071599999</v>
      </c>
      <c r="F617">
        <v>0</v>
      </c>
      <c r="G617">
        <v>3564598.6401</v>
      </c>
      <c r="H617">
        <v>44299178.546800002</v>
      </c>
      <c r="I617">
        <v>46473200.448600002</v>
      </c>
      <c r="J617">
        <v>3954982.6167000001</v>
      </c>
      <c r="K617">
        <v>14519505.759400001</v>
      </c>
      <c r="L617">
        <v>17078375.806699999</v>
      </c>
      <c r="M617">
        <v>0</v>
      </c>
      <c r="N617">
        <v>69647125.395699993</v>
      </c>
      <c r="O617">
        <v>10.145833333333334</v>
      </c>
      <c r="P617">
        <f t="shared" si="29"/>
        <v>1957</v>
      </c>
      <c r="Q617" s="2">
        <f t="shared" si="30"/>
        <v>20829.83333333291</v>
      </c>
    </row>
    <row r="618" spans="1:17" x14ac:dyDescent="0.3">
      <c r="A618">
        <v>206</v>
      </c>
      <c r="B618">
        <v>2</v>
      </c>
      <c r="C618">
        <v>86718225.9023</v>
      </c>
      <c r="D618">
        <v>562802.63080000004</v>
      </c>
      <c r="E618">
        <v>15435409.071599999</v>
      </c>
      <c r="F618">
        <v>0</v>
      </c>
      <c r="G618">
        <v>3564598.6401</v>
      </c>
      <c r="H618">
        <v>45052219.718000002</v>
      </c>
      <c r="I618">
        <v>44137441.799400002</v>
      </c>
      <c r="J618">
        <v>3971768.6833000001</v>
      </c>
      <c r="K618">
        <v>14519505.759400001</v>
      </c>
      <c r="L618">
        <v>17339073.237100001</v>
      </c>
      <c r="M618">
        <v>0</v>
      </c>
      <c r="N618">
        <v>70755632.754999995</v>
      </c>
      <c r="O618">
        <v>10.145833333333334</v>
      </c>
      <c r="P618">
        <f t="shared" si="29"/>
        <v>1957</v>
      </c>
      <c r="Q618" s="2">
        <f t="shared" si="30"/>
        <v>20839.979166666242</v>
      </c>
    </row>
    <row r="619" spans="1:17" x14ac:dyDescent="0.3">
      <c r="A619">
        <v>206</v>
      </c>
      <c r="B619">
        <v>3</v>
      </c>
      <c r="C619">
        <v>85202948.880999997</v>
      </c>
      <c r="D619">
        <v>560849.31610000005</v>
      </c>
      <c r="E619">
        <v>15435409.071599999</v>
      </c>
      <c r="F619">
        <v>0</v>
      </c>
      <c r="G619">
        <v>3564598.6401</v>
      </c>
      <c r="H619">
        <v>45740830.788999997</v>
      </c>
      <c r="I619">
        <v>40956986.502300002</v>
      </c>
      <c r="J619">
        <v>3986962.8204999999</v>
      </c>
      <c r="K619">
        <v>14519505.759400001</v>
      </c>
      <c r="L619">
        <v>17573594.105999999</v>
      </c>
      <c r="M619">
        <v>0</v>
      </c>
      <c r="N619">
        <v>71670726.209900007</v>
      </c>
      <c r="O619">
        <v>10.145833333333334</v>
      </c>
      <c r="P619">
        <f t="shared" si="29"/>
        <v>1957</v>
      </c>
      <c r="Q619" s="2">
        <f t="shared" si="30"/>
        <v>20850.124999999574</v>
      </c>
    </row>
    <row r="620" spans="1:17" x14ac:dyDescent="0.3">
      <c r="A620">
        <v>207</v>
      </c>
      <c r="B620">
        <v>1</v>
      </c>
      <c r="C620">
        <v>84213823.565500006</v>
      </c>
      <c r="D620">
        <v>560510.77179999999</v>
      </c>
      <c r="E620">
        <v>15435409.071599999</v>
      </c>
      <c r="F620">
        <v>0</v>
      </c>
      <c r="G620">
        <v>5419751.5559</v>
      </c>
      <c r="H620">
        <v>47653655.364</v>
      </c>
      <c r="I620">
        <v>29846357.734200001</v>
      </c>
      <c r="J620">
        <v>4031351.2464000001</v>
      </c>
      <c r="K620">
        <v>14519505.759400001</v>
      </c>
      <c r="L620">
        <v>34356252.823700003</v>
      </c>
      <c r="M620">
        <v>0</v>
      </c>
      <c r="N620">
        <v>70180546.625499994</v>
      </c>
      <c r="O620">
        <v>10.145833333333334</v>
      </c>
      <c r="P620">
        <f t="shared" si="29"/>
        <v>1957</v>
      </c>
      <c r="Q620" s="2">
        <f t="shared" si="30"/>
        <v>20860.270833332906</v>
      </c>
    </row>
    <row r="621" spans="1:17" x14ac:dyDescent="0.3">
      <c r="A621">
        <v>207</v>
      </c>
      <c r="B621">
        <v>2</v>
      </c>
      <c r="C621">
        <v>81722146.466299996</v>
      </c>
      <c r="D621">
        <v>560257.53159999999</v>
      </c>
      <c r="E621">
        <v>15435409.071599999</v>
      </c>
      <c r="F621">
        <v>0</v>
      </c>
      <c r="G621">
        <v>5419751.5559</v>
      </c>
      <c r="H621">
        <v>46869121.331100002</v>
      </c>
      <c r="I621">
        <v>26191323.0605</v>
      </c>
      <c r="J621">
        <v>4054505.9637000002</v>
      </c>
      <c r="K621">
        <v>14519505.759400001</v>
      </c>
      <c r="L621">
        <v>34533867.830899999</v>
      </c>
      <c r="M621">
        <v>0</v>
      </c>
      <c r="N621">
        <v>69668677.818599999</v>
      </c>
      <c r="O621">
        <v>10.145833333333334</v>
      </c>
      <c r="P621">
        <f t="shared" si="29"/>
        <v>1957</v>
      </c>
      <c r="Q621" s="2">
        <f t="shared" si="30"/>
        <v>20870.416666666239</v>
      </c>
    </row>
    <row r="622" spans="1:17" x14ac:dyDescent="0.3">
      <c r="A622">
        <v>207</v>
      </c>
      <c r="B622">
        <v>3</v>
      </c>
      <c r="C622">
        <v>80213283.0264</v>
      </c>
      <c r="D622">
        <v>560090.29720000003</v>
      </c>
      <c r="E622">
        <v>15435409.071599999</v>
      </c>
      <c r="F622">
        <v>0</v>
      </c>
      <c r="G622">
        <v>5419751.5559</v>
      </c>
      <c r="H622">
        <v>46630973.827799998</v>
      </c>
      <c r="I622">
        <v>24309772.846900001</v>
      </c>
      <c r="J622">
        <v>4068962.2971000001</v>
      </c>
      <c r="K622">
        <v>14519505.759400001</v>
      </c>
      <c r="L622">
        <v>34714762.086099997</v>
      </c>
      <c r="M622">
        <v>0</v>
      </c>
      <c r="N622">
        <v>69577092.711700007</v>
      </c>
      <c r="O622">
        <v>10.145833333333334</v>
      </c>
      <c r="P622">
        <f t="shared" si="29"/>
        <v>1957</v>
      </c>
      <c r="Q622" s="2">
        <f t="shared" si="30"/>
        <v>20880.562499999571</v>
      </c>
    </row>
    <row r="623" spans="1:17" x14ac:dyDescent="0.3">
      <c r="A623">
        <v>208</v>
      </c>
      <c r="B623">
        <v>1</v>
      </c>
      <c r="C623">
        <v>9902484.4418000001</v>
      </c>
      <c r="D623">
        <v>545346.14419999998</v>
      </c>
      <c r="E623">
        <v>15435409.071599999</v>
      </c>
      <c r="F623">
        <v>0</v>
      </c>
      <c r="G623">
        <v>194410519.22639999</v>
      </c>
      <c r="H623">
        <v>91776745.417300001</v>
      </c>
      <c r="I623">
        <v>217755465.0431</v>
      </c>
      <c r="J623">
        <v>4142200.3791999999</v>
      </c>
      <c r="K623">
        <v>14519505.759400001</v>
      </c>
      <c r="L623">
        <v>0</v>
      </c>
      <c r="M623">
        <v>0</v>
      </c>
      <c r="N623">
        <v>75021434.972499996</v>
      </c>
      <c r="O623">
        <v>10.145833333333334</v>
      </c>
      <c r="P623">
        <f t="shared" si="29"/>
        <v>1957</v>
      </c>
      <c r="Q623" s="2">
        <f t="shared" si="30"/>
        <v>20890.708333332903</v>
      </c>
    </row>
    <row r="624" spans="1:17" x14ac:dyDescent="0.3">
      <c r="A624">
        <v>208</v>
      </c>
      <c r="B624">
        <v>2</v>
      </c>
      <c r="C624">
        <v>7999490.1763000004</v>
      </c>
      <c r="D624">
        <v>532483.0085</v>
      </c>
      <c r="E624">
        <v>15435409.071599999</v>
      </c>
      <c r="F624">
        <v>0</v>
      </c>
      <c r="G624">
        <v>194410519.22639999</v>
      </c>
      <c r="H624">
        <v>85400873.133900002</v>
      </c>
      <c r="I624">
        <v>204874357.64789999</v>
      </c>
      <c r="J624">
        <v>4205277.3300999999</v>
      </c>
      <c r="K624">
        <v>14519505.759400001</v>
      </c>
      <c r="L624">
        <v>0</v>
      </c>
      <c r="M624">
        <v>0</v>
      </c>
      <c r="N624">
        <v>79576095.831499994</v>
      </c>
      <c r="O624">
        <v>10.145833333333334</v>
      </c>
      <c r="P624">
        <f t="shared" si="29"/>
        <v>1957</v>
      </c>
      <c r="Q624" s="2">
        <f t="shared" si="30"/>
        <v>20900.854166666235</v>
      </c>
    </row>
    <row r="625" spans="1:17" x14ac:dyDescent="0.3">
      <c r="A625">
        <v>208</v>
      </c>
      <c r="B625">
        <v>3</v>
      </c>
      <c r="C625">
        <v>6891260.5332000004</v>
      </c>
      <c r="D625">
        <v>520853.53749999998</v>
      </c>
      <c r="E625">
        <v>15435409.071599999</v>
      </c>
      <c r="F625">
        <v>0</v>
      </c>
      <c r="G625">
        <v>194410519.22639999</v>
      </c>
      <c r="H625">
        <v>80879905.688899994</v>
      </c>
      <c r="I625">
        <v>196139726.5469</v>
      </c>
      <c r="J625">
        <v>4261050.3465999998</v>
      </c>
      <c r="K625">
        <v>14519505.759400001</v>
      </c>
      <c r="L625">
        <v>0</v>
      </c>
      <c r="M625">
        <v>0</v>
      </c>
      <c r="N625">
        <v>83012293.221900001</v>
      </c>
      <c r="O625">
        <v>10.145833333333334</v>
      </c>
      <c r="P625">
        <f t="shared" si="29"/>
        <v>1957</v>
      </c>
      <c r="Q625" s="2">
        <f t="shared" si="30"/>
        <v>20910.999999999567</v>
      </c>
    </row>
    <row r="626" spans="1:17" x14ac:dyDescent="0.3">
      <c r="A626">
        <v>209</v>
      </c>
      <c r="B626">
        <v>1</v>
      </c>
      <c r="C626">
        <v>33331013.773400001</v>
      </c>
      <c r="D626">
        <v>512964.8909</v>
      </c>
      <c r="E626">
        <v>20179415.181600001</v>
      </c>
      <c r="F626">
        <v>0</v>
      </c>
      <c r="G626">
        <v>94620055.052200004</v>
      </c>
      <c r="H626">
        <v>65037197.1413</v>
      </c>
      <c r="I626">
        <v>80739991.148599997</v>
      </c>
      <c r="J626">
        <v>4298437.0075000003</v>
      </c>
      <c r="K626">
        <v>23836623.5594</v>
      </c>
      <c r="L626">
        <v>24172288.887499999</v>
      </c>
      <c r="M626">
        <v>0</v>
      </c>
      <c r="N626">
        <v>80314917.315300003</v>
      </c>
      <c r="O626">
        <v>10.145833333333334</v>
      </c>
      <c r="P626">
        <f t="shared" si="29"/>
        <v>1957</v>
      </c>
      <c r="Q626" s="2">
        <f t="shared" si="30"/>
        <v>20921.145833332899</v>
      </c>
    </row>
    <row r="627" spans="1:17" x14ac:dyDescent="0.3">
      <c r="A627">
        <v>209</v>
      </c>
      <c r="B627">
        <v>2</v>
      </c>
      <c r="C627">
        <v>28490939.767999999</v>
      </c>
      <c r="D627">
        <v>505729.66869999998</v>
      </c>
      <c r="E627">
        <v>20179415.181600001</v>
      </c>
      <c r="F627">
        <v>0</v>
      </c>
      <c r="G627">
        <v>94620055.052200004</v>
      </c>
      <c r="H627">
        <v>64735070.940300003</v>
      </c>
      <c r="I627">
        <v>76196452.705200002</v>
      </c>
      <c r="J627">
        <v>4333898.8671000004</v>
      </c>
      <c r="K627">
        <v>23836623.5594</v>
      </c>
      <c r="L627">
        <v>24191247.472199999</v>
      </c>
      <c r="M627">
        <v>0</v>
      </c>
      <c r="N627">
        <v>79655256.958499998</v>
      </c>
      <c r="O627">
        <v>10.145833333333334</v>
      </c>
      <c r="P627">
        <f t="shared" si="29"/>
        <v>1957</v>
      </c>
      <c r="Q627" s="2">
        <f t="shared" si="30"/>
        <v>20931.291666666231</v>
      </c>
    </row>
    <row r="628" spans="1:17" x14ac:dyDescent="0.3">
      <c r="A628">
        <v>209</v>
      </c>
      <c r="B628">
        <v>3</v>
      </c>
      <c r="C628">
        <v>25911506.557300001</v>
      </c>
      <c r="D628">
        <v>499062.4987</v>
      </c>
      <c r="E628">
        <v>20179415.181600001</v>
      </c>
      <c r="F628">
        <v>0</v>
      </c>
      <c r="G628">
        <v>94620055.052200004</v>
      </c>
      <c r="H628">
        <v>64287370.002599999</v>
      </c>
      <c r="I628">
        <v>72998747.899200007</v>
      </c>
      <c r="J628">
        <v>4367374.5418999996</v>
      </c>
      <c r="K628">
        <v>23836623.5594</v>
      </c>
      <c r="L628">
        <v>24255626.668900002</v>
      </c>
      <c r="M628">
        <v>0</v>
      </c>
      <c r="N628">
        <v>79662431.076000005</v>
      </c>
      <c r="O628">
        <v>10.145833333333334</v>
      </c>
      <c r="P628">
        <f t="shared" si="29"/>
        <v>1957</v>
      </c>
      <c r="Q628" s="2">
        <f t="shared" si="30"/>
        <v>20941.437499999563</v>
      </c>
    </row>
    <row r="629" spans="1:17" x14ac:dyDescent="0.3">
      <c r="A629">
        <v>210</v>
      </c>
      <c r="B629">
        <v>1</v>
      </c>
      <c r="C629">
        <v>6107086.4918999998</v>
      </c>
      <c r="D629">
        <v>428572.25679999997</v>
      </c>
      <c r="E629">
        <v>22875378.481600001</v>
      </c>
      <c r="F629">
        <v>0</v>
      </c>
      <c r="G629">
        <v>877686427.26800001</v>
      </c>
      <c r="H629">
        <v>131957098.1593</v>
      </c>
      <c r="I629">
        <v>904455202.35319996</v>
      </c>
      <c r="J629">
        <v>4662937.9632000001</v>
      </c>
      <c r="K629">
        <v>29131432.249400001</v>
      </c>
      <c r="L629">
        <v>9390197.4791999999</v>
      </c>
      <c r="M629">
        <v>0</v>
      </c>
      <c r="N629">
        <v>91046475.258599997</v>
      </c>
      <c r="O629">
        <v>10.145833333333334</v>
      </c>
      <c r="P629">
        <f t="shared" si="29"/>
        <v>1957</v>
      </c>
      <c r="Q629" s="2">
        <f t="shared" si="30"/>
        <v>20951.583333332896</v>
      </c>
    </row>
    <row r="630" spans="1:17" x14ac:dyDescent="0.3">
      <c r="A630">
        <v>210</v>
      </c>
      <c r="B630">
        <v>2</v>
      </c>
      <c r="C630">
        <v>5164634.8761999998</v>
      </c>
      <c r="D630">
        <v>374254.20980000001</v>
      </c>
      <c r="E630">
        <v>22875378.481600001</v>
      </c>
      <c r="F630">
        <v>0</v>
      </c>
      <c r="G630">
        <v>877686427.26800001</v>
      </c>
      <c r="H630">
        <v>123379969.0353</v>
      </c>
      <c r="I630">
        <v>884939286.93850005</v>
      </c>
      <c r="J630">
        <v>4937942.7956999997</v>
      </c>
      <c r="K630">
        <v>29131432.249400001</v>
      </c>
      <c r="L630">
        <v>9508195.5898000002</v>
      </c>
      <c r="M630">
        <v>0</v>
      </c>
      <c r="N630">
        <v>100670582.9096</v>
      </c>
      <c r="O630">
        <v>10.145833333333334</v>
      </c>
      <c r="P630">
        <f t="shared" si="29"/>
        <v>1957</v>
      </c>
      <c r="Q630" s="2">
        <f t="shared" si="30"/>
        <v>20961.729166666228</v>
      </c>
    </row>
    <row r="631" spans="1:17" x14ac:dyDescent="0.3">
      <c r="A631">
        <v>210</v>
      </c>
      <c r="B631">
        <v>3</v>
      </c>
      <c r="C631">
        <v>4571428.0466999998</v>
      </c>
      <c r="D631">
        <v>329024.44910000003</v>
      </c>
      <c r="E631">
        <v>22875378.481600001</v>
      </c>
      <c r="F631">
        <v>0</v>
      </c>
      <c r="G631">
        <v>877686427.26800001</v>
      </c>
      <c r="H631">
        <v>116899603.5676</v>
      </c>
      <c r="I631">
        <v>869503504.31659997</v>
      </c>
      <c r="J631">
        <v>5194561.0527999997</v>
      </c>
      <c r="K631">
        <v>29131432.249400001</v>
      </c>
      <c r="L631">
        <v>9600943.2602999993</v>
      </c>
      <c r="M631">
        <v>0</v>
      </c>
      <c r="N631">
        <v>108793781.4084</v>
      </c>
      <c r="O631">
        <v>10.145833333333334</v>
      </c>
      <c r="P631">
        <f t="shared" si="29"/>
        <v>1957</v>
      </c>
      <c r="Q631" s="2">
        <f t="shared" si="30"/>
        <v>20971.87499999956</v>
      </c>
    </row>
    <row r="632" spans="1:17" x14ac:dyDescent="0.3">
      <c r="A632">
        <v>211</v>
      </c>
      <c r="B632">
        <v>1</v>
      </c>
      <c r="C632">
        <v>15087580.292300001</v>
      </c>
      <c r="D632">
        <v>288947.7132</v>
      </c>
      <c r="E632">
        <v>33153203.941599999</v>
      </c>
      <c r="F632">
        <v>0</v>
      </c>
      <c r="G632">
        <v>1077787445.2783</v>
      </c>
      <c r="H632">
        <v>153678176.40400001</v>
      </c>
      <c r="I632">
        <v>1086155046.1415999</v>
      </c>
      <c r="J632">
        <v>5457182.2308999998</v>
      </c>
      <c r="K632">
        <v>49316841.329400003</v>
      </c>
      <c r="L632">
        <v>15138426.177300001</v>
      </c>
      <c r="M632">
        <v>0</v>
      </c>
      <c r="N632">
        <v>123789708.59999999</v>
      </c>
      <c r="O632">
        <v>10.145833333333334</v>
      </c>
      <c r="P632">
        <f t="shared" si="29"/>
        <v>1957</v>
      </c>
      <c r="Q632" s="2">
        <f t="shared" si="30"/>
        <v>20982.020833332892</v>
      </c>
    </row>
    <row r="633" spans="1:17" x14ac:dyDescent="0.3">
      <c r="A633">
        <v>211</v>
      </c>
      <c r="B633">
        <v>2</v>
      </c>
      <c r="C633">
        <v>10547742.5809</v>
      </c>
      <c r="D633">
        <v>266086.47590000002</v>
      </c>
      <c r="E633">
        <v>33153203.941599999</v>
      </c>
      <c r="F633">
        <v>0</v>
      </c>
      <c r="G633">
        <v>1077787445.2783</v>
      </c>
      <c r="H633">
        <v>148584863.60319999</v>
      </c>
      <c r="I633">
        <v>1068795460.3382</v>
      </c>
      <c r="J633">
        <v>5715214.6745999996</v>
      </c>
      <c r="K633">
        <v>49316841.329400003</v>
      </c>
      <c r="L633">
        <v>15406576.2272</v>
      </c>
      <c r="M633">
        <v>0</v>
      </c>
      <c r="N633">
        <v>130949929.2916</v>
      </c>
      <c r="O633">
        <v>10.145833333333334</v>
      </c>
      <c r="P633">
        <f t="shared" si="29"/>
        <v>1957</v>
      </c>
      <c r="Q633" s="2">
        <f t="shared" si="30"/>
        <v>20992.166666666224</v>
      </c>
    </row>
    <row r="634" spans="1:17" x14ac:dyDescent="0.3">
      <c r="A634">
        <v>211</v>
      </c>
      <c r="B634">
        <v>3</v>
      </c>
      <c r="C634">
        <v>8277123.5427999999</v>
      </c>
      <c r="D634">
        <v>252213.24770000001</v>
      </c>
      <c r="E634">
        <v>33153203.941599999</v>
      </c>
      <c r="F634">
        <v>0</v>
      </c>
      <c r="G634">
        <v>1077787445.2783</v>
      </c>
      <c r="H634">
        <v>144323112.0941</v>
      </c>
      <c r="I634">
        <v>1054583694.5761</v>
      </c>
      <c r="J634">
        <v>5964205.3320000004</v>
      </c>
      <c r="K634">
        <v>49316841.329400003</v>
      </c>
      <c r="L634">
        <v>15659868.1238</v>
      </c>
      <c r="M634">
        <v>0</v>
      </c>
      <c r="N634">
        <v>138084413.4366</v>
      </c>
      <c r="O634">
        <v>10.145833333333334</v>
      </c>
      <c r="P634">
        <f t="shared" si="29"/>
        <v>1957</v>
      </c>
      <c r="Q634" s="2">
        <f t="shared" si="30"/>
        <v>21002.312499999556</v>
      </c>
    </row>
    <row r="635" spans="1:17" x14ac:dyDescent="0.3">
      <c r="A635">
        <v>212</v>
      </c>
      <c r="B635">
        <v>1</v>
      </c>
      <c r="C635">
        <v>345547116.12559998</v>
      </c>
      <c r="D635">
        <v>263068.3455</v>
      </c>
      <c r="E635">
        <v>69889761.761600003</v>
      </c>
      <c r="F635">
        <v>0</v>
      </c>
      <c r="G635">
        <v>27707759.104600001</v>
      </c>
      <c r="H635">
        <v>64996655.857500002</v>
      </c>
      <c r="I635">
        <v>79130812.616999999</v>
      </c>
      <c r="J635">
        <v>5654621.8382999999</v>
      </c>
      <c r="K635">
        <v>121466586.88940001</v>
      </c>
      <c r="L635">
        <v>199338321.37009999</v>
      </c>
      <c r="M635">
        <v>0</v>
      </c>
      <c r="N635">
        <v>103352809.76530001</v>
      </c>
      <c r="O635">
        <v>10.145833333333334</v>
      </c>
      <c r="P635">
        <f t="shared" si="29"/>
        <v>1957</v>
      </c>
      <c r="Q635" s="2">
        <f t="shared" si="30"/>
        <v>21012.458333332888</v>
      </c>
    </row>
    <row r="636" spans="1:17" x14ac:dyDescent="0.3">
      <c r="A636">
        <v>212</v>
      </c>
      <c r="B636">
        <v>2</v>
      </c>
      <c r="C636">
        <v>291704537.54250002</v>
      </c>
      <c r="D636">
        <v>289420.08360000001</v>
      </c>
      <c r="E636">
        <v>69889761.761600003</v>
      </c>
      <c r="F636">
        <v>0</v>
      </c>
      <c r="G636">
        <v>27707759.104600001</v>
      </c>
      <c r="H636">
        <v>70731468.358500004</v>
      </c>
      <c r="I636">
        <v>55078811.883599997</v>
      </c>
      <c r="J636">
        <v>5426700.6531999996</v>
      </c>
      <c r="K636">
        <v>121466586.88940001</v>
      </c>
      <c r="L636">
        <v>189783807.98629999</v>
      </c>
      <c r="M636">
        <v>0</v>
      </c>
      <c r="N636">
        <v>88811888.231199995</v>
      </c>
      <c r="O636">
        <v>10.145833333333334</v>
      </c>
      <c r="P636">
        <f t="shared" si="29"/>
        <v>1957</v>
      </c>
      <c r="Q636" s="2">
        <f t="shared" si="30"/>
        <v>21022.60416666622</v>
      </c>
    </row>
    <row r="637" spans="1:17" x14ac:dyDescent="0.3">
      <c r="A637">
        <v>212</v>
      </c>
      <c r="B637">
        <v>3</v>
      </c>
      <c r="C637">
        <v>256755613.8969</v>
      </c>
      <c r="D637">
        <v>311320.7844</v>
      </c>
      <c r="E637">
        <v>69889761.761600003</v>
      </c>
      <c r="F637">
        <v>0</v>
      </c>
      <c r="G637">
        <v>27707759.104600001</v>
      </c>
      <c r="H637">
        <v>74947459.894700006</v>
      </c>
      <c r="I637">
        <v>40409626.817199998</v>
      </c>
      <c r="J637">
        <v>5240580.4453999996</v>
      </c>
      <c r="K637">
        <v>121466586.88940001</v>
      </c>
      <c r="L637">
        <v>181877443.1647</v>
      </c>
      <c r="M637">
        <v>0</v>
      </c>
      <c r="N637">
        <v>80816425.025000006</v>
      </c>
      <c r="O637">
        <v>10.145833333333334</v>
      </c>
      <c r="P637">
        <f t="shared" si="29"/>
        <v>1957</v>
      </c>
      <c r="Q637" s="2">
        <f t="shared" si="30"/>
        <v>21032.749999999553</v>
      </c>
    </row>
    <row r="638" spans="1:17" x14ac:dyDescent="0.3">
      <c r="A638">
        <v>213</v>
      </c>
      <c r="B638">
        <v>1</v>
      </c>
      <c r="C638">
        <v>251456130.50080001</v>
      </c>
      <c r="D638">
        <v>332782.66830000002</v>
      </c>
      <c r="E638">
        <v>75204758.191599995</v>
      </c>
      <c r="F638">
        <v>0</v>
      </c>
      <c r="G638">
        <v>15295006.054199999</v>
      </c>
      <c r="H638">
        <v>63526842.119599998</v>
      </c>
      <c r="I638">
        <v>25509772.6754</v>
      </c>
      <c r="J638">
        <v>5103132.8606000002</v>
      </c>
      <c r="K638">
        <v>131905114.86939999</v>
      </c>
      <c r="L638">
        <v>168334371.95950001</v>
      </c>
      <c r="M638">
        <v>0</v>
      </c>
      <c r="N638">
        <v>75399752.544699997</v>
      </c>
      <c r="O638">
        <v>10.145833333333334</v>
      </c>
      <c r="P638">
        <f t="shared" si="29"/>
        <v>1957</v>
      </c>
      <c r="Q638" s="2">
        <f t="shared" si="30"/>
        <v>21042.895833332885</v>
      </c>
    </row>
    <row r="639" spans="1:17" x14ac:dyDescent="0.3">
      <c r="A639">
        <v>213</v>
      </c>
      <c r="B639">
        <v>2</v>
      </c>
      <c r="C639">
        <v>235133671.38170001</v>
      </c>
      <c r="D639">
        <v>355313.89740000002</v>
      </c>
      <c r="E639">
        <v>75204758.191599995</v>
      </c>
      <c r="F639">
        <v>0</v>
      </c>
      <c r="G639">
        <v>15295006.054199999</v>
      </c>
      <c r="H639">
        <v>63718359.878799997</v>
      </c>
      <c r="I639">
        <v>18619254.365400001</v>
      </c>
      <c r="J639">
        <v>4988901.7520000003</v>
      </c>
      <c r="K639">
        <v>131905114.86939999</v>
      </c>
      <c r="L639">
        <v>163028089.7911</v>
      </c>
      <c r="M639">
        <v>0</v>
      </c>
      <c r="N639">
        <v>71683236.746199995</v>
      </c>
      <c r="O639">
        <v>10.145833333333334</v>
      </c>
      <c r="P639">
        <f t="shared" si="29"/>
        <v>1957</v>
      </c>
      <c r="Q639" s="2">
        <f t="shared" si="30"/>
        <v>21053.041666666217</v>
      </c>
    </row>
    <row r="640" spans="1:17" x14ac:dyDescent="0.3">
      <c r="A640">
        <v>213</v>
      </c>
      <c r="B640">
        <v>3</v>
      </c>
      <c r="C640">
        <v>222599147.27149999</v>
      </c>
      <c r="D640">
        <v>376460.11820000003</v>
      </c>
      <c r="E640">
        <v>75204758.191599995</v>
      </c>
      <c r="F640">
        <v>0</v>
      </c>
      <c r="G640">
        <v>15295006.054199999</v>
      </c>
      <c r="H640">
        <v>63864424.427000001</v>
      </c>
      <c r="I640">
        <v>14045581.927200001</v>
      </c>
      <c r="J640">
        <v>4890940.7927999999</v>
      </c>
      <c r="K640">
        <v>131905114.86939999</v>
      </c>
      <c r="L640">
        <v>158349018.5237</v>
      </c>
      <c r="M640">
        <v>0</v>
      </c>
      <c r="N640">
        <v>68867682.969899997</v>
      </c>
      <c r="O640">
        <v>10.145833333333334</v>
      </c>
      <c r="P640">
        <f t="shared" si="29"/>
        <v>1957</v>
      </c>
      <c r="Q640" s="2">
        <f t="shared" si="30"/>
        <v>21063.187499999549</v>
      </c>
    </row>
    <row r="641" spans="1:17" x14ac:dyDescent="0.3">
      <c r="A641">
        <v>214</v>
      </c>
      <c r="B641">
        <v>1</v>
      </c>
      <c r="C641">
        <v>35117778.780299999</v>
      </c>
      <c r="D641">
        <v>369950.70429999998</v>
      </c>
      <c r="E641">
        <v>42265114.591600001</v>
      </c>
      <c r="F641">
        <v>0</v>
      </c>
      <c r="G641">
        <v>216033596.24250001</v>
      </c>
      <c r="H641">
        <v>91538200.817300007</v>
      </c>
      <c r="I641">
        <v>211631774.0889</v>
      </c>
      <c r="J641">
        <v>4949406.6003999999</v>
      </c>
      <c r="K641">
        <v>67212422.059400007</v>
      </c>
      <c r="L641">
        <v>20100948.114599999</v>
      </c>
      <c r="M641">
        <v>0</v>
      </c>
      <c r="N641">
        <v>81006712.861699998</v>
      </c>
      <c r="O641">
        <v>10.145833333333334</v>
      </c>
      <c r="P641">
        <f t="shared" si="29"/>
        <v>1957</v>
      </c>
      <c r="Q641" s="2">
        <f t="shared" si="30"/>
        <v>21073.333333332881</v>
      </c>
    </row>
    <row r="642" spans="1:17" x14ac:dyDescent="0.3">
      <c r="A642">
        <v>214</v>
      </c>
      <c r="B642">
        <v>2</v>
      </c>
      <c r="C642">
        <v>26114921.533100002</v>
      </c>
      <c r="D642">
        <v>364243.36829999997</v>
      </c>
      <c r="E642">
        <v>42265114.591600001</v>
      </c>
      <c r="F642">
        <v>0</v>
      </c>
      <c r="G642">
        <v>216033596.24250001</v>
      </c>
      <c r="H642">
        <v>82602045.225500003</v>
      </c>
      <c r="I642">
        <v>185843622.66</v>
      </c>
      <c r="J642">
        <v>4994823.0889999997</v>
      </c>
      <c r="K642">
        <v>67212422.059400007</v>
      </c>
      <c r="L642">
        <v>20577019.616799999</v>
      </c>
      <c r="M642">
        <v>0</v>
      </c>
      <c r="N642">
        <v>88253481.970799997</v>
      </c>
      <c r="O642">
        <v>10.145833333333334</v>
      </c>
      <c r="P642">
        <f t="shared" si="29"/>
        <v>1957</v>
      </c>
      <c r="Q642" s="2">
        <f t="shared" si="30"/>
        <v>21083.479166666213</v>
      </c>
    </row>
    <row r="643" spans="1:17" x14ac:dyDescent="0.3">
      <c r="A643">
        <v>214</v>
      </c>
      <c r="B643">
        <v>3</v>
      </c>
      <c r="C643">
        <v>21713076.679699998</v>
      </c>
      <c r="D643">
        <v>359203.27860000002</v>
      </c>
      <c r="E643">
        <v>42265114.591600001</v>
      </c>
      <c r="F643">
        <v>0</v>
      </c>
      <c r="G643">
        <v>216033596.24250001</v>
      </c>
      <c r="H643">
        <v>78195249.316300005</v>
      </c>
      <c r="I643">
        <v>171777755.14489999</v>
      </c>
      <c r="J643">
        <v>5032107.6885000002</v>
      </c>
      <c r="K643">
        <v>67212422.059400007</v>
      </c>
      <c r="L643">
        <v>20927260.645500001</v>
      </c>
      <c r="M643">
        <v>0</v>
      </c>
      <c r="N643">
        <v>92963261.654699996</v>
      </c>
      <c r="O643">
        <v>10.145833333333334</v>
      </c>
      <c r="P643">
        <f t="shared" ref="P643:P706" si="31">YEAR(Q643)</f>
        <v>1957</v>
      </c>
      <c r="Q643" s="2">
        <f t="shared" ref="Q643:Q706" si="32">Q642+(O643)</f>
        <v>21093.624999999545</v>
      </c>
    </row>
    <row r="644" spans="1:17" x14ac:dyDescent="0.3">
      <c r="A644">
        <v>215</v>
      </c>
      <c r="B644">
        <v>1</v>
      </c>
      <c r="C644">
        <v>79247376.070600003</v>
      </c>
      <c r="D644">
        <v>358330.86300000001</v>
      </c>
      <c r="E644">
        <v>15435409.071599999</v>
      </c>
      <c r="F644">
        <v>0</v>
      </c>
      <c r="G644">
        <v>66514761.661200002</v>
      </c>
      <c r="H644">
        <v>57939340.208800003</v>
      </c>
      <c r="I644">
        <v>87896082.971399993</v>
      </c>
      <c r="J644">
        <v>5044381.3246999998</v>
      </c>
      <c r="K644">
        <v>14519505.759400001</v>
      </c>
      <c r="L644">
        <v>11987192.144400001</v>
      </c>
      <c r="M644">
        <v>0</v>
      </c>
      <c r="N644">
        <v>99897667.992599994</v>
      </c>
      <c r="O644">
        <v>10.145833333333334</v>
      </c>
      <c r="P644">
        <f t="shared" si="31"/>
        <v>1957</v>
      </c>
      <c r="Q644" s="2">
        <f t="shared" si="32"/>
        <v>21103.770833332877</v>
      </c>
    </row>
    <row r="645" spans="1:17" x14ac:dyDescent="0.3">
      <c r="A645">
        <v>215</v>
      </c>
      <c r="B645">
        <v>2</v>
      </c>
      <c r="C645">
        <v>67105741.994800001</v>
      </c>
      <c r="D645">
        <v>358714.68910000002</v>
      </c>
      <c r="E645">
        <v>15435409.071599999</v>
      </c>
      <c r="F645">
        <v>0</v>
      </c>
      <c r="G645">
        <v>66514761.661200002</v>
      </c>
      <c r="H645">
        <v>56658715.289700001</v>
      </c>
      <c r="I645">
        <v>74592852.010299996</v>
      </c>
      <c r="J645">
        <v>5055753.9878000002</v>
      </c>
      <c r="K645">
        <v>14519505.759400001</v>
      </c>
      <c r="L645">
        <v>12026047.0964</v>
      </c>
      <c r="M645">
        <v>0</v>
      </c>
      <c r="N645">
        <v>99686099.545399994</v>
      </c>
      <c r="O645">
        <v>10.145833333333334</v>
      </c>
      <c r="P645">
        <f t="shared" si="31"/>
        <v>1957</v>
      </c>
      <c r="Q645" s="2">
        <f t="shared" si="32"/>
        <v>21113.916666666209</v>
      </c>
    </row>
    <row r="646" spans="1:17" x14ac:dyDescent="0.3">
      <c r="A646">
        <v>215</v>
      </c>
      <c r="B646">
        <v>3</v>
      </c>
      <c r="C646">
        <v>59649309.154600002</v>
      </c>
      <c r="D646">
        <v>359131.8346</v>
      </c>
      <c r="E646">
        <v>15435409.071599999</v>
      </c>
      <c r="F646">
        <v>0</v>
      </c>
      <c r="G646">
        <v>66514761.661200002</v>
      </c>
      <c r="H646">
        <v>55870702.167999998</v>
      </c>
      <c r="I646">
        <v>66235423.522699997</v>
      </c>
      <c r="J646">
        <v>5065445.7021000003</v>
      </c>
      <c r="K646">
        <v>14519505.759400001</v>
      </c>
      <c r="L646">
        <v>12060552.8607</v>
      </c>
      <c r="M646">
        <v>0</v>
      </c>
      <c r="N646">
        <v>99770900.827999994</v>
      </c>
      <c r="O646">
        <v>10.145833333333334</v>
      </c>
      <c r="P646">
        <f t="shared" si="31"/>
        <v>1957</v>
      </c>
      <c r="Q646" s="2">
        <f t="shared" si="32"/>
        <v>21124.062499999542</v>
      </c>
    </row>
    <row r="647" spans="1:17" x14ac:dyDescent="0.3">
      <c r="A647">
        <v>216</v>
      </c>
      <c r="B647">
        <v>1</v>
      </c>
      <c r="C647">
        <v>98914045.041299999</v>
      </c>
      <c r="D647">
        <v>360722.09700000001</v>
      </c>
      <c r="E647">
        <v>15435409.071599999</v>
      </c>
      <c r="F647">
        <v>0</v>
      </c>
      <c r="G647">
        <v>12217035.116</v>
      </c>
      <c r="H647">
        <v>45006616.353299998</v>
      </c>
      <c r="I647">
        <v>45678474.272</v>
      </c>
      <c r="J647">
        <v>5065112.7714</v>
      </c>
      <c r="K647">
        <v>14519505.759400001</v>
      </c>
      <c r="L647">
        <v>7476800.1199000003</v>
      </c>
      <c r="M647">
        <v>0</v>
      </c>
      <c r="N647">
        <v>98349802.7808</v>
      </c>
      <c r="O647">
        <v>10.145833333333334</v>
      </c>
      <c r="P647">
        <f t="shared" si="31"/>
        <v>1957</v>
      </c>
      <c r="Q647" s="2">
        <f t="shared" si="32"/>
        <v>21134.208333332874</v>
      </c>
    </row>
    <row r="648" spans="1:17" x14ac:dyDescent="0.3">
      <c r="A648">
        <v>216</v>
      </c>
      <c r="B648">
        <v>2</v>
      </c>
      <c r="C648">
        <v>93829487.399700001</v>
      </c>
      <c r="D648">
        <v>362361.94890000002</v>
      </c>
      <c r="E648">
        <v>15435409.071599999</v>
      </c>
      <c r="F648">
        <v>0</v>
      </c>
      <c r="G648">
        <v>12217035.116</v>
      </c>
      <c r="H648">
        <v>44594170.695799999</v>
      </c>
      <c r="I648">
        <v>40084541.132700004</v>
      </c>
      <c r="J648">
        <v>5064644.4819999998</v>
      </c>
      <c r="K648">
        <v>14519505.759400001</v>
      </c>
      <c r="L648">
        <v>7517260.9714000002</v>
      </c>
      <c r="M648">
        <v>0</v>
      </c>
      <c r="N648">
        <v>98757238.024100006</v>
      </c>
      <c r="O648">
        <v>10.145833333333334</v>
      </c>
      <c r="P648">
        <f t="shared" si="31"/>
        <v>1957</v>
      </c>
      <c r="Q648" s="2">
        <f t="shared" si="32"/>
        <v>21144.354166666206</v>
      </c>
    </row>
    <row r="649" spans="1:17" x14ac:dyDescent="0.3">
      <c r="A649">
        <v>216</v>
      </c>
      <c r="B649">
        <v>3</v>
      </c>
      <c r="C649">
        <v>90195604.989399999</v>
      </c>
      <c r="D649">
        <v>364639.15519999998</v>
      </c>
      <c r="E649">
        <v>15435409.071599999</v>
      </c>
      <c r="F649">
        <v>0</v>
      </c>
      <c r="G649">
        <v>12217035.116</v>
      </c>
      <c r="H649">
        <v>44332766.954300001</v>
      </c>
      <c r="I649">
        <v>36050190.2641</v>
      </c>
      <c r="J649">
        <v>5064571.7040999997</v>
      </c>
      <c r="K649">
        <v>14519505.759400001</v>
      </c>
      <c r="L649">
        <v>7551195.9167999998</v>
      </c>
      <c r="M649">
        <v>0</v>
      </c>
      <c r="N649">
        <v>98955142.069700003</v>
      </c>
      <c r="O649">
        <v>10.145833333333334</v>
      </c>
      <c r="P649">
        <f t="shared" si="31"/>
        <v>1957</v>
      </c>
      <c r="Q649" s="2">
        <f t="shared" si="32"/>
        <v>21154.499999999538</v>
      </c>
    </row>
    <row r="650" spans="1:17" x14ac:dyDescent="0.3">
      <c r="A650">
        <v>217</v>
      </c>
      <c r="B650">
        <v>1</v>
      </c>
      <c r="C650">
        <v>119827199.2929</v>
      </c>
      <c r="D650">
        <v>370294.49359999999</v>
      </c>
      <c r="E650">
        <v>15435409.071599999</v>
      </c>
      <c r="F650">
        <v>0</v>
      </c>
      <c r="G650">
        <v>4036968.0288</v>
      </c>
      <c r="H650">
        <v>35037636.8719</v>
      </c>
      <c r="I650">
        <v>18414188.166700002</v>
      </c>
      <c r="J650">
        <v>5037726.9861000003</v>
      </c>
      <c r="K650">
        <v>14519505.759400001</v>
      </c>
      <c r="L650">
        <v>38766534.374799997</v>
      </c>
      <c r="M650">
        <v>0</v>
      </c>
      <c r="N650">
        <v>98798038.1699</v>
      </c>
      <c r="O650">
        <v>10.145833333333334</v>
      </c>
      <c r="P650">
        <f t="shared" si="31"/>
        <v>1957</v>
      </c>
      <c r="Q650" s="2">
        <f t="shared" si="32"/>
        <v>21164.64583333287</v>
      </c>
    </row>
    <row r="651" spans="1:17" x14ac:dyDescent="0.3">
      <c r="A651">
        <v>217</v>
      </c>
      <c r="B651">
        <v>2</v>
      </c>
      <c r="C651">
        <v>113935819.14740001</v>
      </c>
      <c r="D651">
        <v>375568.1666</v>
      </c>
      <c r="E651">
        <v>15435409.071599999</v>
      </c>
      <c r="F651">
        <v>0</v>
      </c>
      <c r="G651">
        <v>4036968.0288</v>
      </c>
      <c r="H651">
        <v>35091764.920599997</v>
      </c>
      <c r="I651">
        <v>15564053.121300001</v>
      </c>
      <c r="J651">
        <v>5014279.1368000004</v>
      </c>
      <c r="K651">
        <v>14519505.759400001</v>
      </c>
      <c r="L651">
        <v>38550281.017999999</v>
      </c>
      <c r="M651">
        <v>0</v>
      </c>
      <c r="N651">
        <v>95538705.773000002</v>
      </c>
      <c r="O651">
        <v>10.145833333333334</v>
      </c>
      <c r="P651">
        <f t="shared" si="31"/>
        <v>1957</v>
      </c>
      <c r="Q651" s="2">
        <f t="shared" si="32"/>
        <v>21174.791666666202</v>
      </c>
    </row>
    <row r="652" spans="1:17" x14ac:dyDescent="0.3">
      <c r="A652">
        <v>217</v>
      </c>
      <c r="B652">
        <v>3</v>
      </c>
      <c r="C652">
        <v>109939523.39929999</v>
      </c>
      <c r="D652">
        <v>380490.32120000001</v>
      </c>
      <c r="E652">
        <v>15435409.071599999</v>
      </c>
      <c r="F652">
        <v>0</v>
      </c>
      <c r="G652">
        <v>4036968.0288</v>
      </c>
      <c r="H652">
        <v>35142659.224399999</v>
      </c>
      <c r="I652">
        <v>13823349.7456</v>
      </c>
      <c r="J652">
        <v>4993186.1003999999</v>
      </c>
      <c r="K652">
        <v>14519505.759400001</v>
      </c>
      <c r="L652">
        <v>38373427.5176</v>
      </c>
      <c r="M652">
        <v>0</v>
      </c>
      <c r="N652">
        <v>93602355.311399996</v>
      </c>
      <c r="O652">
        <v>10.145833333333334</v>
      </c>
      <c r="P652">
        <f t="shared" si="31"/>
        <v>1957</v>
      </c>
      <c r="Q652" s="2">
        <f t="shared" si="32"/>
        <v>21184.937499999534</v>
      </c>
    </row>
    <row r="653" spans="1:17" x14ac:dyDescent="0.3">
      <c r="A653">
        <v>218</v>
      </c>
      <c r="B653">
        <v>1</v>
      </c>
      <c r="C653">
        <v>95454575.956</v>
      </c>
      <c r="D653">
        <v>383645.6176</v>
      </c>
      <c r="E653">
        <v>15435409.071599999</v>
      </c>
      <c r="F653">
        <v>0</v>
      </c>
      <c r="G653">
        <v>6238401.3180999998</v>
      </c>
      <c r="H653">
        <v>38361923.307300001</v>
      </c>
      <c r="I653">
        <v>20540965.501699999</v>
      </c>
      <c r="J653">
        <v>4984282.3167000003</v>
      </c>
      <c r="K653">
        <v>14530366.909399999</v>
      </c>
      <c r="L653">
        <v>22720033.144000001</v>
      </c>
      <c r="M653">
        <v>0</v>
      </c>
      <c r="N653">
        <v>92971149.501100004</v>
      </c>
      <c r="O653">
        <v>10.145833333333334</v>
      </c>
      <c r="P653">
        <f t="shared" si="31"/>
        <v>1958</v>
      </c>
      <c r="Q653" s="2">
        <f t="shared" si="32"/>
        <v>21195.083333332866</v>
      </c>
    </row>
    <row r="654" spans="1:17" x14ac:dyDescent="0.3">
      <c r="A654">
        <v>218</v>
      </c>
      <c r="B654">
        <v>2</v>
      </c>
      <c r="C654">
        <v>93563426.176400006</v>
      </c>
      <c r="D654">
        <v>386669.19530000002</v>
      </c>
      <c r="E654">
        <v>15435409.071599999</v>
      </c>
      <c r="F654">
        <v>0</v>
      </c>
      <c r="G654">
        <v>6238401.3180999998</v>
      </c>
      <c r="H654">
        <v>37960972.344599999</v>
      </c>
      <c r="I654">
        <v>17757485.638500001</v>
      </c>
      <c r="J654">
        <v>4975167.2542000003</v>
      </c>
      <c r="K654">
        <v>14530366.909399999</v>
      </c>
      <c r="L654">
        <v>22731749.9177</v>
      </c>
      <c r="M654">
        <v>0</v>
      </c>
      <c r="N654">
        <v>93490936.297900006</v>
      </c>
      <c r="O654">
        <v>10.145833333333334</v>
      </c>
      <c r="P654">
        <f t="shared" si="31"/>
        <v>1958</v>
      </c>
      <c r="Q654" s="2">
        <f t="shared" si="32"/>
        <v>21205.229166666199</v>
      </c>
    </row>
    <row r="655" spans="1:17" x14ac:dyDescent="0.3">
      <c r="A655">
        <v>218</v>
      </c>
      <c r="B655">
        <v>3</v>
      </c>
      <c r="C655">
        <v>92171629.174099997</v>
      </c>
      <c r="D655">
        <v>389566.97509999998</v>
      </c>
      <c r="E655">
        <v>15435409.071599999</v>
      </c>
      <c r="F655">
        <v>0</v>
      </c>
      <c r="G655">
        <v>6238401.3180999998</v>
      </c>
      <c r="H655">
        <v>37745850.9023</v>
      </c>
      <c r="I655">
        <v>16073459.2896</v>
      </c>
      <c r="J655">
        <v>4966039.4024</v>
      </c>
      <c r="K655">
        <v>14530366.909399999</v>
      </c>
      <c r="L655">
        <v>22736830.613000002</v>
      </c>
      <c r="M655">
        <v>0</v>
      </c>
      <c r="N655">
        <v>93634018.537400007</v>
      </c>
      <c r="O655">
        <v>10.145833333333334</v>
      </c>
      <c r="P655">
        <f t="shared" si="31"/>
        <v>1958</v>
      </c>
      <c r="Q655" s="2">
        <f t="shared" si="32"/>
        <v>21215.374999999531</v>
      </c>
    </row>
    <row r="656" spans="1:17" x14ac:dyDescent="0.3">
      <c r="A656">
        <v>219</v>
      </c>
      <c r="B656">
        <v>1</v>
      </c>
      <c r="C656">
        <v>85022569.622999996</v>
      </c>
      <c r="D656">
        <v>390505.91019999998</v>
      </c>
      <c r="E656">
        <v>15435409.071599999</v>
      </c>
      <c r="F656">
        <v>0</v>
      </c>
      <c r="G656">
        <v>10398015.889599999</v>
      </c>
      <c r="H656">
        <v>40344553.565099999</v>
      </c>
      <c r="I656">
        <v>26304442.170400001</v>
      </c>
      <c r="J656">
        <v>4972179.7252000002</v>
      </c>
      <c r="K656">
        <v>14530366.909399999</v>
      </c>
      <c r="L656">
        <v>11152053.0823</v>
      </c>
      <c r="M656">
        <v>0</v>
      </c>
      <c r="N656">
        <v>94436635.688099995</v>
      </c>
      <c r="O656">
        <v>10.145833333333334</v>
      </c>
      <c r="P656">
        <f t="shared" si="31"/>
        <v>1958</v>
      </c>
      <c r="Q656" s="2">
        <f t="shared" si="32"/>
        <v>21225.520833332863</v>
      </c>
    </row>
    <row r="657" spans="1:17" x14ac:dyDescent="0.3">
      <c r="A657">
        <v>219</v>
      </c>
      <c r="B657">
        <v>2</v>
      </c>
      <c r="C657">
        <v>83199524.503600001</v>
      </c>
      <c r="D657">
        <v>391563.18349999998</v>
      </c>
      <c r="E657">
        <v>15435409.071599999</v>
      </c>
      <c r="F657">
        <v>0</v>
      </c>
      <c r="G657">
        <v>10398015.889599999</v>
      </c>
      <c r="H657">
        <v>39941526.845100001</v>
      </c>
      <c r="I657">
        <v>23558912.035100002</v>
      </c>
      <c r="J657">
        <v>4976615.1656999998</v>
      </c>
      <c r="K657">
        <v>14530366.909399999</v>
      </c>
      <c r="L657">
        <v>11156019.245100001</v>
      </c>
      <c r="M657">
        <v>0</v>
      </c>
      <c r="N657">
        <v>94840070.704799995</v>
      </c>
      <c r="O657">
        <v>10.145833333333334</v>
      </c>
      <c r="P657">
        <f t="shared" si="31"/>
        <v>1958</v>
      </c>
      <c r="Q657" s="2">
        <f t="shared" si="32"/>
        <v>21235.666666666195</v>
      </c>
    </row>
    <row r="658" spans="1:17" x14ac:dyDescent="0.3">
      <c r="A658">
        <v>219</v>
      </c>
      <c r="B658">
        <v>3</v>
      </c>
      <c r="C658">
        <v>81914826.429000005</v>
      </c>
      <c r="D658">
        <v>392827.2377</v>
      </c>
      <c r="E658">
        <v>15435409.071599999</v>
      </c>
      <c r="F658">
        <v>0</v>
      </c>
      <c r="G658">
        <v>10398015.889599999</v>
      </c>
      <c r="H658">
        <v>39711139.160400003</v>
      </c>
      <c r="I658">
        <v>21861202.558800001</v>
      </c>
      <c r="J658">
        <v>4979987.0261000004</v>
      </c>
      <c r="K658">
        <v>14530366.909399999</v>
      </c>
      <c r="L658">
        <v>11161916.3497</v>
      </c>
      <c r="M658">
        <v>0</v>
      </c>
      <c r="N658">
        <v>95073384.675500005</v>
      </c>
      <c r="O658">
        <v>10.145833333333334</v>
      </c>
      <c r="P658">
        <f t="shared" si="31"/>
        <v>1958</v>
      </c>
      <c r="Q658" s="2">
        <f t="shared" si="32"/>
        <v>21245.812499999527</v>
      </c>
    </row>
    <row r="659" spans="1:17" x14ac:dyDescent="0.3">
      <c r="A659">
        <v>220</v>
      </c>
      <c r="B659">
        <v>1</v>
      </c>
      <c r="C659">
        <v>19266967.923999999</v>
      </c>
      <c r="D659">
        <v>389237.4694</v>
      </c>
      <c r="E659">
        <v>15435409.071599999</v>
      </c>
      <c r="F659">
        <v>0</v>
      </c>
      <c r="G659">
        <v>89089896.446700007</v>
      </c>
      <c r="H659">
        <v>66641319.267099999</v>
      </c>
      <c r="I659">
        <v>72121919.672099993</v>
      </c>
      <c r="J659">
        <v>5012406.9682</v>
      </c>
      <c r="K659">
        <v>14530366.909399999</v>
      </c>
      <c r="L659">
        <v>0</v>
      </c>
      <c r="M659">
        <v>0</v>
      </c>
      <c r="N659">
        <v>98926028.602300003</v>
      </c>
      <c r="O659">
        <v>10.145833333333334</v>
      </c>
      <c r="P659">
        <f t="shared" si="31"/>
        <v>1958</v>
      </c>
      <c r="Q659" s="2">
        <f t="shared" si="32"/>
        <v>21255.958333332859</v>
      </c>
    </row>
    <row r="660" spans="1:17" x14ac:dyDescent="0.3">
      <c r="A660">
        <v>220</v>
      </c>
      <c r="B660">
        <v>2</v>
      </c>
      <c r="C660">
        <v>17089510.649</v>
      </c>
      <c r="D660">
        <v>386148.44199999998</v>
      </c>
      <c r="E660">
        <v>15435409.071599999</v>
      </c>
      <c r="F660">
        <v>0</v>
      </c>
      <c r="G660">
        <v>89089896.446700007</v>
      </c>
      <c r="H660">
        <v>64763197.256899998</v>
      </c>
      <c r="I660">
        <v>66078822.814599998</v>
      </c>
      <c r="J660">
        <v>5040570.375</v>
      </c>
      <c r="K660">
        <v>14530366.909399999</v>
      </c>
      <c r="L660">
        <v>0</v>
      </c>
      <c r="M660">
        <v>0</v>
      </c>
      <c r="N660">
        <v>100755178.22390001</v>
      </c>
      <c r="O660">
        <v>10.145833333333334</v>
      </c>
      <c r="P660">
        <f t="shared" si="31"/>
        <v>1958</v>
      </c>
      <c r="Q660" s="2">
        <f t="shared" si="32"/>
        <v>21266.104166666191</v>
      </c>
    </row>
    <row r="661" spans="1:17" x14ac:dyDescent="0.3">
      <c r="A661">
        <v>220</v>
      </c>
      <c r="B661">
        <v>3</v>
      </c>
      <c r="C661">
        <v>15817264.513900001</v>
      </c>
      <c r="D661">
        <v>383400.10739999998</v>
      </c>
      <c r="E661">
        <v>15435409.071599999</v>
      </c>
      <c r="F661">
        <v>0</v>
      </c>
      <c r="G661">
        <v>89089896.446700007</v>
      </c>
      <c r="H661">
        <v>63597198.327</v>
      </c>
      <c r="I661">
        <v>62427297.1853</v>
      </c>
      <c r="J661">
        <v>5065519.8378999997</v>
      </c>
      <c r="K661">
        <v>14530366.909399999</v>
      </c>
      <c r="L661">
        <v>0</v>
      </c>
      <c r="M661">
        <v>0</v>
      </c>
      <c r="N661">
        <v>102085327.6081</v>
      </c>
      <c r="O661">
        <v>10.145833333333334</v>
      </c>
      <c r="P661">
        <f t="shared" si="31"/>
        <v>1958</v>
      </c>
      <c r="Q661" s="2">
        <f t="shared" si="32"/>
        <v>21276.249999999523</v>
      </c>
    </row>
    <row r="662" spans="1:17" x14ac:dyDescent="0.3">
      <c r="A662">
        <v>221</v>
      </c>
      <c r="B662">
        <v>1</v>
      </c>
      <c r="C662">
        <v>136542260.4249</v>
      </c>
      <c r="D662">
        <v>394038.54960000003</v>
      </c>
      <c r="E662">
        <v>20984406.981600001</v>
      </c>
      <c r="F662">
        <v>0</v>
      </c>
      <c r="G662">
        <v>12597982.0188</v>
      </c>
      <c r="H662">
        <v>44886181.0568</v>
      </c>
      <c r="I662">
        <v>7574517.7732999995</v>
      </c>
      <c r="J662">
        <v>4992212.6881999997</v>
      </c>
      <c r="K662">
        <v>23868938.1094</v>
      </c>
      <c r="L662">
        <v>88728926.623099998</v>
      </c>
      <c r="M662">
        <v>0</v>
      </c>
      <c r="N662">
        <v>90794971.312199995</v>
      </c>
      <c r="O662">
        <v>10.145833333333334</v>
      </c>
      <c r="P662">
        <f t="shared" si="31"/>
        <v>1958</v>
      </c>
      <c r="Q662" s="2">
        <f t="shared" si="32"/>
        <v>21286.395833332856</v>
      </c>
    </row>
    <row r="663" spans="1:17" x14ac:dyDescent="0.3">
      <c r="A663">
        <v>221</v>
      </c>
      <c r="B663">
        <v>2</v>
      </c>
      <c r="C663">
        <v>124871288.5042</v>
      </c>
      <c r="D663">
        <v>403618.24890000001</v>
      </c>
      <c r="E663">
        <v>20984406.981600001</v>
      </c>
      <c r="F663">
        <v>0</v>
      </c>
      <c r="G663">
        <v>12597982.0188</v>
      </c>
      <c r="H663">
        <v>47931202.012400001</v>
      </c>
      <c r="I663">
        <v>5579482.6136999996</v>
      </c>
      <c r="J663">
        <v>4931277.8715000004</v>
      </c>
      <c r="K663">
        <v>23868938.1094</v>
      </c>
      <c r="L663">
        <v>87088776.519600004</v>
      </c>
      <c r="M663">
        <v>0</v>
      </c>
      <c r="N663">
        <v>85644031.529300004</v>
      </c>
      <c r="O663">
        <v>10.145833333333334</v>
      </c>
      <c r="P663">
        <f t="shared" si="31"/>
        <v>1958</v>
      </c>
      <c r="Q663" s="2">
        <f t="shared" si="32"/>
        <v>21296.541666666188</v>
      </c>
    </row>
    <row r="664" spans="1:17" x14ac:dyDescent="0.3">
      <c r="A664">
        <v>221</v>
      </c>
      <c r="B664">
        <v>3</v>
      </c>
      <c r="C664">
        <v>117899914.47660001</v>
      </c>
      <c r="D664">
        <v>412180.29560000001</v>
      </c>
      <c r="E664">
        <v>20984406.981600001</v>
      </c>
      <c r="F664">
        <v>0</v>
      </c>
      <c r="G664">
        <v>12597982.0188</v>
      </c>
      <c r="H664">
        <v>49631285.894000001</v>
      </c>
      <c r="I664">
        <v>4612828.3507000003</v>
      </c>
      <c r="J664">
        <v>4878866.3795999996</v>
      </c>
      <c r="K664">
        <v>23868938.1094</v>
      </c>
      <c r="L664">
        <v>85733940.733999997</v>
      </c>
      <c r="M664">
        <v>0</v>
      </c>
      <c r="N664">
        <v>82710666.108799994</v>
      </c>
      <c r="O664">
        <v>10.145833333333334</v>
      </c>
      <c r="P664">
        <f t="shared" si="31"/>
        <v>1958</v>
      </c>
      <c r="Q664" s="2">
        <f t="shared" si="32"/>
        <v>21306.68749999952</v>
      </c>
    </row>
    <row r="665" spans="1:17" x14ac:dyDescent="0.3">
      <c r="A665">
        <v>222</v>
      </c>
      <c r="B665">
        <v>1</v>
      </c>
      <c r="C665">
        <v>12224289.843699999</v>
      </c>
      <c r="D665">
        <v>411941.95880000002</v>
      </c>
      <c r="E665">
        <v>24137836.571600001</v>
      </c>
      <c r="F665">
        <v>0</v>
      </c>
      <c r="G665">
        <v>218832136.7252</v>
      </c>
      <c r="H665">
        <v>90035018.707399994</v>
      </c>
      <c r="I665">
        <v>173562328.5219</v>
      </c>
      <c r="J665">
        <v>4871945.7166999998</v>
      </c>
      <c r="K665">
        <v>29175938.919399999</v>
      </c>
      <c r="L665">
        <v>52024553.240099996</v>
      </c>
      <c r="M665">
        <v>0</v>
      </c>
      <c r="N665">
        <v>85952314.729000002</v>
      </c>
      <c r="O665">
        <v>10.145833333333334</v>
      </c>
      <c r="P665">
        <f t="shared" si="31"/>
        <v>1958</v>
      </c>
      <c r="Q665" s="2">
        <f t="shared" si="32"/>
        <v>21316.833333332852</v>
      </c>
    </row>
    <row r="666" spans="1:17" x14ac:dyDescent="0.3">
      <c r="A666">
        <v>222</v>
      </c>
      <c r="B666">
        <v>2</v>
      </c>
      <c r="C666">
        <v>10058204.804099999</v>
      </c>
      <c r="D666">
        <v>412022.00520000001</v>
      </c>
      <c r="E666">
        <v>24137836.571600001</v>
      </c>
      <c r="F666">
        <v>0</v>
      </c>
      <c r="G666">
        <v>218832136.7252</v>
      </c>
      <c r="H666">
        <v>85848168.651700005</v>
      </c>
      <c r="I666">
        <v>164387350.83250001</v>
      </c>
      <c r="J666">
        <v>4864825.1204000004</v>
      </c>
      <c r="K666">
        <v>29175938.919399999</v>
      </c>
      <c r="L666">
        <v>52337511.494999997</v>
      </c>
      <c r="M666">
        <v>0</v>
      </c>
      <c r="N666">
        <v>88469769.606999993</v>
      </c>
      <c r="O666">
        <v>10.145833333333334</v>
      </c>
      <c r="P666">
        <f t="shared" si="31"/>
        <v>1958</v>
      </c>
      <c r="Q666" s="2">
        <f t="shared" si="32"/>
        <v>21326.979166666184</v>
      </c>
    </row>
    <row r="667" spans="1:17" x14ac:dyDescent="0.3">
      <c r="A667">
        <v>222</v>
      </c>
      <c r="B667">
        <v>3</v>
      </c>
      <c r="C667">
        <v>8851160.1118999999</v>
      </c>
      <c r="D667">
        <v>412449.15500000003</v>
      </c>
      <c r="E667">
        <v>24137836.571600001</v>
      </c>
      <c r="F667">
        <v>0</v>
      </c>
      <c r="G667">
        <v>218832136.7252</v>
      </c>
      <c r="H667">
        <v>83373576.390599996</v>
      </c>
      <c r="I667">
        <v>158638929.59369999</v>
      </c>
      <c r="J667">
        <v>4858076.6945000002</v>
      </c>
      <c r="K667">
        <v>29175938.919399999</v>
      </c>
      <c r="L667">
        <v>52603552.994499996</v>
      </c>
      <c r="M667">
        <v>0</v>
      </c>
      <c r="N667">
        <v>90289497.479399994</v>
      </c>
      <c r="O667">
        <v>10.145833333333334</v>
      </c>
      <c r="P667">
        <f t="shared" si="31"/>
        <v>1958</v>
      </c>
      <c r="Q667" s="2">
        <f t="shared" si="32"/>
        <v>21337.124999999516</v>
      </c>
    </row>
    <row r="668" spans="1:17" x14ac:dyDescent="0.3">
      <c r="A668">
        <v>223</v>
      </c>
      <c r="B668">
        <v>1</v>
      </c>
      <c r="C668">
        <v>63247709.036700003</v>
      </c>
      <c r="D668">
        <v>414552.70169999998</v>
      </c>
      <c r="E668">
        <v>36159664.421599999</v>
      </c>
      <c r="F668">
        <v>0</v>
      </c>
      <c r="G668">
        <v>262395691.7626</v>
      </c>
      <c r="H668">
        <v>78004361.730800003</v>
      </c>
      <c r="I668">
        <v>184758134.94510001</v>
      </c>
      <c r="J668">
        <v>4835804.7489999998</v>
      </c>
      <c r="K668">
        <v>49407827.969400004</v>
      </c>
      <c r="L668">
        <v>110194902.61499999</v>
      </c>
      <c r="M668">
        <v>0</v>
      </c>
      <c r="N668">
        <v>91207067.608600006</v>
      </c>
      <c r="O668">
        <v>10.145833333333334</v>
      </c>
      <c r="P668">
        <f t="shared" si="31"/>
        <v>1958</v>
      </c>
      <c r="Q668" s="2">
        <f t="shared" si="32"/>
        <v>21347.270833332848</v>
      </c>
    </row>
    <row r="669" spans="1:17" x14ac:dyDescent="0.3">
      <c r="A669">
        <v>223</v>
      </c>
      <c r="B669">
        <v>2</v>
      </c>
      <c r="C669">
        <v>51341371.656599998</v>
      </c>
      <c r="D669">
        <v>415781.37199999997</v>
      </c>
      <c r="E669">
        <v>36159664.421599999</v>
      </c>
      <c r="F669">
        <v>0</v>
      </c>
      <c r="G669">
        <v>262395691.7626</v>
      </c>
      <c r="H669">
        <v>80162204.856900007</v>
      </c>
      <c r="I669">
        <v>178958063.41190001</v>
      </c>
      <c r="J669">
        <v>4815864.9598000003</v>
      </c>
      <c r="K669">
        <v>49407827.969400004</v>
      </c>
      <c r="L669">
        <v>108487359.0774</v>
      </c>
      <c r="M669">
        <v>0</v>
      </c>
      <c r="N669">
        <v>88898497.9067</v>
      </c>
      <c r="O669">
        <v>10.145833333333334</v>
      </c>
      <c r="P669">
        <f t="shared" si="31"/>
        <v>1958</v>
      </c>
      <c r="Q669" s="2">
        <f t="shared" si="32"/>
        <v>21357.41666666618</v>
      </c>
    </row>
    <row r="670" spans="1:17" x14ac:dyDescent="0.3">
      <c r="A670">
        <v>223</v>
      </c>
      <c r="B670">
        <v>3</v>
      </c>
      <c r="C670">
        <v>44108642.221799999</v>
      </c>
      <c r="D670">
        <v>417266.08689999999</v>
      </c>
      <c r="E670">
        <v>36159664.421599999</v>
      </c>
      <c r="F670">
        <v>0</v>
      </c>
      <c r="G670">
        <v>262395691.7626</v>
      </c>
      <c r="H670">
        <v>81433745.214499995</v>
      </c>
      <c r="I670">
        <v>175209517.14660001</v>
      </c>
      <c r="J670">
        <v>4799116.5163000003</v>
      </c>
      <c r="K670">
        <v>49407827.969400004</v>
      </c>
      <c r="L670">
        <v>107086118.1003</v>
      </c>
      <c r="M670">
        <v>0</v>
      </c>
      <c r="N670">
        <v>88038237.665099993</v>
      </c>
      <c r="O670">
        <v>10.145833333333334</v>
      </c>
      <c r="P670">
        <f t="shared" si="31"/>
        <v>1958</v>
      </c>
      <c r="Q670" s="2">
        <f t="shared" si="32"/>
        <v>21367.562499999513</v>
      </c>
    </row>
    <row r="671" spans="1:17" x14ac:dyDescent="0.3">
      <c r="A671">
        <v>224</v>
      </c>
      <c r="B671">
        <v>1</v>
      </c>
      <c r="C671">
        <v>32303898.210000001</v>
      </c>
      <c r="D671">
        <v>372963.55379999999</v>
      </c>
      <c r="E671">
        <v>79129899.9516</v>
      </c>
      <c r="F671">
        <v>0</v>
      </c>
      <c r="G671">
        <v>1040540688.5918</v>
      </c>
      <c r="H671">
        <v>179570547.31999999</v>
      </c>
      <c r="I671">
        <v>1089419303.5625</v>
      </c>
      <c r="J671">
        <v>5044335.4973999998</v>
      </c>
      <c r="K671">
        <v>121723704.6894</v>
      </c>
      <c r="L671">
        <v>9724991.4736000001</v>
      </c>
      <c r="M671">
        <v>0</v>
      </c>
      <c r="N671">
        <v>105961699.95209999</v>
      </c>
      <c r="O671">
        <v>10.145833333333334</v>
      </c>
      <c r="P671">
        <f t="shared" si="31"/>
        <v>1958</v>
      </c>
      <c r="Q671" s="2">
        <f t="shared" si="32"/>
        <v>21377.708333332845</v>
      </c>
    </row>
    <row r="672" spans="1:17" x14ac:dyDescent="0.3">
      <c r="A672">
        <v>224</v>
      </c>
      <c r="B672">
        <v>2</v>
      </c>
      <c r="C672">
        <v>24777673.246399999</v>
      </c>
      <c r="D672">
        <v>334190.05430000002</v>
      </c>
      <c r="E672">
        <v>79129899.9516</v>
      </c>
      <c r="F672">
        <v>0</v>
      </c>
      <c r="G672">
        <v>1040540688.5918</v>
      </c>
      <c r="H672">
        <v>165750091.98370001</v>
      </c>
      <c r="I672">
        <v>1051968528.8765</v>
      </c>
      <c r="J672">
        <v>5259964.6516000004</v>
      </c>
      <c r="K672">
        <v>121723704.6894</v>
      </c>
      <c r="L672">
        <v>10039643.339299999</v>
      </c>
      <c r="M672">
        <v>0</v>
      </c>
      <c r="N672">
        <v>121496651.293</v>
      </c>
      <c r="O672">
        <v>10.145833333333334</v>
      </c>
      <c r="P672">
        <f t="shared" si="31"/>
        <v>1958</v>
      </c>
      <c r="Q672" s="2">
        <f t="shared" si="32"/>
        <v>21387.854166666177</v>
      </c>
    </row>
    <row r="673" spans="1:17" x14ac:dyDescent="0.3">
      <c r="A673">
        <v>224</v>
      </c>
      <c r="B673">
        <v>3</v>
      </c>
      <c r="C673">
        <v>20702569.653200001</v>
      </c>
      <c r="D673">
        <v>304237.5037</v>
      </c>
      <c r="E673">
        <v>79129899.9516</v>
      </c>
      <c r="F673">
        <v>0</v>
      </c>
      <c r="G673">
        <v>1040540688.5918</v>
      </c>
      <c r="H673">
        <v>155990909.73590001</v>
      </c>
      <c r="I673">
        <v>1025593127.3653001</v>
      </c>
      <c r="J673">
        <v>5458971.1388999997</v>
      </c>
      <c r="K673">
        <v>121723704.6894</v>
      </c>
      <c r="L673">
        <v>10313618.003900001</v>
      </c>
      <c r="M673">
        <v>0</v>
      </c>
      <c r="N673">
        <v>133520257.5698</v>
      </c>
      <c r="O673">
        <v>10.145833333333334</v>
      </c>
      <c r="P673">
        <f t="shared" si="31"/>
        <v>1958</v>
      </c>
      <c r="Q673" s="2">
        <f t="shared" si="32"/>
        <v>21397.999999999509</v>
      </c>
    </row>
    <row r="674" spans="1:17" x14ac:dyDescent="0.3">
      <c r="A674">
        <v>225</v>
      </c>
      <c r="B674">
        <v>1</v>
      </c>
      <c r="C674">
        <v>302617850.05440003</v>
      </c>
      <c r="D674">
        <v>324547.06040000002</v>
      </c>
      <c r="E674">
        <v>85346776.531599998</v>
      </c>
      <c r="F674">
        <v>0</v>
      </c>
      <c r="G674">
        <v>31425902.976</v>
      </c>
      <c r="H674">
        <v>50958963.648500003</v>
      </c>
      <c r="I674">
        <v>49373455.9124</v>
      </c>
      <c r="J674">
        <v>5279367.1391000003</v>
      </c>
      <c r="K674">
        <v>132186269.7994</v>
      </c>
      <c r="L674">
        <v>175935067.46160001</v>
      </c>
      <c r="M674">
        <v>0</v>
      </c>
      <c r="N674">
        <v>108013276.18189999</v>
      </c>
      <c r="O674">
        <v>10.145833333333334</v>
      </c>
      <c r="P674">
        <f t="shared" si="31"/>
        <v>1958</v>
      </c>
      <c r="Q674" s="2">
        <f t="shared" si="32"/>
        <v>21408.145833332841</v>
      </c>
    </row>
    <row r="675" spans="1:17" x14ac:dyDescent="0.3">
      <c r="A675">
        <v>225</v>
      </c>
      <c r="B675">
        <v>2</v>
      </c>
      <c r="C675">
        <v>260614624.75799999</v>
      </c>
      <c r="D675">
        <v>345236.65970000002</v>
      </c>
      <c r="E675">
        <v>85346776.531599998</v>
      </c>
      <c r="F675">
        <v>0</v>
      </c>
      <c r="G675">
        <v>31425902.976</v>
      </c>
      <c r="H675">
        <v>57716942.507299997</v>
      </c>
      <c r="I675">
        <v>34954122.3081</v>
      </c>
      <c r="J675">
        <v>5141018.1588000003</v>
      </c>
      <c r="K675">
        <v>132186269.7994</v>
      </c>
      <c r="L675">
        <v>169187027.13389999</v>
      </c>
      <c r="M675">
        <v>0</v>
      </c>
      <c r="N675">
        <v>94035960.338799998</v>
      </c>
      <c r="O675">
        <v>10.145833333333334</v>
      </c>
      <c r="P675">
        <f t="shared" si="31"/>
        <v>1958</v>
      </c>
      <c r="Q675" s="2">
        <f t="shared" si="32"/>
        <v>21418.291666666173</v>
      </c>
    </row>
    <row r="676" spans="1:17" x14ac:dyDescent="0.3">
      <c r="A676">
        <v>225</v>
      </c>
      <c r="B676">
        <v>3</v>
      </c>
      <c r="C676">
        <v>234558230.98649999</v>
      </c>
      <c r="D676">
        <v>362937.73389999999</v>
      </c>
      <c r="E676">
        <v>85346776.531599998</v>
      </c>
      <c r="F676">
        <v>0</v>
      </c>
      <c r="G676">
        <v>31425902.976</v>
      </c>
      <c r="H676">
        <v>61664510.017999999</v>
      </c>
      <c r="I676">
        <v>26203635.818599999</v>
      </c>
      <c r="J676">
        <v>5027471.1465999996</v>
      </c>
      <c r="K676">
        <v>132186269.7994</v>
      </c>
      <c r="L676">
        <v>163655982.03920001</v>
      </c>
      <c r="M676">
        <v>0</v>
      </c>
      <c r="N676">
        <v>86391418.160300002</v>
      </c>
      <c r="O676">
        <v>10.145833333333334</v>
      </c>
      <c r="P676">
        <f t="shared" si="31"/>
        <v>1958</v>
      </c>
      <c r="Q676" s="2">
        <f t="shared" si="32"/>
        <v>21428.437499999505</v>
      </c>
    </row>
    <row r="677" spans="1:17" x14ac:dyDescent="0.3">
      <c r="A677">
        <v>226</v>
      </c>
      <c r="B677">
        <v>1</v>
      </c>
      <c r="C677">
        <v>94891217.489299998</v>
      </c>
      <c r="D677">
        <v>341234.82659999997</v>
      </c>
      <c r="E677">
        <v>46817738.671599999</v>
      </c>
      <c r="F677">
        <v>0</v>
      </c>
      <c r="G677">
        <v>157070880.162</v>
      </c>
      <c r="H677">
        <v>62343667.562200002</v>
      </c>
      <c r="I677">
        <v>136198563.62029999</v>
      </c>
      <c r="J677">
        <v>5177239.4818000002</v>
      </c>
      <c r="K677">
        <v>67344614.759399995</v>
      </c>
      <c r="L677">
        <v>53090312.316200003</v>
      </c>
      <c r="M677">
        <v>0</v>
      </c>
      <c r="N677">
        <v>99655487.437299997</v>
      </c>
      <c r="O677">
        <v>10.145833333333334</v>
      </c>
      <c r="P677">
        <f t="shared" si="31"/>
        <v>1958</v>
      </c>
      <c r="Q677" s="2">
        <f t="shared" si="32"/>
        <v>21438.583333332837</v>
      </c>
    </row>
    <row r="678" spans="1:17" x14ac:dyDescent="0.3">
      <c r="A678">
        <v>226</v>
      </c>
      <c r="B678">
        <v>2</v>
      </c>
      <c r="C678">
        <v>79283179.841600001</v>
      </c>
      <c r="D678">
        <v>322707.1434</v>
      </c>
      <c r="E678">
        <v>46817738.671599999</v>
      </c>
      <c r="F678">
        <v>0</v>
      </c>
      <c r="G678">
        <v>157070880.162</v>
      </c>
      <c r="H678">
        <v>60177568.944200002</v>
      </c>
      <c r="I678">
        <v>118176951.65440001</v>
      </c>
      <c r="J678">
        <v>5309056.8658999996</v>
      </c>
      <c r="K678">
        <v>67344614.759399995</v>
      </c>
      <c r="L678">
        <v>52793173.860200003</v>
      </c>
      <c r="M678">
        <v>0</v>
      </c>
      <c r="N678">
        <v>100049046.92649999</v>
      </c>
      <c r="O678">
        <v>10.145833333333334</v>
      </c>
      <c r="P678">
        <f t="shared" si="31"/>
        <v>1958</v>
      </c>
      <c r="Q678" s="2">
        <f t="shared" si="32"/>
        <v>21448.729166666169</v>
      </c>
    </row>
    <row r="679" spans="1:17" x14ac:dyDescent="0.3">
      <c r="A679">
        <v>226</v>
      </c>
      <c r="B679">
        <v>3</v>
      </c>
      <c r="C679">
        <v>70183260.677399993</v>
      </c>
      <c r="D679">
        <v>309093.87150000001</v>
      </c>
      <c r="E679">
        <v>46817738.671599999</v>
      </c>
      <c r="F679">
        <v>0</v>
      </c>
      <c r="G679">
        <v>157070880.162</v>
      </c>
      <c r="H679">
        <v>59292388.813100003</v>
      </c>
      <c r="I679">
        <v>108065752.178</v>
      </c>
      <c r="J679">
        <v>5431207.2273000004</v>
      </c>
      <c r="K679">
        <v>67344614.759399995</v>
      </c>
      <c r="L679">
        <v>52531933.531000003</v>
      </c>
      <c r="M679">
        <v>0</v>
      </c>
      <c r="N679">
        <v>100301003.56029999</v>
      </c>
      <c r="O679">
        <v>10.145833333333334</v>
      </c>
      <c r="P679">
        <f t="shared" si="31"/>
        <v>1958</v>
      </c>
      <c r="Q679" s="2">
        <f t="shared" si="32"/>
        <v>21458.874999999502</v>
      </c>
    </row>
    <row r="680" spans="1:17" x14ac:dyDescent="0.3">
      <c r="A680">
        <v>227</v>
      </c>
      <c r="B680">
        <v>1</v>
      </c>
      <c r="C680">
        <v>196318339.6013</v>
      </c>
      <c r="D680">
        <v>323896.97970000003</v>
      </c>
      <c r="E680">
        <v>15435409.071599999</v>
      </c>
      <c r="F680">
        <v>0</v>
      </c>
      <c r="G680">
        <v>4567402.1102999998</v>
      </c>
      <c r="H680">
        <v>43546421.795699999</v>
      </c>
      <c r="I680">
        <v>40512615.4005</v>
      </c>
      <c r="J680">
        <v>5327333.2703999998</v>
      </c>
      <c r="K680">
        <v>14530366.909399999</v>
      </c>
      <c r="L680">
        <v>106651764.4676</v>
      </c>
      <c r="M680">
        <v>0</v>
      </c>
      <c r="N680">
        <v>93442630.079999998</v>
      </c>
      <c r="O680">
        <v>10.145833333333334</v>
      </c>
      <c r="P680">
        <f t="shared" si="31"/>
        <v>1958</v>
      </c>
      <c r="Q680" s="2">
        <f t="shared" si="32"/>
        <v>21469.020833332834</v>
      </c>
    </row>
    <row r="681" spans="1:17" x14ac:dyDescent="0.3">
      <c r="A681">
        <v>227</v>
      </c>
      <c r="B681">
        <v>2</v>
      </c>
      <c r="C681">
        <v>178799522.759</v>
      </c>
      <c r="D681">
        <v>337175.96679999999</v>
      </c>
      <c r="E681">
        <v>15435409.071599999</v>
      </c>
      <c r="F681">
        <v>0</v>
      </c>
      <c r="G681">
        <v>4567402.1102999998</v>
      </c>
      <c r="H681">
        <v>43662973.3156</v>
      </c>
      <c r="I681">
        <v>29615797.9362</v>
      </c>
      <c r="J681">
        <v>5242206.7763</v>
      </c>
      <c r="K681">
        <v>14530366.909399999</v>
      </c>
      <c r="L681">
        <v>104816415.00040001</v>
      </c>
      <c r="M681">
        <v>0</v>
      </c>
      <c r="N681">
        <v>88737089.569900006</v>
      </c>
      <c r="O681">
        <v>10.145833333333334</v>
      </c>
      <c r="P681">
        <f t="shared" si="31"/>
        <v>1958</v>
      </c>
      <c r="Q681" s="2">
        <f t="shared" si="32"/>
        <v>21479.166666666166</v>
      </c>
    </row>
    <row r="682" spans="1:17" x14ac:dyDescent="0.3">
      <c r="A682">
        <v>227</v>
      </c>
      <c r="B682">
        <v>3</v>
      </c>
      <c r="C682">
        <v>167972162.09999999</v>
      </c>
      <c r="D682">
        <v>348862.38069999998</v>
      </c>
      <c r="E682">
        <v>15435409.071599999</v>
      </c>
      <c r="F682">
        <v>0</v>
      </c>
      <c r="G682">
        <v>4567402.1102999998</v>
      </c>
      <c r="H682">
        <v>43969916.334200002</v>
      </c>
      <c r="I682">
        <v>23534957.665800001</v>
      </c>
      <c r="J682">
        <v>5169481.0296</v>
      </c>
      <c r="K682">
        <v>14530366.909399999</v>
      </c>
      <c r="L682">
        <v>103164207.08490001</v>
      </c>
      <c r="M682">
        <v>0</v>
      </c>
      <c r="N682">
        <v>86014147.684499994</v>
      </c>
      <c r="O682">
        <v>10.145833333333334</v>
      </c>
      <c r="P682">
        <f t="shared" si="31"/>
        <v>1958</v>
      </c>
      <c r="Q682" s="2">
        <f t="shared" si="32"/>
        <v>21489.312499999498</v>
      </c>
    </row>
    <row r="683" spans="1:17" x14ac:dyDescent="0.3">
      <c r="A683">
        <v>228</v>
      </c>
      <c r="B683">
        <v>1</v>
      </c>
      <c r="C683">
        <v>125152186.86849999</v>
      </c>
      <c r="D683">
        <v>353940.20559999999</v>
      </c>
      <c r="E683">
        <v>15435409.071599999</v>
      </c>
      <c r="F683">
        <v>0</v>
      </c>
      <c r="G683">
        <v>6939226.5877999999</v>
      </c>
      <c r="H683">
        <v>43063207.009599999</v>
      </c>
      <c r="I683">
        <v>37301929.640900001</v>
      </c>
      <c r="J683">
        <v>5147514.4145999998</v>
      </c>
      <c r="K683">
        <v>14530366.909399999</v>
      </c>
      <c r="L683">
        <v>44811452.996299997</v>
      </c>
      <c r="M683">
        <v>0</v>
      </c>
      <c r="N683">
        <v>88732188.933500007</v>
      </c>
      <c r="O683">
        <v>10.145833333333334</v>
      </c>
      <c r="P683">
        <f t="shared" si="31"/>
        <v>1958</v>
      </c>
      <c r="Q683" s="2">
        <f t="shared" si="32"/>
        <v>21499.45833333283</v>
      </c>
    </row>
    <row r="684" spans="1:17" x14ac:dyDescent="0.3">
      <c r="A684">
        <v>228</v>
      </c>
      <c r="B684">
        <v>2</v>
      </c>
      <c r="C684">
        <v>119500957.51899999</v>
      </c>
      <c r="D684">
        <v>359387.73550000001</v>
      </c>
      <c r="E684">
        <v>15435409.071599999</v>
      </c>
      <c r="F684">
        <v>0</v>
      </c>
      <c r="G684">
        <v>6939226.5877999999</v>
      </c>
      <c r="H684">
        <v>41282753.476899996</v>
      </c>
      <c r="I684">
        <v>28079499.9102</v>
      </c>
      <c r="J684">
        <v>5126615.2525000004</v>
      </c>
      <c r="K684">
        <v>14530366.909399999</v>
      </c>
      <c r="L684">
        <v>44826430.016099997</v>
      </c>
      <c r="M684">
        <v>0</v>
      </c>
      <c r="N684">
        <v>90700765.9683</v>
      </c>
      <c r="O684">
        <v>10.145833333333334</v>
      </c>
      <c r="P684">
        <f t="shared" si="31"/>
        <v>1958</v>
      </c>
      <c r="Q684" s="2">
        <f t="shared" si="32"/>
        <v>21509.604166666162</v>
      </c>
    </row>
    <row r="685" spans="1:17" x14ac:dyDescent="0.3">
      <c r="A685">
        <v>228</v>
      </c>
      <c r="B685">
        <v>3</v>
      </c>
      <c r="C685">
        <v>115469493.26369999</v>
      </c>
      <c r="D685">
        <v>364685.35600000003</v>
      </c>
      <c r="E685">
        <v>15435409.071599999</v>
      </c>
      <c r="F685">
        <v>0</v>
      </c>
      <c r="G685">
        <v>6939226.5877999999</v>
      </c>
      <c r="H685">
        <v>40436075.685099997</v>
      </c>
      <c r="I685">
        <v>22500472.9342</v>
      </c>
      <c r="J685">
        <v>5106617.2550999997</v>
      </c>
      <c r="K685">
        <v>14530366.909399999</v>
      </c>
      <c r="L685">
        <v>44785606.439499997</v>
      </c>
      <c r="M685">
        <v>0</v>
      </c>
      <c r="N685">
        <v>91589861.172499999</v>
      </c>
      <c r="O685">
        <v>10.145833333333334</v>
      </c>
      <c r="P685">
        <f t="shared" si="31"/>
        <v>1958</v>
      </c>
      <c r="Q685" s="2">
        <f t="shared" si="32"/>
        <v>21519.749999999494</v>
      </c>
    </row>
    <row r="686" spans="1:17" x14ac:dyDescent="0.3">
      <c r="A686">
        <v>229</v>
      </c>
      <c r="B686">
        <v>1</v>
      </c>
      <c r="C686">
        <v>109525195.92649999</v>
      </c>
      <c r="D686">
        <v>368018.321</v>
      </c>
      <c r="E686">
        <v>15435409.071599999</v>
      </c>
      <c r="F686">
        <v>0</v>
      </c>
      <c r="G686">
        <v>5555641.3223999999</v>
      </c>
      <c r="H686">
        <v>38789030.7073</v>
      </c>
      <c r="I686">
        <v>29616020.308499999</v>
      </c>
      <c r="J686">
        <v>5100131.9310999997</v>
      </c>
      <c r="K686">
        <v>14530366.909399999</v>
      </c>
      <c r="L686">
        <v>24044283.096500002</v>
      </c>
      <c r="M686">
        <v>0</v>
      </c>
      <c r="N686">
        <v>96292565.824900001</v>
      </c>
      <c r="O686">
        <v>10.145833333333334</v>
      </c>
      <c r="P686">
        <f t="shared" si="31"/>
        <v>1958</v>
      </c>
      <c r="Q686" s="2">
        <f t="shared" si="32"/>
        <v>21529.895833332826</v>
      </c>
    </row>
    <row r="687" spans="1:17" x14ac:dyDescent="0.3">
      <c r="A687">
        <v>229</v>
      </c>
      <c r="B687">
        <v>2</v>
      </c>
      <c r="C687">
        <v>105990459.2142</v>
      </c>
      <c r="D687">
        <v>371244.88299999997</v>
      </c>
      <c r="E687">
        <v>15435409.071599999</v>
      </c>
      <c r="F687">
        <v>0</v>
      </c>
      <c r="G687">
        <v>5555641.3223999999</v>
      </c>
      <c r="H687">
        <v>38021107.061700001</v>
      </c>
      <c r="I687">
        <v>24496244.789799999</v>
      </c>
      <c r="J687">
        <v>5092313.9326999998</v>
      </c>
      <c r="K687">
        <v>14530366.909399999</v>
      </c>
      <c r="L687">
        <v>24109946.718600001</v>
      </c>
      <c r="M687">
        <v>0</v>
      </c>
      <c r="N687">
        <v>96938852.280100003</v>
      </c>
      <c r="O687">
        <v>10.145833333333334</v>
      </c>
      <c r="P687">
        <f t="shared" si="31"/>
        <v>1958</v>
      </c>
      <c r="Q687" s="2">
        <f t="shared" si="32"/>
        <v>21540.041666666159</v>
      </c>
    </row>
    <row r="688" spans="1:17" x14ac:dyDescent="0.3">
      <c r="A688">
        <v>229</v>
      </c>
      <c r="B688">
        <v>3</v>
      </c>
      <c r="C688">
        <v>103348725.6823</v>
      </c>
      <c r="D688">
        <v>374369.24800000002</v>
      </c>
      <c r="E688">
        <v>15435409.071599999</v>
      </c>
      <c r="F688">
        <v>0</v>
      </c>
      <c r="G688">
        <v>5555641.3223999999</v>
      </c>
      <c r="H688">
        <v>37628733.9058</v>
      </c>
      <c r="I688">
        <v>21169838.5165</v>
      </c>
      <c r="J688">
        <v>5083781.1601</v>
      </c>
      <c r="K688">
        <v>14530366.909399999</v>
      </c>
      <c r="L688">
        <v>24156308.957899999</v>
      </c>
      <c r="M688">
        <v>0</v>
      </c>
      <c r="N688">
        <v>97245224.972000003</v>
      </c>
      <c r="O688">
        <v>10.145833333333334</v>
      </c>
      <c r="P688">
        <f t="shared" si="31"/>
        <v>1958</v>
      </c>
      <c r="Q688" s="2">
        <f t="shared" si="32"/>
        <v>21550.187499999491</v>
      </c>
    </row>
    <row r="689" spans="1:17" x14ac:dyDescent="0.3">
      <c r="A689">
        <v>230</v>
      </c>
      <c r="B689">
        <v>1</v>
      </c>
      <c r="C689">
        <v>98559107.042600006</v>
      </c>
      <c r="D689">
        <v>376557.06520000001</v>
      </c>
      <c r="E689">
        <v>15435409.071599999</v>
      </c>
      <c r="F689">
        <v>0</v>
      </c>
      <c r="G689">
        <v>6337313.9471000005</v>
      </c>
      <c r="H689">
        <v>36792246.0079</v>
      </c>
      <c r="I689">
        <v>27853591.973999999</v>
      </c>
      <c r="J689">
        <v>5082139.3537999997</v>
      </c>
      <c r="K689">
        <v>14545276.669399999</v>
      </c>
      <c r="L689">
        <v>12266379.216700001</v>
      </c>
      <c r="M689">
        <v>0</v>
      </c>
      <c r="N689">
        <v>97347028.127200007</v>
      </c>
      <c r="O689">
        <v>10.145833333333334</v>
      </c>
      <c r="P689">
        <f t="shared" si="31"/>
        <v>1959</v>
      </c>
      <c r="Q689" s="2">
        <f t="shared" si="32"/>
        <v>21560.333333332823</v>
      </c>
    </row>
    <row r="690" spans="1:17" x14ac:dyDescent="0.3">
      <c r="A690">
        <v>230</v>
      </c>
      <c r="B690">
        <v>2</v>
      </c>
      <c r="C690">
        <v>96409567.804199994</v>
      </c>
      <c r="D690">
        <v>378757.3847</v>
      </c>
      <c r="E690">
        <v>15435409.071599999</v>
      </c>
      <c r="F690">
        <v>0</v>
      </c>
      <c r="G690">
        <v>6337313.9471000005</v>
      </c>
      <c r="H690">
        <v>36354032.285400003</v>
      </c>
      <c r="I690">
        <v>24601703.067600001</v>
      </c>
      <c r="J690">
        <v>5079310.7422000002</v>
      </c>
      <c r="K690">
        <v>14545276.669399999</v>
      </c>
      <c r="L690">
        <v>12320226.0452</v>
      </c>
      <c r="M690">
        <v>0</v>
      </c>
      <c r="N690">
        <v>98222397.615099996</v>
      </c>
      <c r="O690">
        <v>10.145833333333334</v>
      </c>
      <c r="P690">
        <f t="shared" si="31"/>
        <v>1959</v>
      </c>
      <c r="Q690" s="2">
        <f t="shared" si="32"/>
        <v>21570.479166666155</v>
      </c>
    </row>
    <row r="691" spans="1:17" x14ac:dyDescent="0.3">
      <c r="A691">
        <v>230</v>
      </c>
      <c r="B691">
        <v>3</v>
      </c>
      <c r="C691">
        <v>94754829.382699996</v>
      </c>
      <c r="D691">
        <v>380956.3345</v>
      </c>
      <c r="E691">
        <v>15435409.071599999</v>
      </c>
      <c r="F691">
        <v>0</v>
      </c>
      <c r="G691">
        <v>6337313.9471000005</v>
      </c>
      <c r="H691">
        <v>36103184.400200002</v>
      </c>
      <c r="I691">
        <v>21947851.682799999</v>
      </c>
      <c r="J691">
        <v>5075687.5140000004</v>
      </c>
      <c r="K691">
        <v>14545276.669399999</v>
      </c>
      <c r="L691">
        <v>12362964.613500001</v>
      </c>
      <c r="M691">
        <v>0</v>
      </c>
      <c r="N691">
        <v>98723276.368200004</v>
      </c>
      <c r="O691">
        <v>10.145833333333334</v>
      </c>
      <c r="P691">
        <f t="shared" si="31"/>
        <v>1959</v>
      </c>
      <c r="Q691" s="2">
        <f t="shared" si="32"/>
        <v>21580.624999999487</v>
      </c>
    </row>
    <row r="692" spans="1:17" x14ac:dyDescent="0.3">
      <c r="A692">
        <v>231</v>
      </c>
      <c r="B692">
        <v>1</v>
      </c>
      <c r="C692">
        <v>104340017.9663</v>
      </c>
      <c r="D692">
        <v>384458.98009999999</v>
      </c>
      <c r="E692">
        <v>15435409.071599999</v>
      </c>
      <c r="F692">
        <v>0</v>
      </c>
      <c r="G692">
        <v>5814220.3683000002</v>
      </c>
      <c r="H692">
        <v>36675057.735200003</v>
      </c>
      <c r="I692">
        <v>12757114.888</v>
      </c>
      <c r="J692">
        <v>5059364.5499</v>
      </c>
      <c r="K692">
        <v>14545276.669399999</v>
      </c>
      <c r="L692">
        <v>34259871.466200002</v>
      </c>
      <c r="M692">
        <v>0</v>
      </c>
      <c r="N692">
        <v>96425773.238299996</v>
      </c>
      <c r="O692">
        <v>10.145833333333334</v>
      </c>
      <c r="P692">
        <f t="shared" si="31"/>
        <v>1959</v>
      </c>
      <c r="Q692" s="2">
        <f t="shared" si="32"/>
        <v>21590.770833332819</v>
      </c>
    </row>
    <row r="693" spans="1:17" x14ac:dyDescent="0.3">
      <c r="A693">
        <v>231</v>
      </c>
      <c r="B693">
        <v>2</v>
      </c>
      <c r="C693">
        <v>101519162.13609999</v>
      </c>
      <c r="D693">
        <v>387771.38549999997</v>
      </c>
      <c r="E693">
        <v>15435409.071599999</v>
      </c>
      <c r="F693">
        <v>0</v>
      </c>
      <c r="G693">
        <v>5814220.3683000002</v>
      </c>
      <c r="H693">
        <v>36679471.672700003</v>
      </c>
      <c r="I693">
        <v>11223503.3167</v>
      </c>
      <c r="J693">
        <v>5044461.1825999999</v>
      </c>
      <c r="K693">
        <v>14545276.669399999</v>
      </c>
      <c r="L693">
        <v>34162841.056599997</v>
      </c>
      <c r="M693">
        <v>0</v>
      </c>
      <c r="N693">
        <v>95036917.078400001</v>
      </c>
      <c r="O693">
        <v>10.145833333333334</v>
      </c>
      <c r="P693">
        <f t="shared" si="31"/>
        <v>1959</v>
      </c>
      <c r="Q693" s="2">
        <f t="shared" si="32"/>
        <v>21600.916666666151</v>
      </c>
    </row>
    <row r="694" spans="1:17" x14ac:dyDescent="0.3">
      <c r="A694">
        <v>231</v>
      </c>
      <c r="B694">
        <v>3</v>
      </c>
      <c r="C694">
        <v>99757030.8389</v>
      </c>
      <c r="D694">
        <v>390912.32020000002</v>
      </c>
      <c r="E694">
        <v>15435409.071599999</v>
      </c>
      <c r="F694">
        <v>0</v>
      </c>
      <c r="G694">
        <v>5814220.3683000002</v>
      </c>
      <c r="H694">
        <v>36727923.729800001</v>
      </c>
      <c r="I694">
        <v>10294369.3486</v>
      </c>
      <c r="J694">
        <v>5030519.8190000001</v>
      </c>
      <c r="K694">
        <v>14545276.669399999</v>
      </c>
      <c r="L694">
        <v>34079450.6008</v>
      </c>
      <c r="M694">
        <v>0</v>
      </c>
      <c r="N694">
        <v>94262540.589599997</v>
      </c>
      <c r="O694">
        <v>10.145833333333334</v>
      </c>
      <c r="P694">
        <f t="shared" si="31"/>
        <v>1959</v>
      </c>
      <c r="Q694" s="2">
        <f t="shared" si="32"/>
        <v>21611.062499999483</v>
      </c>
    </row>
    <row r="695" spans="1:17" x14ac:dyDescent="0.3">
      <c r="A695">
        <v>232</v>
      </c>
      <c r="B695">
        <v>1</v>
      </c>
      <c r="C695">
        <v>93811461.812600002</v>
      </c>
      <c r="D695">
        <v>395703.74550000002</v>
      </c>
      <c r="E695">
        <v>15435409.071599999</v>
      </c>
      <c r="F695">
        <v>0</v>
      </c>
      <c r="G695">
        <v>16506072.108999999</v>
      </c>
      <c r="H695">
        <v>48268388.099299997</v>
      </c>
      <c r="I695">
        <v>12244735.200099999</v>
      </c>
      <c r="J695">
        <v>5005826.6454999996</v>
      </c>
      <c r="K695">
        <v>14545276.669399999</v>
      </c>
      <c r="L695">
        <v>51173506.402400002</v>
      </c>
      <c r="M695">
        <v>0</v>
      </c>
      <c r="N695">
        <v>91471406.961899996</v>
      </c>
      <c r="O695">
        <v>10.145833333333334</v>
      </c>
      <c r="P695">
        <f t="shared" si="31"/>
        <v>1959</v>
      </c>
      <c r="Q695" s="2">
        <f t="shared" si="32"/>
        <v>21621.208333332816</v>
      </c>
    </row>
    <row r="696" spans="1:17" x14ac:dyDescent="0.3">
      <c r="A696">
        <v>232</v>
      </c>
      <c r="B696">
        <v>2</v>
      </c>
      <c r="C696">
        <v>90217955.854399994</v>
      </c>
      <c r="D696">
        <v>399978.54639999999</v>
      </c>
      <c r="E696">
        <v>15435409.071599999</v>
      </c>
      <c r="F696">
        <v>0</v>
      </c>
      <c r="G696">
        <v>16506072.108999999</v>
      </c>
      <c r="H696">
        <v>48670819.192400001</v>
      </c>
      <c r="I696">
        <v>10414757.2005</v>
      </c>
      <c r="J696">
        <v>4983755.6973999999</v>
      </c>
      <c r="K696">
        <v>14545276.669399999</v>
      </c>
      <c r="L696">
        <v>50912284.314400002</v>
      </c>
      <c r="M696">
        <v>0</v>
      </c>
      <c r="N696">
        <v>90366290.441100001</v>
      </c>
      <c r="O696">
        <v>10.145833333333334</v>
      </c>
      <c r="P696">
        <f t="shared" si="31"/>
        <v>1959</v>
      </c>
      <c r="Q696" s="2">
        <f t="shared" si="32"/>
        <v>21631.354166666148</v>
      </c>
    </row>
    <row r="697" spans="1:17" x14ac:dyDescent="0.3">
      <c r="A697">
        <v>232</v>
      </c>
      <c r="B697">
        <v>3</v>
      </c>
      <c r="C697">
        <v>87783267.208000004</v>
      </c>
      <c r="D697">
        <v>403816.00459999999</v>
      </c>
      <c r="E697">
        <v>15435409.071599999</v>
      </c>
      <c r="F697">
        <v>0</v>
      </c>
      <c r="G697">
        <v>16506072.108999999</v>
      </c>
      <c r="H697">
        <v>48945809.286200002</v>
      </c>
      <c r="I697">
        <v>9227767.9070999995</v>
      </c>
      <c r="J697">
        <v>4963560.9644999998</v>
      </c>
      <c r="K697">
        <v>14545276.669399999</v>
      </c>
      <c r="L697">
        <v>50683641.107500002</v>
      </c>
      <c r="M697">
        <v>0</v>
      </c>
      <c r="N697">
        <v>89622583.630999997</v>
      </c>
      <c r="O697">
        <v>10.145833333333334</v>
      </c>
      <c r="P697">
        <f t="shared" si="31"/>
        <v>1959</v>
      </c>
      <c r="Q697" s="2">
        <f t="shared" si="32"/>
        <v>21641.49999999948</v>
      </c>
    </row>
    <row r="698" spans="1:17" x14ac:dyDescent="0.3">
      <c r="A698">
        <v>233</v>
      </c>
      <c r="B698">
        <v>1</v>
      </c>
      <c r="C698">
        <v>153319598.23019999</v>
      </c>
      <c r="D698">
        <v>412090.35550000001</v>
      </c>
      <c r="E698">
        <v>20383531.621599998</v>
      </c>
      <c r="F698">
        <v>0</v>
      </c>
      <c r="G698">
        <v>9760191.7307999991</v>
      </c>
      <c r="H698">
        <v>48171207.226499997</v>
      </c>
      <c r="I698">
        <v>4451444.8252999997</v>
      </c>
      <c r="J698">
        <v>4902933.7681999998</v>
      </c>
      <c r="K698">
        <v>25377593.8994</v>
      </c>
      <c r="L698">
        <v>116139501.6506</v>
      </c>
      <c r="M698">
        <v>0</v>
      </c>
      <c r="N698">
        <v>82167401.878900006</v>
      </c>
      <c r="O698">
        <v>10.145833333333334</v>
      </c>
      <c r="P698">
        <f t="shared" si="31"/>
        <v>1959</v>
      </c>
      <c r="Q698" s="2">
        <f t="shared" si="32"/>
        <v>21651.645833332812</v>
      </c>
    </row>
    <row r="699" spans="1:17" x14ac:dyDescent="0.3">
      <c r="A699">
        <v>233</v>
      </c>
      <c r="B699">
        <v>2</v>
      </c>
      <c r="C699">
        <v>144009530.27090001</v>
      </c>
      <c r="D699">
        <v>419421.2598</v>
      </c>
      <c r="E699">
        <v>20383531.621599998</v>
      </c>
      <c r="F699">
        <v>0</v>
      </c>
      <c r="G699">
        <v>9760191.7307999991</v>
      </c>
      <c r="H699">
        <v>50532484.106899999</v>
      </c>
      <c r="I699">
        <v>3278898.1316</v>
      </c>
      <c r="J699">
        <v>4850396.3902000003</v>
      </c>
      <c r="K699">
        <v>25377593.8994</v>
      </c>
      <c r="L699">
        <v>113711808.8362</v>
      </c>
      <c r="M699">
        <v>0</v>
      </c>
      <c r="N699">
        <v>78384050.255199999</v>
      </c>
      <c r="O699">
        <v>10.145833333333334</v>
      </c>
      <c r="P699">
        <f t="shared" si="31"/>
        <v>1959</v>
      </c>
      <c r="Q699" s="2">
        <f t="shared" si="32"/>
        <v>21661.791666666144</v>
      </c>
    </row>
    <row r="700" spans="1:17" x14ac:dyDescent="0.3">
      <c r="A700">
        <v>233</v>
      </c>
      <c r="B700">
        <v>3</v>
      </c>
      <c r="C700">
        <v>137623271.60179999</v>
      </c>
      <c r="D700">
        <v>426630.9559</v>
      </c>
      <c r="E700">
        <v>20383531.621599998</v>
      </c>
      <c r="F700">
        <v>0</v>
      </c>
      <c r="G700">
        <v>9760191.7307999991</v>
      </c>
      <c r="H700">
        <v>51879727.216499999</v>
      </c>
      <c r="I700">
        <v>2665583.8583999998</v>
      </c>
      <c r="J700">
        <v>4804476.0398000004</v>
      </c>
      <c r="K700">
        <v>25377593.8994</v>
      </c>
      <c r="L700">
        <v>111649417.7765</v>
      </c>
      <c r="M700">
        <v>0</v>
      </c>
      <c r="N700">
        <v>76016826.074599996</v>
      </c>
      <c r="O700">
        <v>10.145833333333334</v>
      </c>
      <c r="P700">
        <f t="shared" si="31"/>
        <v>1959</v>
      </c>
      <c r="Q700" s="2">
        <f t="shared" si="32"/>
        <v>21671.937499999476</v>
      </c>
    </row>
    <row r="701" spans="1:17" x14ac:dyDescent="0.3">
      <c r="A701">
        <v>234</v>
      </c>
      <c r="B701">
        <v>1</v>
      </c>
      <c r="C701">
        <v>9744835.3094999995</v>
      </c>
      <c r="D701">
        <v>403110.33490000002</v>
      </c>
      <c r="E701">
        <v>23195491.4716</v>
      </c>
      <c r="F701">
        <v>0</v>
      </c>
      <c r="G701">
        <v>384187314.58450001</v>
      </c>
      <c r="H701">
        <v>85401070.994599998</v>
      </c>
      <c r="I701">
        <v>353414579.2475</v>
      </c>
      <c r="J701">
        <v>4938434.7141000004</v>
      </c>
      <c r="K701">
        <v>31533472.819400001</v>
      </c>
      <c r="L701">
        <v>25675457.970800001</v>
      </c>
      <c r="M701">
        <v>0</v>
      </c>
      <c r="N701">
        <v>87022708.0079</v>
      </c>
      <c r="O701">
        <v>10.145833333333334</v>
      </c>
      <c r="P701">
        <f t="shared" si="31"/>
        <v>1959</v>
      </c>
      <c r="Q701" s="2">
        <f t="shared" si="32"/>
        <v>21682.083333332808</v>
      </c>
    </row>
    <row r="702" spans="1:17" x14ac:dyDescent="0.3">
      <c r="A702">
        <v>234</v>
      </c>
      <c r="B702">
        <v>2</v>
      </c>
      <c r="C702">
        <v>8051051.7060000002</v>
      </c>
      <c r="D702">
        <v>383201.8296</v>
      </c>
      <c r="E702">
        <v>23195491.4716</v>
      </c>
      <c r="F702">
        <v>0</v>
      </c>
      <c r="G702">
        <v>384187314.58450001</v>
      </c>
      <c r="H702">
        <v>80453367.395899996</v>
      </c>
      <c r="I702">
        <v>339651874.69480002</v>
      </c>
      <c r="J702">
        <v>5054022.8134000003</v>
      </c>
      <c r="K702">
        <v>31533472.819400001</v>
      </c>
      <c r="L702">
        <v>26064708.902100001</v>
      </c>
      <c r="M702">
        <v>0</v>
      </c>
      <c r="N702">
        <v>93749779.244299993</v>
      </c>
      <c r="O702">
        <v>10.145833333333334</v>
      </c>
      <c r="P702">
        <f t="shared" si="31"/>
        <v>1959</v>
      </c>
      <c r="Q702" s="2">
        <f t="shared" si="32"/>
        <v>21692.22916666614</v>
      </c>
    </row>
    <row r="703" spans="1:17" x14ac:dyDescent="0.3">
      <c r="A703">
        <v>234</v>
      </c>
      <c r="B703">
        <v>3</v>
      </c>
      <c r="C703">
        <v>7156917.8206000002</v>
      </c>
      <c r="D703">
        <v>365571.12030000001</v>
      </c>
      <c r="E703">
        <v>23195491.4716</v>
      </c>
      <c r="F703">
        <v>0</v>
      </c>
      <c r="G703">
        <v>384187314.58450001</v>
      </c>
      <c r="H703">
        <v>77306734.041299999</v>
      </c>
      <c r="I703">
        <v>330273372.08240002</v>
      </c>
      <c r="J703">
        <v>5156241.8717</v>
      </c>
      <c r="K703">
        <v>31533472.819400001</v>
      </c>
      <c r="L703">
        <v>26377279.313299999</v>
      </c>
      <c r="M703">
        <v>0</v>
      </c>
      <c r="N703">
        <v>98791408.298199996</v>
      </c>
      <c r="O703">
        <v>10.145833333333334</v>
      </c>
      <c r="P703">
        <f t="shared" si="31"/>
        <v>1959</v>
      </c>
      <c r="Q703" s="2">
        <f t="shared" si="32"/>
        <v>21702.374999999472</v>
      </c>
    </row>
    <row r="704" spans="1:17" x14ac:dyDescent="0.3">
      <c r="A704">
        <v>235</v>
      </c>
      <c r="B704">
        <v>1</v>
      </c>
      <c r="C704">
        <v>199238296.35370001</v>
      </c>
      <c r="D704">
        <v>384809.3075</v>
      </c>
      <c r="E704">
        <v>33915531.661600001</v>
      </c>
      <c r="F704">
        <v>0</v>
      </c>
      <c r="G704">
        <v>40220948.685999997</v>
      </c>
      <c r="H704">
        <v>60782781.733499996</v>
      </c>
      <c r="I704">
        <v>15865039.8982</v>
      </c>
      <c r="J704">
        <v>5016131.3480000002</v>
      </c>
      <c r="K704">
        <v>55001541.229400001</v>
      </c>
      <c r="L704">
        <v>174614802.61039999</v>
      </c>
      <c r="M704">
        <v>0</v>
      </c>
      <c r="N704">
        <v>85101275.421100006</v>
      </c>
      <c r="O704">
        <v>10.145833333333334</v>
      </c>
      <c r="P704">
        <f t="shared" si="31"/>
        <v>1959</v>
      </c>
      <c r="Q704" s="2">
        <f t="shared" si="32"/>
        <v>21712.520833332805</v>
      </c>
    </row>
    <row r="705" spans="1:17" x14ac:dyDescent="0.3">
      <c r="A705">
        <v>235</v>
      </c>
      <c r="B705">
        <v>2</v>
      </c>
      <c r="C705">
        <v>176555509.5018</v>
      </c>
      <c r="D705">
        <v>402298.47889999999</v>
      </c>
      <c r="E705">
        <v>33915531.661600001</v>
      </c>
      <c r="F705">
        <v>0</v>
      </c>
      <c r="G705">
        <v>40220948.685999997</v>
      </c>
      <c r="H705">
        <v>65753919.5339</v>
      </c>
      <c r="I705">
        <v>11951548.145199999</v>
      </c>
      <c r="J705">
        <v>4904680.4841</v>
      </c>
      <c r="K705">
        <v>55001541.229400001</v>
      </c>
      <c r="L705">
        <v>168600736.97080001</v>
      </c>
      <c r="M705">
        <v>0</v>
      </c>
      <c r="N705">
        <v>77232133.9921</v>
      </c>
      <c r="O705">
        <v>10.145833333333334</v>
      </c>
      <c r="P705">
        <f t="shared" si="31"/>
        <v>1959</v>
      </c>
      <c r="Q705" s="2">
        <f t="shared" si="32"/>
        <v>21722.666666666137</v>
      </c>
    </row>
    <row r="706" spans="1:17" x14ac:dyDescent="0.3">
      <c r="A706">
        <v>235</v>
      </c>
      <c r="B706">
        <v>3</v>
      </c>
      <c r="C706">
        <v>162425595.86359999</v>
      </c>
      <c r="D706">
        <v>417572.8407</v>
      </c>
      <c r="E706">
        <v>33915531.661600001</v>
      </c>
      <c r="F706">
        <v>0</v>
      </c>
      <c r="G706">
        <v>40220948.685999997</v>
      </c>
      <c r="H706">
        <v>68577701.961500004</v>
      </c>
      <c r="I706">
        <v>10165584.696900001</v>
      </c>
      <c r="J706">
        <v>4812111.0231999997</v>
      </c>
      <c r="K706">
        <v>55001541.229400001</v>
      </c>
      <c r="L706">
        <v>163606748.28580001</v>
      </c>
      <c r="M706">
        <v>0</v>
      </c>
      <c r="N706">
        <v>72912874.190500006</v>
      </c>
      <c r="O706">
        <v>10.145833333333334</v>
      </c>
      <c r="P706">
        <f t="shared" si="31"/>
        <v>1959</v>
      </c>
      <c r="Q706" s="2">
        <f t="shared" si="32"/>
        <v>21732.812499999469</v>
      </c>
    </row>
    <row r="707" spans="1:17" x14ac:dyDescent="0.3">
      <c r="A707">
        <v>236</v>
      </c>
      <c r="B707">
        <v>1</v>
      </c>
      <c r="C707">
        <v>106921985.06280001</v>
      </c>
      <c r="D707">
        <v>422839.76689999999</v>
      </c>
      <c r="E707">
        <v>72232722.361599997</v>
      </c>
      <c r="F707">
        <v>0</v>
      </c>
      <c r="G707">
        <v>136176874.3109</v>
      </c>
      <c r="H707">
        <v>88342675.0273</v>
      </c>
      <c r="I707">
        <v>74867212.168699995</v>
      </c>
      <c r="J707">
        <v>4813148.3450999996</v>
      </c>
      <c r="K707">
        <v>138884662.47940001</v>
      </c>
      <c r="L707">
        <v>112376026.3079</v>
      </c>
      <c r="M707">
        <v>0</v>
      </c>
      <c r="N707">
        <v>72745144.589399993</v>
      </c>
      <c r="O707">
        <v>10.145833333333334</v>
      </c>
      <c r="P707">
        <f t="shared" ref="P707:P770" si="33">YEAR(Q707)</f>
        <v>1959</v>
      </c>
      <c r="Q707" s="2">
        <f t="shared" ref="Q707:Q770" si="34">Q706+(O707)</f>
        <v>21742.958333332801</v>
      </c>
    </row>
    <row r="708" spans="1:17" x14ac:dyDescent="0.3">
      <c r="A708">
        <v>236</v>
      </c>
      <c r="B708">
        <v>2</v>
      </c>
      <c r="C708">
        <v>98488926.612399995</v>
      </c>
      <c r="D708">
        <v>427204.3077</v>
      </c>
      <c r="E708">
        <v>72232722.361599997</v>
      </c>
      <c r="F708">
        <v>0</v>
      </c>
      <c r="G708">
        <v>136176874.3109</v>
      </c>
      <c r="H708">
        <v>86289152.396300003</v>
      </c>
      <c r="I708">
        <v>64622156.3345</v>
      </c>
      <c r="J708">
        <v>4811931.6616000002</v>
      </c>
      <c r="K708">
        <v>138884662.47940001</v>
      </c>
      <c r="L708">
        <v>111646340.0597</v>
      </c>
      <c r="M708">
        <v>0</v>
      </c>
      <c r="N708">
        <v>73582895.614800006</v>
      </c>
      <c r="O708">
        <v>10.145833333333334</v>
      </c>
      <c r="P708">
        <f t="shared" si="33"/>
        <v>1959</v>
      </c>
      <c r="Q708" s="2">
        <f t="shared" si="34"/>
        <v>21753.104166666133</v>
      </c>
    </row>
    <row r="709" spans="1:17" x14ac:dyDescent="0.3">
      <c r="A709">
        <v>236</v>
      </c>
      <c r="B709">
        <v>3</v>
      </c>
      <c r="C709">
        <v>93311323.916199997</v>
      </c>
      <c r="D709">
        <v>430496.90789999999</v>
      </c>
      <c r="E709">
        <v>72232722.361599997</v>
      </c>
      <c r="F709">
        <v>0</v>
      </c>
      <c r="G709">
        <v>136176874.3109</v>
      </c>
      <c r="H709">
        <v>85434605.520099998</v>
      </c>
      <c r="I709">
        <v>59030230.829300001</v>
      </c>
      <c r="J709">
        <v>4809578.3521999996</v>
      </c>
      <c r="K709">
        <v>138884662.47940001</v>
      </c>
      <c r="L709">
        <v>110914529.7367</v>
      </c>
      <c r="M709">
        <v>0</v>
      </c>
      <c r="N709">
        <v>73903949.114199996</v>
      </c>
      <c r="O709">
        <v>10.145833333333334</v>
      </c>
      <c r="P709">
        <f t="shared" si="33"/>
        <v>1959</v>
      </c>
      <c r="Q709" s="2">
        <f t="shared" si="34"/>
        <v>21763.249999999465</v>
      </c>
    </row>
    <row r="710" spans="1:17" x14ac:dyDescent="0.3">
      <c r="A710">
        <v>237</v>
      </c>
      <c r="B710">
        <v>1</v>
      </c>
      <c r="C710">
        <v>223613872.95410001</v>
      </c>
      <c r="D710">
        <v>443217.68569999997</v>
      </c>
      <c r="E710">
        <v>77776402.651600003</v>
      </c>
      <c r="F710">
        <v>0</v>
      </c>
      <c r="G710">
        <v>20892317.921300001</v>
      </c>
      <c r="H710">
        <v>69451151.086500004</v>
      </c>
      <c r="I710">
        <v>4645550.7378000002</v>
      </c>
      <c r="J710">
        <v>4742845.5664999997</v>
      </c>
      <c r="K710">
        <v>151020761.30939999</v>
      </c>
      <c r="L710">
        <v>162929007.99720001</v>
      </c>
      <c r="M710">
        <v>0</v>
      </c>
      <c r="N710">
        <v>70271183.161799997</v>
      </c>
      <c r="O710">
        <v>10.145833333333334</v>
      </c>
      <c r="P710">
        <f t="shared" si="33"/>
        <v>1959</v>
      </c>
      <c r="Q710" s="2">
        <f t="shared" si="34"/>
        <v>21773.395833332797</v>
      </c>
    </row>
    <row r="711" spans="1:17" x14ac:dyDescent="0.3">
      <c r="A711">
        <v>237</v>
      </c>
      <c r="B711">
        <v>2</v>
      </c>
      <c r="C711">
        <v>214543847.9348</v>
      </c>
      <c r="D711">
        <v>454080.27220000001</v>
      </c>
      <c r="E711">
        <v>77776402.651600003</v>
      </c>
      <c r="F711">
        <v>0</v>
      </c>
      <c r="G711">
        <v>20892317.921300001</v>
      </c>
      <c r="H711">
        <v>69346416.303800002</v>
      </c>
      <c r="I711">
        <v>3386866.1033999999</v>
      </c>
      <c r="J711">
        <v>4686051.5746999998</v>
      </c>
      <c r="K711">
        <v>151020761.30939999</v>
      </c>
      <c r="L711">
        <v>158315715.60190001</v>
      </c>
      <c r="M711">
        <v>0</v>
      </c>
      <c r="N711">
        <v>66892610.7685</v>
      </c>
      <c r="O711">
        <v>10.145833333333334</v>
      </c>
      <c r="P711">
        <f t="shared" si="33"/>
        <v>1959</v>
      </c>
      <c r="Q711" s="2">
        <f t="shared" si="34"/>
        <v>21783.541666666129</v>
      </c>
    </row>
    <row r="712" spans="1:17" x14ac:dyDescent="0.3">
      <c r="A712">
        <v>237</v>
      </c>
      <c r="B712">
        <v>3</v>
      </c>
      <c r="C712">
        <v>208001708.78839999</v>
      </c>
      <c r="D712">
        <v>463715.13870000001</v>
      </c>
      <c r="E712">
        <v>77776402.651600003</v>
      </c>
      <c r="F712">
        <v>0</v>
      </c>
      <c r="G712">
        <v>20892317.921300001</v>
      </c>
      <c r="H712">
        <v>69030003.084099993</v>
      </c>
      <c r="I712">
        <v>2662810.7376999999</v>
      </c>
      <c r="J712">
        <v>4636777.1331000002</v>
      </c>
      <c r="K712">
        <v>151020761.30939999</v>
      </c>
      <c r="L712">
        <v>154156362.59909999</v>
      </c>
      <c r="M712">
        <v>0</v>
      </c>
      <c r="N712">
        <v>64785209.217100002</v>
      </c>
      <c r="O712">
        <v>10.145833333333334</v>
      </c>
      <c r="P712">
        <f t="shared" si="33"/>
        <v>1959</v>
      </c>
      <c r="Q712" s="2">
        <f t="shared" si="34"/>
        <v>21793.687499999462</v>
      </c>
    </row>
    <row r="713" spans="1:17" x14ac:dyDescent="0.3">
      <c r="A713">
        <v>238</v>
      </c>
      <c r="B713">
        <v>1</v>
      </c>
      <c r="C713">
        <v>103956665.2948</v>
      </c>
      <c r="D713">
        <v>462969.1814</v>
      </c>
      <c r="E713">
        <v>43419493.101599999</v>
      </c>
      <c r="F713">
        <v>0</v>
      </c>
      <c r="G713">
        <v>58780873.723999999</v>
      </c>
      <c r="H713">
        <v>96842604.268800005</v>
      </c>
      <c r="I713">
        <v>82867851.832399994</v>
      </c>
      <c r="J713">
        <v>4644372.6043999996</v>
      </c>
      <c r="K713">
        <v>75807397.279400006</v>
      </c>
      <c r="L713">
        <v>69225386.667199999</v>
      </c>
      <c r="M713">
        <v>0</v>
      </c>
      <c r="N713">
        <v>70129445.778200001</v>
      </c>
      <c r="O713">
        <v>10.145833333333334</v>
      </c>
      <c r="P713">
        <f t="shared" si="33"/>
        <v>1959</v>
      </c>
      <c r="Q713" s="2">
        <f t="shared" si="34"/>
        <v>21803.833333332794</v>
      </c>
    </row>
    <row r="714" spans="1:17" x14ac:dyDescent="0.3">
      <c r="A714">
        <v>238</v>
      </c>
      <c r="B714">
        <v>2</v>
      </c>
      <c r="C714">
        <v>92548495.487599999</v>
      </c>
      <c r="D714">
        <v>462576.59129999997</v>
      </c>
      <c r="E714">
        <v>43419493.101599999</v>
      </c>
      <c r="F714">
        <v>0</v>
      </c>
      <c r="G714">
        <v>58780873.723999999</v>
      </c>
      <c r="H714">
        <v>89600914.757400006</v>
      </c>
      <c r="I714">
        <v>60932077.822700001</v>
      </c>
      <c r="J714">
        <v>4647500.6034000004</v>
      </c>
      <c r="K714">
        <v>75807397.279400006</v>
      </c>
      <c r="L714">
        <v>69684240.4366</v>
      </c>
      <c r="M714">
        <v>0</v>
      </c>
      <c r="N714">
        <v>73411359.981800005</v>
      </c>
      <c r="O714">
        <v>10.145833333333334</v>
      </c>
      <c r="P714">
        <f t="shared" si="33"/>
        <v>1959</v>
      </c>
      <c r="Q714" s="2">
        <f t="shared" si="34"/>
        <v>21813.979166666126</v>
      </c>
    </row>
    <row r="715" spans="1:17" x14ac:dyDescent="0.3">
      <c r="A715">
        <v>238</v>
      </c>
      <c r="B715">
        <v>3</v>
      </c>
      <c r="C715">
        <v>86256594.898800001</v>
      </c>
      <c r="D715">
        <v>462440.64679999999</v>
      </c>
      <c r="E715">
        <v>43419493.101599999</v>
      </c>
      <c r="F715">
        <v>0</v>
      </c>
      <c r="G715">
        <v>58780873.723999999</v>
      </c>
      <c r="H715">
        <v>85873394.990899995</v>
      </c>
      <c r="I715">
        <v>48766311.343800001</v>
      </c>
      <c r="J715">
        <v>4648036.5702</v>
      </c>
      <c r="K715">
        <v>75807397.279400006</v>
      </c>
      <c r="L715">
        <v>69926017.722100005</v>
      </c>
      <c r="M715">
        <v>0</v>
      </c>
      <c r="N715">
        <v>75353397.689400002</v>
      </c>
      <c r="O715">
        <v>10.145833333333334</v>
      </c>
      <c r="P715">
        <f t="shared" si="33"/>
        <v>1959</v>
      </c>
      <c r="Q715" s="2">
        <f t="shared" si="34"/>
        <v>21824.124999999458</v>
      </c>
    </row>
    <row r="716" spans="1:17" x14ac:dyDescent="0.3">
      <c r="A716">
        <v>239</v>
      </c>
      <c r="B716">
        <v>1</v>
      </c>
      <c r="C716">
        <v>26200604.263</v>
      </c>
      <c r="D716">
        <v>439905.45770000003</v>
      </c>
      <c r="E716">
        <v>15435409.071599999</v>
      </c>
      <c r="F716">
        <v>0</v>
      </c>
      <c r="G716">
        <v>206184738.7951</v>
      </c>
      <c r="H716">
        <v>78566678.326199993</v>
      </c>
      <c r="I716">
        <v>217278165.15200001</v>
      </c>
      <c r="J716">
        <v>4765720.0420000004</v>
      </c>
      <c r="K716">
        <v>14545276.669399999</v>
      </c>
      <c r="L716">
        <v>0</v>
      </c>
      <c r="M716">
        <v>0</v>
      </c>
      <c r="N716">
        <v>89664551.038900003</v>
      </c>
      <c r="O716">
        <v>10.145833333333334</v>
      </c>
      <c r="P716">
        <f t="shared" si="33"/>
        <v>1959</v>
      </c>
      <c r="Q716" s="2">
        <f t="shared" si="34"/>
        <v>21834.27083333279</v>
      </c>
    </row>
    <row r="717" spans="1:17" x14ac:dyDescent="0.3">
      <c r="A717">
        <v>239</v>
      </c>
      <c r="B717">
        <v>2</v>
      </c>
      <c r="C717">
        <v>17318409.481699999</v>
      </c>
      <c r="D717">
        <v>419984.46460000001</v>
      </c>
      <c r="E717">
        <v>15435409.071599999</v>
      </c>
      <c r="F717">
        <v>0</v>
      </c>
      <c r="G717">
        <v>206184738.7951</v>
      </c>
      <c r="H717">
        <v>73804899.054100007</v>
      </c>
      <c r="I717">
        <v>198613988.25729999</v>
      </c>
      <c r="J717">
        <v>4867661.9517000001</v>
      </c>
      <c r="K717">
        <v>14545276.669399999</v>
      </c>
      <c r="L717">
        <v>0</v>
      </c>
      <c r="M717">
        <v>0</v>
      </c>
      <c r="N717">
        <v>94839778.126499996</v>
      </c>
      <c r="O717">
        <v>10.145833333333334</v>
      </c>
      <c r="P717">
        <f t="shared" si="33"/>
        <v>1959</v>
      </c>
      <c r="Q717" s="2">
        <f t="shared" si="34"/>
        <v>21844.416666666122</v>
      </c>
    </row>
    <row r="718" spans="1:17" x14ac:dyDescent="0.3">
      <c r="A718">
        <v>239</v>
      </c>
      <c r="B718">
        <v>3</v>
      </c>
      <c r="C718">
        <v>12609063.8287</v>
      </c>
      <c r="D718">
        <v>402735.7684</v>
      </c>
      <c r="E718">
        <v>15435409.071599999</v>
      </c>
      <c r="F718">
        <v>0</v>
      </c>
      <c r="G718">
        <v>206184738.7951</v>
      </c>
      <c r="H718">
        <v>70503093.868200004</v>
      </c>
      <c r="I718">
        <v>186774518.69749999</v>
      </c>
      <c r="J718">
        <v>4958939.892</v>
      </c>
      <c r="K718">
        <v>14545276.669399999</v>
      </c>
      <c r="L718">
        <v>0</v>
      </c>
      <c r="M718">
        <v>0</v>
      </c>
      <c r="N718">
        <v>98635196.739600003</v>
      </c>
      <c r="O718">
        <v>10.145833333333334</v>
      </c>
      <c r="P718">
        <f t="shared" si="33"/>
        <v>1959</v>
      </c>
      <c r="Q718" s="2">
        <f t="shared" si="34"/>
        <v>21854.562499999454</v>
      </c>
    </row>
    <row r="719" spans="1:17" x14ac:dyDescent="0.3">
      <c r="A719">
        <v>240</v>
      </c>
      <c r="B719">
        <v>1</v>
      </c>
      <c r="C719">
        <v>131124760.2344</v>
      </c>
      <c r="D719">
        <v>405607.59169999999</v>
      </c>
      <c r="E719">
        <v>15435409.071599999</v>
      </c>
      <c r="F719">
        <v>0</v>
      </c>
      <c r="G719">
        <v>3517012.8166</v>
      </c>
      <c r="H719">
        <v>40377035.655599996</v>
      </c>
      <c r="I719">
        <v>26751211.100299999</v>
      </c>
      <c r="J719">
        <v>4920344.6035000002</v>
      </c>
      <c r="K719">
        <v>14545276.669399999</v>
      </c>
      <c r="L719">
        <v>53152082.331799999</v>
      </c>
      <c r="M719">
        <v>0</v>
      </c>
      <c r="N719">
        <v>92436603.422600001</v>
      </c>
      <c r="O719">
        <v>10.145833333333334</v>
      </c>
      <c r="P719">
        <f t="shared" si="33"/>
        <v>1959</v>
      </c>
      <c r="Q719" s="2">
        <f t="shared" si="34"/>
        <v>21864.708333332786</v>
      </c>
    </row>
    <row r="720" spans="1:17" x14ac:dyDescent="0.3">
      <c r="A720">
        <v>240</v>
      </c>
      <c r="B720">
        <v>2</v>
      </c>
      <c r="C720">
        <v>122543206.29260001</v>
      </c>
      <c r="D720">
        <v>408511.6985</v>
      </c>
      <c r="E720">
        <v>15435409.071599999</v>
      </c>
      <c r="F720">
        <v>0</v>
      </c>
      <c r="G720">
        <v>3517012.8166</v>
      </c>
      <c r="H720">
        <v>40754709.115800001</v>
      </c>
      <c r="I720">
        <v>21469259.085000001</v>
      </c>
      <c r="J720">
        <v>4889574.6471999995</v>
      </c>
      <c r="K720">
        <v>14545276.669399999</v>
      </c>
      <c r="L720">
        <v>52819830.939099997</v>
      </c>
      <c r="M720">
        <v>0</v>
      </c>
      <c r="N720">
        <v>89387701.463100001</v>
      </c>
      <c r="O720">
        <v>10.145833333333334</v>
      </c>
      <c r="P720">
        <f t="shared" si="33"/>
        <v>1959</v>
      </c>
      <c r="Q720" s="2">
        <f t="shared" si="34"/>
        <v>21874.854166666119</v>
      </c>
    </row>
    <row r="721" spans="1:17" x14ac:dyDescent="0.3">
      <c r="A721">
        <v>240</v>
      </c>
      <c r="B721">
        <v>3</v>
      </c>
      <c r="C721">
        <v>117169528.41500001</v>
      </c>
      <c r="D721">
        <v>411417.3493</v>
      </c>
      <c r="E721">
        <v>15435409.071599999</v>
      </c>
      <c r="F721">
        <v>0</v>
      </c>
      <c r="G721">
        <v>3517012.8166</v>
      </c>
      <c r="H721">
        <v>40597675.751000002</v>
      </c>
      <c r="I721">
        <v>18081894.702</v>
      </c>
      <c r="J721">
        <v>4863751.3013000004</v>
      </c>
      <c r="K721">
        <v>14545276.669399999</v>
      </c>
      <c r="L721">
        <v>52550657.310000002</v>
      </c>
      <c r="M721">
        <v>0</v>
      </c>
      <c r="N721">
        <v>87278619.321899995</v>
      </c>
      <c r="O721">
        <v>10.145833333333334</v>
      </c>
      <c r="P721">
        <f t="shared" si="33"/>
        <v>1959</v>
      </c>
      <c r="Q721" s="2">
        <f t="shared" si="34"/>
        <v>21884.999999999451</v>
      </c>
    </row>
    <row r="722" spans="1:17" x14ac:dyDescent="0.3">
      <c r="A722">
        <v>241</v>
      </c>
      <c r="B722">
        <v>1</v>
      </c>
      <c r="C722">
        <v>96461675.430500001</v>
      </c>
      <c r="D722">
        <v>409590.02929999999</v>
      </c>
      <c r="E722">
        <v>15435409.071599999</v>
      </c>
      <c r="F722">
        <v>0</v>
      </c>
      <c r="G722">
        <v>7391100.3937999997</v>
      </c>
      <c r="H722">
        <v>43589907.229400001</v>
      </c>
      <c r="I722">
        <v>33703327.255400002</v>
      </c>
      <c r="J722">
        <v>4870078.3055999996</v>
      </c>
      <c r="K722">
        <v>14545276.669399999</v>
      </c>
      <c r="L722">
        <v>20579443.658100002</v>
      </c>
      <c r="M722">
        <v>0</v>
      </c>
      <c r="N722">
        <v>88485698.729699999</v>
      </c>
      <c r="O722">
        <v>10.145833333333334</v>
      </c>
      <c r="P722">
        <f t="shared" si="33"/>
        <v>1959</v>
      </c>
      <c r="Q722" s="2">
        <f t="shared" si="34"/>
        <v>21895.145833332783</v>
      </c>
    </row>
    <row r="723" spans="1:17" x14ac:dyDescent="0.3">
      <c r="A723">
        <v>241</v>
      </c>
      <c r="B723">
        <v>2</v>
      </c>
      <c r="C723">
        <v>93599467.401199996</v>
      </c>
      <c r="D723">
        <v>409068.37849999999</v>
      </c>
      <c r="E723">
        <v>15435409.071599999</v>
      </c>
      <c r="F723">
        <v>0</v>
      </c>
      <c r="G723">
        <v>7391100.3937999997</v>
      </c>
      <c r="H723">
        <v>43086880.877700001</v>
      </c>
      <c r="I723">
        <v>29275143.0075</v>
      </c>
      <c r="J723">
        <v>4875393.5138999997</v>
      </c>
      <c r="K723">
        <v>14545276.669399999</v>
      </c>
      <c r="L723">
        <v>20676976.068399999</v>
      </c>
      <c r="M723">
        <v>0</v>
      </c>
      <c r="N723">
        <v>89811833.675600007</v>
      </c>
      <c r="O723">
        <v>10.145833333333334</v>
      </c>
      <c r="P723">
        <f t="shared" si="33"/>
        <v>1959</v>
      </c>
      <c r="Q723" s="2">
        <f t="shared" si="34"/>
        <v>21905.291666666115</v>
      </c>
    </row>
    <row r="724" spans="1:17" x14ac:dyDescent="0.3">
      <c r="A724">
        <v>241</v>
      </c>
      <c r="B724">
        <v>3</v>
      </c>
      <c r="C724">
        <v>91461093.967299998</v>
      </c>
      <c r="D724">
        <v>408813.6312</v>
      </c>
      <c r="E724">
        <v>15435409.071599999</v>
      </c>
      <c r="F724">
        <v>0</v>
      </c>
      <c r="G724">
        <v>7391100.3937999997</v>
      </c>
      <c r="H724">
        <v>42679966.697099999</v>
      </c>
      <c r="I724">
        <v>26032312.179299999</v>
      </c>
      <c r="J724">
        <v>4879345.6178000001</v>
      </c>
      <c r="K724">
        <v>14545276.669399999</v>
      </c>
      <c r="L724">
        <v>20755015.378899999</v>
      </c>
      <c r="M724">
        <v>0</v>
      </c>
      <c r="N724">
        <v>90560601.5722</v>
      </c>
      <c r="O724">
        <v>10.145833333333334</v>
      </c>
      <c r="P724">
        <f t="shared" si="33"/>
        <v>1959</v>
      </c>
      <c r="Q724" s="2">
        <f t="shared" si="34"/>
        <v>21915.437499999447</v>
      </c>
    </row>
    <row r="725" spans="1:17" x14ac:dyDescent="0.3">
      <c r="A725">
        <v>242</v>
      </c>
      <c r="B725">
        <v>1</v>
      </c>
      <c r="C725">
        <v>80966873.0889</v>
      </c>
      <c r="D725">
        <v>406876.64630000002</v>
      </c>
      <c r="E725">
        <v>15435409.071599999</v>
      </c>
      <c r="F725">
        <v>0</v>
      </c>
      <c r="G725">
        <v>14077656.3292</v>
      </c>
      <c r="H725">
        <v>45952907.677299999</v>
      </c>
      <c r="I725">
        <v>40814620.3486</v>
      </c>
      <c r="J725">
        <v>4895451.9304999998</v>
      </c>
      <c r="K725">
        <v>14560007.769400001</v>
      </c>
      <c r="L725">
        <v>184051.29810000001</v>
      </c>
      <c r="M725">
        <v>0</v>
      </c>
      <c r="N725">
        <v>95789816.816699997</v>
      </c>
      <c r="O725">
        <v>10.145833333333334</v>
      </c>
      <c r="P725">
        <f t="shared" si="33"/>
        <v>1960</v>
      </c>
      <c r="Q725" s="2">
        <f t="shared" si="34"/>
        <v>21925.583333332779</v>
      </c>
    </row>
    <row r="726" spans="1:17" x14ac:dyDescent="0.3">
      <c r="A726">
        <v>242</v>
      </c>
      <c r="B726">
        <v>2</v>
      </c>
      <c r="C726">
        <v>78259575.8759</v>
      </c>
      <c r="D726">
        <v>405293.28269999998</v>
      </c>
      <c r="E726">
        <v>15435409.071599999</v>
      </c>
      <c r="F726">
        <v>0</v>
      </c>
      <c r="G726">
        <v>14077656.3292</v>
      </c>
      <c r="H726">
        <v>44763441.444600001</v>
      </c>
      <c r="I726">
        <v>36250347.757700004</v>
      </c>
      <c r="J726">
        <v>4908982.6227000002</v>
      </c>
      <c r="K726">
        <v>14560007.769400001</v>
      </c>
      <c r="L726">
        <v>185616.72519999999</v>
      </c>
      <c r="M726">
        <v>0</v>
      </c>
      <c r="N726">
        <v>96818455.165999994</v>
      </c>
      <c r="O726">
        <v>10.145833333333334</v>
      </c>
      <c r="P726">
        <f t="shared" si="33"/>
        <v>1960</v>
      </c>
      <c r="Q726" s="2">
        <f t="shared" si="34"/>
        <v>21935.729166666111</v>
      </c>
    </row>
    <row r="727" spans="1:17" x14ac:dyDescent="0.3">
      <c r="A727">
        <v>242</v>
      </c>
      <c r="B727">
        <v>3</v>
      </c>
      <c r="C727">
        <v>76307820.673700005</v>
      </c>
      <c r="D727">
        <v>404010.42450000002</v>
      </c>
      <c r="E727">
        <v>15435409.071599999</v>
      </c>
      <c r="F727">
        <v>0</v>
      </c>
      <c r="G727">
        <v>14077656.3292</v>
      </c>
      <c r="H727">
        <v>44043517.195600003</v>
      </c>
      <c r="I727">
        <v>32783738.0999</v>
      </c>
      <c r="J727">
        <v>4920579.0107000005</v>
      </c>
      <c r="K727">
        <v>14560007.769400001</v>
      </c>
      <c r="L727">
        <v>186885.2899</v>
      </c>
      <c r="M727">
        <v>0</v>
      </c>
      <c r="N727">
        <v>97547065.739399999</v>
      </c>
      <c r="O727">
        <v>10.145833333333334</v>
      </c>
      <c r="P727">
        <f t="shared" si="33"/>
        <v>1960</v>
      </c>
      <c r="Q727" s="2">
        <f t="shared" si="34"/>
        <v>21945.874999999443</v>
      </c>
    </row>
    <row r="728" spans="1:17" x14ac:dyDescent="0.3">
      <c r="A728">
        <v>243</v>
      </c>
      <c r="B728">
        <v>1</v>
      </c>
      <c r="C728">
        <v>63838490.074500002</v>
      </c>
      <c r="D728">
        <v>402408.5528</v>
      </c>
      <c r="E728">
        <v>15435409.071599999</v>
      </c>
      <c r="F728">
        <v>0</v>
      </c>
      <c r="G728">
        <v>25680539.079</v>
      </c>
      <c r="H728">
        <v>50303364.980800003</v>
      </c>
      <c r="I728">
        <v>36942476.028700002</v>
      </c>
      <c r="J728">
        <v>4934886.4258000003</v>
      </c>
      <c r="K728">
        <v>14560007.769400001</v>
      </c>
      <c r="L728">
        <v>0</v>
      </c>
      <c r="M728">
        <v>0</v>
      </c>
      <c r="N728">
        <v>98962240.410799995</v>
      </c>
      <c r="O728">
        <v>10.145833333333334</v>
      </c>
      <c r="P728">
        <f t="shared" si="33"/>
        <v>1960</v>
      </c>
      <c r="Q728" s="2">
        <f t="shared" si="34"/>
        <v>21956.020833332776</v>
      </c>
    </row>
    <row r="729" spans="1:17" x14ac:dyDescent="0.3">
      <c r="A729">
        <v>243</v>
      </c>
      <c r="B729">
        <v>2</v>
      </c>
      <c r="C729">
        <v>62024820.824699998</v>
      </c>
      <c r="D729">
        <v>401307.34389999998</v>
      </c>
      <c r="E729">
        <v>15435409.071599999</v>
      </c>
      <c r="F729">
        <v>0</v>
      </c>
      <c r="G729">
        <v>25680539.079</v>
      </c>
      <c r="H729">
        <v>49910606.941500001</v>
      </c>
      <c r="I729">
        <v>34289699.242600001</v>
      </c>
      <c r="J729">
        <v>4947731.7329000002</v>
      </c>
      <c r="K729">
        <v>14560007.769400001</v>
      </c>
      <c r="L729">
        <v>0</v>
      </c>
      <c r="M729">
        <v>0</v>
      </c>
      <c r="N729">
        <v>99318653.817000002</v>
      </c>
      <c r="O729">
        <v>10.145833333333334</v>
      </c>
      <c r="P729">
        <f t="shared" si="33"/>
        <v>1960</v>
      </c>
      <c r="Q729" s="2">
        <f t="shared" si="34"/>
        <v>21966.166666666108</v>
      </c>
    </row>
    <row r="730" spans="1:17" x14ac:dyDescent="0.3">
      <c r="A730">
        <v>243</v>
      </c>
      <c r="B730">
        <v>3</v>
      </c>
      <c r="C730">
        <v>60682364.925999999</v>
      </c>
      <c r="D730">
        <v>400785.15470000001</v>
      </c>
      <c r="E730">
        <v>15435409.071599999</v>
      </c>
      <c r="F730">
        <v>0</v>
      </c>
      <c r="G730">
        <v>25680539.079</v>
      </c>
      <c r="H730">
        <v>49507878.371100001</v>
      </c>
      <c r="I730">
        <v>32345013.437800001</v>
      </c>
      <c r="J730">
        <v>4959519.1457000002</v>
      </c>
      <c r="K730">
        <v>14560007.769400001</v>
      </c>
      <c r="L730">
        <v>0</v>
      </c>
      <c r="M730">
        <v>0</v>
      </c>
      <c r="N730">
        <v>99663953.028200001</v>
      </c>
      <c r="O730">
        <v>10.145833333333334</v>
      </c>
      <c r="P730">
        <f t="shared" si="33"/>
        <v>1960</v>
      </c>
      <c r="Q730" s="2">
        <f t="shared" si="34"/>
        <v>21976.31249999944</v>
      </c>
    </row>
    <row r="731" spans="1:17" x14ac:dyDescent="0.3">
      <c r="A731">
        <v>244</v>
      </c>
      <c r="B731">
        <v>1</v>
      </c>
      <c r="C731">
        <v>84821127.813099995</v>
      </c>
      <c r="D731">
        <v>403017.45240000001</v>
      </c>
      <c r="E731">
        <v>15435409.071599999</v>
      </c>
      <c r="F731">
        <v>0</v>
      </c>
      <c r="G731">
        <v>11925751.468499999</v>
      </c>
      <c r="H731">
        <v>42134407.541599996</v>
      </c>
      <c r="I731">
        <v>15256278.096899999</v>
      </c>
      <c r="J731">
        <v>4946566.0034999996</v>
      </c>
      <c r="K731">
        <v>14560007.769400001</v>
      </c>
      <c r="L731">
        <v>24632327.175799999</v>
      </c>
      <c r="M731">
        <v>0</v>
      </c>
      <c r="N731">
        <v>95533439.926200002</v>
      </c>
      <c r="O731">
        <v>10.145833333333334</v>
      </c>
      <c r="P731">
        <f t="shared" si="33"/>
        <v>1960</v>
      </c>
      <c r="Q731" s="2">
        <f t="shared" si="34"/>
        <v>21986.458333332772</v>
      </c>
    </row>
    <row r="732" spans="1:17" x14ac:dyDescent="0.3">
      <c r="A732">
        <v>244</v>
      </c>
      <c r="B732">
        <v>2</v>
      </c>
      <c r="C732">
        <v>81685685.426200002</v>
      </c>
      <c r="D732">
        <v>405148.90620000003</v>
      </c>
      <c r="E732">
        <v>15435409.071599999</v>
      </c>
      <c r="F732">
        <v>0</v>
      </c>
      <c r="G732">
        <v>11925751.468499999</v>
      </c>
      <c r="H732">
        <v>42521237.761</v>
      </c>
      <c r="I732">
        <v>13887044.542400001</v>
      </c>
      <c r="J732">
        <v>4935763.3898999998</v>
      </c>
      <c r="K732">
        <v>14560007.769400001</v>
      </c>
      <c r="L732">
        <v>24584517.8158</v>
      </c>
      <c r="M732">
        <v>0</v>
      </c>
      <c r="N732">
        <v>94084532.442499995</v>
      </c>
      <c r="O732">
        <v>10.145833333333334</v>
      </c>
      <c r="P732">
        <f t="shared" si="33"/>
        <v>1960</v>
      </c>
      <c r="Q732" s="2">
        <f t="shared" si="34"/>
        <v>21996.604166666104</v>
      </c>
    </row>
    <row r="733" spans="1:17" x14ac:dyDescent="0.3">
      <c r="A733">
        <v>244</v>
      </c>
      <c r="B733">
        <v>3</v>
      </c>
      <c r="C733">
        <v>79797943.755500004</v>
      </c>
      <c r="D733">
        <v>407186.53470000002</v>
      </c>
      <c r="E733">
        <v>15435409.071599999</v>
      </c>
      <c r="F733">
        <v>0</v>
      </c>
      <c r="G733">
        <v>11925751.468499999</v>
      </c>
      <c r="H733">
        <v>42712088.430699997</v>
      </c>
      <c r="I733">
        <v>12986954.3652</v>
      </c>
      <c r="J733">
        <v>4926351.8093999997</v>
      </c>
      <c r="K733">
        <v>14560007.769400001</v>
      </c>
      <c r="L733">
        <v>24555993.159000002</v>
      </c>
      <c r="M733">
        <v>0</v>
      </c>
      <c r="N733">
        <v>93290911.743200004</v>
      </c>
      <c r="O733">
        <v>10.145833333333334</v>
      </c>
      <c r="P733">
        <f t="shared" si="33"/>
        <v>1960</v>
      </c>
      <c r="Q733" s="2">
        <f t="shared" si="34"/>
        <v>22006.749999999436</v>
      </c>
    </row>
    <row r="734" spans="1:17" x14ac:dyDescent="0.3">
      <c r="A734">
        <v>245</v>
      </c>
      <c r="B734">
        <v>1</v>
      </c>
      <c r="C734">
        <v>138560096.70120001</v>
      </c>
      <c r="D734">
        <v>416228.26510000002</v>
      </c>
      <c r="E734">
        <v>20340645.1316</v>
      </c>
      <c r="F734">
        <v>0</v>
      </c>
      <c r="G734">
        <v>14526792.365700001</v>
      </c>
      <c r="H734">
        <v>51222758.163400002</v>
      </c>
      <c r="I734">
        <v>5506716.0100999996</v>
      </c>
      <c r="J734">
        <v>4857581.1471999995</v>
      </c>
      <c r="K734">
        <v>26112785.999400001</v>
      </c>
      <c r="L734">
        <v>105297410.45559999</v>
      </c>
      <c r="M734">
        <v>0</v>
      </c>
      <c r="N734">
        <v>83669340.835999995</v>
      </c>
      <c r="O734">
        <v>10.145833333333334</v>
      </c>
      <c r="P734">
        <f t="shared" si="33"/>
        <v>1960</v>
      </c>
      <c r="Q734" s="2">
        <f t="shared" si="34"/>
        <v>22016.895833332768</v>
      </c>
    </row>
    <row r="735" spans="1:17" x14ac:dyDescent="0.3">
      <c r="A735">
        <v>245</v>
      </c>
      <c r="B735">
        <v>2</v>
      </c>
      <c r="C735">
        <v>127565917.7277</v>
      </c>
      <c r="D735">
        <v>424068.17580000003</v>
      </c>
      <c r="E735">
        <v>20340645.1316</v>
      </c>
      <c r="F735">
        <v>0</v>
      </c>
      <c r="G735">
        <v>14526792.365700001</v>
      </c>
      <c r="H735">
        <v>54239279.326899998</v>
      </c>
      <c r="I735">
        <v>3998461.6320000002</v>
      </c>
      <c r="J735">
        <v>4799484.4784000004</v>
      </c>
      <c r="K735">
        <v>26112785.999400001</v>
      </c>
      <c r="L735">
        <v>103264454.34739999</v>
      </c>
      <c r="M735">
        <v>0</v>
      </c>
      <c r="N735">
        <v>79110597.013999999</v>
      </c>
      <c r="O735">
        <v>10.145833333333334</v>
      </c>
      <c r="P735">
        <f t="shared" si="33"/>
        <v>1960</v>
      </c>
      <c r="Q735" s="2">
        <f t="shared" si="34"/>
        <v>22027.0416666661</v>
      </c>
    </row>
    <row r="736" spans="1:17" x14ac:dyDescent="0.3">
      <c r="A736">
        <v>245</v>
      </c>
      <c r="B736">
        <v>3</v>
      </c>
      <c r="C736">
        <v>120578250.88680001</v>
      </c>
      <c r="D736">
        <v>431659.4497</v>
      </c>
      <c r="E736">
        <v>20340645.1316</v>
      </c>
      <c r="F736">
        <v>0</v>
      </c>
      <c r="G736">
        <v>14526792.365700001</v>
      </c>
      <c r="H736">
        <v>56069490.223899998</v>
      </c>
      <c r="I736">
        <v>3217655.3243999998</v>
      </c>
      <c r="J736">
        <v>4749721.8457000004</v>
      </c>
      <c r="K736">
        <v>26112785.999400001</v>
      </c>
      <c r="L736">
        <v>101574091.0179</v>
      </c>
      <c r="M736">
        <v>0</v>
      </c>
      <c r="N736">
        <v>76473818.790299997</v>
      </c>
      <c r="O736">
        <v>10.145833333333334</v>
      </c>
      <c r="P736">
        <f t="shared" si="33"/>
        <v>1960</v>
      </c>
      <c r="Q736" s="2">
        <f t="shared" si="34"/>
        <v>22037.187499999432</v>
      </c>
    </row>
    <row r="737" spans="1:17" x14ac:dyDescent="0.3">
      <c r="A737">
        <v>246</v>
      </c>
      <c r="B737">
        <v>1</v>
      </c>
      <c r="C737">
        <v>47323821.729000002</v>
      </c>
      <c r="D737">
        <v>428129.99</v>
      </c>
      <c r="E737">
        <v>23128232.821600001</v>
      </c>
      <c r="F737">
        <v>0</v>
      </c>
      <c r="G737">
        <v>105129452.3883</v>
      </c>
      <c r="H737">
        <v>71713830.535799995</v>
      </c>
      <c r="I737">
        <v>42089057.725299999</v>
      </c>
      <c r="J737">
        <v>4777293.9540999997</v>
      </c>
      <c r="K737">
        <v>32678094.439399999</v>
      </c>
      <c r="L737">
        <v>90639374.765200004</v>
      </c>
      <c r="M737">
        <v>0</v>
      </c>
      <c r="N737">
        <v>77595946.341999993</v>
      </c>
      <c r="O737">
        <v>10.145833333333334</v>
      </c>
      <c r="P737">
        <f t="shared" si="33"/>
        <v>1960</v>
      </c>
      <c r="Q737" s="2">
        <f t="shared" si="34"/>
        <v>22047.333333332765</v>
      </c>
    </row>
    <row r="738" spans="1:17" x14ac:dyDescent="0.3">
      <c r="A738">
        <v>246</v>
      </c>
      <c r="B738">
        <v>2</v>
      </c>
      <c r="C738">
        <v>42250727.219300002</v>
      </c>
      <c r="D738">
        <v>424853.56359999999</v>
      </c>
      <c r="E738">
        <v>23128232.821600001</v>
      </c>
      <c r="F738">
        <v>0</v>
      </c>
      <c r="G738">
        <v>105129452.3883</v>
      </c>
      <c r="H738">
        <v>71997227.475799993</v>
      </c>
      <c r="I738">
        <v>38266586.4564</v>
      </c>
      <c r="J738">
        <v>4799904.4063999997</v>
      </c>
      <c r="K738">
        <v>32678094.439399999</v>
      </c>
      <c r="L738">
        <v>89963028.2597</v>
      </c>
      <c r="M738">
        <v>0</v>
      </c>
      <c r="N738">
        <v>77292028.4287</v>
      </c>
      <c r="O738">
        <v>10.145833333333334</v>
      </c>
      <c r="P738">
        <f t="shared" si="33"/>
        <v>1960</v>
      </c>
      <c r="Q738" s="2">
        <f t="shared" si="34"/>
        <v>22057.479166666097</v>
      </c>
    </row>
    <row r="739" spans="1:17" x14ac:dyDescent="0.3">
      <c r="A739">
        <v>246</v>
      </c>
      <c r="B739">
        <v>3</v>
      </c>
      <c r="C739">
        <v>39047179.138800003</v>
      </c>
      <c r="D739">
        <v>421757.00750000001</v>
      </c>
      <c r="E739">
        <v>23128232.821600001</v>
      </c>
      <c r="F739">
        <v>0</v>
      </c>
      <c r="G739">
        <v>105129452.3883</v>
      </c>
      <c r="H739">
        <v>72274301.001599997</v>
      </c>
      <c r="I739">
        <v>36070742.633900002</v>
      </c>
      <c r="J739">
        <v>4819306.2631000001</v>
      </c>
      <c r="K739">
        <v>32678094.439399999</v>
      </c>
      <c r="L739">
        <v>89370919.395300001</v>
      </c>
      <c r="M739">
        <v>0</v>
      </c>
      <c r="N739">
        <v>77108756.247700006</v>
      </c>
      <c r="O739">
        <v>10.145833333333334</v>
      </c>
      <c r="P739">
        <f t="shared" si="33"/>
        <v>1960</v>
      </c>
      <c r="Q739" s="2">
        <f t="shared" si="34"/>
        <v>22067.624999999429</v>
      </c>
    </row>
    <row r="740" spans="1:17" x14ac:dyDescent="0.3">
      <c r="A740">
        <v>247</v>
      </c>
      <c r="B740">
        <v>1</v>
      </c>
      <c r="C740">
        <v>59364792.118900001</v>
      </c>
      <c r="D740">
        <v>420615.63929999998</v>
      </c>
      <c r="E740">
        <v>33755360.571599998</v>
      </c>
      <c r="F740">
        <v>0</v>
      </c>
      <c r="G740">
        <v>132650440.0845</v>
      </c>
      <c r="H740">
        <v>77388687.439400002</v>
      </c>
      <c r="I740">
        <v>66863364.872000001</v>
      </c>
      <c r="J740">
        <v>4806611.4247000003</v>
      </c>
      <c r="K740">
        <v>57707032.289399996</v>
      </c>
      <c r="L740">
        <v>96718561.851300001</v>
      </c>
      <c r="M740">
        <v>0</v>
      </c>
      <c r="N740">
        <v>77322513.295200005</v>
      </c>
      <c r="O740">
        <v>10.145833333333334</v>
      </c>
      <c r="P740">
        <f t="shared" si="33"/>
        <v>1960</v>
      </c>
      <c r="Q740" s="2">
        <f t="shared" si="34"/>
        <v>22077.770833332761</v>
      </c>
    </row>
    <row r="741" spans="1:17" x14ac:dyDescent="0.3">
      <c r="A741">
        <v>247</v>
      </c>
      <c r="B741">
        <v>2</v>
      </c>
      <c r="C741">
        <v>52644405.938600004</v>
      </c>
      <c r="D741">
        <v>419746.58750000002</v>
      </c>
      <c r="E741">
        <v>33755360.571599998</v>
      </c>
      <c r="F741">
        <v>0</v>
      </c>
      <c r="G741">
        <v>132650440.0845</v>
      </c>
      <c r="H741">
        <v>77961945.349299997</v>
      </c>
      <c r="I741">
        <v>62200314.013300002</v>
      </c>
      <c r="J741">
        <v>4796458.0009000003</v>
      </c>
      <c r="K741">
        <v>57707032.289399996</v>
      </c>
      <c r="L741">
        <v>96369884.466800004</v>
      </c>
      <c r="M741">
        <v>0</v>
      </c>
      <c r="N741">
        <v>76261966.572400004</v>
      </c>
      <c r="O741">
        <v>10.145833333333334</v>
      </c>
      <c r="P741">
        <f t="shared" si="33"/>
        <v>1960</v>
      </c>
      <c r="Q741" s="2">
        <f t="shared" si="34"/>
        <v>22087.916666666093</v>
      </c>
    </row>
    <row r="742" spans="1:17" x14ac:dyDescent="0.3">
      <c r="A742">
        <v>247</v>
      </c>
      <c r="B742">
        <v>3</v>
      </c>
      <c r="C742">
        <v>48630582.1241</v>
      </c>
      <c r="D742">
        <v>419120.69420000003</v>
      </c>
      <c r="E742">
        <v>33755360.571599998</v>
      </c>
      <c r="F742">
        <v>0</v>
      </c>
      <c r="G742">
        <v>132650440.0845</v>
      </c>
      <c r="H742">
        <v>78196309.773399994</v>
      </c>
      <c r="I742">
        <v>59291139.901100002</v>
      </c>
      <c r="J742">
        <v>4788040.9051999999</v>
      </c>
      <c r="K742">
        <v>57707032.289399996</v>
      </c>
      <c r="L742">
        <v>96126746.432799995</v>
      </c>
      <c r="M742">
        <v>0</v>
      </c>
      <c r="N742">
        <v>75744564.171000004</v>
      </c>
      <c r="O742">
        <v>10.145833333333334</v>
      </c>
      <c r="P742">
        <f t="shared" si="33"/>
        <v>1960</v>
      </c>
      <c r="Q742" s="2">
        <f t="shared" si="34"/>
        <v>22098.062499999425</v>
      </c>
    </row>
    <row r="743" spans="1:17" x14ac:dyDescent="0.3">
      <c r="A743">
        <v>248</v>
      </c>
      <c r="B743">
        <v>1</v>
      </c>
      <c r="C743">
        <v>255517399.27200001</v>
      </c>
      <c r="D743">
        <v>436802.6323</v>
      </c>
      <c r="E743">
        <v>71740446.471599996</v>
      </c>
      <c r="F743">
        <v>0</v>
      </c>
      <c r="G743">
        <v>18015617.642299999</v>
      </c>
      <c r="H743">
        <v>56312714.294799998</v>
      </c>
      <c r="I743">
        <v>7698950.1249000002</v>
      </c>
      <c r="J743">
        <v>4708790.3941000002</v>
      </c>
      <c r="K743">
        <v>147169248.50940001</v>
      </c>
      <c r="L743">
        <v>178744211.95050001</v>
      </c>
      <c r="M743">
        <v>0</v>
      </c>
      <c r="N743">
        <v>66117853.324900001</v>
      </c>
      <c r="O743">
        <v>10.145833333333334</v>
      </c>
      <c r="P743">
        <f t="shared" si="33"/>
        <v>1960</v>
      </c>
      <c r="Q743" s="2">
        <f t="shared" si="34"/>
        <v>22108.208333332757</v>
      </c>
    </row>
    <row r="744" spans="1:17" x14ac:dyDescent="0.3">
      <c r="A744">
        <v>248</v>
      </c>
      <c r="B744">
        <v>2</v>
      </c>
      <c r="C744">
        <v>242811787.64840001</v>
      </c>
      <c r="D744">
        <v>452739.88620000001</v>
      </c>
      <c r="E744">
        <v>71740446.471599996</v>
      </c>
      <c r="F744">
        <v>0</v>
      </c>
      <c r="G744">
        <v>18015617.642299999</v>
      </c>
      <c r="H744">
        <v>55336122.704599999</v>
      </c>
      <c r="I744">
        <v>4905455.5478999997</v>
      </c>
      <c r="J744">
        <v>4644827.3486000001</v>
      </c>
      <c r="K744">
        <v>147169248.50940001</v>
      </c>
      <c r="L744">
        <v>171535385.29570001</v>
      </c>
      <c r="M744">
        <v>0</v>
      </c>
      <c r="N744">
        <v>62081277.519500002</v>
      </c>
      <c r="O744">
        <v>10.145833333333334</v>
      </c>
      <c r="P744">
        <f t="shared" si="33"/>
        <v>1960</v>
      </c>
      <c r="Q744" s="2">
        <f t="shared" si="34"/>
        <v>22118.354166666089</v>
      </c>
    </row>
    <row r="745" spans="1:17" x14ac:dyDescent="0.3">
      <c r="A745">
        <v>248</v>
      </c>
      <c r="B745">
        <v>3</v>
      </c>
      <c r="C745">
        <v>234847348.3378</v>
      </c>
      <c r="D745">
        <v>465915.15649999998</v>
      </c>
      <c r="E745">
        <v>71740446.471599996</v>
      </c>
      <c r="F745">
        <v>0</v>
      </c>
      <c r="G745">
        <v>18015617.642299999</v>
      </c>
      <c r="H745">
        <v>53931245.144299999</v>
      </c>
      <c r="I745">
        <v>3750470.8058000002</v>
      </c>
      <c r="J745">
        <v>4572847.1787999999</v>
      </c>
      <c r="K745">
        <v>147169248.50940001</v>
      </c>
      <c r="L745">
        <v>165131484.95199999</v>
      </c>
      <c r="M745">
        <v>0</v>
      </c>
      <c r="N745">
        <v>59522982.814099997</v>
      </c>
      <c r="O745">
        <v>10.145833333333334</v>
      </c>
      <c r="P745">
        <f t="shared" si="33"/>
        <v>1960</v>
      </c>
      <c r="Q745" s="2">
        <f t="shared" si="34"/>
        <v>22128.499999999422</v>
      </c>
    </row>
    <row r="746" spans="1:17" x14ac:dyDescent="0.3">
      <c r="A746">
        <v>249</v>
      </c>
      <c r="B746">
        <v>1</v>
      </c>
      <c r="C746">
        <v>162676592.40239999</v>
      </c>
      <c r="D746">
        <v>464240.45039999997</v>
      </c>
      <c r="E746">
        <v>77236077.731600001</v>
      </c>
      <c r="F746">
        <v>0</v>
      </c>
      <c r="G746">
        <v>49423701.545299999</v>
      </c>
      <c r="H746">
        <v>74268145.293099999</v>
      </c>
      <c r="I746">
        <v>19654049.8737</v>
      </c>
      <c r="J746">
        <v>4594879.4210999999</v>
      </c>
      <c r="K746">
        <v>160112525.59940001</v>
      </c>
      <c r="L746">
        <v>118796259.9825</v>
      </c>
      <c r="M746">
        <v>0</v>
      </c>
      <c r="N746">
        <v>60309627.681299999</v>
      </c>
      <c r="O746">
        <v>10.145833333333334</v>
      </c>
      <c r="P746">
        <f t="shared" si="33"/>
        <v>1960</v>
      </c>
      <c r="Q746" s="2">
        <f t="shared" si="34"/>
        <v>22138.645833332754</v>
      </c>
    </row>
    <row r="747" spans="1:17" x14ac:dyDescent="0.3">
      <c r="A747">
        <v>249</v>
      </c>
      <c r="B747">
        <v>2</v>
      </c>
      <c r="C747">
        <v>158649242.41420001</v>
      </c>
      <c r="D747">
        <v>462723.81569999998</v>
      </c>
      <c r="E747">
        <v>77236077.731600001</v>
      </c>
      <c r="F747">
        <v>0</v>
      </c>
      <c r="G747">
        <v>49423701.545299999</v>
      </c>
      <c r="H747">
        <v>72737697.287400007</v>
      </c>
      <c r="I747">
        <v>15118250.161900001</v>
      </c>
      <c r="J747">
        <v>4607393.9375999998</v>
      </c>
      <c r="K747">
        <v>160112525.59940001</v>
      </c>
      <c r="L747">
        <v>117850277.17739999</v>
      </c>
      <c r="M747">
        <v>0</v>
      </c>
      <c r="N747">
        <v>60515964.373099998</v>
      </c>
      <c r="O747">
        <v>10.145833333333334</v>
      </c>
      <c r="P747">
        <f t="shared" si="33"/>
        <v>1960</v>
      </c>
      <c r="Q747" s="2">
        <f t="shared" si="34"/>
        <v>22148.791666666086</v>
      </c>
    </row>
    <row r="748" spans="1:17" x14ac:dyDescent="0.3">
      <c r="A748">
        <v>249</v>
      </c>
      <c r="B748">
        <v>3</v>
      </c>
      <c r="C748">
        <v>155721166.8506</v>
      </c>
      <c r="D748">
        <v>461393.85389999999</v>
      </c>
      <c r="E748">
        <v>77236077.731600001</v>
      </c>
      <c r="F748">
        <v>0</v>
      </c>
      <c r="G748">
        <v>49423701.545299999</v>
      </c>
      <c r="H748">
        <v>71664881.337400004</v>
      </c>
      <c r="I748">
        <v>12404930.5316</v>
      </c>
      <c r="J748">
        <v>4615752.2922999999</v>
      </c>
      <c r="K748">
        <v>160112525.59940001</v>
      </c>
      <c r="L748">
        <v>116873258.2277</v>
      </c>
      <c r="M748">
        <v>0</v>
      </c>
      <c r="N748">
        <v>60257315.189300001</v>
      </c>
      <c r="O748">
        <v>10.145833333333334</v>
      </c>
      <c r="P748">
        <f t="shared" si="33"/>
        <v>1960</v>
      </c>
      <c r="Q748" s="2">
        <f t="shared" si="34"/>
        <v>22158.937499999418</v>
      </c>
    </row>
    <row r="749" spans="1:17" x14ac:dyDescent="0.3">
      <c r="A749">
        <v>250</v>
      </c>
      <c r="B749">
        <v>1</v>
      </c>
      <c r="C749">
        <v>122414554.6205</v>
      </c>
      <c r="D749">
        <v>461192.64919999999</v>
      </c>
      <c r="E749">
        <v>43176948.741599999</v>
      </c>
      <c r="F749">
        <v>0</v>
      </c>
      <c r="G749">
        <v>34957790.349299997</v>
      </c>
      <c r="H749">
        <v>77810851.347800002</v>
      </c>
      <c r="I749">
        <v>48825752.631800003</v>
      </c>
      <c r="J749">
        <v>4603023.5735999998</v>
      </c>
      <c r="K749">
        <v>79896693.489399999</v>
      </c>
      <c r="L749">
        <v>78776766.369399995</v>
      </c>
      <c r="M749">
        <v>0</v>
      </c>
      <c r="N749">
        <v>65325621.961099997</v>
      </c>
      <c r="O749">
        <v>10.145833333333334</v>
      </c>
      <c r="P749">
        <f t="shared" si="33"/>
        <v>1960</v>
      </c>
      <c r="Q749" s="2">
        <f t="shared" si="34"/>
        <v>22169.08333333275</v>
      </c>
    </row>
    <row r="750" spans="1:17" x14ac:dyDescent="0.3">
      <c r="A750">
        <v>250</v>
      </c>
      <c r="B750">
        <v>2</v>
      </c>
      <c r="C750">
        <v>110247266.1856</v>
      </c>
      <c r="D750">
        <v>461522.62959999999</v>
      </c>
      <c r="E750">
        <v>43176948.741599999</v>
      </c>
      <c r="F750">
        <v>0</v>
      </c>
      <c r="G750">
        <v>34957790.349299997</v>
      </c>
      <c r="H750">
        <v>76121640.609699994</v>
      </c>
      <c r="I750">
        <v>33930020.345200002</v>
      </c>
      <c r="J750">
        <v>4590494.5784</v>
      </c>
      <c r="K750">
        <v>79896693.489399999</v>
      </c>
      <c r="L750">
        <v>79267783.404899999</v>
      </c>
      <c r="M750">
        <v>0</v>
      </c>
      <c r="N750">
        <v>66386510.331100002</v>
      </c>
      <c r="O750">
        <v>10.145833333333334</v>
      </c>
      <c r="P750">
        <f t="shared" si="33"/>
        <v>1960</v>
      </c>
      <c r="Q750" s="2">
        <f t="shared" si="34"/>
        <v>22179.229166666082</v>
      </c>
    </row>
    <row r="751" spans="1:17" x14ac:dyDescent="0.3">
      <c r="A751">
        <v>250</v>
      </c>
      <c r="B751">
        <v>3</v>
      </c>
      <c r="C751">
        <v>103444320.789</v>
      </c>
      <c r="D751">
        <v>462251.18859999999</v>
      </c>
      <c r="E751">
        <v>43176948.741599999</v>
      </c>
      <c r="F751">
        <v>0</v>
      </c>
      <c r="G751">
        <v>34957790.349299997</v>
      </c>
      <c r="H751">
        <v>75440110.100400001</v>
      </c>
      <c r="I751">
        <v>24484909.334600002</v>
      </c>
      <c r="J751">
        <v>4578368.2701000003</v>
      </c>
      <c r="K751">
        <v>79896693.489399999</v>
      </c>
      <c r="L751">
        <v>79574338.538000003</v>
      </c>
      <c r="M751">
        <v>0</v>
      </c>
      <c r="N751">
        <v>67054232.413599998</v>
      </c>
      <c r="O751">
        <v>10.145833333333334</v>
      </c>
      <c r="P751">
        <f t="shared" si="33"/>
        <v>1960</v>
      </c>
      <c r="Q751" s="2">
        <f t="shared" si="34"/>
        <v>22189.374999999414</v>
      </c>
    </row>
    <row r="752" spans="1:17" x14ac:dyDescent="0.3">
      <c r="A752">
        <v>251</v>
      </c>
      <c r="B752">
        <v>1</v>
      </c>
      <c r="C752">
        <v>74550394.360799998</v>
      </c>
      <c r="D752">
        <v>451516.3946</v>
      </c>
      <c r="E752">
        <v>15435409.071599999</v>
      </c>
      <c r="F752">
        <v>0</v>
      </c>
      <c r="G752">
        <v>53909252.917499997</v>
      </c>
      <c r="H752">
        <v>72946402.927900001</v>
      </c>
      <c r="I752">
        <v>99393469.318399996</v>
      </c>
      <c r="J752">
        <v>4634205.6447000001</v>
      </c>
      <c r="K752">
        <v>14560007.769400001</v>
      </c>
      <c r="L752">
        <v>23034156.624400001</v>
      </c>
      <c r="M752">
        <v>0</v>
      </c>
      <c r="N752">
        <v>75391022.324300006</v>
      </c>
      <c r="O752">
        <v>10.145833333333334</v>
      </c>
      <c r="P752">
        <f t="shared" si="33"/>
        <v>1960</v>
      </c>
      <c r="Q752" s="2">
        <f t="shared" si="34"/>
        <v>22199.520833332746</v>
      </c>
    </row>
    <row r="753" spans="1:17" x14ac:dyDescent="0.3">
      <c r="A753">
        <v>251</v>
      </c>
      <c r="B753">
        <v>2</v>
      </c>
      <c r="C753">
        <v>63790514.659000002</v>
      </c>
      <c r="D753">
        <v>442263.11420000001</v>
      </c>
      <c r="E753">
        <v>15435409.071599999</v>
      </c>
      <c r="F753">
        <v>0</v>
      </c>
      <c r="G753">
        <v>53909252.917499997</v>
      </c>
      <c r="H753">
        <v>68283133.7773</v>
      </c>
      <c r="I753">
        <v>80243196.070800006</v>
      </c>
      <c r="J753">
        <v>4681813.9302000003</v>
      </c>
      <c r="K753">
        <v>14560007.769400001</v>
      </c>
      <c r="L753">
        <v>23412392.361900002</v>
      </c>
      <c r="M753">
        <v>0</v>
      </c>
      <c r="N753">
        <v>78698843.560900003</v>
      </c>
      <c r="O753">
        <v>10.145833333333334</v>
      </c>
      <c r="P753">
        <f t="shared" si="33"/>
        <v>1960</v>
      </c>
      <c r="Q753" s="2">
        <f t="shared" si="34"/>
        <v>22209.666666666079</v>
      </c>
    </row>
    <row r="754" spans="1:17" x14ac:dyDescent="0.3">
      <c r="A754">
        <v>251</v>
      </c>
      <c r="B754">
        <v>3</v>
      </c>
      <c r="C754">
        <v>57276013.597099997</v>
      </c>
      <c r="D754">
        <v>434096.22720000002</v>
      </c>
      <c r="E754">
        <v>15435409.071599999</v>
      </c>
      <c r="F754">
        <v>0</v>
      </c>
      <c r="G754">
        <v>53909252.917499997</v>
      </c>
      <c r="H754">
        <v>65713031.373099998</v>
      </c>
      <c r="I754">
        <v>68406307.120700002</v>
      </c>
      <c r="J754">
        <v>4723297.5149999997</v>
      </c>
      <c r="K754">
        <v>14560007.769400001</v>
      </c>
      <c r="L754">
        <v>23712874.0627</v>
      </c>
      <c r="M754">
        <v>0</v>
      </c>
      <c r="N754">
        <v>81009597.442599997</v>
      </c>
      <c r="O754">
        <v>10.145833333333334</v>
      </c>
      <c r="P754">
        <f t="shared" si="33"/>
        <v>1960</v>
      </c>
      <c r="Q754" s="2">
        <f t="shared" si="34"/>
        <v>22219.812499999411</v>
      </c>
    </row>
    <row r="755" spans="1:17" x14ac:dyDescent="0.3">
      <c r="A755">
        <v>252</v>
      </c>
      <c r="B755">
        <v>1</v>
      </c>
      <c r="C755">
        <v>112120219.3096</v>
      </c>
      <c r="D755">
        <v>436485.924</v>
      </c>
      <c r="E755">
        <v>15435409.071599999</v>
      </c>
      <c r="F755">
        <v>0</v>
      </c>
      <c r="G755">
        <v>4590348.6655000001</v>
      </c>
      <c r="H755">
        <v>44566207.026500002</v>
      </c>
      <c r="I755">
        <v>31996956.074299999</v>
      </c>
      <c r="J755">
        <v>4701687.2933</v>
      </c>
      <c r="K755">
        <v>14560007.769400001</v>
      </c>
      <c r="L755">
        <v>45453266.836300001</v>
      </c>
      <c r="M755">
        <v>0</v>
      </c>
      <c r="N755">
        <v>80773733.963400006</v>
      </c>
      <c r="O755">
        <v>10.145833333333334</v>
      </c>
      <c r="P755">
        <f t="shared" si="33"/>
        <v>1960</v>
      </c>
      <c r="Q755" s="2">
        <f t="shared" si="34"/>
        <v>22229.958333332743</v>
      </c>
    </row>
    <row r="756" spans="1:17" x14ac:dyDescent="0.3">
      <c r="A756">
        <v>252</v>
      </c>
      <c r="B756">
        <v>2</v>
      </c>
      <c r="C756">
        <v>106569501.91150001</v>
      </c>
      <c r="D756">
        <v>438899.2133</v>
      </c>
      <c r="E756">
        <v>15435409.071599999</v>
      </c>
      <c r="F756">
        <v>0</v>
      </c>
      <c r="G756">
        <v>4590348.6655000001</v>
      </c>
      <c r="H756">
        <v>43581145.2148</v>
      </c>
      <c r="I756">
        <v>26553875.293299999</v>
      </c>
      <c r="J756">
        <v>4683663.6387999998</v>
      </c>
      <c r="K756">
        <v>14560007.769400001</v>
      </c>
      <c r="L756">
        <v>45463292.676100001</v>
      </c>
      <c r="M756">
        <v>0</v>
      </c>
      <c r="N756">
        <v>79525738.813999996</v>
      </c>
      <c r="O756">
        <v>10.145833333333334</v>
      </c>
      <c r="P756">
        <f t="shared" si="33"/>
        <v>1960</v>
      </c>
      <c r="Q756" s="2">
        <f t="shared" si="34"/>
        <v>22240.104166666075</v>
      </c>
    </row>
    <row r="757" spans="1:17" x14ac:dyDescent="0.3">
      <c r="A757">
        <v>252</v>
      </c>
      <c r="B757">
        <v>3</v>
      </c>
      <c r="C757">
        <v>103138109.47840001</v>
      </c>
      <c r="D757">
        <v>441309.56459999998</v>
      </c>
      <c r="E757">
        <v>15435409.071599999</v>
      </c>
      <c r="F757">
        <v>0</v>
      </c>
      <c r="G757">
        <v>4590348.6655000001</v>
      </c>
      <c r="H757">
        <v>42956775.550899997</v>
      </c>
      <c r="I757">
        <v>22919751.758200001</v>
      </c>
      <c r="J757">
        <v>4667863.7441999996</v>
      </c>
      <c r="K757">
        <v>14560007.769400001</v>
      </c>
      <c r="L757">
        <v>45468648.195500001</v>
      </c>
      <c r="M757">
        <v>0</v>
      </c>
      <c r="N757">
        <v>79018332.6514</v>
      </c>
      <c r="O757">
        <v>10.145833333333334</v>
      </c>
      <c r="P757">
        <f t="shared" si="33"/>
        <v>1960</v>
      </c>
      <c r="Q757" s="2">
        <f t="shared" si="34"/>
        <v>22250.249999999407</v>
      </c>
    </row>
    <row r="758" spans="1:17" x14ac:dyDescent="0.3">
      <c r="A758">
        <v>253</v>
      </c>
      <c r="B758">
        <v>1</v>
      </c>
      <c r="C758">
        <v>86157103.857700005</v>
      </c>
      <c r="D758">
        <v>437297.47259999998</v>
      </c>
      <c r="E758">
        <v>15435409.071599999</v>
      </c>
      <c r="F758">
        <v>0</v>
      </c>
      <c r="G758">
        <v>9954317.5390000008</v>
      </c>
      <c r="H758">
        <v>47377193.726000004</v>
      </c>
      <c r="I758">
        <v>53594952.697499998</v>
      </c>
      <c r="J758">
        <v>4693532.4200999998</v>
      </c>
      <c r="K758">
        <v>14560007.769400001</v>
      </c>
      <c r="L758">
        <v>2850948.1642</v>
      </c>
      <c r="M758">
        <v>0</v>
      </c>
      <c r="N758">
        <v>82181454.385399997</v>
      </c>
      <c r="O758">
        <v>10.145833333333334</v>
      </c>
      <c r="P758">
        <f t="shared" si="33"/>
        <v>1960</v>
      </c>
      <c r="Q758" s="2">
        <f t="shared" si="34"/>
        <v>22260.395833332739</v>
      </c>
    </row>
    <row r="759" spans="1:17" x14ac:dyDescent="0.3">
      <c r="A759">
        <v>253</v>
      </c>
      <c r="B759">
        <v>2</v>
      </c>
      <c r="C759">
        <v>83416001.941799998</v>
      </c>
      <c r="D759">
        <v>434438.40700000001</v>
      </c>
      <c r="E759">
        <v>15435409.071599999</v>
      </c>
      <c r="F759">
        <v>0</v>
      </c>
      <c r="G759">
        <v>9954317.5390000008</v>
      </c>
      <c r="H759">
        <v>45843662.928999998</v>
      </c>
      <c r="I759">
        <v>47115172.123199999</v>
      </c>
      <c r="J759">
        <v>4715068.0261000004</v>
      </c>
      <c r="K759">
        <v>14560007.769400001</v>
      </c>
      <c r="L759">
        <v>2884716.9349000002</v>
      </c>
      <c r="M759">
        <v>0</v>
      </c>
      <c r="N759">
        <v>85082374.617500007</v>
      </c>
      <c r="O759">
        <v>10.145833333333334</v>
      </c>
      <c r="P759">
        <f t="shared" si="33"/>
        <v>1960</v>
      </c>
      <c r="Q759" s="2">
        <f t="shared" si="34"/>
        <v>22270.541666666071</v>
      </c>
    </row>
    <row r="760" spans="1:17" x14ac:dyDescent="0.3">
      <c r="A760">
        <v>253</v>
      </c>
      <c r="B760">
        <v>3</v>
      </c>
      <c r="C760">
        <v>81325431.659099996</v>
      </c>
      <c r="D760">
        <v>432060.87560000003</v>
      </c>
      <c r="E760">
        <v>15435409.071599999</v>
      </c>
      <c r="F760">
        <v>0</v>
      </c>
      <c r="G760">
        <v>9954317.5390000008</v>
      </c>
      <c r="H760">
        <v>44787305.542900003</v>
      </c>
      <c r="I760">
        <v>42097900.187399998</v>
      </c>
      <c r="J760">
        <v>4733297.5697999997</v>
      </c>
      <c r="K760">
        <v>14560007.769400001</v>
      </c>
      <c r="L760">
        <v>2910193.2278</v>
      </c>
      <c r="M760">
        <v>0</v>
      </c>
      <c r="N760">
        <v>86953293.888999999</v>
      </c>
      <c r="O760">
        <v>10.145833333333334</v>
      </c>
      <c r="P760">
        <f t="shared" si="33"/>
        <v>1960</v>
      </c>
      <c r="Q760" s="2">
        <f t="shared" si="34"/>
        <v>22280.687499999403</v>
      </c>
    </row>
    <row r="761" spans="1:17" x14ac:dyDescent="0.3">
      <c r="A761">
        <v>254</v>
      </c>
      <c r="B761">
        <v>1</v>
      </c>
      <c r="C761">
        <v>107661593.70990001</v>
      </c>
      <c r="D761">
        <v>434984.35800000001</v>
      </c>
      <c r="E761">
        <v>15435409.071599999</v>
      </c>
      <c r="F761">
        <v>0</v>
      </c>
      <c r="G761">
        <v>2755908.4064000002</v>
      </c>
      <c r="H761">
        <v>37171197.326499999</v>
      </c>
      <c r="I761">
        <v>18241424.488299999</v>
      </c>
      <c r="J761">
        <v>4716844.4254999999</v>
      </c>
      <c r="K761">
        <v>14760160.319399999</v>
      </c>
      <c r="L761">
        <v>38233121.664800003</v>
      </c>
      <c r="M761">
        <v>0</v>
      </c>
      <c r="N761">
        <v>88324986.578600004</v>
      </c>
      <c r="O761">
        <v>10.145833333333334</v>
      </c>
      <c r="P761">
        <f t="shared" si="33"/>
        <v>1961</v>
      </c>
      <c r="Q761" s="2">
        <f t="shared" si="34"/>
        <v>22290.833333332735</v>
      </c>
    </row>
    <row r="762" spans="1:17" x14ac:dyDescent="0.3">
      <c r="A762">
        <v>254</v>
      </c>
      <c r="B762">
        <v>2</v>
      </c>
      <c r="C762">
        <v>102590202.42470001</v>
      </c>
      <c r="D762">
        <v>437742.18099999998</v>
      </c>
      <c r="E762">
        <v>15435409.071599999</v>
      </c>
      <c r="F762">
        <v>0</v>
      </c>
      <c r="G762">
        <v>2755908.4064000002</v>
      </c>
      <c r="H762">
        <v>36813285.779299997</v>
      </c>
      <c r="I762">
        <v>15536993.7608</v>
      </c>
      <c r="J762">
        <v>4702895.8117000004</v>
      </c>
      <c r="K762">
        <v>14760160.319399999</v>
      </c>
      <c r="L762">
        <v>38125352.019199997</v>
      </c>
      <c r="M762">
        <v>0</v>
      </c>
      <c r="N762">
        <v>85410208.050099999</v>
      </c>
      <c r="O762">
        <v>10.145833333333334</v>
      </c>
      <c r="P762">
        <f t="shared" si="33"/>
        <v>1961</v>
      </c>
      <c r="Q762" s="2">
        <f t="shared" si="34"/>
        <v>22300.979166666068</v>
      </c>
    </row>
    <row r="763" spans="1:17" x14ac:dyDescent="0.3">
      <c r="A763">
        <v>254</v>
      </c>
      <c r="B763">
        <v>3</v>
      </c>
      <c r="C763">
        <v>99960000.033800006</v>
      </c>
      <c r="D763">
        <v>440352.10320000001</v>
      </c>
      <c r="E763">
        <v>15435409.071599999</v>
      </c>
      <c r="F763">
        <v>0</v>
      </c>
      <c r="G763">
        <v>2755908.4064000002</v>
      </c>
      <c r="H763">
        <v>36566909.6074</v>
      </c>
      <c r="I763">
        <v>13925189.998500001</v>
      </c>
      <c r="J763">
        <v>4690496.4486999996</v>
      </c>
      <c r="K763">
        <v>14760160.319399999</v>
      </c>
      <c r="L763">
        <v>38041129.704999998</v>
      </c>
      <c r="M763">
        <v>0</v>
      </c>
      <c r="N763">
        <v>84064030.560000002</v>
      </c>
      <c r="O763">
        <v>10.145833333333334</v>
      </c>
      <c r="P763">
        <f t="shared" si="33"/>
        <v>1961</v>
      </c>
      <c r="Q763" s="2">
        <f t="shared" si="34"/>
        <v>22311.1249999994</v>
      </c>
    </row>
    <row r="764" spans="1:17" x14ac:dyDescent="0.3">
      <c r="A764">
        <v>255</v>
      </c>
      <c r="B764">
        <v>1</v>
      </c>
      <c r="C764">
        <v>86348152.283800006</v>
      </c>
      <c r="D764">
        <v>441427.83240000001</v>
      </c>
      <c r="E764">
        <v>15435409.071599999</v>
      </c>
      <c r="F764">
        <v>0</v>
      </c>
      <c r="G764">
        <v>7092334.7246000003</v>
      </c>
      <c r="H764">
        <v>43523723.777099997</v>
      </c>
      <c r="I764">
        <v>14944269.8237</v>
      </c>
      <c r="J764">
        <v>4690095.9949000003</v>
      </c>
      <c r="K764">
        <v>14760160.319399999</v>
      </c>
      <c r="L764">
        <v>36501278.464199997</v>
      </c>
      <c r="M764">
        <v>0</v>
      </c>
      <c r="N764">
        <v>82095204.620399997</v>
      </c>
      <c r="O764">
        <v>10.145833333333334</v>
      </c>
      <c r="P764">
        <f t="shared" si="33"/>
        <v>1961</v>
      </c>
      <c r="Q764" s="2">
        <f t="shared" si="34"/>
        <v>22321.270833332732</v>
      </c>
    </row>
    <row r="765" spans="1:17" x14ac:dyDescent="0.3">
      <c r="A765">
        <v>255</v>
      </c>
      <c r="B765">
        <v>2</v>
      </c>
      <c r="C765">
        <v>84942393.157299995</v>
      </c>
      <c r="D765">
        <v>442498.1018</v>
      </c>
      <c r="E765">
        <v>15435409.071599999</v>
      </c>
      <c r="F765">
        <v>0</v>
      </c>
      <c r="G765">
        <v>7092334.7246000003</v>
      </c>
      <c r="H765">
        <v>43365136.614</v>
      </c>
      <c r="I765">
        <v>13247986.709000001</v>
      </c>
      <c r="J765">
        <v>4688955.3925000001</v>
      </c>
      <c r="K765">
        <v>14760160.319399999</v>
      </c>
      <c r="L765">
        <v>36478321.505900003</v>
      </c>
      <c r="M765">
        <v>0</v>
      </c>
      <c r="N765">
        <v>82136793.014899999</v>
      </c>
      <c r="O765">
        <v>10.145833333333334</v>
      </c>
      <c r="P765">
        <f t="shared" si="33"/>
        <v>1961</v>
      </c>
      <c r="Q765" s="2">
        <f t="shared" si="34"/>
        <v>22331.416666666064</v>
      </c>
    </row>
    <row r="766" spans="1:17" x14ac:dyDescent="0.3">
      <c r="A766">
        <v>255</v>
      </c>
      <c r="B766">
        <v>3</v>
      </c>
      <c r="C766">
        <v>84011858.454400003</v>
      </c>
      <c r="D766">
        <v>443934.86810000002</v>
      </c>
      <c r="E766">
        <v>15435409.071599999</v>
      </c>
      <c r="F766">
        <v>0</v>
      </c>
      <c r="G766">
        <v>7092334.7246000003</v>
      </c>
      <c r="H766">
        <v>43259753.542900003</v>
      </c>
      <c r="I766">
        <v>12414415.5046</v>
      </c>
      <c r="J766">
        <v>4687650.7668000003</v>
      </c>
      <c r="K766">
        <v>14760160.319399999</v>
      </c>
      <c r="L766">
        <v>36460364.386500001</v>
      </c>
      <c r="M766">
        <v>0</v>
      </c>
      <c r="N766">
        <v>82010598.992500007</v>
      </c>
      <c r="O766">
        <v>10.145833333333334</v>
      </c>
      <c r="P766">
        <f t="shared" si="33"/>
        <v>1961</v>
      </c>
      <c r="Q766" s="2">
        <f t="shared" si="34"/>
        <v>22341.562499999396</v>
      </c>
    </row>
    <row r="767" spans="1:17" x14ac:dyDescent="0.3">
      <c r="A767">
        <v>256</v>
      </c>
      <c r="B767">
        <v>1</v>
      </c>
      <c r="C767">
        <v>62942945.637900002</v>
      </c>
      <c r="D767">
        <v>442322.95030000003</v>
      </c>
      <c r="E767">
        <v>15435409.071599999</v>
      </c>
      <c r="F767">
        <v>0</v>
      </c>
      <c r="G767">
        <v>23231939.545000002</v>
      </c>
      <c r="H767">
        <v>56389138.1017</v>
      </c>
      <c r="I767">
        <v>29897490.312399998</v>
      </c>
      <c r="J767">
        <v>4700738.9325999999</v>
      </c>
      <c r="K767">
        <v>14760160.319399999</v>
      </c>
      <c r="L767">
        <v>26978154.530200001</v>
      </c>
      <c r="M767">
        <v>0</v>
      </c>
      <c r="N767">
        <v>81640233.203600004</v>
      </c>
      <c r="O767">
        <v>10.145833333333334</v>
      </c>
      <c r="P767">
        <f t="shared" si="33"/>
        <v>1961</v>
      </c>
      <c r="Q767" s="2">
        <f t="shared" si="34"/>
        <v>22351.708333332728</v>
      </c>
    </row>
    <row r="768" spans="1:17" x14ac:dyDescent="0.3">
      <c r="A768">
        <v>256</v>
      </c>
      <c r="B768">
        <v>2</v>
      </c>
      <c r="C768">
        <v>60949512.637699999</v>
      </c>
      <c r="D768">
        <v>440977.0588</v>
      </c>
      <c r="E768">
        <v>15435409.071599999</v>
      </c>
      <c r="F768">
        <v>0</v>
      </c>
      <c r="G768">
        <v>23231939.545000002</v>
      </c>
      <c r="H768">
        <v>55745661.287199996</v>
      </c>
      <c r="I768">
        <v>26497228.0726</v>
      </c>
      <c r="J768">
        <v>4711689.9283999996</v>
      </c>
      <c r="K768">
        <v>14760160.319399999</v>
      </c>
      <c r="L768">
        <v>27083056.604600001</v>
      </c>
      <c r="M768">
        <v>0</v>
      </c>
      <c r="N768">
        <v>82386840.9067</v>
      </c>
      <c r="O768">
        <v>10.145833333333334</v>
      </c>
      <c r="P768">
        <f t="shared" si="33"/>
        <v>1961</v>
      </c>
      <c r="Q768" s="2">
        <f t="shared" si="34"/>
        <v>22361.85416666606</v>
      </c>
    </row>
    <row r="769" spans="1:17" x14ac:dyDescent="0.3">
      <c r="A769">
        <v>256</v>
      </c>
      <c r="B769">
        <v>3</v>
      </c>
      <c r="C769">
        <v>59580137.793700002</v>
      </c>
      <c r="D769">
        <v>440365.5197</v>
      </c>
      <c r="E769">
        <v>15435409.071599999</v>
      </c>
      <c r="F769">
        <v>0</v>
      </c>
      <c r="G769">
        <v>23231939.545000002</v>
      </c>
      <c r="H769">
        <v>55138866.655900002</v>
      </c>
      <c r="I769">
        <v>23907805.502700001</v>
      </c>
      <c r="J769">
        <v>4721547.3053000001</v>
      </c>
      <c r="K769">
        <v>14760160.319399999</v>
      </c>
      <c r="L769">
        <v>27174068.809500001</v>
      </c>
      <c r="M769">
        <v>0</v>
      </c>
      <c r="N769">
        <v>82947960.167199999</v>
      </c>
      <c r="O769">
        <v>10.145833333333334</v>
      </c>
      <c r="P769">
        <f t="shared" si="33"/>
        <v>1961</v>
      </c>
      <c r="Q769" s="2">
        <f t="shared" si="34"/>
        <v>22371.999999999392</v>
      </c>
    </row>
    <row r="770" spans="1:17" x14ac:dyDescent="0.3">
      <c r="A770">
        <v>257</v>
      </c>
      <c r="B770">
        <v>1</v>
      </c>
      <c r="C770">
        <v>115216982.4946</v>
      </c>
      <c r="D770">
        <v>445619.70329999999</v>
      </c>
      <c r="E770">
        <v>19999695.0616</v>
      </c>
      <c r="F770">
        <v>0</v>
      </c>
      <c r="G770">
        <v>12995048.162</v>
      </c>
      <c r="H770">
        <v>50007688.687700003</v>
      </c>
      <c r="I770">
        <v>6319293.8066999996</v>
      </c>
      <c r="J770">
        <v>4679689.7989999996</v>
      </c>
      <c r="K770">
        <v>23821172.769400001</v>
      </c>
      <c r="L770">
        <v>88013166.477599993</v>
      </c>
      <c r="M770">
        <v>0</v>
      </c>
      <c r="N770">
        <v>76592125.550400004</v>
      </c>
      <c r="O770">
        <v>10.145833333333334</v>
      </c>
      <c r="P770">
        <f t="shared" si="33"/>
        <v>1961</v>
      </c>
      <c r="Q770" s="2">
        <f t="shared" si="34"/>
        <v>22382.145833332725</v>
      </c>
    </row>
    <row r="771" spans="1:17" x14ac:dyDescent="0.3">
      <c r="A771">
        <v>257</v>
      </c>
      <c r="B771">
        <v>2</v>
      </c>
      <c r="C771">
        <v>107656128.0793</v>
      </c>
      <c r="D771">
        <v>450538.15059999999</v>
      </c>
      <c r="E771">
        <v>19999695.0616</v>
      </c>
      <c r="F771">
        <v>0</v>
      </c>
      <c r="G771">
        <v>12995048.162</v>
      </c>
      <c r="H771">
        <v>51926424.623300001</v>
      </c>
      <c r="I771">
        <v>4899523.5773</v>
      </c>
      <c r="J771">
        <v>4644891.7937000003</v>
      </c>
      <c r="K771">
        <v>23821172.769400001</v>
      </c>
      <c r="L771">
        <v>86801581.208100006</v>
      </c>
      <c r="M771">
        <v>0</v>
      </c>
      <c r="N771">
        <v>73349635.8081</v>
      </c>
      <c r="O771">
        <v>10.145833333333334</v>
      </c>
      <c r="P771">
        <f t="shared" ref="P771:P834" si="35">YEAR(Q771)</f>
        <v>1961</v>
      </c>
      <c r="Q771" s="2">
        <f t="shared" ref="Q771:Q834" si="36">Q770+(O771)</f>
        <v>22392.291666666057</v>
      </c>
    </row>
    <row r="772" spans="1:17" x14ac:dyDescent="0.3">
      <c r="A772">
        <v>257</v>
      </c>
      <c r="B772">
        <v>3</v>
      </c>
      <c r="C772">
        <v>103106679.4578</v>
      </c>
      <c r="D772">
        <v>455081.22489999997</v>
      </c>
      <c r="E772">
        <v>19999695.0616</v>
      </c>
      <c r="F772">
        <v>0</v>
      </c>
      <c r="G772">
        <v>12995048.162</v>
      </c>
      <c r="H772">
        <v>52956476.749899998</v>
      </c>
      <c r="I772">
        <v>4177761.9445000002</v>
      </c>
      <c r="J772">
        <v>4614897.7747</v>
      </c>
      <c r="K772">
        <v>23821172.769400001</v>
      </c>
      <c r="L772">
        <v>85811799.952299997</v>
      </c>
      <c r="M772">
        <v>0</v>
      </c>
      <c r="N772">
        <v>71506747.540299997</v>
      </c>
      <c r="O772">
        <v>10.145833333333334</v>
      </c>
      <c r="P772">
        <f t="shared" si="35"/>
        <v>1961</v>
      </c>
      <c r="Q772" s="2">
        <f t="shared" si="36"/>
        <v>22402.437499999389</v>
      </c>
    </row>
    <row r="773" spans="1:17" x14ac:dyDescent="0.3">
      <c r="A773">
        <v>258</v>
      </c>
      <c r="B773">
        <v>1</v>
      </c>
      <c r="C773">
        <v>23571656.713199999</v>
      </c>
      <c r="D773">
        <v>447967.74770000001</v>
      </c>
      <c r="E773">
        <v>22593524.171599999</v>
      </c>
      <c r="F773">
        <v>0</v>
      </c>
      <c r="G773">
        <v>121304947.69599999</v>
      </c>
      <c r="H773">
        <v>80731077.773100004</v>
      </c>
      <c r="I773">
        <v>78285646.481299996</v>
      </c>
      <c r="J773">
        <v>4651197.3052000003</v>
      </c>
      <c r="K773">
        <v>28970440.0594</v>
      </c>
      <c r="L773">
        <v>62889081.167599998</v>
      </c>
      <c r="M773">
        <v>0</v>
      </c>
      <c r="N773">
        <v>73809736.241400003</v>
      </c>
      <c r="O773">
        <v>10.145833333333334</v>
      </c>
      <c r="P773">
        <f t="shared" si="35"/>
        <v>1961</v>
      </c>
      <c r="Q773" s="2">
        <f t="shared" si="36"/>
        <v>22412.583333332721</v>
      </c>
    </row>
    <row r="774" spans="1:17" x14ac:dyDescent="0.3">
      <c r="A774">
        <v>258</v>
      </c>
      <c r="B774">
        <v>2</v>
      </c>
      <c r="C774">
        <v>20799953.682799999</v>
      </c>
      <c r="D774">
        <v>441466.40649999998</v>
      </c>
      <c r="E774">
        <v>22593524.171599999</v>
      </c>
      <c r="F774">
        <v>0</v>
      </c>
      <c r="G774">
        <v>121304947.69599999</v>
      </c>
      <c r="H774">
        <v>79118797.430199996</v>
      </c>
      <c r="I774">
        <v>72142370.396699995</v>
      </c>
      <c r="J774">
        <v>4682116.5204999996</v>
      </c>
      <c r="K774">
        <v>28970440.0594</v>
      </c>
      <c r="L774">
        <v>63163289.311099999</v>
      </c>
      <c r="M774">
        <v>0</v>
      </c>
      <c r="N774">
        <v>75029970.422600001</v>
      </c>
      <c r="O774">
        <v>10.145833333333334</v>
      </c>
      <c r="P774">
        <f t="shared" si="35"/>
        <v>1961</v>
      </c>
      <c r="Q774" s="2">
        <f t="shared" si="36"/>
        <v>22422.729166666053</v>
      </c>
    </row>
    <row r="775" spans="1:17" x14ac:dyDescent="0.3">
      <c r="A775">
        <v>258</v>
      </c>
      <c r="B775">
        <v>3</v>
      </c>
      <c r="C775">
        <v>19234574.821899999</v>
      </c>
      <c r="D775">
        <v>435656.56400000001</v>
      </c>
      <c r="E775">
        <v>22593524.171599999</v>
      </c>
      <c r="F775">
        <v>0</v>
      </c>
      <c r="G775">
        <v>121304947.69599999</v>
      </c>
      <c r="H775">
        <v>78144693.997199997</v>
      </c>
      <c r="I775">
        <v>68603030.731000006</v>
      </c>
      <c r="J775">
        <v>4709509.2980000004</v>
      </c>
      <c r="K775">
        <v>28970440.0594</v>
      </c>
      <c r="L775">
        <v>63400040.391099997</v>
      </c>
      <c r="M775">
        <v>0</v>
      </c>
      <c r="N775">
        <v>75825594.998600006</v>
      </c>
      <c r="O775">
        <v>10.145833333333334</v>
      </c>
      <c r="P775">
        <f t="shared" si="35"/>
        <v>1961</v>
      </c>
      <c r="Q775" s="2">
        <f t="shared" si="36"/>
        <v>22432.874999999385</v>
      </c>
    </row>
    <row r="776" spans="1:17" x14ac:dyDescent="0.3">
      <c r="A776">
        <v>259</v>
      </c>
      <c r="B776">
        <v>1</v>
      </c>
      <c r="C776">
        <v>47802514.7808</v>
      </c>
      <c r="D776">
        <v>444289.15299999999</v>
      </c>
      <c r="E776">
        <v>32481987.421599999</v>
      </c>
      <c r="F776">
        <v>0</v>
      </c>
      <c r="G776">
        <v>122381640.01279999</v>
      </c>
      <c r="H776">
        <v>87635926.990500003</v>
      </c>
      <c r="I776">
        <v>62766647.365699999</v>
      </c>
      <c r="J776">
        <v>4655774.7945999997</v>
      </c>
      <c r="K776">
        <v>48601001.279399998</v>
      </c>
      <c r="L776">
        <v>101636790.04080001</v>
      </c>
      <c r="M776">
        <v>0</v>
      </c>
      <c r="N776">
        <v>73072931.766299993</v>
      </c>
      <c r="O776">
        <v>10.145833333333334</v>
      </c>
      <c r="P776">
        <f t="shared" si="35"/>
        <v>1961</v>
      </c>
      <c r="Q776" s="2">
        <f t="shared" si="36"/>
        <v>22443.020833332717</v>
      </c>
    </row>
    <row r="777" spans="1:17" x14ac:dyDescent="0.3">
      <c r="A777">
        <v>259</v>
      </c>
      <c r="B777">
        <v>2</v>
      </c>
      <c r="C777">
        <v>40888191.2205</v>
      </c>
      <c r="D777">
        <v>451635.03539999999</v>
      </c>
      <c r="E777">
        <v>32481987.421599999</v>
      </c>
      <c r="F777">
        <v>0</v>
      </c>
      <c r="G777">
        <v>122381640.01279999</v>
      </c>
      <c r="H777">
        <v>88220928.1734</v>
      </c>
      <c r="I777">
        <v>58253183.851199999</v>
      </c>
      <c r="J777">
        <v>4611446.9844000004</v>
      </c>
      <c r="K777">
        <v>48601001.279399998</v>
      </c>
      <c r="L777">
        <v>100980274.36059999</v>
      </c>
      <c r="M777">
        <v>0</v>
      </c>
      <c r="N777">
        <v>71875371.181999996</v>
      </c>
      <c r="O777">
        <v>10.145833333333334</v>
      </c>
      <c r="P777">
        <f t="shared" si="35"/>
        <v>1961</v>
      </c>
      <c r="Q777" s="2">
        <f t="shared" si="36"/>
        <v>22453.166666666049</v>
      </c>
    </row>
    <row r="778" spans="1:17" x14ac:dyDescent="0.3">
      <c r="A778">
        <v>259</v>
      </c>
      <c r="B778">
        <v>3</v>
      </c>
      <c r="C778">
        <v>36673571.513899997</v>
      </c>
      <c r="D778">
        <v>458350.03739999997</v>
      </c>
      <c r="E778">
        <v>32481987.421599999</v>
      </c>
      <c r="F778">
        <v>0</v>
      </c>
      <c r="G778">
        <v>122381640.01279999</v>
      </c>
      <c r="H778">
        <v>88519578.435800001</v>
      </c>
      <c r="I778">
        <v>55432572.687799998</v>
      </c>
      <c r="J778">
        <v>4574190.2698999997</v>
      </c>
      <c r="K778">
        <v>48601001.279399998</v>
      </c>
      <c r="L778">
        <v>100454413.6156</v>
      </c>
      <c r="M778">
        <v>0</v>
      </c>
      <c r="N778">
        <v>71285269.275299996</v>
      </c>
      <c r="O778">
        <v>10.145833333333334</v>
      </c>
      <c r="P778">
        <f t="shared" si="35"/>
        <v>1961</v>
      </c>
      <c r="Q778" s="2">
        <f t="shared" si="36"/>
        <v>22463.312499999382</v>
      </c>
    </row>
    <row r="779" spans="1:17" x14ac:dyDescent="0.3">
      <c r="A779">
        <v>260</v>
      </c>
      <c r="B779">
        <v>1</v>
      </c>
      <c r="C779">
        <v>67158685.313899994</v>
      </c>
      <c r="D779">
        <v>454162.84370000003</v>
      </c>
      <c r="E779">
        <v>67826826.591600001</v>
      </c>
      <c r="F779">
        <v>0</v>
      </c>
      <c r="G779">
        <v>215972995.66119999</v>
      </c>
      <c r="H779">
        <v>91426519.497600004</v>
      </c>
      <c r="I779">
        <v>146912216.8423</v>
      </c>
      <c r="J779">
        <v>4614467.6195</v>
      </c>
      <c r="K779">
        <v>118767523.30940001</v>
      </c>
      <c r="L779">
        <v>101577818.48540001</v>
      </c>
      <c r="M779">
        <v>0</v>
      </c>
      <c r="N779">
        <v>70969019.123699993</v>
      </c>
      <c r="O779">
        <v>10.145833333333334</v>
      </c>
      <c r="P779">
        <f t="shared" si="35"/>
        <v>1961</v>
      </c>
      <c r="Q779" s="2">
        <f t="shared" si="36"/>
        <v>22473.458333332714</v>
      </c>
    </row>
    <row r="780" spans="1:17" x14ac:dyDescent="0.3">
      <c r="A780">
        <v>260</v>
      </c>
      <c r="B780">
        <v>2</v>
      </c>
      <c r="C780">
        <v>58756568.645099998</v>
      </c>
      <c r="D780">
        <v>449992.9498</v>
      </c>
      <c r="E780">
        <v>67826826.591600001</v>
      </c>
      <c r="F780">
        <v>0</v>
      </c>
      <c r="G780">
        <v>215972995.66119999</v>
      </c>
      <c r="H780">
        <v>90019836.261299998</v>
      </c>
      <c r="I780">
        <v>136948683.06909999</v>
      </c>
      <c r="J780">
        <v>4649949.3393000001</v>
      </c>
      <c r="K780">
        <v>118767523.30940001</v>
      </c>
      <c r="L780">
        <v>101088562.2686</v>
      </c>
      <c r="M780">
        <v>0</v>
      </c>
      <c r="N780">
        <v>71543091.189899996</v>
      </c>
      <c r="O780">
        <v>10.145833333333334</v>
      </c>
      <c r="P780">
        <f t="shared" si="35"/>
        <v>1961</v>
      </c>
      <c r="Q780" s="2">
        <f t="shared" si="36"/>
        <v>22483.604166666046</v>
      </c>
    </row>
    <row r="781" spans="1:17" x14ac:dyDescent="0.3">
      <c r="A781">
        <v>260</v>
      </c>
      <c r="B781">
        <v>3</v>
      </c>
      <c r="C781">
        <v>53779801.591399997</v>
      </c>
      <c r="D781">
        <v>445808.6298</v>
      </c>
      <c r="E781">
        <v>67826826.591600001</v>
      </c>
      <c r="F781">
        <v>0</v>
      </c>
      <c r="G781">
        <v>215972995.66119999</v>
      </c>
      <c r="H781">
        <v>89221915.790000007</v>
      </c>
      <c r="I781">
        <v>131043113.278</v>
      </c>
      <c r="J781">
        <v>4682209.3636999996</v>
      </c>
      <c r="K781">
        <v>118767523.30940001</v>
      </c>
      <c r="L781">
        <v>100663092.04539999</v>
      </c>
      <c r="M781">
        <v>0</v>
      </c>
      <c r="N781">
        <v>72059601.714699998</v>
      </c>
      <c r="O781">
        <v>10.145833333333334</v>
      </c>
      <c r="P781">
        <f t="shared" si="35"/>
        <v>1961</v>
      </c>
      <c r="Q781" s="2">
        <f t="shared" si="36"/>
        <v>22493.749999999378</v>
      </c>
    </row>
    <row r="782" spans="1:17" x14ac:dyDescent="0.3">
      <c r="A782">
        <v>261</v>
      </c>
      <c r="B782">
        <v>1</v>
      </c>
      <c r="C782">
        <v>47845757.850100003</v>
      </c>
      <c r="D782">
        <v>448083.4976</v>
      </c>
      <c r="E782">
        <v>72940471.341600001</v>
      </c>
      <c r="F782">
        <v>0</v>
      </c>
      <c r="G782">
        <v>377876442.25349998</v>
      </c>
      <c r="H782">
        <v>102302046.1453</v>
      </c>
      <c r="I782">
        <v>339107568.01920003</v>
      </c>
      <c r="J782">
        <v>4679335.0005999999</v>
      </c>
      <c r="K782">
        <v>128919123.6594</v>
      </c>
      <c r="L782">
        <v>48875995.481600001</v>
      </c>
      <c r="M782">
        <v>0</v>
      </c>
      <c r="N782">
        <v>79650894.069100007</v>
      </c>
      <c r="O782">
        <v>10.145833333333334</v>
      </c>
      <c r="P782">
        <f t="shared" si="35"/>
        <v>1961</v>
      </c>
      <c r="Q782" s="2">
        <f t="shared" si="36"/>
        <v>22503.89583333271</v>
      </c>
    </row>
    <row r="783" spans="1:17" x14ac:dyDescent="0.3">
      <c r="A783">
        <v>261</v>
      </c>
      <c r="B783">
        <v>2</v>
      </c>
      <c r="C783">
        <v>45303415.128899999</v>
      </c>
      <c r="D783">
        <v>449508.86940000003</v>
      </c>
      <c r="E783">
        <v>72940471.341600001</v>
      </c>
      <c r="F783">
        <v>0</v>
      </c>
      <c r="G783">
        <v>377876442.25349998</v>
      </c>
      <c r="H783">
        <v>97736351.849600002</v>
      </c>
      <c r="I783">
        <v>326586166.67629999</v>
      </c>
      <c r="J783">
        <v>4677431.3507000003</v>
      </c>
      <c r="K783">
        <v>128919123.6594</v>
      </c>
      <c r="L783">
        <v>49259745.012699999</v>
      </c>
      <c r="M783">
        <v>0</v>
      </c>
      <c r="N783">
        <v>84799227.207900003</v>
      </c>
      <c r="O783">
        <v>10.145833333333334</v>
      </c>
      <c r="P783">
        <f t="shared" si="35"/>
        <v>1961</v>
      </c>
      <c r="Q783" s="2">
        <f t="shared" si="36"/>
        <v>22514.041666666042</v>
      </c>
    </row>
    <row r="784" spans="1:17" x14ac:dyDescent="0.3">
      <c r="A784">
        <v>261</v>
      </c>
      <c r="B784">
        <v>3</v>
      </c>
      <c r="C784">
        <v>43631747.734099999</v>
      </c>
      <c r="D784">
        <v>450562.83350000001</v>
      </c>
      <c r="E784">
        <v>72940471.341600001</v>
      </c>
      <c r="F784">
        <v>0</v>
      </c>
      <c r="G784">
        <v>377876442.25349998</v>
      </c>
      <c r="H784">
        <v>95084061.896500006</v>
      </c>
      <c r="I784">
        <v>318161606.23439997</v>
      </c>
      <c r="J784">
        <v>4676647.8628000002</v>
      </c>
      <c r="K784">
        <v>128919123.6594</v>
      </c>
      <c r="L784">
        <v>49584704.135799997</v>
      </c>
      <c r="M784">
        <v>0</v>
      </c>
      <c r="N784">
        <v>88608230.463</v>
      </c>
      <c r="O784">
        <v>10.145833333333334</v>
      </c>
      <c r="P784">
        <f t="shared" si="35"/>
        <v>1961</v>
      </c>
      <c r="Q784" s="2">
        <f t="shared" si="36"/>
        <v>22524.187499999374</v>
      </c>
    </row>
    <row r="785" spans="1:17" x14ac:dyDescent="0.3">
      <c r="A785">
        <v>262</v>
      </c>
      <c r="B785">
        <v>1</v>
      </c>
      <c r="C785">
        <v>160431265.0458</v>
      </c>
      <c r="D785">
        <v>448522.92509999999</v>
      </c>
      <c r="E785">
        <v>41248704.801600002</v>
      </c>
      <c r="F785">
        <v>0</v>
      </c>
      <c r="G785">
        <v>18937776.283500001</v>
      </c>
      <c r="H785">
        <v>57981464.884199999</v>
      </c>
      <c r="I785">
        <v>36314691.729699999</v>
      </c>
      <c r="J785">
        <v>4667827.3229</v>
      </c>
      <c r="K785">
        <v>66004675.959399998</v>
      </c>
      <c r="L785">
        <v>90612805.302200004</v>
      </c>
      <c r="M785">
        <v>0</v>
      </c>
      <c r="N785">
        <v>81913042.144099995</v>
      </c>
      <c r="O785">
        <v>10.145833333333334</v>
      </c>
      <c r="P785">
        <f t="shared" si="35"/>
        <v>1961</v>
      </c>
      <c r="Q785" s="2">
        <f t="shared" si="36"/>
        <v>22534.333333332706</v>
      </c>
    </row>
    <row r="786" spans="1:17" x14ac:dyDescent="0.3">
      <c r="A786">
        <v>262</v>
      </c>
      <c r="B786">
        <v>2</v>
      </c>
      <c r="C786">
        <v>140179084.45300001</v>
      </c>
      <c r="D786">
        <v>447125.31390000001</v>
      </c>
      <c r="E786">
        <v>41248704.801600002</v>
      </c>
      <c r="F786">
        <v>0</v>
      </c>
      <c r="G786">
        <v>18937776.283500001</v>
      </c>
      <c r="H786">
        <v>59153941.427000001</v>
      </c>
      <c r="I786">
        <v>22276186.1664</v>
      </c>
      <c r="J786">
        <v>4660992.8600000003</v>
      </c>
      <c r="K786">
        <v>66004675.959399998</v>
      </c>
      <c r="L786">
        <v>89272185.454899997</v>
      </c>
      <c r="M786">
        <v>0</v>
      </c>
      <c r="N786">
        <v>78176371.636199996</v>
      </c>
      <c r="O786">
        <v>10.145833333333334</v>
      </c>
      <c r="P786">
        <f t="shared" si="35"/>
        <v>1961</v>
      </c>
      <c r="Q786" s="2">
        <f t="shared" si="36"/>
        <v>22544.479166666039</v>
      </c>
    </row>
    <row r="787" spans="1:17" x14ac:dyDescent="0.3">
      <c r="A787">
        <v>262</v>
      </c>
      <c r="B787">
        <v>3</v>
      </c>
      <c r="C787">
        <v>128804822.5995</v>
      </c>
      <c r="D787">
        <v>446240.57539999997</v>
      </c>
      <c r="E787">
        <v>41248704.801600002</v>
      </c>
      <c r="F787">
        <v>0</v>
      </c>
      <c r="G787">
        <v>18937776.283500001</v>
      </c>
      <c r="H787">
        <v>59909420.009800002</v>
      </c>
      <c r="I787">
        <v>14841448.916999999</v>
      </c>
      <c r="J787">
        <v>4655421.0164999999</v>
      </c>
      <c r="K787">
        <v>66004675.959399998</v>
      </c>
      <c r="L787">
        <v>88148018.154200003</v>
      </c>
      <c r="M787">
        <v>0</v>
      </c>
      <c r="N787">
        <v>76024538.962200001</v>
      </c>
      <c r="O787">
        <v>10.145833333333334</v>
      </c>
      <c r="P787">
        <f t="shared" si="35"/>
        <v>1961</v>
      </c>
      <c r="Q787" s="2">
        <f t="shared" si="36"/>
        <v>22554.624999999371</v>
      </c>
    </row>
    <row r="788" spans="1:17" x14ac:dyDescent="0.3">
      <c r="A788">
        <v>263</v>
      </c>
      <c r="B788">
        <v>1</v>
      </c>
      <c r="C788">
        <v>93449671.339300007</v>
      </c>
      <c r="D788">
        <v>443861.14929999999</v>
      </c>
      <c r="E788">
        <v>15435409.071599999</v>
      </c>
      <c r="F788">
        <v>0</v>
      </c>
      <c r="G788">
        <v>27916171.866</v>
      </c>
      <c r="H788">
        <v>63003798.604000002</v>
      </c>
      <c r="I788">
        <v>52135304.4212</v>
      </c>
      <c r="J788">
        <v>4666243.1804999998</v>
      </c>
      <c r="K788">
        <v>14760160.319399999</v>
      </c>
      <c r="L788">
        <v>49520227.385799997</v>
      </c>
      <c r="M788">
        <v>0</v>
      </c>
      <c r="N788">
        <v>78491787.145300001</v>
      </c>
      <c r="O788">
        <v>10.145833333333334</v>
      </c>
      <c r="P788">
        <f t="shared" si="35"/>
        <v>1961</v>
      </c>
      <c r="Q788" s="2">
        <f t="shared" si="36"/>
        <v>22564.770833332703</v>
      </c>
    </row>
    <row r="789" spans="1:17" x14ac:dyDescent="0.3">
      <c r="A789">
        <v>263</v>
      </c>
      <c r="B789">
        <v>2</v>
      </c>
      <c r="C789">
        <v>83409863.644700006</v>
      </c>
      <c r="D789">
        <v>442092.65250000003</v>
      </c>
      <c r="E789">
        <v>15435409.071599999</v>
      </c>
      <c r="F789">
        <v>0</v>
      </c>
      <c r="G789">
        <v>27916171.866</v>
      </c>
      <c r="H789">
        <v>61985489.3389</v>
      </c>
      <c r="I789">
        <v>39893379.0031</v>
      </c>
      <c r="J789">
        <v>4674725.7636000002</v>
      </c>
      <c r="K789">
        <v>14760160.319399999</v>
      </c>
      <c r="L789">
        <v>49591916.779899999</v>
      </c>
      <c r="M789">
        <v>0</v>
      </c>
      <c r="N789">
        <v>79789214.809699997</v>
      </c>
      <c r="O789">
        <v>10.145833333333334</v>
      </c>
      <c r="P789">
        <f t="shared" si="35"/>
        <v>1961</v>
      </c>
      <c r="Q789" s="2">
        <f t="shared" si="36"/>
        <v>22574.916666666035</v>
      </c>
    </row>
    <row r="790" spans="1:17" x14ac:dyDescent="0.3">
      <c r="A790">
        <v>263</v>
      </c>
      <c r="B790">
        <v>3</v>
      </c>
      <c r="C790">
        <v>77357137.430299997</v>
      </c>
      <c r="D790">
        <v>440795.77439999999</v>
      </c>
      <c r="E790">
        <v>15435409.071599999</v>
      </c>
      <c r="F790">
        <v>0</v>
      </c>
      <c r="G790">
        <v>27916171.866</v>
      </c>
      <c r="H790">
        <v>61530107.570600003</v>
      </c>
      <c r="I790">
        <v>32775858.618099999</v>
      </c>
      <c r="J790">
        <v>4681566.4168999996</v>
      </c>
      <c r="K790">
        <v>14760160.319399999</v>
      </c>
      <c r="L790">
        <v>49621257.6479</v>
      </c>
      <c r="M790">
        <v>0</v>
      </c>
      <c r="N790">
        <v>80420924.415099993</v>
      </c>
      <c r="O790">
        <v>10.145833333333334</v>
      </c>
      <c r="P790">
        <f t="shared" si="35"/>
        <v>1961</v>
      </c>
      <c r="Q790" s="2">
        <f t="shared" si="36"/>
        <v>22585.062499999367</v>
      </c>
    </row>
    <row r="791" spans="1:17" x14ac:dyDescent="0.3">
      <c r="A791">
        <v>264</v>
      </c>
      <c r="B791">
        <v>1</v>
      </c>
      <c r="C791">
        <v>79856720.248500004</v>
      </c>
      <c r="D791">
        <v>435620.16889999999</v>
      </c>
      <c r="E791">
        <v>15435409.071599999</v>
      </c>
      <c r="F791">
        <v>0</v>
      </c>
      <c r="G791">
        <v>18463581.2709</v>
      </c>
      <c r="H791">
        <v>52855241.838500001</v>
      </c>
      <c r="I791">
        <v>58975782.011299998</v>
      </c>
      <c r="J791">
        <v>4707156.8288000003</v>
      </c>
      <c r="K791">
        <v>14760160.319399999</v>
      </c>
      <c r="L791">
        <v>22548.762500000001</v>
      </c>
      <c r="M791">
        <v>0</v>
      </c>
      <c r="N791">
        <v>88276564.634800002</v>
      </c>
      <c r="O791">
        <v>10.145833333333334</v>
      </c>
      <c r="P791">
        <f t="shared" si="35"/>
        <v>1961</v>
      </c>
      <c r="Q791" s="2">
        <f t="shared" si="36"/>
        <v>22595.208333332699</v>
      </c>
    </row>
    <row r="792" spans="1:17" x14ac:dyDescent="0.3">
      <c r="A792">
        <v>264</v>
      </c>
      <c r="B792">
        <v>2</v>
      </c>
      <c r="C792">
        <v>75192326.437900007</v>
      </c>
      <c r="D792">
        <v>431289.7856</v>
      </c>
      <c r="E792">
        <v>15435409.071599999</v>
      </c>
      <c r="F792">
        <v>0</v>
      </c>
      <c r="G792">
        <v>18463581.2709</v>
      </c>
      <c r="H792">
        <v>50390816.134300001</v>
      </c>
      <c r="I792">
        <v>49469486.541599996</v>
      </c>
      <c r="J792">
        <v>4728408.0121999998</v>
      </c>
      <c r="K792">
        <v>14760160.319399999</v>
      </c>
      <c r="L792">
        <v>22732.232100000001</v>
      </c>
      <c r="M792">
        <v>0</v>
      </c>
      <c r="N792">
        <v>90795327.428499997</v>
      </c>
      <c r="O792">
        <v>10.145833333333334</v>
      </c>
      <c r="P792">
        <f t="shared" si="35"/>
        <v>1961</v>
      </c>
      <c r="Q792" s="2">
        <f t="shared" si="36"/>
        <v>22605.354166666031</v>
      </c>
    </row>
    <row r="793" spans="1:17" x14ac:dyDescent="0.3">
      <c r="A793">
        <v>264</v>
      </c>
      <c r="B793">
        <v>3</v>
      </c>
      <c r="C793">
        <v>71962806.562199995</v>
      </c>
      <c r="D793">
        <v>428319.95449999999</v>
      </c>
      <c r="E793">
        <v>15435409.071599999</v>
      </c>
      <c r="F793">
        <v>0</v>
      </c>
      <c r="G793">
        <v>18463581.2709</v>
      </c>
      <c r="H793">
        <v>49052023.392399997</v>
      </c>
      <c r="I793">
        <v>43201487.158600003</v>
      </c>
      <c r="J793">
        <v>4747275.9973999998</v>
      </c>
      <c r="K793">
        <v>14760160.319399999</v>
      </c>
      <c r="L793">
        <v>22849.845600000001</v>
      </c>
      <c r="M793">
        <v>0</v>
      </c>
      <c r="N793">
        <v>92377248.011800006</v>
      </c>
      <c r="O793">
        <v>10.145833333333334</v>
      </c>
      <c r="P793">
        <f t="shared" si="35"/>
        <v>1961</v>
      </c>
      <c r="Q793" s="2">
        <f t="shared" si="36"/>
        <v>22615.499999999363</v>
      </c>
    </row>
    <row r="794" spans="1:17" x14ac:dyDescent="0.3">
      <c r="A794">
        <v>265</v>
      </c>
      <c r="B794">
        <v>1</v>
      </c>
      <c r="C794">
        <v>95560137.582699999</v>
      </c>
      <c r="D794">
        <v>427869.8579</v>
      </c>
      <c r="E794">
        <v>15435409.071599999</v>
      </c>
      <c r="F794">
        <v>0</v>
      </c>
      <c r="G794">
        <v>5402187.9099000003</v>
      </c>
      <c r="H794">
        <v>37649344.236199997</v>
      </c>
      <c r="I794">
        <v>27483188.5579</v>
      </c>
      <c r="J794">
        <v>4752938.0093999999</v>
      </c>
      <c r="K794">
        <v>14760160.319399999</v>
      </c>
      <c r="L794">
        <v>12468786.0053</v>
      </c>
      <c r="M794">
        <v>0</v>
      </c>
      <c r="N794">
        <v>95245346.774200007</v>
      </c>
      <c r="O794">
        <v>10.145833333333334</v>
      </c>
      <c r="P794">
        <f t="shared" si="35"/>
        <v>1961</v>
      </c>
      <c r="Q794" s="2">
        <f t="shared" si="36"/>
        <v>22625.645833332695</v>
      </c>
    </row>
    <row r="795" spans="1:17" x14ac:dyDescent="0.3">
      <c r="A795">
        <v>265</v>
      </c>
      <c r="B795">
        <v>2</v>
      </c>
      <c r="C795">
        <v>91669823.889899999</v>
      </c>
      <c r="D795">
        <v>427712.7696</v>
      </c>
      <c r="E795">
        <v>15435409.071599999</v>
      </c>
      <c r="F795">
        <v>0</v>
      </c>
      <c r="G795">
        <v>5402187.9099000003</v>
      </c>
      <c r="H795">
        <v>37395800.620499998</v>
      </c>
      <c r="I795">
        <v>24909217.878800001</v>
      </c>
      <c r="J795">
        <v>4758010.0564000001</v>
      </c>
      <c r="K795">
        <v>14760160.319399999</v>
      </c>
      <c r="L795">
        <v>12501976.6483</v>
      </c>
      <c r="M795">
        <v>0</v>
      </c>
      <c r="N795">
        <v>93494980.733400002</v>
      </c>
      <c r="O795">
        <v>10.145833333333334</v>
      </c>
      <c r="P795">
        <f t="shared" si="35"/>
        <v>1961</v>
      </c>
      <c r="Q795" s="2">
        <f t="shared" si="36"/>
        <v>22635.791666666028</v>
      </c>
    </row>
    <row r="796" spans="1:17" x14ac:dyDescent="0.3">
      <c r="A796">
        <v>265</v>
      </c>
      <c r="B796">
        <v>3</v>
      </c>
      <c r="C796">
        <v>89228760.595100001</v>
      </c>
      <c r="D796">
        <v>427808.26319999999</v>
      </c>
      <c r="E796">
        <v>15435409.071599999</v>
      </c>
      <c r="F796">
        <v>0</v>
      </c>
      <c r="G796">
        <v>5402187.9099000003</v>
      </c>
      <c r="H796">
        <v>37242576.984899998</v>
      </c>
      <c r="I796">
        <v>23083425.0231</v>
      </c>
      <c r="J796">
        <v>4762476.1963</v>
      </c>
      <c r="K796">
        <v>14760160.319399999</v>
      </c>
      <c r="L796">
        <v>12535660.854599999</v>
      </c>
      <c r="M796">
        <v>0</v>
      </c>
      <c r="N796">
        <v>92688423.651800007</v>
      </c>
      <c r="O796">
        <v>10.145833333333334</v>
      </c>
      <c r="P796">
        <f t="shared" si="35"/>
        <v>1961</v>
      </c>
      <c r="Q796" s="2">
        <f t="shared" si="36"/>
        <v>22645.93749999936</v>
      </c>
    </row>
    <row r="797" spans="1:17" x14ac:dyDescent="0.3">
      <c r="A797">
        <v>266</v>
      </c>
      <c r="B797">
        <v>1</v>
      </c>
      <c r="C797">
        <v>83037673.417899996</v>
      </c>
      <c r="D797">
        <v>427981.6851</v>
      </c>
      <c r="E797">
        <v>15435409.071599999</v>
      </c>
      <c r="F797">
        <v>0</v>
      </c>
      <c r="G797">
        <v>7742377.6518999999</v>
      </c>
      <c r="H797">
        <v>38763919.280100003</v>
      </c>
      <c r="I797">
        <v>28471632.053199999</v>
      </c>
      <c r="J797">
        <v>4770321.1158999996</v>
      </c>
      <c r="K797">
        <v>14885006.2994</v>
      </c>
      <c r="L797">
        <v>6004008.6210000003</v>
      </c>
      <c r="M797">
        <v>0</v>
      </c>
      <c r="N797">
        <v>91112262.8539</v>
      </c>
      <c r="O797">
        <v>10.145833333333334</v>
      </c>
      <c r="P797">
        <f t="shared" si="35"/>
        <v>1962</v>
      </c>
      <c r="Q797" s="2">
        <f t="shared" si="36"/>
        <v>22656.083333332692</v>
      </c>
    </row>
    <row r="798" spans="1:17" x14ac:dyDescent="0.3">
      <c r="A798">
        <v>266</v>
      </c>
      <c r="B798">
        <v>2</v>
      </c>
      <c r="C798">
        <v>81681304.240400001</v>
      </c>
      <c r="D798">
        <v>428550.98</v>
      </c>
      <c r="E798">
        <v>15435409.071599999</v>
      </c>
      <c r="F798">
        <v>0</v>
      </c>
      <c r="G798">
        <v>7742377.6518999999</v>
      </c>
      <c r="H798">
        <v>38138415.337300003</v>
      </c>
      <c r="I798">
        <v>25908679.259199999</v>
      </c>
      <c r="J798">
        <v>4777306.3836000003</v>
      </c>
      <c r="K798">
        <v>14885006.2994</v>
      </c>
      <c r="L798">
        <v>6019264.2695000004</v>
      </c>
      <c r="M798">
        <v>0</v>
      </c>
      <c r="N798">
        <v>91710970.785799995</v>
      </c>
      <c r="O798">
        <v>10.145833333333334</v>
      </c>
      <c r="P798">
        <f t="shared" si="35"/>
        <v>1962</v>
      </c>
      <c r="Q798" s="2">
        <f t="shared" si="36"/>
        <v>22666.229166666024</v>
      </c>
    </row>
    <row r="799" spans="1:17" x14ac:dyDescent="0.3">
      <c r="A799">
        <v>266</v>
      </c>
      <c r="B799">
        <v>3</v>
      </c>
      <c r="C799">
        <v>80588982.182999998</v>
      </c>
      <c r="D799">
        <v>429291.62180000002</v>
      </c>
      <c r="E799">
        <v>15435409.071599999</v>
      </c>
      <c r="F799">
        <v>0</v>
      </c>
      <c r="G799">
        <v>7742377.6518999999</v>
      </c>
      <c r="H799">
        <v>37764260.543499999</v>
      </c>
      <c r="I799">
        <v>24094014.8268</v>
      </c>
      <c r="J799">
        <v>4783434.0322000002</v>
      </c>
      <c r="K799">
        <v>14885006.2994</v>
      </c>
      <c r="L799">
        <v>6031852.2565000001</v>
      </c>
      <c r="M799">
        <v>0</v>
      </c>
      <c r="N799">
        <v>92070911.276999995</v>
      </c>
      <c r="O799">
        <v>10.145833333333334</v>
      </c>
      <c r="P799">
        <f t="shared" si="35"/>
        <v>1962</v>
      </c>
      <c r="Q799" s="2">
        <f t="shared" si="36"/>
        <v>22676.374999999356</v>
      </c>
    </row>
    <row r="800" spans="1:17" x14ac:dyDescent="0.3">
      <c r="A800">
        <v>267</v>
      </c>
      <c r="B800">
        <v>1</v>
      </c>
      <c r="C800">
        <v>98804418.921100006</v>
      </c>
      <c r="D800">
        <v>433846.83620000002</v>
      </c>
      <c r="E800">
        <v>15435409.071599999</v>
      </c>
      <c r="F800">
        <v>0</v>
      </c>
      <c r="G800">
        <v>5953348.1788999997</v>
      </c>
      <c r="H800">
        <v>38611345.897799999</v>
      </c>
      <c r="I800">
        <v>10803986.931399999</v>
      </c>
      <c r="J800">
        <v>4760262.7998000002</v>
      </c>
      <c r="K800">
        <v>14885006.2994</v>
      </c>
      <c r="L800">
        <v>40056560.6787</v>
      </c>
      <c r="M800">
        <v>0</v>
      </c>
      <c r="N800">
        <v>89268169.981700003</v>
      </c>
      <c r="O800">
        <v>10.145833333333334</v>
      </c>
      <c r="P800">
        <f t="shared" si="35"/>
        <v>1962</v>
      </c>
      <c r="Q800" s="2">
        <f t="shared" si="36"/>
        <v>22686.520833332688</v>
      </c>
    </row>
    <row r="801" spans="1:17" x14ac:dyDescent="0.3">
      <c r="A801">
        <v>267</v>
      </c>
      <c r="B801">
        <v>2</v>
      </c>
      <c r="C801">
        <v>94567986.4956</v>
      </c>
      <c r="D801">
        <v>438030.5723</v>
      </c>
      <c r="E801">
        <v>15435409.071599999</v>
      </c>
      <c r="F801">
        <v>0</v>
      </c>
      <c r="G801">
        <v>5953348.1788999997</v>
      </c>
      <c r="H801">
        <v>39147373.138700001</v>
      </c>
      <c r="I801">
        <v>9606303.0308999997</v>
      </c>
      <c r="J801">
        <v>4740518.1854999997</v>
      </c>
      <c r="K801">
        <v>14885006.2994</v>
      </c>
      <c r="L801">
        <v>39848536.109899998</v>
      </c>
      <c r="M801">
        <v>0</v>
      </c>
      <c r="N801">
        <v>87021242.3838</v>
      </c>
      <c r="O801">
        <v>10.145833333333334</v>
      </c>
      <c r="P801">
        <f t="shared" si="35"/>
        <v>1962</v>
      </c>
      <c r="Q801" s="2">
        <f t="shared" si="36"/>
        <v>22696.66666666602</v>
      </c>
    </row>
    <row r="802" spans="1:17" x14ac:dyDescent="0.3">
      <c r="A802">
        <v>267</v>
      </c>
      <c r="B802">
        <v>3</v>
      </c>
      <c r="C802">
        <v>92230309.821099997</v>
      </c>
      <c r="D802">
        <v>441890.75189999997</v>
      </c>
      <c r="E802">
        <v>15435409.071599999</v>
      </c>
      <c r="F802">
        <v>0</v>
      </c>
      <c r="G802">
        <v>5953348.1788999997</v>
      </c>
      <c r="H802">
        <v>39291277.0792</v>
      </c>
      <c r="I802">
        <v>8731394.1140000001</v>
      </c>
      <c r="J802">
        <v>4723086.0789999999</v>
      </c>
      <c r="K802">
        <v>14885006.2994</v>
      </c>
      <c r="L802">
        <v>39684270.2914</v>
      </c>
      <c r="M802">
        <v>0</v>
      </c>
      <c r="N802">
        <v>85574647.274000004</v>
      </c>
      <c r="O802">
        <v>10.145833333333334</v>
      </c>
      <c r="P802">
        <f t="shared" si="35"/>
        <v>1962</v>
      </c>
      <c r="Q802" s="2">
        <f t="shared" si="36"/>
        <v>22706.812499999352</v>
      </c>
    </row>
    <row r="803" spans="1:17" x14ac:dyDescent="0.3">
      <c r="A803">
        <v>268</v>
      </c>
      <c r="B803">
        <v>1</v>
      </c>
      <c r="C803">
        <v>103252177.62819999</v>
      </c>
      <c r="D803">
        <v>448840.30009999999</v>
      </c>
      <c r="E803">
        <v>15435409.071599999</v>
      </c>
      <c r="F803">
        <v>0</v>
      </c>
      <c r="G803">
        <v>8729249.2530000005</v>
      </c>
      <c r="H803">
        <v>43093610.6633</v>
      </c>
      <c r="I803">
        <v>8652702.9234999996</v>
      </c>
      <c r="J803">
        <v>4681232.5939999996</v>
      </c>
      <c r="K803">
        <v>14885006.2994</v>
      </c>
      <c r="L803">
        <v>60752560.543499999</v>
      </c>
      <c r="M803">
        <v>0</v>
      </c>
      <c r="N803">
        <v>82174547.994900003</v>
      </c>
      <c r="O803">
        <v>10.145833333333334</v>
      </c>
      <c r="P803">
        <f t="shared" si="35"/>
        <v>1962</v>
      </c>
      <c r="Q803" s="2">
        <f t="shared" si="36"/>
        <v>22716.958333332685</v>
      </c>
    </row>
    <row r="804" spans="1:17" x14ac:dyDescent="0.3">
      <c r="A804">
        <v>268</v>
      </c>
      <c r="B804">
        <v>2</v>
      </c>
      <c r="C804">
        <v>99457115.382699996</v>
      </c>
      <c r="D804">
        <v>454995.0981</v>
      </c>
      <c r="E804">
        <v>15435409.071599999</v>
      </c>
      <c r="F804">
        <v>0</v>
      </c>
      <c r="G804">
        <v>8729249.2530000005</v>
      </c>
      <c r="H804">
        <v>43832031.526299998</v>
      </c>
      <c r="I804">
        <v>7832447.2615999999</v>
      </c>
      <c r="J804">
        <v>4644793.1322999997</v>
      </c>
      <c r="K804">
        <v>14885006.2994</v>
      </c>
      <c r="L804">
        <v>60210631.253399998</v>
      </c>
      <c r="M804">
        <v>0</v>
      </c>
      <c r="N804">
        <v>80479732.787699997</v>
      </c>
      <c r="O804">
        <v>10.145833333333334</v>
      </c>
      <c r="P804">
        <f t="shared" si="35"/>
        <v>1962</v>
      </c>
      <c r="Q804" s="2">
        <f t="shared" si="36"/>
        <v>22727.104166666017</v>
      </c>
    </row>
    <row r="805" spans="1:17" x14ac:dyDescent="0.3">
      <c r="A805">
        <v>268</v>
      </c>
      <c r="B805">
        <v>3</v>
      </c>
      <c r="C805">
        <v>96809540.048099995</v>
      </c>
      <c r="D805">
        <v>460476.45679999999</v>
      </c>
      <c r="E805">
        <v>15435409.071599999</v>
      </c>
      <c r="F805">
        <v>0</v>
      </c>
      <c r="G805">
        <v>8729249.2530000005</v>
      </c>
      <c r="H805">
        <v>44346910.928800002</v>
      </c>
      <c r="I805">
        <v>7233491.7017999999</v>
      </c>
      <c r="J805">
        <v>4612322.6944000004</v>
      </c>
      <c r="K805">
        <v>14885006.2994</v>
      </c>
      <c r="L805">
        <v>59743647.620499998</v>
      </c>
      <c r="M805">
        <v>0</v>
      </c>
      <c r="N805">
        <v>79431110.500699997</v>
      </c>
      <c r="O805">
        <v>10.145833333333334</v>
      </c>
      <c r="P805">
        <f t="shared" si="35"/>
        <v>1962</v>
      </c>
      <c r="Q805" s="2">
        <f t="shared" si="36"/>
        <v>22737.249999999349</v>
      </c>
    </row>
    <row r="806" spans="1:17" x14ac:dyDescent="0.3">
      <c r="A806">
        <v>269</v>
      </c>
      <c r="B806">
        <v>1</v>
      </c>
      <c r="C806">
        <v>117994589.29189999</v>
      </c>
      <c r="D806">
        <v>468664.84830000001</v>
      </c>
      <c r="E806">
        <v>20054425.181600001</v>
      </c>
      <c r="F806">
        <v>0</v>
      </c>
      <c r="G806">
        <v>15566257.919399999</v>
      </c>
      <c r="H806">
        <v>51225397.962200001</v>
      </c>
      <c r="I806">
        <v>6644154.0394000001</v>
      </c>
      <c r="J806">
        <v>4565497.1460999995</v>
      </c>
      <c r="K806">
        <v>23482386.4494</v>
      </c>
      <c r="L806">
        <v>93257944.336799994</v>
      </c>
      <c r="M806">
        <v>0</v>
      </c>
      <c r="N806">
        <v>78002066.271899998</v>
      </c>
      <c r="O806">
        <v>10.145833333333334</v>
      </c>
      <c r="P806">
        <f t="shared" si="35"/>
        <v>1962</v>
      </c>
      <c r="Q806" s="2">
        <f t="shared" si="36"/>
        <v>22747.395833332681</v>
      </c>
    </row>
    <row r="807" spans="1:17" x14ac:dyDescent="0.3">
      <c r="A807">
        <v>269</v>
      </c>
      <c r="B807">
        <v>2</v>
      </c>
      <c r="C807">
        <v>109791892.95190001</v>
      </c>
      <c r="D807">
        <v>476023.44189999998</v>
      </c>
      <c r="E807">
        <v>20054425.181600001</v>
      </c>
      <c r="F807">
        <v>0</v>
      </c>
      <c r="G807">
        <v>15566257.919399999</v>
      </c>
      <c r="H807">
        <v>53637852.921300001</v>
      </c>
      <c r="I807">
        <v>5263471.0207000002</v>
      </c>
      <c r="J807">
        <v>4525385.5411999999</v>
      </c>
      <c r="K807">
        <v>23482386.4494</v>
      </c>
      <c r="L807">
        <v>91750095.101199999</v>
      </c>
      <c r="M807">
        <v>0</v>
      </c>
      <c r="N807">
        <v>74778798.022</v>
      </c>
      <c r="O807">
        <v>10.145833333333334</v>
      </c>
      <c r="P807">
        <f t="shared" si="35"/>
        <v>1962</v>
      </c>
      <c r="Q807" s="2">
        <f t="shared" si="36"/>
        <v>22757.541666666013</v>
      </c>
    </row>
    <row r="808" spans="1:17" x14ac:dyDescent="0.3">
      <c r="A808">
        <v>269</v>
      </c>
      <c r="B808">
        <v>3</v>
      </c>
      <c r="C808">
        <v>104619353.2093</v>
      </c>
      <c r="D808">
        <v>482504.21889999998</v>
      </c>
      <c r="E808">
        <v>20054425.181600001</v>
      </c>
      <c r="F808">
        <v>0</v>
      </c>
      <c r="G808">
        <v>15566257.919399999</v>
      </c>
      <c r="H808">
        <v>55012853.323700003</v>
      </c>
      <c r="I808">
        <v>4482530.9967</v>
      </c>
      <c r="J808">
        <v>4489864.2370999996</v>
      </c>
      <c r="K808">
        <v>23482386.4494</v>
      </c>
      <c r="L808">
        <v>90479770.877000004</v>
      </c>
      <c r="M808">
        <v>0</v>
      </c>
      <c r="N808">
        <v>73009678.906200007</v>
      </c>
      <c r="O808">
        <v>10.145833333333334</v>
      </c>
      <c r="P808">
        <f t="shared" si="35"/>
        <v>1962</v>
      </c>
      <c r="Q808" s="2">
        <f t="shared" si="36"/>
        <v>22767.687499999345</v>
      </c>
    </row>
    <row r="809" spans="1:17" x14ac:dyDescent="0.3">
      <c r="A809">
        <v>270</v>
      </c>
      <c r="B809">
        <v>1</v>
      </c>
      <c r="C809">
        <v>140442761.1367</v>
      </c>
      <c r="D809">
        <v>488787.04940000002</v>
      </c>
      <c r="E809">
        <v>22679357.7216</v>
      </c>
      <c r="F809">
        <v>0</v>
      </c>
      <c r="G809">
        <v>21988997.9956</v>
      </c>
      <c r="H809">
        <v>65772720.844300002</v>
      </c>
      <c r="I809">
        <v>5916101.2178999996</v>
      </c>
      <c r="J809">
        <v>4441199.0472999997</v>
      </c>
      <c r="K809">
        <v>28368177.1094</v>
      </c>
      <c r="L809">
        <v>146554168.16330001</v>
      </c>
      <c r="M809">
        <v>0</v>
      </c>
      <c r="N809">
        <v>67289760.176499993</v>
      </c>
      <c r="O809">
        <v>10.145833333333334</v>
      </c>
      <c r="P809">
        <f t="shared" si="35"/>
        <v>1962</v>
      </c>
      <c r="Q809" s="2">
        <f t="shared" si="36"/>
        <v>22777.833333332677</v>
      </c>
    </row>
    <row r="810" spans="1:17" x14ac:dyDescent="0.3">
      <c r="A810">
        <v>270</v>
      </c>
      <c r="B810">
        <v>2</v>
      </c>
      <c r="C810">
        <v>129150653.0265</v>
      </c>
      <c r="D810">
        <v>494215.01850000001</v>
      </c>
      <c r="E810">
        <v>22679357.7216</v>
      </c>
      <c r="F810">
        <v>0</v>
      </c>
      <c r="G810">
        <v>21988997.9956</v>
      </c>
      <c r="H810">
        <v>68815894.604300007</v>
      </c>
      <c r="I810">
        <v>4897632.1864999998</v>
      </c>
      <c r="J810">
        <v>4399342.1222999999</v>
      </c>
      <c r="K810">
        <v>28368177.1094</v>
      </c>
      <c r="L810">
        <v>142768531.8741</v>
      </c>
      <c r="M810">
        <v>0</v>
      </c>
      <c r="N810">
        <v>63900914.329599999</v>
      </c>
      <c r="O810">
        <v>10.145833333333334</v>
      </c>
      <c r="P810">
        <f t="shared" si="35"/>
        <v>1962</v>
      </c>
      <c r="Q810" s="2">
        <f t="shared" si="36"/>
        <v>22787.979166666009</v>
      </c>
    </row>
    <row r="811" spans="1:17" x14ac:dyDescent="0.3">
      <c r="A811">
        <v>270</v>
      </c>
      <c r="B811">
        <v>3</v>
      </c>
      <c r="C811">
        <v>121908302.634</v>
      </c>
      <c r="D811">
        <v>498935.50689999998</v>
      </c>
      <c r="E811">
        <v>22679357.7216</v>
      </c>
      <c r="F811">
        <v>0</v>
      </c>
      <c r="G811">
        <v>21988997.9956</v>
      </c>
      <c r="H811">
        <v>69976958.525299996</v>
      </c>
      <c r="I811">
        <v>4282586.3065999998</v>
      </c>
      <c r="J811">
        <v>4362515.6135999998</v>
      </c>
      <c r="K811">
        <v>28368177.1094</v>
      </c>
      <c r="L811">
        <v>139554541.41299999</v>
      </c>
      <c r="M811">
        <v>0</v>
      </c>
      <c r="N811">
        <v>61913434.503799997</v>
      </c>
      <c r="O811">
        <v>10.145833333333334</v>
      </c>
      <c r="P811">
        <f t="shared" si="35"/>
        <v>1962</v>
      </c>
      <c r="Q811" s="2">
        <f t="shared" si="36"/>
        <v>22798.124999999342</v>
      </c>
    </row>
    <row r="812" spans="1:17" x14ac:dyDescent="0.3">
      <c r="A812">
        <v>271</v>
      </c>
      <c r="B812">
        <v>1</v>
      </c>
      <c r="C812">
        <v>10321840.492900001</v>
      </c>
      <c r="D812">
        <v>466129.57010000001</v>
      </c>
      <c r="E812">
        <v>32686393.551600002</v>
      </c>
      <c r="F812">
        <v>0</v>
      </c>
      <c r="G812">
        <v>598937284.01049995</v>
      </c>
      <c r="H812">
        <v>117880475.02240001</v>
      </c>
      <c r="I812">
        <v>603996146.02100003</v>
      </c>
      <c r="J812">
        <v>4520082.0301999999</v>
      </c>
      <c r="K812">
        <v>46994285.049400002</v>
      </c>
      <c r="L812">
        <v>27443186.339699998</v>
      </c>
      <c r="M812">
        <v>0</v>
      </c>
      <c r="N812">
        <v>76984570.417199999</v>
      </c>
      <c r="O812">
        <v>10.145833333333334</v>
      </c>
      <c r="P812">
        <f t="shared" si="35"/>
        <v>1962</v>
      </c>
      <c r="Q812" s="2">
        <f t="shared" si="36"/>
        <v>22808.270833332674</v>
      </c>
    </row>
    <row r="813" spans="1:17" x14ac:dyDescent="0.3">
      <c r="A813">
        <v>271</v>
      </c>
      <c r="B813">
        <v>2</v>
      </c>
      <c r="C813">
        <v>7655229.4453999996</v>
      </c>
      <c r="D813">
        <v>437143.44630000001</v>
      </c>
      <c r="E813">
        <v>32686393.551600002</v>
      </c>
      <c r="F813">
        <v>0</v>
      </c>
      <c r="G813">
        <v>598937284.01049995</v>
      </c>
      <c r="H813">
        <v>108352261.44329999</v>
      </c>
      <c r="I813">
        <v>580507921.13080001</v>
      </c>
      <c r="J813">
        <v>4654455.1911000004</v>
      </c>
      <c r="K813">
        <v>46994285.049400002</v>
      </c>
      <c r="L813">
        <v>28691112.0196</v>
      </c>
      <c r="M813">
        <v>0</v>
      </c>
      <c r="N813">
        <v>86868744.177399993</v>
      </c>
      <c r="O813">
        <v>10.145833333333334</v>
      </c>
      <c r="P813">
        <f t="shared" si="35"/>
        <v>1962</v>
      </c>
      <c r="Q813" s="2">
        <f t="shared" si="36"/>
        <v>22818.416666666006</v>
      </c>
    </row>
    <row r="814" spans="1:17" x14ac:dyDescent="0.3">
      <c r="A814">
        <v>271</v>
      </c>
      <c r="B814">
        <v>3</v>
      </c>
      <c r="C814">
        <v>6320615.8416999998</v>
      </c>
      <c r="D814">
        <v>414443.93359999999</v>
      </c>
      <c r="E814">
        <v>32686393.551600002</v>
      </c>
      <c r="F814">
        <v>0</v>
      </c>
      <c r="G814">
        <v>598937284.01049995</v>
      </c>
      <c r="H814">
        <v>103028701.8326</v>
      </c>
      <c r="I814">
        <v>565216111.90400004</v>
      </c>
      <c r="J814">
        <v>4775942.1301999995</v>
      </c>
      <c r="K814">
        <v>46994285.049400002</v>
      </c>
      <c r="L814">
        <v>29763927.123500001</v>
      </c>
      <c r="M814">
        <v>0</v>
      </c>
      <c r="N814">
        <v>94222062.899200007</v>
      </c>
      <c r="O814">
        <v>10.145833333333334</v>
      </c>
      <c r="P814">
        <f t="shared" si="35"/>
        <v>1962</v>
      </c>
      <c r="Q814" s="2">
        <f t="shared" si="36"/>
        <v>22828.562499999338</v>
      </c>
    </row>
    <row r="815" spans="1:17" x14ac:dyDescent="0.3">
      <c r="A815">
        <v>272</v>
      </c>
      <c r="B815">
        <v>1</v>
      </c>
      <c r="C815">
        <v>40916768.521600001</v>
      </c>
      <c r="D815">
        <v>392434.4669</v>
      </c>
      <c r="E815">
        <v>68455056.171599999</v>
      </c>
      <c r="F815">
        <v>0</v>
      </c>
      <c r="G815">
        <v>700888811.12399995</v>
      </c>
      <c r="H815">
        <v>114317615.3814</v>
      </c>
      <c r="I815">
        <v>670232424.52180004</v>
      </c>
      <c r="J815">
        <v>4882064.9249</v>
      </c>
      <c r="K815">
        <v>113570538.8294</v>
      </c>
      <c r="L815">
        <v>35466522.865400001</v>
      </c>
      <c r="M815">
        <v>0</v>
      </c>
      <c r="N815">
        <v>100724725.13060001</v>
      </c>
      <c r="O815">
        <v>10.145833333333334</v>
      </c>
      <c r="P815">
        <f t="shared" si="35"/>
        <v>1962</v>
      </c>
      <c r="Q815" s="2">
        <f t="shared" si="36"/>
        <v>22838.70833333267</v>
      </c>
    </row>
    <row r="816" spans="1:17" x14ac:dyDescent="0.3">
      <c r="A816">
        <v>272</v>
      </c>
      <c r="B816">
        <v>2</v>
      </c>
      <c r="C816">
        <v>33923122.412500001</v>
      </c>
      <c r="D816">
        <v>374074.58799999999</v>
      </c>
      <c r="E816">
        <v>68455056.171599999</v>
      </c>
      <c r="F816">
        <v>0</v>
      </c>
      <c r="G816">
        <v>700888811.12399995</v>
      </c>
      <c r="H816">
        <v>110880500.62199999</v>
      </c>
      <c r="I816">
        <v>652640384.81429994</v>
      </c>
      <c r="J816">
        <v>4981932.3678000001</v>
      </c>
      <c r="K816">
        <v>113570538.8294</v>
      </c>
      <c r="L816">
        <v>36325714.405100003</v>
      </c>
      <c r="M816">
        <v>0</v>
      </c>
      <c r="N816">
        <v>106879416.7472</v>
      </c>
      <c r="O816">
        <v>10.145833333333334</v>
      </c>
      <c r="P816">
        <f t="shared" si="35"/>
        <v>1962</v>
      </c>
      <c r="Q816" s="2">
        <f t="shared" si="36"/>
        <v>22848.854166666002</v>
      </c>
    </row>
    <row r="817" spans="1:17" x14ac:dyDescent="0.3">
      <c r="A817">
        <v>272</v>
      </c>
      <c r="B817">
        <v>3</v>
      </c>
      <c r="C817">
        <v>30364619.642299999</v>
      </c>
      <c r="D817">
        <v>357547.51510000002</v>
      </c>
      <c r="E817">
        <v>68455056.171599999</v>
      </c>
      <c r="F817">
        <v>0</v>
      </c>
      <c r="G817">
        <v>700888811.12399995</v>
      </c>
      <c r="H817">
        <v>107923780.1909</v>
      </c>
      <c r="I817">
        <v>639665429.67859995</v>
      </c>
      <c r="J817">
        <v>5075431.2723000003</v>
      </c>
      <c r="K817">
        <v>113570538.8294</v>
      </c>
      <c r="L817">
        <v>37150438.305</v>
      </c>
      <c r="M817">
        <v>0</v>
      </c>
      <c r="N817">
        <v>112375938.9448</v>
      </c>
      <c r="O817">
        <v>10.145833333333334</v>
      </c>
      <c r="P817">
        <f t="shared" si="35"/>
        <v>1962</v>
      </c>
      <c r="Q817" s="2">
        <f t="shared" si="36"/>
        <v>22858.999999999334</v>
      </c>
    </row>
    <row r="818" spans="1:17" x14ac:dyDescent="0.3">
      <c r="A818">
        <v>273</v>
      </c>
      <c r="B818">
        <v>1</v>
      </c>
      <c r="C818">
        <v>215363497.22240001</v>
      </c>
      <c r="D818">
        <v>376560.47570000001</v>
      </c>
      <c r="E818">
        <v>73630019.481600001</v>
      </c>
      <c r="F818">
        <v>0</v>
      </c>
      <c r="G818">
        <v>67400089.184599996</v>
      </c>
      <c r="H818">
        <v>62041976.651100002</v>
      </c>
      <c r="I818">
        <v>46886243.847499996</v>
      </c>
      <c r="J818">
        <v>4955841.4368000003</v>
      </c>
      <c r="K818">
        <v>123202700.8194</v>
      </c>
      <c r="L818">
        <v>152070777.35969999</v>
      </c>
      <c r="M818">
        <v>0</v>
      </c>
      <c r="N818">
        <v>92176389.677399993</v>
      </c>
      <c r="O818">
        <v>10.145833333333334</v>
      </c>
      <c r="P818">
        <f t="shared" si="35"/>
        <v>1962</v>
      </c>
      <c r="Q818" s="2">
        <f t="shared" si="36"/>
        <v>22869.145833332666</v>
      </c>
    </row>
    <row r="819" spans="1:17" x14ac:dyDescent="0.3">
      <c r="A819">
        <v>273</v>
      </c>
      <c r="B819">
        <v>2</v>
      </c>
      <c r="C819">
        <v>186400420.0467</v>
      </c>
      <c r="D819">
        <v>393541.51319999999</v>
      </c>
      <c r="E819">
        <v>73630019.481600001</v>
      </c>
      <c r="F819">
        <v>0</v>
      </c>
      <c r="G819">
        <v>67400089.184599996</v>
      </c>
      <c r="H819">
        <v>66421193.462700002</v>
      </c>
      <c r="I819">
        <v>35590972.2579</v>
      </c>
      <c r="J819">
        <v>4862881.0599999996</v>
      </c>
      <c r="K819">
        <v>123202700.8194</v>
      </c>
      <c r="L819">
        <v>147274689.66339999</v>
      </c>
      <c r="M819">
        <v>0</v>
      </c>
      <c r="N819">
        <v>83601080.608099997</v>
      </c>
      <c r="O819">
        <v>10.145833333333334</v>
      </c>
      <c r="P819">
        <f t="shared" si="35"/>
        <v>1962</v>
      </c>
      <c r="Q819" s="2">
        <f t="shared" si="36"/>
        <v>22879.291666665998</v>
      </c>
    </row>
    <row r="820" spans="1:17" x14ac:dyDescent="0.3">
      <c r="A820">
        <v>273</v>
      </c>
      <c r="B820">
        <v>3</v>
      </c>
      <c r="C820">
        <v>167610660.39269999</v>
      </c>
      <c r="D820">
        <v>408381.04139999999</v>
      </c>
      <c r="E820">
        <v>73630019.481600001</v>
      </c>
      <c r="F820">
        <v>0</v>
      </c>
      <c r="G820">
        <v>67400089.184599996</v>
      </c>
      <c r="H820">
        <v>69064407.526999995</v>
      </c>
      <c r="I820">
        <v>28492043.1107</v>
      </c>
      <c r="J820">
        <v>4787773.3680999996</v>
      </c>
      <c r="K820">
        <v>123202700.8194</v>
      </c>
      <c r="L820">
        <v>143366230.1568</v>
      </c>
      <c r="M820">
        <v>0</v>
      </c>
      <c r="N820">
        <v>78814377.134000003</v>
      </c>
      <c r="O820">
        <v>10.145833333333334</v>
      </c>
      <c r="P820">
        <f t="shared" si="35"/>
        <v>1962</v>
      </c>
      <c r="Q820" s="2">
        <f t="shared" si="36"/>
        <v>22889.437499999331</v>
      </c>
    </row>
    <row r="821" spans="1:17" x14ac:dyDescent="0.3">
      <c r="A821">
        <v>274</v>
      </c>
      <c r="B821">
        <v>1</v>
      </c>
      <c r="C821">
        <v>81388357.1831</v>
      </c>
      <c r="D821">
        <v>402120.76490000001</v>
      </c>
      <c r="E821">
        <v>41558234.071599998</v>
      </c>
      <c r="F821">
        <v>0</v>
      </c>
      <c r="G821">
        <v>85819468.048199996</v>
      </c>
      <c r="H821">
        <v>77368345.830300003</v>
      </c>
      <c r="I821">
        <v>85585347.701700002</v>
      </c>
      <c r="J821">
        <v>4832030.8474000003</v>
      </c>
      <c r="K821">
        <v>63507451.239399999</v>
      </c>
      <c r="L821">
        <v>47032504.382100001</v>
      </c>
      <c r="M821">
        <v>0</v>
      </c>
      <c r="N821">
        <v>85363719.656000003</v>
      </c>
      <c r="O821">
        <v>10.145833333333334</v>
      </c>
      <c r="P821">
        <f t="shared" si="35"/>
        <v>1962</v>
      </c>
      <c r="Q821" s="2">
        <f t="shared" si="36"/>
        <v>22899.583333332663</v>
      </c>
    </row>
    <row r="822" spans="1:17" x14ac:dyDescent="0.3">
      <c r="A822">
        <v>274</v>
      </c>
      <c r="B822">
        <v>2</v>
      </c>
      <c r="C822">
        <v>69284665.769999996</v>
      </c>
      <c r="D822">
        <v>396740.7035</v>
      </c>
      <c r="E822">
        <v>41558234.071599998</v>
      </c>
      <c r="F822">
        <v>0</v>
      </c>
      <c r="G822">
        <v>85819468.048199996</v>
      </c>
      <c r="H822">
        <v>75021929.892800003</v>
      </c>
      <c r="I822">
        <v>67472065.619000003</v>
      </c>
      <c r="J822">
        <v>4868509.4994000001</v>
      </c>
      <c r="K822">
        <v>63507451.239399999</v>
      </c>
      <c r="L822">
        <v>47178405.564900003</v>
      </c>
      <c r="M822">
        <v>0</v>
      </c>
      <c r="N822">
        <v>88785103.438099995</v>
      </c>
      <c r="O822">
        <v>10.145833333333334</v>
      </c>
      <c r="P822">
        <f t="shared" si="35"/>
        <v>1962</v>
      </c>
      <c r="Q822" s="2">
        <f t="shared" si="36"/>
        <v>22909.729166665995</v>
      </c>
    </row>
    <row r="823" spans="1:17" x14ac:dyDescent="0.3">
      <c r="A823">
        <v>274</v>
      </c>
      <c r="B823">
        <v>3</v>
      </c>
      <c r="C823">
        <v>62318475.631099999</v>
      </c>
      <c r="D823">
        <v>391886.51730000001</v>
      </c>
      <c r="E823">
        <v>41558234.071599998</v>
      </c>
      <c r="F823">
        <v>0</v>
      </c>
      <c r="G823">
        <v>85819468.048199996</v>
      </c>
      <c r="H823">
        <v>71205186.468199998</v>
      </c>
      <c r="I823">
        <v>54868860.046700001</v>
      </c>
      <c r="J823">
        <v>4899932.4187000003</v>
      </c>
      <c r="K823">
        <v>63507451.239399999</v>
      </c>
      <c r="L823">
        <v>47228416.351000004</v>
      </c>
      <c r="M823">
        <v>0</v>
      </c>
      <c r="N823">
        <v>90526172.003700003</v>
      </c>
      <c r="O823">
        <v>10.145833333333334</v>
      </c>
      <c r="P823">
        <f t="shared" si="35"/>
        <v>1962</v>
      </c>
      <c r="Q823" s="2">
        <f t="shared" si="36"/>
        <v>22919.874999999327</v>
      </c>
    </row>
    <row r="824" spans="1:17" x14ac:dyDescent="0.3">
      <c r="A824">
        <v>275</v>
      </c>
      <c r="B824">
        <v>1</v>
      </c>
      <c r="C824">
        <v>163237346.0702</v>
      </c>
      <c r="D824">
        <v>400795.41080000001</v>
      </c>
      <c r="E824">
        <v>15435409.071599999</v>
      </c>
      <c r="F824">
        <v>0</v>
      </c>
      <c r="G824">
        <v>8308526.6980999997</v>
      </c>
      <c r="H824">
        <v>43839440.248599999</v>
      </c>
      <c r="I824">
        <v>32126265.346299998</v>
      </c>
      <c r="J824">
        <v>4854943.3695</v>
      </c>
      <c r="K824">
        <v>14885006.2994</v>
      </c>
      <c r="L824">
        <v>84700047.972200006</v>
      </c>
      <c r="M824">
        <v>0</v>
      </c>
      <c r="N824">
        <v>95425658.955599993</v>
      </c>
      <c r="O824">
        <v>10.145833333333334</v>
      </c>
      <c r="P824">
        <f t="shared" si="35"/>
        <v>1962</v>
      </c>
      <c r="Q824" s="2">
        <f t="shared" si="36"/>
        <v>22930.020833332659</v>
      </c>
    </row>
    <row r="825" spans="1:17" x14ac:dyDescent="0.3">
      <c r="A825">
        <v>275</v>
      </c>
      <c r="B825">
        <v>2</v>
      </c>
      <c r="C825">
        <v>146187515.18180001</v>
      </c>
      <c r="D825">
        <v>408689.92180000001</v>
      </c>
      <c r="E825">
        <v>15435409.071599999</v>
      </c>
      <c r="F825">
        <v>0</v>
      </c>
      <c r="G825">
        <v>8308526.6980999997</v>
      </c>
      <c r="H825">
        <v>44389957.156800002</v>
      </c>
      <c r="I825">
        <v>23338273.3761</v>
      </c>
      <c r="J825">
        <v>4816846.8627000004</v>
      </c>
      <c r="K825">
        <v>14885006.2994</v>
      </c>
      <c r="L825">
        <v>83524955.865999997</v>
      </c>
      <c r="M825">
        <v>0</v>
      </c>
      <c r="N825">
        <v>89056814.432400003</v>
      </c>
      <c r="O825">
        <v>10.145833333333334</v>
      </c>
      <c r="P825">
        <f t="shared" si="35"/>
        <v>1962</v>
      </c>
      <c r="Q825" s="2">
        <f t="shared" si="36"/>
        <v>22940.166666665991</v>
      </c>
    </row>
    <row r="826" spans="1:17" x14ac:dyDescent="0.3">
      <c r="A826">
        <v>275</v>
      </c>
      <c r="B826">
        <v>3</v>
      </c>
      <c r="C826">
        <v>136674609.4339</v>
      </c>
      <c r="D826">
        <v>415722.9841</v>
      </c>
      <c r="E826">
        <v>15435409.071599999</v>
      </c>
      <c r="F826">
        <v>0</v>
      </c>
      <c r="G826">
        <v>8308526.6980999997</v>
      </c>
      <c r="H826">
        <v>44943610.935599998</v>
      </c>
      <c r="I826">
        <v>18611832.269900002</v>
      </c>
      <c r="J826">
        <v>4783486.5718999999</v>
      </c>
      <c r="K826">
        <v>14885006.2994</v>
      </c>
      <c r="L826">
        <v>82497620.273399994</v>
      </c>
      <c r="M826">
        <v>0</v>
      </c>
      <c r="N826">
        <v>85773627.373500004</v>
      </c>
      <c r="O826">
        <v>10.145833333333334</v>
      </c>
      <c r="P826">
        <f t="shared" si="35"/>
        <v>1962</v>
      </c>
      <c r="Q826" s="2">
        <f t="shared" si="36"/>
        <v>22950.312499999323</v>
      </c>
    </row>
    <row r="827" spans="1:17" x14ac:dyDescent="0.3">
      <c r="A827">
        <v>276</v>
      </c>
      <c r="B827">
        <v>1</v>
      </c>
      <c r="C827">
        <v>105162154.9042</v>
      </c>
      <c r="D827">
        <v>416156.04739999998</v>
      </c>
      <c r="E827">
        <v>15435409.071599999</v>
      </c>
      <c r="F827">
        <v>0</v>
      </c>
      <c r="G827">
        <v>8825017.3839999996</v>
      </c>
      <c r="H827">
        <v>42518327.633400001</v>
      </c>
      <c r="I827">
        <v>39771626.170199998</v>
      </c>
      <c r="J827">
        <v>4789702.8136999998</v>
      </c>
      <c r="K827">
        <v>14885006.2994</v>
      </c>
      <c r="L827">
        <v>26197180.616900001</v>
      </c>
      <c r="M827">
        <v>0</v>
      </c>
      <c r="N827">
        <v>85019786.079300001</v>
      </c>
      <c r="O827">
        <v>10.145833333333334</v>
      </c>
      <c r="P827">
        <f t="shared" si="35"/>
        <v>1962</v>
      </c>
      <c r="Q827" s="2">
        <f t="shared" si="36"/>
        <v>22960.458333332655</v>
      </c>
    </row>
    <row r="828" spans="1:17" x14ac:dyDescent="0.3">
      <c r="A828">
        <v>276</v>
      </c>
      <c r="B828">
        <v>2</v>
      </c>
      <c r="C828">
        <v>100159849.21699999</v>
      </c>
      <c r="D828">
        <v>416761.38449999999</v>
      </c>
      <c r="E828">
        <v>15435409.071599999</v>
      </c>
      <c r="F828">
        <v>0</v>
      </c>
      <c r="G828">
        <v>8825017.3839999996</v>
      </c>
      <c r="H828">
        <v>41942630.145199999</v>
      </c>
      <c r="I828">
        <v>32225690.969500002</v>
      </c>
      <c r="J828">
        <v>4793221.7052999996</v>
      </c>
      <c r="K828">
        <v>14885006.2994</v>
      </c>
      <c r="L828">
        <v>26337275.456700001</v>
      </c>
      <c r="M828">
        <v>0</v>
      </c>
      <c r="N828">
        <v>87289321.586300001</v>
      </c>
      <c r="O828">
        <v>10.145833333333334</v>
      </c>
      <c r="P828">
        <f t="shared" si="35"/>
        <v>1962</v>
      </c>
      <c r="Q828" s="2">
        <f t="shared" si="36"/>
        <v>22970.604166665988</v>
      </c>
    </row>
    <row r="829" spans="1:17" x14ac:dyDescent="0.3">
      <c r="A829">
        <v>276</v>
      </c>
      <c r="B829">
        <v>3</v>
      </c>
      <c r="C829">
        <v>96737247.767700002</v>
      </c>
      <c r="D829">
        <v>417501.95250000001</v>
      </c>
      <c r="E829">
        <v>15435409.071599999</v>
      </c>
      <c r="F829">
        <v>0</v>
      </c>
      <c r="G829">
        <v>8825017.3839999996</v>
      </c>
      <c r="H829">
        <v>41638945.342299998</v>
      </c>
      <c r="I829">
        <v>27722291.1316</v>
      </c>
      <c r="J829">
        <v>4795085.2008999996</v>
      </c>
      <c r="K829">
        <v>14885006.2994</v>
      </c>
      <c r="L829">
        <v>26444073.665199999</v>
      </c>
      <c r="M829">
        <v>0</v>
      </c>
      <c r="N829">
        <v>88417107.363999993</v>
      </c>
      <c r="O829">
        <v>10.145833333333334</v>
      </c>
      <c r="P829">
        <f t="shared" si="35"/>
        <v>1962</v>
      </c>
      <c r="Q829" s="2">
        <f t="shared" si="36"/>
        <v>22980.74999999932</v>
      </c>
    </row>
    <row r="830" spans="1:17" x14ac:dyDescent="0.3">
      <c r="A830">
        <v>277</v>
      </c>
      <c r="B830">
        <v>1</v>
      </c>
      <c r="C830">
        <v>106793015.7374</v>
      </c>
      <c r="D830">
        <v>420201.07740000001</v>
      </c>
      <c r="E830">
        <v>15435409.071599999</v>
      </c>
      <c r="F830">
        <v>0</v>
      </c>
      <c r="G830">
        <v>4393806.0460000001</v>
      </c>
      <c r="H830">
        <v>35848788.836800002</v>
      </c>
      <c r="I830">
        <v>20133314.508699998</v>
      </c>
      <c r="J830">
        <v>4787004.9179999996</v>
      </c>
      <c r="K830">
        <v>14885006.2994</v>
      </c>
      <c r="L830">
        <v>28660533.886300001</v>
      </c>
      <c r="M830">
        <v>0</v>
      </c>
      <c r="N830">
        <v>94705929.444700003</v>
      </c>
      <c r="O830">
        <v>10.145833333333334</v>
      </c>
      <c r="P830">
        <f t="shared" si="35"/>
        <v>1962</v>
      </c>
      <c r="Q830" s="2">
        <f t="shared" si="36"/>
        <v>22990.895833332652</v>
      </c>
    </row>
    <row r="831" spans="1:17" x14ac:dyDescent="0.3">
      <c r="A831">
        <v>277</v>
      </c>
      <c r="B831">
        <v>2</v>
      </c>
      <c r="C831">
        <v>102989728.1242</v>
      </c>
      <c r="D831">
        <v>422776.538</v>
      </c>
      <c r="E831">
        <v>15435409.071599999</v>
      </c>
      <c r="F831">
        <v>0</v>
      </c>
      <c r="G831">
        <v>4393806.0460000001</v>
      </c>
      <c r="H831">
        <v>35253019.1162</v>
      </c>
      <c r="I831">
        <v>17184443.1609</v>
      </c>
      <c r="J831">
        <v>4779091.7154000001</v>
      </c>
      <c r="K831">
        <v>14885006.2994</v>
      </c>
      <c r="L831">
        <v>28682053.136399999</v>
      </c>
      <c r="M831">
        <v>0</v>
      </c>
      <c r="N831">
        <v>93081716.932799995</v>
      </c>
      <c r="O831">
        <v>10.145833333333334</v>
      </c>
      <c r="P831">
        <f t="shared" si="35"/>
        <v>1962</v>
      </c>
      <c r="Q831" s="2">
        <f t="shared" si="36"/>
        <v>23001.041666665984</v>
      </c>
    </row>
    <row r="832" spans="1:17" x14ac:dyDescent="0.3">
      <c r="A832">
        <v>277</v>
      </c>
      <c r="B832">
        <v>3</v>
      </c>
      <c r="C832">
        <v>100435280.62450001</v>
      </c>
      <c r="D832">
        <v>425338.69919999997</v>
      </c>
      <c r="E832">
        <v>15435409.071599999</v>
      </c>
      <c r="F832">
        <v>0</v>
      </c>
      <c r="G832">
        <v>4393806.0460000001</v>
      </c>
      <c r="H832">
        <v>34958755.013999999</v>
      </c>
      <c r="I832">
        <v>15187240.239499999</v>
      </c>
      <c r="J832">
        <v>4771385.7221999997</v>
      </c>
      <c r="K832">
        <v>14885006.2994</v>
      </c>
      <c r="L832">
        <v>28695802.587900002</v>
      </c>
      <c r="M832">
        <v>0</v>
      </c>
      <c r="N832">
        <v>92095622.621900007</v>
      </c>
      <c r="O832">
        <v>10.145833333333334</v>
      </c>
      <c r="P832">
        <f t="shared" si="35"/>
        <v>1962</v>
      </c>
      <c r="Q832" s="2">
        <f t="shared" si="36"/>
        <v>23011.187499999316</v>
      </c>
    </row>
    <row r="833" spans="1:17" x14ac:dyDescent="0.3">
      <c r="A833">
        <v>278</v>
      </c>
      <c r="B833">
        <v>1</v>
      </c>
      <c r="C833">
        <v>96379770.893700004</v>
      </c>
      <c r="D833">
        <v>426516.97269999998</v>
      </c>
      <c r="E833">
        <v>15435409.071599999</v>
      </c>
      <c r="F833">
        <v>0</v>
      </c>
      <c r="G833">
        <v>4152995.9893999998</v>
      </c>
      <c r="H833">
        <v>36689943.291299999</v>
      </c>
      <c r="I833">
        <v>24056185.383900002</v>
      </c>
      <c r="J833">
        <v>4772393.1693000002</v>
      </c>
      <c r="K833">
        <v>14949060.999399999</v>
      </c>
      <c r="L833">
        <v>17830218.413400002</v>
      </c>
      <c r="M833">
        <v>0</v>
      </c>
      <c r="N833">
        <v>91175299.821999997</v>
      </c>
      <c r="O833">
        <v>10.145833333333334</v>
      </c>
      <c r="P833">
        <f t="shared" si="35"/>
        <v>1963</v>
      </c>
      <c r="Q833" s="2">
        <f t="shared" si="36"/>
        <v>23021.333333332648</v>
      </c>
    </row>
    <row r="834" spans="1:17" x14ac:dyDescent="0.3">
      <c r="A834">
        <v>278</v>
      </c>
      <c r="B834">
        <v>2</v>
      </c>
      <c r="C834">
        <v>94719652.2421</v>
      </c>
      <c r="D834">
        <v>427799.77850000001</v>
      </c>
      <c r="E834">
        <v>15435409.071599999</v>
      </c>
      <c r="F834">
        <v>0</v>
      </c>
      <c r="G834">
        <v>4152995.9893999998</v>
      </c>
      <c r="H834">
        <v>36163880.4146</v>
      </c>
      <c r="I834">
        <v>21059263.603300001</v>
      </c>
      <c r="J834">
        <v>4772313.0701000001</v>
      </c>
      <c r="K834">
        <v>14949060.999399999</v>
      </c>
      <c r="L834">
        <v>17888257.5605</v>
      </c>
      <c r="M834">
        <v>0</v>
      </c>
      <c r="N834">
        <v>91758113.375400007</v>
      </c>
      <c r="O834">
        <v>10.145833333333334</v>
      </c>
      <c r="P834">
        <f t="shared" si="35"/>
        <v>1963</v>
      </c>
      <c r="Q834" s="2">
        <f t="shared" si="36"/>
        <v>23031.47916666598</v>
      </c>
    </row>
    <row r="835" spans="1:17" x14ac:dyDescent="0.3">
      <c r="A835">
        <v>278</v>
      </c>
      <c r="B835">
        <v>3</v>
      </c>
      <c r="C835">
        <v>93428293.201900005</v>
      </c>
      <c r="D835">
        <v>429161.36670000001</v>
      </c>
      <c r="E835">
        <v>15435409.071599999</v>
      </c>
      <c r="F835">
        <v>0</v>
      </c>
      <c r="G835">
        <v>4152995.9893999998</v>
      </c>
      <c r="H835">
        <v>35900272.511399999</v>
      </c>
      <c r="I835">
        <v>19231946.661499999</v>
      </c>
      <c r="J835">
        <v>4771482.216</v>
      </c>
      <c r="K835">
        <v>14949060.999399999</v>
      </c>
      <c r="L835">
        <v>17935612.180300001</v>
      </c>
      <c r="M835">
        <v>0</v>
      </c>
      <c r="N835">
        <v>92039572.067200005</v>
      </c>
      <c r="O835">
        <v>10.145833333333334</v>
      </c>
      <c r="P835">
        <f t="shared" ref="P835:P898" si="37">YEAR(Q835)</f>
        <v>1963</v>
      </c>
      <c r="Q835" s="2">
        <f t="shared" ref="Q835:Q898" si="38">Q834+(O835)</f>
        <v>23041.624999999312</v>
      </c>
    </row>
    <row r="836" spans="1:17" x14ac:dyDescent="0.3">
      <c r="A836">
        <v>279</v>
      </c>
      <c r="B836">
        <v>1</v>
      </c>
      <c r="C836">
        <v>125941585.2075</v>
      </c>
      <c r="D836">
        <v>435714.27830000001</v>
      </c>
      <c r="E836">
        <v>15435409.071599999</v>
      </c>
      <c r="F836">
        <v>0</v>
      </c>
      <c r="G836">
        <v>2939943.3697000002</v>
      </c>
      <c r="H836">
        <v>38821695.566600002</v>
      </c>
      <c r="I836">
        <v>11779803.523</v>
      </c>
      <c r="J836">
        <v>4732195.1403999999</v>
      </c>
      <c r="K836">
        <v>14949060.999399999</v>
      </c>
      <c r="L836">
        <v>66425048.2914</v>
      </c>
      <c r="M836">
        <v>0</v>
      </c>
      <c r="N836">
        <v>86725751.951299995</v>
      </c>
      <c r="O836">
        <v>10.145833333333334</v>
      </c>
      <c r="P836">
        <f t="shared" si="37"/>
        <v>1963</v>
      </c>
      <c r="Q836" s="2">
        <f t="shared" si="38"/>
        <v>23051.770833332645</v>
      </c>
    </row>
    <row r="837" spans="1:17" x14ac:dyDescent="0.3">
      <c r="A837">
        <v>279</v>
      </c>
      <c r="B837">
        <v>2</v>
      </c>
      <c r="C837">
        <v>120553268.7661</v>
      </c>
      <c r="D837">
        <v>441564.56170000002</v>
      </c>
      <c r="E837">
        <v>15435409.071599999</v>
      </c>
      <c r="F837">
        <v>0</v>
      </c>
      <c r="G837">
        <v>2939943.3697000002</v>
      </c>
      <c r="H837">
        <v>39216620.2927</v>
      </c>
      <c r="I837">
        <v>9951945.4166999999</v>
      </c>
      <c r="J837">
        <v>4698131.9412000002</v>
      </c>
      <c r="K837">
        <v>14949060.999399999</v>
      </c>
      <c r="L837">
        <v>65723473.501199998</v>
      </c>
      <c r="M837">
        <v>0</v>
      </c>
      <c r="N837">
        <v>84057226.487299994</v>
      </c>
      <c r="O837">
        <v>10.145833333333334</v>
      </c>
      <c r="P837">
        <f t="shared" si="37"/>
        <v>1963</v>
      </c>
      <c r="Q837" s="2">
        <f t="shared" si="38"/>
        <v>23061.916666665977</v>
      </c>
    </row>
    <row r="838" spans="1:17" x14ac:dyDescent="0.3">
      <c r="A838">
        <v>279</v>
      </c>
      <c r="B838">
        <v>3</v>
      </c>
      <c r="C838">
        <v>117475601.1354</v>
      </c>
      <c r="D838">
        <v>446862.08319999999</v>
      </c>
      <c r="E838">
        <v>15435409.071599999</v>
      </c>
      <c r="F838">
        <v>0</v>
      </c>
      <c r="G838">
        <v>2939943.3697000002</v>
      </c>
      <c r="H838">
        <v>39281370.677100003</v>
      </c>
      <c r="I838">
        <v>8851993.3603000008</v>
      </c>
      <c r="J838">
        <v>4667791.2057999996</v>
      </c>
      <c r="K838">
        <v>14949060.999399999</v>
      </c>
      <c r="L838">
        <v>65112035.169600002</v>
      </c>
      <c r="M838">
        <v>0</v>
      </c>
      <c r="N838">
        <v>82489487.213</v>
      </c>
      <c r="O838">
        <v>10.145833333333334</v>
      </c>
      <c r="P838">
        <f t="shared" si="37"/>
        <v>1963</v>
      </c>
      <c r="Q838" s="2">
        <f t="shared" si="38"/>
        <v>23072.062499999309</v>
      </c>
    </row>
    <row r="839" spans="1:17" x14ac:dyDescent="0.3">
      <c r="A839">
        <v>280</v>
      </c>
      <c r="B839">
        <v>1</v>
      </c>
      <c r="C839">
        <v>108899112.4947</v>
      </c>
      <c r="D839">
        <v>450273.4767</v>
      </c>
      <c r="E839">
        <v>15435409.071599999</v>
      </c>
      <c r="F839">
        <v>0</v>
      </c>
      <c r="G839">
        <v>9388594.7271999996</v>
      </c>
      <c r="H839">
        <v>45433110.9274</v>
      </c>
      <c r="I839">
        <v>9103090.2752</v>
      </c>
      <c r="J839">
        <v>4646026.7719000001</v>
      </c>
      <c r="K839">
        <v>14949060.999399999</v>
      </c>
      <c r="L839">
        <v>71637710.680099994</v>
      </c>
      <c r="M839">
        <v>0</v>
      </c>
      <c r="N839">
        <v>79286404.294300005</v>
      </c>
      <c r="O839">
        <v>10.145833333333334</v>
      </c>
      <c r="P839">
        <f t="shared" si="37"/>
        <v>1963</v>
      </c>
      <c r="Q839" s="2">
        <f t="shared" si="38"/>
        <v>23082.208333332641</v>
      </c>
    </row>
    <row r="840" spans="1:17" x14ac:dyDescent="0.3">
      <c r="A840">
        <v>280</v>
      </c>
      <c r="B840">
        <v>2</v>
      </c>
      <c r="C840">
        <v>105429493.58570001</v>
      </c>
      <c r="D840">
        <v>453419.86489999999</v>
      </c>
      <c r="E840">
        <v>15435409.071599999</v>
      </c>
      <c r="F840">
        <v>0</v>
      </c>
      <c r="G840">
        <v>9388594.7271999996</v>
      </c>
      <c r="H840">
        <v>46079255.1655</v>
      </c>
      <c r="I840">
        <v>8171447.2868999997</v>
      </c>
      <c r="J840">
        <v>4626054.1255000001</v>
      </c>
      <c r="K840">
        <v>14949060.999399999</v>
      </c>
      <c r="L840">
        <v>71056895.604499996</v>
      </c>
      <c r="M840">
        <v>0</v>
      </c>
      <c r="N840">
        <v>77968981.525700003</v>
      </c>
      <c r="O840">
        <v>10.145833333333334</v>
      </c>
      <c r="P840">
        <f t="shared" si="37"/>
        <v>1963</v>
      </c>
      <c r="Q840" s="2">
        <f t="shared" si="38"/>
        <v>23092.354166665973</v>
      </c>
    </row>
    <row r="841" spans="1:17" x14ac:dyDescent="0.3">
      <c r="A841">
        <v>280</v>
      </c>
      <c r="B841">
        <v>3</v>
      </c>
      <c r="C841">
        <v>102980774.3803</v>
      </c>
      <c r="D841">
        <v>456335.85269999999</v>
      </c>
      <c r="E841">
        <v>15435409.071599999</v>
      </c>
      <c r="F841">
        <v>0</v>
      </c>
      <c r="G841">
        <v>9388594.7271999996</v>
      </c>
      <c r="H841">
        <v>46519332.982600003</v>
      </c>
      <c r="I841">
        <v>7543783.3399999999</v>
      </c>
      <c r="J841">
        <v>4607522.7006999999</v>
      </c>
      <c r="K841">
        <v>14949060.999399999</v>
      </c>
      <c r="L841">
        <v>70552965.803200006</v>
      </c>
      <c r="M841">
        <v>0</v>
      </c>
      <c r="N841">
        <v>77125832.050500005</v>
      </c>
      <c r="O841">
        <v>10.145833333333334</v>
      </c>
      <c r="P841">
        <f t="shared" si="37"/>
        <v>1963</v>
      </c>
      <c r="Q841" s="2">
        <f t="shared" si="38"/>
        <v>23102.499999999305</v>
      </c>
    </row>
    <row r="842" spans="1:17" x14ac:dyDescent="0.3">
      <c r="A842">
        <v>281</v>
      </c>
      <c r="B842">
        <v>1</v>
      </c>
      <c r="C842">
        <v>177131851.40830001</v>
      </c>
      <c r="D842">
        <v>469693.3933</v>
      </c>
      <c r="E842">
        <v>18736314.7216</v>
      </c>
      <c r="F842">
        <v>0</v>
      </c>
      <c r="G842">
        <v>4216353.7613000004</v>
      </c>
      <c r="H842">
        <v>44531110.998199999</v>
      </c>
      <c r="I842">
        <v>4284942.2566</v>
      </c>
      <c r="J842">
        <v>4526516.3432999998</v>
      </c>
      <c r="K842">
        <v>23962361.659400001</v>
      </c>
      <c r="L842">
        <v>144124663.229</v>
      </c>
      <c r="M842">
        <v>0</v>
      </c>
      <c r="N842">
        <v>71962313.3213</v>
      </c>
      <c r="O842">
        <v>10.145833333333334</v>
      </c>
      <c r="P842">
        <f t="shared" si="37"/>
        <v>1963</v>
      </c>
      <c r="Q842" s="2">
        <f t="shared" si="38"/>
        <v>23112.645833332637</v>
      </c>
    </row>
    <row r="843" spans="1:17" x14ac:dyDescent="0.3">
      <c r="A843">
        <v>281</v>
      </c>
      <c r="B843">
        <v>2</v>
      </c>
      <c r="C843">
        <v>169979158.0742</v>
      </c>
      <c r="D843">
        <v>481306.7868</v>
      </c>
      <c r="E843">
        <v>18736314.7216</v>
      </c>
      <c r="F843">
        <v>0</v>
      </c>
      <c r="G843">
        <v>4216353.7613000004</v>
      </c>
      <c r="H843">
        <v>43526932.271399997</v>
      </c>
      <c r="I843">
        <v>3313448.7056999998</v>
      </c>
      <c r="J843">
        <v>4457791.9143000003</v>
      </c>
      <c r="K843">
        <v>23962361.659400001</v>
      </c>
      <c r="L843">
        <v>139888942.447</v>
      </c>
      <c r="M843">
        <v>0</v>
      </c>
      <c r="N843">
        <v>68115031.989899993</v>
      </c>
      <c r="O843">
        <v>10.145833333333334</v>
      </c>
      <c r="P843">
        <f t="shared" si="37"/>
        <v>1963</v>
      </c>
      <c r="Q843" s="2">
        <f t="shared" si="38"/>
        <v>23122.791666665969</v>
      </c>
    </row>
    <row r="844" spans="1:17" x14ac:dyDescent="0.3">
      <c r="A844">
        <v>281</v>
      </c>
      <c r="B844">
        <v>3</v>
      </c>
      <c r="C844">
        <v>164617864.06279999</v>
      </c>
      <c r="D844">
        <v>491355.67969999998</v>
      </c>
      <c r="E844">
        <v>18736314.7216</v>
      </c>
      <c r="F844">
        <v>0</v>
      </c>
      <c r="G844">
        <v>4216353.7613000004</v>
      </c>
      <c r="H844">
        <v>41966046.898100004</v>
      </c>
      <c r="I844">
        <v>2771539.5849000001</v>
      </c>
      <c r="J844">
        <v>4381884.1964999996</v>
      </c>
      <c r="K844">
        <v>23962361.659400001</v>
      </c>
      <c r="L844">
        <v>136046513.8075</v>
      </c>
      <c r="M844">
        <v>0</v>
      </c>
      <c r="N844">
        <v>65279999.024400003</v>
      </c>
      <c r="O844">
        <v>10.145833333333334</v>
      </c>
      <c r="P844">
        <f t="shared" si="37"/>
        <v>1963</v>
      </c>
      <c r="Q844" s="2">
        <f t="shared" si="38"/>
        <v>23132.937499999302</v>
      </c>
    </row>
    <row r="845" spans="1:17" x14ac:dyDescent="0.3">
      <c r="A845">
        <v>282</v>
      </c>
      <c r="B845">
        <v>1</v>
      </c>
      <c r="C845">
        <v>102979056.0386</v>
      </c>
      <c r="D845">
        <v>496934.91629999998</v>
      </c>
      <c r="E845">
        <v>20612181.091600001</v>
      </c>
      <c r="F845">
        <v>0</v>
      </c>
      <c r="G845">
        <v>29856355.605799999</v>
      </c>
      <c r="H845">
        <v>73656688.941599995</v>
      </c>
      <c r="I845">
        <v>18003143.569400001</v>
      </c>
      <c r="J845">
        <v>4356532.6098999996</v>
      </c>
      <c r="K845">
        <v>29084515.079399999</v>
      </c>
      <c r="L845">
        <v>110551227.24699999</v>
      </c>
      <c r="M845">
        <v>0</v>
      </c>
      <c r="N845">
        <v>65332074.684600003</v>
      </c>
      <c r="O845">
        <v>10.145833333333334</v>
      </c>
      <c r="P845">
        <f t="shared" si="37"/>
        <v>1963</v>
      </c>
      <c r="Q845" s="2">
        <f t="shared" si="38"/>
        <v>23143.083333332634</v>
      </c>
    </row>
    <row r="846" spans="1:17" x14ac:dyDescent="0.3">
      <c r="A846">
        <v>282</v>
      </c>
      <c r="B846">
        <v>2</v>
      </c>
      <c r="C846">
        <v>97832455.217600003</v>
      </c>
      <c r="D846">
        <v>502548.06040000002</v>
      </c>
      <c r="E846">
        <v>20612181.091600001</v>
      </c>
      <c r="F846">
        <v>0</v>
      </c>
      <c r="G846">
        <v>29856355.605799999</v>
      </c>
      <c r="H846">
        <v>71568434.6655</v>
      </c>
      <c r="I846">
        <v>11864909.4408</v>
      </c>
      <c r="J846">
        <v>4329133.3509999998</v>
      </c>
      <c r="K846">
        <v>29084515.079399999</v>
      </c>
      <c r="L846">
        <v>109630288.0767</v>
      </c>
      <c r="M846">
        <v>0</v>
      </c>
      <c r="N846">
        <v>65070694.686099999</v>
      </c>
      <c r="O846">
        <v>10.145833333333334</v>
      </c>
      <c r="P846">
        <f t="shared" si="37"/>
        <v>1963</v>
      </c>
      <c r="Q846" s="2">
        <f t="shared" si="38"/>
        <v>23153.229166665966</v>
      </c>
    </row>
    <row r="847" spans="1:17" x14ac:dyDescent="0.3">
      <c r="A847">
        <v>282</v>
      </c>
      <c r="B847">
        <v>3</v>
      </c>
      <c r="C847">
        <v>94113339.670599997</v>
      </c>
      <c r="D847">
        <v>507948.78110000002</v>
      </c>
      <c r="E847">
        <v>20612181.091600001</v>
      </c>
      <c r="F847">
        <v>0</v>
      </c>
      <c r="G847">
        <v>29856355.605799999</v>
      </c>
      <c r="H847">
        <v>71102399.164000005</v>
      </c>
      <c r="I847">
        <v>8951775.4079999998</v>
      </c>
      <c r="J847">
        <v>4302533.8893999998</v>
      </c>
      <c r="K847">
        <v>29084515.079399999</v>
      </c>
      <c r="L847">
        <v>108729030.6038</v>
      </c>
      <c r="M847">
        <v>0</v>
      </c>
      <c r="N847">
        <v>64772565.137199998</v>
      </c>
      <c r="O847">
        <v>10.145833333333334</v>
      </c>
      <c r="P847">
        <f t="shared" si="37"/>
        <v>1963</v>
      </c>
      <c r="Q847" s="2">
        <f t="shared" si="38"/>
        <v>23163.374999999298</v>
      </c>
    </row>
    <row r="848" spans="1:17" x14ac:dyDescent="0.3">
      <c r="A848">
        <v>283</v>
      </c>
      <c r="B848">
        <v>1</v>
      </c>
      <c r="C848">
        <v>33381238.892000001</v>
      </c>
      <c r="D848">
        <v>505950.58270000003</v>
      </c>
      <c r="E848">
        <v>27763547.6316</v>
      </c>
      <c r="F848">
        <v>0</v>
      </c>
      <c r="G848">
        <v>272683981.00510001</v>
      </c>
      <c r="H848">
        <v>99615044.641100004</v>
      </c>
      <c r="I848">
        <v>215190266.13870001</v>
      </c>
      <c r="J848">
        <v>4324369.8291999996</v>
      </c>
      <c r="K848">
        <v>48611709.499399997</v>
      </c>
      <c r="L848">
        <v>96484324.792999998</v>
      </c>
      <c r="M848">
        <v>0</v>
      </c>
      <c r="N848">
        <v>69113179.561399996</v>
      </c>
      <c r="O848">
        <v>10.145833333333334</v>
      </c>
      <c r="P848">
        <f t="shared" si="37"/>
        <v>1963</v>
      </c>
      <c r="Q848" s="2">
        <f t="shared" si="38"/>
        <v>23173.52083333263</v>
      </c>
    </row>
    <row r="849" spans="1:17" x14ac:dyDescent="0.3">
      <c r="A849">
        <v>283</v>
      </c>
      <c r="B849">
        <v>2</v>
      </c>
      <c r="C849">
        <v>28990392.095800001</v>
      </c>
      <c r="D849">
        <v>503787.78480000002</v>
      </c>
      <c r="E849">
        <v>27763547.6316</v>
      </c>
      <c r="F849">
        <v>0</v>
      </c>
      <c r="G849">
        <v>272683981.00510001</v>
      </c>
      <c r="H849">
        <v>95306612.296800002</v>
      </c>
      <c r="I849">
        <v>203472176.87349999</v>
      </c>
      <c r="J849">
        <v>4340736.4590999996</v>
      </c>
      <c r="K849">
        <v>48611709.499399997</v>
      </c>
      <c r="L849">
        <v>96644890.926300004</v>
      </c>
      <c r="M849">
        <v>0</v>
      </c>
      <c r="N849">
        <v>72060857.050300002</v>
      </c>
      <c r="O849">
        <v>10.145833333333334</v>
      </c>
      <c r="P849">
        <f t="shared" si="37"/>
        <v>1963</v>
      </c>
      <c r="Q849" s="2">
        <f t="shared" si="38"/>
        <v>23183.666666665962</v>
      </c>
    </row>
    <row r="850" spans="1:17" x14ac:dyDescent="0.3">
      <c r="A850">
        <v>283</v>
      </c>
      <c r="B850">
        <v>3</v>
      </c>
      <c r="C850">
        <v>26248587.7828</v>
      </c>
      <c r="D850">
        <v>501499.64689999999</v>
      </c>
      <c r="E850">
        <v>27763547.6316</v>
      </c>
      <c r="F850">
        <v>0</v>
      </c>
      <c r="G850">
        <v>272683981.00510001</v>
      </c>
      <c r="H850">
        <v>92652357.630999997</v>
      </c>
      <c r="I850">
        <v>195724190.51210001</v>
      </c>
      <c r="J850">
        <v>4353816.9550999999</v>
      </c>
      <c r="K850">
        <v>48611709.499399997</v>
      </c>
      <c r="L850">
        <v>96695890.250300005</v>
      </c>
      <c r="M850">
        <v>0</v>
      </c>
      <c r="N850">
        <v>74227384.087400004</v>
      </c>
      <c r="O850">
        <v>10.145833333333334</v>
      </c>
      <c r="P850">
        <f t="shared" si="37"/>
        <v>1963</v>
      </c>
      <c r="Q850" s="2">
        <f t="shared" si="38"/>
        <v>23193.812499999294</v>
      </c>
    </row>
    <row r="851" spans="1:17" x14ac:dyDescent="0.3">
      <c r="A851">
        <v>284</v>
      </c>
      <c r="B851">
        <v>1</v>
      </c>
      <c r="C851">
        <v>90364164.643299997</v>
      </c>
      <c r="D851">
        <v>501312.48210000002</v>
      </c>
      <c r="E851">
        <v>53325046.831600003</v>
      </c>
      <c r="F851">
        <v>0</v>
      </c>
      <c r="G851">
        <v>198628096.74259999</v>
      </c>
      <c r="H851">
        <v>95926396.846499994</v>
      </c>
      <c r="I851">
        <v>142133145.1063</v>
      </c>
      <c r="J851">
        <v>4350963.2915000003</v>
      </c>
      <c r="K851">
        <v>118408763.0794</v>
      </c>
      <c r="L851">
        <v>102056587.1188</v>
      </c>
      <c r="M851">
        <v>0</v>
      </c>
      <c r="N851">
        <v>71545622.0625</v>
      </c>
      <c r="O851">
        <v>10.145833333333334</v>
      </c>
      <c r="P851">
        <f t="shared" si="37"/>
        <v>1963</v>
      </c>
      <c r="Q851" s="2">
        <f t="shared" si="38"/>
        <v>23203.958333332626</v>
      </c>
    </row>
    <row r="852" spans="1:17" x14ac:dyDescent="0.3">
      <c r="A852">
        <v>284</v>
      </c>
      <c r="B852">
        <v>2</v>
      </c>
      <c r="C852">
        <v>81500712.716299996</v>
      </c>
      <c r="D852">
        <v>501042.37060000002</v>
      </c>
      <c r="E852">
        <v>53325046.831600003</v>
      </c>
      <c r="F852">
        <v>0</v>
      </c>
      <c r="G852">
        <v>198628096.74259999</v>
      </c>
      <c r="H852">
        <v>95774866.116300002</v>
      </c>
      <c r="I852">
        <v>133875316.5773</v>
      </c>
      <c r="J852">
        <v>4349968.1968999999</v>
      </c>
      <c r="K852">
        <v>118408763.0794</v>
      </c>
      <c r="L852">
        <v>102112980.55760001</v>
      </c>
      <c r="M852">
        <v>0</v>
      </c>
      <c r="N852">
        <v>70921106.7685</v>
      </c>
      <c r="O852">
        <v>10.145833333333334</v>
      </c>
      <c r="P852">
        <f t="shared" si="37"/>
        <v>1963</v>
      </c>
      <c r="Q852" s="2">
        <f t="shared" si="38"/>
        <v>23214.104166665958</v>
      </c>
    </row>
    <row r="853" spans="1:17" x14ac:dyDescent="0.3">
      <c r="A853">
        <v>284</v>
      </c>
      <c r="B853">
        <v>3</v>
      </c>
      <c r="C853">
        <v>76393055.881500006</v>
      </c>
      <c r="D853">
        <v>501019.16499999998</v>
      </c>
      <c r="E853">
        <v>53325046.831600003</v>
      </c>
      <c r="F853">
        <v>0</v>
      </c>
      <c r="G853">
        <v>198628096.74259999</v>
      </c>
      <c r="H853">
        <v>95219853.019700006</v>
      </c>
      <c r="I853">
        <v>128104886.66419999</v>
      </c>
      <c r="J853">
        <v>4350395.6096999999</v>
      </c>
      <c r="K853">
        <v>118408763.0794</v>
      </c>
      <c r="L853">
        <v>102233570.691</v>
      </c>
      <c r="M853">
        <v>0</v>
      </c>
      <c r="N853">
        <v>70827455.471100003</v>
      </c>
      <c r="O853">
        <v>10.145833333333334</v>
      </c>
      <c r="P853">
        <f t="shared" si="37"/>
        <v>1963</v>
      </c>
      <c r="Q853" s="2">
        <f t="shared" si="38"/>
        <v>23224.249999999291</v>
      </c>
    </row>
    <row r="854" spans="1:17" x14ac:dyDescent="0.3">
      <c r="A854">
        <v>285</v>
      </c>
      <c r="B854">
        <v>1</v>
      </c>
      <c r="C854">
        <v>218966924.90779999</v>
      </c>
      <c r="D854">
        <v>518389.17540000001</v>
      </c>
      <c r="E854">
        <v>57023250.181599997</v>
      </c>
      <c r="F854">
        <v>0</v>
      </c>
      <c r="G854">
        <v>15371500.5013</v>
      </c>
      <c r="H854">
        <v>60526457.239</v>
      </c>
      <c r="I854">
        <v>5613335.2490999997</v>
      </c>
      <c r="J854">
        <v>4298610.0069000004</v>
      </c>
      <c r="K854">
        <v>128506906.4294</v>
      </c>
      <c r="L854">
        <v>150686230.61629999</v>
      </c>
      <c r="M854">
        <v>0</v>
      </c>
      <c r="N854">
        <v>64732234.751500003</v>
      </c>
      <c r="O854">
        <v>10.145833333333334</v>
      </c>
      <c r="P854">
        <f t="shared" si="37"/>
        <v>1963</v>
      </c>
      <c r="Q854" s="2">
        <f t="shared" si="38"/>
        <v>23234.395833332623</v>
      </c>
    </row>
    <row r="855" spans="1:17" x14ac:dyDescent="0.3">
      <c r="A855">
        <v>285</v>
      </c>
      <c r="B855">
        <v>2</v>
      </c>
      <c r="C855">
        <v>209403895.19310001</v>
      </c>
      <c r="D855">
        <v>533258.78619999997</v>
      </c>
      <c r="E855">
        <v>57023250.181599997</v>
      </c>
      <c r="F855">
        <v>0</v>
      </c>
      <c r="G855">
        <v>15371500.5013</v>
      </c>
      <c r="H855">
        <v>59953862.091799997</v>
      </c>
      <c r="I855">
        <v>3208439.7237</v>
      </c>
      <c r="J855">
        <v>4255267.2926000003</v>
      </c>
      <c r="K855">
        <v>128506906.4294</v>
      </c>
      <c r="L855">
        <v>146255858.68540001</v>
      </c>
      <c r="M855">
        <v>0</v>
      </c>
      <c r="N855">
        <v>61795554.318800002</v>
      </c>
      <c r="O855">
        <v>10.145833333333334</v>
      </c>
      <c r="P855">
        <f t="shared" si="37"/>
        <v>1963</v>
      </c>
      <c r="Q855" s="2">
        <f t="shared" si="38"/>
        <v>23244.541666665955</v>
      </c>
    </row>
    <row r="856" spans="1:17" x14ac:dyDescent="0.3">
      <c r="A856">
        <v>285</v>
      </c>
      <c r="B856">
        <v>3</v>
      </c>
      <c r="C856">
        <v>203386828.26989999</v>
      </c>
      <c r="D856">
        <v>546107.3358</v>
      </c>
      <c r="E856">
        <v>57023250.181599997</v>
      </c>
      <c r="F856">
        <v>0</v>
      </c>
      <c r="G856">
        <v>15371500.5013</v>
      </c>
      <c r="H856">
        <v>58818119.6932</v>
      </c>
      <c r="I856">
        <v>1971928.5216000001</v>
      </c>
      <c r="J856">
        <v>4200240.4457</v>
      </c>
      <c r="K856">
        <v>128506906.4294</v>
      </c>
      <c r="L856">
        <v>142316809.00909999</v>
      </c>
      <c r="M856">
        <v>0</v>
      </c>
      <c r="N856">
        <v>59804866.455700003</v>
      </c>
      <c r="O856">
        <v>10.145833333333334</v>
      </c>
      <c r="P856">
        <f t="shared" si="37"/>
        <v>1963</v>
      </c>
      <c r="Q856" s="2">
        <f t="shared" si="38"/>
        <v>23254.687499999287</v>
      </c>
    </row>
    <row r="857" spans="1:17" x14ac:dyDescent="0.3">
      <c r="A857">
        <v>286</v>
      </c>
      <c r="B857">
        <v>1</v>
      </c>
      <c r="C857">
        <v>45261680.214100003</v>
      </c>
      <c r="D857">
        <v>507840.44300000003</v>
      </c>
      <c r="E857">
        <v>34103666.181599997</v>
      </c>
      <c r="F857">
        <v>0</v>
      </c>
      <c r="G857">
        <v>194245594.12650001</v>
      </c>
      <c r="H857">
        <v>104810344.30689999</v>
      </c>
      <c r="I857">
        <v>196362177.40740001</v>
      </c>
      <c r="J857">
        <v>4343669.5598999998</v>
      </c>
      <c r="K857">
        <v>65923742.799400002</v>
      </c>
      <c r="L857">
        <v>42684057.852499999</v>
      </c>
      <c r="M857">
        <v>0</v>
      </c>
      <c r="N857">
        <v>69381429.387799993</v>
      </c>
      <c r="O857">
        <v>10.145833333333334</v>
      </c>
      <c r="P857">
        <f t="shared" si="37"/>
        <v>1963</v>
      </c>
      <c r="Q857" s="2">
        <f t="shared" si="38"/>
        <v>23264.833333332619</v>
      </c>
    </row>
    <row r="858" spans="1:17" x14ac:dyDescent="0.3">
      <c r="A858">
        <v>286</v>
      </c>
      <c r="B858">
        <v>2</v>
      </c>
      <c r="C858">
        <v>36526738.7588</v>
      </c>
      <c r="D858">
        <v>475167.78749999998</v>
      </c>
      <c r="E858">
        <v>34103666.181599997</v>
      </c>
      <c r="F858">
        <v>0</v>
      </c>
      <c r="G858">
        <v>194245594.12650001</v>
      </c>
      <c r="H858">
        <v>92573852.477500007</v>
      </c>
      <c r="I858">
        <v>168229355.84220001</v>
      </c>
      <c r="J858">
        <v>4463014.0029999996</v>
      </c>
      <c r="K858">
        <v>65923742.799400002</v>
      </c>
      <c r="L858">
        <v>43409127.850299999</v>
      </c>
      <c r="M858">
        <v>0</v>
      </c>
      <c r="N858">
        <v>75397087.628999993</v>
      </c>
      <c r="O858">
        <v>10.145833333333334</v>
      </c>
      <c r="P858">
        <f t="shared" si="37"/>
        <v>1963</v>
      </c>
      <c r="Q858" s="2">
        <f t="shared" si="38"/>
        <v>23274.979166665951</v>
      </c>
    </row>
    <row r="859" spans="1:17" x14ac:dyDescent="0.3">
      <c r="A859">
        <v>286</v>
      </c>
      <c r="B859">
        <v>3</v>
      </c>
      <c r="C859">
        <v>31928655.432399999</v>
      </c>
      <c r="D859">
        <v>450414.7292</v>
      </c>
      <c r="E859">
        <v>34103666.181599997</v>
      </c>
      <c r="F859">
        <v>0</v>
      </c>
      <c r="G859">
        <v>194245594.12650001</v>
      </c>
      <c r="H859">
        <v>86028856.194399998</v>
      </c>
      <c r="I859">
        <v>152734456.77200001</v>
      </c>
      <c r="J859">
        <v>4571410.6028000005</v>
      </c>
      <c r="K859">
        <v>65923742.799400002</v>
      </c>
      <c r="L859">
        <v>43907460.016500004</v>
      </c>
      <c r="M859">
        <v>0</v>
      </c>
      <c r="N859">
        <v>79373803.853499994</v>
      </c>
      <c r="O859">
        <v>10.145833333333334</v>
      </c>
      <c r="P859">
        <f t="shared" si="37"/>
        <v>1963</v>
      </c>
      <c r="Q859" s="2">
        <f t="shared" si="38"/>
        <v>23285.124999999283</v>
      </c>
    </row>
    <row r="860" spans="1:17" x14ac:dyDescent="0.3">
      <c r="A860">
        <v>287</v>
      </c>
      <c r="B860">
        <v>1</v>
      </c>
      <c r="C860">
        <v>113881217.0635</v>
      </c>
      <c r="D860">
        <v>444038.0281</v>
      </c>
      <c r="E860">
        <v>15435409.071599999</v>
      </c>
      <c r="F860">
        <v>0</v>
      </c>
      <c r="G860">
        <v>29058595.420400001</v>
      </c>
      <c r="H860">
        <v>54642411.154200003</v>
      </c>
      <c r="I860">
        <v>54916882.583499998</v>
      </c>
      <c r="J860">
        <v>4574881.5361000001</v>
      </c>
      <c r="K860">
        <v>14949060.999399999</v>
      </c>
      <c r="L860">
        <v>56198226.511200003</v>
      </c>
      <c r="M860">
        <v>0</v>
      </c>
      <c r="N860">
        <v>82892818.324900001</v>
      </c>
      <c r="O860">
        <v>10.145833333333334</v>
      </c>
      <c r="P860">
        <f t="shared" si="37"/>
        <v>1963</v>
      </c>
      <c r="Q860" s="2">
        <f t="shared" si="38"/>
        <v>23295.270833332615</v>
      </c>
    </row>
    <row r="861" spans="1:17" x14ac:dyDescent="0.3">
      <c r="A861">
        <v>287</v>
      </c>
      <c r="B861">
        <v>2</v>
      </c>
      <c r="C861">
        <v>99999921.146500006</v>
      </c>
      <c r="D861">
        <v>438691.82419999997</v>
      </c>
      <c r="E861">
        <v>15435409.071599999</v>
      </c>
      <c r="F861">
        <v>0</v>
      </c>
      <c r="G861">
        <v>29058595.420400001</v>
      </c>
      <c r="H861">
        <v>55040892.580600001</v>
      </c>
      <c r="I861">
        <v>44336849.920699999</v>
      </c>
      <c r="J861">
        <v>4581567.7056999998</v>
      </c>
      <c r="K861">
        <v>14949060.999399999</v>
      </c>
      <c r="L861">
        <v>55999076.892099999</v>
      </c>
      <c r="M861">
        <v>0</v>
      </c>
      <c r="N861">
        <v>80046141.390400007</v>
      </c>
      <c r="O861">
        <v>10.145833333333334</v>
      </c>
      <c r="P861">
        <f t="shared" si="37"/>
        <v>1963</v>
      </c>
      <c r="Q861" s="2">
        <f t="shared" si="38"/>
        <v>23305.416666665948</v>
      </c>
    </row>
    <row r="862" spans="1:17" x14ac:dyDescent="0.3">
      <c r="A862">
        <v>287</v>
      </c>
      <c r="B862">
        <v>3</v>
      </c>
      <c r="C862">
        <v>92112878.516599998</v>
      </c>
      <c r="D862">
        <v>434640.67170000001</v>
      </c>
      <c r="E862">
        <v>15435409.071599999</v>
      </c>
      <c r="F862">
        <v>0</v>
      </c>
      <c r="G862">
        <v>29058595.420400001</v>
      </c>
      <c r="H862">
        <v>55080687.8433</v>
      </c>
      <c r="I862">
        <v>37802464.485799998</v>
      </c>
      <c r="J862">
        <v>4589850.4698999999</v>
      </c>
      <c r="K862">
        <v>14949060.999399999</v>
      </c>
      <c r="L862">
        <v>55878290.114200003</v>
      </c>
      <c r="M862">
        <v>0</v>
      </c>
      <c r="N862">
        <v>78739983.837200001</v>
      </c>
      <c r="O862">
        <v>10.145833333333334</v>
      </c>
      <c r="P862">
        <f t="shared" si="37"/>
        <v>1963</v>
      </c>
      <c r="Q862" s="2">
        <f t="shared" si="38"/>
        <v>23315.56249999928</v>
      </c>
    </row>
    <row r="863" spans="1:17" x14ac:dyDescent="0.3">
      <c r="A863">
        <v>288</v>
      </c>
      <c r="B863">
        <v>1</v>
      </c>
      <c r="C863">
        <v>112660718.7923</v>
      </c>
      <c r="D863">
        <v>438463.05680000002</v>
      </c>
      <c r="E863">
        <v>15435409.071599999</v>
      </c>
      <c r="F863">
        <v>0</v>
      </c>
      <c r="G863">
        <v>4516102.4620000003</v>
      </c>
      <c r="H863">
        <v>46243038.6435</v>
      </c>
      <c r="I863">
        <v>29035297.902800001</v>
      </c>
      <c r="J863">
        <v>4572243.3471999997</v>
      </c>
      <c r="K863">
        <v>14949060.999399999</v>
      </c>
      <c r="L863">
        <v>50164617.185500003</v>
      </c>
      <c r="M863">
        <v>0</v>
      </c>
      <c r="N863">
        <v>80845102.937299997</v>
      </c>
      <c r="O863">
        <v>10.145833333333334</v>
      </c>
      <c r="P863">
        <f t="shared" si="37"/>
        <v>1963</v>
      </c>
      <c r="Q863" s="2">
        <f t="shared" si="38"/>
        <v>23325.708333332612</v>
      </c>
    </row>
    <row r="864" spans="1:17" x14ac:dyDescent="0.3">
      <c r="A864">
        <v>288</v>
      </c>
      <c r="B864">
        <v>2</v>
      </c>
      <c r="C864">
        <v>107613945.259</v>
      </c>
      <c r="D864">
        <v>442145.15580000001</v>
      </c>
      <c r="E864">
        <v>15435409.071599999</v>
      </c>
      <c r="F864">
        <v>0</v>
      </c>
      <c r="G864">
        <v>4516102.4620000003</v>
      </c>
      <c r="H864">
        <v>45083444.013099998</v>
      </c>
      <c r="I864">
        <v>23490300.920600001</v>
      </c>
      <c r="J864">
        <v>4557690.0820000004</v>
      </c>
      <c r="K864">
        <v>14949060.999399999</v>
      </c>
      <c r="L864">
        <v>50173453.344300002</v>
      </c>
      <c r="M864">
        <v>0</v>
      </c>
      <c r="N864">
        <v>80032309.886600003</v>
      </c>
      <c r="O864">
        <v>10.145833333333334</v>
      </c>
      <c r="P864">
        <f t="shared" si="37"/>
        <v>1963</v>
      </c>
      <c r="Q864" s="2">
        <f t="shared" si="38"/>
        <v>23335.854166665944</v>
      </c>
    </row>
    <row r="865" spans="1:17" x14ac:dyDescent="0.3">
      <c r="A865">
        <v>288</v>
      </c>
      <c r="B865">
        <v>3</v>
      </c>
      <c r="C865">
        <v>104588648.1628</v>
      </c>
      <c r="D865">
        <v>445668.52110000001</v>
      </c>
      <c r="E865">
        <v>15435409.071599999</v>
      </c>
      <c r="F865">
        <v>0</v>
      </c>
      <c r="G865">
        <v>4516102.4620000003</v>
      </c>
      <c r="H865">
        <v>44642331.744199999</v>
      </c>
      <c r="I865">
        <v>20423416.540600002</v>
      </c>
      <c r="J865">
        <v>4545032.1797000002</v>
      </c>
      <c r="K865">
        <v>14949060.999399999</v>
      </c>
      <c r="L865">
        <v>50160869.149099998</v>
      </c>
      <c r="M865">
        <v>0</v>
      </c>
      <c r="N865">
        <v>79762105.7289</v>
      </c>
      <c r="O865">
        <v>10.145833333333334</v>
      </c>
      <c r="P865">
        <f t="shared" si="37"/>
        <v>1963</v>
      </c>
      <c r="Q865" s="2">
        <f t="shared" si="38"/>
        <v>23345.999999999276</v>
      </c>
    </row>
    <row r="866" spans="1:17" x14ac:dyDescent="0.3">
      <c r="A866">
        <v>289</v>
      </c>
      <c r="B866">
        <v>1</v>
      </c>
      <c r="C866">
        <v>97715905.0757</v>
      </c>
      <c r="D866">
        <v>445693.0294</v>
      </c>
      <c r="E866">
        <v>15435409.071599999</v>
      </c>
      <c r="F866">
        <v>0</v>
      </c>
      <c r="G866">
        <v>5030680.5641999999</v>
      </c>
      <c r="H866">
        <v>40335992.842100002</v>
      </c>
      <c r="I866">
        <v>41960382.272500001</v>
      </c>
      <c r="J866">
        <v>4553116.5445999997</v>
      </c>
      <c r="K866">
        <v>14949060.999399999</v>
      </c>
      <c r="L866">
        <v>13120164.521</v>
      </c>
      <c r="M866">
        <v>0</v>
      </c>
      <c r="N866">
        <v>83792570.255799994</v>
      </c>
      <c r="O866">
        <v>10.145833333333334</v>
      </c>
      <c r="P866">
        <f t="shared" si="37"/>
        <v>1963</v>
      </c>
      <c r="Q866" s="2">
        <f t="shared" si="38"/>
        <v>23356.145833332608</v>
      </c>
    </row>
    <row r="867" spans="1:17" x14ac:dyDescent="0.3">
      <c r="A867">
        <v>289</v>
      </c>
      <c r="B867">
        <v>2</v>
      </c>
      <c r="C867">
        <v>94198775.054800004</v>
      </c>
      <c r="D867">
        <v>446337.02870000002</v>
      </c>
      <c r="E867">
        <v>15435409.071599999</v>
      </c>
      <c r="F867">
        <v>0</v>
      </c>
      <c r="G867">
        <v>5030680.5641999999</v>
      </c>
      <c r="H867">
        <v>39133272.567500003</v>
      </c>
      <c r="I867">
        <v>35584044.928599998</v>
      </c>
      <c r="J867">
        <v>4559369.3986999998</v>
      </c>
      <c r="K867">
        <v>14949060.999399999</v>
      </c>
      <c r="L867">
        <v>13247828.751800001</v>
      </c>
      <c r="M867">
        <v>0</v>
      </c>
      <c r="N867">
        <v>85531575.823100001</v>
      </c>
      <c r="O867">
        <v>10.145833333333334</v>
      </c>
      <c r="P867">
        <f t="shared" si="37"/>
        <v>1963</v>
      </c>
      <c r="Q867" s="2">
        <f t="shared" si="38"/>
        <v>23366.29166666594</v>
      </c>
    </row>
    <row r="868" spans="1:17" x14ac:dyDescent="0.3">
      <c r="A868">
        <v>289</v>
      </c>
      <c r="B868">
        <v>3</v>
      </c>
      <c r="C868">
        <v>91721318.717800006</v>
      </c>
      <c r="D868">
        <v>447400.23859999998</v>
      </c>
      <c r="E868">
        <v>15435409.071599999</v>
      </c>
      <c r="F868">
        <v>0</v>
      </c>
      <c r="G868">
        <v>5030680.5641999999</v>
      </c>
      <c r="H868">
        <v>38345771.994999997</v>
      </c>
      <c r="I868">
        <v>31478541.296300001</v>
      </c>
      <c r="J868">
        <v>4564355.1206</v>
      </c>
      <c r="K868">
        <v>14949060.999399999</v>
      </c>
      <c r="L868">
        <v>13356960.9034</v>
      </c>
      <c r="M868">
        <v>0</v>
      </c>
      <c r="N868">
        <v>86451461.616500005</v>
      </c>
      <c r="O868">
        <v>10.145833333333334</v>
      </c>
      <c r="P868">
        <f t="shared" si="37"/>
        <v>1963</v>
      </c>
      <c r="Q868" s="2">
        <f t="shared" si="38"/>
        <v>23376.437499999272</v>
      </c>
    </row>
    <row r="869" spans="1:17" x14ac:dyDescent="0.3">
      <c r="A869">
        <v>290</v>
      </c>
      <c r="B869">
        <v>1</v>
      </c>
      <c r="C869">
        <v>101762884.473</v>
      </c>
      <c r="D869">
        <v>450306.25180000003</v>
      </c>
      <c r="E869">
        <v>15435409.071599999</v>
      </c>
      <c r="F869">
        <v>0</v>
      </c>
      <c r="G869">
        <v>3496152.5378</v>
      </c>
      <c r="H869">
        <v>39167457.379199997</v>
      </c>
      <c r="I869">
        <v>16887477.484900001</v>
      </c>
      <c r="J869">
        <v>4557099.3384999996</v>
      </c>
      <c r="K869">
        <v>15117653.2294</v>
      </c>
      <c r="L869">
        <v>38915185.412699997</v>
      </c>
      <c r="M869">
        <v>0</v>
      </c>
      <c r="N869">
        <v>85204083.043099999</v>
      </c>
      <c r="O869">
        <v>10.145833333333334</v>
      </c>
      <c r="P869">
        <f t="shared" si="37"/>
        <v>1964</v>
      </c>
      <c r="Q869" s="2">
        <f t="shared" si="38"/>
        <v>23386.583333332605</v>
      </c>
    </row>
    <row r="870" spans="1:17" x14ac:dyDescent="0.3">
      <c r="A870">
        <v>290</v>
      </c>
      <c r="B870">
        <v>2</v>
      </c>
      <c r="C870">
        <v>98478722.709000006</v>
      </c>
      <c r="D870">
        <v>453114.88929999998</v>
      </c>
      <c r="E870">
        <v>15435409.071599999</v>
      </c>
      <c r="F870">
        <v>0</v>
      </c>
      <c r="G870">
        <v>3496152.5378</v>
      </c>
      <c r="H870">
        <v>39397025.141900003</v>
      </c>
      <c r="I870">
        <v>15038089.9147</v>
      </c>
      <c r="J870">
        <v>4550709.2712000003</v>
      </c>
      <c r="K870">
        <v>15117653.2294</v>
      </c>
      <c r="L870">
        <v>38872097.560699999</v>
      </c>
      <c r="M870">
        <v>0</v>
      </c>
      <c r="N870">
        <v>83623629.558500007</v>
      </c>
      <c r="O870">
        <v>10.145833333333334</v>
      </c>
      <c r="P870">
        <f t="shared" si="37"/>
        <v>1964</v>
      </c>
      <c r="Q870" s="2">
        <f t="shared" si="38"/>
        <v>23396.729166665937</v>
      </c>
    </row>
    <row r="871" spans="1:17" x14ac:dyDescent="0.3">
      <c r="A871">
        <v>290</v>
      </c>
      <c r="B871">
        <v>3</v>
      </c>
      <c r="C871">
        <v>96648426.812900007</v>
      </c>
      <c r="D871">
        <v>455971.3444</v>
      </c>
      <c r="E871">
        <v>15435409.071599999</v>
      </c>
      <c r="F871">
        <v>0</v>
      </c>
      <c r="G871">
        <v>3496152.5378</v>
      </c>
      <c r="H871">
        <v>39456117.185900003</v>
      </c>
      <c r="I871">
        <v>14186509.0678</v>
      </c>
      <c r="J871">
        <v>4544944.9916000003</v>
      </c>
      <c r="K871">
        <v>15117653.2294</v>
      </c>
      <c r="L871">
        <v>38843971.659100004</v>
      </c>
      <c r="M871">
        <v>0</v>
      </c>
      <c r="N871">
        <v>82800291.7553</v>
      </c>
      <c r="O871">
        <v>10.145833333333334</v>
      </c>
      <c r="P871">
        <f t="shared" si="37"/>
        <v>1964</v>
      </c>
      <c r="Q871" s="2">
        <f t="shared" si="38"/>
        <v>23406.874999999269</v>
      </c>
    </row>
    <row r="872" spans="1:17" x14ac:dyDescent="0.3">
      <c r="A872">
        <v>291</v>
      </c>
      <c r="B872">
        <v>1</v>
      </c>
      <c r="C872">
        <v>90973374.197899997</v>
      </c>
      <c r="D872">
        <v>459653.59179999999</v>
      </c>
      <c r="E872">
        <v>15435409.071599999</v>
      </c>
      <c r="F872">
        <v>0</v>
      </c>
      <c r="G872">
        <v>5208192.3353000004</v>
      </c>
      <c r="H872">
        <v>42200799.915200002</v>
      </c>
      <c r="I872">
        <v>18434940.170600001</v>
      </c>
      <c r="J872">
        <v>4533585.3942</v>
      </c>
      <c r="K872">
        <v>15117653.2294</v>
      </c>
      <c r="L872">
        <v>34469458.337099999</v>
      </c>
      <c r="M872">
        <v>0</v>
      </c>
      <c r="N872">
        <v>81398112.1928</v>
      </c>
      <c r="O872">
        <v>10.145833333333334</v>
      </c>
      <c r="P872">
        <f t="shared" si="37"/>
        <v>1964</v>
      </c>
      <c r="Q872" s="2">
        <f t="shared" si="38"/>
        <v>23417.020833332601</v>
      </c>
    </row>
    <row r="873" spans="1:17" x14ac:dyDescent="0.3">
      <c r="A873">
        <v>291</v>
      </c>
      <c r="B873">
        <v>2</v>
      </c>
      <c r="C873">
        <v>89744953.516299993</v>
      </c>
      <c r="D873">
        <v>463086.88010000001</v>
      </c>
      <c r="E873">
        <v>15435409.071599999</v>
      </c>
      <c r="F873">
        <v>0</v>
      </c>
      <c r="G873">
        <v>5208192.3353000004</v>
      </c>
      <c r="H873">
        <v>41629187.5418</v>
      </c>
      <c r="I873">
        <v>16129553.965500001</v>
      </c>
      <c r="J873">
        <v>4523211.9795000004</v>
      </c>
      <c r="K873">
        <v>15117653.2294</v>
      </c>
      <c r="L873">
        <v>34487811.293700002</v>
      </c>
      <c r="M873">
        <v>0</v>
      </c>
      <c r="N873">
        <v>81880623.636999995</v>
      </c>
      <c r="O873">
        <v>10.145833333333334</v>
      </c>
      <c r="P873">
        <f t="shared" si="37"/>
        <v>1964</v>
      </c>
      <c r="Q873" s="2">
        <f t="shared" si="38"/>
        <v>23427.166666665933</v>
      </c>
    </row>
    <row r="874" spans="1:17" x14ac:dyDescent="0.3">
      <c r="A874">
        <v>291</v>
      </c>
      <c r="B874">
        <v>3</v>
      </c>
      <c r="C874">
        <v>88704140.873199999</v>
      </c>
      <c r="D874">
        <v>466303.47639999999</v>
      </c>
      <c r="E874">
        <v>15435409.071599999</v>
      </c>
      <c r="F874">
        <v>0</v>
      </c>
      <c r="G874">
        <v>5208192.3353000004</v>
      </c>
      <c r="H874">
        <v>41278134.523999996</v>
      </c>
      <c r="I874">
        <v>14739075.589299999</v>
      </c>
      <c r="J874">
        <v>4513531.6357000005</v>
      </c>
      <c r="K874">
        <v>15117653.2294</v>
      </c>
      <c r="L874">
        <v>34502669.641800001</v>
      </c>
      <c r="M874">
        <v>0</v>
      </c>
      <c r="N874">
        <v>82033573.981299996</v>
      </c>
      <c r="O874">
        <v>10.145833333333334</v>
      </c>
      <c r="P874">
        <f t="shared" si="37"/>
        <v>1964</v>
      </c>
      <c r="Q874" s="2">
        <f t="shared" si="38"/>
        <v>23437.312499999265</v>
      </c>
    </row>
    <row r="875" spans="1:17" x14ac:dyDescent="0.3">
      <c r="A875">
        <v>292</v>
      </c>
      <c r="B875">
        <v>1</v>
      </c>
      <c r="C875">
        <v>102018385.7192</v>
      </c>
      <c r="D875">
        <v>470803.79200000002</v>
      </c>
      <c r="E875">
        <v>15435409.071599999</v>
      </c>
      <c r="F875">
        <v>0</v>
      </c>
      <c r="G875">
        <v>7555150.9022000004</v>
      </c>
      <c r="H875">
        <v>44524778.595899999</v>
      </c>
      <c r="I875">
        <v>9404970.5450999998</v>
      </c>
      <c r="J875">
        <v>4491247.7226999998</v>
      </c>
      <c r="K875">
        <v>15117653.2294</v>
      </c>
      <c r="L875">
        <v>62531093.189400002</v>
      </c>
      <c r="M875">
        <v>0</v>
      </c>
      <c r="N875">
        <v>78944239.966199994</v>
      </c>
      <c r="O875">
        <v>10.145833333333334</v>
      </c>
      <c r="P875">
        <f t="shared" si="37"/>
        <v>1964</v>
      </c>
      <c r="Q875" s="2">
        <f t="shared" si="38"/>
        <v>23447.458333332597</v>
      </c>
    </row>
    <row r="876" spans="1:17" x14ac:dyDescent="0.3">
      <c r="A876">
        <v>292</v>
      </c>
      <c r="B876">
        <v>2</v>
      </c>
      <c r="C876">
        <v>97858665.898000002</v>
      </c>
      <c r="D876">
        <v>474923.29599999997</v>
      </c>
      <c r="E876">
        <v>15435409.071599999</v>
      </c>
      <c r="F876">
        <v>0</v>
      </c>
      <c r="G876">
        <v>7555150.9022000004</v>
      </c>
      <c r="H876">
        <v>45394364.063900001</v>
      </c>
      <c r="I876">
        <v>8329491.2543000001</v>
      </c>
      <c r="J876">
        <v>4471698.1146999998</v>
      </c>
      <c r="K876">
        <v>15117653.2294</v>
      </c>
      <c r="L876">
        <v>62110712.963399999</v>
      </c>
      <c r="M876">
        <v>0</v>
      </c>
      <c r="N876">
        <v>76895594.193599999</v>
      </c>
      <c r="O876">
        <v>10.145833333333334</v>
      </c>
      <c r="P876">
        <f t="shared" si="37"/>
        <v>1964</v>
      </c>
      <c r="Q876" s="2">
        <f t="shared" si="38"/>
        <v>23457.604166665929</v>
      </c>
    </row>
    <row r="877" spans="1:17" x14ac:dyDescent="0.3">
      <c r="A877">
        <v>292</v>
      </c>
      <c r="B877">
        <v>3</v>
      </c>
      <c r="C877">
        <v>95314100.031100005</v>
      </c>
      <c r="D877">
        <v>478716.73790000001</v>
      </c>
      <c r="E877">
        <v>15435409.071599999</v>
      </c>
      <c r="F877">
        <v>0</v>
      </c>
      <c r="G877">
        <v>7555150.9022000004</v>
      </c>
      <c r="H877">
        <v>45889141.5418</v>
      </c>
      <c r="I877">
        <v>7745462.2874999996</v>
      </c>
      <c r="J877">
        <v>4454096.6664000005</v>
      </c>
      <c r="K877">
        <v>15117653.2294</v>
      </c>
      <c r="L877">
        <v>61770468.921599999</v>
      </c>
      <c r="M877">
        <v>0</v>
      </c>
      <c r="N877">
        <v>75714969.645899996</v>
      </c>
      <c r="O877">
        <v>10.145833333333334</v>
      </c>
      <c r="P877">
        <f t="shared" si="37"/>
        <v>1964</v>
      </c>
      <c r="Q877" s="2">
        <f t="shared" si="38"/>
        <v>23467.749999999261</v>
      </c>
    </row>
    <row r="878" spans="1:17" x14ac:dyDescent="0.3">
      <c r="A878">
        <v>293</v>
      </c>
      <c r="B878">
        <v>1</v>
      </c>
      <c r="C878">
        <v>128220813.4136</v>
      </c>
      <c r="D878">
        <v>485415.16879999998</v>
      </c>
      <c r="E878">
        <v>20434512.5616</v>
      </c>
      <c r="F878">
        <v>0</v>
      </c>
      <c r="G878">
        <v>10115519.6391</v>
      </c>
      <c r="H878">
        <v>50630867.036700003</v>
      </c>
      <c r="I878">
        <v>4995221.7375999996</v>
      </c>
      <c r="J878">
        <v>4411142.3635999998</v>
      </c>
      <c r="K878">
        <v>29233279.2894</v>
      </c>
      <c r="L878">
        <v>103594969.29970001</v>
      </c>
      <c r="M878">
        <v>0</v>
      </c>
      <c r="N878">
        <v>69603704.390400007</v>
      </c>
      <c r="O878">
        <v>10.145833333333334</v>
      </c>
      <c r="P878">
        <f t="shared" si="37"/>
        <v>1964</v>
      </c>
      <c r="Q878" s="2">
        <f t="shared" si="38"/>
        <v>23477.895833332594</v>
      </c>
    </row>
    <row r="879" spans="1:17" x14ac:dyDescent="0.3">
      <c r="A879">
        <v>293</v>
      </c>
      <c r="B879">
        <v>2</v>
      </c>
      <c r="C879">
        <v>121884791.91150001</v>
      </c>
      <c r="D879">
        <v>491382.18400000001</v>
      </c>
      <c r="E879">
        <v>20434512.5616</v>
      </c>
      <c r="F879">
        <v>0</v>
      </c>
      <c r="G879">
        <v>10115519.6391</v>
      </c>
      <c r="H879">
        <v>51245175.5779</v>
      </c>
      <c r="I879">
        <v>3309911.4218000001</v>
      </c>
      <c r="J879">
        <v>4374260.2695000004</v>
      </c>
      <c r="K879">
        <v>29233279.2894</v>
      </c>
      <c r="L879">
        <v>101960220.40620001</v>
      </c>
      <c r="M879">
        <v>0</v>
      </c>
      <c r="N879">
        <v>67044480.351800002</v>
      </c>
      <c r="O879">
        <v>10.145833333333334</v>
      </c>
      <c r="P879">
        <f t="shared" si="37"/>
        <v>1964</v>
      </c>
      <c r="Q879" s="2">
        <f t="shared" si="38"/>
        <v>23488.041666665926</v>
      </c>
    </row>
    <row r="880" spans="1:17" x14ac:dyDescent="0.3">
      <c r="A880">
        <v>293</v>
      </c>
      <c r="B880">
        <v>3</v>
      </c>
      <c r="C880">
        <v>118836520.65019999</v>
      </c>
      <c r="D880">
        <v>496733.62239999999</v>
      </c>
      <c r="E880">
        <v>20434512.5616</v>
      </c>
      <c r="F880">
        <v>0</v>
      </c>
      <c r="G880">
        <v>10115519.6391</v>
      </c>
      <c r="H880">
        <v>51289326.002099998</v>
      </c>
      <c r="I880">
        <v>2509017.6187999998</v>
      </c>
      <c r="J880">
        <v>4341769.9407000002</v>
      </c>
      <c r="K880">
        <v>29233279.2894</v>
      </c>
      <c r="L880">
        <v>100521681.61059999</v>
      </c>
      <c r="M880">
        <v>0</v>
      </c>
      <c r="N880">
        <v>65567308.061399996</v>
      </c>
      <c r="O880">
        <v>10.145833333333334</v>
      </c>
      <c r="P880">
        <f t="shared" si="37"/>
        <v>1964</v>
      </c>
      <c r="Q880" s="2">
        <f t="shared" si="38"/>
        <v>23498.187499999258</v>
      </c>
    </row>
    <row r="881" spans="1:17" x14ac:dyDescent="0.3">
      <c r="A881">
        <v>294</v>
      </c>
      <c r="B881">
        <v>1</v>
      </c>
      <c r="C881">
        <v>42046197.886399999</v>
      </c>
      <c r="D881">
        <v>495874.47590000002</v>
      </c>
      <c r="E881">
        <v>23275444.421599999</v>
      </c>
      <c r="F881">
        <v>0</v>
      </c>
      <c r="G881">
        <v>148015761.61410001</v>
      </c>
      <c r="H881">
        <v>96633913.002499998</v>
      </c>
      <c r="I881">
        <v>109467416.7094</v>
      </c>
      <c r="J881">
        <v>4346593.0823999997</v>
      </c>
      <c r="K881">
        <v>37255024.159400001</v>
      </c>
      <c r="L881">
        <v>89663887.379800007</v>
      </c>
      <c r="M881">
        <v>0</v>
      </c>
      <c r="N881">
        <v>69507931.041500002</v>
      </c>
      <c r="O881">
        <v>10.145833333333334</v>
      </c>
      <c r="P881">
        <f t="shared" si="37"/>
        <v>1964</v>
      </c>
      <c r="Q881" s="2">
        <f t="shared" si="38"/>
        <v>23508.33333333259</v>
      </c>
    </row>
    <row r="882" spans="1:17" x14ac:dyDescent="0.3">
      <c r="A882">
        <v>294</v>
      </c>
      <c r="B882">
        <v>2</v>
      </c>
      <c r="C882">
        <v>36917904.540200002</v>
      </c>
      <c r="D882">
        <v>495206.87660000002</v>
      </c>
      <c r="E882">
        <v>23275444.421599999</v>
      </c>
      <c r="F882">
        <v>0</v>
      </c>
      <c r="G882">
        <v>148015761.61410001</v>
      </c>
      <c r="H882">
        <v>93835818.772799999</v>
      </c>
      <c r="I882">
        <v>100524655.7414</v>
      </c>
      <c r="J882">
        <v>4350273.6584000001</v>
      </c>
      <c r="K882">
        <v>37255024.159400001</v>
      </c>
      <c r="L882">
        <v>89418350.349700004</v>
      </c>
      <c r="M882">
        <v>0</v>
      </c>
      <c r="N882">
        <v>70728239.348000005</v>
      </c>
      <c r="O882">
        <v>10.145833333333334</v>
      </c>
      <c r="P882">
        <f t="shared" si="37"/>
        <v>1964</v>
      </c>
      <c r="Q882" s="2">
        <f t="shared" si="38"/>
        <v>23518.479166665922</v>
      </c>
    </row>
    <row r="883" spans="1:17" x14ac:dyDescent="0.3">
      <c r="A883">
        <v>294</v>
      </c>
      <c r="B883">
        <v>3</v>
      </c>
      <c r="C883">
        <v>33707284.239500001</v>
      </c>
      <c r="D883">
        <v>494324.36339999997</v>
      </c>
      <c r="E883">
        <v>23275444.421599999</v>
      </c>
      <c r="F883">
        <v>0</v>
      </c>
      <c r="G883">
        <v>148015761.61410001</v>
      </c>
      <c r="H883">
        <v>92088016.552900001</v>
      </c>
      <c r="I883">
        <v>95014367.893099993</v>
      </c>
      <c r="J883">
        <v>4353103.5505999997</v>
      </c>
      <c r="K883">
        <v>37255024.159400001</v>
      </c>
      <c r="L883">
        <v>89133758.029300004</v>
      </c>
      <c r="M883">
        <v>0</v>
      </c>
      <c r="N883">
        <v>71669925.894500002</v>
      </c>
      <c r="O883">
        <v>10.145833333333334</v>
      </c>
      <c r="P883">
        <f t="shared" si="37"/>
        <v>1964</v>
      </c>
      <c r="Q883" s="2">
        <f t="shared" si="38"/>
        <v>23528.624999999254</v>
      </c>
    </row>
    <row r="884" spans="1:17" x14ac:dyDescent="0.3">
      <c r="A884">
        <v>295</v>
      </c>
      <c r="B884">
        <v>1</v>
      </c>
      <c r="C884">
        <v>130618434.4822</v>
      </c>
      <c r="D884">
        <v>500850.0895</v>
      </c>
      <c r="E884">
        <v>34105934.661600001</v>
      </c>
      <c r="F884">
        <v>0</v>
      </c>
      <c r="G884">
        <v>47689532.772799999</v>
      </c>
      <c r="H884">
        <v>74517160.401700005</v>
      </c>
      <c r="I884">
        <v>20186042.850400001</v>
      </c>
      <c r="J884">
        <v>4311500.7301000003</v>
      </c>
      <c r="K884">
        <v>67836337.219400004</v>
      </c>
      <c r="L884">
        <v>130231531.6987</v>
      </c>
      <c r="M884">
        <v>0</v>
      </c>
      <c r="N884">
        <v>65391315.729000002</v>
      </c>
      <c r="O884">
        <v>10.145833333333334</v>
      </c>
      <c r="P884">
        <f t="shared" si="37"/>
        <v>1964</v>
      </c>
      <c r="Q884" s="2">
        <f t="shared" si="38"/>
        <v>23538.770833332586</v>
      </c>
    </row>
    <row r="885" spans="1:17" x14ac:dyDescent="0.3">
      <c r="A885">
        <v>295</v>
      </c>
      <c r="B885">
        <v>2</v>
      </c>
      <c r="C885">
        <v>121005344.93099999</v>
      </c>
      <c r="D885">
        <v>506849.28980000003</v>
      </c>
      <c r="E885">
        <v>34105934.661600001</v>
      </c>
      <c r="F885">
        <v>0</v>
      </c>
      <c r="G885">
        <v>47689532.772799999</v>
      </c>
      <c r="H885">
        <v>75894591.093700007</v>
      </c>
      <c r="I885">
        <v>16996521.782900002</v>
      </c>
      <c r="J885">
        <v>4277485.8377999999</v>
      </c>
      <c r="K885">
        <v>67836337.219400004</v>
      </c>
      <c r="L885">
        <v>128064287.491</v>
      </c>
      <c r="M885">
        <v>0</v>
      </c>
      <c r="N885">
        <v>62403665.834299996</v>
      </c>
      <c r="O885">
        <v>10.145833333333334</v>
      </c>
      <c r="P885">
        <f t="shared" si="37"/>
        <v>1964</v>
      </c>
      <c r="Q885" s="2">
        <f t="shared" si="38"/>
        <v>23548.916666665918</v>
      </c>
    </row>
    <row r="886" spans="1:17" x14ac:dyDescent="0.3">
      <c r="A886">
        <v>295</v>
      </c>
      <c r="B886">
        <v>3</v>
      </c>
      <c r="C886">
        <v>114827191.605</v>
      </c>
      <c r="D886">
        <v>512034.19799999997</v>
      </c>
      <c r="E886">
        <v>34105934.661600001</v>
      </c>
      <c r="F886">
        <v>0</v>
      </c>
      <c r="G886">
        <v>47689532.772799999</v>
      </c>
      <c r="H886">
        <v>76573341.035799995</v>
      </c>
      <c r="I886">
        <v>15135332.9882</v>
      </c>
      <c r="J886">
        <v>4248457.7066000002</v>
      </c>
      <c r="K886">
        <v>67836337.219400004</v>
      </c>
      <c r="L886">
        <v>126372222.3405</v>
      </c>
      <c r="M886">
        <v>0</v>
      </c>
      <c r="N886">
        <v>60698808.189599998</v>
      </c>
      <c r="O886">
        <v>10.145833333333334</v>
      </c>
      <c r="P886">
        <f t="shared" si="37"/>
        <v>1964</v>
      </c>
      <c r="Q886" s="2">
        <f t="shared" si="38"/>
        <v>23559.062499999251</v>
      </c>
    </row>
    <row r="887" spans="1:17" x14ac:dyDescent="0.3">
      <c r="A887">
        <v>296</v>
      </c>
      <c r="B887">
        <v>1</v>
      </c>
      <c r="C887">
        <v>252544795.1512</v>
      </c>
      <c r="D887">
        <v>532494.18469999998</v>
      </c>
      <c r="E887">
        <v>72817911.821600005</v>
      </c>
      <c r="F887">
        <v>0</v>
      </c>
      <c r="G887">
        <v>20842250.608800001</v>
      </c>
      <c r="H887">
        <v>67017409.602399997</v>
      </c>
      <c r="I887">
        <v>10230324.392100001</v>
      </c>
      <c r="J887">
        <v>4155463.2713000001</v>
      </c>
      <c r="K887">
        <v>177144693.71939999</v>
      </c>
      <c r="L887">
        <v>167096436.06150001</v>
      </c>
      <c r="M887">
        <v>0</v>
      </c>
      <c r="N887">
        <v>56578858.8539</v>
      </c>
      <c r="O887">
        <v>10.145833333333334</v>
      </c>
      <c r="P887">
        <f t="shared" si="37"/>
        <v>1964</v>
      </c>
      <c r="Q887" s="2">
        <f t="shared" si="38"/>
        <v>23569.208333332583</v>
      </c>
    </row>
    <row r="888" spans="1:17" x14ac:dyDescent="0.3">
      <c r="A888">
        <v>296</v>
      </c>
      <c r="B888">
        <v>2</v>
      </c>
      <c r="C888">
        <v>242655501.34549999</v>
      </c>
      <c r="D888">
        <v>554063.91469999996</v>
      </c>
      <c r="E888">
        <v>72817911.821600005</v>
      </c>
      <c r="F888">
        <v>0</v>
      </c>
      <c r="G888">
        <v>20842250.608800001</v>
      </c>
      <c r="H888">
        <v>66225990.504699998</v>
      </c>
      <c r="I888">
        <v>7393853.5303999996</v>
      </c>
      <c r="J888">
        <v>4080987.4696</v>
      </c>
      <c r="K888">
        <v>177144693.71939999</v>
      </c>
      <c r="L888">
        <v>161106137.8689</v>
      </c>
      <c r="M888">
        <v>0</v>
      </c>
      <c r="N888">
        <v>54245244.001699999</v>
      </c>
      <c r="O888">
        <v>10.145833333333334</v>
      </c>
      <c r="P888">
        <f t="shared" si="37"/>
        <v>1964</v>
      </c>
      <c r="Q888" s="2">
        <f t="shared" si="38"/>
        <v>23579.354166665915</v>
      </c>
    </row>
    <row r="889" spans="1:17" x14ac:dyDescent="0.3">
      <c r="A889">
        <v>296</v>
      </c>
      <c r="B889">
        <v>3</v>
      </c>
      <c r="C889">
        <v>235149025.75029999</v>
      </c>
      <c r="D889">
        <v>572310.71550000005</v>
      </c>
      <c r="E889">
        <v>72817911.821600005</v>
      </c>
      <c r="F889">
        <v>0</v>
      </c>
      <c r="G889">
        <v>20842250.608800001</v>
      </c>
      <c r="H889">
        <v>65623926.4661</v>
      </c>
      <c r="I889">
        <v>6048622.8147999998</v>
      </c>
      <c r="J889">
        <v>4016836.2832999998</v>
      </c>
      <c r="K889">
        <v>177144693.71939999</v>
      </c>
      <c r="L889">
        <v>155797481.33270001</v>
      </c>
      <c r="M889">
        <v>0</v>
      </c>
      <c r="N889">
        <v>52717408.672700003</v>
      </c>
      <c r="O889">
        <v>10.145833333333334</v>
      </c>
      <c r="P889">
        <f t="shared" si="37"/>
        <v>1964</v>
      </c>
      <c r="Q889" s="2">
        <f t="shared" si="38"/>
        <v>23589.499999999247</v>
      </c>
    </row>
    <row r="890" spans="1:17" x14ac:dyDescent="0.3">
      <c r="A890">
        <v>297</v>
      </c>
      <c r="B890">
        <v>1</v>
      </c>
      <c r="C890">
        <v>154746357.55919999</v>
      </c>
      <c r="D890">
        <v>552817.64930000005</v>
      </c>
      <c r="E890">
        <v>78418709.011600003</v>
      </c>
      <c r="F890">
        <v>0</v>
      </c>
      <c r="G890">
        <v>105977254.9233</v>
      </c>
      <c r="H890">
        <v>74899778.5625</v>
      </c>
      <c r="I890">
        <v>72054009.948500007</v>
      </c>
      <c r="J890">
        <v>4084988.6636000001</v>
      </c>
      <c r="K890">
        <v>192959281.3294</v>
      </c>
      <c r="L890">
        <v>87359962.655900002</v>
      </c>
      <c r="M890">
        <v>0</v>
      </c>
      <c r="N890">
        <v>57067422.490699999</v>
      </c>
      <c r="O890">
        <v>10.145833333333334</v>
      </c>
      <c r="P890">
        <f t="shared" si="37"/>
        <v>1964</v>
      </c>
      <c r="Q890" s="2">
        <f t="shared" si="38"/>
        <v>23599.645833332579</v>
      </c>
    </row>
    <row r="891" spans="1:17" x14ac:dyDescent="0.3">
      <c r="A891">
        <v>297</v>
      </c>
      <c r="B891">
        <v>2</v>
      </c>
      <c r="C891">
        <v>149832219.1367</v>
      </c>
      <c r="D891">
        <v>535608.10990000004</v>
      </c>
      <c r="E891">
        <v>78418709.011600003</v>
      </c>
      <c r="F891">
        <v>0</v>
      </c>
      <c r="G891">
        <v>105977254.9233</v>
      </c>
      <c r="H891">
        <v>73385688.787699997</v>
      </c>
      <c r="I891">
        <v>64489107.272699997</v>
      </c>
      <c r="J891">
        <v>4169413.2470999998</v>
      </c>
      <c r="K891">
        <v>192959281.3294</v>
      </c>
      <c r="L891">
        <v>87283060.159199998</v>
      </c>
      <c r="M891">
        <v>0</v>
      </c>
      <c r="N891">
        <v>58646001.562600002</v>
      </c>
      <c r="O891">
        <v>10.145833333333334</v>
      </c>
      <c r="P891">
        <f t="shared" si="37"/>
        <v>1964</v>
      </c>
      <c r="Q891" s="2">
        <f t="shared" si="38"/>
        <v>23609.791666665911</v>
      </c>
    </row>
    <row r="892" spans="1:17" x14ac:dyDescent="0.3">
      <c r="A892">
        <v>297</v>
      </c>
      <c r="B892">
        <v>3</v>
      </c>
      <c r="C892">
        <v>147020189.6701</v>
      </c>
      <c r="D892">
        <v>520319.22450000001</v>
      </c>
      <c r="E892">
        <v>78418709.011600003</v>
      </c>
      <c r="F892">
        <v>0</v>
      </c>
      <c r="G892">
        <v>105977254.9233</v>
      </c>
      <c r="H892">
        <v>70670515.717199996</v>
      </c>
      <c r="I892">
        <v>58737072.961999997</v>
      </c>
      <c r="J892">
        <v>4229067.8581999997</v>
      </c>
      <c r="K892">
        <v>192959281.3294</v>
      </c>
      <c r="L892">
        <v>87104381.645699993</v>
      </c>
      <c r="M892">
        <v>0</v>
      </c>
      <c r="N892">
        <v>59578270.906499997</v>
      </c>
      <c r="O892">
        <v>10.145833333333334</v>
      </c>
      <c r="P892">
        <f t="shared" si="37"/>
        <v>1964</v>
      </c>
      <c r="Q892" s="2">
        <f t="shared" si="38"/>
        <v>23619.937499999243</v>
      </c>
    </row>
    <row r="893" spans="1:17" x14ac:dyDescent="0.3">
      <c r="A893">
        <v>298</v>
      </c>
      <c r="B893">
        <v>1</v>
      </c>
      <c r="C893">
        <v>140495206.64430001</v>
      </c>
      <c r="D893">
        <v>520156.8676</v>
      </c>
      <c r="E893">
        <v>43707816.371600002</v>
      </c>
      <c r="F893">
        <v>0</v>
      </c>
      <c r="G893">
        <v>23685270.6688</v>
      </c>
      <c r="H893">
        <v>65581121.965099998</v>
      </c>
      <c r="I893">
        <v>39879030.505800001</v>
      </c>
      <c r="J893">
        <v>4224822.5845999997</v>
      </c>
      <c r="K893">
        <v>94948512.389400005</v>
      </c>
      <c r="L893">
        <v>71401687.859300002</v>
      </c>
      <c r="M893">
        <v>0</v>
      </c>
      <c r="N893">
        <v>61033317.804899998</v>
      </c>
      <c r="O893">
        <v>10.145833333333334</v>
      </c>
      <c r="P893">
        <f t="shared" si="37"/>
        <v>1964</v>
      </c>
      <c r="Q893" s="2">
        <f t="shared" si="38"/>
        <v>23630.083333332575</v>
      </c>
    </row>
    <row r="894" spans="1:17" x14ac:dyDescent="0.3">
      <c r="A894">
        <v>298</v>
      </c>
      <c r="B894">
        <v>2</v>
      </c>
      <c r="C894">
        <v>126129849.3733</v>
      </c>
      <c r="D894">
        <v>520445.93579999998</v>
      </c>
      <c r="E894">
        <v>43707816.371600002</v>
      </c>
      <c r="F894">
        <v>0</v>
      </c>
      <c r="G894">
        <v>23685270.6688</v>
      </c>
      <c r="H894">
        <v>65919119.279899999</v>
      </c>
      <c r="I894">
        <v>26285092.725699998</v>
      </c>
      <c r="J894">
        <v>4220454.6569999997</v>
      </c>
      <c r="K894">
        <v>94948512.389400005</v>
      </c>
      <c r="L894">
        <v>71605796.871800005</v>
      </c>
      <c r="M894">
        <v>0</v>
      </c>
      <c r="N894">
        <v>61883752.616099998</v>
      </c>
      <c r="O894">
        <v>10.145833333333334</v>
      </c>
      <c r="P894">
        <f t="shared" si="37"/>
        <v>1964</v>
      </c>
      <c r="Q894" s="2">
        <f t="shared" si="38"/>
        <v>23640.229166665908</v>
      </c>
    </row>
    <row r="895" spans="1:17" x14ac:dyDescent="0.3">
      <c r="A895">
        <v>298</v>
      </c>
      <c r="B895">
        <v>3</v>
      </c>
      <c r="C895">
        <v>118514161.1288</v>
      </c>
      <c r="D895">
        <v>520933.43540000002</v>
      </c>
      <c r="E895">
        <v>43707816.371600002</v>
      </c>
      <c r="F895">
        <v>0</v>
      </c>
      <c r="G895">
        <v>23685270.6688</v>
      </c>
      <c r="H895">
        <v>66162200.030500002</v>
      </c>
      <c r="I895">
        <v>17649449.7082</v>
      </c>
      <c r="J895">
        <v>4216025.5791999996</v>
      </c>
      <c r="K895">
        <v>94948512.389400005</v>
      </c>
      <c r="L895">
        <v>71711068.972299993</v>
      </c>
      <c r="M895">
        <v>0</v>
      </c>
      <c r="N895">
        <v>62416371.157700002</v>
      </c>
      <c r="O895">
        <v>10.145833333333334</v>
      </c>
      <c r="P895">
        <f t="shared" si="37"/>
        <v>1964</v>
      </c>
      <c r="Q895" s="2">
        <f t="shared" si="38"/>
        <v>23650.37499999924</v>
      </c>
    </row>
    <row r="896" spans="1:17" x14ac:dyDescent="0.3">
      <c r="A896">
        <v>299</v>
      </c>
      <c r="B896">
        <v>1</v>
      </c>
      <c r="C896">
        <v>144349409.0106</v>
      </c>
      <c r="D896">
        <v>524334.94449999998</v>
      </c>
      <c r="E896">
        <v>15435409.071599999</v>
      </c>
      <c r="F896">
        <v>0</v>
      </c>
      <c r="G896">
        <v>5093169.9380999999</v>
      </c>
      <c r="H896">
        <v>42113053.030000001</v>
      </c>
      <c r="I896">
        <v>51076719.045000002</v>
      </c>
      <c r="J896">
        <v>4184538.8911000001</v>
      </c>
      <c r="K896">
        <v>15117653.2294</v>
      </c>
      <c r="L896">
        <v>73529756.030399993</v>
      </c>
      <c r="M896">
        <v>0</v>
      </c>
      <c r="N896">
        <v>63155538.845399998</v>
      </c>
      <c r="O896">
        <v>10.145833333333334</v>
      </c>
      <c r="P896">
        <f t="shared" si="37"/>
        <v>1964</v>
      </c>
      <c r="Q896" s="2">
        <f t="shared" si="38"/>
        <v>23660.520833332572</v>
      </c>
    </row>
    <row r="897" spans="1:17" x14ac:dyDescent="0.3">
      <c r="A897">
        <v>299</v>
      </c>
      <c r="B897">
        <v>2</v>
      </c>
      <c r="C897">
        <v>131623963.219</v>
      </c>
      <c r="D897">
        <v>528060.97210000001</v>
      </c>
      <c r="E897">
        <v>15435409.071599999</v>
      </c>
      <c r="F897">
        <v>0</v>
      </c>
      <c r="G897">
        <v>5093169.9380999999</v>
      </c>
      <c r="H897">
        <v>42229465.384099998</v>
      </c>
      <c r="I897">
        <v>39097725.733900003</v>
      </c>
      <c r="J897">
        <v>4157162.0650999998</v>
      </c>
      <c r="K897">
        <v>15117653.2294</v>
      </c>
      <c r="L897">
        <v>73108105.424500003</v>
      </c>
      <c r="M897">
        <v>0</v>
      </c>
      <c r="N897">
        <v>63036964.700099997</v>
      </c>
      <c r="O897">
        <v>10.145833333333334</v>
      </c>
      <c r="P897">
        <f t="shared" si="37"/>
        <v>1964</v>
      </c>
      <c r="Q897" s="2">
        <f t="shared" si="38"/>
        <v>23670.666666665904</v>
      </c>
    </row>
    <row r="898" spans="1:17" x14ac:dyDescent="0.3">
      <c r="A898">
        <v>299</v>
      </c>
      <c r="B898">
        <v>3</v>
      </c>
      <c r="C898">
        <v>123580026.5379</v>
      </c>
      <c r="D898">
        <v>532135.37069999997</v>
      </c>
      <c r="E898">
        <v>15435409.071599999</v>
      </c>
      <c r="F898">
        <v>0</v>
      </c>
      <c r="G898">
        <v>5093169.9380999999</v>
      </c>
      <c r="H898">
        <v>42285226.236500002</v>
      </c>
      <c r="I898">
        <v>31684099.807</v>
      </c>
      <c r="J898">
        <v>4133162.3519000001</v>
      </c>
      <c r="K898">
        <v>15117653.2294</v>
      </c>
      <c r="L898">
        <v>72703660.058799997</v>
      </c>
      <c r="M898">
        <v>0</v>
      </c>
      <c r="N898">
        <v>62924651.850900002</v>
      </c>
      <c r="O898">
        <v>10.145833333333334</v>
      </c>
      <c r="P898">
        <f t="shared" si="37"/>
        <v>1964</v>
      </c>
      <c r="Q898" s="2">
        <f t="shared" si="38"/>
        <v>23680.812499999236</v>
      </c>
    </row>
    <row r="899" spans="1:17" x14ac:dyDescent="0.3">
      <c r="A899">
        <v>300</v>
      </c>
      <c r="B899">
        <v>1</v>
      </c>
      <c r="C899">
        <v>31516617.482799999</v>
      </c>
      <c r="D899">
        <v>508871.2818</v>
      </c>
      <c r="E899">
        <v>15435409.071599999</v>
      </c>
      <c r="F899">
        <v>0</v>
      </c>
      <c r="G899">
        <v>155736493.5397</v>
      </c>
      <c r="H899">
        <v>82771397.887600005</v>
      </c>
      <c r="I899">
        <v>193430681.85190001</v>
      </c>
      <c r="J899">
        <v>4244490.1889000004</v>
      </c>
      <c r="K899">
        <v>15117653.2294</v>
      </c>
      <c r="L899">
        <v>1415962.7951</v>
      </c>
      <c r="M899">
        <v>0</v>
      </c>
      <c r="N899">
        <v>71269740.605399996</v>
      </c>
      <c r="O899">
        <v>10.145833333333334</v>
      </c>
      <c r="P899">
        <f t="shared" ref="P899:P962" si="39">YEAR(Q899)</f>
        <v>1964</v>
      </c>
      <c r="Q899" s="2">
        <f t="shared" ref="Q899:Q962" si="40">Q898+(O899)</f>
        <v>23690.958333332568</v>
      </c>
    </row>
    <row r="900" spans="1:17" x14ac:dyDescent="0.3">
      <c r="A900">
        <v>300</v>
      </c>
      <c r="B900">
        <v>2</v>
      </c>
      <c r="C900">
        <v>27466269.349199999</v>
      </c>
      <c r="D900">
        <v>490302.55349999998</v>
      </c>
      <c r="E900">
        <v>15435409.071599999</v>
      </c>
      <c r="F900">
        <v>0</v>
      </c>
      <c r="G900">
        <v>155736493.5397</v>
      </c>
      <c r="H900">
        <v>75293790.329099998</v>
      </c>
      <c r="I900">
        <v>175435049.20820001</v>
      </c>
      <c r="J900">
        <v>4333125.3092</v>
      </c>
      <c r="K900">
        <v>15117653.2294</v>
      </c>
      <c r="L900">
        <v>1459421.5715000001</v>
      </c>
      <c r="M900">
        <v>0</v>
      </c>
      <c r="N900">
        <v>77033233.985400006</v>
      </c>
      <c r="O900">
        <v>10.145833333333334</v>
      </c>
      <c r="P900">
        <f t="shared" si="39"/>
        <v>1964</v>
      </c>
      <c r="Q900" s="2">
        <f t="shared" si="40"/>
        <v>23701.1041666659</v>
      </c>
    </row>
    <row r="901" spans="1:17" x14ac:dyDescent="0.3">
      <c r="A901">
        <v>300</v>
      </c>
      <c r="B901">
        <v>3</v>
      </c>
      <c r="C901">
        <v>24741555.248799998</v>
      </c>
      <c r="D901">
        <v>474310.19790000003</v>
      </c>
      <c r="E901">
        <v>15435409.071599999</v>
      </c>
      <c r="F901">
        <v>0</v>
      </c>
      <c r="G901">
        <v>155736493.5397</v>
      </c>
      <c r="H901">
        <v>68992885.289800003</v>
      </c>
      <c r="I901">
        <v>162745337.33250001</v>
      </c>
      <c r="J901">
        <v>4408476.0650000004</v>
      </c>
      <c r="K901">
        <v>15117653.2294</v>
      </c>
      <c r="L901">
        <v>1492000.6887999999</v>
      </c>
      <c r="M901">
        <v>0</v>
      </c>
      <c r="N901">
        <v>81217838.064899996</v>
      </c>
      <c r="O901">
        <v>10.145833333333334</v>
      </c>
      <c r="P901">
        <f t="shared" si="39"/>
        <v>1964</v>
      </c>
      <c r="Q901" s="2">
        <f t="shared" si="40"/>
        <v>23711.249999999232</v>
      </c>
    </row>
    <row r="902" spans="1:17" x14ac:dyDescent="0.3">
      <c r="A902">
        <v>301</v>
      </c>
      <c r="B902">
        <v>1</v>
      </c>
      <c r="C902">
        <v>86026114.130799994</v>
      </c>
      <c r="D902">
        <v>470452.89260000002</v>
      </c>
      <c r="E902">
        <v>15435409.071599999</v>
      </c>
      <c r="F902">
        <v>0</v>
      </c>
      <c r="G902">
        <v>10853799.094000001</v>
      </c>
      <c r="H902">
        <v>49464516.654399998</v>
      </c>
      <c r="I902">
        <v>55905158.224699996</v>
      </c>
      <c r="J902">
        <v>4425433.5037000002</v>
      </c>
      <c r="K902">
        <v>15117653.2294</v>
      </c>
      <c r="L902">
        <v>3163847.47</v>
      </c>
      <c r="M902">
        <v>0</v>
      </c>
      <c r="N902">
        <v>83207924.773399994</v>
      </c>
      <c r="O902">
        <v>10.145833333333334</v>
      </c>
      <c r="P902">
        <f t="shared" si="39"/>
        <v>1964</v>
      </c>
      <c r="Q902" s="2">
        <f t="shared" si="40"/>
        <v>23721.395833332565</v>
      </c>
    </row>
    <row r="903" spans="1:17" x14ac:dyDescent="0.3">
      <c r="A903">
        <v>301</v>
      </c>
      <c r="B903">
        <v>2</v>
      </c>
      <c r="C903">
        <v>82088793.477200001</v>
      </c>
      <c r="D903">
        <v>467924.20169999998</v>
      </c>
      <c r="E903">
        <v>15435409.071599999</v>
      </c>
      <c r="F903">
        <v>0</v>
      </c>
      <c r="G903">
        <v>10853799.094000001</v>
      </c>
      <c r="H903">
        <v>48047271.733400002</v>
      </c>
      <c r="I903">
        <v>49885271.9516</v>
      </c>
      <c r="J903">
        <v>4442387.1995999999</v>
      </c>
      <c r="K903">
        <v>15117653.2294</v>
      </c>
      <c r="L903">
        <v>3193979.2086999998</v>
      </c>
      <c r="M903">
        <v>0</v>
      </c>
      <c r="N903">
        <v>83717646.762099996</v>
      </c>
      <c r="O903">
        <v>10.145833333333334</v>
      </c>
      <c r="P903">
        <f t="shared" si="39"/>
        <v>1964</v>
      </c>
      <c r="Q903" s="2">
        <f t="shared" si="40"/>
        <v>23731.541666665897</v>
      </c>
    </row>
    <row r="904" spans="1:17" x14ac:dyDescent="0.3">
      <c r="A904">
        <v>301</v>
      </c>
      <c r="B904">
        <v>3</v>
      </c>
      <c r="C904">
        <v>79477681.166700006</v>
      </c>
      <c r="D904">
        <v>466014.82069999998</v>
      </c>
      <c r="E904">
        <v>15435409.071599999</v>
      </c>
      <c r="F904">
        <v>0</v>
      </c>
      <c r="G904">
        <v>10853799.094000001</v>
      </c>
      <c r="H904">
        <v>47166084.623599999</v>
      </c>
      <c r="I904">
        <v>45717429.723200001</v>
      </c>
      <c r="J904">
        <v>4458511.2067999998</v>
      </c>
      <c r="K904">
        <v>15117653.2294</v>
      </c>
      <c r="L904">
        <v>3218573.9696999998</v>
      </c>
      <c r="M904">
        <v>0</v>
      </c>
      <c r="N904">
        <v>84376776.112499997</v>
      </c>
      <c r="O904">
        <v>10.145833333333334</v>
      </c>
      <c r="P904">
        <f t="shared" si="39"/>
        <v>1964</v>
      </c>
      <c r="Q904" s="2">
        <f t="shared" si="40"/>
        <v>23741.687499999229</v>
      </c>
    </row>
    <row r="905" spans="1:17" x14ac:dyDescent="0.3">
      <c r="A905">
        <v>302</v>
      </c>
      <c r="B905">
        <v>1</v>
      </c>
      <c r="C905">
        <v>89370481.817699999</v>
      </c>
      <c r="D905">
        <v>467168.88429999998</v>
      </c>
      <c r="E905">
        <v>15435409.071599999</v>
      </c>
      <c r="F905">
        <v>0</v>
      </c>
      <c r="G905">
        <v>6737658.4544000002</v>
      </c>
      <c r="H905">
        <v>39443093.2711</v>
      </c>
      <c r="I905">
        <v>32641326.1609</v>
      </c>
      <c r="J905">
        <v>4457888.7399000004</v>
      </c>
      <c r="K905">
        <v>15132205.5594</v>
      </c>
      <c r="L905">
        <v>16671179.771500001</v>
      </c>
      <c r="M905">
        <v>0</v>
      </c>
      <c r="N905">
        <v>82553022.764500007</v>
      </c>
      <c r="O905">
        <v>10.145833333333334</v>
      </c>
      <c r="P905">
        <f t="shared" si="39"/>
        <v>1965</v>
      </c>
      <c r="Q905" s="2">
        <f t="shared" si="40"/>
        <v>23751.833333332561</v>
      </c>
    </row>
    <row r="906" spans="1:17" x14ac:dyDescent="0.3">
      <c r="A906">
        <v>302</v>
      </c>
      <c r="B906">
        <v>2</v>
      </c>
      <c r="C906">
        <v>86514125.5044</v>
      </c>
      <c r="D906">
        <v>468682.049</v>
      </c>
      <c r="E906">
        <v>15435409.071599999</v>
      </c>
      <c r="F906">
        <v>0</v>
      </c>
      <c r="G906">
        <v>6737658.4544000002</v>
      </c>
      <c r="H906">
        <v>39184776.968599997</v>
      </c>
      <c r="I906">
        <v>30014285.167199999</v>
      </c>
      <c r="J906">
        <v>4458705.1229999997</v>
      </c>
      <c r="K906">
        <v>15132205.5594</v>
      </c>
      <c r="L906">
        <v>16725627.4958</v>
      </c>
      <c r="M906">
        <v>0</v>
      </c>
      <c r="N906">
        <v>81953044.964900002</v>
      </c>
      <c r="O906">
        <v>10.145833333333334</v>
      </c>
      <c r="P906">
        <f t="shared" si="39"/>
        <v>1965</v>
      </c>
      <c r="Q906" s="2">
        <f t="shared" si="40"/>
        <v>23761.979166665893</v>
      </c>
    </row>
    <row r="907" spans="1:17" x14ac:dyDescent="0.3">
      <c r="A907">
        <v>302</v>
      </c>
      <c r="B907">
        <v>3</v>
      </c>
      <c r="C907">
        <v>84659830.239999995</v>
      </c>
      <c r="D907">
        <v>470264.86589999998</v>
      </c>
      <c r="E907">
        <v>15435409.071599999</v>
      </c>
      <c r="F907">
        <v>0</v>
      </c>
      <c r="G907">
        <v>6737658.4544000002</v>
      </c>
      <c r="H907">
        <v>38970280.486199997</v>
      </c>
      <c r="I907">
        <v>27977109.787099998</v>
      </c>
      <c r="J907">
        <v>4460050.3650000002</v>
      </c>
      <c r="K907">
        <v>15132205.5594</v>
      </c>
      <c r="L907">
        <v>16780186.223999999</v>
      </c>
      <c r="M907">
        <v>0</v>
      </c>
      <c r="N907">
        <v>81782737.341900006</v>
      </c>
      <c r="O907">
        <v>10.145833333333334</v>
      </c>
      <c r="P907">
        <f t="shared" si="39"/>
        <v>1965</v>
      </c>
      <c r="Q907" s="2">
        <f t="shared" si="40"/>
        <v>23772.124999999225</v>
      </c>
    </row>
    <row r="908" spans="1:17" x14ac:dyDescent="0.3">
      <c r="A908">
        <v>303</v>
      </c>
      <c r="B908">
        <v>1</v>
      </c>
      <c r="C908">
        <v>80352368.252499998</v>
      </c>
      <c r="D908">
        <v>472963.39919999999</v>
      </c>
      <c r="E908">
        <v>15435409.071599999</v>
      </c>
      <c r="F908">
        <v>0</v>
      </c>
      <c r="G908">
        <v>8622424.9228000008</v>
      </c>
      <c r="H908">
        <v>41431042.542599998</v>
      </c>
      <c r="I908">
        <v>24840589.278900001</v>
      </c>
      <c r="J908">
        <v>4457544.0855</v>
      </c>
      <c r="K908">
        <v>15132205.5594</v>
      </c>
      <c r="L908">
        <v>20694607.546700001</v>
      </c>
      <c r="M908">
        <v>0</v>
      </c>
      <c r="N908">
        <v>81027941.859200001</v>
      </c>
      <c r="O908">
        <v>10.145833333333334</v>
      </c>
      <c r="P908">
        <f t="shared" si="39"/>
        <v>1965</v>
      </c>
      <c r="Q908" s="2">
        <f t="shared" si="40"/>
        <v>23782.270833332557</v>
      </c>
    </row>
    <row r="909" spans="1:17" x14ac:dyDescent="0.3">
      <c r="A909">
        <v>303</v>
      </c>
      <c r="B909">
        <v>2</v>
      </c>
      <c r="C909">
        <v>78820332.125300005</v>
      </c>
      <c r="D909">
        <v>475507.93119999999</v>
      </c>
      <c r="E909">
        <v>15435409.071599999</v>
      </c>
      <c r="F909">
        <v>0</v>
      </c>
      <c r="G909">
        <v>8622424.9228000008</v>
      </c>
      <c r="H909">
        <v>41387283.209399998</v>
      </c>
      <c r="I909">
        <v>23424334.956799999</v>
      </c>
      <c r="J909">
        <v>4455632.3006999996</v>
      </c>
      <c r="K909">
        <v>15132205.5594</v>
      </c>
      <c r="L909">
        <v>20745467.036499999</v>
      </c>
      <c r="M909">
        <v>0</v>
      </c>
      <c r="N909">
        <v>80867875.018700004</v>
      </c>
      <c r="O909">
        <v>10.145833333333334</v>
      </c>
      <c r="P909">
        <f t="shared" si="39"/>
        <v>1965</v>
      </c>
      <c r="Q909" s="2">
        <f t="shared" si="40"/>
        <v>23792.416666665889</v>
      </c>
    </row>
    <row r="910" spans="1:17" x14ac:dyDescent="0.3">
      <c r="A910">
        <v>303</v>
      </c>
      <c r="B910">
        <v>3</v>
      </c>
      <c r="C910">
        <v>77720891.559599996</v>
      </c>
      <c r="D910">
        <v>477918.67119999998</v>
      </c>
      <c r="E910">
        <v>15435409.071599999</v>
      </c>
      <c r="F910">
        <v>0</v>
      </c>
      <c r="G910">
        <v>8622424.9228000008</v>
      </c>
      <c r="H910">
        <v>41325795.909599997</v>
      </c>
      <c r="I910">
        <v>22268172.415600002</v>
      </c>
      <c r="J910">
        <v>4454021.1105000004</v>
      </c>
      <c r="K910">
        <v>15132205.5594</v>
      </c>
      <c r="L910">
        <v>20796834.458099999</v>
      </c>
      <c r="M910">
        <v>0</v>
      </c>
      <c r="N910">
        <v>80835769.025600001</v>
      </c>
      <c r="O910">
        <v>10.145833333333334</v>
      </c>
      <c r="P910">
        <f t="shared" si="39"/>
        <v>1965</v>
      </c>
      <c r="Q910" s="2">
        <f t="shared" si="40"/>
        <v>23802.562499999221</v>
      </c>
    </row>
    <row r="911" spans="1:17" x14ac:dyDescent="0.3">
      <c r="A911">
        <v>304</v>
      </c>
      <c r="B911">
        <v>1</v>
      </c>
      <c r="C911">
        <v>106700531.9729</v>
      </c>
      <c r="D911">
        <v>484647.56479999999</v>
      </c>
      <c r="E911">
        <v>15435409.071599999</v>
      </c>
      <c r="F911">
        <v>0</v>
      </c>
      <c r="G911">
        <v>3822556.3152999999</v>
      </c>
      <c r="H911">
        <v>38830775.033200003</v>
      </c>
      <c r="I911">
        <v>12546062.342</v>
      </c>
      <c r="J911">
        <v>4425230.0230999999</v>
      </c>
      <c r="K911">
        <v>15132205.5594</v>
      </c>
      <c r="L911">
        <v>56357595.323100001</v>
      </c>
      <c r="M911">
        <v>0</v>
      </c>
      <c r="N911">
        <v>77759355.437999994</v>
      </c>
      <c r="O911">
        <v>10.145833333333334</v>
      </c>
      <c r="P911">
        <f t="shared" si="39"/>
        <v>1965</v>
      </c>
      <c r="Q911" s="2">
        <f t="shared" si="40"/>
        <v>23812.708333332554</v>
      </c>
    </row>
    <row r="912" spans="1:17" x14ac:dyDescent="0.3">
      <c r="A912">
        <v>304</v>
      </c>
      <c r="B912">
        <v>2</v>
      </c>
      <c r="C912">
        <v>102028496.022</v>
      </c>
      <c r="D912">
        <v>490698.73910000001</v>
      </c>
      <c r="E912">
        <v>15435409.071599999</v>
      </c>
      <c r="F912">
        <v>0</v>
      </c>
      <c r="G912">
        <v>3822556.3152999999</v>
      </c>
      <c r="H912">
        <v>39396369.098899998</v>
      </c>
      <c r="I912">
        <v>10949134.9825</v>
      </c>
      <c r="J912">
        <v>4400674.8772</v>
      </c>
      <c r="K912">
        <v>15132205.5594</v>
      </c>
      <c r="L912">
        <v>55889794.271399997</v>
      </c>
      <c r="M912">
        <v>0</v>
      </c>
      <c r="N912">
        <v>75394603.175500005</v>
      </c>
      <c r="O912">
        <v>10.145833333333334</v>
      </c>
      <c r="P912">
        <f t="shared" si="39"/>
        <v>1965</v>
      </c>
      <c r="Q912" s="2">
        <f t="shared" si="40"/>
        <v>23822.854166665886</v>
      </c>
    </row>
    <row r="913" spans="1:17" x14ac:dyDescent="0.3">
      <c r="A913">
        <v>304</v>
      </c>
      <c r="B913">
        <v>3</v>
      </c>
      <c r="C913">
        <v>99242710.634900004</v>
      </c>
      <c r="D913">
        <v>496173.7856</v>
      </c>
      <c r="E913">
        <v>15435409.071599999</v>
      </c>
      <c r="F913">
        <v>0</v>
      </c>
      <c r="G913">
        <v>3822556.3152999999</v>
      </c>
      <c r="H913">
        <v>39795281.540899999</v>
      </c>
      <c r="I913">
        <v>10035821.506200001</v>
      </c>
      <c r="J913">
        <v>4379100.4676000001</v>
      </c>
      <c r="K913">
        <v>15132205.5594</v>
      </c>
      <c r="L913">
        <v>55500611.706</v>
      </c>
      <c r="M913">
        <v>0</v>
      </c>
      <c r="N913">
        <v>74092945.391299993</v>
      </c>
      <c r="O913">
        <v>10.145833333333334</v>
      </c>
      <c r="P913">
        <f t="shared" si="39"/>
        <v>1965</v>
      </c>
      <c r="Q913" s="2">
        <f t="shared" si="40"/>
        <v>23832.999999999218</v>
      </c>
    </row>
    <row r="914" spans="1:17" x14ac:dyDescent="0.3">
      <c r="A914">
        <v>305</v>
      </c>
      <c r="B914">
        <v>1</v>
      </c>
      <c r="C914">
        <v>116583681.87459999</v>
      </c>
      <c r="D914">
        <v>501671.62300000002</v>
      </c>
      <c r="E914">
        <v>20124715.3116</v>
      </c>
      <c r="F914">
        <v>0</v>
      </c>
      <c r="G914">
        <v>14915266.4614</v>
      </c>
      <c r="H914">
        <v>53258822.174800001</v>
      </c>
      <c r="I914">
        <v>9852375.034</v>
      </c>
      <c r="J914">
        <v>4348420.1869000001</v>
      </c>
      <c r="K914">
        <v>25127944.349399999</v>
      </c>
      <c r="L914">
        <v>96839936.928800002</v>
      </c>
      <c r="M914">
        <v>0</v>
      </c>
      <c r="N914">
        <v>70563836.424400002</v>
      </c>
      <c r="O914">
        <v>10.145833333333334</v>
      </c>
      <c r="P914">
        <f t="shared" si="39"/>
        <v>1965</v>
      </c>
      <c r="Q914" s="2">
        <f t="shared" si="40"/>
        <v>23843.14583333255</v>
      </c>
    </row>
    <row r="915" spans="1:17" x14ac:dyDescent="0.3">
      <c r="A915">
        <v>305</v>
      </c>
      <c r="B915">
        <v>2</v>
      </c>
      <c r="C915">
        <v>107052400.8925</v>
      </c>
      <c r="D915">
        <v>506516.45730000001</v>
      </c>
      <c r="E915">
        <v>20124715.3116</v>
      </c>
      <c r="F915">
        <v>0</v>
      </c>
      <c r="G915">
        <v>14915266.4614</v>
      </c>
      <c r="H915">
        <v>55673435.158500001</v>
      </c>
      <c r="I915">
        <v>7755824.5581999999</v>
      </c>
      <c r="J915">
        <v>4322788.7479999997</v>
      </c>
      <c r="K915">
        <v>25127944.349399999</v>
      </c>
      <c r="L915">
        <v>95133746.637099996</v>
      </c>
      <c r="M915">
        <v>0</v>
      </c>
      <c r="N915">
        <v>67201085.772499993</v>
      </c>
      <c r="O915">
        <v>10.145833333333334</v>
      </c>
      <c r="P915">
        <f t="shared" si="39"/>
        <v>1965</v>
      </c>
      <c r="Q915" s="2">
        <f t="shared" si="40"/>
        <v>23853.291666665882</v>
      </c>
    </row>
    <row r="916" spans="1:17" x14ac:dyDescent="0.3">
      <c r="A916">
        <v>305</v>
      </c>
      <c r="B916">
        <v>3</v>
      </c>
      <c r="C916">
        <v>101778073.4821</v>
      </c>
      <c r="D916">
        <v>510788.82370000001</v>
      </c>
      <c r="E916">
        <v>20124715.3116</v>
      </c>
      <c r="F916">
        <v>0</v>
      </c>
      <c r="G916">
        <v>14915266.4614</v>
      </c>
      <c r="H916">
        <v>56027927.112199999</v>
      </c>
      <c r="I916">
        <v>6565793.4441</v>
      </c>
      <c r="J916">
        <v>4300511.4144000001</v>
      </c>
      <c r="K916">
        <v>25127944.349399999</v>
      </c>
      <c r="L916">
        <v>93713518.767100006</v>
      </c>
      <c r="M916">
        <v>0</v>
      </c>
      <c r="N916">
        <v>65533147.068000004</v>
      </c>
      <c r="O916">
        <v>10.145833333333334</v>
      </c>
      <c r="P916">
        <f t="shared" si="39"/>
        <v>1965</v>
      </c>
      <c r="Q916" s="2">
        <f t="shared" si="40"/>
        <v>23863.437499999214</v>
      </c>
    </row>
    <row r="917" spans="1:17" x14ac:dyDescent="0.3">
      <c r="A917">
        <v>306</v>
      </c>
      <c r="B917">
        <v>1</v>
      </c>
      <c r="C917">
        <v>16492496.578299999</v>
      </c>
      <c r="D917">
        <v>508361.15500000003</v>
      </c>
      <c r="E917">
        <v>22789593.021600001</v>
      </c>
      <c r="F917">
        <v>0</v>
      </c>
      <c r="G917">
        <v>167895915.66890001</v>
      </c>
      <c r="H917">
        <v>87063999.920499995</v>
      </c>
      <c r="I917">
        <v>130129704.3697</v>
      </c>
      <c r="J917">
        <v>4304990.0679000001</v>
      </c>
      <c r="K917">
        <v>30808405.4694</v>
      </c>
      <c r="L917">
        <v>60101593.419100001</v>
      </c>
      <c r="M917">
        <v>0</v>
      </c>
      <c r="N917">
        <v>69106695.827299997</v>
      </c>
      <c r="O917">
        <v>10.145833333333334</v>
      </c>
      <c r="P917">
        <f t="shared" si="39"/>
        <v>1965</v>
      </c>
      <c r="Q917" s="2">
        <f t="shared" si="40"/>
        <v>23873.583333332546</v>
      </c>
    </row>
    <row r="918" spans="1:17" x14ac:dyDescent="0.3">
      <c r="A918">
        <v>306</v>
      </c>
      <c r="B918">
        <v>2</v>
      </c>
      <c r="C918">
        <v>14138428.589400001</v>
      </c>
      <c r="D918">
        <v>506153.22210000001</v>
      </c>
      <c r="E918">
        <v>22789593.021600001</v>
      </c>
      <c r="F918">
        <v>0</v>
      </c>
      <c r="G918">
        <v>167895915.66890001</v>
      </c>
      <c r="H918">
        <v>83536408.494200006</v>
      </c>
      <c r="I918">
        <v>121209563.0512</v>
      </c>
      <c r="J918">
        <v>4307712.4001000002</v>
      </c>
      <c r="K918">
        <v>30808405.4694</v>
      </c>
      <c r="L918">
        <v>60656611.857000001</v>
      </c>
      <c r="M918">
        <v>0</v>
      </c>
      <c r="N918">
        <v>71472195.437800005</v>
      </c>
      <c r="O918">
        <v>10.145833333333334</v>
      </c>
      <c r="P918">
        <f t="shared" si="39"/>
        <v>1965</v>
      </c>
      <c r="Q918" s="2">
        <f t="shared" si="40"/>
        <v>23883.729166665878</v>
      </c>
    </row>
    <row r="919" spans="1:17" x14ac:dyDescent="0.3">
      <c r="A919">
        <v>306</v>
      </c>
      <c r="B919">
        <v>3</v>
      </c>
      <c r="C919">
        <v>12808831.433800001</v>
      </c>
      <c r="D919">
        <v>504132.11780000001</v>
      </c>
      <c r="E919">
        <v>22789593.021600001</v>
      </c>
      <c r="F919">
        <v>0</v>
      </c>
      <c r="G919">
        <v>167895915.66890001</v>
      </c>
      <c r="H919">
        <v>81652775.761800006</v>
      </c>
      <c r="I919">
        <v>116305359.18529999</v>
      </c>
      <c r="J919">
        <v>4309439.4330000002</v>
      </c>
      <c r="K919">
        <v>30808405.4694</v>
      </c>
      <c r="L919">
        <v>61111332.449100003</v>
      </c>
      <c r="M919">
        <v>0</v>
      </c>
      <c r="N919">
        <v>73062832.084999993</v>
      </c>
      <c r="O919">
        <v>10.145833333333334</v>
      </c>
      <c r="P919">
        <f t="shared" si="39"/>
        <v>1965</v>
      </c>
      <c r="Q919" s="2">
        <f t="shared" si="40"/>
        <v>23893.874999999211</v>
      </c>
    </row>
    <row r="920" spans="1:17" x14ac:dyDescent="0.3">
      <c r="A920">
        <v>307</v>
      </c>
      <c r="B920">
        <v>1</v>
      </c>
      <c r="C920">
        <v>8063645.0050999997</v>
      </c>
      <c r="D920">
        <v>430700.98790000001</v>
      </c>
      <c r="E920">
        <v>32948910.751600001</v>
      </c>
      <c r="F920">
        <v>0</v>
      </c>
      <c r="G920">
        <v>1073251490.6341</v>
      </c>
      <c r="H920">
        <v>152862318.02059999</v>
      </c>
      <c r="I920">
        <v>1106872188.2771001</v>
      </c>
      <c r="J920">
        <v>4634112.0670999996</v>
      </c>
      <c r="K920">
        <v>52464037.869400002</v>
      </c>
      <c r="L920">
        <v>13132758.5331</v>
      </c>
      <c r="M920">
        <v>0</v>
      </c>
      <c r="N920">
        <v>90308013.732199997</v>
      </c>
      <c r="O920">
        <v>10.145833333333334</v>
      </c>
      <c r="P920">
        <f t="shared" si="39"/>
        <v>1965</v>
      </c>
      <c r="Q920" s="2">
        <f t="shared" si="40"/>
        <v>23904.020833332543</v>
      </c>
    </row>
    <row r="921" spans="1:17" x14ac:dyDescent="0.3">
      <c r="A921">
        <v>307</v>
      </c>
      <c r="B921">
        <v>2</v>
      </c>
      <c r="C921">
        <v>5702982.7698999997</v>
      </c>
      <c r="D921">
        <v>374610.88860000001</v>
      </c>
      <c r="E921">
        <v>32948910.751600001</v>
      </c>
      <c r="F921">
        <v>0</v>
      </c>
      <c r="G921">
        <v>1073251490.6341</v>
      </c>
      <c r="H921">
        <v>141319502.19999999</v>
      </c>
      <c r="I921">
        <v>1078154633.3401</v>
      </c>
      <c r="J921">
        <v>4932055.0964000002</v>
      </c>
      <c r="K921">
        <v>52464037.869400002</v>
      </c>
      <c r="L921">
        <v>13419335.158600001</v>
      </c>
      <c r="M921">
        <v>0</v>
      </c>
      <c r="N921">
        <v>104192163.8416</v>
      </c>
      <c r="O921">
        <v>10.145833333333334</v>
      </c>
      <c r="P921">
        <f t="shared" si="39"/>
        <v>1965</v>
      </c>
      <c r="Q921" s="2">
        <f t="shared" si="40"/>
        <v>23914.166666665875</v>
      </c>
    </row>
    <row r="922" spans="1:17" x14ac:dyDescent="0.3">
      <c r="A922">
        <v>307</v>
      </c>
      <c r="B922">
        <v>3</v>
      </c>
      <c r="C922">
        <v>4470714.2222999996</v>
      </c>
      <c r="D922">
        <v>327035.1275</v>
      </c>
      <c r="E922">
        <v>32948910.751600001</v>
      </c>
      <c r="F922">
        <v>0</v>
      </c>
      <c r="G922">
        <v>1073251490.6341</v>
      </c>
      <c r="H922">
        <v>133328016.792</v>
      </c>
      <c r="I922">
        <v>1056971257.9976</v>
      </c>
      <c r="J922">
        <v>5206050.2658000002</v>
      </c>
      <c r="K922">
        <v>52464037.869400002</v>
      </c>
      <c r="L922">
        <v>13654741.316500001</v>
      </c>
      <c r="M922">
        <v>0</v>
      </c>
      <c r="N922">
        <v>115795289.8862</v>
      </c>
      <c r="O922">
        <v>10.145833333333334</v>
      </c>
      <c r="P922">
        <f t="shared" si="39"/>
        <v>1965</v>
      </c>
      <c r="Q922" s="2">
        <f t="shared" si="40"/>
        <v>23924.312499999207</v>
      </c>
    </row>
    <row r="923" spans="1:17" x14ac:dyDescent="0.3">
      <c r="A923">
        <v>308</v>
      </c>
      <c r="B923">
        <v>1</v>
      </c>
      <c r="C923">
        <v>271317051.33700001</v>
      </c>
      <c r="D923">
        <v>350501.30099999998</v>
      </c>
      <c r="E923">
        <v>69261883.621600002</v>
      </c>
      <c r="F923">
        <v>0</v>
      </c>
      <c r="G923">
        <v>35330102.358400002</v>
      </c>
      <c r="H923">
        <v>66944671.880599998</v>
      </c>
      <c r="I923">
        <v>54966585.981899999</v>
      </c>
      <c r="J923">
        <v>5048015.6966000004</v>
      </c>
      <c r="K923">
        <v>129868876.4594</v>
      </c>
      <c r="L923">
        <v>162857965.37310001</v>
      </c>
      <c r="M923">
        <v>0</v>
      </c>
      <c r="N923">
        <v>91121328.153600007</v>
      </c>
      <c r="O923">
        <v>10.145833333333334</v>
      </c>
      <c r="P923">
        <f t="shared" si="39"/>
        <v>1965</v>
      </c>
      <c r="Q923" s="2">
        <f t="shared" si="40"/>
        <v>23934.458333332539</v>
      </c>
    </row>
    <row r="924" spans="1:17" x14ac:dyDescent="0.3">
      <c r="A924">
        <v>308</v>
      </c>
      <c r="B924">
        <v>2</v>
      </c>
      <c r="C924">
        <v>231689764.97479999</v>
      </c>
      <c r="D924">
        <v>370249.69410000002</v>
      </c>
      <c r="E924">
        <v>69261883.621600002</v>
      </c>
      <c r="F924">
        <v>0</v>
      </c>
      <c r="G924">
        <v>35330102.358400002</v>
      </c>
      <c r="H924">
        <v>71973863.228200004</v>
      </c>
      <c r="I924">
        <v>37118157.034699999</v>
      </c>
      <c r="J924">
        <v>4926027.7532000002</v>
      </c>
      <c r="K924">
        <v>129868876.4594</v>
      </c>
      <c r="L924">
        <v>156871376.3752</v>
      </c>
      <c r="M924">
        <v>0</v>
      </c>
      <c r="N924">
        <v>80184939.690599993</v>
      </c>
      <c r="O924">
        <v>10.145833333333334</v>
      </c>
      <c r="P924">
        <f t="shared" si="39"/>
        <v>1965</v>
      </c>
      <c r="Q924" s="2">
        <f t="shared" si="40"/>
        <v>23944.604166665871</v>
      </c>
    </row>
    <row r="925" spans="1:17" x14ac:dyDescent="0.3">
      <c r="A925">
        <v>308</v>
      </c>
      <c r="B925">
        <v>3</v>
      </c>
      <c r="C925">
        <v>207084083.926</v>
      </c>
      <c r="D925">
        <v>388432.12890000001</v>
      </c>
      <c r="E925">
        <v>69261883.621600002</v>
      </c>
      <c r="F925">
        <v>0</v>
      </c>
      <c r="G925">
        <v>35330102.358400002</v>
      </c>
      <c r="H925">
        <v>75509319.920900002</v>
      </c>
      <c r="I925">
        <v>26888879.030400001</v>
      </c>
      <c r="J925">
        <v>4829397.1733999997</v>
      </c>
      <c r="K925">
        <v>129868876.4594</v>
      </c>
      <c r="L925">
        <v>152022475.40220001</v>
      </c>
      <c r="M925">
        <v>0</v>
      </c>
      <c r="N925">
        <v>74115451.875100002</v>
      </c>
      <c r="O925">
        <v>10.145833333333334</v>
      </c>
      <c r="P925">
        <f t="shared" si="39"/>
        <v>1965</v>
      </c>
      <c r="Q925" s="2">
        <f t="shared" si="40"/>
        <v>23954.749999999203</v>
      </c>
    </row>
    <row r="926" spans="1:17" x14ac:dyDescent="0.3">
      <c r="A926">
        <v>309</v>
      </c>
      <c r="B926">
        <v>1</v>
      </c>
      <c r="C926">
        <v>157932958.6841</v>
      </c>
      <c r="D926">
        <v>403026.63099999999</v>
      </c>
      <c r="E926">
        <v>74515596.611599997</v>
      </c>
      <c r="F926">
        <v>0</v>
      </c>
      <c r="G926">
        <v>77897777.885100007</v>
      </c>
      <c r="H926">
        <v>80487917.249300003</v>
      </c>
      <c r="I926">
        <v>42232701.935599998</v>
      </c>
      <c r="J926">
        <v>4756615.2006000001</v>
      </c>
      <c r="K926">
        <v>141067705.09940001</v>
      </c>
      <c r="L926">
        <v>129441507.5367</v>
      </c>
      <c r="M926">
        <v>0</v>
      </c>
      <c r="N926">
        <v>73185161.678399995</v>
      </c>
      <c r="O926">
        <v>10.145833333333334</v>
      </c>
      <c r="P926">
        <f t="shared" si="39"/>
        <v>1965</v>
      </c>
      <c r="Q926" s="2">
        <f t="shared" si="40"/>
        <v>23964.895833332535</v>
      </c>
    </row>
    <row r="927" spans="1:17" x14ac:dyDescent="0.3">
      <c r="A927">
        <v>309</v>
      </c>
      <c r="B927">
        <v>2</v>
      </c>
      <c r="C927">
        <v>147930033.5966</v>
      </c>
      <c r="D927">
        <v>415455.63549999997</v>
      </c>
      <c r="E927">
        <v>74515596.611599997</v>
      </c>
      <c r="F927">
        <v>0</v>
      </c>
      <c r="G927">
        <v>77897777.885100007</v>
      </c>
      <c r="H927">
        <v>81284940.763999999</v>
      </c>
      <c r="I927">
        <v>36967654.869900003</v>
      </c>
      <c r="J927">
        <v>4694045.5668000001</v>
      </c>
      <c r="K927">
        <v>141067705.09940001</v>
      </c>
      <c r="L927">
        <v>126799762.8047</v>
      </c>
      <c r="M927">
        <v>0</v>
      </c>
      <c r="N927">
        <v>72147084.159099996</v>
      </c>
      <c r="O927">
        <v>10.145833333333334</v>
      </c>
      <c r="P927">
        <f t="shared" si="39"/>
        <v>1965</v>
      </c>
      <c r="Q927" s="2">
        <f t="shared" si="40"/>
        <v>23975.041666665868</v>
      </c>
    </row>
    <row r="928" spans="1:17" x14ac:dyDescent="0.3">
      <c r="A928">
        <v>309</v>
      </c>
      <c r="B928">
        <v>3</v>
      </c>
      <c r="C928">
        <v>140482386.17950001</v>
      </c>
      <c r="D928">
        <v>426187.22879999998</v>
      </c>
      <c r="E928">
        <v>74515596.611599997</v>
      </c>
      <c r="F928">
        <v>0</v>
      </c>
      <c r="G928">
        <v>77897777.885100007</v>
      </c>
      <c r="H928">
        <v>82078095.0581</v>
      </c>
      <c r="I928">
        <v>33895178.4111</v>
      </c>
      <c r="J928">
        <v>4639679.8032</v>
      </c>
      <c r="K928">
        <v>141067705.09940001</v>
      </c>
      <c r="L928">
        <v>124410297.0878</v>
      </c>
      <c r="M928">
        <v>0</v>
      </c>
      <c r="N928">
        <v>71213918.764200002</v>
      </c>
      <c r="O928">
        <v>10.145833333333334</v>
      </c>
      <c r="P928">
        <f t="shared" si="39"/>
        <v>1965</v>
      </c>
      <c r="Q928" s="2">
        <f t="shared" si="40"/>
        <v>23985.1874999992</v>
      </c>
    </row>
    <row r="929" spans="1:17" x14ac:dyDescent="0.3">
      <c r="A929">
        <v>310</v>
      </c>
      <c r="B929">
        <v>1</v>
      </c>
      <c r="C929">
        <v>61052928.561499998</v>
      </c>
      <c r="D929">
        <v>412568.62280000001</v>
      </c>
      <c r="E929">
        <v>41955758.351599999</v>
      </c>
      <c r="F929">
        <v>0</v>
      </c>
      <c r="G929">
        <v>145384939.48089999</v>
      </c>
      <c r="H929">
        <v>74449610.338400006</v>
      </c>
      <c r="I929">
        <v>135352448.76339999</v>
      </c>
      <c r="J929">
        <v>4744258.2385</v>
      </c>
      <c r="K929">
        <v>71663060.229399994</v>
      </c>
      <c r="L929">
        <v>29180922.331300002</v>
      </c>
      <c r="M929">
        <v>0</v>
      </c>
      <c r="N929">
        <v>82011414.646400005</v>
      </c>
      <c r="O929">
        <v>10.145833333333334</v>
      </c>
      <c r="P929">
        <f t="shared" si="39"/>
        <v>1965</v>
      </c>
      <c r="Q929" s="2">
        <f t="shared" si="40"/>
        <v>23995.333333332532</v>
      </c>
    </row>
    <row r="930" spans="1:17" x14ac:dyDescent="0.3">
      <c r="A930">
        <v>310</v>
      </c>
      <c r="B930">
        <v>2</v>
      </c>
      <c r="C930">
        <v>50388315.388300002</v>
      </c>
      <c r="D930">
        <v>400533.60080000001</v>
      </c>
      <c r="E930">
        <v>41955758.351599999</v>
      </c>
      <c r="F930">
        <v>0</v>
      </c>
      <c r="G930">
        <v>145384939.48089999</v>
      </c>
      <c r="H930">
        <v>70479749.016000003</v>
      </c>
      <c r="I930">
        <v>117174786.4507</v>
      </c>
      <c r="J930">
        <v>4835042.2454000004</v>
      </c>
      <c r="K930">
        <v>71663060.229399994</v>
      </c>
      <c r="L930">
        <v>29511647.762800001</v>
      </c>
      <c r="M930">
        <v>0</v>
      </c>
      <c r="N930">
        <v>84979009.9014</v>
      </c>
      <c r="O930">
        <v>10.145833333333334</v>
      </c>
      <c r="P930">
        <f t="shared" si="39"/>
        <v>1965</v>
      </c>
      <c r="Q930" s="2">
        <f t="shared" si="40"/>
        <v>24005.479166665864</v>
      </c>
    </row>
    <row r="931" spans="1:17" x14ac:dyDescent="0.3">
      <c r="A931">
        <v>310</v>
      </c>
      <c r="B931">
        <v>3</v>
      </c>
      <c r="C931">
        <v>44674642.993900001</v>
      </c>
      <c r="D931">
        <v>389762.35230000003</v>
      </c>
      <c r="E931">
        <v>41955758.351599999</v>
      </c>
      <c r="F931">
        <v>0</v>
      </c>
      <c r="G931">
        <v>145384939.48089999</v>
      </c>
      <c r="H931">
        <v>68515006.877399996</v>
      </c>
      <c r="I931">
        <v>107160608.1222</v>
      </c>
      <c r="J931">
        <v>4916320.0676999995</v>
      </c>
      <c r="K931">
        <v>71663060.229399994</v>
      </c>
      <c r="L931">
        <v>29757088.060800001</v>
      </c>
      <c r="M931">
        <v>0</v>
      </c>
      <c r="N931">
        <v>86979868.701299995</v>
      </c>
      <c r="O931">
        <v>10.145833333333334</v>
      </c>
      <c r="P931">
        <f t="shared" si="39"/>
        <v>1965</v>
      </c>
      <c r="Q931" s="2">
        <f t="shared" si="40"/>
        <v>24015.624999999196</v>
      </c>
    </row>
    <row r="932" spans="1:17" x14ac:dyDescent="0.3">
      <c r="A932">
        <v>311</v>
      </c>
      <c r="B932">
        <v>1</v>
      </c>
      <c r="C932">
        <v>109518457.11310001</v>
      </c>
      <c r="D932">
        <v>401735.75439999998</v>
      </c>
      <c r="E932">
        <v>15435409.071599999</v>
      </c>
      <c r="F932">
        <v>0</v>
      </c>
      <c r="G932">
        <v>29466899.189300001</v>
      </c>
      <c r="H932">
        <v>62964230.358900003</v>
      </c>
      <c r="I932">
        <v>57935527.120200001</v>
      </c>
      <c r="J932">
        <v>4852707.4506999999</v>
      </c>
      <c r="K932">
        <v>15132205.5594</v>
      </c>
      <c r="L932">
        <v>54293773.938299999</v>
      </c>
      <c r="M932">
        <v>0</v>
      </c>
      <c r="N932">
        <v>85525392.841299996</v>
      </c>
      <c r="O932">
        <v>10.145833333333334</v>
      </c>
      <c r="P932">
        <f t="shared" si="39"/>
        <v>1965</v>
      </c>
      <c r="Q932" s="2">
        <f t="shared" si="40"/>
        <v>24025.770833332528</v>
      </c>
    </row>
    <row r="933" spans="1:17" x14ac:dyDescent="0.3">
      <c r="A933">
        <v>311</v>
      </c>
      <c r="B933">
        <v>2</v>
      </c>
      <c r="C933">
        <v>97816990.339000002</v>
      </c>
      <c r="D933">
        <v>412205.26770000003</v>
      </c>
      <c r="E933">
        <v>15435409.071599999</v>
      </c>
      <c r="F933">
        <v>0</v>
      </c>
      <c r="G933">
        <v>29466899.189300001</v>
      </c>
      <c r="H933">
        <v>62176308.510799997</v>
      </c>
      <c r="I933">
        <v>46274552.109899998</v>
      </c>
      <c r="J933">
        <v>4799678.9780999999</v>
      </c>
      <c r="K933">
        <v>15132205.5594</v>
      </c>
      <c r="L933">
        <v>53885525.803099997</v>
      </c>
      <c r="M933">
        <v>0</v>
      </c>
      <c r="N933">
        <v>85195053.327500001</v>
      </c>
      <c r="O933">
        <v>10.145833333333334</v>
      </c>
      <c r="P933">
        <f t="shared" si="39"/>
        <v>1965</v>
      </c>
      <c r="Q933" s="2">
        <f t="shared" si="40"/>
        <v>24035.91666666586</v>
      </c>
    </row>
    <row r="934" spans="1:17" x14ac:dyDescent="0.3">
      <c r="A934">
        <v>311</v>
      </c>
      <c r="B934">
        <v>3</v>
      </c>
      <c r="C934">
        <v>90689540.0528</v>
      </c>
      <c r="D934">
        <v>421406.37160000001</v>
      </c>
      <c r="E934">
        <v>15435409.071599999</v>
      </c>
      <c r="F934">
        <v>0</v>
      </c>
      <c r="G934">
        <v>29466899.189300001</v>
      </c>
      <c r="H934">
        <v>61722262.265600003</v>
      </c>
      <c r="I934">
        <v>39244652.934199996</v>
      </c>
      <c r="J934">
        <v>4753899.2562999995</v>
      </c>
      <c r="K934">
        <v>15132205.5594</v>
      </c>
      <c r="L934">
        <v>53513822.831799999</v>
      </c>
      <c r="M934">
        <v>0</v>
      </c>
      <c r="N934">
        <v>85004349.613999993</v>
      </c>
      <c r="O934">
        <v>10.145833333333334</v>
      </c>
      <c r="P934">
        <f t="shared" si="39"/>
        <v>1965</v>
      </c>
      <c r="Q934" s="2">
        <f t="shared" si="40"/>
        <v>24046.062499999192</v>
      </c>
    </row>
    <row r="935" spans="1:17" x14ac:dyDescent="0.3">
      <c r="A935">
        <v>312</v>
      </c>
      <c r="B935">
        <v>1</v>
      </c>
      <c r="C935">
        <v>128250878.876</v>
      </c>
      <c r="D935">
        <v>427429.16950000002</v>
      </c>
      <c r="E935">
        <v>15435409.071599999</v>
      </c>
      <c r="F935">
        <v>0</v>
      </c>
      <c r="G935">
        <v>2679630.1360999998</v>
      </c>
      <c r="H935">
        <v>38272695.149300002</v>
      </c>
      <c r="I935">
        <v>21300596.001899999</v>
      </c>
      <c r="J935">
        <v>4722514.0532</v>
      </c>
      <c r="K935">
        <v>15132205.5594</v>
      </c>
      <c r="L935">
        <v>60520766.438100003</v>
      </c>
      <c r="M935">
        <v>0</v>
      </c>
      <c r="N935">
        <v>84233080.706100002</v>
      </c>
      <c r="O935">
        <v>10.145833333333334</v>
      </c>
      <c r="P935">
        <f t="shared" si="39"/>
        <v>1965</v>
      </c>
      <c r="Q935" s="2">
        <f t="shared" si="40"/>
        <v>24056.208333332524</v>
      </c>
    </row>
    <row r="936" spans="1:17" x14ac:dyDescent="0.3">
      <c r="A936">
        <v>312</v>
      </c>
      <c r="B936">
        <v>2</v>
      </c>
      <c r="C936">
        <v>122827401.95900001</v>
      </c>
      <c r="D936">
        <v>432989.35519999999</v>
      </c>
      <c r="E936">
        <v>15435409.071599999</v>
      </c>
      <c r="F936">
        <v>0</v>
      </c>
      <c r="G936">
        <v>2679630.1360999998</v>
      </c>
      <c r="H936">
        <v>38343003.9991</v>
      </c>
      <c r="I936">
        <v>17874377.142200001</v>
      </c>
      <c r="J936">
        <v>4693562.4751000004</v>
      </c>
      <c r="K936">
        <v>15132205.5594</v>
      </c>
      <c r="L936">
        <v>60045973.382100001</v>
      </c>
      <c r="M936">
        <v>0</v>
      </c>
      <c r="N936">
        <v>82478890.385600001</v>
      </c>
      <c r="O936">
        <v>10.145833333333334</v>
      </c>
      <c r="P936">
        <f t="shared" si="39"/>
        <v>1965</v>
      </c>
      <c r="Q936" s="2">
        <f t="shared" si="40"/>
        <v>24066.354166665857</v>
      </c>
    </row>
    <row r="937" spans="1:17" x14ac:dyDescent="0.3">
      <c r="A937">
        <v>312</v>
      </c>
      <c r="B937">
        <v>3</v>
      </c>
      <c r="C937">
        <v>119055793.56820001</v>
      </c>
      <c r="D937">
        <v>438139.10609999998</v>
      </c>
      <c r="E937">
        <v>15435409.071599999</v>
      </c>
      <c r="F937">
        <v>0</v>
      </c>
      <c r="G937">
        <v>2679630.1360999998</v>
      </c>
      <c r="H937">
        <v>38416367.481700003</v>
      </c>
      <c r="I937">
        <v>15740324.173599999</v>
      </c>
      <c r="J937">
        <v>4666718.665</v>
      </c>
      <c r="K937">
        <v>15132205.5594</v>
      </c>
      <c r="L937">
        <v>59617737.969800003</v>
      </c>
      <c r="M937">
        <v>0</v>
      </c>
      <c r="N937">
        <v>81352078.3838</v>
      </c>
      <c r="O937">
        <v>10.145833333333334</v>
      </c>
      <c r="P937">
        <f t="shared" si="39"/>
        <v>1965</v>
      </c>
      <c r="Q937" s="2">
        <f t="shared" si="40"/>
        <v>24076.499999999189</v>
      </c>
    </row>
    <row r="938" spans="1:17" x14ac:dyDescent="0.3">
      <c r="A938">
        <v>313</v>
      </c>
      <c r="B938">
        <v>1</v>
      </c>
      <c r="C938">
        <v>67555873.7456</v>
      </c>
      <c r="D938">
        <v>434603.20939999999</v>
      </c>
      <c r="E938">
        <v>15435409.071599999</v>
      </c>
      <c r="F938">
        <v>0</v>
      </c>
      <c r="G938">
        <v>28875348.411499999</v>
      </c>
      <c r="H938">
        <v>58528897.105899997</v>
      </c>
      <c r="I938">
        <v>63354582.586599998</v>
      </c>
      <c r="J938">
        <v>4696109.5201000003</v>
      </c>
      <c r="K938">
        <v>15132205.5594</v>
      </c>
      <c r="L938">
        <v>201697.4228</v>
      </c>
      <c r="M938">
        <v>0</v>
      </c>
      <c r="N938">
        <v>85972146.647599995</v>
      </c>
      <c r="O938">
        <v>10.145833333333334</v>
      </c>
      <c r="P938">
        <f t="shared" si="39"/>
        <v>1965</v>
      </c>
      <c r="Q938" s="2">
        <f t="shared" si="40"/>
        <v>24086.645833332521</v>
      </c>
    </row>
    <row r="939" spans="1:17" x14ac:dyDescent="0.3">
      <c r="A939">
        <v>313</v>
      </c>
      <c r="B939">
        <v>2</v>
      </c>
      <c r="C939">
        <v>64030253.469499998</v>
      </c>
      <c r="D939">
        <v>431618.32250000001</v>
      </c>
      <c r="E939">
        <v>15435409.071599999</v>
      </c>
      <c r="F939">
        <v>0</v>
      </c>
      <c r="G939">
        <v>28875348.411499999</v>
      </c>
      <c r="H939">
        <v>54787985.120099999</v>
      </c>
      <c r="I939">
        <v>53551229.0537</v>
      </c>
      <c r="J939">
        <v>4719510.9636000004</v>
      </c>
      <c r="K939">
        <v>15132205.5594</v>
      </c>
      <c r="L939">
        <v>203402.00339999999</v>
      </c>
      <c r="M939">
        <v>0</v>
      </c>
      <c r="N939">
        <v>89618280.309799999</v>
      </c>
      <c r="O939">
        <v>10.145833333333334</v>
      </c>
      <c r="P939">
        <f t="shared" si="39"/>
        <v>1965</v>
      </c>
      <c r="Q939" s="2">
        <f t="shared" si="40"/>
        <v>24096.791666665853</v>
      </c>
    </row>
    <row r="940" spans="1:17" x14ac:dyDescent="0.3">
      <c r="A940">
        <v>313</v>
      </c>
      <c r="B940">
        <v>3</v>
      </c>
      <c r="C940">
        <v>61588355.811700001</v>
      </c>
      <c r="D940">
        <v>429102.658</v>
      </c>
      <c r="E940">
        <v>15435409.071599999</v>
      </c>
      <c r="F940">
        <v>0</v>
      </c>
      <c r="G940">
        <v>28875348.411499999</v>
      </c>
      <c r="H940">
        <v>52723805.917900003</v>
      </c>
      <c r="I940">
        <v>46609796.630400002</v>
      </c>
      <c r="J940">
        <v>4738851.2977999998</v>
      </c>
      <c r="K940">
        <v>15132205.5594</v>
      </c>
      <c r="L940">
        <v>204706.08809999999</v>
      </c>
      <c r="M940">
        <v>0</v>
      </c>
      <c r="N940">
        <v>91835234.126499996</v>
      </c>
      <c r="O940">
        <v>10.145833333333334</v>
      </c>
      <c r="P940">
        <f t="shared" si="39"/>
        <v>1965</v>
      </c>
      <c r="Q940" s="2">
        <f t="shared" si="40"/>
        <v>24106.937499999185</v>
      </c>
    </row>
    <row r="941" spans="1:17" x14ac:dyDescent="0.3">
      <c r="A941">
        <v>314</v>
      </c>
      <c r="B941">
        <v>1</v>
      </c>
      <c r="C941">
        <v>98680354.329500005</v>
      </c>
      <c r="D941">
        <v>430366.09360000002</v>
      </c>
      <c r="E941">
        <v>15435409.071599999</v>
      </c>
      <c r="F941">
        <v>0</v>
      </c>
      <c r="G941">
        <v>4519333.8047000002</v>
      </c>
      <c r="H941">
        <v>37937613.784599997</v>
      </c>
      <c r="I941">
        <v>23786845.422600001</v>
      </c>
      <c r="J941">
        <v>4733164.5750000002</v>
      </c>
      <c r="K941">
        <v>15490115.509400001</v>
      </c>
      <c r="L941">
        <v>18088164.774700001</v>
      </c>
      <c r="M941">
        <v>0</v>
      </c>
      <c r="N941">
        <v>94717728.2667</v>
      </c>
      <c r="O941">
        <v>10.145833333333334</v>
      </c>
      <c r="P941">
        <f t="shared" si="39"/>
        <v>1966</v>
      </c>
      <c r="Q941" s="2">
        <f t="shared" si="40"/>
        <v>24117.083333332517</v>
      </c>
    </row>
    <row r="942" spans="1:17" x14ac:dyDescent="0.3">
      <c r="A942">
        <v>314</v>
      </c>
      <c r="B942">
        <v>2</v>
      </c>
      <c r="C942">
        <v>94901904.726699993</v>
      </c>
      <c r="D942">
        <v>431699.12599999999</v>
      </c>
      <c r="E942">
        <v>15435409.071599999</v>
      </c>
      <c r="F942">
        <v>0</v>
      </c>
      <c r="G942">
        <v>4519333.8047000002</v>
      </c>
      <c r="H942">
        <v>38006409.422600001</v>
      </c>
      <c r="I942">
        <v>21915803.072000001</v>
      </c>
      <c r="J942">
        <v>4727974.0663999999</v>
      </c>
      <c r="K942">
        <v>15490115.509400001</v>
      </c>
      <c r="L942">
        <v>18124591.8277</v>
      </c>
      <c r="M942">
        <v>0</v>
      </c>
      <c r="N942">
        <v>92730431.439199999</v>
      </c>
      <c r="O942">
        <v>10.145833333333334</v>
      </c>
      <c r="P942">
        <f t="shared" si="39"/>
        <v>1966</v>
      </c>
      <c r="Q942" s="2">
        <f t="shared" si="40"/>
        <v>24127.229166665849</v>
      </c>
    </row>
    <row r="943" spans="1:17" x14ac:dyDescent="0.3">
      <c r="A943">
        <v>314</v>
      </c>
      <c r="B943">
        <v>3</v>
      </c>
      <c r="C943">
        <v>92581085.911699995</v>
      </c>
      <c r="D943">
        <v>433083.72129999998</v>
      </c>
      <c r="E943">
        <v>15435409.071599999</v>
      </c>
      <c r="F943">
        <v>0</v>
      </c>
      <c r="G943">
        <v>4519333.8047000002</v>
      </c>
      <c r="H943">
        <v>37955817.869000003</v>
      </c>
      <c r="I943">
        <v>20596026.785799999</v>
      </c>
      <c r="J943">
        <v>4722980.1146999998</v>
      </c>
      <c r="K943">
        <v>15490115.509400001</v>
      </c>
      <c r="L943">
        <v>18162656.372499999</v>
      </c>
      <c r="M943">
        <v>0</v>
      </c>
      <c r="N943">
        <v>91634413.183200002</v>
      </c>
      <c r="O943">
        <v>10.145833333333334</v>
      </c>
      <c r="P943">
        <f t="shared" si="39"/>
        <v>1966</v>
      </c>
      <c r="Q943" s="2">
        <f t="shared" si="40"/>
        <v>24137.374999999181</v>
      </c>
    </row>
    <row r="944" spans="1:17" x14ac:dyDescent="0.3">
      <c r="A944">
        <v>315</v>
      </c>
      <c r="B944">
        <v>1</v>
      </c>
      <c r="C944">
        <v>80092521.762500003</v>
      </c>
      <c r="D944">
        <v>433746.09009999997</v>
      </c>
      <c r="E944">
        <v>15435409.071599999</v>
      </c>
      <c r="F944">
        <v>0</v>
      </c>
      <c r="G944">
        <v>10382272.7729</v>
      </c>
      <c r="H944">
        <v>44436901.868699998</v>
      </c>
      <c r="I944">
        <v>27580791.7502</v>
      </c>
      <c r="J944">
        <v>4722632.0097000003</v>
      </c>
      <c r="K944">
        <v>15490115.509400001</v>
      </c>
      <c r="L944">
        <v>12596917.202</v>
      </c>
      <c r="M944">
        <v>0</v>
      </c>
      <c r="N944">
        <v>89795009.220799997</v>
      </c>
      <c r="O944">
        <v>10.145833333333334</v>
      </c>
      <c r="P944">
        <f t="shared" si="39"/>
        <v>1966</v>
      </c>
      <c r="Q944" s="2">
        <f t="shared" si="40"/>
        <v>24147.520833332514</v>
      </c>
    </row>
    <row r="945" spans="1:17" x14ac:dyDescent="0.3">
      <c r="A945">
        <v>315</v>
      </c>
      <c r="B945">
        <v>2</v>
      </c>
      <c r="C945">
        <v>78690194.672900006</v>
      </c>
      <c r="D945">
        <v>434471.60590000002</v>
      </c>
      <c r="E945">
        <v>15435409.071599999</v>
      </c>
      <c r="F945">
        <v>0</v>
      </c>
      <c r="G945">
        <v>10382272.7729</v>
      </c>
      <c r="H945">
        <v>43929448.8675</v>
      </c>
      <c r="I945">
        <v>25654207.5011</v>
      </c>
      <c r="J945">
        <v>4721783.1977000004</v>
      </c>
      <c r="K945">
        <v>15490115.509400001</v>
      </c>
      <c r="L945">
        <v>12613543.501599999</v>
      </c>
      <c r="M945">
        <v>0</v>
      </c>
      <c r="N945">
        <v>90072148.282000005</v>
      </c>
      <c r="O945">
        <v>10.145833333333334</v>
      </c>
      <c r="P945">
        <f t="shared" si="39"/>
        <v>1966</v>
      </c>
      <c r="Q945" s="2">
        <f t="shared" si="40"/>
        <v>24157.666666665846</v>
      </c>
    </row>
    <row r="946" spans="1:17" x14ac:dyDescent="0.3">
      <c r="A946">
        <v>315</v>
      </c>
      <c r="B946">
        <v>3</v>
      </c>
      <c r="C946">
        <v>77675784.6065</v>
      </c>
      <c r="D946">
        <v>435467.23950000003</v>
      </c>
      <c r="E946">
        <v>15435409.071599999</v>
      </c>
      <c r="F946">
        <v>0</v>
      </c>
      <c r="G946">
        <v>10382272.7729</v>
      </c>
      <c r="H946">
        <v>43633529.862800002</v>
      </c>
      <c r="I946">
        <v>24106613.593499999</v>
      </c>
      <c r="J946">
        <v>4720738.0323000001</v>
      </c>
      <c r="K946">
        <v>15490115.509400001</v>
      </c>
      <c r="L946">
        <v>12629639.104800001</v>
      </c>
      <c r="M946">
        <v>0</v>
      </c>
      <c r="N946">
        <v>90271982.437299997</v>
      </c>
      <c r="O946">
        <v>10.145833333333334</v>
      </c>
      <c r="P946">
        <f t="shared" si="39"/>
        <v>1966</v>
      </c>
      <c r="Q946" s="2">
        <f t="shared" si="40"/>
        <v>24167.812499999178</v>
      </c>
    </row>
    <row r="947" spans="1:17" x14ac:dyDescent="0.3">
      <c r="A947">
        <v>316</v>
      </c>
      <c r="B947">
        <v>1</v>
      </c>
      <c r="C947">
        <v>155398963.2132</v>
      </c>
      <c r="D947">
        <v>446819.5528</v>
      </c>
      <c r="E947">
        <v>15435409.071599999</v>
      </c>
      <c r="F947">
        <v>0</v>
      </c>
      <c r="G947">
        <v>2825419.9811999998</v>
      </c>
      <c r="H947">
        <v>40063122.376400001</v>
      </c>
      <c r="I947">
        <v>10149066.358899999</v>
      </c>
      <c r="J947">
        <v>4650201.3492000001</v>
      </c>
      <c r="K947">
        <v>15490115.509400001</v>
      </c>
      <c r="L947">
        <v>102828681.24789999</v>
      </c>
      <c r="M947">
        <v>0</v>
      </c>
      <c r="N947">
        <v>82108055.016499996</v>
      </c>
      <c r="O947">
        <v>10.145833333333334</v>
      </c>
      <c r="P947">
        <f t="shared" si="39"/>
        <v>1966</v>
      </c>
      <c r="Q947" s="2">
        <f t="shared" si="40"/>
        <v>24177.95833333251</v>
      </c>
    </row>
    <row r="948" spans="1:17" x14ac:dyDescent="0.3">
      <c r="A948">
        <v>316</v>
      </c>
      <c r="B948">
        <v>2</v>
      </c>
      <c r="C948">
        <v>144886280.05809999</v>
      </c>
      <c r="D948">
        <v>456900.22409999999</v>
      </c>
      <c r="E948">
        <v>15435409.071599999</v>
      </c>
      <c r="F948">
        <v>0</v>
      </c>
      <c r="G948">
        <v>2825419.9811999998</v>
      </c>
      <c r="H948">
        <v>42420065.438000001</v>
      </c>
      <c r="I948">
        <v>9065438.3237999994</v>
      </c>
      <c r="J948">
        <v>4590637.1617000001</v>
      </c>
      <c r="K948">
        <v>15490115.509400001</v>
      </c>
      <c r="L948">
        <v>100615272.6744</v>
      </c>
      <c r="M948">
        <v>0</v>
      </c>
      <c r="N948">
        <v>77038785.230700001</v>
      </c>
      <c r="O948">
        <v>10.145833333333334</v>
      </c>
      <c r="P948">
        <f t="shared" si="39"/>
        <v>1966</v>
      </c>
      <c r="Q948" s="2">
        <f t="shared" si="40"/>
        <v>24188.104166665842</v>
      </c>
    </row>
    <row r="949" spans="1:17" x14ac:dyDescent="0.3">
      <c r="A949">
        <v>316</v>
      </c>
      <c r="B949">
        <v>3</v>
      </c>
      <c r="C949">
        <v>138719671.5359</v>
      </c>
      <c r="D949">
        <v>465729.63809999998</v>
      </c>
      <c r="E949">
        <v>15435409.071599999</v>
      </c>
      <c r="F949">
        <v>0</v>
      </c>
      <c r="G949">
        <v>2825419.9811999998</v>
      </c>
      <c r="H949">
        <v>44027306.567699999</v>
      </c>
      <c r="I949">
        <v>8666826.3388</v>
      </c>
      <c r="J949">
        <v>4538672.9079</v>
      </c>
      <c r="K949">
        <v>15490115.509400001</v>
      </c>
      <c r="L949">
        <v>98753308.076399997</v>
      </c>
      <c r="M949">
        <v>0</v>
      </c>
      <c r="N949">
        <v>74540981.367699996</v>
      </c>
      <c r="O949">
        <v>10.145833333333334</v>
      </c>
      <c r="P949">
        <f t="shared" si="39"/>
        <v>1966</v>
      </c>
      <c r="Q949" s="2">
        <f t="shared" si="40"/>
        <v>24198.249999999174</v>
      </c>
    </row>
    <row r="950" spans="1:17" x14ac:dyDescent="0.3">
      <c r="A950">
        <v>317</v>
      </c>
      <c r="B950">
        <v>1</v>
      </c>
      <c r="C950">
        <v>122128987.7194</v>
      </c>
      <c r="D950">
        <v>471711.52720000001</v>
      </c>
      <c r="E950">
        <v>19121408.931600001</v>
      </c>
      <c r="F950">
        <v>0</v>
      </c>
      <c r="G950">
        <v>10720015.398399999</v>
      </c>
      <c r="H950">
        <v>54336463.154299997</v>
      </c>
      <c r="I950">
        <v>6380852.8947000001</v>
      </c>
      <c r="J950">
        <v>4502042.7834000001</v>
      </c>
      <c r="K950">
        <v>28414803.079399999</v>
      </c>
      <c r="L950">
        <v>96840727.336899996</v>
      </c>
      <c r="M950">
        <v>0</v>
      </c>
      <c r="N950">
        <v>71025879.836199999</v>
      </c>
      <c r="O950">
        <v>10.145833333333334</v>
      </c>
      <c r="P950">
        <f t="shared" si="39"/>
        <v>1966</v>
      </c>
      <c r="Q950" s="2">
        <f t="shared" si="40"/>
        <v>24208.395833332506</v>
      </c>
    </row>
    <row r="951" spans="1:17" x14ac:dyDescent="0.3">
      <c r="A951">
        <v>317</v>
      </c>
      <c r="B951">
        <v>2</v>
      </c>
      <c r="C951">
        <v>117341613.71969999</v>
      </c>
      <c r="D951">
        <v>477095.93689999997</v>
      </c>
      <c r="E951">
        <v>19121408.931600001</v>
      </c>
      <c r="F951">
        <v>0</v>
      </c>
      <c r="G951">
        <v>10720015.398399999</v>
      </c>
      <c r="H951">
        <v>55116315.822700001</v>
      </c>
      <c r="I951">
        <v>4676715.0080000004</v>
      </c>
      <c r="J951">
        <v>4468824.5895999996</v>
      </c>
      <c r="K951">
        <v>28414803.079399999</v>
      </c>
      <c r="L951">
        <v>95545314.914900005</v>
      </c>
      <c r="M951">
        <v>0</v>
      </c>
      <c r="N951">
        <v>69852037.392299995</v>
      </c>
      <c r="O951">
        <v>10.145833333333334</v>
      </c>
      <c r="P951">
        <f t="shared" si="39"/>
        <v>1966</v>
      </c>
      <c r="Q951" s="2">
        <f t="shared" si="40"/>
        <v>24218.541666665838</v>
      </c>
    </row>
    <row r="952" spans="1:17" x14ac:dyDescent="0.3">
      <c r="A952">
        <v>317</v>
      </c>
      <c r="B952">
        <v>3</v>
      </c>
      <c r="C952">
        <v>113770890.22499999</v>
      </c>
      <c r="D952">
        <v>481943.48499999999</v>
      </c>
      <c r="E952">
        <v>19121408.931600001</v>
      </c>
      <c r="F952">
        <v>0</v>
      </c>
      <c r="G952">
        <v>10720015.398399999</v>
      </c>
      <c r="H952">
        <v>55634107.288400002</v>
      </c>
      <c r="I952">
        <v>3785470.8240999999</v>
      </c>
      <c r="J952">
        <v>4438456.8198999995</v>
      </c>
      <c r="K952">
        <v>28414803.079399999</v>
      </c>
      <c r="L952">
        <v>94397811.435100004</v>
      </c>
      <c r="M952">
        <v>0</v>
      </c>
      <c r="N952">
        <v>68903494.530699998</v>
      </c>
      <c r="O952">
        <v>10.145833333333334</v>
      </c>
      <c r="P952">
        <f t="shared" si="39"/>
        <v>1966</v>
      </c>
      <c r="Q952" s="2">
        <f t="shared" si="40"/>
        <v>24228.687499999171</v>
      </c>
    </row>
    <row r="953" spans="1:17" x14ac:dyDescent="0.3">
      <c r="A953">
        <v>318</v>
      </c>
      <c r="B953">
        <v>1</v>
      </c>
      <c r="C953">
        <v>200452814.0751</v>
      </c>
      <c r="D953">
        <v>496402.5871</v>
      </c>
      <c r="E953">
        <v>21216118.591600001</v>
      </c>
      <c r="F953">
        <v>0</v>
      </c>
      <c r="G953">
        <v>5004102.9556999998</v>
      </c>
      <c r="H953">
        <v>45629871.397200003</v>
      </c>
      <c r="I953">
        <v>2377085.2659</v>
      </c>
      <c r="J953">
        <v>4332325.7895999998</v>
      </c>
      <c r="K953">
        <v>35759751.639399998</v>
      </c>
      <c r="L953">
        <v>167254970.4698</v>
      </c>
      <c r="M953">
        <v>0</v>
      </c>
      <c r="N953">
        <v>65223321.435900003</v>
      </c>
      <c r="O953">
        <v>10.145833333333334</v>
      </c>
      <c r="P953">
        <f t="shared" si="39"/>
        <v>1966</v>
      </c>
      <c r="Q953" s="2">
        <f t="shared" si="40"/>
        <v>24238.833333332503</v>
      </c>
    </row>
    <row r="954" spans="1:17" x14ac:dyDescent="0.3">
      <c r="A954">
        <v>318</v>
      </c>
      <c r="B954">
        <v>2</v>
      </c>
      <c r="C954">
        <v>189044533.7146</v>
      </c>
      <c r="D954">
        <v>510562.54359999998</v>
      </c>
      <c r="E954">
        <v>21216118.591600001</v>
      </c>
      <c r="F954">
        <v>0</v>
      </c>
      <c r="G954">
        <v>5004102.9556999998</v>
      </c>
      <c r="H954">
        <v>43566017.492700003</v>
      </c>
      <c r="I954">
        <v>1695066.9491999999</v>
      </c>
      <c r="J954">
        <v>4243420.9221000001</v>
      </c>
      <c r="K954">
        <v>35759751.639399998</v>
      </c>
      <c r="L954">
        <v>160858036.87270001</v>
      </c>
      <c r="M954">
        <v>0</v>
      </c>
      <c r="N954">
        <v>60553431.058600001</v>
      </c>
      <c r="O954">
        <v>10.145833333333334</v>
      </c>
      <c r="P954">
        <f t="shared" si="39"/>
        <v>1966</v>
      </c>
      <c r="Q954" s="2">
        <f t="shared" si="40"/>
        <v>24248.979166665835</v>
      </c>
    </row>
    <row r="955" spans="1:17" x14ac:dyDescent="0.3">
      <c r="A955">
        <v>318</v>
      </c>
      <c r="B955">
        <v>3</v>
      </c>
      <c r="C955">
        <v>182547274.46579999</v>
      </c>
      <c r="D955">
        <v>523782.92099999997</v>
      </c>
      <c r="E955">
        <v>21216118.591600001</v>
      </c>
      <c r="F955">
        <v>0</v>
      </c>
      <c r="G955">
        <v>5004102.9556999998</v>
      </c>
      <c r="H955">
        <v>42715480.621699996</v>
      </c>
      <c r="I955">
        <v>1268134.9878</v>
      </c>
      <c r="J955">
        <v>4167333.7415999998</v>
      </c>
      <c r="K955">
        <v>35759751.639399998</v>
      </c>
      <c r="L955">
        <v>155153536.33379999</v>
      </c>
      <c r="M955">
        <v>0</v>
      </c>
      <c r="N955">
        <v>58150270.725699998</v>
      </c>
      <c r="O955">
        <v>10.145833333333334</v>
      </c>
      <c r="P955">
        <f t="shared" si="39"/>
        <v>1966</v>
      </c>
      <c r="Q955" s="2">
        <f t="shared" si="40"/>
        <v>24259.124999999167</v>
      </c>
    </row>
    <row r="956" spans="1:17" x14ac:dyDescent="0.3">
      <c r="A956">
        <v>319</v>
      </c>
      <c r="B956">
        <v>1</v>
      </c>
      <c r="C956">
        <v>125194640.0671</v>
      </c>
      <c r="D956">
        <v>526236.91509999998</v>
      </c>
      <c r="E956">
        <v>29201787.821600001</v>
      </c>
      <c r="F956">
        <v>0</v>
      </c>
      <c r="G956">
        <v>37755482.410800003</v>
      </c>
      <c r="H956">
        <v>76427841.461300001</v>
      </c>
      <c r="I956">
        <v>20489764.877700001</v>
      </c>
      <c r="J956">
        <v>4149519.2574999998</v>
      </c>
      <c r="K956">
        <v>63760913.139399998</v>
      </c>
      <c r="L956">
        <v>123506027.8635</v>
      </c>
      <c r="M956">
        <v>0</v>
      </c>
      <c r="N956">
        <v>56251583.773599997</v>
      </c>
      <c r="O956">
        <v>10.145833333333334</v>
      </c>
      <c r="P956">
        <f t="shared" si="39"/>
        <v>1966</v>
      </c>
      <c r="Q956" s="2">
        <f t="shared" si="40"/>
        <v>24269.270833332499</v>
      </c>
    </row>
    <row r="957" spans="1:17" x14ac:dyDescent="0.3">
      <c r="A957">
        <v>319</v>
      </c>
      <c r="B957">
        <v>2</v>
      </c>
      <c r="C957">
        <v>119590950.34469999</v>
      </c>
      <c r="D957">
        <v>528731.43400000001</v>
      </c>
      <c r="E957">
        <v>29201787.821600001</v>
      </c>
      <c r="F957">
        <v>0</v>
      </c>
      <c r="G957">
        <v>37755482.410800003</v>
      </c>
      <c r="H957">
        <v>76220226.049199998</v>
      </c>
      <c r="I957">
        <v>15311046.3145</v>
      </c>
      <c r="J957">
        <v>4132124.929</v>
      </c>
      <c r="K957">
        <v>63760913.139399998</v>
      </c>
      <c r="L957">
        <v>122382319.3153</v>
      </c>
      <c r="M957">
        <v>0</v>
      </c>
      <c r="N957">
        <v>56232887.932499997</v>
      </c>
      <c r="O957">
        <v>10.145833333333334</v>
      </c>
      <c r="P957">
        <f t="shared" si="39"/>
        <v>1966</v>
      </c>
      <c r="Q957" s="2">
        <f t="shared" si="40"/>
        <v>24279.416666665831</v>
      </c>
    </row>
    <row r="958" spans="1:17" x14ac:dyDescent="0.3">
      <c r="A958">
        <v>319</v>
      </c>
      <c r="B958">
        <v>3</v>
      </c>
      <c r="C958">
        <v>115602797.5316</v>
      </c>
      <c r="D958">
        <v>531228.31779999996</v>
      </c>
      <c r="E958">
        <v>29201787.821600001</v>
      </c>
      <c r="F958">
        <v>0</v>
      </c>
      <c r="G958">
        <v>37755482.410800003</v>
      </c>
      <c r="H958">
        <v>75075019.0484</v>
      </c>
      <c r="I958">
        <v>12304692.3948</v>
      </c>
      <c r="J958">
        <v>4121361.5408999999</v>
      </c>
      <c r="K958">
        <v>63760913.139399998</v>
      </c>
      <c r="L958">
        <v>121322890.2723</v>
      </c>
      <c r="M958">
        <v>0</v>
      </c>
      <c r="N958">
        <v>56028964.249899998</v>
      </c>
      <c r="O958">
        <v>10.145833333333334</v>
      </c>
      <c r="P958">
        <f t="shared" si="39"/>
        <v>1966</v>
      </c>
      <c r="Q958" s="2">
        <f t="shared" si="40"/>
        <v>24289.562499999163</v>
      </c>
    </row>
    <row r="959" spans="1:17" x14ac:dyDescent="0.3">
      <c r="A959">
        <v>320</v>
      </c>
      <c r="B959">
        <v>1</v>
      </c>
      <c r="C959">
        <v>124523836.0201</v>
      </c>
      <c r="D959">
        <v>536701.95979999995</v>
      </c>
      <c r="E959">
        <v>57745370.731600001</v>
      </c>
      <c r="F959">
        <v>0</v>
      </c>
      <c r="G959">
        <v>144240979.111</v>
      </c>
      <c r="H959">
        <v>95941654.292799994</v>
      </c>
      <c r="I959">
        <v>98491988.855399996</v>
      </c>
      <c r="J959">
        <v>4155468.2560999999</v>
      </c>
      <c r="K959">
        <v>163846900.43939999</v>
      </c>
      <c r="L959">
        <v>97433835.164299995</v>
      </c>
      <c r="M959">
        <v>0</v>
      </c>
      <c r="N959">
        <v>58033606.176700003</v>
      </c>
      <c r="O959">
        <v>10.145833333333334</v>
      </c>
      <c r="P959">
        <f t="shared" si="39"/>
        <v>1966</v>
      </c>
      <c r="Q959" s="2">
        <f t="shared" si="40"/>
        <v>24299.708333332495</v>
      </c>
    </row>
    <row r="960" spans="1:17" x14ac:dyDescent="0.3">
      <c r="A960">
        <v>320</v>
      </c>
      <c r="B960">
        <v>2</v>
      </c>
      <c r="C960">
        <v>118724239.0223</v>
      </c>
      <c r="D960">
        <v>541172.49159999995</v>
      </c>
      <c r="E960">
        <v>57745370.731600001</v>
      </c>
      <c r="F960">
        <v>0</v>
      </c>
      <c r="G960">
        <v>144240979.111</v>
      </c>
      <c r="H960">
        <v>93651985.266299993</v>
      </c>
      <c r="I960">
        <v>88681605.979399994</v>
      </c>
      <c r="J960">
        <v>4171130.6439999999</v>
      </c>
      <c r="K960">
        <v>163846900.43939999</v>
      </c>
      <c r="L960">
        <v>98162849.289299995</v>
      </c>
      <c r="M960">
        <v>0</v>
      </c>
      <c r="N960">
        <v>59303923.700099997</v>
      </c>
      <c r="O960">
        <v>10.145833333333334</v>
      </c>
      <c r="P960">
        <f t="shared" si="39"/>
        <v>1966</v>
      </c>
      <c r="Q960" s="2">
        <f t="shared" si="40"/>
        <v>24309.854166665828</v>
      </c>
    </row>
    <row r="961" spans="1:17" x14ac:dyDescent="0.3">
      <c r="A961">
        <v>320</v>
      </c>
      <c r="B961">
        <v>3</v>
      </c>
      <c r="C961">
        <v>115374312.9233</v>
      </c>
      <c r="D961">
        <v>544850.23699999996</v>
      </c>
      <c r="E961">
        <v>57745370.731600001</v>
      </c>
      <c r="F961">
        <v>0</v>
      </c>
      <c r="G961">
        <v>144240979.111</v>
      </c>
      <c r="H961">
        <v>92324026.398300007</v>
      </c>
      <c r="I961">
        <v>82991770.077199996</v>
      </c>
      <c r="J961">
        <v>4179116.6726000002</v>
      </c>
      <c r="K961">
        <v>163846900.43939999</v>
      </c>
      <c r="L961">
        <v>98723269.360599995</v>
      </c>
      <c r="M961">
        <v>0</v>
      </c>
      <c r="N961">
        <v>60109246.238899998</v>
      </c>
      <c r="O961">
        <v>10.145833333333334</v>
      </c>
      <c r="P961">
        <f t="shared" si="39"/>
        <v>1966</v>
      </c>
      <c r="Q961" s="2">
        <f t="shared" si="40"/>
        <v>24319.99999999916</v>
      </c>
    </row>
    <row r="962" spans="1:17" x14ac:dyDescent="0.3">
      <c r="A962">
        <v>321</v>
      </c>
      <c r="B962">
        <v>1</v>
      </c>
      <c r="C962">
        <v>150640444.59810001</v>
      </c>
      <c r="D962">
        <v>550402.98549999995</v>
      </c>
      <c r="E962">
        <v>61875018.771600001</v>
      </c>
      <c r="F962">
        <v>0</v>
      </c>
      <c r="G962">
        <v>62173827.481600001</v>
      </c>
      <c r="H962">
        <v>95110859.084299996</v>
      </c>
      <c r="I962">
        <v>41807199.243000001</v>
      </c>
      <c r="J962">
        <v>4170067.6894999999</v>
      </c>
      <c r="K962">
        <v>178327209.09940001</v>
      </c>
      <c r="L962">
        <v>84084026.2007</v>
      </c>
      <c r="M962">
        <v>0</v>
      </c>
      <c r="N962">
        <v>61464911.8024</v>
      </c>
      <c r="O962">
        <v>10.145833333333334</v>
      </c>
      <c r="P962">
        <f t="shared" si="39"/>
        <v>1966</v>
      </c>
      <c r="Q962" s="2">
        <f t="shared" si="40"/>
        <v>24330.145833332492</v>
      </c>
    </row>
    <row r="963" spans="1:17" x14ac:dyDescent="0.3">
      <c r="A963">
        <v>321</v>
      </c>
      <c r="B963">
        <v>2</v>
      </c>
      <c r="C963">
        <v>147173507.8046</v>
      </c>
      <c r="D963">
        <v>555389.52560000005</v>
      </c>
      <c r="E963">
        <v>61875018.771600001</v>
      </c>
      <c r="F963">
        <v>0</v>
      </c>
      <c r="G963">
        <v>62173827.481600001</v>
      </c>
      <c r="H963">
        <v>90694344.388899997</v>
      </c>
      <c r="I963">
        <v>32904565.4399</v>
      </c>
      <c r="J963">
        <v>4160479.21</v>
      </c>
      <c r="K963">
        <v>178327209.09940001</v>
      </c>
      <c r="L963">
        <v>84412635.989099994</v>
      </c>
      <c r="M963">
        <v>0</v>
      </c>
      <c r="N963">
        <v>62083389.977300003</v>
      </c>
      <c r="O963">
        <v>10.145833333333334</v>
      </c>
      <c r="P963">
        <f t="shared" ref="P963:P1026" si="41">YEAR(Q963)</f>
        <v>1966</v>
      </c>
      <c r="Q963" s="2">
        <f t="shared" ref="Q963:Q1026" si="42">Q962+(O963)</f>
        <v>24340.291666665824</v>
      </c>
    </row>
    <row r="964" spans="1:17" x14ac:dyDescent="0.3">
      <c r="A964">
        <v>321</v>
      </c>
      <c r="B964">
        <v>3</v>
      </c>
      <c r="C964">
        <v>144821074.662</v>
      </c>
      <c r="D964">
        <v>560292.82720000006</v>
      </c>
      <c r="E964">
        <v>61875018.771600001</v>
      </c>
      <c r="F964">
        <v>0</v>
      </c>
      <c r="G964">
        <v>62173827.481600001</v>
      </c>
      <c r="H964">
        <v>88744292.167300001</v>
      </c>
      <c r="I964">
        <v>28383644.861499999</v>
      </c>
      <c r="J964">
        <v>4151163.0668000001</v>
      </c>
      <c r="K964">
        <v>178327209.09940001</v>
      </c>
      <c r="L964">
        <v>84602830.998199999</v>
      </c>
      <c r="M964">
        <v>0</v>
      </c>
      <c r="N964">
        <v>62403298.843699999</v>
      </c>
      <c r="O964">
        <v>10.145833333333334</v>
      </c>
      <c r="P964">
        <f t="shared" si="41"/>
        <v>1966</v>
      </c>
      <c r="Q964" s="2">
        <f t="shared" si="42"/>
        <v>24350.437499999156</v>
      </c>
    </row>
    <row r="965" spans="1:17" x14ac:dyDescent="0.3">
      <c r="A965">
        <v>322</v>
      </c>
      <c r="B965">
        <v>1</v>
      </c>
      <c r="C965">
        <v>162644510.33829999</v>
      </c>
      <c r="D965">
        <v>563657.98950000003</v>
      </c>
      <c r="E965">
        <v>36281562.841600001</v>
      </c>
      <c r="F965">
        <v>0</v>
      </c>
      <c r="G965">
        <v>13525094.463300001</v>
      </c>
      <c r="H965">
        <v>62402366.913900003</v>
      </c>
      <c r="I965">
        <v>25128009.843800001</v>
      </c>
      <c r="J965">
        <v>4117103.7984000002</v>
      </c>
      <c r="K965">
        <v>88585628.979399994</v>
      </c>
      <c r="L965">
        <v>96132602.972399995</v>
      </c>
      <c r="M965">
        <v>0</v>
      </c>
      <c r="N965">
        <v>61775669.336999997</v>
      </c>
      <c r="O965">
        <v>10.145833333333334</v>
      </c>
      <c r="P965">
        <f t="shared" si="41"/>
        <v>1966</v>
      </c>
      <c r="Q965" s="2">
        <f t="shared" si="42"/>
        <v>24360.583333332488</v>
      </c>
    </row>
    <row r="966" spans="1:17" x14ac:dyDescent="0.3">
      <c r="A966">
        <v>322</v>
      </c>
      <c r="B966">
        <v>2</v>
      </c>
      <c r="C966">
        <v>150282511.1304</v>
      </c>
      <c r="D966">
        <v>567068.34629999998</v>
      </c>
      <c r="E966">
        <v>36281562.841600001</v>
      </c>
      <c r="F966">
        <v>0</v>
      </c>
      <c r="G966">
        <v>13525094.463300001</v>
      </c>
      <c r="H966">
        <v>62086503.939300001</v>
      </c>
      <c r="I966">
        <v>13792962.321</v>
      </c>
      <c r="J966">
        <v>4087072.7996</v>
      </c>
      <c r="K966">
        <v>88585628.979399994</v>
      </c>
      <c r="L966">
        <v>95080074.730800003</v>
      </c>
      <c r="M966">
        <v>0</v>
      </c>
      <c r="N966">
        <v>61362005.993500002</v>
      </c>
      <c r="O966">
        <v>10.145833333333334</v>
      </c>
      <c r="P966">
        <f t="shared" si="41"/>
        <v>1966</v>
      </c>
      <c r="Q966" s="2">
        <f t="shared" si="42"/>
        <v>24370.72916666582</v>
      </c>
    </row>
    <row r="967" spans="1:17" x14ac:dyDescent="0.3">
      <c r="A967">
        <v>322</v>
      </c>
      <c r="B967">
        <v>3</v>
      </c>
      <c r="C967">
        <v>143049497.23190001</v>
      </c>
      <c r="D967">
        <v>570483.6568</v>
      </c>
      <c r="E967">
        <v>36281562.841600001</v>
      </c>
      <c r="F967">
        <v>0</v>
      </c>
      <c r="G967">
        <v>13525094.463300001</v>
      </c>
      <c r="H967">
        <v>61852778.978200004</v>
      </c>
      <c r="I967">
        <v>7677932.1158999996</v>
      </c>
      <c r="J967">
        <v>4060304.6913999999</v>
      </c>
      <c r="K967">
        <v>88585628.979399994</v>
      </c>
      <c r="L967">
        <v>94092244.777099997</v>
      </c>
      <c r="M967">
        <v>0</v>
      </c>
      <c r="N967">
        <v>61007450.547600001</v>
      </c>
      <c r="O967">
        <v>10.145833333333334</v>
      </c>
      <c r="P967">
        <f t="shared" si="41"/>
        <v>1966</v>
      </c>
      <c r="Q967" s="2">
        <f t="shared" si="42"/>
        <v>24380.874999999152</v>
      </c>
    </row>
    <row r="968" spans="1:17" x14ac:dyDescent="0.3">
      <c r="A968">
        <v>323</v>
      </c>
      <c r="B968">
        <v>1</v>
      </c>
      <c r="C968">
        <v>145856670.59439999</v>
      </c>
      <c r="D968">
        <v>568889.40729999996</v>
      </c>
      <c r="E968">
        <v>15435409.071599999</v>
      </c>
      <c r="F968">
        <v>0</v>
      </c>
      <c r="G968">
        <v>4092193.4676999999</v>
      </c>
      <c r="H968">
        <v>47772013.107799999</v>
      </c>
      <c r="I968">
        <v>48617392.481700003</v>
      </c>
      <c r="J968">
        <v>4044218.8634000001</v>
      </c>
      <c r="K968">
        <v>15490115.509400001</v>
      </c>
      <c r="L968">
        <v>82129789.216399997</v>
      </c>
      <c r="M968">
        <v>0</v>
      </c>
      <c r="N968">
        <v>64047626.348099999</v>
      </c>
      <c r="O968">
        <v>10.145833333333334</v>
      </c>
      <c r="P968">
        <f t="shared" si="41"/>
        <v>1966</v>
      </c>
      <c r="Q968" s="2">
        <f t="shared" si="42"/>
        <v>24391.020833332484</v>
      </c>
    </row>
    <row r="969" spans="1:17" x14ac:dyDescent="0.3">
      <c r="A969">
        <v>323</v>
      </c>
      <c r="B969">
        <v>2</v>
      </c>
      <c r="C969">
        <v>133447422.69310001</v>
      </c>
      <c r="D969">
        <v>568107.97120000003</v>
      </c>
      <c r="E969">
        <v>15435409.071599999</v>
      </c>
      <c r="F969">
        <v>0</v>
      </c>
      <c r="G969">
        <v>4092193.4676999999</v>
      </c>
      <c r="H969">
        <v>46940934.352200001</v>
      </c>
      <c r="I969">
        <v>36253086.851599999</v>
      </c>
      <c r="J969">
        <v>4028992.6616000002</v>
      </c>
      <c r="K969">
        <v>15490115.509400001</v>
      </c>
      <c r="L969">
        <v>81542457.306700006</v>
      </c>
      <c r="M969">
        <v>0</v>
      </c>
      <c r="N969">
        <v>63340804.264600001</v>
      </c>
      <c r="O969">
        <v>10.145833333333334</v>
      </c>
      <c r="P969">
        <f t="shared" si="41"/>
        <v>1966</v>
      </c>
      <c r="Q969" s="2">
        <f t="shared" si="42"/>
        <v>24401.166666665817</v>
      </c>
    </row>
    <row r="970" spans="1:17" x14ac:dyDescent="0.3">
      <c r="A970">
        <v>323</v>
      </c>
      <c r="B970">
        <v>3</v>
      </c>
      <c r="C970">
        <v>126046076.0222</v>
      </c>
      <c r="D970">
        <v>567957.11120000004</v>
      </c>
      <c r="E970">
        <v>15435409.071599999</v>
      </c>
      <c r="F970">
        <v>0</v>
      </c>
      <c r="G970">
        <v>4092193.4676999999</v>
      </c>
      <c r="H970">
        <v>46571626.946500003</v>
      </c>
      <c r="I970">
        <v>29183976.404800002</v>
      </c>
      <c r="J970">
        <v>4014538.5600999999</v>
      </c>
      <c r="K970">
        <v>15490115.509400001</v>
      </c>
      <c r="L970">
        <v>80974078.914100006</v>
      </c>
      <c r="M970">
        <v>0</v>
      </c>
      <c r="N970">
        <v>62991221.194600001</v>
      </c>
      <c r="O970">
        <v>10.145833333333334</v>
      </c>
      <c r="P970">
        <f t="shared" si="41"/>
        <v>1966</v>
      </c>
      <c r="Q970" s="2">
        <f t="shared" si="42"/>
        <v>24411.312499999149</v>
      </c>
    </row>
    <row r="971" spans="1:17" x14ac:dyDescent="0.3">
      <c r="A971">
        <v>324</v>
      </c>
      <c r="B971">
        <v>1</v>
      </c>
      <c r="C971">
        <v>115265503.1004</v>
      </c>
      <c r="D971">
        <v>562030.20449999999</v>
      </c>
      <c r="E971">
        <v>15435409.071599999</v>
      </c>
      <c r="F971">
        <v>0</v>
      </c>
      <c r="G971">
        <v>2661353.0196000002</v>
      </c>
      <c r="H971">
        <v>44139493.059900001</v>
      </c>
      <c r="I971">
        <v>41965125.4001</v>
      </c>
      <c r="J971">
        <v>4020313.8278000001</v>
      </c>
      <c r="K971">
        <v>15490115.509400001</v>
      </c>
      <c r="L971">
        <v>47446621.464400001</v>
      </c>
      <c r="M971">
        <v>0</v>
      </c>
      <c r="N971">
        <v>68397297.017199993</v>
      </c>
      <c r="O971">
        <v>10.145833333333334</v>
      </c>
      <c r="P971">
        <f t="shared" si="41"/>
        <v>1966</v>
      </c>
      <c r="Q971" s="2">
        <f t="shared" si="42"/>
        <v>24421.458333332481</v>
      </c>
    </row>
    <row r="972" spans="1:17" x14ac:dyDescent="0.3">
      <c r="A972">
        <v>324</v>
      </c>
      <c r="B972">
        <v>2</v>
      </c>
      <c r="C972">
        <v>109231394.20119999</v>
      </c>
      <c r="D972">
        <v>557312.36629999999</v>
      </c>
      <c r="E972">
        <v>15435409.071599999</v>
      </c>
      <c r="F972">
        <v>0</v>
      </c>
      <c r="G972">
        <v>2661353.0196000002</v>
      </c>
      <c r="H972">
        <v>43601222.911499999</v>
      </c>
      <c r="I972">
        <v>34357993.808799997</v>
      </c>
      <c r="J972">
        <v>4023743.4885999998</v>
      </c>
      <c r="K972">
        <v>15490115.509400001</v>
      </c>
      <c r="L972">
        <v>47661521.632700004</v>
      </c>
      <c r="M972">
        <v>0</v>
      </c>
      <c r="N972">
        <v>68821780.034999996</v>
      </c>
      <c r="O972">
        <v>10.145833333333334</v>
      </c>
      <c r="P972">
        <f t="shared" si="41"/>
        <v>1966</v>
      </c>
      <c r="Q972" s="2">
        <f t="shared" si="42"/>
        <v>24431.604166665813</v>
      </c>
    </row>
    <row r="973" spans="1:17" x14ac:dyDescent="0.3">
      <c r="A973">
        <v>324</v>
      </c>
      <c r="B973">
        <v>3</v>
      </c>
      <c r="C973">
        <v>105190427.3741</v>
      </c>
      <c r="D973">
        <v>553581.93839999998</v>
      </c>
      <c r="E973">
        <v>15435409.071599999</v>
      </c>
      <c r="F973">
        <v>0</v>
      </c>
      <c r="G973">
        <v>2661353.0196000002</v>
      </c>
      <c r="H973">
        <v>43393250.418300003</v>
      </c>
      <c r="I973">
        <v>29903074.267200001</v>
      </c>
      <c r="J973">
        <v>4025466.3188</v>
      </c>
      <c r="K973">
        <v>15490115.509400001</v>
      </c>
      <c r="L973">
        <v>47824692.471900001</v>
      </c>
      <c r="M973">
        <v>0</v>
      </c>
      <c r="N973">
        <v>68973849.532700002</v>
      </c>
      <c r="O973">
        <v>10.145833333333334</v>
      </c>
      <c r="P973">
        <f t="shared" si="41"/>
        <v>1966</v>
      </c>
      <c r="Q973" s="2">
        <f t="shared" si="42"/>
        <v>24441.749999999145</v>
      </c>
    </row>
    <row r="974" spans="1:17" x14ac:dyDescent="0.3">
      <c r="A974">
        <v>325</v>
      </c>
      <c r="B974">
        <v>1</v>
      </c>
      <c r="C974">
        <v>86865596.851999998</v>
      </c>
      <c r="D974">
        <v>542466.33629999997</v>
      </c>
      <c r="E974">
        <v>15435409.071599999</v>
      </c>
      <c r="F974">
        <v>0</v>
      </c>
      <c r="G974">
        <v>8580328.6763000004</v>
      </c>
      <c r="H974">
        <v>53949244.354500003</v>
      </c>
      <c r="I974">
        <v>67745310.341100007</v>
      </c>
      <c r="J974">
        <v>4089354.4506999999</v>
      </c>
      <c r="K974">
        <v>15490115.509400001</v>
      </c>
      <c r="L974">
        <v>5249762.93</v>
      </c>
      <c r="M974">
        <v>0</v>
      </c>
      <c r="N974">
        <v>72352672.966999993</v>
      </c>
      <c r="O974">
        <v>10.145833333333334</v>
      </c>
      <c r="P974">
        <f t="shared" si="41"/>
        <v>1966</v>
      </c>
      <c r="Q974" s="2">
        <f t="shared" si="42"/>
        <v>24451.895833332477</v>
      </c>
    </row>
    <row r="975" spans="1:17" x14ac:dyDescent="0.3">
      <c r="A975">
        <v>325</v>
      </c>
      <c r="B975">
        <v>2</v>
      </c>
      <c r="C975">
        <v>83726424.205799997</v>
      </c>
      <c r="D975">
        <v>535194.39170000004</v>
      </c>
      <c r="E975">
        <v>15435409.071599999</v>
      </c>
      <c r="F975">
        <v>0</v>
      </c>
      <c r="G975">
        <v>8580328.6763000004</v>
      </c>
      <c r="H975">
        <v>49776895.448799998</v>
      </c>
      <c r="I975">
        <v>56526439.703299999</v>
      </c>
      <c r="J975">
        <v>4132476.6485000001</v>
      </c>
      <c r="K975">
        <v>15490115.509400001</v>
      </c>
      <c r="L975">
        <v>5350044.1018000003</v>
      </c>
      <c r="M975">
        <v>0</v>
      </c>
      <c r="N975">
        <v>75666435.668699995</v>
      </c>
      <c r="O975">
        <v>10.145833333333334</v>
      </c>
      <c r="P975">
        <f t="shared" si="41"/>
        <v>1966</v>
      </c>
      <c r="Q975" s="2">
        <f t="shared" si="42"/>
        <v>24462.041666665809</v>
      </c>
    </row>
    <row r="976" spans="1:17" x14ac:dyDescent="0.3">
      <c r="A976">
        <v>325</v>
      </c>
      <c r="B976">
        <v>3</v>
      </c>
      <c r="C976">
        <v>81287539.786599994</v>
      </c>
      <c r="D976">
        <v>529586.37179999996</v>
      </c>
      <c r="E976">
        <v>15435409.071599999</v>
      </c>
      <c r="F976">
        <v>0</v>
      </c>
      <c r="G976">
        <v>8580328.6763000004</v>
      </c>
      <c r="H976">
        <v>47725479.950400002</v>
      </c>
      <c r="I976">
        <v>49985531.785700001</v>
      </c>
      <c r="J976">
        <v>4165139.6469000001</v>
      </c>
      <c r="K976">
        <v>15490115.509400001</v>
      </c>
      <c r="L976">
        <v>5433641.1638000002</v>
      </c>
      <c r="M976">
        <v>0</v>
      </c>
      <c r="N976">
        <v>77763440.113900006</v>
      </c>
      <c r="O976">
        <v>10.145833333333334</v>
      </c>
      <c r="P976">
        <f t="shared" si="41"/>
        <v>1966</v>
      </c>
      <c r="Q976" s="2">
        <f t="shared" si="42"/>
        <v>24472.187499999141</v>
      </c>
    </row>
    <row r="977" spans="1:17" x14ac:dyDescent="0.3">
      <c r="A977">
        <v>326</v>
      </c>
      <c r="B977">
        <v>1</v>
      </c>
      <c r="C977">
        <v>90921386.619599998</v>
      </c>
      <c r="D977">
        <v>527701.6496</v>
      </c>
      <c r="E977">
        <v>15435409.071599999</v>
      </c>
      <c r="F977">
        <v>0</v>
      </c>
      <c r="G977">
        <v>4137263.9668999999</v>
      </c>
      <c r="H977">
        <v>43876817.3807</v>
      </c>
      <c r="I977">
        <v>30498427.779300001</v>
      </c>
      <c r="J977">
        <v>4176263.7459</v>
      </c>
      <c r="K977">
        <v>15623868.8694</v>
      </c>
      <c r="L977">
        <v>26632895.634</v>
      </c>
      <c r="M977">
        <v>0</v>
      </c>
      <c r="N977">
        <v>78036859.034099996</v>
      </c>
      <c r="O977">
        <v>10.145833333333334</v>
      </c>
      <c r="P977">
        <f t="shared" si="41"/>
        <v>1967</v>
      </c>
      <c r="Q977" s="2">
        <f t="shared" si="42"/>
        <v>24482.333333332474</v>
      </c>
    </row>
    <row r="978" spans="1:17" x14ac:dyDescent="0.3">
      <c r="A978">
        <v>326</v>
      </c>
      <c r="B978">
        <v>2</v>
      </c>
      <c r="C978">
        <v>88127337.563299999</v>
      </c>
      <c r="D978">
        <v>526205.27339999995</v>
      </c>
      <c r="E978">
        <v>15435409.071599999</v>
      </c>
      <c r="F978">
        <v>0</v>
      </c>
      <c r="G978">
        <v>4137263.9668999999</v>
      </c>
      <c r="H978">
        <v>43222349.976899996</v>
      </c>
      <c r="I978">
        <v>27528356.432</v>
      </c>
      <c r="J978">
        <v>4185441.8363000001</v>
      </c>
      <c r="K978">
        <v>15623868.8694</v>
      </c>
      <c r="L978">
        <v>26755378.5581</v>
      </c>
      <c r="M978">
        <v>0</v>
      </c>
      <c r="N978">
        <v>77270581.961099997</v>
      </c>
      <c r="O978">
        <v>10.145833333333334</v>
      </c>
      <c r="P978">
        <f t="shared" si="41"/>
        <v>1967</v>
      </c>
      <c r="Q978" s="2">
        <f t="shared" si="42"/>
        <v>24492.479166665806</v>
      </c>
    </row>
    <row r="979" spans="1:17" x14ac:dyDescent="0.3">
      <c r="A979">
        <v>326</v>
      </c>
      <c r="B979">
        <v>3</v>
      </c>
      <c r="C979">
        <v>86418094.969899997</v>
      </c>
      <c r="D979">
        <v>525046.00139999995</v>
      </c>
      <c r="E979">
        <v>15435409.071599999</v>
      </c>
      <c r="F979">
        <v>0</v>
      </c>
      <c r="G979">
        <v>4137263.9668999999</v>
      </c>
      <c r="H979">
        <v>42387687.339199997</v>
      </c>
      <c r="I979">
        <v>25248895.666000001</v>
      </c>
      <c r="J979">
        <v>4193126.6842</v>
      </c>
      <c r="K979">
        <v>15623868.8694</v>
      </c>
      <c r="L979">
        <v>26872823.4131</v>
      </c>
      <c r="M979">
        <v>0</v>
      </c>
      <c r="N979">
        <v>77021954.938299999</v>
      </c>
      <c r="O979">
        <v>10.145833333333334</v>
      </c>
      <c r="P979">
        <f t="shared" si="41"/>
        <v>1967</v>
      </c>
      <c r="Q979" s="2">
        <f t="shared" si="42"/>
        <v>24502.624999999138</v>
      </c>
    </row>
    <row r="980" spans="1:17" x14ac:dyDescent="0.3">
      <c r="A980">
        <v>327</v>
      </c>
      <c r="B980">
        <v>1</v>
      </c>
      <c r="C980">
        <v>100289078.3193</v>
      </c>
      <c r="D980">
        <v>527261.92229999998</v>
      </c>
      <c r="E980">
        <v>15435409.071599999</v>
      </c>
      <c r="F980">
        <v>0</v>
      </c>
      <c r="G980">
        <v>3031217.2686999999</v>
      </c>
      <c r="H980">
        <v>41901044.266800001</v>
      </c>
      <c r="I980">
        <v>14901024.361500001</v>
      </c>
      <c r="J980">
        <v>4183383.0024999999</v>
      </c>
      <c r="K980">
        <v>15623868.8694</v>
      </c>
      <c r="L980">
        <v>52354522.787900001</v>
      </c>
      <c r="M980">
        <v>0</v>
      </c>
      <c r="N980">
        <v>74737946.750599995</v>
      </c>
      <c r="O980">
        <v>10.145833333333334</v>
      </c>
      <c r="P980">
        <f t="shared" si="41"/>
        <v>1967</v>
      </c>
      <c r="Q980" s="2">
        <f t="shared" si="42"/>
        <v>24512.77083333247</v>
      </c>
    </row>
    <row r="981" spans="1:17" x14ac:dyDescent="0.3">
      <c r="A981">
        <v>327</v>
      </c>
      <c r="B981">
        <v>2</v>
      </c>
      <c r="C981">
        <v>96757144.772</v>
      </c>
      <c r="D981">
        <v>529352.15359999996</v>
      </c>
      <c r="E981">
        <v>15435409.071599999</v>
      </c>
      <c r="F981">
        <v>0</v>
      </c>
      <c r="G981">
        <v>3031217.2686999999</v>
      </c>
      <c r="H981">
        <v>42217445.950300001</v>
      </c>
      <c r="I981">
        <v>13207150.810799999</v>
      </c>
      <c r="J981">
        <v>4175187.8341000001</v>
      </c>
      <c r="K981">
        <v>15623868.8694</v>
      </c>
      <c r="L981">
        <v>52113674.342100002</v>
      </c>
      <c r="M981">
        <v>0</v>
      </c>
      <c r="N981">
        <v>73222158.237599999</v>
      </c>
      <c r="O981">
        <v>10.145833333333334</v>
      </c>
      <c r="P981">
        <f t="shared" si="41"/>
        <v>1967</v>
      </c>
      <c r="Q981" s="2">
        <f t="shared" si="42"/>
        <v>24522.916666665802</v>
      </c>
    </row>
    <row r="982" spans="1:17" x14ac:dyDescent="0.3">
      <c r="A982">
        <v>327</v>
      </c>
      <c r="B982">
        <v>3</v>
      </c>
      <c r="C982">
        <v>94531119.383699998</v>
      </c>
      <c r="D982">
        <v>531338.08440000005</v>
      </c>
      <c r="E982">
        <v>15435409.071599999</v>
      </c>
      <c r="F982">
        <v>0</v>
      </c>
      <c r="G982">
        <v>3031217.2686999999</v>
      </c>
      <c r="H982">
        <v>42310956.625299998</v>
      </c>
      <c r="I982">
        <v>12263800.4461</v>
      </c>
      <c r="J982">
        <v>4167891.9742999999</v>
      </c>
      <c r="K982">
        <v>15623868.8694</v>
      </c>
      <c r="L982">
        <v>51924919.696699999</v>
      </c>
      <c r="M982">
        <v>0</v>
      </c>
      <c r="N982">
        <v>72313959.219799995</v>
      </c>
      <c r="O982">
        <v>10.145833333333334</v>
      </c>
      <c r="P982">
        <f t="shared" si="41"/>
        <v>1967</v>
      </c>
      <c r="Q982" s="2">
        <f t="shared" si="42"/>
        <v>24533.062499999134</v>
      </c>
    </row>
    <row r="983" spans="1:17" x14ac:dyDescent="0.3">
      <c r="A983">
        <v>328</v>
      </c>
      <c r="B983">
        <v>1</v>
      </c>
      <c r="C983">
        <v>117363156.6947</v>
      </c>
      <c r="D983">
        <v>538663.89509999997</v>
      </c>
      <c r="E983">
        <v>15435409.071599999</v>
      </c>
      <c r="F983">
        <v>0</v>
      </c>
      <c r="G983">
        <v>4181355.0170999998</v>
      </c>
      <c r="H983">
        <v>46989987.317900002</v>
      </c>
      <c r="I983">
        <v>10314845.6382</v>
      </c>
      <c r="J983">
        <v>4132931.7218999998</v>
      </c>
      <c r="K983">
        <v>15623868.8694</v>
      </c>
      <c r="L983">
        <v>87914890.654100001</v>
      </c>
      <c r="M983">
        <v>0</v>
      </c>
      <c r="N983">
        <v>67507525.018000007</v>
      </c>
      <c r="O983">
        <v>10.145833333333334</v>
      </c>
      <c r="P983">
        <f t="shared" si="41"/>
        <v>1967</v>
      </c>
      <c r="Q983" s="2">
        <f t="shared" si="42"/>
        <v>24543.208333332466</v>
      </c>
    </row>
    <row r="984" spans="1:17" x14ac:dyDescent="0.3">
      <c r="A984">
        <v>328</v>
      </c>
      <c r="B984">
        <v>2</v>
      </c>
      <c r="C984">
        <v>112767621.2758</v>
      </c>
      <c r="D984">
        <v>545296.35770000005</v>
      </c>
      <c r="E984">
        <v>15435409.071599999</v>
      </c>
      <c r="F984">
        <v>0</v>
      </c>
      <c r="G984">
        <v>4181355.0170999998</v>
      </c>
      <c r="H984">
        <v>47263581.816699997</v>
      </c>
      <c r="I984">
        <v>9766507.2780000009</v>
      </c>
      <c r="J984">
        <v>4103593.5063</v>
      </c>
      <c r="K984">
        <v>15623868.8694</v>
      </c>
      <c r="L984">
        <v>86750357.888999999</v>
      </c>
      <c r="M984">
        <v>0</v>
      </c>
      <c r="N984">
        <v>65750717.401699997</v>
      </c>
      <c r="O984">
        <v>10.145833333333334</v>
      </c>
      <c r="P984">
        <f t="shared" si="41"/>
        <v>1967</v>
      </c>
      <c r="Q984" s="2">
        <f t="shared" si="42"/>
        <v>24553.354166665798</v>
      </c>
    </row>
    <row r="985" spans="1:17" x14ac:dyDescent="0.3">
      <c r="A985">
        <v>328</v>
      </c>
      <c r="B985">
        <v>3</v>
      </c>
      <c r="C985">
        <v>110587692.0697</v>
      </c>
      <c r="D985">
        <v>551287.75349999999</v>
      </c>
      <c r="E985">
        <v>15435409.071599999</v>
      </c>
      <c r="F985">
        <v>0</v>
      </c>
      <c r="G985">
        <v>4181355.0170999998</v>
      </c>
      <c r="H985">
        <v>46730130.8763</v>
      </c>
      <c r="I985">
        <v>9072367.9539000001</v>
      </c>
      <c r="J985">
        <v>4065856.2689</v>
      </c>
      <c r="K985">
        <v>15623868.8694</v>
      </c>
      <c r="L985">
        <v>85717205.034400001</v>
      </c>
      <c r="M985">
        <v>0</v>
      </c>
      <c r="N985">
        <v>64538928.205600001</v>
      </c>
      <c r="O985">
        <v>10.145833333333334</v>
      </c>
      <c r="P985">
        <f t="shared" si="41"/>
        <v>1967</v>
      </c>
      <c r="Q985" s="2">
        <f t="shared" si="42"/>
        <v>24563.499999999131</v>
      </c>
    </row>
    <row r="986" spans="1:17" x14ac:dyDescent="0.3">
      <c r="A986">
        <v>329</v>
      </c>
      <c r="B986">
        <v>1</v>
      </c>
      <c r="C986">
        <v>39766554.643399999</v>
      </c>
      <c r="D986">
        <v>548289.78300000005</v>
      </c>
      <c r="E986">
        <v>22045250.3116</v>
      </c>
      <c r="F986">
        <v>0</v>
      </c>
      <c r="G986">
        <v>82312725.1373</v>
      </c>
      <c r="H986">
        <v>76097119.278600007</v>
      </c>
      <c r="I986">
        <v>71483382.950299993</v>
      </c>
      <c r="J986">
        <v>4090130.5588000002</v>
      </c>
      <c r="K986">
        <v>30069542.069400001</v>
      </c>
      <c r="L986">
        <v>48490609.028200001</v>
      </c>
      <c r="M986">
        <v>0</v>
      </c>
      <c r="N986">
        <v>66316702.233099997</v>
      </c>
      <c r="O986">
        <v>10.145833333333334</v>
      </c>
      <c r="P986">
        <f t="shared" si="41"/>
        <v>1967</v>
      </c>
      <c r="Q986" s="2">
        <f t="shared" si="42"/>
        <v>24573.645833332463</v>
      </c>
    </row>
    <row r="987" spans="1:17" x14ac:dyDescent="0.3">
      <c r="A987">
        <v>329</v>
      </c>
      <c r="B987">
        <v>2</v>
      </c>
      <c r="C987">
        <v>36223331.945200004</v>
      </c>
      <c r="D987">
        <v>545628.39890000003</v>
      </c>
      <c r="E987">
        <v>22045250.3116</v>
      </c>
      <c r="F987">
        <v>0</v>
      </c>
      <c r="G987">
        <v>82312725.1373</v>
      </c>
      <c r="H987">
        <v>75162637.922800004</v>
      </c>
      <c r="I987">
        <v>63861571.927000001</v>
      </c>
      <c r="J987">
        <v>4106411.8121000002</v>
      </c>
      <c r="K987">
        <v>30069542.069400001</v>
      </c>
      <c r="L987">
        <v>48924566.1303</v>
      </c>
      <c r="M987">
        <v>0</v>
      </c>
      <c r="N987">
        <v>68067448.970100001</v>
      </c>
      <c r="O987">
        <v>10.145833333333334</v>
      </c>
      <c r="P987">
        <f t="shared" si="41"/>
        <v>1967</v>
      </c>
      <c r="Q987" s="2">
        <f t="shared" si="42"/>
        <v>24583.791666665795</v>
      </c>
    </row>
    <row r="988" spans="1:17" x14ac:dyDescent="0.3">
      <c r="A988">
        <v>329</v>
      </c>
      <c r="B988">
        <v>3</v>
      </c>
      <c r="C988">
        <v>34164063.333899997</v>
      </c>
      <c r="D988">
        <v>543262.80810000002</v>
      </c>
      <c r="E988">
        <v>22045250.3116</v>
      </c>
      <c r="F988">
        <v>0</v>
      </c>
      <c r="G988">
        <v>82312725.1373</v>
      </c>
      <c r="H988">
        <v>74140646.159700006</v>
      </c>
      <c r="I988">
        <v>60150410.347199999</v>
      </c>
      <c r="J988">
        <v>4118659.1987000001</v>
      </c>
      <c r="K988">
        <v>30069542.069400001</v>
      </c>
      <c r="L988">
        <v>49323475.682400003</v>
      </c>
      <c r="M988">
        <v>0</v>
      </c>
      <c r="N988">
        <v>69128007.573799998</v>
      </c>
      <c r="O988">
        <v>10.145833333333334</v>
      </c>
      <c r="P988">
        <f t="shared" si="41"/>
        <v>1967</v>
      </c>
      <c r="Q988" s="2">
        <f t="shared" si="42"/>
        <v>24593.937499999127</v>
      </c>
    </row>
    <row r="989" spans="1:17" x14ac:dyDescent="0.3">
      <c r="A989">
        <v>330</v>
      </c>
      <c r="B989">
        <v>1</v>
      </c>
      <c r="C989">
        <v>93633663.769800007</v>
      </c>
      <c r="D989">
        <v>550924.23069999996</v>
      </c>
      <c r="E989">
        <v>25801546.4716</v>
      </c>
      <c r="F989">
        <v>0</v>
      </c>
      <c r="G989">
        <v>25841445.6318</v>
      </c>
      <c r="H989">
        <v>78833540.556299999</v>
      </c>
      <c r="I989">
        <v>20653002.479600001</v>
      </c>
      <c r="J989">
        <v>4081898.9054999999</v>
      </c>
      <c r="K989">
        <v>38278848.999399997</v>
      </c>
      <c r="L989">
        <v>96340740.907800004</v>
      </c>
      <c r="M989">
        <v>0</v>
      </c>
      <c r="N989">
        <v>65189294.022699997</v>
      </c>
      <c r="O989">
        <v>10.145833333333334</v>
      </c>
      <c r="P989">
        <f t="shared" si="41"/>
        <v>1967</v>
      </c>
      <c r="Q989" s="2">
        <f t="shared" si="42"/>
        <v>24604.083333332459</v>
      </c>
    </row>
    <row r="990" spans="1:17" x14ac:dyDescent="0.3">
      <c r="A990">
        <v>330</v>
      </c>
      <c r="B990">
        <v>2</v>
      </c>
      <c r="C990">
        <v>87517794.769999996</v>
      </c>
      <c r="D990">
        <v>557541.45929999999</v>
      </c>
      <c r="E990">
        <v>25801546.4716</v>
      </c>
      <c r="F990">
        <v>0</v>
      </c>
      <c r="G990">
        <v>25841445.6318</v>
      </c>
      <c r="H990">
        <v>79751317.475099996</v>
      </c>
      <c r="I990">
        <v>18186852.695500001</v>
      </c>
      <c r="J990">
        <v>4051647.9789999998</v>
      </c>
      <c r="K990">
        <v>38278848.999399997</v>
      </c>
      <c r="L990">
        <v>95367947.866999999</v>
      </c>
      <c r="M990">
        <v>0</v>
      </c>
      <c r="N990">
        <v>63572238.323299997</v>
      </c>
      <c r="O990">
        <v>10.145833333333334</v>
      </c>
      <c r="P990">
        <f t="shared" si="41"/>
        <v>1967</v>
      </c>
      <c r="Q990" s="2">
        <f t="shared" si="42"/>
        <v>24614.229166665791</v>
      </c>
    </row>
    <row r="991" spans="1:17" x14ac:dyDescent="0.3">
      <c r="A991">
        <v>330</v>
      </c>
      <c r="B991">
        <v>3</v>
      </c>
      <c r="C991">
        <v>83416809.797199994</v>
      </c>
      <c r="D991">
        <v>563713.48149999999</v>
      </c>
      <c r="E991">
        <v>25801546.4716</v>
      </c>
      <c r="F991">
        <v>0</v>
      </c>
      <c r="G991">
        <v>25841445.6318</v>
      </c>
      <c r="H991">
        <v>80190688.721799999</v>
      </c>
      <c r="I991">
        <v>16124546.308900001</v>
      </c>
      <c r="J991">
        <v>4026287.9829000002</v>
      </c>
      <c r="K991">
        <v>38278848.999399997</v>
      </c>
      <c r="L991">
        <v>94569253.581699997</v>
      </c>
      <c r="M991">
        <v>0</v>
      </c>
      <c r="N991">
        <v>62591302.468000002</v>
      </c>
      <c r="O991">
        <v>10.145833333333334</v>
      </c>
      <c r="P991">
        <f t="shared" si="41"/>
        <v>1967</v>
      </c>
      <c r="Q991" s="2">
        <f t="shared" si="42"/>
        <v>24624.374999999123</v>
      </c>
    </row>
    <row r="992" spans="1:17" x14ac:dyDescent="0.3">
      <c r="A992">
        <v>331</v>
      </c>
      <c r="B992">
        <v>1</v>
      </c>
      <c r="C992">
        <v>11008404.155400001</v>
      </c>
      <c r="D992">
        <v>486526.37709999998</v>
      </c>
      <c r="E992">
        <v>40121679.111599997</v>
      </c>
      <c r="F992">
        <v>0</v>
      </c>
      <c r="G992">
        <v>937580397.74269998</v>
      </c>
      <c r="H992">
        <v>165439645.4948</v>
      </c>
      <c r="I992">
        <v>987415144.80970001</v>
      </c>
      <c r="J992">
        <v>4333035.3709000004</v>
      </c>
      <c r="K992">
        <v>69575204.469400004</v>
      </c>
      <c r="L992">
        <v>13893729.879799999</v>
      </c>
      <c r="M992">
        <v>0</v>
      </c>
      <c r="N992">
        <v>79368376.069600001</v>
      </c>
      <c r="O992">
        <v>10.145833333333334</v>
      </c>
      <c r="P992">
        <f t="shared" si="41"/>
        <v>1967</v>
      </c>
      <c r="Q992" s="2">
        <f t="shared" si="42"/>
        <v>24634.520833332455</v>
      </c>
    </row>
    <row r="993" spans="1:17" x14ac:dyDescent="0.3">
      <c r="A993">
        <v>331</v>
      </c>
      <c r="B993">
        <v>2</v>
      </c>
      <c r="C993">
        <v>8020316.5779999997</v>
      </c>
      <c r="D993">
        <v>426963.12229999999</v>
      </c>
      <c r="E993">
        <v>40121679.111599997</v>
      </c>
      <c r="F993">
        <v>0</v>
      </c>
      <c r="G993">
        <v>937580397.74269998</v>
      </c>
      <c r="H993">
        <v>151569369.6857</v>
      </c>
      <c r="I993">
        <v>957020023.14830005</v>
      </c>
      <c r="J993">
        <v>4612462.9124999996</v>
      </c>
      <c r="K993">
        <v>69575204.469400004</v>
      </c>
      <c r="L993">
        <v>14484648.332900001</v>
      </c>
      <c r="M993">
        <v>0</v>
      </c>
      <c r="N993">
        <v>91810743.991300002</v>
      </c>
      <c r="O993">
        <v>10.145833333333334</v>
      </c>
      <c r="P993">
        <f t="shared" si="41"/>
        <v>1967</v>
      </c>
      <c r="Q993" s="2">
        <f t="shared" si="42"/>
        <v>24644.666666665787</v>
      </c>
    </row>
    <row r="994" spans="1:17" x14ac:dyDescent="0.3">
      <c r="A994">
        <v>331</v>
      </c>
      <c r="B994">
        <v>3</v>
      </c>
      <c r="C994">
        <v>6454616.3602999998</v>
      </c>
      <c r="D994">
        <v>378262.77350000001</v>
      </c>
      <c r="E994">
        <v>40121679.111599997</v>
      </c>
      <c r="F994">
        <v>0</v>
      </c>
      <c r="G994">
        <v>937580397.74269998</v>
      </c>
      <c r="H994">
        <v>142519127.2234</v>
      </c>
      <c r="I994">
        <v>935528335.48599994</v>
      </c>
      <c r="J994">
        <v>4870136.9188999999</v>
      </c>
      <c r="K994">
        <v>69575204.469400004</v>
      </c>
      <c r="L994">
        <v>14980749.9625</v>
      </c>
      <c r="M994">
        <v>0</v>
      </c>
      <c r="N994">
        <v>101932979.80159999</v>
      </c>
      <c r="O994">
        <v>10.145833333333334</v>
      </c>
      <c r="P994">
        <f t="shared" si="41"/>
        <v>1967</v>
      </c>
      <c r="Q994" s="2">
        <f t="shared" si="42"/>
        <v>24654.81249999912</v>
      </c>
    </row>
    <row r="995" spans="1:17" x14ac:dyDescent="0.3">
      <c r="A995">
        <v>332</v>
      </c>
      <c r="B995">
        <v>1</v>
      </c>
      <c r="C995">
        <v>176685958.16760001</v>
      </c>
      <c r="D995">
        <v>375881.52720000001</v>
      </c>
      <c r="E995">
        <v>91306863.9516</v>
      </c>
      <c r="F995">
        <v>0</v>
      </c>
      <c r="G995">
        <v>160005758.8168</v>
      </c>
      <c r="H995">
        <v>73015175.968199998</v>
      </c>
      <c r="I995">
        <v>141507305.30579999</v>
      </c>
      <c r="J995">
        <v>4874168.2090999996</v>
      </c>
      <c r="K995">
        <v>181439373.84940001</v>
      </c>
      <c r="L995">
        <v>83669585.358600006</v>
      </c>
      <c r="M995">
        <v>0</v>
      </c>
      <c r="N995">
        <v>90041423.616600007</v>
      </c>
      <c r="O995">
        <v>10.145833333333334</v>
      </c>
      <c r="P995">
        <f t="shared" si="41"/>
        <v>1967</v>
      </c>
      <c r="Q995" s="2">
        <f t="shared" si="42"/>
        <v>24664.958333332452</v>
      </c>
    </row>
    <row r="996" spans="1:17" x14ac:dyDescent="0.3">
      <c r="A996">
        <v>332</v>
      </c>
      <c r="B996">
        <v>2</v>
      </c>
      <c r="C996">
        <v>153017405.37959999</v>
      </c>
      <c r="D996">
        <v>373445.6373</v>
      </c>
      <c r="E996">
        <v>91306863.9516</v>
      </c>
      <c r="F996">
        <v>0</v>
      </c>
      <c r="G996">
        <v>160005758.8168</v>
      </c>
      <c r="H996">
        <v>74901505.951700002</v>
      </c>
      <c r="I996">
        <v>125311764.5513</v>
      </c>
      <c r="J996">
        <v>4887805.8075000001</v>
      </c>
      <c r="K996">
        <v>181439373.84940001</v>
      </c>
      <c r="L996">
        <v>82543792.258699998</v>
      </c>
      <c r="M996">
        <v>0</v>
      </c>
      <c r="N996">
        <v>85604150.668699995</v>
      </c>
      <c r="O996">
        <v>10.145833333333334</v>
      </c>
      <c r="P996">
        <f t="shared" si="41"/>
        <v>1967</v>
      </c>
      <c r="Q996" s="2">
        <f t="shared" si="42"/>
        <v>24675.104166665784</v>
      </c>
    </row>
    <row r="997" spans="1:17" x14ac:dyDescent="0.3">
      <c r="A997">
        <v>332</v>
      </c>
      <c r="B997">
        <v>3</v>
      </c>
      <c r="C997">
        <v>139782944.83250001</v>
      </c>
      <c r="D997">
        <v>371009.3946</v>
      </c>
      <c r="E997">
        <v>91306863.9516</v>
      </c>
      <c r="F997">
        <v>0</v>
      </c>
      <c r="G997">
        <v>160005758.8168</v>
      </c>
      <c r="H997">
        <v>75804311.848800004</v>
      </c>
      <c r="I997">
        <v>115738133.85330001</v>
      </c>
      <c r="J997">
        <v>4906525.3732000003</v>
      </c>
      <c r="K997">
        <v>181439373.84940001</v>
      </c>
      <c r="L997">
        <v>81765977.052100003</v>
      </c>
      <c r="M997">
        <v>0</v>
      </c>
      <c r="N997">
        <v>83475947.331599995</v>
      </c>
      <c r="O997">
        <v>10.145833333333334</v>
      </c>
      <c r="P997">
        <f t="shared" si="41"/>
        <v>1967</v>
      </c>
      <c r="Q997" s="2">
        <f t="shared" si="42"/>
        <v>24685.249999999116</v>
      </c>
    </row>
    <row r="998" spans="1:17" x14ac:dyDescent="0.3">
      <c r="A998">
        <v>333</v>
      </c>
      <c r="B998">
        <v>1</v>
      </c>
      <c r="C998">
        <v>248010923.24380001</v>
      </c>
      <c r="D998">
        <v>396116.72649999999</v>
      </c>
      <c r="E998">
        <v>98712269.041600004</v>
      </c>
      <c r="F998">
        <v>0</v>
      </c>
      <c r="G998">
        <v>35814641.897799999</v>
      </c>
      <c r="H998">
        <v>66880471.377599999</v>
      </c>
      <c r="I998">
        <v>20437673.864500001</v>
      </c>
      <c r="J998">
        <v>4768253.9451000001</v>
      </c>
      <c r="K998">
        <v>197623734.6494</v>
      </c>
      <c r="L998">
        <v>152984170.09009999</v>
      </c>
      <c r="M998">
        <v>0</v>
      </c>
      <c r="N998">
        <v>74368003.712099999</v>
      </c>
      <c r="O998">
        <v>10.145833333333334</v>
      </c>
      <c r="P998">
        <f t="shared" si="41"/>
        <v>1967</v>
      </c>
      <c r="Q998" s="2">
        <f t="shared" si="42"/>
        <v>24695.395833332448</v>
      </c>
    </row>
    <row r="999" spans="1:17" x14ac:dyDescent="0.3">
      <c r="A999">
        <v>333</v>
      </c>
      <c r="B999">
        <v>2</v>
      </c>
      <c r="C999">
        <v>228994381.42820001</v>
      </c>
      <c r="D999">
        <v>417398.3835</v>
      </c>
      <c r="E999">
        <v>98712269.041600004</v>
      </c>
      <c r="F999">
        <v>0</v>
      </c>
      <c r="G999">
        <v>35814641.897799999</v>
      </c>
      <c r="H999">
        <v>69980638.688600004</v>
      </c>
      <c r="I999">
        <v>14343335.418500001</v>
      </c>
      <c r="J999">
        <v>4656653.8783</v>
      </c>
      <c r="K999">
        <v>197623734.6494</v>
      </c>
      <c r="L999">
        <v>147843564.93239999</v>
      </c>
      <c r="M999">
        <v>0</v>
      </c>
      <c r="N999">
        <v>69873820.7773</v>
      </c>
      <c r="O999">
        <v>10.145833333333334</v>
      </c>
      <c r="P999">
        <f t="shared" si="41"/>
        <v>1967</v>
      </c>
      <c r="Q999" s="2">
        <f t="shared" si="42"/>
        <v>24705.54166666578</v>
      </c>
    </row>
    <row r="1000" spans="1:17" x14ac:dyDescent="0.3">
      <c r="A1000">
        <v>333</v>
      </c>
      <c r="B1000">
        <v>3</v>
      </c>
      <c r="C1000">
        <v>216375127.8576</v>
      </c>
      <c r="D1000">
        <v>435511.29759999999</v>
      </c>
      <c r="E1000">
        <v>98712269.041600004</v>
      </c>
      <c r="F1000">
        <v>0</v>
      </c>
      <c r="G1000">
        <v>35814641.897799999</v>
      </c>
      <c r="H1000">
        <v>71853651.470300004</v>
      </c>
      <c r="I1000">
        <v>10667389.3105</v>
      </c>
      <c r="J1000">
        <v>4563630.0755000003</v>
      </c>
      <c r="K1000">
        <v>197623734.6494</v>
      </c>
      <c r="L1000">
        <v>143447629.5871</v>
      </c>
      <c r="M1000">
        <v>0</v>
      </c>
      <c r="N1000">
        <v>67290568.141100004</v>
      </c>
      <c r="O1000">
        <v>10.145833333333334</v>
      </c>
      <c r="P1000">
        <f t="shared" si="41"/>
        <v>1967</v>
      </c>
      <c r="Q1000" s="2">
        <f t="shared" si="42"/>
        <v>24715.687499999112</v>
      </c>
    </row>
    <row r="1001" spans="1:17" x14ac:dyDescent="0.3">
      <c r="A1001">
        <v>334</v>
      </c>
      <c r="B1001">
        <v>1</v>
      </c>
      <c r="C1001">
        <v>116554548.418</v>
      </c>
      <c r="D1001">
        <v>431484.79680000001</v>
      </c>
      <c r="E1001">
        <v>52817338.961599998</v>
      </c>
      <c r="F1001">
        <v>0</v>
      </c>
      <c r="G1001">
        <v>59397317.638800003</v>
      </c>
      <c r="H1001">
        <v>71543054.0097</v>
      </c>
      <c r="I1001">
        <v>67495562.794400007</v>
      </c>
      <c r="J1001">
        <v>4592300.6147999996</v>
      </c>
      <c r="K1001">
        <v>97321308.609400004</v>
      </c>
      <c r="L1001">
        <v>58040880.6752</v>
      </c>
      <c r="M1001">
        <v>0</v>
      </c>
      <c r="N1001">
        <v>72545038.731000006</v>
      </c>
      <c r="O1001">
        <v>10.145833333333334</v>
      </c>
      <c r="P1001">
        <f t="shared" si="41"/>
        <v>1967</v>
      </c>
      <c r="Q1001" s="2">
        <f t="shared" si="42"/>
        <v>24725.833333332444</v>
      </c>
    </row>
    <row r="1002" spans="1:17" x14ac:dyDescent="0.3">
      <c r="A1002">
        <v>334</v>
      </c>
      <c r="B1002">
        <v>2</v>
      </c>
      <c r="C1002">
        <v>101373509.99879999</v>
      </c>
      <c r="D1002">
        <v>428068.08350000001</v>
      </c>
      <c r="E1002">
        <v>52817338.961599998</v>
      </c>
      <c r="F1002">
        <v>0</v>
      </c>
      <c r="G1002">
        <v>59397317.638800003</v>
      </c>
      <c r="H1002">
        <v>69192084.038399994</v>
      </c>
      <c r="I1002">
        <v>48476911.8068</v>
      </c>
      <c r="J1002">
        <v>4614744.2370999996</v>
      </c>
      <c r="K1002">
        <v>97321308.609400004</v>
      </c>
      <c r="L1002">
        <v>58205352.122699998</v>
      </c>
      <c r="M1002">
        <v>0</v>
      </c>
      <c r="N1002">
        <v>73789119.547099993</v>
      </c>
      <c r="O1002">
        <v>10.145833333333334</v>
      </c>
      <c r="P1002">
        <f t="shared" si="41"/>
        <v>1967</v>
      </c>
      <c r="Q1002" s="2">
        <f t="shared" si="42"/>
        <v>24735.979166665777</v>
      </c>
    </row>
    <row r="1003" spans="1:17" x14ac:dyDescent="0.3">
      <c r="A1003">
        <v>334</v>
      </c>
      <c r="B1003">
        <v>3</v>
      </c>
      <c r="C1003">
        <v>92811231.648599997</v>
      </c>
      <c r="D1003">
        <v>425415.75219999999</v>
      </c>
      <c r="E1003">
        <v>52817338.961599998</v>
      </c>
      <c r="F1003">
        <v>0</v>
      </c>
      <c r="G1003">
        <v>59397317.638800003</v>
      </c>
      <c r="H1003">
        <v>68100086.063099995</v>
      </c>
      <c r="I1003">
        <v>38233065.967100002</v>
      </c>
      <c r="J1003">
        <v>4633746.1571000004</v>
      </c>
      <c r="K1003">
        <v>97321308.609400004</v>
      </c>
      <c r="L1003">
        <v>58303941.6351</v>
      </c>
      <c r="M1003">
        <v>0</v>
      </c>
      <c r="N1003">
        <v>74458503.430600002</v>
      </c>
      <c r="O1003">
        <v>10.145833333333334</v>
      </c>
      <c r="P1003">
        <f t="shared" si="41"/>
        <v>1967</v>
      </c>
      <c r="Q1003" s="2">
        <f t="shared" si="42"/>
        <v>24746.124999999109</v>
      </c>
    </row>
    <row r="1004" spans="1:17" x14ac:dyDescent="0.3">
      <c r="A1004">
        <v>335</v>
      </c>
      <c r="B1004">
        <v>1</v>
      </c>
      <c r="C1004">
        <v>135974756.7342</v>
      </c>
      <c r="D1004">
        <v>430420.99540000001</v>
      </c>
      <c r="E1004">
        <v>15435409.071599999</v>
      </c>
      <c r="F1004">
        <v>0</v>
      </c>
      <c r="G1004">
        <v>11527582.624399999</v>
      </c>
      <c r="H1004">
        <v>56992087.752400003</v>
      </c>
      <c r="I1004">
        <v>54588258.789399996</v>
      </c>
      <c r="J1004">
        <v>4620554.0892000003</v>
      </c>
      <c r="K1004">
        <v>15623868.8694</v>
      </c>
      <c r="L1004">
        <v>69422540.581900001</v>
      </c>
      <c r="M1004">
        <v>0</v>
      </c>
      <c r="N1004">
        <v>76816181.081</v>
      </c>
      <c r="O1004">
        <v>10.145833333333334</v>
      </c>
      <c r="P1004">
        <f t="shared" si="41"/>
        <v>1967</v>
      </c>
      <c r="Q1004" s="2">
        <f t="shared" si="42"/>
        <v>24756.270833332441</v>
      </c>
    </row>
    <row r="1005" spans="1:17" x14ac:dyDescent="0.3">
      <c r="A1005">
        <v>335</v>
      </c>
      <c r="B1005">
        <v>2</v>
      </c>
      <c r="C1005">
        <v>121078821.0775</v>
      </c>
      <c r="D1005">
        <v>434924.89409999998</v>
      </c>
      <c r="E1005">
        <v>15435409.071599999</v>
      </c>
      <c r="F1005">
        <v>0</v>
      </c>
      <c r="G1005">
        <v>11527582.624399999</v>
      </c>
      <c r="H1005">
        <v>55965358.627599999</v>
      </c>
      <c r="I1005">
        <v>40035364.459100001</v>
      </c>
      <c r="J1005">
        <v>4608558.8868000004</v>
      </c>
      <c r="K1005">
        <v>15623868.8694</v>
      </c>
      <c r="L1005">
        <v>69028824.716100007</v>
      </c>
      <c r="M1005">
        <v>0</v>
      </c>
      <c r="N1005">
        <v>75505999.998899996</v>
      </c>
      <c r="O1005">
        <v>10.145833333333334</v>
      </c>
      <c r="P1005">
        <f t="shared" si="41"/>
        <v>1967</v>
      </c>
      <c r="Q1005" s="2">
        <f t="shared" si="42"/>
        <v>24766.416666665773</v>
      </c>
    </row>
    <row r="1006" spans="1:17" x14ac:dyDescent="0.3">
      <c r="A1006">
        <v>335</v>
      </c>
      <c r="B1006">
        <v>3</v>
      </c>
      <c r="C1006">
        <v>112278258.4059</v>
      </c>
      <c r="D1006">
        <v>439001.07140000002</v>
      </c>
      <c r="E1006">
        <v>15435409.071599999</v>
      </c>
      <c r="F1006">
        <v>0</v>
      </c>
      <c r="G1006">
        <v>11527582.624399999</v>
      </c>
      <c r="H1006">
        <v>55391324.067400001</v>
      </c>
      <c r="I1006">
        <v>31757100.060800001</v>
      </c>
      <c r="J1006">
        <v>4597441.0569000002</v>
      </c>
      <c r="K1006">
        <v>15623868.8694</v>
      </c>
      <c r="L1006">
        <v>68640932.621900007</v>
      </c>
      <c r="M1006">
        <v>0</v>
      </c>
      <c r="N1006">
        <v>74693177.809799999</v>
      </c>
      <c r="O1006">
        <v>10.145833333333334</v>
      </c>
      <c r="P1006">
        <f t="shared" si="41"/>
        <v>1967</v>
      </c>
      <c r="Q1006" s="2">
        <f t="shared" si="42"/>
        <v>24776.562499999105</v>
      </c>
    </row>
    <row r="1007" spans="1:17" x14ac:dyDescent="0.3">
      <c r="A1007">
        <v>336</v>
      </c>
      <c r="B1007">
        <v>1</v>
      </c>
      <c r="C1007">
        <v>108438053.97040001</v>
      </c>
      <c r="D1007">
        <v>442061.41739999998</v>
      </c>
      <c r="E1007">
        <v>15435409.071599999</v>
      </c>
      <c r="F1007">
        <v>0</v>
      </c>
      <c r="G1007">
        <v>5720169.4837999996</v>
      </c>
      <c r="H1007">
        <v>46001443.614399999</v>
      </c>
      <c r="I1007">
        <v>41553445.994499996</v>
      </c>
      <c r="J1007">
        <v>4592161.5120000001</v>
      </c>
      <c r="K1007">
        <v>15623868.8694</v>
      </c>
      <c r="L1007">
        <v>37565548.7654</v>
      </c>
      <c r="M1007">
        <v>0</v>
      </c>
      <c r="N1007">
        <v>76254092.193000004</v>
      </c>
      <c r="O1007">
        <v>10.145833333333334</v>
      </c>
      <c r="P1007">
        <f t="shared" si="41"/>
        <v>1967</v>
      </c>
      <c r="Q1007" s="2">
        <f t="shared" si="42"/>
        <v>24786.708333332437</v>
      </c>
    </row>
    <row r="1008" spans="1:17" x14ac:dyDescent="0.3">
      <c r="A1008">
        <v>336</v>
      </c>
      <c r="B1008">
        <v>2</v>
      </c>
      <c r="C1008">
        <v>103348586.97</v>
      </c>
      <c r="D1008">
        <v>444952.011</v>
      </c>
      <c r="E1008">
        <v>15435409.071599999</v>
      </c>
      <c r="F1008">
        <v>0</v>
      </c>
      <c r="G1008">
        <v>5720169.4837999996</v>
      </c>
      <c r="H1008">
        <v>44591371.349299997</v>
      </c>
      <c r="I1008">
        <v>33786379.955499999</v>
      </c>
      <c r="J1008">
        <v>4586393.0621999996</v>
      </c>
      <c r="K1008">
        <v>15623868.8694</v>
      </c>
      <c r="L1008">
        <v>37698530.914800003</v>
      </c>
      <c r="M1008">
        <v>0</v>
      </c>
      <c r="N1008">
        <v>77579042.285600007</v>
      </c>
      <c r="O1008">
        <v>10.145833333333334</v>
      </c>
      <c r="P1008">
        <f t="shared" si="41"/>
        <v>1967</v>
      </c>
      <c r="Q1008" s="2">
        <f t="shared" si="42"/>
        <v>24796.854166665769</v>
      </c>
    </row>
    <row r="1009" spans="1:17" x14ac:dyDescent="0.3">
      <c r="A1009">
        <v>336</v>
      </c>
      <c r="B1009">
        <v>3</v>
      </c>
      <c r="C1009">
        <v>99631390.659500003</v>
      </c>
      <c r="D1009">
        <v>447689.54249999998</v>
      </c>
      <c r="E1009">
        <v>15435409.071599999</v>
      </c>
      <c r="F1009">
        <v>0</v>
      </c>
      <c r="G1009">
        <v>5720169.4837999996</v>
      </c>
      <c r="H1009">
        <v>43680057.283399999</v>
      </c>
      <c r="I1009">
        <v>28582536.630100001</v>
      </c>
      <c r="J1009">
        <v>4580386.6710000001</v>
      </c>
      <c r="K1009">
        <v>15623868.8694</v>
      </c>
      <c r="L1009">
        <v>37775251.056199998</v>
      </c>
      <c r="M1009">
        <v>0</v>
      </c>
      <c r="N1009">
        <v>78073655.312299997</v>
      </c>
      <c r="O1009">
        <v>10.145833333333334</v>
      </c>
      <c r="P1009">
        <f t="shared" si="41"/>
        <v>1967</v>
      </c>
      <c r="Q1009" s="2">
        <f t="shared" si="42"/>
        <v>24806.999999999101</v>
      </c>
    </row>
    <row r="1010" spans="1:17" x14ac:dyDescent="0.3">
      <c r="A1010">
        <v>337</v>
      </c>
      <c r="B1010">
        <v>1</v>
      </c>
      <c r="C1010">
        <v>88349159.770899996</v>
      </c>
      <c r="D1010">
        <v>446657.98869999999</v>
      </c>
      <c r="E1010">
        <v>15435409.071599999</v>
      </c>
      <c r="F1010">
        <v>0</v>
      </c>
      <c r="G1010">
        <v>8443317.7354000006</v>
      </c>
      <c r="H1010">
        <v>44328928.866099998</v>
      </c>
      <c r="I1010">
        <v>46645350.401799999</v>
      </c>
      <c r="J1010">
        <v>4597670.1939000003</v>
      </c>
      <c r="K1010">
        <v>15623868.8694</v>
      </c>
      <c r="L1010">
        <v>8100568.9951999998</v>
      </c>
      <c r="M1010">
        <v>0</v>
      </c>
      <c r="N1010">
        <v>81106720.022</v>
      </c>
      <c r="O1010">
        <v>10.145833333333334</v>
      </c>
      <c r="P1010">
        <f t="shared" si="41"/>
        <v>1967</v>
      </c>
      <c r="Q1010" s="2">
        <f t="shared" si="42"/>
        <v>24817.145833332434</v>
      </c>
    </row>
    <row r="1011" spans="1:17" x14ac:dyDescent="0.3">
      <c r="A1011">
        <v>337</v>
      </c>
      <c r="B1011">
        <v>2</v>
      </c>
      <c r="C1011">
        <v>85342286.6866</v>
      </c>
      <c r="D1011">
        <v>445905.32380000001</v>
      </c>
      <c r="E1011">
        <v>15435409.071599999</v>
      </c>
      <c r="F1011">
        <v>0</v>
      </c>
      <c r="G1011">
        <v>8443317.7354000006</v>
      </c>
      <c r="H1011">
        <v>43434398.194700003</v>
      </c>
      <c r="I1011">
        <v>40630125.131700002</v>
      </c>
      <c r="J1011">
        <v>4611656.7708000001</v>
      </c>
      <c r="K1011">
        <v>15623868.8694</v>
      </c>
      <c r="L1011">
        <v>8182613.0902000004</v>
      </c>
      <c r="M1011">
        <v>0</v>
      </c>
      <c r="N1011">
        <v>83310723.917899996</v>
      </c>
      <c r="O1011">
        <v>10.145833333333334</v>
      </c>
      <c r="P1011">
        <f t="shared" si="41"/>
        <v>1967</v>
      </c>
      <c r="Q1011" s="2">
        <f t="shared" si="42"/>
        <v>24827.291666665766</v>
      </c>
    </row>
    <row r="1012" spans="1:17" x14ac:dyDescent="0.3">
      <c r="A1012">
        <v>337</v>
      </c>
      <c r="B1012">
        <v>3</v>
      </c>
      <c r="C1012">
        <v>83075433.233400002</v>
      </c>
      <c r="D1012">
        <v>445391.02769999998</v>
      </c>
      <c r="E1012">
        <v>15435409.071599999</v>
      </c>
      <c r="F1012">
        <v>0</v>
      </c>
      <c r="G1012">
        <v>8443317.7354000006</v>
      </c>
      <c r="H1012">
        <v>42948003.032700002</v>
      </c>
      <c r="I1012">
        <v>36504686.618799999</v>
      </c>
      <c r="J1012">
        <v>4623342.7879999997</v>
      </c>
      <c r="K1012">
        <v>15623868.8694</v>
      </c>
      <c r="L1012">
        <v>8250058.9907999998</v>
      </c>
      <c r="M1012">
        <v>0</v>
      </c>
      <c r="N1012">
        <v>84682729.768299997</v>
      </c>
      <c r="O1012">
        <v>10.145833333333334</v>
      </c>
      <c r="P1012">
        <f t="shared" si="41"/>
        <v>1967</v>
      </c>
      <c r="Q1012" s="2">
        <f t="shared" si="42"/>
        <v>24837.437499999098</v>
      </c>
    </row>
    <row r="1013" spans="1:17" x14ac:dyDescent="0.3">
      <c r="A1013">
        <v>338</v>
      </c>
      <c r="B1013">
        <v>1</v>
      </c>
      <c r="C1013">
        <v>98125662.202800006</v>
      </c>
      <c r="D1013">
        <v>449231.05949999997</v>
      </c>
      <c r="E1013">
        <v>15435409.071599999</v>
      </c>
      <c r="F1013">
        <v>0</v>
      </c>
      <c r="G1013">
        <v>3472232.1586000002</v>
      </c>
      <c r="H1013">
        <v>39301890.457400002</v>
      </c>
      <c r="I1013">
        <v>20596656.990499999</v>
      </c>
      <c r="J1013">
        <v>4607403.9901999999</v>
      </c>
      <c r="K1013">
        <v>15699453.8994</v>
      </c>
      <c r="L1013">
        <v>31540773.0962</v>
      </c>
      <c r="M1013">
        <v>0</v>
      </c>
      <c r="N1013">
        <v>84776020.050999999</v>
      </c>
      <c r="O1013">
        <v>10.145833333333334</v>
      </c>
      <c r="P1013">
        <f t="shared" si="41"/>
        <v>1968</v>
      </c>
      <c r="Q1013" s="2">
        <f t="shared" si="42"/>
        <v>24847.58333333243</v>
      </c>
    </row>
    <row r="1014" spans="1:17" x14ac:dyDescent="0.3">
      <c r="A1014">
        <v>338</v>
      </c>
      <c r="B1014">
        <v>2</v>
      </c>
      <c r="C1014">
        <v>94979675.922600001</v>
      </c>
      <c r="D1014">
        <v>452793.3934</v>
      </c>
      <c r="E1014">
        <v>15435409.071599999</v>
      </c>
      <c r="F1014">
        <v>0</v>
      </c>
      <c r="G1014">
        <v>3472232.1586000002</v>
      </c>
      <c r="H1014">
        <v>38828039.180600002</v>
      </c>
      <c r="I1014">
        <v>18428426.909299999</v>
      </c>
      <c r="J1014">
        <v>4593583.7355000004</v>
      </c>
      <c r="K1014">
        <v>15699453.8994</v>
      </c>
      <c r="L1014">
        <v>31508223.441199999</v>
      </c>
      <c r="M1014">
        <v>0</v>
      </c>
      <c r="N1014">
        <v>83278765.182400003</v>
      </c>
      <c r="O1014">
        <v>10.145833333333334</v>
      </c>
      <c r="P1014">
        <f t="shared" si="41"/>
        <v>1968</v>
      </c>
      <c r="Q1014" s="2">
        <f t="shared" si="42"/>
        <v>24857.729166665762</v>
      </c>
    </row>
    <row r="1015" spans="1:17" x14ac:dyDescent="0.3">
      <c r="A1015">
        <v>338</v>
      </c>
      <c r="B1015">
        <v>3</v>
      </c>
      <c r="C1015">
        <v>93110656.981299996</v>
      </c>
      <c r="D1015">
        <v>456111.9657</v>
      </c>
      <c r="E1015">
        <v>15435409.071599999</v>
      </c>
      <c r="F1015">
        <v>0</v>
      </c>
      <c r="G1015">
        <v>3472232.1586000002</v>
      </c>
      <c r="H1015">
        <v>38681163.202600002</v>
      </c>
      <c r="I1015">
        <v>16978911.467799999</v>
      </c>
      <c r="J1015">
        <v>4581135.6709000003</v>
      </c>
      <c r="K1015">
        <v>15699453.8994</v>
      </c>
      <c r="L1015">
        <v>31482420.684700001</v>
      </c>
      <c r="M1015">
        <v>0</v>
      </c>
      <c r="N1015">
        <v>82601896.859799996</v>
      </c>
      <c r="O1015">
        <v>10.145833333333334</v>
      </c>
      <c r="P1015">
        <f t="shared" si="41"/>
        <v>1968</v>
      </c>
      <c r="Q1015" s="2">
        <f t="shared" si="42"/>
        <v>24867.874999999094</v>
      </c>
    </row>
    <row r="1016" spans="1:17" x14ac:dyDescent="0.3">
      <c r="A1016">
        <v>339</v>
      </c>
      <c r="B1016">
        <v>1</v>
      </c>
      <c r="C1016">
        <v>98889951.519199997</v>
      </c>
      <c r="D1016">
        <v>461190.52799999999</v>
      </c>
      <c r="E1016">
        <v>15435409.071599999</v>
      </c>
      <c r="F1016">
        <v>0</v>
      </c>
      <c r="G1016">
        <v>4040531.1641000002</v>
      </c>
      <c r="H1016">
        <v>40421517.778300002</v>
      </c>
      <c r="I1016">
        <v>13045378.3024</v>
      </c>
      <c r="J1016">
        <v>4558863.2320999997</v>
      </c>
      <c r="K1016">
        <v>15699453.8994</v>
      </c>
      <c r="L1016">
        <v>45756606.285800003</v>
      </c>
      <c r="M1016">
        <v>0</v>
      </c>
      <c r="N1016">
        <v>80680918.815300003</v>
      </c>
      <c r="O1016">
        <v>10.145833333333334</v>
      </c>
      <c r="P1016">
        <f t="shared" si="41"/>
        <v>1968</v>
      </c>
      <c r="Q1016" s="2">
        <f t="shared" si="42"/>
        <v>24878.020833332426</v>
      </c>
    </row>
    <row r="1017" spans="1:17" x14ac:dyDescent="0.3">
      <c r="A1017">
        <v>339</v>
      </c>
      <c r="B1017">
        <v>2</v>
      </c>
      <c r="C1017">
        <v>96594201.899399996</v>
      </c>
      <c r="D1017">
        <v>466140.36499999999</v>
      </c>
      <c r="E1017">
        <v>15435409.071599999</v>
      </c>
      <c r="F1017">
        <v>0</v>
      </c>
      <c r="G1017">
        <v>4040531.1641000002</v>
      </c>
      <c r="H1017">
        <v>40699774.6774</v>
      </c>
      <c r="I1017">
        <v>12033597.587099999</v>
      </c>
      <c r="J1017">
        <v>4539304.4190999996</v>
      </c>
      <c r="K1017">
        <v>15699453.8994</v>
      </c>
      <c r="L1017">
        <v>45547844.413400002</v>
      </c>
      <c r="M1017">
        <v>0</v>
      </c>
      <c r="N1017">
        <v>79536293.923199996</v>
      </c>
      <c r="O1017">
        <v>10.145833333333334</v>
      </c>
      <c r="P1017">
        <f t="shared" si="41"/>
        <v>1968</v>
      </c>
      <c r="Q1017" s="2">
        <f t="shared" si="42"/>
        <v>24888.166666665758</v>
      </c>
    </row>
    <row r="1018" spans="1:17" x14ac:dyDescent="0.3">
      <c r="A1018">
        <v>339</v>
      </c>
      <c r="B1018">
        <v>3</v>
      </c>
      <c r="C1018">
        <v>94702676.863999993</v>
      </c>
      <c r="D1018">
        <v>470685.33289999998</v>
      </c>
      <c r="E1018">
        <v>15435409.071599999</v>
      </c>
      <c r="F1018">
        <v>0</v>
      </c>
      <c r="G1018">
        <v>4040531.1641000002</v>
      </c>
      <c r="H1018">
        <v>40808293.505999997</v>
      </c>
      <c r="I1018">
        <v>11246170.7776</v>
      </c>
      <c r="J1018">
        <v>4521484.1151000001</v>
      </c>
      <c r="K1018">
        <v>15699453.8994</v>
      </c>
      <c r="L1018">
        <v>45366526.425399996</v>
      </c>
      <c r="M1018">
        <v>0</v>
      </c>
      <c r="N1018">
        <v>78783996.073500007</v>
      </c>
      <c r="O1018">
        <v>10.145833333333334</v>
      </c>
      <c r="P1018">
        <f t="shared" si="41"/>
        <v>1968</v>
      </c>
      <c r="Q1018" s="2">
        <f t="shared" si="42"/>
        <v>24898.312499999091</v>
      </c>
    </row>
    <row r="1019" spans="1:17" x14ac:dyDescent="0.3">
      <c r="A1019">
        <v>340</v>
      </c>
      <c r="B1019">
        <v>1</v>
      </c>
      <c r="C1019">
        <v>136607194.56279999</v>
      </c>
      <c r="D1019">
        <v>481369.71639999998</v>
      </c>
      <c r="E1019">
        <v>15435409.071599999</v>
      </c>
      <c r="F1019">
        <v>0</v>
      </c>
      <c r="G1019">
        <v>3507180.3846999998</v>
      </c>
      <c r="H1019">
        <v>41981846.153399996</v>
      </c>
      <c r="I1019">
        <v>9492278.4354999997</v>
      </c>
      <c r="J1019">
        <v>4463646.3674999997</v>
      </c>
      <c r="K1019">
        <v>15699453.8994</v>
      </c>
      <c r="L1019">
        <v>98344035.2984</v>
      </c>
      <c r="M1019">
        <v>0</v>
      </c>
      <c r="N1019">
        <v>72991511.142900005</v>
      </c>
      <c r="O1019">
        <v>10.145833333333334</v>
      </c>
      <c r="P1019">
        <f t="shared" si="41"/>
        <v>1968</v>
      </c>
      <c r="Q1019" s="2">
        <f t="shared" si="42"/>
        <v>24908.458333332423</v>
      </c>
    </row>
    <row r="1020" spans="1:17" x14ac:dyDescent="0.3">
      <c r="A1020">
        <v>340</v>
      </c>
      <c r="B1020">
        <v>2</v>
      </c>
      <c r="C1020">
        <v>131748928.96789999</v>
      </c>
      <c r="D1020">
        <v>490720.83850000001</v>
      </c>
      <c r="E1020">
        <v>15435409.071599999</v>
      </c>
      <c r="F1020">
        <v>0</v>
      </c>
      <c r="G1020">
        <v>3507180.3846999998</v>
      </c>
      <c r="H1020">
        <v>43490310.539300002</v>
      </c>
      <c r="I1020">
        <v>9100418.7287000008</v>
      </c>
      <c r="J1020">
        <v>4413957.1665000003</v>
      </c>
      <c r="K1020">
        <v>15699453.8994</v>
      </c>
      <c r="L1020">
        <v>96438742.798700005</v>
      </c>
      <c r="M1020">
        <v>0</v>
      </c>
      <c r="N1020">
        <v>70147368.053900003</v>
      </c>
      <c r="O1020">
        <v>10.145833333333334</v>
      </c>
      <c r="P1020">
        <f t="shared" si="41"/>
        <v>1968</v>
      </c>
      <c r="Q1020" s="2">
        <f t="shared" si="42"/>
        <v>24918.604166665755</v>
      </c>
    </row>
    <row r="1021" spans="1:17" x14ac:dyDescent="0.3">
      <c r="A1021">
        <v>340</v>
      </c>
      <c r="B1021">
        <v>3</v>
      </c>
      <c r="C1021">
        <v>127094004.0687</v>
      </c>
      <c r="D1021">
        <v>498958.06160000002</v>
      </c>
      <c r="E1021">
        <v>15435409.071599999</v>
      </c>
      <c r="F1021">
        <v>0</v>
      </c>
      <c r="G1021">
        <v>3507180.3846999998</v>
      </c>
      <c r="H1021">
        <v>43877942.432899997</v>
      </c>
      <c r="I1021">
        <v>8678001.1166999992</v>
      </c>
      <c r="J1021">
        <v>4370195.4178999998</v>
      </c>
      <c r="K1021">
        <v>15699453.8994</v>
      </c>
      <c r="L1021">
        <v>94780721.393999994</v>
      </c>
      <c r="M1021">
        <v>0</v>
      </c>
      <c r="N1021">
        <v>68483568.592700005</v>
      </c>
      <c r="O1021">
        <v>10.145833333333334</v>
      </c>
      <c r="P1021">
        <f t="shared" si="41"/>
        <v>1968</v>
      </c>
      <c r="Q1021" s="2">
        <f t="shared" si="42"/>
        <v>24928.749999999087</v>
      </c>
    </row>
    <row r="1022" spans="1:17" x14ac:dyDescent="0.3">
      <c r="A1022">
        <v>341</v>
      </c>
      <c r="B1022">
        <v>1</v>
      </c>
      <c r="C1022">
        <v>118022742.9726</v>
      </c>
      <c r="D1022">
        <v>499220.89289999998</v>
      </c>
      <c r="E1022">
        <v>21161673.461599998</v>
      </c>
      <c r="F1022">
        <v>0</v>
      </c>
      <c r="G1022">
        <v>13715437.6669</v>
      </c>
      <c r="H1022">
        <v>53670955.023999996</v>
      </c>
      <c r="I1022">
        <v>8088509.1731000002</v>
      </c>
      <c r="J1022">
        <v>4368816.4085999997</v>
      </c>
      <c r="K1022">
        <v>35904259.759400003</v>
      </c>
      <c r="L1022">
        <v>93961262.074399993</v>
      </c>
      <c r="M1022">
        <v>0</v>
      </c>
      <c r="N1022">
        <v>65832577.7711</v>
      </c>
      <c r="O1022">
        <v>10.145833333333334</v>
      </c>
      <c r="P1022">
        <f t="shared" si="41"/>
        <v>1968</v>
      </c>
      <c r="Q1022" s="2">
        <f t="shared" si="42"/>
        <v>24938.895833332419</v>
      </c>
    </row>
    <row r="1023" spans="1:17" x14ac:dyDescent="0.3">
      <c r="A1023">
        <v>341</v>
      </c>
      <c r="B1023">
        <v>2</v>
      </c>
      <c r="C1023">
        <v>114179235.86759999</v>
      </c>
      <c r="D1023">
        <v>499553.41619999998</v>
      </c>
      <c r="E1023">
        <v>21161673.461599998</v>
      </c>
      <c r="F1023">
        <v>0</v>
      </c>
      <c r="G1023">
        <v>13715437.6669</v>
      </c>
      <c r="H1023">
        <v>53599597.921800002</v>
      </c>
      <c r="I1023">
        <v>5833958.6881999997</v>
      </c>
      <c r="J1023">
        <v>4366295.5581999999</v>
      </c>
      <c r="K1023">
        <v>35904259.759400003</v>
      </c>
      <c r="L1023">
        <v>92734759.624799997</v>
      </c>
      <c r="M1023">
        <v>0</v>
      </c>
      <c r="N1023">
        <v>65125457.127099998</v>
      </c>
      <c r="O1023">
        <v>10.145833333333334</v>
      </c>
      <c r="P1023">
        <f t="shared" si="41"/>
        <v>1968</v>
      </c>
      <c r="Q1023" s="2">
        <f t="shared" si="42"/>
        <v>24949.041666665751</v>
      </c>
    </row>
    <row r="1024" spans="1:17" x14ac:dyDescent="0.3">
      <c r="A1024">
        <v>341</v>
      </c>
      <c r="B1024">
        <v>3</v>
      </c>
      <c r="C1024">
        <v>111146027.7289</v>
      </c>
      <c r="D1024">
        <v>499942.98729999998</v>
      </c>
      <c r="E1024">
        <v>21161673.461599998</v>
      </c>
      <c r="F1024">
        <v>0</v>
      </c>
      <c r="G1024">
        <v>13715437.6669</v>
      </c>
      <c r="H1024">
        <v>53651421.589500003</v>
      </c>
      <c r="I1024">
        <v>4779557.5274</v>
      </c>
      <c r="J1024">
        <v>4363196.7219000002</v>
      </c>
      <c r="K1024">
        <v>35904259.759400003</v>
      </c>
      <c r="L1024">
        <v>91612091.979699999</v>
      </c>
      <c r="M1024">
        <v>0</v>
      </c>
      <c r="N1024">
        <v>64577910.205499999</v>
      </c>
      <c r="O1024">
        <v>10.145833333333334</v>
      </c>
      <c r="P1024">
        <f t="shared" si="41"/>
        <v>1968</v>
      </c>
      <c r="Q1024" s="2">
        <f t="shared" si="42"/>
        <v>24959.187499999083</v>
      </c>
    </row>
    <row r="1025" spans="1:17" x14ac:dyDescent="0.3">
      <c r="A1025">
        <v>342</v>
      </c>
      <c r="B1025">
        <v>1</v>
      </c>
      <c r="C1025">
        <v>47988880.2544</v>
      </c>
      <c r="D1025">
        <v>496602.00809999998</v>
      </c>
      <c r="E1025">
        <v>24415843.121599998</v>
      </c>
      <c r="F1025">
        <v>0</v>
      </c>
      <c r="G1025">
        <v>114104087.81039999</v>
      </c>
      <c r="H1025">
        <v>79810857.809200004</v>
      </c>
      <c r="I1025">
        <v>73344963.823699996</v>
      </c>
      <c r="J1025">
        <v>4377347.1342000002</v>
      </c>
      <c r="K1025">
        <v>47386414.169399999</v>
      </c>
      <c r="L1025">
        <v>71913365.621199995</v>
      </c>
      <c r="M1025">
        <v>0</v>
      </c>
      <c r="N1025">
        <v>69295931.007200003</v>
      </c>
      <c r="O1025">
        <v>10.145833333333334</v>
      </c>
      <c r="P1025">
        <f t="shared" si="41"/>
        <v>1968</v>
      </c>
      <c r="Q1025" s="2">
        <f t="shared" si="42"/>
        <v>24969.333333332415</v>
      </c>
    </row>
    <row r="1026" spans="1:17" x14ac:dyDescent="0.3">
      <c r="A1026">
        <v>342</v>
      </c>
      <c r="B1026">
        <v>2</v>
      </c>
      <c r="C1026">
        <v>43278887.707400002</v>
      </c>
      <c r="D1026">
        <v>493560.44300000003</v>
      </c>
      <c r="E1026">
        <v>24415843.121599998</v>
      </c>
      <c r="F1026">
        <v>0</v>
      </c>
      <c r="G1026">
        <v>114104087.81039999</v>
      </c>
      <c r="H1026">
        <v>78113401.047399998</v>
      </c>
      <c r="I1026">
        <v>66176667.809900001</v>
      </c>
      <c r="J1026">
        <v>4388533.1573999999</v>
      </c>
      <c r="K1026">
        <v>47386414.169399999</v>
      </c>
      <c r="L1026">
        <v>71915377.691400006</v>
      </c>
      <c r="M1026">
        <v>0</v>
      </c>
      <c r="N1026">
        <v>70275605.453600004</v>
      </c>
      <c r="O1026">
        <v>10.145833333333334</v>
      </c>
      <c r="P1026">
        <f t="shared" si="41"/>
        <v>1968</v>
      </c>
      <c r="Q1026" s="2">
        <f t="shared" si="42"/>
        <v>24979.479166665747</v>
      </c>
    </row>
    <row r="1027" spans="1:17" x14ac:dyDescent="0.3">
      <c r="A1027">
        <v>342</v>
      </c>
      <c r="B1027">
        <v>3</v>
      </c>
      <c r="C1027">
        <v>40730836.745399997</v>
      </c>
      <c r="D1027">
        <v>490761.46159999998</v>
      </c>
      <c r="E1027">
        <v>24415843.121599998</v>
      </c>
      <c r="F1027">
        <v>0</v>
      </c>
      <c r="G1027">
        <v>114104087.81039999</v>
      </c>
      <c r="H1027">
        <v>76243635.724999994</v>
      </c>
      <c r="I1027">
        <v>61129048.2993</v>
      </c>
      <c r="J1027">
        <v>4397648.8519000001</v>
      </c>
      <c r="K1027">
        <v>47386414.169399999</v>
      </c>
      <c r="L1027">
        <v>71828804.421599999</v>
      </c>
      <c r="M1027">
        <v>0</v>
      </c>
      <c r="N1027">
        <v>71006214.949900001</v>
      </c>
      <c r="O1027">
        <v>10.145833333333334</v>
      </c>
      <c r="P1027">
        <f t="shared" ref="P1027:P1090" si="43">YEAR(Q1027)</f>
        <v>1968</v>
      </c>
      <c r="Q1027" s="2">
        <f t="shared" ref="Q1027:Q1090" si="44">Q1026+(O1027)</f>
        <v>24989.62499999908</v>
      </c>
    </row>
    <row r="1028" spans="1:17" x14ac:dyDescent="0.3">
      <c r="A1028">
        <v>343</v>
      </c>
      <c r="B1028">
        <v>1</v>
      </c>
      <c r="C1028">
        <v>131604760.1269</v>
      </c>
      <c r="D1028">
        <v>502075.81300000002</v>
      </c>
      <c r="E1028">
        <v>36821718.291599996</v>
      </c>
      <c r="F1028">
        <v>0</v>
      </c>
      <c r="G1028">
        <v>56108119.259999998</v>
      </c>
      <c r="H1028">
        <v>89695867.537699997</v>
      </c>
      <c r="I1028">
        <v>25532759.564300001</v>
      </c>
      <c r="J1028">
        <v>4331832.2921000002</v>
      </c>
      <c r="K1028">
        <v>91159853.089399993</v>
      </c>
      <c r="L1028">
        <v>128381391.7559</v>
      </c>
      <c r="M1028">
        <v>0</v>
      </c>
      <c r="N1028">
        <v>65591446.779700004</v>
      </c>
      <c r="O1028">
        <v>10.145833333333334</v>
      </c>
      <c r="P1028">
        <f t="shared" si="43"/>
        <v>1968</v>
      </c>
      <c r="Q1028" s="2">
        <f t="shared" si="44"/>
        <v>24999.770833332412</v>
      </c>
    </row>
    <row r="1029" spans="1:17" x14ac:dyDescent="0.3">
      <c r="A1029">
        <v>343</v>
      </c>
      <c r="B1029">
        <v>2</v>
      </c>
      <c r="C1029">
        <v>121339756.1857</v>
      </c>
      <c r="D1029">
        <v>512407.55690000003</v>
      </c>
      <c r="E1029">
        <v>36821718.291599996</v>
      </c>
      <c r="F1029">
        <v>0</v>
      </c>
      <c r="G1029">
        <v>56108119.259999998</v>
      </c>
      <c r="H1029">
        <v>91628631.477599993</v>
      </c>
      <c r="I1029">
        <v>22198567.217300002</v>
      </c>
      <c r="J1029">
        <v>4278734.6207999997</v>
      </c>
      <c r="K1029">
        <v>91159853.089399993</v>
      </c>
      <c r="L1029">
        <v>125980055.6336</v>
      </c>
      <c r="M1029">
        <v>0</v>
      </c>
      <c r="N1029">
        <v>63077172.907700002</v>
      </c>
      <c r="O1029">
        <v>10.145833333333334</v>
      </c>
      <c r="P1029">
        <f t="shared" si="43"/>
        <v>1968</v>
      </c>
      <c r="Q1029" s="2">
        <f t="shared" si="44"/>
        <v>25009.916666665744</v>
      </c>
    </row>
    <row r="1030" spans="1:17" x14ac:dyDescent="0.3">
      <c r="A1030">
        <v>343</v>
      </c>
      <c r="B1030">
        <v>3</v>
      </c>
      <c r="C1030">
        <v>115008807.81559999</v>
      </c>
      <c r="D1030">
        <v>521400.48249999998</v>
      </c>
      <c r="E1030">
        <v>36821718.291599996</v>
      </c>
      <c r="F1030">
        <v>0</v>
      </c>
      <c r="G1030">
        <v>56108119.259999998</v>
      </c>
      <c r="H1030">
        <v>92683736.866099998</v>
      </c>
      <c r="I1030">
        <v>20326442.835999999</v>
      </c>
      <c r="J1030">
        <v>4233989.2169000003</v>
      </c>
      <c r="K1030">
        <v>91159853.089399993</v>
      </c>
      <c r="L1030">
        <v>123940197.91580001</v>
      </c>
      <c r="M1030">
        <v>0</v>
      </c>
      <c r="N1030">
        <v>61737431.5189</v>
      </c>
      <c r="O1030">
        <v>10.145833333333334</v>
      </c>
      <c r="P1030">
        <f t="shared" si="43"/>
        <v>1968</v>
      </c>
      <c r="Q1030" s="2">
        <f t="shared" si="44"/>
        <v>25020.062499999076</v>
      </c>
    </row>
    <row r="1031" spans="1:17" x14ac:dyDescent="0.3">
      <c r="A1031">
        <v>344</v>
      </c>
      <c r="B1031">
        <v>1</v>
      </c>
      <c r="C1031">
        <v>169688519.02160001</v>
      </c>
      <c r="D1031">
        <v>531021.21600000001</v>
      </c>
      <c r="E1031">
        <v>81164677.571600005</v>
      </c>
      <c r="F1031">
        <v>0</v>
      </c>
      <c r="G1031">
        <v>150194372.23320001</v>
      </c>
      <c r="H1031">
        <v>103668292.69859999</v>
      </c>
      <c r="I1031">
        <v>93265409.541800007</v>
      </c>
      <c r="J1031">
        <v>4214458.2186000003</v>
      </c>
      <c r="K1031">
        <v>247621499.16940001</v>
      </c>
      <c r="L1031">
        <v>98098771.062900007</v>
      </c>
      <c r="M1031">
        <v>0</v>
      </c>
      <c r="N1031">
        <v>61841157.191200003</v>
      </c>
      <c r="O1031">
        <v>10.145833333333334</v>
      </c>
      <c r="P1031">
        <f t="shared" si="43"/>
        <v>1968</v>
      </c>
      <c r="Q1031" s="2">
        <f t="shared" si="44"/>
        <v>25030.208333332408</v>
      </c>
    </row>
    <row r="1032" spans="1:17" x14ac:dyDescent="0.3">
      <c r="A1032">
        <v>344</v>
      </c>
      <c r="B1032">
        <v>2</v>
      </c>
      <c r="C1032">
        <v>161858400.31990001</v>
      </c>
      <c r="D1032">
        <v>538814.826</v>
      </c>
      <c r="E1032">
        <v>81164677.571600005</v>
      </c>
      <c r="F1032">
        <v>0</v>
      </c>
      <c r="G1032">
        <v>150194372.23320001</v>
      </c>
      <c r="H1032">
        <v>101581094.5008</v>
      </c>
      <c r="I1032">
        <v>82967159.422900006</v>
      </c>
      <c r="J1032">
        <v>4197238.7383000003</v>
      </c>
      <c r="K1032">
        <v>247621499.16940001</v>
      </c>
      <c r="L1032">
        <v>98119604.974800006</v>
      </c>
      <c r="M1032">
        <v>0</v>
      </c>
      <c r="N1032">
        <v>62160933.001800001</v>
      </c>
      <c r="O1032">
        <v>10.145833333333334</v>
      </c>
      <c r="P1032">
        <f t="shared" si="43"/>
        <v>1968</v>
      </c>
      <c r="Q1032" s="2">
        <f t="shared" si="44"/>
        <v>25040.35416666574</v>
      </c>
    </row>
    <row r="1033" spans="1:17" x14ac:dyDescent="0.3">
      <c r="A1033">
        <v>344</v>
      </c>
      <c r="B1033">
        <v>3</v>
      </c>
      <c r="C1033">
        <v>156832118.99520001</v>
      </c>
      <c r="D1033">
        <v>547816.98419999995</v>
      </c>
      <c r="E1033">
        <v>81164677.571600005</v>
      </c>
      <c r="F1033">
        <v>0</v>
      </c>
      <c r="G1033">
        <v>150194372.23320001</v>
      </c>
      <c r="H1033">
        <v>100681481.8951</v>
      </c>
      <c r="I1033">
        <v>77002775.5581</v>
      </c>
      <c r="J1033">
        <v>4184810.4369999999</v>
      </c>
      <c r="K1033">
        <v>247621499.16940001</v>
      </c>
      <c r="L1033">
        <v>98130433.284899995</v>
      </c>
      <c r="M1033">
        <v>0</v>
      </c>
      <c r="N1033">
        <v>62407513.798500001</v>
      </c>
      <c r="O1033">
        <v>10.145833333333334</v>
      </c>
      <c r="P1033">
        <f t="shared" si="43"/>
        <v>1968</v>
      </c>
      <c r="Q1033" s="2">
        <f t="shared" si="44"/>
        <v>25050.499999999072</v>
      </c>
    </row>
    <row r="1034" spans="1:17" x14ac:dyDescent="0.3">
      <c r="A1034">
        <v>345</v>
      </c>
      <c r="B1034">
        <v>1</v>
      </c>
      <c r="C1034">
        <v>226411215.66949999</v>
      </c>
      <c r="D1034">
        <v>543484.3689</v>
      </c>
      <c r="E1034">
        <v>87580157.861599997</v>
      </c>
      <c r="F1034">
        <v>0</v>
      </c>
      <c r="G1034">
        <v>108465631.96799999</v>
      </c>
      <c r="H1034">
        <v>96881052.462899998</v>
      </c>
      <c r="I1034">
        <v>72135718.181500003</v>
      </c>
      <c r="J1034">
        <v>4221405.5878999997</v>
      </c>
      <c r="K1034">
        <v>270258163.22939998</v>
      </c>
      <c r="L1034">
        <v>110298245.79620001</v>
      </c>
      <c r="M1034">
        <v>0</v>
      </c>
      <c r="N1034">
        <v>63042817.862099998</v>
      </c>
      <c r="O1034">
        <v>10.145833333333334</v>
      </c>
      <c r="P1034">
        <f t="shared" si="43"/>
        <v>1968</v>
      </c>
      <c r="Q1034" s="2">
        <f t="shared" si="44"/>
        <v>25060.645833332404</v>
      </c>
    </row>
    <row r="1035" spans="1:17" x14ac:dyDescent="0.3">
      <c r="A1035">
        <v>345</v>
      </c>
      <c r="B1035">
        <v>2</v>
      </c>
      <c r="C1035">
        <v>220247428.61790001</v>
      </c>
      <c r="D1035">
        <v>539334.93149999995</v>
      </c>
      <c r="E1035">
        <v>87580157.861599997</v>
      </c>
      <c r="F1035">
        <v>0</v>
      </c>
      <c r="G1035">
        <v>108465631.96799999</v>
      </c>
      <c r="H1035">
        <v>96759888.185800001</v>
      </c>
      <c r="I1035">
        <v>67269078.318700001</v>
      </c>
      <c r="J1035">
        <v>4250573.4348999998</v>
      </c>
      <c r="K1035">
        <v>270258163.22939998</v>
      </c>
      <c r="L1035">
        <v>108470474.88410001</v>
      </c>
      <c r="M1035">
        <v>0</v>
      </c>
      <c r="N1035">
        <v>63625136.872299999</v>
      </c>
      <c r="O1035">
        <v>10.145833333333334</v>
      </c>
      <c r="P1035">
        <f t="shared" si="43"/>
        <v>1968</v>
      </c>
      <c r="Q1035" s="2">
        <f t="shared" si="44"/>
        <v>25070.791666665737</v>
      </c>
    </row>
    <row r="1036" spans="1:17" x14ac:dyDescent="0.3">
      <c r="A1036">
        <v>345</v>
      </c>
      <c r="B1036">
        <v>3</v>
      </c>
      <c r="C1036">
        <v>215839313.13249999</v>
      </c>
      <c r="D1036">
        <v>536926.77309999999</v>
      </c>
      <c r="E1036">
        <v>87580157.861599997</v>
      </c>
      <c r="F1036">
        <v>0</v>
      </c>
      <c r="G1036">
        <v>108465631.96799999</v>
      </c>
      <c r="H1036">
        <v>96718117.005899996</v>
      </c>
      <c r="I1036">
        <v>64169491.139399998</v>
      </c>
      <c r="J1036">
        <v>4276591.2506999997</v>
      </c>
      <c r="K1036">
        <v>270258163.22939998</v>
      </c>
      <c r="L1036">
        <v>106830587.4384</v>
      </c>
      <c r="M1036">
        <v>0</v>
      </c>
      <c r="N1036">
        <v>63846086.9969</v>
      </c>
      <c r="O1036">
        <v>10.145833333333334</v>
      </c>
      <c r="P1036">
        <f t="shared" si="43"/>
        <v>1968</v>
      </c>
      <c r="Q1036" s="2">
        <f t="shared" si="44"/>
        <v>25080.937499999069</v>
      </c>
    </row>
    <row r="1037" spans="1:17" x14ac:dyDescent="0.3">
      <c r="A1037">
        <v>346</v>
      </c>
      <c r="B1037">
        <v>1</v>
      </c>
      <c r="C1037">
        <v>237223337.81510001</v>
      </c>
      <c r="D1037">
        <v>542363.88989999995</v>
      </c>
      <c r="E1037">
        <v>47820275.6316</v>
      </c>
      <c r="F1037">
        <v>0</v>
      </c>
      <c r="G1037">
        <v>7482610.6179999998</v>
      </c>
      <c r="H1037">
        <v>44737707.912500001</v>
      </c>
      <c r="I1037">
        <v>30513130.5836</v>
      </c>
      <c r="J1037">
        <v>4214755.0725999996</v>
      </c>
      <c r="K1037">
        <v>129967641.66940001</v>
      </c>
      <c r="L1037">
        <v>113070918.7994</v>
      </c>
      <c r="M1037">
        <v>0</v>
      </c>
      <c r="N1037">
        <v>62177422.684199996</v>
      </c>
      <c r="O1037">
        <v>10.145833333333334</v>
      </c>
      <c r="P1037">
        <f t="shared" si="43"/>
        <v>1968</v>
      </c>
      <c r="Q1037" s="2">
        <f t="shared" si="44"/>
        <v>25091.083333332401</v>
      </c>
    </row>
    <row r="1038" spans="1:17" x14ac:dyDescent="0.3">
      <c r="A1038">
        <v>346</v>
      </c>
      <c r="B1038">
        <v>2</v>
      </c>
      <c r="C1038">
        <v>218038122.92460001</v>
      </c>
      <c r="D1038">
        <v>547807.17070000002</v>
      </c>
      <c r="E1038">
        <v>47820275.6316</v>
      </c>
      <c r="F1038">
        <v>0</v>
      </c>
      <c r="G1038">
        <v>7482610.6179999998</v>
      </c>
      <c r="H1038">
        <v>43770482.615199998</v>
      </c>
      <c r="I1038">
        <v>14647044.2499</v>
      </c>
      <c r="J1038">
        <v>4163831.4062000001</v>
      </c>
      <c r="K1038">
        <v>129967641.66940001</v>
      </c>
      <c r="L1038">
        <v>110409953.8334</v>
      </c>
      <c r="M1038">
        <v>0</v>
      </c>
      <c r="N1038">
        <v>59908519.086400002</v>
      </c>
      <c r="O1038">
        <v>10.145833333333334</v>
      </c>
      <c r="P1038">
        <f t="shared" si="43"/>
        <v>1968</v>
      </c>
      <c r="Q1038" s="2">
        <f t="shared" si="44"/>
        <v>25101.229166665733</v>
      </c>
    </row>
    <row r="1039" spans="1:17" x14ac:dyDescent="0.3">
      <c r="A1039">
        <v>346</v>
      </c>
      <c r="B1039">
        <v>3</v>
      </c>
      <c r="C1039">
        <v>207095550.09729999</v>
      </c>
      <c r="D1039">
        <v>553515.3321</v>
      </c>
      <c r="E1039">
        <v>47820275.6316</v>
      </c>
      <c r="F1039">
        <v>0</v>
      </c>
      <c r="G1039">
        <v>7482610.6179999998</v>
      </c>
      <c r="H1039">
        <v>42707967.7267</v>
      </c>
      <c r="I1039">
        <v>7059316.7268000003</v>
      </c>
      <c r="J1039">
        <v>4120909.6997000002</v>
      </c>
      <c r="K1039">
        <v>129967641.66940001</v>
      </c>
      <c r="L1039">
        <v>107984723.24609999</v>
      </c>
      <c r="M1039">
        <v>0</v>
      </c>
      <c r="N1039">
        <v>57973899.329700001</v>
      </c>
      <c r="O1039">
        <v>10.145833333333334</v>
      </c>
      <c r="P1039">
        <f t="shared" si="43"/>
        <v>1968</v>
      </c>
      <c r="Q1039" s="2">
        <f t="shared" si="44"/>
        <v>25111.374999999065</v>
      </c>
    </row>
    <row r="1040" spans="1:17" x14ac:dyDescent="0.3">
      <c r="A1040">
        <v>347</v>
      </c>
      <c r="B1040">
        <v>1</v>
      </c>
      <c r="C1040">
        <v>48798020.028800003</v>
      </c>
      <c r="D1040">
        <v>514834.05949999997</v>
      </c>
      <c r="E1040">
        <v>15435409.071599999</v>
      </c>
      <c r="F1040">
        <v>0</v>
      </c>
      <c r="G1040">
        <v>290689083.58109999</v>
      </c>
      <c r="H1040">
        <v>108378116.755</v>
      </c>
      <c r="I1040">
        <v>371663664.49269998</v>
      </c>
      <c r="J1040">
        <v>4265958.2836999996</v>
      </c>
      <c r="K1040">
        <v>15699453.8994</v>
      </c>
      <c r="L1040">
        <v>4482412.2100999998</v>
      </c>
      <c r="M1040">
        <v>0</v>
      </c>
      <c r="N1040">
        <v>67161801.001900002</v>
      </c>
      <c r="O1040">
        <v>10.145833333333334</v>
      </c>
      <c r="P1040">
        <f t="shared" si="43"/>
        <v>1968</v>
      </c>
      <c r="Q1040" s="2">
        <f t="shared" si="44"/>
        <v>25121.520833332397</v>
      </c>
    </row>
    <row r="1041" spans="1:17" x14ac:dyDescent="0.3">
      <c r="A1041">
        <v>347</v>
      </c>
      <c r="B1041">
        <v>2</v>
      </c>
      <c r="C1041">
        <v>35579062.363899998</v>
      </c>
      <c r="D1041">
        <v>486055.2071</v>
      </c>
      <c r="E1041">
        <v>15435409.071599999</v>
      </c>
      <c r="F1041">
        <v>0</v>
      </c>
      <c r="G1041">
        <v>290689083.58109999</v>
      </c>
      <c r="H1041">
        <v>94371900.124200001</v>
      </c>
      <c r="I1041">
        <v>335552177.14789999</v>
      </c>
      <c r="J1041">
        <v>4388937.1025</v>
      </c>
      <c r="K1041">
        <v>15699453.8994</v>
      </c>
      <c r="L1041">
        <v>4589991.6002000002</v>
      </c>
      <c r="M1041">
        <v>0</v>
      </c>
      <c r="N1041">
        <v>74975170.116600007</v>
      </c>
      <c r="O1041">
        <v>10.145833333333334</v>
      </c>
      <c r="P1041">
        <f t="shared" si="43"/>
        <v>1968</v>
      </c>
      <c r="Q1041" s="2">
        <f t="shared" si="44"/>
        <v>25131.666666665729</v>
      </c>
    </row>
    <row r="1042" spans="1:17" x14ac:dyDescent="0.3">
      <c r="A1042">
        <v>347</v>
      </c>
      <c r="B1042">
        <v>3</v>
      </c>
      <c r="C1042">
        <v>28374946.583099999</v>
      </c>
      <c r="D1042">
        <v>460885.07799999998</v>
      </c>
      <c r="E1042">
        <v>15435409.071599999</v>
      </c>
      <c r="F1042">
        <v>0</v>
      </c>
      <c r="G1042">
        <v>290689083.58109999</v>
      </c>
      <c r="H1042">
        <v>87063031.992400005</v>
      </c>
      <c r="I1042">
        <v>315811153.09969997</v>
      </c>
      <c r="J1042">
        <v>4496248.5141000003</v>
      </c>
      <c r="K1042">
        <v>15699453.8994</v>
      </c>
      <c r="L1042">
        <v>4668149.7894000001</v>
      </c>
      <c r="M1042">
        <v>0</v>
      </c>
      <c r="N1042">
        <v>80402667.399299994</v>
      </c>
      <c r="O1042">
        <v>10.145833333333334</v>
      </c>
      <c r="P1042">
        <f t="shared" si="43"/>
        <v>1968</v>
      </c>
      <c r="Q1042" s="2">
        <f t="shared" si="44"/>
        <v>25141.812499999061</v>
      </c>
    </row>
    <row r="1043" spans="1:17" x14ac:dyDescent="0.3">
      <c r="A1043">
        <v>348</v>
      </c>
      <c r="B1043">
        <v>1</v>
      </c>
      <c r="C1043">
        <v>99738089.675500005</v>
      </c>
      <c r="D1043">
        <v>455320.82659999997</v>
      </c>
      <c r="E1043">
        <v>15435409.071599999</v>
      </c>
      <c r="F1043">
        <v>0</v>
      </c>
      <c r="G1043">
        <v>16526786.813899999</v>
      </c>
      <c r="H1043">
        <v>54808622.417599998</v>
      </c>
      <c r="I1043">
        <v>77658263.149499997</v>
      </c>
      <c r="J1043">
        <v>4507815.8310000002</v>
      </c>
      <c r="K1043">
        <v>15699453.8994</v>
      </c>
      <c r="L1043">
        <v>2542927.2437999998</v>
      </c>
      <c r="M1043">
        <v>0</v>
      </c>
      <c r="N1043">
        <v>85167125.146799996</v>
      </c>
      <c r="O1043">
        <v>10.145833333333334</v>
      </c>
      <c r="P1043">
        <f t="shared" si="43"/>
        <v>1968</v>
      </c>
      <c r="Q1043" s="2">
        <f t="shared" si="44"/>
        <v>25151.958333332394</v>
      </c>
    </row>
    <row r="1044" spans="1:17" x14ac:dyDescent="0.3">
      <c r="A1044">
        <v>348</v>
      </c>
      <c r="B1044">
        <v>2</v>
      </c>
      <c r="C1044">
        <v>89073619.511399999</v>
      </c>
      <c r="D1044">
        <v>451557.63699999999</v>
      </c>
      <c r="E1044">
        <v>15435409.071599999</v>
      </c>
      <c r="F1044">
        <v>0</v>
      </c>
      <c r="G1044">
        <v>16526786.813899999</v>
      </c>
      <c r="H1044">
        <v>53670316.801200002</v>
      </c>
      <c r="I1044">
        <v>66832058.736400001</v>
      </c>
      <c r="J1044">
        <v>4521099.7593</v>
      </c>
      <c r="K1044">
        <v>15699453.8994</v>
      </c>
      <c r="L1044">
        <v>2576062.5062000002</v>
      </c>
      <c r="M1044">
        <v>0</v>
      </c>
      <c r="N1044">
        <v>84947093.217600003</v>
      </c>
      <c r="O1044">
        <v>10.145833333333334</v>
      </c>
      <c r="P1044">
        <f t="shared" si="43"/>
        <v>1968</v>
      </c>
      <c r="Q1044" s="2">
        <f t="shared" si="44"/>
        <v>25162.104166665726</v>
      </c>
    </row>
    <row r="1045" spans="1:17" x14ac:dyDescent="0.3">
      <c r="A1045">
        <v>348</v>
      </c>
      <c r="B1045">
        <v>3</v>
      </c>
      <c r="C1045">
        <v>82588725.087699994</v>
      </c>
      <c r="D1045">
        <v>448772.10519999999</v>
      </c>
      <c r="E1045">
        <v>15435409.071599999</v>
      </c>
      <c r="F1045">
        <v>0</v>
      </c>
      <c r="G1045">
        <v>16526786.813899999</v>
      </c>
      <c r="H1045">
        <v>52351003.778200001</v>
      </c>
      <c r="I1045">
        <v>58681671.128200002</v>
      </c>
      <c r="J1045">
        <v>4534601.5975000001</v>
      </c>
      <c r="K1045">
        <v>15699453.8994</v>
      </c>
      <c r="L1045">
        <v>2599619.2340000002</v>
      </c>
      <c r="M1045">
        <v>0</v>
      </c>
      <c r="N1045">
        <v>85144762.765900001</v>
      </c>
      <c r="O1045">
        <v>10.145833333333334</v>
      </c>
      <c r="P1045">
        <f t="shared" si="43"/>
        <v>1968</v>
      </c>
      <c r="Q1045" s="2">
        <f t="shared" si="44"/>
        <v>25172.249999999058</v>
      </c>
    </row>
    <row r="1046" spans="1:17" x14ac:dyDescent="0.3">
      <c r="A1046">
        <v>349</v>
      </c>
      <c r="B1046">
        <v>1</v>
      </c>
      <c r="C1046">
        <v>94566827.715700001</v>
      </c>
      <c r="D1046">
        <v>447391.61979999999</v>
      </c>
      <c r="E1046">
        <v>15435409.071599999</v>
      </c>
      <c r="F1046">
        <v>0</v>
      </c>
      <c r="G1046">
        <v>6507902.4212999996</v>
      </c>
      <c r="H1046">
        <v>44367417.004600003</v>
      </c>
      <c r="I1046">
        <v>48229646.8913</v>
      </c>
      <c r="J1046">
        <v>4541689.6923000002</v>
      </c>
      <c r="K1046">
        <v>15699453.8994</v>
      </c>
      <c r="L1046">
        <v>8341787.1944000004</v>
      </c>
      <c r="M1046">
        <v>0</v>
      </c>
      <c r="N1046">
        <v>84189055.601400003</v>
      </c>
      <c r="O1046">
        <v>10.145833333333334</v>
      </c>
      <c r="P1046">
        <f t="shared" si="43"/>
        <v>1968</v>
      </c>
      <c r="Q1046" s="2">
        <f t="shared" si="44"/>
        <v>25182.39583333239</v>
      </c>
    </row>
    <row r="1047" spans="1:17" x14ac:dyDescent="0.3">
      <c r="A1047">
        <v>349</v>
      </c>
      <c r="B1047">
        <v>2</v>
      </c>
      <c r="C1047">
        <v>90704240.753800005</v>
      </c>
      <c r="D1047">
        <v>446702.46529999998</v>
      </c>
      <c r="E1047">
        <v>15435409.071599999</v>
      </c>
      <c r="F1047">
        <v>0</v>
      </c>
      <c r="G1047">
        <v>6507902.4212999996</v>
      </c>
      <c r="H1047">
        <v>43405764.097499996</v>
      </c>
      <c r="I1047">
        <v>43354037.491300002</v>
      </c>
      <c r="J1047">
        <v>4548985.8190000001</v>
      </c>
      <c r="K1047">
        <v>15699453.8994</v>
      </c>
      <c r="L1047">
        <v>8385470.5444</v>
      </c>
      <c r="M1047">
        <v>0</v>
      </c>
      <c r="N1047">
        <v>84026435.339300007</v>
      </c>
      <c r="O1047">
        <v>10.145833333333334</v>
      </c>
      <c r="P1047">
        <f t="shared" si="43"/>
        <v>1968</v>
      </c>
      <c r="Q1047" s="2">
        <f t="shared" si="44"/>
        <v>25192.541666665722</v>
      </c>
    </row>
    <row r="1048" spans="1:17" x14ac:dyDescent="0.3">
      <c r="A1048">
        <v>349</v>
      </c>
      <c r="B1048">
        <v>3</v>
      </c>
      <c r="C1048">
        <v>87827161.532399997</v>
      </c>
      <c r="D1048">
        <v>446910.92599999998</v>
      </c>
      <c r="E1048">
        <v>15435409.071599999</v>
      </c>
      <c r="F1048">
        <v>0</v>
      </c>
      <c r="G1048">
        <v>6507902.4212999996</v>
      </c>
      <c r="H1048">
        <v>42579552.757700004</v>
      </c>
      <c r="I1048">
        <v>40058624.4111</v>
      </c>
      <c r="J1048">
        <v>4556525.8129000003</v>
      </c>
      <c r="K1048">
        <v>15699453.8994</v>
      </c>
      <c r="L1048">
        <v>8426710.0693999995</v>
      </c>
      <c r="M1048">
        <v>0</v>
      </c>
      <c r="N1048">
        <v>83830735.196400002</v>
      </c>
      <c r="O1048">
        <v>10.145833333333334</v>
      </c>
      <c r="P1048">
        <f t="shared" si="43"/>
        <v>1968</v>
      </c>
      <c r="Q1048" s="2">
        <f t="shared" si="44"/>
        <v>25202.687499999054</v>
      </c>
    </row>
    <row r="1049" spans="1:17" x14ac:dyDescent="0.3">
      <c r="A1049">
        <v>350</v>
      </c>
      <c r="B1049">
        <v>1</v>
      </c>
      <c r="C1049">
        <v>101817147.0846</v>
      </c>
      <c r="D1049">
        <v>450324.97619999998</v>
      </c>
      <c r="E1049">
        <v>15435409.071599999</v>
      </c>
      <c r="F1049">
        <v>0</v>
      </c>
      <c r="G1049">
        <v>3076947.2837</v>
      </c>
      <c r="H1049">
        <v>37816205.101999998</v>
      </c>
      <c r="I1049">
        <v>27927744.9322</v>
      </c>
      <c r="J1049">
        <v>4544679.0038000001</v>
      </c>
      <c r="K1049">
        <v>15747566.9494</v>
      </c>
      <c r="L1049">
        <v>25649012.6851</v>
      </c>
      <c r="M1049">
        <v>0</v>
      </c>
      <c r="N1049">
        <v>85112120.666500002</v>
      </c>
      <c r="O1049">
        <v>10.145833333333334</v>
      </c>
      <c r="P1049">
        <f t="shared" si="43"/>
        <v>1969</v>
      </c>
      <c r="Q1049" s="2">
        <f t="shared" si="44"/>
        <v>25212.833333332386</v>
      </c>
    </row>
    <row r="1050" spans="1:17" x14ac:dyDescent="0.3">
      <c r="A1050">
        <v>350</v>
      </c>
      <c r="B1050">
        <v>2</v>
      </c>
      <c r="C1050">
        <v>97565267.718799993</v>
      </c>
      <c r="D1050">
        <v>453582.45270000002</v>
      </c>
      <c r="E1050">
        <v>15435409.071599999</v>
      </c>
      <c r="F1050">
        <v>0</v>
      </c>
      <c r="G1050">
        <v>3076947.2837</v>
      </c>
      <c r="H1050">
        <v>37363582.748099998</v>
      </c>
      <c r="I1050">
        <v>24951072.266199999</v>
      </c>
      <c r="J1050">
        <v>4534820.1584000001</v>
      </c>
      <c r="K1050">
        <v>15747566.9494</v>
      </c>
      <c r="L1050">
        <v>25641603.798500001</v>
      </c>
      <c r="M1050">
        <v>0</v>
      </c>
      <c r="N1050">
        <v>83202804.851500005</v>
      </c>
      <c r="O1050">
        <v>10.145833333333334</v>
      </c>
      <c r="P1050">
        <f t="shared" si="43"/>
        <v>1969</v>
      </c>
      <c r="Q1050" s="2">
        <f t="shared" si="44"/>
        <v>25222.979166665718</v>
      </c>
    </row>
    <row r="1051" spans="1:17" x14ac:dyDescent="0.3">
      <c r="A1051">
        <v>350</v>
      </c>
      <c r="B1051">
        <v>3</v>
      </c>
      <c r="C1051">
        <v>94711691.570199996</v>
      </c>
      <c r="D1051">
        <v>456698.56589999999</v>
      </c>
      <c r="E1051">
        <v>15435409.071599999</v>
      </c>
      <c r="F1051">
        <v>0</v>
      </c>
      <c r="G1051">
        <v>3076947.2837</v>
      </c>
      <c r="H1051">
        <v>37027263.251199998</v>
      </c>
      <c r="I1051">
        <v>22975926.844000001</v>
      </c>
      <c r="J1051">
        <v>4526217.7690000003</v>
      </c>
      <c r="K1051">
        <v>15747566.9494</v>
      </c>
      <c r="L1051">
        <v>25639010.647100002</v>
      </c>
      <c r="M1051">
        <v>0</v>
      </c>
      <c r="N1051">
        <v>82073961.459399998</v>
      </c>
      <c r="O1051">
        <v>10.145833333333334</v>
      </c>
      <c r="P1051">
        <f t="shared" si="43"/>
        <v>1969</v>
      </c>
      <c r="Q1051" s="2">
        <f t="shared" si="44"/>
        <v>25233.12499999905</v>
      </c>
    </row>
    <row r="1052" spans="1:17" x14ac:dyDescent="0.3">
      <c r="A1052">
        <v>351</v>
      </c>
      <c r="B1052">
        <v>1</v>
      </c>
      <c r="C1052">
        <v>67118085.096599996</v>
      </c>
      <c r="D1052">
        <v>456040.04350000003</v>
      </c>
      <c r="E1052">
        <v>15435409.071599999</v>
      </c>
      <c r="F1052">
        <v>0</v>
      </c>
      <c r="G1052">
        <v>17366924.853300001</v>
      </c>
      <c r="H1052">
        <v>52162140.770300001</v>
      </c>
      <c r="I1052">
        <v>47317711.844700001</v>
      </c>
      <c r="J1052">
        <v>4542140.3261000002</v>
      </c>
      <c r="K1052">
        <v>15747566.9494</v>
      </c>
      <c r="L1052">
        <v>1324440.5437</v>
      </c>
      <c r="M1052">
        <v>0</v>
      </c>
      <c r="N1052">
        <v>83217259.642399997</v>
      </c>
      <c r="O1052">
        <v>10.145833333333334</v>
      </c>
      <c r="P1052">
        <f t="shared" si="43"/>
        <v>1969</v>
      </c>
      <c r="Q1052" s="2">
        <f t="shared" si="44"/>
        <v>25243.270833332383</v>
      </c>
    </row>
    <row r="1053" spans="1:17" x14ac:dyDescent="0.3">
      <c r="A1053">
        <v>351</v>
      </c>
      <c r="B1053">
        <v>2</v>
      </c>
      <c r="C1053">
        <v>64984676.3116</v>
      </c>
      <c r="D1053">
        <v>455837.9363</v>
      </c>
      <c r="E1053">
        <v>15435409.071599999</v>
      </c>
      <c r="F1053">
        <v>0</v>
      </c>
      <c r="G1053">
        <v>17366924.853300001</v>
      </c>
      <c r="H1053">
        <v>50512363.747199997</v>
      </c>
      <c r="I1053">
        <v>41670227.633100003</v>
      </c>
      <c r="J1053">
        <v>4555783.9780000001</v>
      </c>
      <c r="K1053">
        <v>15747566.9494</v>
      </c>
      <c r="L1053">
        <v>1333126.0393000001</v>
      </c>
      <c r="M1053">
        <v>0</v>
      </c>
      <c r="N1053">
        <v>84995269.719799995</v>
      </c>
      <c r="O1053">
        <v>10.145833333333334</v>
      </c>
      <c r="P1053">
        <f t="shared" si="43"/>
        <v>1969</v>
      </c>
      <c r="Q1053" s="2">
        <f t="shared" si="44"/>
        <v>25253.416666665715</v>
      </c>
    </row>
    <row r="1054" spans="1:17" x14ac:dyDescent="0.3">
      <c r="A1054">
        <v>351</v>
      </c>
      <c r="B1054">
        <v>3</v>
      </c>
      <c r="C1054">
        <v>63331152.813299999</v>
      </c>
      <c r="D1054">
        <v>455829.25209999998</v>
      </c>
      <c r="E1054">
        <v>15435409.071599999</v>
      </c>
      <c r="F1054">
        <v>0</v>
      </c>
      <c r="G1054">
        <v>17366924.853300001</v>
      </c>
      <c r="H1054">
        <v>49546780.8389</v>
      </c>
      <c r="I1054">
        <v>38185978.697499998</v>
      </c>
      <c r="J1054">
        <v>4567634.6399999997</v>
      </c>
      <c r="K1054">
        <v>15747566.9494</v>
      </c>
      <c r="L1054">
        <v>1340253.1013</v>
      </c>
      <c r="M1054">
        <v>0</v>
      </c>
      <c r="N1054">
        <v>86046668.836199999</v>
      </c>
      <c r="O1054">
        <v>10.145833333333334</v>
      </c>
      <c r="P1054">
        <f t="shared" si="43"/>
        <v>1969</v>
      </c>
      <c r="Q1054" s="2">
        <f t="shared" si="44"/>
        <v>25263.562499999047</v>
      </c>
    </row>
    <row r="1055" spans="1:17" x14ac:dyDescent="0.3">
      <c r="A1055">
        <v>352</v>
      </c>
      <c r="B1055">
        <v>1</v>
      </c>
      <c r="C1055">
        <v>62177968.623999998</v>
      </c>
      <c r="D1055">
        <v>458150.34820000001</v>
      </c>
      <c r="E1055">
        <v>15435409.071599999</v>
      </c>
      <c r="F1055">
        <v>0</v>
      </c>
      <c r="G1055">
        <v>20401263.9122</v>
      </c>
      <c r="H1055">
        <v>51071690.8486</v>
      </c>
      <c r="I1055">
        <v>30436277.354800001</v>
      </c>
      <c r="J1055">
        <v>4564022.2203000002</v>
      </c>
      <c r="K1055">
        <v>15747566.9494</v>
      </c>
      <c r="L1055">
        <v>12627143.8816</v>
      </c>
      <c r="M1055">
        <v>0</v>
      </c>
      <c r="N1055">
        <v>86175915.489399999</v>
      </c>
      <c r="O1055">
        <v>10.145833333333334</v>
      </c>
      <c r="P1055">
        <f t="shared" si="43"/>
        <v>1969</v>
      </c>
      <c r="Q1055" s="2">
        <f t="shared" si="44"/>
        <v>25273.708333332379</v>
      </c>
    </row>
    <row r="1056" spans="1:17" x14ac:dyDescent="0.3">
      <c r="A1056">
        <v>352</v>
      </c>
      <c r="B1056">
        <v>2</v>
      </c>
      <c r="C1056">
        <v>60254128.257700004</v>
      </c>
      <c r="D1056">
        <v>460630.00280000002</v>
      </c>
      <c r="E1056">
        <v>15435409.071599999</v>
      </c>
      <c r="F1056">
        <v>0</v>
      </c>
      <c r="G1056">
        <v>20401263.9122</v>
      </c>
      <c r="H1056">
        <v>50727385.970299996</v>
      </c>
      <c r="I1056">
        <v>28193840.921599999</v>
      </c>
      <c r="J1056">
        <v>4561571.12</v>
      </c>
      <c r="K1056">
        <v>15747566.9494</v>
      </c>
      <c r="L1056">
        <v>12650886.657500001</v>
      </c>
      <c r="M1056">
        <v>0</v>
      </c>
      <c r="N1056">
        <v>86025139.435800001</v>
      </c>
      <c r="O1056">
        <v>10.145833333333334</v>
      </c>
      <c r="P1056">
        <f t="shared" si="43"/>
        <v>1969</v>
      </c>
      <c r="Q1056" s="2">
        <f t="shared" si="44"/>
        <v>25283.854166665711</v>
      </c>
    </row>
    <row r="1057" spans="1:17" x14ac:dyDescent="0.3">
      <c r="A1057">
        <v>352</v>
      </c>
      <c r="B1057">
        <v>3</v>
      </c>
      <c r="C1057">
        <v>58939266.182300001</v>
      </c>
      <c r="D1057">
        <v>462975.35320000001</v>
      </c>
      <c r="E1057">
        <v>15435409.071599999</v>
      </c>
      <c r="F1057">
        <v>0</v>
      </c>
      <c r="G1057">
        <v>20401263.9122</v>
      </c>
      <c r="H1057">
        <v>50485205.3006</v>
      </c>
      <c r="I1057">
        <v>26624094.262699999</v>
      </c>
      <c r="J1057">
        <v>4559573.6041000001</v>
      </c>
      <c r="K1057">
        <v>15747566.9494</v>
      </c>
      <c r="L1057">
        <v>12676066.4881</v>
      </c>
      <c r="M1057">
        <v>0</v>
      </c>
      <c r="N1057">
        <v>86043344.722399995</v>
      </c>
      <c r="O1057">
        <v>10.145833333333334</v>
      </c>
      <c r="P1057">
        <f t="shared" si="43"/>
        <v>1969</v>
      </c>
      <c r="Q1057" s="2">
        <f t="shared" si="44"/>
        <v>25293.999999999043</v>
      </c>
    </row>
    <row r="1058" spans="1:17" x14ac:dyDescent="0.3">
      <c r="A1058">
        <v>353</v>
      </c>
      <c r="B1058">
        <v>1</v>
      </c>
      <c r="C1058">
        <v>86988350.959199995</v>
      </c>
      <c r="D1058">
        <v>461670.83689999999</v>
      </c>
      <c r="E1058">
        <v>23088956.251600001</v>
      </c>
      <c r="F1058">
        <v>0</v>
      </c>
      <c r="G1058">
        <v>33476160.8719</v>
      </c>
      <c r="H1058">
        <v>62554953.5057</v>
      </c>
      <c r="I1058">
        <v>19463696.0933</v>
      </c>
      <c r="J1058">
        <v>4565437.1582000004</v>
      </c>
      <c r="K1058">
        <v>34718440.6994</v>
      </c>
      <c r="L1058">
        <v>69219686.936900005</v>
      </c>
      <c r="M1058">
        <v>0</v>
      </c>
      <c r="N1058">
        <v>78832930.890799999</v>
      </c>
      <c r="O1058">
        <v>10.145833333333334</v>
      </c>
      <c r="P1058">
        <f t="shared" si="43"/>
        <v>1969</v>
      </c>
      <c r="Q1058" s="2">
        <f t="shared" si="44"/>
        <v>25304.145833332375</v>
      </c>
    </row>
    <row r="1059" spans="1:17" x14ac:dyDescent="0.3">
      <c r="A1059">
        <v>353</v>
      </c>
      <c r="B1059">
        <v>2</v>
      </c>
      <c r="C1059">
        <v>77680870.9789</v>
      </c>
      <c r="D1059">
        <v>460392.81699999998</v>
      </c>
      <c r="E1059">
        <v>23088956.251600001</v>
      </c>
      <c r="F1059">
        <v>0</v>
      </c>
      <c r="G1059">
        <v>33476160.8719</v>
      </c>
      <c r="H1059">
        <v>64970236.077200003</v>
      </c>
      <c r="I1059">
        <v>16335900.458799999</v>
      </c>
      <c r="J1059">
        <v>4571878.5513000004</v>
      </c>
      <c r="K1059">
        <v>34718440.6994</v>
      </c>
      <c r="L1059">
        <v>68379606.368599996</v>
      </c>
      <c r="M1059">
        <v>0</v>
      </c>
      <c r="N1059">
        <v>75903685.180999994</v>
      </c>
      <c r="O1059">
        <v>10.145833333333334</v>
      </c>
      <c r="P1059">
        <f t="shared" si="43"/>
        <v>1969</v>
      </c>
      <c r="Q1059" s="2">
        <f t="shared" si="44"/>
        <v>25314.291666665707</v>
      </c>
    </row>
    <row r="1060" spans="1:17" x14ac:dyDescent="0.3">
      <c r="A1060">
        <v>353</v>
      </c>
      <c r="B1060">
        <v>3</v>
      </c>
      <c r="C1060">
        <v>72143389.765599996</v>
      </c>
      <c r="D1060">
        <v>459141.29960000003</v>
      </c>
      <c r="E1060">
        <v>23088956.251600001</v>
      </c>
      <c r="F1060">
        <v>0</v>
      </c>
      <c r="G1060">
        <v>33476160.8719</v>
      </c>
      <c r="H1060">
        <v>66488197.252499998</v>
      </c>
      <c r="I1060">
        <v>14564167.6329</v>
      </c>
      <c r="J1060">
        <v>4578556.4957999997</v>
      </c>
      <c r="K1060">
        <v>34718440.6994</v>
      </c>
      <c r="L1060">
        <v>67723276.380999997</v>
      </c>
      <c r="M1060">
        <v>0</v>
      </c>
      <c r="N1060">
        <v>74363543.951700002</v>
      </c>
      <c r="O1060">
        <v>10.145833333333334</v>
      </c>
      <c r="P1060">
        <f t="shared" si="43"/>
        <v>1969</v>
      </c>
      <c r="Q1060" s="2">
        <f t="shared" si="44"/>
        <v>25324.43749999904</v>
      </c>
    </row>
    <row r="1061" spans="1:17" x14ac:dyDescent="0.3">
      <c r="A1061">
        <v>354</v>
      </c>
      <c r="B1061">
        <v>1</v>
      </c>
      <c r="C1061">
        <v>42091210.192000002</v>
      </c>
      <c r="D1061">
        <v>463236.65240000002</v>
      </c>
      <c r="E1061">
        <v>27438377.371599998</v>
      </c>
      <c r="F1061">
        <v>0</v>
      </c>
      <c r="G1061">
        <v>121566291.3064</v>
      </c>
      <c r="H1061">
        <v>75196358.613299996</v>
      </c>
      <c r="I1061">
        <v>75566743.042699993</v>
      </c>
      <c r="J1061">
        <v>4543179.7389000002</v>
      </c>
      <c r="K1061">
        <v>45499366.179399997</v>
      </c>
      <c r="L1061">
        <v>68076356.008699998</v>
      </c>
      <c r="M1061">
        <v>0</v>
      </c>
      <c r="N1061">
        <v>73234089.177300006</v>
      </c>
      <c r="O1061">
        <v>10.145833333333334</v>
      </c>
      <c r="P1061">
        <f t="shared" si="43"/>
        <v>1969</v>
      </c>
      <c r="Q1061" s="2">
        <f t="shared" si="44"/>
        <v>25334.583333332372</v>
      </c>
    </row>
    <row r="1062" spans="1:17" x14ac:dyDescent="0.3">
      <c r="A1062">
        <v>354</v>
      </c>
      <c r="B1062">
        <v>2</v>
      </c>
      <c r="C1062">
        <v>37379087.366899997</v>
      </c>
      <c r="D1062">
        <v>466668.34120000002</v>
      </c>
      <c r="E1062">
        <v>27438377.371599998</v>
      </c>
      <c r="F1062">
        <v>0</v>
      </c>
      <c r="G1062">
        <v>121566291.3064</v>
      </c>
      <c r="H1062">
        <v>75310053.125100002</v>
      </c>
      <c r="I1062">
        <v>71605488.277099997</v>
      </c>
      <c r="J1062">
        <v>4513889.8181999996</v>
      </c>
      <c r="K1062">
        <v>45499366.179399997</v>
      </c>
      <c r="L1062">
        <v>67807765.883000001</v>
      </c>
      <c r="M1062">
        <v>0</v>
      </c>
      <c r="N1062">
        <v>72879520.805500001</v>
      </c>
      <c r="O1062">
        <v>10.145833333333334</v>
      </c>
      <c r="P1062">
        <f t="shared" si="43"/>
        <v>1969</v>
      </c>
      <c r="Q1062" s="2">
        <f t="shared" si="44"/>
        <v>25344.729166665704</v>
      </c>
    </row>
    <row r="1063" spans="1:17" x14ac:dyDescent="0.3">
      <c r="A1063">
        <v>354</v>
      </c>
      <c r="B1063">
        <v>3</v>
      </c>
      <c r="C1063">
        <v>34635238.261399999</v>
      </c>
      <c r="D1063">
        <v>470121.15919999999</v>
      </c>
      <c r="E1063">
        <v>27438377.371599998</v>
      </c>
      <c r="F1063">
        <v>0</v>
      </c>
      <c r="G1063">
        <v>121566291.3064</v>
      </c>
      <c r="H1063">
        <v>75377703.995000005</v>
      </c>
      <c r="I1063">
        <v>69125404.064500004</v>
      </c>
      <c r="J1063">
        <v>4489503.1486</v>
      </c>
      <c r="K1063">
        <v>45499366.179399997</v>
      </c>
      <c r="L1063">
        <v>67631745.467500001</v>
      </c>
      <c r="M1063">
        <v>0</v>
      </c>
      <c r="N1063">
        <v>72794517.834099993</v>
      </c>
      <c r="O1063">
        <v>10.145833333333334</v>
      </c>
      <c r="P1063">
        <f t="shared" si="43"/>
        <v>1969</v>
      </c>
      <c r="Q1063" s="2">
        <f t="shared" si="44"/>
        <v>25354.874999999036</v>
      </c>
    </row>
    <row r="1064" spans="1:17" x14ac:dyDescent="0.3">
      <c r="A1064">
        <v>355</v>
      </c>
      <c r="B1064">
        <v>1</v>
      </c>
      <c r="C1064">
        <v>113207810.38519999</v>
      </c>
      <c r="D1064">
        <v>473760.37119999999</v>
      </c>
      <c r="E1064">
        <v>44019683.841600001</v>
      </c>
      <c r="F1064">
        <v>0</v>
      </c>
      <c r="G1064">
        <v>62236898.159199998</v>
      </c>
      <c r="H1064">
        <v>78048546.802100003</v>
      </c>
      <c r="I1064">
        <v>21818427.9659</v>
      </c>
      <c r="J1064">
        <v>4464683.8481999999</v>
      </c>
      <c r="K1064">
        <v>86599508.469400004</v>
      </c>
      <c r="L1064">
        <v>118062034.85420001</v>
      </c>
      <c r="M1064">
        <v>0</v>
      </c>
      <c r="N1064">
        <v>67821071.1162</v>
      </c>
      <c r="O1064">
        <v>10.145833333333334</v>
      </c>
      <c r="P1064">
        <f t="shared" si="43"/>
        <v>1969</v>
      </c>
      <c r="Q1064" s="2">
        <f t="shared" si="44"/>
        <v>25365.020833332368</v>
      </c>
    </row>
    <row r="1065" spans="1:17" x14ac:dyDescent="0.3">
      <c r="A1065">
        <v>355</v>
      </c>
      <c r="B1065">
        <v>2</v>
      </c>
      <c r="C1065">
        <v>103158694.8312</v>
      </c>
      <c r="D1065">
        <v>476871.47210000001</v>
      </c>
      <c r="E1065">
        <v>44019683.841600001</v>
      </c>
      <c r="F1065">
        <v>0</v>
      </c>
      <c r="G1065">
        <v>62236898.159199998</v>
      </c>
      <c r="H1065">
        <v>80706876.388799995</v>
      </c>
      <c r="I1065">
        <v>18893894.026099999</v>
      </c>
      <c r="J1065">
        <v>4443705.6963999998</v>
      </c>
      <c r="K1065">
        <v>86599508.469400004</v>
      </c>
      <c r="L1065">
        <v>115944258.04620001</v>
      </c>
      <c r="M1065">
        <v>0</v>
      </c>
      <c r="N1065">
        <v>65443064.475199997</v>
      </c>
      <c r="O1065">
        <v>10.145833333333334</v>
      </c>
      <c r="P1065">
        <f t="shared" si="43"/>
        <v>1969</v>
      </c>
      <c r="Q1065" s="2">
        <f t="shared" si="44"/>
        <v>25375.1666666657</v>
      </c>
    </row>
    <row r="1066" spans="1:17" x14ac:dyDescent="0.3">
      <c r="A1066">
        <v>355</v>
      </c>
      <c r="B1066">
        <v>3</v>
      </c>
      <c r="C1066">
        <v>96793447.298999995</v>
      </c>
      <c r="D1066">
        <v>480080.01610000001</v>
      </c>
      <c r="E1066">
        <v>44019683.841600001</v>
      </c>
      <c r="F1066">
        <v>0</v>
      </c>
      <c r="G1066">
        <v>62236898.159199998</v>
      </c>
      <c r="H1066">
        <v>82267701.606099993</v>
      </c>
      <c r="I1066">
        <v>17262998.978700001</v>
      </c>
      <c r="J1066">
        <v>4426332.6634999998</v>
      </c>
      <c r="K1066">
        <v>86599508.469400004</v>
      </c>
      <c r="L1066">
        <v>114196258.3854</v>
      </c>
      <c r="M1066">
        <v>0</v>
      </c>
      <c r="N1066">
        <v>64005137.068899997</v>
      </c>
      <c r="O1066">
        <v>10.145833333333334</v>
      </c>
      <c r="P1066">
        <f t="shared" si="43"/>
        <v>1969</v>
      </c>
      <c r="Q1066" s="2">
        <f t="shared" si="44"/>
        <v>25385.312499999032</v>
      </c>
    </row>
    <row r="1067" spans="1:17" x14ac:dyDescent="0.3">
      <c r="A1067">
        <v>356</v>
      </c>
      <c r="B1067">
        <v>1</v>
      </c>
      <c r="C1067">
        <v>217460361.523</v>
      </c>
      <c r="D1067">
        <v>498172.4031</v>
      </c>
      <c r="E1067">
        <v>103287097.0816</v>
      </c>
      <c r="F1067">
        <v>0</v>
      </c>
      <c r="G1067">
        <v>45713623.8539</v>
      </c>
      <c r="H1067">
        <v>85150301.191200003</v>
      </c>
      <c r="I1067">
        <v>15600368.895199999</v>
      </c>
      <c r="J1067">
        <v>4350984.1710000001</v>
      </c>
      <c r="K1067">
        <v>233505853.83939999</v>
      </c>
      <c r="L1067">
        <v>139302917.98210001</v>
      </c>
      <c r="M1067">
        <v>0</v>
      </c>
      <c r="N1067">
        <v>60363786.300999999</v>
      </c>
      <c r="O1067">
        <v>10.145833333333334</v>
      </c>
      <c r="P1067">
        <f t="shared" si="43"/>
        <v>1969</v>
      </c>
      <c r="Q1067" s="2">
        <f t="shared" si="44"/>
        <v>25395.458333332364</v>
      </c>
    </row>
    <row r="1068" spans="1:17" x14ac:dyDescent="0.3">
      <c r="A1068">
        <v>356</v>
      </c>
      <c r="B1068">
        <v>2</v>
      </c>
      <c r="C1068">
        <v>206986549.6469</v>
      </c>
      <c r="D1068">
        <v>513229.84169999999</v>
      </c>
      <c r="E1068">
        <v>103287097.0816</v>
      </c>
      <c r="F1068">
        <v>0</v>
      </c>
      <c r="G1068">
        <v>45713623.8539</v>
      </c>
      <c r="H1068">
        <v>86490914.724299997</v>
      </c>
      <c r="I1068">
        <v>11318623.4431</v>
      </c>
      <c r="J1068">
        <v>4287846.3865</v>
      </c>
      <c r="K1068">
        <v>233505853.83939999</v>
      </c>
      <c r="L1068">
        <v>136126839.8215</v>
      </c>
      <c r="M1068">
        <v>0</v>
      </c>
      <c r="N1068">
        <v>58554685.124799997</v>
      </c>
      <c r="O1068">
        <v>10.145833333333334</v>
      </c>
      <c r="P1068">
        <f t="shared" si="43"/>
        <v>1969</v>
      </c>
      <c r="Q1068" s="2">
        <f t="shared" si="44"/>
        <v>25405.604166665697</v>
      </c>
    </row>
    <row r="1069" spans="1:17" x14ac:dyDescent="0.3">
      <c r="A1069">
        <v>356</v>
      </c>
      <c r="B1069">
        <v>3</v>
      </c>
      <c r="C1069">
        <v>200353180.0948</v>
      </c>
      <c r="D1069">
        <v>526236.2402</v>
      </c>
      <c r="E1069">
        <v>103287097.0816</v>
      </c>
      <c r="F1069">
        <v>0</v>
      </c>
      <c r="G1069">
        <v>45713623.8539</v>
      </c>
      <c r="H1069">
        <v>86821086.767499998</v>
      </c>
      <c r="I1069">
        <v>9242759.7761000004</v>
      </c>
      <c r="J1069">
        <v>4234016.2426000005</v>
      </c>
      <c r="K1069">
        <v>233505853.83939999</v>
      </c>
      <c r="L1069">
        <v>133293107.2172</v>
      </c>
      <c r="M1069">
        <v>0</v>
      </c>
      <c r="N1069">
        <v>57095184.899700001</v>
      </c>
      <c r="O1069">
        <v>10.145833333333334</v>
      </c>
      <c r="P1069">
        <f t="shared" si="43"/>
        <v>1969</v>
      </c>
      <c r="Q1069" s="2">
        <f t="shared" si="44"/>
        <v>25415.749999999029</v>
      </c>
    </row>
    <row r="1070" spans="1:17" x14ac:dyDescent="0.3">
      <c r="A1070">
        <v>357</v>
      </c>
      <c r="B1070">
        <v>1</v>
      </c>
      <c r="C1070">
        <v>93411142.772300005</v>
      </c>
      <c r="D1070">
        <v>510856.58620000002</v>
      </c>
      <c r="E1070">
        <v>111861828.0816</v>
      </c>
      <c r="F1070">
        <v>0</v>
      </c>
      <c r="G1070">
        <v>763699042.74419999</v>
      </c>
      <c r="H1070">
        <v>131696532.8917</v>
      </c>
      <c r="I1070">
        <v>740148825.06110001</v>
      </c>
      <c r="J1070">
        <v>4334996.4008999998</v>
      </c>
      <c r="K1070">
        <v>254760068.78940001</v>
      </c>
      <c r="L1070">
        <v>28338513.393800002</v>
      </c>
      <c r="M1070">
        <v>0</v>
      </c>
      <c r="N1070">
        <v>73208880.026099995</v>
      </c>
      <c r="O1070">
        <v>10.145833333333334</v>
      </c>
      <c r="P1070">
        <f t="shared" si="43"/>
        <v>1969</v>
      </c>
      <c r="Q1070" s="2">
        <f t="shared" si="44"/>
        <v>25425.895833332361</v>
      </c>
    </row>
    <row r="1071" spans="1:17" x14ac:dyDescent="0.3">
      <c r="A1071">
        <v>357</v>
      </c>
      <c r="B1071">
        <v>2</v>
      </c>
      <c r="C1071">
        <v>88977964.210199997</v>
      </c>
      <c r="D1071">
        <v>497816.13789999997</v>
      </c>
      <c r="E1071">
        <v>111861828.0816</v>
      </c>
      <c r="F1071">
        <v>0</v>
      </c>
      <c r="G1071">
        <v>763699042.74419999</v>
      </c>
      <c r="H1071">
        <v>122872650.7209</v>
      </c>
      <c r="I1071">
        <v>715629657.65289998</v>
      </c>
      <c r="J1071">
        <v>4421163.0229000002</v>
      </c>
      <c r="K1071">
        <v>254760068.78940001</v>
      </c>
      <c r="L1071">
        <v>28993459.528200001</v>
      </c>
      <c r="M1071">
        <v>0</v>
      </c>
      <c r="N1071">
        <v>83701694.206499994</v>
      </c>
      <c r="O1071">
        <v>10.145833333333334</v>
      </c>
      <c r="P1071">
        <f t="shared" si="43"/>
        <v>1969</v>
      </c>
      <c r="Q1071" s="2">
        <f t="shared" si="44"/>
        <v>25436.041666665693</v>
      </c>
    </row>
    <row r="1072" spans="1:17" x14ac:dyDescent="0.3">
      <c r="A1072">
        <v>357</v>
      </c>
      <c r="B1072">
        <v>3</v>
      </c>
      <c r="C1072">
        <v>86079553.196400002</v>
      </c>
      <c r="D1072">
        <v>485607.24339999998</v>
      </c>
      <c r="E1072">
        <v>111861828.0816</v>
      </c>
      <c r="F1072">
        <v>0</v>
      </c>
      <c r="G1072">
        <v>763699042.74419999</v>
      </c>
      <c r="H1072">
        <v>118123433.8451</v>
      </c>
      <c r="I1072">
        <v>699274815.40240002</v>
      </c>
      <c r="J1072">
        <v>4497064.2505000001</v>
      </c>
      <c r="K1072">
        <v>254760068.78940001</v>
      </c>
      <c r="L1072">
        <v>29524922.983800001</v>
      </c>
      <c r="M1072">
        <v>0</v>
      </c>
      <c r="N1072">
        <v>91813709.409600005</v>
      </c>
      <c r="O1072">
        <v>10.145833333333334</v>
      </c>
      <c r="P1072">
        <f t="shared" si="43"/>
        <v>1969</v>
      </c>
      <c r="Q1072" s="2">
        <f t="shared" si="44"/>
        <v>25446.187499999025</v>
      </c>
    </row>
    <row r="1073" spans="1:17" x14ac:dyDescent="0.3">
      <c r="A1073">
        <v>358</v>
      </c>
      <c r="B1073">
        <v>1</v>
      </c>
      <c r="C1073">
        <v>121496334.9042</v>
      </c>
      <c r="D1073">
        <v>479555.2487</v>
      </c>
      <c r="E1073">
        <v>58720009.781599998</v>
      </c>
      <c r="F1073">
        <v>0</v>
      </c>
      <c r="G1073">
        <v>150384054.89140001</v>
      </c>
      <c r="H1073">
        <v>66042641.4793</v>
      </c>
      <c r="I1073">
        <v>122385380.33570001</v>
      </c>
      <c r="J1073">
        <v>4501941.3684999999</v>
      </c>
      <c r="K1073">
        <v>123037259.02940001</v>
      </c>
      <c r="L1073">
        <v>61291307.1536</v>
      </c>
      <c r="M1073">
        <v>0</v>
      </c>
      <c r="N1073">
        <v>86717190.7905</v>
      </c>
      <c r="O1073">
        <v>10.145833333333334</v>
      </c>
      <c r="P1073">
        <f t="shared" si="43"/>
        <v>1969</v>
      </c>
      <c r="Q1073" s="2">
        <f t="shared" si="44"/>
        <v>25456.333333332357</v>
      </c>
    </row>
    <row r="1074" spans="1:17" x14ac:dyDescent="0.3">
      <c r="A1074">
        <v>358</v>
      </c>
      <c r="B1074">
        <v>2</v>
      </c>
      <c r="C1074">
        <v>98959177.601199999</v>
      </c>
      <c r="D1074">
        <v>474323.46549999999</v>
      </c>
      <c r="E1074">
        <v>58720009.781599998</v>
      </c>
      <c r="F1074">
        <v>0</v>
      </c>
      <c r="G1074">
        <v>150384054.89140001</v>
      </c>
      <c r="H1074">
        <v>66333770.190399997</v>
      </c>
      <c r="I1074">
        <v>102018430.0103</v>
      </c>
      <c r="J1074">
        <v>4509050.8886000002</v>
      </c>
      <c r="K1074">
        <v>123037259.02940001</v>
      </c>
      <c r="L1074">
        <v>60785149.552699998</v>
      </c>
      <c r="M1074">
        <v>0</v>
      </c>
      <c r="N1074">
        <v>84991570.473199993</v>
      </c>
      <c r="O1074">
        <v>10.145833333333334</v>
      </c>
      <c r="P1074">
        <f t="shared" si="43"/>
        <v>1969</v>
      </c>
      <c r="Q1074" s="2">
        <f t="shared" si="44"/>
        <v>25466.479166665689</v>
      </c>
    </row>
    <row r="1075" spans="1:17" x14ac:dyDescent="0.3">
      <c r="A1075">
        <v>358</v>
      </c>
      <c r="B1075">
        <v>3</v>
      </c>
      <c r="C1075">
        <v>86932707.700900003</v>
      </c>
      <c r="D1075">
        <v>469785.97149999999</v>
      </c>
      <c r="E1075">
        <v>58720009.781599998</v>
      </c>
      <c r="F1075">
        <v>0</v>
      </c>
      <c r="G1075">
        <v>150384054.89140001</v>
      </c>
      <c r="H1075">
        <v>66498259.041900001</v>
      </c>
      <c r="I1075">
        <v>91272603.608799994</v>
      </c>
      <c r="J1075">
        <v>4517147.2226999998</v>
      </c>
      <c r="K1075">
        <v>123037259.02940001</v>
      </c>
      <c r="L1075">
        <v>60353657.542199999</v>
      </c>
      <c r="M1075">
        <v>0</v>
      </c>
      <c r="N1075">
        <v>84070688.035099998</v>
      </c>
      <c r="O1075">
        <v>10.145833333333334</v>
      </c>
      <c r="P1075">
        <f t="shared" si="43"/>
        <v>1969</v>
      </c>
      <c r="Q1075" s="2">
        <f t="shared" si="44"/>
        <v>25476.624999999021</v>
      </c>
    </row>
    <row r="1076" spans="1:17" x14ac:dyDescent="0.3">
      <c r="A1076">
        <v>359</v>
      </c>
      <c r="B1076">
        <v>1</v>
      </c>
      <c r="C1076">
        <v>115095762.4523</v>
      </c>
      <c r="D1076">
        <v>461999.39929999999</v>
      </c>
      <c r="E1076">
        <v>15435409.071599999</v>
      </c>
      <c r="F1076">
        <v>0</v>
      </c>
      <c r="G1076">
        <v>35802783.909299999</v>
      </c>
      <c r="H1076">
        <v>68289635.993699998</v>
      </c>
      <c r="I1076">
        <v>118686375.9796</v>
      </c>
      <c r="J1076">
        <v>4530593.7364999996</v>
      </c>
      <c r="K1076">
        <v>15747566.9494</v>
      </c>
      <c r="L1076">
        <v>9078844.7182999998</v>
      </c>
      <c r="M1076">
        <v>0</v>
      </c>
      <c r="N1076">
        <v>86923096.644500002</v>
      </c>
      <c r="O1076">
        <v>10.145833333333334</v>
      </c>
      <c r="P1076">
        <f t="shared" si="43"/>
        <v>1969</v>
      </c>
      <c r="Q1076" s="2">
        <f t="shared" si="44"/>
        <v>25486.770833332354</v>
      </c>
    </row>
    <row r="1077" spans="1:17" x14ac:dyDescent="0.3">
      <c r="A1077">
        <v>359</v>
      </c>
      <c r="B1077">
        <v>2</v>
      </c>
      <c r="C1077">
        <v>95480722.059900001</v>
      </c>
      <c r="D1077">
        <v>455541.41649999999</v>
      </c>
      <c r="E1077">
        <v>15435409.071599999</v>
      </c>
      <c r="F1077">
        <v>0</v>
      </c>
      <c r="G1077">
        <v>35802783.909299999</v>
      </c>
      <c r="H1077">
        <v>66734621.248599999</v>
      </c>
      <c r="I1077">
        <v>95119314.989800006</v>
      </c>
      <c r="J1077">
        <v>4543057.4715999998</v>
      </c>
      <c r="K1077">
        <v>15747566.9494</v>
      </c>
      <c r="L1077">
        <v>9129680.6316999998</v>
      </c>
      <c r="M1077">
        <v>0</v>
      </c>
      <c r="N1077">
        <v>88546833.054199994</v>
      </c>
      <c r="O1077">
        <v>10.145833333333334</v>
      </c>
      <c r="P1077">
        <f t="shared" si="43"/>
        <v>1969</v>
      </c>
      <c r="Q1077" s="2">
        <f t="shared" si="44"/>
        <v>25496.916666665686</v>
      </c>
    </row>
    <row r="1078" spans="1:17" x14ac:dyDescent="0.3">
      <c r="A1078">
        <v>359</v>
      </c>
      <c r="B1078">
        <v>3</v>
      </c>
      <c r="C1078">
        <v>83736420.504500002</v>
      </c>
      <c r="D1078">
        <v>450244.78899999999</v>
      </c>
      <c r="E1078">
        <v>15435409.071599999</v>
      </c>
      <c r="F1078">
        <v>0</v>
      </c>
      <c r="G1078">
        <v>35802783.909299999</v>
      </c>
      <c r="H1078">
        <v>64369776.606200002</v>
      </c>
      <c r="I1078">
        <v>80608128.562600002</v>
      </c>
      <c r="J1078">
        <v>4554617.2737999996</v>
      </c>
      <c r="K1078">
        <v>15747566.9494</v>
      </c>
      <c r="L1078">
        <v>9170604.6610000003</v>
      </c>
      <c r="M1078">
        <v>0</v>
      </c>
      <c r="N1078">
        <v>89632948.699300006</v>
      </c>
      <c r="O1078">
        <v>10.145833333333334</v>
      </c>
      <c r="P1078">
        <f t="shared" si="43"/>
        <v>1969</v>
      </c>
      <c r="Q1078" s="2">
        <f t="shared" si="44"/>
        <v>25507.062499999018</v>
      </c>
    </row>
    <row r="1079" spans="1:17" x14ac:dyDescent="0.3">
      <c r="A1079">
        <v>360</v>
      </c>
      <c r="B1079">
        <v>1</v>
      </c>
      <c r="C1079">
        <v>147100088.17109999</v>
      </c>
      <c r="D1079">
        <v>454411.26370000001</v>
      </c>
      <c r="E1079">
        <v>15435409.071599999</v>
      </c>
      <c r="F1079">
        <v>0</v>
      </c>
      <c r="G1079">
        <v>2986191.3136</v>
      </c>
      <c r="H1079">
        <v>37468650.641400002</v>
      </c>
      <c r="I1079">
        <v>34529047.950499997</v>
      </c>
      <c r="J1079">
        <v>4520954.3526999997</v>
      </c>
      <c r="K1079">
        <v>15747566.9494</v>
      </c>
      <c r="L1079">
        <v>57298834.229800001</v>
      </c>
      <c r="M1079">
        <v>0</v>
      </c>
      <c r="N1079">
        <v>92115983.234699994</v>
      </c>
      <c r="O1079">
        <v>10.145833333333334</v>
      </c>
      <c r="P1079">
        <f t="shared" si="43"/>
        <v>1969</v>
      </c>
      <c r="Q1079" s="2">
        <f t="shared" si="44"/>
        <v>25517.20833333235</v>
      </c>
    </row>
    <row r="1080" spans="1:17" x14ac:dyDescent="0.3">
      <c r="A1080">
        <v>360</v>
      </c>
      <c r="B1080">
        <v>2</v>
      </c>
      <c r="C1080">
        <v>133351046.9473</v>
      </c>
      <c r="D1080">
        <v>458554.71010000003</v>
      </c>
      <c r="E1080">
        <v>15435409.071599999</v>
      </c>
      <c r="F1080">
        <v>0</v>
      </c>
      <c r="G1080">
        <v>2986191.3136</v>
      </c>
      <c r="H1080">
        <v>38779220.182800002</v>
      </c>
      <c r="I1080">
        <v>28532959.773200002</v>
      </c>
      <c r="J1080">
        <v>4493139.4654000001</v>
      </c>
      <c r="K1080">
        <v>15747566.9494</v>
      </c>
      <c r="L1080">
        <v>56683024.485100001</v>
      </c>
      <c r="M1080">
        <v>0</v>
      </c>
      <c r="N1080">
        <v>86019289.690899998</v>
      </c>
      <c r="O1080">
        <v>10.145833333333334</v>
      </c>
      <c r="P1080">
        <f t="shared" si="43"/>
        <v>1969</v>
      </c>
      <c r="Q1080" s="2">
        <f t="shared" si="44"/>
        <v>25527.354166665682</v>
      </c>
    </row>
    <row r="1081" spans="1:17" x14ac:dyDescent="0.3">
      <c r="A1081">
        <v>360</v>
      </c>
      <c r="B1081">
        <v>3</v>
      </c>
      <c r="C1081">
        <v>125238217.75229999</v>
      </c>
      <c r="D1081">
        <v>462632.6997</v>
      </c>
      <c r="E1081">
        <v>15435409.071599999</v>
      </c>
      <c r="F1081">
        <v>0</v>
      </c>
      <c r="G1081">
        <v>2986191.3136</v>
      </c>
      <c r="H1081">
        <v>39528757.4058</v>
      </c>
      <c r="I1081">
        <v>24555732.173</v>
      </c>
      <c r="J1081">
        <v>4468994.0844000001</v>
      </c>
      <c r="K1081">
        <v>15747566.9494</v>
      </c>
      <c r="L1081">
        <v>56182243.329999998</v>
      </c>
      <c r="M1081">
        <v>0</v>
      </c>
      <c r="N1081">
        <v>82959606.6479</v>
      </c>
      <c r="O1081">
        <v>10.145833333333334</v>
      </c>
      <c r="P1081">
        <f t="shared" si="43"/>
        <v>1969</v>
      </c>
      <c r="Q1081" s="2">
        <f t="shared" si="44"/>
        <v>25537.499999999014</v>
      </c>
    </row>
    <row r="1082" spans="1:17" x14ac:dyDescent="0.3">
      <c r="A1082">
        <v>361</v>
      </c>
      <c r="B1082">
        <v>1</v>
      </c>
      <c r="C1082">
        <v>102721073.91590001</v>
      </c>
      <c r="D1082">
        <v>460139.25780000002</v>
      </c>
      <c r="E1082">
        <v>15435409.071599999</v>
      </c>
      <c r="F1082">
        <v>0</v>
      </c>
      <c r="G1082">
        <v>4566124.4151999997</v>
      </c>
      <c r="H1082">
        <v>41898113.379299998</v>
      </c>
      <c r="I1082">
        <v>38217427.998099998</v>
      </c>
      <c r="J1082">
        <v>4483217.8400999997</v>
      </c>
      <c r="K1082">
        <v>15747566.9494</v>
      </c>
      <c r="L1082">
        <v>22251093.017099999</v>
      </c>
      <c r="M1082">
        <v>0</v>
      </c>
      <c r="N1082">
        <v>84151838.340399995</v>
      </c>
      <c r="O1082">
        <v>10.145833333333334</v>
      </c>
      <c r="P1082">
        <f t="shared" si="43"/>
        <v>1969</v>
      </c>
      <c r="Q1082" s="2">
        <f t="shared" si="44"/>
        <v>25547.645833332346</v>
      </c>
    </row>
    <row r="1083" spans="1:17" x14ac:dyDescent="0.3">
      <c r="A1083">
        <v>361</v>
      </c>
      <c r="B1083">
        <v>2</v>
      </c>
      <c r="C1083">
        <v>99052662.943399996</v>
      </c>
      <c r="D1083">
        <v>458595.20970000001</v>
      </c>
      <c r="E1083">
        <v>15435409.071599999</v>
      </c>
      <c r="F1083">
        <v>0</v>
      </c>
      <c r="G1083">
        <v>4566124.4151999997</v>
      </c>
      <c r="H1083">
        <v>41091203.025399998</v>
      </c>
      <c r="I1083">
        <v>32987538.502099998</v>
      </c>
      <c r="J1083">
        <v>4494354.0110999998</v>
      </c>
      <c r="K1083">
        <v>15747566.9494</v>
      </c>
      <c r="L1083">
        <v>22302302.568100002</v>
      </c>
      <c r="M1083">
        <v>0</v>
      </c>
      <c r="N1083">
        <v>84815614.25</v>
      </c>
      <c r="O1083">
        <v>10.145833333333334</v>
      </c>
      <c r="P1083">
        <f t="shared" si="43"/>
        <v>1969</v>
      </c>
      <c r="Q1083" s="2">
        <f t="shared" si="44"/>
        <v>25557.791666665678</v>
      </c>
    </row>
    <row r="1084" spans="1:17" x14ac:dyDescent="0.3">
      <c r="A1084">
        <v>361</v>
      </c>
      <c r="B1084">
        <v>3</v>
      </c>
      <c r="C1084">
        <v>96370934.594699994</v>
      </c>
      <c r="D1084">
        <v>457569.7512</v>
      </c>
      <c r="E1084">
        <v>15435409.071599999</v>
      </c>
      <c r="F1084">
        <v>0</v>
      </c>
      <c r="G1084">
        <v>4566124.4151999997</v>
      </c>
      <c r="H1084">
        <v>40703458.921300001</v>
      </c>
      <c r="I1084">
        <v>29577532.774799999</v>
      </c>
      <c r="J1084">
        <v>4503200.1615000004</v>
      </c>
      <c r="K1084">
        <v>15747566.9494</v>
      </c>
      <c r="L1084">
        <v>22338373.330400001</v>
      </c>
      <c r="M1084">
        <v>0</v>
      </c>
      <c r="N1084">
        <v>85007006.111399993</v>
      </c>
      <c r="O1084">
        <v>10.145833333333334</v>
      </c>
      <c r="P1084">
        <f t="shared" si="43"/>
        <v>1969</v>
      </c>
      <c r="Q1084" s="2">
        <f t="shared" si="44"/>
        <v>25567.93749999901</v>
      </c>
    </row>
    <row r="1085" spans="1:17" x14ac:dyDescent="0.3">
      <c r="A1085">
        <v>362</v>
      </c>
      <c r="B1085">
        <v>1</v>
      </c>
      <c r="C1085">
        <v>101312029.07529999</v>
      </c>
      <c r="D1085">
        <v>459968.06229999999</v>
      </c>
      <c r="E1085">
        <v>15435409.071599999</v>
      </c>
      <c r="F1085">
        <v>0</v>
      </c>
      <c r="G1085">
        <v>2135246.5414</v>
      </c>
      <c r="H1085">
        <v>38095545.759300001</v>
      </c>
      <c r="I1085">
        <v>24181190.6274</v>
      </c>
      <c r="J1085">
        <v>4498083.3101000004</v>
      </c>
      <c r="K1085">
        <v>16190705.5294</v>
      </c>
      <c r="L1085">
        <v>25928459.462099999</v>
      </c>
      <c r="M1085">
        <v>0</v>
      </c>
      <c r="N1085">
        <v>86989432.6972</v>
      </c>
      <c r="O1085">
        <v>10.145833333333334</v>
      </c>
      <c r="P1085">
        <f t="shared" si="43"/>
        <v>1970</v>
      </c>
      <c r="Q1085" s="2">
        <f t="shared" si="44"/>
        <v>25578.083333332343</v>
      </c>
    </row>
    <row r="1086" spans="1:17" x14ac:dyDescent="0.3">
      <c r="A1086">
        <v>362</v>
      </c>
      <c r="B1086">
        <v>2</v>
      </c>
      <c r="C1086">
        <v>98179246.605700001</v>
      </c>
      <c r="D1086">
        <v>462549.96460000001</v>
      </c>
      <c r="E1086">
        <v>15435409.071599999</v>
      </c>
      <c r="F1086">
        <v>0</v>
      </c>
      <c r="G1086">
        <v>2135246.5414</v>
      </c>
      <c r="H1086">
        <v>37658190.829599999</v>
      </c>
      <c r="I1086">
        <v>21781595.668400001</v>
      </c>
      <c r="J1086">
        <v>4493446.6064999998</v>
      </c>
      <c r="K1086">
        <v>16190705.5294</v>
      </c>
      <c r="L1086">
        <v>25933550.9254</v>
      </c>
      <c r="M1086">
        <v>0</v>
      </c>
      <c r="N1086">
        <v>85722731.306999996</v>
      </c>
      <c r="O1086">
        <v>10.145833333333334</v>
      </c>
      <c r="P1086">
        <f t="shared" si="43"/>
        <v>1970</v>
      </c>
      <c r="Q1086" s="2">
        <f t="shared" si="44"/>
        <v>25588.229166665675</v>
      </c>
    </row>
    <row r="1087" spans="1:17" x14ac:dyDescent="0.3">
      <c r="A1087">
        <v>362</v>
      </c>
      <c r="B1087">
        <v>3</v>
      </c>
      <c r="C1087">
        <v>96098838.928200006</v>
      </c>
      <c r="D1087">
        <v>465139.7193</v>
      </c>
      <c r="E1087">
        <v>15435409.071599999</v>
      </c>
      <c r="F1087">
        <v>0</v>
      </c>
      <c r="G1087">
        <v>2135246.5414</v>
      </c>
      <c r="H1087">
        <v>37370318.259900004</v>
      </c>
      <c r="I1087">
        <v>20122914.537700001</v>
      </c>
      <c r="J1087">
        <v>4488909.5314999996</v>
      </c>
      <c r="K1087">
        <v>16190705.5294</v>
      </c>
      <c r="L1087">
        <v>25936113.8794</v>
      </c>
      <c r="M1087">
        <v>0</v>
      </c>
      <c r="N1087">
        <v>84887114.669799998</v>
      </c>
      <c r="O1087">
        <v>10.145833333333334</v>
      </c>
      <c r="P1087">
        <f t="shared" si="43"/>
        <v>1970</v>
      </c>
      <c r="Q1087" s="2">
        <f t="shared" si="44"/>
        <v>25598.374999999007</v>
      </c>
    </row>
    <row r="1088" spans="1:17" x14ac:dyDescent="0.3">
      <c r="A1088">
        <v>363</v>
      </c>
      <c r="B1088">
        <v>1</v>
      </c>
      <c r="C1088">
        <v>121510587.17649999</v>
      </c>
      <c r="D1088">
        <v>472099.07179999998</v>
      </c>
      <c r="E1088">
        <v>15435409.071599999</v>
      </c>
      <c r="F1088">
        <v>0</v>
      </c>
      <c r="G1088">
        <v>1940549.155</v>
      </c>
      <c r="H1088">
        <v>38622937.842399999</v>
      </c>
      <c r="I1088">
        <v>13920113.364499999</v>
      </c>
      <c r="J1088">
        <v>4456727.0144999996</v>
      </c>
      <c r="K1088">
        <v>16190705.5294</v>
      </c>
      <c r="L1088">
        <v>63549080.215999998</v>
      </c>
      <c r="M1088">
        <v>0</v>
      </c>
      <c r="N1088">
        <v>80347210.839300007</v>
      </c>
      <c r="O1088">
        <v>10.145833333333334</v>
      </c>
      <c r="P1088">
        <f t="shared" si="43"/>
        <v>1970</v>
      </c>
      <c r="Q1088" s="2">
        <f t="shared" si="44"/>
        <v>25608.520833332339</v>
      </c>
    </row>
    <row r="1089" spans="1:17" x14ac:dyDescent="0.3">
      <c r="A1089">
        <v>363</v>
      </c>
      <c r="B1089">
        <v>2</v>
      </c>
      <c r="C1089">
        <v>116287448.14929999</v>
      </c>
      <c r="D1089">
        <v>478471.65139999997</v>
      </c>
      <c r="E1089">
        <v>15435409.071599999</v>
      </c>
      <c r="F1089">
        <v>0</v>
      </c>
      <c r="G1089">
        <v>1940549.155</v>
      </c>
      <c r="H1089">
        <v>39760771.591300003</v>
      </c>
      <c r="I1089">
        <v>13082875.2434</v>
      </c>
      <c r="J1089">
        <v>4428933.5070000002</v>
      </c>
      <c r="K1089">
        <v>16190705.5294</v>
      </c>
      <c r="L1089">
        <v>62864094.817100003</v>
      </c>
      <c r="M1089">
        <v>0</v>
      </c>
      <c r="N1089">
        <v>77897565.1972</v>
      </c>
      <c r="O1089">
        <v>10.145833333333334</v>
      </c>
      <c r="P1089">
        <f t="shared" si="43"/>
        <v>1970</v>
      </c>
      <c r="Q1089" s="2">
        <f t="shared" si="44"/>
        <v>25618.666666665671</v>
      </c>
    </row>
    <row r="1090" spans="1:17" x14ac:dyDescent="0.3">
      <c r="A1090">
        <v>363</v>
      </c>
      <c r="B1090">
        <v>3</v>
      </c>
      <c r="C1090">
        <v>113041753.6752</v>
      </c>
      <c r="D1090">
        <v>484346.88130000001</v>
      </c>
      <c r="E1090">
        <v>15435409.071599999</v>
      </c>
      <c r="F1090">
        <v>0</v>
      </c>
      <c r="G1090">
        <v>1940549.155</v>
      </c>
      <c r="H1090">
        <v>40548396.235699996</v>
      </c>
      <c r="I1090">
        <v>12395055.2399</v>
      </c>
      <c r="J1090">
        <v>4404228.76</v>
      </c>
      <c r="K1090">
        <v>16190705.5294</v>
      </c>
      <c r="L1090">
        <v>62273488.617799997</v>
      </c>
      <c r="M1090">
        <v>0</v>
      </c>
      <c r="N1090">
        <v>76522161.362900004</v>
      </c>
      <c r="O1090">
        <v>10.145833333333334</v>
      </c>
      <c r="P1090">
        <f t="shared" si="43"/>
        <v>1970</v>
      </c>
      <c r="Q1090" s="2">
        <f t="shared" si="44"/>
        <v>25628.812499999003</v>
      </c>
    </row>
    <row r="1091" spans="1:17" x14ac:dyDescent="0.3">
      <c r="A1091">
        <v>364</v>
      </c>
      <c r="B1091">
        <v>1</v>
      </c>
      <c r="C1091">
        <v>68606685.640799999</v>
      </c>
      <c r="D1091">
        <v>484443.64429999999</v>
      </c>
      <c r="E1091">
        <v>15435409.071599999</v>
      </c>
      <c r="F1091">
        <v>0</v>
      </c>
      <c r="G1091">
        <v>16593328.603499999</v>
      </c>
      <c r="H1091">
        <v>59599602.7051</v>
      </c>
      <c r="I1091">
        <v>50522273.975299999</v>
      </c>
      <c r="J1091">
        <v>4419591.0813999996</v>
      </c>
      <c r="K1091">
        <v>16190705.5294</v>
      </c>
      <c r="L1091">
        <v>9111190.0557000004</v>
      </c>
      <c r="M1091">
        <v>0</v>
      </c>
      <c r="N1091">
        <v>79900667.726999998</v>
      </c>
      <c r="O1091">
        <v>10.145833333333334</v>
      </c>
      <c r="P1091">
        <f t="shared" ref="P1091:P1154" si="45">YEAR(Q1091)</f>
        <v>1970</v>
      </c>
      <c r="Q1091" s="2">
        <f t="shared" ref="Q1091:Q1154" si="46">Q1090+(O1091)</f>
        <v>25638.958333332335</v>
      </c>
    </row>
    <row r="1092" spans="1:17" x14ac:dyDescent="0.3">
      <c r="A1092">
        <v>364</v>
      </c>
      <c r="B1092">
        <v>2</v>
      </c>
      <c r="C1092">
        <v>65476675.564499997</v>
      </c>
      <c r="D1092">
        <v>484702.3003</v>
      </c>
      <c r="E1092">
        <v>15435409.071599999</v>
      </c>
      <c r="F1092">
        <v>0</v>
      </c>
      <c r="G1092">
        <v>16593328.603499999</v>
      </c>
      <c r="H1092">
        <v>57188481.971199997</v>
      </c>
      <c r="I1092">
        <v>42200260.0999</v>
      </c>
      <c r="J1092">
        <v>4431160.0247</v>
      </c>
      <c r="K1092">
        <v>16190705.5294</v>
      </c>
      <c r="L1092">
        <v>9192380.0983000007</v>
      </c>
      <c r="M1092">
        <v>0</v>
      </c>
      <c r="N1092">
        <v>82718370.657000005</v>
      </c>
      <c r="O1092">
        <v>10.145833333333334</v>
      </c>
      <c r="P1092">
        <f t="shared" si="45"/>
        <v>1970</v>
      </c>
      <c r="Q1092" s="2">
        <f t="shared" si="46"/>
        <v>25649.104166665667</v>
      </c>
    </row>
    <row r="1093" spans="1:17" x14ac:dyDescent="0.3">
      <c r="A1093">
        <v>364</v>
      </c>
      <c r="B1093">
        <v>3</v>
      </c>
      <c r="C1093">
        <v>63310301.025700003</v>
      </c>
      <c r="D1093">
        <v>485097.36979999999</v>
      </c>
      <c r="E1093">
        <v>15435409.071599999</v>
      </c>
      <c r="F1093">
        <v>0</v>
      </c>
      <c r="G1093">
        <v>16593328.603499999</v>
      </c>
      <c r="H1093">
        <v>55516127.741400003</v>
      </c>
      <c r="I1093">
        <v>36638081.225500003</v>
      </c>
      <c r="J1093">
        <v>4440200.3300999999</v>
      </c>
      <c r="K1093">
        <v>16190705.5294</v>
      </c>
      <c r="L1093">
        <v>9258284.1499000005</v>
      </c>
      <c r="M1093">
        <v>0</v>
      </c>
      <c r="N1093">
        <v>84418833.609999999</v>
      </c>
      <c r="O1093">
        <v>10.145833333333334</v>
      </c>
      <c r="P1093">
        <f t="shared" si="45"/>
        <v>1970</v>
      </c>
      <c r="Q1093" s="2">
        <f t="shared" si="46"/>
        <v>25659.249999999</v>
      </c>
    </row>
    <row r="1094" spans="1:17" x14ac:dyDescent="0.3">
      <c r="A1094">
        <v>365</v>
      </c>
      <c r="B1094">
        <v>1</v>
      </c>
      <c r="C1094">
        <v>83474320.495900005</v>
      </c>
      <c r="D1094">
        <v>477151.4166</v>
      </c>
      <c r="E1094">
        <v>21713183.551600002</v>
      </c>
      <c r="F1094">
        <v>0</v>
      </c>
      <c r="G1094">
        <v>50366461.4516</v>
      </c>
      <c r="H1094">
        <v>61632644.971500002</v>
      </c>
      <c r="I1094">
        <v>32979752.981600001</v>
      </c>
      <c r="J1094">
        <v>4473363.58</v>
      </c>
      <c r="K1094">
        <v>39872884.349399999</v>
      </c>
      <c r="L1094">
        <v>61237139.329999998</v>
      </c>
      <c r="M1094">
        <v>0</v>
      </c>
      <c r="N1094">
        <v>79441010.397799999</v>
      </c>
      <c r="O1094">
        <v>10.145833333333334</v>
      </c>
      <c r="P1094">
        <f t="shared" si="45"/>
        <v>1970</v>
      </c>
      <c r="Q1094" s="2">
        <f t="shared" si="46"/>
        <v>25669.395833332332</v>
      </c>
    </row>
    <row r="1095" spans="1:17" x14ac:dyDescent="0.3">
      <c r="A1095">
        <v>365</v>
      </c>
      <c r="B1095">
        <v>2</v>
      </c>
      <c r="C1095">
        <v>75682984.362499997</v>
      </c>
      <c r="D1095">
        <v>470007.50109999999</v>
      </c>
      <c r="E1095">
        <v>21713183.551600002</v>
      </c>
      <c r="F1095">
        <v>0</v>
      </c>
      <c r="G1095">
        <v>50366461.4516</v>
      </c>
      <c r="H1095">
        <v>63496699.898900002</v>
      </c>
      <c r="I1095">
        <v>29214678.570900001</v>
      </c>
      <c r="J1095">
        <v>4502666.0900999997</v>
      </c>
      <c r="K1095">
        <v>39872884.349399999</v>
      </c>
      <c r="L1095">
        <v>60721005.274599999</v>
      </c>
      <c r="M1095">
        <v>0</v>
      </c>
      <c r="N1095">
        <v>77451867.467600003</v>
      </c>
      <c r="O1095">
        <v>10.145833333333334</v>
      </c>
      <c r="P1095">
        <f t="shared" si="45"/>
        <v>1970</v>
      </c>
      <c r="Q1095" s="2">
        <f t="shared" si="46"/>
        <v>25679.541666665664</v>
      </c>
    </row>
    <row r="1096" spans="1:17" x14ac:dyDescent="0.3">
      <c r="A1096">
        <v>365</v>
      </c>
      <c r="B1096">
        <v>3</v>
      </c>
      <c r="C1096">
        <v>71266030.028400004</v>
      </c>
      <c r="D1096">
        <v>463609.04920000001</v>
      </c>
      <c r="E1096">
        <v>21713183.551600002</v>
      </c>
      <c r="F1096">
        <v>0</v>
      </c>
      <c r="G1096">
        <v>50366461.4516</v>
      </c>
      <c r="H1096">
        <v>64584363.044699997</v>
      </c>
      <c r="I1096">
        <v>27146296.431200001</v>
      </c>
      <c r="J1096">
        <v>4529125.5020000003</v>
      </c>
      <c r="K1096">
        <v>39872884.349399999</v>
      </c>
      <c r="L1096">
        <v>60320346.768299997</v>
      </c>
      <c r="M1096">
        <v>0</v>
      </c>
      <c r="N1096">
        <v>76456194.409700006</v>
      </c>
      <c r="O1096">
        <v>10.145833333333334</v>
      </c>
      <c r="P1096">
        <f t="shared" si="45"/>
        <v>1970</v>
      </c>
      <c r="Q1096" s="2">
        <f t="shared" si="46"/>
        <v>25689.687499998996</v>
      </c>
    </row>
    <row r="1097" spans="1:17" x14ac:dyDescent="0.3">
      <c r="A1097">
        <v>366</v>
      </c>
      <c r="B1097">
        <v>1</v>
      </c>
      <c r="C1097">
        <v>160331807.86430001</v>
      </c>
      <c r="D1097">
        <v>480648.77529999998</v>
      </c>
      <c r="E1097">
        <v>25280769.691599999</v>
      </c>
      <c r="F1097">
        <v>0</v>
      </c>
      <c r="G1097">
        <v>15380317.84</v>
      </c>
      <c r="H1097">
        <v>66206660.4771</v>
      </c>
      <c r="I1097">
        <v>4976081.5119000003</v>
      </c>
      <c r="J1097">
        <v>4434132.0245000003</v>
      </c>
      <c r="K1097">
        <v>53331189.039399996</v>
      </c>
      <c r="L1097">
        <v>137496800.0898</v>
      </c>
      <c r="M1097">
        <v>0</v>
      </c>
      <c r="N1097">
        <v>68206111.291199997</v>
      </c>
      <c r="O1097">
        <v>10.145833333333334</v>
      </c>
      <c r="P1097">
        <f t="shared" si="45"/>
        <v>1970</v>
      </c>
      <c r="Q1097" s="2">
        <f t="shared" si="46"/>
        <v>25699.833333332328</v>
      </c>
    </row>
    <row r="1098" spans="1:17" x14ac:dyDescent="0.3">
      <c r="A1098">
        <v>366</v>
      </c>
      <c r="B1098">
        <v>2</v>
      </c>
      <c r="C1098">
        <v>149723641.8145</v>
      </c>
      <c r="D1098">
        <v>495468.28759999998</v>
      </c>
      <c r="E1098">
        <v>25280769.691599999</v>
      </c>
      <c r="F1098">
        <v>0</v>
      </c>
      <c r="G1098">
        <v>15380317.84</v>
      </c>
      <c r="H1098">
        <v>67305966.789900005</v>
      </c>
      <c r="I1098">
        <v>3612704.9248000002</v>
      </c>
      <c r="J1098">
        <v>4356999.4003999997</v>
      </c>
      <c r="K1098">
        <v>53331189.039399996</v>
      </c>
      <c r="L1098">
        <v>133573114.0556</v>
      </c>
      <c r="M1098">
        <v>0</v>
      </c>
      <c r="N1098">
        <v>64661009.971500002</v>
      </c>
      <c r="O1098">
        <v>10.145833333333334</v>
      </c>
      <c r="P1098">
        <f t="shared" si="45"/>
        <v>1970</v>
      </c>
      <c r="Q1098" s="2">
        <f t="shared" si="46"/>
        <v>25709.97916666566</v>
      </c>
    </row>
    <row r="1099" spans="1:17" x14ac:dyDescent="0.3">
      <c r="A1099">
        <v>366</v>
      </c>
      <c r="B1099">
        <v>3</v>
      </c>
      <c r="C1099">
        <v>142080716.30039999</v>
      </c>
      <c r="D1099">
        <v>508871.27659999998</v>
      </c>
      <c r="E1099">
        <v>25280769.691599999</v>
      </c>
      <c r="F1099">
        <v>0</v>
      </c>
      <c r="G1099">
        <v>15380317.84</v>
      </c>
      <c r="H1099">
        <v>67315970.300300002</v>
      </c>
      <c r="I1099">
        <v>2807967.9561999999</v>
      </c>
      <c r="J1099">
        <v>4292718.9373000003</v>
      </c>
      <c r="K1099">
        <v>53331189.039399996</v>
      </c>
      <c r="L1099">
        <v>130223205.7335</v>
      </c>
      <c r="M1099">
        <v>0</v>
      </c>
      <c r="N1099">
        <v>62019354.700900003</v>
      </c>
      <c r="O1099">
        <v>10.145833333333334</v>
      </c>
      <c r="P1099">
        <f t="shared" si="45"/>
        <v>1970</v>
      </c>
      <c r="Q1099" s="2">
        <f t="shared" si="46"/>
        <v>25720.124999998992</v>
      </c>
    </row>
    <row r="1100" spans="1:17" x14ac:dyDescent="0.3">
      <c r="A1100">
        <v>367</v>
      </c>
      <c r="B1100">
        <v>1</v>
      </c>
      <c r="C1100">
        <v>103326520.3645</v>
      </c>
      <c r="D1100">
        <v>488725.4326</v>
      </c>
      <c r="E1100">
        <v>38881483.361599997</v>
      </c>
      <c r="F1100">
        <v>0</v>
      </c>
      <c r="G1100">
        <v>159560134.52250001</v>
      </c>
      <c r="H1100">
        <v>91881514.535600007</v>
      </c>
      <c r="I1100">
        <v>130041411.0256</v>
      </c>
      <c r="J1100">
        <v>4368949.7948000003</v>
      </c>
      <c r="K1100">
        <v>104638309.8594</v>
      </c>
      <c r="L1100">
        <v>90990121.994000003</v>
      </c>
      <c r="M1100">
        <v>0</v>
      </c>
      <c r="N1100">
        <v>64027605.2082</v>
      </c>
      <c r="O1100">
        <v>10.145833333333334</v>
      </c>
      <c r="P1100">
        <f t="shared" si="45"/>
        <v>1970</v>
      </c>
      <c r="Q1100" s="2">
        <f t="shared" si="46"/>
        <v>25730.270833332324</v>
      </c>
    </row>
    <row r="1101" spans="1:17" x14ac:dyDescent="0.3">
      <c r="A1101">
        <v>367</v>
      </c>
      <c r="B1101">
        <v>2</v>
      </c>
      <c r="C1101">
        <v>98764837.1796</v>
      </c>
      <c r="D1101">
        <v>471106.66470000002</v>
      </c>
      <c r="E1101">
        <v>38881483.361599997</v>
      </c>
      <c r="F1101">
        <v>0</v>
      </c>
      <c r="G1101">
        <v>159560134.52250001</v>
      </c>
      <c r="H1101">
        <v>88602154.794699997</v>
      </c>
      <c r="I1101">
        <v>121010240.2447</v>
      </c>
      <c r="J1101">
        <v>4434163.7056</v>
      </c>
      <c r="K1101">
        <v>104638309.8594</v>
      </c>
      <c r="L1101">
        <v>91158081.2377</v>
      </c>
      <c r="M1101">
        <v>0</v>
      </c>
      <c r="N1101">
        <v>64917575.796099998</v>
      </c>
      <c r="O1101">
        <v>10.145833333333334</v>
      </c>
      <c r="P1101">
        <f t="shared" si="45"/>
        <v>1970</v>
      </c>
      <c r="Q1101" s="2">
        <f t="shared" si="46"/>
        <v>25740.416666665657</v>
      </c>
    </row>
    <row r="1102" spans="1:17" x14ac:dyDescent="0.3">
      <c r="A1102">
        <v>367</v>
      </c>
      <c r="B1102">
        <v>3</v>
      </c>
      <c r="C1102">
        <v>95947594.584099993</v>
      </c>
      <c r="D1102">
        <v>456842.43949999998</v>
      </c>
      <c r="E1102">
        <v>38881483.361599997</v>
      </c>
      <c r="F1102">
        <v>0</v>
      </c>
      <c r="G1102">
        <v>159560134.52250001</v>
      </c>
      <c r="H1102">
        <v>86471559.511199996</v>
      </c>
      <c r="I1102">
        <v>115341830.9552</v>
      </c>
      <c r="J1102">
        <v>4493200.0426000003</v>
      </c>
      <c r="K1102">
        <v>104638309.8594</v>
      </c>
      <c r="L1102">
        <v>91300972.750799999</v>
      </c>
      <c r="M1102">
        <v>0</v>
      </c>
      <c r="N1102">
        <v>65499715.078100003</v>
      </c>
      <c r="O1102">
        <v>10.145833333333334</v>
      </c>
      <c r="P1102">
        <f t="shared" si="45"/>
        <v>1970</v>
      </c>
      <c r="Q1102" s="2">
        <f t="shared" si="46"/>
        <v>25750.562499998989</v>
      </c>
    </row>
    <row r="1103" spans="1:17" x14ac:dyDescent="0.3">
      <c r="A1103">
        <v>368</v>
      </c>
      <c r="B1103">
        <v>1</v>
      </c>
      <c r="C1103">
        <v>366433653.65259999</v>
      </c>
      <c r="D1103">
        <v>485577.42109999998</v>
      </c>
      <c r="E1103">
        <v>87495214.621600002</v>
      </c>
      <c r="F1103">
        <v>0</v>
      </c>
      <c r="G1103">
        <v>14587856.045600001</v>
      </c>
      <c r="H1103">
        <v>68773572.311199993</v>
      </c>
      <c r="I1103">
        <v>9346906.6579</v>
      </c>
      <c r="J1103">
        <v>4364346.3108999999</v>
      </c>
      <c r="K1103">
        <v>288027983.83939999</v>
      </c>
      <c r="L1103">
        <v>180158613.1133</v>
      </c>
      <c r="M1103">
        <v>0</v>
      </c>
      <c r="N1103">
        <v>57509470.629500002</v>
      </c>
      <c r="O1103">
        <v>10.145833333333334</v>
      </c>
      <c r="P1103">
        <f t="shared" si="45"/>
        <v>1970</v>
      </c>
      <c r="Q1103" s="2">
        <f t="shared" si="46"/>
        <v>25760.708333332321</v>
      </c>
    </row>
    <row r="1104" spans="1:17" x14ac:dyDescent="0.3">
      <c r="A1104">
        <v>368</v>
      </c>
      <c r="B1104">
        <v>2</v>
      </c>
      <c r="C1104">
        <v>351737489.19599998</v>
      </c>
      <c r="D1104">
        <v>510736.95600000001</v>
      </c>
      <c r="E1104">
        <v>87495214.621600002</v>
      </c>
      <c r="F1104">
        <v>0</v>
      </c>
      <c r="G1104">
        <v>14587856.045600001</v>
      </c>
      <c r="H1104">
        <v>67787567.624699995</v>
      </c>
      <c r="I1104">
        <v>5124270.1831999999</v>
      </c>
      <c r="J1104">
        <v>4247659.0037000002</v>
      </c>
      <c r="K1104">
        <v>288027983.83939999</v>
      </c>
      <c r="L1104">
        <v>171972037.9754</v>
      </c>
      <c r="M1104">
        <v>0</v>
      </c>
      <c r="N1104">
        <v>53858378.881099999</v>
      </c>
      <c r="O1104">
        <v>10.145833333333334</v>
      </c>
      <c r="P1104">
        <f t="shared" si="45"/>
        <v>1970</v>
      </c>
      <c r="Q1104" s="2">
        <f t="shared" si="46"/>
        <v>25770.854166665653</v>
      </c>
    </row>
    <row r="1105" spans="1:17" x14ac:dyDescent="0.3">
      <c r="A1105">
        <v>368</v>
      </c>
      <c r="B1105">
        <v>3</v>
      </c>
      <c r="C1105">
        <v>341259229.51179999</v>
      </c>
      <c r="D1105">
        <v>539241.98089999997</v>
      </c>
      <c r="E1105">
        <v>87495214.621600002</v>
      </c>
      <c r="F1105">
        <v>0</v>
      </c>
      <c r="G1105">
        <v>14587856.045600001</v>
      </c>
      <c r="H1105">
        <v>67067107.797200002</v>
      </c>
      <c r="I1105">
        <v>3320524.3437000001</v>
      </c>
      <c r="J1105">
        <v>4156190.3188999998</v>
      </c>
      <c r="K1105">
        <v>288027983.83939999</v>
      </c>
      <c r="L1105">
        <v>164750091.89120001</v>
      </c>
      <c r="M1105">
        <v>0</v>
      </c>
      <c r="N1105">
        <v>51702102.223499998</v>
      </c>
      <c r="O1105">
        <v>10.145833333333334</v>
      </c>
      <c r="P1105">
        <f t="shared" si="45"/>
        <v>1970</v>
      </c>
      <c r="Q1105" s="2">
        <f t="shared" si="46"/>
        <v>25780.999999998985</v>
      </c>
    </row>
    <row r="1106" spans="1:17" x14ac:dyDescent="0.3">
      <c r="A1106">
        <v>369</v>
      </c>
      <c r="B1106">
        <v>1</v>
      </c>
      <c r="C1106">
        <v>344560587.2899</v>
      </c>
      <c r="D1106">
        <v>561216.37699999998</v>
      </c>
      <c r="E1106">
        <v>94528584.461600006</v>
      </c>
      <c r="F1106">
        <v>0</v>
      </c>
      <c r="G1106">
        <v>10405798.132200001</v>
      </c>
      <c r="H1106">
        <v>64605981.755500004</v>
      </c>
      <c r="I1106">
        <v>4130079.4308000002</v>
      </c>
      <c r="J1106">
        <v>4092556.4358000001</v>
      </c>
      <c r="K1106">
        <v>314560556.00940001</v>
      </c>
      <c r="L1106">
        <v>141640711.03979999</v>
      </c>
      <c r="M1106">
        <v>0</v>
      </c>
      <c r="N1106">
        <v>50925947.581100002</v>
      </c>
      <c r="O1106">
        <v>10.145833333333334</v>
      </c>
      <c r="P1106">
        <f t="shared" si="45"/>
        <v>1970</v>
      </c>
      <c r="Q1106" s="2">
        <f t="shared" si="46"/>
        <v>25791.145833332317</v>
      </c>
    </row>
    <row r="1107" spans="1:17" x14ac:dyDescent="0.3">
      <c r="A1107">
        <v>369</v>
      </c>
      <c r="B1107">
        <v>2</v>
      </c>
      <c r="C1107">
        <v>338752666.04720002</v>
      </c>
      <c r="D1107">
        <v>580112.56099999999</v>
      </c>
      <c r="E1107">
        <v>94528584.461600006</v>
      </c>
      <c r="F1107">
        <v>0</v>
      </c>
      <c r="G1107">
        <v>10405798.132200001</v>
      </c>
      <c r="H1107">
        <v>63732653.766800001</v>
      </c>
      <c r="I1107">
        <v>3032271.7749999999</v>
      </c>
      <c r="J1107">
        <v>4036208.7727000001</v>
      </c>
      <c r="K1107">
        <v>314560556.00940001</v>
      </c>
      <c r="L1107">
        <v>137320810.13589999</v>
      </c>
      <c r="M1107">
        <v>0</v>
      </c>
      <c r="N1107">
        <v>49688632.677699998</v>
      </c>
      <c r="O1107">
        <v>10.145833333333334</v>
      </c>
      <c r="P1107">
        <f t="shared" si="45"/>
        <v>1970</v>
      </c>
      <c r="Q1107" s="2">
        <f t="shared" si="46"/>
        <v>25801.291666665649</v>
      </c>
    </row>
    <row r="1108" spans="1:17" x14ac:dyDescent="0.3">
      <c r="A1108">
        <v>369</v>
      </c>
      <c r="B1108">
        <v>3</v>
      </c>
      <c r="C1108">
        <v>333772108.60339999</v>
      </c>
      <c r="D1108">
        <v>597092.55050000001</v>
      </c>
      <c r="E1108">
        <v>94528584.461600006</v>
      </c>
      <c r="F1108">
        <v>0</v>
      </c>
      <c r="G1108">
        <v>10405798.132200001</v>
      </c>
      <c r="H1108">
        <v>63091862.188199997</v>
      </c>
      <c r="I1108">
        <v>2430158.4197</v>
      </c>
      <c r="J1108">
        <v>3986611.4879000001</v>
      </c>
      <c r="K1108">
        <v>314560556.00940001</v>
      </c>
      <c r="L1108">
        <v>133363242.3354</v>
      </c>
      <c r="M1108">
        <v>0</v>
      </c>
      <c r="N1108">
        <v>48650690.318700001</v>
      </c>
      <c r="O1108">
        <v>10.145833333333334</v>
      </c>
      <c r="P1108">
        <f t="shared" si="45"/>
        <v>1970</v>
      </c>
      <c r="Q1108" s="2">
        <f t="shared" si="46"/>
        <v>25811.437499998981</v>
      </c>
    </row>
    <row r="1109" spans="1:17" x14ac:dyDescent="0.3">
      <c r="A1109">
        <v>370</v>
      </c>
      <c r="B1109">
        <v>1</v>
      </c>
      <c r="C1109">
        <v>133030240.88789999</v>
      </c>
      <c r="D1109">
        <v>565666.32129999995</v>
      </c>
      <c r="E1109">
        <v>50939335.9516</v>
      </c>
      <c r="F1109">
        <v>0</v>
      </c>
      <c r="G1109">
        <v>125843822.301</v>
      </c>
      <c r="H1109">
        <v>105582840.6151</v>
      </c>
      <c r="I1109">
        <v>167025742.22589999</v>
      </c>
      <c r="J1109">
        <v>4076090.5282000001</v>
      </c>
      <c r="K1109">
        <v>150125161.69940001</v>
      </c>
      <c r="L1109">
        <v>37521867.6558</v>
      </c>
      <c r="M1109">
        <v>0</v>
      </c>
      <c r="N1109">
        <v>56004549.788599998</v>
      </c>
      <c r="O1109">
        <v>10.145833333333334</v>
      </c>
      <c r="P1109">
        <f t="shared" si="45"/>
        <v>1970</v>
      </c>
      <c r="Q1109" s="2">
        <f t="shared" si="46"/>
        <v>25821.583333332313</v>
      </c>
    </row>
    <row r="1110" spans="1:17" x14ac:dyDescent="0.3">
      <c r="A1110">
        <v>370</v>
      </c>
      <c r="B1110">
        <v>2</v>
      </c>
      <c r="C1110">
        <v>112806633.654</v>
      </c>
      <c r="D1110">
        <v>539079.15350000001</v>
      </c>
      <c r="E1110">
        <v>50939335.9516</v>
      </c>
      <c r="F1110">
        <v>0</v>
      </c>
      <c r="G1110">
        <v>125843822.301</v>
      </c>
      <c r="H1110">
        <v>102599524.7606</v>
      </c>
      <c r="I1110">
        <v>136624585.1981</v>
      </c>
      <c r="J1110">
        <v>4178914.5959000001</v>
      </c>
      <c r="K1110">
        <v>150125161.69940001</v>
      </c>
      <c r="L1110">
        <v>38817777.745800003</v>
      </c>
      <c r="M1110">
        <v>0</v>
      </c>
      <c r="N1110">
        <v>60798233.079400003</v>
      </c>
      <c r="O1110">
        <v>10.145833333333334</v>
      </c>
      <c r="P1110">
        <f t="shared" si="45"/>
        <v>1970</v>
      </c>
      <c r="Q1110" s="2">
        <f t="shared" si="46"/>
        <v>25831.729166665646</v>
      </c>
    </row>
    <row r="1111" spans="1:17" x14ac:dyDescent="0.3">
      <c r="A1111">
        <v>370</v>
      </c>
      <c r="B1111">
        <v>3</v>
      </c>
      <c r="C1111">
        <v>102578624.09119999</v>
      </c>
      <c r="D1111">
        <v>515766.45929999999</v>
      </c>
      <c r="E1111">
        <v>50939335.9516</v>
      </c>
      <c r="F1111">
        <v>0</v>
      </c>
      <c r="G1111">
        <v>125843822.301</v>
      </c>
      <c r="H1111">
        <v>97405884.386000007</v>
      </c>
      <c r="I1111">
        <v>118702279.7632</v>
      </c>
      <c r="J1111">
        <v>4255648.3540000003</v>
      </c>
      <c r="K1111">
        <v>150125161.69940001</v>
      </c>
      <c r="L1111">
        <v>39860734.4538</v>
      </c>
      <c r="M1111">
        <v>0</v>
      </c>
      <c r="N1111">
        <v>64128723.7808</v>
      </c>
      <c r="O1111">
        <v>10.145833333333334</v>
      </c>
      <c r="P1111">
        <f t="shared" si="45"/>
        <v>1970</v>
      </c>
      <c r="Q1111" s="2">
        <f t="shared" si="46"/>
        <v>25841.874999998978</v>
      </c>
    </row>
    <row r="1112" spans="1:17" x14ac:dyDescent="0.3">
      <c r="A1112">
        <v>371</v>
      </c>
      <c r="B1112">
        <v>1</v>
      </c>
      <c r="C1112">
        <v>133905291.4376</v>
      </c>
      <c r="D1112">
        <v>505562.06040000002</v>
      </c>
      <c r="E1112">
        <v>15435409.071599999</v>
      </c>
      <c r="F1112">
        <v>0</v>
      </c>
      <c r="G1112">
        <v>13914106.808900001</v>
      </c>
      <c r="H1112">
        <v>64552075.561300002</v>
      </c>
      <c r="I1112">
        <v>115026262.17399999</v>
      </c>
      <c r="J1112">
        <v>4288641.9176000003</v>
      </c>
      <c r="K1112">
        <v>16190705.5294</v>
      </c>
      <c r="L1112">
        <v>24599275.196400002</v>
      </c>
      <c r="M1112">
        <v>0</v>
      </c>
      <c r="N1112">
        <v>67005821.458899997</v>
      </c>
      <c r="O1112">
        <v>10.145833333333334</v>
      </c>
      <c r="P1112">
        <f t="shared" si="45"/>
        <v>1970</v>
      </c>
      <c r="Q1112" s="2">
        <f t="shared" si="46"/>
        <v>25852.02083333231</v>
      </c>
    </row>
    <row r="1113" spans="1:17" x14ac:dyDescent="0.3">
      <c r="A1113">
        <v>371</v>
      </c>
      <c r="B1113">
        <v>2</v>
      </c>
      <c r="C1113">
        <v>113086511.4852</v>
      </c>
      <c r="D1113">
        <v>497775.5099</v>
      </c>
      <c r="E1113">
        <v>15435409.071599999</v>
      </c>
      <c r="F1113">
        <v>0</v>
      </c>
      <c r="G1113">
        <v>13914106.808900001</v>
      </c>
      <c r="H1113">
        <v>63331046.6708</v>
      </c>
      <c r="I1113">
        <v>91558541.8257</v>
      </c>
      <c r="J1113">
        <v>4316806.0174000002</v>
      </c>
      <c r="K1113">
        <v>16190705.5294</v>
      </c>
      <c r="L1113">
        <v>24942827.897300001</v>
      </c>
      <c r="M1113">
        <v>0</v>
      </c>
      <c r="N1113">
        <v>68914735.229399994</v>
      </c>
      <c r="O1113">
        <v>10.145833333333334</v>
      </c>
      <c r="P1113">
        <f t="shared" si="45"/>
        <v>1970</v>
      </c>
      <c r="Q1113" s="2">
        <f t="shared" si="46"/>
        <v>25862.166666665642</v>
      </c>
    </row>
    <row r="1114" spans="1:17" x14ac:dyDescent="0.3">
      <c r="A1114">
        <v>371</v>
      </c>
      <c r="B1114">
        <v>3</v>
      </c>
      <c r="C1114">
        <v>100748521.5924</v>
      </c>
      <c r="D1114">
        <v>491102.58490000002</v>
      </c>
      <c r="E1114">
        <v>15435409.071599999</v>
      </c>
      <c r="F1114">
        <v>0</v>
      </c>
      <c r="G1114">
        <v>13914106.808900001</v>
      </c>
      <c r="H1114">
        <v>62246269.645000003</v>
      </c>
      <c r="I1114">
        <v>75963374.4023</v>
      </c>
      <c r="J1114">
        <v>4340967.7016000003</v>
      </c>
      <c r="K1114">
        <v>16190705.5294</v>
      </c>
      <c r="L1114">
        <v>25220790.4531</v>
      </c>
      <c r="M1114">
        <v>0</v>
      </c>
      <c r="N1114">
        <v>70327684.483099997</v>
      </c>
      <c r="O1114">
        <v>10.145833333333334</v>
      </c>
      <c r="P1114">
        <f t="shared" si="45"/>
        <v>1970</v>
      </c>
      <c r="Q1114" s="2">
        <f t="shared" si="46"/>
        <v>25872.312499998974</v>
      </c>
    </row>
    <row r="1115" spans="1:17" x14ac:dyDescent="0.3">
      <c r="A1115">
        <v>372</v>
      </c>
      <c r="B1115">
        <v>1</v>
      </c>
      <c r="C1115">
        <v>123284725.44760001</v>
      </c>
      <c r="D1115">
        <v>492984.16820000001</v>
      </c>
      <c r="E1115">
        <v>15435409.071599999</v>
      </c>
      <c r="F1115">
        <v>0</v>
      </c>
      <c r="G1115">
        <v>1986736.6997</v>
      </c>
      <c r="H1115">
        <v>46309297.404399998</v>
      </c>
      <c r="I1115">
        <v>53198929.756700002</v>
      </c>
      <c r="J1115">
        <v>4325997.9604000002</v>
      </c>
      <c r="K1115">
        <v>16190705.5294</v>
      </c>
      <c r="L1115">
        <v>41549861.698600002</v>
      </c>
      <c r="M1115">
        <v>0</v>
      </c>
      <c r="N1115">
        <v>72569825.647599995</v>
      </c>
      <c r="O1115">
        <v>10.145833333333334</v>
      </c>
      <c r="P1115">
        <f t="shared" si="45"/>
        <v>1970</v>
      </c>
      <c r="Q1115" s="2">
        <f t="shared" si="46"/>
        <v>25882.458333332306</v>
      </c>
    </row>
    <row r="1116" spans="1:17" x14ac:dyDescent="0.3">
      <c r="A1116">
        <v>372</v>
      </c>
      <c r="B1116">
        <v>2</v>
      </c>
      <c r="C1116">
        <v>114788647.9008</v>
      </c>
      <c r="D1116">
        <v>495218.74949999998</v>
      </c>
      <c r="E1116">
        <v>15435409.071599999</v>
      </c>
      <c r="F1116">
        <v>0</v>
      </c>
      <c r="G1116">
        <v>1986736.6997</v>
      </c>
      <c r="H1116">
        <v>45147564.877999999</v>
      </c>
      <c r="I1116">
        <v>44645620.663400002</v>
      </c>
      <c r="J1116">
        <v>4314106.4053999996</v>
      </c>
      <c r="K1116">
        <v>16190705.5294</v>
      </c>
      <c r="L1116">
        <v>41576957.190099999</v>
      </c>
      <c r="M1116">
        <v>0</v>
      </c>
      <c r="N1116">
        <v>71041777.383000001</v>
      </c>
      <c r="O1116">
        <v>10.145833333333334</v>
      </c>
      <c r="P1116">
        <f t="shared" si="45"/>
        <v>1970</v>
      </c>
      <c r="Q1116" s="2">
        <f t="shared" si="46"/>
        <v>25892.604166665638</v>
      </c>
    </row>
    <row r="1117" spans="1:17" x14ac:dyDescent="0.3">
      <c r="A1117">
        <v>372</v>
      </c>
      <c r="B1117">
        <v>3</v>
      </c>
      <c r="C1117">
        <v>109494081.98119999</v>
      </c>
      <c r="D1117">
        <v>497520.90710000001</v>
      </c>
      <c r="E1117">
        <v>15435409.071599999</v>
      </c>
      <c r="F1117">
        <v>0</v>
      </c>
      <c r="G1117">
        <v>1986736.6997</v>
      </c>
      <c r="H1117">
        <v>44906522.242799997</v>
      </c>
      <c r="I1117">
        <v>39334131.923699997</v>
      </c>
      <c r="J1117">
        <v>4303850.0459000003</v>
      </c>
      <c r="K1117">
        <v>16190705.5294</v>
      </c>
      <c r="L1117">
        <v>41606392.0088</v>
      </c>
      <c r="M1117">
        <v>0</v>
      </c>
      <c r="N1117">
        <v>70788562.369800001</v>
      </c>
      <c r="O1117">
        <v>10.145833333333334</v>
      </c>
      <c r="P1117">
        <f t="shared" si="45"/>
        <v>1970</v>
      </c>
      <c r="Q1117" s="2">
        <f t="shared" si="46"/>
        <v>25902.74999999897</v>
      </c>
    </row>
    <row r="1118" spans="1:17" x14ac:dyDescent="0.3">
      <c r="A1118">
        <v>373</v>
      </c>
      <c r="B1118">
        <v>1</v>
      </c>
      <c r="C1118">
        <v>103601186.1376</v>
      </c>
      <c r="D1118">
        <v>498587.3259</v>
      </c>
      <c r="E1118">
        <v>15435409.071599999</v>
      </c>
      <c r="F1118">
        <v>0</v>
      </c>
      <c r="G1118">
        <v>1999100.5022</v>
      </c>
      <c r="H1118">
        <v>43790984.631200001</v>
      </c>
      <c r="I1118">
        <v>40347309.991499998</v>
      </c>
      <c r="J1118">
        <v>4301836.8210000005</v>
      </c>
      <c r="K1118">
        <v>16190705.5294</v>
      </c>
      <c r="L1118">
        <v>32591527.413899999</v>
      </c>
      <c r="M1118">
        <v>0</v>
      </c>
      <c r="N1118">
        <v>71694671.924500003</v>
      </c>
      <c r="O1118">
        <v>10.145833333333334</v>
      </c>
      <c r="P1118">
        <f t="shared" si="45"/>
        <v>1970</v>
      </c>
      <c r="Q1118" s="2">
        <f t="shared" si="46"/>
        <v>25912.895833332303</v>
      </c>
    </row>
    <row r="1119" spans="1:17" x14ac:dyDescent="0.3">
      <c r="A1119">
        <v>373</v>
      </c>
      <c r="B1119">
        <v>2</v>
      </c>
      <c r="C1119">
        <v>100115004.4087</v>
      </c>
      <c r="D1119">
        <v>499821.28509999998</v>
      </c>
      <c r="E1119">
        <v>15435409.071599999</v>
      </c>
      <c r="F1119">
        <v>0</v>
      </c>
      <c r="G1119">
        <v>1999100.5022</v>
      </c>
      <c r="H1119">
        <v>42984147.045999996</v>
      </c>
      <c r="I1119">
        <v>35896346.463600002</v>
      </c>
      <c r="J1119">
        <v>4299286.4874999998</v>
      </c>
      <c r="K1119">
        <v>16190705.5294</v>
      </c>
      <c r="L1119">
        <v>32686635.043299999</v>
      </c>
      <c r="M1119">
        <v>0</v>
      </c>
      <c r="N1119">
        <v>71839989.311900005</v>
      </c>
      <c r="O1119">
        <v>10.145833333333334</v>
      </c>
      <c r="P1119">
        <f t="shared" si="45"/>
        <v>1970</v>
      </c>
      <c r="Q1119" s="2">
        <f t="shared" si="46"/>
        <v>25923.041666665635</v>
      </c>
    </row>
    <row r="1120" spans="1:17" x14ac:dyDescent="0.3">
      <c r="A1120">
        <v>373</v>
      </c>
      <c r="B1120">
        <v>3</v>
      </c>
      <c r="C1120">
        <v>97224955.954699993</v>
      </c>
      <c r="D1120">
        <v>501415.38549999997</v>
      </c>
      <c r="E1120">
        <v>15435409.071599999</v>
      </c>
      <c r="F1120">
        <v>0</v>
      </c>
      <c r="G1120">
        <v>1999100.5022</v>
      </c>
      <c r="H1120">
        <v>42265451.644500002</v>
      </c>
      <c r="I1120">
        <v>32237176.0262</v>
      </c>
      <c r="J1120">
        <v>4296579.5727000004</v>
      </c>
      <c r="K1120">
        <v>16190705.5294</v>
      </c>
      <c r="L1120">
        <v>32764736.902199998</v>
      </c>
      <c r="M1120">
        <v>0</v>
      </c>
      <c r="N1120">
        <v>71769310.119900003</v>
      </c>
      <c r="O1120">
        <v>10.145833333333334</v>
      </c>
      <c r="P1120">
        <f t="shared" si="45"/>
        <v>1970</v>
      </c>
      <c r="Q1120" s="2">
        <f t="shared" si="46"/>
        <v>25933.187499998967</v>
      </c>
    </row>
    <row r="1121" spans="1:17" x14ac:dyDescent="0.3">
      <c r="A1121">
        <v>374</v>
      </c>
      <c r="B1121">
        <v>1</v>
      </c>
      <c r="C1121">
        <v>88244028.900299996</v>
      </c>
      <c r="D1121">
        <v>499664.3284</v>
      </c>
      <c r="E1121">
        <v>15435409.071599999</v>
      </c>
      <c r="F1121">
        <v>0</v>
      </c>
      <c r="G1121">
        <v>3473316.8854999999</v>
      </c>
      <c r="H1121">
        <v>48390143.025300004</v>
      </c>
      <c r="I1121">
        <v>51720161.120300002</v>
      </c>
      <c r="J1121">
        <v>4304796.2560999999</v>
      </c>
      <c r="K1121">
        <v>16333314.6094</v>
      </c>
      <c r="L1121">
        <v>9547664.8376000002</v>
      </c>
      <c r="M1121">
        <v>0</v>
      </c>
      <c r="N1121">
        <v>73489898.025999993</v>
      </c>
      <c r="O1121">
        <v>10.145833333333334</v>
      </c>
      <c r="P1121">
        <f t="shared" si="45"/>
        <v>1971</v>
      </c>
      <c r="Q1121" s="2">
        <f t="shared" si="46"/>
        <v>25943.333333332299</v>
      </c>
    </row>
    <row r="1122" spans="1:17" x14ac:dyDescent="0.3">
      <c r="A1122">
        <v>374</v>
      </c>
      <c r="B1122">
        <v>2</v>
      </c>
      <c r="C1122">
        <v>85910014.982299998</v>
      </c>
      <c r="D1122">
        <v>498377.1214</v>
      </c>
      <c r="E1122">
        <v>15435409.071599999</v>
      </c>
      <c r="F1122">
        <v>0</v>
      </c>
      <c r="G1122">
        <v>3473316.8854999999</v>
      </c>
      <c r="H1122">
        <v>46175197.994199999</v>
      </c>
      <c r="I1122">
        <v>45597162.814000003</v>
      </c>
      <c r="J1122">
        <v>4311833.8828999996</v>
      </c>
      <c r="K1122">
        <v>16333314.6094</v>
      </c>
      <c r="L1122">
        <v>9637398.0653000008</v>
      </c>
      <c r="M1122">
        <v>0</v>
      </c>
      <c r="N1122">
        <v>75178195.876399994</v>
      </c>
      <c r="O1122">
        <v>10.145833333333334</v>
      </c>
      <c r="P1122">
        <f t="shared" si="45"/>
        <v>1971</v>
      </c>
      <c r="Q1122" s="2">
        <f t="shared" si="46"/>
        <v>25953.479166665631</v>
      </c>
    </row>
    <row r="1123" spans="1:17" x14ac:dyDescent="0.3">
      <c r="A1123">
        <v>374</v>
      </c>
      <c r="B1123">
        <v>3</v>
      </c>
      <c r="C1123">
        <v>83960485.776299998</v>
      </c>
      <c r="D1123">
        <v>501167.26929999999</v>
      </c>
      <c r="E1123">
        <v>15435409.071599999</v>
      </c>
      <c r="F1123">
        <v>0</v>
      </c>
      <c r="G1123">
        <v>3473316.8854999999</v>
      </c>
      <c r="H1123">
        <v>45078730.075300001</v>
      </c>
      <c r="I1123">
        <v>41416906.568700001</v>
      </c>
      <c r="J1123">
        <v>4321770.9752000002</v>
      </c>
      <c r="K1123">
        <v>16333314.6094</v>
      </c>
      <c r="L1123">
        <v>9715032.7043999992</v>
      </c>
      <c r="M1123">
        <v>0</v>
      </c>
      <c r="N1123">
        <v>76244518.271400005</v>
      </c>
      <c r="O1123">
        <v>10.145833333333334</v>
      </c>
      <c r="P1123">
        <f t="shared" si="45"/>
        <v>1971</v>
      </c>
      <c r="Q1123" s="2">
        <f t="shared" si="46"/>
        <v>25963.624999998963</v>
      </c>
    </row>
    <row r="1124" spans="1:17" x14ac:dyDescent="0.3">
      <c r="A1124">
        <v>375</v>
      </c>
      <c r="B1124">
        <v>1</v>
      </c>
      <c r="C1124">
        <v>62340975.821400002</v>
      </c>
      <c r="D1124">
        <v>500950.6102</v>
      </c>
      <c r="E1124">
        <v>15435409.071599999</v>
      </c>
      <c r="F1124">
        <v>0</v>
      </c>
      <c r="G1124">
        <v>20834798.797200002</v>
      </c>
      <c r="H1124">
        <v>63161463.501900002</v>
      </c>
      <c r="I1124">
        <v>61614484.164999999</v>
      </c>
      <c r="J1124">
        <v>4344377.7185000004</v>
      </c>
      <c r="K1124">
        <v>16333314.6094</v>
      </c>
      <c r="L1124">
        <v>596970.11490000004</v>
      </c>
      <c r="M1124">
        <v>0</v>
      </c>
      <c r="N1124">
        <v>78859489.516800001</v>
      </c>
      <c r="O1124">
        <v>10.145833333333334</v>
      </c>
      <c r="P1124">
        <f t="shared" si="45"/>
        <v>1971</v>
      </c>
      <c r="Q1124" s="2">
        <f t="shared" si="46"/>
        <v>25973.770833332295</v>
      </c>
    </row>
    <row r="1125" spans="1:17" x14ac:dyDescent="0.3">
      <c r="A1125">
        <v>375</v>
      </c>
      <c r="B1125">
        <v>2</v>
      </c>
      <c r="C1125">
        <v>59766083.145499997</v>
      </c>
      <c r="D1125">
        <v>500373.53639999998</v>
      </c>
      <c r="E1125">
        <v>15435409.071599999</v>
      </c>
      <c r="F1125">
        <v>0</v>
      </c>
      <c r="G1125">
        <v>20834798.797200002</v>
      </c>
      <c r="H1125">
        <v>61913687.316799998</v>
      </c>
      <c r="I1125">
        <v>56563991.722400002</v>
      </c>
      <c r="J1125">
        <v>4363596.3498999998</v>
      </c>
      <c r="K1125">
        <v>16333314.6094</v>
      </c>
      <c r="L1125">
        <v>602172.60430000001</v>
      </c>
      <c r="M1125">
        <v>0</v>
      </c>
      <c r="N1125">
        <v>80335183.1039</v>
      </c>
      <c r="O1125">
        <v>10.145833333333334</v>
      </c>
      <c r="P1125">
        <f t="shared" si="45"/>
        <v>1971</v>
      </c>
      <c r="Q1125" s="2">
        <f t="shared" si="46"/>
        <v>25983.916666665627</v>
      </c>
    </row>
    <row r="1126" spans="1:17" x14ac:dyDescent="0.3">
      <c r="A1126">
        <v>375</v>
      </c>
      <c r="B1126">
        <v>3</v>
      </c>
      <c r="C1126">
        <v>57856640.422200002</v>
      </c>
      <c r="D1126">
        <v>499575.90669999999</v>
      </c>
      <c r="E1126">
        <v>15435409.071599999</v>
      </c>
      <c r="F1126">
        <v>0</v>
      </c>
      <c r="G1126">
        <v>20834798.797200002</v>
      </c>
      <c r="H1126">
        <v>60025616.908299997</v>
      </c>
      <c r="I1126">
        <v>51336424.883699998</v>
      </c>
      <c r="J1126">
        <v>4380276.1189999999</v>
      </c>
      <c r="K1126">
        <v>16333314.6094</v>
      </c>
      <c r="L1126">
        <v>606545.34259999997</v>
      </c>
      <c r="M1126">
        <v>0</v>
      </c>
      <c r="N1126">
        <v>81617977.018700004</v>
      </c>
      <c r="O1126">
        <v>10.145833333333334</v>
      </c>
      <c r="P1126">
        <f t="shared" si="45"/>
        <v>1971</v>
      </c>
      <c r="Q1126" s="2">
        <f t="shared" si="46"/>
        <v>25994.06249999896</v>
      </c>
    </row>
    <row r="1127" spans="1:17" x14ac:dyDescent="0.3">
      <c r="A1127">
        <v>376</v>
      </c>
      <c r="B1127">
        <v>1</v>
      </c>
      <c r="C1127">
        <v>122175677.68000001</v>
      </c>
      <c r="D1127">
        <v>512831.82079999999</v>
      </c>
      <c r="E1127">
        <v>15435409.071599999</v>
      </c>
      <c r="F1127">
        <v>0</v>
      </c>
      <c r="G1127">
        <v>2429862.6224000002</v>
      </c>
      <c r="H1127">
        <v>43340986.973099999</v>
      </c>
      <c r="I1127">
        <v>18161055.758900002</v>
      </c>
      <c r="J1127">
        <v>4330801.3146000002</v>
      </c>
      <c r="K1127">
        <v>16333314.6094</v>
      </c>
      <c r="L1127">
        <v>71455990.4683</v>
      </c>
      <c r="M1127">
        <v>0</v>
      </c>
      <c r="N1127">
        <v>74948936.853200004</v>
      </c>
      <c r="O1127">
        <v>10.145833333333334</v>
      </c>
      <c r="P1127">
        <f t="shared" si="45"/>
        <v>1971</v>
      </c>
      <c r="Q1127" s="2">
        <f t="shared" si="46"/>
        <v>26004.208333332292</v>
      </c>
    </row>
    <row r="1128" spans="1:17" x14ac:dyDescent="0.3">
      <c r="A1128">
        <v>376</v>
      </c>
      <c r="B1128">
        <v>2</v>
      </c>
      <c r="C1128">
        <v>113594757.65809999</v>
      </c>
      <c r="D1128">
        <v>524311.82109999994</v>
      </c>
      <c r="E1128">
        <v>15435409.071599999</v>
      </c>
      <c r="F1128">
        <v>0</v>
      </c>
      <c r="G1128">
        <v>2429862.6224000002</v>
      </c>
      <c r="H1128">
        <v>45319507.571500003</v>
      </c>
      <c r="I1128">
        <v>15664378.977399999</v>
      </c>
      <c r="J1128">
        <v>4289963.88</v>
      </c>
      <c r="K1128">
        <v>16333314.6094</v>
      </c>
      <c r="L1128">
        <v>70424906.221300006</v>
      </c>
      <c r="M1128">
        <v>0</v>
      </c>
      <c r="N1128">
        <v>70980926.668699995</v>
      </c>
      <c r="O1128">
        <v>10.145833333333334</v>
      </c>
      <c r="P1128">
        <f t="shared" si="45"/>
        <v>1971</v>
      </c>
      <c r="Q1128" s="2">
        <f t="shared" si="46"/>
        <v>26014.354166665624</v>
      </c>
    </row>
    <row r="1129" spans="1:17" x14ac:dyDescent="0.3">
      <c r="A1129">
        <v>376</v>
      </c>
      <c r="B1129">
        <v>3</v>
      </c>
      <c r="C1129">
        <v>107850291.6917</v>
      </c>
      <c r="D1129">
        <v>534342.3395</v>
      </c>
      <c r="E1129">
        <v>15435409.071599999</v>
      </c>
      <c r="F1129">
        <v>0</v>
      </c>
      <c r="G1129">
        <v>2429862.6224000002</v>
      </c>
      <c r="H1129">
        <v>45986206.200999998</v>
      </c>
      <c r="I1129">
        <v>14505114.881899999</v>
      </c>
      <c r="J1129">
        <v>4254962.0829999996</v>
      </c>
      <c r="K1129">
        <v>16333314.6094</v>
      </c>
      <c r="L1129">
        <v>69610186.471399993</v>
      </c>
      <c r="M1129">
        <v>0</v>
      </c>
      <c r="N1129">
        <v>68625353.182099998</v>
      </c>
      <c r="O1129">
        <v>10.145833333333334</v>
      </c>
      <c r="P1129">
        <f t="shared" si="45"/>
        <v>1971</v>
      </c>
      <c r="Q1129" s="2">
        <f t="shared" si="46"/>
        <v>26024.499999998956</v>
      </c>
    </row>
    <row r="1130" spans="1:17" x14ac:dyDescent="0.3">
      <c r="A1130">
        <v>377</v>
      </c>
      <c r="B1130">
        <v>1</v>
      </c>
      <c r="C1130">
        <v>109135165.6988</v>
      </c>
      <c r="D1130">
        <v>545110.12100000004</v>
      </c>
      <c r="E1130">
        <v>21205706.211599998</v>
      </c>
      <c r="F1130">
        <v>0</v>
      </c>
      <c r="G1130">
        <v>10535040.9549</v>
      </c>
      <c r="H1130">
        <v>61249875.402199998</v>
      </c>
      <c r="I1130">
        <v>10896478.212300001</v>
      </c>
      <c r="J1130">
        <v>4214122.3093999997</v>
      </c>
      <c r="K1130">
        <v>40579385.839400001</v>
      </c>
      <c r="L1130">
        <v>82705763.354499996</v>
      </c>
      <c r="M1130">
        <v>0</v>
      </c>
      <c r="N1130">
        <v>64507292.863200001</v>
      </c>
      <c r="O1130">
        <v>10.145833333333334</v>
      </c>
      <c r="P1130">
        <f t="shared" si="45"/>
        <v>1971</v>
      </c>
      <c r="Q1130" s="2">
        <f t="shared" si="46"/>
        <v>26034.645833332288</v>
      </c>
    </row>
    <row r="1131" spans="1:17" x14ac:dyDescent="0.3">
      <c r="A1131">
        <v>377</v>
      </c>
      <c r="B1131">
        <v>2</v>
      </c>
      <c r="C1131">
        <v>103475081.31829999</v>
      </c>
      <c r="D1131">
        <v>554519.63419999997</v>
      </c>
      <c r="E1131">
        <v>21205706.211599998</v>
      </c>
      <c r="F1131">
        <v>0</v>
      </c>
      <c r="G1131">
        <v>10535040.9549</v>
      </c>
      <c r="H1131">
        <v>62421951.995200001</v>
      </c>
      <c r="I1131">
        <v>8484237.5291000009</v>
      </c>
      <c r="J1131">
        <v>4178626.5543</v>
      </c>
      <c r="K1131">
        <v>40579385.839400001</v>
      </c>
      <c r="L1131">
        <v>81795107.832399994</v>
      </c>
      <c r="M1131">
        <v>0</v>
      </c>
      <c r="N1131">
        <v>63498866.220799997</v>
      </c>
      <c r="O1131">
        <v>10.145833333333334</v>
      </c>
      <c r="P1131">
        <f t="shared" si="45"/>
        <v>1971</v>
      </c>
      <c r="Q1131" s="2">
        <f t="shared" si="46"/>
        <v>26044.79166666562</v>
      </c>
    </row>
    <row r="1132" spans="1:17" x14ac:dyDescent="0.3">
      <c r="A1132">
        <v>377</v>
      </c>
      <c r="B1132">
        <v>3</v>
      </c>
      <c r="C1132">
        <v>99849334.753900006</v>
      </c>
      <c r="D1132">
        <v>563298.72690000001</v>
      </c>
      <c r="E1132">
        <v>21205706.211599998</v>
      </c>
      <c r="F1132">
        <v>0</v>
      </c>
      <c r="G1132">
        <v>10535040.9549</v>
      </c>
      <c r="H1132">
        <v>63130388.032799996</v>
      </c>
      <c r="I1132">
        <v>7000530.9829000002</v>
      </c>
      <c r="J1132">
        <v>4147652.1107999999</v>
      </c>
      <c r="K1132">
        <v>40579385.839400001</v>
      </c>
      <c r="L1132">
        <v>81016524.1206</v>
      </c>
      <c r="M1132">
        <v>0</v>
      </c>
      <c r="N1132">
        <v>62721895.443700001</v>
      </c>
      <c r="O1132">
        <v>10.145833333333334</v>
      </c>
      <c r="P1132">
        <f t="shared" si="45"/>
        <v>1971</v>
      </c>
      <c r="Q1132" s="2">
        <f t="shared" si="46"/>
        <v>26054.937499998952</v>
      </c>
    </row>
    <row r="1133" spans="1:17" x14ac:dyDescent="0.3">
      <c r="A1133">
        <v>378</v>
      </c>
      <c r="B1133">
        <v>1</v>
      </c>
      <c r="C1133">
        <v>45600941.319399998</v>
      </c>
      <c r="D1133">
        <v>554852.53709999996</v>
      </c>
      <c r="E1133">
        <v>24484900.4016</v>
      </c>
      <c r="F1133">
        <v>0</v>
      </c>
      <c r="G1133">
        <v>127964363.0038</v>
      </c>
      <c r="H1133">
        <v>85333674.591499999</v>
      </c>
      <c r="I1133">
        <v>97854186.796200007</v>
      </c>
      <c r="J1133">
        <v>4175011.4139</v>
      </c>
      <c r="K1133">
        <v>54358144.479400001</v>
      </c>
      <c r="L1133">
        <v>60298706.553199999</v>
      </c>
      <c r="M1133">
        <v>0</v>
      </c>
      <c r="N1133">
        <v>67320754.289700001</v>
      </c>
      <c r="O1133">
        <v>10.145833333333334</v>
      </c>
      <c r="P1133">
        <f t="shared" si="45"/>
        <v>1971</v>
      </c>
      <c r="Q1133" s="2">
        <f t="shared" si="46"/>
        <v>26065.083333332284</v>
      </c>
    </row>
    <row r="1134" spans="1:17" x14ac:dyDescent="0.3">
      <c r="A1134">
        <v>378</v>
      </c>
      <c r="B1134">
        <v>2</v>
      </c>
      <c r="C1134">
        <v>39876350.946400002</v>
      </c>
      <c r="D1134">
        <v>547142.92130000005</v>
      </c>
      <c r="E1134">
        <v>24484900.4016</v>
      </c>
      <c r="F1134">
        <v>0</v>
      </c>
      <c r="G1134">
        <v>127964363.0038</v>
      </c>
      <c r="H1134">
        <v>84736776.660799995</v>
      </c>
      <c r="I1134">
        <v>90665979.207699999</v>
      </c>
      <c r="J1134">
        <v>4198162.9748999998</v>
      </c>
      <c r="K1134">
        <v>54358144.479400001</v>
      </c>
      <c r="L1134">
        <v>60732233.267999999</v>
      </c>
      <c r="M1134">
        <v>0</v>
      </c>
      <c r="N1134">
        <v>67648000.515400007</v>
      </c>
      <c r="O1134">
        <v>10.145833333333334</v>
      </c>
      <c r="P1134">
        <f t="shared" si="45"/>
        <v>1971</v>
      </c>
      <c r="Q1134" s="2">
        <f t="shared" si="46"/>
        <v>26075.229166665617</v>
      </c>
    </row>
    <row r="1135" spans="1:17" x14ac:dyDescent="0.3">
      <c r="A1135">
        <v>378</v>
      </c>
      <c r="B1135">
        <v>3</v>
      </c>
      <c r="C1135">
        <v>36704607.381399997</v>
      </c>
      <c r="D1135">
        <v>540097.68550000002</v>
      </c>
      <c r="E1135">
        <v>24484900.4016</v>
      </c>
      <c r="F1135">
        <v>0</v>
      </c>
      <c r="G1135">
        <v>127964363.0038</v>
      </c>
      <c r="H1135">
        <v>83772759.796100006</v>
      </c>
      <c r="I1135">
        <v>85635770.1567</v>
      </c>
      <c r="J1135">
        <v>4218339.1701999996</v>
      </c>
      <c r="K1135">
        <v>54358144.479400001</v>
      </c>
      <c r="L1135">
        <v>61141917.7711</v>
      </c>
      <c r="M1135">
        <v>0</v>
      </c>
      <c r="N1135">
        <v>68039158.441699997</v>
      </c>
      <c r="O1135">
        <v>10.145833333333334</v>
      </c>
      <c r="P1135">
        <f t="shared" si="45"/>
        <v>1971</v>
      </c>
      <c r="Q1135" s="2">
        <f t="shared" si="46"/>
        <v>26085.374999998949</v>
      </c>
    </row>
    <row r="1136" spans="1:17" x14ac:dyDescent="0.3">
      <c r="A1136">
        <v>379</v>
      </c>
      <c r="B1136">
        <v>1</v>
      </c>
      <c r="C1136">
        <v>123911598.4771</v>
      </c>
      <c r="D1136">
        <v>543759.45660000003</v>
      </c>
      <c r="E1136">
        <v>36986171.801600002</v>
      </c>
      <c r="F1136">
        <v>0</v>
      </c>
      <c r="G1136">
        <v>126523971.5033</v>
      </c>
      <c r="H1136">
        <v>82869100.709999993</v>
      </c>
      <c r="I1136">
        <v>75364923.274499997</v>
      </c>
      <c r="J1136">
        <v>4202427.2117999997</v>
      </c>
      <c r="K1136">
        <v>106886930.2894</v>
      </c>
      <c r="L1136">
        <v>121369137.0202</v>
      </c>
      <c r="M1136">
        <v>0</v>
      </c>
      <c r="N1136">
        <v>63398303.360600002</v>
      </c>
      <c r="O1136">
        <v>10.145833333333334</v>
      </c>
      <c r="P1136">
        <f t="shared" si="45"/>
        <v>1971</v>
      </c>
      <c r="Q1136" s="2">
        <f t="shared" si="46"/>
        <v>26095.520833332281</v>
      </c>
    </row>
    <row r="1137" spans="1:17" x14ac:dyDescent="0.3">
      <c r="A1137">
        <v>379</v>
      </c>
      <c r="B1137">
        <v>2</v>
      </c>
      <c r="C1137">
        <v>112916232.0695</v>
      </c>
      <c r="D1137">
        <v>546801.30839999998</v>
      </c>
      <c r="E1137">
        <v>36986171.801600002</v>
      </c>
      <c r="F1137">
        <v>0</v>
      </c>
      <c r="G1137">
        <v>126523971.5033</v>
      </c>
      <c r="H1137">
        <v>85303904.707100004</v>
      </c>
      <c r="I1137">
        <v>71178987.033199996</v>
      </c>
      <c r="J1137">
        <v>4190905.0863999999</v>
      </c>
      <c r="K1137">
        <v>106886930.2894</v>
      </c>
      <c r="L1137">
        <v>119027503.5994</v>
      </c>
      <c r="M1137">
        <v>0</v>
      </c>
      <c r="N1137">
        <v>61517809.3059</v>
      </c>
      <c r="O1137">
        <v>10.145833333333334</v>
      </c>
      <c r="P1137">
        <f t="shared" si="45"/>
        <v>1971</v>
      </c>
      <c r="Q1137" s="2">
        <f t="shared" si="46"/>
        <v>26105.666666665613</v>
      </c>
    </row>
    <row r="1138" spans="1:17" x14ac:dyDescent="0.3">
      <c r="A1138">
        <v>379</v>
      </c>
      <c r="B1138">
        <v>3</v>
      </c>
      <c r="C1138">
        <v>106028391.56200001</v>
      </c>
      <c r="D1138">
        <v>549164.09970000002</v>
      </c>
      <c r="E1138">
        <v>36986171.801600002</v>
      </c>
      <c r="F1138">
        <v>0</v>
      </c>
      <c r="G1138">
        <v>126523971.5033</v>
      </c>
      <c r="H1138">
        <v>86600000.522</v>
      </c>
      <c r="I1138">
        <v>68642730.049899995</v>
      </c>
      <c r="J1138">
        <v>4182298.1899000001</v>
      </c>
      <c r="K1138">
        <v>106886930.2894</v>
      </c>
      <c r="L1138">
        <v>117107503.4805</v>
      </c>
      <c r="M1138">
        <v>0</v>
      </c>
      <c r="N1138">
        <v>60535085.439199999</v>
      </c>
      <c r="O1138">
        <v>10.145833333333334</v>
      </c>
      <c r="P1138">
        <f t="shared" si="45"/>
        <v>1971</v>
      </c>
      <c r="Q1138" s="2">
        <f t="shared" si="46"/>
        <v>26115.812499998945</v>
      </c>
    </row>
    <row r="1139" spans="1:17" x14ac:dyDescent="0.3">
      <c r="A1139">
        <v>380</v>
      </c>
      <c r="B1139">
        <v>1</v>
      </c>
      <c r="C1139">
        <v>189431796.32879999</v>
      </c>
      <c r="D1139">
        <v>539254.9044</v>
      </c>
      <c r="E1139">
        <v>81670110.031599998</v>
      </c>
      <c r="F1139">
        <v>0</v>
      </c>
      <c r="G1139">
        <v>267365565.68810001</v>
      </c>
      <c r="H1139">
        <v>105835410.5024</v>
      </c>
      <c r="I1139">
        <v>193427160.4492</v>
      </c>
      <c r="J1139">
        <v>4235496.9681000002</v>
      </c>
      <c r="K1139">
        <v>294643264.5194</v>
      </c>
      <c r="L1139">
        <v>90095350.226300001</v>
      </c>
      <c r="M1139">
        <v>0</v>
      </c>
      <c r="N1139">
        <v>62390215.962700002</v>
      </c>
      <c r="O1139">
        <v>10.145833333333334</v>
      </c>
      <c r="P1139">
        <f t="shared" si="45"/>
        <v>1971</v>
      </c>
      <c r="Q1139" s="2">
        <f t="shared" si="46"/>
        <v>26125.958333332277</v>
      </c>
    </row>
    <row r="1140" spans="1:17" x14ac:dyDescent="0.3">
      <c r="A1140">
        <v>380</v>
      </c>
      <c r="B1140">
        <v>2</v>
      </c>
      <c r="C1140">
        <v>179135660.5589</v>
      </c>
      <c r="D1140">
        <v>530428.09100000001</v>
      </c>
      <c r="E1140">
        <v>81670110.031599998</v>
      </c>
      <c r="F1140">
        <v>0</v>
      </c>
      <c r="G1140">
        <v>267365565.68810001</v>
      </c>
      <c r="H1140">
        <v>103047840.2173</v>
      </c>
      <c r="I1140">
        <v>178870988.85800001</v>
      </c>
      <c r="J1140">
        <v>4281968.7013999997</v>
      </c>
      <c r="K1140">
        <v>294643264.5194</v>
      </c>
      <c r="L1140">
        <v>90275977.622400001</v>
      </c>
      <c r="M1140">
        <v>0</v>
      </c>
      <c r="N1140">
        <v>63632314.091899998</v>
      </c>
      <c r="O1140">
        <v>10.145833333333334</v>
      </c>
      <c r="P1140">
        <f t="shared" si="45"/>
        <v>1971</v>
      </c>
      <c r="Q1140" s="2">
        <f t="shared" si="46"/>
        <v>26136.104166665609</v>
      </c>
    </row>
    <row r="1141" spans="1:17" x14ac:dyDescent="0.3">
      <c r="A1141">
        <v>380</v>
      </c>
      <c r="B1141">
        <v>3</v>
      </c>
      <c r="C1141">
        <v>172388713.5571</v>
      </c>
      <c r="D1141">
        <v>522127.9362</v>
      </c>
      <c r="E1141">
        <v>81670110.031599998</v>
      </c>
      <c r="F1141">
        <v>0</v>
      </c>
      <c r="G1141">
        <v>267365565.68810001</v>
      </c>
      <c r="H1141">
        <v>101490810.0082</v>
      </c>
      <c r="I1141">
        <v>169530526.32300001</v>
      </c>
      <c r="J1141">
        <v>4323492.8106000004</v>
      </c>
      <c r="K1141">
        <v>294643264.5194</v>
      </c>
      <c r="L1141">
        <v>90388704.175799996</v>
      </c>
      <c r="M1141">
        <v>0</v>
      </c>
      <c r="N1141">
        <v>64544263.225699998</v>
      </c>
      <c r="O1141">
        <v>10.145833333333334</v>
      </c>
      <c r="P1141">
        <f t="shared" si="45"/>
        <v>1971</v>
      </c>
      <c r="Q1141" s="2">
        <f t="shared" si="46"/>
        <v>26146.249999998941</v>
      </c>
    </row>
    <row r="1142" spans="1:17" x14ac:dyDescent="0.3">
      <c r="A1142">
        <v>381</v>
      </c>
      <c r="B1142">
        <v>1</v>
      </c>
      <c r="C1142">
        <v>371139162.68360001</v>
      </c>
      <c r="D1142">
        <v>545684.32830000005</v>
      </c>
      <c r="E1142">
        <v>88134923.261600003</v>
      </c>
      <c r="F1142">
        <v>0</v>
      </c>
      <c r="G1142">
        <v>6322242.5016999999</v>
      </c>
      <c r="H1142">
        <v>59392935.641099997</v>
      </c>
      <c r="I1142">
        <v>4064571.3922000001</v>
      </c>
      <c r="J1142">
        <v>4240789.9435999999</v>
      </c>
      <c r="K1142">
        <v>321807603.1494</v>
      </c>
      <c r="L1142">
        <v>136744952.15439999</v>
      </c>
      <c r="M1142">
        <v>0</v>
      </c>
      <c r="N1142">
        <v>61133609.724600002</v>
      </c>
      <c r="O1142">
        <v>10.145833333333334</v>
      </c>
      <c r="P1142">
        <f t="shared" si="45"/>
        <v>1971</v>
      </c>
      <c r="Q1142" s="2">
        <f t="shared" si="46"/>
        <v>26156.395833332273</v>
      </c>
    </row>
    <row r="1143" spans="1:17" x14ac:dyDescent="0.3">
      <c r="A1143">
        <v>381</v>
      </c>
      <c r="B1143">
        <v>2</v>
      </c>
      <c r="C1143">
        <v>362105917.1494</v>
      </c>
      <c r="D1143">
        <v>567466.50419999997</v>
      </c>
      <c r="E1143">
        <v>88134923.261600003</v>
      </c>
      <c r="F1143">
        <v>0</v>
      </c>
      <c r="G1143">
        <v>6322242.5016999999</v>
      </c>
      <c r="H1143">
        <v>57310382.589199997</v>
      </c>
      <c r="I1143">
        <v>1819850.1566000001</v>
      </c>
      <c r="J1143">
        <v>4173842.8281</v>
      </c>
      <c r="K1143">
        <v>321807603.1494</v>
      </c>
      <c r="L1143">
        <v>131900222.01450001</v>
      </c>
      <c r="M1143">
        <v>0</v>
      </c>
      <c r="N1143">
        <v>56080694.001999997</v>
      </c>
      <c r="O1143">
        <v>10.145833333333334</v>
      </c>
      <c r="P1143">
        <f t="shared" si="45"/>
        <v>1971</v>
      </c>
      <c r="Q1143" s="2">
        <f t="shared" si="46"/>
        <v>26166.541666665606</v>
      </c>
    </row>
    <row r="1144" spans="1:17" x14ac:dyDescent="0.3">
      <c r="A1144">
        <v>381</v>
      </c>
      <c r="B1144">
        <v>3</v>
      </c>
      <c r="C1144">
        <v>355390058.52170002</v>
      </c>
      <c r="D1144">
        <v>586654.95799999998</v>
      </c>
      <c r="E1144">
        <v>88134923.261600003</v>
      </c>
      <c r="F1144">
        <v>0</v>
      </c>
      <c r="G1144">
        <v>6322242.5016999999</v>
      </c>
      <c r="H1144">
        <v>55795003.129000001</v>
      </c>
      <c r="I1144">
        <v>1084863.3341999999</v>
      </c>
      <c r="J1144">
        <v>4107451.9862000002</v>
      </c>
      <c r="K1144">
        <v>321807603.1494</v>
      </c>
      <c r="L1144">
        <v>127597276.59999999</v>
      </c>
      <c r="M1144">
        <v>0</v>
      </c>
      <c r="N1144">
        <v>53091977.549099997</v>
      </c>
      <c r="O1144">
        <v>10.145833333333334</v>
      </c>
      <c r="P1144">
        <f t="shared" si="45"/>
        <v>1971</v>
      </c>
      <c r="Q1144" s="2">
        <f t="shared" si="46"/>
        <v>26176.687499998938</v>
      </c>
    </row>
    <row r="1145" spans="1:17" x14ac:dyDescent="0.3">
      <c r="A1145">
        <v>382</v>
      </c>
      <c r="B1145">
        <v>1</v>
      </c>
      <c r="C1145">
        <v>225470997.25799999</v>
      </c>
      <c r="D1145">
        <v>591132.41879999998</v>
      </c>
      <c r="E1145">
        <v>48069302.9516</v>
      </c>
      <c r="F1145">
        <v>0</v>
      </c>
      <c r="G1145">
        <v>7234260.5615999997</v>
      </c>
      <c r="H1145">
        <v>54111491.828500003</v>
      </c>
      <c r="I1145">
        <v>35651779.954300001</v>
      </c>
      <c r="J1145">
        <v>4080581.1875999998</v>
      </c>
      <c r="K1145">
        <v>153456861.5794</v>
      </c>
      <c r="L1145">
        <v>87427041.784999996</v>
      </c>
      <c r="M1145">
        <v>0</v>
      </c>
      <c r="N1145">
        <v>53643956.512100004</v>
      </c>
      <c r="O1145">
        <v>10.145833333333334</v>
      </c>
      <c r="P1145">
        <f t="shared" si="45"/>
        <v>1971</v>
      </c>
      <c r="Q1145" s="2">
        <f t="shared" si="46"/>
        <v>26186.83333333227</v>
      </c>
    </row>
    <row r="1146" spans="1:17" x14ac:dyDescent="0.3">
      <c r="A1146">
        <v>382</v>
      </c>
      <c r="B1146">
        <v>2</v>
      </c>
      <c r="C1146">
        <v>206237619.4226</v>
      </c>
      <c r="D1146">
        <v>595504.30290000001</v>
      </c>
      <c r="E1146">
        <v>48069302.9516</v>
      </c>
      <c r="F1146">
        <v>0</v>
      </c>
      <c r="G1146">
        <v>7234260.5615999997</v>
      </c>
      <c r="H1146">
        <v>53920681.713500001</v>
      </c>
      <c r="I1146">
        <v>17720170.861900002</v>
      </c>
      <c r="J1146">
        <v>4055748.1908999998</v>
      </c>
      <c r="K1146">
        <v>153456861.5794</v>
      </c>
      <c r="L1146">
        <v>86351276.240799993</v>
      </c>
      <c r="M1146">
        <v>0</v>
      </c>
      <c r="N1146">
        <v>53996199.764600001</v>
      </c>
      <c r="O1146">
        <v>10.145833333333334</v>
      </c>
      <c r="P1146">
        <f t="shared" si="45"/>
        <v>1971</v>
      </c>
      <c r="Q1146" s="2">
        <f t="shared" si="46"/>
        <v>26196.979166665602</v>
      </c>
    </row>
    <row r="1147" spans="1:17" x14ac:dyDescent="0.3">
      <c r="A1147">
        <v>382</v>
      </c>
      <c r="B1147">
        <v>3</v>
      </c>
      <c r="C1147">
        <v>196396713.76589999</v>
      </c>
      <c r="D1147">
        <v>599989.76569999999</v>
      </c>
      <c r="E1147">
        <v>48069302.9516</v>
      </c>
      <c r="F1147">
        <v>0</v>
      </c>
      <c r="G1147">
        <v>7234260.5615999997</v>
      </c>
      <c r="H1147">
        <v>53739382.823200002</v>
      </c>
      <c r="I1147">
        <v>9060823.7903000005</v>
      </c>
      <c r="J1147">
        <v>4033102.2725</v>
      </c>
      <c r="K1147">
        <v>153456861.5794</v>
      </c>
      <c r="L1147">
        <v>85316368.161200002</v>
      </c>
      <c r="M1147">
        <v>0</v>
      </c>
      <c r="N1147">
        <v>53957925.653800003</v>
      </c>
      <c r="O1147">
        <v>10.145833333333334</v>
      </c>
      <c r="P1147">
        <f t="shared" si="45"/>
        <v>1971</v>
      </c>
      <c r="Q1147" s="2">
        <f t="shared" si="46"/>
        <v>26207.124999998934</v>
      </c>
    </row>
    <row r="1148" spans="1:17" x14ac:dyDescent="0.3">
      <c r="A1148">
        <v>383</v>
      </c>
      <c r="B1148">
        <v>1</v>
      </c>
      <c r="C1148">
        <v>64662938.364</v>
      </c>
      <c r="D1148">
        <v>571919.48820000002</v>
      </c>
      <c r="E1148">
        <v>15435409.071599999</v>
      </c>
      <c r="F1148">
        <v>0</v>
      </c>
      <c r="G1148">
        <v>235638384.2369</v>
      </c>
      <c r="H1148">
        <v>94972139.184100002</v>
      </c>
      <c r="I1148">
        <v>322445948.78969997</v>
      </c>
      <c r="J1148">
        <v>4142929.6096999999</v>
      </c>
      <c r="K1148">
        <v>16333314.6094</v>
      </c>
      <c r="L1148">
        <v>3493075.0806999998</v>
      </c>
      <c r="M1148">
        <v>0</v>
      </c>
      <c r="N1148">
        <v>64141961.174000002</v>
      </c>
      <c r="O1148">
        <v>10.145833333333334</v>
      </c>
      <c r="P1148">
        <f t="shared" si="45"/>
        <v>1971</v>
      </c>
      <c r="Q1148" s="2">
        <f t="shared" si="46"/>
        <v>26217.270833332266</v>
      </c>
    </row>
    <row r="1149" spans="1:17" x14ac:dyDescent="0.3">
      <c r="A1149">
        <v>383</v>
      </c>
      <c r="B1149">
        <v>2</v>
      </c>
      <c r="C1149">
        <v>47598931.4186</v>
      </c>
      <c r="D1149">
        <v>546998.52430000005</v>
      </c>
      <c r="E1149">
        <v>15435409.071599999</v>
      </c>
      <c r="F1149">
        <v>0</v>
      </c>
      <c r="G1149">
        <v>235638384.2369</v>
      </c>
      <c r="H1149">
        <v>86285573.038399994</v>
      </c>
      <c r="I1149">
        <v>288729695.49129999</v>
      </c>
      <c r="J1149">
        <v>4226964.9776999997</v>
      </c>
      <c r="K1149">
        <v>16333314.6094</v>
      </c>
      <c r="L1149">
        <v>3619521.4855</v>
      </c>
      <c r="M1149">
        <v>0</v>
      </c>
      <c r="N1149">
        <v>70926425.567100003</v>
      </c>
      <c r="O1149">
        <v>10.145833333333334</v>
      </c>
      <c r="P1149">
        <f t="shared" si="45"/>
        <v>1971</v>
      </c>
      <c r="Q1149" s="2">
        <f t="shared" si="46"/>
        <v>26227.416666665598</v>
      </c>
    </row>
    <row r="1150" spans="1:17" x14ac:dyDescent="0.3">
      <c r="A1150">
        <v>383</v>
      </c>
      <c r="B1150">
        <v>3</v>
      </c>
      <c r="C1150">
        <v>38144602.968800001</v>
      </c>
      <c r="D1150">
        <v>526110.85470000003</v>
      </c>
      <c r="E1150">
        <v>15435409.071599999</v>
      </c>
      <c r="F1150">
        <v>0</v>
      </c>
      <c r="G1150">
        <v>235638384.2369</v>
      </c>
      <c r="H1150">
        <v>80629846.276299998</v>
      </c>
      <c r="I1150">
        <v>268981131.78039998</v>
      </c>
      <c r="J1150">
        <v>4298290.3777999999</v>
      </c>
      <c r="K1150">
        <v>16333314.6094</v>
      </c>
      <c r="L1150">
        <v>3718734.6431999998</v>
      </c>
      <c r="M1150">
        <v>0</v>
      </c>
      <c r="N1150">
        <v>75911943.082200006</v>
      </c>
      <c r="O1150">
        <v>10.145833333333334</v>
      </c>
      <c r="P1150">
        <f t="shared" si="45"/>
        <v>1971</v>
      </c>
      <c r="Q1150" s="2">
        <f t="shared" si="46"/>
        <v>26237.56249999893</v>
      </c>
    </row>
    <row r="1151" spans="1:17" x14ac:dyDescent="0.3">
      <c r="A1151">
        <v>384</v>
      </c>
      <c r="B1151">
        <v>1</v>
      </c>
      <c r="C1151">
        <v>59698634.893799998</v>
      </c>
      <c r="D1151">
        <v>518694.6312</v>
      </c>
      <c r="E1151">
        <v>15435409.071599999</v>
      </c>
      <c r="F1151">
        <v>0</v>
      </c>
      <c r="G1151">
        <v>83400887.855900005</v>
      </c>
      <c r="H1151">
        <v>75995770.193800002</v>
      </c>
      <c r="I1151">
        <v>134901210.91280001</v>
      </c>
      <c r="J1151">
        <v>4316823.0184000004</v>
      </c>
      <c r="K1151">
        <v>16333314.6094</v>
      </c>
      <c r="L1151">
        <v>0</v>
      </c>
      <c r="M1151">
        <v>0</v>
      </c>
      <c r="N1151">
        <v>78792530.078400001</v>
      </c>
      <c r="O1151">
        <v>10.145833333333334</v>
      </c>
      <c r="P1151">
        <f t="shared" si="45"/>
        <v>1971</v>
      </c>
      <c r="Q1151" s="2">
        <f t="shared" si="46"/>
        <v>26247.708333332263</v>
      </c>
    </row>
    <row r="1152" spans="1:17" x14ac:dyDescent="0.3">
      <c r="A1152">
        <v>384</v>
      </c>
      <c r="B1152">
        <v>2</v>
      </c>
      <c r="C1152">
        <v>52596874.504699998</v>
      </c>
      <c r="D1152">
        <v>512151.07250000001</v>
      </c>
      <c r="E1152">
        <v>15435409.071599999</v>
      </c>
      <c r="F1152">
        <v>0</v>
      </c>
      <c r="G1152">
        <v>83400887.855900005</v>
      </c>
      <c r="H1152">
        <v>72532774.672299996</v>
      </c>
      <c r="I1152">
        <v>122679084.0878</v>
      </c>
      <c r="J1152">
        <v>4334434.4446</v>
      </c>
      <c r="K1152">
        <v>16333314.6094</v>
      </c>
      <c r="L1152">
        <v>0</v>
      </c>
      <c r="M1152">
        <v>0</v>
      </c>
      <c r="N1152">
        <v>80997706.334399998</v>
      </c>
      <c r="O1152">
        <v>10.145833333333334</v>
      </c>
      <c r="P1152">
        <f t="shared" si="45"/>
        <v>1971</v>
      </c>
      <c r="Q1152" s="2">
        <f t="shared" si="46"/>
        <v>26257.854166665595</v>
      </c>
    </row>
    <row r="1153" spans="1:17" x14ac:dyDescent="0.3">
      <c r="A1153">
        <v>384</v>
      </c>
      <c r="B1153">
        <v>3</v>
      </c>
      <c r="C1153">
        <v>47931981.230999999</v>
      </c>
      <c r="D1153">
        <v>506944.19150000002</v>
      </c>
      <c r="E1153">
        <v>15435409.071599999</v>
      </c>
      <c r="F1153">
        <v>0</v>
      </c>
      <c r="G1153">
        <v>83400887.855900005</v>
      </c>
      <c r="H1153">
        <v>69881758.408600003</v>
      </c>
      <c r="I1153">
        <v>113512554.3731</v>
      </c>
      <c r="J1153">
        <v>4351487.7017999999</v>
      </c>
      <c r="K1153">
        <v>16333314.6094</v>
      </c>
      <c r="L1153">
        <v>0</v>
      </c>
      <c r="M1153">
        <v>0</v>
      </c>
      <c r="N1153">
        <v>82743807.418599993</v>
      </c>
      <c r="O1153">
        <v>10.145833333333334</v>
      </c>
      <c r="P1153">
        <f t="shared" si="45"/>
        <v>1971</v>
      </c>
      <c r="Q1153" s="2">
        <f t="shared" si="46"/>
        <v>26267.999999998927</v>
      </c>
    </row>
    <row r="1154" spans="1:17" x14ac:dyDescent="0.3">
      <c r="A1154">
        <v>385</v>
      </c>
      <c r="B1154">
        <v>1</v>
      </c>
      <c r="C1154">
        <v>102740891.93089999</v>
      </c>
      <c r="D1154">
        <v>506902.60389999999</v>
      </c>
      <c r="E1154">
        <v>15435409.071599999</v>
      </c>
      <c r="F1154">
        <v>0</v>
      </c>
      <c r="G1154">
        <v>2858884.3731999998</v>
      </c>
      <c r="H1154">
        <v>43176506.985200003</v>
      </c>
      <c r="I1154">
        <v>48493311.858900003</v>
      </c>
      <c r="J1154">
        <v>4344309.6459999997</v>
      </c>
      <c r="K1154">
        <v>16333314.6094</v>
      </c>
      <c r="L1154">
        <v>14779394.609300001</v>
      </c>
      <c r="M1154">
        <v>0</v>
      </c>
      <c r="N1154">
        <v>80305455.939999998</v>
      </c>
      <c r="O1154">
        <v>10.145833333333334</v>
      </c>
      <c r="P1154">
        <f t="shared" si="45"/>
        <v>1971</v>
      </c>
      <c r="Q1154" s="2">
        <f t="shared" si="46"/>
        <v>26278.145833332259</v>
      </c>
    </row>
    <row r="1155" spans="1:17" x14ac:dyDescent="0.3">
      <c r="A1155">
        <v>385</v>
      </c>
      <c r="B1155">
        <v>2</v>
      </c>
      <c r="C1155">
        <v>97188225.534400001</v>
      </c>
      <c r="D1155">
        <v>507407.73700000002</v>
      </c>
      <c r="E1155">
        <v>15435409.071599999</v>
      </c>
      <c r="F1155">
        <v>0</v>
      </c>
      <c r="G1155">
        <v>2858884.3731999998</v>
      </c>
      <c r="H1155">
        <v>43091555.214699998</v>
      </c>
      <c r="I1155">
        <v>43538313.996799998</v>
      </c>
      <c r="J1155">
        <v>4339506.7105999999</v>
      </c>
      <c r="K1155">
        <v>16333314.6094</v>
      </c>
      <c r="L1155">
        <v>14829465.067500001</v>
      </c>
      <c r="M1155">
        <v>0</v>
      </c>
      <c r="N1155">
        <v>79532648.020199999</v>
      </c>
      <c r="O1155">
        <v>10.145833333333334</v>
      </c>
      <c r="P1155">
        <f t="shared" ref="P1155:P1218" si="47">YEAR(Q1155)</f>
        <v>1971</v>
      </c>
      <c r="Q1155" s="2">
        <f t="shared" ref="Q1155:Q1218" si="48">Q1154+(O1155)</f>
        <v>26288.291666665591</v>
      </c>
    </row>
    <row r="1156" spans="1:17" x14ac:dyDescent="0.3">
      <c r="A1156">
        <v>385</v>
      </c>
      <c r="B1156">
        <v>3</v>
      </c>
      <c r="C1156">
        <v>93453427.038699999</v>
      </c>
      <c r="D1156">
        <v>508412.55660000001</v>
      </c>
      <c r="E1156">
        <v>15435409.071599999</v>
      </c>
      <c r="F1156">
        <v>0</v>
      </c>
      <c r="G1156">
        <v>2858884.3731999998</v>
      </c>
      <c r="H1156">
        <v>43057840.982600003</v>
      </c>
      <c r="I1156">
        <v>39752352.750799999</v>
      </c>
      <c r="J1156">
        <v>4336141.0526999999</v>
      </c>
      <c r="K1156">
        <v>16333314.6094</v>
      </c>
      <c r="L1156">
        <v>14879574.881200001</v>
      </c>
      <c r="M1156">
        <v>0</v>
      </c>
      <c r="N1156">
        <v>79261680.104800001</v>
      </c>
      <c r="O1156">
        <v>10.145833333333334</v>
      </c>
      <c r="P1156">
        <f t="shared" si="47"/>
        <v>1971</v>
      </c>
      <c r="Q1156" s="2">
        <f t="shared" si="48"/>
        <v>26298.437499998923</v>
      </c>
    </row>
    <row r="1157" spans="1:17" x14ac:dyDescent="0.3">
      <c r="A1157">
        <v>386</v>
      </c>
      <c r="B1157">
        <v>1</v>
      </c>
      <c r="C1157">
        <v>99781384.374699995</v>
      </c>
      <c r="D1157">
        <v>511108.2231</v>
      </c>
      <c r="E1157">
        <v>15435409.071599999</v>
      </c>
      <c r="F1157">
        <v>0</v>
      </c>
      <c r="G1157">
        <v>2145152.7725999998</v>
      </c>
      <c r="H1157">
        <v>42680077.959600002</v>
      </c>
      <c r="I1157">
        <v>34596505.239399999</v>
      </c>
      <c r="J1157">
        <v>4327454.9209000003</v>
      </c>
      <c r="K1157">
        <v>16489121.4794</v>
      </c>
      <c r="L1157">
        <v>25603499.115600001</v>
      </c>
      <c r="M1157">
        <v>0</v>
      </c>
      <c r="N1157">
        <v>80083915.482199997</v>
      </c>
      <c r="O1157">
        <v>10.145833333333334</v>
      </c>
      <c r="P1157">
        <f t="shared" si="47"/>
        <v>1972</v>
      </c>
      <c r="Q1157" s="2">
        <f t="shared" si="48"/>
        <v>26308.583333332255</v>
      </c>
    </row>
    <row r="1158" spans="1:17" x14ac:dyDescent="0.3">
      <c r="A1158">
        <v>386</v>
      </c>
      <c r="B1158">
        <v>2</v>
      </c>
      <c r="C1158">
        <v>95738275.965499997</v>
      </c>
      <c r="D1158">
        <v>513695.56640000001</v>
      </c>
      <c r="E1158">
        <v>15435409.071599999</v>
      </c>
      <c r="F1158">
        <v>0</v>
      </c>
      <c r="G1158">
        <v>2145152.7725999998</v>
      </c>
      <c r="H1158">
        <v>42013690.608099997</v>
      </c>
      <c r="I1158">
        <v>31038824.266899999</v>
      </c>
      <c r="J1158">
        <v>4319942.8994000005</v>
      </c>
      <c r="K1158">
        <v>16489121.4794</v>
      </c>
      <c r="L1158">
        <v>25593184.304499999</v>
      </c>
      <c r="M1158">
        <v>0</v>
      </c>
      <c r="N1158">
        <v>78604399.427499995</v>
      </c>
      <c r="O1158">
        <v>10.145833333333334</v>
      </c>
      <c r="P1158">
        <f t="shared" si="47"/>
        <v>1972</v>
      </c>
      <c r="Q1158" s="2">
        <f t="shared" si="48"/>
        <v>26318.729166665587</v>
      </c>
    </row>
    <row r="1159" spans="1:17" x14ac:dyDescent="0.3">
      <c r="A1159">
        <v>386</v>
      </c>
      <c r="B1159">
        <v>3</v>
      </c>
      <c r="C1159">
        <v>93282523.847200006</v>
      </c>
      <c r="D1159">
        <v>516188.54479999997</v>
      </c>
      <c r="E1159">
        <v>15435409.071599999</v>
      </c>
      <c r="F1159">
        <v>0</v>
      </c>
      <c r="G1159">
        <v>2145152.7725999998</v>
      </c>
      <c r="H1159">
        <v>41792054.694799997</v>
      </c>
      <c r="I1159">
        <v>29020230.717300002</v>
      </c>
      <c r="J1159">
        <v>4313172.3289000001</v>
      </c>
      <c r="K1159">
        <v>16489121.4794</v>
      </c>
      <c r="L1159">
        <v>25587516.862399999</v>
      </c>
      <c r="M1159">
        <v>0</v>
      </c>
      <c r="N1159">
        <v>77809351.911300004</v>
      </c>
      <c r="O1159">
        <v>10.145833333333334</v>
      </c>
      <c r="P1159">
        <f t="shared" si="47"/>
        <v>1972</v>
      </c>
      <c r="Q1159" s="2">
        <f t="shared" si="48"/>
        <v>26328.87499999892</v>
      </c>
    </row>
    <row r="1160" spans="1:17" x14ac:dyDescent="0.3">
      <c r="A1160">
        <v>387</v>
      </c>
      <c r="B1160">
        <v>1</v>
      </c>
      <c r="C1160">
        <v>108220748.0908</v>
      </c>
      <c r="D1160">
        <v>522324.88040000002</v>
      </c>
      <c r="E1160">
        <v>15435409.071599999</v>
      </c>
      <c r="F1160">
        <v>0</v>
      </c>
      <c r="G1160">
        <v>2053523.4310000001</v>
      </c>
      <c r="H1160">
        <v>42027659.343999997</v>
      </c>
      <c r="I1160">
        <v>21673758.341899998</v>
      </c>
      <c r="J1160">
        <v>4290494.5476000002</v>
      </c>
      <c r="K1160">
        <v>16489121.4794</v>
      </c>
      <c r="L1160">
        <v>50697796.296899997</v>
      </c>
      <c r="M1160">
        <v>0</v>
      </c>
      <c r="N1160">
        <v>75728074.802599996</v>
      </c>
      <c r="O1160">
        <v>10.145833333333334</v>
      </c>
      <c r="P1160">
        <f t="shared" si="47"/>
        <v>1972</v>
      </c>
      <c r="Q1160" s="2">
        <f t="shared" si="48"/>
        <v>26339.020833332252</v>
      </c>
    </row>
    <row r="1161" spans="1:17" x14ac:dyDescent="0.3">
      <c r="A1161">
        <v>387</v>
      </c>
      <c r="B1161">
        <v>2</v>
      </c>
      <c r="C1161">
        <v>103342343.07359999</v>
      </c>
      <c r="D1161">
        <v>527916.89080000005</v>
      </c>
      <c r="E1161">
        <v>15435409.071599999</v>
      </c>
      <c r="F1161">
        <v>0</v>
      </c>
      <c r="G1161">
        <v>2053523.4310000001</v>
      </c>
      <c r="H1161">
        <v>42536961.989500001</v>
      </c>
      <c r="I1161">
        <v>19945160.807399999</v>
      </c>
      <c r="J1161">
        <v>4270824.7290000003</v>
      </c>
      <c r="K1161">
        <v>16489121.4794</v>
      </c>
      <c r="L1161">
        <v>50309515.428000003</v>
      </c>
      <c r="M1161">
        <v>0</v>
      </c>
      <c r="N1161">
        <v>73389100.465200007</v>
      </c>
      <c r="O1161">
        <v>10.145833333333334</v>
      </c>
      <c r="P1161">
        <f t="shared" si="47"/>
        <v>1972</v>
      </c>
      <c r="Q1161" s="2">
        <f t="shared" si="48"/>
        <v>26349.166666665584</v>
      </c>
    </row>
    <row r="1162" spans="1:17" x14ac:dyDescent="0.3">
      <c r="A1162">
        <v>387</v>
      </c>
      <c r="B1162">
        <v>3</v>
      </c>
      <c r="C1162">
        <v>100325562.37540001</v>
      </c>
      <c r="D1162">
        <v>533044.41159999999</v>
      </c>
      <c r="E1162">
        <v>15435409.071599999</v>
      </c>
      <c r="F1162">
        <v>0</v>
      </c>
      <c r="G1162">
        <v>2053523.4310000001</v>
      </c>
      <c r="H1162">
        <v>42955023.679300003</v>
      </c>
      <c r="I1162">
        <v>18770401.0024</v>
      </c>
      <c r="J1162">
        <v>4253258.0352999996</v>
      </c>
      <c r="K1162">
        <v>16489121.4794</v>
      </c>
      <c r="L1162">
        <v>49987981.029700004</v>
      </c>
      <c r="M1162">
        <v>0</v>
      </c>
      <c r="N1162">
        <v>72099431.423800007</v>
      </c>
      <c r="O1162">
        <v>10.145833333333334</v>
      </c>
      <c r="P1162">
        <f t="shared" si="47"/>
        <v>1972</v>
      </c>
      <c r="Q1162" s="2">
        <f t="shared" si="48"/>
        <v>26359.312499998916</v>
      </c>
    </row>
    <row r="1163" spans="1:17" x14ac:dyDescent="0.3">
      <c r="A1163">
        <v>388</v>
      </c>
      <c r="B1163">
        <v>1</v>
      </c>
      <c r="C1163">
        <v>131392157.57080001</v>
      </c>
      <c r="D1163">
        <v>543546.51359999995</v>
      </c>
      <c r="E1163">
        <v>15435409.071599999</v>
      </c>
      <c r="F1163">
        <v>0</v>
      </c>
      <c r="G1163">
        <v>2326562.3574000001</v>
      </c>
      <c r="H1163">
        <v>44043601.3508</v>
      </c>
      <c r="I1163">
        <v>17014159.134100001</v>
      </c>
      <c r="J1163">
        <v>4210653.9923999999</v>
      </c>
      <c r="K1163">
        <v>16489121.4794</v>
      </c>
      <c r="L1163">
        <v>90869489.684499994</v>
      </c>
      <c r="M1163">
        <v>0</v>
      </c>
      <c r="N1163">
        <v>66980030.878700003</v>
      </c>
      <c r="O1163">
        <v>10.145833333333334</v>
      </c>
      <c r="P1163">
        <f t="shared" si="47"/>
        <v>1972</v>
      </c>
      <c r="Q1163" s="2">
        <f t="shared" si="48"/>
        <v>26369.458333332248</v>
      </c>
    </row>
    <row r="1164" spans="1:17" x14ac:dyDescent="0.3">
      <c r="A1164">
        <v>388</v>
      </c>
      <c r="B1164">
        <v>2</v>
      </c>
      <c r="C1164">
        <v>126347669.4092</v>
      </c>
      <c r="D1164">
        <v>552857.99080000003</v>
      </c>
      <c r="E1164">
        <v>15435409.071599999</v>
      </c>
      <c r="F1164">
        <v>0</v>
      </c>
      <c r="G1164">
        <v>2326562.3574000001</v>
      </c>
      <c r="H1164">
        <v>43945607.465000004</v>
      </c>
      <c r="I1164">
        <v>16004245.040200001</v>
      </c>
      <c r="J1164">
        <v>4174006.2962000002</v>
      </c>
      <c r="K1164">
        <v>16489121.4794</v>
      </c>
      <c r="L1164">
        <v>89134773.789700001</v>
      </c>
      <c r="M1164">
        <v>0</v>
      </c>
      <c r="N1164">
        <v>64559272.6602</v>
      </c>
      <c r="O1164">
        <v>10.145833333333334</v>
      </c>
      <c r="P1164">
        <f t="shared" si="47"/>
        <v>1972</v>
      </c>
      <c r="Q1164" s="2">
        <f t="shared" si="48"/>
        <v>26379.60416666558</v>
      </c>
    </row>
    <row r="1165" spans="1:17" x14ac:dyDescent="0.3">
      <c r="A1165">
        <v>388</v>
      </c>
      <c r="B1165">
        <v>3</v>
      </c>
      <c r="C1165">
        <v>122895895.1506</v>
      </c>
      <c r="D1165">
        <v>561169.18999999994</v>
      </c>
      <c r="E1165">
        <v>15435409.071599999</v>
      </c>
      <c r="F1165">
        <v>0</v>
      </c>
      <c r="G1165">
        <v>2326562.3574000001</v>
      </c>
      <c r="H1165">
        <v>44009327.2667</v>
      </c>
      <c r="I1165">
        <v>15428421.980599999</v>
      </c>
      <c r="J1165">
        <v>4141666.3043999998</v>
      </c>
      <c r="K1165">
        <v>16489121.4794</v>
      </c>
      <c r="L1165">
        <v>87634739.342999995</v>
      </c>
      <c r="M1165">
        <v>0</v>
      </c>
      <c r="N1165">
        <v>63360015.838</v>
      </c>
      <c r="O1165">
        <v>10.145833333333334</v>
      </c>
      <c r="P1165">
        <f t="shared" si="47"/>
        <v>1972</v>
      </c>
      <c r="Q1165" s="2">
        <f t="shared" si="48"/>
        <v>26389.749999998912</v>
      </c>
    </row>
    <row r="1166" spans="1:17" x14ac:dyDescent="0.3">
      <c r="A1166">
        <v>389</v>
      </c>
      <c r="B1166">
        <v>1</v>
      </c>
      <c r="C1166">
        <v>106979495.0474</v>
      </c>
      <c r="D1166">
        <v>568917.79099999997</v>
      </c>
      <c r="E1166">
        <v>25213095.0616</v>
      </c>
      <c r="F1166">
        <v>0</v>
      </c>
      <c r="G1166">
        <v>7224895.6978000002</v>
      </c>
      <c r="H1166">
        <v>64119102.156900004</v>
      </c>
      <c r="I1166">
        <v>17495798.043699998</v>
      </c>
      <c r="J1166">
        <v>4112695.3860999998</v>
      </c>
      <c r="K1166">
        <v>39029805.119400002</v>
      </c>
      <c r="L1166">
        <v>82834109.570700005</v>
      </c>
      <c r="M1166">
        <v>0</v>
      </c>
      <c r="N1166">
        <v>60514373.0427</v>
      </c>
      <c r="O1166">
        <v>10.145833333333334</v>
      </c>
      <c r="P1166">
        <f t="shared" si="47"/>
        <v>1972</v>
      </c>
      <c r="Q1166" s="2">
        <f t="shared" si="48"/>
        <v>26399.895833332244</v>
      </c>
    </row>
    <row r="1167" spans="1:17" x14ac:dyDescent="0.3">
      <c r="A1167">
        <v>389</v>
      </c>
      <c r="B1167">
        <v>2</v>
      </c>
      <c r="C1167">
        <v>102133631.5932</v>
      </c>
      <c r="D1167">
        <v>576263.64009999996</v>
      </c>
      <c r="E1167">
        <v>25213095.0616</v>
      </c>
      <c r="F1167">
        <v>0</v>
      </c>
      <c r="G1167">
        <v>7224895.6978000002</v>
      </c>
      <c r="H1167">
        <v>63429346.984899998</v>
      </c>
      <c r="I1167">
        <v>13085941.4421</v>
      </c>
      <c r="J1167">
        <v>4087082.7409999999</v>
      </c>
      <c r="K1167">
        <v>39029805.119400002</v>
      </c>
      <c r="L1167">
        <v>82138488.826700002</v>
      </c>
      <c r="M1167">
        <v>0</v>
      </c>
      <c r="N1167">
        <v>59868542.512199998</v>
      </c>
      <c r="O1167">
        <v>10.145833333333334</v>
      </c>
      <c r="P1167">
        <f t="shared" si="47"/>
        <v>1972</v>
      </c>
      <c r="Q1167" s="2">
        <f t="shared" si="48"/>
        <v>26410.041666665576</v>
      </c>
    </row>
    <row r="1168" spans="1:17" x14ac:dyDescent="0.3">
      <c r="A1168">
        <v>389</v>
      </c>
      <c r="B1168">
        <v>3</v>
      </c>
      <c r="C1168">
        <v>98917813.818700001</v>
      </c>
      <c r="D1168">
        <v>582851.84820000001</v>
      </c>
      <c r="E1168">
        <v>25213095.0616</v>
      </c>
      <c r="F1168">
        <v>0</v>
      </c>
      <c r="G1168">
        <v>7224895.6978000002</v>
      </c>
      <c r="H1168">
        <v>63309082.370499998</v>
      </c>
      <c r="I1168">
        <v>10895981.0021</v>
      </c>
      <c r="J1168">
        <v>4063752.7439999999</v>
      </c>
      <c r="K1168">
        <v>39029805.119400002</v>
      </c>
      <c r="L1168">
        <v>81506558.078199998</v>
      </c>
      <c r="M1168">
        <v>0</v>
      </c>
      <c r="N1168">
        <v>59414932.682800002</v>
      </c>
      <c r="O1168">
        <v>10.145833333333334</v>
      </c>
      <c r="P1168">
        <f t="shared" si="47"/>
        <v>1972</v>
      </c>
      <c r="Q1168" s="2">
        <f t="shared" si="48"/>
        <v>26420.187499998909</v>
      </c>
    </row>
    <row r="1169" spans="1:17" x14ac:dyDescent="0.3">
      <c r="A1169">
        <v>390</v>
      </c>
      <c r="B1169">
        <v>1</v>
      </c>
      <c r="C1169">
        <v>13548865.7784</v>
      </c>
      <c r="D1169">
        <v>556865.09860000003</v>
      </c>
      <c r="E1169">
        <v>30769638.621599998</v>
      </c>
      <c r="F1169">
        <v>0</v>
      </c>
      <c r="G1169">
        <v>286505511.23710001</v>
      </c>
      <c r="H1169">
        <v>115165522.77590001</v>
      </c>
      <c r="I1169">
        <v>287913575.81800002</v>
      </c>
      <c r="J1169">
        <v>4143138.2947</v>
      </c>
      <c r="K1169">
        <v>51839411.899400003</v>
      </c>
      <c r="L1169">
        <v>35860448.590700001</v>
      </c>
      <c r="M1169">
        <v>0</v>
      </c>
      <c r="N1169">
        <v>66673536.325999998</v>
      </c>
      <c r="O1169">
        <v>10.145833333333334</v>
      </c>
      <c r="P1169">
        <f t="shared" si="47"/>
        <v>1972</v>
      </c>
      <c r="Q1169" s="2">
        <f t="shared" si="48"/>
        <v>26430.333333332241</v>
      </c>
    </row>
    <row r="1170" spans="1:17" x14ac:dyDescent="0.3">
      <c r="A1170">
        <v>390</v>
      </c>
      <c r="B1170">
        <v>2</v>
      </c>
      <c r="C1170">
        <v>10259655.544399999</v>
      </c>
      <c r="D1170">
        <v>535695.09840000002</v>
      </c>
      <c r="E1170">
        <v>30769638.621599998</v>
      </c>
      <c r="F1170">
        <v>0</v>
      </c>
      <c r="G1170">
        <v>286505511.23710001</v>
      </c>
      <c r="H1170">
        <v>108226569.7113</v>
      </c>
      <c r="I1170">
        <v>271953380.20630002</v>
      </c>
      <c r="J1170">
        <v>4213313.1096000001</v>
      </c>
      <c r="K1170">
        <v>51839411.899400003</v>
      </c>
      <c r="L1170">
        <v>36678827.580200002</v>
      </c>
      <c r="M1170">
        <v>0</v>
      </c>
      <c r="N1170">
        <v>71517685.7456</v>
      </c>
      <c r="O1170">
        <v>10.145833333333334</v>
      </c>
      <c r="P1170">
        <f t="shared" si="47"/>
        <v>1972</v>
      </c>
      <c r="Q1170" s="2">
        <f t="shared" si="48"/>
        <v>26440.479166665573</v>
      </c>
    </row>
    <row r="1171" spans="1:17" x14ac:dyDescent="0.3">
      <c r="A1171">
        <v>390</v>
      </c>
      <c r="B1171">
        <v>3</v>
      </c>
      <c r="C1171">
        <v>8595973.8363000005</v>
      </c>
      <c r="D1171">
        <v>517935.36989999999</v>
      </c>
      <c r="E1171">
        <v>30769638.621599998</v>
      </c>
      <c r="F1171">
        <v>0</v>
      </c>
      <c r="G1171">
        <v>286505511.23710001</v>
      </c>
      <c r="H1171">
        <v>102809104.4655</v>
      </c>
      <c r="I1171">
        <v>260730247.49520001</v>
      </c>
      <c r="J1171">
        <v>4276948.6358000003</v>
      </c>
      <c r="K1171">
        <v>51839411.899400003</v>
      </c>
      <c r="L1171">
        <v>37355032.230800003</v>
      </c>
      <c r="M1171">
        <v>0</v>
      </c>
      <c r="N1171">
        <v>74896603.601600006</v>
      </c>
      <c r="O1171">
        <v>10.145833333333334</v>
      </c>
      <c r="P1171">
        <f t="shared" si="47"/>
        <v>1972</v>
      </c>
      <c r="Q1171" s="2">
        <f t="shared" si="48"/>
        <v>26450.624999998905</v>
      </c>
    </row>
    <row r="1172" spans="1:17" x14ac:dyDescent="0.3">
      <c r="A1172">
        <v>391</v>
      </c>
      <c r="B1172">
        <v>1</v>
      </c>
      <c r="C1172">
        <v>66497960.661399998</v>
      </c>
      <c r="D1172">
        <v>528893.31209999998</v>
      </c>
      <c r="E1172">
        <v>51952863.551600002</v>
      </c>
      <c r="F1172">
        <v>0</v>
      </c>
      <c r="G1172">
        <v>178344868.5632</v>
      </c>
      <c r="H1172">
        <v>81450960.308200002</v>
      </c>
      <c r="I1172">
        <v>101509182.0431</v>
      </c>
      <c r="J1172">
        <v>4243108.9501</v>
      </c>
      <c r="K1172">
        <v>100673498.4094</v>
      </c>
      <c r="L1172">
        <v>103272232.97830001</v>
      </c>
      <c r="M1172">
        <v>0</v>
      </c>
      <c r="N1172">
        <v>69328715.954999998</v>
      </c>
      <c r="O1172">
        <v>10.145833333333334</v>
      </c>
      <c r="P1172">
        <f t="shared" si="47"/>
        <v>1972</v>
      </c>
      <c r="Q1172" s="2">
        <f t="shared" si="48"/>
        <v>26460.770833332237</v>
      </c>
    </row>
    <row r="1173" spans="1:17" x14ac:dyDescent="0.3">
      <c r="A1173">
        <v>391</v>
      </c>
      <c r="B1173">
        <v>2</v>
      </c>
      <c r="C1173">
        <v>54395858.509499997</v>
      </c>
      <c r="D1173">
        <v>538183.72369999997</v>
      </c>
      <c r="E1173">
        <v>51952863.551600002</v>
      </c>
      <c r="F1173">
        <v>0</v>
      </c>
      <c r="G1173">
        <v>178344868.5632</v>
      </c>
      <c r="H1173">
        <v>83231716.921000004</v>
      </c>
      <c r="I1173">
        <v>94388314.487299994</v>
      </c>
      <c r="J1173">
        <v>4217177.5648999996</v>
      </c>
      <c r="K1173">
        <v>100673498.4094</v>
      </c>
      <c r="L1173">
        <v>102089931.0828</v>
      </c>
      <c r="M1173">
        <v>0</v>
      </c>
      <c r="N1173">
        <v>67250672.648300007</v>
      </c>
      <c r="O1173">
        <v>10.145833333333334</v>
      </c>
      <c r="P1173">
        <f t="shared" si="47"/>
        <v>1972</v>
      </c>
      <c r="Q1173" s="2">
        <f t="shared" si="48"/>
        <v>26470.916666665569</v>
      </c>
    </row>
    <row r="1174" spans="1:17" x14ac:dyDescent="0.3">
      <c r="A1174">
        <v>391</v>
      </c>
      <c r="B1174">
        <v>3</v>
      </c>
      <c r="C1174">
        <v>47430745.657499999</v>
      </c>
      <c r="D1174">
        <v>545798.549</v>
      </c>
      <c r="E1174">
        <v>51952863.551600002</v>
      </c>
      <c r="F1174">
        <v>0</v>
      </c>
      <c r="G1174">
        <v>178344868.5632</v>
      </c>
      <c r="H1174">
        <v>84000238.837099999</v>
      </c>
      <c r="I1174">
        <v>90035611.926100001</v>
      </c>
      <c r="J1174">
        <v>4196149.5537999999</v>
      </c>
      <c r="K1174">
        <v>100673498.4094</v>
      </c>
      <c r="L1174">
        <v>101209776.50049999</v>
      </c>
      <c r="M1174">
        <v>0</v>
      </c>
      <c r="N1174">
        <v>66298181.164499998</v>
      </c>
      <c r="O1174">
        <v>10.145833333333334</v>
      </c>
      <c r="P1174">
        <f t="shared" si="47"/>
        <v>1972</v>
      </c>
      <c r="Q1174" s="2">
        <f t="shared" si="48"/>
        <v>26481.062499998901</v>
      </c>
    </row>
    <row r="1175" spans="1:17" x14ac:dyDescent="0.3">
      <c r="A1175">
        <v>392</v>
      </c>
      <c r="B1175">
        <v>1</v>
      </c>
      <c r="C1175">
        <v>154083974.0722</v>
      </c>
      <c r="D1175">
        <v>548585.01989999996</v>
      </c>
      <c r="E1175">
        <v>127669149.66159999</v>
      </c>
      <c r="F1175">
        <v>0</v>
      </c>
      <c r="G1175">
        <v>449643072.39590001</v>
      </c>
      <c r="H1175">
        <v>129311186.1578</v>
      </c>
      <c r="I1175">
        <v>415995240.27209997</v>
      </c>
      <c r="J1175">
        <v>4211066.0493999999</v>
      </c>
      <c r="K1175">
        <v>275223679.93940002</v>
      </c>
      <c r="L1175">
        <v>93608923.835899994</v>
      </c>
      <c r="M1175">
        <v>0</v>
      </c>
      <c r="N1175">
        <v>72107706.449699998</v>
      </c>
      <c r="O1175">
        <v>10.145833333333334</v>
      </c>
      <c r="P1175">
        <f t="shared" si="47"/>
        <v>1972</v>
      </c>
      <c r="Q1175" s="2">
        <f t="shared" si="48"/>
        <v>26491.208333332233</v>
      </c>
    </row>
    <row r="1176" spans="1:17" x14ac:dyDescent="0.3">
      <c r="A1176">
        <v>392</v>
      </c>
      <c r="B1176">
        <v>2</v>
      </c>
      <c r="C1176">
        <v>138898413.81639999</v>
      </c>
      <c r="D1176">
        <v>555540.42249999999</v>
      </c>
      <c r="E1176">
        <v>127669149.66159999</v>
      </c>
      <c r="F1176">
        <v>0</v>
      </c>
      <c r="G1176">
        <v>449643072.39590001</v>
      </c>
      <c r="H1176">
        <v>124240442.10179999</v>
      </c>
      <c r="I1176">
        <v>393017179.44150001</v>
      </c>
      <c r="J1176">
        <v>4230602.3</v>
      </c>
      <c r="K1176">
        <v>275223679.93940002</v>
      </c>
      <c r="L1176">
        <v>92407594.936000004</v>
      </c>
      <c r="M1176">
        <v>0</v>
      </c>
      <c r="N1176">
        <v>75883826.129500002</v>
      </c>
      <c r="O1176">
        <v>10.145833333333334</v>
      </c>
      <c r="P1176">
        <f t="shared" si="47"/>
        <v>1972</v>
      </c>
      <c r="Q1176" s="2">
        <f t="shared" si="48"/>
        <v>26501.354166665566</v>
      </c>
    </row>
    <row r="1177" spans="1:17" x14ac:dyDescent="0.3">
      <c r="A1177">
        <v>392</v>
      </c>
      <c r="B1177">
        <v>3</v>
      </c>
      <c r="C1177">
        <v>129983185.0474</v>
      </c>
      <c r="D1177">
        <v>561454.17260000005</v>
      </c>
      <c r="E1177">
        <v>127669149.66159999</v>
      </c>
      <c r="F1177">
        <v>0</v>
      </c>
      <c r="G1177">
        <v>449643072.39590001</v>
      </c>
      <c r="H1177">
        <v>121085205.6391</v>
      </c>
      <c r="I1177">
        <v>379427976.21679997</v>
      </c>
      <c r="J1177">
        <v>4249831.7302999999</v>
      </c>
      <c r="K1177">
        <v>275223679.93940002</v>
      </c>
      <c r="L1177">
        <v>91273254.225700006</v>
      </c>
      <c r="M1177">
        <v>0</v>
      </c>
      <c r="N1177">
        <v>78687916.328199998</v>
      </c>
      <c r="O1177">
        <v>10.145833333333334</v>
      </c>
      <c r="P1177">
        <f t="shared" si="47"/>
        <v>1972</v>
      </c>
      <c r="Q1177" s="2">
        <f t="shared" si="48"/>
        <v>26511.499999998898</v>
      </c>
    </row>
    <row r="1178" spans="1:17" x14ac:dyDescent="0.3">
      <c r="A1178">
        <v>393</v>
      </c>
      <c r="B1178">
        <v>1</v>
      </c>
      <c r="C1178">
        <v>135760133.11739999</v>
      </c>
      <c r="D1178">
        <v>567989.31980000006</v>
      </c>
      <c r="E1178">
        <v>138623680.27160001</v>
      </c>
      <c r="F1178">
        <v>0</v>
      </c>
      <c r="G1178">
        <v>196467972.41569999</v>
      </c>
      <c r="H1178">
        <v>92035016.805299997</v>
      </c>
      <c r="I1178">
        <v>108321286.8721</v>
      </c>
      <c r="J1178">
        <v>4232605.0856999997</v>
      </c>
      <c r="K1178">
        <v>300477367.62940001</v>
      </c>
      <c r="L1178">
        <v>72338259.335700005</v>
      </c>
      <c r="M1178">
        <v>0</v>
      </c>
      <c r="N1178">
        <v>78025949.124500006</v>
      </c>
      <c r="O1178">
        <v>10.145833333333334</v>
      </c>
      <c r="P1178">
        <f t="shared" si="47"/>
        <v>1972</v>
      </c>
      <c r="Q1178" s="2">
        <f t="shared" si="48"/>
        <v>26521.64583333223</v>
      </c>
    </row>
    <row r="1179" spans="1:17" x14ac:dyDescent="0.3">
      <c r="A1179">
        <v>393</v>
      </c>
      <c r="B1179">
        <v>2</v>
      </c>
      <c r="C1179">
        <v>123073984.45810001</v>
      </c>
      <c r="D1179">
        <v>573455.85019999999</v>
      </c>
      <c r="E1179">
        <v>138623680.27160001</v>
      </c>
      <c r="F1179">
        <v>0</v>
      </c>
      <c r="G1179">
        <v>196467972.41569999</v>
      </c>
      <c r="H1179">
        <v>91977361.153699994</v>
      </c>
      <c r="I1179">
        <v>97860905.223499998</v>
      </c>
      <c r="J1179">
        <v>4219447.2598999999</v>
      </c>
      <c r="K1179">
        <v>300477367.62940001</v>
      </c>
      <c r="L1179">
        <v>72410707.918300003</v>
      </c>
      <c r="M1179">
        <v>0</v>
      </c>
      <c r="N1179">
        <v>75642288.047900006</v>
      </c>
      <c r="O1179">
        <v>10.145833333333334</v>
      </c>
      <c r="P1179">
        <f t="shared" si="47"/>
        <v>1972</v>
      </c>
      <c r="Q1179" s="2">
        <f t="shared" si="48"/>
        <v>26531.791666665562</v>
      </c>
    </row>
    <row r="1180" spans="1:17" x14ac:dyDescent="0.3">
      <c r="A1180">
        <v>393</v>
      </c>
      <c r="B1180">
        <v>3</v>
      </c>
      <c r="C1180">
        <v>115322480.23899999</v>
      </c>
      <c r="D1180">
        <v>578143.4915</v>
      </c>
      <c r="E1180">
        <v>138623680.27160001</v>
      </c>
      <c r="F1180">
        <v>0</v>
      </c>
      <c r="G1180">
        <v>196467972.41569999</v>
      </c>
      <c r="H1180">
        <v>92041773.009000003</v>
      </c>
      <c r="I1180">
        <v>91242548.362100005</v>
      </c>
      <c r="J1180">
        <v>4209226.5510999998</v>
      </c>
      <c r="K1180">
        <v>300477367.62940001</v>
      </c>
      <c r="L1180">
        <v>72455998.671900004</v>
      </c>
      <c r="M1180">
        <v>0</v>
      </c>
      <c r="N1180">
        <v>74547199.222800002</v>
      </c>
      <c r="O1180">
        <v>10.145833333333334</v>
      </c>
      <c r="P1180">
        <f t="shared" si="47"/>
        <v>1972</v>
      </c>
      <c r="Q1180" s="2">
        <f t="shared" si="48"/>
        <v>26541.937499998894</v>
      </c>
    </row>
    <row r="1181" spans="1:17" x14ac:dyDescent="0.3">
      <c r="A1181">
        <v>394</v>
      </c>
      <c r="B1181">
        <v>1</v>
      </c>
      <c r="C1181">
        <v>178093326.5704</v>
      </c>
      <c r="D1181">
        <v>579935.53929999995</v>
      </c>
      <c r="E1181">
        <v>70733067.421599999</v>
      </c>
      <c r="F1181">
        <v>0</v>
      </c>
      <c r="G1181">
        <v>16732665.978</v>
      </c>
      <c r="H1181">
        <v>69262935.426200002</v>
      </c>
      <c r="I1181">
        <v>44167243.479900002</v>
      </c>
      <c r="J1181">
        <v>4183836.7406000001</v>
      </c>
      <c r="K1181">
        <v>143967856.71939999</v>
      </c>
      <c r="L1181">
        <v>72062921.0889</v>
      </c>
      <c r="M1181">
        <v>0</v>
      </c>
      <c r="N1181">
        <v>71006270.041899994</v>
      </c>
      <c r="O1181">
        <v>10.145833333333334</v>
      </c>
      <c r="P1181">
        <f t="shared" si="47"/>
        <v>1972</v>
      </c>
      <c r="Q1181" s="2">
        <f t="shared" si="48"/>
        <v>26552.083333332226</v>
      </c>
    </row>
    <row r="1182" spans="1:17" x14ac:dyDescent="0.3">
      <c r="A1182">
        <v>394</v>
      </c>
      <c r="B1182">
        <v>2</v>
      </c>
      <c r="C1182">
        <v>157532193.38510001</v>
      </c>
      <c r="D1182">
        <v>582013.40899999999</v>
      </c>
      <c r="E1182">
        <v>70733067.421599999</v>
      </c>
      <c r="F1182">
        <v>0</v>
      </c>
      <c r="G1182">
        <v>16732665.978</v>
      </c>
      <c r="H1182">
        <v>69693740.098299995</v>
      </c>
      <c r="I1182">
        <v>26122788.063099999</v>
      </c>
      <c r="J1182">
        <v>4161460.3635999998</v>
      </c>
      <c r="K1182">
        <v>143967856.71939999</v>
      </c>
      <c r="L1182">
        <v>71574711.267000005</v>
      </c>
      <c r="M1182">
        <v>0</v>
      </c>
      <c r="N1182">
        <v>69392327.569999993</v>
      </c>
      <c r="O1182">
        <v>10.145833333333334</v>
      </c>
      <c r="P1182">
        <f t="shared" si="47"/>
        <v>1972</v>
      </c>
      <c r="Q1182" s="2">
        <f t="shared" si="48"/>
        <v>26562.229166665558</v>
      </c>
    </row>
    <row r="1183" spans="1:17" x14ac:dyDescent="0.3">
      <c r="A1183">
        <v>394</v>
      </c>
      <c r="B1183">
        <v>3</v>
      </c>
      <c r="C1183">
        <v>146207549.3671</v>
      </c>
      <c r="D1183">
        <v>584291.32819999999</v>
      </c>
      <c r="E1183">
        <v>70733067.421599999</v>
      </c>
      <c r="F1183">
        <v>0</v>
      </c>
      <c r="G1183">
        <v>16732665.978</v>
      </c>
      <c r="H1183">
        <v>70095617.104599997</v>
      </c>
      <c r="I1183">
        <v>16767576.201099999</v>
      </c>
      <c r="J1183">
        <v>4141339.1143</v>
      </c>
      <c r="K1183">
        <v>143967856.71939999</v>
      </c>
      <c r="L1183">
        <v>71148442.142499998</v>
      </c>
      <c r="M1183">
        <v>0</v>
      </c>
      <c r="N1183">
        <v>68282256.169499993</v>
      </c>
      <c r="O1183">
        <v>10.145833333333334</v>
      </c>
      <c r="P1183">
        <f t="shared" si="47"/>
        <v>1972</v>
      </c>
      <c r="Q1183" s="2">
        <f t="shared" si="48"/>
        <v>26572.37499999889</v>
      </c>
    </row>
    <row r="1184" spans="1:17" x14ac:dyDescent="0.3">
      <c r="A1184">
        <v>395</v>
      </c>
      <c r="B1184">
        <v>1</v>
      </c>
      <c r="C1184">
        <v>148467405.46489999</v>
      </c>
      <c r="D1184">
        <v>577766.83700000006</v>
      </c>
      <c r="E1184">
        <v>15435409.071599999</v>
      </c>
      <c r="F1184">
        <v>0</v>
      </c>
      <c r="G1184">
        <v>4325787.3287000004</v>
      </c>
      <c r="H1184">
        <v>52104782.704800002</v>
      </c>
      <c r="I1184">
        <v>80121321.996299997</v>
      </c>
      <c r="J1184">
        <v>4143979.6735999999</v>
      </c>
      <c r="K1184">
        <v>16489121.4794</v>
      </c>
      <c r="L1184">
        <v>50048601.053800002</v>
      </c>
      <c r="M1184">
        <v>0</v>
      </c>
      <c r="N1184">
        <v>70081183.648100004</v>
      </c>
      <c r="O1184">
        <v>10.145833333333334</v>
      </c>
      <c r="P1184">
        <f t="shared" si="47"/>
        <v>1972</v>
      </c>
      <c r="Q1184" s="2">
        <f t="shared" si="48"/>
        <v>26582.520833332223</v>
      </c>
    </row>
    <row r="1185" spans="1:17" x14ac:dyDescent="0.3">
      <c r="A1185">
        <v>395</v>
      </c>
      <c r="B1185">
        <v>2</v>
      </c>
      <c r="C1185">
        <v>129337261.9906</v>
      </c>
      <c r="D1185">
        <v>572594.28139999998</v>
      </c>
      <c r="E1185">
        <v>15435409.071599999</v>
      </c>
      <c r="F1185">
        <v>0</v>
      </c>
      <c r="G1185">
        <v>4325787.3287000004</v>
      </c>
      <c r="H1185">
        <v>51324087.3433</v>
      </c>
      <c r="I1185">
        <v>60171636.401000001</v>
      </c>
      <c r="J1185">
        <v>4144324.4975999999</v>
      </c>
      <c r="K1185">
        <v>16489121.4794</v>
      </c>
      <c r="L1185">
        <v>50043217.067100003</v>
      </c>
      <c r="M1185">
        <v>0</v>
      </c>
      <c r="N1185">
        <v>70154217.934699997</v>
      </c>
      <c r="O1185">
        <v>10.145833333333334</v>
      </c>
      <c r="P1185">
        <f t="shared" si="47"/>
        <v>1972</v>
      </c>
      <c r="Q1185" s="2">
        <f t="shared" si="48"/>
        <v>26592.666666665555</v>
      </c>
    </row>
    <row r="1186" spans="1:17" x14ac:dyDescent="0.3">
      <c r="A1186">
        <v>395</v>
      </c>
      <c r="B1186">
        <v>3</v>
      </c>
      <c r="C1186">
        <v>117675500.81110001</v>
      </c>
      <c r="D1186">
        <v>568522.64729999995</v>
      </c>
      <c r="E1186">
        <v>15435409.071599999</v>
      </c>
      <c r="F1186">
        <v>0</v>
      </c>
      <c r="G1186">
        <v>4325787.3287000004</v>
      </c>
      <c r="H1186">
        <v>51002488.563600004</v>
      </c>
      <c r="I1186">
        <v>48206989.093400002</v>
      </c>
      <c r="J1186">
        <v>4143262.8292</v>
      </c>
      <c r="K1186">
        <v>16489121.4794</v>
      </c>
      <c r="L1186">
        <v>50013837.656400003</v>
      </c>
      <c r="M1186">
        <v>0</v>
      </c>
      <c r="N1186">
        <v>70133335.159600005</v>
      </c>
      <c r="O1186">
        <v>10.145833333333334</v>
      </c>
      <c r="P1186">
        <f t="shared" si="47"/>
        <v>1972</v>
      </c>
      <c r="Q1186" s="2">
        <f t="shared" si="48"/>
        <v>26602.812499998887</v>
      </c>
    </row>
    <row r="1187" spans="1:17" x14ac:dyDescent="0.3">
      <c r="A1187">
        <v>396</v>
      </c>
      <c r="B1187">
        <v>1</v>
      </c>
      <c r="C1187">
        <v>66366955.478699997</v>
      </c>
      <c r="D1187">
        <v>552806.75769999996</v>
      </c>
      <c r="E1187">
        <v>15435409.071599999</v>
      </c>
      <c r="F1187">
        <v>0</v>
      </c>
      <c r="G1187">
        <v>40713537.921400003</v>
      </c>
      <c r="H1187">
        <v>69831674.580699995</v>
      </c>
      <c r="I1187">
        <v>89591683.134900004</v>
      </c>
      <c r="J1187">
        <v>4187707.2637999998</v>
      </c>
      <c r="K1187">
        <v>16489121.4794</v>
      </c>
      <c r="L1187">
        <v>0</v>
      </c>
      <c r="M1187">
        <v>0</v>
      </c>
      <c r="N1187">
        <v>82362054.589200005</v>
      </c>
      <c r="O1187">
        <v>10.145833333333334</v>
      </c>
      <c r="P1187">
        <f t="shared" si="47"/>
        <v>1972</v>
      </c>
      <c r="Q1187" s="2">
        <f t="shared" si="48"/>
        <v>26612.958333332219</v>
      </c>
    </row>
    <row r="1188" spans="1:17" x14ac:dyDescent="0.3">
      <c r="A1188">
        <v>396</v>
      </c>
      <c r="B1188">
        <v>2</v>
      </c>
      <c r="C1188">
        <v>58532036.155100003</v>
      </c>
      <c r="D1188">
        <v>540345.3173</v>
      </c>
      <c r="E1188">
        <v>15435409.071599999</v>
      </c>
      <c r="F1188">
        <v>0</v>
      </c>
      <c r="G1188">
        <v>40713537.921400003</v>
      </c>
      <c r="H1188">
        <v>66675287.888999999</v>
      </c>
      <c r="I1188">
        <v>77377738.234899998</v>
      </c>
      <c r="J1188">
        <v>4227211.8245999999</v>
      </c>
      <c r="K1188">
        <v>16489121.4794</v>
      </c>
      <c r="L1188">
        <v>0</v>
      </c>
      <c r="M1188">
        <v>0</v>
      </c>
      <c r="N1188">
        <v>83619341.9683</v>
      </c>
      <c r="O1188">
        <v>10.145833333333334</v>
      </c>
      <c r="P1188">
        <f t="shared" si="47"/>
        <v>1972</v>
      </c>
      <c r="Q1188" s="2">
        <f t="shared" si="48"/>
        <v>26623.104166665551</v>
      </c>
    </row>
    <row r="1189" spans="1:17" x14ac:dyDescent="0.3">
      <c r="A1189">
        <v>396</v>
      </c>
      <c r="B1189">
        <v>3</v>
      </c>
      <c r="C1189">
        <v>53486086.409500003</v>
      </c>
      <c r="D1189">
        <v>529337.88899999997</v>
      </c>
      <c r="E1189">
        <v>15435409.071599999</v>
      </c>
      <c r="F1189">
        <v>0</v>
      </c>
      <c r="G1189">
        <v>40713537.921400003</v>
      </c>
      <c r="H1189">
        <v>64787131.029100001</v>
      </c>
      <c r="I1189">
        <v>68997621.038399994</v>
      </c>
      <c r="J1189">
        <v>4261862.0269999998</v>
      </c>
      <c r="K1189">
        <v>16489121.4794</v>
      </c>
      <c r="L1189">
        <v>0</v>
      </c>
      <c r="M1189">
        <v>0</v>
      </c>
      <c r="N1189">
        <v>84786050.615099996</v>
      </c>
      <c r="O1189">
        <v>10.145833333333334</v>
      </c>
      <c r="P1189">
        <f t="shared" si="47"/>
        <v>1972</v>
      </c>
      <c r="Q1189" s="2">
        <f t="shared" si="48"/>
        <v>26633.249999998883</v>
      </c>
    </row>
    <row r="1190" spans="1:17" x14ac:dyDescent="0.3">
      <c r="A1190">
        <v>397</v>
      </c>
      <c r="B1190">
        <v>1</v>
      </c>
      <c r="C1190">
        <v>91669582.466700003</v>
      </c>
      <c r="D1190">
        <v>523307.03749999998</v>
      </c>
      <c r="E1190">
        <v>15435409.071599999</v>
      </c>
      <c r="F1190">
        <v>0</v>
      </c>
      <c r="G1190">
        <v>4577064.7472999999</v>
      </c>
      <c r="H1190">
        <v>43848321.846299998</v>
      </c>
      <c r="I1190">
        <v>46885699.045599997</v>
      </c>
      <c r="J1190">
        <v>4274507.8855999997</v>
      </c>
      <c r="K1190">
        <v>16489121.4794</v>
      </c>
      <c r="L1190">
        <v>3558252.8009000001</v>
      </c>
      <c r="M1190">
        <v>0</v>
      </c>
      <c r="N1190">
        <v>84726044.6109</v>
      </c>
      <c r="O1190">
        <v>10.145833333333334</v>
      </c>
      <c r="P1190">
        <f t="shared" si="47"/>
        <v>1972</v>
      </c>
      <c r="Q1190" s="2">
        <f t="shared" si="48"/>
        <v>26643.395833332215</v>
      </c>
    </row>
    <row r="1191" spans="1:17" x14ac:dyDescent="0.3">
      <c r="A1191">
        <v>397</v>
      </c>
      <c r="B1191">
        <v>2</v>
      </c>
      <c r="C1191">
        <v>87763917.541899994</v>
      </c>
      <c r="D1191">
        <v>518493.14480000001</v>
      </c>
      <c r="E1191">
        <v>15435409.071599999</v>
      </c>
      <c r="F1191">
        <v>0</v>
      </c>
      <c r="G1191">
        <v>4577064.7472999999</v>
      </c>
      <c r="H1191">
        <v>43591467.701499999</v>
      </c>
      <c r="I1191">
        <v>42788076.319499999</v>
      </c>
      <c r="J1191">
        <v>4286445.8085000003</v>
      </c>
      <c r="K1191">
        <v>16489121.4794</v>
      </c>
      <c r="L1191">
        <v>3564783.8121000002</v>
      </c>
      <c r="M1191">
        <v>0</v>
      </c>
      <c r="N1191">
        <v>84529733.684499994</v>
      </c>
      <c r="O1191">
        <v>10.145833333333334</v>
      </c>
      <c r="P1191">
        <f t="shared" si="47"/>
        <v>1972</v>
      </c>
      <c r="Q1191" s="2">
        <f t="shared" si="48"/>
        <v>26653.541666665547</v>
      </c>
    </row>
    <row r="1192" spans="1:17" x14ac:dyDescent="0.3">
      <c r="A1192">
        <v>397</v>
      </c>
      <c r="B1192">
        <v>3</v>
      </c>
      <c r="C1192">
        <v>84845137.573500007</v>
      </c>
      <c r="D1192">
        <v>514742.47570000001</v>
      </c>
      <c r="E1192">
        <v>15435409.071599999</v>
      </c>
      <c r="F1192">
        <v>0</v>
      </c>
      <c r="G1192">
        <v>4577064.7472999999</v>
      </c>
      <c r="H1192">
        <v>43453190.5414</v>
      </c>
      <c r="I1192">
        <v>39665408.126500003</v>
      </c>
      <c r="J1192">
        <v>4297642.9342999998</v>
      </c>
      <c r="K1192">
        <v>16489121.4794</v>
      </c>
      <c r="L1192">
        <v>3571602.4588000001</v>
      </c>
      <c r="M1192">
        <v>0</v>
      </c>
      <c r="N1192">
        <v>84628460.722599998</v>
      </c>
      <c r="O1192">
        <v>10.145833333333334</v>
      </c>
      <c r="P1192">
        <f t="shared" si="47"/>
        <v>1972</v>
      </c>
      <c r="Q1192" s="2">
        <f t="shared" si="48"/>
        <v>26663.68749999888</v>
      </c>
    </row>
    <row r="1193" spans="1:17" x14ac:dyDescent="0.3">
      <c r="A1193">
        <v>398</v>
      </c>
      <c r="B1193">
        <v>1</v>
      </c>
      <c r="C1193">
        <v>81888166.932899997</v>
      </c>
      <c r="D1193">
        <v>512188.09090000001</v>
      </c>
      <c r="E1193">
        <v>15435409.071599999</v>
      </c>
      <c r="F1193">
        <v>0</v>
      </c>
      <c r="G1193">
        <v>4749770.8811999997</v>
      </c>
      <c r="H1193">
        <v>45256803.428599998</v>
      </c>
      <c r="I1193">
        <v>36585694.0295</v>
      </c>
      <c r="J1193">
        <v>4309820.1035000002</v>
      </c>
      <c r="K1193">
        <v>16717035.169399999</v>
      </c>
      <c r="L1193">
        <v>5949520.9397</v>
      </c>
      <c r="M1193">
        <v>0</v>
      </c>
      <c r="N1193">
        <v>83821881.615899995</v>
      </c>
      <c r="O1193">
        <v>10.145833333333334</v>
      </c>
      <c r="P1193">
        <f t="shared" si="47"/>
        <v>1973</v>
      </c>
      <c r="Q1193" s="2">
        <f t="shared" si="48"/>
        <v>26673.833333332212</v>
      </c>
    </row>
    <row r="1194" spans="1:17" x14ac:dyDescent="0.3">
      <c r="A1194">
        <v>398</v>
      </c>
      <c r="B1194">
        <v>2</v>
      </c>
      <c r="C1194">
        <v>79758735.649599999</v>
      </c>
      <c r="D1194">
        <v>510275.20500000002</v>
      </c>
      <c r="E1194">
        <v>15435409.071599999</v>
      </c>
      <c r="F1194">
        <v>0</v>
      </c>
      <c r="G1194">
        <v>4749770.8811999997</v>
      </c>
      <c r="H1194">
        <v>45088998.505800001</v>
      </c>
      <c r="I1194">
        <v>34285094.343800001</v>
      </c>
      <c r="J1194">
        <v>4321027.8278999999</v>
      </c>
      <c r="K1194">
        <v>16717035.169399999</v>
      </c>
      <c r="L1194">
        <v>5969791.3464000002</v>
      </c>
      <c r="M1194">
        <v>0</v>
      </c>
      <c r="N1194">
        <v>83936250.579699993</v>
      </c>
      <c r="O1194">
        <v>10.145833333333334</v>
      </c>
      <c r="P1194">
        <f t="shared" si="47"/>
        <v>1973</v>
      </c>
      <c r="Q1194" s="2">
        <f t="shared" si="48"/>
        <v>26683.979166665544</v>
      </c>
    </row>
    <row r="1195" spans="1:17" x14ac:dyDescent="0.3">
      <c r="A1195">
        <v>398</v>
      </c>
      <c r="B1195">
        <v>3</v>
      </c>
      <c r="C1195">
        <v>78068427.640200004</v>
      </c>
      <c r="D1195">
        <v>508692.1299</v>
      </c>
      <c r="E1195">
        <v>15435409.071599999</v>
      </c>
      <c r="F1195">
        <v>0</v>
      </c>
      <c r="G1195">
        <v>4749770.8811999997</v>
      </c>
      <c r="H1195">
        <v>44969378.582800001</v>
      </c>
      <c r="I1195">
        <v>32451737.215300001</v>
      </c>
      <c r="J1195">
        <v>4331141.4058999997</v>
      </c>
      <c r="K1195">
        <v>16717035.169399999</v>
      </c>
      <c r="L1195">
        <v>5989961.1003999999</v>
      </c>
      <c r="M1195">
        <v>0</v>
      </c>
      <c r="N1195">
        <v>84067798.134499997</v>
      </c>
      <c r="O1195">
        <v>10.145833333333334</v>
      </c>
      <c r="P1195">
        <f t="shared" si="47"/>
        <v>1973</v>
      </c>
      <c r="Q1195" s="2">
        <f t="shared" si="48"/>
        <v>26694.124999998876</v>
      </c>
    </row>
    <row r="1196" spans="1:17" x14ac:dyDescent="0.3">
      <c r="A1196">
        <v>399</v>
      </c>
      <c r="B1196">
        <v>1</v>
      </c>
      <c r="C1196">
        <v>89700144.792999998</v>
      </c>
      <c r="D1196">
        <v>507661.19500000001</v>
      </c>
      <c r="E1196">
        <v>15435409.071599999</v>
      </c>
      <c r="F1196">
        <v>0</v>
      </c>
      <c r="G1196">
        <v>4077939.9569999999</v>
      </c>
      <c r="H1196">
        <v>42205833.494400002</v>
      </c>
      <c r="I1196">
        <v>23909396.083099999</v>
      </c>
      <c r="J1196">
        <v>4334499.8466999996</v>
      </c>
      <c r="K1196">
        <v>16717035.169399999</v>
      </c>
      <c r="L1196">
        <v>24160559.453200001</v>
      </c>
      <c r="M1196">
        <v>0</v>
      </c>
      <c r="N1196">
        <v>83496362.530900002</v>
      </c>
      <c r="O1196">
        <v>10.145833333333334</v>
      </c>
      <c r="P1196">
        <f t="shared" si="47"/>
        <v>1973</v>
      </c>
      <c r="Q1196" s="2">
        <f t="shared" si="48"/>
        <v>26704.270833332208</v>
      </c>
    </row>
    <row r="1197" spans="1:17" x14ac:dyDescent="0.3">
      <c r="A1197">
        <v>399</v>
      </c>
      <c r="B1197">
        <v>2</v>
      </c>
      <c r="C1197">
        <v>86103895.079999998</v>
      </c>
      <c r="D1197">
        <v>506885.89659999998</v>
      </c>
      <c r="E1197">
        <v>15435409.071599999</v>
      </c>
      <c r="F1197">
        <v>0</v>
      </c>
      <c r="G1197">
        <v>4077939.9569999999</v>
      </c>
      <c r="H1197">
        <v>42293825.613899998</v>
      </c>
      <c r="I1197">
        <v>22019161.973499998</v>
      </c>
      <c r="J1197">
        <v>4337928.5542000001</v>
      </c>
      <c r="K1197">
        <v>16717035.169399999</v>
      </c>
      <c r="L1197">
        <v>24079110.9626</v>
      </c>
      <c r="M1197">
        <v>0</v>
      </c>
      <c r="N1197">
        <v>81766363.348100007</v>
      </c>
      <c r="O1197">
        <v>10.145833333333334</v>
      </c>
      <c r="P1197">
        <f t="shared" si="47"/>
        <v>1973</v>
      </c>
      <c r="Q1197" s="2">
        <f t="shared" si="48"/>
        <v>26714.41666666554</v>
      </c>
    </row>
    <row r="1198" spans="1:17" x14ac:dyDescent="0.3">
      <c r="A1198">
        <v>399</v>
      </c>
      <c r="B1198">
        <v>3</v>
      </c>
      <c r="C1198">
        <v>83884764.530599996</v>
      </c>
      <c r="D1198">
        <v>506328.83260000002</v>
      </c>
      <c r="E1198">
        <v>15435409.071599999</v>
      </c>
      <c r="F1198">
        <v>0</v>
      </c>
      <c r="G1198">
        <v>4077939.9569999999</v>
      </c>
      <c r="H1198">
        <v>42365412.889300004</v>
      </c>
      <c r="I1198">
        <v>20812456.9285</v>
      </c>
      <c r="J1198">
        <v>4341219.8147999998</v>
      </c>
      <c r="K1198">
        <v>16717035.169399999</v>
      </c>
      <c r="L1198">
        <v>24016832.289500002</v>
      </c>
      <c r="M1198">
        <v>0</v>
      </c>
      <c r="N1198">
        <v>80701573.706900001</v>
      </c>
      <c r="O1198">
        <v>10.145833333333334</v>
      </c>
      <c r="P1198">
        <f t="shared" si="47"/>
        <v>1973</v>
      </c>
      <c r="Q1198" s="2">
        <f t="shared" si="48"/>
        <v>26724.562499998872</v>
      </c>
    </row>
    <row r="1199" spans="1:17" x14ac:dyDescent="0.3">
      <c r="A1199">
        <v>400</v>
      </c>
      <c r="B1199">
        <v>1</v>
      </c>
      <c r="C1199">
        <v>1499167.2146999999</v>
      </c>
      <c r="D1199">
        <v>401278.54070000001</v>
      </c>
      <c r="E1199">
        <v>15435409.071599999</v>
      </c>
      <c r="F1199">
        <v>0</v>
      </c>
      <c r="G1199">
        <v>1918087323.6396999</v>
      </c>
      <c r="H1199">
        <v>227008643.40959999</v>
      </c>
      <c r="I1199">
        <v>2027927461.1612999</v>
      </c>
      <c r="J1199">
        <v>4805836.6164999995</v>
      </c>
      <c r="K1199">
        <v>16717035.169399999</v>
      </c>
      <c r="L1199">
        <v>0</v>
      </c>
      <c r="M1199">
        <v>0</v>
      </c>
      <c r="N1199">
        <v>112895081.9642</v>
      </c>
      <c r="O1199">
        <v>10.145833333333334</v>
      </c>
      <c r="P1199">
        <f t="shared" si="47"/>
        <v>1973</v>
      </c>
      <c r="Q1199" s="2">
        <f t="shared" si="48"/>
        <v>26734.708333332204</v>
      </c>
    </row>
    <row r="1200" spans="1:17" x14ac:dyDescent="0.3">
      <c r="A1200">
        <v>400</v>
      </c>
      <c r="B1200">
        <v>2</v>
      </c>
      <c r="C1200">
        <v>1273165.7154000001</v>
      </c>
      <c r="D1200">
        <v>325146.65330000001</v>
      </c>
      <c r="E1200">
        <v>15435409.071599999</v>
      </c>
      <c r="F1200">
        <v>0</v>
      </c>
      <c r="G1200">
        <v>1918087323.6396999</v>
      </c>
      <c r="H1200">
        <v>213250753.127</v>
      </c>
      <c r="I1200">
        <v>1988290772.9486001</v>
      </c>
      <c r="J1200">
        <v>5238296.9872000003</v>
      </c>
      <c r="K1200">
        <v>16717035.169399999</v>
      </c>
      <c r="L1200">
        <v>0</v>
      </c>
      <c r="M1200">
        <v>0</v>
      </c>
      <c r="N1200">
        <v>138062961.68709999</v>
      </c>
      <c r="O1200">
        <v>10.145833333333334</v>
      </c>
      <c r="P1200">
        <f t="shared" si="47"/>
        <v>1973</v>
      </c>
      <c r="Q1200" s="2">
        <f t="shared" si="48"/>
        <v>26744.854166665536</v>
      </c>
    </row>
    <row r="1201" spans="1:17" x14ac:dyDescent="0.3">
      <c r="A1201">
        <v>400</v>
      </c>
      <c r="B1201">
        <v>3</v>
      </c>
      <c r="C1201">
        <v>1135233.2328000001</v>
      </c>
      <c r="D1201">
        <v>268225.55369999999</v>
      </c>
      <c r="E1201">
        <v>15435409.071599999</v>
      </c>
      <c r="F1201">
        <v>0</v>
      </c>
      <c r="G1201">
        <v>1918087323.6396999</v>
      </c>
      <c r="H1201">
        <v>202870234.43529999</v>
      </c>
      <c r="I1201">
        <v>1956974543.1761999</v>
      </c>
      <c r="J1201">
        <v>5642162.1896000002</v>
      </c>
      <c r="K1201">
        <v>16717035.169399999</v>
      </c>
      <c r="L1201">
        <v>0</v>
      </c>
      <c r="M1201">
        <v>0</v>
      </c>
      <c r="N1201">
        <v>158336913.8994</v>
      </c>
      <c r="O1201">
        <v>10.145833333333334</v>
      </c>
      <c r="P1201">
        <f t="shared" si="47"/>
        <v>1973</v>
      </c>
      <c r="Q1201" s="2">
        <f t="shared" si="48"/>
        <v>26754.999999998869</v>
      </c>
    </row>
    <row r="1202" spans="1:17" x14ac:dyDescent="0.3">
      <c r="A1202">
        <v>401</v>
      </c>
      <c r="B1202">
        <v>1</v>
      </c>
      <c r="C1202">
        <v>205264205.63749999</v>
      </c>
      <c r="D1202">
        <v>278826.02059999999</v>
      </c>
      <c r="E1202">
        <v>23233267.2916</v>
      </c>
      <c r="F1202">
        <v>0</v>
      </c>
      <c r="G1202">
        <v>64359446.602700002</v>
      </c>
      <c r="H1202">
        <v>53594825.335000001</v>
      </c>
      <c r="I1202">
        <v>109290908.49529999</v>
      </c>
      <c r="J1202">
        <v>5484638.5993999997</v>
      </c>
      <c r="K1202">
        <v>43223275.209399998</v>
      </c>
      <c r="L1202">
        <v>55709385.189499997</v>
      </c>
      <c r="M1202">
        <v>0</v>
      </c>
      <c r="N1202">
        <v>133314326.1619</v>
      </c>
      <c r="O1202">
        <v>10.145833333333334</v>
      </c>
      <c r="P1202">
        <f t="shared" si="47"/>
        <v>1973</v>
      </c>
      <c r="Q1202" s="2">
        <f t="shared" si="48"/>
        <v>26765.145833332201</v>
      </c>
    </row>
    <row r="1203" spans="1:17" x14ac:dyDescent="0.3">
      <c r="A1203">
        <v>401</v>
      </c>
      <c r="B1203">
        <v>2</v>
      </c>
      <c r="C1203">
        <v>162608389.26800001</v>
      </c>
      <c r="D1203">
        <v>293439.9987</v>
      </c>
      <c r="E1203">
        <v>23233267.2916</v>
      </c>
      <c r="F1203">
        <v>0</v>
      </c>
      <c r="G1203">
        <v>64359446.602700002</v>
      </c>
      <c r="H1203">
        <v>55185270.859399997</v>
      </c>
      <c r="I1203">
        <v>82194736.634100005</v>
      </c>
      <c r="J1203">
        <v>5369354.6906000003</v>
      </c>
      <c r="K1203">
        <v>43223275.209399998</v>
      </c>
      <c r="L1203">
        <v>54639162.309799999</v>
      </c>
      <c r="M1203">
        <v>0</v>
      </c>
      <c r="N1203">
        <v>120548054.3929</v>
      </c>
      <c r="O1203">
        <v>10.145833333333334</v>
      </c>
      <c r="P1203">
        <f t="shared" si="47"/>
        <v>1973</v>
      </c>
      <c r="Q1203" s="2">
        <f t="shared" si="48"/>
        <v>26775.291666665533</v>
      </c>
    </row>
    <row r="1204" spans="1:17" x14ac:dyDescent="0.3">
      <c r="A1204">
        <v>401</v>
      </c>
      <c r="B1204">
        <v>3</v>
      </c>
      <c r="C1204">
        <v>135891091.11399999</v>
      </c>
      <c r="D1204">
        <v>311270.07929999998</v>
      </c>
      <c r="E1204">
        <v>23233267.2916</v>
      </c>
      <c r="F1204">
        <v>0</v>
      </c>
      <c r="G1204">
        <v>64359446.602700002</v>
      </c>
      <c r="H1204">
        <v>56676887.405000001</v>
      </c>
      <c r="I1204">
        <v>65198669.677500002</v>
      </c>
      <c r="J1204">
        <v>5282618.5324999997</v>
      </c>
      <c r="K1204">
        <v>43223275.209399998</v>
      </c>
      <c r="L1204">
        <v>53752864.947099999</v>
      </c>
      <c r="M1204">
        <v>0</v>
      </c>
      <c r="N1204">
        <v>113247252.28910001</v>
      </c>
      <c r="O1204">
        <v>10.145833333333334</v>
      </c>
      <c r="P1204">
        <f t="shared" si="47"/>
        <v>1973</v>
      </c>
      <c r="Q1204" s="2">
        <f t="shared" si="48"/>
        <v>26785.437499998865</v>
      </c>
    </row>
    <row r="1205" spans="1:17" x14ac:dyDescent="0.3">
      <c r="A1205">
        <v>402</v>
      </c>
      <c r="B1205">
        <v>1</v>
      </c>
      <c r="C1205">
        <v>254216629.58770001</v>
      </c>
      <c r="D1205">
        <v>338277.44209999999</v>
      </c>
      <c r="E1205">
        <v>27664698.0416</v>
      </c>
      <c r="F1205">
        <v>0</v>
      </c>
      <c r="G1205">
        <v>7780025.1037999997</v>
      </c>
      <c r="H1205">
        <v>45703257.354999997</v>
      </c>
      <c r="I1205">
        <v>37048598.494199999</v>
      </c>
      <c r="J1205">
        <v>5136946.6380000003</v>
      </c>
      <c r="K1205">
        <v>58286460.999399997</v>
      </c>
      <c r="L1205">
        <v>140030264.38260001</v>
      </c>
      <c r="M1205">
        <v>0</v>
      </c>
      <c r="N1205">
        <v>95519420.851400003</v>
      </c>
      <c r="O1205">
        <v>10.145833333333334</v>
      </c>
      <c r="P1205">
        <f t="shared" si="47"/>
        <v>1973</v>
      </c>
      <c r="Q1205" s="2">
        <f t="shared" si="48"/>
        <v>26795.583333332197</v>
      </c>
    </row>
    <row r="1206" spans="1:17" x14ac:dyDescent="0.3">
      <c r="A1206">
        <v>402</v>
      </c>
      <c r="B1206">
        <v>2</v>
      </c>
      <c r="C1206">
        <v>226457090.0927</v>
      </c>
      <c r="D1206">
        <v>361568.66009999998</v>
      </c>
      <c r="E1206">
        <v>27664698.0416</v>
      </c>
      <c r="F1206">
        <v>0</v>
      </c>
      <c r="G1206">
        <v>7780025.1037999997</v>
      </c>
      <c r="H1206">
        <v>49006026.033</v>
      </c>
      <c r="I1206">
        <v>26390693.623599999</v>
      </c>
      <c r="J1206">
        <v>5015753.8705000002</v>
      </c>
      <c r="K1206">
        <v>58286460.999399997</v>
      </c>
      <c r="L1206">
        <v>135297919.11179999</v>
      </c>
      <c r="M1206">
        <v>0</v>
      </c>
      <c r="N1206">
        <v>86531108.418200001</v>
      </c>
      <c r="O1206">
        <v>10.145833333333334</v>
      </c>
      <c r="P1206">
        <f t="shared" si="47"/>
        <v>1973</v>
      </c>
      <c r="Q1206" s="2">
        <f t="shared" si="48"/>
        <v>26805.729166665529</v>
      </c>
    </row>
    <row r="1207" spans="1:17" x14ac:dyDescent="0.3">
      <c r="A1207">
        <v>402</v>
      </c>
      <c r="B1207">
        <v>3</v>
      </c>
      <c r="C1207">
        <v>208271814.70660001</v>
      </c>
      <c r="D1207">
        <v>382712.45730000001</v>
      </c>
      <c r="E1207">
        <v>27664698.0416</v>
      </c>
      <c r="F1207">
        <v>0</v>
      </c>
      <c r="G1207">
        <v>7780025.1037999997</v>
      </c>
      <c r="H1207">
        <v>50979607.804899998</v>
      </c>
      <c r="I1207">
        <v>19714030.3836</v>
      </c>
      <c r="J1207">
        <v>4913193.0703999996</v>
      </c>
      <c r="K1207">
        <v>58286460.999399997</v>
      </c>
      <c r="L1207">
        <v>131353276.04189999</v>
      </c>
      <c r="M1207">
        <v>0</v>
      </c>
      <c r="N1207">
        <v>80981038.738600001</v>
      </c>
      <c r="O1207">
        <v>10.145833333333334</v>
      </c>
      <c r="P1207">
        <f t="shared" si="47"/>
        <v>1973</v>
      </c>
      <c r="Q1207" s="2">
        <f t="shared" si="48"/>
        <v>26815.874999998861</v>
      </c>
    </row>
    <row r="1208" spans="1:17" x14ac:dyDescent="0.3">
      <c r="A1208">
        <v>403</v>
      </c>
      <c r="B1208">
        <v>1</v>
      </c>
      <c r="C1208">
        <v>296368223.02200001</v>
      </c>
      <c r="D1208">
        <v>412509.89429999999</v>
      </c>
      <c r="E1208">
        <v>44558651.921599999</v>
      </c>
      <c r="F1208">
        <v>0</v>
      </c>
      <c r="G1208">
        <v>5481955.2276999997</v>
      </c>
      <c r="H1208">
        <v>53744907.799900003</v>
      </c>
      <c r="I1208">
        <v>13445281.325300001</v>
      </c>
      <c r="J1208">
        <v>4777383.1547999997</v>
      </c>
      <c r="K1208">
        <v>115711872.91940001</v>
      </c>
      <c r="L1208">
        <v>195171394.2272</v>
      </c>
      <c r="M1208">
        <v>0</v>
      </c>
      <c r="N1208">
        <v>71787963.289499998</v>
      </c>
      <c r="O1208">
        <v>10.145833333333334</v>
      </c>
      <c r="P1208">
        <f t="shared" si="47"/>
        <v>1973</v>
      </c>
      <c r="Q1208" s="2">
        <f t="shared" si="48"/>
        <v>26826.020833332193</v>
      </c>
    </row>
    <row r="1209" spans="1:17" x14ac:dyDescent="0.3">
      <c r="A1209">
        <v>403</v>
      </c>
      <c r="B1209">
        <v>2</v>
      </c>
      <c r="C1209">
        <v>275609941.02569997</v>
      </c>
      <c r="D1209">
        <v>437935.07309999998</v>
      </c>
      <c r="E1209">
        <v>44558651.921599999</v>
      </c>
      <c r="F1209">
        <v>0</v>
      </c>
      <c r="G1209">
        <v>5481955.2276999997</v>
      </c>
      <c r="H1209">
        <v>56769040.173199996</v>
      </c>
      <c r="I1209">
        <v>9528343.0550999995</v>
      </c>
      <c r="J1209">
        <v>4662090.5718</v>
      </c>
      <c r="K1209">
        <v>115711872.91940001</v>
      </c>
      <c r="L1209">
        <v>186530254.45629999</v>
      </c>
      <c r="M1209">
        <v>0</v>
      </c>
      <c r="N1209">
        <v>66642111.912299998</v>
      </c>
      <c r="O1209">
        <v>10.145833333333334</v>
      </c>
      <c r="P1209">
        <f t="shared" si="47"/>
        <v>1973</v>
      </c>
      <c r="Q1209" s="2">
        <f t="shared" si="48"/>
        <v>26836.166666665526</v>
      </c>
    </row>
    <row r="1210" spans="1:17" x14ac:dyDescent="0.3">
      <c r="A1210">
        <v>403</v>
      </c>
      <c r="B1210">
        <v>3</v>
      </c>
      <c r="C1210">
        <v>260332050.0192</v>
      </c>
      <c r="D1210">
        <v>459748.14179999998</v>
      </c>
      <c r="E1210">
        <v>44558651.921599999</v>
      </c>
      <c r="F1210">
        <v>0</v>
      </c>
      <c r="G1210">
        <v>5481955.2276999997</v>
      </c>
      <c r="H1210">
        <v>58566338.296899997</v>
      </c>
      <c r="I1210">
        <v>7106972.1114999996</v>
      </c>
      <c r="J1210">
        <v>4562282.3501000004</v>
      </c>
      <c r="K1210">
        <v>115711872.91940001</v>
      </c>
      <c r="L1210">
        <v>179146241.03909999</v>
      </c>
      <c r="M1210">
        <v>0</v>
      </c>
      <c r="N1210">
        <v>63329546.396899998</v>
      </c>
      <c r="O1210">
        <v>10.145833333333334</v>
      </c>
      <c r="P1210">
        <f t="shared" si="47"/>
        <v>1973</v>
      </c>
      <c r="Q1210" s="2">
        <f t="shared" si="48"/>
        <v>26846.312499998858</v>
      </c>
    </row>
    <row r="1211" spans="1:17" x14ac:dyDescent="0.3">
      <c r="A1211">
        <v>404</v>
      </c>
      <c r="B1211">
        <v>1</v>
      </c>
      <c r="C1211">
        <v>186127003.9012</v>
      </c>
      <c r="D1211">
        <v>455827.78629999998</v>
      </c>
      <c r="E1211">
        <v>104943577.66159999</v>
      </c>
      <c r="F1211">
        <v>0</v>
      </c>
      <c r="G1211">
        <v>526192218.83530003</v>
      </c>
      <c r="H1211">
        <v>122828761.2448</v>
      </c>
      <c r="I1211">
        <v>466123837.35159999</v>
      </c>
      <c r="J1211">
        <v>4602421.4208000004</v>
      </c>
      <c r="K1211">
        <v>320970466.81940001</v>
      </c>
      <c r="L1211">
        <v>72173784.851600006</v>
      </c>
      <c r="M1211">
        <v>0</v>
      </c>
      <c r="N1211">
        <v>76508733.790800005</v>
      </c>
      <c r="O1211">
        <v>10.145833333333334</v>
      </c>
      <c r="P1211">
        <f t="shared" si="47"/>
        <v>1973</v>
      </c>
      <c r="Q1211" s="2">
        <f t="shared" si="48"/>
        <v>26856.45833333219</v>
      </c>
    </row>
    <row r="1212" spans="1:17" x14ac:dyDescent="0.3">
      <c r="A1212">
        <v>404</v>
      </c>
      <c r="B1212">
        <v>2</v>
      </c>
      <c r="C1212">
        <v>177916902.1895</v>
      </c>
      <c r="D1212">
        <v>452628.58039999998</v>
      </c>
      <c r="E1212">
        <v>104943577.66159999</v>
      </c>
      <c r="F1212">
        <v>0</v>
      </c>
      <c r="G1212">
        <v>526192218.83530003</v>
      </c>
      <c r="H1212">
        <v>113377906.5434</v>
      </c>
      <c r="I1212">
        <v>438605254.47229999</v>
      </c>
      <c r="J1212">
        <v>4631618.4839000003</v>
      </c>
      <c r="K1212">
        <v>320970466.81940001</v>
      </c>
      <c r="L1212">
        <v>74594035.789100006</v>
      </c>
      <c r="M1212">
        <v>0</v>
      </c>
      <c r="N1212">
        <v>83931595.5255</v>
      </c>
      <c r="O1212">
        <v>10.145833333333334</v>
      </c>
      <c r="P1212">
        <f t="shared" si="47"/>
        <v>1973</v>
      </c>
      <c r="Q1212" s="2">
        <f t="shared" si="48"/>
        <v>26866.604166665522</v>
      </c>
    </row>
    <row r="1213" spans="1:17" x14ac:dyDescent="0.3">
      <c r="A1213">
        <v>404</v>
      </c>
      <c r="B1213">
        <v>3</v>
      </c>
      <c r="C1213">
        <v>173309103.6322</v>
      </c>
      <c r="D1213">
        <v>449894.57520000002</v>
      </c>
      <c r="E1213">
        <v>104943577.66159999</v>
      </c>
      <c r="F1213">
        <v>0</v>
      </c>
      <c r="G1213">
        <v>526192218.83530003</v>
      </c>
      <c r="H1213">
        <v>108693982.1908</v>
      </c>
      <c r="I1213">
        <v>421857224.80599999</v>
      </c>
      <c r="J1213">
        <v>4654199.2446999997</v>
      </c>
      <c r="K1213">
        <v>320970466.81940001</v>
      </c>
      <c r="L1213">
        <v>76603166.307899997</v>
      </c>
      <c r="M1213">
        <v>0</v>
      </c>
      <c r="N1213">
        <v>89192962.884200007</v>
      </c>
      <c r="O1213">
        <v>10.145833333333334</v>
      </c>
      <c r="P1213">
        <f t="shared" si="47"/>
        <v>1973</v>
      </c>
      <c r="Q1213" s="2">
        <f t="shared" si="48"/>
        <v>26876.749999998854</v>
      </c>
    </row>
    <row r="1214" spans="1:17" x14ac:dyDescent="0.3">
      <c r="A1214">
        <v>405</v>
      </c>
      <c r="B1214">
        <v>1</v>
      </c>
      <c r="C1214">
        <v>403899356.30690002</v>
      </c>
      <c r="D1214">
        <v>471649.25839999999</v>
      </c>
      <c r="E1214">
        <v>113679989.1116</v>
      </c>
      <c r="F1214">
        <v>0</v>
      </c>
      <c r="G1214">
        <v>14977786.481799999</v>
      </c>
      <c r="H1214">
        <v>68488900.673500001</v>
      </c>
      <c r="I1214">
        <v>15029370.956499999</v>
      </c>
      <c r="J1214">
        <v>4563834.6676000003</v>
      </c>
      <c r="K1214">
        <v>350667006.59939998</v>
      </c>
      <c r="L1214">
        <v>154727619.4434</v>
      </c>
      <c r="M1214">
        <v>0</v>
      </c>
      <c r="N1214">
        <v>76849781.602300003</v>
      </c>
      <c r="O1214">
        <v>10.145833333333334</v>
      </c>
      <c r="P1214">
        <f t="shared" si="47"/>
        <v>1973</v>
      </c>
      <c r="Q1214" s="2">
        <f t="shared" si="48"/>
        <v>26886.895833332186</v>
      </c>
    </row>
    <row r="1215" spans="1:17" x14ac:dyDescent="0.3">
      <c r="A1215">
        <v>405</v>
      </c>
      <c r="B1215">
        <v>2</v>
      </c>
      <c r="C1215">
        <v>384936003.97329998</v>
      </c>
      <c r="D1215">
        <v>491721.69510000001</v>
      </c>
      <c r="E1215">
        <v>113679989.1116</v>
      </c>
      <c r="F1215">
        <v>0</v>
      </c>
      <c r="G1215">
        <v>14977786.481799999</v>
      </c>
      <c r="H1215">
        <v>71667583.840399995</v>
      </c>
      <c r="I1215">
        <v>10589177.142000001</v>
      </c>
      <c r="J1215">
        <v>4489430.2585000005</v>
      </c>
      <c r="K1215">
        <v>350667006.59939998</v>
      </c>
      <c r="L1215">
        <v>149681582.91960001</v>
      </c>
      <c r="M1215">
        <v>0</v>
      </c>
      <c r="N1215">
        <v>70900946.765100002</v>
      </c>
      <c r="O1215">
        <v>10.145833333333334</v>
      </c>
      <c r="P1215">
        <f t="shared" si="47"/>
        <v>1973</v>
      </c>
      <c r="Q1215" s="2">
        <f t="shared" si="48"/>
        <v>26897.041666665518</v>
      </c>
    </row>
    <row r="1216" spans="1:17" x14ac:dyDescent="0.3">
      <c r="A1216">
        <v>405</v>
      </c>
      <c r="B1216">
        <v>3</v>
      </c>
      <c r="C1216">
        <v>372740211.76929998</v>
      </c>
      <c r="D1216">
        <v>509706.54590000003</v>
      </c>
      <c r="E1216">
        <v>113679989.1116</v>
      </c>
      <c r="F1216">
        <v>0</v>
      </c>
      <c r="G1216">
        <v>14977786.481799999</v>
      </c>
      <c r="H1216">
        <v>73145927.273699999</v>
      </c>
      <c r="I1216">
        <v>8066336.8487999998</v>
      </c>
      <c r="J1216">
        <v>4425612.5281999996</v>
      </c>
      <c r="K1216">
        <v>350667006.59939998</v>
      </c>
      <c r="L1216">
        <v>145375628.9628</v>
      </c>
      <c r="M1216">
        <v>0</v>
      </c>
      <c r="N1216">
        <v>67313368.596000001</v>
      </c>
      <c r="O1216">
        <v>10.145833333333334</v>
      </c>
      <c r="P1216">
        <f t="shared" si="47"/>
        <v>1973</v>
      </c>
      <c r="Q1216" s="2">
        <f t="shared" si="48"/>
        <v>26907.18749999885</v>
      </c>
    </row>
    <row r="1217" spans="1:17" x14ac:dyDescent="0.3">
      <c r="A1217">
        <v>406</v>
      </c>
      <c r="B1217">
        <v>1</v>
      </c>
      <c r="C1217">
        <v>85454272.130600005</v>
      </c>
      <c r="D1217">
        <v>381585.7794</v>
      </c>
      <c r="E1217">
        <v>59536159.691600002</v>
      </c>
      <c r="F1217">
        <v>0</v>
      </c>
      <c r="G1217">
        <v>2548571890.7227001</v>
      </c>
      <c r="H1217">
        <v>221630416.16029999</v>
      </c>
      <c r="I1217">
        <v>2626777085.6547999</v>
      </c>
      <c r="J1217">
        <v>5062039.3970999997</v>
      </c>
      <c r="K1217">
        <v>166622957.56940001</v>
      </c>
      <c r="L1217">
        <v>2515077.9855999998</v>
      </c>
      <c r="M1217">
        <v>0</v>
      </c>
      <c r="N1217">
        <v>114273301.9716</v>
      </c>
      <c r="O1217">
        <v>10.145833333333334</v>
      </c>
      <c r="P1217">
        <f t="shared" si="47"/>
        <v>1973</v>
      </c>
      <c r="Q1217" s="2">
        <f t="shared" si="48"/>
        <v>26917.333333332183</v>
      </c>
    </row>
    <row r="1218" spans="1:17" x14ac:dyDescent="0.3">
      <c r="A1218">
        <v>406</v>
      </c>
      <c r="B1218">
        <v>2</v>
      </c>
      <c r="C1218">
        <v>73119869.259499997</v>
      </c>
      <c r="D1218">
        <v>308669.34220000001</v>
      </c>
      <c r="E1218">
        <v>59536159.691600002</v>
      </c>
      <c r="F1218">
        <v>0</v>
      </c>
      <c r="G1218">
        <v>2548571890.7227001</v>
      </c>
      <c r="H1218">
        <v>202039137.0548</v>
      </c>
      <c r="I1218">
        <v>2556310446.3562002</v>
      </c>
      <c r="J1218">
        <v>5661032.7972999997</v>
      </c>
      <c r="K1218">
        <v>166622957.56940001</v>
      </c>
      <c r="L1218">
        <v>2587228.1318000001</v>
      </c>
      <c r="M1218">
        <v>0</v>
      </c>
      <c r="N1218">
        <v>151910533.90900001</v>
      </c>
      <c r="O1218">
        <v>10.145833333333334</v>
      </c>
      <c r="P1218">
        <f t="shared" si="47"/>
        <v>1973</v>
      </c>
      <c r="Q1218" s="2">
        <f t="shared" si="48"/>
        <v>26927.479166665515</v>
      </c>
    </row>
    <row r="1219" spans="1:17" x14ac:dyDescent="0.3">
      <c r="A1219">
        <v>406</v>
      </c>
      <c r="B1219">
        <v>3</v>
      </c>
      <c r="C1219">
        <v>67857350.765200004</v>
      </c>
      <c r="D1219">
        <v>251655.91070000001</v>
      </c>
      <c r="E1219">
        <v>59536159.691600002</v>
      </c>
      <c r="F1219">
        <v>0</v>
      </c>
      <c r="G1219">
        <v>2548571890.7227001</v>
      </c>
      <c r="H1219">
        <v>189389641.37110001</v>
      </c>
      <c r="I1219">
        <v>2507887484.0493002</v>
      </c>
      <c r="J1219">
        <v>6203963.7768999999</v>
      </c>
      <c r="K1219">
        <v>166622957.56940001</v>
      </c>
      <c r="L1219">
        <v>2631643.9947000002</v>
      </c>
      <c r="M1219">
        <v>0</v>
      </c>
      <c r="N1219">
        <v>182040694.16850001</v>
      </c>
      <c r="O1219">
        <v>10.145833333333334</v>
      </c>
      <c r="P1219">
        <f t="shared" ref="P1219:P1282" si="49">YEAR(Q1219)</f>
        <v>1973</v>
      </c>
      <c r="Q1219" s="2">
        <f t="shared" ref="Q1219:Q1282" si="50">Q1218+(O1219)</f>
        <v>26937.624999998847</v>
      </c>
    </row>
    <row r="1220" spans="1:17" x14ac:dyDescent="0.3">
      <c r="A1220">
        <v>407</v>
      </c>
      <c r="B1220">
        <v>1</v>
      </c>
      <c r="C1220">
        <v>266774096.07839999</v>
      </c>
      <c r="D1220">
        <v>253072.8322</v>
      </c>
      <c r="E1220">
        <v>15435409.071599999</v>
      </c>
      <c r="F1220">
        <v>0</v>
      </c>
      <c r="G1220">
        <v>126019321.8424</v>
      </c>
      <c r="H1220">
        <v>49718968.801299997</v>
      </c>
      <c r="I1220">
        <v>241056032.58750001</v>
      </c>
      <c r="J1220">
        <v>6128610.0598999998</v>
      </c>
      <c r="K1220">
        <v>16717035.169399999</v>
      </c>
      <c r="L1220">
        <v>31134530.9197</v>
      </c>
      <c r="M1220">
        <v>0</v>
      </c>
      <c r="N1220">
        <v>163622839.19229999</v>
      </c>
      <c r="O1220">
        <v>10.145833333333334</v>
      </c>
      <c r="P1220">
        <f t="shared" si="49"/>
        <v>1973</v>
      </c>
      <c r="Q1220" s="2">
        <f t="shared" si="50"/>
        <v>26947.770833332179</v>
      </c>
    </row>
    <row r="1221" spans="1:17" x14ac:dyDescent="0.3">
      <c r="A1221">
        <v>407</v>
      </c>
      <c r="B1221">
        <v>2</v>
      </c>
      <c r="C1221">
        <v>201641055.21169999</v>
      </c>
      <c r="D1221">
        <v>253945.02979999999</v>
      </c>
      <c r="E1221">
        <v>15435409.071599999</v>
      </c>
      <c r="F1221">
        <v>0</v>
      </c>
      <c r="G1221">
        <v>126019321.8424</v>
      </c>
      <c r="H1221">
        <v>49744456.086300001</v>
      </c>
      <c r="I1221">
        <v>189488243.43130001</v>
      </c>
      <c r="J1221">
        <v>6081218.9983999999</v>
      </c>
      <c r="K1221">
        <v>16717035.169399999</v>
      </c>
      <c r="L1221">
        <v>30666007.024700001</v>
      </c>
      <c r="M1221">
        <v>0</v>
      </c>
      <c r="N1221">
        <v>150377068.5458</v>
      </c>
      <c r="O1221">
        <v>10.145833333333334</v>
      </c>
      <c r="P1221">
        <f t="shared" si="49"/>
        <v>1973</v>
      </c>
      <c r="Q1221" s="2">
        <f t="shared" si="50"/>
        <v>26957.916666665511</v>
      </c>
    </row>
    <row r="1222" spans="1:17" x14ac:dyDescent="0.3">
      <c r="A1222">
        <v>407</v>
      </c>
      <c r="B1222">
        <v>3</v>
      </c>
      <c r="C1222">
        <v>163317547.1286</v>
      </c>
      <c r="D1222">
        <v>254483.0367</v>
      </c>
      <c r="E1222">
        <v>15435409.071599999</v>
      </c>
      <c r="F1222">
        <v>0</v>
      </c>
      <c r="G1222">
        <v>126019321.8424</v>
      </c>
      <c r="H1222">
        <v>49966110.198899999</v>
      </c>
      <c r="I1222">
        <v>159169824.74439999</v>
      </c>
      <c r="J1222">
        <v>6050852.1896000002</v>
      </c>
      <c r="K1222">
        <v>16717035.169399999</v>
      </c>
      <c r="L1222">
        <v>30301664.266399998</v>
      </c>
      <c r="M1222">
        <v>0</v>
      </c>
      <c r="N1222">
        <v>142849433.76750001</v>
      </c>
      <c r="O1222">
        <v>10.145833333333334</v>
      </c>
      <c r="P1222">
        <f t="shared" si="49"/>
        <v>1973</v>
      </c>
      <c r="Q1222" s="2">
        <f t="shared" si="50"/>
        <v>26968.062499998843</v>
      </c>
    </row>
    <row r="1223" spans="1:17" x14ac:dyDescent="0.3">
      <c r="A1223">
        <v>408</v>
      </c>
      <c r="B1223">
        <v>1</v>
      </c>
      <c r="C1223">
        <v>228045955.9226</v>
      </c>
      <c r="D1223">
        <v>262735.17489999998</v>
      </c>
      <c r="E1223">
        <v>15435409.071599999</v>
      </c>
      <c r="F1223">
        <v>0</v>
      </c>
      <c r="G1223">
        <v>4689987.3377</v>
      </c>
      <c r="H1223">
        <v>39289823.7223</v>
      </c>
      <c r="I1223">
        <v>98063580.780699998</v>
      </c>
      <c r="J1223">
        <v>5939390.3290999997</v>
      </c>
      <c r="K1223">
        <v>16717035.169399999</v>
      </c>
      <c r="L1223">
        <v>31187318.019699998</v>
      </c>
      <c r="M1223">
        <v>0</v>
      </c>
      <c r="N1223">
        <v>135343197.33219999</v>
      </c>
      <c r="O1223">
        <v>10.145833333333334</v>
      </c>
      <c r="P1223">
        <f t="shared" si="49"/>
        <v>1973</v>
      </c>
      <c r="Q1223" s="2">
        <f t="shared" si="50"/>
        <v>26978.208333332175</v>
      </c>
    </row>
    <row r="1224" spans="1:17" x14ac:dyDescent="0.3">
      <c r="A1224">
        <v>408</v>
      </c>
      <c r="B1224">
        <v>2</v>
      </c>
      <c r="C1224">
        <v>204958163.80140001</v>
      </c>
      <c r="D1224">
        <v>270002.60149999999</v>
      </c>
      <c r="E1224">
        <v>15435409.071599999</v>
      </c>
      <c r="F1224">
        <v>0</v>
      </c>
      <c r="G1224">
        <v>4689987.3377</v>
      </c>
      <c r="H1224">
        <v>39416127.335299999</v>
      </c>
      <c r="I1224">
        <v>80093704.900600001</v>
      </c>
      <c r="J1224">
        <v>5846562.6792000001</v>
      </c>
      <c r="K1224">
        <v>16717035.169399999</v>
      </c>
      <c r="L1224">
        <v>30907822.171799999</v>
      </c>
      <c r="M1224">
        <v>0</v>
      </c>
      <c r="N1224">
        <v>130895974.8998</v>
      </c>
      <c r="O1224">
        <v>10.145833333333334</v>
      </c>
      <c r="P1224">
        <f t="shared" si="49"/>
        <v>1973</v>
      </c>
      <c r="Q1224" s="2">
        <f t="shared" si="50"/>
        <v>26988.354166665507</v>
      </c>
    </row>
    <row r="1225" spans="1:17" x14ac:dyDescent="0.3">
      <c r="A1225">
        <v>408</v>
      </c>
      <c r="B1225">
        <v>3</v>
      </c>
      <c r="C1225">
        <v>188627844.34040001</v>
      </c>
      <c r="D1225">
        <v>277233.23269999999</v>
      </c>
      <c r="E1225">
        <v>15435409.071599999</v>
      </c>
      <c r="F1225">
        <v>0</v>
      </c>
      <c r="G1225">
        <v>4689987.3377</v>
      </c>
      <c r="H1225">
        <v>39653683.269000001</v>
      </c>
      <c r="I1225">
        <v>67914953.601199999</v>
      </c>
      <c r="J1225">
        <v>5767728.8766000001</v>
      </c>
      <c r="K1225">
        <v>16717035.169399999</v>
      </c>
      <c r="L1225">
        <v>30647853.023400001</v>
      </c>
      <c r="M1225">
        <v>0</v>
      </c>
      <c r="N1225">
        <v>127436719.5045</v>
      </c>
      <c r="O1225">
        <v>10.145833333333334</v>
      </c>
      <c r="P1225">
        <f t="shared" si="49"/>
        <v>1973</v>
      </c>
      <c r="Q1225" s="2">
        <f t="shared" si="50"/>
        <v>26998.499999998839</v>
      </c>
    </row>
    <row r="1226" spans="1:17" x14ac:dyDescent="0.3">
      <c r="A1226">
        <v>409</v>
      </c>
      <c r="B1226">
        <v>1</v>
      </c>
      <c r="C1226">
        <v>148745770.3136</v>
      </c>
      <c r="D1226">
        <v>281608.49770000001</v>
      </c>
      <c r="E1226">
        <v>15435409.071599999</v>
      </c>
      <c r="F1226">
        <v>0</v>
      </c>
      <c r="G1226">
        <v>15313031.6523</v>
      </c>
      <c r="H1226">
        <v>46153718.478500001</v>
      </c>
      <c r="I1226">
        <v>71668319.157800004</v>
      </c>
      <c r="J1226">
        <v>5731748.3696999997</v>
      </c>
      <c r="K1226">
        <v>16717035.169399999</v>
      </c>
      <c r="L1226">
        <v>246713.4405</v>
      </c>
      <c r="M1226">
        <v>0</v>
      </c>
      <c r="N1226">
        <v>131456417.6366</v>
      </c>
      <c r="O1226">
        <v>10.145833333333334</v>
      </c>
      <c r="P1226">
        <f t="shared" si="49"/>
        <v>1973</v>
      </c>
      <c r="Q1226" s="2">
        <f t="shared" si="50"/>
        <v>27008.645833332172</v>
      </c>
    </row>
    <row r="1227" spans="1:17" x14ac:dyDescent="0.3">
      <c r="A1227">
        <v>409</v>
      </c>
      <c r="B1227">
        <v>2</v>
      </c>
      <c r="C1227">
        <v>139035031.71950001</v>
      </c>
      <c r="D1227">
        <v>285488.26750000002</v>
      </c>
      <c r="E1227">
        <v>15435409.071599999</v>
      </c>
      <c r="F1227">
        <v>0</v>
      </c>
      <c r="G1227">
        <v>15313031.6523</v>
      </c>
      <c r="H1227">
        <v>45614572.027900003</v>
      </c>
      <c r="I1227">
        <v>62781462.915100001</v>
      </c>
      <c r="J1227">
        <v>5698757.8268999998</v>
      </c>
      <c r="K1227">
        <v>16717035.169399999</v>
      </c>
      <c r="L1227">
        <v>251160.61420000001</v>
      </c>
      <c r="M1227">
        <v>0</v>
      </c>
      <c r="N1227">
        <v>130147440.37450001</v>
      </c>
      <c r="O1227">
        <v>10.145833333333334</v>
      </c>
      <c r="P1227">
        <f t="shared" si="49"/>
        <v>1973</v>
      </c>
      <c r="Q1227" s="2">
        <f t="shared" si="50"/>
        <v>27018.791666665504</v>
      </c>
    </row>
    <row r="1228" spans="1:17" x14ac:dyDescent="0.3">
      <c r="A1228">
        <v>409</v>
      </c>
      <c r="B1228">
        <v>3</v>
      </c>
      <c r="C1228">
        <v>131543916.0158</v>
      </c>
      <c r="D1228">
        <v>288942.42460000003</v>
      </c>
      <c r="E1228">
        <v>15435409.071599999</v>
      </c>
      <c r="F1228">
        <v>0</v>
      </c>
      <c r="G1228">
        <v>15313031.6523</v>
      </c>
      <c r="H1228">
        <v>45276621.580399998</v>
      </c>
      <c r="I1228">
        <v>56329485.167900003</v>
      </c>
      <c r="J1228">
        <v>5668420.7976000002</v>
      </c>
      <c r="K1228">
        <v>16717035.169399999</v>
      </c>
      <c r="L1228">
        <v>255003.9345</v>
      </c>
      <c r="M1228">
        <v>0</v>
      </c>
      <c r="N1228">
        <v>128858619.39229999</v>
      </c>
      <c r="O1228">
        <v>10.145833333333334</v>
      </c>
      <c r="P1228">
        <f t="shared" si="49"/>
        <v>1973</v>
      </c>
      <c r="Q1228" s="2">
        <f t="shared" si="50"/>
        <v>27028.937499998836</v>
      </c>
    </row>
    <row r="1229" spans="1:17" x14ac:dyDescent="0.3">
      <c r="A1229">
        <v>410</v>
      </c>
      <c r="B1229">
        <v>1</v>
      </c>
      <c r="C1229">
        <v>165526420.64160001</v>
      </c>
      <c r="D1229">
        <v>295727.16600000003</v>
      </c>
      <c r="E1229">
        <v>15435409.071599999</v>
      </c>
      <c r="F1229">
        <v>0</v>
      </c>
      <c r="G1229">
        <v>2281575.9136000001</v>
      </c>
      <c r="H1229">
        <v>34302985.7293</v>
      </c>
      <c r="I1229">
        <v>40759432.514600001</v>
      </c>
      <c r="J1229">
        <v>5618102.7510000002</v>
      </c>
      <c r="K1229">
        <v>16751889.769400001</v>
      </c>
      <c r="L1229">
        <v>28844736.106199998</v>
      </c>
      <c r="M1229">
        <v>0</v>
      </c>
      <c r="N1229">
        <v>126406065.4086</v>
      </c>
      <c r="O1229">
        <v>10.145833333333334</v>
      </c>
      <c r="P1229">
        <f t="shared" si="49"/>
        <v>1974</v>
      </c>
      <c r="Q1229" s="2">
        <f t="shared" si="50"/>
        <v>27039.083333332168</v>
      </c>
    </row>
    <row r="1230" spans="1:17" x14ac:dyDescent="0.3">
      <c r="A1230">
        <v>410</v>
      </c>
      <c r="B1230">
        <v>2</v>
      </c>
      <c r="C1230">
        <v>157110264.192</v>
      </c>
      <c r="D1230">
        <v>301844.62660000002</v>
      </c>
      <c r="E1230">
        <v>15435409.071599999</v>
      </c>
      <c r="F1230">
        <v>0</v>
      </c>
      <c r="G1230">
        <v>2281575.9136000001</v>
      </c>
      <c r="H1230">
        <v>34377797.058499999</v>
      </c>
      <c r="I1230">
        <v>36414059.226400003</v>
      </c>
      <c r="J1230">
        <v>5572665.1541999998</v>
      </c>
      <c r="K1230">
        <v>16751889.769400001</v>
      </c>
      <c r="L1230">
        <v>28633575.034299999</v>
      </c>
      <c r="M1230">
        <v>0</v>
      </c>
      <c r="N1230">
        <v>122510694.19310001</v>
      </c>
      <c r="O1230">
        <v>10.145833333333334</v>
      </c>
      <c r="P1230">
        <f t="shared" si="49"/>
        <v>1974</v>
      </c>
      <c r="Q1230" s="2">
        <f t="shared" si="50"/>
        <v>27049.2291666655</v>
      </c>
    </row>
    <row r="1231" spans="1:17" x14ac:dyDescent="0.3">
      <c r="A1231">
        <v>410</v>
      </c>
      <c r="B1231">
        <v>3</v>
      </c>
      <c r="C1231">
        <v>150864059.11000001</v>
      </c>
      <c r="D1231">
        <v>308341.55709999998</v>
      </c>
      <c r="E1231">
        <v>15435409.071599999</v>
      </c>
      <c r="F1231">
        <v>0</v>
      </c>
      <c r="G1231">
        <v>2281575.9136000001</v>
      </c>
      <c r="H1231">
        <v>34372627.754600003</v>
      </c>
      <c r="I1231">
        <v>33118138.105599999</v>
      </c>
      <c r="J1231">
        <v>5532008.3020000001</v>
      </c>
      <c r="K1231">
        <v>16751889.769400001</v>
      </c>
      <c r="L1231">
        <v>28443478.5572</v>
      </c>
      <c r="M1231">
        <v>0</v>
      </c>
      <c r="N1231">
        <v>119704797.398</v>
      </c>
      <c r="O1231">
        <v>10.145833333333334</v>
      </c>
      <c r="P1231">
        <f t="shared" si="49"/>
        <v>1974</v>
      </c>
      <c r="Q1231" s="2">
        <f t="shared" si="50"/>
        <v>27059.374999998832</v>
      </c>
    </row>
    <row r="1232" spans="1:17" x14ac:dyDescent="0.3">
      <c r="A1232">
        <v>411</v>
      </c>
      <c r="B1232">
        <v>1</v>
      </c>
      <c r="C1232">
        <v>186871921.5467</v>
      </c>
      <c r="D1232">
        <v>320722.02169999998</v>
      </c>
      <c r="E1232">
        <v>15435409.071599999</v>
      </c>
      <c r="F1232">
        <v>0</v>
      </c>
      <c r="G1232">
        <v>1926526.8285999999</v>
      </c>
      <c r="H1232">
        <v>36694962.075599998</v>
      </c>
      <c r="I1232">
        <v>28421233.591800001</v>
      </c>
      <c r="J1232">
        <v>5464030.9308000002</v>
      </c>
      <c r="K1232">
        <v>16751889.769400001</v>
      </c>
      <c r="L1232">
        <v>80163491.140699998</v>
      </c>
      <c r="M1232">
        <v>0</v>
      </c>
      <c r="N1232">
        <v>111129845.8594</v>
      </c>
      <c r="O1232">
        <v>10.145833333333334</v>
      </c>
      <c r="P1232">
        <f t="shared" si="49"/>
        <v>1974</v>
      </c>
      <c r="Q1232" s="2">
        <f t="shared" si="50"/>
        <v>27069.520833332164</v>
      </c>
    </row>
    <row r="1233" spans="1:17" x14ac:dyDescent="0.3">
      <c r="A1233">
        <v>411</v>
      </c>
      <c r="B1233">
        <v>2</v>
      </c>
      <c r="C1233">
        <v>177793678.76300001</v>
      </c>
      <c r="D1233">
        <v>331743.23440000002</v>
      </c>
      <c r="E1233">
        <v>15435409.071599999</v>
      </c>
      <c r="F1233">
        <v>0</v>
      </c>
      <c r="G1233">
        <v>1926526.8285999999</v>
      </c>
      <c r="H1233">
        <v>37306645.7958</v>
      </c>
      <c r="I1233">
        <v>25814491.759300001</v>
      </c>
      <c r="J1233">
        <v>5403288.2845000001</v>
      </c>
      <c r="K1233">
        <v>16751889.769400001</v>
      </c>
      <c r="L1233">
        <v>78838446.679299995</v>
      </c>
      <c r="M1233">
        <v>0</v>
      </c>
      <c r="N1233">
        <v>106702141.14929999</v>
      </c>
      <c r="O1233">
        <v>10.145833333333334</v>
      </c>
      <c r="P1233">
        <f t="shared" si="49"/>
        <v>1974</v>
      </c>
      <c r="Q1233" s="2">
        <f t="shared" si="50"/>
        <v>27079.666666665496</v>
      </c>
    </row>
    <row r="1234" spans="1:17" x14ac:dyDescent="0.3">
      <c r="A1234">
        <v>411</v>
      </c>
      <c r="B1234">
        <v>3</v>
      </c>
      <c r="C1234">
        <v>171396189.72569999</v>
      </c>
      <c r="D1234">
        <v>341600.2953</v>
      </c>
      <c r="E1234">
        <v>15435409.071599999</v>
      </c>
      <c r="F1234">
        <v>0</v>
      </c>
      <c r="G1234">
        <v>1926526.8285999999</v>
      </c>
      <c r="H1234">
        <v>37625270.700499997</v>
      </c>
      <c r="I1234">
        <v>23672081.415899999</v>
      </c>
      <c r="J1234">
        <v>5348075.2516999999</v>
      </c>
      <c r="K1234">
        <v>16751889.769400001</v>
      </c>
      <c r="L1234">
        <v>77646699.060100004</v>
      </c>
      <c r="M1234">
        <v>0</v>
      </c>
      <c r="N1234">
        <v>103824215.1046</v>
      </c>
      <c r="O1234">
        <v>10.145833333333334</v>
      </c>
      <c r="P1234">
        <f t="shared" si="49"/>
        <v>1974</v>
      </c>
      <c r="Q1234" s="2">
        <f t="shared" si="50"/>
        <v>27089.812499998829</v>
      </c>
    </row>
    <row r="1235" spans="1:17" x14ac:dyDescent="0.3">
      <c r="A1235">
        <v>412</v>
      </c>
      <c r="B1235">
        <v>1</v>
      </c>
      <c r="C1235">
        <v>144738496.65439999</v>
      </c>
      <c r="D1235">
        <v>347351.74300000002</v>
      </c>
      <c r="E1235">
        <v>15435409.071599999</v>
      </c>
      <c r="F1235">
        <v>0</v>
      </c>
      <c r="G1235">
        <v>9002499.5339000002</v>
      </c>
      <c r="H1235">
        <v>51198752.979000002</v>
      </c>
      <c r="I1235">
        <v>27289372.348700002</v>
      </c>
      <c r="J1235">
        <v>5317426.4362000003</v>
      </c>
      <c r="K1235">
        <v>16751889.769400001</v>
      </c>
      <c r="L1235">
        <v>69559170.869000003</v>
      </c>
      <c r="M1235">
        <v>0</v>
      </c>
      <c r="N1235">
        <v>101810008.0104</v>
      </c>
      <c r="O1235">
        <v>10.145833333333334</v>
      </c>
      <c r="P1235">
        <f t="shared" si="49"/>
        <v>1974</v>
      </c>
      <c r="Q1235" s="2">
        <f t="shared" si="50"/>
        <v>27099.958333332161</v>
      </c>
    </row>
    <row r="1236" spans="1:17" x14ac:dyDescent="0.3">
      <c r="A1236">
        <v>412</v>
      </c>
      <c r="B1236">
        <v>2</v>
      </c>
      <c r="C1236">
        <v>139757253.27309999</v>
      </c>
      <c r="D1236">
        <v>352558.09869999997</v>
      </c>
      <c r="E1236">
        <v>15435409.071599999</v>
      </c>
      <c r="F1236">
        <v>0</v>
      </c>
      <c r="G1236">
        <v>9002499.5339000002</v>
      </c>
      <c r="H1236">
        <v>51396658.516000003</v>
      </c>
      <c r="I1236">
        <v>24593679.163400002</v>
      </c>
      <c r="J1236">
        <v>5287596.2246000003</v>
      </c>
      <c r="K1236">
        <v>16751889.769400001</v>
      </c>
      <c r="L1236">
        <v>68784015.931700006</v>
      </c>
      <c r="M1236">
        <v>0</v>
      </c>
      <c r="N1236">
        <v>100546126.6134</v>
      </c>
      <c r="O1236">
        <v>10.145833333333334</v>
      </c>
      <c r="P1236">
        <f t="shared" si="49"/>
        <v>1974</v>
      </c>
      <c r="Q1236" s="2">
        <f t="shared" si="50"/>
        <v>27110.104166665493</v>
      </c>
    </row>
    <row r="1237" spans="1:17" x14ac:dyDescent="0.3">
      <c r="A1237">
        <v>412</v>
      </c>
      <c r="B1237">
        <v>3</v>
      </c>
      <c r="C1237">
        <v>135658117.1367</v>
      </c>
      <c r="D1237">
        <v>357293.70860000001</v>
      </c>
      <c r="E1237">
        <v>15435409.071599999</v>
      </c>
      <c r="F1237">
        <v>0</v>
      </c>
      <c r="G1237">
        <v>9002499.5339000002</v>
      </c>
      <c r="H1237">
        <v>51720144.428099997</v>
      </c>
      <c r="I1237">
        <v>22690334.035500001</v>
      </c>
      <c r="J1237">
        <v>5258805.1257999996</v>
      </c>
      <c r="K1237">
        <v>16751889.769400001</v>
      </c>
      <c r="L1237">
        <v>68054071.834000006</v>
      </c>
      <c r="M1237">
        <v>0</v>
      </c>
      <c r="N1237">
        <v>99427891.5176</v>
      </c>
      <c r="O1237">
        <v>10.145833333333334</v>
      </c>
      <c r="P1237">
        <f t="shared" si="49"/>
        <v>1974</v>
      </c>
      <c r="Q1237" s="2">
        <f t="shared" si="50"/>
        <v>27120.249999998825</v>
      </c>
    </row>
    <row r="1238" spans="1:17" x14ac:dyDescent="0.3">
      <c r="A1238">
        <v>413</v>
      </c>
      <c r="B1238">
        <v>1</v>
      </c>
      <c r="C1238">
        <v>123384597.2334</v>
      </c>
      <c r="D1238">
        <v>345946.07049999997</v>
      </c>
      <c r="E1238">
        <v>22662845.181600001</v>
      </c>
      <c r="F1238">
        <v>0</v>
      </c>
      <c r="G1238">
        <v>66262332.968500003</v>
      </c>
      <c r="H1238">
        <v>54246020.653999999</v>
      </c>
      <c r="I1238">
        <v>38179215.479099996</v>
      </c>
      <c r="J1238">
        <v>5312898.2072999999</v>
      </c>
      <c r="K1238">
        <v>49449768.749399997</v>
      </c>
      <c r="L1238">
        <v>76360869.775999993</v>
      </c>
      <c r="M1238">
        <v>0</v>
      </c>
      <c r="N1238">
        <v>98143650.226799995</v>
      </c>
      <c r="O1238">
        <v>10.145833333333334</v>
      </c>
      <c r="P1238">
        <f t="shared" si="49"/>
        <v>1974</v>
      </c>
      <c r="Q1238" s="2">
        <f t="shared" si="50"/>
        <v>27130.395833332157</v>
      </c>
    </row>
    <row r="1239" spans="1:17" x14ac:dyDescent="0.3">
      <c r="A1239">
        <v>413</v>
      </c>
      <c r="B1239">
        <v>2</v>
      </c>
      <c r="C1239">
        <v>115741061.043</v>
      </c>
      <c r="D1239">
        <v>336032.64600000001</v>
      </c>
      <c r="E1239">
        <v>22662845.181600001</v>
      </c>
      <c r="F1239">
        <v>0</v>
      </c>
      <c r="G1239">
        <v>66262332.968500003</v>
      </c>
      <c r="H1239">
        <v>54807113.943999998</v>
      </c>
      <c r="I1239">
        <v>33893713.569200002</v>
      </c>
      <c r="J1239">
        <v>5358779.6277000001</v>
      </c>
      <c r="K1239">
        <v>49449768.749399997</v>
      </c>
      <c r="L1239">
        <v>75401716.838300005</v>
      </c>
      <c r="M1239">
        <v>0</v>
      </c>
      <c r="N1239">
        <v>96161574.490799993</v>
      </c>
      <c r="O1239">
        <v>10.145833333333334</v>
      </c>
      <c r="P1239">
        <f t="shared" si="49"/>
        <v>1974</v>
      </c>
      <c r="Q1239" s="2">
        <f t="shared" si="50"/>
        <v>27140.541666665489</v>
      </c>
    </row>
    <row r="1240" spans="1:17" x14ac:dyDescent="0.3">
      <c r="A1240">
        <v>413</v>
      </c>
      <c r="B1240">
        <v>3</v>
      </c>
      <c r="C1240">
        <v>110994133.7216</v>
      </c>
      <c r="D1240">
        <v>327292.2635</v>
      </c>
      <c r="E1240">
        <v>22662845.181600001</v>
      </c>
      <c r="F1240">
        <v>0</v>
      </c>
      <c r="G1240">
        <v>66262332.968500003</v>
      </c>
      <c r="H1240">
        <v>55213858.2236</v>
      </c>
      <c r="I1240">
        <v>31384619.400400002</v>
      </c>
      <c r="J1240">
        <v>5398880.9846000001</v>
      </c>
      <c r="K1240">
        <v>49449768.749399997</v>
      </c>
      <c r="L1240">
        <v>74572703.866699994</v>
      </c>
      <c r="M1240">
        <v>0</v>
      </c>
      <c r="N1240">
        <v>94931536.592399999</v>
      </c>
      <c r="O1240">
        <v>10.145833333333334</v>
      </c>
      <c r="P1240">
        <f t="shared" si="49"/>
        <v>1974</v>
      </c>
      <c r="Q1240" s="2">
        <f t="shared" si="50"/>
        <v>27150.687499998821</v>
      </c>
    </row>
    <row r="1241" spans="1:17" x14ac:dyDescent="0.3">
      <c r="A1241">
        <v>414</v>
      </c>
      <c r="B1241">
        <v>1</v>
      </c>
      <c r="C1241">
        <v>162840487.20860001</v>
      </c>
      <c r="D1241">
        <v>322269.01400000002</v>
      </c>
      <c r="E1241">
        <v>26770112.6516</v>
      </c>
      <c r="F1241">
        <v>0</v>
      </c>
      <c r="G1241">
        <v>90345565.943299994</v>
      </c>
      <c r="H1241">
        <v>54505710.287900001</v>
      </c>
      <c r="I1241">
        <v>52048874.274499997</v>
      </c>
      <c r="J1241">
        <v>5400422.7007999998</v>
      </c>
      <c r="K1241">
        <v>68031590.519400001</v>
      </c>
      <c r="L1241">
        <v>117561805.8115</v>
      </c>
      <c r="M1241">
        <v>0</v>
      </c>
      <c r="N1241">
        <v>92807692.362399995</v>
      </c>
      <c r="O1241">
        <v>10.145833333333334</v>
      </c>
      <c r="P1241">
        <f t="shared" si="49"/>
        <v>1974</v>
      </c>
      <c r="Q1241" s="2">
        <f t="shared" si="50"/>
        <v>27160.833333332153</v>
      </c>
    </row>
    <row r="1242" spans="1:17" x14ac:dyDescent="0.3">
      <c r="A1242">
        <v>414</v>
      </c>
      <c r="B1242">
        <v>2</v>
      </c>
      <c r="C1242">
        <v>152799166.4021</v>
      </c>
      <c r="D1242">
        <v>318094.69319999998</v>
      </c>
      <c r="E1242">
        <v>26770112.6516</v>
      </c>
      <c r="F1242">
        <v>0</v>
      </c>
      <c r="G1242">
        <v>90345565.943299994</v>
      </c>
      <c r="H1242">
        <v>55995108.660999998</v>
      </c>
      <c r="I1242">
        <v>49422493.335600004</v>
      </c>
      <c r="J1242">
        <v>5404640.9445000002</v>
      </c>
      <c r="K1242">
        <v>68031590.519400001</v>
      </c>
      <c r="L1242">
        <v>115208407.5151</v>
      </c>
      <c r="M1242">
        <v>0</v>
      </c>
      <c r="N1242">
        <v>88834373.146599993</v>
      </c>
      <c r="O1242">
        <v>10.145833333333334</v>
      </c>
      <c r="P1242">
        <f t="shared" si="49"/>
        <v>1974</v>
      </c>
      <c r="Q1242" s="2">
        <f t="shared" si="50"/>
        <v>27170.979166665486</v>
      </c>
    </row>
    <row r="1243" spans="1:17" x14ac:dyDescent="0.3">
      <c r="A1243">
        <v>414</v>
      </c>
      <c r="B1243">
        <v>3</v>
      </c>
      <c r="C1243">
        <v>146175944.89179999</v>
      </c>
      <c r="D1243">
        <v>314636.70449999999</v>
      </c>
      <c r="E1243">
        <v>26770112.6516</v>
      </c>
      <c r="F1243">
        <v>0</v>
      </c>
      <c r="G1243">
        <v>90345565.943299994</v>
      </c>
      <c r="H1243">
        <v>56775257.147600003</v>
      </c>
      <c r="I1243">
        <v>47714347.965899996</v>
      </c>
      <c r="J1243">
        <v>5410030.0081000002</v>
      </c>
      <c r="K1243">
        <v>68031590.519400001</v>
      </c>
      <c r="L1243">
        <v>113247388.2656</v>
      </c>
      <c r="M1243">
        <v>0</v>
      </c>
      <c r="N1243">
        <v>86628132.685100004</v>
      </c>
      <c r="O1243">
        <v>10.145833333333334</v>
      </c>
      <c r="P1243">
        <f t="shared" si="49"/>
        <v>1974</v>
      </c>
      <c r="Q1243" s="2">
        <f t="shared" si="50"/>
        <v>27181.124999998818</v>
      </c>
    </row>
    <row r="1244" spans="1:17" x14ac:dyDescent="0.3">
      <c r="A1244">
        <v>415</v>
      </c>
      <c r="B1244">
        <v>1</v>
      </c>
      <c r="C1244">
        <v>265605355.38850001</v>
      </c>
      <c r="D1244">
        <v>339868.7451</v>
      </c>
      <c r="E1244">
        <v>42428255.611599997</v>
      </c>
      <c r="F1244">
        <v>0</v>
      </c>
      <c r="G1244">
        <v>33634780.072700001</v>
      </c>
      <c r="H1244">
        <v>69184405.120900005</v>
      </c>
      <c r="I1244">
        <v>12277798.3697</v>
      </c>
      <c r="J1244">
        <v>5291940.5820000004</v>
      </c>
      <c r="K1244">
        <v>138871103.55939999</v>
      </c>
      <c r="L1244">
        <v>175605666.05809999</v>
      </c>
      <c r="M1244">
        <v>0</v>
      </c>
      <c r="N1244">
        <v>79555107.312399998</v>
      </c>
      <c r="O1244">
        <v>10.145833333333334</v>
      </c>
      <c r="P1244">
        <f t="shared" si="49"/>
        <v>1974</v>
      </c>
      <c r="Q1244" s="2">
        <f t="shared" si="50"/>
        <v>27191.27083333215</v>
      </c>
    </row>
    <row r="1245" spans="1:17" x14ac:dyDescent="0.3">
      <c r="A1245">
        <v>415</v>
      </c>
      <c r="B1245">
        <v>2</v>
      </c>
      <c r="C1245">
        <v>251334637.18430001</v>
      </c>
      <c r="D1245">
        <v>361112.1692</v>
      </c>
      <c r="E1245">
        <v>42428255.611599997</v>
      </c>
      <c r="F1245">
        <v>0</v>
      </c>
      <c r="G1245">
        <v>33634780.072700001</v>
      </c>
      <c r="H1245">
        <v>71727262.864700004</v>
      </c>
      <c r="I1245">
        <v>10103756.846799999</v>
      </c>
      <c r="J1245">
        <v>5193131.8268999998</v>
      </c>
      <c r="K1245">
        <v>138871103.55939999</v>
      </c>
      <c r="L1245">
        <v>169987339.5108</v>
      </c>
      <c r="M1245">
        <v>0</v>
      </c>
      <c r="N1245">
        <v>75716231.503299996</v>
      </c>
      <c r="O1245">
        <v>10.145833333333334</v>
      </c>
      <c r="P1245">
        <f t="shared" si="49"/>
        <v>1974</v>
      </c>
      <c r="Q1245" s="2">
        <f t="shared" si="50"/>
        <v>27201.416666665482</v>
      </c>
    </row>
    <row r="1246" spans="1:17" x14ac:dyDescent="0.3">
      <c r="A1246">
        <v>415</v>
      </c>
      <c r="B1246">
        <v>3</v>
      </c>
      <c r="C1246">
        <v>240858537.88139999</v>
      </c>
      <c r="D1246">
        <v>379703.62109999999</v>
      </c>
      <c r="E1246">
        <v>42428255.611599997</v>
      </c>
      <c r="F1246">
        <v>0</v>
      </c>
      <c r="G1246">
        <v>33634780.072700001</v>
      </c>
      <c r="H1246">
        <v>73051955.2421</v>
      </c>
      <c r="I1246">
        <v>8710778.1886999998</v>
      </c>
      <c r="J1246">
        <v>5108772.8678000001</v>
      </c>
      <c r="K1246">
        <v>138871103.55939999</v>
      </c>
      <c r="L1246">
        <v>165031928.25670001</v>
      </c>
      <c r="M1246">
        <v>0</v>
      </c>
      <c r="N1246">
        <v>73324594.794100001</v>
      </c>
      <c r="O1246">
        <v>10.145833333333334</v>
      </c>
      <c r="P1246">
        <f t="shared" si="49"/>
        <v>1974</v>
      </c>
      <c r="Q1246" s="2">
        <f t="shared" si="50"/>
        <v>27211.562499998814</v>
      </c>
    </row>
    <row r="1247" spans="1:17" x14ac:dyDescent="0.3">
      <c r="A1247">
        <v>416</v>
      </c>
      <c r="B1247">
        <v>1</v>
      </c>
      <c r="C1247">
        <v>550065730.10290003</v>
      </c>
      <c r="D1247">
        <v>411858.98320000002</v>
      </c>
      <c r="E1247">
        <v>98395958.931600004</v>
      </c>
      <c r="F1247">
        <v>0</v>
      </c>
      <c r="G1247">
        <v>3841119.4559999998</v>
      </c>
      <c r="H1247">
        <v>45869624.542199999</v>
      </c>
      <c r="I1247">
        <v>4104404.2478</v>
      </c>
      <c r="J1247">
        <v>4963553.5085000005</v>
      </c>
      <c r="K1247">
        <v>392076406.46939999</v>
      </c>
      <c r="L1247">
        <v>233163700.24380001</v>
      </c>
      <c r="M1247">
        <v>0</v>
      </c>
      <c r="N1247">
        <v>65608472.084100001</v>
      </c>
      <c r="O1247">
        <v>10.145833333333334</v>
      </c>
      <c r="P1247">
        <f t="shared" si="49"/>
        <v>1974</v>
      </c>
      <c r="Q1247" s="2">
        <f t="shared" si="50"/>
        <v>27221.708333332146</v>
      </c>
    </row>
    <row r="1248" spans="1:17" x14ac:dyDescent="0.3">
      <c r="A1248">
        <v>416</v>
      </c>
      <c r="B1248">
        <v>2</v>
      </c>
      <c r="C1248">
        <v>532123881.94510001</v>
      </c>
      <c r="D1248">
        <v>438535.09539999999</v>
      </c>
      <c r="E1248">
        <v>98395958.931600004</v>
      </c>
      <c r="F1248">
        <v>0</v>
      </c>
      <c r="G1248">
        <v>3841119.4559999998</v>
      </c>
      <c r="H1248">
        <v>44559810.431999996</v>
      </c>
      <c r="I1248">
        <v>3006071.0178999999</v>
      </c>
      <c r="J1248">
        <v>4826053.6310000001</v>
      </c>
      <c r="K1248">
        <v>392076406.46939999</v>
      </c>
      <c r="L1248">
        <v>219487911.05540001</v>
      </c>
      <c r="M1248">
        <v>0</v>
      </c>
      <c r="N1248">
        <v>60854589.412699997</v>
      </c>
      <c r="O1248">
        <v>10.145833333333334</v>
      </c>
      <c r="P1248">
        <f t="shared" si="49"/>
        <v>1974</v>
      </c>
      <c r="Q1248" s="2">
        <f t="shared" si="50"/>
        <v>27231.854166665478</v>
      </c>
    </row>
    <row r="1249" spans="1:17" x14ac:dyDescent="0.3">
      <c r="A1249">
        <v>416</v>
      </c>
      <c r="B1249">
        <v>3</v>
      </c>
      <c r="C1249">
        <v>517813486.85170001</v>
      </c>
      <c r="D1249">
        <v>464467.42609999998</v>
      </c>
      <c r="E1249">
        <v>98395958.931600004</v>
      </c>
      <c r="F1249">
        <v>0</v>
      </c>
      <c r="G1249">
        <v>3841119.4559999998</v>
      </c>
      <c r="H1249">
        <v>43179522.203299999</v>
      </c>
      <c r="I1249">
        <v>2407452.9819</v>
      </c>
      <c r="J1249">
        <v>4710961.7303999998</v>
      </c>
      <c r="K1249">
        <v>392076406.46939999</v>
      </c>
      <c r="L1249">
        <v>207493848.10139999</v>
      </c>
      <c r="M1249">
        <v>0</v>
      </c>
      <c r="N1249">
        <v>57754057.527999997</v>
      </c>
      <c r="O1249">
        <v>10.145833333333334</v>
      </c>
      <c r="P1249">
        <f t="shared" si="49"/>
        <v>1974</v>
      </c>
      <c r="Q1249" s="2">
        <f t="shared" si="50"/>
        <v>27241.99999999881</v>
      </c>
    </row>
    <row r="1250" spans="1:17" x14ac:dyDescent="0.3">
      <c r="A1250">
        <v>417</v>
      </c>
      <c r="B1250">
        <v>1</v>
      </c>
      <c r="C1250">
        <v>288845190.73640001</v>
      </c>
      <c r="D1250">
        <v>436203.87359999999</v>
      </c>
      <c r="E1250">
        <v>106493290.8616</v>
      </c>
      <c r="F1250">
        <v>0</v>
      </c>
      <c r="G1250">
        <v>407427196.86070001</v>
      </c>
      <c r="H1250">
        <v>108028316.7298</v>
      </c>
      <c r="I1250">
        <v>353684344.69779998</v>
      </c>
      <c r="J1250">
        <v>4880750.5815000003</v>
      </c>
      <c r="K1250">
        <v>428709816.28939998</v>
      </c>
      <c r="L1250">
        <v>52140888.176700003</v>
      </c>
      <c r="M1250">
        <v>0</v>
      </c>
      <c r="N1250">
        <v>71377510.775999993</v>
      </c>
      <c r="O1250">
        <v>10.145833333333334</v>
      </c>
      <c r="P1250">
        <f t="shared" si="49"/>
        <v>1974</v>
      </c>
      <c r="Q1250" s="2">
        <f t="shared" si="50"/>
        <v>27252.145833332143</v>
      </c>
    </row>
    <row r="1251" spans="1:17" x14ac:dyDescent="0.3">
      <c r="A1251">
        <v>417</v>
      </c>
      <c r="B1251">
        <v>2</v>
      </c>
      <c r="C1251">
        <v>281526619.35710001</v>
      </c>
      <c r="D1251">
        <v>413500.76730000001</v>
      </c>
      <c r="E1251">
        <v>106493290.8616</v>
      </c>
      <c r="F1251">
        <v>0</v>
      </c>
      <c r="G1251">
        <v>407427196.86070001</v>
      </c>
      <c r="H1251">
        <v>96995551.487000003</v>
      </c>
      <c r="I1251">
        <v>324503752.3531</v>
      </c>
      <c r="J1251">
        <v>5018348.3827</v>
      </c>
      <c r="K1251">
        <v>428709816.28939998</v>
      </c>
      <c r="L1251">
        <v>53541119.015600003</v>
      </c>
      <c r="M1251">
        <v>0</v>
      </c>
      <c r="N1251">
        <v>80480317.6461</v>
      </c>
      <c r="O1251">
        <v>10.145833333333334</v>
      </c>
      <c r="P1251">
        <f t="shared" si="49"/>
        <v>1974</v>
      </c>
      <c r="Q1251" s="2">
        <f t="shared" si="50"/>
        <v>27262.291666665475</v>
      </c>
    </row>
    <row r="1252" spans="1:17" x14ac:dyDescent="0.3">
      <c r="A1252">
        <v>417</v>
      </c>
      <c r="B1252">
        <v>3</v>
      </c>
      <c r="C1252">
        <v>276881335.69029999</v>
      </c>
      <c r="D1252">
        <v>393413.09649999999</v>
      </c>
      <c r="E1252">
        <v>106493290.8616</v>
      </c>
      <c r="F1252">
        <v>0</v>
      </c>
      <c r="G1252">
        <v>407427196.86070001</v>
      </c>
      <c r="H1252">
        <v>91118505.269899994</v>
      </c>
      <c r="I1252">
        <v>306809486.8901</v>
      </c>
      <c r="J1252">
        <v>5135412.0493000001</v>
      </c>
      <c r="K1252">
        <v>428709816.28939998</v>
      </c>
      <c r="L1252">
        <v>54551362.759499997</v>
      </c>
      <c r="M1252">
        <v>0</v>
      </c>
      <c r="N1252">
        <v>86550020.126800001</v>
      </c>
      <c r="O1252">
        <v>10.145833333333334</v>
      </c>
      <c r="P1252">
        <f t="shared" si="49"/>
        <v>1974</v>
      </c>
      <c r="Q1252" s="2">
        <f t="shared" si="50"/>
        <v>27272.437499998807</v>
      </c>
    </row>
    <row r="1253" spans="1:17" x14ac:dyDescent="0.3">
      <c r="A1253">
        <v>418</v>
      </c>
      <c r="B1253">
        <v>1</v>
      </c>
      <c r="C1253">
        <v>325171518.09619999</v>
      </c>
      <c r="D1253">
        <v>402432.36060000001</v>
      </c>
      <c r="E1253">
        <v>56310142.151600003</v>
      </c>
      <c r="F1253">
        <v>0</v>
      </c>
      <c r="G1253">
        <v>4745289.9534999998</v>
      </c>
      <c r="H1253">
        <v>46560855.735600002</v>
      </c>
      <c r="I1253">
        <v>38185775.468500003</v>
      </c>
      <c r="J1253">
        <v>5066501.3488999996</v>
      </c>
      <c r="K1253">
        <v>201674596.61939999</v>
      </c>
      <c r="L1253">
        <v>108661555.3539</v>
      </c>
      <c r="M1253">
        <v>0</v>
      </c>
      <c r="N1253">
        <v>80790104.790700004</v>
      </c>
      <c r="O1253">
        <v>10.145833333333334</v>
      </c>
      <c r="P1253">
        <f t="shared" si="49"/>
        <v>1974</v>
      </c>
      <c r="Q1253" s="2">
        <f t="shared" si="50"/>
        <v>27282.583333332139</v>
      </c>
    </row>
    <row r="1254" spans="1:17" x14ac:dyDescent="0.3">
      <c r="A1254">
        <v>418</v>
      </c>
      <c r="B1254">
        <v>2</v>
      </c>
      <c r="C1254">
        <v>299221833.0492</v>
      </c>
      <c r="D1254">
        <v>410464.12689999997</v>
      </c>
      <c r="E1254">
        <v>56310142.151600003</v>
      </c>
      <c r="F1254">
        <v>0</v>
      </c>
      <c r="G1254">
        <v>4745289.9534999998</v>
      </c>
      <c r="H1254">
        <v>46021877.004000001</v>
      </c>
      <c r="I1254">
        <v>18302094.119399998</v>
      </c>
      <c r="J1254">
        <v>5009324.3910999997</v>
      </c>
      <c r="K1254">
        <v>201674596.61939999</v>
      </c>
      <c r="L1254">
        <v>106518477.62980001</v>
      </c>
      <c r="M1254">
        <v>0</v>
      </c>
      <c r="N1254">
        <v>76263388.160899997</v>
      </c>
      <c r="O1254">
        <v>10.145833333333334</v>
      </c>
      <c r="P1254">
        <f t="shared" si="49"/>
        <v>1974</v>
      </c>
      <c r="Q1254" s="2">
        <f t="shared" si="50"/>
        <v>27292.729166665471</v>
      </c>
    </row>
    <row r="1255" spans="1:17" x14ac:dyDescent="0.3">
      <c r="A1255">
        <v>418</v>
      </c>
      <c r="B1255">
        <v>3</v>
      </c>
      <c r="C1255">
        <v>286811117.87849998</v>
      </c>
      <c r="D1255">
        <v>417688.81949999998</v>
      </c>
      <c r="E1255">
        <v>56310142.151600003</v>
      </c>
      <c r="F1255">
        <v>0</v>
      </c>
      <c r="G1255">
        <v>4745289.9534999998</v>
      </c>
      <c r="H1255">
        <v>45380345.817900002</v>
      </c>
      <c r="I1255">
        <v>9712281.1495999992</v>
      </c>
      <c r="J1255">
        <v>4960007.8655000003</v>
      </c>
      <c r="K1255">
        <v>201674596.61939999</v>
      </c>
      <c r="L1255">
        <v>104560085.29719999</v>
      </c>
      <c r="M1255">
        <v>0</v>
      </c>
      <c r="N1255">
        <v>73586418.850899994</v>
      </c>
      <c r="O1255">
        <v>10.145833333333334</v>
      </c>
      <c r="P1255">
        <f t="shared" si="49"/>
        <v>1974</v>
      </c>
      <c r="Q1255" s="2">
        <f t="shared" si="50"/>
        <v>27302.874999998803</v>
      </c>
    </row>
    <row r="1256" spans="1:17" x14ac:dyDescent="0.3">
      <c r="A1256">
        <v>419</v>
      </c>
      <c r="B1256">
        <v>1</v>
      </c>
      <c r="C1256">
        <v>144607097.90000001</v>
      </c>
      <c r="D1256">
        <v>409416.39169999998</v>
      </c>
      <c r="E1256">
        <v>15435409.071599999</v>
      </c>
      <c r="F1256">
        <v>0</v>
      </c>
      <c r="G1256">
        <v>59418065.819399998</v>
      </c>
      <c r="H1256">
        <v>68275793.533500001</v>
      </c>
      <c r="I1256">
        <v>174968910.75650001</v>
      </c>
      <c r="J1256">
        <v>4987281.1808000002</v>
      </c>
      <c r="K1256">
        <v>16751889.769400001</v>
      </c>
      <c r="L1256">
        <v>11431212.043299999</v>
      </c>
      <c r="M1256">
        <v>0</v>
      </c>
      <c r="N1256">
        <v>78826235.189300001</v>
      </c>
      <c r="O1256">
        <v>10.145833333333334</v>
      </c>
      <c r="P1256">
        <f t="shared" si="49"/>
        <v>1974</v>
      </c>
      <c r="Q1256" s="2">
        <f t="shared" si="50"/>
        <v>27313.020833332135</v>
      </c>
    </row>
    <row r="1257" spans="1:17" x14ac:dyDescent="0.3">
      <c r="A1257">
        <v>419</v>
      </c>
      <c r="B1257">
        <v>2</v>
      </c>
      <c r="C1257">
        <v>118065499.0582</v>
      </c>
      <c r="D1257">
        <v>402279.50559999997</v>
      </c>
      <c r="E1257">
        <v>15435409.071599999</v>
      </c>
      <c r="F1257">
        <v>0</v>
      </c>
      <c r="G1257">
        <v>59418065.819399998</v>
      </c>
      <c r="H1257">
        <v>65589413.805699997</v>
      </c>
      <c r="I1257">
        <v>141159453.8804</v>
      </c>
      <c r="J1257">
        <v>5008237.7572999997</v>
      </c>
      <c r="K1257">
        <v>16751889.769400001</v>
      </c>
      <c r="L1257">
        <v>11692533.5649</v>
      </c>
      <c r="M1257">
        <v>0</v>
      </c>
      <c r="N1257">
        <v>83288756.367400005</v>
      </c>
      <c r="O1257">
        <v>10.145833333333334</v>
      </c>
      <c r="P1257">
        <f t="shared" si="49"/>
        <v>1974</v>
      </c>
      <c r="Q1257" s="2">
        <f t="shared" si="50"/>
        <v>27323.166666665467</v>
      </c>
    </row>
    <row r="1258" spans="1:17" x14ac:dyDescent="0.3">
      <c r="A1258">
        <v>419</v>
      </c>
      <c r="B1258">
        <v>3</v>
      </c>
      <c r="C1258">
        <v>102515230.46510001</v>
      </c>
      <c r="D1258">
        <v>396112.52350000001</v>
      </c>
      <c r="E1258">
        <v>15435409.071599999</v>
      </c>
      <c r="F1258">
        <v>0</v>
      </c>
      <c r="G1258">
        <v>59418065.819399998</v>
      </c>
      <c r="H1258">
        <v>63824110.921899997</v>
      </c>
      <c r="I1258">
        <v>121261784.96690001</v>
      </c>
      <c r="J1258">
        <v>5025029.0451999996</v>
      </c>
      <c r="K1258">
        <v>16751889.769400001</v>
      </c>
      <c r="L1258">
        <v>11901459.432700001</v>
      </c>
      <c r="M1258">
        <v>0</v>
      </c>
      <c r="N1258">
        <v>86307794.391499996</v>
      </c>
      <c r="O1258">
        <v>10.145833333333334</v>
      </c>
      <c r="P1258">
        <f t="shared" si="49"/>
        <v>1974</v>
      </c>
      <c r="Q1258" s="2">
        <f t="shared" si="50"/>
        <v>27333.312499998799</v>
      </c>
    </row>
    <row r="1259" spans="1:17" x14ac:dyDescent="0.3">
      <c r="A1259">
        <v>420</v>
      </c>
      <c r="B1259">
        <v>1</v>
      </c>
      <c r="C1259">
        <v>140632508.71259999</v>
      </c>
      <c r="D1259">
        <v>393394.87569999998</v>
      </c>
      <c r="E1259">
        <v>15435409.071599999</v>
      </c>
      <c r="F1259">
        <v>0</v>
      </c>
      <c r="G1259">
        <v>4350349.8372999998</v>
      </c>
      <c r="H1259">
        <v>41348590.204400003</v>
      </c>
      <c r="I1259">
        <v>65789421.764600001</v>
      </c>
      <c r="J1259">
        <v>5024308.6327999998</v>
      </c>
      <c r="K1259">
        <v>16751889.769400001</v>
      </c>
      <c r="L1259">
        <v>26841249.4373</v>
      </c>
      <c r="M1259">
        <v>0</v>
      </c>
      <c r="N1259">
        <v>87200272.377299994</v>
      </c>
      <c r="O1259">
        <v>10.145833333333334</v>
      </c>
      <c r="P1259">
        <f t="shared" si="49"/>
        <v>1974</v>
      </c>
      <c r="Q1259" s="2">
        <f t="shared" si="50"/>
        <v>27343.458333332132</v>
      </c>
    </row>
    <row r="1260" spans="1:17" x14ac:dyDescent="0.3">
      <c r="A1260">
        <v>420</v>
      </c>
      <c r="B1260">
        <v>2</v>
      </c>
      <c r="C1260">
        <v>131796935.2702</v>
      </c>
      <c r="D1260">
        <v>391703.80780000001</v>
      </c>
      <c r="E1260">
        <v>15435409.071599999</v>
      </c>
      <c r="F1260">
        <v>0</v>
      </c>
      <c r="G1260">
        <v>4350349.8372999998</v>
      </c>
      <c r="H1260">
        <v>41586223.053000003</v>
      </c>
      <c r="I1260">
        <v>57187282.414999999</v>
      </c>
      <c r="J1260">
        <v>5023490.1091</v>
      </c>
      <c r="K1260">
        <v>16751889.769400001</v>
      </c>
      <c r="L1260">
        <v>26948315.647599999</v>
      </c>
      <c r="M1260">
        <v>0</v>
      </c>
      <c r="N1260">
        <v>87021979.361699998</v>
      </c>
      <c r="O1260">
        <v>10.145833333333334</v>
      </c>
      <c r="P1260">
        <f t="shared" si="49"/>
        <v>1974</v>
      </c>
      <c r="Q1260" s="2">
        <f t="shared" si="50"/>
        <v>27353.604166665464</v>
      </c>
    </row>
    <row r="1261" spans="1:17" x14ac:dyDescent="0.3">
      <c r="A1261">
        <v>420</v>
      </c>
      <c r="B1261">
        <v>3</v>
      </c>
      <c r="C1261">
        <v>125445150.4737</v>
      </c>
      <c r="D1261">
        <v>390400.94589999999</v>
      </c>
      <c r="E1261">
        <v>15435409.071599999</v>
      </c>
      <c r="F1261">
        <v>0</v>
      </c>
      <c r="G1261">
        <v>4350349.8372999998</v>
      </c>
      <c r="H1261">
        <v>41834626.959799998</v>
      </c>
      <c r="I1261">
        <v>50921362.046400003</v>
      </c>
      <c r="J1261">
        <v>5022012.8147</v>
      </c>
      <c r="K1261">
        <v>16751889.769400001</v>
      </c>
      <c r="L1261">
        <v>27041574.697999999</v>
      </c>
      <c r="M1261">
        <v>0</v>
      </c>
      <c r="N1261">
        <v>87073749.613100007</v>
      </c>
      <c r="O1261">
        <v>10.145833333333334</v>
      </c>
      <c r="P1261">
        <f t="shared" si="49"/>
        <v>1974</v>
      </c>
      <c r="Q1261" s="2">
        <f t="shared" si="50"/>
        <v>27363.749999998796</v>
      </c>
    </row>
    <row r="1262" spans="1:17" x14ac:dyDescent="0.3">
      <c r="A1262">
        <v>421</v>
      </c>
      <c r="B1262">
        <v>1</v>
      </c>
      <c r="C1262">
        <v>123103797.6564</v>
      </c>
      <c r="D1262">
        <v>388265.8946</v>
      </c>
      <c r="E1262">
        <v>15435409.071599999</v>
      </c>
      <c r="F1262">
        <v>0</v>
      </c>
      <c r="G1262">
        <v>3766746.7315000002</v>
      </c>
      <c r="H1262">
        <v>40891709.1413</v>
      </c>
      <c r="I1262">
        <v>56906891.435900003</v>
      </c>
      <c r="J1262">
        <v>5025842.0318</v>
      </c>
      <c r="K1262">
        <v>16751889.769400001</v>
      </c>
      <c r="L1262">
        <v>14230706.046700001</v>
      </c>
      <c r="M1262">
        <v>0</v>
      </c>
      <c r="N1262">
        <v>91021236.894099995</v>
      </c>
      <c r="O1262">
        <v>10.145833333333334</v>
      </c>
      <c r="P1262">
        <f t="shared" si="49"/>
        <v>1974</v>
      </c>
      <c r="Q1262" s="2">
        <f t="shared" si="50"/>
        <v>27373.895833332128</v>
      </c>
    </row>
    <row r="1263" spans="1:17" x14ac:dyDescent="0.3">
      <c r="A1263">
        <v>421</v>
      </c>
      <c r="B1263">
        <v>2</v>
      </c>
      <c r="C1263">
        <v>118012221.2714</v>
      </c>
      <c r="D1263">
        <v>386547.62709999998</v>
      </c>
      <c r="E1263">
        <v>15435409.071599999</v>
      </c>
      <c r="F1263">
        <v>0</v>
      </c>
      <c r="G1263">
        <v>3766746.7315000002</v>
      </c>
      <c r="H1263">
        <v>40048312.0528</v>
      </c>
      <c r="I1263">
        <v>50377636.281900004</v>
      </c>
      <c r="J1263">
        <v>5028341.3267000001</v>
      </c>
      <c r="K1263">
        <v>16751889.769400001</v>
      </c>
      <c r="L1263">
        <v>14318760.2831</v>
      </c>
      <c r="M1263">
        <v>0</v>
      </c>
      <c r="N1263">
        <v>90972284.251499996</v>
      </c>
      <c r="O1263">
        <v>10.145833333333334</v>
      </c>
      <c r="P1263">
        <f t="shared" si="49"/>
        <v>1974</v>
      </c>
      <c r="Q1263" s="2">
        <f t="shared" si="50"/>
        <v>27384.04166666546</v>
      </c>
    </row>
    <row r="1264" spans="1:17" x14ac:dyDescent="0.3">
      <c r="A1264">
        <v>421</v>
      </c>
      <c r="B1264">
        <v>3</v>
      </c>
      <c r="C1264">
        <v>114187855.903</v>
      </c>
      <c r="D1264">
        <v>385164.98629999999</v>
      </c>
      <c r="E1264">
        <v>15435409.071599999</v>
      </c>
      <c r="F1264">
        <v>0</v>
      </c>
      <c r="G1264">
        <v>3766746.7315000002</v>
      </c>
      <c r="H1264">
        <v>39696829.9705</v>
      </c>
      <c r="I1264">
        <v>45833992.135200001</v>
      </c>
      <c r="J1264">
        <v>5029799.8765000002</v>
      </c>
      <c r="K1264">
        <v>16751889.769400001</v>
      </c>
      <c r="L1264">
        <v>14392496.6654</v>
      </c>
      <c r="M1264">
        <v>0</v>
      </c>
      <c r="N1264">
        <v>91079671.844400004</v>
      </c>
      <c r="O1264">
        <v>10.145833333333334</v>
      </c>
      <c r="P1264">
        <f t="shared" si="49"/>
        <v>1974</v>
      </c>
      <c r="Q1264" s="2">
        <f t="shared" si="50"/>
        <v>27394.187499998792</v>
      </c>
    </row>
    <row r="1265" spans="1:17" x14ac:dyDescent="0.3">
      <c r="A1265">
        <v>422</v>
      </c>
      <c r="B1265">
        <v>1</v>
      </c>
      <c r="C1265">
        <v>116080959.7648</v>
      </c>
      <c r="D1265">
        <v>385846.02389999997</v>
      </c>
      <c r="E1265">
        <v>15435409.071599999</v>
      </c>
      <c r="F1265">
        <v>0</v>
      </c>
      <c r="G1265">
        <v>3030432.1406</v>
      </c>
      <c r="H1265">
        <v>36491259.876599997</v>
      </c>
      <c r="I1265">
        <v>39015605.323899999</v>
      </c>
      <c r="J1265">
        <v>5022075.9347999999</v>
      </c>
      <c r="K1265">
        <v>16817293.6094</v>
      </c>
      <c r="L1265">
        <v>19997281.327100001</v>
      </c>
      <c r="M1265">
        <v>0</v>
      </c>
      <c r="N1265">
        <v>90365299.095699996</v>
      </c>
      <c r="O1265">
        <v>10.145833333333334</v>
      </c>
      <c r="P1265">
        <f t="shared" si="49"/>
        <v>1975</v>
      </c>
      <c r="Q1265" s="2">
        <f t="shared" si="50"/>
        <v>27404.333333332124</v>
      </c>
    </row>
    <row r="1266" spans="1:17" x14ac:dyDescent="0.3">
      <c r="A1266">
        <v>422</v>
      </c>
      <c r="B1266">
        <v>2</v>
      </c>
      <c r="C1266">
        <v>113140866.0645</v>
      </c>
      <c r="D1266">
        <v>386609.92690000002</v>
      </c>
      <c r="E1266">
        <v>15435409.071599999</v>
      </c>
      <c r="F1266">
        <v>0</v>
      </c>
      <c r="G1266">
        <v>3030432.1406</v>
      </c>
      <c r="H1266">
        <v>36310420.1479</v>
      </c>
      <c r="I1266">
        <v>36199452.655400001</v>
      </c>
      <c r="J1266">
        <v>5014764.2906999998</v>
      </c>
      <c r="K1266">
        <v>16817293.6094</v>
      </c>
      <c r="L1266">
        <v>20034896.118299998</v>
      </c>
      <c r="M1266">
        <v>0</v>
      </c>
      <c r="N1266">
        <v>89907329.534600005</v>
      </c>
      <c r="O1266">
        <v>10.145833333333334</v>
      </c>
      <c r="P1266">
        <f t="shared" si="49"/>
        <v>1975</v>
      </c>
      <c r="Q1266" s="2">
        <f t="shared" si="50"/>
        <v>27414.479166665456</v>
      </c>
    </row>
    <row r="1267" spans="1:17" x14ac:dyDescent="0.3">
      <c r="A1267">
        <v>422</v>
      </c>
      <c r="B1267">
        <v>3</v>
      </c>
      <c r="C1267">
        <v>110917388.102</v>
      </c>
      <c r="D1267">
        <v>387437.9632</v>
      </c>
      <c r="E1267">
        <v>15435409.071599999</v>
      </c>
      <c r="F1267">
        <v>0</v>
      </c>
      <c r="G1267">
        <v>3030432.1406</v>
      </c>
      <c r="H1267">
        <v>36220621.567400001</v>
      </c>
      <c r="I1267">
        <v>34217534.965800002</v>
      </c>
      <c r="J1267">
        <v>5007641.0349000003</v>
      </c>
      <c r="K1267">
        <v>16817293.6094</v>
      </c>
      <c r="L1267">
        <v>20071929.550900001</v>
      </c>
      <c r="M1267">
        <v>0</v>
      </c>
      <c r="N1267">
        <v>89639873.010900006</v>
      </c>
      <c r="O1267">
        <v>10.145833333333334</v>
      </c>
      <c r="P1267">
        <f t="shared" si="49"/>
        <v>1975</v>
      </c>
      <c r="Q1267" s="2">
        <f t="shared" si="50"/>
        <v>27424.624999998789</v>
      </c>
    </row>
    <row r="1268" spans="1:17" x14ac:dyDescent="0.3">
      <c r="A1268">
        <v>423</v>
      </c>
      <c r="B1268">
        <v>1</v>
      </c>
      <c r="C1268">
        <v>100228518.5459</v>
      </c>
      <c r="D1268">
        <v>386669.0355</v>
      </c>
      <c r="E1268">
        <v>15435409.071599999</v>
      </c>
      <c r="F1268">
        <v>0</v>
      </c>
      <c r="G1268">
        <v>5756448.7423999999</v>
      </c>
      <c r="H1268">
        <v>41883103.589500003</v>
      </c>
      <c r="I1268">
        <v>45502759.697999999</v>
      </c>
      <c r="J1268">
        <v>5012040.3568000002</v>
      </c>
      <c r="K1268">
        <v>16817293.6094</v>
      </c>
      <c r="L1268">
        <v>5608368.6993000004</v>
      </c>
      <c r="M1268">
        <v>0</v>
      </c>
      <c r="N1268">
        <v>90031775.765300006</v>
      </c>
      <c r="O1268">
        <v>10.145833333333334</v>
      </c>
      <c r="P1268">
        <f t="shared" si="49"/>
        <v>1975</v>
      </c>
      <c r="Q1268" s="2">
        <f t="shared" si="50"/>
        <v>27434.770833332121</v>
      </c>
    </row>
    <row r="1269" spans="1:17" x14ac:dyDescent="0.3">
      <c r="A1269">
        <v>423</v>
      </c>
      <c r="B1269">
        <v>2</v>
      </c>
      <c r="C1269">
        <v>97976353.5616</v>
      </c>
      <c r="D1269">
        <v>386299.7818</v>
      </c>
      <c r="E1269">
        <v>15435409.071599999</v>
      </c>
      <c r="F1269">
        <v>0</v>
      </c>
      <c r="G1269">
        <v>5756448.7423999999</v>
      </c>
      <c r="H1269">
        <v>41849334.912100002</v>
      </c>
      <c r="I1269">
        <v>41940829.645400003</v>
      </c>
      <c r="J1269">
        <v>5015164.6677999999</v>
      </c>
      <c r="K1269">
        <v>16817293.6094</v>
      </c>
      <c r="L1269">
        <v>5638686.7927999999</v>
      </c>
      <c r="M1269">
        <v>0</v>
      </c>
      <c r="N1269">
        <v>91090849.947799996</v>
      </c>
      <c r="O1269">
        <v>10.145833333333334</v>
      </c>
      <c r="P1269">
        <f t="shared" si="49"/>
        <v>1975</v>
      </c>
      <c r="Q1269" s="2">
        <f t="shared" si="50"/>
        <v>27444.916666665453</v>
      </c>
    </row>
    <row r="1270" spans="1:17" x14ac:dyDescent="0.3">
      <c r="A1270">
        <v>423</v>
      </c>
      <c r="B1270">
        <v>3</v>
      </c>
      <c r="C1270">
        <v>96081565.587200001</v>
      </c>
      <c r="D1270">
        <v>386090.93640000001</v>
      </c>
      <c r="E1270">
        <v>15435409.071599999</v>
      </c>
      <c r="F1270">
        <v>0</v>
      </c>
      <c r="G1270">
        <v>5756448.7423999999</v>
      </c>
      <c r="H1270">
        <v>41762334.365099996</v>
      </c>
      <c r="I1270">
        <v>39569686.567400001</v>
      </c>
      <c r="J1270">
        <v>5017203.7790000001</v>
      </c>
      <c r="K1270">
        <v>16817293.6094</v>
      </c>
      <c r="L1270">
        <v>5667852.2808999997</v>
      </c>
      <c r="M1270">
        <v>0</v>
      </c>
      <c r="N1270">
        <v>91739428.270699993</v>
      </c>
      <c r="O1270">
        <v>10.145833333333334</v>
      </c>
      <c r="P1270">
        <f t="shared" si="49"/>
        <v>1975</v>
      </c>
      <c r="Q1270" s="2">
        <f t="shared" si="50"/>
        <v>27455.062499998785</v>
      </c>
    </row>
    <row r="1271" spans="1:17" x14ac:dyDescent="0.3">
      <c r="A1271">
        <v>424</v>
      </c>
      <c r="B1271">
        <v>1</v>
      </c>
      <c r="C1271">
        <v>111999122.4149</v>
      </c>
      <c r="D1271">
        <v>391063.73009999999</v>
      </c>
      <c r="E1271">
        <v>15435409.071599999</v>
      </c>
      <c r="F1271">
        <v>0</v>
      </c>
      <c r="G1271">
        <v>5213103.3598999996</v>
      </c>
      <c r="H1271">
        <v>42983833.291500002</v>
      </c>
      <c r="I1271">
        <v>24126052.759300001</v>
      </c>
      <c r="J1271">
        <v>4992224.1294</v>
      </c>
      <c r="K1271">
        <v>16817293.6094</v>
      </c>
      <c r="L1271">
        <v>42418137.230599999</v>
      </c>
      <c r="M1271">
        <v>0</v>
      </c>
      <c r="N1271">
        <v>87819776.105499998</v>
      </c>
      <c r="O1271">
        <v>10.145833333333334</v>
      </c>
      <c r="P1271">
        <f t="shared" si="49"/>
        <v>1975</v>
      </c>
      <c r="Q1271" s="2">
        <f t="shared" si="50"/>
        <v>27465.208333332117</v>
      </c>
    </row>
    <row r="1272" spans="1:17" x14ac:dyDescent="0.3">
      <c r="A1272">
        <v>424</v>
      </c>
      <c r="B1272">
        <v>2</v>
      </c>
      <c r="C1272">
        <v>107759390.5582</v>
      </c>
      <c r="D1272">
        <v>395553.87670000002</v>
      </c>
      <c r="E1272">
        <v>15435409.071599999</v>
      </c>
      <c r="F1272">
        <v>0</v>
      </c>
      <c r="G1272">
        <v>5213103.3598999996</v>
      </c>
      <c r="H1272">
        <v>43411022.703199998</v>
      </c>
      <c r="I1272">
        <v>22209490.3226</v>
      </c>
      <c r="J1272">
        <v>4970271.7032000003</v>
      </c>
      <c r="K1272">
        <v>16817293.6094</v>
      </c>
      <c r="L1272">
        <v>42196701.264600001</v>
      </c>
      <c r="M1272">
        <v>0</v>
      </c>
      <c r="N1272">
        <v>85995667.212300003</v>
      </c>
      <c r="O1272">
        <v>10.145833333333334</v>
      </c>
      <c r="P1272">
        <f t="shared" si="49"/>
        <v>1975</v>
      </c>
      <c r="Q1272" s="2">
        <f t="shared" si="50"/>
        <v>27475.354166665449</v>
      </c>
    </row>
    <row r="1273" spans="1:17" x14ac:dyDescent="0.3">
      <c r="A1273">
        <v>424</v>
      </c>
      <c r="B1273">
        <v>3</v>
      </c>
      <c r="C1273">
        <v>104984071.8863</v>
      </c>
      <c r="D1273">
        <v>399629.97330000001</v>
      </c>
      <c r="E1273">
        <v>15435409.071599999</v>
      </c>
      <c r="F1273">
        <v>0</v>
      </c>
      <c r="G1273">
        <v>5213103.3598999996</v>
      </c>
      <c r="H1273">
        <v>43681701.273100004</v>
      </c>
      <c r="I1273">
        <v>20834150.665899999</v>
      </c>
      <c r="J1273">
        <v>4950384.3664999995</v>
      </c>
      <c r="K1273">
        <v>16817293.6094</v>
      </c>
      <c r="L1273">
        <v>42013477.723499998</v>
      </c>
      <c r="M1273">
        <v>0</v>
      </c>
      <c r="N1273">
        <v>84945819.5396</v>
      </c>
      <c r="O1273">
        <v>10.145833333333334</v>
      </c>
      <c r="P1273">
        <f t="shared" si="49"/>
        <v>1975</v>
      </c>
      <c r="Q1273" s="2">
        <f t="shared" si="50"/>
        <v>27485.499999998781</v>
      </c>
    </row>
    <row r="1274" spans="1:17" x14ac:dyDescent="0.3">
      <c r="A1274">
        <v>425</v>
      </c>
      <c r="B1274">
        <v>1</v>
      </c>
      <c r="C1274">
        <v>165637015.89039999</v>
      </c>
      <c r="D1274">
        <v>411865.28899999999</v>
      </c>
      <c r="E1274">
        <v>23652178.021600001</v>
      </c>
      <c r="F1274">
        <v>0</v>
      </c>
      <c r="G1274">
        <v>8165302.1977000004</v>
      </c>
      <c r="H1274">
        <v>54390247.846299998</v>
      </c>
      <c r="I1274">
        <v>13890346.1226</v>
      </c>
      <c r="J1274">
        <v>4887686.6929000001</v>
      </c>
      <c r="K1274">
        <v>60520740.829400003</v>
      </c>
      <c r="L1274">
        <v>94094509.039499998</v>
      </c>
      <c r="M1274">
        <v>0</v>
      </c>
      <c r="N1274">
        <v>79127192.913299993</v>
      </c>
      <c r="O1274">
        <v>10.145833333333334</v>
      </c>
      <c r="P1274">
        <f t="shared" si="49"/>
        <v>1975</v>
      </c>
      <c r="Q1274" s="2">
        <f t="shared" si="50"/>
        <v>27495.645833332113</v>
      </c>
    </row>
    <row r="1275" spans="1:17" x14ac:dyDescent="0.3">
      <c r="A1275">
        <v>425</v>
      </c>
      <c r="B1275">
        <v>2</v>
      </c>
      <c r="C1275">
        <v>156825354.77599999</v>
      </c>
      <c r="D1275">
        <v>423031.26260000002</v>
      </c>
      <c r="E1275">
        <v>23652178.021600001</v>
      </c>
      <c r="F1275">
        <v>0</v>
      </c>
      <c r="G1275">
        <v>8165302.1977000004</v>
      </c>
      <c r="H1275">
        <v>55489678.204599999</v>
      </c>
      <c r="I1275">
        <v>10744839.5219</v>
      </c>
      <c r="J1275">
        <v>4834103.0075000003</v>
      </c>
      <c r="K1275">
        <v>60520740.829400003</v>
      </c>
      <c r="L1275">
        <v>92421117.497199997</v>
      </c>
      <c r="M1275">
        <v>0</v>
      </c>
      <c r="N1275">
        <v>76118922.739399999</v>
      </c>
      <c r="O1275">
        <v>10.145833333333334</v>
      </c>
      <c r="P1275">
        <f t="shared" si="49"/>
        <v>1975</v>
      </c>
      <c r="Q1275" s="2">
        <f t="shared" si="50"/>
        <v>27505.791666665446</v>
      </c>
    </row>
    <row r="1276" spans="1:17" x14ac:dyDescent="0.3">
      <c r="A1276">
        <v>425</v>
      </c>
      <c r="B1276">
        <v>3</v>
      </c>
      <c r="C1276">
        <v>151087757.91370001</v>
      </c>
      <c r="D1276">
        <v>433281.11900000001</v>
      </c>
      <c r="E1276">
        <v>23652178.021600001</v>
      </c>
      <c r="F1276">
        <v>0</v>
      </c>
      <c r="G1276">
        <v>8165302.1977000004</v>
      </c>
      <c r="H1276">
        <v>56231669.161399998</v>
      </c>
      <c r="I1276">
        <v>9117434.1504999995</v>
      </c>
      <c r="J1276">
        <v>4787145.9541999996</v>
      </c>
      <c r="K1276">
        <v>60520740.829400003</v>
      </c>
      <c r="L1276">
        <v>90958788.120499998</v>
      </c>
      <c r="M1276">
        <v>0</v>
      </c>
      <c r="N1276">
        <v>74236460.851400003</v>
      </c>
      <c r="O1276">
        <v>10.145833333333334</v>
      </c>
      <c r="P1276">
        <f t="shared" si="49"/>
        <v>1975</v>
      </c>
      <c r="Q1276" s="2">
        <f t="shared" si="50"/>
        <v>27515.937499998778</v>
      </c>
    </row>
    <row r="1277" spans="1:17" x14ac:dyDescent="0.3">
      <c r="A1277">
        <v>426</v>
      </c>
      <c r="B1277">
        <v>1</v>
      </c>
      <c r="C1277">
        <v>28512361.702399999</v>
      </c>
      <c r="D1277">
        <v>424509.89669999998</v>
      </c>
      <c r="E1277">
        <v>28321671.281599998</v>
      </c>
      <c r="F1277">
        <v>0</v>
      </c>
      <c r="G1277">
        <v>331108915.75489998</v>
      </c>
      <c r="H1277">
        <v>88317780.4287</v>
      </c>
      <c r="I1277">
        <v>252108764.1534</v>
      </c>
      <c r="J1277">
        <v>4843972.1650999999</v>
      </c>
      <c r="K1277">
        <v>85356898.779400006</v>
      </c>
      <c r="L1277">
        <v>53252773.984800003</v>
      </c>
      <c r="M1277">
        <v>0</v>
      </c>
      <c r="N1277">
        <v>80521096.571199998</v>
      </c>
      <c r="O1277">
        <v>10.145833333333334</v>
      </c>
      <c r="P1277">
        <f t="shared" si="49"/>
        <v>1975</v>
      </c>
      <c r="Q1277" s="2">
        <f t="shared" si="50"/>
        <v>27526.08333333211</v>
      </c>
    </row>
    <row r="1278" spans="1:17" x14ac:dyDescent="0.3">
      <c r="A1278">
        <v>426</v>
      </c>
      <c r="B1278">
        <v>2</v>
      </c>
      <c r="C1278">
        <v>23202540.794599999</v>
      </c>
      <c r="D1278">
        <v>416489.9424</v>
      </c>
      <c r="E1278">
        <v>28321671.281599998</v>
      </c>
      <c r="F1278">
        <v>0</v>
      </c>
      <c r="G1278">
        <v>331108915.75489998</v>
      </c>
      <c r="H1278">
        <v>86157557.612000003</v>
      </c>
      <c r="I1278">
        <v>240527092.61669999</v>
      </c>
      <c r="J1278">
        <v>4890326.7028000001</v>
      </c>
      <c r="K1278">
        <v>85356898.779400006</v>
      </c>
      <c r="L1278">
        <v>53955042.449699998</v>
      </c>
      <c r="M1278">
        <v>0</v>
      </c>
      <c r="N1278">
        <v>84367156.772499993</v>
      </c>
      <c r="O1278">
        <v>10.145833333333334</v>
      </c>
      <c r="P1278">
        <f t="shared" si="49"/>
        <v>1975</v>
      </c>
      <c r="Q1278" s="2">
        <f t="shared" si="50"/>
        <v>27536.229166665442</v>
      </c>
    </row>
    <row r="1279" spans="1:17" x14ac:dyDescent="0.3">
      <c r="A1279">
        <v>426</v>
      </c>
      <c r="B1279">
        <v>3</v>
      </c>
      <c r="C1279">
        <v>20350522.288199998</v>
      </c>
      <c r="D1279">
        <v>409106.66200000001</v>
      </c>
      <c r="E1279">
        <v>28321671.281599998</v>
      </c>
      <c r="F1279">
        <v>0</v>
      </c>
      <c r="G1279">
        <v>331108915.75489998</v>
      </c>
      <c r="H1279">
        <v>84715307.890699998</v>
      </c>
      <c r="I1279">
        <v>232510742.99180001</v>
      </c>
      <c r="J1279">
        <v>4929872.3291999996</v>
      </c>
      <c r="K1279">
        <v>85356898.779400006</v>
      </c>
      <c r="L1279">
        <v>54565148.845100001</v>
      </c>
      <c r="M1279">
        <v>0</v>
      </c>
      <c r="N1279">
        <v>87054901.820800006</v>
      </c>
      <c r="O1279">
        <v>10.145833333333334</v>
      </c>
      <c r="P1279">
        <f t="shared" si="49"/>
        <v>1975</v>
      </c>
      <c r="Q1279" s="2">
        <f t="shared" si="50"/>
        <v>27546.374999998774</v>
      </c>
    </row>
    <row r="1280" spans="1:17" x14ac:dyDescent="0.3">
      <c r="A1280">
        <v>427</v>
      </c>
      <c r="B1280">
        <v>1</v>
      </c>
      <c r="C1280">
        <v>82485351.416600004</v>
      </c>
      <c r="D1280">
        <v>359362.91639999999</v>
      </c>
      <c r="E1280">
        <v>46123188.711599998</v>
      </c>
      <c r="F1280">
        <v>0</v>
      </c>
      <c r="G1280">
        <v>681777270.34039998</v>
      </c>
      <c r="H1280">
        <v>116717941.06290001</v>
      </c>
      <c r="I1280">
        <v>584663070.44550002</v>
      </c>
      <c r="J1280">
        <v>5183352.5778999999</v>
      </c>
      <c r="K1280">
        <v>180039826.9594</v>
      </c>
      <c r="L1280">
        <v>62887137.802299999</v>
      </c>
      <c r="M1280">
        <v>0</v>
      </c>
      <c r="N1280">
        <v>94111101.598800004</v>
      </c>
      <c r="O1280">
        <v>10.145833333333334</v>
      </c>
      <c r="P1280">
        <f t="shared" si="49"/>
        <v>1975</v>
      </c>
      <c r="Q1280" s="2">
        <f t="shared" si="50"/>
        <v>27556.520833332106</v>
      </c>
    </row>
    <row r="1281" spans="1:17" x14ac:dyDescent="0.3">
      <c r="A1281">
        <v>427</v>
      </c>
      <c r="B1281">
        <v>2</v>
      </c>
      <c r="C1281">
        <v>76259544.558300003</v>
      </c>
      <c r="D1281">
        <v>320761.95789999998</v>
      </c>
      <c r="E1281">
        <v>46123188.711599998</v>
      </c>
      <c r="F1281">
        <v>0</v>
      </c>
      <c r="G1281">
        <v>681777270.34039998</v>
      </c>
      <c r="H1281">
        <v>115696618.21359999</v>
      </c>
      <c r="I1281">
        <v>570261215.41149998</v>
      </c>
      <c r="J1281">
        <v>5413279.3099999996</v>
      </c>
      <c r="K1281">
        <v>180039826.9594</v>
      </c>
      <c r="L1281">
        <v>63735040.815399997</v>
      </c>
      <c r="M1281">
        <v>0</v>
      </c>
      <c r="N1281">
        <v>100226727.1498</v>
      </c>
      <c r="O1281">
        <v>10.145833333333334</v>
      </c>
      <c r="P1281">
        <f t="shared" si="49"/>
        <v>1975</v>
      </c>
      <c r="Q1281" s="2">
        <f t="shared" si="50"/>
        <v>27566.666666665438</v>
      </c>
    </row>
    <row r="1282" spans="1:17" x14ac:dyDescent="0.3">
      <c r="A1282">
        <v>427</v>
      </c>
      <c r="B1282">
        <v>3</v>
      </c>
      <c r="C1282">
        <v>72502559.316699997</v>
      </c>
      <c r="D1282">
        <v>287412.9388</v>
      </c>
      <c r="E1282">
        <v>46123188.711599998</v>
      </c>
      <c r="F1282">
        <v>0</v>
      </c>
      <c r="G1282">
        <v>681777270.34039998</v>
      </c>
      <c r="H1282">
        <v>114844812.53829999</v>
      </c>
      <c r="I1282">
        <v>559438974.49039996</v>
      </c>
      <c r="J1282">
        <v>5622600.8211000003</v>
      </c>
      <c r="K1282">
        <v>180039826.9594</v>
      </c>
      <c r="L1282">
        <v>64549957.107100002</v>
      </c>
      <c r="M1282">
        <v>0</v>
      </c>
      <c r="N1282">
        <v>105398877.1927</v>
      </c>
      <c r="O1282">
        <v>10.145833333333334</v>
      </c>
      <c r="P1282">
        <f t="shared" si="49"/>
        <v>1975</v>
      </c>
      <c r="Q1282" s="2">
        <f t="shared" si="50"/>
        <v>27576.81249999877</v>
      </c>
    </row>
    <row r="1283" spans="1:17" x14ac:dyDescent="0.3">
      <c r="A1283">
        <v>428</v>
      </c>
      <c r="B1283">
        <v>1</v>
      </c>
      <c r="C1283">
        <v>678411060.28009999</v>
      </c>
      <c r="D1283">
        <v>330607.49280000001</v>
      </c>
      <c r="E1283">
        <v>109752065.5016</v>
      </c>
      <c r="F1283">
        <v>0</v>
      </c>
      <c r="G1283">
        <v>4014646.2546000001</v>
      </c>
      <c r="H1283">
        <v>47523263.447899997</v>
      </c>
      <c r="I1283">
        <v>21636944.033</v>
      </c>
      <c r="J1283">
        <v>5385082.108</v>
      </c>
      <c r="K1283">
        <v>518469873.79939997</v>
      </c>
      <c r="L1283">
        <v>214745990.8567</v>
      </c>
      <c r="M1283">
        <v>0</v>
      </c>
      <c r="N1283">
        <v>81311685.178499997</v>
      </c>
      <c r="O1283">
        <v>10.145833333333334</v>
      </c>
      <c r="P1283">
        <f t="shared" ref="P1283:P1346" si="51">YEAR(Q1283)</f>
        <v>1975</v>
      </c>
      <c r="Q1283" s="2">
        <f t="shared" ref="Q1283:Q1346" si="52">Q1282+(O1283)</f>
        <v>27586.958333332102</v>
      </c>
    </row>
    <row r="1284" spans="1:17" x14ac:dyDescent="0.3">
      <c r="A1284">
        <v>428</v>
      </c>
      <c r="B1284">
        <v>2</v>
      </c>
      <c r="C1284">
        <v>644816788.44879997</v>
      </c>
      <c r="D1284">
        <v>369144.59940000001</v>
      </c>
      <c r="E1284">
        <v>109752065.5016</v>
      </c>
      <c r="F1284">
        <v>0</v>
      </c>
      <c r="G1284">
        <v>4014646.2546000001</v>
      </c>
      <c r="H1284">
        <v>47388067.552299999</v>
      </c>
      <c r="I1284">
        <v>11349199.943700001</v>
      </c>
      <c r="J1284">
        <v>5200781.5937000001</v>
      </c>
      <c r="K1284">
        <v>518469873.79939997</v>
      </c>
      <c r="L1284">
        <v>201640912.40889999</v>
      </c>
      <c r="M1284">
        <v>0</v>
      </c>
      <c r="N1284">
        <v>70553521.337699994</v>
      </c>
      <c r="O1284">
        <v>10.145833333333334</v>
      </c>
      <c r="P1284">
        <f t="shared" si="51"/>
        <v>1975</v>
      </c>
      <c r="Q1284" s="2">
        <f t="shared" si="52"/>
        <v>27597.104166665435</v>
      </c>
    </row>
    <row r="1285" spans="1:17" x14ac:dyDescent="0.3">
      <c r="A1285">
        <v>428</v>
      </c>
      <c r="B1285">
        <v>3</v>
      </c>
      <c r="C1285">
        <v>622517331.17540002</v>
      </c>
      <c r="D1285">
        <v>402077.82169999997</v>
      </c>
      <c r="E1285">
        <v>109752065.5016</v>
      </c>
      <c r="F1285">
        <v>0</v>
      </c>
      <c r="G1285">
        <v>4014646.2546000001</v>
      </c>
      <c r="H1285">
        <v>47101196.305200003</v>
      </c>
      <c r="I1285">
        <v>6181041.0007999996</v>
      </c>
      <c r="J1285">
        <v>5050731.2039999999</v>
      </c>
      <c r="K1285">
        <v>518469873.79939997</v>
      </c>
      <c r="L1285">
        <v>190413859.98890001</v>
      </c>
      <c r="M1285">
        <v>0</v>
      </c>
      <c r="N1285">
        <v>64414493.516599998</v>
      </c>
      <c r="O1285">
        <v>10.145833333333334</v>
      </c>
      <c r="P1285">
        <f t="shared" si="51"/>
        <v>1975</v>
      </c>
      <c r="Q1285" s="2">
        <f t="shared" si="52"/>
        <v>27607.249999998767</v>
      </c>
    </row>
    <row r="1286" spans="1:17" x14ac:dyDescent="0.3">
      <c r="A1286">
        <v>429</v>
      </c>
      <c r="B1286">
        <v>1</v>
      </c>
      <c r="C1286">
        <v>480152529.08469999</v>
      </c>
      <c r="D1286">
        <v>411575.95760000002</v>
      </c>
      <c r="E1286">
        <v>118957808.2016</v>
      </c>
      <c r="F1286">
        <v>0</v>
      </c>
      <c r="G1286">
        <v>123972496.95190001</v>
      </c>
      <c r="H1286">
        <v>73586760.511600003</v>
      </c>
      <c r="I1286">
        <v>49303143.063199997</v>
      </c>
      <c r="J1286">
        <v>5012366.4907</v>
      </c>
      <c r="K1286">
        <v>567433482.27939999</v>
      </c>
      <c r="L1286">
        <v>109243227.3864</v>
      </c>
      <c r="M1286">
        <v>0</v>
      </c>
      <c r="N1286">
        <v>65513648.373400003</v>
      </c>
      <c r="O1286">
        <v>10.145833333333334</v>
      </c>
      <c r="P1286">
        <f t="shared" si="51"/>
        <v>1975</v>
      </c>
      <c r="Q1286" s="2">
        <f t="shared" si="52"/>
        <v>27617.395833332099</v>
      </c>
    </row>
    <row r="1287" spans="1:17" x14ac:dyDescent="0.3">
      <c r="A1287">
        <v>429</v>
      </c>
      <c r="B1287">
        <v>2</v>
      </c>
      <c r="C1287">
        <v>472463036.93260002</v>
      </c>
      <c r="D1287">
        <v>420141.41110000003</v>
      </c>
      <c r="E1287">
        <v>118957808.2016</v>
      </c>
      <c r="F1287">
        <v>0</v>
      </c>
      <c r="G1287">
        <v>123972496.95190001</v>
      </c>
      <c r="H1287">
        <v>71853479.849900007</v>
      </c>
      <c r="I1287">
        <v>41313763.564499997</v>
      </c>
      <c r="J1287">
        <v>4975937.3183000004</v>
      </c>
      <c r="K1287">
        <v>567433482.27939999</v>
      </c>
      <c r="L1287">
        <v>108027991.05509999</v>
      </c>
      <c r="M1287">
        <v>0</v>
      </c>
      <c r="N1287">
        <v>65768517.373899996</v>
      </c>
      <c r="O1287">
        <v>10.145833333333334</v>
      </c>
      <c r="P1287">
        <f t="shared" si="51"/>
        <v>1975</v>
      </c>
      <c r="Q1287" s="2">
        <f t="shared" si="52"/>
        <v>27627.541666665431</v>
      </c>
    </row>
    <row r="1288" spans="1:17" x14ac:dyDescent="0.3">
      <c r="A1288">
        <v>429</v>
      </c>
      <c r="B1288">
        <v>3</v>
      </c>
      <c r="C1288">
        <v>467275930.5011</v>
      </c>
      <c r="D1288">
        <v>427907.77539999998</v>
      </c>
      <c r="E1288">
        <v>118957808.2016</v>
      </c>
      <c r="F1288">
        <v>0</v>
      </c>
      <c r="G1288">
        <v>123972496.95190001</v>
      </c>
      <c r="H1288">
        <v>70240605.145999998</v>
      </c>
      <c r="I1288">
        <v>36117326.344800003</v>
      </c>
      <c r="J1288">
        <v>4941960.6189999999</v>
      </c>
      <c r="K1288">
        <v>567433482.27939999</v>
      </c>
      <c r="L1288">
        <v>106792241.543</v>
      </c>
      <c r="M1288">
        <v>0</v>
      </c>
      <c r="N1288">
        <v>65541579.412100002</v>
      </c>
      <c r="O1288">
        <v>10.145833333333334</v>
      </c>
      <c r="P1288">
        <f t="shared" si="51"/>
        <v>1975</v>
      </c>
      <c r="Q1288" s="2">
        <f t="shared" si="52"/>
        <v>27637.687499998763</v>
      </c>
    </row>
    <row r="1289" spans="1:17" x14ac:dyDescent="0.3">
      <c r="A1289">
        <v>430</v>
      </c>
      <c r="B1289">
        <v>1</v>
      </c>
      <c r="C1289">
        <v>367856599.4188</v>
      </c>
      <c r="D1289">
        <v>435057.20030000003</v>
      </c>
      <c r="E1289">
        <v>61905305.391599998</v>
      </c>
      <c r="F1289">
        <v>0</v>
      </c>
      <c r="G1289">
        <v>4064001.7426</v>
      </c>
      <c r="H1289">
        <v>39130801.105999999</v>
      </c>
      <c r="I1289">
        <v>38240709.251900002</v>
      </c>
      <c r="J1289">
        <v>4889028.0710000005</v>
      </c>
      <c r="K1289">
        <v>263981943.55939999</v>
      </c>
      <c r="L1289">
        <v>100665794.1223</v>
      </c>
      <c r="M1289">
        <v>0</v>
      </c>
      <c r="N1289">
        <v>65739187.143700004</v>
      </c>
      <c r="O1289">
        <v>10.145833333333334</v>
      </c>
      <c r="P1289">
        <f t="shared" si="51"/>
        <v>1975</v>
      </c>
      <c r="Q1289" s="2">
        <f t="shared" si="52"/>
        <v>27647.833333332095</v>
      </c>
    </row>
    <row r="1290" spans="1:17" x14ac:dyDescent="0.3">
      <c r="A1290">
        <v>430</v>
      </c>
      <c r="B1290">
        <v>2</v>
      </c>
      <c r="C1290">
        <v>343566165.1103</v>
      </c>
      <c r="D1290">
        <v>441973.95789999998</v>
      </c>
      <c r="E1290">
        <v>61905305.391599998</v>
      </c>
      <c r="F1290">
        <v>0</v>
      </c>
      <c r="G1290">
        <v>4064001.7426</v>
      </c>
      <c r="H1290">
        <v>38711409.182499997</v>
      </c>
      <c r="I1290">
        <v>17059576.909699999</v>
      </c>
      <c r="J1290">
        <v>4841219.4304999998</v>
      </c>
      <c r="K1290">
        <v>263981943.55939999</v>
      </c>
      <c r="L1290">
        <v>98819469.072300002</v>
      </c>
      <c r="M1290">
        <v>0</v>
      </c>
      <c r="N1290">
        <v>64354094.385200001</v>
      </c>
      <c r="O1290">
        <v>10.145833333333334</v>
      </c>
      <c r="P1290">
        <f t="shared" si="51"/>
        <v>1975</v>
      </c>
      <c r="Q1290" s="2">
        <f t="shared" si="52"/>
        <v>27657.979166665427</v>
      </c>
    </row>
    <row r="1291" spans="1:17" x14ac:dyDescent="0.3">
      <c r="A1291">
        <v>430</v>
      </c>
      <c r="B1291">
        <v>3</v>
      </c>
      <c r="C1291">
        <v>331793687.30070001</v>
      </c>
      <c r="D1291">
        <v>448437.2426</v>
      </c>
      <c r="E1291">
        <v>61905305.391599998</v>
      </c>
      <c r="F1291">
        <v>0</v>
      </c>
      <c r="G1291">
        <v>4064001.7426</v>
      </c>
      <c r="H1291">
        <v>38361232.184199996</v>
      </c>
      <c r="I1291">
        <v>7911787.9407000002</v>
      </c>
      <c r="J1291">
        <v>4797363.5261000004</v>
      </c>
      <c r="K1291">
        <v>263981943.55939999</v>
      </c>
      <c r="L1291">
        <v>97105728.880099997</v>
      </c>
      <c r="M1291">
        <v>0</v>
      </c>
      <c r="N1291">
        <v>63116643.0537</v>
      </c>
      <c r="O1291">
        <v>10.145833333333334</v>
      </c>
      <c r="P1291">
        <f t="shared" si="51"/>
        <v>1975</v>
      </c>
      <c r="Q1291" s="2">
        <f t="shared" si="52"/>
        <v>27668.124999998759</v>
      </c>
    </row>
    <row r="1292" spans="1:17" x14ac:dyDescent="0.3">
      <c r="A1292">
        <v>431</v>
      </c>
      <c r="B1292">
        <v>1</v>
      </c>
      <c r="C1292">
        <v>261060307.13420001</v>
      </c>
      <c r="D1292">
        <v>456740.95209999999</v>
      </c>
      <c r="E1292">
        <v>15435409.071599999</v>
      </c>
      <c r="F1292">
        <v>0</v>
      </c>
      <c r="G1292">
        <v>1935929.9275</v>
      </c>
      <c r="H1292">
        <v>33969626.029799998</v>
      </c>
      <c r="I1292">
        <v>127363907.34119999</v>
      </c>
      <c r="J1292">
        <v>4757810.3132999996</v>
      </c>
      <c r="K1292">
        <v>16817293.6094</v>
      </c>
      <c r="L1292">
        <v>96072742.316799998</v>
      </c>
      <c r="M1292">
        <v>0</v>
      </c>
      <c r="N1292">
        <v>68113701.848399997</v>
      </c>
      <c r="O1292">
        <v>10.145833333333334</v>
      </c>
      <c r="P1292">
        <f t="shared" si="51"/>
        <v>1975</v>
      </c>
      <c r="Q1292" s="2">
        <f t="shared" si="52"/>
        <v>27678.270833332092</v>
      </c>
    </row>
    <row r="1293" spans="1:17" x14ac:dyDescent="0.3">
      <c r="A1293">
        <v>431</v>
      </c>
      <c r="B1293">
        <v>2</v>
      </c>
      <c r="C1293">
        <v>224718365.20480001</v>
      </c>
      <c r="D1293">
        <v>464917.19669999997</v>
      </c>
      <c r="E1293">
        <v>15435409.071599999</v>
      </c>
      <c r="F1293">
        <v>0</v>
      </c>
      <c r="G1293">
        <v>1935929.9275</v>
      </c>
      <c r="H1293">
        <v>31975022.272700001</v>
      </c>
      <c r="I1293">
        <v>93065062.265300006</v>
      </c>
      <c r="J1293">
        <v>4721398.1595000001</v>
      </c>
      <c r="K1293">
        <v>16817293.6094</v>
      </c>
      <c r="L1293">
        <v>94552780.084800005</v>
      </c>
      <c r="M1293">
        <v>0</v>
      </c>
      <c r="N1293">
        <v>65698678.662699997</v>
      </c>
      <c r="O1293">
        <v>10.145833333333334</v>
      </c>
      <c r="P1293">
        <f t="shared" si="51"/>
        <v>1975</v>
      </c>
      <c r="Q1293" s="2">
        <f t="shared" si="52"/>
        <v>27688.416666665424</v>
      </c>
    </row>
    <row r="1294" spans="1:17" x14ac:dyDescent="0.3">
      <c r="A1294">
        <v>431</v>
      </c>
      <c r="B1294">
        <v>3</v>
      </c>
      <c r="C1294">
        <v>203071897.47209999</v>
      </c>
      <c r="D1294">
        <v>472480.53080000001</v>
      </c>
      <c r="E1294">
        <v>15435409.071599999</v>
      </c>
      <c r="F1294">
        <v>0</v>
      </c>
      <c r="G1294">
        <v>1935929.9275</v>
      </c>
      <c r="H1294">
        <v>31608540.588300001</v>
      </c>
      <c r="I1294">
        <v>73321350.507599995</v>
      </c>
      <c r="J1294">
        <v>4687251.1409999998</v>
      </c>
      <c r="K1294">
        <v>16817293.6094</v>
      </c>
      <c r="L1294">
        <v>93131973.330500007</v>
      </c>
      <c r="M1294">
        <v>0</v>
      </c>
      <c r="N1294">
        <v>64893724.579499997</v>
      </c>
      <c r="O1294">
        <v>10.145833333333334</v>
      </c>
      <c r="P1294">
        <f t="shared" si="51"/>
        <v>1975</v>
      </c>
      <c r="Q1294" s="2">
        <f t="shared" si="52"/>
        <v>27698.562499998756</v>
      </c>
    </row>
    <row r="1295" spans="1:17" x14ac:dyDescent="0.3">
      <c r="A1295">
        <v>432</v>
      </c>
      <c r="B1295">
        <v>1</v>
      </c>
      <c r="C1295">
        <v>99549563.657600001</v>
      </c>
      <c r="D1295">
        <v>452564.09629999998</v>
      </c>
      <c r="E1295">
        <v>15435409.071599999</v>
      </c>
      <c r="F1295">
        <v>0</v>
      </c>
      <c r="G1295">
        <v>78384530.165900007</v>
      </c>
      <c r="H1295">
        <v>66643329.8266</v>
      </c>
      <c r="I1295">
        <v>165704273.94119999</v>
      </c>
      <c r="J1295">
        <v>4763653.7104000002</v>
      </c>
      <c r="K1295">
        <v>16817293.6094</v>
      </c>
      <c r="L1295">
        <v>139397.26809999999</v>
      </c>
      <c r="M1295">
        <v>0</v>
      </c>
      <c r="N1295">
        <v>70264395.235300004</v>
      </c>
      <c r="O1295">
        <v>10.145833333333334</v>
      </c>
      <c r="P1295">
        <f t="shared" si="51"/>
        <v>1975</v>
      </c>
      <c r="Q1295" s="2">
        <f t="shared" si="52"/>
        <v>27708.708333332088</v>
      </c>
    </row>
    <row r="1296" spans="1:17" x14ac:dyDescent="0.3">
      <c r="A1296">
        <v>432</v>
      </c>
      <c r="B1296">
        <v>2</v>
      </c>
      <c r="C1296">
        <v>86555417.343199998</v>
      </c>
      <c r="D1296">
        <v>436844.76779999997</v>
      </c>
      <c r="E1296">
        <v>15435409.071599999</v>
      </c>
      <c r="F1296">
        <v>0</v>
      </c>
      <c r="G1296">
        <v>78384530.165900007</v>
      </c>
      <c r="H1296">
        <v>64071315.300700001</v>
      </c>
      <c r="I1296">
        <v>146564982.13139999</v>
      </c>
      <c r="J1296">
        <v>4829317.1245999997</v>
      </c>
      <c r="K1296">
        <v>16817293.6094</v>
      </c>
      <c r="L1296">
        <v>147207.10019999999</v>
      </c>
      <c r="M1296">
        <v>0</v>
      </c>
      <c r="N1296">
        <v>75498832.000599995</v>
      </c>
      <c r="O1296">
        <v>10.145833333333334</v>
      </c>
      <c r="P1296">
        <f t="shared" si="51"/>
        <v>1975</v>
      </c>
      <c r="Q1296" s="2">
        <f t="shared" si="52"/>
        <v>27718.85416666542</v>
      </c>
    </row>
    <row r="1297" spans="1:17" x14ac:dyDescent="0.3">
      <c r="A1297">
        <v>432</v>
      </c>
      <c r="B1297">
        <v>3</v>
      </c>
      <c r="C1297">
        <v>77790704.354499996</v>
      </c>
      <c r="D1297">
        <v>424013.60320000001</v>
      </c>
      <c r="E1297">
        <v>15435409.071599999</v>
      </c>
      <c r="F1297">
        <v>0</v>
      </c>
      <c r="G1297">
        <v>78384530.165900007</v>
      </c>
      <c r="H1297">
        <v>63428421.593999997</v>
      </c>
      <c r="I1297">
        <v>131922947.7191</v>
      </c>
      <c r="J1297">
        <v>4887126.0336999996</v>
      </c>
      <c r="K1297">
        <v>16817293.6094</v>
      </c>
      <c r="L1297">
        <v>154279.06090000001</v>
      </c>
      <c r="M1297">
        <v>0</v>
      </c>
      <c r="N1297">
        <v>79454955.098199993</v>
      </c>
      <c r="O1297">
        <v>10.145833333333334</v>
      </c>
      <c r="P1297">
        <f t="shared" si="51"/>
        <v>1975</v>
      </c>
      <c r="Q1297" s="2">
        <f t="shared" si="52"/>
        <v>27728.999999998752</v>
      </c>
    </row>
    <row r="1298" spans="1:17" x14ac:dyDescent="0.3">
      <c r="A1298">
        <v>433</v>
      </c>
      <c r="B1298">
        <v>1</v>
      </c>
      <c r="C1298">
        <v>131796091.0808</v>
      </c>
      <c r="D1298">
        <v>422248.50380000001</v>
      </c>
      <c r="E1298">
        <v>15435409.071599999</v>
      </c>
      <c r="F1298">
        <v>0</v>
      </c>
      <c r="G1298">
        <v>2757311.7459999998</v>
      </c>
      <c r="H1298">
        <v>36373646.927500002</v>
      </c>
      <c r="I1298">
        <v>64338478.447300002</v>
      </c>
      <c r="J1298">
        <v>4880505.5861999998</v>
      </c>
      <c r="K1298">
        <v>16817293.6094</v>
      </c>
      <c r="L1298">
        <v>19468217.046700001</v>
      </c>
      <c r="M1298">
        <v>0</v>
      </c>
      <c r="N1298">
        <v>81181380.679700002</v>
      </c>
      <c r="O1298">
        <v>10.145833333333334</v>
      </c>
      <c r="P1298">
        <f t="shared" si="51"/>
        <v>1975</v>
      </c>
      <c r="Q1298" s="2">
        <f t="shared" si="52"/>
        <v>27739.145833332084</v>
      </c>
    </row>
    <row r="1299" spans="1:17" x14ac:dyDescent="0.3">
      <c r="A1299">
        <v>433</v>
      </c>
      <c r="B1299">
        <v>2</v>
      </c>
      <c r="C1299">
        <v>125087150.3497</v>
      </c>
      <c r="D1299">
        <v>421002.60359999997</v>
      </c>
      <c r="E1299">
        <v>15435409.071599999</v>
      </c>
      <c r="F1299">
        <v>0</v>
      </c>
      <c r="G1299">
        <v>2757311.7459999998</v>
      </c>
      <c r="H1299">
        <v>35386432.313100003</v>
      </c>
      <c r="I1299">
        <v>56938742.612599999</v>
      </c>
      <c r="J1299">
        <v>4875524.8135000002</v>
      </c>
      <c r="K1299">
        <v>16817293.6094</v>
      </c>
      <c r="L1299">
        <v>19592647.524300002</v>
      </c>
      <c r="M1299">
        <v>0</v>
      </c>
      <c r="N1299">
        <v>80379911.562999994</v>
      </c>
      <c r="O1299">
        <v>10.145833333333334</v>
      </c>
      <c r="P1299">
        <f t="shared" si="51"/>
        <v>1975</v>
      </c>
      <c r="Q1299" s="2">
        <f t="shared" si="52"/>
        <v>27749.291666665416</v>
      </c>
    </row>
    <row r="1300" spans="1:17" x14ac:dyDescent="0.3">
      <c r="A1300">
        <v>433</v>
      </c>
      <c r="B1300">
        <v>3</v>
      </c>
      <c r="C1300">
        <v>120386910.0368</v>
      </c>
      <c r="D1300">
        <v>420143.78960000002</v>
      </c>
      <c r="E1300">
        <v>15435409.071599999</v>
      </c>
      <c r="F1300">
        <v>0</v>
      </c>
      <c r="G1300">
        <v>2757311.7459999998</v>
      </c>
      <c r="H1300">
        <v>34734169.528399996</v>
      </c>
      <c r="I1300">
        <v>51669269.278899997</v>
      </c>
      <c r="J1300">
        <v>4871175.1849999996</v>
      </c>
      <c r="K1300">
        <v>16817293.6094</v>
      </c>
      <c r="L1300">
        <v>19699541.331099998</v>
      </c>
      <c r="M1300">
        <v>0</v>
      </c>
      <c r="N1300">
        <v>80238835.427200004</v>
      </c>
      <c r="O1300">
        <v>10.145833333333334</v>
      </c>
      <c r="P1300">
        <f t="shared" si="51"/>
        <v>1975</v>
      </c>
      <c r="Q1300" s="2">
        <f t="shared" si="52"/>
        <v>27759.437499998749</v>
      </c>
    </row>
    <row r="1301" spans="1:17" x14ac:dyDescent="0.3">
      <c r="A1301">
        <v>434</v>
      </c>
      <c r="B1301">
        <v>1</v>
      </c>
      <c r="C1301">
        <v>125352064.0161</v>
      </c>
      <c r="D1301">
        <v>422655.89</v>
      </c>
      <c r="E1301">
        <v>15435409.071599999</v>
      </c>
      <c r="F1301">
        <v>0</v>
      </c>
      <c r="G1301">
        <v>1918020.8015999999</v>
      </c>
      <c r="H1301">
        <v>32776826.076900002</v>
      </c>
      <c r="I1301">
        <v>40987590.994499996</v>
      </c>
      <c r="J1301">
        <v>4853589.1200999999</v>
      </c>
      <c r="K1301">
        <v>17026644.3594</v>
      </c>
      <c r="L1301">
        <v>33652609.256300002</v>
      </c>
      <c r="M1301">
        <v>0</v>
      </c>
      <c r="N1301">
        <v>79334768.023000002</v>
      </c>
      <c r="O1301">
        <v>10.145833333333334</v>
      </c>
      <c r="P1301">
        <f t="shared" si="51"/>
        <v>1976</v>
      </c>
      <c r="Q1301" s="2">
        <f t="shared" si="52"/>
        <v>27769.583333332081</v>
      </c>
    </row>
    <row r="1302" spans="1:17" x14ac:dyDescent="0.3">
      <c r="A1302">
        <v>434</v>
      </c>
      <c r="B1302">
        <v>2</v>
      </c>
      <c r="C1302">
        <v>121702097.5517</v>
      </c>
      <c r="D1302">
        <v>425100.02389999997</v>
      </c>
      <c r="E1302">
        <v>15435409.071599999</v>
      </c>
      <c r="F1302">
        <v>0</v>
      </c>
      <c r="G1302">
        <v>1918020.8015999999</v>
      </c>
      <c r="H1302">
        <v>32576449.276700001</v>
      </c>
      <c r="I1302">
        <v>37883100.358999997</v>
      </c>
      <c r="J1302">
        <v>4837869.2253999999</v>
      </c>
      <c r="K1302">
        <v>17026644.3594</v>
      </c>
      <c r="L1302">
        <v>33636241.744099997</v>
      </c>
      <c r="M1302">
        <v>0</v>
      </c>
      <c r="N1302">
        <v>78443013.618799999</v>
      </c>
      <c r="O1302">
        <v>10.145833333333334</v>
      </c>
      <c r="P1302">
        <f t="shared" si="51"/>
        <v>1976</v>
      </c>
      <c r="Q1302" s="2">
        <f t="shared" si="52"/>
        <v>27779.729166665413</v>
      </c>
    </row>
    <row r="1303" spans="1:17" x14ac:dyDescent="0.3">
      <c r="A1303">
        <v>434</v>
      </c>
      <c r="B1303">
        <v>3</v>
      </c>
      <c r="C1303">
        <v>118796640.5378</v>
      </c>
      <c r="D1303">
        <v>427478.8492</v>
      </c>
      <c r="E1303">
        <v>15435409.071599999</v>
      </c>
      <c r="F1303">
        <v>0</v>
      </c>
      <c r="G1303">
        <v>1918020.8015999999</v>
      </c>
      <c r="H1303">
        <v>32454264.584100001</v>
      </c>
      <c r="I1303">
        <v>35197035.841799997</v>
      </c>
      <c r="J1303">
        <v>4823356.9168999996</v>
      </c>
      <c r="K1303">
        <v>17026644.3594</v>
      </c>
      <c r="L1303">
        <v>33623894.283299997</v>
      </c>
      <c r="M1303">
        <v>0</v>
      </c>
      <c r="N1303">
        <v>77872011.001200005</v>
      </c>
      <c r="O1303">
        <v>10.145833333333334</v>
      </c>
      <c r="P1303">
        <f t="shared" si="51"/>
        <v>1976</v>
      </c>
      <c r="Q1303" s="2">
        <f t="shared" si="52"/>
        <v>27789.874999998745</v>
      </c>
    </row>
    <row r="1304" spans="1:17" x14ac:dyDescent="0.3">
      <c r="A1304">
        <v>435</v>
      </c>
      <c r="B1304">
        <v>1</v>
      </c>
      <c r="C1304">
        <v>126347800.77339999</v>
      </c>
      <c r="D1304">
        <v>434458.25679999997</v>
      </c>
      <c r="E1304">
        <v>15435409.071599999</v>
      </c>
      <c r="F1304">
        <v>0</v>
      </c>
      <c r="G1304">
        <v>2747441.2988999998</v>
      </c>
      <c r="H1304">
        <v>36093631.355099998</v>
      </c>
      <c r="I1304">
        <v>30816824.5033</v>
      </c>
      <c r="J1304">
        <v>4788916.2411000002</v>
      </c>
      <c r="K1304">
        <v>17026644.3594</v>
      </c>
      <c r="L1304">
        <v>54717781.2346</v>
      </c>
      <c r="M1304">
        <v>0</v>
      </c>
      <c r="N1304">
        <v>73876162.768800005</v>
      </c>
      <c r="O1304">
        <v>10.145833333333334</v>
      </c>
      <c r="P1304">
        <f t="shared" si="51"/>
        <v>1976</v>
      </c>
      <c r="Q1304" s="2">
        <f t="shared" si="52"/>
        <v>27800.020833332077</v>
      </c>
    </row>
    <row r="1305" spans="1:17" x14ac:dyDescent="0.3">
      <c r="A1305">
        <v>435</v>
      </c>
      <c r="B1305">
        <v>2</v>
      </c>
      <c r="C1305">
        <v>122518902.66779999</v>
      </c>
      <c r="D1305">
        <v>440771.38270000002</v>
      </c>
      <c r="E1305">
        <v>15435409.071599999</v>
      </c>
      <c r="F1305">
        <v>0</v>
      </c>
      <c r="G1305">
        <v>2747441.2988999998</v>
      </c>
      <c r="H1305">
        <v>36315535.578699999</v>
      </c>
      <c r="I1305">
        <v>28465546.417399999</v>
      </c>
      <c r="J1305">
        <v>4758497.3880000003</v>
      </c>
      <c r="K1305">
        <v>17026644.3594</v>
      </c>
      <c r="L1305">
        <v>54361714.122599997</v>
      </c>
      <c r="M1305">
        <v>0</v>
      </c>
      <c r="N1305">
        <v>72795745.017399997</v>
      </c>
      <c r="O1305">
        <v>10.145833333333334</v>
      </c>
      <c r="P1305">
        <f t="shared" si="51"/>
        <v>1976</v>
      </c>
      <c r="Q1305" s="2">
        <f t="shared" si="52"/>
        <v>27810.166666665409</v>
      </c>
    </row>
    <row r="1306" spans="1:17" x14ac:dyDescent="0.3">
      <c r="A1306">
        <v>435</v>
      </c>
      <c r="B1306">
        <v>3</v>
      </c>
      <c r="C1306">
        <v>119831794.60959999</v>
      </c>
      <c r="D1306">
        <v>446504.55339999998</v>
      </c>
      <c r="E1306">
        <v>15435409.071599999</v>
      </c>
      <c r="F1306">
        <v>0</v>
      </c>
      <c r="G1306">
        <v>2747441.2988999998</v>
      </c>
      <c r="H1306">
        <v>36456645.390100002</v>
      </c>
      <c r="I1306">
        <v>26835532.9232</v>
      </c>
      <c r="J1306">
        <v>4730945.0976</v>
      </c>
      <c r="K1306">
        <v>17026644.3594</v>
      </c>
      <c r="L1306">
        <v>54047145.760700002</v>
      </c>
      <c r="M1306">
        <v>0</v>
      </c>
      <c r="N1306">
        <v>72080218.384200007</v>
      </c>
      <c r="O1306">
        <v>10.145833333333334</v>
      </c>
      <c r="P1306">
        <f t="shared" si="51"/>
        <v>1976</v>
      </c>
      <c r="Q1306" s="2">
        <f t="shared" si="52"/>
        <v>27820.312499998741</v>
      </c>
    </row>
    <row r="1307" spans="1:17" x14ac:dyDescent="0.3">
      <c r="A1307">
        <v>436</v>
      </c>
      <c r="B1307">
        <v>1</v>
      </c>
      <c r="C1307">
        <v>107179862.9646</v>
      </c>
      <c r="D1307">
        <v>448928.83010000002</v>
      </c>
      <c r="E1307">
        <v>15435409.071599999</v>
      </c>
      <c r="F1307">
        <v>0</v>
      </c>
      <c r="G1307">
        <v>5290112.6348000001</v>
      </c>
      <c r="H1307">
        <v>43301694.613300003</v>
      </c>
      <c r="I1307">
        <v>27189463.661899999</v>
      </c>
      <c r="J1307">
        <v>4717310.0448000003</v>
      </c>
      <c r="K1307">
        <v>17026644.3594</v>
      </c>
      <c r="L1307">
        <v>51166526.192699999</v>
      </c>
      <c r="M1307">
        <v>0</v>
      </c>
      <c r="N1307">
        <v>71567535.621999994</v>
      </c>
      <c r="O1307">
        <v>10.145833333333334</v>
      </c>
      <c r="P1307">
        <f t="shared" si="51"/>
        <v>1976</v>
      </c>
      <c r="Q1307" s="2">
        <f t="shared" si="52"/>
        <v>27830.458333332073</v>
      </c>
    </row>
    <row r="1308" spans="1:17" x14ac:dyDescent="0.3">
      <c r="A1308">
        <v>436</v>
      </c>
      <c r="B1308">
        <v>2</v>
      </c>
      <c r="C1308">
        <v>104984422.39049999</v>
      </c>
      <c r="D1308">
        <v>451255.46960000001</v>
      </c>
      <c r="E1308">
        <v>15435409.071599999</v>
      </c>
      <c r="F1308">
        <v>0</v>
      </c>
      <c r="G1308">
        <v>5290112.6348000001</v>
      </c>
      <c r="H1308">
        <v>43144271.5022</v>
      </c>
      <c r="I1308">
        <v>25003328.453000002</v>
      </c>
      <c r="J1308">
        <v>4703716.5643999996</v>
      </c>
      <c r="K1308">
        <v>17026644.3594</v>
      </c>
      <c r="L1308">
        <v>51026677.540899999</v>
      </c>
      <c r="M1308">
        <v>0</v>
      </c>
      <c r="N1308">
        <v>71386208.543599993</v>
      </c>
      <c r="O1308">
        <v>10.145833333333334</v>
      </c>
      <c r="P1308">
        <f t="shared" si="51"/>
        <v>1976</v>
      </c>
      <c r="Q1308" s="2">
        <f t="shared" si="52"/>
        <v>27840.604166665406</v>
      </c>
    </row>
    <row r="1309" spans="1:17" x14ac:dyDescent="0.3">
      <c r="A1309">
        <v>436</v>
      </c>
      <c r="B1309">
        <v>3</v>
      </c>
      <c r="C1309">
        <v>103378655.3019</v>
      </c>
      <c r="D1309">
        <v>453495.52730000002</v>
      </c>
      <c r="E1309">
        <v>15435409.071599999</v>
      </c>
      <c r="F1309">
        <v>0</v>
      </c>
      <c r="G1309">
        <v>5290112.6348000001</v>
      </c>
      <c r="H1309">
        <v>43157287.680299997</v>
      </c>
      <c r="I1309">
        <v>23686630.111400001</v>
      </c>
      <c r="J1309">
        <v>4690337.2880999995</v>
      </c>
      <c r="K1309">
        <v>17026644.3594</v>
      </c>
      <c r="L1309">
        <v>50902682.163199998</v>
      </c>
      <c r="M1309">
        <v>0</v>
      </c>
      <c r="N1309">
        <v>71239570.4252</v>
      </c>
      <c r="O1309">
        <v>10.145833333333334</v>
      </c>
      <c r="P1309">
        <f t="shared" si="51"/>
        <v>1976</v>
      </c>
      <c r="Q1309" s="2">
        <f t="shared" si="52"/>
        <v>27850.749999998738</v>
      </c>
    </row>
    <row r="1310" spans="1:17" x14ac:dyDescent="0.3">
      <c r="A1310">
        <v>437</v>
      </c>
      <c r="B1310">
        <v>1</v>
      </c>
      <c r="C1310">
        <v>14555703.5134</v>
      </c>
      <c r="D1310">
        <v>401864.98989999999</v>
      </c>
      <c r="E1310">
        <v>30040714.931600001</v>
      </c>
      <c r="F1310">
        <v>0</v>
      </c>
      <c r="G1310">
        <v>1243764728.9393001</v>
      </c>
      <c r="H1310">
        <v>151159473.34169999</v>
      </c>
      <c r="I1310">
        <v>1264870889.2465</v>
      </c>
      <c r="J1310">
        <v>4949940.5434999997</v>
      </c>
      <c r="K1310">
        <v>75721211.369399995</v>
      </c>
      <c r="L1310">
        <v>724014.45019999996</v>
      </c>
      <c r="M1310">
        <v>0</v>
      </c>
      <c r="N1310">
        <v>93240834.400000006</v>
      </c>
      <c r="O1310">
        <v>10.145833333333334</v>
      </c>
      <c r="P1310">
        <f t="shared" si="51"/>
        <v>1976</v>
      </c>
      <c r="Q1310" s="2">
        <f t="shared" si="52"/>
        <v>27860.89583333207</v>
      </c>
    </row>
    <row r="1311" spans="1:17" x14ac:dyDescent="0.3">
      <c r="A1311">
        <v>437</v>
      </c>
      <c r="B1311">
        <v>2</v>
      </c>
      <c r="C1311">
        <v>11554283.0854</v>
      </c>
      <c r="D1311">
        <v>360146.495</v>
      </c>
      <c r="E1311">
        <v>30040714.931600001</v>
      </c>
      <c r="F1311">
        <v>0</v>
      </c>
      <c r="G1311">
        <v>1243764728.9393001</v>
      </c>
      <c r="H1311">
        <v>140063481.38550001</v>
      </c>
      <c r="I1311">
        <v>1233549622.7081001</v>
      </c>
      <c r="J1311">
        <v>5179895.7756000003</v>
      </c>
      <c r="K1311">
        <v>75721211.369399995</v>
      </c>
      <c r="L1311">
        <v>748991.75619999995</v>
      </c>
      <c r="M1311">
        <v>0</v>
      </c>
      <c r="N1311">
        <v>110005049.5291</v>
      </c>
      <c r="O1311">
        <v>10.145833333333334</v>
      </c>
      <c r="P1311">
        <f t="shared" si="51"/>
        <v>1976</v>
      </c>
      <c r="Q1311" s="2">
        <f t="shared" si="52"/>
        <v>27871.041666665402</v>
      </c>
    </row>
    <row r="1312" spans="1:17" x14ac:dyDescent="0.3">
      <c r="A1312">
        <v>437</v>
      </c>
      <c r="B1312">
        <v>3</v>
      </c>
      <c r="C1312">
        <v>10022712.823000001</v>
      </c>
      <c r="D1312">
        <v>324371.42200000002</v>
      </c>
      <c r="E1312">
        <v>30040714.931600001</v>
      </c>
      <c r="F1312">
        <v>0</v>
      </c>
      <c r="G1312">
        <v>1243764728.9393001</v>
      </c>
      <c r="H1312">
        <v>132049232.8105</v>
      </c>
      <c r="I1312">
        <v>1210279257.8961</v>
      </c>
      <c r="J1312">
        <v>5387635.9535999997</v>
      </c>
      <c r="K1312">
        <v>75721211.369399995</v>
      </c>
      <c r="L1312">
        <v>769098.90650000004</v>
      </c>
      <c r="M1312">
        <v>0</v>
      </c>
      <c r="N1312">
        <v>123508074.07520001</v>
      </c>
      <c r="O1312">
        <v>10.145833333333334</v>
      </c>
      <c r="P1312">
        <f t="shared" si="51"/>
        <v>1976</v>
      </c>
      <c r="Q1312" s="2">
        <f t="shared" si="52"/>
        <v>27881.187499998734</v>
      </c>
    </row>
    <row r="1313" spans="1:17" x14ac:dyDescent="0.3">
      <c r="A1313">
        <v>438</v>
      </c>
      <c r="B1313">
        <v>1</v>
      </c>
      <c r="C1313">
        <v>142570853.64579999</v>
      </c>
      <c r="D1313">
        <v>327047.70150000002</v>
      </c>
      <c r="E1313">
        <v>38340738.741599999</v>
      </c>
      <c r="F1313">
        <v>0</v>
      </c>
      <c r="G1313">
        <v>136055541.21079999</v>
      </c>
      <c r="H1313">
        <v>62692720.101499997</v>
      </c>
      <c r="I1313">
        <v>92929181.527899995</v>
      </c>
      <c r="J1313">
        <v>5349805.2564000003</v>
      </c>
      <c r="K1313">
        <v>109076646.8294</v>
      </c>
      <c r="L1313">
        <v>64918642.418200001</v>
      </c>
      <c r="M1313">
        <v>0</v>
      </c>
      <c r="N1313">
        <v>108033033.1689</v>
      </c>
      <c r="O1313">
        <v>10.145833333333334</v>
      </c>
      <c r="P1313">
        <f t="shared" si="51"/>
        <v>1976</v>
      </c>
      <c r="Q1313" s="2">
        <f t="shared" si="52"/>
        <v>27891.333333332066</v>
      </c>
    </row>
    <row r="1314" spans="1:17" x14ac:dyDescent="0.3">
      <c r="A1314">
        <v>438</v>
      </c>
      <c r="B1314">
        <v>2</v>
      </c>
      <c r="C1314">
        <v>116843537.6303</v>
      </c>
      <c r="D1314">
        <v>329622.2622</v>
      </c>
      <c r="E1314">
        <v>38340738.741599999</v>
      </c>
      <c r="F1314">
        <v>0</v>
      </c>
      <c r="G1314">
        <v>136055541.21079999</v>
      </c>
      <c r="H1314">
        <v>62582773.902599998</v>
      </c>
      <c r="I1314">
        <v>74850747.869599998</v>
      </c>
      <c r="J1314">
        <v>5328052.2910000002</v>
      </c>
      <c r="K1314">
        <v>109076646.8294</v>
      </c>
      <c r="L1314">
        <v>64214213.810999997</v>
      </c>
      <c r="M1314">
        <v>0</v>
      </c>
      <c r="N1314">
        <v>100851200.4434</v>
      </c>
      <c r="O1314">
        <v>10.145833333333334</v>
      </c>
      <c r="P1314">
        <f t="shared" si="51"/>
        <v>1976</v>
      </c>
      <c r="Q1314" s="2">
        <f t="shared" si="52"/>
        <v>27901.479166665398</v>
      </c>
    </row>
    <row r="1315" spans="1:17" x14ac:dyDescent="0.3">
      <c r="A1315">
        <v>438</v>
      </c>
      <c r="B1315">
        <v>3</v>
      </c>
      <c r="C1315">
        <v>101506027.71610001</v>
      </c>
      <c r="D1315">
        <v>331844.40820000001</v>
      </c>
      <c r="E1315">
        <v>38340738.741599999</v>
      </c>
      <c r="F1315">
        <v>0</v>
      </c>
      <c r="G1315">
        <v>136055541.21079999</v>
      </c>
      <c r="H1315">
        <v>62654089.533200003</v>
      </c>
      <c r="I1315">
        <v>64043730.4476</v>
      </c>
      <c r="J1315">
        <v>5315719.1223999998</v>
      </c>
      <c r="K1315">
        <v>109076646.8294</v>
      </c>
      <c r="L1315">
        <v>63692553.388700001</v>
      </c>
      <c r="M1315">
        <v>0</v>
      </c>
      <c r="N1315">
        <v>96873024.727300003</v>
      </c>
      <c r="O1315">
        <v>10.145833333333334</v>
      </c>
      <c r="P1315">
        <f t="shared" si="51"/>
        <v>1976</v>
      </c>
      <c r="Q1315" s="2">
        <f t="shared" si="52"/>
        <v>27911.62499999873</v>
      </c>
    </row>
    <row r="1316" spans="1:17" x14ac:dyDescent="0.3">
      <c r="A1316">
        <v>439</v>
      </c>
      <c r="B1316">
        <v>1</v>
      </c>
      <c r="C1316">
        <v>402066069.76990002</v>
      </c>
      <c r="D1316">
        <v>360317.07569999999</v>
      </c>
      <c r="E1316">
        <v>69982936.731600001</v>
      </c>
      <c r="F1316">
        <v>0</v>
      </c>
      <c r="G1316">
        <v>5602112.2287999997</v>
      </c>
      <c r="H1316">
        <v>41528839.049999997</v>
      </c>
      <c r="I1316">
        <v>12516009.4684</v>
      </c>
      <c r="J1316">
        <v>5166837.0926999999</v>
      </c>
      <c r="K1316">
        <v>236237632.3294</v>
      </c>
      <c r="L1316">
        <v>188280761.98519999</v>
      </c>
      <c r="M1316">
        <v>0</v>
      </c>
      <c r="N1316">
        <v>79478234.509200007</v>
      </c>
      <c r="O1316">
        <v>10.145833333333334</v>
      </c>
      <c r="P1316">
        <f t="shared" si="51"/>
        <v>1976</v>
      </c>
      <c r="Q1316" s="2">
        <f t="shared" si="52"/>
        <v>27921.770833332062</v>
      </c>
    </row>
    <row r="1317" spans="1:17" x14ac:dyDescent="0.3">
      <c r="A1317">
        <v>439</v>
      </c>
      <c r="B1317">
        <v>2</v>
      </c>
      <c r="C1317">
        <v>375574320.83840001</v>
      </c>
      <c r="D1317">
        <v>384675.49469999998</v>
      </c>
      <c r="E1317">
        <v>69982936.731600001</v>
      </c>
      <c r="F1317">
        <v>0</v>
      </c>
      <c r="G1317">
        <v>5602112.2287999997</v>
      </c>
      <c r="H1317">
        <v>43274789.1866</v>
      </c>
      <c r="I1317">
        <v>6303775.1100000003</v>
      </c>
      <c r="J1317">
        <v>5045478.9671999998</v>
      </c>
      <c r="K1317">
        <v>236237632.3294</v>
      </c>
      <c r="L1317">
        <v>178906683.31380001</v>
      </c>
      <c r="M1317">
        <v>0</v>
      </c>
      <c r="N1317">
        <v>71193882.075200006</v>
      </c>
      <c r="O1317">
        <v>10.145833333333334</v>
      </c>
      <c r="P1317">
        <f t="shared" si="51"/>
        <v>1976</v>
      </c>
      <c r="Q1317" s="2">
        <f t="shared" si="52"/>
        <v>27931.916666665395</v>
      </c>
    </row>
    <row r="1318" spans="1:17" x14ac:dyDescent="0.3">
      <c r="A1318">
        <v>439</v>
      </c>
      <c r="B1318">
        <v>3</v>
      </c>
      <c r="C1318">
        <v>359837536.15399998</v>
      </c>
      <c r="D1318">
        <v>407328.46860000002</v>
      </c>
      <c r="E1318">
        <v>69982936.731600001</v>
      </c>
      <c r="F1318">
        <v>0</v>
      </c>
      <c r="G1318">
        <v>5602112.2287999997</v>
      </c>
      <c r="H1318">
        <v>43598362.073200002</v>
      </c>
      <c r="I1318">
        <v>3479194.4534999998</v>
      </c>
      <c r="J1318">
        <v>4945039.6601999998</v>
      </c>
      <c r="K1318">
        <v>236237632.3294</v>
      </c>
      <c r="L1318">
        <v>170904456.46630001</v>
      </c>
      <c r="M1318">
        <v>0</v>
      </c>
      <c r="N1318">
        <v>66506590.365699999</v>
      </c>
      <c r="O1318">
        <v>10.145833333333334</v>
      </c>
      <c r="P1318">
        <f t="shared" si="51"/>
        <v>1976</v>
      </c>
      <c r="Q1318" s="2">
        <f t="shared" si="52"/>
        <v>27942.062499998727</v>
      </c>
    </row>
    <row r="1319" spans="1:17" x14ac:dyDescent="0.3">
      <c r="A1319">
        <v>440</v>
      </c>
      <c r="B1319">
        <v>1</v>
      </c>
      <c r="C1319">
        <v>639198092.61699998</v>
      </c>
      <c r="D1319">
        <v>431989.87209999998</v>
      </c>
      <c r="E1319">
        <v>183083268.98159999</v>
      </c>
      <c r="F1319">
        <v>0</v>
      </c>
      <c r="G1319">
        <v>41705986.857100002</v>
      </c>
      <c r="H1319">
        <v>62223564.879299998</v>
      </c>
      <c r="I1319">
        <v>15313510.1625</v>
      </c>
      <c r="J1319">
        <v>4872657.6075999998</v>
      </c>
      <c r="K1319">
        <v>690755670.04939997</v>
      </c>
      <c r="L1319">
        <v>151703586.78290001</v>
      </c>
      <c r="M1319">
        <v>0</v>
      </c>
      <c r="N1319">
        <v>64329114.812799998</v>
      </c>
      <c r="O1319">
        <v>10.145833333333334</v>
      </c>
      <c r="P1319">
        <f t="shared" si="51"/>
        <v>1976</v>
      </c>
      <c r="Q1319" s="2">
        <f t="shared" si="52"/>
        <v>27952.208333332059</v>
      </c>
    </row>
    <row r="1320" spans="1:17" x14ac:dyDescent="0.3">
      <c r="A1320">
        <v>440</v>
      </c>
      <c r="B1320">
        <v>2</v>
      </c>
      <c r="C1320">
        <v>625865461.40670002</v>
      </c>
      <c r="D1320">
        <v>454816.74530000001</v>
      </c>
      <c r="E1320">
        <v>183083268.98159999</v>
      </c>
      <c r="F1320">
        <v>0</v>
      </c>
      <c r="G1320">
        <v>41705986.857100002</v>
      </c>
      <c r="H1320">
        <v>62729208.102700002</v>
      </c>
      <c r="I1320">
        <v>10601864.430199999</v>
      </c>
      <c r="J1320">
        <v>4811224.3481999999</v>
      </c>
      <c r="K1320">
        <v>690755670.04939997</v>
      </c>
      <c r="L1320">
        <v>145494482.38100001</v>
      </c>
      <c r="M1320">
        <v>0</v>
      </c>
      <c r="N1320">
        <v>62448810.191</v>
      </c>
      <c r="O1320">
        <v>10.145833333333334</v>
      </c>
      <c r="P1320">
        <f t="shared" si="51"/>
        <v>1976</v>
      </c>
      <c r="Q1320" s="2">
        <f t="shared" si="52"/>
        <v>27962.354166665391</v>
      </c>
    </row>
    <row r="1321" spans="1:17" x14ac:dyDescent="0.3">
      <c r="A1321">
        <v>440</v>
      </c>
      <c r="B1321">
        <v>3</v>
      </c>
      <c r="C1321">
        <v>615957919.97510004</v>
      </c>
      <c r="D1321">
        <v>475255.55940000003</v>
      </c>
      <c r="E1321">
        <v>183083268.98159999</v>
      </c>
      <c r="F1321">
        <v>0</v>
      </c>
      <c r="G1321">
        <v>41705986.857100002</v>
      </c>
      <c r="H1321">
        <v>63286153.342900001</v>
      </c>
      <c r="I1321">
        <v>8436404.9824999999</v>
      </c>
      <c r="J1321">
        <v>4757833.3672000002</v>
      </c>
      <c r="K1321">
        <v>690755670.04939997</v>
      </c>
      <c r="L1321">
        <v>139897289.38999999</v>
      </c>
      <c r="M1321">
        <v>0</v>
      </c>
      <c r="N1321">
        <v>60874679.9318</v>
      </c>
      <c r="O1321">
        <v>10.145833333333334</v>
      </c>
      <c r="P1321">
        <f t="shared" si="51"/>
        <v>1976</v>
      </c>
      <c r="Q1321" s="2">
        <f t="shared" si="52"/>
        <v>27972.499999998723</v>
      </c>
    </row>
    <row r="1322" spans="1:17" x14ac:dyDescent="0.3">
      <c r="A1322">
        <v>441</v>
      </c>
      <c r="B1322">
        <v>1</v>
      </c>
      <c r="C1322">
        <v>733352855.46969998</v>
      </c>
      <c r="D1322">
        <v>501078.7366</v>
      </c>
      <c r="E1322">
        <v>199446475.36160001</v>
      </c>
      <c r="F1322">
        <v>0</v>
      </c>
      <c r="G1322">
        <v>4189109.0471999999</v>
      </c>
      <c r="H1322">
        <v>41210676.117299996</v>
      </c>
      <c r="I1322">
        <v>3077607.3911000001</v>
      </c>
      <c r="J1322">
        <v>4654630.5160999997</v>
      </c>
      <c r="K1322">
        <v>756514733.68939996</v>
      </c>
      <c r="L1322">
        <v>158101786.41980001</v>
      </c>
      <c r="M1322">
        <v>0</v>
      </c>
      <c r="N1322">
        <v>57011826.871200003</v>
      </c>
      <c r="O1322">
        <v>10.145833333333334</v>
      </c>
      <c r="P1322">
        <f t="shared" si="51"/>
        <v>1976</v>
      </c>
      <c r="Q1322" s="2">
        <f t="shared" si="52"/>
        <v>27982.645833332055</v>
      </c>
    </row>
    <row r="1323" spans="1:17" x14ac:dyDescent="0.3">
      <c r="A1323">
        <v>441</v>
      </c>
      <c r="B1323">
        <v>2</v>
      </c>
      <c r="C1323">
        <v>722290792.38750005</v>
      </c>
      <c r="D1323">
        <v>523904.07870000001</v>
      </c>
      <c r="E1323">
        <v>199446475.36160001</v>
      </c>
      <c r="F1323">
        <v>0</v>
      </c>
      <c r="G1323">
        <v>4189109.0471999999</v>
      </c>
      <c r="H1323">
        <v>40923923.237999998</v>
      </c>
      <c r="I1323">
        <v>2121744.8676999998</v>
      </c>
      <c r="J1323">
        <v>4566215.0236999998</v>
      </c>
      <c r="K1323">
        <v>756514733.68939996</v>
      </c>
      <c r="L1323">
        <v>150215808.07820001</v>
      </c>
      <c r="M1323">
        <v>0</v>
      </c>
      <c r="N1323">
        <v>54462568.023699999</v>
      </c>
      <c r="O1323">
        <v>10.145833333333334</v>
      </c>
      <c r="P1323">
        <f t="shared" si="51"/>
        <v>1976</v>
      </c>
      <c r="Q1323" s="2">
        <f t="shared" si="52"/>
        <v>27992.791666665387</v>
      </c>
    </row>
    <row r="1324" spans="1:17" x14ac:dyDescent="0.3">
      <c r="A1324">
        <v>441</v>
      </c>
      <c r="B1324">
        <v>3</v>
      </c>
      <c r="C1324">
        <v>713276910.35749996</v>
      </c>
      <c r="D1324">
        <v>548245.59069999994</v>
      </c>
      <c r="E1324">
        <v>199446475.36160001</v>
      </c>
      <c r="F1324">
        <v>0</v>
      </c>
      <c r="G1324">
        <v>4189109.0471999999</v>
      </c>
      <c r="H1324">
        <v>40413526.773500003</v>
      </c>
      <c r="I1324">
        <v>1580866.7475000001</v>
      </c>
      <c r="J1324">
        <v>4488867.5654999996</v>
      </c>
      <c r="K1324">
        <v>756514733.68939996</v>
      </c>
      <c r="L1324">
        <v>143215949.9382</v>
      </c>
      <c r="M1324">
        <v>0</v>
      </c>
      <c r="N1324">
        <v>52629814.236699998</v>
      </c>
      <c r="O1324">
        <v>10.145833333333334</v>
      </c>
      <c r="P1324">
        <f t="shared" si="51"/>
        <v>1976</v>
      </c>
      <c r="Q1324" s="2">
        <f t="shared" si="52"/>
        <v>28002.937499998719</v>
      </c>
    </row>
    <row r="1325" spans="1:17" x14ac:dyDescent="0.3">
      <c r="A1325">
        <v>442</v>
      </c>
      <c r="B1325">
        <v>1</v>
      </c>
      <c r="C1325">
        <v>301061711.23360002</v>
      </c>
      <c r="D1325">
        <v>532134.91749999998</v>
      </c>
      <c r="E1325">
        <v>98035650.521599993</v>
      </c>
      <c r="F1325">
        <v>0</v>
      </c>
      <c r="G1325">
        <v>85848519.299400002</v>
      </c>
      <c r="H1325">
        <v>117078006.5874</v>
      </c>
      <c r="I1325">
        <v>141726928.41420001</v>
      </c>
      <c r="J1325">
        <v>4524701.2829999998</v>
      </c>
      <c r="K1325">
        <v>348973502.42940003</v>
      </c>
      <c r="L1325">
        <v>46716070.912100002</v>
      </c>
      <c r="M1325">
        <v>0</v>
      </c>
      <c r="N1325">
        <v>58386715.378300004</v>
      </c>
      <c r="O1325">
        <v>10.145833333333334</v>
      </c>
      <c r="P1325">
        <f t="shared" si="51"/>
        <v>1976</v>
      </c>
      <c r="Q1325" s="2">
        <f t="shared" si="52"/>
        <v>28013.083333332052</v>
      </c>
    </row>
    <row r="1326" spans="1:17" x14ac:dyDescent="0.3">
      <c r="A1326">
        <v>442</v>
      </c>
      <c r="B1326">
        <v>2</v>
      </c>
      <c r="C1326">
        <v>269925883.28549999</v>
      </c>
      <c r="D1326">
        <v>521392.98430000001</v>
      </c>
      <c r="E1326">
        <v>98035650.521599993</v>
      </c>
      <c r="F1326">
        <v>0</v>
      </c>
      <c r="G1326">
        <v>85848519.299400002</v>
      </c>
      <c r="H1326">
        <v>111661707.9214</v>
      </c>
      <c r="I1326">
        <v>100611566.71799999</v>
      </c>
      <c r="J1326">
        <v>4575663.0685000001</v>
      </c>
      <c r="K1326">
        <v>348973502.42940003</v>
      </c>
      <c r="L1326">
        <v>47768224.729900002</v>
      </c>
      <c r="M1326">
        <v>0</v>
      </c>
      <c r="N1326">
        <v>62261134.491300002</v>
      </c>
      <c r="O1326">
        <v>10.145833333333334</v>
      </c>
      <c r="P1326">
        <f t="shared" si="51"/>
        <v>1976</v>
      </c>
      <c r="Q1326" s="2">
        <f t="shared" si="52"/>
        <v>28023.229166665384</v>
      </c>
    </row>
    <row r="1327" spans="1:17" x14ac:dyDescent="0.3">
      <c r="A1327">
        <v>442</v>
      </c>
      <c r="B1327">
        <v>3</v>
      </c>
      <c r="C1327">
        <v>254601739.65310001</v>
      </c>
      <c r="D1327">
        <v>512363.75709999999</v>
      </c>
      <c r="E1327">
        <v>98035650.521599993</v>
      </c>
      <c r="F1327">
        <v>0</v>
      </c>
      <c r="G1327">
        <v>85848519.299400002</v>
      </c>
      <c r="H1327">
        <v>107662336.4152</v>
      </c>
      <c r="I1327">
        <v>78211557.239999995</v>
      </c>
      <c r="J1327">
        <v>4606442.7227999996</v>
      </c>
      <c r="K1327">
        <v>348973502.42940003</v>
      </c>
      <c r="L1327">
        <v>48521773.774400003</v>
      </c>
      <c r="M1327">
        <v>0</v>
      </c>
      <c r="N1327">
        <v>64596432.2751</v>
      </c>
      <c r="O1327">
        <v>10.145833333333334</v>
      </c>
      <c r="P1327">
        <f t="shared" si="51"/>
        <v>1976</v>
      </c>
      <c r="Q1327" s="2">
        <f t="shared" si="52"/>
        <v>28033.374999998716</v>
      </c>
    </row>
    <row r="1328" spans="1:17" x14ac:dyDescent="0.3">
      <c r="A1328">
        <v>443</v>
      </c>
      <c r="B1328">
        <v>1</v>
      </c>
      <c r="C1328">
        <v>229964984.2638</v>
      </c>
      <c r="D1328">
        <v>498776.35940000002</v>
      </c>
      <c r="E1328">
        <v>15435409.071599999</v>
      </c>
      <c r="F1328">
        <v>0</v>
      </c>
      <c r="G1328">
        <v>9141873.4458000008</v>
      </c>
      <c r="H1328">
        <v>50403605.907899998</v>
      </c>
      <c r="I1328">
        <v>189783666.16299999</v>
      </c>
      <c r="J1328">
        <v>4628128.2358999997</v>
      </c>
      <c r="K1328">
        <v>17026644.3594</v>
      </c>
      <c r="L1328">
        <v>26349164.978999998</v>
      </c>
      <c r="M1328">
        <v>0</v>
      </c>
      <c r="N1328">
        <v>67015055.563500002</v>
      </c>
      <c r="O1328">
        <v>10.145833333333334</v>
      </c>
      <c r="P1328">
        <f t="shared" si="51"/>
        <v>1976</v>
      </c>
      <c r="Q1328" s="2">
        <f t="shared" si="52"/>
        <v>28043.520833332048</v>
      </c>
    </row>
    <row r="1329" spans="1:17" x14ac:dyDescent="0.3">
      <c r="A1329">
        <v>443</v>
      </c>
      <c r="B1329">
        <v>2</v>
      </c>
      <c r="C1329">
        <v>187169985.88980001</v>
      </c>
      <c r="D1329">
        <v>488083.95250000001</v>
      </c>
      <c r="E1329">
        <v>15435409.071599999</v>
      </c>
      <c r="F1329">
        <v>0</v>
      </c>
      <c r="G1329">
        <v>9141873.4458000008</v>
      </c>
      <c r="H1329">
        <v>49496974.939300001</v>
      </c>
      <c r="I1329">
        <v>144083998.4321</v>
      </c>
      <c r="J1329">
        <v>4644543.8509</v>
      </c>
      <c r="K1329">
        <v>17026644.3594</v>
      </c>
      <c r="L1329">
        <v>26685432.355599999</v>
      </c>
      <c r="M1329">
        <v>0</v>
      </c>
      <c r="N1329">
        <v>68670117.6778</v>
      </c>
      <c r="O1329">
        <v>10.145833333333334</v>
      </c>
      <c r="P1329">
        <f t="shared" si="51"/>
        <v>1976</v>
      </c>
      <c r="Q1329" s="2">
        <f t="shared" si="52"/>
        <v>28053.66666666538</v>
      </c>
    </row>
    <row r="1330" spans="1:17" x14ac:dyDescent="0.3">
      <c r="A1330">
        <v>443</v>
      </c>
      <c r="B1330">
        <v>3</v>
      </c>
      <c r="C1330">
        <v>161603242.82620001</v>
      </c>
      <c r="D1330">
        <v>479042.41859999998</v>
      </c>
      <c r="E1330">
        <v>15435409.071599999</v>
      </c>
      <c r="F1330">
        <v>0</v>
      </c>
      <c r="G1330">
        <v>9141873.4458000008</v>
      </c>
      <c r="H1330">
        <v>49050306.892099999</v>
      </c>
      <c r="I1330">
        <v>116744082.77150001</v>
      </c>
      <c r="J1330">
        <v>4656971.6798999999</v>
      </c>
      <c r="K1330">
        <v>17026644.3594</v>
      </c>
      <c r="L1330">
        <v>26985699.296300001</v>
      </c>
      <c r="M1330">
        <v>0</v>
      </c>
      <c r="N1330">
        <v>69808781.383900002</v>
      </c>
      <c r="O1330">
        <v>10.145833333333334</v>
      </c>
      <c r="P1330">
        <f t="shared" si="51"/>
        <v>1976</v>
      </c>
      <c r="Q1330" s="2">
        <f t="shared" si="52"/>
        <v>28063.812499998712</v>
      </c>
    </row>
    <row r="1331" spans="1:17" x14ac:dyDescent="0.3">
      <c r="A1331">
        <v>444</v>
      </c>
      <c r="B1331">
        <v>1</v>
      </c>
      <c r="C1331">
        <v>167186687.8989</v>
      </c>
      <c r="D1331">
        <v>476505.16259999998</v>
      </c>
      <c r="E1331">
        <v>15435409.071599999</v>
      </c>
      <c r="F1331">
        <v>0</v>
      </c>
      <c r="G1331">
        <v>2028414.1588000001</v>
      </c>
      <c r="H1331">
        <v>34907682.941699997</v>
      </c>
      <c r="I1331">
        <v>86283881.952900007</v>
      </c>
      <c r="J1331">
        <v>4647875.3312999997</v>
      </c>
      <c r="K1331">
        <v>17026644.3594</v>
      </c>
      <c r="L1331">
        <v>40044307.564900003</v>
      </c>
      <c r="M1331">
        <v>0</v>
      </c>
      <c r="N1331">
        <v>72673726.689099997</v>
      </c>
      <c r="O1331">
        <v>10.145833333333334</v>
      </c>
      <c r="P1331">
        <f t="shared" si="51"/>
        <v>1976</v>
      </c>
      <c r="Q1331" s="2">
        <f t="shared" si="52"/>
        <v>28073.958333332044</v>
      </c>
    </row>
    <row r="1332" spans="1:17" x14ac:dyDescent="0.3">
      <c r="A1332">
        <v>444</v>
      </c>
      <c r="B1332">
        <v>2</v>
      </c>
      <c r="C1332">
        <v>153689864.25099999</v>
      </c>
      <c r="D1332">
        <v>474674.30349999998</v>
      </c>
      <c r="E1332">
        <v>15435409.071599999</v>
      </c>
      <c r="F1332">
        <v>0</v>
      </c>
      <c r="G1332">
        <v>2028414.1588000001</v>
      </c>
      <c r="H1332">
        <v>33966377.039499998</v>
      </c>
      <c r="I1332">
        <v>72445972.425099999</v>
      </c>
      <c r="J1332">
        <v>4639175.3536999999</v>
      </c>
      <c r="K1332">
        <v>17026644.3594</v>
      </c>
      <c r="L1332">
        <v>40074204.553800002</v>
      </c>
      <c r="M1332">
        <v>0</v>
      </c>
      <c r="N1332">
        <v>71539148.660099998</v>
      </c>
      <c r="O1332">
        <v>10.145833333333334</v>
      </c>
      <c r="P1332">
        <f t="shared" si="51"/>
        <v>1976</v>
      </c>
      <c r="Q1332" s="2">
        <f t="shared" si="52"/>
        <v>28084.104166665376</v>
      </c>
    </row>
    <row r="1333" spans="1:17" x14ac:dyDescent="0.3">
      <c r="A1333">
        <v>444</v>
      </c>
      <c r="B1333">
        <v>3</v>
      </c>
      <c r="C1333">
        <v>144281431.47299999</v>
      </c>
      <c r="D1333">
        <v>473417.69400000002</v>
      </c>
      <c r="E1333">
        <v>15435409.071599999</v>
      </c>
      <c r="F1333">
        <v>0</v>
      </c>
      <c r="G1333">
        <v>2028414.1588000001</v>
      </c>
      <c r="H1333">
        <v>33620763.5361</v>
      </c>
      <c r="I1333">
        <v>62943847.123199999</v>
      </c>
      <c r="J1333">
        <v>4630539.8355</v>
      </c>
      <c r="K1333">
        <v>17026644.3594</v>
      </c>
      <c r="L1333">
        <v>40096820.254600003</v>
      </c>
      <c r="M1333">
        <v>0</v>
      </c>
      <c r="N1333">
        <v>71134258.854399994</v>
      </c>
      <c r="O1333">
        <v>10.145833333333334</v>
      </c>
      <c r="P1333">
        <f t="shared" si="51"/>
        <v>1976</v>
      </c>
      <c r="Q1333" s="2">
        <f t="shared" si="52"/>
        <v>28094.249999998709</v>
      </c>
    </row>
    <row r="1334" spans="1:17" x14ac:dyDescent="0.3">
      <c r="A1334">
        <v>445</v>
      </c>
      <c r="B1334">
        <v>1</v>
      </c>
      <c r="C1334">
        <v>138639761.00220001</v>
      </c>
      <c r="D1334">
        <v>470786.30829999998</v>
      </c>
      <c r="E1334">
        <v>15435409.071599999</v>
      </c>
      <c r="F1334">
        <v>0</v>
      </c>
      <c r="G1334">
        <v>1752027.7116</v>
      </c>
      <c r="H1334">
        <v>30128307.7075</v>
      </c>
      <c r="I1334">
        <v>60477319.937799998</v>
      </c>
      <c r="J1334">
        <v>4627527.7515000002</v>
      </c>
      <c r="K1334">
        <v>17026644.3594</v>
      </c>
      <c r="L1334">
        <v>31985811.655000001</v>
      </c>
      <c r="M1334">
        <v>0</v>
      </c>
      <c r="N1334">
        <v>72168545.887700006</v>
      </c>
      <c r="O1334">
        <v>10.145833333333334</v>
      </c>
      <c r="P1334">
        <f t="shared" si="51"/>
        <v>1976</v>
      </c>
      <c r="Q1334" s="2">
        <f t="shared" si="52"/>
        <v>28104.395833332041</v>
      </c>
    </row>
    <row r="1335" spans="1:17" x14ac:dyDescent="0.3">
      <c r="A1335">
        <v>445</v>
      </c>
      <c r="B1335">
        <v>2</v>
      </c>
      <c r="C1335">
        <v>132890947.0161</v>
      </c>
      <c r="D1335">
        <v>469133.99810000003</v>
      </c>
      <c r="E1335">
        <v>15435409.071599999</v>
      </c>
      <c r="F1335">
        <v>0</v>
      </c>
      <c r="G1335">
        <v>1752027.7116</v>
      </c>
      <c r="H1335">
        <v>29557212.659899998</v>
      </c>
      <c r="I1335">
        <v>54356450.606700003</v>
      </c>
      <c r="J1335">
        <v>4623817.1874000002</v>
      </c>
      <c r="K1335">
        <v>17026644.3594</v>
      </c>
      <c r="L1335">
        <v>32066084.4881</v>
      </c>
      <c r="M1335">
        <v>0</v>
      </c>
      <c r="N1335">
        <v>71929902.034799993</v>
      </c>
      <c r="O1335">
        <v>10.145833333333334</v>
      </c>
      <c r="P1335">
        <f t="shared" si="51"/>
        <v>1976</v>
      </c>
      <c r="Q1335" s="2">
        <f t="shared" si="52"/>
        <v>28114.541666665373</v>
      </c>
    </row>
    <row r="1336" spans="1:17" x14ac:dyDescent="0.3">
      <c r="A1336">
        <v>445</v>
      </c>
      <c r="B1336">
        <v>3</v>
      </c>
      <c r="C1336">
        <v>128050647.3126</v>
      </c>
      <c r="D1336">
        <v>468150.40919999999</v>
      </c>
      <c r="E1336">
        <v>15435409.071599999</v>
      </c>
      <c r="F1336">
        <v>0</v>
      </c>
      <c r="G1336">
        <v>1752027.7116</v>
      </c>
      <c r="H1336">
        <v>29254547.555</v>
      </c>
      <c r="I1336">
        <v>49058882.947400004</v>
      </c>
      <c r="J1336">
        <v>4619502.9457999999</v>
      </c>
      <c r="K1336">
        <v>17026644.3594</v>
      </c>
      <c r="L1336">
        <v>32129645.183499999</v>
      </c>
      <c r="M1336">
        <v>0</v>
      </c>
      <c r="N1336">
        <v>71767953.603300005</v>
      </c>
      <c r="O1336">
        <v>10.145833333333334</v>
      </c>
      <c r="P1336">
        <f t="shared" si="51"/>
        <v>1976</v>
      </c>
      <c r="Q1336" s="2">
        <f t="shared" si="52"/>
        <v>28124.687499998705</v>
      </c>
    </row>
    <row r="1337" spans="1:17" x14ac:dyDescent="0.3">
      <c r="A1337">
        <v>446</v>
      </c>
      <c r="B1337">
        <v>1</v>
      </c>
      <c r="C1337">
        <v>116077469.21780001</v>
      </c>
      <c r="D1337">
        <v>461916.89889999997</v>
      </c>
      <c r="E1337">
        <v>15435409.071599999</v>
      </c>
      <c r="F1337">
        <v>0</v>
      </c>
      <c r="G1337">
        <v>3127967.4726999998</v>
      </c>
      <c r="H1337">
        <v>35582339.023100004</v>
      </c>
      <c r="I1337">
        <v>70615667.583000004</v>
      </c>
      <c r="J1337">
        <v>4635735.8402000004</v>
      </c>
      <c r="K1337">
        <v>17435829.239399999</v>
      </c>
      <c r="L1337">
        <v>4838761.6052999999</v>
      </c>
      <c r="M1337">
        <v>0</v>
      </c>
      <c r="N1337">
        <v>72606925.003600001</v>
      </c>
      <c r="O1337">
        <v>10.145833333333334</v>
      </c>
      <c r="P1337">
        <f t="shared" si="51"/>
        <v>1977</v>
      </c>
      <c r="Q1337" s="2">
        <f t="shared" si="52"/>
        <v>28134.833333332037</v>
      </c>
    </row>
    <row r="1338" spans="1:17" x14ac:dyDescent="0.3">
      <c r="A1338">
        <v>446</v>
      </c>
      <c r="B1338">
        <v>2</v>
      </c>
      <c r="C1338">
        <v>112108492.0712</v>
      </c>
      <c r="D1338">
        <v>456563.49739999999</v>
      </c>
      <c r="E1338">
        <v>15435409.071599999</v>
      </c>
      <c r="F1338">
        <v>0</v>
      </c>
      <c r="G1338">
        <v>3127967.4726999998</v>
      </c>
      <c r="H1338">
        <v>36144064.3486</v>
      </c>
      <c r="I1338">
        <v>64630573.0625</v>
      </c>
      <c r="J1338">
        <v>4648386.2468999997</v>
      </c>
      <c r="K1338">
        <v>17435829.239399999</v>
      </c>
      <c r="L1338">
        <v>4899700.7208000002</v>
      </c>
      <c r="M1338">
        <v>0</v>
      </c>
      <c r="N1338">
        <v>74580378.014200002</v>
      </c>
      <c r="O1338">
        <v>10.145833333333334</v>
      </c>
      <c r="P1338">
        <f t="shared" si="51"/>
        <v>1977</v>
      </c>
      <c r="Q1338" s="2">
        <f t="shared" si="52"/>
        <v>28144.979166665369</v>
      </c>
    </row>
    <row r="1339" spans="1:17" x14ac:dyDescent="0.3">
      <c r="A1339">
        <v>446</v>
      </c>
      <c r="B1339">
        <v>3</v>
      </c>
      <c r="C1339">
        <v>108942421.92200001</v>
      </c>
      <c r="D1339">
        <v>452521.12660000002</v>
      </c>
      <c r="E1339">
        <v>15435409.071599999</v>
      </c>
      <c r="F1339">
        <v>0</v>
      </c>
      <c r="G1339">
        <v>3127967.4726999998</v>
      </c>
      <c r="H1339">
        <v>36538358.4824</v>
      </c>
      <c r="I1339">
        <v>60728293.384300001</v>
      </c>
      <c r="J1339">
        <v>4659044.9592000004</v>
      </c>
      <c r="K1339">
        <v>17435829.239399999</v>
      </c>
      <c r="L1339">
        <v>4953649.9932000004</v>
      </c>
      <c r="M1339">
        <v>0</v>
      </c>
      <c r="N1339">
        <v>75886444.954899997</v>
      </c>
      <c r="O1339">
        <v>10.145833333333334</v>
      </c>
      <c r="P1339">
        <f t="shared" si="51"/>
        <v>1977</v>
      </c>
      <c r="Q1339" s="2">
        <f t="shared" si="52"/>
        <v>28155.124999998701</v>
      </c>
    </row>
    <row r="1340" spans="1:17" x14ac:dyDescent="0.3">
      <c r="A1340">
        <v>447</v>
      </c>
      <c r="B1340">
        <v>1</v>
      </c>
      <c r="C1340">
        <v>133666788.6683</v>
      </c>
      <c r="D1340">
        <v>458795.80619999999</v>
      </c>
      <c r="E1340">
        <v>15435409.071599999</v>
      </c>
      <c r="F1340">
        <v>0</v>
      </c>
      <c r="G1340">
        <v>1865289.7376000001</v>
      </c>
      <c r="H1340">
        <v>32454969.129700001</v>
      </c>
      <c r="I1340">
        <v>35588638.945799999</v>
      </c>
      <c r="J1340">
        <v>4628458.7682999996</v>
      </c>
      <c r="K1340">
        <v>17435829.239399999</v>
      </c>
      <c r="L1340">
        <v>55220290.479500003</v>
      </c>
      <c r="M1340">
        <v>0</v>
      </c>
      <c r="N1340">
        <v>73162492.513999999</v>
      </c>
      <c r="O1340">
        <v>10.145833333333334</v>
      </c>
      <c r="P1340">
        <f t="shared" si="51"/>
        <v>1977</v>
      </c>
      <c r="Q1340" s="2">
        <f t="shared" si="52"/>
        <v>28165.270833332033</v>
      </c>
    </row>
    <row r="1341" spans="1:17" x14ac:dyDescent="0.3">
      <c r="A1341">
        <v>447</v>
      </c>
      <c r="B1341">
        <v>2</v>
      </c>
      <c r="C1341">
        <v>128001349.7603</v>
      </c>
      <c r="D1341">
        <v>464434.98</v>
      </c>
      <c r="E1341">
        <v>15435409.071599999</v>
      </c>
      <c r="F1341">
        <v>0</v>
      </c>
      <c r="G1341">
        <v>1865289.7376000001</v>
      </c>
      <c r="H1341">
        <v>32107256.3323</v>
      </c>
      <c r="I1341">
        <v>31466850.566799998</v>
      </c>
      <c r="J1341">
        <v>4602392.4917000001</v>
      </c>
      <c r="K1341">
        <v>17435829.239399999</v>
      </c>
      <c r="L1341">
        <v>54707517.787100002</v>
      </c>
      <c r="M1341">
        <v>0</v>
      </c>
      <c r="N1341">
        <v>70708395.526800007</v>
      </c>
      <c r="O1341">
        <v>10.145833333333334</v>
      </c>
      <c r="P1341">
        <f t="shared" si="51"/>
        <v>1977</v>
      </c>
      <c r="Q1341" s="2">
        <f t="shared" si="52"/>
        <v>28175.416666665365</v>
      </c>
    </row>
    <row r="1342" spans="1:17" x14ac:dyDescent="0.3">
      <c r="A1342">
        <v>447</v>
      </c>
      <c r="B1342">
        <v>3</v>
      </c>
      <c r="C1342">
        <v>124317342.69760001</v>
      </c>
      <c r="D1342">
        <v>469558.63439999998</v>
      </c>
      <c r="E1342">
        <v>15435409.071599999</v>
      </c>
      <c r="F1342">
        <v>0</v>
      </c>
      <c r="G1342">
        <v>1865289.7376000001</v>
      </c>
      <c r="H1342">
        <v>31857567.4848</v>
      </c>
      <c r="I1342">
        <v>29243030.054499999</v>
      </c>
      <c r="J1342">
        <v>4579328.8941000002</v>
      </c>
      <c r="K1342">
        <v>17435829.239399999</v>
      </c>
      <c r="L1342">
        <v>54272067.270499997</v>
      </c>
      <c r="M1342">
        <v>0</v>
      </c>
      <c r="N1342">
        <v>69218474.833399996</v>
      </c>
      <c r="O1342">
        <v>10.145833333333334</v>
      </c>
      <c r="P1342">
        <f t="shared" si="51"/>
        <v>1977</v>
      </c>
      <c r="Q1342" s="2">
        <f t="shared" si="52"/>
        <v>28185.562499998698</v>
      </c>
    </row>
    <row r="1343" spans="1:17" x14ac:dyDescent="0.3">
      <c r="A1343">
        <v>448</v>
      </c>
      <c r="B1343">
        <v>1</v>
      </c>
      <c r="C1343">
        <v>102441065.3521</v>
      </c>
      <c r="D1343">
        <v>469186.86249999999</v>
      </c>
      <c r="E1343">
        <v>15435409.071599999</v>
      </c>
      <c r="F1343">
        <v>0</v>
      </c>
      <c r="G1343">
        <v>7930900.6843999997</v>
      </c>
      <c r="H1343">
        <v>44593564.329400003</v>
      </c>
      <c r="I1343">
        <v>38359296.446800001</v>
      </c>
      <c r="J1343">
        <v>4579404.9757000003</v>
      </c>
      <c r="K1343">
        <v>17435829.239399999</v>
      </c>
      <c r="L1343">
        <v>42198348.959700003</v>
      </c>
      <c r="M1343">
        <v>0</v>
      </c>
      <c r="N1343">
        <v>68262708.285699993</v>
      </c>
      <c r="O1343">
        <v>10.145833333333334</v>
      </c>
      <c r="P1343">
        <f t="shared" si="51"/>
        <v>1977</v>
      </c>
      <c r="Q1343" s="2">
        <f t="shared" si="52"/>
        <v>28195.70833333203</v>
      </c>
    </row>
    <row r="1344" spans="1:17" x14ac:dyDescent="0.3">
      <c r="A1344">
        <v>448</v>
      </c>
      <c r="B1344">
        <v>2</v>
      </c>
      <c r="C1344">
        <v>99864845.580400005</v>
      </c>
      <c r="D1344">
        <v>468999.09409999999</v>
      </c>
      <c r="E1344">
        <v>15435409.071599999</v>
      </c>
      <c r="F1344">
        <v>0</v>
      </c>
      <c r="G1344">
        <v>7930900.6843999997</v>
      </c>
      <c r="H1344">
        <v>43913084.6175</v>
      </c>
      <c r="I1344">
        <v>35105098.356399998</v>
      </c>
      <c r="J1344">
        <v>4578199.78</v>
      </c>
      <c r="K1344">
        <v>17435829.239399999</v>
      </c>
      <c r="L1344">
        <v>42184220.245099999</v>
      </c>
      <c r="M1344">
        <v>0</v>
      </c>
      <c r="N1344">
        <v>68352852.468799993</v>
      </c>
      <c r="O1344">
        <v>10.145833333333334</v>
      </c>
      <c r="P1344">
        <f t="shared" si="51"/>
        <v>1977</v>
      </c>
      <c r="Q1344" s="2">
        <f t="shared" si="52"/>
        <v>28205.854166665362</v>
      </c>
    </row>
    <row r="1345" spans="1:17" x14ac:dyDescent="0.3">
      <c r="A1345">
        <v>448</v>
      </c>
      <c r="B1345">
        <v>3</v>
      </c>
      <c r="C1345">
        <v>97958641.626200005</v>
      </c>
      <c r="D1345">
        <v>468967.86300000001</v>
      </c>
      <c r="E1345">
        <v>15435409.071599999</v>
      </c>
      <c r="F1345">
        <v>0</v>
      </c>
      <c r="G1345">
        <v>7930900.6843999997</v>
      </c>
      <c r="H1345">
        <v>43668417.268600002</v>
      </c>
      <c r="I1345">
        <v>32813214.515799999</v>
      </c>
      <c r="J1345">
        <v>4576170.6180999996</v>
      </c>
      <c r="K1345">
        <v>17435829.239399999</v>
      </c>
      <c r="L1345">
        <v>42176581.605599999</v>
      </c>
      <c r="M1345">
        <v>0</v>
      </c>
      <c r="N1345">
        <v>68434134.851300001</v>
      </c>
      <c r="O1345">
        <v>10.145833333333334</v>
      </c>
      <c r="P1345">
        <f t="shared" si="51"/>
        <v>1977</v>
      </c>
      <c r="Q1345" s="2">
        <f t="shared" si="52"/>
        <v>28215.999999998694</v>
      </c>
    </row>
    <row r="1346" spans="1:17" x14ac:dyDescent="0.3">
      <c r="A1346">
        <v>449</v>
      </c>
      <c r="B1346">
        <v>1</v>
      </c>
      <c r="C1346">
        <v>79052386.911799997</v>
      </c>
      <c r="D1346">
        <v>462488.81689999998</v>
      </c>
      <c r="E1346">
        <v>22632812.231600001</v>
      </c>
      <c r="F1346">
        <v>0</v>
      </c>
      <c r="G1346">
        <v>57442161.183499999</v>
      </c>
      <c r="H1346">
        <v>84379361.733600006</v>
      </c>
      <c r="I1346">
        <v>67972336.813299999</v>
      </c>
      <c r="J1346">
        <v>4614336.0517999995</v>
      </c>
      <c r="K1346">
        <v>58110612.399400003</v>
      </c>
      <c r="L1346">
        <v>44698206.766999997</v>
      </c>
      <c r="M1346">
        <v>0</v>
      </c>
      <c r="N1346">
        <v>68138346.888899997</v>
      </c>
      <c r="O1346">
        <v>10.145833333333334</v>
      </c>
      <c r="P1346">
        <f t="shared" si="51"/>
        <v>1977</v>
      </c>
      <c r="Q1346" s="2">
        <f t="shared" si="52"/>
        <v>28226.145833332026</v>
      </c>
    </row>
    <row r="1347" spans="1:17" x14ac:dyDescent="0.3">
      <c r="A1347">
        <v>449</v>
      </c>
      <c r="B1347">
        <v>2</v>
      </c>
      <c r="C1347">
        <v>74061798.916600004</v>
      </c>
      <c r="D1347">
        <v>456754.19760000001</v>
      </c>
      <c r="E1347">
        <v>22632812.231600001</v>
      </c>
      <c r="F1347">
        <v>0</v>
      </c>
      <c r="G1347">
        <v>57442161.183499999</v>
      </c>
      <c r="H1347">
        <v>83011363.277099997</v>
      </c>
      <c r="I1347">
        <v>61037271.063299999</v>
      </c>
      <c r="J1347">
        <v>4647518.5460000001</v>
      </c>
      <c r="K1347">
        <v>58110612.399400003</v>
      </c>
      <c r="L1347">
        <v>44968934.250200003</v>
      </c>
      <c r="M1347">
        <v>0</v>
      </c>
      <c r="N1347">
        <v>68736125.046299994</v>
      </c>
      <c r="O1347">
        <v>10.145833333333334</v>
      </c>
      <c r="P1347">
        <f t="shared" ref="P1347:P1410" si="53">YEAR(Q1347)</f>
        <v>1977</v>
      </c>
      <c r="Q1347" s="2">
        <f t="shared" ref="Q1347:Q1410" si="54">Q1346+(O1347)</f>
        <v>28236.291666665358</v>
      </c>
    </row>
    <row r="1348" spans="1:17" x14ac:dyDescent="0.3">
      <c r="A1348">
        <v>449</v>
      </c>
      <c r="B1348">
        <v>3</v>
      </c>
      <c r="C1348">
        <v>71014956.613999993</v>
      </c>
      <c r="D1348">
        <v>451506.1569</v>
      </c>
      <c r="E1348">
        <v>22632812.231600001</v>
      </c>
      <c r="F1348">
        <v>0</v>
      </c>
      <c r="G1348">
        <v>57442161.183499999</v>
      </c>
      <c r="H1348">
        <v>82173069.044200003</v>
      </c>
      <c r="I1348">
        <v>55777277.562299997</v>
      </c>
      <c r="J1348">
        <v>4676923.4513999997</v>
      </c>
      <c r="K1348">
        <v>58110612.399400003</v>
      </c>
      <c r="L1348">
        <v>45218481.773900002</v>
      </c>
      <c r="M1348">
        <v>0</v>
      </c>
      <c r="N1348">
        <v>69200385.223000005</v>
      </c>
      <c r="O1348">
        <v>10.145833333333334</v>
      </c>
      <c r="P1348">
        <f t="shared" si="53"/>
        <v>1977</v>
      </c>
      <c r="Q1348" s="2">
        <f t="shared" si="54"/>
        <v>28246.43749999869</v>
      </c>
    </row>
    <row r="1349" spans="1:17" x14ac:dyDescent="0.3">
      <c r="A1349">
        <v>450</v>
      </c>
      <c r="B1349">
        <v>1</v>
      </c>
      <c r="C1349">
        <v>28805704.905900002</v>
      </c>
      <c r="D1349">
        <v>395915.23830000003</v>
      </c>
      <c r="E1349">
        <v>26723012.931600001</v>
      </c>
      <c r="F1349">
        <v>0</v>
      </c>
      <c r="G1349">
        <v>609567152.49800003</v>
      </c>
      <c r="H1349">
        <v>104236493.9261</v>
      </c>
      <c r="I1349">
        <v>582329866.27590001</v>
      </c>
      <c r="J1349">
        <v>4968846.5247</v>
      </c>
      <c r="K1349">
        <v>81225615.209399998</v>
      </c>
      <c r="L1349">
        <v>22175888.9003</v>
      </c>
      <c r="M1349">
        <v>0</v>
      </c>
      <c r="N1349">
        <v>78891094.634900004</v>
      </c>
      <c r="O1349">
        <v>10.145833333333334</v>
      </c>
      <c r="P1349">
        <f t="shared" si="53"/>
        <v>1977</v>
      </c>
      <c r="Q1349" s="2">
        <f t="shared" si="54"/>
        <v>28256.583333332022</v>
      </c>
    </row>
    <row r="1350" spans="1:17" x14ac:dyDescent="0.3">
      <c r="A1350">
        <v>450</v>
      </c>
      <c r="B1350">
        <v>2</v>
      </c>
      <c r="C1350">
        <v>26100359.094999999</v>
      </c>
      <c r="D1350">
        <v>350568.24489999999</v>
      </c>
      <c r="E1350">
        <v>26723012.931600001</v>
      </c>
      <c r="F1350">
        <v>0</v>
      </c>
      <c r="G1350">
        <v>609567152.49800003</v>
      </c>
      <c r="H1350">
        <v>98844703.590800002</v>
      </c>
      <c r="I1350">
        <v>566047235.12730002</v>
      </c>
      <c r="J1350">
        <v>5234456.5087000001</v>
      </c>
      <c r="K1350">
        <v>81225615.209399998</v>
      </c>
      <c r="L1350">
        <v>22701024.545600001</v>
      </c>
      <c r="M1350">
        <v>0</v>
      </c>
      <c r="N1350">
        <v>86239367.078500003</v>
      </c>
      <c r="O1350">
        <v>10.145833333333334</v>
      </c>
      <c r="P1350">
        <f t="shared" si="53"/>
        <v>1977</v>
      </c>
      <c r="Q1350" s="2">
        <f t="shared" si="54"/>
        <v>28266.729166665355</v>
      </c>
    </row>
    <row r="1351" spans="1:17" x14ac:dyDescent="0.3">
      <c r="A1351">
        <v>450</v>
      </c>
      <c r="B1351">
        <v>3</v>
      </c>
      <c r="C1351">
        <v>24611769.862</v>
      </c>
      <c r="D1351">
        <v>313313.15039999998</v>
      </c>
      <c r="E1351">
        <v>26723012.931600001</v>
      </c>
      <c r="F1351">
        <v>0</v>
      </c>
      <c r="G1351">
        <v>609567152.49800003</v>
      </c>
      <c r="H1351">
        <v>95163641.613499999</v>
      </c>
      <c r="I1351">
        <v>554013692.22049999</v>
      </c>
      <c r="J1351">
        <v>5481102.7801000001</v>
      </c>
      <c r="K1351">
        <v>81225615.209399998</v>
      </c>
      <c r="L1351">
        <v>23195049.536499999</v>
      </c>
      <c r="M1351">
        <v>0</v>
      </c>
      <c r="N1351">
        <v>92248048.793799996</v>
      </c>
      <c r="O1351">
        <v>10.145833333333334</v>
      </c>
      <c r="P1351">
        <f t="shared" si="53"/>
        <v>1977</v>
      </c>
      <c r="Q1351" s="2">
        <f t="shared" si="54"/>
        <v>28276.874999998687</v>
      </c>
    </row>
    <row r="1352" spans="1:17" x14ac:dyDescent="0.3">
      <c r="A1352">
        <v>451</v>
      </c>
      <c r="B1352">
        <v>1</v>
      </c>
      <c r="C1352">
        <v>153819723.47310001</v>
      </c>
      <c r="D1352">
        <v>295229.28210000001</v>
      </c>
      <c r="E1352">
        <v>42316092.641599998</v>
      </c>
      <c r="F1352">
        <v>0</v>
      </c>
      <c r="G1352">
        <v>346970749.12949997</v>
      </c>
      <c r="H1352">
        <v>64758016.568700001</v>
      </c>
      <c r="I1352">
        <v>259121850.4061</v>
      </c>
      <c r="J1352">
        <v>5532070.2216999996</v>
      </c>
      <c r="K1352">
        <v>169346984.21939999</v>
      </c>
      <c r="L1352">
        <v>88519586.133399993</v>
      </c>
      <c r="M1352">
        <v>0</v>
      </c>
      <c r="N1352">
        <v>87101125.012500003</v>
      </c>
      <c r="O1352">
        <v>10.145833333333334</v>
      </c>
      <c r="P1352">
        <f t="shared" si="53"/>
        <v>1977</v>
      </c>
      <c r="Q1352" s="2">
        <f t="shared" si="54"/>
        <v>28287.020833332019</v>
      </c>
    </row>
    <row r="1353" spans="1:17" x14ac:dyDescent="0.3">
      <c r="A1353">
        <v>451</v>
      </c>
      <c r="B1353">
        <v>2</v>
      </c>
      <c r="C1353">
        <v>140402171.97220001</v>
      </c>
      <c r="D1353">
        <v>284953.49219999998</v>
      </c>
      <c r="E1353">
        <v>42316092.641599998</v>
      </c>
      <c r="F1353">
        <v>0</v>
      </c>
      <c r="G1353">
        <v>346970749.12949997</v>
      </c>
      <c r="H1353">
        <v>65610355.285599999</v>
      </c>
      <c r="I1353">
        <v>249614363.07690001</v>
      </c>
      <c r="J1353">
        <v>5594846.4755999995</v>
      </c>
      <c r="K1353">
        <v>169346984.21939999</v>
      </c>
      <c r="L1353">
        <v>87766434.782900006</v>
      </c>
      <c r="M1353">
        <v>0</v>
      </c>
      <c r="N1353">
        <v>84040770.719500005</v>
      </c>
      <c r="O1353">
        <v>10.145833333333334</v>
      </c>
      <c r="P1353">
        <f t="shared" si="53"/>
        <v>1977</v>
      </c>
      <c r="Q1353" s="2">
        <f t="shared" si="54"/>
        <v>28297.166666665351</v>
      </c>
    </row>
    <row r="1354" spans="1:17" x14ac:dyDescent="0.3">
      <c r="A1354">
        <v>451</v>
      </c>
      <c r="B1354">
        <v>3</v>
      </c>
      <c r="C1354">
        <v>132930868.79449999</v>
      </c>
      <c r="D1354">
        <v>277104.41489999997</v>
      </c>
      <c r="E1354">
        <v>42316092.641599998</v>
      </c>
      <c r="F1354">
        <v>0</v>
      </c>
      <c r="G1354">
        <v>346970749.12949997</v>
      </c>
      <c r="H1354">
        <v>65862806.1708</v>
      </c>
      <c r="I1354">
        <v>243278337.70199999</v>
      </c>
      <c r="J1354">
        <v>5660636.7143999999</v>
      </c>
      <c r="K1354">
        <v>169346984.21939999</v>
      </c>
      <c r="L1354">
        <v>87408779.757799998</v>
      </c>
      <c r="M1354">
        <v>0</v>
      </c>
      <c r="N1354">
        <v>83144968.357299998</v>
      </c>
      <c r="O1354">
        <v>10.145833333333334</v>
      </c>
      <c r="P1354">
        <f t="shared" si="53"/>
        <v>1977</v>
      </c>
      <c r="Q1354" s="2">
        <f t="shared" si="54"/>
        <v>28307.312499998683</v>
      </c>
    </row>
    <row r="1355" spans="1:17" x14ac:dyDescent="0.3">
      <c r="A1355">
        <v>452</v>
      </c>
      <c r="B1355">
        <v>1</v>
      </c>
      <c r="C1355">
        <v>525297833.20270002</v>
      </c>
      <c r="D1355">
        <v>306222.0759</v>
      </c>
      <c r="E1355">
        <v>98051231.601600006</v>
      </c>
      <c r="F1355">
        <v>0</v>
      </c>
      <c r="G1355">
        <v>42650352.423299998</v>
      </c>
      <c r="H1355">
        <v>67745233.484899998</v>
      </c>
      <c r="I1355">
        <v>17994960.141899999</v>
      </c>
      <c r="J1355">
        <v>5504186.6639999999</v>
      </c>
      <c r="K1355">
        <v>484323712.52939999</v>
      </c>
      <c r="L1355">
        <v>154549178.11770001</v>
      </c>
      <c r="M1355">
        <v>0</v>
      </c>
      <c r="N1355">
        <v>72033300.403999999</v>
      </c>
      <c r="O1355">
        <v>10.145833333333334</v>
      </c>
      <c r="P1355">
        <f t="shared" si="53"/>
        <v>1977</v>
      </c>
      <c r="Q1355" s="2">
        <f t="shared" si="54"/>
        <v>28317.458333332015</v>
      </c>
    </row>
    <row r="1356" spans="1:17" x14ac:dyDescent="0.3">
      <c r="A1356">
        <v>452</v>
      </c>
      <c r="B1356">
        <v>2</v>
      </c>
      <c r="C1356">
        <v>505901792.60259998</v>
      </c>
      <c r="D1356">
        <v>332507.45760000002</v>
      </c>
      <c r="E1356">
        <v>98051231.601600006</v>
      </c>
      <c r="F1356">
        <v>0</v>
      </c>
      <c r="G1356">
        <v>42650352.423299998</v>
      </c>
      <c r="H1356">
        <v>69894879.935200006</v>
      </c>
      <c r="I1356">
        <v>12266758.297599999</v>
      </c>
      <c r="J1356">
        <v>5379838.3570999997</v>
      </c>
      <c r="K1356">
        <v>484323712.52939999</v>
      </c>
      <c r="L1356">
        <v>148734434.74419999</v>
      </c>
      <c r="M1356">
        <v>0</v>
      </c>
      <c r="N1356">
        <v>66572129.343500003</v>
      </c>
      <c r="O1356">
        <v>10.145833333333334</v>
      </c>
      <c r="P1356">
        <f t="shared" si="53"/>
        <v>1977</v>
      </c>
      <c r="Q1356" s="2">
        <f t="shared" si="54"/>
        <v>28327.604166665347</v>
      </c>
    </row>
    <row r="1357" spans="1:17" x14ac:dyDescent="0.3">
      <c r="A1357">
        <v>452</v>
      </c>
      <c r="B1357">
        <v>3</v>
      </c>
      <c r="C1357">
        <v>493194811.50840002</v>
      </c>
      <c r="D1357">
        <v>354902.08779999998</v>
      </c>
      <c r="E1357">
        <v>98051231.601600006</v>
      </c>
      <c r="F1357">
        <v>0</v>
      </c>
      <c r="G1357">
        <v>42650352.423299998</v>
      </c>
      <c r="H1357">
        <v>71080621.169499993</v>
      </c>
      <c r="I1357">
        <v>9157045.4112</v>
      </c>
      <c r="J1357">
        <v>5276594.0690000001</v>
      </c>
      <c r="K1357">
        <v>484323712.52939999</v>
      </c>
      <c r="L1357">
        <v>143643659.48879999</v>
      </c>
      <c r="M1357">
        <v>0</v>
      </c>
      <c r="N1357">
        <v>63316330.595100001</v>
      </c>
      <c r="O1357">
        <v>10.145833333333334</v>
      </c>
      <c r="P1357">
        <f t="shared" si="53"/>
        <v>1977</v>
      </c>
      <c r="Q1357" s="2">
        <f t="shared" si="54"/>
        <v>28337.749999998679</v>
      </c>
    </row>
    <row r="1358" spans="1:17" x14ac:dyDescent="0.3">
      <c r="A1358">
        <v>453</v>
      </c>
      <c r="B1358">
        <v>1</v>
      </c>
      <c r="C1358">
        <v>259286580.24739999</v>
      </c>
      <c r="D1358">
        <v>322495.62199999997</v>
      </c>
      <c r="E1358">
        <v>106114917.9016</v>
      </c>
      <c r="F1358">
        <v>0</v>
      </c>
      <c r="G1358">
        <v>852726213.26520002</v>
      </c>
      <c r="H1358">
        <v>161955110.79820001</v>
      </c>
      <c r="I1358">
        <v>746085559.16600001</v>
      </c>
      <c r="J1358">
        <v>5566172.5366000002</v>
      </c>
      <c r="K1358">
        <v>529894128.50940001</v>
      </c>
      <c r="L1358">
        <v>15899101.915100001</v>
      </c>
      <c r="M1358">
        <v>0</v>
      </c>
      <c r="N1358">
        <v>82711542.666999996</v>
      </c>
      <c r="O1358">
        <v>10.145833333333334</v>
      </c>
      <c r="P1358">
        <f t="shared" si="53"/>
        <v>1977</v>
      </c>
      <c r="Q1358" s="2">
        <f t="shared" si="54"/>
        <v>28347.895833332012</v>
      </c>
    </row>
    <row r="1359" spans="1:17" x14ac:dyDescent="0.3">
      <c r="A1359">
        <v>453</v>
      </c>
      <c r="B1359">
        <v>2</v>
      </c>
      <c r="C1359">
        <v>252074129.11050001</v>
      </c>
      <c r="D1359">
        <v>297537.35580000002</v>
      </c>
      <c r="E1359">
        <v>106114917.9016</v>
      </c>
      <c r="F1359">
        <v>0</v>
      </c>
      <c r="G1359">
        <v>852726213.26520002</v>
      </c>
      <c r="H1359">
        <v>150522193.639</v>
      </c>
      <c r="I1359">
        <v>712961891.88929999</v>
      </c>
      <c r="J1359">
        <v>5825039.2790000001</v>
      </c>
      <c r="K1359">
        <v>529894128.50940001</v>
      </c>
      <c r="L1359">
        <v>16665572.7707</v>
      </c>
      <c r="M1359">
        <v>0</v>
      </c>
      <c r="N1359">
        <v>96029344.946099997</v>
      </c>
      <c r="O1359">
        <v>10.145833333333334</v>
      </c>
      <c r="P1359">
        <f t="shared" si="53"/>
        <v>1977</v>
      </c>
      <c r="Q1359" s="2">
        <f t="shared" si="54"/>
        <v>28358.041666665344</v>
      </c>
    </row>
    <row r="1360" spans="1:17" x14ac:dyDescent="0.3">
      <c r="A1360">
        <v>453</v>
      </c>
      <c r="B1360">
        <v>3</v>
      </c>
      <c r="C1360">
        <v>247358840.59869999</v>
      </c>
      <c r="D1360">
        <v>276291.57179999998</v>
      </c>
      <c r="E1360">
        <v>106114917.9016</v>
      </c>
      <c r="F1360">
        <v>0</v>
      </c>
      <c r="G1360">
        <v>852726213.26520002</v>
      </c>
      <c r="H1360">
        <v>142904737.0702</v>
      </c>
      <c r="I1360">
        <v>690225578.56309998</v>
      </c>
      <c r="J1360">
        <v>6060678.4858999997</v>
      </c>
      <c r="K1360">
        <v>529894128.50940001</v>
      </c>
      <c r="L1360">
        <v>17295872.036400001</v>
      </c>
      <c r="M1360">
        <v>0</v>
      </c>
      <c r="N1360">
        <v>105796370.74160001</v>
      </c>
      <c r="O1360">
        <v>10.145833333333334</v>
      </c>
      <c r="P1360">
        <f t="shared" si="53"/>
        <v>1977</v>
      </c>
      <c r="Q1360" s="2">
        <f t="shared" si="54"/>
        <v>28368.187499998676</v>
      </c>
    </row>
    <row r="1361" spans="1:17" x14ac:dyDescent="0.3">
      <c r="A1361">
        <v>454</v>
      </c>
      <c r="B1361">
        <v>1</v>
      </c>
      <c r="C1361">
        <v>304792810.42229998</v>
      </c>
      <c r="D1361">
        <v>273559.22409999999</v>
      </c>
      <c r="E1361">
        <v>56140294.981600001</v>
      </c>
      <c r="F1361">
        <v>0</v>
      </c>
      <c r="G1361">
        <v>82793516.664000005</v>
      </c>
      <c r="H1361">
        <v>51663735.704999998</v>
      </c>
      <c r="I1361">
        <v>79214241.939300001</v>
      </c>
      <c r="J1361">
        <v>6042093.5239000004</v>
      </c>
      <c r="K1361">
        <v>247471883.53940001</v>
      </c>
      <c r="L1361">
        <v>68463922.137099996</v>
      </c>
      <c r="M1361">
        <v>0</v>
      </c>
      <c r="N1361">
        <v>94743783.236100003</v>
      </c>
      <c r="O1361">
        <v>10.145833333333334</v>
      </c>
      <c r="P1361">
        <f t="shared" si="53"/>
        <v>1977</v>
      </c>
      <c r="Q1361" s="2">
        <f t="shared" si="54"/>
        <v>28378.333333332008</v>
      </c>
    </row>
    <row r="1362" spans="1:17" x14ac:dyDescent="0.3">
      <c r="A1362">
        <v>454</v>
      </c>
      <c r="B1362">
        <v>2</v>
      </c>
      <c r="C1362">
        <v>272987013.03500003</v>
      </c>
      <c r="D1362">
        <v>270860.2697</v>
      </c>
      <c r="E1362">
        <v>56140294.981600001</v>
      </c>
      <c r="F1362">
        <v>0</v>
      </c>
      <c r="G1362">
        <v>82793516.664000005</v>
      </c>
      <c r="H1362">
        <v>51976590.587099999</v>
      </c>
      <c r="I1362">
        <v>54192839.341300003</v>
      </c>
      <c r="J1362">
        <v>6034808.5675999997</v>
      </c>
      <c r="K1362">
        <v>247471883.53940001</v>
      </c>
      <c r="L1362">
        <v>66893341.064900003</v>
      </c>
      <c r="M1362">
        <v>0</v>
      </c>
      <c r="N1362">
        <v>89823903.739299998</v>
      </c>
      <c r="O1362">
        <v>10.145833333333334</v>
      </c>
      <c r="P1362">
        <f t="shared" si="53"/>
        <v>1977</v>
      </c>
      <c r="Q1362" s="2">
        <f t="shared" si="54"/>
        <v>28388.47916666534</v>
      </c>
    </row>
    <row r="1363" spans="1:17" x14ac:dyDescent="0.3">
      <c r="A1363">
        <v>454</v>
      </c>
      <c r="B1363">
        <v>3</v>
      </c>
      <c r="C1363">
        <v>256830269.1112</v>
      </c>
      <c r="D1363">
        <v>268239.74339999998</v>
      </c>
      <c r="E1363">
        <v>56140294.981600001</v>
      </c>
      <c r="F1363">
        <v>0</v>
      </c>
      <c r="G1363">
        <v>82793516.664000005</v>
      </c>
      <c r="H1363">
        <v>52290875.602399997</v>
      </c>
      <c r="I1363">
        <v>42452455.945699997</v>
      </c>
      <c r="J1363">
        <v>6034364.0329999998</v>
      </c>
      <c r="K1363">
        <v>247471883.53940001</v>
      </c>
      <c r="L1363">
        <v>65617706.496600002</v>
      </c>
      <c r="M1363">
        <v>0</v>
      </c>
      <c r="N1363">
        <v>87064082.994000003</v>
      </c>
      <c r="O1363">
        <v>10.145833333333334</v>
      </c>
      <c r="P1363">
        <f t="shared" si="53"/>
        <v>1977</v>
      </c>
      <c r="Q1363" s="2">
        <f t="shared" si="54"/>
        <v>28398.624999998672</v>
      </c>
    </row>
    <row r="1364" spans="1:17" x14ac:dyDescent="0.3">
      <c r="A1364">
        <v>455</v>
      </c>
      <c r="B1364">
        <v>1</v>
      </c>
      <c r="C1364">
        <v>225799394.77700001</v>
      </c>
      <c r="D1364">
        <v>278418.45549999998</v>
      </c>
      <c r="E1364">
        <v>15435409.071599999</v>
      </c>
      <c r="F1364">
        <v>0</v>
      </c>
      <c r="G1364">
        <v>6844967.4687999999</v>
      </c>
      <c r="H1364">
        <v>40445185.060699999</v>
      </c>
      <c r="I1364">
        <v>123218093.8009</v>
      </c>
      <c r="J1364">
        <v>5928079.8502000002</v>
      </c>
      <c r="K1364">
        <v>17435829.239399999</v>
      </c>
      <c r="L1364">
        <v>57531872.115500003</v>
      </c>
      <c r="M1364">
        <v>0</v>
      </c>
      <c r="N1364">
        <v>84110272.150700003</v>
      </c>
      <c r="O1364">
        <v>10.145833333333334</v>
      </c>
      <c r="P1364">
        <f t="shared" si="53"/>
        <v>1977</v>
      </c>
      <c r="Q1364" s="2">
        <f t="shared" si="54"/>
        <v>28408.770833332004</v>
      </c>
    </row>
    <row r="1365" spans="1:17" x14ac:dyDescent="0.3">
      <c r="A1365">
        <v>455</v>
      </c>
      <c r="B1365">
        <v>2</v>
      </c>
      <c r="C1365">
        <v>191504937.4285</v>
      </c>
      <c r="D1365">
        <v>287828.44709999999</v>
      </c>
      <c r="E1365">
        <v>15435409.071599999</v>
      </c>
      <c r="F1365">
        <v>0</v>
      </c>
      <c r="G1365">
        <v>6844967.4687999999</v>
      </c>
      <c r="H1365">
        <v>40978060.5845</v>
      </c>
      <c r="I1365">
        <v>91739437.048800007</v>
      </c>
      <c r="J1365">
        <v>5838865.3113000002</v>
      </c>
      <c r="K1365">
        <v>17435829.239399999</v>
      </c>
      <c r="L1365">
        <v>57097574.804200001</v>
      </c>
      <c r="M1365">
        <v>0</v>
      </c>
      <c r="N1365">
        <v>82488089.479300007</v>
      </c>
      <c r="O1365">
        <v>10.145833333333334</v>
      </c>
      <c r="P1365">
        <f t="shared" si="53"/>
        <v>1977</v>
      </c>
      <c r="Q1365" s="2">
        <f t="shared" si="54"/>
        <v>28418.916666665336</v>
      </c>
    </row>
    <row r="1366" spans="1:17" x14ac:dyDescent="0.3">
      <c r="A1366">
        <v>455</v>
      </c>
      <c r="B1366">
        <v>3</v>
      </c>
      <c r="C1366">
        <v>170880418.99649999</v>
      </c>
      <c r="D1366">
        <v>299228.37060000002</v>
      </c>
      <c r="E1366">
        <v>15435409.071599999</v>
      </c>
      <c r="F1366">
        <v>0</v>
      </c>
      <c r="G1366">
        <v>6844967.4687999999</v>
      </c>
      <c r="H1366">
        <v>41460172.828500003</v>
      </c>
      <c r="I1366">
        <v>73351160.918500006</v>
      </c>
      <c r="J1366">
        <v>5764631.4976000004</v>
      </c>
      <c r="K1366">
        <v>17435829.239399999</v>
      </c>
      <c r="L1366">
        <v>56695763.798</v>
      </c>
      <c r="M1366">
        <v>0</v>
      </c>
      <c r="N1366">
        <v>81230680.712500006</v>
      </c>
      <c r="O1366">
        <v>10.145833333333334</v>
      </c>
      <c r="P1366">
        <f t="shared" si="53"/>
        <v>1977</v>
      </c>
      <c r="Q1366" s="2">
        <f t="shared" si="54"/>
        <v>28429.062499998668</v>
      </c>
    </row>
    <row r="1367" spans="1:17" x14ac:dyDescent="0.3">
      <c r="A1367">
        <v>456</v>
      </c>
      <c r="B1367">
        <v>1</v>
      </c>
      <c r="C1367">
        <v>141416475.1965</v>
      </c>
      <c r="D1367">
        <v>301931.90299999999</v>
      </c>
      <c r="E1367">
        <v>15435409.071599999</v>
      </c>
      <c r="F1367">
        <v>0</v>
      </c>
      <c r="G1367">
        <v>5825871.2176000001</v>
      </c>
      <c r="H1367">
        <v>38629975.619900003</v>
      </c>
      <c r="I1367">
        <v>82852057.367300004</v>
      </c>
      <c r="J1367">
        <v>5739481.7533999998</v>
      </c>
      <c r="K1367">
        <v>17435829.239399999</v>
      </c>
      <c r="L1367">
        <v>10024091.816500001</v>
      </c>
      <c r="M1367">
        <v>0</v>
      </c>
      <c r="N1367">
        <v>84963799.381500006</v>
      </c>
      <c r="O1367">
        <v>10.145833333333334</v>
      </c>
      <c r="P1367">
        <f t="shared" si="53"/>
        <v>1977</v>
      </c>
      <c r="Q1367" s="2">
        <f t="shared" si="54"/>
        <v>28439.208333332001</v>
      </c>
    </row>
    <row r="1368" spans="1:17" x14ac:dyDescent="0.3">
      <c r="A1368">
        <v>456</v>
      </c>
      <c r="B1368">
        <v>2</v>
      </c>
      <c r="C1368">
        <v>131517991.66249999</v>
      </c>
      <c r="D1368">
        <v>304348.68609999999</v>
      </c>
      <c r="E1368">
        <v>15435409.071599999</v>
      </c>
      <c r="F1368">
        <v>0</v>
      </c>
      <c r="G1368">
        <v>5825871.2176000001</v>
      </c>
      <c r="H1368">
        <v>38404686.605099998</v>
      </c>
      <c r="I1368">
        <v>71044166.085199997</v>
      </c>
      <c r="J1368">
        <v>5715238.8609999996</v>
      </c>
      <c r="K1368">
        <v>17435829.239399999</v>
      </c>
      <c r="L1368">
        <v>10093685.9878</v>
      </c>
      <c r="M1368">
        <v>0</v>
      </c>
      <c r="N1368">
        <v>86562095.2456</v>
      </c>
      <c r="O1368">
        <v>10.145833333333334</v>
      </c>
      <c r="P1368">
        <f t="shared" si="53"/>
        <v>1977</v>
      </c>
      <c r="Q1368" s="2">
        <f t="shared" si="54"/>
        <v>28449.354166665333</v>
      </c>
    </row>
    <row r="1369" spans="1:17" x14ac:dyDescent="0.3">
      <c r="A1369">
        <v>456</v>
      </c>
      <c r="B1369">
        <v>3</v>
      </c>
      <c r="C1369">
        <v>124355057.0202</v>
      </c>
      <c r="D1369">
        <v>306708.17670000001</v>
      </c>
      <c r="E1369">
        <v>15435409.071599999</v>
      </c>
      <c r="F1369">
        <v>0</v>
      </c>
      <c r="G1369">
        <v>5825871.2176000001</v>
      </c>
      <c r="H1369">
        <v>38367486.932999998</v>
      </c>
      <c r="I1369">
        <v>62904301.233599998</v>
      </c>
      <c r="J1369">
        <v>5692392.6026999997</v>
      </c>
      <c r="K1369">
        <v>17435829.239399999</v>
      </c>
      <c r="L1369">
        <v>10143445.859099999</v>
      </c>
      <c r="M1369">
        <v>0</v>
      </c>
      <c r="N1369">
        <v>87345865.330599993</v>
      </c>
      <c r="O1369">
        <v>10.145833333333334</v>
      </c>
      <c r="P1369">
        <f t="shared" si="53"/>
        <v>1977</v>
      </c>
      <c r="Q1369" s="2">
        <f t="shared" si="54"/>
        <v>28459.499999998665</v>
      </c>
    </row>
    <row r="1370" spans="1:17" x14ac:dyDescent="0.3">
      <c r="A1370">
        <v>457</v>
      </c>
      <c r="B1370">
        <v>1</v>
      </c>
      <c r="C1370">
        <v>131571707.5213</v>
      </c>
      <c r="D1370">
        <v>313639.83350000001</v>
      </c>
      <c r="E1370">
        <v>15435409.071599999</v>
      </c>
      <c r="F1370">
        <v>0</v>
      </c>
      <c r="G1370">
        <v>2824678.1428999999</v>
      </c>
      <c r="H1370">
        <v>34043075.970700003</v>
      </c>
      <c r="I1370">
        <v>52163518.200599998</v>
      </c>
      <c r="J1370">
        <v>5653306.8739</v>
      </c>
      <c r="K1370">
        <v>17435829.239399999</v>
      </c>
      <c r="L1370">
        <v>20665203.051100001</v>
      </c>
      <c r="M1370">
        <v>0</v>
      </c>
      <c r="N1370">
        <v>88261366.787300006</v>
      </c>
      <c r="O1370">
        <v>10.145833333333334</v>
      </c>
      <c r="P1370">
        <f t="shared" si="53"/>
        <v>1977</v>
      </c>
      <c r="Q1370" s="2">
        <f t="shared" si="54"/>
        <v>28469.645833331997</v>
      </c>
    </row>
    <row r="1371" spans="1:17" x14ac:dyDescent="0.3">
      <c r="A1371">
        <v>457</v>
      </c>
      <c r="B1371">
        <v>2</v>
      </c>
      <c r="C1371">
        <v>126187853.7559</v>
      </c>
      <c r="D1371">
        <v>319921.77720000001</v>
      </c>
      <c r="E1371">
        <v>15435409.071599999</v>
      </c>
      <c r="F1371">
        <v>0</v>
      </c>
      <c r="G1371">
        <v>2824678.1428999999</v>
      </c>
      <c r="H1371">
        <v>33687329.181299999</v>
      </c>
      <c r="I1371">
        <v>46888112.4234</v>
      </c>
      <c r="J1371">
        <v>5617611.3859000001</v>
      </c>
      <c r="K1371">
        <v>17435829.239399999</v>
      </c>
      <c r="L1371">
        <v>20665813.060699999</v>
      </c>
      <c r="M1371">
        <v>0</v>
      </c>
      <c r="N1371">
        <v>87317127.015499994</v>
      </c>
      <c r="O1371">
        <v>10.145833333333334</v>
      </c>
      <c r="P1371">
        <f t="shared" si="53"/>
        <v>1977</v>
      </c>
      <c r="Q1371" s="2">
        <f t="shared" si="54"/>
        <v>28479.791666665329</v>
      </c>
    </row>
    <row r="1372" spans="1:17" x14ac:dyDescent="0.3">
      <c r="A1372">
        <v>457</v>
      </c>
      <c r="B1372">
        <v>3</v>
      </c>
      <c r="C1372">
        <v>122217392.66</v>
      </c>
      <c r="D1372">
        <v>325630.20169999998</v>
      </c>
      <c r="E1372">
        <v>15435409.071599999</v>
      </c>
      <c r="F1372">
        <v>0</v>
      </c>
      <c r="G1372">
        <v>2824678.1428999999</v>
      </c>
      <c r="H1372">
        <v>33579200.128200002</v>
      </c>
      <c r="I1372">
        <v>43648371.237599999</v>
      </c>
      <c r="J1372">
        <v>5584596.8732000003</v>
      </c>
      <c r="K1372">
        <v>17435829.239399999</v>
      </c>
      <c r="L1372">
        <v>20664371.274799999</v>
      </c>
      <c r="M1372">
        <v>0</v>
      </c>
      <c r="N1372">
        <v>86740355.733700007</v>
      </c>
      <c r="O1372">
        <v>10.145833333333334</v>
      </c>
      <c r="P1372">
        <f t="shared" si="53"/>
        <v>1977</v>
      </c>
      <c r="Q1372" s="2">
        <f t="shared" si="54"/>
        <v>28489.937499998661</v>
      </c>
    </row>
    <row r="1373" spans="1:17" x14ac:dyDescent="0.3">
      <c r="A1373">
        <v>458</v>
      </c>
      <c r="B1373">
        <v>1</v>
      </c>
      <c r="C1373">
        <v>118882484.1515</v>
      </c>
      <c r="D1373">
        <v>329286.30800000002</v>
      </c>
      <c r="E1373">
        <v>15435409.071599999</v>
      </c>
      <c r="F1373">
        <v>0</v>
      </c>
      <c r="G1373">
        <v>2367844.4917000001</v>
      </c>
      <c r="H1373">
        <v>32418369.4921</v>
      </c>
      <c r="I1373">
        <v>44704256.386500001</v>
      </c>
      <c r="J1373">
        <v>5562025.5641000001</v>
      </c>
      <c r="K1373">
        <v>17662525.799400002</v>
      </c>
      <c r="L1373">
        <v>13225394.7553</v>
      </c>
      <c r="M1373">
        <v>0</v>
      </c>
      <c r="N1373">
        <v>88312970.547299996</v>
      </c>
      <c r="O1373">
        <v>10.145833333333334</v>
      </c>
      <c r="P1373">
        <f t="shared" si="53"/>
        <v>1978</v>
      </c>
      <c r="Q1373" s="2">
        <f t="shared" si="54"/>
        <v>28500.083333331993</v>
      </c>
    </row>
    <row r="1374" spans="1:17" x14ac:dyDescent="0.3">
      <c r="A1374">
        <v>458</v>
      </c>
      <c r="B1374">
        <v>2</v>
      </c>
      <c r="C1374">
        <v>115749157.7075</v>
      </c>
      <c r="D1374">
        <v>332678.92249999999</v>
      </c>
      <c r="E1374">
        <v>15435409.071599999</v>
      </c>
      <c r="F1374">
        <v>0</v>
      </c>
      <c r="G1374">
        <v>2367844.4917000001</v>
      </c>
      <c r="H1374">
        <v>32087308.741700001</v>
      </c>
      <c r="I1374">
        <v>41149480.395099998</v>
      </c>
      <c r="J1374">
        <v>5540136.2166999998</v>
      </c>
      <c r="K1374">
        <v>17662525.799400002</v>
      </c>
      <c r="L1374">
        <v>13239222.716399999</v>
      </c>
      <c r="M1374">
        <v>0</v>
      </c>
      <c r="N1374">
        <v>88104047.181899995</v>
      </c>
      <c r="O1374">
        <v>10.145833333333334</v>
      </c>
      <c r="P1374">
        <f t="shared" si="53"/>
        <v>1978</v>
      </c>
      <c r="Q1374" s="2">
        <f t="shared" si="54"/>
        <v>28510.229166665325</v>
      </c>
    </row>
    <row r="1375" spans="1:17" x14ac:dyDescent="0.3">
      <c r="A1375">
        <v>458</v>
      </c>
      <c r="B1375">
        <v>3</v>
      </c>
      <c r="C1375">
        <v>113318199.79809999</v>
      </c>
      <c r="D1375">
        <v>335834.65</v>
      </c>
      <c r="E1375">
        <v>15435409.071599999</v>
      </c>
      <c r="F1375">
        <v>0</v>
      </c>
      <c r="G1375">
        <v>2367844.4917000001</v>
      </c>
      <c r="H1375">
        <v>31940447.805199999</v>
      </c>
      <c r="I1375">
        <v>38796240.82</v>
      </c>
      <c r="J1375">
        <v>5519009.6785000004</v>
      </c>
      <c r="K1375">
        <v>17662525.799400002</v>
      </c>
      <c r="L1375">
        <v>13248641.037</v>
      </c>
      <c r="M1375">
        <v>0</v>
      </c>
      <c r="N1375">
        <v>87898666.885399997</v>
      </c>
      <c r="O1375">
        <v>10.145833333333334</v>
      </c>
      <c r="P1375">
        <f t="shared" si="53"/>
        <v>1978</v>
      </c>
      <c r="Q1375" s="2">
        <f t="shared" si="54"/>
        <v>28520.374999998658</v>
      </c>
    </row>
    <row r="1376" spans="1:17" x14ac:dyDescent="0.3">
      <c r="A1376">
        <v>459</v>
      </c>
      <c r="B1376">
        <v>1</v>
      </c>
      <c r="C1376">
        <v>99444145.085700005</v>
      </c>
      <c r="D1376">
        <v>336821.56339999998</v>
      </c>
      <c r="E1376">
        <v>15435409.071599999</v>
      </c>
      <c r="F1376">
        <v>0</v>
      </c>
      <c r="G1376">
        <v>5998207.3800999997</v>
      </c>
      <c r="H1376">
        <v>40157245.377599999</v>
      </c>
      <c r="I1376">
        <v>49118413.958099999</v>
      </c>
      <c r="J1376">
        <v>5510709.6634999998</v>
      </c>
      <c r="K1376">
        <v>17662525.799400002</v>
      </c>
      <c r="L1376">
        <v>122747.0659</v>
      </c>
      <c r="M1376">
        <v>0</v>
      </c>
      <c r="N1376">
        <v>88348155.6215</v>
      </c>
      <c r="O1376">
        <v>10.145833333333334</v>
      </c>
      <c r="P1376">
        <f t="shared" si="53"/>
        <v>1978</v>
      </c>
      <c r="Q1376" s="2">
        <f t="shared" si="54"/>
        <v>28530.52083333199</v>
      </c>
    </row>
    <row r="1377" spans="1:17" x14ac:dyDescent="0.3">
      <c r="A1377">
        <v>459</v>
      </c>
      <c r="B1377">
        <v>2</v>
      </c>
      <c r="C1377">
        <v>97137757.2245</v>
      </c>
      <c r="D1377">
        <v>338057.66039999999</v>
      </c>
      <c r="E1377">
        <v>15435409.071599999</v>
      </c>
      <c r="F1377">
        <v>0</v>
      </c>
      <c r="G1377">
        <v>5998207.3800999997</v>
      </c>
      <c r="H1377">
        <v>39875421.355800003</v>
      </c>
      <c r="I1377">
        <v>45472396.439599998</v>
      </c>
      <c r="J1377">
        <v>5501889.8679</v>
      </c>
      <c r="K1377">
        <v>17662525.799400002</v>
      </c>
      <c r="L1377">
        <v>123300.30680000001</v>
      </c>
      <c r="M1377">
        <v>0</v>
      </c>
      <c r="N1377">
        <v>89310920.427900001</v>
      </c>
      <c r="O1377">
        <v>10.145833333333334</v>
      </c>
      <c r="P1377">
        <f t="shared" si="53"/>
        <v>1978</v>
      </c>
      <c r="Q1377" s="2">
        <f t="shared" si="54"/>
        <v>28540.666666665322</v>
      </c>
    </row>
    <row r="1378" spans="1:17" x14ac:dyDescent="0.3">
      <c r="A1378">
        <v>459</v>
      </c>
      <c r="B1378">
        <v>3</v>
      </c>
      <c r="C1378">
        <v>95308326.076399997</v>
      </c>
      <c r="D1378">
        <v>340089.72600000002</v>
      </c>
      <c r="E1378">
        <v>15435409.071599999</v>
      </c>
      <c r="F1378">
        <v>0</v>
      </c>
      <c r="G1378">
        <v>5998207.3800999997</v>
      </c>
      <c r="H1378">
        <v>39737349.439099997</v>
      </c>
      <c r="I1378">
        <v>43232370.010700002</v>
      </c>
      <c r="J1378">
        <v>5493465.2015000004</v>
      </c>
      <c r="K1378">
        <v>17662525.799400002</v>
      </c>
      <c r="L1378">
        <v>123770.6149</v>
      </c>
      <c r="M1378">
        <v>0</v>
      </c>
      <c r="N1378">
        <v>89918632.001800001</v>
      </c>
      <c r="O1378">
        <v>10.145833333333334</v>
      </c>
      <c r="P1378">
        <f t="shared" si="53"/>
        <v>1978</v>
      </c>
      <c r="Q1378" s="2">
        <f t="shared" si="54"/>
        <v>28550.812499998654</v>
      </c>
    </row>
    <row r="1379" spans="1:17" x14ac:dyDescent="0.3">
      <c r="A1379">
        <v>460</v>
      </c>
      <c r="B1379">
        <v>1</v>
      </c>
      <c r="C1379">
        <v>131781839.29170001</v>
      </c>
      <c r="D1379">
        <v>346357.2807</v>
      </c>
      <c r="E1379">
        <v>15435409.071599999</v>
      </c>
      <c r="F1379">
        <v>0</v>
      </c>
      <c r="G1379">
        <v>4943886.8305000002</v>
      </c>
      <c r="H1379">
        <v>37715140.731200002</v>
      </c>
      <c r="I1379">
        <v>28089949.816500001</v>
      </c>
      <c r="J1379">
        <v>5445475.2632999998</v>
      </c>
      <c r="K1379">
        <v>17662525.799400002</v>
      </c>
      <c r="L1379">
        <v>56531107.1316</v>
      </c>
      <c r="M1379">
        <v>0</v>
      </c>
      <c r="N1379">
        <v>83389744.803800002</v>
      </c>
      <c r="O1379">
        <v>10.145833333333334</v>
      </c>
      <c r="P1379">
        <f t="shared" si="53"/>
        <v>1978</v>
      </c>
      <c r="Q1379" s="2">
        <f t="shared" si="54"/>
        <v>28560.958333331986</v>
      </c>
    </row>
    <row r="1380" spans="1:17" x14ac:dyDescent="0.3">
      <c r="A1380">
        <v>460</v>
      </c>
      <c r="B1380">
        <v>2</v>
      </c>
      <c r="C1380">
        <v>125450456.91590001</v>
      </c>
      <c r="D1380">
        <v>352174.32410000003</v>
      </c>
      <c r="E1380">
        <v>15435409.071599999</v>
      </c>
      <c r="F1380">
        <v>0</v>
      </c>
      <c r="G1380">
        <v>4943886.8305000002</v>
      </c>
      <c r="H1380">
        <v>38333907.515900001</v>
      </c>
      <c r="I1380">
        <v>25775326.874899998</v>
      </c>
      <c r="J1380">
        <v>5403223.2090999996</v>
      </c>
      <c r="K1380">
        <v>17662525.799400002</v>
      </c>
      <c r="L1380">
        <v>55851438.261399999</v>
      </c>
      <c r="M1380">
        <v>0</v>
      </c>
      <c r="N1380">
        <v>80380860.362800002</v>
      </c>
      <c r="O1380">
        <v>10.145833333333334</v>
      </c>
      <c r="P1380">
        <f t="shared" si="53"/>
        <v>1978</v>
      </c>
      <c r="Q1380" s="2">
        <f t="shared" si="54"/>
        <v>28571.104166665318</v>
      </c>
    </row>
    <row r="1381" spans="1:17" x14ac:dyDescent="0.3">
      <c r="A1381">
        <v>460</v>
      </c>
      <c r="B1381">
        <v>3</v>
      </c>
      <c r="C1381">
        <v>121477571.6168</v>
      </c>
      <c r="D1381">
        <v>357893.09220000001</v>
      </c>
      <c r="E1381">
        <v>15435409.071599999</v>
      </c>
      <c r="F1381">
        <v>0</v>
      </c>
      <c r="G1381">
        <v>4943886.8305000002</v>
      </c>
      <c r="H1381">
        <v>38828203.564800002</v>
      </c>
      <c r="I1381">
        <v>24410987.355</v>
      </c>
      <c r="J1381">
        <v>5365432.0855999999</v>
      </c>
      <c r="K1381">
        <v>17662525.799400002</v>
      </c>
      <c r="L1381">
        <v>55271925.776500002</v>
      </c>
      <c r="M1381">
        <v>0</v>
      </c>
      <c r="N1381">
        <v>78649214.583299994</v>
      </c>
      <c r="O1381">
        <v>10.145833333333334</v>
      </c>
      <c r="P1381">
        <f t="shared" si="53"/>
        <v>1978</v>
      </c>
      <c r="Q1381" s="2">
        <f t="shared" si="54"/>
        <v>28581.24999999865</v>
      </c>
    </row>
    <row r="1382" spans="1:17" x14ac:dyDescent="0.3">
      <c r="A1382">
        <v>461</v>
      </c>
      <c r="B1382">
        <v>1</v>
      </c>
      <c r="C1382">
        <v>199205838.92649999</v>
      </c>
      <c r="D1382">
        <v>369511.60690000001</v>
      </c>
      <c r="E1382">
        <v>29789076.301600002</v>
      </c>
      <c r="F1382">
        <v>0</v>
      </c>
      <c r="G1382">
        <v>5256377.0828999998</v>
      </c>
      <c r="H1382">
        <v>42837279.639899999</v>
      </c>
      <c r="I1382">
        <v>9459809.4297000002</v>
      </c>
      <c r="J1382">
        <v>5299543.0763999997</v>
      </c>
      <c r="K1382">
        <v>86533147.789399996</v>
      </c>
      <c r="L1382">
        <v>105083101.14740001</v>
      </c>
      <c r="M1382">
        <v>0</v>
      </c>
      <c r="N1382">
        <v>72912908.246800005</v>
      </c>
      <c r="O1382">
        <v>10.145833333333334</v>
      </c>
      <c r="P1382">
        <f t="shared" si="53"/>
        <v>1978</v>
      </c>
      <c r="Q1382" s="2">
        <f t="shared" si="54"/>
        <v>28591.395833331982</v>
      </c>
    </row>
    <row r="1383" spans="1:17" x14ac:dyDescent="0.3">
      <c r="A1383">
        <v>461</v>
      </c>
      <c r="B1383">
        <v>2</v>
      </c>
      <c r="C1383">
        <v>190188532.4086</v>
      </c>
      <c r="D1383">
        <v>379714.79359999998</v>
      </c>
      <c r="E1383">
        <v>29789076.301600002</v>
      </c>
      <c r="F1383">
        <v>0</v>
      </c>
      <c r="G1383">
        <v>5256377.0828999998</v>
      </c>
      <c r="H1383">
        <v>43437264.958700001</v>
      </c>
      <c r="I1383">
        <v>6820441.6341000004</v>
      </c>
      <c r="J1383">
        <v>5241033.5417999998</v>
      </c>
      <c r="K1383">
        <v>86533147.789399996</v>
      </c>
      <c r="L1383">
        <v>102558634.1964</v>
      </c>
      <c r="M1383">
        <v>0</v>
      </c>
      <c r="N1383">
        <v>69821047.975600004</v>
      </c>
      <c r="O1383">
        <v>10.145833333333334</v>
      </c>
      <c r="P1383">
        <f t="shared" si="53"/>
        <v>1978</v>
      </c>
      <c r="Q1383" s="2">
        <f t="shared" si="54"/>
        <v>28601.541666665315</v>
      </c>
    </row>
    <row r="1384" spans="1:17" x14ac:dyDescent="0.3">
      <c r="A1384">
        <v>461</v>
      </c>
      <c r="B1384">
        <v>3</v>
      </c>
      <c r="C1384">
        <v>184222836.05070001</v>
      </c>
      <c r="D1384">
        <v>388720.47480000003</v>
      </c>
      <c r="E1384">
        <v>29789076.301600002</v>
      </c>
      <c r="F1384">
        <v>0</v>
      </c>
      <c r="G1384">
        <v>5256377.0828999998</v>
      </c>
      <c r="H1384">
        <v>43705477.770099998</v>
      </c>
      <c r="I1384">
        <v>5433612.9910000004</v>
      </c>
      <c r="J1384">
        <v>5188136.1140999999</v>
      </c>
      <c r="K1384">
        <v>86533147.789399996</v>
      </c>
      <c r="L1384">
        <v>100322039.4774</v>
      </c>
      <c r="M1384">
        <v>0</v>
      </c>
      <c r="N1384">
        <v>67756703.968999997</v>
      </c>
      <c r="O1384">
        <v>10.145833333333334</v>
      </c>
      <c r="P1384">
        <f t="shared" si="53"/>
        <v>1978</v>
      </c>
      <c r="Q1384" s="2">
        <f t="shared" si="54"/>
        <v>28611.687499998647</v>
      </c>
    </row>
    <row r="1385" spans="1:17" x14ac:dyDescent="0.3">
      <c r="A1385">
        <v>462</v>
      </c>
      <c r="B1385">
        <v>1</v>
      </c>
      <c r="C1385">
        <v>24063909.0526</v>
      </c>
      <c r="D1385">
        <v>368516.2574</v>
      </c>
      <c r="E1385">
        <v>37946098.8816</v>
      </c>
      <c r="F1385">
        <v>0</v>
      </c>
      <c r="G1385">
        <v>915033560.45439994</v>
      </c>
      <c r="H1385">
        <v>166729363.19409999</v>
      </c>
      <c r="I1385">
        <v>900283077.87730002</v>
      </c>
      <c r="J1385">
        <v>5349443.8902000003</v>
      </c>
      <c r="K1385">
        <v>125671517.0194</v>
      </c>
      <c r="L1385">
        <v>25290521.776799999</v>
      </c>
      <c r="M1385">
        <v>0</v>
      </c>
      <c r="N1385">
        <v>87377476.826100007</v>
      </c>
      <c r="O1385">
        <v>10.145833333333334</v>
      </c>
      <c r="P1385">
        <f t="shared" si="53"/>
        <v>1978</v>
      </c>
      <c r="Q1385" s="2">
        <f t="shared" si="54"/>
        <v>28621.833333331979</v>
      </c>
    </row>
    <row r="1386" spans="1:17" x14ac:dyDescent="0.3">
      <c r="A1386">
        <v>462</v>
      </c>
      <c r="B1386">
        <v>2</v>
      </c>
      <c r="C1386">
        <v>20238894.527899999</v>
      </c>
      <c r="D1386">
        <v>349755.61210000003</v>
      </c>
      <c r="E1386">
        <v>37946098.8816</v>
      </c>
      <c r="F1386">
        <v>0</v>
      </c>
      <c r="G1386">
        <v>915033560.45439994</v>
      </c>
      <c r="H1386">
        <v>158522319.8529</v>
      </c>
      <c r="I1386">
        <v>874130687.59420002</v>
      </c>
      <c r="J1386">
        <v>5485322.4711999996</v>
      </c>
      <c r="K1386">
        <v>125671517.0194</v>
      </c>
      <c r="L1386">
        <v>25616162.019900002</v>
      </c>
      <c r="M1386">
        <v>0</v>
      </c>
      <c r="N1386">
        <v>101002102.52599999</v>
      </c>
      <c r="O1386">
        <v>10.145833333333334</v>
      </c>
      <c r="P1386">
        <f t="shared" si="53"/>
        <v>1978</v>
      </c>
      <c r="Q1386" s="2">
        <f t="shared" si="54"/>
        <v>28631.979166665311</v>
      </c>
    </row>
    <row r="1387" spans="1:17" x14ac:dyDescent="0.3">
      <c r="A1387">
        <v>462</v>
      </c>
      <c r="B1387">
        <v>3</v>
      </c>
      <c r="C1387">
        <v>18208875.4089</v>
      </c>
      <c r="D1387">
        <v>333960.65789999999</v>
      </c>
      <c r="E1387">
        <v>37946098.8816</v>
      </c>
      <c r="F1387">
        <v>0</v>
      </c>
      <c r="G1387">
        <v>915033560.45439994</v>
      </c>
      <c r="H1387">
        <v>153088017.9869</v>
      </c>
      <c r="I1387">
        <v>856221789.90919995</v>
      </c>
      <c r="J1387">
        <v>5604379.4159000004</v>
      </c>
      <c r="K1387">
        <v>125671517.0194</v>
      </c>
      <c r="L1387">
        <v>25884571.0119</v>
      </c>
      <c r="M1387">
        <v>0</v>
      </c>
      <c r="N1387">
        <v>111017658.9562</v>
      </c>
      <c r="O1387">
        <v>10.145833333333334</v>
      </c>
      <c r="P1387">
        <f t="shared" si="53"/>
        <v>1978</v>
      </c>
      <c r="Q1387" s="2">
        <f t="shared" si="54"/>
        <v>28642.124999998643</v>
      </c>
    </row>
    <row r="1388" spans="1:17" x14ac:dyDescent="0.3">
      <c r="A1388">
        <v>463</v>
      </c>
      <c r="B1388">
        <v>1</v>
      </c>
      <c r="C1388">
        <v>249937745.94679999</v>
      </c>
      <c r="D1388">
        <v>352216.53320000001</v>
      </c>
      <c r="E1388">
        <v>69043125.081599995</v>
      </c>
      <c r="F1388">
        <v>0</v>
      </c>
      <c r="G1388">
        <v>166040858.55140001</v>
      </c>
      <c r="H1388">
        <v>95876077.707200006</v>
      </c>
      <c r="I1388">
        <v>90918131.841000006</v>
      </c>
      <c r="J1388">
        <v>5477342.2706000004</v>
      </c>
      <c r="K1388">
        <v>274878789.33939999</v>
      </c>
      <c r="L1388">
        <v>116222015.9744</v>
      </c>
      <c r="M1388">
        <v>0</v>
      </c>
      <c r="N1388">
        <v>93714630.119299993</v>
      </c>
      <c r="O1388">
        <v>10.145833333333334</v>
      </c>
      <c r="P1388">
        <f t="shared" si="53"/>
        <v>1978</v>
      </c>
      <c r="Q1388" s="2">
        <f t="shared" si="54"/>
        <v>28652.270833331975</v>
      </c>
    </row>
    <row r="1389" spans="1:17" x14ac:dyDescent="0.3">
      <c r="A1389">
        <v>463</v>
      </c>
      <c r="B1389">
        <v>2</v>
      </c>
      <c r="C1389">
        <v>221127032.05149999</v>
      </c>
      <c r="D1389">
        <v>367840.62160000001</v>
      </c>
      <c r="E1389">
        <v>69043125.081599995</v>
      </c>
      <c r="F1389">
        <v>0</v>
      </c>
      <c r="G1389">
        <v>166040858.55140001</v>
      </c>
      <c r="H1389">
        <v>98165699.123799995</v>
      </c>
      <c r="I1389">
        <v>74795046.539900005</v>
      </c>
      <c r="J1389">
        <v>5374991.1820999999</v>
      </c>
      <c r="K1389">
        <v>274878789.33939999</v>
      </c>
      <c r="L1389">
        <v>113661837.83840001</v>
      </c>
      <c r="M1389">
        <v>0</v>
      </c>
      <c r="N1389">
        <v>85903153.514300004</v>
      </c>
      <c r="O1389">
        <v>10.145833333333334</v>
      </c>
      <c r="P1389">
        <f t="shared" si="53"/>
        <v>1978</v>
      </c>
      <c r="Q1389" s="2">
        <f t="shared" si="54"/>
        <v>28662.416666665307</v>
      </c>
    </row>
    <row r="1390" spans="1:17" x14ac:dyDescent="0.3">
      <c r="A1390">
        <v>463</v>
      </c>
      <c r="B1390">
        <v>3</v>
      </c>
      <c r="C1390">
        <v>203374934.72729999</v>
      </c>
      <c r="D1390">
        <v>384442.96389999997</v>
      </c>
      <c r="E1390">
        <v>69043125.081599995</v>
      </c>
      <c r="F1390">
        <v>0</v>
      </c>
      <c r="G1390">
        <v>166040858.55140001</v>
      </c>
      <c r="H1390">
        <v>99642179.925899997</v>
      </c>
      <c r="I1390">
        <v>64861648.476300001</v>
      </c>
      <c r="J1390">
        <v>5292399.8903999999</v>
      </c>
      <c r="K1390">
        <v>274878789.33939999</v>
      </c>
      <c r="L1390">
        <v>111528298.50669999</v>
      </c>
      <c r="M1390">
        <v>0</v>
      </c>
      <c r="N1390">
        <v>81644768.533099994</v>
      </c>
      <c r="O1390">
        <v>10.145833333333334</v>
      </c>
      <c r="P1390">
        <f t="shared" si="53"/>
        <v>1978</v>
      </c>
      <c r="Q1390" s="2">
        <f t="shared" si="54"/>
        <v>28672.562499998639</v>
      </c>
    </row>
    <row r="1391" spans="1:17" x14ac:dyDescent="0.3">
      <c r="A1391">
        <v>464</v>
      </c>
      <c r="B1391">
        <v>1</v>
      </c>
      <c r="C1391">
        <v>848354633.36170006</v>
      </c>
      <c r="D1391">
        <v>420407.51140000002</v>
      </c>
      <c r="E1391">
        <v>180194822.27160001</v>
      </c>
      <c r="F1391">
        <v>0</v>
      </c>
      <c r="G1391">
        <v>5611131.3995000003</v>
      </c>
      <c r="H1391">
        <v>56954343.243000001</v>
      </c>
      <c r="I1391">
        <v>13645726.9977</v>
      </c>
      <c r="J1391">
        <v>5140110.8598999996</v>
      </c>
      <c r="K1391">
        <v>808197995.57939994</v>
      </c>
      <c r="L1391">
        <v>197518172.20570001</v>
      </c>
      <c r="M1391">
        <v>0</v>
      </c>
      <c r="N1391">
        <v>67942731.659600005</v>
      </c>
      <c r="O1391">
        <v>10.145833333333334</v>
      </c>
      <c r="P1391">
        <f t="shared" si="53"/>
        <v>1978</v>
      </c>
      <c r="Q1391" s="2">
        <f t="shared" si="54"/>
        <v>28682.708333331972</v>
      </c>
    </row>
    <row r="1392" spans="1:17" x14ac:dyDescent="0.3">
      <c r="A1392">
        <v>464</v>
      </c>
      <c r="B1392">
        <v>2</v>
      </c>
      <c r="C1392">
        <v>824080980.42920005</v>
      </c>
      <c r="D1392">
        <v>452496.94559999998</v>
      </c>
      <c r="E1392">
        <v>180194822.27160001</v>
      </c>
      <c r="F1392">
        <v>0</v>
      </c>
      <c r="G1392">
        <v>5611131.3995000003</v>
      </c>
      <c r="H1392">
        <v>56584369.918399997</v>
      </c>
      <c r="I1392">
        <v>8595531.3795999996</v>
      </c>
      <c r="J1392">
        <v>5007545.5088999998</v>
      </c>
      <c r="K1392">
        <v>808197995.57939994</v>
      </c>
      <c r="L1392">
        <v>184596144.7737</v>
      </c>
      <c r="M1392">
        <v>0</v>
      </c>
      <c r="N1392">
        <v>61368885.605400003</v>
      </c>
      <c r="O1392">
        <v>10.145833333333334</v>
      </c>
      <c r="P1392">
        <f t="shared" si="53"/>
        <v>1978</v>
      </c>
      <c r="Q1392" s="2">
        <f t="shared" si="54"/>
        <v>28692.854166665304</v>
      </c>
    </row>
    <row r="1393" spans="1:17" x14ac:dyDescent="0.3">
      <c r="A1393">
        <v>464</v>
      </c>
      <c r="B1393">
        <v>3</v>
      </c>
      <c r="C1393">
        <v>807511958.00269997</v>
      </c>
      <c r="D1393">
        <v>483961.95429999998</v>
      </c>
      <c r="E1393">
        <v>180194822.27160001</v>
      </c>
      <c r="F1393">
        <v>0</v>
      </c>
      <c r="G1393">
        <v>5611131.3995000003</v>
      </c>
      <c r="H1393">
        <v>55618448.349100001</v>
      </c>
      <c r="I1393">
        <v>6135629.4643999999</v>
      </c>
      <c r="J1393">
        <v>4890478.3569</v>
      </c>
      <c r="K1393">
        <v>808197995.57939994</v>
      </c>
      <c r="L1393">
        <v>173450519.3141</v>
      </c>
      <c r="M1393">
        <v>0</v>
      </c>
      <c r="N1393">
        <v>57331857.710500002</v>
      </c>
      <c r="O1393">
        <v>10.145833333333334</v>
      </c>
      <c r="P1393">
        <f t="shared" si="53"/>
        <v>1978</v>
      </c>
      <c r="Q1393" s="2">
        <f t="shared" si="54"/>
        <v>28702.999999998636</v>
      </c>
    </row>
    <row r="1394" spans="1:17" x14ac:dyDescent="0.3">
      <c r="A1394">
        <v>465</v>
      </c>
      <c r="B1394">
        <v>1</v>
      </c>
      <c r="C1394">
        <v>835506617.63750005</v>
      </c>
      <c r="D1394">
        <v>506507.43540000002</v>
      </c>
      <c r="E1394">
        <v>196276104.1216</v>
      </c>
      <c r="F1394">
        <v>0</v>
      </c>
      <c r="G1394">
        <v>6032521.4084999999</v>
      </c>
      <c r="H1394">
        <v>49380220.303000003</v>
      </c>
      <c r="I1394">
        <v>4829662.3316000002</v>
      </c>
      <c r="J1394">
        <v>4825640.1339999996</v>
      </c>
      <c r="K1394">
        <v>885357910.5194</v>
      </c>
      <c r="L1394">
        <v>136880853.1591</v>
      </c>
      <c r="M1394">
        <v>0</v>
      </c>
      <c r="N1394">
        <v>56062923.257200003</v>
      </c>
      <c r="O1394">
        <v>10.145833333333334</v>
      </c>
      <c r="P1394">
        <f t="shared" si="53"/>
        <v>1978</v>
      </c>
      <c r="Q1394" s="2">
        <f t="shared" si="54"/>
        <v>28713.145833331968</v>
      </c>
    </row>
    <row r="1395" spans="1:17" x14ac:dyDescent="0.3">
      <c r="A1395">
        <v>465</v>
      </c>
      <c r="B1395">
        <v>2</v>
      </c>
      <c r="C1395">
        <v>827212028.10790002</v>
      </c>
      <c r="D1395">
        <v>526347.88540000003</v>
      </c>
      <c r="E1395">
        <v>196276104.1216</v>
      </c>
      <c r="F1395">
        <v>0</v>
      </c>
      <c r="G1395">
        <v>6032521.4084999999</v>
      </c>
      <c r="H1395">
        <v>48608037.043499999</v>
      </c>
      <c r="I1395">
        <v>3204500.1365999999</v>
      </c>
      <c r="J1395">
        <v>4765707.1823000005</v>
      </c>
      <c r="K1395">
        <v>885357910.5194</v>
      </c>
      <c r="L1395">
        <v>131080686.7149</v>
      </c>
      <c r="M1395">
        <v>0</v>
      </c>
      <c r="N1395">
        <v>54597787.065099999</v>
      </c>
      <c r="O1395">
        <v>10.145833333333334</v>
      </c>
      <c r="P1395">
        <f t="shared" si="53"/>
        <v>1978</v>
      </c>
      <c r="Q1395" s="2">
        <f t="shared" si="54"/>
        <v>28723.2916666653</v>
      </c>
    </row>
    <row r="1396" spans="1:17" x14ac:dyDescent="0.3">
      <c r="A1396">
        <v>465</v>
      </c>
      <c r="B1396">
        <v>3</v>
      </c>
      <c r="C1396">
        <v>820507406.15719998</v>
      </c>
      <c r="D1396">
        <v>544816.84580000001</v>
      </c>
      <c r="E1396">
        <v>196276104.1216</v>
      </c>
      <c r="F1396">
        <v>0</v>
      </c>
      <c r="G1396">
        <v>6032521.4084999999</v>
      </c>
      <c r="H1396">
        <v>47749527.2095</v>
      </c>
      <c r="I1396">
        <v>2413671.1450999998</v>
      </c>
      <c r="J1396">
        <v>4711078.3031000001</v>
      </c>
      <c r="K1396">
        <v>885357910.5194</v>
      </c>
      <c r="L1396">
        <v>125766303.2704</v>
      </c>
      <c r="M1396">
        <v>0</v>
      </c>
      <c r="N1396">
        <v>53193607.3235</v>
      </c>
      <c r="O1396">
        <v>10.145833333333334</v>
      </c>
      <c r="P1396">
        <f t="shared" si="53"/>
        <v>1978</v>
      </c>
      <c r="Q1396" s="2">
        <f t="shared" si="54"/>
        <v>28733.437499998632</v>
      </c>
    </row>
    <row r="1397" spans="1:17" x14ac:dyDescent="0.3">
      <c r="A1397">
        <v>466</v>
      </c>
      <c r="B1397">
        <v>1</v>
      </c>
      <c r="C1397">
        <v>348179523.23110002</v>
      </c>
      <c r="D1397">
        <v>521161.68489999999</v>
      </c>
      <c r="E1397">
        <v>96612510.401600003</v>
      </c>
      <c r="F1397">
        <v>0</v>
      </c>
      <c r="G1397">
        <v>143463020.68450001</v>
      </c>
      <c r="H1397">
        <v>75970408.224999994</v>
      </c>
      <c r="I1397">
        <v>151639526.23730001</v>
      </c>
      <c r="J1397">
        <v>4795169.0482000001</v>
      </c>
      <c r="K1397">
        <v>407160020.68940002</v>
      </c>
      <c r="L1397">
        <v>40962930.454300001</v>
      </c>
      <c r="M1397">
        <v>0</v>
      </c>
      <c r="N1397">
        <v>58290400.026299998</v>
      </c>
      <c r="O1397">
        <v>10.145833333333334</v>
      </c>
      <c r="P1397">
        <f t="shared" si="53"/>
        <v>1978</v>
      </c>
      <c r="Q1397" s="2">
        <f t="shared" si="54"/>
        <v>28743.583333331964</v>
      </c>
    </row>
    <row r="1398" spans="1:17" x14ac:dyDescent="0.3">
      <c r="A1398">
        <v>466</v>
      </c>
      <c r="B1398">
        <v>2</v>
      </c>
      <c r="C1398">
        <v>317605277.82029998</v>
      </c>
      <c r="D1398">
        <v>501533.86749999999</v>
      </c>
      <c r="E1398">
        <v>96612510.401600003</v>
      </c>
      <c r="F1398">
        <v>0</v>
      </c>
      <c r="G1398">
        <v>143463020.68450001</v>
      </c>
      <c r="H1398">
        <v>73726359.806099996</v>
      </c>
      <c r="I1398">
        <v>115928950.90109999</v>
      </c>
      <c r="J1398">
        <v>4853077.4113999996</v>
      </c>
      <c r="K1398">
        <v>407160020.68940002</v>
      </c>
      <c r="L1398">
        <v>41731178.432999998</v>
      </c>
      <c r="M1398">
        <v>0</v>
      </c>
      <c r="N1398">
        <v>61785843.548500001</v>
      </c>
      <c r="O1398">
        <v>10.145833333333334</v>
      </c>
      <c r="P1398">
        <f t="shared" si="53"/>
        <v>1978</v>
      </c>
      <c r="Q1398" s="2">
        <f t="shared" si="54"/>
        <v>28753.729166665296</v>
      </c>
    </row>
    <row r="1399" spans="1:17" x14ac:dyDescent="0.3">
      <c r="A1399">
        <v>466</v>
      </c>
      <c r="B1399">
        <v>3</v>
      </c>
      <c r="C1399">
        <v>303531392.43779999</v>
      </c>
      <c r="D1399">
        <v>484703.24540000001</v>
      </c>
      <c r="E1399">
        <v>96612510.401600003</v>
      </c>
      <c r="F1399">
        <v>0</v>
      </c>
      <c r="G1399">
        <v>143463020.68450001</v>
      </c>
      <c r="H1399">
        <v>71015357.822099999</v>
      </c>
      <c r="I1399">
        <v>94272011.902400002</v>
      </c>
      <c r="J1399">
        <v>4897234.3958000001</v>
      </c>
      <c r="K1399">
        <v>407160020.68940002</v>
      </c>
      <c r="L1399">
        <v>42269844.145499997</v>
      </c>
      <c r="M1399">
        <v>0</v>
      </c>
      <c r="N1399">
        <v>64259722.6664</v>
      </c>
      <c r="O1399">
        <v>10.145833333333334</v>
      </c>
      <c r="P1399">
        <f t="shared" si="53"/>
        <v>1978</v>
      </c>
      <c r="Q1399" s="2">
        <f t="shared" si="54"/>
        <v>28763.874999998628</v>
      </c>
    </row>
    <row r="1400" spans="1:17" x14ac:dyDescent="0.3">
      <c r="A1400">
        <v>467</v>
      </c>
      <c r="B1400">
        <v>1</v>
      </c>
      <c r="C1400">
        <v>302471387.61290002</v>
      </c>
      <c r="D1400">
        <v>486999.15370000002</v>
      </c>
      <c r="E1400">
        <v>15435409.071599999</v>
      </c>
      <c r="F1400">
        <v>0</v>
      </c>
      <c r="G1400">
        <v>2045503.1177999999</v>
      </c>
      <c r="H1400">
        <v>33740817.942500003</v>
      </c>
      <c r="I1400">
        <v>184261549.85969999</v>
      </c>
      <c r="J1400">
        <v>4853431.3108000001</v>
      </c>
      <c r="K1400">
        <v>17662525.799400002</v>
      </c>
      <c r="L1400">
        <v>81482637.8653</v>
      </c>
      <c r="M1400">
        <v>0</v>
      </c>
      <c r="N1400">
        <v>66264105.254600003</v>
      </c>
      <c r="O1400">
        <v>10.145833333333334</v>
      </c>
      <c r="P1400">
        <f t="shared" si="53"/>
        <v>1978</v>
      </c>
      <c r="Q1400" s="2">
        <f t="shared" si="54"/>
        <v>28774.020833331961</v>
      </c>
    </row>
    <row r="1401" spans="1:17" x14ac:dyDescent="0.3">
      <c r="A1401">
        <v>467</v>
      </c>
      <c r="B1401">
        <v>2</v>
      </c>
      <c r="C1401">
        <v>249895026.6304</v>
      </c>
      <c r="D1401">
        <v>489724.6655</v>
      </c>
      <c r="E1401">
        <v>15435409.071599999</v>
      </c>
      <c r="F1401">
        <v>0</v>
      </c>
      <c r="G1401">
        <v>2045503.1177999999</v>
      </c>
      <c r="H1401">
        <v>32357866.853500001</v>
      </c>
      <c r="I1401">
        <v>134256697.38909999</v>
      </c>
      <c r="J1401">
        <v>4815670.2111999998</v>
      </c>
      <c r="K1401">
        <v>17662525.799400002</v>
      </c>
      <c r="L1401">
        <v>80184896.903899997</v>
      </c>
      <c r="M1401">
        <v>0</v>
      </c>
      <c r="N1401">
        <v>63480690.732500002</v>
      </c>
      <c r="O1401">
        <v>10.145833333333334</v>
      </c>
      <c r="P1401">
        <f t="shared" si="53"/>
        <v>1978</v>
      </c>
      <c r="Q1401" s="2">
        <f t="shared" si="54"/>
        <v>28784.166666665293</v>
      </c>
    </row>
    <row r="1402" spans="1:17" x14ac:dyDescent="0.3">
      <c r="A1402">
        <v>467</v>
      </c>
      <c r="B1402">
        <v>3</v>
      </c>
      <c r="C1402">
        <v>217891260.83649999</v>
      </c>
      <c r="D1402">
        <v>492419.4596</v>
      </c>
      <c r="E1402">
        <v>15435409.071599999</v>
      </c>
      <c r="F1402">
        <v>0</v>
      </c>
      <c r="G1402">
        <v>2045503.1177999999</v>
      </c>
      <c r="H1402">
        <v>31711268.273800001</v>
      </c>
      <c r="I1402">
        <v>104195709.2894</v>
      </c>
      <c r="J1402">
        <v>4781591.2674000002</v>
      </c>
      <c r="K1402">
        <v>17662525.799400002</v>
      </c>
      <c r="L1402">
        <v>79043096.015499994</v>
      </c>
      <c r="M1402">
        <v>0</v>
      </c>
      <c r="N1402">
        <v>61988140.959399998</v>
      </c>
      <c r="O1402">
        <v>10.145833333333334</v>
      </c>
      <c r="P1402">
        <f t="shared" si="53"/>
        <v>1978</v>
      </c>
      <c r="Q1402" s="2">
        <f t="shared" si="54"/>
        <v>28794.312499998625</v>
      </c>
    </row>
    <row r="1403" spans="1:17" x14ac:dyDescent="0.3">
      <c r="A1403">
        <v>468</v>
      </c>
      <c r="B1403">
        <v>1</v>
      </c>
      <c r="C1403">
        <v>156039776.72330001</v>
      </c>
      <c r="D1403">
        <v>476183.45010000002</v>
      </c>
      <c r="E1403">
        <v>15435409.071599999</v>
      </c>
      <c r="F1403">
        <v>0</v>
      </c>
      <c r="G1403">
        <v>8371810.8454999998</v>
      </c>
      <c r="H1403">
        <v>50558690.531199999</v>
      </c>
      <c r="I1403">
        <v>139777421.13769999</v>
      </c>
      <c r="J1403">
        <v>4817006.2084999997</v>
      </c>
      <c r="K1403">
        <v>17662525.799400002</v>
      </c>
      <c r="L1403">
        <v>1701290.4846999999</v>
      </c>
      <c r="M1403">
        <v>0</v>
      </c>
      <c r="N1403">
        <v>65037195.953000002</v>
      </c>
      <c r="O1403">
        <v>10.145833333333334</v>
      </c>
      <c r="P1403">
        <f t="shared" si="53"/>
        <v>1978</v>
      </c>
      <c r="Q1403" s="2">
        <f t="shared" si="54"/>
        <v>28804.458333331957</v>
      </c>
    </row>
    <row r="1404" spans="1:17" x14ac:dyDescent="0.3">
      <c r="A1404">
        <v>468</v>
      </c>
      <c r="B1404">
        <v>2</v>
      </c>
      <c r="C1404">
        <v>140471418.7044</v>
      </c>
      <c r="D1404">
        <v>461852.89909999998</v>
      </c>
      <c r="E1404">
        <v>15435409.071599999</v>
      </c>
      <c r="F1404">
        <v>0</v>
      </c>
      <c r="G1404">
        <v>8371810.8454999998</v>
      </c>
      <c r="H1404">
        <v>51037264.624499999</v>
      </c>
      <c r="I1404">
        <v>120522908.6691</v>
      </c>
      <c r="J1404">
        <v>4844026.5886000004</v>
      </c>
      <c r="K1404">
        <v>17662525.799400002</v>
      </c>
      <c r="L1404">
        <v>1744687.7278</v>
      </c>
      <c r="M1404">
        <v>0</v>
      </c>
      <c r="N1404">
        <v>69140768.372799993</v>
      </c>
      <c r="O1404">
        <v>10.145833333333334</v>
      </c>
      <c r="P1404">
        <f t="shared" si="53"/>
        <v>1978</v>
      </c>
      <c r="Q1404" s="2">
        <f t="shared" si="54"/>
        <v>28814.604166665289</v>
      </c>
    </row>
    <row r="1405" spans="1:17" x14ac:dyDescent="0.3">
      <c r="A1405">
        <v>468</v>
      </c>
      <c r="B1405">
        <v>3</v>
      </c>
      <c r="C1405">
        <v>129328946.3713</v>
      </c>
      <c r="D1405">
        <v>451421.255</v>
      </c>
      <c r="E1405">
        <v>15435409.071599999</v>
      </c>
      <c r="F1405">
        <v>0</v>
      </c>
      <c r="G1405">
        <v>8371810.8454999998</v>
      </c>
      <c r="H1405">
        <v>51489421.7051</v>
      </c>
      <c r="I1405">
        <v>107831868.12890001</v>
      </c>
      <c r="J1405">
        <v>4867655.108</v>
      </c>
      <c r="K1405">
        <v>17662525.799400002</v>
      </c>
      <c r="L1405">
        <v>1778875.6717000001</v>
      </c>
      <c r="M1405">
        <v>0</v>
      </c>
      <c r="N1405">
        <v>71867342.764599994</v>
      </c>
      <c r="O1405">
        <v>10.145833333333334</v>
      </c>
      <c r="P1405">
        <f t="shared" si="53"/>
        <v>1978</v>
      </c>
      <c r="Q1405" s="2">
        <f t="shared" si="54"/>
        <v>28824.749999998621</v>
      </c>
    </row>
    <row r="1406" spans="1:17" x14ac:dyDescent="0.3">
      <c r="A1406">
        <v>469</v>
      </c>
      <c r="B1406">
        <v>1</v>
      </c>
      <c r="C1406">
        <v>138096453.71880001</v>
      </c>
      <c r="D1406">
        <v>446579.6434</v>
      </c>
      <c r="E1406">
        <v>15435409.071599999</v>
      </c>
      <c r="F1406">
        <v>0</v>
      </c>
      <c r="G1406">
        <v>2654123.3760000002</v>
      </c>
      <c r="H1406">
        <v>35773029.510700002</v>
      </c>
      <c r="I1406">
        <v>77848727.689099997</v>
      </c>
      <c r="J1406">
        <v>4869134.7895</v>
      </c>
      <c r="K1406">
        <v>17662525.799400002</v>
      </c>
      <c r="L1406">
        <v>16984639.000700001</v>
      </c>
      <c r="M1406">
        <v>0</v>
      </c>
      <c r="N1406">
        <v>75018659.3037</v>
      </c>
      <c r="O1406">
        <v>10.145833333333334</v>
      </c>
      <c r="P1406">
        <f t="shared" si="53"/>
        <v>1978</v>
      </c>
      <c r="Q1406" s="2">
        <f t="shared" si="54"/>
        <v>28834.895833331953</v>
      </c>
    </row>
    <row r="1407" spans="1:17" x14ac:dyDescent="0.3">
      <c r="A1407">
        <v>469</v>
      </c>
      <c r="B1407">
        <v>2</v>
      </c>
      <c r="C1407">
        <v>129829921.69059999</v>
      </c>
      <c r="D1407">
        <v>442476.49780000001</v>
      </c>
      <c r="E1407">
        <v>15435409.071599999</v>
      </c>
      <c r="F1407">
        <v>0</v>
      </c>
      <c r="G1407">
        <v>2654123.3760000002</v>
      </c>
      <c r="H1407">
        <v>34909225.375399999</v>
      </c>
      <c r="I1407">
        <v>68930163.017700002</v>
      </c>
      <c r="J1407">
        <v>4870396.3737000003</v>
      </c>
      <c r="K1407">
        <v>17662525.799400002</v>
      </c>
      <c r="L1407">
        <v>17097495.233199999</v>
      </c>
      <c r="M1407">
        <v>0</v>
      </c>
      <c r="N1407">
        <v>74088820.298199996</v>
      </c>
      <c r="O1407">
        <v>10.145833333333334</v>
      </c>
      <c r="P1407">
        <f t="shared" si="53"/>
        <v>1978</v>
      </c>
      <c r="Q1407" s="2">
        <f t="shared" si="54"/>
        <v>28845.041666665285</v>
      </c>
    </row>
    <row r="1408" spans="1:17" x14ac:dyDescent="0.3">
      <c r="A1408">
        <v>469</v>
      </c>
      <c r="B1408">
        <v>3</v>
      </c>
      <c r="C1408">
        <v>124045012.37809999</v>
      </c>
      <c r="D1408">
        <v>439010.1593</v>
      </c>
      <c r="E1408">
        <v>15435409.071599999</v>
      </c>
      <c r="F1408">
        <v>0</v>
      </c>
      <c r="G1408">
        <v>2654123.3760000002</v>
      </c>
      <c r="H1408">
        <v>34830027.968099996</v>
      </c>
      <c r="I1408">
        <v>62972692.678199999</v>
      </c>
      <c r="J1408">
        <v>4870930.7785999998</v>
      </c>
      <c r="K1408">
        <v>17662525.799400002</v>
      </c>
      <c r="L1408">
        <v>17198719.183200002</v>
      </c>
      <c r="M1408">
        <v>0</v>
      </c>
      <c r="N1408">
        <v>74081031.049400002</v>
      </c>
      <c r="O1408">
        <v>10.145833333333334</v>
      </c>
      <c r="P1408">
        <f t="shared" si="53"/>
        <v>1978</v>
      </c>
      <c r="Q1408" s="2">
        <f t="shared" si="54"/>
        <v>28855.187499998618</v>
      </c>
    </row>
    <row r="1409" spans="1:17" x14ac:dyDescent="0.3">
      <c r="A1409">
        <v>470</v>
      </c>
      <c r="B1409">
        <v>1</v>
      </c>
      <c r="C1409">
        <v>108188768.6851</v>
      </c>
      <c r="D1409">
        <v>431937.2451</v>
      </c>
      <c r="E1409">
        <v>15435409.071599999</v>
      </c>
      <c r="F1409">
        <v>0</v>
      </c>
      <c r="G1409">
        <v>6973517.3468000004</v>
      </c>
      <c r="H1409">
        <v>49303384.112999998</v>
      </c>
      <c r="I1409">
        <v>80475287.009200007</v>
      </c>
      <c r="J1409">
        <v>4887505.0433</v>
      </c>
      <c r="K1409">
        <v>18171753.709399998</v>
      </c>
      <c r="L1409">
        <v>0</v>
      </c>
      <c r="M1409">
        <v>0</v>
      </c>
      <c r="N1409">
        <v>75440181.535699993</v>
      </c>
      <c r="O1409">
        <v>10.145833333333334</v>
      </c>
      <c r="P1409">
        <f t="shared" si="53"/>
        <v>1979</v>
      </c>
      <c r="Q1409" s="2">
        <f t="shared" si="54"/>
        <v>28865.33333333195</v>
      </c>
    </row>
    <row r="1410" spans="1:17" x14ac:dyDescent="0.3">
      <c r="A1410">
        <v>470</v>
      </c>
      <c r="B1410">
        <v>2</v>
      </c>
      <c r="C1410">
        <v>104136248.8299</v>
      </c>
      <c r="D1410">
        <v>425687.75069999998</v>
      </c>
      <c r="E1410">
        <v>15435409.071599999</v>
      </c>
      <c r="F1410">
        <v>0</v>
      </c>
      <c r="G1410">
        <v>6973517.3468000004</v>
      </c>
      <c r="H1410">
        <v>48191059.139600001</v>
      </c>
      <c r="I1410">
        <v>73989112.680500001</v>
      </c>
      <c r="J1410">
        <v>4900941.3113000002</v>
      </c>
      <c r="K1410">
        <v>18171753.709399998</v>
      </c>
      <c r="L1410">
        <v>0</v>
      </c>
      <c r="M1410">
        <v>0</v>
      </c>
      <c r="N1410">
        <v>77111023.731199995</v>
      </c>
      <c r="O1410">
        <v>10.145833333333334</v>
      </c>
      <c r="P1410">
        <f t="shared" si="53"/>
        <v>1979</v>
      </c>
      <c r="Q1410" s="2">
        <f t="shared" si="54"/>
        <v>28875.479166665282</v>
      </c>
    </row>
    <row r="1411" spans="1:17" x14ac:dyDescent="0.3">
      <c r="A1411">
        <v>470</v>
      </c>
      <c r="B1411">
        <v>3</v>
      </c>
      <c r="C1411">
        <v>100746691.9296</v>
      </c>
      <c r="D1411">
        <v>420467.94390000001</v>
      </c>
      <c r="E1411">
        <v>15435409.071599999</v>
      </c>
      <c r="F1411">
        <v>0</v>
      </c>
      <c r="G1411">
        <v>6973517.3468000004</v>
      </c>
      <c r="H1411">
        <v>47597849.216799997</v>
      </c>
      <c r="I1411">
        <v>68838364.713200003</v>
      </c>
      <c r="J1411">
        <v>4912315.7132000001</v>
      </c>
      <c r="K1411">
        <v>18171753.709399998</v>
      </c>
      <c r="L1411">
        <v>0</v>
      </c>
      <c r="M1411">
        <v>0</v>
      </c>
      <c r="N1411">
        <v>78264613.152999997</v>
      </c>
      <c r="O1411">
        <v>10.145833333333334</v>
      </c>
      <c r="P1411">
        <f t="shared" ref="P1411:P1474" si="55">YEAR(Q1411)</f>
        <v>1979</v>
      </c>
      <c r="Q1411" s="2">
        <f t="shared" ref="Q1411:Q1474" si="56">Q1410+(O1411)</f>
        <v>28885.624999998614</v>
      </c>
    </row>
    <row r="1412" spans="1:17" x14ac:dyDescent="0.3">
      <c r="A1412">
        <v>471</v>
      </c>
      <c r="B1412">
        <v>1</v>
      </c>
      <c r="C1412">
        <v>119542880.29709999</v>
      </c>
      <c r="D1412">
        <v>420186.5392</v>
      </c>
      <c r="E1412">
        <v>15435409.071599999</v>
      </c>
      <c r="F1412">
        <v>0</v>
      </c>
      <c r="G1412">
        <v>2270744.5849000001</v>
      </c>
      <c r="H1412">
        <v>34773273.0748</v>
      </c>
      <c r="I1412">
        <v>47683704.077500001</v>
      </c>
      <c r="J1412">
        <v>4902326.3449999997</v>
      </c>
      <c r="K1412">
        <v>18171753.709399998</v>
      </c>
      <c r="L1412">
        <v>24932043.828400001</v>
      </c>
      <c r="M1412">
        <v>0</v>
      </c>
      <c r="N1412">
        <v>77825022.544799998</v>
      </c>
      <c r="O1412">
        <v>10.145833333333334</v>
      </c>
      <c r="P1412">
        <f t="shared" si="55"/>
        <v>1979</v>
      </c>
      <c r="Q1412" s="2">
        <f t="shared" si="56"/>
        <v>28895.770833331946</v>
      </c>
    </row>
    <row r="1413" spans="1:17" x14ac:dyDescent="0.3">
      <c r="A1413">
        <v>471</v>
      </c>
      <c r="B1413">
        <v>2</v>
      </c>
      <c r="C1413">
        <v>114956106.65790001</v>
      </c>
      <c r="D1413">
        <v>420071.57939999999</v>
      </c>
      <c r="E1413">
        <v>15435409.071599999</v>
      </c>
      <c r="F1413">
        <v>0</v>
      </c>
      <c r="G1413">
        <v>2270744.5849000001</v>
      </c>
      <c r="H1413">
        <v>33806507.927500002</v>
      </c>
      <c r="I1413">
        <v>43206540.902199998</v>
      </c>
      <c r="J1413">
        <v>4893585.7772000004</v>
      </c>
      <c r="K1413">
        <v>18171753.709399998</v>
      </c>
      <c r="L1413">
        <v>24905564.474800002</v>
      </c>
      <c r="M1413">
        <v>0</v>
      </c>
      <c r="N1413">
        <v>75996848.785099998</v>
      </c>
      <c r="O1413">
        <v>10.145833333333334</v>
      </c>
      <c r="P1413">
        <f t="shared" si="55"/>
        <v>1979</v>
      </c>
      <c r="Q1413" s="2">
        <f t="shared" si="56"/>
        <v>28905.916666665278</v>
      </c>
    </row>
    <row r="1414" spans="1:17" x14ac:dyDescent="0.3">
      <c r="A1414">
        <v>471</v>
      </c>
      <c r="B1414">
        <v>3</v>
      </c>
      <c r="C1414">
        <v>111651259.5935</v>
      </c>
      <c r="D1414">
        <v>420097.68430000002</v>
      </c>
      <c r="E1414">
        <v>15435409.071599999</v>
      </c>
      <c r="F1414">
        <v>0</v>
      </c>
      <c r="G1414">
        <v>2270744.5849000001</v>
      </c>
      <c r="H1414">
        <v>33337697.955600001</v>
      </c>
      <c r="I1414">
        <v>40240832.706200004</v>
      </c>
      <c r="J1414">
        <v>4885514.4641000004</v>
      </c>
      <c r="K1414">
        <v>18171753.709399998</v>
      </c>
      <c r="L1414">
        <v>24890690.853999998</v>
      </c>
      <c r="M1414">
        <v>0</v>
      </c>
      <c r="N1414">
        <v>75043266.260900006</v>
      </c>
      <c r="O1414">
        <v>10.145833333333334</v>
      </c>
      <c r="P1414">
        <f t="shared" si="55"/>
        <v>1979</v>
      </c>
      <c r="Q1414" s="2">
        <f t="shared" si="56"/>
        <v>28916.06249999861</v>
      </c>
    </row>
    <row r="1415" spans="1:17" x14ac:dyDescent="0.3">
      <c r="A1415">
        <v>472</v>
      </c>
      <c r="B1415">
        <v>1</v>
      </c>
      <c r="C1415">
        <v>30983984.470400002</v>
      </c>
      <c r="D1415">
        <v>404677.95600000001</v>
      </c>
      <c r="E1415">
        <v>15435409.071599999</v>
      </c>
      <c r="F1415">
        <v>0</v>
      </c>
      <c r="G1415">
        <v>169892179.57730001</v>
      </c>
      <c r="H1415">
        <v>85656738.038800001</v>
      </c>
      <c r="I1415">
        <v>199621389.84259999</v>
      </c>
      <c r="J1415">
        <v>4961606.8890000004</v>
      </c>
      <c r="K1415">
        <v>18171753.709399998</v>
      </c>
      <c r="L1415">
        <v>267095.90980000002</v>
      </c>
      <c r="M1415">
        <v>0</v>
      </c>
      <c r="N1415">
        <v>78936905.0854</v>
      </c>
      <c r="O1415">
        <v>10.145833333333334</v>
      </c>
      <c r="P1415">
        <f t="shared" si="55"/>
        <v>1979</v>
      </c>
      <c r="Q1415" s="2">
        <f t="shared" si="56"/>
        <v>28926.208333331942</v>
      </c>
    </row>
    <row r="1416" spans="1:17" x14ac:dyDescent="0.3">
      <c r="A1416">
        <v>472</v>
      </c>
      <c r="B1416">
        <v>2</v>
      </c>
      <c r="C1416">
        <v>26702521.634500001</v>
      </c>
      <c r="D1416">
        <v>391179.60960000003</v>
      </c>
      <c r="E1416">
        <v>15435409.071599999</v>
      </c>
      <c r="F1416">
        <v>0</v>
      </c>
      <c r="G1416">
        <v>169892179.57730001</v>
      </c>
      <c r="H1416">
        <v>82235176.563800007</v>
      </c>
      <c r="I1416">
        <v>188912112.33989999</v>
      </c>
      <c r="J1416">
        <v>5028248.4208000004</v>
      </c>
      <c r="K1416">
        <v>18171753.709399998</v>
      </c>
      <c r="L1416">
        <v>271490.2928</v>
      </c>
      <c r="M1416">
        <v>0</v>
      </c>
      <c r="N1416">
        <v>82168225.554499999</v>
      </c>
      <c r="O1416">
        <v>10.145833333333334</v>
      </c>
      <c r="P1416">
        <f t="shared" si="55"/>
        <v>1979</v>
      </c>
      <c r="Q1416" s="2">
        <f t="shared" si="56"/>
        <v>28936.354166665275</v>
      </c>
    </row>
    <row r="1417" spans="1:17" x14ac:dyDescent="0.3">
      <c r="A1417">
        <v>472</v>
      </c>
      <c r="B1417">
        <v>3</v>
      </c>
      <c r="C1417">
        <v>24148535.868799999</v>
      </c>
      <c r="D1417">
        <v>378978.18300000002</v>
      </c>
      <c r="E1417">
        <v>15435409.071599999</v>
      </c>
      <c r="F1417">
        <v>0</v>
      </c>
      <c r="G1417">
        <v>169892179.57730001</v>
      </c>
      <c r="H1417">
        <v>79163865.140100002</v>
      </c>
      <c r="I1417">
        <v>180559062.86090001</v>
      </c>
      <c r="J1417">
        <v>5087854.4194999998</v>
      </c>
      <c r="K1417">
        <v>18171753.709399998</v>
      </c>
      <c r="L1417">
        <v>275360.19410000002</v>
      </c>
      <c r="M1417">
        <v>0</v>
      </c>
      <c r="N1417">
        <v>84691091.056299999</v>
      </c>
      <c r="O1417">
        <v>10.145833333333334</v>
      </c>
      <c r="P1417">
        <f t="shared" si="55"/>
        <v>1979</v>
      </c>
      <c r="Q1417" s="2">
        <f t="shared" si="56"/>
        <v>28946.499999998607</v>
      </c>
    </row>
    <row r="1418" spans="1:17" x14ac:dyDescent="0.3">
      <c r="A1418">
        <v>473</v>
      </c>
      <c r="B1418">
        <v>1</v>
      </c>
      <c r="C1418">
        <v>168129884.60330001</v>
      </c>
      <c r="D1418">
        <v>395208.18050000002</v>
      </c>
      <c r="E1418">
        <v>22495058.1316</v>
      </c>
      <c r="F1418">
        <v>0</v>
      </c>
      <c r="G1418">
        <v>8100652.3622000003</v>
      </c>
      <c r="H1418">
        <v>50441134.756399997</v>
      </c>
      <c r="I1418">
        <v>20015114.264199998</v>
      </c>
      <c r="J1418">
        <v>5008353.2613000004</v>
      </c>
      <c r="K1418">
        <v>68150413.239399999</v>
      </c>
      <c r="L1418">
        <v>82672684.666099995</v>
      </c>
      <c r="M1418">
        <v>0</v>
      </c>
      <c r="N1418">
        <v>74925070.587300003</v>
      </c>
      <c r="O1418">
        <v>10.145833333333334</v>
      </c>
      <c r="P1418">
        <f t="shared" si="55"/>
        <v>1979</v>
      </c>
      <c r="Q1418" s="2">
        <f t="shared" si="56"/>
        <v>28956.645833331939</v>
      </c>
    </row>
    <row r="1419" spans="1:17" x14ac:dyDescent="0.3">
      <c r="A1419">
        <v>473</v>
      </c>
      <c r="B1419">
        <v>2</v>
      </c>
      <c r="C1419">
        <v>156370464.7119</v>
      </c>
      <c r="D1419">
        <v>409230.96279999998</v>
      </c>
      <c r="E1419">
        <v>22495058.1316</v>
      </c>
      <c r="F1419">
        <v>0</v>
      </c>
      <c r="G1419">
        <v>8100652.3622000003</v>
      </c>
      <c r="H1419">
        <v>51673093.730999999</v>
      </c>
      <c r="I1419">
        <v>15110247.9399</v>
      </c>
      <c r="J1419">
        <v>4943297.1377999997</v>
      </c>
      <c r="K1419">
        <v>68150413.239399999</v>
      </c>
      <c r="L1419">
        <v>80959220.178499997</v>
      </c>
      <c r="M1419">
        <v>0</v>
      </c>
      <c r="N1419">
        <v>70455252.340399995</v>
      </c>
      <c r="O1419">
        <v>10.145833333333334</v>
      </c>
      <c r="P1419">
        <f t="shared" si="55"/>
        <v>1979</v>
      </c>
      <c r="Q1419" s="2">
        <f t="shared" si="56"/>
        <v>28966.791666665271</v>
      </c>
    </row>
    <row r="1420" spans="1:17" x14ac:dyDescent="0.3">
      <c r="A1420">
        <v>473</v>
      </c>
      <c r="B1420">
        <v>3</v>
      </c>
      <c r="C1420">
        <v>149391825.5158</v>
      </c>
      <c r="D1420">
        <v>421416.77399999998</v>
      </c>
      <c r="E1420">
        <v>22495058.1316</v>
      </c>
      <c r="F1420">
        <v>0</v>
      </c>
      <c r="G1420">
        <v>8100652.3622000003</v>
      </c>
      <c r="H1420">
        <v>52233258.716499999</v>
      </c>
      <c r="I1420">
        <v>12768511.738500001</v>
      </c>
      <c r="J1420">
        <v>4887981.2855000002</v>
      </c>
      <c r="K1420">
        <v>68150413.239399999</v>
      </c>
      <c r="L1420">
        <v>79527659.948799998</v>
      </c>
      <c r="M1420">
        <v>0</v>
      </c>
      <c r="N1420">
        <v>67952461.455899999</v>
      </c>
      <c r="O1420">
        <v>10.145833333333334</v>
      </c>
      <c r="P1420">
        <f t="shared" si="55"/>
        <v>1979</v>
      </c>
      <c r="Q1420" s="2">
        <f t="shared" si="56"/>
        <v>28976.937499998603</v>
      </c>
    </row>
    <row r="1421" spans="1:17" x14ac:dyDescent="0.3">
      <c r="A1421">
        <v>474</v>
      </c>
      <c r="B1421">
        <v>1</v>
      </c>
      <c r="C1421">
        <v>92299691.016900003</v>
      </c>
      <c r="D1421">
        <v>423345.5049</v>
      </c>
      <c r="E1421">
        <v>26506974.761599999</v>
      </c>
      <c r="F1421">
        <v>0</v>
      </c>
      <c r="G1421">
        <v>108788347.22840001</v>
      </c>
      <c r="H1421">
        <v>73676099.238499999</v>
      </c>
      <c r="I1421">
        <v>56852986.644199997</v>
      </c>
      <c r="J1421">
        <v>4892822.4046999998</v>
      </c>
      <c r="K1421">
        <v>96552698.989399999</v>
      </c>
      <c r="L1421">
        <v>75137876.023499995</v>
      </c>
      <c r="M1421">
        <v>0</v>
      </c>
      <c r="N1421">
        <v>68306787.185900003</v>
      </c>
      <c r="O1421">
        <v>10.145833333333334</v>
      </c>
      <c r="P1421">
        <f t="shared" si="55"/>
        <v>1979</v>
      </c>
      <c r="Q1421" s="2">
        <f t="shared" si="56"/>
        <v>28987.083333331935</v>
      </c>
    </row>
    <row r="1422" spans="1:17" x14ac:dyDescent="0.3">
      <c r="A1422">
        <v>474</v>
      </c>
      <c r="B1422">
        <v>2</v>
      </c>
      <c r="C1422">
        <v>86717586.9164</v>
      </c>
      <c r="D1422">
        <v>424980.00790000003</v>
      </c>
      <c r="E1422">
        <v>26506974.761599999</v>
      </c>
      <c r="F1422">
        <v>0</v>
      </c>
      <c r="G1422">
        <v>108788347.22840001</v>
      </c>
      <c r="H1422">
        <v>73742347.136500001</v>
      </c>
      <c r="I1422">
        <v>51862723.556000002</v>
      </c>
      <c r="J1422">
        <v>4895974.4293</v>
      </c>
      <c r="K1422">
        <v>96552698.989399999</v>
      </c>
      <c r="L1422">
        <v>74338269.809</v>
      </c>
      <c r="M1422">
        <v>0</v>
      </c>
      <c r="N1422">
        <v>68413099.541500002</v>
      </c>
      <c r="O1422">
        <v>10.145833333333334</v>
      </c>
      <c r="P1422">
        <f t="shared" si="55"/>
        <v>1979</v>
      </c>
      <c r="Q1422" s="2">
        <f t="shared" si="56"/>
        <v>28997.229166665267</v>
      </c>
    </row>
    <row r="1423" spans="1:17" x14ac:dyDescent="0.3">
      <c r="A1423">
        <v>474</v>
      </c>
      <c r="B1423">
        <v>3</v>
      </c>
      <c r="C1423">
        <v>83076992.830599993</v>
      </c>
      <c r="D1423">
        <v>426164.59730000002</v>
      </c>
      <c r="E1423">
        <v>26506974.761599999</v>
      </c>
      <c r="F1423">
        <v>0</v>
      </c>
      <c r="G1423">
        <v>108788347.22840001</v>
      </c>
      <c r="H1423">
        <v>73834432.696099997</v>
      </c>
      <c r="I1423">
        <v>49034344.1171</v>
      </c>
      <c r="J1423">
        <v>4898225.6870999997</v>
      </c>
      <c r="K1423">
        <v>96552698.989399999</v>
      </c>
      <c r="L1423">
        <v>73627906.385100007</v>
      </c>
      <c r="M1423">
        <v>0</v>
      </c>
      <c r="N1423">
        <v>68446812.500300005</v>
      </c>
      <c r="O1423">
        <v>10.145833333333334</v>
      </c>
      <c r="P1423">
        <f t="shared" si="55"/>
        <v>1979</v>
      </c>
      <c r="Q1423" s="2">
        <f t="shared" si="56"/>
        <v>29007.374999998599</v>
      </c>
    </row>
    <row r="1424" spans="1:17" x14ac:dyDescent="0.3">
      <c r="A1424">
        <v>475</v>
      </c>
      <c r="B1424">
        <v>1</v>
      </c>
      <c r="C1424">
        <v>275866569.71069998</v>
      </c>
      <c r="D1424">
        <v>438113.39630000002</v>
      </c>
      <c r="E1424">
        <v>41801610.211599998</v>
      </c>
      <c r="F1424">
        <v>0</v>
      </c>
      <c r="G1424">
        <v>24673432.5438</v>
      </c>
      <c r="H1424">
        <v>63393102.855999999</v>
      </c>
      <c r="I1424">
        <v>7809414.0580000002</v>
      </c>
      <c r="J1424">
        <v>4848754.5461999997</v>
      </c>
      <c r="K1424">
        <v>204830788.9594</v>
      </c>
      <c r="L1424">
        <v>129480132.0015</v>
      </c>
      <c r="M1424">
        <v>0</v>
      </c>
      <c r="N1424">
        <v>62107186.766999997</v>
      </c>
      <c r="O1424">
        <v>10.145833333333334</v>
      </c>
      <c r="P1424">
        <f t="shared" si="55"/>
        <v>1979</v>
      </c>
      <c r="Q1424" s="2">
        <f t="shared" si="56"/>
        <v>29017.520833331931</v>
      </c>
    </row>
    <row r="1425" spans="1:17" x14ac:dyDescent="0.3">
      <c r="A1425">
        <v>475</v>
      </c>
      <c r="B1425">
        <v>2</v>
      </c>
      <c r="C1425">
        <v>267045826.31920001</v>
      </c>
      <c r="D1425">
        <v>449040.62760000001</v>
      </c>
      <c r="E1425">
        <v>41801610.211599998</v>
      </c>
      <c r="F1425">
        <v>0</v>
      </c>
      <c r="G1425">
        <v>24673432.5438</v>
      </c>
      <c r="H1425">
        <v>63635461.532799996</v>
      </c>
      <c r="I1425">
        <v>6158498.7653999999</v>
      </c>
      <c r="J1425">
        <v>4809418.5404000003</v>
      </c>
      <c r="K1425">
        <v>204830788.9594</v>
      </c>
      <c r="L1425">
        <v>125118414.428</v>
      </c>
      <c r="M1425">
        <v>0</v>
      </c>
      <c r="N1425">
        <v>58736674.303300001</v>
      </c>
      <c r="O1425">
        <v>10.145833333333334</v>
      </c>
      <c r="P1425">
        <f t="shared" si="55"/>
        <v>1979</v>
      </c>
      <c r="Q1425" s="2">
        <f t="shared" si="56"/>
        <v>29027.666666665264</v>
      </c>
    </row>
    <row r="1426" spans="1:17" x14ac:dyDescent="0.3">
      <c r="A1426">
        <v>475</v>
      </c>
      <c r="B1426">
        <v>3</v>
      </c>
      <c r="C1426">
        <v>260798327.91</v>
      </c>
      <c r="D1426">
        <v>458351.52309999999</v>
      </c>
      <c r="E1426">
        <v>41801610.211599998</v>
      </c>
      <c r="F1426">
        <v>0</v>
      </c>
      <c r="G1426">
        <v>24673432.5438</v>
      </c>
      <c r="H1426">
        <v>63425694.141900003</v>
      </c>
      <c r="I1426">
        <v>5284904.7643999998</v>
      </c>
      <c r="J1426">
        <v>4776530.7183999997</v>
      </c>
      <c r="K1426">
        <v>204830788.9594</v>
      </c>
      <c r="L1426">
        <v>121326226.5916</v>
      </c>
      <c r="M1426">
        <v>0</v>
      </c>
      <c r="N1426">
        <v>56640421.803599998</v>
      </c>
      <c r="O1426">
        <v>10.145833333333334</v>
      </c>
      <c r="P1426">
        <f t="shared" si="55"/>
        <v>1979</v>
      </c>
      <c r="Q1426" s="2">
        <f t="shared" si="56"/>
        <v>29037.812499998596</v>
      </c>
    </row>
    <row r="1427" spans="1:17" x14ac:dyDescent="0.3">
      <c r="A1427">
        <v>476</v>
      </c>
      <c r="B1427">
        <v>1</v>
      </c>
      <c r="C1427">
        <v>314721524.72899997</v>
      </c>
      <c r="D1427">
        <v>441433.30040000001</v>
      </c>
      <c r="E1427">
        <v>96470009.671599999</v>
      </c>
      <c r="F1427">
        <v>0</v>
      </c>
      <c r="G1427">
        <v>553631491.43139994</v>
      </c>
      <c r="H1427">
        <v>141686223.47260001</v>
      </c>
      <c r="I1427">
        <v>383794499.0801</v>
      </c>
      <c r="J1427">
        <v>4899861.8344999999</v>
      </c>
      <c r="K1427">
        <v>591854717.34940004</v>
      </c>
      <c r="L1427">
        <v>59410479.578299999</v>
      </c>
      <c r="M1427">
        <v>0</v>
      </c>
      <c r="N1427">
        <v>66884096.178499997</v>
      </c>
      <c r="O1427">
        <v>10.145833333333334</v>
      </c>
      <c r="P1427">
        <f t="shared" si="55"/>
        <v>1979</v>
      </c>
      <c r="Q1427" s="2">
        <f t="shared" si="56"/>
        <v>29047.958333331928</v>
      </c>
    </row>
    <row r="1428" spans="1:17" x14ac:dyDescent="0.3">
      <c r="A1428">
        <v>476</v>
      </c>
      <c r="B1428">
        <v>2</v>
      </c>
      <c r="C1428">
        <v>293506057.36489999</v>
      </c>
      <c r="D1428">
        <v>426677.87099999998</v>
      </c>
      <c r="E1428">
        <v>96470009.671599999</v>
      </c>
      <c r="F1428">
        <v>0</v>
      </c>
      <c r="G1428">
        <v>553631491.43139994</v>
      </c>
      <c r="H1428">
        <v>133024013.52689999</v>
      </c>
      <c r="I1428">
        <v>345693644.47860003</v>
      </c>
      <c r="J1428">
        <v>5004113.2573999995</v>
      </c>
      <c r="K1428">
        <v>591854717.34940004</v>
      </c>
      <c r="L1428">
        <v>60762764.850500003</v>
      </c>
      <c r="M1428">
        <v>0</v>
      </c>
      <c r="N1428">
        <v>73635361.653999999</v>
      </c>
      <c r="O1428">
        <v>10.145833333333334</v>
      </c>
      <c r="P1428">
        <f t="shared" si="55"/>
        <v>1979</v>
      </c>
      <c r="Q1428" s="2">
        <f t="shared" si="56"/>
        <v>29058.10416666526</v>
      </c>
    </row>
    <row r="1429" spans="1:17" x14ac:dyDescent="0.3">
      <c r="A1429">
        <v>476</v>
      </c>
      <c r="B1429">
        <v>3</v>
      </c>
      <c r="C1429">
        <v>280786112.29860002</v>
      </c>
      <c r="D1429">
        <v>413720.55609999999</v>
      </c>
      <c r="E1429">
        <v>96470009.671599999</v>
      </c>
      <c r="F1429">
        <v>0</v>
      </c>
      <c r="G1429">
        <v>553631491.43139994</v>
      </c>
      <c r="H1429">
        <v>128426714.9774</v>
      </c>
      <c r="I1429">
        <v>322525137.11180001</v>
      </c>
      <c r="J1429">
        <v>5095660.5356000001</v>
      </c>
      <c r="K1429">
        <v>591854717.34940004</v>
      </c>
      <c r="L1429">
        <v>61842933.480499998</v>
      </c>
      <c r="M1429">
        <v>0</v>
      </c>
      <c r="N1429">
        <v>78338103.383900002</v>
      </c>
      <c r="O1429">
        <v>10.145833333333334</v>
      </c>
      <c r="P1429">
        <f t="shared" si="55"/>
        <v>1979</v>
      </c>
      <c r="Q1429" s="2">
        <f t="shared" si="56"/>
        <v>29068.249999998592</v>
      </c>
    </row>
    <row r="1430" spans="1:17" x14ac:dyDescent="0.3">
      <c r="A1430">
        <v>477</v>
      </c>
      <c r="B1430">
        <v>1</v>
      </c>
      <c r="C1430">
        <v>668273919.74989998</v>
      </c>
      <c r="D1430">
        <v>438775.29330000002</v>
      </c>
      <c r="E1430">
        <v>104379361.2516</v>
      </c>
      <c r="F1430">
        <v>0</v>
      </c>
      <c r="G1430">
        <v>15319408.572899999</v>
      </c>
      <c r="H1430">
        <v>60117703.6602</v>
      </c>
      <c r="I1430">
        <v>6143472.3677000003</v>
      </c>
      <c r="J1430">
        <v>4981175.2950999998</v>
      </c>
      <c r="K1430">
        <v>647848829.09940004</v>
      </c>
      <c r="L1430">
        <v>122439610.3926</v>
      </c>
      <c r="M1430">
        <v>0</v>
      </c>
      <c r="N1430">
        <v>67441706.010299996</v>
      </c>
      <c r="O1430">
        <v>10.145833333333334</v>
      </c>
      <c r="P1430">
        <f t="shared" si="55"/>
        <v>1979</v>
      </c>
      <c r="Q1430" s="2">
        <f t="shared" si="56"/>
        <v>29078.395833331924</v>
      </c>
    </row>
    <row r="1431" spans="1:17" x14ac:dyDescent="0.3">
      <c r="A1431">
        <v>477</v>
      </c>
      <c r="B1431">
        <v>2</v>
      </c>
      <c r="C1431">
        <v>656028521.40999997</v>
      </c>
      <c r="D1431">
        <v>461434.36540000001</v>
      </c>
      <c r="E1431">
        <v>104379361.2516</v>
      </c>
      <c r="F1431">
        <v>0</v>
      </c>
      <c r="G1431">
        <v>15319408.572899999</v>
      </c>
      <c r="H1431">
        <v>58710920.166100003</v>
      </c>
      <c r="I1431">
        <v>3855137.5003</v>
      </c>
      <c r="J1431">
        <v>4890243.4581000004</v>
      </c>
      <c r="K1431">
        <v>647848829.09940004</v>
      </c>
      <c r="L1431">
        <v>117664446.4154</v>
      </c>
      <c r="M1431">
        <v>0</v>
      </c>
      <c r="N1431">
        <v>61127700.441399999</v>
      </c>
      <c r="O1431">
        <v>10.145833333333334</v>
      </c>
      <c r="P1431">
        <f t="shared" si="55"/>
        <v>1979</v>
      </c>
      <c r="Q1431" s="2">
        <f t="shared" si="56"/>
        <v>29088.541666665256</v>
      </c>
    </row>
    <row r="1432" spans="1:17" x14ac:dyDescent="0.3">
      <c r="A1432">
        <v>477</v>
      </c>
      <c r="B1432">
        <v>3</v>
      </c>
      <c r="C1432">
        <v>647940919.57889998</v>
      </c>
      <c r="D1432">
        <v>482785.00650000002</v>
      </c>
      <c r="E1432">
        <v>104379361.2516</v>
      </c>
      <c r="F1432">
        <v>0</v>
      </c>
      <c r="G1432">
        <v>15319408.572899999</v>
      </c>
      <c r="H1432">
        <v>58062150.386799999</v>
      </c>
      <c r="I1432">
        <v>2793257.4651000001</v>
      </c>
      <c r="J1432">
        <v>4815889.3276000004</v>
      </c>
      <c r="K1432">
        <v>647848829.09940004</v>
      </c>
      <c r="L1432">
        <v>113438504.9524</v>
      </c>
      <c r="M1432">
        <v>0</v>
      </c>
      <c r="N1432">
        <v>57668633.677900001</v>
      </c>
      <c r="O1432">
        <v>10.145833333333334</v>
      </c>
      <c r="P1432">
        <f t="shared" si="55"/>
        <v>1979</v>
      </c>
      <c r="Q1432" s="2">
        <f t="shared" si="56"/>
        <v>29098.687499998588</v>
      </c>
    </row>
    <row r="1433" spans="1:17" x14ac:dyDescent="0.3">
      <c r="A1433">
        <v>478</v>
      </c>
      <c r="B1433">
        <v>1</v>
      </c>
      <c r="C1433">
        <v>420436521.48290002</v>
      </c>
      <c r="D1433">
        <v>496279.158</v>
      </c>
      <c r="E1433">
        <v>55361224.3116</v>
      </c>
      <c r="F1433">
        <v>0</v>
      </c>
      <c r="G1433">
        <v>2233478.6916</v>
      </c>
      <c r="H1433">
        <v>35589031.848399997</v>
      </c>
      <c r="I1433">
        <v>32942607.793400001</v>
      </c>
      <c r="J1433">
        <v>4732439.3354000002</v>
      </c>
      <c r="K1433">
        <v>300825834.41939998</v>
      </c>
      <c r="L1433">
        <v>117715315.85529999</v>
      </c>
      <c r="M1433">
        <v>0</v>
      </c>
      <c r="N1433">
        <v>58467062.4859</v>
      </c>
      <c r="O1433">
        <v>10.145833333333334</v>
      </c>
      <c r="P1433">
        <f t="shared" si="55"/>
        <v>1979</v>
      </c>
      <c r="Q1433" s="2">
        <f t="shared" si="56"/>
        <v>29108.833333331921</v>
      </c>
    </row>
    <row r="1434" spans="1:17" x14ac:dyDescent="0.3">
      <c r="A1434">
        <v>478</v>
      </c>
      <c r="B1434">
        <v>2</v>
      </c>
      <c r="C1434">
        <v>396194985.09890002</v>
      </c>
      <c r="D1434">
        <v>508435.5649</v>
      </c>
      <c r="E1434">
        <v>55361224.3116</v>
      </c>
      <c r="F1434">
        <v>0</v>
      </c>
      <c r="G1434">
        <v>2233478.6916</v>
      </c>
      <c r="H1434">
        <v>33627829.122199997</v>
      </c>
      <c r="I1434">
        <v>14143690.75</v>
      </c>
      <c r="J1434">
        <v>4659531.9533000002</v>
      </c>
      <c r="K1434">
        <v>300825834.41939998</v>
      </c>
      <c r="L1434">
        <v>113592150.16240001</v>
      </c>
      <c r="M1434">
        <v>0</v>
      </c>
      <c r="N1434">
        <v>55574075.241800003</v>
      </c>
      <c r="O1434">
        <v>10.145833333333334</v>
      </c>
      <c r="P1434">
        <f t="shared" si="55"/>
        <v>1979</v>
      </c>
      <c r="Q1434" s="2">
        <f t="shared" si="56"/>
        <v>29118.979166665253</v>
      </c>
    </row>
    <row r="1435" spans="1:17" x14ac:dyDescent="0.3">
      <c r="A1435">
        <v>478</v>
      </c>
      <c r="B1435">
        <v>3</v>
      </c>
      <c r="C1435">
        <v>384283179.7762</v>
      </c>
      <c r="D1435">
        <v>519439.77279999998</v>
      </c>
      <c r="E1435">
        <v>55361224.3116</v>
      </c>
      <c r="F1435">
        <v>0</v>
      </c>
      <c r="G1435">
        <v>2233478.6916</v>
      </c>
      <c r="H1435">
        <v>32784965.613499999</v>
      </c>
      <c r="I1435">
        <v>6659537.6601</v>
      </c>
      <c r="J1435">
        <v>4594949.1793</v>
      </c>
      <c r="K1435">
        <v>300825834.41939998</v>
      </c>
      <c r="L1435">
        <v>109894840.4129</v>
      </c>
      <c r="M1435">
        <v>0</v>
      </c>
      <c r="N1435">
        <v>54046261.327200003</v>
      </c>
      <c r="O1435">
        <v>10.145833333333334</v>
      </c>
      <c r="P1435">
        <f t="shared" si="55"/>
        <v>1979</v>
      </c>
      <c r="Q1435" s="2">
        <f t="shared" si="56"/>
        <v>29129.124999998585</v>
      </c>
    </row>
    <row r="1436" spans="1:17" x14ac:dyDescent="0.3">
      <c r="A1436">
        <v>479</v>
      </c>
      <c r="B1436">
        <v>1</v>
      </c>
      <c r="C1436">
        <v>85508329.222399995</v>
      </c>
      <c r="D1436">
        <v>438640.11290000001</v>
      </c>
      <c r="E1436">
        <v>15435409.071599999</v>
      </c>
      <c r="F1436">
        <v>0</v>
      </c>
      <c r="G1436">
        <v>600045994.38900006</v>
      </c>
      <c r="H1436">
        <v>113057099.53210001</v>
      </c>
      <c r="I1436">
        <v>720132022.84060001</v>
      </c>
      <c r="J1436">
        <v>4985416.2446999997</v>
      </c>
      <c r="K1436">
        <v>18171753.709399998</v>
      </c>
      <c r="L1436">
        <v>2685221.5301999999</v>
      </c>
      <c r="M1436">
        <v>0</v>
      </c>
      <c r="N1436">
        <v>65354892.923299998</v>
      </c>
      <c r="O1436">
        <v>10.145833333333334</v>
      </c>
      <c r="P1436">
        <f t="shared" si="55"/>
        <v>1979</v>
      </c>
      <c r="Q1436" s="2">
        <f t="shared" si="56"/>
        <v>29139.270833331917</v>
      </c>
    </row>
    <row r="1437" spans="1:17" x14ac:dyDescent="0.3">
      <c r="A1437">
        <v>479</v>
      </c>
      <c r="B1437">
        <v>2</v>
      </c>
      <c r="C1437">
        <v>60575751.484200001</v>
      </c>
      <c r="D1437">
        <v>370860.98050000001</v>
      </c>
      <c r="E1437">
        <v>15435409.071599999</v>
      </c>
      <c r="F1437">
        <v>0</v>
      </c>
      <c r="G1437">
        <v>600045994.38900006</v>
      </c>
      <c r="H1437">
        <v>100865183.0184</v>
      </c>
      <c r="I1437">
        <v>673443096.2543</v>
      </c>
      <c r="J1437">
        <v>5324216.9731000001</v>
      </c>
      <c r="K1437">
        <v>18171753.709399998</v>
      </c>
      <c r="L1437">
        <v>2829879.1771999998</v>
      </c>
      <c r="M1437">
        <v>0</v>
      </c>
      <c r="N1437">
        <v>77011664.880099997</v>
      </c>
      <c r="O1437">
        <v>10.145833333333334</v>
      </c>
      <c r="P1437">
        <f t="shared" si="55"/>
        <v>1979</v>
      </c>
      <c r="Q1437" s="2">
        <f t="shared" si="56"/>
        <v>29149.416666665249</v>
      </c>
    </row>
    <row r="1438" spans="1:17" x14ac:dyDescent="0.3">
      <c r="A1438">
        <v>479</v>
      </c>
      <c r="B1438">
        <v>3</v>
      </c>
      <c r="C1438">
        <v>47318446.228500001</v>
      </c>
      <c r="D1438">
        <v>323554.80249999999</v>
      </c>
      <c r="E1438">
        <v>15435409.071599999</v>
      </c>
      <c r="F1438">
        <v>0</v>
      </c>
      <c r="G1438">
        <v>600045994.38900006</v>
      </c>
      <c r="H1438">
        <v>91530568.710299999</v>
      </c>
      <c r="I1438">
        <v>640764812.88069999</v>
      </c>
      <c r="J1438">
        <v>5639979.9559000004</v>
      </c>
      <c r="K1438">
        <v>18171753.709399998</v>
      </c>
      <c r="L1438">
        <v>2926162.6546999998</v>
      </c>
      <c r="M1438">
        <v>0</v>
      </c>
      <c r="N1438">
        <v>86678243.417600006</v>
      </c>
      <c r="O1438">
        <v>10.145833333333334</v>
      </c>
      <c r="P1438">
        <f t="shared" si="55"/>
        <v>1979</v>
      </c>
      <c r="Q1438" s="2">
        <f t="shared" si="56"/>
        <v>29159.562499998581</v>
      </c>
    </row>
    <row r="1439" spans="1:17" x14ac:dyDescent="0.3">
      <c r="A1439">
        <v>480</v>
      </c>
      <c r="B1439">
        <v>1</v>
      </c>
      <c r="C1439">
        <v>172737288.3204</v>
      </c>
      <c r="D1439">
        <v>319500.25270000001</v>
      </c>
      <c r="E1439">
        <v>15435409.071599999</v>
      </c>
      <c r="F1439">
        <v>0</v>
      </c>
      <c r="G1439">
        <v>5018947.7620000001</v>
      </c>
      <c r="H1439">
        <v>40773039.527900003</v>
      </c>
      <c r="I1439">
        <v>113718742.2296</v>
      </c>
      <c r="J1439">
        <v>5572026.4885999998</v>
      </c>
      <c r="K1439">
        <v>18171753.709399998</v>
      </c>
      <c r="L1439">
        <v>12556366.524599999</v>
      </c>
      <c r="M1439">
        <v>0</v>
      </c>
      <c r="N1439">
        <v>83812713.415800005</v>
      </c>
      <c r="O1439">
        <v>10.145833333333334</v>
      </c>
      <c r="P1439">
        <f t="shared" si="55"/>
        <v>1979</v>
      </c>
      <c r="Q1439" s="2">
        <f t="shared" si="56"/>
        <v>29169.708333331913</v>
      </c>
    </row>
    <row r="1440" spans="1:17" x14ac:dyDescent="0.3">
      <c r="A1440">
        <v>480</v>
      </c>
      <c r="B1440">
        <v>2</v>
      </c>
      <c r="C1440">
        <v>151269055.2994</v>
      </c>
      <c r="D1440">
        <v>318465.37949999998</v>
      </c>
      <c r="E1440">
        <v>15435409.071599999</v>
      </c>
      <c r="F1440">
        <v>0</v>
      </c>
      <c r="G1440">
        <v>5018947.7620000001</v>
      </c>
      <c r="H1440">
        <v>40481832.578599997</v>
      </c>
      <c r="I1440">
        <v>93490650.332800001</v>
      </c>
      <c r="J1440">
        <v>5524683.2757000001</v>
      </c>
      <c r="K1440">
        <v>18171753.709399998</v>
      </c>
      <c r="L1440">
        <v>12643040.7589</v>
      </c>
      <c r="M1440">
        <v>0</v>
      </c>
      <c r="N1440">
        <v>82344095.873400003</v>
      </c>
      <c r="O1440">
        <v>10.145833333333334</v>
      </c>
      <c r="P1440">
        <f t="shared" si="55"/>
        <v>1979</v>
      </c>
      <c r="Q1440" s="2">
        <f t="shared" si="56"/>
        <v>29179.854166665245</v>
      </c>
    </row>
    <row r="1441" spans="1:17" x14ac:dyDescent="0.3">
      <c r="A1441">
        <v>480</v>
      </c>
      <c r="B1441">
        <v>3</v>
      </c>
      <c r="C1441">
        <v>137152160.97889999</v>
      </c>
      <c r="D1441">
        <v>322034.29820000002</v>
      </c>
      <c r="E1441">
        <v>15435409.071599999</v>
      </c>
      <c r="F1441">
        <v>0</v>
      </c>
      <c r="G1441">
        <v>5018947.7620000001</v>
      </c>
      <c r="H1441">
        <v>40307710.262699999</v>
      </c>
      <c r="I1441">
        <v>79974034.580699995</v>
      </c>
      <c r="J1441">
        <v>5492931.6727999998</v>
      </c>
      <c r="K1441">
        <v>18171753.709399998</v>
      </c>
      <c r="L1441">
        <v>12721847.9408</v>
      </c>
      <c r="M1441">
        <v>0</v>
      </c>
      <c r="N1441">
        <v>81520095.026199996</v>
      </c>
      <c r="O1441">
        <v>10.145833333333334</v>
      </c>
      <c r="P1441">
        <f t="shared" si="55"/>
        <v>1979</v>
      </c>
      <c r="Q1441" s="2">
        <f t="shared" si="56"/>
        <v>29189.999999998578</v>
      </c>
    </row>
    <row r="1442" spans="1:17" x14ac:dyDescent="0.3">
      <c r="A1442">
        <v>481</v>
      </c>
      <c r="B1442">
        <v>1</v>
      </c>
      <c r="C1442">
        <v>132031564.2924</v>
      </c>
      <c r="D1442">
        <v>327691.56760000001</v>
      </c>
      <c r="E1442">
        <v>15435409.071599999</v>
      </c>
      <c r="F1442">
        <v>0</v>
      </c>
      <c r="G1442">
        <v>3697765.7056999998</v>
      </c>
      <c r="H1442">
        <v>37076111.5449</v>
      </c>
      <c r="I1442">
        <v>71302310.599199995</v>
      </c>
      <c r="J1442">
        <v>5456577.6573000001</v>
      </c>
      <c r="K1442">
        <v>18171753.709399998</v>
      </c>
      <c r="L1442">
        <v>12294962.215600001</v>
      </c>
      <c r="M1442">
        <v>0</v>
      </c>
      <c r="N1442">
        <v>80673216.759299994</v>
      </c>
      <c r="O1442">
        <v>10.145833333333334</v>
      </c>
      <c r="P1442">
        <f t="shared" si="55"/>
        <v>1979</v>
      </c>
      <c r="Q1442" s="2">
        <f t="shared" si="56"/>
        <v>29200.14583333191</v>
      </c>
    </row>
    <row r="1443" spans="1:17" x14ac:dyDescent="0.3">
      <c r="A1443">
        <v>481</v>
      </c>
      <c r="B1443">
        <v>2</v>
      </c>
      <c r="C1443">
        <v>124615273.964</v>
      </c>
      <c r="D1443">
        <v>332676.72859999997</v>
      </c>
      <c r="E1443">
        <v>15435409.071599999</v>
      </c>
      <c r="F1443">
        <v>0</v>
      </c>
      <c r="G1443">
        <v>3697765.7056999998</v>
      </c>
      <c r="H1443">
        <v>37180205.626500003</v>
      </c>
      <c r="I1443">
        <v>64442362.703000002</v>
      </c>
      <c r="J1443">
        <v>5426147.2459000004</v>
      </c>
      <c r="K1443">
        <v>18171753.709399998</v>
      </c>
      <c r="L1443">
        <v>12343949.6457</v>
      </c>
      <c r="M1443">
        <v>0</v>
      </c>
      <c r="N1443">
        <v>80405755.251800001</v>
      </c>
      <c r="O1443">
        <v>10.145833333333334</v>
      </c>
      <c r="P1443">
        <f t="shared" si="55"/>
        <v>1979</v>
      </c>
      <c r="Q1443" s="2">
        <f t="shared" si="56"/>
        <v>29210.291666665242</v>
      </c>
    </row>
    <row r="1444" spans="1:17" x14ac:dyDescent="0.3">
      <c r="A1444">
        <v>481</v>
      </c>
      <c r="B1444">
        <v>3</v>
      </c>
      <c r="C1444">
        <v>119169097.42290001</v>
      </c>
      <c r="D1444">
        <v>337084.0612</v>
      </c>
      <c r="E1444">
        <v>15435409.071599999</v>
      </c>
      <c r="F1444">
        <v>0</v>
      </c>
      <c r="G1444">
        <v>3697765.7056999998</v>
      </c>
      <c r="H1444">
        <v>37220237.972199999</v>
      </c>
      <c r="I1444">
        <v>59236123.6624</v>
      </c>
      <c r="J1444">
        <v>5399851.5055999998</v>
      </c>
      <c r="K1444">
        <v>18171753.709399998</v>
      </c>
      <c r="L1444">
        <v>12388655.742699999</v>
      </c>
      <c r="M1444">
        <v>0</v>
      </c>
      <c r="N1444">
        <v>80172077.945099995</v>
      </c>
      <c r="O1444">
        <v>10.145833333333334</v>
      </c>
      <c r="P1444">
        <f t="shared" si="55"/>
        <v>1979</v>
      </c>
      <c r="Q1444" s="2">
        <f t="shared" si="56"/>
        <v>29220.437499998574</v>
      </c>
    </row>
    <row r="1445" spans="1:17" x14ac:dyDescent="0.3">
      <c r="A1445">
        <v>482</v>
      </c>
      <c r="B1445">
        <v>1</v>
      </c>
      <c r="C1445">
        <v>107898351.12639999</v>
      </c>
      <c r="D1445">
        <v>339150.1887</v>
      </c>
      <c r="E1445">
        <v>15435409.071599999</v>
      </c>
      <c r="F1445">
        <v>0</v>
      </c>
      <c r="G1445">
        <v>5783418.4091999996</v>
      </c>
      <c r="H1445">
        <v>42528990.519500002</v>
      </c>
      <c r="I1445">
        <v>64907556.898500003</v>
      </c>
      <c r="J1445">
        <v>5387718.3973000003</v>
      </c>
      <c r="K1445">
        <v>18499244.839400001</v>
      </c>
      <c r="L1445">
        <v>468342.59740000003</v>
      </c>
      <c r="M1445">
        <v>0</v>
      </c>
      <c r="N1445">
        <v>82282933.044</v>
      </c>
      <c r="O1445">
        <v>10.145833333333334</v>
      </c>
      <c r="P1445">
        <f t="shared" si="55"/>
        <v>1980</v>
      </c>
      <c r="Q1445" s="2">
        <f t="shared" si="56"/>
        <v>29230.583333331906</v>
      </c>
    </row>
    <row r="1446" spans="1:17" x14ac:dyDescent="0.3">
      <c r="A1446">
        <v>482</v>
      </c>
      <c r="B1446">
        <v>2</v>
      </c>
      <c r="C1446">
        <v>104155147.3714</v>
      </c>
      <c r="D1446">
        <v>340940.87839999999</v>
      </c>
      <c r="E1446">
        <v>15435409.071599999</v>
      </c>
      <c r="F1446">
        <v>0</v>
      </c>
      <c r="G1446">
        <v>5783418.4091999996</v>
      </c>
      <c r="H1446">
        <v>42289390.374200001</v>
      </c>
      <c r="I1446">
        <v>60279899.684</v>
      </c>
      <c r="J1446">
        <v>5376225.2472999999</v>
      </c>
      <c r="K1446">
        <v>18499244.839400001</v>
      </c>
      <c r="L1446">
        <v>473273.19549999997</v>
      </c>
      <c r="M1446">
        <v>0</v>
      </c>
      <c r="N1446">
        <v>82822052.351199999</v>
      </c>
      <c r="O1446">
        <v>10.145833333333334</v>
      </c>
      <c r="P1446">
        <f t="shared" si="55"/>
        <v>1980</v>
      </c>
      <c r="Q1446" s="2">
        <f t="shared" si="56"/>
        <v>29240.729166665238</v>
      </c>
    </row>
    <row r="1447" spans="1:17" x14ac:dyDescent="0.3">
      <c r="A1447">
        <v>482</v>
      </c>
      <c r="B1447">
        <v>3</v>
      </c>
      <c r="C1447">
        <v>101217945.6037</v>
      </c>
      <c r="D1447">
        <v>342807.56559999997</v>
      </c>
      <c r="E1447">
        <v>15435409.071599999</v>
      </c>
      <c r="F1447">
        <v>0</v>
      </c>
      <c r="G1447">
        <v>5783418.4091999996</v>
      </c>
      <c r="H1447">
        <v>41967786.706900001</v>
      </c>
      <c r="I1447">
        <v>56750846.114299998</v>
      </c>
      <c r="J1447">
        <v>5365653.8408000004</v>
      </c>
      <c r="K1447">
        <v>18499244.839400001</v>
      </c>
      <c r="L1447">
        <v>477692.29399999999</v>
      </c>
      <c r="M1447">
        <v>0</v>
      </c>
      <c r="N1447">
        <v>83180817.275000006</v>
      </c>
      <c r="O1447">
        <v>10.145833333333334</v>
      </c>
      <c r="P1447">
        <f t="shared" si="55"/>
        <v>1980</v>
      </c>
      <c r="Q1447" s="2">
        <f t="shared" si="56"/>
        <v>29250.87499999857</v>
      </c>
    </row>
    <row r="1448" spans="1:17" x14ac:dyDescent="0.3">
      <c r="A1448">
        <v>483</v>
      </c>
      <c r="B1448">
        <v>1</v>
      </c>
      <c r="C1448">
        <v>99256391.409400001</v>
      </c>
      <c r="D1448">
        <v>344696.43</v>
      </c>
      <c r="E1448">
        <v>15435409.071599999</v>
      </c>
      <c r="F1448">
        <v>0</v>
      </c>
      <c r="G1448">
        <v>5727601.9040999999</v>
      </c>
      <c r="H1448">
        <v>41982617.415200002</v>
      </c>
      <c r="I1448">
        <v>52158412.310000002</v>
      </c>
      <c r="J1448">
        <v>5354865.6852000002</v>
      </c>
      <c r="K1448">
        <v>18499244.839400001</v>
      </c>
      <c r="L1448">
        <v>3812434.5891</v>
      </c>
      <c r="M1448">
        <v>0</v>
      </c>
      <c r="N1448">
        <v>82759079.144999996</v>
      </c>
      <c r="O1448">
        <v>10.145833333333334</v>
      </c>
      <c r="P1448">
        <f t="shared" si="55"/>
        <v>1980</v>
      </c>
      <c r="Q1448" s="2">
        <f t="shared" si="56"/>
        <v>29261.020833331902</v>
      </c>
    </row>
    <row r="1449" spans="1:17" x14ac:dyDescent="0.3">
      <c r="A1449">
        <v>483</v>
      </c>
      <c r="B1449">
        <v>2</v>
      </c>
      <c r="C1449">
        <v>96962992.7104</v>
      </c>
      <c r="D1449">
        <v>346400.40720000002</v>
      </c>
      <c r="E1449">
        <v>15435409.071599999</v>
      </c>
      <c r="F1449">
        <v>0</v>
      </c>
      <c r="G1449">
        <v>5727601.9040999999</v>
      </c>
      <c r="H1449">
        <v>41689602.661700003</v>
      </c>
      <c r="I1449">
        <v>49551246.735200003</v>
      </c>
      <c r="J1449">
        <v>5344726.6918000001</v>
      </c>
      <c r="K1449">
        <v>18499244.839400001</v>
      </c>
      <c r="L1449">
        <v>3827388.4045000002</v>
      </c>
      <c r="M1449">
        <v>0</v>
      </c>
      <c r="N1449">
        <v>82657204.073699996</v>
      </c>
      <c r="O1449">
        <v>10.145833333333334</v>
      </c>
      <c r="P1449">
        <f t="shared" si="55"/>
        <v>1980</v>
      </c>
      <c r="Q1449" s="2">
        <f t="shared" si="56"/>
        <v>29271.166666665235</v>
      </c>
    </row>
    <row r="1450" spans="1:17" x14ac:dyDescent="0.3">
      <c r="A1450">
        <v>483</v>
      </c>
      <c r="B1450">
        <v>3</v>
      </c>
      <c r="C1450">
        <v>95037515.960600004</v>
      </c>
      <c r="D1450">
        <v>347944.7659</v>
      </c>
      <c r="E1450">
        <v>15435409.071599999</v>
      </c>
      <c r="F1450">
        <v>0</v>
      </c>
      <c r="G1450">
        <v>5727601.9040999999</v>
      </c>
      <c r="H1450">
        <v>41501437.141099997</v>
      </c>
      <c r="I1450">
        <v>47559140.317100003</v>
      </c>
      <c r="J1450">
        <v>5335100.6695999997</v>
      </c>
      <c r="K1450">
        <v>18499244.839400001</v>
      </c>
      <c r="L1450">
        <v>3842784.6079000002</v>
      </c>
      <c r="M1450">
        <v>0</v>
      </c>
      <c r="N1450">
        <v>82621928.957100004</v>
      </c>
      <c r="O1450">
        <v>10.145833333333334</v>
      </c>
      <c r="P1450">
        <f t="shared" si="55"/>
        <v>1980</v>
      </c>
      <c r="Q1450" s="2">
        <f t="shared" si="56"/>
        <v>29281.312499998567</v>
      </c>
    </row>
    <row r="1451" spans="1:17" x14ac:dyDescent="0.3">
      <c r="A1451">
        <v>484</v>
      </c>
      <c r="B1451">
        <v>1</v>
      </c>
      <c r="C1451">
        <v>28921776.533</v>
      </c>
      <c r="D1451">
        <v>342826.46460000001</v>
      </c>
      <c r="E1451">
        <v>15435409.071599999</v>
      </c>
      <c r="F1451">
        <v>0</v>
      </c>
      <c r="G1451">
        <v>146930171.79660001</v>
      </c>
      <c r="H1451">
        <v>73323619.299099997</v>
      </c>
      <c r="I1451">
        <v>156020919.56029999</v>
      </c>
      <c r="J1451">
        <v>5376016.3503999999</v>
      </c>
      <c r="K1451">
        <v>18499244.839400001</v>
      </c>
      <c r="L1451">
        <v>50915.533499999998</v>
      </c>
      <c r="M1451">
        <v>0</v>
      </c>
      <c r="N1451">
        <v>84928154.765200004</v>
      </c>
      <c r="O1451">
        <v>10.145833333333334</v>
      </c>
      <c r="P1451">
        <f t="shared" si="55"/>
        <v>1980</v>
      </c>
      <c r="Q1451" s="2">
        <f t="shared" si="56"/>
        <v>29291.458333331899</v>
      </c>
    </row>
    <row r="1452" spans="1:17" x14ac:dyDescent="0.3">
      <c r="A1452">
        <v>484</v>
      </c>
      <c r="B1452">
        <v>2</v>
      </c>
      <c r="C1452">
        <v>25953362.224800002</v>
      </c>
      <c r="D1452">
        <v>338118.21600000001</v>
      </c>
      <c r="E1452">
        <v>15435409.071599999</v>
      </c>
      <c r="F1452">
        <v>0</v>
      </c>
      <c r="G1452">
        <v>146930171.79660001</v>
      </c>
      <c r="H1452">
        <v>71680969.898100004</v>
      </c>
      <c r="I1452">
        <v>149098507.62819999</v>
      </c>
      <c r="J1452">
        <v>5411406.2890999997</v>
      </c>
      <c r="K1452">
        <v>18499244.839400001</v>
      </c>
      <c r="L1452">
        <v>51189.721100000002</v>
      </c>
      <c r="M1452">
        <v>0</v>
      </c>
      <c r="N1452">
        <v>86793311.473100007</v>
      </c>
      <c r="O1452">
        <v>10.145833333333334</v>
      </c>
      <c r="P1452">
        <f t="shared" si="55"/>
        <v>1980</v>
      </c>
      <c r="Q1452" s="2">
        <f t="shared" si="56"/>
        <v>29301.604166665231</v>
      </c>
    </row>
    <row r="1453" spans="1:17" x14ac:dyDescent="0.3">
      <c r="A1453">
        <v>484</v>
      </c>
      <c r="B1453">
        <v>3</v>
      </c>
      <c r="C1453">
        <v>24158845.325800002</v>
      </c>
      <c r="D1453">
        <v>333780.65120000002</v>
      </c>
      <c r="E1453">
        <v>15435409.071599999</v>
      </c>
      <c r="F1453">
        <v>0</v>
      </c>
      <c r="G1453">
        <v>146930171.79660001</v>
      </c>
      <c r="H1453">
        <v>70568892.016800001</v>
      </c>
      <c r="I1453">
        <v>144850273.26910001</v>
      </c>
      <c r="J1453">
        <v>5442906.9435999999</v>
      </c>
      <c r="K1453">
        <v>18499244.839400001</v>
      </c>
      <c r="L1453">
        <v>51427.475299999998</v>
      </c>
      <c r="M1453">
        <v>0</v>
      </c>
      <c r="N1453">
        <v>88259971.400000006</v>
      </c>
      <c r="O1453">
        <v>10.145833333333334</v>
      </c>
      <c r="P1453">
        <f t="shared" si="55"/>
        <v>1980</v>
      </c>
      <c r="Q1453" s="2">
        <f t="shared" si="56"/>
        <v>29311.749999998563</v>
      </c>
    </row>
    <row r="1454" spans="1:17" x14ac:dyDescent="0.3">
      <c r="A1454">
        <v>485</v>
      </c>
      <c r="B1454">
        <v>1</v>
      </c>
      <c r="C1454">
        <v>192200951.942</v>
      </c>
      <c r="D1454">
        <v>352203.92820000002</v>
      </c>
      <c r="E1454">
        <v>32197881.011599999</v>
      </c>
      <c r="F1454">
        <v>0</v>
      </c>
      <c r="G1454">
        <v>7824925.1863000002</v>
      </c>
      <c r="H1454">
        <v>50583831.158799998</v>
      </c>
      <c r="I1454">
        <v>19766577.482299998</v>
      </c>
      <c r="J1454">
        <v>5340791.4491999997</v>
      </c>
      <c r="K1454">
        <v>92828966.959399998</v>
      </c>
      <c r="L1454">
        <v>89606637.495100006</v>
      </c>
      <c r="M1454">
        <v>0</v>
      </c>
      <c r="N1454">
        <v>77045971.645099998</v>
      </c>
      <c r="O1454">
        <v>10.145833333333334</v>
      </c>
      <c r="P1454">
        <f t="shared" si="55"/>
        <v>1980</v>
      </c>
      <c r="Q1454" s="2">
        <f t="shared" si="56"/>
        <v>29321.895833331895</v>
      </c>
    </row>
    <row r="1455" spans="1:17" x14ac:dyDescent="0.3">
      <c r="A1455">
        <v>485</v>
      </c>
      <c r="B1455">
        <v>2</v>
      </c>
      <c r="C1455">
        <v>178253215.76280001</v>
      </c>
      <c r="D1455">
        <v>368061.80089999997</v>
      </c>
      <c r="E1455">
        <v>32197881.011599999</v>
      </c>
      <c r="F1455">
        <v>0</v>
      </c>
      <c r="G1455">
        <v>7824925.1863000002</v>
      </c>
      <c r="H1455">
        <v>52362566.943499997</v>
      </c>
      <c r="I1455">
        <v>15068537.052300001</v>
      </c>
      <c r="J1455">
        <v>5255046.7895</v>
      </c>
      <c r="K1455">
        <v>92828966.959399998</v>
      </c>
      <c r="L1455">
        <v>87343561.065799996</v>
      </c>
      <c r="M1455">
        <v>0</v>
      </c>
      <c r="N1455">
        <v>71657437.504199997</v>
      </c>
      <c r="O1455">
        <v>10.145833333333334</v>
      </c>
      <c r="P1455">
        <f t="shared" si="55"/>
        <v>1980</v>
      </c>
      <c r="Q1455" s="2">
        <f t="shared" si="56"/>
        <v>29332.041666665227</v>
      </c>
    </row>
    <row r="1456" spans="1:17" x14ac:dyDescent="0.3">
      <c r="A1456">
        <v>485</v>
      </c>
      <c r="B1456">
        <v>3</v>
      </c>
      <c r="C1456">
        <v>170402073.76879999</v>
      </c>
      <c r="D1456">
        <v>382168.4203</v>
      </c>
      <c r="E1456">
        <v>32197881.011599999</v>
      </c>
      <c r="F1456">
        <v>0</v>
      </c>
      <c r="G1456">
        <v>7824925.1863000002</v>
      </c>
      <c r="H1456">
        <v>53407348.442100003</v>
      </c>
      <c r="I1456">
        <v>12818109.9771</v>
      </c>
      <c r="J1456">
        <v>5181236.2273000004</v>
      </c>
      <c r="K1456">
        <v>92828966.959399998</v>
      </c>
      <c r="L1456">
        <v>85454391.872099996</v>
      </c>
      <c r="M1456">
        <v>0</v>
      </c>
      <c r="N1456">
        <v>68619921.391299993</v>
      </c>
      <c r="O1456">
        <v>10.145833333333334</v>
      </c>
      <c r="P1456">
        <f t="shared" si="55"/>
        <v>1980</v>
      </c>
      <c r="Q1456" s="2">
        <f t="shared" si="56"/>
        <v>29342.187499998559</v>
      </c>
    </row>
    <row r="1457" spans="1:17" x14ac:dyDescent="0.3">
      <c r="A1457">
        <v>486</v>
      </c>
      <c r="B1457">
        <v>1</v>
      </c>
      <c r="C1457">
        <v>135372606.70950001</v>
      </c>
      <c r="D1457">
        <v>393674.39769999997</v>
      </c>
      <c r="E1457">
        <v>41723797.001599997</v>
      </c>
      <c r="F1457">
        <v>0</v>
      </c>
      <c r="G1457">
        <v>70997759.915399998</v>
      </c>
      <c r="H1457">
        <v>90413717.178200006</v>
      </c>
      <c r="I1457">
        <v>49807944.385600001</v>
      </c>
      <c r="J1457">
        <v>5133580.7692999998</v>
      </c>
      <c r="K1457">
        <v>135069677.1094</v>
      </c>
      <c r="L1457">
        <v>80836556.186700001</v>
      </c>
      <c r="M1457">
        <v>0</v>
      </c>
      <c r="N1457">
        <v>68081926.408700004</v>
      </c>
      <c r="O1457">
        <v>10.145833333333334</v>
      </c>
      <c r="P1457">
        <f t="shared" si="55"/>
        <v>1980</v>
      </c>
      <c r="Q1457" s="2">
        <f t="shared" si="56"/>
        <v>29352.333333331891</v>
      </c>
    </row>
    <row r="1458" spans="1:17" x14ac:dyDescent="0.3">
      <c r="A1458">
        <v>486</v>
      </c>
      <c r="B1458">
        <v>2</v>
      </c>
      <c r="C1458">
        <v>129069785.7475</v>
      </c>
      <c r="D1458">
        <v>403651.48</v>
      </c>
      <c r="E1458">
        <v>41723797.001599997</v>
      </c>
      <c r="F1458">
        <v>0</v>
      </c>
      <c r="G1458">
        <v>70997759.915399998</v>
      </c>
      <c r="H1458">
        <v>89120583.649700001</v>
      </c>
      <c r="I1458">
        <v>43909414.253300004</v>
      </c>
      <c r="J1458">
        <v>5090583.5232999995</v>
      </c>
      <c r="K1458">
        <v>135069677.1094</v>
      </c>
      <c r="L1458">
        <v>79764130.924199998</v>
      </c>
      <c r="M1458">
        <v>0</v>
      </c>
      <c r="N1458">
        <v>67437282.783000007</v>
      </c>
      <c r="O1458">
        <v>10.145833333333334</v>
      </c>
      <c r="P1458">
        <f t="shared" si="55"/>
        <v>1980</v>
      </c>
      <c r="Q1458" s="2">
        <f t="shared" si="56"/>
        <v>29362.479166665224</v>
      </c>
    </row>
    <row r="1459" spans="1:17" x14ac:dyDescent="0.3">
      <c r="A1459">
        <v>486</v>
      </c>
      <c r="B1459">
        <v>3</v>
      </c>
      <c r="C1459">
        <v>124675386.2113</v>
      </c>
      <c r="D1459">
        <v>412430.53879999998</v>
      </c>
      <c r="E1459">
        <v>41723797.001599997</v>
      </c>
      <c r="F1459">
        <v>0</v>
      </c>
      <c r="G1459">
        <v>70997759.915399998</v>
      </c>
      <c r="H1459">
        <v>88485241.710800007</v>
      </c>
      <c r="I1459">
        <v>40512595.401500002</v>
      </c>
      <c r="J1459">
        <v>5051597.8891000003</v>
      </c>
      <c r="K1459">
        <v>135069677.1094</v>
      </c>
      <c r="L1459">
        <v>78766128.801300004</v>
      </c>
      <c r="M1459">
        <v>0</v>
      </c>
      <c r="N1459">
        <v>66867071.511399999</v>
      </c>
      <c r="O1459">
        <v>10.145833333333334</v>
      </c>
      <c r="P1459">
        <f t="shared" si="55"/>
        <v>1980</v>
      </c>
      <c r="Q1459" s="2">
        <f t="shared" si="56"/>
        <v>29372.624999998556</v>
      </c>
    </row>
    <row r="1460" spans="1:17" x14ac:dyDescent="0.3">
      <c r="A1460">
        <v>487</v>
      </c>
      <c r="B1460">
        <v>1</v>
      </c>
      <c r="C1460">
        <v>355758913.51789999</v>
      </c>
      <c r="D1460">
        <v>439790.02240000002</v>
      </c>
      <c r="E1460">
        <v>78039467.471599996</v>
      </c>
      <c r="F1460">
        <v>0</v>
      </c>
      <c r="G1460">
        <v>21296906.338500001</v>
      </c>
      <c r="H1460">
        <v>82038230.145400003</v>
      </c>
      <c r="I1460">
        <v>18865106.714000002</v>
      </c>
      <c r="J1460">
        <v>4938635.2983999997</v>
      </c>
      <c r="K1460">
        <v>296104015.3294</v>
      </c>
      <c r="L1460">
        <v>156192123.86700001</v>
      </c>
      <c r="M1460">
        <v>0</v>
      </c>
      <c r="N1460">
        <v>62875415.6316</v>
      </c>
      <c r="O1460">
        <v>10.145833333333334</v>
      </c>
      <c r="P1460">
        <f t="shared" si="55"/>
        <v>1980</v>
      </c>
      <c r="Q1460" s="2">
        <f t="shared" si="56"/>
        <v>29382.770833331888</v>
      </c>
    </row>
    <row r="1461" spans="1:17" x14ac:dyDescent="0.3">
      <c r="A1461">
        <v>487</v>
      </c>
      <c r="B1461">
        <v>2</v>
      </c>
      <c r="C1461">
        <v>340038870.85180002</v>
      </c>
      <c r="D1461">
        <v>464441.44410000002</v>
      </c>
      <c r="E1461">
        <v>78039467.471599996</v>
      </c>
      <c r="F1461">
        <v>0</v>
      </c>
      <c r="G1461">
        <v>21296906.338500001</v>
      </c>
      <c r="H1461">
        <v>80358680.891100004</v>
      </c>
      <c r="I1461">
        <v>15972153.1731</v>
      </c>
      <c r="J1461">
        <v>4834079.9325000001</v>
      </c>
      <c r="K1461">
        <v>296104015.3294</v>
      </c>
      <c r="L1461">
        <v>148825616.36269999</v>
      </c>
      <c r="M1461">
        <v>0</v>
      </c>
      <c r="N1461">
        <v>57391460.773400001</v>
      </c>
      <c r="O1461">
        <v>10.145833333333334</v>
      </c>
      <c r="P1461">
        <f t="shared" si="55"/>
        <v>1980</v>
      </c>
      <c r="Q1461" s="2">
        <f t="shared" si="56"/>
        <v>29392.91666666522</v>
      </c>
    </row>
    <row r="1462" spans="1:17" x14ac:dyDescent="0.3">
      <c r="A1462">
        <v>487</v>
      </c>
      <c r="B1462">
        <v>3</v>
      </c>
      <c r="C1462">
        <v>331020894.69450003</v>
      </c>
      <c r="D1462">
        <v>488400.93070000003</v>
      </c>
      <c r="E1462">
        <v>78039467.471599996</v>
      </c>
      <c r="F1462">
        <v>0</v>
      </c>
      <c r="G1462">
        <v>21296906.338500001</v>
      </c>
      <c r="H1462">
        <v>79603877.373099998</v>
      </c>
      <c r="I1462">
        <v>14208441.7596</v>
      </c>
      <c r="J1462">
        <v>4746643.676</v>
      </c>
      <c r="K1462">
        <v>296104015.3294</v>
      </c>
      <c r="L1462">
        <v>142332307.59959999</v>
      </c>
      <c r="M1462">
        <v>0</v>
      </c>
      <c r="N1462">
        <v>54484891.159000002</v>
      </c>
      <c r="O1462">
        <v>10.145833333333334</v>
      </c>
      <c r="P1462">
        <f t="shared" si="55"/>
        <v>1980</v>
      </c>
      <c r="Q1462" s="2">
        <f t="shared" si="56"/>
        <v>29403.062499998552</v>
      </c>
    </row>
    <row r="1463" spans="1:17" x14ac:dyDescent="0.3">
      <c r="A1463">
        <v>488</v>
      </c>
      <c r="B1463">
        <v>1</v>
      </c>
      <c r="C1463">
        <v>814529765.00150001</v>
      </c>
      <c r="D1463">
        <v>522389.3774</v>
      </c>
      <c r="E1463">
        <v>207844425.92160001</v>
      </c>
      <c r="F1463">
        <v>0</v>
      </c>
      <c r="G1463">
        <v>5902439.5426000003</v>
      </c>
      <c r="H1463">
        <v>76107937.230700001</v>
      </c>
      <c r="I1463">
        <v>19021912.592900001</v>
      </c>
      <c r="J1463">
        <v>4632235.5954</v>
      </c>
      <c r="K1463">
        <v>871697306.29939997</v>
      </c>
      <c r="L1463">
        <v>160628462.505</v>
      </c>
      <c r="M1463">
        <v>0</v>
      </c>
      <c r="N1463">
        <v>49547623.3389</v>
      </c>
      <c r="O1463">
        <v>10.145833333333334</v>
      </c>
      <c r="P1463">
        <f t="shared" si="55"/>
        <v>1980</v>
      </c>
      <c r="Q1463" s="2">
        <f t="shared" si="56"/>
        <v>29413.208333331884</v>
      </c>
    </row>
    <row r="1464" spans="1:17" x14ac:dyDescent="0.3">
      <c r="A1464">
        <v>488</v>
      </c>
      <c r="B1464">
        <v>2</v>
      </c>
      <c r="C1464">
        <v>800258717.47459996</v>
      </c>
      <c r="D1464">
        <v>558747.15350000001</v>
      </c>
      <c r="E1464">
        <v>207844425.92160001</v>
      </c>
      <c r="F1464">
        <v>0</v>
      </c>
      <c r="G1464">
        <v>5902439.5426000003</v>
      </c>
      <c r="H1464">
        <v>74833727.649399996</v>
      </c>
      <c r="I1464">
        <v>14718713.130899999</v>
      </c>
      <c r="J1464">
        <v>4541130.4972999999</v>
      </c>
      <c r="K1464">
        <v>871697306.29939997</v>
      </c>
      <c r="L1464">
        <v>151604539.8928</v>
      </c>
      <c r="M1464">
        <v>0</v>
      </c>
      <c r="N1464">
        <v>47100833.394599997</v>
      </c>
      <c r="O1464">
        <v>10.145833333333334</v>
      </c>
      <c r="P1464">
        <f t="shared" si="55"/>
        <v>1980</v>
      </c>
      <c r="Q1464" s="2">
        <f t="shared" si="56"/>
        <v>29423.354166665216</v>
      </c>
    </row>
    <row r="1465" spans="1:17" x14ac:dyDescent="0.3">
      <c r="A1465">
        <v>488</v>
      </c>
      <c r="B1465">
        <v>3</v>
      </c>
      <c r="C1465">
        <v>788782075.54149997</v>
      </c>
      <c r="D1465">
        <v>600283.96539999999</v>
      </c>
      <c r="E1465">
        <v>207844425.92160001</v>
      </c>
      <c r="F1465">
        <v>0</v>
      </c>
      <c r="G1465">
        <v>5902439.5426000003</v>
      </c>
      <c r="H1465">
        <v>73803847.734799996</v>
      </c>
      <c r="I1465">
        <v>11822415.8115</v>
      </c>
      <c r="J1465">
        <v>4471980.9466000004</v>
      </c>
      <c r="K1465">
        <v>871697306.29939997</v>
      </c>
      <c r="L1465">
        <v>143682643.2651</v>
      </c>
      <c r="M1465">
        <v>0</v>
      </c>
      <c r="N1465">
        <v>45343426.632299997</v>
      </c>
      <c r="O1465">
        <v>10.145833333333334</v>
      </c>
      <c r="P1465">
        <f t="shared" si="55"/>
        <v>1980</v>
      </c>
      <c r="Q1465" s="2">
        <f t="shared" si="56"/>
        <v>29433.499999998548</v>
      </c>
    </row>
    <row r="1466" spans="1:17" x14ac:dyDescent="0.3">
      <c r="A1466">
        <v>489</v>
      </c>
      <c r="B1466">
        <v>1</v>
      </c>
      <c r="C1466">
        <v>653266347.45089996</v>
      </c>
      <c r="D1466">
        <v>563431.04630000005</v>
      </c>
      <c r="E1466">
        <v>226624435.52160001</v>
      </c>
      <c r="F1466">
        <v>0</v>
      </c>
      <c r="G1466">
        <v>189971550.03659999</v>
      </c>
      <c r="H1466">
        <v>117583629.25049999</v>
      </c>
      <c r="I1466">
        <v>116122670.2985</v>
      </c>
      <c r="J1466">
        <v>4586567.1929000001</v>
      </c>
      <c r="K1466">
        <v>954973386.98940003</v>
      </c>
      <c r="L1466">
        <v>60582445.066100001</v>
      </c>
      <c r="M1466">
        <v>0</v>
      </c>
      <c r="N1466">
        <v>49814532.231600001</v>
      </c>
      <c r="O1466">
        <v>10.145833333333334</v>
      </c>
      <c r="P1466">
        <f t="shared" si="55"/>
        <v>1980</v>
      </c>
      <c r="Q1466" s="2">
        <f t="shared" si="56"/>
        <v>29443.645833331881</v>
      </c>
    </row>
    <row r="1467" spans="1:17" x14ac:dyDescent="0.3">
      <c r="A1467">
        <v>489</v>
      </c>
      <c r="B1467">
        <v>2</v>
      </c>
      <c r="C1467">
        <v>643522826.76760006</v>
      </c>
      <c r="D1467">
        <v>542655.10080000001</v>
      </c>
      <c r="E1467">
        <v>226624435.52160001</v>
      </c>
      <c r="F1467">
        <v>0</v>
      </c>
      <c r="G1467">
        <v>189971550.03659999</v>
      </c>
      <c r="H1467">
        <v>114343908.26549999</v>
      </c>
      <c r="I1467">
        <v>100355510.4628</v>
      </c>
      <c r="J1467">
        <v>4677507.4604000002</v>
      </c>
      <c r="K1467">
        <v>954973386.98940003</v>
      </c>
      <c r="L1467">
        <v>61887221.249499999</v>
      </c>
      <c r="M1467">
        <v>0</v>
      </c>
      <c r="N1467">
        <v>52377613.294600002</v>
      </c>
      <c r="O1467">
        <v>10.145833333333334</v>
      </c>
      <c r="P1467">
        <f t="shared" si="55"/>
        <v>1980</v>
      </c>
      <c r="Q1467" s="2">
        <f t="shared" si="56"/>
        <v>29453.791666665213</v>
      </c>
    </row>
    <row r="1468" spans="1:17" x14ac:dyDescent="0.3">
      <c r="A1468">
        <v>489</v>
      </c>
      <c r="B1468">
        <v>3</v>
      </c>
      <c r="C1468">
        <v>637130649.54760003</v>
      </c>
      <c r="D1468">
        <v>526876.53060000006</v>
      </c>
      <c r="E1468">
        <v>226624435.52160001</v>
      </c>
      <c r="F1468">
        <v>0</v>
      </c>
      <c r="G1468">
        <v>189971550.03659999</v>
      </c>
      <c r="H1468">
        <v>111529203.88600001</v>
      </c>
      <c r="I1468">
        <v>88572089.037200004</v>
      </c>
      <c r="J1468">
        <v>4751583.6196999997</v>
      </c>
      <c r="K1468">
        <v>954973386.98940003</v>
      </c>
      <c r="L1468">
        <v>62851513.9256</v>
      </c>
      <c r="M1468">
        <v>0</v>
      </c>
      <c r="N1468">
        <v>54018943.605599999</v>
      </c>
      <c r="O1468">
        <v>10.145833333333334</v>
      </c>
      <c r="P1468">
        <f t="shared" si="55"/>
        <v>1980</v>
      </c>
      <c r="Q1468" s="2">
        <f t="shared" si="56"/>
        <v>29463.937499998545</v>
      </c>
    </row>
    <row r="1469" spans="1:17" x14ac:dyDescent="0.3">
      <c r="A1469">
        <v>490</v>
      </c>
      <c r="B1469">
        <v>1</v>
      </c>
      <c r="C1469">
        <v>500871721.4975</v>
      </c>
      <c r="D1469">
        <v>539238.43969999999</v>
      </c>
      <c r="E1469">
        <v>110235494.8616</v>
      </c>
      <c r="F1469">
        <v>0</v>
      </c>
      <c r="G1469">
        <v>2185231.6472</v>
      </c>
      <c r="H1469">
        <v>28954442.184300002</v>
      </c>
      <c r="I1469">
        <v>47703415.7104</v>
      </c>
      <c r="J1469">
        <v>4678480.8563999999</v>
      </c>
      <c r="K1469">
        <v>438870653.3294</v>
      </c>
      <c r="L1469">
        <v>100791084.2967</v>
      </c>
      <c r="M1469">
        <v>0</v>
      </c>
      <c r="N1469">
        <v>52625982.122900002</v>
      </c>
      <c r="O1469">
        <v>10.145833333333334</v>
      </c>
      <c r="P1469">
        <f t="shared" si="55"/>
        <v>1980</v>
      </c>
      <c r="Q1469" s="2">
        <f t="shared" si="56"/>
        <v>29474.083333331877</v>
      </c>
    </row>
    <row r="1470" spans="1:17" x14ac:dyDescent="0.3">
      <c r="A1470">
        <v>490</v>
      </c>
      <c r="B1470">
        <v>2</v>
      </c>
      <c r="C1470">
        <v>468099131.44069999</v>
      </c>
      <c r="D1470">
        <v>550830.9534</v>
      </c>
      <c r="E1470">
        <v>110235494.8616</v>
      </c>
      <c r="F1470">
        <v>0</v>
      </c>
      <c r="G1470">
        <v>2185231.6472</v>
      </c>
      <c r="H1470">
        <v>28122960.750999998</v>
      </c>
      <c r="I1470">
        <v>19251937.091200002</v>
      </c>
      <c r="J1470">
        <v>4616474.6953999996</v>
      </c>
      <c r="K1470">
        <v>438870653.3294</v>
      </c>
      <c r="L1470">
        <v>97222910.644899994</v>
      </c>
      <c r="M1470">
        <v>0</v>
      </c>
      <c r="N1470">
        <v>50572807.603500001</v>
      </c>
      <c r="O1470">
        <v>10.145833333333334</v>
      </c>
      <c r="P1470">
        <f t="shared" si="55"/>
        <v>1980</v>
      </c>
      <c r="Q1470" s="2">
        <f t="shared" si="56"/>
        <v>29484.229166665209</v>
      </c>
    </row>
    <row r="1471" spans="1:17" x14ac:dyDescent="0.3">
      <c r="A1471">
        <v>490</v>
      </c>
      <c r="B1471">
        <v>3</v>
      </c>
      <c r="C1471">
        <v>453473933.9429</v>
      </c>
      <c r="D1471">
        <v>561420.4129</v>
      </c>
      <c r="E1471">
        <v>110235494.8616</v>
      </c>
      <c r="F1471">
        <v>0</v>
      </c>
      <c r="G1471">
        <v>2185231.6472</v>
      </c>
      <c r="H1471">
        <v>27583508.964200001</v>
      </c>
      <c r="I1471">
        <v>8372025.0888999999</v>
      </c>
      <c r="J1471">
        <v>4562346.6567000002</v>
      </c>
      <c r="K1471">
        <v>438870653.3294</v>
      </c>
      <c r="L1471">
        <v>94078201.054100007</v>
      </c>
      <c r="M1471">
        <v>0</v>
      </c>
      <c r="N1471">
        <v>49351151.362599999</v>
      </c>
      <c r="O1471">
        <v>10.145833333333334</v>
      </c>
      <c r="P1471">
        <f t="shared" si="55"/>
        <v>1980</v>
      </c>
      <c r="Q1471" s="2">
        <f t="shared" si="56"/>
        <v>29494.374999998541</v>
      </c>
    </row>
    <row r="1472" spans="1:17" x14ac:dyDescent="0.3">
      <c r="A1472">
        <v>491</v>
      </c>
      <c r="B1472">
        <v>1</v>
      </c>
      <c r="C1472">
        <v>270953687.59570003</v>
      </c>
      <c r="D1472">
        <v>548179.81209999998</v>
      </c>
      <c r="E1472">
        <v>15435409.071599999</v>
      </c>
      <c r="F1472">
        <v>0</v>
      </c>
      <c r="G1472">
        <v>4824619.7994999997</v>
      </c>
      <c r="H1472">
        <v>37937200.43</v>
      </c>
      <c r="I1472">
        <v>211586525.07480001</v>
      </c>
      <c r="J1472">
        <v>4566664.8890000004</v>
      </c>
      <c r="K1472">
        <v>18499244.839400001</v>
      </c>
      <c r="L1472">
        <v>43854252.9542</v>
      </c>
      <c r="M1472">
        <v>0</v>
      </c>
      <c r="N1472">
        <v>50467095.915299997</v>
      </c>
      <c r="O1472">
        <v>10.145833333333334</v>
      </c>
      <c r="P1472">
        <f t="shared" si="55"/>
        <v>1980</v>
      </c>
      <c r="Q1472" s="2">
        <f t="shared" si="56"/>
        <v>29504.520833331873</v>
      </c>
    </row>
    <row r="1473" spans="1:17" x14ac:dyDescent="0.3">
      <c r="A1473">
        <v>491</v>
      </c>
      <c r="B1473">
        <v>2</v>
      </c>
      <c r="C1473">
        <v>218037658.06510001</v>
      </c>
      <c r="D1473">
        <v>537223.06810000003</v>
      </c>
      <c r="E1473">
        <v>15435409.071599999</v>
      </c>
      <c r="F1473">
        <v>0</v>
      </c>
      <c r="G1473">
        <v>4824619.7994999997</v>
      </c>
      <c r="H1473">
        <v>38267097.943999998</v>
      </c>
      <c r="I1473">
        <v>157198849.3678</v>
      </c>
      <c r="J1473">
        <v>4571153.8821999999</v>
      </c>
      <c r="K1473">
        <v>18499244.839400001</v>
      </c>
      <c r="L1473">
        <v>44169512.842</v>
      </c>
      <c r="M1473">
        <v>0</v>
      </c>
      <c r="N1473">
        <v>52033769.199199997</v>
      </c>
      <c r="O1473">
        <v>10.145833333333334</v>
      </c>
      <c r="P1473">
        <f t="shared" si="55"/>
        <v>1980</v>
      </c>
      <c r="Q1473" s="2">
        <f t="shared" si="56"/>
        <v>29514.666666665205</v>
      </c>
    </row>
    <row r="1474" spans="1:17" x14ac:dyDescent="0.3">
      <c r="A1474">
        <v>491</v>
      </c>
      <c r="B1474">
        <v>3</v>
      </c>
      <c r="C1474">
        <v>185913072.6925</v>
      </c>
      <c r="D1474">
        <v>528794.70380000002</v>
      </c>
      <c r="E1474">
        <v>15435409.071599999</v>
      </c>
      <c r="F1474">
        <v>0</v>
      </c>
      <c r="G1474">
        <v>4824619.7994999997</v>
      </c>
      <c r="H1474">
        <v>38052573.061899997</v>
      </c>
      <c r="I1474">
        <v>123919707.45280001</v>
      </c>
      <c r="J1474">
        <v>4589564.9364999998</v>
      </c>
      <c r="K1474">
        <v>18499244.839400001</v>
      </c>
      <c r="L1474">
        <v>44418331.883900002</v>
      </c>
      <c r="M1474">
        <v>0</v>
      </c>
      <c r="N1474">
        <v>52973252.908</v>
      </c>
      <c r="O1474">
        <v>10.145833333333334</v>
      </c>
      <c r="P1474">
        <f t="shared" si="55"/>
        <v>1980</v>
      </c>
      <c r="Q1474" s="2">
        <f t="shared" si="56"/>
        <v>29524.812499998538</v>
      </c>
    </row>
    <row r="1475" spans="1:17" x14ac:dyDescent="0.3">
      <c r="A1475">
        <v>492</v>
      </c>
      <c r="B1475">
        <v>1</v>
      </c>
      <c r="C1475">
        <v>176817385.58090001</v>
      </c>
      <c r="D1475">
        <v>522670.21130000002</v>
      </c>
      <c r="E1475">
        <v>15435409.071599999</v>
      </c>
      <c r="F1475">
        <v>0</v>
      </c>
      <c r="G1475">
        <v>1852916.5822999999</v>
      </c>
      <c r="H1475">
        <v>29208539.1175</v>
      </c>
      <c r="I1475">
        <v>105731125.3603</v>
      </c>
      <c r="J1475">
        <v>4585464.8698000005</v>
      </c>
      <c r="K1475">
        <v>18499244.839400001</v>
      </c>
      <c r="L1475">
        <v>36939070.334399998</v>
      </c>
      <c r="M1475">
        <v>0</v>
      </c>
      <c r="N1475">
        <v>58161961.2469</v>
      </c>
      <c r="O1475">
        <v>10.145833333333334</v>
      </c>
      <c r="P1475">
        <f t="shared" ref="P1475:P1538" si="57">YEAR(Q1475)</f>
        <v>1980</v>
      </c>
      <c r="Q1475" s="2">
        <f t="shared" ref="Q1475:Q1538" si="58">Q1474+(O1475)</f>
        <v>29534.95833333187</v>
      </c>
    </row>
    <row r="1476" spans="1:17" x14ac:dyDescent="0.3">
      <c r="A1476">
        <v>492</v>
      </c>
      <c r="B1476">
        <v>2</v>
      </c>
      <c r="C1476">
        <v>160636175.33340001</v>
      </c>
      <c r="D1476">
        <v>518114.57089999999</v>
      </c>
      <c r="E1476">
        <v>15435409.071599999</v>
      </c>
      <c r="F1476">
        <v>0</v>
      </c>
      <c r="G1476">
        <v>1852916.5822999999</v>
      </c>
      <c r="H1476">
        <v>28250240.000999998</v>
      </c>
      <c r="I1476">
        <v>88787596.794599995</v>
      </c>
      <c r="J1476">
        <v>4587343.5396999996</v>
      </c>
      <c r="K1476">
        <v>18499244.839400001</v>
      </c>
      <c r="L1476">
        <v>37067174.099200003</v>
      </c>
      <c r="M1476">
        <v>0</v>
      </c>
      <c r="N1476">
        <v>57544706.171400003</v>
      </c>
      <c r="O1476">
        <v>10.145833333333334</v>
      </c>
      <c r="P1476">
        <f t="shared" si="57"/>
        <v>1980</v>
      </c>
      <c r="Q1476" s="2">
        <f t="shared" si="58"/>
        <v>29545.104166665202</v>
      </c>
    </row>
    <row r="1477" spans="1:17" x14ac:dyDescent="0.3">
      <c r="A1477">
        <v>492</v>
      </c>
      <c r="B1477">
        <v>3</v>
      </c>
      <c r="C1477">
        <v>149410845.2872</v>
      </c>
      <c r="D1477">
        <v>514390.30209999997</v>
      </c>
      <c r="E1477">
        <v>15435409.071599999</v>
      </c>
      <c r="F1477">
        <v>0</v>
      </c>
      <c r="G1477">
        <v>1852916.5822999999</v>
      </c>
      <c r="H1477">
        <v>27765238.2458</v>
      </c>
      <c r="I1477">
        <v>77305895.566200003</v>
      </c>
      <c r="J1477">
        <v>4592353.7414999995</v>
      </c>
      <c r="K1477">
        <v>18499244.839400001</v>
      </c>
      <c r="L1477">
        <v>37174417.402400002</v>
      </c>
      <c r="M1477">
        <v>0</v>
      </c>
      <c r="N1477">
        <v>57363156.108000003</v>
      </c>
      <c r="O1477">
        <v>10.145833333333334</v>
      </c>
      <c r="P1477">
        <f t="shared" si="57"/>
        <v>1980</v>
      </c>
      <c r="Q1477" s="2">
        <f t="shared" si="58"/>
        <v>29555.249999998534</v>
      </c>
    </row>
    <row r="1478" spans="1:17" x14ac:dyDescent="0.3">
      <c r="A1478">
        <v>493</v>
      </c>
      <c r="B1478">
        <v>1</v>
      </c>
      <c r="C1478">
        <v>125328909.32619999</v>
      </c>
      <c r="D1478">
        <v>500781.63189999998</v>
      </c>
      <c r="E1478">
        <v>15435409.071599999</v>
      </c>
      <c r="F1478">
        <v>0</v>
      </c>
      <c r="G1478">
        <v>5278640.2725999998</v>
      </c>
      <c r="H1478">
        <v>42892485.045199998</v>
      </c>
      <c r="I1478">
        <v>103891473.6037</v>
      </c>
      <c r="J1478">
        <v>4628391.4729000004</v>
      </c>
      <c r="K1478">
        <v>18499244.839400001</v>
      </c>
      <c r="L1478">
        <v>3139679.5954</v>
      </c>
      <c r="M1478">
        <v>0</v>
      </c>
      <c r="N1478">
        <v>57919839.585900001</v>
      </c>
      <c r="O1478">
        <v>10.145833333333334</v>
      </c>
      <c r="P1478">
        <f t="shared" si="57"/>
        <v>1980</v>
      </c>
      <c r="Q1478" s="2">
        <f t="shared" si="58"/>
        <v>29565.395833331866</v>
      </c>
    </row>
    <row r="1479" spans="1:17" x14ac:dyDescent="0.3">
      <c r="A1479">
        <v>493</v>
      </c>
      <c r="B1479">
        <v>2</v>
      </c>
      <c r="C1479">
        <v>117617265.35609999</v>
      </c>
      <c r="D1479">
        <v>488716.38400000002</v>
      </c>
      <c r="E1479">
        <v>15435409.071599999</v>
      </c>
      <c r="F1479">
        <v>0</v>
      </c>
      <c r="G1479">
        <v>5278640.2725999998</v>
      </c>
      <c r="H1479">
        <v>43514788.378600001</v>
      </c>
      <c r="I1479">
        <v>94923936.965800002</v>
      </c>
      <c r="J1479">
        <v>4656258.4711999996</v>
      </c>
      <c r="K1479">
        <v>18499244.839400001</v>
      </c>
      <c r="L1479">
        <v>3222565.9031000002</v>
      </c>
      <c r="M1479">
        <v>0</v>
      </c>
      <c r="N1479">
        <v>60413119.465700001</v>
      </c>
      <c r="O1479">
        <v>10.145833333333334</v>
      </c>
      <c r="P1479">
        <f t="shared" si="57"/>
        <v>1980</v>
      </c>
      <c r="Q1479" s="2">
        <f t="shared" si="58"/>
        <v>29575.541666665198</v>
      </c>
    </row>
    <row r="1480" spans="1:17" x14ac:dyDescent="0.3">
      <c r="A1480">
        <v>493</v>
      </c>
      <c r="B1480">
        <v>3</v>
      </c>
      <c r="C1480">
        <v>111685131.8031</v>
      </c>
      <c r="D1480">
        <v>478582.93920000002</v>
      </c>
      <c r="E1480">
        <v>15435409.071599999</v>
      </c>
      <c r="F1480">
        <v>0</v>
      </c>
      <c r="G1480">
        <v>5278640.2725999998</v>
      </c>
      <c r="H1480">
        <v>44247383.081600003</v>
      </c>
      <c r="I1480">
        <v>87268129.000100002</v>
      </c>
      <c r="J1480">
        <v>4679447.3375000004</v>
      </c>
      <c r="K1480">
        <v>18499244.839400001</v>
      </c>
      <c r="L1480">
        <v>3297741.2976000002</v>
      </c>
      <c r="M1480">
        <v>0</v>
      </c>
      <c r="N1480">
        <v>62233810.920199998</v>
      </c>
      <c r="O1480">
        <v>10.145833333333334</v>
      </c>
      <c r="P1480">
        <f t="shared" si="57"/>
        <v>1980</v>
      </c>
      <c r="Q1480" s="2">
        <f t="shared" si="58"/>
        <v>29585.68749999853</v>
      </c>
    </row>
    <row r="1481" spans="1:17" x14ac:dyDescent="0.3">
      <c r="A1481">
        <v>494</v>
      </c>
      <c r="B1481">
        <v>1</v>
      </c>
      <c r="C1481">
        <v>121959492.23649999</v>
      </c>
      <c r="D1481">
        <v>477190.18849999999</v>
      </c>
      <c r="E1481">
        <v>15435409.071599999</v>
      </c>
      <c r="F1481">
        <v>0</v>
      </c>
      <c r="G1481">
        <v>2012724.0338999999</v>
      </c>
      <c r="H1481">
        <v>31671658.689199999</v>
      </c>
      <c r="I1481">
        <v>60228757.346100003</v>
      </c>
      <c r="J1481">
        <v>4672252.1123000002</v>
      </c>
      <c r="K1481">
        <v>18512098.5394</v>
      </c>
      <c r="L1481">
        <v>25577628.129700001</v>
      </c>
      <c r="M1481">
        <v>0</v>
      </c>
      <c r="N1481">
        <v>62344631.565899998</v>
      </c>
      <c r="O1481">
        <v>10.145833333333334</v>
      </c>
      <c r="P1481">
        <f t="shared" si="57"/>
        <v>1981</v>
      </c>
      <c r="Q1481" s="2">
        <f t="shared" si="58"/>
        <v>29595.833333331862</v>
      </c>
    </row>
    <row r="1482" spans="1:17" x14ac:dyDescent="0.3">
      <c r="A1482">
        <v>494</v>
      </c>
      <c r="B1482">
        <v>2</v>
      </c>
      <c r="C1482">
        <v>116781581.2624</v>
      </c>
      <c r="D1482">
        <v>476078.3959</v>
      </c>
      <c r="E1482">
        <v>15435409.071599999</v>
      </c>
      <c r="F1482">
        <v>0</v>
      </c>
      <c r="G1482">
        <v>2012724.0338999999</v>
      </c>
      <c r="H1482">
        <v>31500284.5493</v>
      </c>
      <c r="I1482">
        <v>55189501.427500002</v>
      </c>
      <c r="J1482">
        <v>4665957.3331000004</v>
      </c>
      <c r="K1482">
        <v>18512098.5394</v>
      </c>
      <c r="L1482">
        <v>25641764.892900001</v>
      </c>
      <c r="M1482">
        <v>0</v>
      </c>
      <c r="N1482">
        <v>61629992.131200001</v>
      </c>
      <c r="O1482">
        <v>10.145833333333334</v>
      </c>
      <c r="P1482">
        <f t="shared" si="57"/>
        <v>1981</v>
      </c>
      <c r="Q1482" s="2">
        <f t="shared" si="58"/>
        <v>29605.979166665194</v>
      </c>
    </row>
    <row r="1483" spans="1:17" x14ac:dyDescent="0.3">
      <c r="A1483">
        <v>494</v>
      </c>
      <c r="B1483">
        <v>3</v>
      </c>
      <c r="C1483">
        <v>113034913.12180001</v>
      </c>
      <c r="D1483">
        <v>475212.33370000002</v>
      </c>
      <c r="E1483">
        <v>15435409.071599999</v>
      </c>
      <c r="F1483">
        <v>0</v>
      </c>
      <c r="G1483">
        <v>2012724.0338999999</v>
      </c>
      <c r="H1483">
        <v>31488103.788699999</v>
      </c>
      <c r="I1483">
        <v>51598641.489399999</v>
      </c>
      <c r="J1483">
        <v>4659978.7825999996</v>
      </c>
      <c r="K1483">
        <v>18512098.5394</v>
      </c>
      <c r="L1483">
        <v>25707393.441300001</v>
      </c>
      <c r="M1483">
        <v>0</v>
      </c>
      <c r="N1483">
        <v>61361946.175300002</v>
      </c>
      <c r="O1483">
        <v>10.145833333333334</v>
      </c>
      <c r="P1483">
        <f t="shared" si="57"/>
        <v>1981</v>
      </c>
      <c r="Q1483" s="2">
        <f t="shared" si="58"/>
        <v>29616.124999998527</v>
      </c>
    </row>
    <row r="1484" spans="1:17" x14ac:dyDescent="0.3">
      <c r="A1484">
        <v>495</v>
      </c>
      <c r="B1484">
        <v>1</v>
      </c>
      <c r="C1484">
        <v>119817621.89560001</v>
      </c>
      <c r="D1484">
        <v>477532.31949999998</v>
      </c>
      <c r="E1484">
        <v>15435409.071599999</v>
      </c>
      <c r="F1484">
        <v>0</v>
      </c>
      <c r="G1484">
        <v>1994427.9657000001</v>
      </c>
      <c r="H1484">
        <v>31328776.752</v>
      </c>
      <c r="I1484">
        <v>44680726.3477</v>
      </c>
      <c r="J1484">
        <v>4640219.2551999995</v>
      </c>
      <c r="K1484">
        <v>18512098.5394</v>
      </c>
      <c r="L1484">
        <v>41041379.117799997</v>
      </c>
      <c r="M1484">
        <v>0</v>
      </c>
      <c r="N1484">
        <v>61212564.034999996</v>
      </c>
      <c r="O1484">
        <v>10.145833333333334</v>
      </c>
      <c r="P1484">
        <f t="shared" si="57"/>
        <v>1981</v>
      </c>
      <c r="Q1484" s="2">
        <f t="shared" si="58"/>
        <v>29626.270833331859</v>
      </c>
    </row>
    <row r="1485" spans="1:17" x14ac:dyDescent="0.3">
      <c r="A1485">
        <v>495</v>
      </c>
      <c r="B1485">
        <v>2</v>
      </c>
      <c r="C1485">
        <v>115736417.8179</v>
      </c>
      <c r="D1485">
        <v>479688.5183</v>
      </c>
      <c r="E1485">
        <v>15435409.071599999</v>
      </c>
      <c r="F1485">
        <v>0</v>
      </c>
      <c r="G1485">
        <v>1994427.9657000001</v>
      </c>
      <c r="H1485">
        <v>30764832.003600001</v>
      </c>
      <c r="I1485">
        <v>40841468.866499998</v>
      </c>
      <c r="J1485">
        <v>4622704.3569999998</v>
      </c>
      <c r="K1485">
        <v>18512098.5394</v>
      </c>
      <c r="L1485">
        <v>40860992.248300001</v>
      </c>
      <c r="M1485">
        <v>0</v>
      </c>
      <c r="N1485">
        <v>59932188.2359</v>
      </c>
      <c r="O1485">
        <v>10.145833333333334</v>
      </c>
      <c r="P1485">
        <f t="shared" si="57"/>
        <v>1981</v>
      </c>
      <c r="Q1485" s="2">
        <f t="shared" si="58"/>
        <v>29636.416666665191</v>
      </c>
    </row>
    <row r="1486" spans="1:17" x14ac:dyDescent="0.3">
      <c r="A1486">
        <v>495</v>
      </c>
      <c r="B1486">
        <v>3</v>
      </c>
      <c r="C1486">
        <v>112717167.7836</v>
      </c>
      <c r="D1486">
        <v>481709.32829999999</v>
      </c>
      <c r="E1486">
        <v>15435409.071599999</v>
      </c>
      <c r="F1486">
        <v>0</v>
      </c>
      <c r="G1486">
        <v>1994427.9657000001</v>
      </c>
      <c r="H1486">
        <v>30480513.371399999</v>
      </c>
      <c r="I1486">
        <v>38215240.937600002</v>
      </c>
      <c r="J1486">
        <v>4606680.1752000004</v>
      </c>
      <c r="K1486">
        <v>18512098.5394</v>
      </c>
      <c r="L1486">
        <v>40703174.354699999</v>
      </c>
      <c r="M1486">
        <v>0</v>
      </c>
      <c r="N1486">
        <v>59232567.899800003</v>
      </c>
      <c r="O1486">
        <v>10.145833333333334</v>
      </c>
      <c r="P1486">
        <f t="shared" si="57"/>
        <v>1981</v>
      </c>
      <c r="Q1486" s="2">
        <f t="shared" si="58"/>
        <v>29646.562499998523</v>
      </c>
    </row>
    <row r="1487" spans="1:17" x14ac:dyDescent="0.3">
      <c r="A1487">
        <v>496</v>
      </c>
      <c r="B1487">
        <v>1</v>
      </c>
      <c r="C1487">
        <v>77516388.581300005</v>
      </c>
      <c r="D1487">
        <v>474941.40269999998</v>
      </c>
      <c r="E1487">
        <v>15435409.071599999</v>
      </c>
      <c r="F1487">
        <v>0</v>
      </c>
      <c r="G1487">
        <v>25455657.491</v>
      </c>
      <c r="H1487">
        <v>63697899.374300003</v>
      </c>
      <c r="I1487">
        <v>85987245.711999997</v>
      </c>
      <c r="J1487">
        <v>4630414.5564000001</v>
      </c>
      <c r="K1487">
        <v>18512098.5394</v>
      </c>
      <c r="L1487">
        <v>12347717.280099999</v>
      </c>
      <c r="M1487">
        <v>0</v>
      </c>
      <c r="N1487">
        <v>59583268.957400002</v>
      </c>
      <c r="O1487">
        <v>10.145833333333334</v>
      </c>
      <c r="P1487">
        <f t="shared" si="57"/>
        <v>1981</v>
      </c>
      <c r="Q1487" s="2">
        <f t="shared" si="58"/>
        <v>29656.708333331855</v>
      </c>
    </row>
    <row r="1488" spans="1:17" x14ac:dyDescent="0.3">
      <c r="A1488">
        <v>496</v>
      </c>
      <c r="B1488">
        <v>2</v>
      </c>
      <c r="C1488">
        <v>74150753.159600005</v>
      </c>
      <c r="D1488">
        <v>468912.32530000003</v>
      </c>
      <c r="E1488">
        <v>15435409.071599999</v>
      </c>
      <c r="F1488">
        <v>0</v>
      </c>
      <c r="G1488">
        <v>25455657.491</v>
      </c>
      <c r="H1488">
        <v>63880965.168399997</v>
      </c>
      <c r="I1488">
        <v>80124716.878600001</v>
      </c>
      <c r="J1488">
        <v>4649267.3002000004</v>
      </c>
      <c r="K1488">
        <v>18512098.5394</v>
      </c>
      <c r="L1488">
        <v>12585804.793299999</v>
      </c>
      <c r="M1488">
        <v>0</v>
      </c>
      <c r="N1488">
        <v>61518576.927699998</v>
      </c>
      <c r="O1488">
        <v>10.145833333333334</v>
      </c>
      <c r="P1488">
        <f t="shared" si="57"/>
        <v>1981</v>
      </c>
      <c r="Q1488" s="2">
        <f t="shared" si="58"/>
        <v>29666.854166665187</v>
      </c>
    </row>
    <row r="1489" spans="1:17" x14ac:dyDescent="0.3">
      <c r="A1489">
        <v>496</v>
      </c>
      <c r="B1489">
        <v>3</v>
      </c>
      <c r="C1489">
        <v>71624652.501599997</v>
      </c>
      <c r="D1489">
        <v>463610.48469999997</v>
      </c>
      <c r="E1489">
        <v>15435409.071599999</v>
      </c>
      <c r="F1489">
        <v>0</v>
      </c>
      <c r="G1489">
        <v>25455657.491</v>
      </c>
      <c r="H1489">
        <v>62961430.1523</v>
      </c>
      <c r="I1489">
        <v>75999238.691100001</v>
      </c>
      <c r="J1489">
        <v>4664811.1250999998</v>
      </c>
      <c r="K1489">
        <v>18512098.5394</v>
      </c>
      <c r="L1489">
        <v>12799344.6241</v>
      </c>
      <c r="M1489">
        <v>0</v>
      </c>
      <c r="N1489">
        <v>62991019.683899999</v>
      </c>
      <c r="O1489">
        <v>10.145833333333334</v>
      </c>
      <c r="P1489">
        <f t="shared" si="57"/>
        <v>1981</v>
      </c>
      <c r="Q1489" s="2">
        <f t="shared" si="58"/>
        <v>29676.999999998519</v>
      </c>
    </row>
    <row r="1490" spans="1:17" x14ac:dyDescent="0.3">
      <c r="A1490">
        <v>497</v>
      </c>
      <c r="B1490">
        <v>1</v>
      </c>
      <c r="C1490">
        <v>151210662.13940001</v>
      </c>
      <c r="D1490">
        <v>479667.17820000002</v>
      </c>
      <c r="E1490">
        <v>18401564.871599998</v>
      </c>
      <c r="F1490">
        <v>0</v>
      </c>
      <c r="G1490">
        <v>5128186.2351000002</v>
      </c>
      <c r="H1490">
        <v>41803661.6536</v>
      </c>
      <c r="I1490">
        <v>21717884.363699999</v>
      </c>
      <c r="J1490">
        <v>4593841.2600999996</v>
      </c>
      <c r="K1490">
        <v>50383769.539399996</v>
      </c>
      <c r="L1490">
        <v>86493742.696899995</v>
      </c>
      <c r="M1490">
        <v>0</v>
      </c>
      <c r="N1490">
        <v>56392379.573700003</v>
      </c>
      <c r="O1490">
        <v>10.145833333333334</v>
      </c>
      <c r="P1490">
        <f t="shared" si="57"/>
        <v>1981</v>
      </c>
      <c r="Q1490" s="2">
        <f t="shared" si="58"/>
        <v>29687.145833331851</v>
      </c>
    </row>
    <row r="1491" spans="1:17" x14ac:dyDescent="0.3">
      <c r="A1491">
        <v>497</v>
      </c>
      <c r="B1491">
        <v>2</v>
      </c>
      <c r="C1491">
        <v>143346938.09459999</v>
      </c>
      <c r="D1491">
        <v>493538.00099999999</v>
      </c>
      <c r="E1491">
        <v>18401564.871599998</v>
      </c>
      <c r="F1491">
        <v>0</v>
      </c>
      <c r="G1491">
        <v>5128186.2351000002</v>
      </c>
      <c r="H1491">
        <v>41986412.451200001</v>
      </c>
      <c r="I1491">
        <v>18078016.228300001</v>
      </c>
      <c r="J1491">
        <v>4535372.5668000001</v>
      </c>
      <c r="K1491">
        <v>50383769.539399996</v>
      </c>
      <c r="L1491">
        <v>84536604.616899997</v>
      </c>
      <c r="M1491">
        <v>0</v>
      </c>
      <c r="N1491">
        <v>53574242.119099997</v>
      </c>
      <c r="O1491">
        <v>10.145833333333334</v>
      </c>
      <c r="P1491">
        <f t="shared" si="57"/>
        <v>1981</v>
      </c>
      <c r="Q1491" s="2">
        <f t="shared" si="58"/>
        <v>29697.291666665184</v>
      </c>
    </row>
    <row r="1492" spans="1:17" x14ac:dyDescent="0.3">
      <c r="A1492">
        <v>497</v>
      </c>
      <c r="B1492">
        <v>3</v>
      </c>
      <c r="C1492">
        <v>138441927.60319999</v>
      </c>
      <c r="D1492">
        <v>506186.01449999999</v>
      </c>
      <c r="E1492">
        <v>18401564.871599998</v>
      </c>
      <c r="F1492">
        <v>0</v>
      </c>
      <c r="G1492">
        <v>5128186.2351000002</v>
      </c>
      <c r="H1492">
        <v>41862062.174699999</v>
      </c>
      <c r="I1492">
        <v>16206415.0397</v>
      </c>
      <c r="J1492">
        <v>4486021.6355999997</v>
      </c>
      <c r="K1492">
        <v>50383769.539399996</v>
      </c>
      <c r="L1492">
        <v>82881892.841499999</v>
      </c>
      <c r="M1492">
        <v>0</v>
      </c>
      <c r="N1492">
        <v>51898250.592100002</v>
      </c>
      <c r="O1492">
        <v>10.145833333333334</v>
      </c>
      <c r="P1492">
        <f t="shared" si="57"/>
        <v>1981</v>
      </c>
      <c r="Q1492" s="2">
        <f t="shared" si="58"/>
        <v>29707.437499998516</v>
      </c>
    </row>
    <row r="1493" spans="1:17" x14ac:dyDescent="0.3">
      <c r="A1493">
        <v>498</v>
      </c>
      <c r="B1493">
        <v>1</v>
      </c>
      <c r="C1493">
        <v>16650073.795</v>
      </c>
      <c r="D1493">
        <v>450456.48269999999</v>
      </c>
      <c r="E1493">
        <v>20087198.6116</v>
      </c>
      <c r="F1493">
        <v>0</v>
      </c>
      <c r="G1493">
        <v>1280537856.7493</v>
      </c>
      <c r="H1493">
        <v>195144463.9517</v>
      </c>
      <c r="I1493">
        <v>1365716736.0757</v>
      </c>
      <c r="J1493">
        <v>4769953.7752</v>
      </c>
      <c r="K1493">
        <v>68496066.669400007</v>
      </c>
      <c r="L1493">
        <v>420946.44839999999</v>
      </c>
      <c r="M1493">
        <v>0</v>
      </c>
      <c r="N1493">
        <v>73382359.112900004</v>
      </c>
      <c r="O1493">
        <v>10.145833333333334</v>
      </c>
      <c r="P1493">
        <f t="shared" si="57"/>
        <v>1981</v>
      </c>
      <c r="Q1493" s="2">
        <f t="shared" si="58"/>
        <v>29717.583333331848</v>
      </c>
    </row>
    <row r="1494" spans="1:17" x14ac:dyDescent="0.3">
      <c r="A1494">
        <v>498</v>
      </c>
      <c r="B1494">
        <v>2</v>
      </c>
      <c r="C1494">
        <v>15115236.1171</v>
      </c>
      <c r="D1494">
        <v>400938.80089999997</v>
      </c>
      <c r="E1494">
        <v>20087198.6116</v>
      </c>
      <c r="F1494">
        <v>0</v>
      </c>
      <c r="G1494">
        <v>1280537856.7493</v>
      </c>
      <c r="H1494">
        <v>175476413.65970001</v>
      </c>
      <c r="I1494">
        <v>1327140104.8169999</v>
      </c>
      <c r="J1494">
        <v>5017727.6206999999</v>
      </c>
      <c r="K1494">
        <v>68496066.669400007</v>
      </c>
      <c r="L1494">
        <v>439741.36339999997</v>
      </c>
      <c r="M1494">
        <v>0</v>
      </c>
      <c r="N1494">
        <v>90361122.947699994</v>
      </c>
      <c r="O1494">
        <v>10.145833333333334</v>
      </c>
      <c r="P1494">
        <f t="shared" si="57"/>
        <v>1981</v>
      </c>
      <c r="Q1494" s="2">
        <f t="shared" si="58"/>
        <v>29727.72916666518</v>
      </c>
    </row>
    <row r="1495" spans="1:17" x14ac:dyDescent="0.3">
      <c r="A1495">
        <v>498</v>
      </c>
      <c r="B1495">
        <v>3</v>
      </c>
      <c r="C1495">
        <v>14244690.6305</v>
      </c>
      <c r="D1495">
        <v>363783.0895</v>
      </c>
      <c r="E1495">
        <v>20087198.6116</v>
      </c>
      <c r="F1495">
        <v>0</v>
      </c>
      <c r="G1495">
        <v>1280537856.7493</v>
      </c>
      <c r="H1495">
        <v>162353565.34279999</v>
      </c>
      <c r="I1495">
        <v>1298736020.3987</v>
      </c>
      <c r="J1495">
        <v>5247894.5710000005</v>
      </c>
      <c r="K1495">
        <v>68496066.669400007</v>
      </c>
      <c r="L1495">
        <v>453299.14480000001</v>
      </c>
      <c r="M1495">
        <v>0</v>
      </c>
      <c r="N1495">
        <v>104494626.7198</v>
      </c>
      <c r="O1495">
        <v>10.145833333333334</v>
      </c>
      <c r="P1495">
        <f t="shared" si="57"/>
        <v>1981</v>
      </c>
      <c r="Q1495" s="2">
        <f t="shared" si="58"/>
        <v>29737.874999998512</v>
      </c>
    </row>
    <row r="1496" spans="1:17" x14ac:dyDescent="0.3">
      <c r="A1496">
        <v>499</v>
      </c>
      <c r="B1496">
        <v>1</v>
      </c>
      <c r="C1496">
        <v>181843064.4675</v>
      </c>
      <c r="D1496">
        <v>375579.89990000002</v>
      </c>
      <c r="E1496">
        <v>26513335.921599999</v>
      </c>
      <c r="F1496">
        <v>0</v>
      </c>
      <c r="G1496">
        <v>340280773.76249999</v>
      </c>
      <c r="H1496">
        <v>72761974.333399996</v>
      </c>
      <c r="I1496">
        <v>309137800.08660001</v>
      </c>
      <c r="J1496">
        <v>5146679.3008000003</v>
      </c>
      <c r="K1496">
        <v>137545611.05939999</v>
      </c>
      <c r="L1496">
        <v>81043397.853400007</v>
      </c>
      <c r="M1496">
        <v>0</v>
      </c>
      <c r="N1496">
        <v>89017062.379299998</v>
      </c>
      <c r="O1496">
        <v>10.145833333333334</v>
      </c>
      <c r="P1496">
        <f t="shared" si="57"/>
        <v>1981</v>
      </c>
      <c r="Q1496" s="2">
        <f t="shared" si="58"/>
        <v>29748.020833331844</v>
      </c>
    </row>
    <row r="1497" spans="1:17" x14ac:dyDescent="0.3">
      <c r="A1497">
        <v>499</v>
      </c>
      <c r="B1497">
        <v>2</v>
      </c>
      <c r="C1497">
        <v>157725231.11759999</v>
      </c>
      <c r="D1497">
        <v>385775.34490000003</v>
      </c>
      <c r="E1497">
        <v>26513335.921599999</v>
      </c>
      <c r="F1497">
        <v>0</v>
      </c>
      <c r="G1497">
        <v>340280773.76249999</v>
      </c>
      <c r="H1497">
        <v>73073316.849999994</v>
      </c>
      <c r="I1497">
        <v>291587974.1401</v>
      </c>
      <c r="J1497">
        <v>5070720.9861000003</v>
      </c>
      <c r="K1497">
        <v>137545611.05939999</v>
      </c>
      <c r="L1497">
        <v>80238782.919</v>
      </c>
      <c r="M1497">
        <v>0</v>
      </c>
      <c r="N1497">
        <v>83666388.256400004</v>
      </c>
      <c r="O1497">
        <v>10.145833333333334</v>
      </c>
      <c r="P1497">
        <f t="shared" si="57"/>
        <v>1981</v>
      </c>
      <c r="Q1497" s="2">
        <f t="shared" si="58"/>
        <v>29758.166666665176</v>
      </c>
    </row>
    <row r="1498" spans="1:17" x14ac:dyDescent="0.3">
      <c r="A1498">
        <v>499</v>
      </c>
      <c r="B1498">
        <v>3</v>
      </c>
      <c r="C1498">
        <v>143725539.7696</v>
      </c>
      <c r="D1498">
        <v>394674.95539999998</v>
      </c>
      <c r="E1498">
        <v>26513335.921599999</v>
      </c>
      <c r="F1498">
        <v>0</v>
      </c>
      <c r="G1498">
        <v>340280773.76249999</v>
      </c>
      <c r="H1498">
        <v>73115495.763099998</v>
      </c>
      <c r="I1498">
        <v>280119873.08810002</v>
      </c>
      <c r="J1498">
        <v>5010735.2205999997</v>
      </c>
      <c r="K1498">
        <v>137545611.05939999</v>
      </c>
      <c r="L1498">
        <v>79868269.569900006</v>
      </c>
      <c r="M1498">
        <v>0</v>
      </c>
      <c r="N1498">
        <v>81508045.416600004</v>
      </c>
      <c r="O1498">
        <v>10.145833333333334</v>
      </c>
      <c r="P1498">
        <f t="shared" si="57"/>
        <v>1981</v>
      </c>
      <c r="Q1498" s="2">
        <f t="shared" si="58"/>
        <v>29768.312499998508</v>
      </c>
    </row>
    <row r="1499" spans="1:17" x14ac:dyDescent="0.3">
      <c r="A1499">
        <v>500</v>
      </c>
      <c r="B1499">
        <v>1</v>
      </c>
      <c r="C1499">
        <v>265049670.85510001</v>
      </c>
      <c r="D1499">
        <v>407456.46679999999</v>
      </c>
      <c r="E1499">
        <v>49482612.231600001</v>
      </c>
      <c r="F1499">
        <v>0</v>
      </c>
      <c r="G1499">
        <v>498995557.7791</v>
      </c>
      <c r="H1499">
        <v>131861593.2242</v>
      </c>
      <c r="I1499">
        <v>401844043.24550003</v>
      </c>
      <c r="J1499">
        <v>4970972.7816000003</v>
      </c>
      <c r="K1499">
        <v>384352940.52939999</v>
      </c>
      <c r="L1499">
        <v>70099205.400800005</v>
      </c>
      <c r="M1499">
        <v>0</v>
      </c>
      <c r="N1499">
        <v>84345309.628099993</v>
      </c>
      <c r="O1499">
        <v>10.145833333333334</v>
      </c>
      <c r="P1499">
        <f t="shared" si="57"/>
        <v>1981</v>
      </c>
      <c r="Q1499" s="2">
        <f t="shared" si="58"/>
        <v>29778.458333331841</v>
      </c>
    </row>
    <row r="1500" spans="1:17" x14ac:dyDescent="0.3">
      <c r="A1500">
        <v>500</v>
      </c>
      <c r="B1500">
        <v>2</v>
      </c>
      <c r="C1500">
        <v>252050267.76719999</v>
      </c>
      <c r="D1500">
        <v>419203.63130000001</v>
      </c>
      <c r="E1500">
        <v>49482612.231600001</v>
      </c>
      <c r="F1500">
        <v>0</v>
      </c>
      <c r="G1500">
        <v>498995557.7791</v>
      </c>
      <c r="H1500">
        <v>124579795.25300001</v>
      </c>
      <c r="I1500">
        <v>379091701.51950002</v>
      </c>
      <c r="J1500">
        <v>4937325.6336000003</v>
      </c>
      <c r="K1500">
        <v>384352940.52939999</v>
      </c>
      <c r="L1500">
        <v>70366036.583199993</v>
      </c>
      <c r="M1500">
        <v>0</v>
      </c>
      <c r="N1500">
        <v>86736426.084600002</v>
      </c>
      <c r="O1500">
        <v>10.145833333333334</v>
      </c>
      <c r="P1500">
        <f t="shared" si="57"/>
        <v>1981</v>
      </c>
      <c r="Q1500" s="2">
        <f t="shared" si="58"/>
        <v>29788.604166665173</v>
      </c>
    </row>
    <row r="1501" spans="1:17" x14ac:dyDescent="0.3">
      <c r="A1501">
        <v>500</v>
      </c>
      <c r="B1501">
        <v>3</v>
      </c>
      <c r="C1501">
        <v>244106670.94760001</v>
      </c>
      <c r="D1501">
        <v>429886.58319999999</v>
      </c>
      <c r="E1501">
        <v>49482612.231600001</v>
      </c>
      <c r="F1501">
        <v>0</v>
      </c>
      <c r="G1501">
        <v>498995557.7791</v>
      </c>
      <c r="H1501">
        <v>119456967.523</v>
      </c>
      <c r="I1501">
        <v>363908292.68080002</v>
      </c>
      <c r="J1501">
        <v>4908382.0767000001</v>
      </c>
      <c r="K1501">
        <v>384352940.52939999</v>
      </c>
      <c r="L1501">
        <v>70594615.196799994</v>
      </c>
      <c r="M1501">
        <v>0</v>
      </c>
      <c r="N1501">
        <v>88690738.6963</v>
      </c>
      <c r="O1501">
        <v>10.145833333333334</v>
      </c>
      <c r="P1501">
        <f t="shared" si="57"/>
        <v>1981</v>
      </c>
      <c r="Q1501" s="2">
        <f t="shared" si="58"/>
        <v>29798.749999998505</v>
      </c>
    </row>
    <row r="1502" spans="1:17" x14ac:dyDescent="0.3">
      <c r="A1502">
        <v>501</v>
      </c>
      <c r="B1502">
        <v>1</v>
      </c>
      <c r="C1502">
        <v>541871458.48450005</v>
      </c>
      <c r="D1502">
        <v>449610.56079999998</v>
      </c>
      <c r="E1502">
        <v>52805776.281599998</v>
      </c>
      <c r="F1502">
        <v>0</v>
      </c>
      <c r="G1502">
        <v>11672681.564099999</v>
      </c>
      <c r="H1502">
        <v>59759755.798500001</v>
      </c>
      <c r="I1502">
        <v>36582775.133100003</v>
      </c>
      <c r="J1502">
        <v>4830025.5669</v>
      </c>
      <c r="K1502">
        <v>420060697.80940002</v>
      </c>
      <c r="L1502">
        <v>126865063.36480001</v>
      </c>
      <c r="M1502">
        <v>0</v>
      </c>
      <c r="N1502">
        <v>78484177.393299997</v>
      </c>
      <c r="O1502">
        <v>10.145833333333334</v>
      </c>
      <c r="P1502">
        <f t="shared" si="57"/>
        <v>1981</v>
      </c>
      <c r="Q1502" s="2">
        <f t="shared" si="58"/>
        <v>29808.895833331837</v>
      </c>
    </row>
    <row r="1503" spans="1:17" x14ac:dyDescent="0.3">
      <c r="A1503">
        <v>501</v>
      </c>
      <c r="B1503">
        <v>2</v>
      </c>
      <c r="C1503">
        <v>518236395.07099998</v>
      </c>
      <c r="D1503">
        <v>467413.49200000003</v>
      </c>
      <c r="E1503">
        <v>52805776.281599998</v>
      </c>
      <c r="F1503">
        <v>0</v>
      </c>
      <c r="G1503">
        <v>11672681.564099999</v>
      </c>
      <c r="H1503">
        <v>61980556.207400002</v>
      </c>
      <c r="I1503">
        <v>27599605.032600001</v>
      </c>
      <c r="J1503">
        <v>4763501.4743999997</v>
      </c>
      <c r="K1503">
        <v>420060697.80940002</v>
      </c>
      <c r="L1503">
        <v>122285916.9655</v>
      </c>
      <c r="M1503">
        <v>0</v>
      </c>
      <c r="N1503">
        <v>70592620.817699999</v>
      </c>
      <c r="O1503">
        <v>10.145833333333334</v>
      </c>
      <c r="P1503">
        <f t="shared" si="57"/>
        <v>1981</v>
      </c>
      <c r="Q1503" s="2">
        <f t="shared" si="58"/>
        <v>29819.041666665169</v>
      </c>
    </row>
    <row r="1504" spans="1:17" x14ac:dyDescent="0.3">
      <c r="A1504">
        <v>501</v>
      </c>
      <c r="B1504">
        <v>3</v>
      </c>
      <c r="C1504">
        <v>502480848.74809998</v>
      </c>
      <c r="D1504">
        <v>483616.34639999998</v>
      </c>
      <c r="E1504">
        <v>52805776.281599998</v>
      </c>
      <c r="F1504">
        <v>0</v>
      </c>
      <c r="G1504">
        <v>11672681.564099999</v>
      </c>
      <c r="H1504">
        <v>63677777.857699998</v>
      </c>
      <c r="I1504">
        <v>22006300.6292</v>
      </c>
      <c r="J1504">
        <v>4705651.5096000005</v>
      </c>
      <c r="K1504">
        <v>420060697.80940002</v>
      </c>
      <c r="L1504">
        <v>118456658.4886</v>
      </c>
      <c r="M1504">
        <v>0</v>
      </c>
      <c r="N1504">
        <v>65978579.635700002</v>
      </c>
      <c r="O1504">
        <v>10.145833333333334</v>
      </c>
      <c r="P1504">
        <f t="shared" si="57"/>
        <v>1981</v>
      </c>
      <c r="Q1504" s="2">
        <f t="shared" si="58"/>
        <v>29829.187499998501</v>
      </c>
    </row>
    <row r="1505" spans="1:17" x14ac:dyDescent="0.3">
      <c r="A1505">
        <v>502</v>
      </c>
      <c r="B1505">
        <v>1</v>
      </c>
      <c r="C1505">
        <v>266263572.78639999</v>
      </c>
      <c r="D1505">
        <v>475624.00199999998</v>
      </c>
      <c r="E1505">
        <v>32210494.521600001</v>
      </c>
      <c r="F1505">
        <v>0</v>
      </c>
      <c r="G1505">
        <v>32857324.694499999</v>
      </c>
      <c r="H1505">
        <v>62836807.805500001</v>
      </c>
      <c r="I1505">
        <v>51010994.046400003</v>
      </c>
      <c r="J1505">
        <v>4738579.7021000003</v>
      </c>
      <c r="K1505">
        <v>198762190.65939999</v>
      </c>
      <c r="L1505">
        <v>73402491.497799993</v>
      </c>
      <c r="M1505">
        <v>0</v>
      </c>
      <c r="N1505">
        <v>66628609.7073</v>
      </c>
      <c r="O1505">
        <v>10.145833333333334</v>
      </c>
      <c r="P1505">
        <f t="shared" si="57"/>
        <v>1981</v>
      </c>
      <c r="Q1505" s="2">
        <f t="shared" si="58"/>
        <v>29839.333333331833</v>
      </c>
    </row>
    <row r="1506" spans="1:17" x14ac:dyDescent="0.3">
      <c r="A1506">
        <v>502</v>
      </c>
      <c r="B1506">
        <v>2</v>
      </c>
      <c r="C1506">
        <v>248136879.8136</v>
      </c>
      <c r="D1506">
        <v>468674.78619999997</v>
      </c>
      <c r="E1506">
        <v>32210494.521600001</v>
      </c>
      <c r="F1506">
        <v>0</v>
      </c>
      <c r="G1506">
        <v>32857324.694499999</v>
      </c>
      <c r="H1506">
        <v>62301656.702600002</v>
      </c>
      <c r="I1506">
        <v>32968632.081599999</v>
      </c>
      <c r="J1506">
        <v>4764190.3476</v>
      </c>
      <c r="K1506">
        <v>198762190.65939999</v>
      </c>
      <c r="L1506">
        <v>72660958.519099995</v>
      </c>
      <c r="M1506">
        <v>0</v>
      </c>
      <c r="N1506">
        <v>66742864.246600002</v>
      </c>
      <c r="O1506">
        <v>10.145833333333334</v>
      </c>
      <c r="P1506">
        <f t="shared" si="57"/>
        <v>1981</v>
      </c>
      <c r="Q1506" s="2">
        <f t="shared" si="58"/>
        <v>29849.479166665165</v>
      </c>
    </row>
    <row r="1507" spans="1:17" x14ac:dyDescent="0.3">
      <c r="A1507">
        <v>502</v>
      </c>
      <c r="B1507">
        <v>3</v>
      </c>
      <c r="C1507">
        <v>238636623.6649</v>
      </c>
      <c r="D1507">
        <v>462611.86629999999</v>
      </c>
      <c r="E1507">
        <v>32210494.521600001</v>
      </c>
      <c r="F1507">
        <v>0</v>
      </c>
      <c r="G1507">
        <v>32857324.694499999</v>
      </c>
      <c r="H1507">
        <v>62165964.818099998</v>
      </c>
      <c r="I1507">
        <v>24324273.4934</v>
      </c>
      <c r="J1507">
        <v>4785071.1601</v>
      </c>
      <c r="K1507">
        <v>198762190.65939999</v>
      </c>
      <c r="L1507">
        <v>71952403.839200005</v>
      </c>
      <c r="M1507">
        <v>0</v>
      </c>
      <c r="N1507">
        <v>66478403.999700002</v>
      </c>
      <c r="O1507">
        <v>10.145833333333334</v>
      </c>
      <c r="P1507">
        <f t="shared" si="57"/>
        <v>1981</v>
      </c>
      <c r="Q1507" s="2">
        <f t="shared" si="58"/>
        <v>29859.624999998498</v>
      </c>
    </row>
    <row r="1508" spans="1:17" x14ac:dyDescent="0.3">
      <c r="A1508">
        <v>503</v>
      </c>
      <c r="B1508">
        <v>1</v>
      </c>
      <c r="C1508">
        <v>143773344.55140001</v>
      </c>
      <c r="D1508">
        <v>448108.36190000002</v>
      </c>
      <c r="E1508">
        <v>15435409.071599999</v>
      </c>
      <c r="F1508">
        <v>0</v>
      </c>
      <c r="G1508">
        <v>42719403.346600004</v>
      </c>
      <c r="H1508">
        <v>54692858.834299996</v>
      </c>
      <c r="I1508">
        <v>144688182.07769999</v>
      </c>
      <c r="J1508">
        <v>4836332.5837000003</v>
      </c>
      <c r="K1508">
        <v>18512098.5394</v>
      </c>
      <c r="L1508">
        <v>13560586.306500001</v>
      </c>
      <c r="M1508">
        <v>0</v>
      </c>
      <c r="N1508">
        <v>74704731.267000005</v>
      </c>
      <c r="O1508">
        <v>10.145833333333334</v>
      </c>
      <c r="P1508">
        <f t="shared" si="57"/>
        <v>1981</v>
      </c>
      <c r="Q1508" s="2">
        <f t="shared" si="58"/>
        <v>29869.77083333183</v>
      </c>
    </row>
    <row r="1509" spans="1:17" x14ac:dyDescent="0.3">
      <c r="A1509">
        <v>503</v>
      </c>
      <c r="B1509">
        <v>2</v>
      </c>
      <c r="C1509">
        <v>118520478.6129</v>
      </c>
      <c r="D1509">
        <v>436158.9792</v>
      </c>
      <c r="E1509">
        <v>15435409.071599999</v>
      </c>
      <c r="F1509">
        <v>0</v>
      </c>
      <c r="G1509">
        <v>42719403.346600004</v>
      </c>
      <c r="H1509">
        <v>53272536.739200003</v>
      </c>
      <c r="I1509">
        <v>115916617.38850001</v>
      </c>
      <c r="J1509">
        <v>4880743.7995999996</v>
      </c>
      <c r="K1509">
        <v>18512098.5394</v>
      </c>
      <c r="L1509">
        <v>13690349.399800001</v>
      </c>
      <c r="M1509">
        <v>0</v>
      </c>
      <c r="N1509">
        <v>77092637.275600001</v>
      </c>
      <c r="O1509">
        <v>10.145833333333334</v>
      </c>
      <c r="P1509">
        <f t="shared" si="57"/>
        <v>1981</v>
      </c>
      <c r="Q1509" s="2">
        <f t="shared" si="58"/>
        <v>29879.916666665162</v>
      </c>
    </row>
    <row r="1510" spans="1:17" x14ac:dyDescent="0.3">
      <c r="A1510">
        <v>503</v>
      </c>
      <c r="B1510">
        <v>3</v>
      </c>
      <c r="C1510">
        <v>103737153.91779999</v>
      </c>
      <c r="D1510">
        <v>425298.49570000003</v>
      </c>
      <c r="E1510">
        <v>15435409.071599999</v>
      </c>
      <c r="F1510">
        <v>0</v>
      </c>
      <c r="G1510">
        <v>42719403.346600004</v>
      </c>
      <c r="H1510">
        <v>52245899.637999997</v>
      </c>
      <c r="I1510">
        <v>98460976.4102</v>
      </c>
      <c r="J1510">
        <v>4919413.7438000003</v>
      </c>
      <c r="K1510">
        <v>18512098.5394</v>
      </c>
      <c r="L1510">
        <v>13797128.9716</v>
      </c>
      <c r="M1510">
        <v>0</v>
      </c>
      <c r="N1510">
        <v>78549110.012500003</v>
      </c>
      <c r="O1510">
        <v>10.145833333333334</v>
      </c>
      <c r="P1510">
        <f t="shared" si="57"/>
        <v>1981</v>
      </c>
      <c r="Q1510" s="2">
        <f t="shared" si="58"/>
        <v>29890.062499998494</v>
      </c>
    </row>
    <row r="1511" spans="1:17" x14ac:dyDescent="0.3">
      <c r="A1511">
        <v>504</v>
      </c>
      <c r="B1511">
        <v>1</v>
      </c>
      <c r="C1511">
        <v>78277221.959299996</v>
      </c>
      <c r="D1511">
        <v>413626.85969999997</v>
      </c>
      <c r="E1511">
        <v>15435409.071599999</v>
      </c>
      <c r="F1511">
        <v>0</v>
      </c>
      <c r="G1511">
        <v>60573807.479099996</v>
      </c>
      <c r="H1511">
        <v>59035496.8169</v>
      </c>
      <c r="I1511">
        <v>107343951.4594</v>
      </c>
      <c r="J1511">
        <v>4964999.6547999997</v>
      </c>
      <c r="K1511">
        <v>18512098.5394</v>
      </c>
      <c r="L1511">
        <v>109199.4102</v>
      </c>
      <c r="M1511">
        <v>0</v>
      </c>
      <c r="N1511">
        <v>81724643.099800006</v>
      </c>
      <c r="O1511">
        <v>10.145833333333334</v>
      </c>
      <c r="P1511">
        <f t="shared" si="57"/>
        <v>1981</v>
      </c>
      <c r="Q1511" s="2">
        <f t="shared" si="58"/>
        <v>29900.208333331826</v>
      </c>
    </row>
    <row r="1512" spans="1:17" x14ac:dyDescent="0.3">
      <c r="A1512">
        <v>504</v>
      </c>
      <c r="B1512">
        <v>2</v>
      </c>
      <c r="C1512">
        <v>71383443.165999994</v>
      </c>
      <c r="D1512">
        <v>403206.65590000001</v>
      </c>
      <c r="E1512">
        <v>15435409.071599999</v>
      </c>
      <c r="F1512">
        <v>0</v>
      </c>
      <c r="G1512">
        <v>60573807.479099996</v>
      </c>
      <c r="H1512">
        <v>58276539.865699999</v>
      </c>
      <c r="I1512">
        <v>98114376.691799998</v>
      </c>
      <c r="J1512">
        <v>5006231.1924999999</v>
      </c>
      <c r="K1512">
        <v>18512098.5394</v>
      </c>
      <c r="L1512">
        <v>113532.6096</v>
      </c>
      <c r="M1512">
        <v>0</v>
      </c>
      <c r="N1512">
        <v>83491585.512899995</v>
      </c>
      <c r="O1512">
        <v>10.145833333333334</v>
      </c>
      <c r="P1512">
        <f t="shared" si="57"/>
        <v>1981</v>
      </c>
      <c r="Q1512" s="2">
        <f t="shared" si="58"/>
        <v>29910.354166665158</v>
      </c>
    </row>
    <row r="1513" spans="1:17" x14ac:dyDescent="0.3">
      <c r="A1513">
        <v>504</v>
      </c>
      <c r="B1513">
        <v>3</v>
      </c>
      <c r="C1513">
        <v>66302219.351999998</v>
      </c>
      <c r="D1513">
        <v>394335.603</v>
      </c>
      <c r="E1513">
        <v>15435409.071599999</v>
      </c>
      <c r="F1513">
        <v>0</v>
      </c>
      <c r="G1513">
        <v>60573807.479099996</v>
      </c>
      <c r="H1513">
        <v>57760456.659199998</v>
      </c>
      <c r="I1513">
        <v>91330456.599700004</v>
      </c>
      <c r="J1513">
        <v>5044484.193</v>
      </c>
      <c r="K1513">
        <v>18512098.5394</v>
      </c>
      <c r="L1513">
        <v>117080.3119</v>
      </c>
      <c r="M1513">
        <v>0</v>
      </c>
      <c r="N1513">
        <v>84727994.5484</v>
      </c>
      <c r="O1513">
        <v>10.145833333333334</v>
      </c>
      <c r="P1513">
        <f t="shared" si="57"/>
        <v>1981</v>
      </c>
      <c r="Q1513" s="2">
        <f t="shared" si="58"/>
        <v>29920.49999999849</v>
      </c>
    </row>
    <row r="1514" spans="1:17" x14ac:dyDescent="0.3">
      <c r="A1514">
        <v>505</v>
      </c>
      <c r="B1514">
        <v>1</v>
      </c>
      <c r="C1514">
        <v>131296898.9496</v>
      </c>
      <c r="D1514">
        <v>396325.71870000003</v>
      </c>
      <c r="E1514">
        <v>15435409.071599999</v>
      </c>
      <c r="F1514">
        <v>0</v>
      </c>
      <c r="G1514">
        <v>2289137.0877</v>
      </c>
      <c r="H1514">
        <v>33336919.8455</v>
      </c>
      <c r="I1514">
        <v>52568344.968199998</v>
      </c>
      <c r="J1514">
        <v>5014475.07</v>
      </c>
      <c r="K1514">
        <v>18512098.5394</v>
      </c>
      <c r="L1514">
        <v>21398393.108100001</v>
      </c>
      <c r="M1514">
        <v>0</v>
      </c>
      <c r="N1514">
        <v>86427169.855900005</v>
      </c>
      <c r="O1514">
        <v>10.145833333333334</v>
      </c>
      <c r="P1514">
        <f t="shared" si="57"/>
        <v>1981</v>
      </c>
      <c r="Q1514" s="2">
        <f t="shared" si="58"/>
        <v>29930.645833331822</v>
      </c>
    </row>
    <row r="1515" spans="1:17" x14ac:dyDescent="0.3">
      <c r="A1515">
        <v>505</v>
      </c>
      <c r="B1515">
        <v>2</v>
      </c>
      <c r="C1515">
        <v>123479968.02159999</v>
      </c>
      <c r="D1515">
        <v>399015.4191</v>
      </c>
      <c r="E1515">
        <v>15435409.071599999</v>
      </c>
      <c r="F1515">
        <v>0</v>
      </c>
      <c r="G1515">
        <v>2289137.0877</v>
      </c>
      <c r="H1515">
        <v>32768771.225400001</v>
      </c>
      <c r="I1515">
        <v>46753449.171899997</v>
      </c>
      <c r="J1515">
        <v>4991491.9704</v>
      </c>
      <c r="K1515">
        <v>18512098.5394</v>
      </c>
      <c r="L1515">
        <v>21354866.010899998</v>
      </c>
      <c r="M1515">
        <v>0</v>
      </c>
      <c r="N1515">
        <v>83079706.2808</v>
      </c>
      <c r="O1515">
        <v>10.145833333333334</v>
      </c>
      <c r="P1515">
        <f t="shared" si="57"/>
        <v>1981</v>
      </c>
      <c r="Q1515" s="2">
        <f t="shared" si="58"/>
        <v>29940.791666665154</v>
      </c>
    </row>
    <row r="1516" spans="1:17" x14ac:dyDescent="0.3">
      <c r="A1516">
        <v>505</v>
      </c>
      <c r="B1516">
        <v>3</v>
      </c>
      <c r="C1516">
        <v>118494265.2809</v>
      </c>
      <c r="D1516">
        <v>401543.60600000003</v>
      </c>
      <c r="E1516">
        <v>15435409.071599999</v>
      </c>
      <c r="F1516">
        <v>0</v>
      </c>
      <c r="G1516">
        <v>2289137.0877</v>
      </c>
      <c r="H1516">
        <v>32525242.744100001</v>
      </c>
      <c r="I1516">
        <v>43115756.062600002</v>
      </c>
      <c r="J1516">
        <v>4972248.3871999998</v>
      </c>
      <c r="K1516">
        <v>18512098.5394</v>
      </c>
      <c r="L1516">
        <v>21324285.252999999</v>
      </c>
      <c r="M1516">
        <v>0</v>
      </c>
      <c r="N1516">
        <v>81389004.229900002</v>
      </c>
      <c r="O1516">
        <v>10.145833333333334</v>
      </c>
      <c r="P1516">
        <f t="shared" si="57"/>
        <v>1981</v>
      </c>
      <c r="Q1516" s="2">
        <f t="shared" si="58"/>
        <v>29950.937499998487</v>
      </c>
    </row>
    <row r="1517" spans="1:17" x14ac:dyDescent="0.3">
      <c r="A1517">
        <v>506</v>
      </c>
      <c r="B1517">
        <v>1</v>
      </c>
      <c r="C1517">
        <v>112344842.2763</v>
      </c>
      <c r="D1517">
        <v>401256.67249999999</v>
      </c>
      <c r="E1517">
        <v>15435409.071599999</v>
      </c>
      <c r="F1517">
        <v>0</v>
      </c>
      <c r="G1517">
        <v>2700345.5054000001</v>
      </c>
      <c r="H1517">
        <v>33834833.112000003</v>
      </c>
      <c r="I1517">
        <v>46348416.9683</v>
      </c>
      <c r="J1517">
        <v>4967704.4018000001</v>
      </c>
      <c r="K1517">
        <v>18567081.099399999</v>
      </c>
      <c r="L1517">
        <v>13458048.997199999</v>
      </c>
      <c r="M1517">
        <v>0</v>
      </c>
      <c r="N1517">
        <v>81026047.6611</v>
      </c>
      <c r="O1517">
        <v>10.145833333333334</v>
      </c>
      <c r="P1517">
        <f t="shared" si="57"/>
        <v>1982</v>
      </c>
      <c r="Q1517" s="2">
        <f t="shared" si="58"/>
        <v>29961.083333331819</v>
      </c>
    </row>
    <row r="1518" spans="1:17" x14ac:dyDescent="0.3">
      <c r="A1518">
        <v>506</v>
      </c>
      <c r="B1518">
        <v>2</v>
      </c>
      <c r="C1518">
        <v>109437070.7115</v>
      </c>
      <c r="D1518">
        <v>401116.19280000002</v>
      </c>
      <c r="E1518">
        <v>15435409.071599999</v>
      </c>
      <c r="F1518">
        <v>0</v>
      </c>
      <c r="G1518">
        <v>2700345.5054000001</v>
      </c>
      <c r="H1518">
        <v>33768840.406599998</v>
      </c>
      <c r="I1518">
        <v>43789946.299599998</v>
      </c>
      <c r="J1518">
        <v>4963181.0846999995</v>
      </c>
      <c r="K1518">
        <v>18567081.099399999</v>
      </c>
      <c r="L1518">
        <v>13464785.6653</v>
      </c>
      <c r="M1518">
        <v>0</v>
      </c>
      <c r="N1518">
        <v>80801424.2139</v>
      </c>
      <c r="O1518">
        <v>10.145833333333334</v>
      </c>
      <c r="P1518">
        <f t="shared" si="57"/>
        <v>1982</v>
      </c>
      <c r="Q1518" s="2">
        <f t="shared" si="58"/>
        <v>29971.229166665151</v>
      </c>
    </row>
    <row r="1519" spans="1:17" x14ac:dyDescent="0.3">
      <c r="A1519">
        <v>506</v>
      </c>
      <c r="B1519">
        <v>3</v>
      </c>
      <c r="C1519">
        <v>107021024.0264</v>
      </c>
      <c r="D1519">
        <v>401094.13339999999</v>
      </c>
      <c r="E1519">
        <v>15435409.071599999</v>
      </c>
      <c r="F1519">
        <v>0</v>
      </c>
      <c r="G1519">
        <v>2700345.5054000001</v>
      </c>
      <c r="H1519">
        <v>33781089.738399997</v>
      </c>
      <c r="I1519">
        <v>41609563.142499998</v>
      </c>
      <c r="J1519">
        <v>4958706.7764999997</v>
      </c>
      <c r="K1519">
        <v>18567081.099399999</v>
      </c>
      <c r="L1519">
        <v>13470384.147600001</v>
      </c>
      <c r="M1519">
        <v>0</v>
      </c>
      <c r="N1519">
        <v>80692565.617799997</v>
      </c>
      <c r="O1519">
        <v>10.145833333333334</v>
      </c>
      <c r="P1519">
        <f t="shared" si="57"/>
        <v>1982</v>
      </c>
      <c r="Q1519" s="2">
        <f t="shared" si="58"/>
        <v>29981.374999998483</v>
      </c>
    </row>
    <row r="1520" spans="1:17" x14ac:dyDescent="0.3">
      <c r="A1520">
        <v>507</v>
      </c>
      <c r="B1520">
        <v>1</v>
      </c>
      <c r="C1520">
        <v>99481996.335800007</v>
      </c>
      <c r="D1520">
        <v>401115.4938</v>
      </c>
      <c r="E1520">
        <v>15435409.071599999</v>
      </c>
      <c r="F1520">
        <v>0</v>
      </c>
      <c r="G1520">
        <v>4411455.4773000004</v>
      </c>
      <c r="H1520">
        <v>38159827.688000001</v>
      </c>
      <c r="I1520">
        <v>43216766.398199998</v>
      </c>
      <c r="J1520">
        <v>4954296.4280000003</v>
      </c>
      <c r="K1520">
        <v>18567081.099399999</v>
      </c>
      <c r="L1520">
        <v>11445049.217700001</v>
      </c>
      <c r="M1520">
        <v>0</v>
      </c>
      <c r="N1520">
        <v>79173271.993200004</v>
      </c>
      <c r="O1520">
        <v>10.145833333333334</v>
      </c>
      <c r="P1520">
        <f t="shared" si="57"/>
        <v>1982</v>
      </c>
      <c r="Q1520" s="2">
        <f t="shared" si="58"/>
        <v>29991.520833331815</v>
      </c>
    </row>
    <row r="1521" spans="1:17" x14ac:dyDescent="0.3">
      <c r="A1521">
        <v>507</v>
      </c>
      <c r="B1521">
        <v>2</v>
      </c>
      <c r="C1521">
        <v>97468548.582000002</v>
      </c>
      <c r="D1521">
        <v>401204.37809999997</v>
      </c>
      <c r="E1521">
        <v>15435409.071599999</v>
      </c>
      <c r="F1521">
        <v>0</v>
      </c>
      <c r="G1521">
        <v>4411455.4773000004</v>
      </c>
      <c r="H1521">
        <v>38218951.246799998</v>
      </c>
      <c r="I1521">
        <v>40793391.374799997</v>
      </c>
      <c r="J1521">
        <v>4949947.4826999996</v>
      </c>
      <c r="K1521">
        <v>18567081.099399999</v>
      </c>
      <c r="L1521">
        <v>11466874.5699</v>
      </c>
      <c r="M1521">
        <v>0</v>
      </c>
      <c r="N1521">
        <v>79440929.134000003</v>
      </c>
      <c r="O1521">
        <v>10.145833333333334</v>
      </c>
      <c r="P1521">
        <f t="shared" si="57"/>
        <v>1982</v>
      </c>
      <c r="Q1521" s="2">
        <f t="shared" si="58"/>
        <v>30001.666666665147</v>
      </c>
    </row>
    <row r="1522" spans="1:17" x14ac:dyDescent="0.3">
      <c r="A1522">
        <v>507</v>
      </c>
      <c r="B1522">
        <v>3</v>
      </c>
      <c r="C1522">
        <v>95766259.971900001</v>
      </c>
      <c r="D1522">
        <v>401348.25280000002</v>
      </c>
      <c r="E1522">
        <v>15435409.071599999</v>
      </c>
      <c r="F1522">
        <v>0</v>
      </c>
      <c r="G1522">
        <v>4411455.4773000004</v>
      </c>
      <c r="H1522">
        <v>38266181.884599999</v>
      </c>
      <c r="I1522">
        <v>39267071.925499998</v>
      </c>
      <c r="J1522">
        <v>4945617.4813000001</v>
      </c>
      <c r="K1522">
        <v>18567081.099399999</v>
      </c>
      <c r="L1522">
        <v>11484437.239600001</v>
      </c>
      <c r="M1522">
        <v>0</v>
      </c>
      <c r="N1522">
        <v>79537978.9014</v>
      </c>
      <c r="O1522">
        <v>10.145833333333334</v>
      </c>
      <c r="P1522">
        <f t="shared" si="57"/>
        <v>1982</v>
      </c>
      <c r="Q1522" s="2">
        <f t="shared" si="58"/>
        <v>30011.812499998479</v>
      </c>
    </row>
    <row r="1523" spans="1:17" x14ac:dyDescent="0.3">
      <c r="A1523">
        <v>508</v>
      </c>
      <c r="B1523">
        <v>1</v>
      </c>
      <c r="C1523">
        <v>106193903.3751</v>
      </c>
      <c r="D1523">
        <v>406873.86369999999</v>
      </c>
      <c r="E1523">
        <v>15435409.071599999</v>
      </c>
      <c r="F1523">
        <v>0</v>
      </c>
      <c r="G1523">
        <v>7940497.9796000002</v>
      </c>
      <c r="H1523">
        <v>46262437.365900002</v>
      </c>
      <c r="I1523">
        <v>34659965.821199998</v>
      </c>
      <c r="J1523">
        <v>4919959.5411999999</v>
      </c>
      <c r="K1523">
        <v>18567081.099399999</v>
      </c>
      <c r="L1523">
        <v>41572110.271600001</v>
      </c>
      <c r="M1523">
        <v>0</v>
      </c>
      <c r="N1523">
        <v>76604819.588400006</v>
      </c>
      <c r="O1523">
        <v>10.145833333333334</v>
      </c>
      <c r="P1523">
        <f t="shared" si="57"/>
        <v>1982</v>
      </c>
      <c r="Q1523" s="2">
        <f t="shared" si="58"/>
        <v>30021.958333331811</v>
      </c>
    </row>
    <row r="1524" spans="1:17" x14ac:dyDescent="0.3">
      <c r="A1524">
        <v>508</v>
      </c>
      <c r="B1524">
        <v>2</v>
      </c>
      <c r="C1524">
        <v>101589320.5424</v>
      </c>
      <c r="D1524">
        <v>411773.09470000002</v>
      </c>
      <c r="E1524">
        <v>15435409.071599999</v>
      </c>
      <c r="F1524">
        <v>0</v>
      </c>
      <c r="G1524">
        <v>7940497.9796000002</v>
      </c>
      <c r="H1524">
        <v>46790197.165200002</v>
      </c>
      <c r="I1524">
        <v>32802171.785100002</v>
      </c>
      <c r="J1524">
        <v>4897513.2909000004</v>
      </c>
      <c r="K1524">
        <v>18567081.099399999</v>
      </c>
      <c r="L1524">
        <v>41253144.778800003</v>
      </c>
      <c r="M1524">
        <v>0</v>
      </c>
      <c r="N1524">
        <v>74834272.838200003</v>
      </c>
      <c r="O1524">
        <v>10.145833333333334</v>
      </c>
      <c r="P1524">
        <f t="shared" si="57"/>
        <v>1982</v>
      </c>
      <c r="Q1524" s="2">
        <f t="shared" si="58"/>
        <v>30032.104166665144</v>
      </c>
    </row>
    <row r="1525" spans="1:17" x14ac:dyDescent="0.3">
      <c r="A1525">
        <v>508</v>
      </c>
      <c r="B1525">
        <v>3</v>
      </c>
      <c r="C1525">
        <v>98634242.733600006</v>
      </c>
      <c r="D1525">
        <v>416143.7243</v>
      </c>
      <c r="E1525">
        <v>15435409.071599999</v>
      </c>
      <c r="F1525">
        <v>0</v>
      </c>
      <c r="G1525">
        <v>7940497.9796000002</v>
      </c>
      <c r="H1525">
        <v>47085563.6206</v>
      </c>
      <c r="I1525">
        <v>31375477.363400001</v>
      </c>
      <c r="J1525">
        <v>4877300.8168000001</v>
      </c>
      <c r="K1525">
        <v>18567081.099399999</v>
      </c>
      <c r="L1525">
        <v>40979911.542000003</v>
      </c>
      <c r="M1525">
        <v>0</v>
      </c>
      <c r="N1525">
        <v>73786211.686700001</v>
      </c>
      <c r="O1525">
        <v>10.145833333333334</v>
      </c>
      <c r="P1525">
        <f t="shared" si="57"/>
        <v>1982</v>
      </c>
      <c r="Q1525" s="2">
        <f t="shared" si="58"/>
        <v>30042.249999998476</v>
      </c>
    </row>
    <row r="1526" spans="1:17" x14ac:dyDescent="0.3">
      <c r="A1526">
        <v>509</v>
      </c>
      <c r="B1526">
        <v>1</v>
      </c>
      <c r="C1526">
        <v>178673864.83919999</v>
      </c>
      <c r="D1526">
        <v>433409.15850000002</v>
      </c>
      <c r="E1526">
        <v>18162995.011599999</v>
      </c>
      <c r="F1526">
        <v>0</v>
      </c>
      <c r="G1526">
        <v>3042708.0469999998</v>
      </c>
      <c r="H1526">
        <v>36657533.364600003</v>
      </c>
      <c r="I1526">
        <v>14156022.3477</v>
      </c>
      <c r="J1526">
        <v>4800600.6012000004</v>
      </c>
      <c r="K1526">
        <v>51396256.389399998</v>
      </c>
      <c r="L1526">
        <v>101245245.5728</v>
      </c>
      <c r="M1526">
        <v>0</v>
      </c>
      <c r="N1526">
        <v>66767903.144699998</v>
      </c>
      <c r="O1526">
        <v>10.145833333333334</v>
      </c>
      <c r="P1526">
        <f t="shared" si="57"/>
        <v>1982</v>
      </c>
      <c r="Q1526" s="2">
        <f t="shared" si="58"/>
        <v>30052.395833331808</v>
      </c>
    </row>
    <row r="1527" spans="1:17" x14ac:dyDescent="0.3">
      <c r="A1527">
        <v>509</v>
      </c>
      <c r="B1527">
        <v>2</v>
      </c>
      <c r="C1527">
        <v>169850852.68470001</v>
      </c>
      <c r="D1527">
        <v>448297.65389999998</v>
      </c>
      <c r="E1527">
        <v>18162995.011599999</v>
      </c>
      <c r="F1527">
        <v>0</v>
      </c>
      <c r="G1527">
        <v>3042708.0469999998</v>
      </c>
      <c r="H1527">
        <v>37134246.588600002</v>
      </c>
      <c r="I1527">
        <v>12193129.8073</v>
      </c>
      <c r="J1527">
        <v>4734943.9188999999</v>
      </c>
      <c r="K1527">
        <v>51396256.389399998</v>
      </c>
      <c r="L1527">
        <v>98454060.148599997</v>
      </c>
      <c r="M1527">
        <v>0</v>
      </c>
      <c r="N1527">
        <v>63226671.164899997</v>
      </c>
      <c r="O1527">
        <v>10.145833333333334</v>
      </c>
      <c r="P1527">
        <f t="shared" si="57"/>
        <v>1982</v>
      </c>
      <c r="Q1527" s="2">
        <f t="shared" si="58"/>
        <v>30062.54166666514</v>
      </c>
    </row>
    <row r="1528" spans="1:17" x14ac:dyDescent="0.3">
      <c r="A1528">
        <v>509</v>
      </c>
      <c r="B1528">
        <v>3</v>
      </c>
      <c r="C1528">
        <v>164559260.31169999</v>
      </c>
      <c r="D1528">
        <v>461695.076</v>
      </c>
      <c r="E1528">
        <v>18162995.011599999</v>
      </c>
      <c r="F1528">
        <v>0</v>
      </c>
      <c r="G1528">
        <v>3042708.0469999998</v>
      </c>
      <c r="H1528">
        <v>36965320.347099997</v>
      </c>
      <c r="I1528">
        <v>11075706.905300001</v>
      </c>
      <c r="J1528">
        <v>4677813.0445999997</v>
      </c>
      <c r="K1528">
        <v>51396256.389399998</v>
      </c>
      <c r="L1528">
        <v>96004906.214900002</v>
      </c>
      <c r="M1528">
        <v>0</v>
      </c>
      <c r="N1528">
        <v>61073417.719300002</v>
      </c>
      <c r="O1528">
        <v>10.145833333333334</v>
      </c>
      <c r="P1528">
        <f t="shared" si="57"/>
        <v>1982</v>
      </c>
      <c r="Q1528" s="2">
        <f t="shared" si="58"/>
        <v>30072.687499998472</v>
      </c>
    </row>
    <row r="1529" spans="1:17" x14ac:dyDescent="0.3">
      <c r="A1529">
        <v>510</v>
      </c>
      <c r="B1529">
        <v>1</v>
      </c>
      <c r="C1529">
        <v>31877728.543000001</v>
      </c>
      <c r="D1529">
        <v>402822.1568</v>
      </c>
      <c r="E1529">
        <v>19713050.801600002</v>
      </c>
      <c r="F1529">
        <v>0</v>
      </c>
      <c r="G1529">
        <v>627272818.71449995</v>
      </c>
      <c r="H1529">
        <v>95934043.468600005</v>
      </c>
      <c r="I1529">
        <v>608444544.85119998</v>
      </c>
      <c r="J1529">
        <v>5003552.0137</v>
      </c>
      <c r="K1529">
        <v>70052691.749400005</v>
      </c>
      <c r="L1529">
        <v>17182880.252300002</v>
      </c>
      <c r="M1529">
        <v>0</v>
      </c>
      <c r="N1529">
        <v>74321644.929900005</v>
      </c>
      <c r="O1529">
        <v>10.145833333333334</v>
      </c>
      <c r="P1529">
        <f t="shared" si="57"/>
        <v>1982</v>
      </c>
      <c r="Q1529" s="2">
        <f t="shared" si="58"/>
        <v>30082.833333331804</v>
      </c>
    </row>
    <row r="1530" spans="1:17" x14ac:dyDescent="0.3">
      <c r="A1530">
        <v>510</v>
      </c>
      <c r="B1530">
        <v>2</v>
      </c>
      <c r="C1530">
        <v>29747823.3818</v>
      </c>
      <c r="D1530">
        <v>354388.8798</v>
      </c>
      <c r="E1530">
        <v>19713050.801600002</v>
      </c>
      <c r="F1530">
        <v>0</v>
      </c>
      <c r="G1530">
        <v>627272818.71449995</v>
      </c>
      <c r="H1530">
        <v>88894453.351099998</v>
      </c>
      <c r="I1530">
        <v>588892306.72650003</v>
      </c>
      <c r="J1530">
        <v>5295215.5851999996</v>
      </c>
      <c r="K1530">
        <v>70052691.749400005</v>
      </c>
      <c r="L1530">
        <v>17501833.9641</v>
      </c>
      <c r="M1530">
        <v>0</v>
      </c>
      <c r="N1530">
        <v>84064651.897</v>
      </c>
      <c r="O1530">
        <v>10.145833333333334</v>
      </c>
      <c r="P1530">
        <f t="shared" si="57"/>
        <v>1982</v>
      </c>
      <c r="Q1530" s="2">
        <f t="shared" si="58"/>
        <v>30092.979166665136</v>
      </c>
    </row>
    <row r="1531" spans="1:17" x14ac:dyDescent="0.3">
      <c r="A1531">
        <v>510</v>
      </c>
      <c r="B1531">
        <v>3</v>
      </c>
      <c r="C1531">
        <v>28590487.5198</v>
      </c>
      <c r="D1531">
        <v>313483.80920000002</v>
      </c>
      <c r="E1531">
        <v>19713050.801600002</v>
      </c>
      <c r="F1531">
        <v>0</v>
      </c>
      <c r="G1531">
        <v>627272818.71449995</v>
      </c>
      <c r="H1531">
        <v>84975676.881400004</v>
      </c>
      <c r="I1531">
        <v>575782034.27690005</v>
      </c>
      <c r="J1531">
        <v>5559773.9780999999</v>
      </c>
      <c r="K1531">
        <v>70052691.749400005</v>
      </c>
      <c r="L1531">
        <v>17760328.7456</v>
      </c>
      <c r="M1531">
        <v>0</v>
      </c>
      <c r="N1531">
        <v>91587257.247099996</v>
      </c>
      <c r="O1531">
        <v>10.145833333333334</v>
      </c>
      <c r="P1531">
        <f t="shared" si="57"/>
        <v>1982</v>
      </c>
      <c r="Q1531" s="2">
        <f t="shared" si="58"/>
        <v>30103.124999998468</v>
      </c>
    </row>
    <row r="1532" spans="1:17" x14ac:dyDescent="0.3">
      <c r="A1532">
        <v>511</v>
      </c>
      <c r="B1532">
        <v>1</v>
      </c>
      <c r="C1532">
        <v>86339949.530399993</v>
      </c>
      <c r="D1532">
        <v>308799.54590000003</v>
      </c>
      <c r="E1532">
        <v>25622329.581599999</v>
      </c>
      <c r="F1532">
        <v>0</v>
      </c>
      <c r="G1532">
        <v>263587470.96529999</v>
      </c>
      <c r="H1532">
        <v>87090915.582399994</v>
      </c>
      <c r="I1532">
        <v>163027568.48449999</v>
      </c>
      <c r="J1532">
        <v>5626578.7631999999</v>
      </c>
      <c r="K1532">
        <v>141176656.88940001</v>
      </c>
      <c r="L1532">
        <v>65770493.826099999</v>
      </c>
      <c r="M1532">
        <v>0</v>
      </c>
      <c r="N1532">
        <v>87230754.761999995</v>
      </c>
      <c r="O1532">
        <v>10.145833333333334</v>
      </c>
      <c r="P1532">
        <f t="shared" si="57"/>
        <v>1982</v>
      </c>
      <c r="Q1532" s="2">
        <f t="shared" si="58"/>
        <v>30113.270833331801</v>
      </c>
    </row>
    <row r="1533" spans="1:17" x14ac:dyDescent="0.3">
      <c r="A1533">
        <v>511</v>
      </c>
      <c r="B1533">
        <v>2</v>
      </c>
      <c r="C1533">
        <v>74272686.490600005</v>
      </c>
      <c r="D1533">
        <v>304296.47340000002</v>
      </c>
      <c r="E1533">
        <v>25622329.581599999</v>
      </c>
      <c r="F1533">
        <v>0</v>
      </c>
      <c r="G1533">
        <v>263587470.96529999</v>
      </c>
      <c r="H1533">
        <v>87029664.412200004</v>
      </c>
      <c r="I1533">
        <v>153845356.39840001</v>
      </c>
      <c r="J1533">
        <v>5697578.8343000002</v>
      </c>
      <c r="K1533">
        <v>141176656.88940001</v>
      </c>
      <c r="L1533">
        <v>65345903.311700001</v>
      </c>
      <c r="M1533">
        <v>0</v>
      </c>
      <c r="N1533">
        <v>84581217.669400007</v>
      </c>
      <c r="O1533">
        <v>10.145833333333334</v>
      </c>
      <c r="P1533">
        <f t="shared" si="57"/>
        <v>1982</v>
      </c>
      <c r="Q1533" s="2">
        <f t="shared" si="58"/>
        <v>30123.416666665133</v>
      </c>
    </row>
    <row r="1534" spans="1:17" x14ac:dyDescent="0.3">
      <c r="A1534">
        <v>511</v>
      </c>
      <c r="B1534">
        <v>3</v>
      </c>
      <c r="C1534">
        <v>67611061.581</v>
      </c>
      <c r="D1534">
        <v>299903.2377</v>
      </c>
      <c r="E1534">
        <v>25622329.581599999</v>
      </c>
      <c r="F1534">
        <v>0</v>
      </c>
      <c r="G1534">
        <v>263587470.96529999</v>
      </c>
      <c r="H1534">
        <v>86806829.103699997</v>
      </c>
      <c r="I1534">
        <v>148451286.57960001</v>
      </c>
      <c r="J1534">
        <v>5769968.2395000001</v>
      </c>
      <c r="K1534">
        <v>141176656.88940001</v>
      </c>
      <c r="L1534">
        <v>65011462.137500003</v>
      </c>
      <c r="M1534">
        <v>0</v>
      </c>
      <c r="N1534">
        <v>83400251.944399998</v>
      </c>
      <c r="O1534">
        <v>10.145833333333334</v>
      </c>
      <c r="P1534">
        <f t="shared" si="57"/>
        <v>1982</v>
      </c>
      <c r="Q1534" s="2">
        <f t="shared" si="58"/>
        <v>30133.562499998465</v>
      </c>
    </row>
    <row r="1535" spans="1:17" x14ac:dyDescent="0.3">
      <c r="A1535">
        <v>512</v>
      </c>
      <c r="B1535">
        <v>1</v>
      </c>
      <c r="C1535">
        <v>345815917.42119998</v>
      </c>
      <c r="D1535">
        <v>318219.43109999999</v>
      </c>
      <c r="E1535">
        <v>46744169.801600002</v>
      </c>
      <c r="F1535">
        <v>0</v>
      </c>
      <c r="G1535">
        <v>200595932.2818</v>
      </c>
      <c r="H1535">
        <v>100118354.2053</v>
      </c>
      <c r="I1535">
        <v>116722595.9657</v>
      </c>
      <c r="J1535">
        <v>5649747.7171</v>
      </c>
      <c r="K1535">
        <v>395398692.97939998</v>
      </c>
      <c r="L1535">
        <v>98262978.873099998</v>
      </c>
      <c r="M1535">
        <v>0</v>
      </c>
      <c r="N1535">
        <v>77610425.2993</v>
      </c>
      <c r="O1535">
        <v>10.145833333333334</v>
      </c>
      <c r="P1535">
        <f t="shared" si="57"/>
        <v>1982</v>
      </c>
      <c r="Q1535" s="2">
        <f t="shared" si="58"/>
        <v>30143.708333331797</v>
      </c>
    </row>
    <row r="1536" spans="1:17" x14ac:dyDescent="0.3">
      <c r="A1536">
        <v>512</v>
      </c>
      <c r="B1536">
        <v>2</v>
      </c>
      <c r="C1536">
        <v>329961255.47869998</v>
      </c>
      <c r="D1536">
        <v>337359.45649999997</v>
      </c>
      <c r="E1536">
        <v>46744169.801600002</v>
      </c>
      <c r="F1536">
        <v>0</v>
      </c>
      <c r="G1536">
        <v>200595932.2818</v>
      </c>
      <c r="H1536">
        <v>100610083.67290001</v>
      </c>
      <c r="I1536">
        <v>105486188.1268</v>
      </c>
      <c r="J1536">
        <v>5555076.9292000001</v>
      </c>
      <c r="K1536">
        <v>395398692.97939998</v>
      </c>
      <c r="L1536">
        <v>96906852.915999994</v>
      </c>
      <c r="M1536">
        <v>0</v>
      </c>
      <c r="N1536">
        <v>74953988.330500007</v>
      </c>
      <c r="O1536">
        <v>10.145833333333334</v>
      </c>
      <c r="P1536">
        <f t="shared" si="57"/>
        <v>1982</v>
      </c>
      <c r="Q1536" s="2">
        <f t="shared" si="58"/>
        <v>30153.854166665129</v>
      </c>
    </row>
    <row r="1537" spans="1:17" x14ac:dyDescent="0.3">
      <c r="A1537">
        <v>512</v>
      </c>
      <c r="B1537">
        <v>3</v>
      </c>
      <c r="C1537">
        <v>320028743.98229998</v>
      </c>
      <c r="D1537">
        <v>354341.27380000002</v>
      </c>
      <c r="E1537">
        <v>46744169.801600002</v>
      </c>
      <c r="F1537">
        <v>0</v>
      </c>
      <c r="G1537">
        <v>200595932.2818</v>
      </c>
      <c r="H1537">
        <v>101058091.45299999</v>
      </c>
      <c r="I1537">
        <v>98715868.153600007</v>
      </c>
      <c r="J1537">
        <v>5475874.2142000003</v>
      </c>
      <c r="K1537">
        <v>395398692.97939998</v>
      </c>
      <c r="L1537">
        <v>95832410.293799996</v>
      </c>
      <c r="M1537">
        <v>0</v>
      </c>
      <c r="N1537">
        <v>73371609.456100002</v>
      </c>
      <c r="O1537">
        <v>10.145833333333334</v>
      </c>
      <c r="P1537">
        <f t="shared" si="57"/>
        <v>1982</v>
      </c>
      <c r="Q1537" s="2">
        <f t="shared" si="58"/>
        <v>30163.999999998461</v>
      </c>
    </row>
    <row r="1538" spans="1:17" x14ac:dyDescent="0.3">
      <c r="A1538">
        <v>513</v>
      </c>
      <c r="B1538">
        <v>1</v>
      </c>
      <c r="C1538">
        <v>540482165.69949996</v>
      </c>
      <c r="D1538">
        <v>378836.03139999998</v>
      </c>
      <c r="E1538">
        <v>49800049.231600001</v>
      </c>
      <c r="F1538">
        <v>0</v>
      </c>
      <c r="G1538">
        <v>7673155.0318999998</v>
      </c>
      <c r="H1538">
        <v>50860716.647100002</v>
      </c>
      <c r="I1538">
        <v>11435737.1402</v>
      </c>
      <c r="J1538">
        <v>5350663.9391999999</v>
      </c>
      <c r="K1538">
        <v>432179198.69940001</v>
      </c>
      <c r="L1538">
        <v>135271427.04879999</v>
      </c>
      <c r="M1538">
        <v>0</v>
      </c>
      <c r="N1538">
        <v>65599271.478799999</v>
      </c>
      <c r="O1538">
        <v>10.145833333333334</v>
      </c>
      <c r="P1538">
        <f t="shared" si="57"/>
        <v>1982</v>
      </c>
      <c r="Q1538" s="2">
        <f t="shared" si="58"/>
        <v>30174.145833331793</v>
      </c>
    </row>
    <row r="1539" spans="1:17" x14ac:dyDescent="0.3">
      <c r="A1539">
        <v>513</v>
      </c>
      <c r="B1539">
        <v>2</v>
      </c>
      <c r="C1539">
        <v>527379438.3186</v>
      </c>
      <c r="D1539">
        <v>402248.9535</v>
      </c>
      <c r="E1539">
        <v>49800049.231600001</v>
      </c>
      <c r="F1539">
        <v>0</v>
      </c>
      <c r="G1539">
        <v>7673155.0318999998</v>
      </c>
      <c r="H1539">
        <v>51864528.789999999</v>
      </c>
      <c r="I1539">
        <v>8545348.8719999995</v>
      </c>
      <c r="J1539">
        <v>5245738.9550000001</v>
      </c>
      <c r="K1539">
        <v>432179198.69940001</v>
      </c>
      <c r="L1539">
        <v>130015298.23989999</v>
      </c>
      <c r="M1539">
        <v>0</v>
      </c>
      <c r="N1539">
        <v>61499957.933700003</v>
      </c>
      <c r="O1539">
        <v>10.145833333333334</v>
      </c>
      <c r="P1539">
        <f t="shared" ref="P1539:P1602" si="59">YEAR(Q1539)</f>
        <v>1982</v>
      </c>
      <c r="Q1539" s="2">
        <f t="shared" ref="Q1539:Q1602" si="60">Q1538+(O1539)</f>
        <v>30184.291666665125</v>
      </c>
    </row>
    <row r="1540" spans="1:17" x14ac:dyDescent="0.3">
      <c r="A1540">
        <v>513</v>
      </c>
      <c r="B1540">
        <v>3</v>
      </c>
      <c r="C1540">
        <v>517811058.0564</v>
      </c>
      <c r="D1540">
        <v>423877.65970000002</v>
      </c>
      <c r="E1540">
        <v>49800049.231600001</v>
      </c>
      <c r="F1540">
        <v>0</v>
      </c>
      <c r="G1540">
        <v>7673155.0318999998</v>
      </c>
      <c r="H1540">
        <v>52146633.791000001</v>
      </c>
      <c r="I1540">
        <v>7014744.7472000001</v>
      </c>
      <c r="J1540">
        <v>5155259.2965000002</v>
      </c>
      <c r="K1540">
        <v>432179198.69940001</v>
      </c>
      <c r="L1540">
        <v>125455578.24779999</v>
      </c>
      <c r="M1540">
        <v>0</v>
      </c>
      <c r="N1540">
        <v>58874221.646700002</v>
      </c>
      <c r="O1540">
        <v>10.145833333333334</v>
      </c>
      <c r="P1540">
        <f t="shared" si="59"/>
        <v>1982</v>
      </c>
      <c r="Q1540" s="2">
        <f t="shared" si="60"/>
        <v>30194.437499998457</v>
      </c>
    </row>
    <row r="1541" spans="1:17" x14ac:dyDescent="0.3">
      <c r="A1541">
        <v>514</v>
      </c>
      <c r="B1541">
        <v>1</v>
      </c>
      <c r="C1541">
        <v>302592956.19209999</v>
      </c>
      <c r="D1541">
        <v>433692.33500000002</v>
      </c>
      <c r="E1541">
        <v>30861261.2016</v>
      </c>
      <c r="F1541">
        <v>0</v>
      </c>
      <c r="G1541">
        <v>6161310.4554000003</v>
      </c>
      <c r="H1541">
        <v>54174907.895599999</v>
      </c>
      <c r="I1541">
        <v>31924342.1483</v>
      </c>
      <c r="J1541">
        <v>5104988.2537000002</v>
      </c>
      <c r="K1541">
        <v>204232334.11939999</v>
      </c>
      <c r="L1541">
        <v>92160613.263999999</v>
      </c>
      <c r="M1541">
        <v>0</v>
      </c>
      <c r="N1541">
        <v>59592839.289999999</v>
      </c>
      <c r="O1541">
        <v>10.145833333333334</v>
      </c>
      <c r="P1541">
        <f t="shared" si="59"/>
        <v>1982</v>
      </c>
      <c r="Q1541" s="2">
        <f t="shared" si="60"/>
        <v>30204.58333333179</v>
      </c>
    </row>
    <row r="1542" spans="1:17" x14ac:dyDescent="0.3">
      <c r="A1542">
        <v>514</v>
      </c>
      <c r="B1542">
        <v>2</v>
      </c>
      <c r="C1542">
        <v>286113708.22579998</v>
      </c>
      <c r="D1542">
        <v>442637.39569999999</v>
      </c>
      <c r="E1542">
        <v>30861261.2016</v>
      </c>
      <c r="F1542">
        <v>0</v>
      </c>
      <c r="G1542">
        <v>6161310.4554000003</v>
      </c>
      <c r="H1542">
        <v>54189295.660300002</v>
      </c>
      <c r="I1542">
        <v>17907063.740699999</v>
      </c>
      <c r="J1542">
        <v>5057515.4035</v>
      </c>
      <c r="K1542">
        <v>204232334.11939999</v>
      </c>
      <c r="L1542">
        <v>90525013.714499995</v>
      </c>
      <c r="M1542">
        <v>0</v>
      </c>
      <c r="N1542">
        <v>59490532.292400002</v>
      </c>
      <c r="O1542">
        <v>10.145833333333334</v>
      </c>
      <c r="P1542">
        <f t="shared" si="59"/>
        <v>1982</v>
      </c>
      <c r="Q1542" s="2">
        <f t="shared" si="60"/>
        <v>30214.729166665122</v>
      </c>
    </row>
    <row r="1543" spans="1:17" x14ac:dyDescent="0.3">
      <c r="A1543">
        <v>514</v>
      </c>
      <c r="B1543">
        <v>3</v>
      </c>
      <c r="C1543">
        <v>277753016.46460003</v>
      </c>
      <c r="D1543">
        <v>451163.35350000003</v>
      </c>
      <c r="E1543">
        <v>30861261.2016</v>
      </c>
      <c r="F1543">
        <v>0</v>
      </c>
      <c r="G1543">
        <v>6161310.4554000003</v>
      </c>
      <c r="H1543">
        <v>54190055.058300003</v>
      </c>
      <c r="I1543">
        <v>11900872.035499999</v>
      </c>
      <c r="J1543">
        <v>5013221.9720000001</v>
      </c>
      <c r="K1543">
        <v>204232334.11939999</v>
      </c>
      <c r="L1543">
        <v>88981472.570899993</v>
      </c>
      <c r="M1543">
        <v>0</v>
      </c>
      <c r="N1543">
        <v>59054640.237899996</v>
      </c>
      <c r="O1543">
        <v>10.145833333333334</v>
      </c>
      <c r="P1543">
        <f t="shared" si="59"/>
        <v>1982</v>
      </c>
      <c r="Q1543" s="2">
        <f t="shared" si="60"/>
        <v>30224.874999998454</v>
      </c>
    </row>
    <row r="1544" spans="1:17" x14ac:dyDescent="0.3">
      <c r="A1544">
        <v>515</v>
      </c>
      <c r="B1544">
        <v>1</v>
      </c>
      <c r="C1544">
        <v>177396687.67039999</v>
      </c>
      <c r="D1544">
        <v>451968.70699999999</v>
      </c>
      <c r="E1544">
        <v>15435409.071599999</v>
      </c>
      <c r="F1544">
        <v>0</v>
      </c>
      <c r="G1544">
        <v>5800758.0809000004</v>
      </c>
      <c r="H1544">
        <v>51462144.656199999</v>
      </c>
      <c r="I1544">
        <v>116515491.80320001</v>
      </c>
      <c r="J1544">
        <v>4990011.3312999997</v>
      </c>
      <c r="K1544">
        <v>18567081.099399999</v>
      </c>
      <c r="L1544">
        <v>46289156.729500003</v>
      </c>
      <c r="M1544">
        <v>0</v>
      </c>
      <c r="N1544">
        <v>63430117.249399997</v>
      </c>
      <c r="O1544">
        <v>10.145833333333334</v>
      </c>
      <c r="P1544">
        <f t="shared" si="59"/>
        <v>1982</v>
      </c>
      <c r="Q1544" s="2">
        <f t="shared" si="60"/>
        <v>30235.020833331786</v>
      </c>
    </row>
    <row r="1545" spans="1:17" x14ac:dyDescent="0.3">
      <c r="A1545">
        <v>515</v>
      </c>
      <c r="B1545">
        <v>2</v>
      </c>
      <c r="C1545">
        <v>151423490.1938</v>
      </c>
      <c r="D1545">
        <v>453052.6274</v>
      </c>
      <c r="E1545">
        <v>15435409.071599999</v>
      </c>
      <c r="F1545">
        <v>0</v>
      </c>
      <c r="G1545">
        <v>5800758.0809000004</v>
      </c>
      <c r="H1545">
        <v>49849477.018799998</v>
      </c>
      <c r="I1545">
        <v>88086704.053100005</v>
      </c>
      <c r="J1545">
        <v>4966054.7747999998</v>
      </c>
      <c r="K1545">
        <v>18567081.099399999</v>
      </c>
      <c r="L1545">
        <v>46520975.038900003</v>
      </c>
      <c r="M1545">
        <v>0</v>
      </c>
      <c r="N1545">
        <v>64166302.066299997</v>
      </c>
      <c r="O1545">
        <v>10.145833333333334</v>
      </c>
      <c r="P1545">
        <f t="shared" si="59"/>
        <v>1982</v>
      </c>
      <c r="Q1545" s="2">
        <f t="shared" si="60"/>
        <v>30245.166666665118</v>
      </c>
    </row>
    <row r="1546" spans="1:17" x14ac:dyDescent="0.3">
      <c r="A1546">
        <v>515</v>
      </c>
      <c r="B1546">
        <v>3</v>
      </c>
      <c r="C1546">
        <v>135898672.06979999</v>
      </c>
      <c r="D1546">
        <v>454350.12560000003</v>
      </c>
      <c r="E1546">
        <v>15435409.071599999</v>
      </c>
      <c r="F1546">
        <v>0</v>
      </c>
      <c r="G1546">
        <v>5800758.0809000004</v>
      </c>
      <c r="H1546">
        <v>48824987.230400003</v>
      </c>
      <c r="I1546">
        <v>71039547.825000003</v>
      </c>
      <c r="J1546">
        <v>4942058.7226</v>
      </c>
      <c r="K1546">
        <v>18567081.099399999</v>
      </c>
      <c r="L1546">
        <v>46674454.061099999</v>
      </c>
      <c r="M1546">
        <v>0</v>
      </c>
      <c r="N1546">
        <v>64594475.450199999</v>
      </c>
      <c r="O1546">
        <v>10.145833333333334</v>
      </c>
      <c r="P1546">
        <f t="shared" si="59"/>
        <v>1982</v>
      </c>
      <c r="Q1546" s="2">
        <f t="shared" si="60"/>
        <v>30255.31249999845</v>
      </c>
    </row>
    <row r="1547" spans="1:17" x14ac:dyDescent="0.3">
      <c r="A1547">
        <v>516</v>
      </c>
      <c r="B1547">
        <v>1</v>
      </c>
      <c r="C1547">
        <v>128900363.5654</v>
      </c>
      <c r="D1547">
        <v>448666.10759999999</v>
      </c>
      <c r="E1547">
        <v>15435409.071599999</v>
      </c>
      <c r="F1547">
        <v>0</v>
      </c>
      <c r="G1547">
        <v>3202825.3728999998</v>
      </c>
      <c r="H1547">
        <v>40036816.968699999</v>
      </c>
      <c r="I1547">
        <v>69062605.614700004</v>
      </c>
      <c r="J1547">
        <v>4945803.9177999999</v>
      </c>
      <c r="K1547">
        <v>18567081.099399999</v>
      </c>
      <c r="L1547">
        <v>26906953.471500002</v>
      </c>
      <c r="M1547">
        <v>0</v>
      </c>
      <c r="N1547">
        <v>67112154.297299996</v>
      </c>
      <c r="O1547">
        <v>10.145833333333334</v>
      </c>
      <c r="P1547">
        <f t="shared" si="59"/>
        <v>1982</v>
      </c>
      <c r="Q1547" s="2">
        <f t="shared" si="60"/>
        <v>30265.458333331782</v>
      </c>
    </row>
    <row r="1548" spans="1:17" x14ac:dyDescent="0.3">
      <c r="A1548">
        <v>516</v>
      </c>
      <c r="B1548">
        <v>2</v>
      </c>
      <c r="C1548">
        <v>120844891.0389</v>
      </c>
      <c r="D1548">
        <v>444066.94890000002</v>
      </c>
      <c r="E1548">
        <v>15435409.071599999</v>
      </c>
      <c r="F1548">
        <v>0</v>
      </c>
      <c r="G1548">
        <v>3202825.3728999998</v>
      </c>
      <c r="H1548">
        <v>39830035.319300003</v>
      </c>
      <c r="I1548">
        <v>59849643.423699997</v>
      </c>
      <c r="J1548">
        <v>4945820.9945</v>
      </c>
      <c r="K1548">
        <v>18567081.099399999</v>
      </c>
      <c r="L1548">
        <v>27100785.1743</v>
      </c>
      <c r="M1548">
        <v>0</v>
      </c>
      <c r="N1548">
        <v>68317848.449399993</v>
      </c>
      <c r="O1548">
        <v>10.145833333333334</v>
      </c>
      <c r="P1548">
        <f t="shared" si="59"/>
        <v>1982</v>
      </c>
      <c r="Q1548" s="2">
        <f t="shared" si="60"/>
        <v>30275.604166665114</v>
      </c>
    </row>
    <row r="1549" spans="1:17" x14ac:dyDescent="0.3">
      <c r="A1549">
        <v>516</v>
      </c>
      <c r="B1549">
        <v>3</v>
      </c>
      <c r="C1549">
        <v>115190809.7446</v>
      </c>
      <c r="D1549">
        <v>440204.41810000001</v>
      </c>
      <c r="E1549">
        <v>15435409.071599999</v>
      </c>
      <c r="F1549">
        <v>0</v>
      </c>
      <c r="G1549">
        <v>3202825.3728999998</v>
      </c>
      <c r="H1549">
        <v>39301014.985699996</v>
      </c>
      <c r="I1549">
        <v>53286317.697999999</v>
      </c>
      <c r="J1549">
        <v>4943269.9945999999</v>
      </c>
      <c r="K1549">
        <v>18567081.099399999</v>
      </c>
      <c r="L1549">
        <v>27257421.9978</v>
      </c>
      <c r="M1549">
        <v>0</v>
      </c>
      <c r="N1549">
        <v>69046007.834099993</v>
      </c>
      <c r="O1549">
        <v>10.145833333333334</v>
      </c>
      <c r="P1549">
        <f t="shared" si="59"/>
        <v>1982</v>
      </c>
      <c r="Q1549" s="2">
        <f t="shared" si="60"/>
        <v>30285.749999998447</v>
      </c>
    </row>
    <row r="1550" spans="1:17" x14ac:dyDescent="0.3">
      <c r="A1550">
        <v>517</v>
      </c>
      <c r="B1550">
        <v>1</v>
      </c>
      <c r="C1550">
        <v>104061786.5592</v>
      </c>
      <c r="D1550">
        <v>432069.02260000003</v>
      </c>
      <c r="E1550">
        <v>15435409.071599999</v>
      </c>
      <c r="F1550">
        <v>0</v>
      </c>
      <c r="G1550">
        <v>4659663.3711999999</v>
      </c>
      <c r="H1550">
        <v>43459597.363899998</v>
      </c>
      <c r="I1550">
        <v>69181042.158999994</v>
      </c>
      <c r="J1550">
        <v>4960577.2821000004</v>
      </c>
      <c r="K1550">
        <v>18567081.099399999</v>
      </c>
      <c r="L1550">
        <v>2980670.7549000001</v>
      </c>
      <c r="M1550">
        <v>0</v>
      </c>
      <c r="N1550">
        <v>71786947.2817</v>
      </c>
      <c r="O1550">
        <v>10.145833333333334</v>
      </c>
      <c r="P1550">
        <f t="shared" si="59"/>
        <v>1982</v>
      </c>
      <c r="Q1550" s="2">
        <f t="shared" si="60"/>
        <v>30295.895833331779</v>
      </c>
    </row>
    <row r="1551" spans="1:17" x14ac:dyDescent="0.3">
      <c r="A1551">
        <v>517</v>
      </c>
      <c r="B1551">
        <v>2</v>
      </c>
      <c r="C1551">
        <v>100132119.052</v>
      </c>
      <c r="D1551">
        <v>424885.66379999998</v>
      </c>
      <c r="E1551">
        <v>15435409.071599999</v>
      </c>
      <c r="F1551">
        <v>0</v>
      </c>
      <c r="G1551">
        <v>4659663.3711999999</v>
      </c>
      <c r="H1551">
        <v>43221014.489200003</v>
      </c>
      <c r="I1551">
        <v>62528324.655699998</v>
      </c>
      <c r="J1551">
        <v>4973586.2067999998</v>
      </c>
      <c r="K1551">
        <v>18567081.099399999</v>
      </c>
      <c r="L1551">
        <v>3026181.2203000002</v>
      </c>
      <c r="M1551">
        <v>0</v>
      </c>
      <c r="N1551">
        <v>73786628.423600003</v>
      </c>
      <c r="O1551">
        <v>10.145833333333334</v>
      </c>
      <c r="P1551">
        <f t="shared" si="59"/>
        <v>1982</v>
      </c>
      <c r="Q1551" s="2">
        <f t="shared" si="60"/>
        <v>30306.041666665111</v>
      </c>
    </row>
    <row r="1552" spans="1:17" x14ac:dyDescent="0.3">
      <c r="A1552">
        <v>517</v>
      </c>
      <c r="B1552">
        <v>3</v>
      </c>
      <c r="C1552">
        <v>97099655.778400004</v>
      </c>
      <c r="D1552">
        <v>418522.93290000001</v>
      </c>
      <c r="E1552">
        <v>15435409.071599999</v>
      </c>
      <c r="F1552">
        <v>0</v>
      </c>
      <c r="G1552">
        <v>4659663.3711999999</v>
      </c>
      <c r="H1552">
        <v>43081532.206500001</v>
      </c>
      <c r="I1552">
        <v>57663861.218500003</v>
      </c>
      <c r="J1552">
        <v>4983515.8883999996</v>
      </c>
      <c r="K1552">
        <v>18567081.099399999</v>
      </c>
      <c r="L1552">
        <v>3064103.4465000001</v>
      </c>
      <c r="M1552">
        <v>0</v>
      </c>
      <c r="N1552">
        <v>75091283.390000001</v>
      </c>
      <c r="O1552">
        <v>10.145833333333334</v>
      </c>
      <c r="P1552">
        <f t="shared" si="59"/>
        <v>1982</v>
      </c>
      <c r="Q1552" s="2">
        <f t="shared" si="60"/>
        <v>30316.187499998443</v>
      </c>
    </row>
    <row r="1553" spans="1:17" x14ac:dyDescent="0.3">
      <c r="A1553">
        <v>518</v>
      </c>
      <c r="B1553">
        <v>1</v>
      </c>
      <c r="C1553">
        <v>101712220.43260001</v>
      </c>
      <c r="D1553">
        <v>415362.32939999999</v>
      </c>
      <c r="E1553">
        <v>15435409.071599999</v>
      </c>
      <c r="F1553">
        <v>0</v>
      </c>
      <c r="G1553">
        <v>2973889.2105999999</v>
      </c>
      <c r="H1553">
        <v>40410643.404700004</v>
      </c>
      <c r="I1553">
        <v>48788636.348499998</v>
      </c>
      <c r="J1553">
        <v>4980139.1556000002</v>
      </c>
      <c r="K1553">
        <v>18643659.689399999</v>
      </c>
      <c r="L1553">
        <v>12242313.8159</v>
      </c>
      <c r="M1553">
        <v>0</v>
      </c>
      <c r="N1553">
        <v>76551954.439300001</v>
      </c>
      <c r="O1553">
        <v>10.145833333333334</v>
      </c>
      <c r="P1553">
        <f t="shared" si="59"/>
        <v>1983</v>
      </c>
      <c r="Q1553" s="2">
        <f t="shared" si="60"/>
        <v>30326.333333331775</v>
      </c>
    </row>
    <row r="1554" spans="1:17" x14ac:dyDescent="0.3">
      <c r="A1554">
        <v>518</v>
      </c>
      <c r="B1554">
        <v>2</v>
      </c>
      <c r="C1554">
        <v>98752362.271200001</v>
      </c>
      <c r="D1554">
        <v>413048.89030000003</v>
      </c>
      <c r="E1554">
        <v>15435409.071599999</v>
      </c>
      <c r="F1554">
        <v>0</v>
      </c>
      <c r="G1554">
        <v>2973889.2105999999</v>
      </c>
      <c r="H1554">
        <v>39850012.673600003</v>
      </c>
      <c r="I1554">
        <v>45409306.851099998</v>
      </c>
      <c r="J1554">
        <v>4976832.2503000004</v>
      </c>
      <c r="K1554">
        <v>18643659.689399999</v>
      </c>
      <c r="L1554">
        <v>12302867.5525</v>
      </c>
      <c r="M1554">
        <v>0</v>
      </c>
      <c r="N1554">
        <v>75897783.835899994</v>
      </c>
      <c r="O1554">
        <v>10.145833333333334</v>
      </c>
      <c r="P1554">
        <f t="shared" si="59"/>
        <v>1983</v>
      </c>
      <c r="Q1554" s="2">
        <f t="shared" si="60"/>
        <v>30336.479166665107</v>
      </c>
    </row>
    <row r="1555" spans="1:17" x14ac:dyDescent="0.3">
      <c r="A1555">
        <v>518</v>
      </c>
      <c r="B1555">
        <v>3</v>
      </c>
      <c r="C1555">
        <v>96617747.402400002</v>
      </c>
      <c r="D1555">
        <v>411149.614</v>
      </c>
      <c r="E1555">
        <v>15435409.071599999</v>
      </c>
      <c r="F1555">
        <v>0</v>
      </c>
      <c r="G1555">
        <v>2973889.2105999999</v>
      </c>
      <c r="H1555">
        <v>39449121.985299997</v>
      </c>
      <c r="I1555">
        <v>43045280.738300003</v>
      </c>
      <c r="J1555">
        <v>4973147.1634</v>
      </c>
      <c r="K1555">
        <v>18643659.689399999</v>
      </c>
      <c r="L1555">
        <v>12356457.634299999</v>
      </c>
      <c r="M1555">
        <v>0</v>
      </c>
      <c r="N1555">
        <v>75600580.799500003</v>
      </c>
      <c r="O1555">
        <v>10.145833333333334</v>
      </c>
      <c r="P1555">
        <f t="shared" si="59"/>
        <v>1983</v>
      </c>
      <c r="Q1555" s="2">
        <f t="shared" si="60"/>
        <v>30346.624999998439</v>
      </c>
    </row>
    <row r="1556" spans="1:17" x14ac:dyDescent="0.3">
      <c r="A1556">
        <v>519</v>
      </c>
      <c r="B1556">
        <v>1</v>
      </c>
      <c r="C1556">
        <v>85916427.562199995</v>
      </c>
      <c r="D1556">
        <v>406883.19380000001</v>
      </c>
      <c r="E1556">
        <v>15435409.071599999</v>
      </c>
      <c r="F1556">
        <v>0</v>
      </c>
      <c r="G1556">
        <v>7251595.1392000001</v>
      </c>
      <c r="H1556">
        <v>48372221.665299997</v>
      </c>
      <c r="I1556">
        <v>51193450.889700003</v>
      </c>
      <c r="J1556">
        <v>4981898.2435999997</v>
      </c>
      <c r="K1556">
        <v>18643659.689399999</v>
      </c>
      <c r="L1556">
        <v>6221824.5392000005</v>
      </c>
      <c r="M1556">
        <v>0</v>
      </c>
      <c r="N1556">
        <v>75744588.074300006</v>
      </c>
      <c r="O1556">
        <v>10.145833333333334</v>
      </c>
      <c r="P1556">
        <f t="shared" si="59"/>
        <v>1983</v>
      </c>
      <c r="Q1556" s="2">
        <f t="shared" si="60"/>
        <v>30356.770833331771</v>
      </c>
    </row>
    <row r="1557" spans="1:17" x14ac:dyDescent="0.3">
      <c r="A1557">
        <v>519</v>
      </c>
      <c r="B1557">
        <v>2</v>
      </c>
      <c r="C1557">
        <v>84030916.390200004</v>
      </c>
      <c r="D1557">
        <v>403618.26500000001</v>
      </c>
      <c r="E1557">
        <v>15435409.071599999</v>
      </c>
      <c r="F1557">
        <v>0</v>
      </c>
      <c r="G1557">
        <v>7251595.1392000001</v>
      </c>
      <c r="H1557">
        <v>48358593.803000003</v>
      </c>
      <c r="I1557">
        <v>48536857.148000002</v>
      </c>
      <c r="J1557">
        <v>4989164.5454000002</v>
      </c>
      <c r="K1557">
        <v>18643659.689399999</v>
      </c>
      <c r="L1557">
        <v>6263359.6989000002</v>
      </c>
      <c r="M1557">
        <v>0</v>
      </c>
      <c r="N1557">
        <v>76387417.057699993</v>
      </c>
      <c r="O1557">
        <v>10.145833333333334</v>
      </c>
      <c r="P1557">
        <f t="shared" si="59"/>
        <v>1983</v>
      </c>
      <c r="Q1557" s="2">
        <f t="shared" si="60"/>
        <v>30366.916666665104</v>
      </c>
    </row>
    <row r="1558" spans="1:17" x14ac:dyDescent="0.3">
      <c r="A1558">
        <v>519</v>
      </c>
      <c r="B1558">
        <v>3</v>
      </c>
      <c r="C1558">
        <v>82545098.921000004</v>
      </c>
      <c r="D1558">
        <v>401368.9572</v>
      </c>
      <c r="E1558">
        <v>15435409.071599999</v>
      </c>
      <c r="F1558">
        <v>0</v>
      </c>
      <c r="G1558">
        <v>7251595.1392000001</v>
      </c>
      <c r="H1558">
        <v>48310771.990400001</v>
      </c>
      <c r="I1558">
        <v>46383664.654600002</v>
      </c>
      <c r="J1558">
        <v>4995506.7421000004</v>
      </c>
      <c r="K1558">
        <v>18643659.689399999</v>
      </c>
      <c r="L1558">
        <v>6301114.0048000002</v>
      </c>
      <c r="M1558">
        <v>0</v>
      </c>
      <c r="N1558">
        <v>76851618.788900003</v>
      </c>
      <c r="O1558">
        <v>10.145833333333334</v>
      </c>
      <c r="P1558">
        <f t="shared" si="59"/>
        <v>1983</v>
      </c>
      <c r="Q1558" s="2">
        <f t="shared" si="60"/>
        <v>30377.062499998436</v>
      </c>
    </row>
    <row r="1559" spans="1:17" x14ac:dyDescent="0.3">
      <c r="A1559">
        <v>520</v>
      </c>
      <c r="B1559">
        <v>1</v>
      </c>
      <c r="C1559">
        <v>71746037.900199994</v>
      </c>
      <c r="D1559">
        <v>397729.13819999999</v>
      </c>
      <c r="E1559">
        <v>15435409.071599999</v>
      </c>
      <c r="F1559">
        <v>0</v>
      </c>
      <c r="G1559">
        <v>18367194.5429</v>
      </c>
      <c r="H1559">
        <v>57573523.151199996</v>
      </c>
      <c r="I1559">
        <v>48800081.086599998</v>
      </c>
      <c r="J1559">
        <v>5017325.3887999998</v>
      </c>
      <c r="K1559">
        <v>18643659.689399999</v>
      </c>
      <c r="L1559">
        <v>14240460.060799999</v>
      </c>
      <c r="M1559">
        <v>0</v>
      </c>
      <c r="N1559">
        <v>76535404.4005</v>
      </c>
      <c r="O1559">
        <v>10.145833333333334</v>
      </c>
      <c r="P1559">
        <f t="shared" si="59"/>
        <v>1983</v>
      </c>
      <c r="Q1559" s="2">
        <f t="shared" si="60"/>
        <v>30387.208333331768</v>
      </c>
    </row>
    <row r="1560" spans="1:17" x14ac:dyDescent="0.3">
      <c r="A1560">
        <v>520</v>
      </c>
      <c r="B1560">
        <v>2</v>
      </c>
      <c r="C1560">
        <v>69417417.852799997</v>
      </c>
      <c r="D1560">
        <v>394358.98070000001</v>
      </c>
      <c r="E1560">
        <v>15435409.071599999</v>
      </c>
      <c r="F1560">
        <v>0</v>
      </c>
      <c r="G1560">
        <v>18367194.5429</v>
      </c>
      <c r="H1560">
        <v>57388649.960699998</v>
      </c>
      <c r="I1560">
        <v>46305584.3649</v>
      </c>
      <c r="J1560">
        <v>5036331.3676000005</v>
      </c>
      <c r="K1560">
        <v>18643659.689399999</v>
      </c>
      <c r="L1560">
        <v>14274412.1633</v>
      </c>
      <c r="M1560">
        <v>0</v>
      </c>
      <c r="N1560">
        <v>76558265.192200005</v>
      </c>
      <c r="O1560">
        <v>10.145833333333334</v>
      </c>
      <c r="P1560">
        <f t="shared" si="59"/>
        <v>1983</v>
      </c>
      <c r="Q1560" s="2">
        <f t="shared" si="60"/>
        <v>30397.3541666651</v>
      </c>
    </row>
    <row r="1561" spans="1:17" x14ac:dyDescent="0.3">
      <c r="A1561">
        <v>520</v>
      </c>
      <c r="B1561">
        <v>3</v>
      </c>
      <c r="C1561">
        <v>67776759.850999996</v>
      </c>
      <c r="D1561">
        <v>391328.23180000001</v>
      </c>
      <c r="E1561">
        <v>15435409.071599999</v>
      </c>
      <c r="F1561">
        <v>0</v>
      </c>
      <c r="G1561">
        <v>18367194.5429</v>
      </c>
      <c r="H1561">
        <v>56861619.5977</v>
      </c>
      <c r="I1561">
        <v>44011097.308799997</v>
      </c>
      <c r="J1561">
        <v>5053247.4954000004</v>
      </c>
      <c r="K1561">
        <v>18643659.689399999</v>
      </c>
      <c r="L1561">
        <v>14305958.870100001</v>
      </c>
      <c r="M1561">
        <v>0</v>
      </c>
      <c r="N1561">
        <v>76666047.031200007</v>
      </c>
      <c r="O1561">
        <v>10.145833333333334</v>
      </c>
      <c r="P1561">
        <f t="shared" si="59"/>
        <v>1983</v>
      </c>
      <c r="Q1561" s="2">
        <f t="shared" si="60"/>
        <v>30407.499999998432</v>
      </c>
    </row>
    <row r="1562" spans="1:17" x14ac:dyDescent="0.3">
      <c r="A1562">
        <v>521</v>
      </c>
      <c r="B1562">
        <v>1</v>
      </c>
      <c r="C1562">
        <v>65552050.393799998</v>
      </c>
      <c r="D1562">
        <v>388461.47519999999</v>
      </c>
      <c r="E1562">
        <v>24211242.101599999</v>
      </c>
      <c r="F1562">
        <v>0</v>
      </c>
      <c r="G1562">
        <v>89173787.861499995</v>
      </c>
      <c r="H1562">
        <v>63187027.902199998</v>
      </c>
      <c r="I1562">
        <v>60180112.209600002</v>
      </c>
      <c r="J1562">
        <v>5062586.7171</v>
      </c>
      <c r="K1562">
        <v>82066566.689400002</v>
      </c>
      <c r="L1562">
        <v>19133389.396299999</v>
      </c>
      <c r="M1562">
        <v>0</v>
      </c>
      <c r="N1562">
        <v>76175131.126800001</v>
      </c>
      <c r="O1562">
        <v>10.145833333333334</v>
      </c>
      <c r="P1562">
        <f t="shared" si="59"/>
        <v>1983</v>
      </c>
      <c r="Q1562" s="2">
        <f t="shared" si="60"/>
        <v>30417.645833331764</v>
      </c>
    </row>
    <row r="1563" spans="1:17" x14ac:dyDescent="0.3">
      <c r="A1563">
        <v>521</v>
      </c>
      <c r="B1563">
        <v>2</v>
      </c>
      <c r="C1563">
        <v>60285861.684100002</v>
      </c>
      <c r="D1563">
        <v>385902.60320000001</v>
      </c>
      <c r="E1563">
        <v>24211242.101599999</v>
      </c>
      <c r="F1563">
        <v>0</v>
      </c>
      <c r="G1563">
        <v>89173787.861499995</v>
      </c>
      <c r="H1563">
        <v>62759905.0207</v>
      </c>
      <c r="I1563">
        <v>54136607.326200001</v>
      </c>
      <c r="J1563">
        <v>5071062.2655999996</v>
      </c>
      <c r="K1563">
        <v>82066566.689400002</v>
      </c>
      <c r="L1563">
        <v>19133825.771000002</v>
      </c>
      <c r="M1563">
        <v>0</v>
      </c>
      <c r="N1563">
        <v>76402170.749599993</v>
      </c>
      <c r="O1563">
        <v>10.145833333333334</v>
      </c>
      <c r="P1563">
        <f t="shared" si="59"/>
        <v>1983</v>
      </c>
      <c r="Q1563" s="2">
        <f t="shared" si="60"/>
        <v>30427.791666665096</v>
      </c>
    </row>
    <row r="1564" spans="1:17" x14ac:dyDescent="0.3">
      <c r="A1564">
        <v>521</v>
      </c>
      <c r="B1564">
        <v>3</v>
      </c>
      <c r="C1564">
        <v>57149781.845700003</v>
      </c>
      <c r="D1564">
        <v>383615.46419999999</v>
      </c>
      <c r="E1564">
        <v>24211242.101599999</v>
      </c>
      <c r="F1564">
        <v>0</v>
      </c>
      <c r="G1564">
        <v>89173787.861499995</v>
      </c>
      <c r="H1564">
        <v>62352559.780599996</v>
      </c>
      <c r="I1564">
        <v>50157733.307599999</v>
      </c>
      <c r="J1564">
        <v>5078789.5530000003</v>
      </c>
      <c r="K1564">
        <v>82066566.689400002</v>
      </c>
      <c r="L1564">
        <v>19143434.257300001</v>
      </c>
      <c r="M1564">
        <v>0</v>
      </c>
      <c r="N1564">
        <v>76769687.208399996</v>
      </c>
      <c r="O1564">
        <v>10.145833333333334</v>
      </c>
      <c r="P1564">
        <f t="shared" si="59"/>
        <v>1983</v>
      </c>
      <c r="Q1564" s="2">
        <f t="shared" si="60"/>
        <v>30437.937499998428</v>
      </c>
    </row>
    <row r="1565" spans="1:17" x14ac:dyDescent="0.3">
      <c r="A1565">
        <v>522</v>
      </c>
      <c r="B1565">
        <v>1</v>
      </c>
      <c r="C1565">
        <v>49919191.715499997</v>
      </c>
      <c r="D1565">
        <v>373492.88919999998</v>
      </c>
      <c r="E1565">
        <v>29198444.681600001</v>
      </c>
      <c r="F1565">
        <v>0</v>
      </c>
      <c r="G1565">
        <v>296985069.34600002</v>
      </c>
      <c r="H1565">
        <v>80662661.017700002</v>
      </c>
      <c r="I1565">
        <v>216486197.1787</v>
      </c>
      <c r="J1565">
        <v>5133906.6385000004</v>
      </c>
      <c r="K1565">
        <v>118109060.94939999</v>
      </c>
      <c r="L1565">
        <v>39496688.518600002</v>
      </c>
      <c r="M1565">
        <v>0</v>
      </c>
      <c r="N1565">
        <v>77918842.572400004</v>
      </c>
      <c r="O1565">
        <v>10.145833333333334</v>
      </c>
      <c r="P1565">
        <f t="shared" si="59"/>
        <v>1983</v>
      </c>
      <c r="Q1565" s="2">
        <f t="shared" si="60"/>
        <v>30448.083333331761</v>
      </c>
    </row>
    <row r="1566" spans="1:17" x14ac:dyDescent="0.3">
      <c r="A1566">
        <v>522</v>
      </c>
      <c r="B1566">
        <v>2</v>
      </c>
      <c r="C1566">
        <v>44832535.321199998</v>
      </c>
      <c r="D1566">
        <v>364406.32510000002</v>
      </c>
      <c r="E1566">
        <v>29198444.681600001</v>
      </c>
      <c r="F1566">
        <v>0</v>
      </c>
      <c r="G1566">
        <v>296985069.34600002</v>
      </c>
      <c r="H1566">
        <v>80430150.530699998</v>
      </c>
      <c r="I1566">
        <v>209739098.05199999</v>
      </c>
      <c r="J1566">
        <v>5183212.3810999999</v>
      </c>
      <c r="K1566">
        <v>118109060.94939999</v>
      </c>
      <c r="L1566">
        <v>39632072.246299997</v>
      </c>
      <c r="M1566">
        <v>0</v>
      </c>
      <c r="N1566">
        <v>79097689.311800003</v>
      </c>
      <c r="O1566">
        <v>10.145833333333334</v>
      </c>
      <c r="P1566">
        <f t="shared" si="59"/>
        <v>1983</v>
      </c>
      <c r="Q1566" s="2">
        <f t="shared" si="60"/>
        <v>30458.229166665093</v>
      </c>
    </row>
    <row r="1567" spans="1:17" x14ac:dyDescent="0.3">
      <c r="A1567">
        <v>522</v>
      </c>
      <c r="B1567">
        <v>3</v>
      </c>
      <c r="C1567">
        <v>41935369.062200002</v>
      </c>
      <c r="D1567">
        <v>356942.848</v>
      </c>
      <c r="E1567">
        <v>29198444.681600001</v>
      </c>
      <c r="F1567">
        <v>0</v>
      </c>
      <c r="G1567">
        <v>296985069.34600002</v>
      </c>
      <c r="H1567">
        <v>80125175.662499994</v>
      </c>
      <c r="I1567">
        <v>205223041.6855</v>
      </c>
      <c r="J1567">
        <v>5229101.9665000001</v>
      </c>
      <c r="K1567">
        <v>118109060.94939999</v>
      </c>
      <c r="L1567">
        <v>39785701.071800001</v>
      </c>
      <c r="M1567">
        <v>0</v>
      </c>
      <c r="N1567">
        <v>80218112.0484</v>
      </c>
      <c r="O1567">
        <v>10.145833333333334</v>
      </c>
      <c r="P1567">
        <f t="shared" si="59"/>
        <v>1983</v>
      </c>
      <c r="Q1567" s="2">
        <f t="shared" si="60"/>
        <v>30468.374999998425</v>
      </c>
    </row>
    <row r="1568" spans="1:17" x14ac:dyDescent="0.3">
      <c r="A1568">
        <v>523</v>
      </c>
      <c r="B1568">
        <v>1</v>
      </c>
      <c r="C1568">
        <v>146277219.6891</v>
      </c>
      <c r="D1568">
        <v>365857.45209999999</v>
      </c>
      <c r="E1568">
        <v>48211169.531599998</v>
      </c>
      <c r="F1568">
        <v>0</v>
      </c>
      <c r="G1568">
        <v>250141966.9738</v>
      </c>
      <c r="H1568">
        <v>81279206.109200001</v>
      </c>
      <c r="I1568">
        <v>111568041.4016</v>
      </c>
      <c r="J1568">
        <v>5188575.9626000002</v>
      </c>
      <c r="K1568">
        <v>255513931.58939999</v>
      </c>
      <c r="L1568">
        <v>74572463.551200002</v>
      </c>
      <c r="M1568">
        <v>0</v>
      </c>
      <c r="N1568">
        <v>79431606.837699994</v>
      </c>
      <c r="O1568">
        <v>10.145833333333334</v>
      </c>
      <c r="P1568">
        <f t="shared" si="59"/>
        <v>1983</v>
      </c>
      <c r="Q1568" s="2">
        <f t="shared" si="60"/>
        <v>30478.520833331757</v>
      </c>
    </row>
    <row r="1569" spans="1:17" x14ac:dyDescent="0.3">
      <c r="A1569">
        <v>523</v>
      </c>
      <c r="B1569">
        <v>2</v>
      </c>
      <c r="C1569">
        <v>130493988.26289999</v>
      </c>
      <c r="D1569">
        <v>373467.4044</v>
      </c>
      <c r="E1569">
        <v>48211169.531599998</v>
      </c>
      <c r="F1569">
        <v>0</v>
      </c>
      <c r="G1569">
        <v>250141966.9738</v>
      </c>
      <c r="H1569">
        <v>82645342.855399996</v>
      </c>
      <c r="I1569">
        <v>100492082.0677</v>
      </c>
      <c r="J1569">
        <v>5157594.1567000002</v>
      </c>
      <c r="K1569">
        <v>255513931.58939999</v>
      </c>
      <c r="L1569">
        <v>73774016.613299996</v>
      </c>
      <c r="M1569">
        <v>0</v>
      </c>
      <c r="N1569">
        <v>76931279.903899997</v>
      </c>
      <c r="O1569">
        <v>10.145833333333334</v>
      </c>
      <c r="P1569">
        <f t="shared" si="59"/>
        <v>1983</v>
      </c>
      <c r="Q1569" s="2">
        <f t="shared" si="60"/>
        <v>30488.666666665089</v>
      </c>
    </row>
    <row r="1570" spans="1:17" x14ac:dyDescent="0.3">
      <c r="A1570">
        <v>523</v>
      </c>
      <c r="B1570">
        <v>3</v>
      </c>
      <c r="C1570">
        <v>121197394.977</v>
      </c>
      <c r="D1570">
        <v>380825.49</v>
      </c>
      <c r="E1570">
        <v>48211169.531599998</v>
      </c>
      <c r="F1570">
        <v>0</v>
      </c>
      <c r="G1570">
        <v>250141966.9738</v>
      </c>
      <c r="H1570">
        <v>83282819.256300002</v>
      </c>
      <c r="I1570">
        <v>93594462.609099999</v>
      </c>
      <c r="J1570">
        <v>5133835.7659999998</v>
      </c>
      <c r="K1570">
        <v>255513931.58939999</v>
      </c>
      <c r="L1570">
        <v>73101624.137099996</v>
      </c>
      <c r="M1570">
        <v>0</v>
      </c>
      <c r="N1570">
        <v>75854331.085299999</v>
      </c>
      <c r="O1570">
        <v>10.145833333333334</v>
      </c>
      <c r="P1570">
        <f t="shared" si="59"/>
        <v>1983</v>
      </c>
      <c r="Q1570" s="2">
        <f t="shared" si="60"/>
        <v>30498.812499998421</v>
      </c>
    </row>
    <row r="1571" spans="1:17" x14ac:dyDescent="0.3">
      <c r="A1571">
        <v>524</v>
      </c>
      <c r="B1571">
        <v>1</v>
      </c>
      <c r="C1571">
        <v>830354138.53310001</v>
      </c>
      <c r="D1571">
        <v>416864.9388</v>
      </c>
      <c r="E1571">
        <v>116169320.7016</v>
      </c>
      <c r="F1571">
        <v>0</v>
      </c>
      <c r="G1571">
        <v>3043527.1707000001</v>
      </c>
      <c r="H1571">
        <v>53482681.379600003</v>
      </c>
      <c r="I1571">
        <v>11243363.991800001</v>
      </c>
      <c r="J1571">
        <v>4975773.0007999996</v>
      </c>
      <c r="K1571">
        <v>746647204.92939997</v>
      </c>
      <c r="L1571">
        <v>181865792.75260001</v>
      </c>
      <c r="M1571">
        <v>0</v>
      </c>
      <c r="N1571">
        <v>60234142.028200001</v>
      </c>
      <c r="O1571">
        <v>10.145833333333334</v>
      </c>
      <c r="P1571">
        <f t="shared" si="59"/>
        <v>1983</v>
      </c>
      <c r="Q1571" s="2">
        <f t="shared" si="60"/>
        <v>30508.958333331753</v>
      </c>
    </row>
    <row r="1572" spans="1:17" x14ac:dyDescent="0.3">
      <c r="A1572">
        <v>524</v>
      </c>
      <c r="B1572">
        <v>2</v>
      </c>
      <c r="C1572">
        <v>810515495.94089997</v>
      </c>
      <c r="D1572">
        <v>448159.03950000001</v>
      </c>
      <c r="E1572">
        <v>116169320.7016</v>
      </c>
      <c r="F1572">
        <v>0</v>
      </c>
      <c r="G1572">
        <v>3043527.1707000001</v>
      </c>
      <c r="H1572">
        <v>51609755.796999998</v>
      </c>
      <c r="I1572">
        <v>8805395.3158</v>
      </c>
      <c r="J1572">
        <v>4844619.9009999996</v>
      </c>
      <c r="K1572">
        <v>746647204.92939997</v>
      </c>
      <c r="L1572">
        <v>169172892.73910001</v>
      </c>
      <c r="M1572">
        <v>0</v>
      </c>
      <c r="N1572">
        <v>53389813.627700001</v>
      </c>
      <c r="O1572">
        <v>10.145833333333334</v>
      </c>
      <c r="P1572">
        <f t="shared" si="59"/>
        <v>1983</v>
      </c>
      <c r="Q1572" s="2">
        <f t="shared" si="60"/>
        <v>30519.104166665085</v>
      </c>
    </row>
    <row r="1573" spans="1:17" x14ac:dyDescent="0.3">
      <c r="A1573">
        <v>524</v>
      </c>
      <c r="B1573">
        <v>3</v>
      </c>
      <c r="C1573">
        <v>796304437.99020004</v>
      </c>
      <c r="D1573">
        <v>476083.81630000001</v>
      </c>
      <c r="E1573">
        <v>116169320.7016</v>
      </c>
      <c r="F1573">
        <v>0</v>
      </c>
      <c r="G1573">
        <v>3043527.1707000001</v>
      </c>
      <c r="H1573">
        <v>50028036.3398</v>
      </c>
      <c r="I1573">
        <v>7550642.8265000004</v>
      </c>
      <c r="J1573">
        <v>4726333.3187999995</v>
      </c>
      <c r="K1573">
        <v>746647204.92939997</v>
      </c>
      <c r="L1573">
        <v>158244585.17250001</v>
      </c>
      <c r="M1573">
        <v>0</v>
      </c>
      <c r="N1573">
        <v>49577620.604000002</v>
      </c>
      <c r="O1573">
        <v>10.145833333333334</v>
      </c>
      <c r="P1573">
        <f t="shared" si="59"/>
        <v>1983</v>
      </c>
      <c r="Q1573" s="2">
        <f t="shared" si="60"/>
        <v>30529.249999998417</v>
      </c>
    </row>
    <row r="1574" spans="1:17" x14ac:dyDescent="0.3">
      <c r="A1574">
        <v>525</v>
      </c>
      <c r="B1574">
        <v>1</v>
      </c>
      <c r="C1574">
        <v>815298505.84360003</v>
      </c>
      <c r="D1574">
        <v>502100.88020000001</v>
      </c>
      <c r="E1574">
        <v>126001415.7316</v>
      </c>
      <c r="F1574">
        <v>0</v>
      </c>
      <c r="G1574">
        <v>5207886.9791000001</v>
      </c>
      <c r="H1574">
        <v>66112305.751500003</v>
      </c>
      <c r="I1574">
        <v>11132392.486400001</v>
      </c>
      <c r="J1574">
        <v>4651360.6047</v>
      </c>
      <c r="K1574">
        <v>817703716.65939999</v>
      </c>
      <c r="L1574">
        <v>131610458.4381</v>
      </c>
      <c r="M1574">
        <v>0</v>
      </c>
      <c r="N1574">
        <v>48381016.685599998</v>
      </c>
      <c r="O1574">
        <v>10.145833333333334</v>
      </c>
      <c r="P1574">
        <f t="shared" si="59"/>
        <v>1983</v>
      </c>
      <c r="Q1574" s="2">
        <f t="shared" si="60"/>
        <v>30539.39583333175</v>
      </c>
    </row>
    <row r="1575" spans="1:17" x14ac:dyDescent="0.3">
      <c r="A1575">
        <v>525</v>
      </c>
      <c r="B1575">
        <v>2</v>
      </c>
      <c r="C1575">
        <v>806644286.38170004</v>
      </c>
      <c r="D1575">
        <v>527837.65800000005</v>
      </c>
      <c r="E1575">
        <v>126001415.7316</v>
      </c>
      <c r="F1575">
        <v>0</v>
      </c>
      <c r="G1575">
        <v>5207886.9791000001</v>
      </c>
      <c r="H1575">
        <v>65252290.028499998</v>
      </c>
      <c r="I1575">
        <v>9253291.1325000003</v>
      </c>
      <c r="J1575">
        <v>4586572.7841999996</v>
      </c>
      <c r="K1575">
        <v>817703716.65939999</v>
      </c>
      <c r="L1575">
        <v>125519519.6628</v>
      </c>
      <c r="M1575">
        <v>0</v>
      </c>
      <c r="N1575">
        <v>46929411.813600004</v>
      </c>
      <c r="O1575">
        <v>10.145833333333334</v>
      </c>
      <c r="P1575">
        <f t="shared" si="59"/>
        <v>1983</v>
      </c>
      <c r="Q1575" s="2">
        <f t="shared" si="60"/>
        <v>30549.541666665082</v>
      </c>
    </row>
    <row r="1576" spans="1:17" x14ac:dyDescent="0.3">
      <c r="A1576">
        <v>525</v>
      </c>
      <c r="B1576">
        <v>3</v>
      </c>
      <c r="C1576">
        <v>799405779.94149995</v>
      </c>
      <c r="D1576">
        <v>550101.43350000004</v>
      </c>
      <c r="E1576">
        <v>126001415.7316</v>
      </c>
      <c r="F1576">
        <v>0</v>
      </c>
      <c r="G1576">
        <v>5207886.9791000001</v>
      </c>
      <c r="H1576">
        <v>64624997.059799999</v>
      </c>
      <c r="I1576">
        <v>8114197.8057000004</v>
      </c>
      <c r="J1576">
        <v>4525438.7028999999</v>
      </c>
      <c r="K1576">
        <v>817703716.65939999</v>
      </c>
      <c r="L1576">
        <v>120042466.3389</v>
      </c>
      <c r="M1576">
        <v>0</v>
      </c>
      <c r="N1576">
        <v>45753702.7095</v>
      </c>
      <c r="O1576">
        <v>10.145833333333334</v>
      </c>
      <c r="P1576">
        <f t="shared" si="59"/>
        <v>1983</v>
      </c>
      <c r="Q1576" s="2">
        <f t="shared" si="60"/>
        <v>30559.687499998414</v>
      </c>
    </row>
    <row r="1577" spans="1:17" x14ac:dyDescent="0.3">
      <c r="A1577">
        <v>526</v>
      </c>
      <c r="B1577">
        <v>1</v>
      </c>
      <c r="C1577">
        <v>409895402.47259998</v>
      </c>
      <c r="D1577">
        <v>551878.78029999998</v>
      </c>
      <c r="E1577">
        <v>65067092.851599999</v>
      </c>
      <c r="F1577">
        <v>0</v>
      </c>
      <c r="G1577">
        <v>18047075.8913</v>
      </c>
      <c r="H1577">
        <v>66546238.858000003</v>
      </c>
      <c r="I1577">
        <v>56017653.919799998</v>
      </c>
      <c r="J1577">
        <v>4521326.3095000004</v>
      </c>
      <c r="K1577">
        <v>377331621.85939997</v>
      </c>
      <c r="L1577">
        <v>73046044.851099998</v>
      </c>
      <c r="M1577">
        <v>0</v>
      </c>
      <c r="N1577">
        <v>48036257.067900002</v>
      </c>
      <c r="O1577">
        <v>10.145833333333334</v>
      </c>
      <c r="P1577">
        <f t="shared" si="59"/>
        <v>1983</v>
      </c>
      <c r="Q1577" s="2">
        <f t="shared" si="60"/>
        <v>30569.833333331746</v>
      </c>
    </row>
    <row r="1578" spans="1:17" x14ac:dyDescent="0.3">
      <c r="A1578">
        <v>526</v>
      </c>
      <c r="B1578">
        <v>2</v>
      </c>
      <c r="C1578">
        <v>383997124.06029999</v>
      </c>
      <c r="D1578">
        <v>553705.91370000003</v>
      </c>
      <c r="E1578">
        <v>65067092.851599999</v>
      </c>
      <c r="F1578">
        <v>0</v>
      </c>
      <c r="G1578">
        <v>18047075.8913</v>
      </c>
      <c r="H1578">
        <v>66321571.7086</v>
      </c>
      <c r="I1578">
        <v>30055702.5572</v>
      </c>
      <c r="J1578">
        <v>4517518.2816000003</v>
      </c>
      <c r="K1578">
        <v>377331621.85939997</v>
      </c>
      <c r="L1578">
        <v>72369638.146699995</v>
      </c>
      <c r="M1578">
        <v>0</v>
      </c>
      <c r="N1578">
        <v>49015331.089699998</v>
      </c>
      <c r="O1578">
        <v>10.145833333333334</v>
      </c>
      <c r="P1578">
        <f t="shared" si="59"/>
        <v>1983</v>
      </c>
      <c r="Q1578" s="2">
        <f t="shared" si="60"/>
        <v>30579.979166665078</v>
      </c>
    </row>
    <row r="1579" spans="1:17" x14ac:dyDescent="0.3">
      <c r="A1579">
        <v>526</v>
      </c>
      <c r="B1579">
        <v>3</v>
      </c>
      <c r="C1579">
        <v>372418765.21920002</v>
      </c>
      <c r="D1579">
        <v>555501.47519999999</v>
      </c>
      <c r="E1579">
        <v>65067092.851599999</v>
      </c>
      <c r="F1579">
        <v>0</v>
      </c>
      <c r="G1579">
        <v>18047075.8913</v>
      </c>
      <c r="H1579">
        <v>66080046.911300004</v>
      </c>
      <c r="I1579">
        <v>18669860.807399999</v>
      </c>
      <c r="J1579">
        <v>4512186.2708999999</v>
      </c>
      <c r="K1579">
        <v>377331621.85939997</v>
      </c>
      <c r="L1579">
        <v>71643716.851099998</v>
      </c>
      <c r="M1579">
        <v>0</v>
      </c>
      <c r="N1579">
        <v>49462967.206500001</v>
      </c>
      <c r="O1579">
        <v>10.145833333333334</v>
      </c>
      <c r="P1579">
        <f t="shared" si="59"/>
        <v>1983</v>
      </c>
      <c r="Q1579" s="2">
        <f t="shared" si="60"/>
        <v>30590.12499999841</v>
      </c>
    </row>
    <row r="1580" spans="1:17" x14ac:dyDescent="0.3">
      <c r="A1580">
        <v>527</v>
      </c>
      <c r="B1580">
        <v>1</v>
      </c>
      <c r="C1580">
        <v>189080637.43959999</v>
      </c>
      <c r="D1580">
        <v>530855.11710000003</v>
      </c>
      <c r="E1580">
        <v>15435409.071599999</v>
      </c>
      <c r="F1580">
        <v>0</v>
      </c>
      <c r="G1580">
        <v>53707608.370200001</v>
      </c>
      <c r="H1580">
        <v>79843542.5801</v>
      </c>
      <c r="I1580">
        <v>250137253.20820001</v>
      </c>
      <c r="J1580">
        <v>4578109.0527999997</v>
      </c>
      <c r="K1580">
        <v>18643659.689399999</v>
      </c>
      <c r="L1580">
        <v>8398345.8366999999</v>
      </c>
      <c r="M1580">
        <v>0</v>
      </c>
      <c r="N1580">
        <v>54734326.444899999</v>
      </c>
      <c r="O1580">
        <v>10.145833333333334</v>
      </c>
      <c r="P1580">
        <f t="shared" si="59"/>
        <v>1983</v>
      </c>
      <c r="Q1580" s="2">
        <f t="shared" si="60"/>
        <v>30600.270833331742</v>
      </c>
    </row>
    <row r="1581" spans="1:17" x14ac:dyDescent="0.3">
      <c r="A1581">
        <v>527</v>
      </c>
      <c r="B1581">
        <v>2</v>
      </c>
      <c r="C1581">
        <v>144750580.60080001</v>
      </c>
      <c r="D1581">
        <v>511642.90830000001</v>
      </c>
      <c r="E1581">
        <v>15435409.071599999</v>
      </c>
      <c r="F1581">
        <v>0</v>
      </c>
      <c r="G1581">
        <v>53707608.370200001</v>
      </c>
      <c r="H1581">
        <v>78716162.2711</v>
      </c>
      <c r="I1581">
        <v>201264788.4005</v>
      </c>
      <c r="J1581">
        <v>4632517.4512999998</v>
      </c>
      <c r="K1581">
        <v>18643659.689399999</v>
      </c>
      <c r="L1581">
        <v>8679285.1444000006</v>
      </c>
      <c r="M1581">
        <v>0</v>
      </c>
      <c r="N1581">
        <v>58354993.231799997</v>
      </c>
      <c r="O1581">
        <v>10.145833333333334</v>
      </c>
      <c r="P1581">
        <f t="shared" si="59"/>
        <v>1983</v>
      </c>
      <c r="Q1581" s="2">
        <f t="shared" si="60"/>
        <v>30610.416666665074</v>
      </c>
    </row>
    <row r="1582" spans="1:17" x14ac:dyDescent="0.3">
      <c r="A1582">
        <v>527</v>
      </c>
      <c r="B1582">
        <v>3</v>
      </c>
      <c r="C1582">
        <v>118115606.9374</v>
      </c>
      <c r="D1582">
        <v>495215.53700000001</v>
      </c>
      <c r="E1582">
        <v>15435409.071599999</v>
      </c>
      <c r="F1582">
        <v>0</v>
      </c>
      <c r="G1582">
        <v>53707608.370200001</v>
      </c>
      <c r="H1582">
        <v>77820379.320800006</v>
      </c>
      <c r="I1582">
        <v>171095811.50310001</v>
      </c>
      <c r="J1582">
        <v>4678479.9007999999</v>
      </c>
      <c r="K1582">
        <v>18643659.689399999</v>
      </c>
      <c r="L1582">
        <v>8937836.3079000004</v>
      </c>
      <c r="M1582">
        <v>0</v>
      </c>
      <c r="N1582">
        <v>61024355.684900001</v>
      </c>
      <c r="O1582">
        <v>10.145833333333334</v>
      </c>
      <c r="P1582">
        <f t="shared" si="59"/>
        <v>1983</v>
      </c>
      <c r="Q1582" s="2">
        <f t="shared" si="60"/>
        <v>30620.562499998407</v>
      </c>
    </row>
    <row r="1583" spans="1:17" x14ac:dyDescent="0.3">
      <c r="A1583">
        <v>528</v>
      </c>
      <c r="B1583">
        <v>1</v>
      </c>
      <c r="C1583">
        <v>139691224.9348</v>
      </c>
      <c r="D1583">
        <v>482477.64309999999</v>
      </c>
      <c r="E1583">
        <v>15435409.071599999</v>
      </c>
      <c r="F1583">
        <v>0</v>
      </c>
      <c r="G1583">
        <v>7871698.2884999998</v>
      </c>
      <c r="H1583">
        <v>53125419.670699999</v>
      </c>
      <c r="I1583">
        <v>124851589.061</v>
      </c>
      <c r="J1583">
        <v>4700295.1525999997</v>
      </c>
      <c r="K1583">
        <v>18643659.689399999</v>
      </c>
      <c r="L1583">
        <v>4017847.3319000001</v>
      </c>
      <c r="M1583">
        <v>0</v>
      </c>
      <c r="N1583">
        <v>63050631.073200002</v>
      </c>
      <c r="O1583">
        <v>10.145833333333334</v>
      </c>
      <c r="P1583">
        <f t="shared" si="59"/>
        <v>1983</v>
      </c>
      <c r="Q1583" s="2">
        <f t="shared" si="60"/>
        <v>30630.708333331739</v>
      </c>
    </row>
    <row r="1584" spans="1:17" x14ac:dyDescent="0.3">
      <c r="A1584">
        <v>528</v>
      </c>
      <c r="B1584">
        <v>2</v>
      </c>
      <c r="C1584">
        <v>125948200.8637</v>
      </c>
      <c r="D1584">
        <v>472192.53289999999</v>
      </c>
      <c r="E1584">
        <v>15435409.071599999</v>
      </c>
      <c r="F1584">
        <v>0</v>
      </c>
      <c r="G1584">
        <v>7871698.2884999998</v>
      </c>
      <c r="H1584">
        <v>53400265.109099999</v>
      </c>
      <c r="I1584">
        <v>109976707.905</v>
      </c>
      <c r="J1584">
        <v>4719881.9880999997</v>
      </c>
      <c r="K1584">
        <v>18643659.689399999</v>
      </c>
      <c r="L1584">
        <v>4098050.9407000002</v>
      </c>
      <c r="M1584">
        <v>0</v>
      </c>
      <c r="N1584">
        <v>64530463.709899999</v>
      </c>
      <c r="O1584">
        <v>10.145833333333334</v>
      </c>
      <c r="P1584">
        <f t="shared" si="59"/>
        <v>1983</v>
      </c>
      <c r="Q1584" s="2">
        <f t="shared" si="60"/>
        <v>30640.854166665071</v>
      </c>
    </row>
    <row r="1585" spans="1:17" x14ac:dyDescent="0.3">
      <c r="A1585">
        <v>528</v>
      </c>
      <c r="B1585">
        <v>3</v>
      </c>
      <c r="C1585">
        <v>116017354.932</v>
      </c>
      <c r="D1585">
        <v>463164.19400000002</v>
      </c>
      <c r="E1585">
        <v>15435409.071599999</v>
      </c>
      <c r="F1585">
        <v>0</v>
      </c>
      <c r="G1585">
        <v>7871698.2884999998</v>
      </c>
      <c r="H1585">
        <v>53290910.860200003</v>
      </c>
      <c r="I1585">
        <v>98540671.656599998</v>
      </c>
      <c r="J1585">
        <v>4736814.0224000001</v>
      </c>
      <c r="K1585">
        <v>18643659.689399999</v>
      </c>
      <c r="L1585">
        <v>4173939.8177999998</v>
      </c>
      <c r="M1585">
        <v>0</v>
      </c>
      <c r="N1585">
        <v>65632366.908600003</v>
      </c>
      <c r="O1585">
        <v>10.145833333333334</v>
      </c>
      <c r="P1585">
        <f t="shared" si="59"/>
        <v>1983</v>
      </c>
      <c r="Q1585" s="2">
        <f t="shared" si="60"/>
        <v>30650.999999998403</v>
      </c>
    </row>
    <row r="1586" spans="1:17" x14ac:dyDescent="0.3">
      <c r="A1586">
        <v>529</v>
      </c>
      <c r="B1586">
        <v>1</v>
      </c>
      <c r="C1586">
        <v>116335531.9682</v>
      </c>
      <c r="D1586">
        <v>455816.88880000002</v>
      </c>
      <c r="E1586">
        <v>15435409.071599999</v>
      </c>
      <c r="F1586">
        <v>0</v>
      </c>
      <c r="G1586">
        <v>3919260.0572000002</v>
      </c>
      <c r="H1586">
        <v>44716431.477700002</v>
      </c>
      <c r="I1586">
        <v>88762985.033600003</v>
      </c>
      <c r="J1586">
        <v>4748161.6128000002</v>
      </c>
      <c r="K1586">
        <v>18643659.689399999</v>
      </c>
      <c r="L1586">
        <v>3077.3186999999998</v>
      </c>
      <c r="M1586">
        <v>0</v>
      </c>
      <c r="N1586">
        <v>67008878.8094</v>
      </c>
      <c r="O1586">
        <v>10.145833333333334</v>
      </c>
      <c r="P1586">
        <f t="shared" si="59"/>
        <v>1983</v>
      </c>
      <c r="Q1586" s="2">
        <f t="shared" si="60"/>
        <v>30661.145833331735</v>
      </c>
    </row>
    <row r="1587" spans="1:17" x14ac:dyDescent="0.3">
      <c r="A1587">
        <v>529</v>
      </c>
      <c r="B1587">
        <v>2</v>
      </c>
      <c r="C1587">
        <v>110315945.63070001</v>
      </c>
      <c r="D1587">
        <v>449392.18449999997</v>
      </c>
      <c r="E1587">
        <v>15435409.071599999</v>
      </c>
      <c r="F1587">
        <v>0</v>
      </c>
      <c r="G1587">
        <v>3919260.0572000002</v>
      </c>
      <c r="H1587">
        <v>44442747.924699999</v>
      </c>
      <c r="I1587">
        <v>82668825.901899993</v>
      </c>
      <c r="J1587">
        <v>4757807.7117999997</v>
      </c>
      <c r="K1587">
        <v>18643659.689399999</v>
      </c>
      <c r="L1587">
        <v>3072.3519000000001</v>
      </c>
      <c r="M1587">
        <v>0</v>
      </c>
      <c r="N1587">
        <v>68039150.647300005</v>
      </c>
      <c r="O1587">
        <v>10.145833333333334</v>
      </c>
      <c r="P1587">
        <f t="shared" si="59"/>
        <v>1983</v>
      </c>
      <c r="Q1587" s="2">
        <f t="shared" si="60"/>
        <v>30671.291666665067</v>
      </c>
    </row>
    <row r="1588" spans="1:17" x14ac:dyDescent="0.3">
      <c r="A1588">
        <v>529</v>
      </c>
      <c r="B1588">
        <v>3</v>
      </c>
      <c r="C1588">
        <v>105574663.597</v>
      </c>
      <c r="D1588">
        <v>443758.7414</v>
      </c>
      <c r="E1588">
        <v>15435409.071599999</v>
      </c>
      <c r="F1588">
        <v>0</v>
      </c>
      <c r="G1588">
        <v>3919260.0572000002</v>
      </c>
      <c r="H1588">
        <v>43783061.984200001</v>
      </c>
      <c r="I1588">
        <v>75973503.873600006</v>
      </c>
      <c r="J1588">
        <v>4765987.4606999997</v>
      </c>
      <c r="K1588">
        <v>18643659.689399999</v>
      </c>
      <c r="L1588">
        <v>3067.7988</v>
      </c>
      <c r="M1588">
        <v>0</v>
      </c>
      <c r="N1588">
        <v>68892644.336099997</v>
      </c>
      <c r="O1588">
        <v>10.145833333333334</v>
      </c>
      <c r="P1588">
        <f t="shared" si="59"/>
        <v>1983</v>
      </c>
      <c r="Q1588" s="2">
        <f t="shared" si="60"/>
        <v>30681.437499998399</v>
      </c>
    </row>
    <row r="1589" spans="1:17" x14ac:dyDescent="0.3">
      <c r="A1589">
        <v>530</v>
      </c>
      <c r="B1589">
        <v>1</v>
      </c>
      <c r="C1589">
        <v>109936865.28489999</v>
      </c>
      <c r="D1589">
        <v>442390.31439999997</v>
      </c>
      <c r="E1589">
        <v>15435409.071599999</v>
      </c>
      <c r="F1589">
        <v>0</v>
      </c>
      <c r="G1589">
        <v>2461488.9827999999</v>
      </c>
      <c r="H1589">
        <v>38009334.227799997</v>
      </c>
      <c r="I1589">
        <v>60409071.082800001</v>
      </c>
      <c r="J1589">
        <v>4757261.6039000005</v>
      </c>
      <c r="K1589">
        <v>18749162.479400001</v>
      </c>
      <c r="L1589">
        <v>13978837.517200001</v>
      </c>
      <c r="M1589">
        <v>0</v>
      </c>
      <c r="N1589">
        <v>67809699.548500001</v>
      </c>
      <c r="O1589">
        <v>10.145833333333334</v>
      </c>
      <c r="P1589">
        <f t="shared" si="59"/>
        <v>1984</v>
      </c>
      <c r="Q1589" s="2">
        <f t="shared" si="60"/>
        <v>30691.583333331731</v>
      </c>
    </row>
    <row r="1590" spans="1:17" x14ac:dyDescent="0.3">
      <c r="A1590">
        <v>530</v>
      </c>
      <c r="B1590">
        <v>2</v>
      </c>
      <c r="C1590">
        <v>105798515.30940001</v>
      </c>
      <c r="D1590">
        <v>441297.52879999997</v>
      </c>
      <c r="E1590">
        <v>15435409.071599999</v>
      </c>
      <c r="F1590">
        <v>0</v>
      </c>
      <c r="G1590">
        <v>2461488.9827999999</v>
      </c>
      <c r="H1590">
        <v>38010098.421700001</v>
      </c>
      <c r="I1590">
        <v>56473943.560800001</v>
      </c>
      <c r="J1590">
        <v>4749712.2992000002</v>
      </c>
      <c r="K1590">
        <v>18749162.479400001</v>
      </c>
      <c r="L1590">
        <v>14030453.3224</v>
      </c>
      <c r="M1590">
        <v>0</v>
      </c>
      <c r="N1590">
        <v>67475182.565400004</v>
      </c>
      <c r="O1590">
        <v>10.145833333333334</v>
      </c>
      <c r="P1590">
        <f t="shared" si="59"/>
        <v>1984</v>
      </c>
      <c r="Q1590" s="2">
        <f t="shared" si="60"/>
        <v>30701.729166665064</v>
      </c>
    </row>
    <row r="1591" spans="1:17" x14ac:dyDescent="0.3">
      <c r="A1591">
        <v>530</v>
      </c>
      <c r="B1591">
        <v>3</v>
      </c>
      <c r="C1591">
        <v>102669421.7718</v>
      </c>
      <c r="D1591">
        <v>440859.81150000001</v>
      </c>
      <c r="E1591">
        <v>15435409.071599999</v>
      </c>
      <c r="F1591">
        <v>0</v>
      </c>
      <c r="G1591">
        <v>2461488.9827999999</v>
      </c>
      <c r="H1591">
        <v>37939436.490699999</v>
      </c>
      <c r="I1591">
        <v>53725986.142300002</v>
      </c>
      <c r="J1591">
        <v>4743218.5214</v>
      </c>
      <c r="K1591">
        <v>18749162.479400001</v>
      </c>
      <c r="L1591">
        <v>14083666.622500001</v>
      </c>
      <c r="M1591">
        <v>0</v>
      </c>
      <c r="N1591">
        <v>67369256.475099996</v>
      </c>
      <c r="O1591">
        <v>10.145833333333334</v>
      </c>
      <c r="P1591">
        <f t="shared" si="59"/>
        <v>1984</v>
      </c>
      <c r="Q1591" s="2">
        <f t="shared" si="60"/>
        <v>30711.874999998396</v>
      </c>
    </row>
    <row r="1592" spans="1:17" x14ac:dyDescent="0.3">
      <c r="A1592">
        <v>531</v>
      </c>
      <c r="B1592">
        <v>1</v>
      </c>
      <c r="C1592">
        <v>110363545.7506</v>
      </c>
      <c r="D1592">
        <v>444581.99040000001</v>
      </c>
      <c r="E1592">
        <v>15435409.071599999</v>
      </c>
      <c r="F1592">
        <v>0</v>
      </c>
      <c r="G1592">
        <v>2733691.5074999998</v>
      </c>
      <c r="H1592">
        <v>41418150.976599999</v>
      </c>
      <c r="I1592">
        <v>44614419.727399997</v>
      </c>
      <c r="J1592">
        <v>4722126.4007000001</v>
      </c>
      <c r="K1592">
        <v>18749162.479400001</v>
      </c>
      <c r="L1592">
        <v>37296016.269000001</v>
      </c>
      <c r="M1592">
        <v>0</v>
      </c>
      <c r="N1592">
        <v>65912295.727499999</v>
      </c>
      <c r="O1592">
        <v>10.145833333333334</v>
      </c>
      <c r="P1592">
        <f t="shared" si="59"/>
        <v>1984</v>
      </c>
      <c r="Q1592" s="2">
        <f t="shared" si="60"/>
        <v>30722.020833331728</v>
      </c>
    </row>
    <row r="1593" spans="1:17" x14ac:dyDescent="0.3">
      <c r="A1593">
        <v>531</v>
      </c>
      <c r="B1593">
        <v>2</v>
      </c>
      <c r="C1593">
        <v>106094275.7173</v>
      </c>
      <c r="D1593">
        <v>447950.37119999999</v>
      </c>
      <c r="E1593">
        <v>15435409.071599999</v>
      </c>
      <c r="F1593">
        <v>0</v>
      </c>
      <c r="G1593">
        <v>2733691.5074999998</v>
      </c>
      <c r="H1593">
        <v>40808288.440800004</v>
      </c>
      <c r="I1593">
        <v>41140477.4388</v>
      </c>
      <c r="J1593">
        <v>4703567.9795000004</v>
      </c>
      <c r="K1593">
        <v>18749162.479400001</v>
      </c>
      <c r="L1593">
        <v>37091607.568700001</v>
      </c>
      <c r="M1593">
        <v>0</v>
      </c>
      <c r="N1593">
        <v>64345473.926700003</v>
      </c>
      <c r="O1593">
        <v>10.145833333333334</v>
      </c>
      <c r="P1593">
        <f t="shared" si="59"/>
        <v>1984</v>
      </c>
      <c r="Q1593" s="2">
        <f t="shared" si="60"/>
        <v>30732.16666666506</v>
      </c>
    </row>
    <row r="1594" spans="1:17" x14ac:dyDescent="0.3">
      <c r="A1594">
        <v>531</v>
      </c>
      <c r="B1594">
        <v>3</v>
      </c>
      <c r="C1594">
        <v>103359368.8249</v>
      </c>
      <c r="D1594">
        <v>451018.81420000002</v>
      </c>
      <c r="E1594">
        <v>15435409.071599999</v>
      </c>
      <c r="F1594">
        <v>0</v>
      </c>
      <c r="G1594">
        <v>2733691.5074999998</v>
      </c>
      <c r="H1594">
        <v>40405863.757700004</v>
      </c>
      <c r="I1594">
        <v>38762892.592500001</v>
      </c>
      <c r="J1594">
        <v>4686727.2920000004</v>
      </c>
      <c r="K1594">
        <v>18749162.479400001</v>
      </c>
      <c r="L1594">
        <v>36912136.195</v>
      </c>
      <c r="M1594">
        <v>0</v>
      </c>
      <c r="N1594">
        <v>63360412.202299997</v>
      </c>
      <c r="O1594">
        <v>10.145833333333334</v>
      </c>
      <c r="P1594">
        <f t="shared" si="59"/>
        <v>1984</v>
      </c>
      <c r="Q1594" s="2">
        <f t="shared" si="60"/>
        <v>30742.312499998392</v>
      </c>
    </row>
    <row r="1595" spans="1:17" x14ac:dyDescent="0.3">
      <c r="A1595">
        <v>532</v>
      </c>
      <c r="B1595">
        <v>1</v>
      </c>
      <c r="C1595">
        <v>29159647.964000002</v>
      </c>
      <c r="D1595">
        <v>412820.41330000001</v>
      </c>
      <c r="E1595">
        <v>15435409.071599999</v>
      </c>
      <c r="F1595">
        <v>0</v>
      </c>
      <c r="G1595">
        <v>274866611.22640002</v>
      </c>
      <c r="H1595">
        <v>87338902.234099999</v>
      </c>
      <c r="I1595">
        <v>313008086.58359998</v>
      </c>
      <c r="J1595">
        <v>4879657.0554999998</v>
      </c>
      <c r="K1595">
        <v>18749162.479400001</v>
      </c>
      <c r="L1595">
        <v>69512.760599999994</v>
      </c>
      <c r="M1595">
        <v>0</v>
      </c>
      <c r="N1595">
        <v>69345514.743000001</v>
      </c>
      <c r="O1595">
        <v>10.145833333333334</v>
      </c>
      <c r="P1595">
        <f t="shared" si="59"/>
        <v>1984</v>
      </c>
      <c r="Q1595" s="2">
        <f t="shared" si="60"/>
        <v>30752.458333331724</v>
      </c>
    </row>
    <row r="1596" spans="1:17" x14ac:dyDescent="0.3">
      <c r="A1596">
        <v>532</v>
      </c>
      <c r="B1596">
        <v>2</v>
      </c>
      <c r="C1596">
        <v>26488579.799600001</v>
      </c>
      <c r="D1596">
        <v>379150.6532</v>
      </c>
      <c r="E1596">
        <v>15435409.071599999</v>
      </c>
      <c r="F1596">
        <v>0</v>
      </c>
      <c r="G1596">
        <v>274866611.22640002</v>
      </c>
      <c r="H1596">
        <v>83823468.267499998</v>
      </c>
      <c r="I1596">
        <v>302813019.49739999</v>
      </c>
      <c r="J1596">
        <v>5052174.6109999996</v>
      </c>
      <c r="K1596">
        <v>18749162.479400001</v>
      </c>
      <c r="L1596">
        <v>70386.017300000007</v>
      </c>
      <c r="M1596">
        <v>0</v>
      </c>
      <c r="N1596">
        <v>74225332.070999995</v>
      </c>
      <c r="O1596">
        <v>10.145833333333334</v>
      </c>
      <c r="P1596">
        <f t="shared" si="59"/>
        <v>1984</v>
      </c>
      <c r="Q1596" s="2">
        <f t="shared" si="60"/>
        <v>30762.604166665056</v>
      </c>
    </row>
    <row r="1597" spans="1:17" x14ac:dyDescent="0.3">
      <c r="A1597">
        <v>532</v>
      </c>
      <c r="B1597">
        <v>3</v>
      </c>
      <c r="C1597">
        <v>24740150.182599999</v>
      </c>
      <c r="D1597">
        <v>352796.7487</v>
      </c>
      <c r="E1597">
        <v>15435409.071599999</v>
      </c>
      <c r="F1597">
        <v>0</v>
      </c>
      <c r="G1597">
        <v>274866611.22640002</v>
      </c>
      <c r="H1597">
        <v>79701510.716199994</v>
      </c>
      <c r="I1597">
        <v>293019358.61790001</v>
      </c>
      <c r="J1597">
        <v>5213702.3706999999</v>
      </c>
      <c r="K1597">
        <v>18749162.479400001</v>
      </c>
      <c r="L1597">
        <v>71166.2163</v>
      </c>
      <c r="M1597">
        <v>0</v>
      </c>
      <c r="N1597">
        <v>77933019.044300005</v>
      </c>
      <c r="O1597">
        <v>10.145833333333334</v>
      </c>
      <c r="P1597">
        <f t="shared" si="59"/>
        <v>1984</v>
      </c>
      <c r="Q1597" s="2">
        <f t="shared" si="60"/>
        <v>30772.749999998388</v>
      </c>
    </row>
    <row r="1598" spans="1:17" x14ac:dyDescent="0.3">
      <c r="A1598">
        <v>533</v>
      </c>
      <c r="B1598">
        <v>1</v>
      </c>
      <c r="C1598">
        <v>25953886.430300001</v>
      </c>
      <c r="D1598">
        <v>345258.2058</v>
      </c>
      <c r="E1598">
        <v>27612425.0616</v>
      </c>
      <c r="F1598">
        <v>0</v>
      </c>
      <c r="G1598">
        <v>287406034.4127</v>
      </c>
      <c r="H1598">
        <v>95715729.408099994</v>
      </c>
      <c r="I1598">
        <v>262850011.2586</v>
      </c>
      <c r="J1598">
        <v>5255621.0597999999</v>
      </c>
      <c r="K1598">
        <v>87982745.059400007</v>
      </c>
      <c r="L1598">
        <v>415891.17509999999</v>
      </c>
      <c r="M1598">
        <v>0</v>
      </c>
      <c r="N1598">
        <v>80367969.948500007</v>
      </c>
      <c r="O1598">
        <v>10.145833333333334</v>
      </c>
      <c r="P1598">
        <f t="shared" si="59"/>
        <v>1984</v>
      </c>
      <c r="Q1598" s="2">
        <f t="shared" si="60"/>
        <v>30782.89583333172</v>
      </c>
    </row>
    <row r="1599" spans="1:17" x14ac:dyDescent="0.3">
      <c r="A1599">
        <v>533</v>
      </c>
      <c r="B1599">
        <v>2</v>
      </c>
      <c r="C1599">
        <v>21147236.4747</v>
      </c>
      <c r="D1599">
        <v>338513.33850000001</v>
      </c>
      <c r="E1599">
        <v>27612425.0616</v>
      </c>
      <c r="F1599">
        <v>0</v>
      </c>
      <c r="G1599">
        <v>287406034.4127</v>
      </c>
      <c r="H1599">
        <v>92767943.569000006</v>
      </c>
      <c r="I1599">
        <v>253034043.5609</v>
      </c>
      <c r="J1599">
        <v>5298407.5329</v>
      </c>
      <c r="K1599">
        <v>87982745.059400007</v>
      </c>
      <c r="L1599">
        <v>416319.88699999999</v>
      </c>
      <c r="M1599">
        <v>0</v>
      </c>
      <c r="N1599">
        <v>82413134.653500006</v>
      </c>
      <c r="O1599">
        <v>10.145833333333334</v>
      </c>
      <c r="P1599">
        <f t="shared" si="59"/>
        <v>1984</v>
      </c>
      <c r="Q1599" s="2">
        <f t="shared" si="60"/>
        <v>30793.041666665053</v>
      </c>
    </row>
    <row r="1600" spans="1:17" x14ac:dyDescent="0.3">
      <c r="A1600">
        <v>533</v>
      </c>
      <c r="B1600">
        <v>3</v>
      </c>
      <c r="C1600">
        <v>18538978.9769</v>
      </c>
      <c r="D1600">
        <v>332208.04940000002</v>
      </c>
      <c r="E1600">
        <v>27612425.0616</v>
      </c>
      <c r="F1600">
        <v>0</v>
      </c>
      <c r="G1600">
        <v>287406034.4127</v>
      </c>
      <c r="H1600">
        <v>90635606.698200002</v>
      </c>
      <c r="I1600">
        <v>246386926.07589999</v>
      </c>
      <c r="J1600">
        <v>5340679.1244000001</v>
      </c>
      <c r="K1600">
        <v>87982745.059400007</v>
      </c>
      <c r="L1600">
        <v>416863.19790000003</v>
      </c>
      <c r="M1600">
        <v>0</v>
      </c>
      <c r="N1600">
        <v>84193811.6796</v>
      </c>
      <c r="O1600">
        <v>10.145833333333334</v>
      </c>
      <c r="P1600">
        <f t="shared" si="59"/>
        <v>1984</v>
      </c>
      <c r="Q1600" s="2">
        <f t="shared" si="60"/>
        <v>30803.187499998385</v>
      </c>
    </row>
    <row r="1601" spans="1:17" x14ac:dyDescent="0.3">
      <c r="A1601">
        <v>534</v>
      </c>
      <c r="B1601">
        <v>1</v>
      </c>
      <c r="C1601">
        <v>234662704.37349999</v>
      </c>
      <c r="D1601">
        <v>358966.82120000001</v>
      </c>
      <c r="E1601">
        <v>34532481.371600002</v>
      </c>
      <c r="F1601">
        <v>0</v>
      </c>
      <c r="G1601">
        <v>8221628.3746999996</v>
      </c>
      <c r="H1601">
        <v>53077954.463399999</v>
      </c>
      <c r="I1601">
        <v>14292001.191500001</v>
      </c>
      <c r="J1601">
        <v>5203258.1058</v>
      </c>
      <c r="K1601">
        <v>127327379.2694</v>
      </c>
      <c r="L1601">
        <v>116046992.5878</v>
      </c>
      <c r="M1601">
        <v>0</v>
      </c>
      <c r="N1601">
        <v>68888583.498099998</v>
      </c>
      <c r="O1601">
        <v>10.145833333333334</v>
      </c>
      <c r="P1601">
        <f t="shared" si="59"/>
        <v>1984</v>
      </c>
      <c r="Q1601" s="2">
        <f t="shared" si="60"/>
        <v>30813.333333331717</v>
      </c>
    </row>
    <row r="1602" spans="1:17" x14ac:dyDescent="0.3">
      <c r="A1602">
        <v>534</v>
      </c>
      <c r="B1602">
        <v>2</v>
      </c>
      <c r="C1602">
        <v>215744483.5749</v>
      </c>
      <c r="D1602">
        <v>382615.5331</v>
      </c>
      <c r="E1602">
        <v>34532481.371600002</v>
      </c>
      <c r="F1602">
        <v>0</v>
      </c>
      <c r="G1602">
        <v>8221628.3746999996</v>
      </c>
      <c r="H1602">
        <v>54845119.181000002</v>
      </c>
      <c r="I1602">
        <v>8176766.4445000002</v>
      </c>
      <c r="J1602">
        <v>5091556.5025000004</v>
      </c>
      <c r="K1602">
        <v>127327379.2694</v>
      </c>
      <c r="L1602">
        <v>111541670.3362</v>
      </c>
      <c r="M1602">
        <v>0</v>
      </c>
      <c r="N1602">
        <v>62420806.519199997</v>
      </c>
      <c r="O1602">
        <v>10.145833333333334</v>
      </c>
      <c r="P1602">
        <f t="shared" si="59"/>
        <v>1984</v>
      </c>
      <c r="Q1602" s="2">
        <f t="shared" si="60"/>
        <v>30823.479166665049</v>
      </c>
    </row>
    <row r="1603" spans="1:17" x14ac:dyDescent="0.3">
      <c r="A1603">
        <v>534</v>
      </c>
      <c r="B1603">
        <v>3</v>
      </c>
      <c r="C1603">
        <v>204750768.75409999</v>
      </c>
      <c r="D1603">
        <v>403793.25109999999</v>
      </c>
      <c r="E1603">
        <v>34532481.371600002</v>
      </c>
      <c r="F1603">
        <v>0</v>
      </c>
      <c r="G1603">
        <v>8221628.3746999996</v>
      </c>
      <c r="H1603">
        <v>55634906.456299998</v>
      </c>
      <c r="I1603">
        <v>5729395.4161</v>
      </c>
      <c r="J1603">
        <v>4998004.1573999999</v>
      </c>
      <c r="K1603">
        <v>127327379.2694</v>
      </c>
      <c r="L1603">
        <v>107796640.1021</v>
      </c>
      <c r="M1603">
        <v>0</v>
      </c>
      <c r="N1603">
        <v>58918517.794100001</v>
      </c>
      <c r="O1603">
        <v>10.145833333333334</v>
      </c>
      <c r="P1603">
        <f t="shared" ref="P1603:P1666" si="61">YEAR(Q1603)</f>
        <v>1984</v>
      </c>
      <c r="Q1603" s="2">
        <f t="shared" ref="Q1603:Q1666" si="62">Q1602+(O1603)</f>
        <v>30833.624999998381</v>
      </c>
    </row>
    <row r="1604" spans="1:17" x14ac:dyDescent="0.3">
      <c r="A1604">
        <v>535</v>
      </c>
      <c r="B1604">
        <v>1</v>
      </c>
      <c r="C1604">
        <v>251205802.0122</v>
      </c>
      <c r="D1604">
        <v>414518.8174</v>
      </c>
      <c r="E1604">
        <v>60913824.761600003</v>
      </c>
      <c r="F1604">
        <v>0</v>
      </c>
      <c r="G1604">
        <v>73047461.696099997</v>
      </c>
      <c r="H1604">
        <v>86912208.707100004</v>
      </c>
      <c r="I1604">
        <v>31422782.1646</v>
      </c>
      <c r="J1604">
        <v>4968540.2944</v>
      </c>
      <c r="K1604">
        <v>277321001.03939998</v>
      </c>
      <c r="L1604">
        <v>102824336.6231</v>
      </c>
      <c r="M1604">
        <v>0</v>
      </c>
      <c r="N1604">
        <v>57071754.559600003</v>
      </c>
      <c r="O1604">
        <v>10.145833333333334</v>
      </c>
      <c r="P1604">
        <f t="shared" si="61"/>
        <v>1984</v>
      </c>
      <c r="Q1604" s="2">
        <f t="shared" si="62"/>
        <v>30843.770833331713</v>
      </c>
    </row>
    <row r="1605" spans="1:17" x14ac:dyDescent="0.3">
      <c r="A1605">
        <v>535</v>
      </c>
      <c r="B1605">
        <v>2</v>
      </c>
      <c r="C1605">
        <v>244453051.7577</v>
      </c>
      <c r="D1605">
        <v>423787.49579999998</v>
      </c>
      <c r="E1605">
        <v>60913824.761600003</v>
      </c>
      <c r="F1605">
        <v>0</v>
      </c>
      <c r="G1605">
        <v>73047461.696099997</v>
      </c>
      <c r="H1605">
        <v>86347749.906399995</v>
      </c>
      <c r="I1605">
        <v>27400029.6688</v>
      </c>
      <c r="J1605">
        <v>4940607.0396999996</v>
      </c>
      <c r="K1605">
        <v>277321001.03939998</v>
      </c>
      <c r="L1605">
        <v>100480565.81739999</v>
      </c>
      <c r="M1605">
        <v>0</v>
      </c>
      <c r="N1605">
        <v>55969173.004299998</v>
      </c>
      <c r="O1605">
        <v>10.145833333333334</v>
      </c>
      <c r="P1605">
        <f t="shared" si="61"/>
        <v>1984</v>
      </c>
      <c r="Q1605" s="2">
        <f t="shared" si="62"/>
        <v>30853.916666665045</v>
      </c>
    </row>
    <row r="1606" spans="1:17" x14ac:dyDescent="0.3">
      <c r="A1606">
        <v>535</v>
      </c>
      <c r="B1606">
        <v>3</v>
      </c>
      <c r="C1606">
        <v>239736254.3928</v>
      </c>
      <c r="D1606">
        <v>431841.75349999999</v>
      </c>
      <c r="E1606">
        <v>60913824.761600003</v>
      </c>
      <c r="F1606">
        <v>0</v>
      </c>
      <c r="G1606">
        <v>73047461.696099997</v>
      </c>
      <c r="H1606">
        <v>86372323.306400001</v>
      </c>
      <c r="I1606">
        <v>25251002.0691</v>
      </c>
      <c r="J1606">
        <v>4914656.8487</v>
      </c>
      <c r="K1606">
        <v>277321001.03939998</v>
      </c>
      <c r="L1606">
        <v>98388573.910899997</v>
      </c>
      <c r="M1606">
        <v>0</v>
      </c>
      <c r="N1606">
        <v>55167021.7148</v>
      </c>
      <c r="O1606">
        <v>10.145833333333334</v>
      </c>
      <c r="P1606">
        <f t="shared" si="61"/>
        <v>1984</v>
      </c>
      <c r="Q1606" s="2">
        <f t="shared" si="62"/>
        <v>30864.062499998377</v>
      </c>
    </row>
    <row r="1607" spans="1:17" x14ac:dyDescent="0.3">
      <c r="A1607">
        <v>536</v>
      </c>
      <c r="B1607">
        <v>1</v>
      </c>
      <c r="C1607">
        <v>800125429.9885</v>
      </c>
      <c r="D1607">
        <v>470893.68949999998</v>
      </c>
      <c r="E1607">
        <v>155210011.3416</v>
      </c>
      <c r="F1607">
        <v>0</v>
      </c>
      <c r="G1607">
        <v>8324175.0327000003</v>
      </c>
      <c r="H1607">
        <v>64544210.601199999</v>
      </c>
      <c r="I1607">
        <v>13608185.8464</v>
      </c>
      <c r="J1607">
        <v>4783152.7884</v>
      </c>
      <c r="K1607">
        <v>813450898.72940004</v>
      </c>
      <c r="L1607">
        <v>147735715.01140001</v>
      </c>
      <c r="M1607">
        <v>0</v>
      </c>
      <c r="N1607">
        <v>49713884.8851</v>
      </c>
      <c r="O1607">
        <v>10.145833333333334</v>
      </c>
      <c r="P1607">
        <f t="shared" si="61"/>
        <v>1984</v>
      </c>
      <c r="Q1607" s="2">
        <f t="shared" si="62"/>
        <v>30874.20833333171</v>
      </c>
    </row>
    <row r="1608" spans="1:17" x14ac:dyDescent="0.3">
      <c r="A1608">
        <v>536</v>
      </c>
      <c r="B1608">
        <v>2</v>
      </c>
      <c r="C1608">
        <v>786080511.2299</v>
      </c>
      <c r="D1608">
        <v>508471.5318</v>
      </c>
      <c r="E1608">
        <v>155210011.3416</v>
      </c>
      <c r="F1608">
        <v>0</v>
      </c>
      <c r="G1608">
        <v>8324175.0327000003</v>
      </c>
      <c r="H1608">
        <v>63649672.248800002</v>
      </c>
      <c r="I1608">
        <v>11087129.100299999</v>
      </c>
      <c r="J1608">
        <v>4666468.6770000001</v>
      </c>
      <c r="K1608">
        <v>813450898.72940004</v>
      </c>
      <c r="L1608">
        <v>138578395.9104</v>
      </c>
      <c r="M1608">
        <v>0</v>
      </c>
      <c r="N1608">
        <v>46355058.731600001</v>
      </c>
      <c r="O1608">
        <v>10.145833333333334</v>
      </c>
      <c r="P1608">
        <f t="shared" si="61"/>
        <v>1984</v>
      </c>
      <c r="Q1608" s="2">
        <f t="shared" si="62"/>
        <v>30884.354166665042</v>
      </c>
    </row>
    <row r="1609" spans="1:17" x14ac:dyDescent="0.3">
      <c r="A1609">
        <v>536</v>
      </c>
      <c r="B1609">
        <v>3</v>
      </c>
      <c r="C1609">
        <v>775519569.19809997</v>
      </c>
      <c r="D1609">
        <v>545389.37410000002</v>
      </c>
      <c r="E1609">
        <v>155210011.3416</v>
      </c>
      <c r="F1609">
        <v>0</v>
      </c>
      <c r="G1609">
        <v>8324175.0327000003</v>
      </c>
      <c r="H1609">
        <v>62612657.163000003</v>
      </c>
      <c r="I1609">
        <v>9662714.9833000004</v>
      </c>
      <c r="J1609">
        <v>4564373.8982999995</v>
      </c>
      <c r="K1609">
        <v>813450898.72940004</v>
      </c>
      <c r="L1609">
        <v>130638787.66150001</v>
      </c>
      <c r="M1609">
        <v>0</v>
      </c>
      <c r="N1609">
        <v>44230383.225000001</v>
      </c>
      <c r="O1609">
        <v>10.145833333333334</v>
      </c>
      <c r="P1609">
        <f t="shared" si="61"/>
        <v>1984</v>
      </c>
      <c r="Q1609" s="2">
        <f t="shared" si="62"/>
        <v>30894.499999998374</v>
      </c>
    </row>
    <row r="1610" spans="1:17" x14ac:dyDescent="0.3">
      <c r="A1610">
        <v>537</v>
      </c>
      <c r="B1610">
        <v>1</v>
      </c>
      <c r="C1610">
        <v>814767611.82529998</v>
      </c>
      <c r="D1610">
        <v>580226.85290000006</v>
      </c>
      <c r="E1610">
        <v>168852658.11160001</v>
      </c>
      <c r="F1610">
        <v>0</v>
      </c>
      <c r="G1610">
        <v>7459282.2977</v>
      </c>
      <c r="H1610">
        <v>64514345.690399997</v>
      </c>
      <c r="I1610">
        <v>7657355.1940000001</v>
      </c>
      <c r="J1610">
        <v>4479174.4853999997</v>
      </c>
      <c r="K1610">
        <v>891017457.47940004</v>
      </c>
      <c r="L1610">
        <v>109532349.8096</v>
      </c>
      <c r="M1610">
        <v>0</v>
      </c>
      <c r="N1610">
        <v>43445514.297499999</v>
      </c>
      <c r="O1610">
        <v>10.145833333333334</v>
      </c>
      <c r="P1610">
        <f t="shared" si="61"/>
        <v>1984</v>
      </c>
      <c r="Q1610" s="2">
        <f t="shared" si="62"/>
        <v>30904.645833331706</v>
      </c>
    </row>
    <row r="1611" spans="1:17" x14ac:dyDescent="0.3">
      <c r="A1611">
        <v>537</v>
      </c>
      <c r="B1611">
        <v>2</v>
      </c>
      <c r="C1611">
        <v>808218994.75689995</v>
      </c>
      <c r="D1611">
        <v>615855.53379999998</v>
      </c>
      <c r="E1611">
        <v>168852658.11160001</v>
      </c>
      <c r="F1611">
        <v>0</v>
      </c>
      <c r="G1611">
        <v>7459282.2977</v>
      </c>
      <c r="H1611">
        <v>64033591.402199998</v>
      </c>
      <c r="I1611">
        <v>5745136.2468999997</v>
      </c>
      <c r="J1611">
        <v>4407387.6882999996</v>
      </c>
      <c r="K1611">
        <v>891017457.47940004</v>
      </c>
      <c r="L1611">
        <v>105419229.5201</v>
      </c>
      <c r="M1611">
        <v>0</v>
      </c>
      <c r="N1611">
        <v>42596961.386699997</v>
      </c>
      <c r="O1611">
        <v>10.145833333333334</v>
      </c>
      <c r="P1611">
        <f t="shared" si="61"/>
        <v>1984</v>
      </c>
      <c r="Q1611" s="2">
        <f t="shared" si="62"/>
        <v>30914.791666665038</v>
      </c>
    </row>
    <row r="1612" spans="1:17" x14ac:dyDescent="0.3">
      <c r="A1612">
        <v>537</v>
      </c>
      <c r="B1612">
        <v>3</v>
      </c>
      <c r="C1612">
        <v>802790090.85500002</v>
      </c>
      <c r="D1612">
        <v>653863.0723</v>
      </c>
      <c r="E1612">
        <v>168852658.11160001</v>
      </c>
      <c r="F1612">
        <v>0</v>
      </c>
      <c r="G1612">
        <v>7459282.2977</v>
      </c>
      <c r="H1612">
        <v>63557086.4789</v>
      </c>
      <c r="I1612">
        <v>4575144.9375999998</v>
      </c>
      <c r="J1612">
        <v>4348556.5065000001</v>
      </c>
      <c r="K1612">
        <v>891017457.47940004</v>
      </c>
      <c r="L1612">
        <v>101675900.3854</v>
      </c>
      <c r="M1612">
        <v>0</v>
      </c>
      <c r="N1612">
        <v>41786100.101300001</v>
      </c>
      <c r="O1612">
        <v>10.145833333333334</v>
      </c>
      <c r="P1612">
        <f t="shared" si="61"/>
        <v>1984</v>
      </c>
      <c r="Q1612" s="2">
        <f t="shared" si="62"/>
        <v>30924.93749999837</v>
      </c>
    </row>
    <row r="1613" spans="1:17" x14ac:dyDescent="0.3">
      <c r="A1613">
        <v>538</v>
      </c>
      <c r="B1613">
        <v>1</v>
      </c>
      <c r="C1613">
        <v>445521762.58109999</v>
      </c>
      <c r="D1613">
        <v>657031.40159999998</v>
      </c>
      <c r="E1613">
        <v>84302472.831599995</v>
      </c>
      <c r="F1613">
        <v>0</v>
      </c>
      <c r="G1613">
        <v>3421911.1124999998</v>
      </c>
      <c r="H1613">
        <v>53591496.365500003</v>
      </c>
      <c r="I1613">
        <v>55363616.405599996</v>
      </c>
      <c r="J1613">
        <v>4321299.6805999996</v>
      </c>
      <c r="K1613">
        <v>410299378.92940003</v>
      </c>
      <c r="L1613">
        <v>73920175.247500002</v>
      </c>
      <c r="M1613">
        <v>0</v>
      </c>
      <c r="N1613">
        <v>43572923.586900003</v>
      </c>
      <c r="O1613">
        <v>10.145833333333334</v>
      </c>
      <c r="P1613">
        <f t="shared" si="61"/>
        <v>1984</v>
      </c>
      <c r="Q1613" s="2">
        <f t="shared" si="62"/>
        <v>30935.083333331702</v>
      </c>
    </row>
    <row r="1614" spans="1:17" x14ac:dyDescent="0.3">
      <c r="A1614">
        <v>538</v>
      </c>
      <c r="B1614">
        <v>2</v>
      </c>
      <c r="C1614">
        <v>417155643.03009999</v>
      </c>
      <c r="D1614">
        <v>660997.52410000004</v>
      </c>
      <c r="E1614">
        <v>84302472.831599995</v>
      </c>
      <c r="F1614">
        <v>0</v>
      </c>
      <c r="G1614">
        <v>3421911.1124999998</v>
      </c>
      <c r="H1614">
        <v>53033122.767899998</v>
      </c>
      <c r="I1614">
        <v>27761042.176800001</v>
      </c>
      <c r="J1614">
        <v>4294456.7526000002</v>
      </c>
      <c r="K1614">
        <v>410299378.92940003</v>
      </c>
      <c r="L1614">
        <v>72619687.045499995</v>
      </c>
      <c r="M1614">
        <v>0</v>
      </c>
      <c r="N1614">
        <v>43566019.056000002</v>
      </c>
      <c r="O1614">
        <v>10.145833333333334</v>
      </c>
      <c r="P1614">
        <f t="shared" si="61"/>
        <v>1984</v>
      </c>
      <c r="Q1614" s="2">
        <f t="shared" si="62"/>
        <v>30945.229166665034</v>
      </c>
    </row>
    <row r="1615" spans="1:17" x14ac:dyDescent="0.3">
      <c r="A1615">
        <v>538</v>
      </c>
      <c r="B1615">
        <v>3</v>
      </c>
      <c r="C1615">
        <v>404418712.57539999</v>
      </c>
      <c r="D1615">
        <v>665441.99690000003</v>
      </c>
      <c r="E1615">
        <v>84302472.831599995</v>
      </c>
      <c r="F1615">
        <v>0</v>
      </c>
      <c r="G1615">
        <v>3421911.1124999998</v>
      </c>
      <c r="H1615">
        <v>52676576.355499998</v>
      </c>
      <c r="I1615">
        <v>16258607.7487</v>
      </c>
      <c r="J1615">
        <v>4268188.2841999996</v>
      </c>
      <c r="K1615">
        <v>410299378.92940003</v>
      </c>
      <c r="L1615">
        <v>71338757.089399993</v>
      </c>
      <c r="M1615">
        <v>0</v>
      </c>
      <c r="N1615">
        <v>43422861.6818</v>
      </c>
      <c r="O1615">
        <v>10.145833333333334</v>
      </c>
      <c r="P1615">
        <f t="shared" si="61"/>
        <v>1984</v>
      </c>
      <c r="Q1615" s="2">
        <f t="shared" si="62"/>
        <v>30955.374999998367</v>
      </c>
    </row>
    <row r="1616" spans="1:17" x14ac:dyDescent="0.3">
      <c r="A1616">
        <v>539</v>
      </c>
      <c r="B1616">
        <v>1</v>
      </c>
      <c r="C1616">
        <v>147230735.08590001</v>
      </c>
      <c r="D1616">
        <v>604306.77529999998</v>
      </c>
      <c r="E1616">
        <v>15435409.071599999</v>
      </c>
      <c r="F1616">
        <v>0</v>
      </c>
      <c r="G1616">
        <v>148676262.51140001</v>
      </c>
      <c r="H1616">
        <v>115644011.65539999</v>
      </c>
      <c r="I1616">
        <v>352004777.17750001</v>
      </c>
      <c r="J1616">
        <v>4356547.5022</v>
      </c>
      <c r="K1616">
        <v>18749162.479400001</v>
      </c>
      <c r="L1616">
        <v>391699.86839999998</v>
      </c>
      <c r="M1616">
        <v>0</v>
      </c>
      <c r="N1616">
        <v>49456980.757100001</v>
      </c>
      <c r="O1616">
        <v>10.145833333333334</v>
      </c>
      <c r="P1616">
        <f t="shared" si="61"/>
        <v>1984</v>
      </c>
      <c r="Q1616" s="2">
        <f t="shared" si="62"/>
        <v>30965.520833331699</v>
      </c>
    </row>
    <row r="1617" spans="1:17" x14ac:dyDescent="0.3">
      <c r="A1617">
        <v>539</v>
      </c>
      <c r="B1617">
        <v>2</v>
      </c>
      <c r="C1617">
        <v>103605279.8026</v>
      </c>
      <c r="D1617">
        <v>565625.04830000002</v>
      </c>
      <c r="E1617">
        <v>15435409.071599999</v>
      </c>
      <c r="F1617">
        <v>0</v>
      </c>
      <c r="G1617">
        <v>148676262.51140001</v>
      </c>
      <c r="H1617">
        <v>115276692.6232</v>
      </c>
      <c r="I1617">
        <v>303117051.35939997</v>
      </c>
      <c r="J1617">
        <v>4463975.5921999998</v>
      </c>
      <c r="K1617">
        <v>18749162.479400001</v>
      </c>
      <c r="L1617">
        <v>412428.79859999998</v>
      </c>
      <c r="M1617">
        <v>0</v>
      </c>
      <c r="N1617">
        <v>54479716.165899999</v>
      </c>
      <c r="O1617">
        <v>10.145833333333334</v>
      </c>
      <c r="P1617">
        <f t="shared" si="61"/>
        <v>1984</v>
      </c>
      <c r="Q1617" s="2">
        <f t="shared" si="62"/>
        <v>30975.666666665031</v>
      </c>
    </row>
    <row r="1618" spans="1:17" x14ac:dyDescent="0.3">
      <c r="A1618">
        <v>539</v>
      </c>
      <c r="B1618">
        <v>3</v>
      </c>
      <c r="C1618">
        <v>79230804.535799995</v>
      </c>
      <c r="D1618">
        <v>534993.6973</v>
      </c>
      <c r="E1618">
        <v>15435409.071599999</v>
      </c>
      <c r="F1618">
        <v>0</v>
      </c>
      <c r="G1618">
        <v>148676262.51140001</v>
      </c>
      <c r="H1618">
        <v>113532143.822</v>
      </c>
      <c r="I1618">
        <v>273212940.72689998</v>
      </c>
      <c r="J1618">
        <v>4546691.2445</v>
      </c>
      <c r="K1618">
        <v>18749162.479400001</v>
      </c>
      <c r="L1618">
        <v>430096.40230000002</v>
      </c>
      <c r="M1618">
        <v>0</v>
      </c>
      <c r="N1618">
        <v>58203547.495700002</v>
      </c>
      <c r="O1618">
        <v>10.145833333333334</v>
      </c>
      <c r="P1618">
        <f t="shared" si="61"/>
        <v>1984</v>
      </c>
      <c r="Q1618" s="2">
        <f t="shared" si="62"/>
        <v>30985.812499998363</v>
      </c>
    </row>
    <row r="1619" spans="1:17" x14ac:dyDescent="0.3">
      <c r="A1619">
        <v>540</v>
      </c>
      <c r="B1619">
        <v>1</v>
      </c>
      <c r="C1619">
        <v>166313454.5126</v>
      </c>
      <c r="D1619">
        <v>524665.95059999998</v>
      </c>
      <c r="E1619">
        <v>15435409.071599999</v>
      </c>
      <c r="F1619">
        <v>0</v>
      </c>
      <c r="G1619">
        <v>2923995.8440999999</v>
      </c>
      <c r="H1619">
        <v>42458965.153099999</v>
      </c>
      <c r="I1619">
        <v>117363479.1654</v>
      </c>
      <c r="J1619">
        <v>4552884.9489000002</v>
      </c>
      <c r="K1619">
        <v>18749162.479400001</v>
      </c>
      <c r="L1619">
        <v>27003195.789700001</v>
      </c>
      <c r="M1619">
        <v>0</v>
      </c>
      <c r="N1619">
        <v>60198491.119099997</v>
      </c>
      <c r="O1619">
        <v>10.145833333333334</v>
      </c>
      <c r="P1619">
        <f t="shared" si="61"/>
        <v>1984</v>
      </c>
      <c r="Q1619" s="2">
        <f t="shared" si="62"/>
        <v>30995.958333331695</v>
      </c>
    </row>
    <row r="1620" spans="1:17" x14ac:dyDescent="0.3">
      <c r="A1620">
        <v>540</v>
      </c>
      <c r="B1620">
        <v>2</v>
      </c>
      <c r="C1620">
        <v>148507246.78929999</v>
      </c>
      <c r="D1620">
        <v>517286.65850000002</v>
      </c>
      <c r="E1620">
        <v>15435409.071599999</v>
      </c>
      <c r="F1620">
        <v>0</v>
      </c>
      <c r="G1620">
        <v>2923995.8440999999</v>
      </c>
      <c r="H1620">
        <v>40946730.313500002</v>
      </c>
      <c r="I1620">
        <v>99557174.056999996</v>
      </c>
      <c r="J1620">
        <v>4559187.8767999997</v>
      </c>
      <c r="K1620">
        <v>18749162.479400001</v>
      </c>
      <c r="L1620">
        <v>26988159.379900001</v>
      </c>
      <c r="M1620">
        <v>0</v>
      </c>
      <c r="N1620">
        <v>58528269.558300003</v>
      </c>
      <c r="O1620">
        <v>10.145833333333334</v>
      </c>
      <c r="P1620">
        <f t="shared" si="61"/>
        <v>1984</v>
      </c>
      <c r="Q1620" s="2">
        <f t="shared" si="62"/>
        <v>31006.104166665027</v>
      </c>
    </row>
    <row r="1621" spans="1:17" x14ac:dyDescent="0.3">
      <c r="A1621">
        <v>540</v>
      </c>
      <c r="B1621">
        <v>3</v>
      </c>
      <c r="C1621">
        <v>136576267.97459999</v>
      </c>
      <c r="D1621">
        <v>510817.05829999998</v>
      </c>
      <c r="E1621">
        <v>15435409.071599999</v>
      </c>
      <c r="F1621">
        <v>0</v>
      </c>
      <c r="G1621">
        <v>2923995.8440999999</v>
      </c>
      <c r="H1621">
        <v>40404843.272799999</v>
      </c>
      <c r="I1621">
        <v>87589281.963400006</v>
      </c>
      <c r="J1621">
        <v>4564172.6437999997</v>
      </c>
      <c r="K1621">
        <v>18749162.479400001</v>
      </c>
      <c r="L1621">
        <v>26999251.903299998</v>
      </c>
      <c r="M1621">
        <v>0</v>
      </c>
      <c r="N1621">
        <v>57944559.271200001</v>
      </c>
      <c r="O1621">
        <v>10.145833333333334</v>
      </c>
      <c r="P1621">
        <f t="shared" si="61"/>
        <v>1984</v>
      </c>
      <c r="Q1621" s="2">
        <f t="shared" si="62"/>
        <v>31016.249999998359</v>
      </c>
    </row>
    <row r="1622" spans="1:17" x14ac:dyDescent="0.3">
      <c r="A1622">
        <v>541</v>
      </c>
      <c r="B1622">
        <v>1</v>
      </c>
      <c r="C1622">
        <v>55337037.327299997</v>
      </c>
      <c r="D1622">
        <v>495376.14679999999</v>
      </c>
      <c r="E1622">
        <v>15435409.071599999</v>
      </c>
      <c r="F1622">
        <v>0</v>
      </c>
      <c r="G1622">
        <v>137507363.97929999</v>
      </c>
      <c r="H1622">
        <v>86539549.892900005</v>
      </c>
      <c r="I1622">
        <v>211764280.49700001</v>
      </c>
      <c r="J1622">
        <v>4610391.0377000002</v>
      </c>
      <c r="K1622">
        <v>18749162.479400001</v>
      </c>
      <c r="L1622">
        <v>471.19990000000001</v>
      </c>
      <c r="M1622">
        <v>0</v>
      </c>
      <c r="N1622">
        <v>59483583.968500003</v>
      </c>
      <c r="O1622">
        <v>10.145833333333334</v>
      </c>
      <c r="P1622">
        <f t="shared" si="61"/>
        <v>1984</v>
      </c>
      <c r="Q1622" s="2">
        <f t="shared" si="62"/>
        <v>31026.395833331691</v>
      </c>
    </row>
    <row r="1623" spans="1:17" x14ac:dyDescent="0.3">
      <c r="A1623">
        <v>541</v>
      </c>
      <c r="B1623">
        <v>2</v>
      </c>
      <c r="C1623">
        <v>48797276.036200002</v>
      </c>
      <c r="D1623">
        <v>482673.02049999998</v>
      </c>
      <c r="E1623">
        <v>15435409.071599999</v>
      </c>
      <c r="F1623">
        <v>0</v>
      </c>
      <c r="G1623">
        <v>137507363.97929999</v>
      </c>
      <c r="H1623">
        <v>85342601.088</v>
      </c>
      <c r="I1623">
        <v>200476320.47299999</v>
      </c>
      <c r="J1623">
        <v>4651058.3584000003</v>
      </c>
      <c r="K1623">
        <v>18749162.479400001</v>
      </c>
      <c r="L1623">
        <v>485.11579999999998</v>
      </c>
      <c r="M1623">
        <v>0</v>
      </c>
      <c r="N1623">
        <v>62511521.300700001</v>
      </c>
      <c r="O1623">
        <v>10.145833333333334</v>
      </c>
      <c r="P1623">
        <f t="shared" si="61"/>
        <v>1984</v>
      </c>
      <c r="Q1623" s="2">
        <f t="shared" si="62"/>
        <v>31036.541666665024</v>
      </c>
    </row>
    <row r="1624" spans="1:17" x14ac:dyDescent="0.3">
      <c r="A1624">
        <v>541</v>
      </c>
      <c r="B1624">
        <v>3</v>
      </c>
      <c r="C1624">
        <v>44054378.661499999</v>
      </c>
      <c r="D1624">
        <v>471110.2156</v>
      </c>
      <c r="E1624">
        <v>15435409.071599999</v>
      </c>
      <c r="F1624">
        <v>0</v>
      </c>
      <c r="G1624">
        <v>137507363.97929999</v>
      </c>
      <c r="H1624">
        <v>84190615.997299999</v>
      </c>
      <c r="I1624">
        <v>192823272.2674</v>
      </c>
      <c r="J1624">
        <v>4686658.1222999999</v>
      </c>
      <c r="K1624">
        <v>18749162.479400001</v>
      </c>
      <c r="L1624">
        <v>498.1087</v>
      </c>
      <c r="M1624">
        <v>0</v>
      </c>
      <c r="N1624">
        <v>65016018.846100003</v>
      </c>
      <c r="O1624">
        <v>10.145833333333334</v>
      </c>
      <c r="P1624">
        <f t="shared" si="61"/>
        <v>1984</v>
      </c>
      <c r="Q1624" s="2">
        <f t="shared" si="62"/>
        <v>31046.687499998356</v>
      </c>
    </row>
    <row r="1625" spans="1:17" x14ac:dyDescent="0.3">
      <c r="A1625">
        <v>542</v>
      </c>
      <c r="B1625">
        <v>1</v>
      </c>
      <c r="C1625">
        <v>115276002.4884</v>
      </c>
      <c r="D1625">
        <v>469356.09700000001</v>
      </c>
      <c r="E1625">
        <v>15435409.071599999</v>
      </c>
      <c r="F1625">
        <v>0</v>
      </c>
      <c r="G1625">
        <v>3467102.3646</v>
      </c>
      <c r="H1625">
        <v>43626385.537900001</v>
      </c>
      <c r="I1625">
        <v>82775085.086500004</v>
      </c>
      <c r="J1625">
        <v>4686247.7099000001</v>
      </c>
      <c r="K1625">
        <v>18983712.829399999</v>
      </c>
      <c r="L1625">
        <v>3914734.7492999998</v>
      </c>
      <c r="M1625">
        <v>0</v>
      </c>
      <c r="N1625">
        <v>67238278.637600005</v>
      </c>
      <c r="O1625">
        <v>10.145833333333334</v>
      </c>
      <c r="P1625">
        <f t="shared" si="61"/>
        <v>1985</v>
      </c>
      <c r="Q1625" s="2">
        <f t="shared" si="62"/>
        <v>31056.833333331688</v>
      </c>
    </row>
    <row r="1626" spans="1:17" x14ac:dyDescent="0.3">
      <c r="A1626">
        <v>542</v>
      </c>
      <c r="B1626">
        <v>2</v>
      </c>
      <c r="C1626">
        <v>108282377.3643</v>
      </c>
      <c r="D1626">
        <v>467545.91360000003</v>
      </c>
      <c r="E1626">
        <v>15435409.071599999</v>
      </c>
      <c r="F1626">
        <v>0</v>
      </c>
      <c r="G1626">
        <v>3467102.3646</v>
      </c>
      <c r="H1626">
        <v>43175655.288699999</v>
      </c>
      <c r="I1626">
        <v>76058756.9384</v>
      </c>
      <c r="J1626">
        <v>4687481.4765999997</v>
      </c>
      <c r="K1626">
        <v>18983712.829399999</v>
      </c>
      <c r="L1626">
        <v>3940849.8404999999</v>
      </c>
      <c r="M1626">
        <v>0</v>
      </c>
      <c r="N1626">
        <v>66412599.037900001</v>
      </c>
      <c r="O1626">
        <v>10.145833333333334</v>
      </c>
      <c r="P1626">
        <f t="shared" si="61"/>
        <v>1985</v>
      </c>
      <c r="Q1626" s="2">
        <f t="shared" si="62"/>
        <v>31066.97916666502</v>
      </c>
    </row>
    <row r="1627" spans="1:17" x14ac:dyDescent="0.3">
      <c r="A1627">
        <v>542</v>
      </c>
      <c r="B1627">
        <v>3</v>
      </c>
      <c r="C1627">
        <v>103536292.00669999</v>
      </c>
      <c r="D1627">
        <v>465740.28700000001</v>
      </c>
      <c r="E1627">
        <v>15435409.071599999</v>
      </c>
      <c r="F1627">
        <v>0</v>
      </c>
      <c r="G1627">
        <v>3467102.3646</v>
      </c>
      <c r="H1627">
        <v>42947505.668700002</v>
      </c>
      <c r="I1627">
        <v>71700193.362200007</v>
      </c>
      <c r="J1627">
        <v>4689209.4040000001</v>
      </c>
      <c r="K1627">
        <v>18983712.829399999</v>
      </c>
      <c r="L1627">
        <v>3966519.7420000001</v>
      </c>
      <c r="M1627">
        <v>0</v>
      </c>
      <c r="N1627">
        <v>66255330.936399996</v>
      </c>
      <c r="O1627">
        <v>10.145833333333334</v>
      </c>
      <c r="P1627">
        <f t="shared" si="61"/>
        <v>1985</v>
      </c>
      <c r="Q1627" s="2">
        <f t="shared" si="62"/>
        <v>31077.124999998352</v>
      </c>
    </row>
    <row r="1628" spans="1:17" x14ac:dyDescent="0.3">
      <c r="A1628">
        <v>543</v>
      </c>
      <c r="B1628">
        <v>1</v>
      </c>
      <c r="C1628">
        <v>91487632.918200001</v>
      </c>
      <c r="D1628">
        <v>463444.26390000002</v>
      </c>
      <c r="E1628">
        <v>15435409.071599999</v>
      </c>
      <c r="F1628">
        <v>0</v>
      </c>
      <c r="G1628">
        <v>6862561.2960000001</v>
      </c>
      <c r="H1628">
        <v>53726837.730899997</v>
      </c>
      <c r="I1628">
        <v>73208593.684300005</v>
      </c>
      <c r="J1628">
        <v>4696922.4289999995</v>
      </c>
      <c r="K1628">
        <v>18983712.829399999</v>
      </c>
      <c r="L1628">
        <v>3499089.1897999998</v>
      </c>
      <c r="M1628">
        <v>0</v>
      </c>
      <c r="N1628">
        <v>67479131.885399997</v>
      </c>
      <c r="O1628">
        <v>10.145833333333334</v>
      </c>
      <c r="P1628">
        <f t="shared" si="61"/>
        <v>1985</v>
      </c>
      <c r="Q1628" s="2">
        <f t="shared" si="62"/>
        <v>31087.270833331684</v>
      </c>
    </row>
    <row r="1629" spans="1:17" x14ac:dyDescent="0.3">
      <c r="A1629">
        <v>543</v>
      </c>
      <c r="B1629">
        <v>2</v>
      </c>
      <c r="C1629">
        <v>87975055.008499995</v>
      </c>
      <c r="D1629">
        <v>461207.64730000001</v>
      </c>
      <c r="E1629">
        <v>15435409.071599999</v>
      </c>
      <c r="F1629">
        <v>0</v>
      </c>
      <c r="G1629">
        <v>6862561.2960000001</v>
      </c>
      <c r="H1629">
        <v>53109257.511699997</v>
      </c>
      <c r="I1629">
        <v>68741441.714900002</v>
      </c>
      <c r="J1629">
        <v>4703567.3940000003</v>
      </c>
      <c r="K1629">
        <v>18983712.829399999</v>
      </c>
      <c r="L1629">
        <v>3521555.8451</v>
      </c>
      <c r="M1629">
        <v>0</v>
      </c>
      <c r="N1629">
        <v>67371027.483799994</v>
      </c>
      <c r="O1629">
        <v>10.145833333333334</v>
      </c>
      <c r="P1629">
        <f t="shared" si="61"/>
        <v>1985</v>
      </c>
      <c r="Q1629" s="2">
        <f t="shared" si="62"/>
        <v>31097.416666665016</v>
      </c>
    </row>
    <row r="1630" spans="1:17" x14ac:dyDescent="0.3">
      <c r="A1630">
        <v>543</v>
      </c>
      <c r="B1630">
        <v>3</v>
      </c>
      <c r="C1630">
        <v>85387883.585999995</v>
      </c>
      <c r="D1630">
        <v>459053.31150000001</v>
      </c>
      <c r="E1630">
        <v>15435409.071599999</v>
      </c>
      <c r="F1630">
        <v>0</v>
      </c>
      <c r="G1630">
        <v>6862561.2960000001</v>
      </c>
      <c r="H1630">
        <v>52677469.379500002</v>
      </c>
      <c r="I1630">
        <v>65453400.124499999</v>
      </c>
      <c r="J1630">
        <v>4709272.8049999997</v>
      </c>
      <c r="K1630">
        <v>18983712.829399999</v>
      </c>
      <c r="L1630">
        <v>3542537.8725999999</v>
      </c>
      <c r="M1630">
        <v>0</v>
      </c>
      <c r="N1630">
        <v>67554945.453299999</v>
      </c>
      <c r="O1630">
        <v>10.145833333333334</v>
      </c>
      <c r="P1630">
        <f t="shared" si="61"/>
        <v>1985</v>
      </c>
      <c r="Q1630" s="2">
        <f t="shared" si="62"/>
        <v>31107.562499998348</v>
      </c>
    </row>
    <row r="1631" spans="1:17" x14ac:dyDescent="0.3">
      <c r="A1631">
        <v>544</v>
      </c>
      <c r="B1631">
        <v>1</v>
      </c>
      <c r="C1631">
        <v>106899259.6955</v>
      </c>
      <c r="D1631">
        <v>465890.94939999998</v>
      </c>
      <c r="E1631">
        <v>15435409.071599999</v>
      </c>
      <c r="F1631">
        <v>0</v>
      </c>
      <c r="G1631">
        <v>4800523.3365000002</v>
      </c>
      <c r="H1631">
        <v>47334837.026500002</v>
      </c>
      <c r="I1631">
        <v>47860968.147399999</v>
      </c>
      <c r="J1631">
        <v>4676100.7802999998</v>
      </c>
      <c r="K1631">
        <v>18983712.829399999</v>
      </c>
      <c r="L1631">
        <v>42298022.142499998</v>
      </c>
      <c r="M1631">
        <v>0</v>
      </c>
      <c r="N1631">
        <v>62341408.452600002</v>
      </c>
      <c r="O1631">
        <v>10.145833333333334</v>
      </c>
      <c r="P1631">
        <f t="shared" si="61"/>
        <v>1985</v>
      </c>
      <c r="Q1631" s="2">
        <f t="shared" si="62"/>
        <v>31117.70833333168</v>
      </c>
    </row>
    <row r="1632" spans="1:17" x14ac:dyDescent="0.3">
      <c r="A1632">
        <v>544</v>
      </c>
      <c r="B1632">
        <v>2</v>
      </c>
      <c r="C1632">
        <v>101462967.6856</v>
      </c>
      <c r="D1632">
        <v>471874.05129999999</v>
      </c>
      <c r="E1632">
        <v>15435409.071599999</v>
      </c>
      <c r="F1632">
        <v>0</v>
      </c>
      <c r="G1632">
        <v>4800523.3365000002</v>
      </c>
      <c r="H1632">
        <v>47485716.064199999</v>
      </c>
      <c r="I1632">
        <v>44571307.272</v>
      </c>
      <c r="J1632">
        <v>4648114.0932999998</v>
      </c>
      <c r="K1632">
        <v>18983712.829399999</v>
      </c>
      <c r="L1632">
        <v>41938037.026000001</v>
      </c>
      <c r="M1632">
        <v>0</v>
      </c>
      <c r="N1632">
        <v>60413989.080899999</v>
      </c>
      <c r="O1632">
        <v>10.145833333333334</v>
      </c>
      <c r="P1632">
        <f t="shared" si="61"/>
        <v>1985</v>
      </c>
      <c r="Q1632" s="2">
        <f t="shared" si="62"/>
        <v>31127.854166665013</v>
      </c>
    </row>
    <row r="1633" spans="1:17" x14ac:dyDescent="0.3">
      <c r="A1633">
        <v>544</v>
      </c>
      <c r="B1633">
        <v>3</v>
      </c>
      <c r="C1633">
        <v>98133881.820099995</v>
      </c>
      <c r="D1633">
        <v>477147.6826</v>
      </c>
      <c r="E1633">
        <v>15435409.071599999</v>
      </c>
      <c r="F1633">
        <v>0</v>
      </c>
      <c r="G1633">
        <v>4800523.3365000002</v>
      </c>
      <c r="H1633">
        <v>47436045.104800001</v>
      </c>
      <c r="I1633">
        <v>42295770.664499998</v>
      </c>
      <c r="J1633">
        <v>4623637.4148000004</v>
      </c>
      <c r="K1633">
        <v>18983712.829399999</v>
      </c>
      <c r="L1633">
        <v>41652317.114699997</v>
      </c>
      <c r="M1633">
        <v>0</v>
      </c>
      <c r="N1633">
        <v>59310201.110399999</v>
      </c>
      <c r="O1633">
        <v>10.145833333333334</v>
      </c>
      <c r="P1633">
        <f t="shared" si="61"/>
        <v>1985</v>
      </c>
      <c r="Q1633" s="2">
        <f t="shared" si="62"/>
        <v>31137.999999998345</v>
      </c>
    </row>
    <row r="1634" spans="1:17" x14ac:dyDescent="0.3">
      <c r="A1634">
        <v>545</v>
      </c>
      <c r="B1634">
        <v>1</v>
      </c>
      <c r="C1634">
        <v>36078572.907899998</v>
      </c>
      <c r="D1634">
        <v>467829.36</v>
      </c>
      <c r="E1634">
        <v>22616131.341600001</v>
      </c>
      <c r="F1634">
        <v>0</v>
      </c>
      <c r="G1634">
        <v>236275525.78400001</v>
      </c>
      <c r="H1634">
        <v>91742992.964399993</v>
      </c>
      <c r="I1634">
        <v>239430898.74739999</v>
      </c>
      <c r="J1634">
        <v>4671901.1590999998</v>
      </c>
      <c r="K1634">
        <v>62041121.469400004</v>
      </c>
      <c r="L1634">
        <v>16979707.846500002</v>
      </c>
      <c r="M1634">
        <v>0</v>
      </c>
      <c r="N1634">
        <v>63097022.340499997</v>
      </c>
      <c r="O1634">
        <v>10.145833333333334</v>
      </c>
      <c r="P1634">
        <f t="shared" si="61"/>
        <v>1985</v>
      </c>
      <c r="Q1634" s="2">
        <f t="shared" si="62"/>
        <v>31148.145833331677</v>
      </c>
    </row>
    <row r="1635" spans="1:17" x14ac:dyDescent="0.3">
      <c r="A1635">
        <v>545</v>
      </c>
      <c r="B1635">
        <v>2</v>
      </c>
      <c r="C1635">
        <v>31651922.610100001</v>
      </c>
      <c r="D1635">
        <v>459528.57040000003</v>
      </c>
      <c r="E1635">
        <v>22616131.341600001</v>
      </c>
      <c r="F1635">
        <v>0</v>
      </c>
      <c r="G1635">
        <v>236275525.78400001</v>
      </c>
      <c r="H1635">
        <v>90255389.653400004</v>
      </c>
      <c r="I1635">
        <v>230767339.05610001</v>
      </c>
      <c r="J1635">
        <v>4712836.8551000003</v>
      </c>
      <c r="K1635">
        <v>62041121.469400004</v>
      </c>
      <c r="L1635">
        <v>17150581.879099999</v>
      </c>
      <c r="M1635">
        <v>0</v>
      </c>
      <c r="N1635">
        <v>65826035.644299999</v>
      </c>
      <c r="O1635">
        <v>10.145833333333334</v>
      </c>
      <c r="P1635">
        <f t="shared" si="61"/>
        <v>1985</v>
      </c>
      <c r="Q1635" s="2">
        <f t="shared" si="62"/>
        <v>31158.291666665009</v>
      </c>
    </row>
    <row r="1636" spans="1:17" x14ac:dyDescent="0.3">
      <c r="A1636">
        <v>545</v>
      </c>
      <c r="B1636">
        <v>3</v>
      </c>
      <c r="C1636">
        <v>29397033.692000002</v>
      </c>
      <c r="D1636">
        <v>452169.43589999998</v>
      </c>
      <c r="E1636">
        <v>22616131.341600001</v>
      </c>
      <c r="F1636">
        <v>0</v>
      </c>
      <c r="G1636">
        <v>236275525.78400001</v>
      </c>
      <c r="H1636">
        <v>89221119.996999994</v>
      </c>
      <c r="I1636">
        <v>224868059.97479999</v>
      </c>
      <c r="J1636">
        <v>4748882.5925000003</v>
      </c>
      <c r="K1636">
        <v>62041121.469400004</v>
      </c>
      <c r="L1636">
        <v>17334981.190099999</v>
      </c>
      <c r="M1636">
        <v>0</v>
      </c>
      <c r="N1636">
        <v>67933453.484599993</v>
      </c>
      <c r="O1636">
        <v>10.145833333333334</v>
      </c>
      <c r="P1636">
        <f t="shared" si="61"/>
        <v>1985</v>
      </c>
      <c r="Q1636" s="2">
        <f t="shared" si="62"/>
        <v>31168.437499998341</v>
      </c>
    </row>
    <row r="1637" spans="1:17" x14ac:dyDescent="0.3">
      <c r="A1637">
        <v>546</v>
      </c>
      <c r="B1637">
        <v>1</v>
      </c>
      <c r="C1637">
        <v>178498477.66170001</v>
      </c>
      <c r="D1637">
        <v>472394.44510000001</v>
      </c>
      <c r="E1637">
        <v>26696852.411600001</v>
      </c>
      <c r="F1637">
        <v>0</v>
      </c>
      <c r="G1637">
        <v>8537477.2708999999</v>
      </c>
      <c r="H1637">
        <v>65011834.369000003</v>
      </c>
      <c r="I1637">
        <v>26803302.243999999</v>
      </c>
      <c r="J1637">
        <v>4650176.3744999999</v>
      </c>
      <c r="K1637">
        <v>86510141.789399996</v>
      </c>
      <c r="L1637">
        <v>104253778.1611</v>
      </c>
      <c r="M1637">
        <v>0</v>
      </c>
      <c r="N1637">
        <v>58703954.380800001</v>
      </c>
      <c r="O1637">
        <v>10.145833333333334</v>
      </c>
      <c r="P1637">
        <f t="shared" si="61"/>
        <v>1985</v>
      </c>
      <c r="Q1637" s="2">
        <f t="shared" si="62"/>
        <v>31178.583333331673</v>
      </c>
    </row>
    <row r="1638" spans="1:17" x14ac:dyDescent="0.3">
      <c r="A1638">
        <v>546</v>
      </c>
      <c r="B1638">
        <v>2</v>
      </c>
      <c r="C1638">
        <v>166202554.35350001</v>
      </c>
      <c r="D1638">
        <v>490473.72869999998</v>
      </c>
      <c r="E1638">
        <v>26696852.411600001</v>
      </c>
      <c r="F1638">
        <v>0</v>
      </c>
      <c r="G1638">
        <v>8537477.2708999999</v>
      </c>
      <c r="H1638">
        <v>66597867.0462</v>
      </c>
      <c r="I1638">
        <v>22883748.8739</v>
      </c>
      <c r="J1638">
        <v>4570316.0614</v>
      </c>
      <c r="K1638">
        <v>86510141.789399996</v>
      </c>
      <c r="L1638">
        <v>100927569.05589999</v>
      </c>
      <c r="M1638">
        <v>0</v>
      </c>
      <c r="N1638">
        <v>54489459.565300003</v>
      </c>
      <c r="O1638">
        <v>10.145833333333334</v>
      </c>
      <c r="P1638">
        <f t="shared" si="61"/>
        <v>1985</v>
      </c>
      <c r="Q1638" s="2">
        <f t="shared" si="62"/>
        <v>31188.729166665005</v>
      </c>
    </row>
    <row r="1639" spans="1:17" x14ac:dyDescent="0.3">
      <c r="A1639">
        <v>546</v>
      </c>
      <c r="B1639">
        <v>3</v>
      </c>
      <c r="C1639">
        <v>158283065.87959999</v>
      </c>
      <c r="D1639">
        <v>506083.94579999999</v>
      </c>
      <c r="E1639">
        <v>26696852.411600001</v>
      </c>
      <c r="F1639">
        <v>0</v>
      </c>
      <c r="G1639">
        <v>8537477.2708999999</v>
      </c>
      <c r="H1639">
        <v>67497165.670000002</v>
      </c>
      <c r="I1639">
        <v>21026894.701099999</v>
      </c>
      <c r="J1639">
        <v>4502915.5950999996</v>
      </c>
      <c r="K1639">
        <v>86510141.789399996</v>
      </c>
      <c r="L1639">
        <v>98153965.201000005</v>
      </c>
      <c r="M1639">
        <v>0</v>
      </c>
      <c r="N1639">
        <v>52098960.016599998</v>
      </c>
      <c r="O1639">
        <v>10.145833333333334</v>
      </c>
      <c r="P1639">
        <f t="shared" si="61"/>
        <v>1985</v>
      </c>
      <c r="Q1639" s="2">
        <f t="shared" si="62"/>
        <v>31198.874999998337</v>
      </c>
    </row>
    <row r="1640" spans="1:17" x14ac:dyDescent="0.3">
      <c r="A1640">
        <v>547</v>
      </c>
      <c r="B1640">
        <v>1</v>
      </c>
      <c r="C1640">
        <v>80560681.504099995</v>
      </c>
      <c r="D1640">
        <v>466435.61410000001</v>
      </c>
      <c r="E1640">
        <v>42253792.181599997</v>
      </c>
      <c r="F1640">
        <v>0</v>
      </c>
      <c r="G1640">
        <v>445804323.09799999</v>
      </c>
      <c r="H1640">
        <v>128882048.4165</v>
      </c>
      <c r="I1640">
        <v>394981762.98000002</v>
      </c>
      <c r="J1640">
        <v>4727674.5312999999</v>
      </c>
      <c r="K1640">
        <v>179793435.06940001</v>
      </c>
      <c r="L1640">
        <v>58425939.250200003</v>
      </c>
      <c r="M1640">
        <v>0</v>
      </c>
      <c r="N1640">
        <v>59156402.207000002</v>
      </c>
      <c r="O1640">
        <v>10.145833333333334</v>
      </c>
      <c r="P1640">
        <f t="shared" si="61"/>
        <v>1985</v>
      </c>
      <c r="Q1640" s="2">
        <f t="shared" si="62"/>
        <v>31209.02083333167</v>
      </c>
    </row>
    <row r="1641" spans="1:17" x14ac:dyDescent="0.3">
      <c r="A1641">
        <v>547</v>
      </c>
      <c r="B1641">
        <v>2</v>
      </c>
      <c r="C1641">
        <v>75337553.753099993</v>
      </c>
      <c r="D1641">
        <v>432660.9951</v>
      </c>
      <c r="E1641">
        <v>42253792.181599997</v>
      </c>
      <c r="F1641">
        <v>0</v>
      </c>
      <c r="G1641">
        <v>445804323.09799999</v>
      </c>
      <c r="H1641">
        <v>126859742.14139999</v>
      </c>
      <c r="I1641">
        <v>381853848.70310003</v>
      </c>
      <c r="J1641">
        <v>4925014.6176000005</v>
      </c>
      <c r="K1641">
        <v>179793435.06940001</v>
      </c>
      <c r="L1641">
        <v>59026470.919399999</v>
      </c>
      <c r="M1641">
        <v>0</v>
      </c>
      <c r="N1641">
        <v>63858969.471600004</v>
      </c>
      <c r="O1641">
        <v>10.145833333333334</v>
      </c>
      <c r="P1641">
        <f t="shared" si="61"/>
        <v>1985</v>
      </c>
      <c r="Q1641" s="2">
        <f t="shared" si="62"/>
        <v>31219.166666665002</v>
      </c>
    </row>
    <row r="1642" spans="1:17" x14ac:dyDescent="0.3">
      <c r="A1642">
        <v>547</v>
      </c>
      <c r="B1642">
        <v>3</v>
      </c>
      <c r="C1642">
        <v>72246620.9322</v>
      </c>
      <c r="D1642">
        <v>405393.79080000002</v>
      </c>
      <c r="E1642">
        <v>42253792.181599997</v>
      </c>
      <c r="F1642">
        <v>0</v>
      </c>
      <c r="G1642">
        <v>445804323.09799999</v>
      </c>
      <c r="H1642">
        <v>125316893.84299999</v>
      </c>
      <c r="I1642">
        <v>373390710.44169998</v>
      </c>
      <c r="J1642">
        <v>5105488.5009000003</v>
      </c>
      <c r="K1642">
        <v>179793435.06940001</v>
      </c>
      <c r="L1642">
        <v>59569716.742299996</v>
      </c>
      <c r="M1642">
        <v>0</v>
      </c>
      <c r="N1642">
        <v>67262080.716399997</v>
      </c>
      <c r="O1642">
        <v>10.145833333333334</v>
      </c>
      <c r="P1642">
        <f t="shared" si="61"/>
        <v>1985</v>
      </c>
      <c r="Q1642" s="2">
        <f t="shared" si="62"/>
        <v>31229.312499998334</v>
      </c>
    </row>
    <row r="1643" spans="1:17" x14ac:dyDescent="0.3">
      <c r="A1643">
        <v>548</v>
      </c>
      <c r="B1643">
        <v>1</v>
      </c>
      <c r="C1643">
        <v>451480993.31</v>
      </c>
      <c r="D1643">
        <v>433218.65279999998</v>
      </c>
      <c r="E1643">
        <v>97859754.761600003</v>
      </c>
      <c r="F1643">
        <v>0</v>
      </c>
      <c r="G1643">
        <v>72623060.878999993</v>
      </c>
      <c r="H1643">
        <v>111969894.67110001</v>
      </c>
      <c r="I1643">
        <v>47426961.337800004</v>
      </c>
      <c r="J1643">
        <v>4965936.5031000003</v>
      </c>
      <c r="K1643">
        <v>513220695.04939997</v>
      </c>
      <c r="L1643">
        <v>109437793.00489999</v>
      </c>
      <c r="M1643">
        <v>0</v>
      </c>
      <c r="N1643">
        <v>59320538.849299997</v>
      </c>
      <c r="O1643">
        <v>10.145833333333334</v>
      </c>
      <c r="P1643">
        <f t="shared" si="61"/>
        <v>1985</v>
      </c>
      <c r="Q1643" s="2">
        <f t="shared" si="62"/>
        <v>31239.458333331666</v>
      </c>
    </row>
    <row r="1644" spans="1:17" x14ac:dyDescent="0.3">
      <c r="A1644">
        <v>548</v>
      </c>
      <c r="B1644">
        <v>2</v>
      </c>
      <c r="C1644">
        <v>429508829.2766</v>
      </c>
      <c r="D1644">
        <v>458693.69309999997</v>
      </c>
      <c r="E1644">
        <v>97859754.761600003</v>
      </c>
      <c r="F1644">
        <v>0</v>
      </c>
      <c r="G1644">
        <v>72623060.878999993</v>
      </c>
      <c r="H1644">
        <v>113711519.4016</v>
      </c>
      <c r="I1644">
        <v>34103002.577600002</v>
      </c>
      <c r="J1644">
        <v>4858003.3349000001</v>
      </c>
      <c r="K1644">
        <v>513220695.04939997</v>
      </c>
      <c r="L1644">
        <v>106541166.08409999</v>
      </c>
      <c r="M1644">
        <v>0</v>
      </c>
      <c r="N1644">
        <v>55392698.708899997</v>
      </c>
      <c r="O1644">
        <v>10.145833333333334</v>
      </c>
      <c r="P1644">
        <f t="shared" si="61"/>
        <v>1985</v>
      </c>
      <c r="Q1644" s="2">
        <f t="shared" si="62"/>
        <v>31249.604166664998</v>
      </c>
    </row>
    <row r="1645" spans="1:17" x14ac:dyDescent="0.3">
      <c r="A1645">
        <v>548</v>
      </c>
      <c r="B1645">
        <v>3</v>
      </c>
      <c r="C1645">
        <v>416644897.9253</v>
      </c>
      <c r="D1645">
        <v>481778.88890000002</v>
      </c>
      <c r="E1645">
        <v>97859754.761600003</v>
      </c>
      <c r="F1645">
        <v>0</v>
      </c>
      <c r="G1645">
        <v>72623060.878999993</v>
      </c>
      <c r="H1645">
        <v>114405166.2766</v>
      </c>
      <c r="I1645">
        <v>26901611.744100001</v>
      </c>
      <c r="J1645">
        <v>4770865.5113000004</v>
      </c>
      <c r="K1645">
        <v>513220695.04939997</v>
      </c>
      <c r="L1645">
        <v>104054355.145</v>
      </c>
      <c r="M1645">
        <v>0</v>
      </c>
      <c r="N1645">
        <v>53033298.053400002</v>
      </c>
      <c r="O1645">
        <v>10.145833333333334</v>
      </c>
      <c r="P1645">
        <f t="shared" si="61"/>
        <v>1985</v>
      </c>
      <c r="Q1645" s="2">
        <f t="shared" si="62"/>
        <v>31259.74999999833</v>
      </c>
    </row>
    <row r="1646" spans="1:17" x14ac:dyDescent="0.3">
      <c r="A1646">
        <v>549</v>
      </c>
      <c r="B1646">
        <v>1</v>
      </c>
      <c r="C1646">
        <v>382690324.60799998</v>
      </c>
      <c r="D1646">
        <v>474667.79800000001</v>
      </c>
      <c r="E1646">
        <v>105904752.52159999</v>
      </c>
      <c r="F1646">
        <v>0</v>
      </c>
      <c r="G1646">
        <v>162177681.5591</v>
      </c>
      <c r="H1646">
        <v>103346162.779</v>
      </c>
      <c r="I1646">
        <v>75449236.954899997</v>
      </c>
      <c r="J1646">
        <v>4796400.5872</v>
      </c>
      <c r="K1646">
        <v>561460509.24940002</v>
      </c>
      <c r="L1646">
        <v>57081792.4476</v>
      </c>
      <c r="M1646">
        <v>0</v>
      </c>
      <c r="N1646">
        <v>55388183.609899998</v>
      </c>
      <c r="O1646">
        <v>10.145833333333334</v>
      </c>
      <c r="P1646">
        <f t="shared" si="61"/>
        <v>1985</v>
      </c>
      <c r="Q1646" s="2">
        <f t="shared" si="62"/>
        <v>31269.895833331662</v>
      </c>
    </row>
    <row r="1647" spans="1:17" x14ac:dyDescent="0.3">
      <c r="A1647">
        <v>549</v>
      </c>
      <c r="B1647">
        <v>2</v>
      </c>
      <c r="C1647">
        <v>377422001.2561</v>
      </c>
      <c r="D1647">
        <v>468629.99</v>
      </c>
      <c r="E1647">
        <v>105904752.52159999</v>
      </c>
      <c r="F1647">
        <v>0</v>
      </c>
      <c r="G1647">
        <v>162177681.5591</v>
      </c>
      <c r="H1647">
        <v>102618457.3255</v>
      </c>
      <c r="I1647">
        <v>68137266.349199995</v>
      </c>
      <c r="J1647">
        <v>4816257.8652999997</v>
      </c>
      <c r="K1647">
        <v>561460509.24940002</v>
      </c>
      <c r="L1647">
        <v>57219804.579099998</v>
      </c>
      <c r="M1647">
        <v>0</v>
      </c>
      <c r="N1647">
        <v>56696320.927199997</v>
      </c>
      <c r="O1647">
        <v>10.145833333333334</v>
      </c>
      <c r="P1647">
        <f t="shared" si="61"/>
        <v>1985</v>
      </c>
      <c r="Q1647" s="2">
        <f t="shared" si="62"/>
        <v>31280.041666664994</v>
      </c>
    </row>
    <row r="1648" spans="1:17" x14ac:dyDescent="0.3">
      <c r="A1648">
        <v>549</v>
      </c>
      <c r="B1648">
        <v>3</v>
      </c>
      <c r="C1648">
        <v>373976996.86000001</v>
      </c>
      <c r="D1648">
        <v>463500.67690000002</v>
      </c>
      <c r="E1648">
        <v>105904752.52159999</v>
      </c>
      <c r="F1648">
        <v>0</v>
      </c>
      <c r="G1648">
        <v>162177681.5591</v>
      </c>
      <c r="H1648">
        <v>102289571.04899999</v>
      </c>
      <c r="I1648">
        <v>63628416.700999998</v>
      </c>
      <c r="J1648">
        <v>4832798.9209000003</v>
      </c>
      <c r="K1648">
        <v>561460509.24940002</v>
      </c>
      <c r="L1648">
        <v>57287577.525899999</v>
      </c>
      <c r="M1648">
        <v>0</v>
      </c>
      <c r="N1648">
        <v>57424212.966200002</v>
      </c>
      <c r="O1648">
        <v>10.145833333333334</v>
      </c>
      <c r="P1648">
        <f t="shared" si="61"/>
        <v>1985</v>
      </c>
      <c r="Q1648" s="2">
        <f t="shared" si="62"/>
        <v>31290.187499998327</v>
      </c>
    </row>
    <row r="1649" spans="1:17" x14ac:dyDescent="0.3">
      <c r="A1649">
        <v>550</v>
      </c>
      <c r="B1649">
        <v>1</v>
      </c>
      <c r="C1649">
        <v>201847945.14660001</v>
      </c>
      <c r="D1649">
        <v>438816.92879999999</v>
      </c>
      <c r="E1649">
        <v>56045954.431599997</v>
      </c>
      <c r="F1649">
        <v>0</v>
      </c>
      <c r="G1649">
        <v>120922929.17110001</v>
      </c>
      <c r="H1649">
        <v>88851858.814500004</v>
      </c>
      <c r="I1649">
        <v>108199938.63150001</v>
      </c>
      <c r="J1649">
        <v>4967152.4139</v>
      </c>
      <c r="K1649">
        <v>262494691.06940001</v>
      </c>
      <c r="L1649">
        <v>31383107.1195</v>
      </c>
      <c r="M1649">
        <v>0</v>
      </c>
      <c r="N1649">
        <v>60556192.510200001</v>
      </c>
      <c r="O1649">
        <v>10.145833333333334</v>
      </c>
      <c r="P1649">
        <f t="shared" si="61"/>
        <v>1985</v>
      </c>
      <c r="Q1649" s="2">
        <f t="shared" si="62"/>
        <v>31300.333333331659</v>
      </c>
    </row>
    <row r="1650" spans="1:17" x14ac:dyDescent="0.3">
      <c r="A1650">
        <v>550</v>
      </c>
      <c r="B1650">
        <v>2</v>
      </c>
      <c r="C1650">
        <v>183820808.4337</v>
      </c>
      <c r="D1650">
        <v>417498.70909999998</v>
      </c>
      <c r="E1650">
        <v>56045954.431599997</v>
      </c>
      <c r="F1650">
        <v>0</v>
      </c>
      <c r="G1650">
        <v>120922929.17110001</v>
      </c>
      <c r="H1650">
        <v>88339914.392499998</v>
      </c>
      <c r="I1650">
        <v>86684732.604300007</v>
      </c>
      <c r="J1650">
        <v>5089324.3823999995</v>
      </c>
      <c r="K1650">
        <v>262494691.06940001</v>
      </c>
      <c r="L1650">
        <v>31541183.930399999</v>
      </c>
      <c r="M1650">
        <v>0</v>
      </c>
      <c r="N1650">
        <v>62462963.2557</v>
      </c>
      <c r="O1650">
        <v>10.145833333333334</v>
      </c>
      <c r="P1650">
        <f t="shared" si="61"/>
        <v>1985</v>
      </c>
      <c r="Q1650" s="2">
        <f t="shared" si="62"/>
        <v>31310.479166664991</v>
      </c>
    </row>
    <row r="1651" spans="1:17" x14ac:dyDescent="0.3">
      <c r="A1651">
        <v>550</v>
      </c>
      <c r="B1651">
        <v>3</v>
      </c>
      <c r="C1651">
        <v>174968257.42919999</v>
      </c>
      <c r="D1651">
        <v>398804.8934</v>
      </c>
      <c r="E1651">
        <v>56045954.431599997</v>
      </c>
      <c r="F1651">
        <v>0</v>
      </c>
      <c r="G1651">
        <v>120922929.17110001</v>
      </c>
      <c r="H1651">
        <v>88044004.4648</v>
      </c>
      <c r="I1651">
        <v>76538119.273000002</v>
      </c>
      <c r="J1651">
        <v>5202416.6659000004</v>
      </c>
      <c r="K1651">
        <v>262494691.06940001</v>
      </c>
      <c r="L1651">
        <v>31661418.967900001</v>
      </c>
      <c r="M1651">
        <v>0</v>
      </c>
      <c r="N1651">
        <v>63649803.0132</v>
      </c>
      <c r="O1651">
        <v>10.145833333333334</v>
      </c>
      <c r="P1651">
        <f t="shared" si="61"/>
        <v>1985</v>
      </c>
      <c r="Q1651" s="2">
        <f t="shared" si="62"/>
        <v>31320.624999998323</v>
      </c>
    </row>
    <row r="1652" spans="1:17" x14ac:dyDescent="0.3">
      <c r="A1652">
        <v>551</v>
      </c>
      <c r="B1652">
        <v>1</v>
      </c>
      <c r="C1652">
        <v>78853325.702600002</v>
      </c>
      <c r="D1652">
        <v>391083.27850000001</v>
      </c>
      <c r="E1652">
        <v>15435409.071599999</v>
      </c>
      <c r="F1652">
        <v>0</v>
      </c>
      <c r="G1652">
        <v>200401150.89379999</v>
      </c>
      <c r="H1652">
        <v>79033292.510199994</v>
      </c>
      <c r="I1652">
        <v>277816635.78789997</v>
      </c>
      <c r="J1652">
        <v>5243440.6420999998</v>
      </c>
      <c r="K1652">
        <v>18983712.829399999</v>
      </c>
      <c r="L1652">
        <v>3592746.1077000001</v>
      </c>
      <c r="M1652">
        <v>0</v>
      </c>
      <c r="N1652">
        <v>67530607.966800004</v>
      </c>
      <c r="O1652">
        <v>10.145833333333334</v>
      </c>
      <c r="P1652">
        <f t="shared" si="61"/>
        <v>1985</v>
      </c>
      <c r="Q1652" s="2">
        <f t="shared" si="62"/>
        <v>31330.770833331655</v>
      </c>
    </row>
    <row r="1653" spans="1:17" x14ac:dyDescent="0.3">
      <c r="A1653">
        <v>551</v>
      </c>
      <c r="B1653">
        <v>2</v>
      </c>
      <c r="C1653">
        <v>58291595.6316</v>
      </c>
      <c r="D1653">
        <v>383989.73320000002</v>
      </c>
      <c r="E1653">
        <v>15435409.071599999</v>
      </c>
      <c r="F1653">
        <v>0</v>
      </c>
      <c r="G1653">
        <v>200401150.89379999</v>
      </c>
      <c r="H1653">
        <v>77396783.699200004</v>
      </c>
      <c r="I1653">
        <v>252770576.6257</v>
      </c>
      <c r="J1653">
        <v>5282247.7669000002</v>
      </c>
      <c r="K1653">
        <v>18983712.829399999</v>
      </c>
      <c r="L1653">
        <v>3610735.3347</v>
      </c>
      <c r="M1653">
        <v>0</v>
      </c>
      <c r="N1653">
        <v>70417153.003999993</v>
      </c>
      <c r="O1653">
        <v>10.145833333333334</v>
      </c>
      <c r="P1653">
        <f t="shared" si="61"/>
        <v>1985</v>
      </c>
      <c r="Q1653" s="2">
        <f t="shared" si="62"/>
        <v>31340.916666664987</v>
      </c>
    </row>
    <row r="1654" spans="1:17" x14ac:dyDescent="0.3">
      <c r="A1654">
        <v>551</v>
      </c>
      <c r="B1654">
        <v>3</v>
      </c>
      <c r="C1654">
        <v>47297224.8411</v>
      </c>
      <c r="D1654">
        <v>377443.21950000001</v>
      </c>
      <c r="E1654">
        <v>15435409.071599999</v>
      </c>
      <c r="F1654">
        <v>0</v>
      </c>
      <c r="G1654">
        <v>200401150.89379999</v>
      </c>
      <c r="H1654">
        <v>75738791.439799994</v>
      </c>
      <c r="I1654">
        <v>238312553.59200001</v>
      </c>
      <c r="J1654">
        <v>5319069.7320999997</v>
      </c>
      <c r="K1654">
        <v>18983712.829399999</v>
      </c>
      <c r="L1654">
        <v>3632513.4934999999</v>
      </c>
      <c r="M1654">
        <v>0</v>
      </c>
      <c r="N1654">
        <v>72635869.362900004</v>
      </c>
      <c r="O1654">
        <v>10.145833333333334</v>
      </c>
      <c r="P1654">
        <f t="shared" si="61"/>
        <v>1985</v>
      </c>
      <c r="Q1654" s="2">
        <f t="shared" si="62"/>
        <v>31351.062499998319</v>
      </c>
    </row>
    <row r="1655" spans="1:17" x14ac:dyDescent="0.3">
      <c r="A1655">
        <v>552</v>
      </c>
      <c r="B1655">
        <v>1</v>
      </c>
      <c r="C1655">
        <v>129801293.4691</v>
      </c>
      <c r="D1655">
        <v>381495.98550000001</v>
      </c>
      <c r="E1655">
        <v>15435409.071599999</v>
      </c>
      <c r="F1655">
        <v>0</v>
      </c>
      <c r="G1655">
        <v>4172352.4756</v>
      </c>
      <c r="H1655">
        <v>45440041.377400003</v>
      </c>
      <c r="I1655">
        <v>88558383.177200004</v>
      </c>
      <c r="J1655">
        <v>5284844.0327000003</v>
      </c>
      <c r="K1655">
        <v>18983712.829399999</v>
      </c>
      <c r="L1655">
        <v>10602365.200999999</v>
      </c>
      <c r="M1655">
        <v>0</v>
      </c>
      <c r="N1655">
        <v>71446357.830599993</v>
      </c>
      <c r="O1655">
        <v>10.145833333333334</v>
      </c>
      <c r="P1655">
        <f t="shared" si="61"/>
        <v>1985</v>
      </c>
      <c r="Q1655" s="2">
        <f t="shared" si="62"/>
        <v>31361.208333331651</v>
      </c>
    </row>
    <row r="1656" spans="1:17" x14ac:dyDescent="0.3">
      <c r="A1656">
        <v>552</v>
      </c>
      <c r="B1656">
        <v>2</v>
      </c>
      <c r="C1656">
        <v>118099935.95020001</v>
      </c>
      <c r="D1656">
        <v>385426.48269999999</v>
      </c>
      <c r="E1656">
        <v>15435409.071599999</v>
      </c>
      <c r="F1656">
        <v>0</v>
      </c>
      <c r="G1656">
        <v>4172352.4756</v>
      </c>
      <c r="H1656">
        <v>45689726.552000001</v>
      </c>
      <c r="I1656">
        <v>77805940.755999997</v>
      </c>
      <c r="J1656">
        <v>5257366.7796</v>
      </c>
      <c r="K1656">
        <v>18983712.829399999</v>
      </c>
      <c r="L1656">
        <v>10637546.2666</v>
      </c>
      <c r="M1656">
        <v>0</v>
      </c>
      <c r="N1656">
        <v>70840194.024900004</v>
      </c>
      <c r="O1656">
        <v>10.145833333333334</v>
      </c>
      <c r="P1656">
        <f t="shared" si="61"/>
        <v>1985</v>
      </c>
      <c r="Q1656" s="2">
        <f t="shared" si="62"/>
        <v>31371.354166664983</v>
      </c>
    </row>
    <row r="1657" spans="1:17" x14ac:dyDescent="0.3">
      <c r="A1657">
        <v>552</v>
      </c>
      <c r="B1657">
        <v>3</v>
      </c>
      <c r="C1657">
        <v>110212919.912</v>
      </c>
      <c r="D1657">
        <v>388977.93290000001</v>
      </c>
      <c r="E1657">
        <v>15435409.071599999</v>
      </c>
      <c r="F1657">
        <v>0</v>
      </c>
      <c r="G1657">
        <v>4172352.4756</v>
      </c>
      <c r="H1657">
        <v>45830716.797399998</v>
      </c>
      <c r="I1657">
        <v>70402549.373199999</v>
      </c>
      <c r="J1657">
        <v>5234103.3788000001</v>
      </c>
      <c r="K1657">
        <v>18983712.829399999</v>
      </c>
      <c r="L1657">
        <v>10672887.2181</v>
      </c>
      <c r="M1657">
        <v>0</v>
      </c>
      <c r="N1657">
        <v>70485836.3169</v>
      </c>
      <c r="O1657">
        <v>10.145833333333334</v>
      </c>
      <c r="P1657">
        <f t="shared" si="61"/>
        <v>1985</v>
      </c>
      <c r="Q1657" s="2">
        <f t="shared" si="62"/>
        <v>31381.499999998316</v>
      </c>
    </row>
    <row r="1658" spans="1:17" x14ac:dyDescent="0.3">
      <c r="A1658">
        <v>553</v>
      </c>
      <c r="B1658">
        <v>1</v>
      </c>
      <c r="C1658">
        <v>114398429.08840001</v>
      </c>
      <c r="D1658">
        <v>392349.43770000001</v>
      </c>
      <c r="E1658">
        <v>15435409.071599999</v>
      </c>
      <c r="F1658">
        <v>0</v>
      </c>
      <c r="G1658">
        <v>2604409.8686000002</v>
      </c>
      <c r="H1658">
        <v>41503064.2086</v>
      </c>
      <c r="I1658">
        <v>65761044.4789</v>
      </c>
      <c r="J1658">
        <v>5207625.1626000004</v>
      </c>
      <c r="K1658">
        <v>18983712.829399999</v>
      </c>
      <c r="L1658">
        <v>12155678.561699999</v>
      </c>
      <c r="M1658">
        <v>0</v>
      </c>
      <c r="N1658">
        <v>72941265.176499993</v>
      </c>
      <c r="O1658">
        <v>10.145833333333334</v>
      </c>
      <c r="P1658">
        <f t="shared" si="61"/>
        <v>1985</v>
      </c>
      <c r="Q1658" s="2">
        <f t="shared" si="62"/>
        <v>31391.645833331648</v>
      </c>
    </row>
    <row r="1659" spans="1:17" x14ac:dyDescent="0.3">
      <c r="A1659">
        <v>553</v>
      </c>
      <c r="B1659">
        <v>2</v>
      </c>
      <c r="C1659">
        <v>108662533.6591</v>
      </c>
      <c r="D1659">
        <v>395453.36670000001</v>
      </c>
      <c r="E1659">
        <v>15435409.071599999</v>
      </c>
      <c r="F1659">
        <v>0</v>
      </c>
      <c r="G1659">
        <v>2604409.8686000002</v>
      </c>
      <c r="H1659">
        <v>40767840.982100002</v>
      </c>
      <c r="I1659">
        <v>60257950.884000003</v>
      </c>
      <c r="J1659">
        <v>5184044.8212000001</v>
      </c>
      <c r="K1659">
        <v>18983712.829399999</v>
      </c>
      <c r="L1659">
        <v>12164986.8391</v>
      </c>
      <c r="M1659">
        <v>0</v>
      </c>
      <c r="N1659">
        <v>71652521.992300004</v>
      </c>
      <c r="O1659">
        <v>10.145833333333334</v>
      </c>
      <c r="P1659">
        <f t="shared" si="61"/>
        <v>1985</v>
      </c>
      <c r="Q1659" s="2">
        <f t="shared" si="62"/>
        <v>31401.79166666498</v>
      </c>
    </row>
    <row r="1660" spans="1:17" x14ac:dyDescent="0.3">
      <c r="A1660">
        <v>553</v>
      </c>
      <c r="B1660">
        <v>3</v>
      </c>
      <c r="C1660">
        <v>104535564.9956</v>
      </c>
      <c r="D1660">
        <v>398314.40720000002</v>
      </c>
      <c r="E1660">
        <v>15435409.071599999</v>
      </c>
      <c r="F1660">
        <v>0</v>
      </c>
      <c r="G1660">
        <v>2604409.8686000002</v>
      </c>
      <c r="H1660">
        <v>40258952.351499997</v>
      </c>
      <c r="I1660">
        <v>56152324.766599998</v>
      </c>
      <c r="J1660">
        <v>5162634.4110000003</v>
      </c>
      <c r="K1660">
        <v>18983712.829399999</v>
      </c>
      <c r="L1660">
        <v>12175527.861400001</v>
      </c>
      <c r="M1660">
        <v>0</v>
      </c>
      <c r="N1660">
        <v>70785314.542600006</v>
      </c>
      <c r="O1660">
        <v>10.145833333333334</v>
      </c>
      <c r="P1660">
        <f t="shared" si="61"/>
        <v>1985</v>
      </c>
      <c r="Q1660" s="2">
        <f t="shared" si="62"/>
        <v>31411.937499998312</v>
      </c>
    </row>
    <row r="1661" spans="1:17" x14ac:dyDescent="0.3">
      <c r="A1661">
        <v>554</v>
      </c>
      <c r="B1661">
        <v>1</v>
      </c>
      <c r="C1661">
        <v>124743587.8395</v>
      </c>
      <c r="D1661">
        <v>406846.2415</v>
      </c>
      <c r="E1661">
        <v>15435409.071599999</v>
      </c>
      <c r="F1661">
        <v>0</v>
      </c>
      <c r="G1661">
        <v>1752027.7116</v>
      </c>
      <c r="H1661">
        <v>36522326.318000004</v>
      </c>
      <c r="I1661">
        <v>47991685.228399999</v>
      </c>
      <c r="J1661">
        <v>5117161.0672000004</v>
      </c>
      <c r="K1661">
        <v>19133753.409400001</v>
      </c>
      <c r="L1661">
        <v>36683510.678800002</v>
      </c>
      <c r="M1661">
        <v>0</v>
      </c>
      <c r="N1661">
        <v>72983116.868000001</v>
      </c>
      <c r="O1661">
        <v>10.145833333333334</v>
      </c>
      <c r="P1661">
        <f t="shared" si="61"/>
        <v>1986</v>
      </c>
      <c r="Q1661" s="2">
        <f t="shared" si="62"/>
        <v>31422.083333331644</v>
      </c>
    </row>
    <row r="1662" spans="1:17" x14ac:dyDescent="0.3">
      <c r="A1662">
        <v>554</v>
      </c>
      <c r="B1662">
        <v>2</v>
      </c>
      <c r="C1662">
        <v>120589057.3038</v>
      </c>
      <c r="D1662">
        <v>414482.35619999998</v>
      </c>
      <c r="E1662">
        <v>15435409.071599999</v>
      </c>
      <c r="F1662">
        <v>0</v>
      </c>
      <c r="G1662">
        <v>1752027.7116</v>
      </c>
      <c r="H1662">
        <v>36297081.365500003</v>
      </c>
      <c r="I1662">
        <v>44650243.844999999</v>
      </c>
      <c r="J1662">
        <v>5076822.8337000003</v>
      </c>
      <c r="K1662">
        <v>19133753.409400001</v>
      </c>
      <c r="L1662">
        <v>36321877.949500002</v>
      </c>
      <c r="M1662">
        <v>0</v>
      </c>
      <c r="N1662">
        <v>71072963.747099996</v>
      </c>
      <c r="O1662">
        <v>10.145833333333334</v>
      </c>
      <c r="P1662">
        <f t="shared" si="61"/>
        <v>1986</v>
      </c>
      <c r="Q1662" s="2">
        <f t="shared" si="62"/>
        <v>31432.229166664976</v>
      </c>
    </row>
    <row r="1663" spans="1:17" x14ac:dyDescent="0.3">
      <c r="A1663">
        <v>554</v>
      </c>
      <c r="B1663">
        <v>3</v>
      </c>
      <c r="C1663">
        <v>116200542.0719</v>
      </c>
      <c r="D1663">
        <v>421343.78100000002</v>
      </c>
      <c r="E1663">
        <v>15435409.071599999</v>
      </c>
      <c r="F1663">
        <v>0</v>
      </c>
      <c r="G1663">
        <v>1752027.7116</v>
      </c>
      <c r="H1663">
        <v>35551254.4899</v>
      </c>
      <c r="I1663">
        <v>42419126.329499997</v>
      </c>
      <c r="J1663">
        <v>5040312.5763999997</v>
      </c>
      <c r="K1663">
        <v>19133753.409400001</v>
      </c>
      <c r="L1663">
        <v>36019755.937200002</v>
      </c>
      <c r="M1663">
        <v>0</v>
      </c>
      <c r="N1663">
        <v>69146583.473800004</v>
      </c>
      <c r="O1663">
        <v>10.145833333333334</v>
      </c>
      <c r="P1663">
        <f t="shared" si="61"/>
        <v>1986</v>
      </c>
      <c r="Q1663" s="2">
        <f t="shared" si="62"/>
        <v>31442.374999998308</v>
      </c>
    </row>
    <row r="1664" spans="1:17" x14ac:dyDescent="0.3">
      <c r="A1664">
        <v>555</v>
      </c>
      <c r="B1664">
        <v>1</v>
      </c>
      <c r="C1664">
        <v>103784890.6584</v>
      </c>
      <c r="D1664">
        <v>425050.9719</v>
      </c>
      <c r="E1664">
        <v>15435409.071599999</v>
      </c>
      <c r="F1664">
        <v>0</v>
      </c>
      <c r="G1664">
        <v>2794263.2409999999</v>
      </c>
      <c r="H1664">
        <v>38950904.202500001</v>
      </c>
      <c r="I1664">
        <v>44681571.377800003</v>
      </c>
      <c r="J1664">
        <v>5016920.4519999996</v>
      </c>
      <c r="K1664">
        <v>19133753.409400001</v>
      </c>
      <c r="L1664">
        <v>29301635.5869</v>
      </c>
      <c r="M1664">
        <v>0</v>
      </c>
      <c r="N1664">
        <v>63087109.792999998</v>
      </c>
      <c r="O1664">
        <v>10.145833333333334</v>
      </c>
      <c r="P1664">
        <f t="shared" si="61"/>
        <v>1986</v>
      </c>
      <c r="Q1664" s="2">
        <f t="shared" si="62"/>
        <v>31452.52083333164</v>
      </c>
    </row>
    <row r="1665" spans="1:17" x14ac:dyDescent="0.3">
      <c r="A1665">
        <v>555</v>
      </c>
      <c r="B1665">
        <v>2</v>
      </c>
      <c r="C1665">
        <v>100908841.2306</v>
      </c>
      <c r="D1665">
        <v>428464.19699999999</v>
      </c>
      <c r="E1665">
        <v>15435409.071599999</v>
      </c>
      <c r="F1665">
        <v>0</v>
      </c>
      <c r="G1665">
        <v>2794263.2409999999</v>
      </c>
      <c r="H1665">
        <v>39180062.104199998</v>
      </c>
      <c r="I1665">
        <v>41896225.2333</v>
      </c>
      <c r="J1665">
        <v>4994569.2962999996</v>
      </c>
      <c r="K1665">
        <v>19133753.409400001</v>
      </c>
      <c r="L1665">
        <v>29197014.658199999</v>
      </c>
      <c r="M1665">
        <v>0</v>
      </c>
      <c r="N1665">
        <v>63343357.332000002</v>
      </c>
      <c r="O1665">
        <v>10.145833333333334</v>
      </c>
      <c r="P1665">
        <f t="shared" si="61"/>
        <v>1986</v>
      </c>
      <c r="Q1665" s="2">
        <f t="shared" si="62"/>
        <v>31462.666666664973</v>
      </c>
    </row>
    <row r="1666" spans="1:17" x14ac:dyDescent="0.3">
      <c r="A1666">
        <v>555</v>
      </c>
      <c r="B1666">
        <v>3</v>
      </c>
      <c r="C1666">
        <v>98759658.587200001</v>
      </c>
      <c r="D1666">
        <v>431616.81310000003</v>
      </c>
      <c r="E1666">
        <v>15435409.071599999</v>
      </c>
      <c r="F1666">
        <v>0</v>
      </c>
      <c r="G1666">
        <v>2794263.2409999999</v>
      </c>
      <c r="H1666">
        <v>39506124.807800002</v>
      </c>
      <c r="I1666">
        <v>40150088.787500001</v>
      </c>
      <c r="J1666">
        <v>4973236.4253000002</v>
      </c>
      <c r="K1666">
        <v>19133753.409400001</v>
      </c>
      <c r="L1666">
        <v>29099940.796100002</v>
      </c>
      <c r="M1666">
        <v>0</v>
      </c>
      <c r="N1666">
        <v>63570032.047399998</v>
      </c>
      <c r="O1666">
        <v>10.145833333333334</v>
      </c>
      <c r="P1666">
        <f t="shared" si="61"/>
        <v>1986</v>
      </c>
      <c r="Q1666" s="2">
        <f t="shared" si="62"/>
        <v>31472.812499998305</v>
      </c>
    </row>
    <row r="1667" spans="1:17" x14ac:dyDescent="0.3">
      <c r="A1667">
        <v>556</v>
      </c>
      <c r="B1667">
        <v>1</v>
      </c>
      <c r="C1667">
        <v>108361719.66580001</v>
      </c>
      <c r="D1667">
        <v>439628.60920000001</v>
      </c>
      <c r="E1667">
        <v>15435409.071599999</v>
      </c>
      <c r="F1667">
        <v>0</v>
      </c>
      <c r="G1667">
        <v>4594137.6125999996</v>
      </c>
      <c r="H1667">
        <v>48021130.269599997</v>
      </c>
      <c r="I1667">
        <v>41061900.002099998</v>
      </c>
      <c r="J1667">
        <v>4933199.2779000001</v>
      </c>
      <c r="K1667">
        <v>19133753.409400001</v>
      </c>
      <c r="L1667">
        <v>52024649.336499996</v>
      </c>
      <c r="M1667">
        <v>0</v>
      </c>
      <c r="N1667">
        <v>61002194.885300003</v>
      </c>
      <c r="O1667">
        <v>10.145833333333334</v>
      </c>
      <c r="P1667">
        <f t="shared" ref="P1667:P1730" si="63">YEAR(Q1667)</f>
        <v>1986</v>
      </c>
      <c r="Q1667" s="2">
        <f t="shared" ref="Q1667:Q1730" si="64">Q1666+(O1667)</f>
        <v>31482.958333331637</v>
      </c>
    </row>
    <row r="1668" spans="1:17" x14ac:dyDescent="0.3">
      <c r="A1668">
        <v>556</v>
      </c>
      <c r="B1668">
        <v>2</v>
      </c>
      <c r="C1668">
        <v>104727162.1657</v>
      </c>
      <c r="D1668">
        <v>446753.84340000001</v>
      </c>
      <c r="E1668">
        <v>15435409.071599999</v>
      </c>
      <c r="F1668">
        <v>0</v>
      </c>
      <c r="G1668">
        <v>4594137.6125999996</v>
      </c>
      <c r="H1668">
        <v>47776600.900399998</v>
      </c>
      <c r="I1668">
        <v>38623624.258900002</v>
      </c>
      <c r="J1668">
        <v>4897318.6814999999</v>
      </c>
      <c r="K1668">
        <v>19133753.409400001</v>
      </c>
      <c r="L1668">
        <v>51505065.109800003</v>
      </c>
      <c r="M1668">
        <v>0</v>
      </c>
      <c r="N1668">
        <v>59656695.478699997</v>
      </c>
      <c r="O1668">
        <v>10.145833333333334</v>
      </c>
      <c r="P1668">
        <f t="shared" si="63"/>
        <v>1986</v>
      </c>
      <c r="Q1668" s="2">
        <f t="shared" si="64"/>
        <v>31493.104166664969</v>
      </c>
    </row>
    <row r="1669" spans="1:17" x14ac:dyDescent="0.3">
      <c r="A1669">
        <v>556</v>
      </c>
      <c r="B1669">
        <v>3</v>
      </c>
      <c r="C1669">
        <v>102354442.3635</v>
      </c>
      <c r="D1669">
        <v>453115.63709999999</v>
      </c>
      <c r="E1669">
        <v>15435409.071599999</v>
      </c>
      <c r="F1669">
        <v>0</v>
      </c>
      <c r="G1669">
        <v>4594137.6125999996</v>
      </c>
      <c r="H1669">
        <v>47871501.131499998</v>
      </c>
      <c r="I1669">
        <v>37281286.696599998</v>
      </c>
      <c r="J1669">
        <v>4864533.8518000003</v>
      </c>
      <c r="K1669">
        <v>19133753.409400001</v>
      </c>
      <c r="L1669">
        <v>51034862.289300002</v>
      </c>
      <c r="M1669">
        <v>0</v>
      </c>
      <c r="N1669">
        <v>59082184.643200003</v>
      </c>
      <c r="O1669">
        <v>10.145833333333334</v>
      </c>
      <c r="P1669">
        <f t="shared" si="63"/>
        <v>1986</v>
      </c>
      <c r="Q1669" s="2">
        <f t="shared" si="64"/>
        <v>31503.249999998301</v>
      </c>
    </row>
    <row r="1670" spans="1:17" x14ac:dyDescent="0.3">
      <c r="A1670">
        <v>557</v>
      </c>
      <c r="B1670">
        <v>1</v>
      </c>
      <c r="C1670">
        <v>61215339.317599997</v>
      </c>
      <c r="D1670">
        <v>455984.73489999998</v>
      </c>
      <c r="E1670">
        <v>23374180.2216</v>
      </c>
      <c r="F1670">
        <v>0</v>
      </c>
      <c r="G1670">
        <v>63469486.151100002</v>
      </c>
      <c r="H1670">
        <v>92259008.470300004</v>
      </c>
      <c r="I1670">
        <v>75102594.909999996</v>
      </c>
      <c r="J1670">
        <v>4848830.7070000004</v>
      </c>
      <c r="K1670">
        <v>56522378.319399998</v>
      </c>
      <c r="L1670">
        <v>44513209.119400002</v>
      </c>
      <c r="M1670">
        <v>0</v>
      </c>
      <c r="N1670">
        <v>58063773.203500003</v>
      </c>
      <c r="O1670">
        <v>10.145833333333334</v>
      </c>
      <c r="P1670">
        <f t="shared" si="63"/>
        <v>1986</v>
      </c>
      <c r="Q1670" s="2">
        <f t="shared" si="64"/>
        <v>31513.395833331633</v>
      </c>
    </row>
    <row r="1671" spans="1:17" x14ac:dyDescent="0.3">
      <c r="A1671">
        <v>557</v>
      </c>
      <c r="B1671">
        <v>2</v>
      </c>
      <c r="C1671">
        <v>56180409.625799999</v>
      </c>
      <c r="D1671">
        <v>458572.701</v>
      </c>
      <c r="E1671">
        <v>23374180.2216</v>
      </c>
      <c r="F1671">
        <v>0</v>
      </c>
      <c r="G1671">
        <v>63469486.151100002</v>
      </c>
      <c r="H1671">
        <v>91597337.613299996</v>
      </c>
      <c r="I1671">
        <v>69938190.890499994</v>
      </c>
      <c r="J1671">
        <v>4832960.03</v>
      </c>
      <c r="K1671">
        <v>56522378.319399998</v>
      </c>
      <c r="L1671">
        <v>44620152.369400002</v>
      </c>
      <c r="M1671">
        <v>0</v>
      </c>
      <c r="N1671">
        <v>58442644.814900003</v>
      </c>
      <c r="O1671">
        <v>10.145833333333334</v>
      </c>
      <c r="P1671">
        <f t="shared" si="63"/>
        <v>1986</v>
      </c>
      <c r="Q1671" s="2">
        <f t="shared" si="64"/>
        <v>31523.541666664965</v>
      </c>
    </row>
    <row r="1672" spans="1:17" x14ac:dyDescent="0.3">
      <c r="A1672">
        <v>557</v>
      </c>
      <c r="B1672">
        <v>3</v>
      </c>
      <c r="C1672">
        <v>53227017.433300003</v>
      </c>
      <c r="D1672">
        <v>461171.6715</v>
      </c>
      <c r="E1672">
        <v>23374180.2216</v>
      </c>
      <c r="F1672">
        <v>0</v>
      </c>
      <c r="G1672">
        <v>63469486.151100002</v>
      </c>
      <c r="H1672">
        <v>90706272.224999994</v>
      </c>
      <c r="I1672">
        <v>65831316.9331</v>
      </c>
      <c r="J1672">
        <v>4817463.0588999996</v>
      </c>
      <c r="K1672">
        <v>56522378.319399998</v>
      </c>
      <c r="L1672">
        <v>44714366.077299997</v>
      </c>
      <c r="M1672">
        <v>0</v>
      </c>
      <c r="N1672">
        <v>58809566.581600003</v>
      </c>
      <c r="O1672">
        <v>10.145833333333334</v>
      </c>
      <c r="P1672">
        <f t="shared" si="63"/>
        <v>1986</v>
      </c>
      <c r="Q1672" s="2">
        <f t="shared" si="64"/>
        <v>31533.687499998297</v>
      </c>
    </row>
    <row r="1673" spans="1:17" x14ac:dyDescent="0.3">
      <c r="A1673">
        <v>558</v>
      </c>
      <c r="B1673">
        <v>1</v>
      </c>
      <c r="C1673">
        <v>122888248.1989</v>
      </c>
      <c r="D1673">
        <v>459925.47519999999</v>
      </c>
      <c r="E1673">
        <v>27885693.101599999</v>
      </c>
      <c r="F1673">
        <v>0</v>
      </c>
      <c r="G1673">
        <v>30233341.880800001</v>
      </c>
      <c r="H1673">
        <v>62916009.417199999</v>
      </c>
      <c r="I1673">
        <v>28590189.899500001</v>
      </c>
      <c r="J1673">
        <v>4837135.3501000004</v>
      </c>
      <c r="K1673">
        <v>77769895.579400003</v>
      </c>
      <c r="L1673">
        <v>79496471.518099993</v>
      </c>
      <c r="M1673">
        <v>0</v>
      </c>
      <c r="N1673">
        <v>55892498.292199999</v>
      </c>
      <c r="O1673">
        <v>10.145833333333334</v>
      </c>
      <c r="P1673">
        <f t="shared" si="63"/>
        <v>1986</v>
      </c>
      <c r="Q1673" s="2">
        <f t="shared" si="64"/>
        <v>31543.83333333163</v>
      </c>
    </row>
    <row r="1674" spans="1:17" x14ac:dyDescent="0.3">
      <c r="A1674">
        <v>558</v>
      </c>
      <c r="B1674">
        <v>2</v>
      </c>
      <c r="C1674">
        <v>116584421.8857</v>
      </c>
      <c r="D1674">
        <v>458964.7464</v>
      </c>
      <c r="E1674">
        <v>27885693.101599999</v>
      </c>
      <c r="F1674">
        <v>0</v>
      </c>
      <c r="G1674">
        <v>30233341.880800001</v>
      </c>
      <c r="H1674">
        <v>62831204.286600001</v>
      </c>
      <c r="I1674">
        <v>24777679.9969</v>
      </c>
      <c r="J1674">
        <v>4855034.8892000001</v>
      </c>
      <c r="K1674">
        <v>77769895.579400003</v>
      </c>
      <c r="L1674">
        <v>77901270.726300001</v>
      </c>
      <c r="M1674">
        <v>0</v>
      </c>
      <c r="N1674">
        <v>54418234.122199997</v>
      </c>
      <c r="O1674">
        <v>10.145833333333334</v>
      </c>
      <c r="P1674">
        <f t="shared" si="63"/>
        <v>1986</v>
      </c>
      <c r="Q1674" s="2">
        <f t="shared" si="64"/>
        <v>31553.979166664962</v>
      </c>
    </row>
    <row r="1675" spans="1:17" x14ac:dyDescent="0.3">
      <c r="A1675">
        <v>558</v>
      </c>
      <c r="B1675">
        <v>3</v>
      </c>
      <c r="C1675">
        <v>113480248.2985</v>
      </c>
      <c r="D1675">
        <v>458045.85720000003</v>
      </c>
      <c r="E1675">
        <v>27885693.101599999</v>
      </c>
      <c r="F1675">
        <v>0</v>
      </c>
      <c r="G1675">
        <v>30233341.880800001</v>
      </c>
      <c r="H1675">
        <v>62757166.518100001</v>
      </c>
      <c r="I1675">
        <v>22872773.9738</v>
      </c>
      <c r="J1675">
        <v>4871481.1058</v>
      </c>
      <c r="K1675">
        <v>77769895.579400003</v>
      </c>
      <c r="L1675">
        <v>76444388.434599996</v>
      </c>
      <c r="M1675">
        <v>0</v>
      </c>
      <c r="N1675">
        <v>53557876.509599999</v>
      </c>
      <c r="O1675">
        <v>10.145833333333334</v>
      </c>
      <c r="P1675">
        <f t="shared" si="63"/>
        <v>1986</v>
      </c>
      <c r="Q1675" s="2">
        <f t="shared" si="64"/>
        <v>31564.124999998294</v>
      </c>
    </row>
    <row r="1676" spans="1:17" x14ac:dyDescent="0.3">
      <c r="A1676">
        <v>559</v>
      </c>
      <c r="B1676">
        <v>1</v>
      </c>
      <c r="C1676">
        <v>75786915.672199994</v>
      </c>
      <c r="D1676">
        <v>466118.72590000002</v>
      </c>
      <c r="E1676">
        <v>45084933.621600002</v>
      </c>
      <c r="F1676">
        <v>0</v>
      </c>
      <c r="G1676">
        <v>243044806.10519999</v>
      </c>
      <c r="H1676">
        <v>128002053.6206</v>
      </c>
      <c r="I1676">
        <v>200545534.85190001</v>
      </c>
      <c r="J1676">
        <v>4845646.8931</v>
      </c>
      <c r="K1676">
        <v>158771845.62940001</v>
      </c>
      <c r="L1676">
        <v>71989341.537799999</v>
      </c>
      <c r="M1676">
        <v>0</v>
      </c>
      <c r="N1676">
        <v>55602593.696999997</v>
      </c>
      <c r="O1676">
        <v>10.145833333333334</v>
      </c>
      <c r="P1676">
        <f t="shared" si="63"/>
        <v>1986</v>
      </c>
      <c r="Q1676" s="2">
        <f t="shared" si="64"/>
        <v>31574.270833331626</v>
      </c>
    </row>
    <row r="1677" spans="1:17" x14ac:dyDescent="0.3">
      <c r="A1677">
        <v>559</v>
      </c>
      <c r="B1677">
        <v>2</v>
      </c>
      <c r="C1677">
        <v>67585153.274900004</v>
      </c>
      <c r="D1677">
        <v>473272.26</v>
      </c>
      <c r="E1677">
        <v>45084933.621600002</v>
      </c>
      <c r="F1677">
        <v>0</v>
      </c>
      <c r="G1677">
        <v>243044806.10519999</v>
      </c>
      <c r="H1677">
        <v>123147933.6925</v>
      </c>
      <c r="I1677">
        <v>186504526.93020001</v>
      </c>
      <c r="J1677">
        <v>4824232.0062999995</v>
      </c>
      <c r="K1677">
        <v>158771845.62940001</v>
      </c>
      <c r="L1677">
        <v>72150076.489199996</v>
      </c>
      <c r="M1677">
        <v>0</v>
      </c>
      <c r="N1677">
        <v>57038881.215999998</v>
      </c>
      <c r="O1677">
        <v>10.145833333333334</v>
      </c>
      <c r="P1677">
        <f t="shared" si="63"/>
        <v>1986</v>
      </c>
      <c r="Q1677" s="2">
        <f t="shared" si="64"/>
        <v>31584.416666664958</v>
      </c>
    </row>
    <row r="1678" spans="1:17" x14ac:dyDescent="0.3">
      <c r="A1678">
        <v>559</v>
      </c>
      <c r="B1678">
        <v>3</v>
      </c>
      <c r="C1678">
        <v>62673592.403999999</v>
      </c>
      <c r="D1678">
        <v>480652.44790000003</v>
      </c>
      <c r="E1678">
        <v>45084933.621600002</v>
      </c>
      <c r="F1678">
        <v>0</v>
      </c>
      <c r="G1678">
        <v>243044806.10519999</v>
      </c>
      <c r="H1678">
        <v>120102381.5816</v>
      </c>
      <c r="I1678">
        <v>177133415.6381</v>
      </c>
      <c r="J1678">
        <v>4807258.5465000002</v>
      </c>
      <c r="K1678">
        <v>158771845.62940001</v>
      </c>
      <c r="L1678">
        <v>72216558.763999999</v>
      </c>
      <c r="M1678">
        <v>0</v>
      </c>
      <c r="N1678">
        <v>58146592.147</v>
      </c>
      <c r="O1678">
        <v>10.145833333333334</v>
      </c>
      <c r="P1678">
        <f t="shared" si="63"/>
        <v>1986</v>
      </c>
      <c r="Q1678" s="2">
        <f t="shared" si="64"/>
        <v>31594.56249999829</v>
      </c>
    </row>
    <row r="1679" spans="1:17" x14ac:dyDescent="0.3">
      <c r="A1679">
        <v>560</v>
      </c>
      <c r="B1679">
        <v>1</v>
      </c>
      <c r="C1679">
        <v>305357330.12449998</v>
      </c>
      <c r="D1679">
        <v>472993.13209999999</v>
      </c>
      <c r="E1679">
        <v>106561067.9216</v>
      </c>
      <c r="F1679">
        <v>0</v>
      </c>
      <c r="G1679">
        <v>196378223.55899999</v>
      </c>
      <c r="H1679">
        <v>102402152.48649999</v>
      </c>
      <c r="I1679">
        <v>119860429.8537</v>
      </c>
      <c r="J1679">
        <v>4848118.1595999999</v>
      </c>
      <c r="K1679">
        <v>448301270.11940002</v>
      </c>
      <c r="L1679">
        <v>81790646.124500006</v>
      </c>
      <c r="M1679">
        <v>0</v>
      </c>
      <c r="N1679">
        <v>57100862.3803</v>
      </c>
      <c r="O1679">
        <v>10.145833333333334</v>
      </c>
      <c r="P1679">
        <f t="shared" si="63"/>
        <v>1986</v>
      </c>
      <c r="Q1679" s="2">
        <f t="shared" si="64"/>
        <v>31604.708333331622</v>
      </c>
    </row>
    <row r="1680" spans="1:17" x14ac:dyDescent="0.3">
      <c r="A1680">
        <v>560</v>
      </c>
      <c r="B1680">
        <v>2</v>
      </c>
      <c r="C1680">
        <v>293772161.58249998</v>
      </c>
      <c r="D1680">
        <v>466368.52980000002</v>
      </c>
      <c r="E1680">
        <v>106561067.9216</v>
      </c>
      <c r="F1680">
        <v>0</v>
      </c>
      <c r="G1680">
        <v>196378223.55899999</v>
      </c>
      <c r="H1680">
        <v>102067352.1217</v>
      </c>
      <c r="I1680">
        <v>109429589.7815</v>
      </c>
      <c r="J1680">
        <v>4884445.6754000001</v>
      </c>
      <c r="K1680">
        <v>448301270.11940002</v>
      </c>
      <c r="L1680">
        <v>80798354.693599999</v>
      </c>
      <c r="M1680">
        <v>0</v>
      </c>
      <c r="N1680">
        <v>56155028.679499999</v>
      </c>
      <c r="O1680">
        <v>10.145833333333334</v>
      </c>
      <c r="P1680">
        <f t="shared" si="63"/>
        <v>1986</v>
      </c>
      <c r="Q1680" s="2">
        <f t="shared" si="64"/>
        <v>31614.854166664954</v>
      </c>
    </row>
    <row r="1681" spans="1:17" x14ac:dyDescent="0.3">
      <c r="A1681">
        <v>560</v>
      </c>
      <c r="B1681">
        <v>3</v>
      </c>
      <c r="C1681">
        <v>287012984.98979998</v>
      </c>
      <c r="D1681">
        <v>460578.7648</v>
      </c>
      <c r="E1681">
        <v>106561067.9216</v>
      </c>
      <c r="F1681">
        <v>0</v>
      </c>
      <c r="G1681">
        <v>196378223.55899999</v>
      </c>
      <c r="H1681">
        <v>102131507.30230001</v>
      </c>
      <c r="I1681">
        <v>103529887.3273</v>
      </c>
      <c r="J1681">
        <v>4917272.6162</v>
      </c>
      <c r="K1681">
        <v>448301270.11940002</v>
      </c>
      <c r="L1681">
        <v>80042574.722599998</v>
      </c>
      <c r="M1681">
        <v>0</v>
      </c>
      <c r="N1681">
        <v>55973214.866099998</v>
      </c>
      <c r="O1681">
        <v>10.145833333333334</v>
      </c>
      <c r="P1681">
        <f t="shared" si="63"/>
        <v>1986</v>
      </c>
      <c r="Q1681" s="2">
        <f t="shared" si="64"/>
        <v>31624.999999998287</v>
      </c>
    </row>
    <row r="1682" spans="1:17" x14ac:dyDescent="0.3">
      <c r="A1682">
        <v>561</v>
      </c>
      <c r="B1682">
        <v>1</v>
      </c>
      <c r="C1682">
        <v>246419211.57730001</v>
      </c>
      <c r="D1682">
        <v>452491.96600000001</v>
      </c>
      <c r="E1682">
        <v>115455353.1816</v>
      </c>
      <c r="F1682">
        <v>0</v>
      </c>
      <c r="G1682">
        <v>705232510.72819996</v>
      </c>
      <c r="H1682">
        <v>133208740.47220001</v>
      </c>
      <c r="I1682">
        <v>600583960.93610001</v>
      </c>
      <c r="J1682">
        <v>4977203.2725999998</v>
      </c>
      <c r="K1682">
        <v>490190003.79939997</v>
      </c>
      <c r="L1682">
        <v>38776192.4186</v>
      </c>
      <c r="M1682">
        <v>0</v>
      </c>
      <c r="N1682">
        <v>65763913.4221</v>
      </c>
      <c r="O1682">
        <v>10.145833333333334</v>
      </c>
      <c r="P1682">
        <f t="shared" si="63"/>
        <v>1986</v>
      </c>
      <c r="Q1682" s="2">
        <f t="shared" si="64"/>
        <v>31635.145833331619</v>
      </c>
    </row>
    <row r="1683" spans="1:17" x14ac:dyDescent="0.3">
      <c r="A1683">
        <v>561</v>
      </c>
      <c r="B1683">
        <v>2</v>
      </c>
      <c r="C1683">
        <v>241786453.63190001</v>
      </c>
      <c r="D1683">
        <v>445259.78129999997</v>
      </c>
      <c r="E1683">
        <v>115455353.1816</v>
      </c>
      <c r="F1683">
        <v>0</v>
      </c>
      <c r="G1683">
        <v>705232510.72819996</v>
      </c>
      <c r="H1683">
        <v>128773293.9602</v>
      </c>
      <c r="I1683">
        <v>584062929.7026</v>
      </c>
      <c r="J1683">
        <v>5027717.0307</v>
      </c>
      <c r="K1683">
        <v>490190003.79939997</v>
      </c>
      <c r="L1683">
        <v>39102112.235299997</v>
      </c>
      <c r="M1683">
        <v>0</v>
      </c>
      <c r="N1683">
        <v>72964601.210099995</v>
      </c>
      <c r="O1683">
        <v>10.145833333333334</v>
      </c>
      <c r="P1683">
        <f t="shared" si="63"/>
        <v>1986</v>
      </c>
      <c r="Q1683" s="2">
        <f t="shared" si="64"/>
        <v>31645.291666664951</v>
      </c>
    </row>
    <row r="1684" spans="1:17" x14ac:dyDescent="0.3">
      <c r="A1684">
        <v>561</v>
      </c>
      <c r="B1684">
        <v>3</v>
      </c>
      <c r="C1684">
        <v>238677052.41949999</v>
      </c>
      <c r="D1684">
        <v>438910.42940000002</v>
      </c>
      <c r="E1684">
        <v>115455353.1816</v>
      </c>
      <c r="F1684">
        <v>0</v>
      </c>
      <c r="G1684">
        <v>705232510.72819996</v>
      </c>
      <c r="H1684">
        <v>126200718.18009999</v>
      </c>
      <c r="I1684">
        <v>572600540.03489995</v>
      </c>
      <c r="J1684">
        <v>5072105.6239999998</v>
      </c>
      <c r="K1684">
        <v>490190003.79939997</v>
      </c>
      <c r="L1684">
        <v>39369292.577100001</v>
      </c>
      <c r="M1684">
        <v>0</v>
      </c>
      <c r="N1684">
        <v>78544073.258100003</v>
      </c>
      <c r="O1684">
        <v>10.145833333333334</v>
      </c>
      <c r="P1684">
        <f t="shared" si="63"/>
        <v>1986</v>
      </c>
      <c r="Q1684" s="2">
        <f t="shared" si="64"/>
        <v>31655.437499998283</v>
      </c>
    </row>
    <row r="1685" spans="1:17" x14ac:dyDescent="0.3">
      <c r="A1685">
        <v>562</v>
      </c>
      <c r="B1685">
        <v>1</v>
      </c>
      <c r="C1685">
        <v>215821417.8028</v>
      </c>
      <c r="D1685">
        <v>433393.12079999998</v>
      </c>
      <c r="E1685">
        <v>60333097.421599999</v>
      </c>
      <c r="F1685">
        <v>0</v>
      </c>
      <c r="G1685">
        <v>76398796.466499999</v>
      </c>
      <c r="H1685">
        <v>91012374.448699996</v>
      </c>
      <c r="I1685">
        <v>96576982.497299999</v>
      </c>
      <c r="J1685">
        <v>5071082.3882999998</v>
      </c>
      <c r="K1685">
        <v>230584951.37940001</v>
      </c>
      <c r="L1685">
        <v>35956366.408699997</v>
      </c>
      <c r="M1685">
        <v>0</v>
      </c>
      <c r="N1685">
        <v>74889465.419699997</v>
      </c>
      <c r="O1685">
        <v>10.145833333333334</v>
      </c>
      <c r="P1685">
        <f t="shared" si="63"/>
        <v>1986</v>
      </c>
      <c r="Q1685" s="2">
        <f t="shared" si="64"/>
        <v>31665.583333331615</v>
      </c>
    </row>
    <row r="1686" spans="1:17" x14ac:dyDescent="0.3">
      <c r="A1686">
        <v>562</v>
      </c>
      <c r="B1686">
        <v>2</v>
      </c>
      <c r="C1686">
        <v>187815840.74770001</v>
      </c>
      <c r="D1686">
        <v>428446.6643</v>
      </c>
      <c r="E1686">
        <v>60333097.421599999</v>
      </c>
      <c r="F1686">
        <v>0</v>
      </c>
      <c r="G1686">
        <v>76398796.466499999</v>
      </c>
      <c r="H1686">
        <v>90972629.266299993</v>
      </c>
      <c r="I1686">
        <v>71296040.4322</v>
      </c>
      <c r="J1686">
        <v>5073578.1370999999</v>
      </c>
      <c r="K1686">
        <v>230584951.37940001</v>
      </c>
      <c r="L1686">
        <v>35975060.208099999</v>
      </c>
      <c r="M1686">
        <v>0</v>
      </c>
      <c r="N1686">
        <v>72116605.515400007</v>
      </c>
      <c r="O1686">
        <v>10.145833333333334</v>
      </c>
      <c r="P1686">
        <f t="shared" si="63"/>
        <v>1986</v>
      </c>
      <c r="Q1686" s="2">
        <f t="shared" si="64"/>
        <v>31675.729166664947</v>
      </c>
    </row>
    <row r="1687" spans="1:17" x14ac:dyDescent="0.3">
      <c r="A1687">
        <v>562</v>
      </c>
      <c r="B1687">
        <v>3</v>
      </c>
      <c r="C1687">
        <v>172842475.37740001</v>
      </c>
      <c r="D1687">
        <v>424035.28519999998</v>
      </c>
      <c r="E1687">
        <v>60333097.421599999</v>
      </c>
      <c r="F1687">
        <v>0</v>
      </c>
      <c r="G1687">
        <v>76398796.466499999</v>
      </c>
      <c r="H1687">
        <v>90915667.189199999</v>
      </c>
      <c r="I1687">
        <v>57934616.020099998</v>
      </c>
      <c r="J1687">
        <v>5077894.0433</v>
      </c>
      <c r="K1687">
        <v>230584951.37940001</v>
      </c>
      <c r="L1687">
        <v>36025489.7205</v>
      </c>
      <c r="M1687">
        <v>0</v>
      </c>
      <c r="N1687">
        <v>70757860.366400003</v>
      </c>
      <c r="O1687">
        <v>10.145833333333334</v>
      </c>
      <c r="P1687">
        <f t="shared" si="63"/>
        <v>1986</v>
      </c>
      <c r="Q1687" s="2">
        <f t="shared" si="64"/>
        <v>31685.874999998279</v>
      </c>
    </row>
    <row r="1688" spans="1:17" x14ac:dyDescent="0.3">
      <c r="A1688">
        <v>563</v>
      </c>
      <c r="B1688">
        <v>1</v>
      </c>
      <c r="C1688">
        <v>126258365.5844</v>
      </c>
      <c r="D1688">
        <v>417185.43550000002</v>
      </c>
      <c r="E1688">
        <v>15435409.071599999</v>
      </c>
      <c r="F1688">
        <v>0</v>
      </c>
      <c r="G1688">
        <v>58091338.925800003</v>
      </c>
      <c r="H1688">
        <v>63861950.234200001</v>
      </c>
      <c r="I1688">
        <v>150088683.80430001</v>
      </c>
      <c r="J1688">
        <v>5103970.9078000002</v>
      </c>
      <c r="K1688">
        <v>19133753.409400001</v>
      </c>
      <c r="L1688">
        <v>17185528.662700001</v>
      </c>
      <c r="M1688">
        <v>0</v>
      </c>
      <c r="N1688">
        <v>71948633.709999993</v>
      </c>
      <c r="O1688">
        <v>10.145833333333334</v>
      </c>
      <c r="P1688">
        <f t="shared" si="63"/>
        <v>1986</v>
      </c>
      <c r="Q1688" s="2">
        <f t="shared" si="64"/>
        <v>31696.020833331611</v>
      </c>
    </row>
    <row r="1689" spans="1:17" x14ac:dyDescent="0.3">
      <c r="A1689">
        <v>563</v>
      </c>
      <c r="B1689">
        <v>2</v>
      </c>
      <c r="C1689">
        <v>101250962.9087</v>
      </c>
      <c r="D1689">
        <v>411204.10279999999</v>
      </c>
      <c r="E1689">
        <v>15435409.071599999</v>
      </c>
      <c r="F1689">
        <v>0</v>
      </c>
      <c r="G1689">
        <v>58091338.925800003</v>
      </c>
      <c r="H1689">
        <v>63788087.752599999</v>
      </c>
      <c r="I1689">
        <v>124071352.736</v>
      </c>
      <c r="J1689">
        <v>5128177.8285999997</v>
      </c>
      <c r="K1689">
        <v>19133753.409400001</v>
      </c>
      <c r="L1689">
        <v>17244731.999699999</v>
      </c>
      <c r="M1689">
        <v>0</v>
      </c>
      <c r="N1689">
        <v>72912173.904200003</v>
      </c>
      <c r="O1689">
        <v>10.145833333333334</v>
      </c>
      <c r="P1689">
        <f t="shared" si="63"/>
        <v>1986</v>
      </c>
      <c r="Q1689" s="2">
        <f t="shared" si="64"/>
        <v>31706.166666664943</v>
      </c>
    </row>
    <row r="1690" spans="1:17" x14ac:dyDescent="0.3">
      <c r="A1690">
        <v>563</v>
      </c>
      <c r="B1690">
        <v>3</v>
      </c>
      <c r="C1690">
        <v>86573585.515300006</v>
      </c>
      <c r="D1690">
        <v>405740.02159999998</v>
      </c>
      <c r="E1690">
        <v>15435409.071599999</v>
      </c>
      <c r="F1690">
        <v>0</v>
      </c>
      <c r="G1690">
        <v>58091338.925800003</v>
      </c>
      <c r="H1690">
        <v>63749049.803099997</v>
      </c>
      <c r="I1690">
        <v>108745162.0776</v>
      </c>
      <c r="J1690">
        <v>5150699.5203999998</v>
      </c>
      <c r="K1690">
        <v>19133753.409400001</v>
      </c>
      <c r="L1690">
        <v>17301773.2731</v>
      </c>
      <c r="M1690">
        <v>0</v>
      </c>
      <c r="N1690">
        <v>73498080.639500007</v>
      </c>
      <c r="O1690">
        <v>10.145833333333334</v>
      </c>
      <c r="P1690">
        <f t="shared" si="63"/>
        <v>1986</v>
      </c>
      <c r="Q1690" s="2">
        <f t="shared" si="64"/>
        <v>31716.312499998276</v>
      </c>
    </row>
    <row r="1691" spans="1:17" x14ac:dyDescent="0.3">
      <c r="A1691">
        <v>564</v>
      </c>
      <c r="B1691">
        <v>1</v>
      </c>
      <c r="C1691">
        <v>122728563.9199</v>
      </c>
      <c r="D1691">
        <v>410061.46389999997</v>
      </c>
      <c r="E1691">
        <v>15435409.071599999</v>
      </c>
      <c r="F1691">
        <v>0</v>
      </c>
      <c r="G1691">
        <v>3992240.0613000002</v>
      </c>
      <c r="H1691">
        <v>54831292.490900002</v>
      </c>
      <c r="I1691">
        <v>75401962.215299994</v>
      </c>
      <c r="J1691">
        <v>5113598.2526000002</v>
      </c>
      <c r="K1691">
        <v>19133753.409400001</v>
      </c>
      <c r="L1691">
        <v>25353066.080899999</v>
      </c>
      <c r="M1691">
        <v>0</v>
      </c>
      <c r="N1691">
        <v>72130394.501100004</v>
      </c>
      <c r="O1691">
        <v>10.145833333333334</v>
      </c>
      <c r="P1691">
        <f t="shared" si="63"/>
        <v>1986</v>
      </c>
      <c r="Q1691" s="2">
        <f t="shared" si="64"/>
        <v>31726.458333331608</v>
      </c>
    </row>
    <row r="1692" spans="1:17" x14ac:dyDescent="0.3">
      <c r="A1692">
        <v>564</v>
      </c>
      <c r="B1692">
        <v>2</v>
      </c>
      <c r="C1692">
        <v>113577618.3636</v>
      </c>
      <c r="D1692">
        <v>414003.85950000002</v>
      </c>
      <c r="E1692">
        <v>15435409.071599999</v>
      </c>
      <c r="F1692">
        <v>0</v>
      </c>
      <c r="G1692">
        <v>3992240.0613000002</v>
      </c>
      <c r="H1692">
        <v>54945773.542900003</v>
      </c>
      <c r="I1692">
        <v>67337659.700599998</v>
      </c>
      <c r="J1692">
        <v>5082327.5509000001</v>
      </c>
      <c r="K1692">
        <v>19133753.409400001</v>
      </c>
      <c r="L1692">
        <v>25306603.1098</v>
      </c>
      <c r="M1692">
        <v>0</v>
      </c>
      <c r="N1692">
        <v>71231434.166500002</v>
      </c>
      <c r="O1692">
        <v>10.145833333333334</v>
      </c>
      <c r="P1692">
        <f t="shared" si="63"/>
        <v>1986</v>
      </c>
      <c r="Q1692" s="2">
        <f t="shared" si="64"/>
        <v>31736.60416666494</v>
      </c>
    </row>
    <row r="1693" spans="1:17" x14ac:dyDescent="0.3">
      <c r="A1693">
        <v>564</v>
      </c>
      <c r="B1693">
        <v>3</v>
      </c>
      <c r="C1693">
        <v>107360367.7236</v>
      </c>
      <c r="D1693">
        <v>417611.46679999999</v>
      </c>
      <c r="E1693">
        <v>15435409.071599999</v>
      </c>
      <c r="F1693">
        <v>0</v>
      </c>
      <c r="G1693">
        <v>3992240.0613000002</v>
      </c>
      <c r="H1693">
        <v>55031750.657399997</v>
      </c>
      <c r="I1693">
        <v>61953158.056599997</v>
      </c>
      <c r="J1693">
        <v>5054978.0281999996</v>
      </c>
      <c r="K1693">
        <v>19133753.409400001</v>
      </c>
      <c r="L1693">
        <v>25269625.3072</v>
      </c>
      <c r="M1693">
        <v>0</v>
      </c>
      <c r="N1693">
        <v>70577464.238399997</v>
      </c>
      <c r="O1693">
        <v>10.145833333333334</v>
      </c>
      <c r="P1693">
        <f t="shared" si="63"/>
        <v>1986</v>
      </c>
      <c r="Q1693" s="2">
        <f t="shared" si="64"/>
        <v>31746.749999998272</v>
      </c>
    </row>
    <row r="1694" spans="1:17" x14ac:dyDescent="0.3">
      <c r="A1694">
        <v>565</v>
      </c>
      <c r="B1694">
        <v>1</v>
      </c>
      <c r="C1694">
        <v>99934619.529699996</v>
      </c>
      <c r="D1694">
        <v>416385.54629999999</v>
      </c>
      <c r="E1694">
        <v>15435409.071599999</v>
      </c>
      <c r="F1694">
        <v>0</v>
      </c>
      <c r="G1694">
        <v>4370717.1489000004</v>
      </c>
      <c r="H1694">
        <v>52062807.0427</v>
      </c>
      <c r="I1694">
        <v>66324346.682999998</v>
      </c>
      <c r="J1694">
        <v>5046629.4265000001</v>
      </c>
      <c r="K1694">
        <v>19133753.409400001</v>
      </c>
      <c r="L1694">
        <v>7931714.216</v>
      </c>
      <c r="M1694">
        <v>0</v>
      </c>
      <c r="N1694">
        <v>72698667.215599999</v>
      </c>
      <c r="O1694">
        <v>10.145833333333334</v>
      </c>
      <c r="P1694">
        <f t="shared" si="63"/>
        <v>1986</v>
      </c>
      <c r="Q1694" s="2">
        <f t="shared" si="64"/>
        <v>31756.895833331604</v>
      </c>
    </row>
    <row r="1695" spans="1:17" x14ac:dyDescent="0.3">
      <c r="A1695">
        <v>565</v>
      </c>
      <c r="B1695">
        <v>2</v>
      </c>
      <c r="C1695">
        <v>95643757.780200005</v>
      </c>
      <c r="D1695">
        <v>415633.68199999997</v>
      </c>
      <c r="E1695">
        <v>15435409.071599999</v>
      </c>
      <c r="F1695">
        <v>0</v>
      </c>
      <c r="G1695">
        <v>4370717.1489000004</v>
      </c>
      <c r="H1695">
        <v>51821611.558600001</v>
      </c>
      <c r="I1695">
        <v>61561231.424500003</v>
      </c>
      <c r="J1695">
        <v>5038395.4137000004</v>
      </c>
      <c r="K1695">
        <v>19133753.409400001</v>
      </c>
      <c r="L1695">
        <v>7980320.8469000002</v>
      </c>
      <c r="M1695">
        <v>0</v>
      </c>
      <c r="N1695">
        <v>73299486.482500002</v>
      </c>
      <c r="O1695">
        <v>10.145833333333334</v>
      </c>
      <c r="P1695">
        <f t="shared" si="63"/>
        <v>1986</v>
      </c>
      <c r="Q1695" s="2">
        <f t="shared" si="64"/>
        <v>31767.041666664936</v>
      </c>
    </row>
    <row r="1696" spans="1:17" x14ac:dyDescent="0.3">
      <c r="A1696">
        <v>565</v>
      </c>
      <c r="B1696">
        <v>3</v>
      </c>
      <c r="C1696">
        <v>92486813.679399997</v>
      </c>
      <c r="D1696">
        <v>415060.033</v>
      </c>
      <c r="E1696">
        <v>15435409.071599999</v>
      </c>
      <c r="F1696">
        <v>0</v>
      </c>
      <c r="G1696">
        <v>4370717.1489000004</v>
      </c>
      <c r="H1696">
        <v>51608321.809699997</v>
      </c>
      <c r="I1696">
        <v>58016682.384900004</v>
      </c>
      <c r="J1696">
        <v>5030214.3398000002</v>
      </c>
      <c r="K1696">
        <v>19133753.409400001</v>
      </c>
      <c r="L1696">
        <v>8022884.8504999997</v>
      </c>
      <c r="M1696">
        <v>0</v>
      </c>
      <c r="N1696">
        <v>73605057.120499998</v>
      </c>
      <c r="O1696">
        <v>10.145833333333334</v>
      </c>
      <c r="P1696">
        <f t="shared" si="63"/>
        <v>1986</v>
      </c>
      <c r="Q1696" s="2">
        <f t="shared" si="64"/>
        <v>31777.187499998268</v>
      </c>
    </row>
    <row r="1697" spans="1:17" x14ac:dyDescent="0.3">
      <c r="A1697">
        <v>566</v>
      </c>
      <c r="B1697">
        <v>1</v>
      </c>
      <c r="C1697">
        <v>93719239.399599999</v>
      </c>
      <c r="D1697">
        <v>414481.85920000001</v>
      </c>
      <c r="E1697">
        <v>15435409.071599999</v>
      </c>
      <c r="F1697">
        <v>0</v>
      </c>
      <c r="G1697">
        <v>4228111.1277000001</v>
      </c>
      <c r="H1697">
        <v>46911632.998899996</v>
      </c>
      <c r="I1697">
        <v>56774133.795400001</v>
      </c>
      <c r="J1697">
        <v>5026640.1546999998</v>
      </c>
      <c r="K1697">
        <v>19387470.889400002</v>
      </c>
      <c r="L1697">
        <v>5450154.2337999996</v>
      </c>
      <c r="M1697">
        <v>0</v>
      </c>
      <c r="N1697">
        <v>73924612.165299997</v>
      </c>
      <c r="O1697">
        <v>10.145833333333334</v>
      </c>
      <c r="P1697">
        <f t="shared" si="63"/>
        <v>1987</v>
      </c>
      <c r="Q1697" s="2">
        <f t="shared" si="64"/>
        <v>31787.3333333316</v>
      </c>
    </row>
    <row r="1698" spans="1:17" x14ac:dyDescent="0.3">
      <c r="A1698">
        <v>566</v>
      </c>
      <c r="B1698">
        <v>2</v>
      </c>
      <c r="C1698">
        <v>91101389.072799996</v>
      </c>
      <c r="D1698">
        <v>414019.44959999999</v>
      </c>
      <c r="E1698">
        <v>15435409.071599999</v>
      </c>
      <c r="F1698">
        <v>0</v>
      </c>
      <c r="G1698">
        <v>4228111.1277000001</v>
      </c>
      <c r="H1698">
        <v>46720852.798799999</v>
      </c>
      <c r="I1698">
        <v>53718007.875600003</v>
      </c>
      <c r="J1698">
        <v>5022563.3131999997</v>
      </c>
      <c r="K1698">
        <v>19387470.889400002</v>
      </c>
      <c r="L1698">
        <v>5467537.7807</v>
      </c>
      <c r="M1698">
        <v>0</v>
      </c>
      <c r="N1698">
        <v>74004526.756200001</v>
      </c>
      <c r="O1698">
        <v>10.145833333333334</v>
      </c>
      <c r="P1698">
        <f t="shared" si="63"/>
        <v>1987</v>
      </c>
      <c r="Q1698" s="2">
        <f t="shared" si="64"/>
        <v>31797.479166664933</v>
      </c>
    </row>
    <row r="1699" spans="1:17" x14ac:dyDescent="0.3">
      <c r="A1699">
        <v>566</v>
      </c>
      <c r="B1699">
        <v>3</v>
      </c>
      <c r="C1699">
        <v>88974661.923299998</v>
      </c>
      <c r="D1699">
        <v>413654.03610000003</v>
      </c>
      <c r="E1699">
        <v>15435409.071599999</v>
      </c>
      <c r="F1699">
        <v>0</v>
      </c>
      <c r="G1699">
        <v>4228111.1277000001</v>
      </c>
      <c r="H1699">
        <v>46609579.318099998</v>
      </c>
      <c r="I1699">
        <v>51407727.220600002</v>
      </c>
      <c r="J1699">
        <v>5018152.5251000002</v>
      </c>
      <c r="K1699">
        <v>19387470.889400002</v>
      </c>
      <c r="L1699">
        <v>5485006.2016000003</v>
      </c>
      <c r="M1699">
        <v>0</v>
      </c>
      <c r="N1699">
        <v>74052698.267299995</v>
      </c>
      <c r="O1699">
        <v>10.145833333333334</v>
      </c>
      <c r="P1699">
        <f t="shared" si="63"/>
        <v>1987</v>
      </c>
      <c r="Q1699" s="2">
        <f t="shared" si="64"/>
        <v>31807.624999998265</v>
      </c>
    </row>
    <row r="1700" spans="1:17" x14ac:dyDescent="0.3">
      <c r="A1700">
        <v>567</v>
      </c>
      <c r="B1700">
        <v>1</v>
      </c>
      <c r="C1700">
        <v>80949646.761500001</v>
      </c>
      <c r="D1700">
        <v>414130.92920000001</v>
      </c>
      <c r="E1700">
        <v>15435409.071599999</v>
      </c>
      <c r="F1700">
        <v>0</v>
      </c>
      <c r="G1700">
        <v>7800724.6919</v>
      </c>
      <c r="H1700">
        <v>53921989.476000004</v>
      </c>
      <c r="I1700">
        <v>52687945.050499998</v>
      </c>
      <c r="J1700">
        <v>5011572.3234999999</v>
      </c>
      <c r="K1700">
        <v>19387470.889400002</v>
      </c>
      <c r="L1700">
        <v>6946482.9016000004</v>
      </c>
      <c r="M1700">
        <v>0</v>
      </c>
      <c r="N1700">
        <v>73959865.852599993</v>
      </c>
      <c r="O1700">
        <v>10.145833333333334</v>
      </c>
      <c r="P1700">
        <f t="shared" si="63"/>
        <v>1987</v>
      </c>
      <c r="Q1700" s="2">
        <f t="shared" si="64"/>
        <v>31817.770833331597</v>
      </c>
    </row>
    <row r="1701" spans="1:17" x14ac:dyDescent="0.3">
      <c r="A1701">
        <v>567</v>
      </c>
      <c r="B1701">
        <v>2</v>
      </c>
      <c r="C1701">
        <v>79087471.028300002</v>
      </c>
      <c r="D1701">
        <v>414556.58630000002</v>
      </c>
      <c r="E1701">
        <v>15435409.071599999</v>
      </c>
      <c r="F1701">
        <v>0</v>
      </c>
      <c r="G1701">
        <v>7800724.6919</v>
      </c>
      <c r="H1701">
        <v>53879848.9582</v>
      </c>
      <c r="I1701">
        <v>51050676.487999998</v>
      </c>
      <c r="J1701">
        <v>5005162.9544000002</v>
      </c>
      <c r="K1701">
        <v>19387470.889400002</v>
      </c>
      <c r="L1701">
        <v>6967103.5411</v>
      </c>
      <c r="M1701">
        <v>0</v>
      </c>
      <c r="N1701">
        <v>73999928.698300004</v>
      </c>
      <c r="O1701">
        <v>10.145833333333334</v>
      </c>
      <c r="P1701">
        <f t="shared" si="63"/>
        <v>1987</v>
      </c>
      <c r="Q1701" s="2">
        <f t="shared" si="64"/>
        <v>31827.916666664929</v>
      </c>
    </row>
    <row r="1702" spans="1:17" x14ac:dyDescent="0.3">
      <c r="A1702">
        <v>567</v>
      </c>
      <c r="B1702">
        <v>3</v>
      </c>
      <c r="C1702">
        <v>77622130.825800002</v>
      </c>
      <c r="D1702">
        <v>415548.14279999997</v>
      </c>
      <c r="E1702">
        <v>15435409.071599999</v>
      </c>
      <c r="F1702">
        <v>0</v>
      </c>
      <c r="G1702">
        <v>7800724.6919</v>
      </c>
      <c r="H1702">
        <v>53847696.648800001</v>
      </c>
      <c r="I1702">
        <v>49455803.710100003</v>
      </c>
      <c r="J1702">
        <v>4999436.5153000001</v>
      </c>
      <c r="K1702">
        <v>19387470.889400002</v>
      </c>
      <c r="L1702">
        <v>6987566.8425000003</v>
      </c>
      <c r="M1702">
        <v>0</v>
      </c>
      <c r="N1702">
        <v>74017194.257200003</v>
      </c>
      <c r="O1702">
        <v>10.145833333333334</v>
      </c>
      <c r="P1702">
        <f t="shared" si="63"/>
        <v>1987</v>
      </c>
      <c r="Q1702" s="2">
        <f t="shared" si="64"/>
        <v>31838.062499998261</v>
      </c>
    </row>
    <row r="1703" spans="1:17" x14ac:dyDescent="0.3">
      <c r="A1703">
        <v>568</v>
      </c>
      <c r="B1703">
        <v>1</v>
      </c>
      <c r="C1703">
        <v>12818982.324200001</v>
      </c>
      <c r="D1703">
        <v>395494.50880000001</v>
      </c>
      <c r="E1703">
        <v>15435409.071599999</v>
      </c>
      <c r="F1703">
        <v>0</v>
      </c>
      <c r="G1703">
        <v>743807620.76289999</v>
      </c>
      <c r="H1703">
        <v>98139956.657900006</v>
      </c>
      <c r="I1703">
        <v>761600159.20990002</v>
      </c>
      <c r="J1703">
        <v>5115247.1213999996</v>
      </c>
      <c r="K1703">
        <v>19387470.889400002</v>
      </c>
      <c r="L1703">
        <v>0</v>
      </c>
      <c r="M1703">
        <v>0</v>
      </c>
      <c r="N1703">
        <v>84273679.509800002</v>
      </c>
      <c r="O1703">
        <v>10.145833333333334</v>
      </c>
      <c r="P1703">
        <f t="shared" si="63"/>
        <v>1987</v>
      </c>
      <c r="Q1703" s="2">
        <f t="shared" si="64"/>
        <v>31848.208333331593</v>
      </c>
    </row>
    <row r="1704" spans="1:17" x14ac:dyDescent="0.3">
      <c r="A1704">
        <v>568</v>
      </c>
      <c r="B1704">
        <v>2</v>
      </c>
      <c r="C1704">
        <v>11617525.2673</v>
      </c>
      <c r="D1704">
        <v>378128.84669999999</v>
      </c>
      <c r="E1704">
        <v>15435409.071599999</v>
      </c>
      <c r="F1704">
        <v>0</v>
      </c>
      <c r="G1704">
        <v>743807620.76289999</v>
      </c>
      <c r="H1704">
        <v>94349636.482800007</v>
      </c>
      <c r="I1704">
        <v>747986211.97909999</v>
      </c>
      <c r="J1704">
        <v>5217510.9073999999</v>
      </c>
      <c r="K1704">
        <v>19387470.889400002</v>
      </c>
      <c r="L1704">
        <v>0</v>
      </c>
      <c r="M1704">
        <v>0</v>
      </c>
      <c r="N1704">
        <v>92694191.042799994</v>
      </c>
      <c r="O1704">
        <v>10.145833333333334</v>
      </c>
      <c r="P1704">
        <f t="shared" si="63"/>
        <v>1987</v>
      </c>
      <c r="Q1704" s="2">
        <f t="shared" si="64"/>
        <v>31858.354166664925</v>
      </c>
    </row>
    <row r="1705" spans="1:17" x14ac:dyDescent="0.3">
      <c r="A1705">
        <v>568</v>
      </c>
      <c r="B1705">
        <v>3</v>
      </c>
      <c r="C1705">
        <v>10880362.0503</v>
      </c>
      <c r="D1705">
        <v>362796.103</v>
      </c>
      <c r="E1705">
        <v>15435409.071599999</v>
      </c>
      <c r="F1705">
        <v>0</v>
      </c>
      <c r="G1705">
        <v>743807620.76289999</v>
      </c>
      <c r="H1705">
        <v>91420780.557899997</v>
      </c>
      <c r="I1705">
        <v>737259353.0675</v>
      </c>
      <c r="J1705">
        <v>5309987.8196999999</v>
      </c>
      <c r="K1705">
        <v>19387470.889400002</v>
      </c>
      <c r="L1705">
        <v>0</v>
      </c>
      <c r="M1705">
        <v>0</v>
      </c>
      <c r="N1705">
        <v>99729304.577299997</v>
      </c>
      <c r="O1705">
        <v>10.145833333333334</v>
      </c>
      <c r="P1705">
        <f t="shared" si="63"/>
        <v>1987</v>
      </c>
      <c r="Q1705" s="2">
        <f t="shared" si="64"/>
        <v>31868.499999998257</v>
      </c>
    </row>
    <row r="1706" spans="1:17" x14ac:dyDescent="0.3">
      <c r="A1706">
        <v>569</v>
      </c>
      <c r="B1706">
        <v>1</v>
      </c>
      <c r="C1706">
        <v>194909404.59889999</v>
      </c>
      <c r="D1706">
        <v>385412.1213</v>
      </c>
      <c r="E1706">
        <v>21335029.711599998</v>
      </c>
      <c r="F1706">
        <v>0</v>
      </c>
      <c r="G1706">
        <v>6923581.4049000004</v>
      </c>
      <c r="H1706">
        <v>91867714.874599993</v>
      </c>
      <c r="I1706">
        <v>80822632.906900004</v>
      </c>
      <c r="J1706">
        <v>5187897.7926000003</v>
      </c>
      <c r="K1706">
        <v>56600037.6994</v>
      </c>
      <c r="L1706">
        <v>91256716.023499995</v>
      </c>
      <c r="M1706">
        <v>0</v>
      </c>
      <c r="N1706">
        <v>82352965.565500006</v>
      </c>
      <c r="O1706">
        <v>10.145833333333334</v>
      </c>
      <c r="P1706">
        <f t="shared" si="63"/>
        <v>1987</v>
      </c>
      <c r="Q1706" s="2">
        <f t="shared" si="64"/>
        <v>31878.64583333159</v>
      </c>
    </row>
    <row r="1707" spans="1:17" x14ac:dyDescent="0.3">
      <c r="A1707">
        <v>569</v>
      </c>
      <c r="B1707">
        <v>2</v>
      </c>
      <c r="C1707">
        <v>171219937.67570001</v>
      </c>
      <c r="D1707">
        <v>405054.7978</v>
      </c>
      <c r="E1707">
        <v>21335029.711599998</v>
      </c>
      <c r="F1707">
        <v>0</v>
      </c>
      <c r="G1707">
        <v>6923581.4049000004</v>
      </c>
      <c r="H1707">
        <v>92502583.283999994</v>
      </c>
      <c r="I1707">
        <v>68158014.140699998</v>
      </c>
      <c r="J1707">
        <v>5088636.1260000002</v>
      </c>
      <c r="K1707">
        <v>56600037.6994</v>
      </c>
      <c r="L1707">
        <v>88701240.185900003</v>
      </c>
      <c r="M1707">
        <v>0</v>
      </c>
      <c r="N1707">
        <v>74342359.4208</v>
      </c>
      <c r="O1707">
        <v>10.145833333333334</v>
      </c>
      <c r="P1707">
        <f t="shared" si="63"/>
        <v>1987</v>
      </c>
      <c r="Q1707" s="2">
        <f t="shared" si="64"/>
        <v>31888.791666664922</v>
      </c>
    </row>
    <row r="1708" spans="1:17" x14ac:dyDescent="0.3">
      <c r="A1708">
        <v>569</v>
      </c>
      <c r="B1708">
        <v>3</v>
      </c>
      <c r="C1708">
        <v>157227564.16729999</v>
      </c>
      <c r="D1708">
        <v>421992.56069999997</v>
      </c>
      <c r="E1708">
        <v>21335029.711599998</v>
      </c>
      <c r="F1708">
        <v>0</v>
      </c>
      <c r="G1708">
        <v>6923581.4049000004</v>
      </c>
      <c r="H1708">
        <v>91883645.917099997</v>
      </c>
      <c r="I1708">
        <v>60425413.832500003</v>
      </c>
      <c r="J1708">
        <v>5004755.3459999999</v>
      </c>
      <c r="K1708">
        <v>56600037.6994</v>
      </c>
      <c r="L1708">
        <v>86594416.079899997</v>
      </c>
      <c r="M1708">
        <v>0</v>
      </c>
      <c r="N1708">
        <v>69775409.014400005</v>
      </c>
      <c r="O1708">
        <v>10.145833333333334</v>
      </c>
      <c r="P1708">
        <f t="shared" si="63"/>
        <v>1987</v>
      </c>
      <c r="Q1708" s="2">
        <f t="shared" si="64"/>
        <v>31898.937499998254</v>
      </c>
    </row>
    <row r="1709" spans="1:17" x14ac:dyDescent="0.3">
      <c r="A1709">
        <v>570</v>
      </c>
      <c r="B1709">
        <v>1</v>
      </c>
      <c r="C1709">
        <v>21825265.729800001</v>
      </c>
      <c r="D1709">
        <v>404075.72879999998</v>
      </c>
      <c r="E1709">
        <v>24687714.9016</v>
      </c>
      <c r="F1709">
        <v>0</v>
      </c>
      <c r="G1709">
        <v>328482974.97759998</v>
      </c>
      <c r="H1709">
        <v>124261468.95559999</v>
      </c>
      <c r="I1709">
        <v>298933278.63160002</v>
      </c>
      <c r="J1709">
        <v>5152558.8213999998</v>
      </c>
      <c r="K1709">
        <v>77747503.009399995</v>
      </c>
      <c r="L1709">
        <v>41705299.769500002</v>
      </c>
      <c r="M1709">
        <v>0</v>
      </c>
      <c r="N1709">
        <v>75720549.503700003</v>
      </c>
      <c r="O1709">
        <v>10.145833333333334</v>
      </c>
      <c r="P1709">
        <f t="shared" si="63"/>
        <v>1987</v>
      </c>
      <c r="Q1709" s="2">
        <f t="shared" si="64"/>
        <v>31909.083333331586</v>
      </c>
    </row>
    <row r="1710" spans="1:17" x14ac:dyDescent="0.3">
      <c r="A1710">
        <v>570</v>
      </c>
      <c r="B1710">
        <v>2</v>
      </c>
      <c r="C1710">
        <v>19605386.509599999</v>
      </c>
      <c r="D1710">
        <v>387442.95970000001</v>
      </c>
      <c r="E1710">
        <v>24687714.9016</v>
      </c>
      <c r="F1710">
        <v>0</v>
      </c>
      <c r="G1710">
        <v>328482974.97759998</v>
      </c>
      <c r="H1710">
        <v>121749416.5342</v>
      </c>
      <c r="I1710">
        <v>290329409.21960002</v>
      </c>
      <c r="J1710">
        <v>5281552.6431999998</v>
      </c>
      <c r="K1710">
        <v>77747503.009399995</v>
      </c>
      <c r="L1710">
        <v>42001373.8182</v>
      </c>
      <c r="M1710">
        <v>0</v>
      </c>
      <c r="N1710">
        <v>79184063.931500003</v>
      </c>
      <c r="O1710">
        <v>10.145833333333334</v>
      </c>
      <c r="P1710">
        <f t="shared" si="63"/>
        <v>1987</v>
      </c>
      <c r="Q1710" s="2">
        <f t="shared" si="64"/>
        <v>31919.229166664918</v>
      </c>
    </row>
    <row r="1711" spans="1:17" x14ac:dyDescent="0.3">
      <c r="A1711">
        <v>570</v>
      </c>
      <c r="B1711">
        <v>3</v>
      </c>
      <c r="C1711">
        <v>18309632.738499999</v>
      </c>
      <c r="D1711">
        <v>371905.66249999998</v>
      </c>
      <c r="E1711">
        <v>24687714.9016</v>
      </c>
      <c r="F1711">
        <v>0</v>
      </c>
      <c r="G1711">
        <v>328482974.97759998</v>
      </c>
      <c r="H1711">
        <v>119764323.80230001</v>
      </c>
      <c r="I1711">
        <v>284665139.08899999</v>
      </c>
      <c r="J1711">
        <v>5397659.9526000004</v>
      </c>
      <c r="K1711">
        <v>77747503.009399995</v>
      </c>
      <c r="L1711">
        <v>42268052.859800003</v>
      </c>
      <c r="M1711">
        <v>0</v>
      </c>
      <c r="N1711">
        <v>81413746.7148</v>
      </c>
      <c r="O1711">
        <v>10.145833333333334</v>
      </c>
      <c r="P1711">
        <f t="shared" si="63"/>
        <v>1987</v>
      </c>
      <c r="Q1711" s="2">
        <f t="shared" si="64"/>
        <v>31929.37499999825</v>
      </c>
    </row>
    <row r="1712" spans="1:17" x14ac:dyDescent="0.3">
      <c r="A1712">
        <v>571</v>
      </c>
      <c r="B1712">
        <v>1</v>
      </c>
      <c r="C1712">
        <v>82934376.681400001</v>
      </c>
      <c r="D1712">
        <v>371363.66159999999</v>
      </c>
      <c r="E1712">
        <v>37469161.9516</v>
      </c>
      <c r="F1712">
        <v>0</v>
      </c>
      <c r="G1712">
        <v>272574265.16289997</v>
      </c>
      <c r="H1712">
        <v>113315432.6261</v>
      </c>
      <c r="I1712">
        <v>179493382.12270001</v>
      </c>
      <c r="J1712">
        <v>5422916.2520000003</v>
      </c>
      <c r="K1712">
        <v>158368026.16940001</v>
      </c>
      <c r="L1712">
        <v>84987983.265100002</v>
      </c>
      <c r="M1712">
        <v>0</v>
      </c>
      <c r="N1712">
        <v>78498146.015400007</v>
      </c>
      <c r="O1712">
        <v>10.145833333333334</v>
      </c>
      <c r="P1712">
        <f t="shared" si="63"/>
        <v>1987</v>
      </c>
      <c r="Q1712" s="2">
        <f t="shared" si="64"/>
        <v>31939.520833331582</v>
      </c>
    </row>
    <row r="1713" spans="1:17" x14ac:dyDescent="0.3">
      <c r="A1713">
        <v>571</v>
      </c>
      <c r="B1713">
        <v>2</v>
      </c>
      <c r="C1713">
        <v>71542416.019099995</v>
      </c>
      <c r="D1713">
        <v>370266.73009999999</v>
      </c>
      <c r="E1713">
        <v>37469161.9516</v>
      </c>
      <c r="F1713">
        <v>0</v>
      </c>
      <c r="G1713">
        <v>272574265.16289997</v>
      </c>
      <c r="H1713">
        <v>113783781.189</v>
      </c>
      <c r="I1713">
        <v>171917243.1049</v>
      </c>
      <c r="J1713">
        <v>5452226.1858999999</v>
      </c>
      <c r="K1713">
        <v>158368026.16940001</v>
      </c>
      <c r="L1713">
        <v>84192490.935699999</v>
      </c>
      <c r="M1713">
        <v>0</v>
      </c>
      <c r="N1713">
        <v>76059425.287799999</v>
      </c>
      <c r="O1713">
        <v>10.145833333333334</v>
      </c>
      <c r="P1713">
        <f t="shared" si="63"/>
        <v>1987</v>
      </c>
      <c r="Q1713" s="2">
        <f t="shared" si="64"/>
        <v>31949.666666664914</v>
      </c>
    </row>
    <row r="1714" spans="1:17" x14ac:dyDescent="0.3">
      <c r="A1714">
        <v>571</v>
      </c>
      <c r="B1714">
        <v>3</v>
      </c>
      <c r="C1714">
        <v>64819177.348700002</v>
      </c>
      <c r="D1714">
        <v>368762.96159999998</v>
      </c>
      <c r="E1714">
        <v>37469161.9516</v>
      </c>
      <c r="F1714">
        <v>0</v>
      </c>
      <c r="G1714">
        <v>272574265.16289997</v>
      </c>
      <c r="H1714">
        <v>113802615.1725</v>
      </c>
      <c r="I1714">
        <v>166896879.65959999</v>
      </c>
      <c r="J1714">
        <v>5483729.4779000003</v>
      </c>
      <c r="K1714">
        <v>158368026.16940001</v>
      </c>
      <c r="L1714">
        <v>83570658.672999993</v>
      </c>
      <c r="M1714">
        <v>0</v>
      </c>
      <c r="N1714">
        <v>74856002.700800002</v>
      </c>
      <c r="O1714">
        <v>10.145833333333334</v>
      </c>
      <c r="P1714">
        <f t="shared" si="63"/>
        <v>1987</v>
      </c>
      <c r="Q1714" s="2">
        <f t="shared" si="64"/>
        <v>31959.812499998246</v>
      </c>
    </row>
    <row r="1715" spans="1:17" x14ac:dyDescent="0.3">
      <c r="A1715">
        <v>572</v>
      </c>
      <c r="B1715">
        <v>1</v>
      </c>
      <c r="C1715">
        <v>372185137.41790003</v>
      </c>
      <c r="D1715">
        <v>385735.462</v>
      </c>
      <c r="E1715">
        <v>83154547.161599994</v>
      </c>
      <c r="F1715">
        <v>0</v>
      </c>
      <c r="G1715">
        <v>107678199.6345</v>
      </c>
      <c r="H1715">
        <v>137295380.7897</v>
      </c>
      <c r="I1715">
        <v>73213514.818700001</v>
      </c>
      <c r="J1715">
        <v>5381647.0437000003</v>
      </c>
      <c r="K1715">
        <v>446534094.02939999</v>
      </c>
      <c r="L1715">
        <v>105882420.8705</v>
      </c>
      <c r="M1715">
        <v>0</v>
      </c>
      <c r="N1715">
        <v>69677882.557099998</v>
      </c>
      <c r="O1715">
        <v>10.145833333333334</v>
      </c>
      <c r="P1715">
        <f t="shared" si="63"/>
        <v>1987</v>
      </c>
      <c r="Q1715" s="2">
        <f t="shared" si="64"/>
        <v>31969.958333331579</v>
      </c>
    </row>
    <row r="1716" spans="1:17" x14ac:dyDescent="0.3">
      <c r="A1716">
        <v>572</v>
      </c>
      <c r="B1716">
        <v>2</v>
      </c>
      <c r="C1716">
        <v>355094175.3096</v>
      </c>
      <c r="D1716">
        <v>400381.12650000001</v>
      </c>
      <c r="E1716">
        <v>83154547.161599994</v>
      </c>
      <c r="F1716">
        <v>0</v>
      </c>
      <c r="G1716">
        <v>107678199.6345</v>
      </c>
      <c r="H1716">
        <v>138890511.0548</v>
      </c>
      <c r="I1716">
        <v>63080943.873499997</v>
      </c>
      <c r="J1716">
        <v>5296299.5866</v>
      </c>
      <c r="K1716">
        <v>446534094.02939999</v>
      </c>
      <c r="L1716">
        <v>103190388.08939999</v>
      </c>
      <c r="M1716">
        <v>0</v>
      </c>
      <c r="N1716">
        <v>67021325.494099997</v>
      </c>
      <c r="O1716">
        <v>10.145833333333334</v>
      </c>
      <c r="P1716">
        <f t="shared" si="63"/>
        <v>1987</v>
      </c>
      <c r="Q1716" s="2">
        <f t="shared" si="64"/>
        <v>31980.104166664911</v>
      </c>
    </row>
    <row r="1717" spans="1:17" x14ac:dyDescent="0.3">
      <c r="A1717">
        <v>572</v>
      </c>
      <c r="B1717">
        <v>3</v>
      </c>
      <c r="C1717">
        <v>343961952.22790003</v>
      </c>
      <c r="D1717">
        <v>414244.52269999997</v>
      </c>
      <c r="E1717">
        <v>83154547.161599994</v>
      </c>
      <c r="F1717">
        <v>0</v>
      </c>
      <c r="G1717">
        <v>107678199.6345</v>
      </c>
      <c r="H1717">
        <v>139865035.1972</v>
      </c>
      <c r="I1717">
        <v>57151159.066799998</v>
      </c>
      <c r="J1717">
        <v>5224063.3080000002</v>
      </c>
      <c r="K1717">
        <v>446534094.02939999</v>
      </c>
      <c r="L1717">
        <v>100837679.70029999</v>
      </c>
      <c r="M1717">
        <v>0</v>
      </c>
      <c r="N1717">
        <v>65276193.254000001</v>
      </c>
      <c r="O1717">
        <v>10.145833333333334</v>
      </c>
      <c r="P1717">
        <f t="shared" si="63"/>
        <v>1987</v>
      </c>
      <c r="Q1717" s="2">
        <f t="shared" si="64"/>
        <v>31990.249999998243</v>
      </c>
    </row>
    <row r="1718" spans="1:17" x14ac:dyDescent="0.3">
      <c r="A1718">
        <v>573</v>
      </c>
      <c r="B1718">
        <v>1</v>
      </c>
      <c r="C1718">
        <v>317540438.66329998</v>
      </c>
      <c r="D1718">
        <v>386645.03480000002</v>
      </c>
      <c r="E1718">
        <v>89764248.391599998</v>
      </c>
      <c r="F1718">
        <v>0</v>
      </c>
      <c r="G1718">
        <v>294584090.10420001</v>
      </c>
      <c r="H1718">
        <v>88012819.806299999</v>
      </c>
      <c r="I1718">
        <v>176743114.257</v>
      </c>
      <c r="J1718">
        <v>5367819.2834000001</v>
      </c>
      <c r="K1718">
        <v>488225580.30940002</v>
      </c>
      <c r="L1718">
        <v>51788313.486500002</v>
      </c>
      <c r="M1718">
        <v>0</v>
      </c>
      <c r="N1718">
        <v>68215597.130700007</v>
      </c>
      <c r="O1718">
        <v>10.145833333333334</v>
      </c>
      <c r="P1718">
        <f t="shared" si="63"/>
        <v>1987</v>
      </c>
      <c r="Q1718" s="2">
        <f t="shared" si="64"/>
        <v>32000.395833331575</v>
      </c>
    </row>
    <row r="1719" spans="1:17" x14ac:dyDescent="0.3">
      <c r="A1719">
        <v>573</v>
      </c>
      <c r="B1719">
        <v>2</v>
      </c>
      <c r="C1719">
        <v>310330821.94230002</v>
      </c>
      <c r="D1719">
        <v>362328.79060000001</v>
      </c>
      <c r="E1719">
        <v>89764248.391599998</v>
      </c>
      <c r="F1719">
        <v>0</v>
      </c>
      <c r="G1719">
        <v>294584090.10420001</v>
      </c>
      <c r="H1719">
        <v>86027821.692499995</v>
      </c>
      <c r="I1719">
        <v>165105854.41010001</v>
      </c>
      <c r="J1719">
        <v>5494402.2455000002</v>
      </c>
      <c r="K1719">
        <v>488225580.30940002</v>
      </c>
      <c r="L1719">
        <v>51710441.102700002</v>
      </c>
      <c r="M1719">
        <v>0</v>
      </c>
      <c r="N1719">
        <v>70546060.215399995</v>
      </c>
      <c r="O1719">
        <v>10.145833333333334</v>
      </c>
      <c r="P1719">
        <f t="shared" si="63"/>
        <v>1987</v>
      </c>
      <c r="Q1719" s="2">
        <f t="shared" si="64"/>
        <v>32010.541666664907</v>
      </c>
    </row>
    <row r="1720" spans="1:17" x14ac:dyDescent="0.3">
      <c r="A1720">
        <v>573</v>
      </c>
      <c r="B1720">
        <v>3</v>
      </c>
      <c r="C1720">
        <v>305625575.15979999</v>
      </c>
      <c r="D1720">
        <v>341298.87609999999</v>
      </c>
      <c r="E1720">
        <v>89764248.391599998</v>
      </c>
      <c r="F1720">
        <v>0</v>
      </c>
      <c r="G1720">
        <v>294584090.10420001</v>
      </c>
      <c r="H1720">
        <v>84917802.655399993</v>
      </c>
      <c r="I1720">
        <v>157529747.6507</v>
      </c>
      <c r="J1720">
        <v>5609390.9068</v>
      </c>
      <c r="K1720">
        <v>488225580.30940002</v>
      </c>
      <c r="L1720">
        <v>51723496.702</v>
      </c>
      <c r="M1720">
        <v>0</v>
      </c>
      <c r="N1720">
        <v>72181140.937600002</v>
      </c>
      <c r="O1720">
        <v>10.145833333333334</v>
      </c>
      <c r="P1720">
        <f t="shared" si="63"/>
        <v>1987</v>
      </c>
      <c r="Q1720" s="2">
        <f t="shared" si="64"/>
        <v>32020.687499998239</v>
      </c>
    </row>
    <row r="1721" spans="1:17" x14ac:dyDescent="0.3">
      <c r="A1721">
        <v>574</v>
      </c>
      <c r="B1721">
        <v>1</v>
      </c>
      <c r="C1721">
        <v>311661238.64200002</v>
      </c>
      <c r="D1721">
        <v>362279.0441</v>
      </c>
      <c r="E1721">
        <v>48800684.711599998</v>
      </c>
      <c r="F1721">
        <v>0</v>
      </c>
      <c r="G1721">
        <v>15509831.6204</v>
      </c>
      <c r="H1721">
        <v>56265652.404600002</v>
      </c>
      <c r="I1721">
        <v>38106925.823200002</v>
      </c>
      <c r="J1721">
        <v>5511484.7909000004</v>
      </c>
      <c r="K1721">
        <v>229842973.6794</v>
      </c>
      <c r="L1721">
        <v>92876063.680800006</v>
      </c>
      <c r="M1721">
        <v>0</v>
      </c>
      <c r="N1721">
        <v>66837377.358800001</v>
      </c>
      <c r="O1721">
        <v>10.145833333333334</v>
      </c>
      <c r="P1721">
        <f t="shared" si="63"/>
        <v>1987</v>
      </c>
      <c r="Q1721" s="2">
        <f t="shared" si="64"/>
        <v>32030.833333331571</v>
      </c>
    </row>
    <row r="1722" spans="1:17" x14ac:dyDescent="0.3">
      <c r="A1722">
        <v>574</v>
      </c>
      <c r="B1722">
        <v>2</v>
      </c>
      <c r="C1722">
        <v>288408383.3017</v>
      </c>
      <c r="D1722">
        <v>380485.73430000001</v>
      </c>
      <c r="E1722">
        <v>48800684.711599998</v>
      </c>
      <c r="F1722">
        <v>0</v>
      </c>
      <c r="G1722">
        <v>15509831.6204</v>
      </c>
      <c r="H1722">
        <v>56491188.589699998</v>
      </c>
      <c r="I1722">
        <v>20595052.605099998</v>
      </c>
      <c r="J1722">
        <v>5430481.5619999999</v>
      </c>
      <c r="K1722">
        <v>229842973.6794</v>
      </c>
      <c r="L1722">
        <v>90226050.631600007</v>
      </c>
      <c r="M1722">
        <v>0</v>
      </c>
      <c r="N1722">
        <v>63989432.538699999</v>
      </c>
      <c r="O1722">
        <v>10.145833333333334</v>
      </c>
      <c r="P1722">
        <f t="shared" si="63"/>
        <v>1987</v>
      </c>
      <c r="Q1722" s="2">
        <f t="shared" si="64"/>
        <v>32040.979166664903</v>
      </c>
    </row>
    <row r="1723" spans="1:17" x14ac:dyDescent="0.3">
      <c r="A1723">
        <v>574</v>
      </c>
      <c r="B1723">
        <v>3</v>
      </c>
      <c r="C1723">
        <v>275727163.66229999</v>
      </c>
      <c r="D1723">
        <v>396778.89799999999</v>
      </c>
      <c r="E1723">
        <v>48800684.711599998</v>
      </c>
      <c r="F1723">
        <v>0</v>
      </c>
      <c r="G1723">
        <v>15509831.6204</v>
      </c>
      <c r="H1723">
        <v>56735002.621799998</v>
      </c>
      <c r="I1723">
        <v>12504250.1349</v>
      </c>
      <c r="J1723">
        <v>5361564.8722999999</v>
      </c>
      <c r="K1723">
        <v>229842973.6794</v>
      </c>
      <c r="L1723">
        <v>87889603.263999999</v>
      </c>
      <c r="M1723">
        <v>0</v>
      </c>
      <c r="N1723">
        <v>62115840.404299997</v>
      </c>
      <c r="O1723">
        <v>10.145833333333334</v>
      </c>
      <c r="P1723">
        <f t="shared" si="63"/>
        <v>1987</v>
      </c>
      <c r="Q1723" s="2">
        <f t="shared" si="64"/>
        <v>32051.124999998236</v>
      </c>
    </row>
    <row r="1724" spans="1:17" x14ac:dyDescent="0.3">
      <c r="A1724">
        <v>575</v>
      </c>
      <c r="B1724">
        <v>1</v>
      </c>
      <c r="C1724">
        <v>195899048.74250001</v>
      </c>
      <c r="D1724">
        <v>405227.04139999999</v>
      </c>
      <c r="E1724">
        <v>15435409.071599999</v>
      </c>
      <c r="F1724">
        <v>0</v>
      </c>
      <c r="G1724">
        <v>3883500.9457999999</v>
      </c>
      <c r="H1724">
        <v>46590415.362400003</v>
      </c>
      <c r="I1724">
        <v>115423199.7916</v>
      </c>
      <c r="J1724">
        <v>5308640.6945000002</v>
      </c>
      <c r="K1724">
        <v>19387470.889400002</v>
      </c>
      <c r="L1724">
        <v>56101673.270099998</v>
      </c>
      <c r="M1724">
        <v>0</v>
      </c>
      <c r="N1724">
        <v>66016260.969099998</v>
      </c>
      <c r="O1724">
        <v>10.145833333333334</v>
      </c>
      <c r="P1724">
        <f t="shared" si="63"/>
        <v>1987</v>
      </c>
      <c r="Q1724" s="2">
        <f t="shared" si="64"/>
        <v>32061.270833331568</v>
      </c>
    </row>
    <row r="1725" spans="1:17" x14ac:dyDescent="0.3">
      <c r="A1725">
        <v>575</v>
      </c>
      <c r="B1725">
        <v>2</v>
      </c>
      <c r="C1725">
        <v>168829585.04339999</v>
      </c>
      <c r="D1725">
        <v>412960.38069999998</v>
      </c>
      <c r="E1725">
        <v>15435409.071599999</v>
      </c>
      <c r="F1725">
        <v>0</v>
      </c>
      <c r="G1725">
        <v>3883500.9457999999</v>
      </c>
      <c r="H1725">
        <v>45688300.526600003</v>
      </c>
      <c r="I1725">
        <v>88736461.643099993</v>
      </c>
      <c r="J1725">
        <v>5260222.4726</v>
      </c>
      <c r="K1725">
        <v>19387470.889400002</v>
      </c>
      <c r="L1725">
        <v>55766452.287299998</v>
      </c>
      <c r="M1725">
        <v>0</v>
      </c>
      <c r="N1725">
        <v>65106953.178599998</v>
      </c>
      <c r="O1725">
        <v>10.145833333333334</v>
      </c>
      <c r="P1725">
        <f t="shared" si="63"/>
        <v>1987</v>
      </c>
      <c r="Q1725" s="2">
        <f t="shared" si="64"/>
        <v>32071.4166666649</v>
      </c>
    </row>
    <row r="1726" spans="1:17" x14ac:dyDescent="0.3">
      <c r="A1726">
        <v>575</v>
      </c>
      <c r="B1726">
        <v>3</v>
      </c>
      <c r="C1726">
        <v>152806434.7114</v>
      </c>
      <c r="D1726">
        <v>420070.85849999997</v>
      </c>
      <c r="E1726">
        <v>15435409.071599999</v>
      </c>
      <c r="F1726">
        <v>0</v>
      </c>
      <c r="G1726">
        <v>3883500.9457999999</v>
      </c>
      <c r="H1726">
        <v>45164147.192500003</v>
      </c>
      <c r="I1726">
        <v>73434894.138600007</v>
      </c>
      <c r="J1726">
        <v>5215667.1946999999</v>
      </c>
      <c r="K1726">
        <v>19387470.889400002</v>
      </c>
      <c r="L1726">
        <v>55420459.423</v>
      </c>
      <c r="M1726">
        <v>0</v>
      </c>
      <c r="N1726">
        <v>64325054.418300003</v>
      </c>
      <c r="O1726">
        <v>10.145833333333334</v>
      </c>
      <c r="P1726">
        <f t="shared" si="63"/>
        <v>1987</v>
      </c>
      <c r="Q1726" s="2">
        <f t="shared" si="64"/>
        <v>32081.562499998232</v>
      </c>
    </row>
    <row r="1727" spans="1:17" x14ac:dyDescent="0.3">
      <c r="A1727">
        <v>576</v>
      </c>
      <c r="B1727">
        <v>1</v>
      </c>
      <c r="C1727">
        <v>132913682.3031</v>
      </c>
      <c r="D1727">
        <v>420824.42690000002</v>
      </c>
      <c r="E1727">
        <v>15435409.071599999</v>
      </c>
      <c r="F1727">
        <v>0</v>
      </c>
      <c r="G1727">
        <v>3548007.7209000001</v>
      </c>
      <c r="H1727">
        <v>46046672.126400001</v>
      </c>
      <c r="I1727">
        <v>79655321.569999993</v>
      </c>
      <c r="J1727">
        <v>5203368.0880000005</v>
      </c>
      <c r="K1727">
        <v>19387470.889400002</v>
      </c>
      <c r="L1727">
        <v>26790844.311799999</v>
      </c>
      <c r="M1727">
        <v>0</v>
      </c>
      <c r="N1727">
        <v>66053227.794100001</v>
      </c>
      <c r="O1727">
        <v>10.145833333333334</v>
      </c>
      <c r="P1727">
        <f t="shared" si="63"/>
        <v>1987</v>
      </c>
      <c r="Q1727" s="2">
        <f t="shared" si="64"/>
        <v>32091.708333331564</v>
      </c>
    </row>
    <row r="1728" spans="1:17" x14ac:dyDescent="0.3">
      <c r="A1728">
        <v>576</v>
      </c>
      <c r="B1728">
        <v>2</v>
      </c>
      <c r="C1728">
        <v>123792548.4778</v>
      </c>
      <c r="D1728">
        <v>421872.54790000001</v>
      </c>
      <c r="E1728">
        <v>15435409.071599999</v>
      </c>
      <c r="F1728">
        <v>0</v>
      </c>
      <c r="G1728">
        <v>3548007.7209000001</v>
      </c>
      <c r="H1728">
        <v>45724126.615099996</v>
      </c>
      <c r="I1728">
        <v>69687238.002399996</v>
      </c>
      <c r="J1728">
        <v>5189503.1687000003</v>
      </c>
      <c r="K1728">
        <v>19387470.889400002</v>
      </c>
      <c r="L1728">
        <v>26924066.859200001</v>
      </c>
      <c r="M1728">
        <v>0</v>
      </c>
      <c r="N1728">
        <v>66779431.1197</v>
      </c>
      <c r="O1728">
        <v>10.145833333333334</v>
      </c>
      <c r="P1728">
        <f t="shared" si="63"/>
        <v>1987</v>
      </c>
      <c r="Q1728" s="2">
        <f t="shared" si="64"/>
        <v>32101.854166664896</v>
      </c>
    </row>
    <row r="1729" spans="1:17" x14ac:dyDescent="0.3">
      <c r="A1729">
        <v>576</v>
      </c>
      <c r="B1729">
        <v>3</v>
      </c>
      <c r="C1729">
        <v>117353000.6222</v>
      </c>
      <c r="D1729">
        <v>423200.3248</v>
      </c>
      <c r="E1729">
        <v>15435409.071599999</v>
      </c>
      <c r="F1729">
        <v>0</v>
      </c>
      <c r="G1729">
        <v>3548007.7209000001</v>
      </c>
      <c r="H1729">
        <v>45787246.972000003</v>
      </c>
      <c r="I1729">
        <v>62505049.906900004</v>
      </c>
      <c r="J1729">
        <v>5174982.1864</v>
      </c>
      <c r="K1729">
        <v>19387470.889400002</v>
      </c>
      <c r="L1729">
        <v>27022246.2566</v>
      </c>
      <c r="M1729">
        <v>0</v>
      </c>
      <c r="N1729">
        <v>67341264.407399997</v>
      </c>
      <c r="O1729">
        <v>10.145833333333334</v>
      </c>
      <c r="P1729">
        <f t="shared" si="63"/>
        <v>1987</v>
      </c>
      <c r="Q1729" s="2">
        <f t="shared" si="64"/>
        <v>32111.999999998228</v>
      </c>
    </row>
    <row r="1730" spans="1:17" x14ac:dyDescent="0.3">
      <c r="A1730">
        <v>577</v>
      </c>
      <c r="B1730">
        <v>1</v>
      </c>
      <c r="C1730">
        <v>106432893.1522</v>
      </c>
      <c r="D1730">
        <v>420185.82829999999</v>
      </c>
      <c r="E1730">
        <v>15435409.071599999</v>
      </c>
      <c r="F1730">
        <v>0</v>
      </c>
      <c r="G1730">
        <v>4040381.0011999998</v>
      </c>
      <c r="H1730">
        <v>52865062.501800001</v>
      </c>
      <c r="I1730">
        <v>76065921.900199994</v>
      </c>
      <c r="J1730">
        <v>5180762.9080999997</v>
      </c>
      <c r="K1730">
        <v>19387470.889400002</v>
      </c>
      <c r="L1730">
        <v>7263546.8759000003</v>
      </c>
      <c r="M1730">
        <v>0</v>
      </c>
      <c r="N1730">
        <v>69838502.477400005</v>
      </c>
      <c r="O1730">
        <v>10.145833333333334</v>
      </c>
      <c r="P1730">
        <f t="shared" si="63"/>
        <v>1987</v>
      </c>
      <c r="Q1730" s="2">
        <f t="shared" si="64"/>
        <v>32122.14583333156</v>
      </c>
    </row>
    <row r="1731" spans="1:17" x14ac:dyDescent="0.3">
      <c r="A1731">
        <v>577</v>
      </c>
      <c r="B1731">
        <v>2</v>
      </c>
      <c r="C1731">
        <v>101913651.4342</v>
      </c>
      <c r="D1731">
        <v>417657.16019999998</v>
      </c>
      <c r="E1731">
        <v>15435409.071599999</v>
      </c>
      <c r="F1731">
        <v>0</v>
      </c>
      <c r="G1731">
        <v>4040381.0011999998</v>
      </c>
      <c r="H1731">
        <v>53136604.0898</v>
      </c>
      <c r="I1731">
        <v>70226931.900199994</v>
      </c>
      <c r="J1731">
        <v>5183523.8575999998</v>
      </c>
      <c r="K1731">
        <v>19387470.889400002</v>
      </c>
      <c r="L1731">
        <v>7355186.2467999998</v>
      </c>
      <c r="M1731">
        <v>0</v>
      </c>
      <c r="N1731">
        <v>71341812.649800003</v>
      </c>
      <c r="O1731">
        <v>10.145833333333334</v>
      </c>
      <c r="P1731">
        <f t="shared" ref="P1731:P1794" si="65">YEAR(Q1731)</f>
        <v>1987</v>
      </c>
      <c r="Q1731" s="2">
        <f t="shared" ref="Q1731:Q1794" si="66">Q1730+(O1731)</f>
        <v>32132.291666664893</v>
      </c>
    </row>
    <row r="1732" spans="1:17" x14ac:dyDescent="0.3">
      <c r="A1732">
        <v>577</v>
      </c>
      <c r="B1732">
        <v>3</v>
      </c>
      <c r="C1732">
        <v>98201181.652999997</v>
      </c>
      <c r="D1732">
        <v>415539.23369999998</v>
      </c>
      <c r="E1732">
        <v>15435409.071599999</v>
      </c>
      <c r="F1732">
        <v>0</v>
      </c>
      <c r="G1732">
        <v>4040381.0011999998</v>
      </c>
      <c r="H1732">
        <v>53153736.695100002</v>
      </c>
      <c r="I1732">
        <v>66573762.394599997</v>
      </c>
      <c r="J1732">
        <v>5184249.3036000002</v>
      </c>
      <c r="K1732">
        <v>19387470.889400002</v>
      </c>
      <c r="L1732">
        <v>7435354.1014999999</v>
      </c>
      <c r="M1732">
        <v>0</v>
      </c>
      <c r="N1732">
        <v>72085880.0722</v>
      </c>
      <c r="O1732">
        <v>10.145833333333334</v>
      </c>
      <c r="P1732">
        <f t="shared" si="65"/>
        <v>1987</v>
      </c>
      <c r="Q1732" s="2">
        <f t="shared" si="66"/>
        <v>32142.437499998225</v>
      </c>
    </row>
    <row r="1733" spans="1:17" x14ac:dyDescent="0.3">
      <c r="A1733">
        <v>578</v>
      </c>
      <c r="B1733">
        <v>1</v>
      </c>
      <c r="C1733">
        <v>97572110.642499998</v>
      </c>
      <c r="D1733">
        <v>414574.0552</v>
      </c>
      <c r="E1733">
        <v>15435409.071599999</v>
      </c>
      <c r="F1733">
        <v>0</v>
      </c>
      <c r="G1733">
        <v>4070473.2916000001</v>
      </c>
      <c r="H1733">
        <v>50948631.932300001</v>
      </c>
      <c r="I1733">
        <v>65063544.558700003</v>
      </c>
      <c r="J1733">
        <v>5180006.6437999997</v>
      </c>
      <c r="K1733">
        <v>19510726.009399999</v>
      </c>
      <c r="L1733">
        <v>3029270.3772999998</v>
      </c>
      <c r="M1733">
        <v>0</v>
      </c>
      <c r="N1733">
        <v>75027927.8829</v>
      </c>
      <c r="O1733">
        <v>10.145833333333334</v>
      </c>
      <c r="P1733">
        <f t="shared" si="65"/>
        <v>1988</v>
      </c>
      <c r="Q1733" s="2">
        <f t="shared" si="66"/>
        <v>32152.583333331557</v>
      </c>
    </row>
    <row r="1734" spans="1:17" x14ac:dyDescent="0.3">
      <c r="A1734">
        <v>578</v>
      </c>
      <c r="B1734">
        <v>2</v>
      </c>
      <c r="C1734">
        <v>93868602.547000006</v>
      </c>
      <c r="D1734">
        <v>413827.63919999998</v>
      </c>
      <c r="E1734">
        <v>15435409.071599999</v>
      </c>
      <c r="F1734">
        <v>0</v>
      </c>
      <c r="G1734">
        <v>4070473.2916000001</v>
      </c>
      <c r="H1734">
        <v>50591855.262000002</v>
      </c>
      <c r="I1734">
        <v>60703619.6281</v>
      </c>
      <c r="J1734">
        <v>5175775.9358000001</v>
      </c>
      <c r="K1734">
        <v>19510726.009399999</v>
      </c>
      <c r="L1734">
        <v>3056756.8254</v>
      </c>
      <c r="M1734">
        <v>0</v>
      </c>
      <c r="N1734">
        <v>74879532.550899997</v>
      </c>
      <c r="O1734">
        <v>10.145833333333334</v>
      </c>
      <c r="P1734">
        <f t="shared" si="65"/>
        <v>1988</v>
      </c>
      <c r="Q1734" s="2">
        <f t="shared" si="66"/>
        <v>32162.729166664889</v>
      </c>
    </row>
    <row r="1735" spans="1:17" x14ac:dyDescent="0.3">
      <c r="A1735">
        <v>578</v>
      </c>
      <c r="B1735">
        <v>3</v>
      </c>
      <c r="C1735">
        <v>91273034.956900001</v>
      </c>
      <c r="D1735">
        <v>413263.8602</v>
      </c>
      <c r="E1735">
        <v>15435409.071599999</v>
      </c>
      <c r="F1735">
        <v>0</v>
      </c>
      <c r="G1735">
        <v>4070473.2916000001</v>
      </c>
      <c r="H1735">
        <v>50461120.654899999</v>
      </c>
      <c r="I1735">
        <v>57771530.512100004</v>
      </c>
      <c r="J1735">
        <v>5171204.1447999999</v>
      </c>
      <c r="K1735">
        <v>19510726.009399999</v>
      </c>
      <c r="L1735">
        <v>3082095.7906999998</v>
      </c>
      <c r="M1735">
        <v>0</v>
      </c>
      <c r="N1735">
        <v>75022595.377499998</v>
      </c>
      <c r="O1735">
        <v>10.145833333333334</v>
      </c>
      <c r="P1735">
        <f t="shared" si="65"/>
        <v>1988</v>
      </c>
      <c r="Q1735" s="2">
        <f t="shared" si="66"/>
        <v>32172.874999998221</v>
      </c>
    </row>
    <row r="1736" spans="1:17" x14ac:dyDescent="0.3">
      <c r="A1736">
        <v>579</v>
      </c>
      <c r="B1736">
        <v>1</v>
      </c>
      <c r="C1736">
        <v>118525040.749</v>
      </c>
      <c r="D1736">
        <v>419741.14889999997</v>
      </c>
      <c r="E1736">
        <v>15435409.071599999</v>
      </c>
      <c r="F1736">
        <v>0</v>
      </c>
      <c r="G1736">
        <v>1917653.5686000001</v>
      </c>
      <c r="H1736">
        <v>48582090.010399997</v>
      </c>
      <c r="I1736">
        <v>47338361.277400002</v>
      </c>
      <c r="J1736">
        <v>5129336.7939999998</v>
      </c>
      <c r="K1736">
        <v>19510726.009399999</v>
      </c>
      <c r="L1736">
        <v>41246865.851999998</v>
      </c>
      <c r="M1736">
        <v>0</v>
      </c>
      <c r="N1736">
        <v>72975219.753199995</v>
      </c>
      <c r="O1736">
        <v>10.145833333333334</v>
      </c>
      <c r="P1736">
        <f t="shared" si="65"/>
        <v>1988</v>
      </c>
      <c r="Q1736" s="2">
        <f t="shared" si="66"/>
        <v>32183.020833331553</v>
      </c>
    </row>
    <row r="1737" spans="1:17" x14ac:dyDescent="0.3">
      <c r="A1737">
        <v>579</v>
      </c>
      <c r="B1737">
        <v>2</v>
      </c>
      <c r="C1737">
        <v>113232225.51450001</v>
      </c>
      <c r="D1737">
        <v>425590.14429999999</v>
      </c>
      <c r="E1737">
        <v>15435409.071599999</v>
      </c>
      <c r="F1737">
        <v>0</v>
      </c>
      <c r="G1737">
        <v>1917653.5686000001</v>
      </c>
      <c r="H1737">
        <v>47504372.299999997</v>
      </c>
      <c r="I1737">
        <v>43986578.458400004</v>
      </c>
      <c r="J1737">
        <v>5092513.2214000002</v>
      </c>
      <c r="K1737">
        <v>19510726.009399999</v>
      </c>
      <c r="L1737">
        <v>40896661.9987</v>
      </c>
      <c r="M1737">
        <v>0</v>
      </c>
      <c r="N1737">
        <v>70112926.698799998</v>
      </c>
      <c r="O1737">
        <v>10.145833333333334</v>
      </c>
      <c r="P1737">
        <f t="shared" si="65"/>
        <v>1988</v>
      </c>
      <c r="Q1737" s="2">
        <f t="shared" si="66"/>
        <v>32193.166666664885</v>
      </c>
    </row>
    <row r="1738" spans="1:17" x14ac:dyDescent="0.3">
      <c r="A1738">
        <v>579</v>
      </c>
      <c r="B1738">
        <v>3</v>
      </c>
      <c r="C1738">
        <v>110790235.17129999</v>
      </c>
      <c r="D1738">
        <v>430895.2892</v>
      </c>
      <c r="E1738">
        <v>15435409.071599999</v>
      </c>
      <c r="F1738">
        <v>0</v>
      </c>
      <c r="G1738">
        <v>1917653.5686000001</v>
      </c>
      <c r="H1738">
        <v>47259555.627400003</v>
      </c>
      <c r="I1738">
        <v>42380197.652500004</v>
      </c>
      <c r="J1738">
        <v>5059241.7993999999</v>
      </c>
      <c r="K1738">
        <v>19510726.009399999</v>
      </c>
      <c r="L1738">
        <v>40575390.631200001</v>
      </c>
      <c r="M1738">
        <v>0</v>
      </c>
      <c r="N1738">
        <v>68778838.733600006</v>
      </c>
      <c r="O1738">
        <v>10.145833333333334</v>
      </c>
      <c r="P1738">
        <f t="shared" si="65"/>
        <v>1988</v>
      </c>
      <c r="Q1738" s="2">
        <f t="shared" si="66"/>
        <v>32203.312499998217</v>
      </c>
    </row>
    <row r="1739" spans="1:17" x14ac:dyDescent="0.3">
      <c r="A1739">
        <v>580</v>
      </c>
      <c r="B1739">
        <v>1</v>
      </c>
      <c r="C1739">
        <v>111914715.5158</v>
      </c>
      <c r="D1739">
        <v>436215.38040000002</v>
      </c>
      <c r="E1739">
        <v>15435409.071599999</v>
      </c>
      <c r="F1739">
        <v>0</v>
      </c>
      <c r="G1739">
        <v>4589330.1518999999</v>
      </c>
      <c r="H1739">
        <v>48209500.674500003</v>
      </c>
      <c r="I1739">
        <v>38210504.893700004</v>
      </c>
      <c r="J1739">
        <v>5037133.7615999999</v>
      </c>
      <c r="K1739">
        <v>19510726.009399999</v>
      </c>
      <c r="L1739">
        <v>53781607.052900001</v>
      </c>
      <c r="M1739">
        <v>0</v>
      </c>
      <c r="N1739">
        <v>65435650.994800001</v>
      </c>
      <c r="O1739">
        <v>10.145833333333334</v>
      </c>
      <c r="P1739">
        <f t="shared" si="65"/>
        <v>1988</v>
      </c>
      <c r="Q1739" s="2">
        <f t="shared" si="66"/>
        <v>32213.45833333155</v>
      </c>
    </row>
    <row r="1740" spans="1:17" x14ac:dyDescent="0.3">
      <c r="A1740">
        <v>580</v>
      </c>
      <c r="B1740">
        <v>2</v>
      </c>
      <c r="C1740">
        <v>108379192.3779</v>
      </c>
      <c r="D1740">
        <v>441254.5871</v>
      </c>
      <c r="E1740">
        <v>15435409.071599999</v>
      </c>
      <c r="F1740">
        <v>0</v>
      </c>
      <c r="G1740">
        <v>4589330.1518999999</v>
      </c>
      <c r="H1740">
        <v>47955781.823200002</v>
      </c>
      <c r="I1740">
        <v>35922995.681699999</v>
      </c>
      <c r="J1740">
        <v>5016411.2586000003</v>
      </c>
      <c r="K1740">
        <v>19510726.009399999</v>
      </c>
      <c r="L1740">
        <v>53138959.934299998</v>
      </c>
      <c r="M1740">
        <v>0</v>
      </c>
      <c r="N1740">
        <v>64329481.774700001</v>
      </c>
      <c r="O1740">
        <v>10.145833333333334</v>
      </c>
      <c r="P1740">
        <f t="shared" si="65"/>
        <v>1988</v>
      </c>
      <c r="Q1740" s="2">
        <f t="shared" si="66"/>
        <v>32223.604166664882</v>
      </c>
    </row>
    <row r="1741" spans="1:17" x14ac:dyDescent="0.3">
      <c r="A1741">
        <v>580</v>
      </c>
      <c r="B1741">
        <v>3</v>
      </c>
      <c r="C1741">
        <v>106303827.6288</v>
      </c>
      <c r="D1741">
        <v>446101.25429999997</v>
      </c>
      <c r="E1741">
        <v>15435409.071599999</v>
      </c>
      <c r="F1741">
        <v>0</v>
      </c>
      <c r="G1741">
        <v>4589330.1518999999</v>
      </c>
      <c r="H1741">
        <v>47870315.534100004</v>
      </c>
      <c r="I1741">
        <v>34418705.055799998</v>
      </c>
      <c r="J1741">
        <v>4996919.4800000004</v>
      </c>
      <c r="K1741">
        <v>19510726.009399999</v>
      </c>
      <c r="L1741">
        <v>52553708.712399997</v>
      </c>
      <c r="M1741">
        <v>0</v>
      </c>
      <c r="N1741">
        <v>63598138.691500001</v>
      </c>
      <c r="O1741">
        <v>10.145833333333334</v>
      </c>
      <c r="P1741">
        <f t="shared" si="65"/>
        <v>1988</v>
      </c>
      <c r="Q1741" s="2">
        <f t="shared" si="66"/>
        <v>32233.749999998214</v>
      </c>
    </row>
    <row r="1742" spans="1:17" x14ac:dyDescent="0.3">
      <c r="A1742">
        <v>581</v>
      </c>
      <c r="B1742">
        <v>1</v>
      </c>
      <c r="C1742">
        <v>55022481.460299999</v>
      </c>
      <c r="D1742">
        <v>436355.17629999999</v>
      </c>
      <c r="E1742">
        <v>20909507.3116</v>
      </c>
      <c r="F1742">
        <v>0</v>
      </c>
      <c r="G1742">
        <v>105938223.22669999</v>
      </c>
      <c r="H1742">
        <v>73579122.795499995</v>
      </c>
      <c r="I1742">
        <v>77435832.746999994</v>
      </c>
      <c r="J1742">
        <v>5040700.2665999997</v>
      </c>
      <c r="K1742">
        <v>72670892.169400007</v>
      </c>
      <c r="L1742">
        <v>35143727.690700002</v>
      </c>
      <c r="M1742">
        <v>0</v>
      </c>
      <c r="N1742">
        <v>64964352.977899998</v>
      </c>
      <c r="O1742">
        <v>10.145833333333334</v>
      </c>
      <c r="P1742">
        <f t="shared" si="65"/>
        <v>1988</v>
      </c>
      <c r="Q1742" s="2">
        <f t="shared" si="66"/>
        <v>32243.895833331546</v>
      </c>
    </row>
    <row r="1743" spans="1:17" x14ac:dyDescent="0.3">
      <c r="A1743">
        <v>581</v>
      </c>
      <c r="B1743">
        <v>2</v>
      </c>
      <c r="C1743">
        <v>48229672.533699997</v>
      </c>
      <c r="D1743">
        <v>428107.47830000002</v>
      </c>
      <c r="E1743">
        <v>20909507.3116</v>
      </c>
      <c r="F1743">
        <v>0</v>
      </c>
      <c r="G1743">
        <v>105938223.22669999</v>
      </c>
      <c r="H1743">
        <v>72579603.532700002</v>
      </c>
      <c r="I1743">
        <v>68155739.307699993</v>
      </c>
      <c r="J1743">
        <v>5077707.6222999999</v>
      </c>
      <c r="K1743">
        <v>72670892.169400007</v>
      </c>
      <c r="L1743">
        <v>35294345.028899997</v>
      </c>
      <c r="M1743">
        <v>0</v>
      </c>
      <c r="N1743">
        <v>66297753.285999998</v>
      </c>
      <c r="O1743">
        <v>10.145833333333334</v>
      </c>
      <c r="P1743">
        <f t="shared" si="65"/>
        <v>1988</v>
      </c>
      <c r="Q1743" s="2">
        <f t="shared" si="66"/>
        <v>32254.041666664878</v>
      </c>
    </row>
    <row r="1744" spans="1:17" x14ac:dyDescent="0.3">
      <c r="A1744">
        <v>581</v>
      </c>
      <c r="B1744">
        <v>3</v>
      </c>
      <c r="C1744">
        <v>44441075.879699998</v>
      </c>
      <c r="D1744">
        <v>420922.65980000002</v>
      </c>
      <c r="E1744">
        <v>20909507.3116</v>
      </c>
      <c r="F1744">
        <v>0</v>
      </c>
      <c r="G1744">
        <v>105938223.22669999</v>
      </c>
      <c r="H1744">
        <v>71578663.2447</v>
      </c>
      <c r="I1744">
        <v>62087343.8741</v>
      </c>
      <c r="J1744">
        <v>5109940.3907000003</v>
      </c>
      <c r="K1744">
        <v>72670892.169400007</v>
      </c>
      <c r="L1744">
        <v>35412270.6479</v>
      </c>
      <c r="M1744">
        <v>0</v>
      </c>
      <c r="N1744">
        <v>67342238.707699999</v>
      </c>
      <c r="O1744">
        <v>10.145833333333334</v>
      </c>
      <c r="P1744">
        <f t="shared" si="65"/>
        <v>1988</v>
      </c>
      <c r="Q1744" s="2">
        <f t="shared" si="66"/>
        <v>32264.18749999821</v>
      </c>
    </row>
    <row r="1745" spans="1:17" x14ac:dyDescent="0.3">
      <c r="A1745">
        <v>582</v>
      </c>
      <c r="B1745">
        <v>1</v>
      </c>
      <c r="C1745">
        <v>178833467.1426</v>
      </c>
      <c r="D1745">
        <v>436496.70289999997</v>
      </c>
      <c r="E1745">
        <v>24020374.581599999</v>
      </c>
      <c r="F1745">
        <v>0</v>
      </c>
      <c r="G1745">
        <v>15324036.2138</v>
      </c>
      <c r="H1745">
        <v>57542283.440300003</v>
      </c>
      <c r="I1745">
        <v>9876607.1196999997</v>
      </c>
      <c r="J1745">
        <v>5021957.7631000001</v>
      </c>
      <c r="K1745">
        <v>102881192.66940001</v>
      </c>
      <c r="L1745">
        <v>99454452.405399993</v>
      </c>
      <c r="M1745">
        <v>0</v>
      </c>
      <c r="N1745">
        <v>60622405.107799999</v>
      </c>
      <c r="O1745">
        <v>10.145833333333334</v>
      </c>
      <c r="P1745">
        <f t="shared" si="65"/>
        <v>1988</v>
      </c>
      <c r="Q1745" s="2">
        <f t="shared" si="66"/>
        <v>32274.333333331542</v>
      </c>
    </row>
    <row r="1746" spans="1:17" x14ac:dyDescent="0.3">
      <c r="A1746">
        <v>582</v>
      </c>
      <c r="B1746">
        <v>2</v>
      </c>
      <c r="C1746">
        <v>169968386.10229999</v>
      </c>
      <c r="D1746">
        <v>451125.90010000003</v>
      </c>
      <c r="E1746">
        <v>24020374.581599999</v>
      </c>
      <c r="F1746">
        <v>0</v>
      </c>
      <c r="G1746">
        <v>15324036.2138</v>
      </c>
      <c r="H1746">
        <v>57946810.316799998</v>
      </c>
      <c r="I1746">
        <v>7291895.3097000001</v>
      </c>
      <c r="J1746">
        <v>4949834.4753999999</v>
      </c>
      <c r="K1746">
        <v>102881192.66940001</v>
      </c>
      <c r="L1746">
        <v>96949384.257200003</v>
      </c>
      <c r="M1746">
        <v>0</v>
      </c>
      <c r="N1746">
        <v>57411806.614200003</v>
      </c>
      <c r="O1746">
        <v>10.145833333333334</v>
      </c>
      <c r="P1746">
        <f t="shared" si="65"/>
        <v>1988</v>
      </c>
      <c r="Q1746" s="2">
        <f t="shared" si="66"/>
        <v>32284.479166664874</v>
      </c>
    </row>
    <row r="1747" spans="1:17" x14ac:dyDescent="0.3">
      <c r="A1747">
        <v>582</v>
      </c>
      <c r="B1747">
        <v>3</v>
      </c>
      <c r="C1747">
        <v>164504409.1426</v>
      </c>
      <c r="D1747">
        <v>464526.71509999997</v>
      </c>
      <c r="E1747">
        <v>24020374.581599999</v>
      </c>
      <c r="F1747">
        <v>0</v>
      </c>
      <c r="G1747">
        <v>15324036.2138</v>
      </c>
      <c r="H1747">
        <v>58398067.189800002</v>
      </c>
      <c r="I1747">
        <v>5969354.8931999998</v>
      </c>
      <c r="J1747">
        <v>4888377.7577999998</v>
      </c>
      <c r="K1747">
        <v>102881192.66940001</v>
      </c>
      <c r="L1747">
        <v>94769663.729100004</v>
      </c>
      <c r="M1747">
        <v>0</v>
      </c>
      <c r="N1747">
        <v>55512430.898199998</v>
      </c>
      <c r="O1747">
        <v>10.145833333333334</v>
      </c>
      <c r="P1747">
        <f t="shared" si="65"/>
        <v>1988</v>
      </c>
      <c r="Q1747" s="2">
        <f t="shared" si="66"/>
        <v>32294.624999998206</v>
      </c>
    </row>
    <row r="1748" spans="1:17" x14ac:dyDescent="0.3">
      <c r="A1748">
        <v>583</v>
      </c>
      <c r="B1748">
        <v>1</v>
      </c>
      <c r="C1748">
        <v>300998904.88669997</v>
      </c>
      <c r="D1748">
        <v>486957.98</v>
      </c>
      <c r="E1748">
        <v>35879933.041599996</v>
      </c>
      <c r="F1748">
        <v>0</v>
      </c>
      <c r="G1748">
        <v>9120729.0677000005</v>
      </c>
      <c r="H1748">
        <v>57874757.3794</v>
      </c>
      <c r="I1748">
        <v>5122264.4005000005</v>
      </c>
      <c r="J1748">
        <v>4797700.5895999996</v>
      </c>
      <c r="K1748">
        <v>218051974.43939999</v>
      </c>
      <c r="L1748">
        <v>126910489.00560001</v>
      </c>
      <c r="M1748">
        <v>0</v>
      </c>
      <c r="N1748">
        <v>51314391.854199998</v>
      </c>
      <c r="O1748">
        <v>10.145833333333334</v>
      </c>
      <c r="P1748">
        <f t="shared" si="65"/>
        <v>1988</v>
      </c>
      <c r="Q1748" s="2">
        <f t="shared" si="66"/>
        <v>32304.770833331539</v>
      </c>
    </row>
    <row r="1749" spans="1:17" x14ac:dyDescent="0.3">
      <c r="A1749">
        <v>583</v>
      </c>
      <c r="B1749">
        <v>2</v>
      </c>
      <c r="C1749">
        <v>292861806.11009997</v>
      </c>
      <c r="D1749">
        <v>508103.55670000002</v>
      </c>
      <c r="E1749">
        <v>35879933.041599996</v>
      </c>
      <c r="F1749">
        <v>0</v>
      </c>
      <c r="G1749">
        <v>9120729.0677000005</v>
      </c>
      <c r="H1749">
        <v>57705893.866999999</v>
      </c>
      <c r="I1749">
        <v>3457633.2549999999</v>
      </c>
      <c r="J1749">
        <v>4721859.4523</v>
      </c>
      <c r="K1749">
        <v>218051974.43939999</v>
      </c>
      <c r="L1749">
        <v>122036858.19400001</v>
      </c>
      <c r="M1749">
        <v>0</v>
      </c>
      <c r="N1749">
        <v>48934299.648599997</v>
      </c>
      <c r="O1749">
        <v>10.145833333333334</v>
      </c>
      <c r="P1749">
        <f t="shared" si="65"/>
        <v>1988</v>
      </c>
      <c r="Q1749" s="2">
        <f t="shared" si="66"/>
        <v>32314.916666664871</v>
      </c>
    </row>
    <row r="1750" spans="1:17" x14ac:dyDescent="0.3">
      <c r="A1750">
        <v>583</v>
      </c>
      <c r="B1750">
        <v>3</v>
      </c>
      <c r="C1750">
        <v>286588135.22930002</v>
      </c>
      <c r="D1750">
        <v>526395.01789999998</v>
      </c>
      <c r="E1750">
        <v>35879933.041599996</v>
      </c>
      <c r="F1750">
        <v>0</v>
      </c>
      <c r="G1750">
        <v>9120729.0677000005</v>
      </c>
      <c r="H1750">
        <v>57603751.005500004</v>
      </c>
      <c r="I1750">
        <v>2590122.2880000002</v>
      </c>
      <c r="J1750">
        <v>4655513.2966999998</v>
      </c>
      <c r="K1750">
        <v>218051974.43939999</v>
      </c>
      <c r="L1750">
        <v>117760063.2929</v>
      </c>
      <c r="M1750">
        <v>0</v>
      </c>
      <c r="N1750">
        <v>47367457.187299997</v>
      </c>
      <c r="O1750">
        <v>10.145833333333334</v>
      </c>
      <c r="P1750">
        <f t="shared" si="65"/>
        <v>1988</v>
      </c>
      <c r="Q1750" s="2">
        <f t="shared" si="66"/>
        <v>32325.062499998203</v>
      </c>
    </row>
    <row r="1751" spans="1:17" x14ac:dyDescent="0.3">
      <c r="A1751">
        <v>584</v>
      </c>
      <c r="B1751">
        <v>1</v>
      </c>
      <c r="C1751">
        <v>542594497.02119994</v>
      </c>
      <c r="D1751">
        <v>527534.69050000003</v>
      </c>
      <c r="E1751">
        <v>78270166.571600005</v>
      </c>
      <c r="F1751">
        <v>0</v>
      </c>
      <c r="G1751">
        <v>109734032.294</v>
      </c>
      <c r="H1751">
        <v>80115955.167600006</v>
      </c>
      <c r="I1751">
        <v>42855563.332999997</v>
      </c>
      <c r="J1751">
        <v>4677416.6487999996</v>
      </c>
      <c r="K1751">
        <v>629712811.13940001</v>
      </c>
      <c r="L1751">
        <v>84611273.079799995</v>
      </c>
      <c r="M1751">
        <v>0</v>
      </c>
      <c r="N1751">
        <v>49099261.883400001</v>
      </c>
      <c r="O1751">
        <v>10.145833333333334</v>
      </c>
      <c r="P1751">
        <f t="shared" si="65"/>
        <v>1988</v>
      </c>
      <c r="Q1751" s="2">
        <f t="shared" si="66"/>
        <v>32335.208333331535</v>
      </c>
    </row>
    <row r="1752" spans="1:17" x14ac:dyDescent="0.3">
      <c r="A1752">
        <v>584</v>
      </c>
      <c r="B1752">
        <v>2</v>
      </c>
      <c r="C1752">
        <v>534250556.43409997</v>
      </c>
      <c r="D1752">
        <v>528851.01340000005</v>
      </c>
      <c r="E1752">
        <v>78270166.571600005</v>
      </c>
      <c r="F1752">
        <v>0</v>
      </c>
      <c r="G1752">
        <v>109734032.294</v>
      </c>
      <c r="H1752">
        <v>79269225.223299995</v>
      </c>
      <c r="I1752">
        <v>33998851.736100003</v>
      </c>
      <c r="J1752">
        <v>4691924.0422999999</v>
      </c>
      <c r="K1752">
        <v>629712811.13940001</v>
      </c>
      <c r="L1752">
        <v>83586794.422099993</v>
      </c>
      <c r="M1752">
        <v>0</v>
      </c>
      <c r="N1752">
        <v>49845460.179300003</v>
      </c>
      <c r="O1752">
        <v>10.145833333333334</v>
      </c>
      <c r="P1752">
        <f t="shared" si="65"/>
        <v>1988</v>
      </c>
      <c r="Q1752" s="2">
        <f t="shared" si="66"/>
        <v>32345.354166664867</v>
      </c>
    </row>
    <row r="1753" spans="1:17" x14ac:dyDescent="0.3">
      <c r="A1753">
        <v>584</v>
      </c>
      <c r="B1753">
        <v>3</v>
      </c>
      <c r="C1753">
        <v>528634593.53250003</v>
      </c>
      <c r="D1753">
        <v>530298.66310000001</v>
      </c>
      <c r="E1753">
        <v>78270166.571600005</v>
      </c>
      <c r="F1753">
        <v>0</v>
      </c>
      <c r="G1753">
        <v>109734032.294</v>
      </c>
      <c r="H1753">
        <v>78973048.6065</v>
      </c>
      <c r="I1753">
        <v>28758498.0458</v>
      </c>
      <c r="J1753">
        <v>4702063.6127000004</v>
      </c>
      <c r="K1753">
        <v>629712811.13940001</v>
      </c>
      <c r="L1753">
        <v>82583338.1109</v>
      </c>
      <c r="M1753">
        <v>0</v>
      </c>
      <c r="N1753">
        <v>50300852.875100002</v>
      </c>
      <c r="O1753">
        <v>10.145833333333334</v>
      </c>
      <c r="P1753">
        <f t="shared" si="65"/>
        <v>1988</v>
      </c>
      <c r="Q1753" s="2">
        <f t="shared" si="66"/>
        <v>32355.499999998199</v>
      </c>
    </row>
    <row r="1754" spans="1:17" x14ac:dyDescent="0.3">
      <c r="A1754">
        <v>585</v>
      </c>
      <c r="B1754">
        <v>1</v>
      </c>
      <c r="C1754">
        <v>708093095.8132</v>
      </c>
      <c r="D1754">
        <v>550993.26210000005</v>
      </c>
      <c r="E1754">
        <v>84403130.891599998</v>
      </c>
      <c r="F1754">
        <v>0</v>
      </c>
      <c r="G1754">
        <v>8064616.0237999996</v>
      </c>
      <c r="H1754">
        <v>46687753.9036</v>
      </c>
      <c r="I1754">
        <v>1850223.9543999999</v>
      </c>
      <c r="J1754">
        <v>4645959.4057999998</v>
      </c>
      <c r="K1754">
        <v>689271352.17939997</v>
      </c>
      <c r="L1754">
        <v>104925182.95389999</v>
      </c>
      <c r="M1754">
        <v>0</v>
      </c>
      <c r="N1754">
        <v>47440913.740500003</v>
      </c>
      <c r="O1754">
        <v>10.145833333333334</v>
      </c>
      <c r="P1754">
        <f t="shared" si="65"/>
        <v>1988</v>
      </c>
      <c r="Q1754" s="2">
        <f t="shared" si="66"/>
        <v>32365.645833331531</v>
      </c>
    </row>
    <row r="1755" spans="1:17" x14ac:dyDescent="0.3">
      <c r="A1755">
        <v>585</v>
      </c>
      <c r="B1755">
        <v>2</v>
      </c>
      <c r="C1755">
        <v>702156018.80490005</v>
      </c>
      <c r="D1755">
        <v>570411.02890000003</v>
      </c>
      <c r="E1755">
        <v>84403130.891599998</v>
      </c>
      <c r="F1755">
        <v>0</v>
      </c>
      <c r="G1755">
        <v>8064616.0237999996</v>
      </c>
      <c r="H1755">
        <v>46493758.619400002</v>
      </c>
      <c r="I1755">
        <v>1439599.1868</v>
      </c>
      <c r="J1755">
        <v>4599233.5656000003</v>
      </c>
      <c r="K1755">
        <v>689271352.17939997</v>
      </c>
      <c r="L1755">
        <v>100891950.3171</v>
      </c>
      <c r="M1755">
        <v>0</v>
      </c>
      <c r="N1755">
        <v>45692473.400300004</v>
      </c>
      <c r="O1755">
        <v>10.145833333333334</v>
      </c>
      <c r="P1755">
        <f t="shared" si="65"/>
        <v>1988</v>
      </c>
      <c r="Q1755" s="2">
        <f t="shared" si="66"/>
        <v>32375.791666664863</v>
      </c>
    </row>
    <row r="1756" spans="1:17" x14ac:dyDescent="0.3">
      <c r="A1756">
        <v>585</v>
      </c>
      <c r="B1756">
        <v>3</v>
      </c>
      <c r="C1756">
        <v>697485023.63789999</v>
      </c>
      <c r="D1756">
        <v>588239.38970000006</v>
      </c>
      <c r="E1756">
        <v>84403130.891599998</v>
      </c>
      <c r="F1756">
        <v>0</v>
      </c>
      <c r="G1756">
        <v>8064616.0237999996</v>
      </c>
      <c r="H1756">
        <v>46047315.388499998</v>
      </c>
      <c r="I1756">
        <v>1169047.9775</v>
      </c>
      <c r="J1756">
        <v>4554919.8053000001</v>
      </c>
      <c r="K1756">
        <v>689271352.17939997</v>
      </c>
      <c r="L1756">
        <v>97281007.531599998</v>
      </c>
      <c r="M1756">
        <v>0</v>
      </c>
      <c r="N1756">
        <v>44449657.333700001</v>
      </c>
      <c r="O1756">
        <v>10.145833333333334</v>
      </c>
      <c r="P1756">
        <f t="shared" si="65"/>
        <v>1988</v>
      </c>
      <c r="Q1756" s="2">
        <f t="shared" si="66"/>
        <v>32385.937499998196</v>
      </c>
    </row>
    <row r="1757" spans="1:17" x14ac:dyDescent="0.3">
      <c r="A1757">
        <v>586</v>
      </c>
      <c r="B1757">
        <v>1</v>
      </c>
      <c r="C1757">
        <v>356339721.02340001</v>
      </c>
      <c r="D1757">
        <v>593572.31579999998</v>
      </c>
      <c r="E1757">
        <v>46394148.791599996</v>
      </c>
      <c r="F1757">
        <v>0</v>
      </c>
      <c r="G1757">
        <v>14245601.022299999</v>
      </c>
      <c r="H1757">
        <v>63427146.552299999</v>
      </c>
      <c r="I1757">
        <v>46698568.587099999</v>
      </c>
      <c r="J1757">
        <v>4521651.2560000001</v>
      </c>
      <c r="K1757">
        <v>320157807.19940001</v>
      </c>
      <c r="L1757">
        <v>61703351.7764</v>
      </c>
      <c r="M1757">
        <v>0</v>
      </c>
      <c r="N1757">
        <v>46026789.711300001</v>
      </c>
      <c r="O1757">
        <v>10.145833333333334</v>
      </c>
      <c r="P1757">
        <f t="shared" si="65"/>
        <v>1988</v>
      </c>
      <c r="Q1757" s="2">
        <f t="shared" si="66"/>
        <v>32396.083333331528</v>
      </c>
    </row>
    <row r="1758" spans="1:17" x14ac:dyDescent="0.3">
      <c r="A1758">
        <v>586</v>
      </c>
      <c r="B1758">
        <v>2</v>
      </c>
      <c r="C1758">
        <v>333484252.89389998</v>
      </c>
      <c r="D1758">
        <v>598701.46329999994</v>
      </c>
      <c r="E1758">
        <v>46394148.791599996</v>
      </c>
      <c r="F1758">
        <v>0</v>
      </c>
      <c r="G1758">
        <v>14245601.022299999</v>
      </c>
      <c r="H1758">
        <v>63680213.903899997</v>
      </c>
      <c r="I1758">
        <v>24781510.842099998</v>
      </c>
      <c r="J1758">
        <v>4499621.7808999997</v>
      </c>
      <c r="K1758">
        <v>320157807.19940001</v>
      </c>
      <c r="L1758">
        <v>61273674.3794</v>
      </c>
      <c r="M1758">
        <v>0</v>
      </c>
      <c r="N1758">
        <v>46675007.190399997</v>
      </c>
      <c r="O1758">
        <v>10.145833333333334</v>
      </c>
      <c r="P1758">
        <f t="shared" si="65"/>
        <v>1988</v>
      </c>
      <c r="Q1758" s="2">
        <f t="shared" si="66"/>
        <v>32406.22916666486</v>
      </c>
    </row>
    <row r="1759" spans="1:17" x14ac:dyDescent="0.3">
      <c r="A1759">
        <v>586</v>
      </c>
      <c r="B1759">
        <v>3</v>
      </c>
      <c r="C1759">
        <v>323269300.6663</v>
      </c>
      <c r="D1759">
        <v>603579.1102</v>
      </c>
      <c r="E1759">
        <v>46394148.791599996</v>
      </c>
      <c r="F1759">
        <v>0</v>
      </c>
      <c r="G1759">
        <v>14245601.022299999</v>
      </c>
      <c r="H1759">
        <v>63754370.4652</v>
      </c>
      <c r="I1759">
        <v>14831952.5386</v>
      </c>
      <c r="J1759">
        <v>4478449.3607999999</v>
      </c>
      <c r="K1759">
        <v>320157807.19940001</v>
      </c>
      <c r="L1759">
        <v>60819989.705799997</v>
      </c>
      <c r="M1759">
        <v>0</v>
      </c>
      <c r="N1759">
        <v>46946551.085100003</v>
      </c>
      <c r="O1759">
        <v>10.145833333333334</v>
      </c>
      <c r="P1759">
        <f t="shared" si="65"/>
        <v>1988</v>
      </c>
      <c r="Q1759" s="2">
        <f t="shared" si="66"/>
        <v>32416.374999998192</v>
      </c>
    </row>
    <row r="1760" spans="1:17" x14ac:dyDescent="0.3">
      <c r="A1760">
        <v>587</v>
      </c>
      <c r="B1760">
        <v>1</v>
      </c>
      <c r="C1760">
        <v>224601862.47009999</v>
      </c>
      <c r="D1760">
        <v>594075.06559999997</v>
      </c>
      <c r="E1760">
        <v>15435409.071599999</v>
      </c>
      <c r="F1760">
        <v>0</v>
      </c>
      <c r="G1760">
        <v>3371367.4336999999</v>
      </c>
      <c r="H1760">
        <v>33820124.027400002</v>
      </c>
      <c r="I1760">
        <v>161436229.14590001</v>
      </c>
      <c r="J1760">
        <v>4483200.6831</v>
      </c>
      <c r="K1760">
        <v>19510726.009399999</v>
      </c>
      <c r="L1760">
        <v>41632115.690099999</v>
      </c>
      <c r="M1760">
        <v>0</v>
      </c>
      <c r="N1760">
        <v>50727438.994499996</v>
      </c>
      <c r="O1760">
        <v>10.145833333333334</v>
      </c>
      <c r="P1760">
        <f t="shared" si="65"/>
        <v>1988</v>
      </c>
      <c r="Q1760" s="2">
        <f t="shared" si="66"/>
        <v>32426.520833331524</v>
      </c>
    </row>
    <row r="1761" spans="1:17" x14ac:dyDescent="0.3">
      <c r="A1761">
        <v>587</v>
      </c>
      <c r="B1761">
        <v>2</v>
      </c>
      <c r="C1761">
        <v>185659626.17480001</v>
      </c>
      <c r="D1761">
        <v>586100.58779999998</v>
      </c>
      <c r="E1761">
        <v>15435409.071599999</v>
      </c>
      <c r="F1761">
        <v>0</v>
      </c>
      <c r="G1761">
        <v>3371367.4336999999</v>
      </c>
      <c r="H1761">
        <v>32782125.717599999</v>
      </c>
      <c r="I1761">
        <v>121322852.96879999</v>
      </c>
      <c r="J1761">
        <v>4484558.8875000002</v>
      </c>
      <c r="K1761">
        <v>19510726.009399999</v>
      </c>
      <c r="L1761">
        <v>41669983.749600001</v>
      </c>
      <c r="M1761">
        <v>0</v>
      </c>
      <c r="N1761">
        <v>50782037.516800001</v>
      </c>
      <c r="O1761">
        <v>10.145833333333334</v>
      </c>
      <c r="P1761">
        <f t="shared" si="65"/>
        <v>1988</v>
      </c>
      <c r="Q1761" s="2">
        <f t="shared" si="66"/>
        <v>32436.666666664856</v>
      </c>
    </row>
    <row r="1762" spans="1:17" x14ac:dyDescent="0.3">
      <c r="A1762">
        <v>587</v>
      </c>
      <c r="B1762">
        <v>3</v>
      </c>
      <c r="C1762">
        <v>162180320.4707</v>
      </c>
      <c r="D1762">
        <v>581717.55559999996</v>
      </c>
      <c r="E1762">
        <v>15435409.071599999</v>
      </c>
      <c r="F1762">
        <v>0</v>
      </c>
      <c r="G1762">
        <v>3371367.4336999999</v>
      </c>
      <c r="H1762">
        <v>32123175.6505</v>
      </c>
      <c r="I1762">
        <v>97323044.860300004</v>
      </c>
      <c r="J1762">
        <v>4484158.4085999997</v>
      </c>
      <c r="K1762">
        <v>19510726.009399999</v>
      </c>
      <c r="L1762">
        <v>41675843.535899997</v>
      </c>
      <c r="M1762">
        <v>0</v>
      </c>
      <c r="N1762">
        <v>50708320.370700002</v>
      </c>
      <c r="O1762">
        <v>10.145833333333334</v>
      </c>
      <c r="P1762">
        <f t="shared" si="65"/>
        <v>1988</v>
      </c>
      <c r="Q1762" s="2">
        <f t="shared" si="66"/>
        <v>32446.812499998188</v>
      </c>
    </row>
    <row r="1763" spans="1:17" x14ac:dyDescent="0.3">
      <c r="A1763">
        <v>588</v>
      </c>
      <c r="B1763">
        <v>1</v>
      </c>
      <c r="C1763">
        <v>146642302.0846</v>
      </c>
      <c r="D1763">
        <v>575245.13069999998</v>
      </c>
      <c r="E1763">
        <v>15435409.071599999</v>
      </c>
      <c r="F1763">
        <v>0</v>
      </c>
      <c r="G1763">
        <v>2500460.0680999998</v>
      </c>
      <c r="H1763">
        <v>31402263.977400001</v>
      </c>
      <c r="I1763">
        <v>92620052.738700002</v>
      </c>
      <c r="J1763">
        <v>4489007.4241000004</v>
      </c>
      <c r="K1763">
        <v>19510726.009399999</v>
      </c>
      <c r="L1763">
        <v>27753266.509199999</v>
      </c>
      <c r="M1763">
        <v>0</v>
      </c>
      <c r="N1763">
        <v>51803325.254900001</v>
      </c>
      <c r="O1763">
        <v>10.145833333333334</v>
      </c>
      <c r="P1763">
        <f t="shared" si="65"/>
        <v>1988</v>
      </c>
      <c r="Q1763" s="2">
        <f t="shared" si="66"/>
        <v>32456.95833333152</v>
      </c>
    </row>
    <row r="1764" spans="1:17" x14ac:dyDescent="0.3">
      <c r="A1764">
        <v>588</v>
      </c>
      <c r="B1764">
        <v>2</v>
      </c>
      <c r="C1764">
        <v>135055608.5318</v>
      </c>
      <c r="D1764">
        <v>569693.16520000005</v>
      </c>
      <c r="E1764">
        <v>15435409.071599999</v>
      </c>
      <c r="F1764">
        <v>0</v>
      </c>
      <c r="G1764">
        <v>2500460.0680999998</v>
      </c>
      <c r="H1764">
        <v>31373722.4087</v>
      </c>
      <c r="I1764">
        <v>80222401.608099997</v>
      </c>
      <c r="J1764">
        <v>4490826.5268999999</v>
      </c>
      <c r="K1764">
        <v>19510726.009399999</v>
      </c>
      <c r="L1764">
        <v>27950662.656199999</v>
      </c>
      <c r="M1764">
        <v>0</v>
      </c>
      <c r="N1764">
        <v>52395174.007100001</v>
      </c>
      <c r="O1764">
        <v>10.145833333333334</v>
      </c>
      <c r="P1764">
        <f t="shared" si="65"/>
        <v>1988</v>
      </c>
      <c r="Q1764" s="2">
        <f t="shared" si="66"/>
        <v>32467.104166664853</v>
      </c>
    </row>
    <row r="1765" spans="1:17" x14ac:dyDescent="0.3">
      <c r="A1765">
        <v>588</v>
      </c>
      <c r="B1765">
        <v>3</v>
      </c>
      <c r="C1765">
        <v>126799920.6604</v>
      </c>
      <c r="D1765">
        <v>564933.50650000002</v>
      </c>
      <c r="E1765">
        <v>15435409.071599999</v>
      </c>
      <c r="F1765">
        <v>0</v>
      </c>
      <c r="G1765">
        <v>2500460.0680999998</v>
      </c>
      <c r="H1765">
        <v>31353878.334800001</v>
      </c>
      <c r="I1765">
        <v>71365028.530699998</v>
      </c>
      <c r="J1765">
        <v>4490575.5469000004</v>
      </c>
      <c r="K1765">
        <v>19510726.009399999</v>
      </c>
      <c r="L1765">
        <v>28114902.486699998</v>
      </c>
      <c r="M1765">
        <v>0</v>
      </c>
      <c r="N1765">
        <v>52725103.6972</v>
      </c>
      <c r="O1765">
        <v>10.145833333333334</v>
      </c>
      <c r="P1765">
        <f t="shared" si="65"/>
        <v>1988</v>
      </c>
      <c r="Q1765" s="2">
        <f t="shared" si="66"/>
        <v>32477.249999998185</v>
      </c>
    </row>
    <row r="1766" spans="1:17" x14ac:dyDescent="0.3">
      <c r="A1766">
        <v>589</v>
      </c>
      <c r="B1766">
        <v>1</v>
      </c>
      <c r="C1766">
        <v>121105260.6136</v>
      </c>
      <c r="D1766">
        <v>558132.07660000003</v>
      </c>
      <c r="E1766">
        <v>15435409.071599999</v>
      </c>
      <c r="F1766">
        <v>0</v>
      </c>
      <c r="G1766">
        <v>2054889.6824</v>
      </c>
      <c r="H1766">
        <v>37480553.262100004</v>
      </c>
      <c r="I1766">
        <v>74886479.8838</v>
      </c>
      <c r="J1766">
        <v>4494950.5509000001</v>
      </c>
      <c r="K1766">
        <v>19510726.009399999</v>
      </c>
      <c r="L1766">
        <v>22001028.5253</v>
      </c>
      <c r="M1766">
        <v>0</v>
      </c>
      <c r="N1766">
        <v>55975067.863700002</v>
      </c>
      <c r="O1766">
        <v>10.145833333333334</v>
      </c>
      <c r="P1766">
        <f t="shared" si="65"/>
        <v>1988</v>
      </c>
      <c r="Q1766" s="2">
        <f t="shared" si="66"/>
        <v>32487.395833331517</v>
      </c>
    </row>
    <row r="1767" spans="1:17" x14ac:dyDescent="0.3">
      <c r="A1767">
        <v>589</v>
      </c>
      <c r="B1767">
        <v>2</v>
      </c>
      <c r="C1767">
        <v>114887314.62800001</v>
      </c>
      <c r="D1767">
        <v>553037.55779999995</v>
      </c>
      <c r="E1767">
        <v>15435409.071599999</v>
      </c>
      <c r="F1767">
        <v>0</v>
      </c>
      <c r="G1767">
        <v>2054889.6824</v>
      </c>
      <c r="H1767">
        <v>36666310.060900003</v>
      </c>
      <c r="I1767">
        <v>67518268.966700003</v>
      </c>
      <c r="J1767">
        <v>4497980.9918</v>
      </c>
      <c r="K1767">
        <v>19510726.009399999</v>
      </c>
      <c r="L1767">
        <v>22161586.247699998</v>
      </c>
      <c r="M1767">
        <v>0</v>
      </c>
      <c r="N1767">
        <v>55594746.396300003</v>
      </c>
      <c r="O1767">
        <v>10.145833333333334</v>
      </c>
      <c r="P1767">
        <f t="shared" si="65"/>
        <v>1988</v>
      </c>
      <c r="Q1767" s="2">
        <f t="shared" si="66"/>
        <v>32497.541666664849</v>
      </c>
    </row>
    <row r="1768" spans="1:17" x14ac:dyDescent="0.3">
      <c r="A1768">
        <v>589</v>
      </c>
      <c r="B1768">
        <v>3</v>
      </c>
      <c r="C1768">
        <v>110319864.50579999</v>
      </c>
      <c r="D1768">
        <v>548799.78509999998</v>
      </c>
      <c r="E1768">
        <v>15435409.071599999</v>
      </c>
      <c r="F1768">
        <v>0</v>
      </c>
      <c r="G1768">
        <v>2054889.6824</v>
      </c>
      <c r="H1768">
        <v>36360238.208300002</v>
      </c>
      <c r="I1768">
        <v>62380691.140100002</v>
      </c>
      <c r="J1768">
        <v>4499508.3978000004</v>
      </c>
      <c r="K1768">
        <v>19510726.009399999</v>
      </c>
      <c r="L1768">
        <v>22295522.694800001</v>
      </c>
      <c r="M1768">
        <v>0</v>
      </c>
      <c r="N1768">
        <v>55577941.868299998</v>
      </c>
      <c r="O1768">
        <v>10.145833333333334</v>
      </c>
      <c r="P1768">
        <f t="shared" si="65"/>
        <v>1988</v>
      </c>
      <c r="Q1768" s="2">
        <f t="shared" si="66"/>
        <v>32507.687499998181</v>
      </c>
    </row>
    <row r="1769" spans="1:17" x14ac:dyDescent="0.3">
      <c r="A1769">
        <v>590</v>
      </c>
      <c r="B1769">
        <v>1</v>
      </c>
      <c r="C1769">
        <v>104257648.97130001</v>
      </c>
      <c r="D1769">
        <v>544211.17299999995</v>
      </c>
      <c r="E1769">
        <v>15435409.071599999</v>
      </c>
      <c r="F1769">
        <v>0</v>
      </c>
      <c r="G1769">
        <v>2615118.9859000002</v>
      </c>
      <c r="H1769">
        <v>38989646.669200003</v>
      </c>
      <c r="I1769">
        <v>62265522.501400001</v>
      </c>
      <c r="J1769">
        <v>4503422.3552000001</v>
      </c>
      <c r="K1769">
        <v>19654923.5594</v>
      </c>
      <c r="L1769">
        <v>18579447.559599999</v>
      </c>
      <c r="M1769">
        <v>0</v>
      </c>
      <c r="N1769">
        <v>56109910.2852</v>
      </c>
      <c r="O1769">
        <v>10.145833333333334</v>
      </c>
      <c r="P1769">
        <f t="shared" si="65"/>
        <v>1989</v>
      </c>
      <c r="Q1769" s="2">
        <f t="shared" si="66"/>
        <v>32517.833333331513</v>
      </c>
    </row>
    <row r="1770" spans="1:17" x14ac:dyDescent="0.3">
      <c r="A1770">
        <v>590</v>
      </c>
      <c r="B1770">
        <v>2</v>
      </c>
      <c r="C1770">
        <v>101098012.1804</v>
      </c>
      <c r="D1770">
        <v>540233.09779999999</v>
      </c>
      <c r="E1770">
        <v>15435409.071599999</v>
      </c>
      <c r="F1770">
        <v>0</v>
      </c>
      <c r="G1770">
        <v>2615118.9859000002</v>
      </c>
      <c r="H1770">
        <v>38964151.471100003</v>
      </c>
      <c r="I1770">
        <v>58665265.137100004</v>
      </c>
      <c r="J1770">
        <v>4505692.4945999999</v>
      </c>
      <c r="K1770">
        <v>19654923.5594</v>
      </c>
      <c r="L1770">
        <v>18719397.275199998</v>
      </c>
      <c r="M1770">
        <v>0</v>
      </c>
      <c r="N1770">
        <v>56366617.846799999</v>
      </c>
      <c r="O1770">
        <v>10.145833333333334</v>
      </c>
      <c r="P1770">
        <f t="shared" si="65"/>
        <v>1989</v>
      </c>
      <c r="Q1770" s="2">
        <f t="shared" si="66"/>
        <v>32527.979166664845</v>
      </c>
    </row>
    <row r="1771" spans="1:17" x14ac:dyDescent="0.3">
      <c r="A1771">
        <v>590</v>
      </c>
      <c r="B1771">
        <v>3</v>
      </c>
      <c r="C1771">
        <v>98494041.289000005</v>
      </c>
      <c r="D1771">
        <v>536781.98419999995</v>
      </c>
      <c r="E1771">
        <v>15435409.071599999</v>
      </c>
      <c r="F1771">
        <v>0</v>
      </c>
      <c r="G1771">
        <v>2615118.9859000002</v>
      </c>
      <c r="H1771">
        <v>38998085.623300001</v>
      </c>
      <c r="I1771">
        <v>55846161.240500003</v>
      </c>
      <c r="J1771">
        <v>4506694.5125000002</v>
      </c>
      <c r="K1771">
        <v>19654923.5594</v>
      </c>
      <c r="L1771">
        <v>18844990.465599999</v>
      </c>
      <c r="M1771">
        <v>0</v>
      </c>
      <c r="N1771">
        <v>56591520.632600002</v>
      </c>
      <c r="O1771">
        <v>10.145833333333334</v>
      </c>
      <c r="P1771">
        <f t="shared" si="65"/>
        <v>1989</v>
      </c>
      <c r="Q1771" s="2">
        <f t="shared" si="66"/>
        <v>32538.124999998177</v>
      </c>
    </row>
    <row r="1772" spans="1:17" x14ac:dyDescent="0.3">
      <c r="A1772">
        <v>591</v>
      </c>
      <c r="B1772">
        <v>1</v>
      </c>
      <c r="C1772">
        <v>97648773.164199993</v>
      </c>
      <c r="D1772">
        <v>533772.07409999997</v>
      </c>
      <c r="E1772">
        <v>15435409.071599999</v>
      </c>
      <c r="F1772">
        <v>0</v>
      </c>
      <c r="G1772">
        <v>2393818.5266999998</v>
      </c>
      <c r="H1772">
        <v>36050892.788400002</v>
      </c>
      <c r="I1772">
        <v>54692804.9815</v>
      </c>
      <c r="J1772">
        <v>4507555.8823999995</v>
      </c>
      <c r="K1772">
        <v>19654923.5594</v>
      </c>
      <c r="L1772">
        <v>16250039.024900001</v>
      </c>
      <c r="M1772">
        <v>0</v>
      </c>
      <c r="N1772">
        <v>56135645.859700002</v>
      </c>
      <c r="O1772">
        <v>10.145833333333334</v>
      </c>
      <c r="P1772">
        <f t="shared" si="65"/>
        <v>1989</v>
      </c>
      <c r="Q1772" s="2">
        <f t="shared" si="66"/>
        <v>32548.270833331509</v>
      </c>
    </row>
    <row r="1773" spans="1:17" x14ac:dyDescent="0.3">
      <c r="A1773">
        <v>591</v>
      </c>
      <c r="B1773">
        <v>2</v>
      </c>
      <c r="C1773">
        <v>95516454.049700007</v>
      </c>
      <c r="D1773">
        <v>531159.98430000001</v>
      </c>
      <c r="E1773">
        <v>15435409.071599999</v>
      </c>
      <c r="F1773">
        <v>0</v>
      </c>
      <c r="G1773">
        <v>2393818.5266999998</v>
      </c>
      <c r="H1773">
        <v>36244541.391999997</v>
      </c>
      <c r="I1773">
        <v>52165879.551100001</v>
      </c>
      <c r="J1773">
        <v>4507414.1255000001</v>
      </c>
      <c r="K1773">
        <v>19654923.5594</v>
      </c>
      <c r="L1773">
        <v>16353820.5264</v>
      </c>
      <c r="M1773">
        <v>0</v>
      </c>
      <c r="N1773">
        <v>56485522.292499997</v>
      </c>
      <c r="O1773">
        <v>10.145833333333334</v>
      </c>
      <c r="P1773">
        <f t="shared" si="65"/>
        <v>1989</v>
      </c>
      <c r="Q1773" s="2">
        <f t="shared" si="66"/>
        <v>32558.416666664842</v>
      </c>
    </row>
    <row r="1774" spans="1:17" x14ac:dyDescent="0.3">
      <c r="A1774">
        <v>591</v>
      </c>
      <c r="B1774">
        <v>3</v>
      </c>
      <c r="C1774">
        <v>93611530.083299994</v>
      </c>
      <c r="D1774">
        <v>528893.76580000005</v>
      </c>
      <c r="E1774">
        <v>15435409.071599999</v>
      </c>
      <c r="F1774">
        <v>0</v>
      </c>
      <c r="G1774">
        <v>2393818.5266999998</v>
      </c>
      <c r="H1774">
        <v>36454636.198799998</v>
      </c>
      <c r="I1774">
        <v>50290447.041699998</v>
      </c>
      <c r="J1774">
        <v>4506465.1856000004</v>
      </c>
      <c r="K1774">
        <v>19654923.5594</v>
      </c>
      <c r="L1774">
        <v>16449572.325099999</v>
      </c>
      <c r="M1774">
        <v>0</v>
      </c>
      <c r="N1774">
        <v>56789149.802699998</v>
      </c>
      <c r="O1774">
        <v>10.145833333333334</v>
      </c>
      <c r="P1774">
        <f t="shared" si="65"/>
        <v>1989</v>
      </c>
      <c r="Q1774" s="2">
        <f t="shared" si="66"/>
        <v>32568.562499998174</v>
      </c>
    </row>
    <row r="1775" spans="1:17" x14ac:dyDescent="0.3">
      <c r="A1775">
        <v>592</v>
      </c>
      <c r="B1775">
        <v>1</v>
      </c>
      <c r="C1775">
        <v>93939780.7676</v>
      </c>
      <c r="D1775">
        <v>531352.1544</v>
      </c>
      <c r="E1775">
        <v>15435409.071599999</v>
      </c>
      <c r="F1775">
        <v>0</v>
      </c>
      <c r="G1775">
        <v>9423518.4706999995</v>
      </c>
      <c r="H1775">
        <v>44956864.353699997</v>
      </c>
      <c r="I1775">
        <v>47818248.650300004</v>
      </c>
      <c r="J1775">
        <v>4497168.7889</v>
      </c>
      <c r="K1775">
        <v>19654923.5594</v>
      </c>
      <c r="L1775">
        <v>37783207.119400002</v>
      </c>
      <c r="M1775">
        <v>0</v>
      </c>
      <c r="N1775">
        <v>54478428.2685</v>
      </c>
      <c r="O1775">
        <v>10.145833333333334</v>
      </c>
      <c r="P1775">
        <f t="shared" si="65"/>
        <v>1989</v>
      </c>
      <c r="Q1775" s="2">
        <f t="shared" si="66"/>
        <v>32578.708333331506</v>
      </c>
    </row>
    <row r="1776" spans="1:17" x14ac:dyDescent="0.3">
      <c r="A1776">
        <v>592</v>
      </c>
      <c r="B1776">
        <v>2</v>
      </c>
      <c r="C1776">
        <v>89553095.734200001</v>
      </c>
      <c r="D1776">
        <v>533400.79630000005</v>
      </c>
      <c r="E1776">
        <v>15435409.071599999</v>
      </c>
      <c r="F1776">
        <v>0</v>
      </c>
      <c r="G1776">
        <v>9423518.4706999995</v>
      </c>
      <c r="H1776">
        <v>45009109.353500001</v>
      </c>
      <c r="I1776">
        <v>43760275.392899998</v>
      </c>
      <c r="J1776">
        <v>4488958.8302999996</v>
      </c>
      <c r="K1776">
        <v>19654923.5594</v>
      </c>
      <c r="L1776">
        <v>37641022.810199998</v>
      </c>
      <c r="M1776">
        <v>0</v>
      </c>
      <c r="N1776">
        <v>53958424.028099999</v>
      </c>
      <c r="O1776">
        <v>10.145833333333334</v>
      </c>
      <c r="P1776">
        <f t="shared" si="65"/>
        <v>1989</v>
      </c>
      <c r="Q1776" s="2">
        <f t="shared" si="66"/>
        <v>32588.854166664838</v>
      </c>
    </row>
    <row r="1777" spans="1:17" x14ac:dyDescent="0.3">
      <c r="A1777">
        <v>592</v>
      </c>
      <c r="B1777">
        <v>3</v>
      </c>
      <c r="C1777">
        <v>86735556.154300004</v>
      </c>
      <c r="D1777">
        <v>535123.23800000001</v>
      </c>
      <c r="E1777">
        <v>15435409.071599999</v>
      </c>
      <c r="F1777">
        <v>0</v>
      </c>
      <c r="G1777">
        <v>9423518.4706999995</v>
      </c>
      <c r="H1777">
        <v>45097686.281800002</v>
      </c>
      <c r="I1777">
        <v>41314432.931599997</v>
      </c>
      <c r="J1777">
        <v>4481332.5943</v>
      </c>
      <c r="K1777">
        <v>19654923.5594</v>
      </c>
      <c r="L1777">
        <v>37530590.866300002</v>
      </c>
      <c r="M1777">
        <v>0</v>
      </c>
      <c r="N1777">
        <v>53733607.643200003</v>
      </c>
      <c r="O1777">
        <v>10.145833333333334</v>
      </c>
      <c r="P1777">
        <f t="shared" si="65"/>
        <v>1989</v>
      </c>
      <c r="Q1777" s="2">
        <f t="shared" si="66"/>
        <v>32598.99999999817</v>
      </c>
    </row>
    <row r="1778" spans="1:17" x14ac:dyDescent="0.3">
      <c r="A1778">
        <v>593</v>
      </c>
      <c r="B1778">
        <v>1</v>
      </c>
      <c r="C1778">
        <v>153449219.57429999</v>
      </c>
      <c r="D1778">
        <v>551738.25760000001</v>
      </c>
      <c r="E1778">
        <v>28895040.501600001</v>
      </c>
      <c r="F1778">
        <v>0</v>
      </c>
      <c r="G1778">
        <v>2344170.0432000002</v>
      </c>
      <c r="H1778">
        <v>27380267.897399999</v>
      </c>
      <c r="I1778">
        <v>20973242.438099999</v>
      </c>
      <c r="J1778">
        <v>4414193.3832999999</v>
      </c>
      <c r="K1778">
        <v>53656931.799400002</v>
      </c>
      <c r="L1778">
        <v>85837193.646200001</v>
      </c>
      <c r="M1778">
        <v>0</v>
      </c>
      <c r="N1778">
        <v>49257975.094800003</v>
      </c>
      <c r="O1778">
        <v>10.145833333333334</v>
      </c>
      <c r="P1778">
        <f t="shared" si="65"/>
        <v>1989</v>
      </c>
      <c r="Q1778" s="2">
        <f t="shared" si="66"/>
        <v>32609.145833331502</v>
      </c>
    </row>
    <row r="1779" spans="1:17" x14ac:dyDescent="0.3">
      <c r="A1779">
        <v>593</v>
      </c>
      <c r="B1779">
        <v>2</v>
      </c>
      <c r="C1779">
        <v>146635200.3389</v>
      </c>
      <c r="D1779">
        <v>565923.35849999997</v>
      </c>
      <c r="E1779">
        <v>28895040.501600001</v>
      </c>
      <c r="F1779">
        <v>0</v>
      </c>
      <c r="G1779">
        <v>2344170.0432000002</v>
      </c>
      <c r="H1779">
        <v>26786002.139699999</v>
      </c>
      <c r="I1779">
        <v>18705631.100499999</v>
      </c>
      <c r="J1779">
        <v>4355798.7322000004</v>
      </c>
      <c r="K1779">
        <v>53656931.799400002</v>
      </c>
      <c r="L1779">
        <v>83240229.708800003</v>
      </c>
      <c r="M1779">
        <v>0</v>
      </c>
      <c r="N1779">
        <v>46692086.191200003</v>
      </c>
      <c r="O1779">
        <v>10.145833333333334</v>
      </c>
      <c r="P1779">
        <f t="shared" si="65"/>
        <v>1989</v>
      </c>
      <c r="Q1779" s="2">
        <f t="shared" si="66"/>
        <v>32619.291666664834</v>
      </c>
    </row>
    <row r="1780" spans="1:17" x14ac:dyDescent="0.3">
      <c r="A1780">
        <v>593</v>
      </c>
      <c r="B1780">
        <v>3</v>
      </c>
      <c r="C1780">
        <v>142395157.73969999</v>
      </c>
      <c r="D1780">
        <v>578123.01780000003</v>
      </c>
      <c r="E1780">
        <v>28895040.501600001</v>
      </c>
      <c r="F1780">
        <v>0</v>
      </c>
      <c r="G1780">
        <v>2344170.0432000002</v>
      </c>
      <c r="H1780">
        <v>26324789.267999999</v>
      </c>
      <c r="I1780">
        <v>17424708.834800001</v>
      </c>
      <c r="J1780">
        <v>4301089.3141000001</v>
      </c>
      <c r="K1780">
        <v>53656931.799400002</v>
      </c>
      <c r="L1780">
        <v>80985620.268299997</v>
      </c>
      <c r="M1780">
        <v>0</v>
      </c>
      <c r="N1780">
        <v>45160225.501999997</v>
      </c>
      <c r="O1780">
        <v>10.145833333333334</v>
      </c>
      <c r="P1780">
        <f t="shared" si="65"/>
        <v>1989</v>
      </c>
      <c r="Q1780" s="2">
        <f t="shared" si="66"/>
        <v>32629.437499998166</v>
      </c>
    </row>
    <row r="1781" spans="1:17" x14ac:dyDescent="0.3">
      <c r="A1781">
        <v>594</v>
      </c>
      <c r="B1781">
        <v>1</v>
      </c>
      <c r="C1781">
        <v>20785837.209899999</v>
      </c>
      <c r="D1781">
        <v>553552.9939</v>
      </c>
      <c r="E1781">
        <v>36543991.141599998</v>
      </c>
      <c r="F1781">
        <v>0</v>
      </c>
      <c r="G1781">
        <v>572356323.89830005</v>
      </c>
      <c r="H1781">
        <v>125898278.82359999</v>
      </c>
      <c r="I1781">
        <v>602333636.1882</v>
      </c>
      <c r="J1781">
        <v>4426161.6281000003</v>
      </c>
      <c r="K1781">
        <v>72979875.299400002</v>
      </c>
      <c r="L1781">
        <v>20097084.110399999</v>
      </c>
      <c r="M1781">
        <v>0</v>
      </c>
      <c r="N1781">
        <v>55226206.219700001</v>
      </c>
      <c r="O1781">
        <v>10.145833333333334</v>
      </c>
      <c r="P1781">
        <f t="shared" si="65"/>
        <v>1989</v>
      </c>
      <c r="Q1781" s="2">
        <f t="shared" si="66"/>
        <v>32639.583333331499</v>
      </c>
    </row>
    <row r="1782" spans="1:17" x14ac:dyDescent="0.3">
      <c r="A1782">
        <v>594</v>
      </c>
      <c r="B1782">
        <v>2</v>
      </c>
      <c r="C1782">
        <v>18217840.303199999</v>
      </c>
      <c r="D1782">
        <v>531250.12470000004</v>
      </c>
      <c r="E1782">
        <v>36543991.141599998</v>
      </c>
      <c r="F1782">
        <v>0</v>
      </c>
      <c r="G1782">
        <v>572356323.89830005</v>
      </c>
      <c r="H1782">
        <v>122999503.3396</v>
      </c>
      <c r="I1782">
        <v>588323518.64999998</v>
      </c>
      <c r="J1782">
        <v>4528382.4430999998</v>
      </c>
      <c r="K1782">
        <v>72979875.299400002</v>
      </c>
      <c r="L1782">
        <v>21196227.484700002</v>
      </c>
      <c r="M1782">
        <v>0</v>
      </c>
      <c r="N1782">
        <v>62636462.593699999</v>
      </c>
      <c r="O1782">
        <v>10.145833333333334</v>
      </c>
      <c r="P1782">
        <f t="shared" si="65"/>
        <v>1989</v>
      </c>
      <c r="Q1782" s="2">
        <f t="shared" si="66"/>
        <v>32649.729166664831</v>
      </c>
    </row>
    <row r="1783" spans="1:17" x14ac:dyDescent="0.3">
      <c r="A1783">
        <v>594</v>
      </c>
      <c r="B1783">
        <v>3</v>
      </c>
      <c r="C1783">
        <v>16789656.187600002</v>
      </c>
      <c r="D1783">
        <v>510809.88780000003</v>
      </c>
      <c r="E1783">
        <v>36543991.141599998</v>
      </c>
      <c r="F1783">
        <v>0</v>
      </c>
      <c r="G1783">
        <v>572356323.89830005</v>
      </c>
      <c r="H1783">
        <v>116447205.898</v>
      </c>
      <c r="I1783">
        <v>574109298.36179996</v>
      </c>
      <c r="J1783">
        <v>4616286.5164999999</v>
      </c>
      <c r="K1783">
        <v>72979875.299400002</v>
      </c>
      <c r="L1783">
        <v>22147253.517499998</v>
      </c>
      <c r="M1783">
        <v>0</v>
      </c>
      <c r="N1783">
        <v>68288377.968799993</v>
      </c>
      <c r="O1783">
        <v>10.145833333333334</v>
      </c>
      <c r="P1783">
        <f t="shared" si="65"/>
        <v>1989</v>
      </c>
      <c r="Q1783" s="2">
        <f t="shared" si="66"/>
        <v>32659.874999998163</v>
      </c>
    </row>
    <row r="1784" spans="1:17" x14ac:dyDescent="0.3">
      <c r="A1784">
        <v>595</v>
      </c>
      <c r="B1784">
        <v>1</v>
      </c>
      <c r="C1784">
        <v>12159678.8125</v>
      </c>
      <c r="D1784">
        <v>436729.9754</v>
      </c>
      <c r="E1784">
        <v>65704099.801600002</v>
      </c>
      <c r="F1784">
        <v>0</v>
      </c>
      <c r="G1784">
        <v>1559379950.4809999</v>
      </c>
      <c r="H1784">
        <v>220791697.95609999</v>
      </c>
      <c r="I1784">
        <v>1618585784.1308999</v>
      </c>
      <c r="J1784">
        <v>4953902.2459000004</v>
      </c>
      <c r="K1784">
        <v>146644766.5194</v>
      </c>
      <c r="L1784">
        <v>2445147.2359000002</v>
      </c>
      <c r="M1784">
        <v>0</v>
      </c>
      <c r="N1784">
        <v>85702461.525900006</v>
      </c>
      <c r="O1784">
        <v>10.145833333333334</v>
      </c>
      <c r="P1784">
        <f t="shared" si="65"/>
        <v>1989</v>
      </c>
      <c r="Q1784" s="2">
        <f t="shared" si="66"/>
        <v>32670.020833331495</v>
      </c>
    </row>
    <row r="1785" spans="1:17" x14ac:dyDescent="0.3">
      <c r="A1785">
        <v>595</v>
      </c>
      <c r="B1785">
        <v>2</v>
      </c>
      <c r="C1785">
        <v>9518828.3368999995</v>
      </c>
      <c r="D1785">
        <v>377299.8947</v>
      </c>
      <c r="E1785">
        <v>65704099.801600002</v>
      </c>
      <c r="F1785">
        <v>0</v>
      </c>
      <c r="G1785">
        <v>1559379950.4809999</v>
      </c>
      <c r="H1785">
        <v>205507358.1056</v>
      </c>
      <c r="I1785">
        <v>1585880004.6568999</v>
      </c>
      <c r="J1785">
        <v>5262588.9533000002</v>
      </c>
      <c r="K1785">
        <v>146644766.5194</v>
      </c>
      <c r="L1785">
        <v>2712952.9627999999</v>
      </c>
      <c r="M1785">
        <v>0</v>
      </c>
      <c r="N1785">
        <v>99910760.311100006</v>
      </c>
      <c r="O1785">
        <v>10.145833333333334</v>
      </c>
      <c r="P1785">
        <f t="shared" si="65"/>
        <v>1989</v>
      </c>
      <c r="Q1785" s="2">
        <f t="shared" si="66"/>
        <v>32680.166666664827</v>
      </c>
    </row>
    <row r="1786" spans="1:17" x14ac:dyDescent="0.3">
      <c r="A1786">
        <v>595</v>
      </c>
      <c r="B1786">
        <v>3</v>
      </c>
      <c r="C1786">
        <v>8101009.3503</v>
      </c>
      <c r="D1786">
        <v>334029.05040000001</v>
      </c>
      <c r="E1786">
        <v>65704099.801600002</v>
      </c>
      <c r="F1786">
        <v>0</v>
      </c>
      <c r="G1786">
        <v>1559379950.4809999</v>
      </c>
      <c r="H1786">
        <v>195353085.6286</v>
      </c>
      <c r="I1786">
        <v>1561074459.3194001</v>
      </c>
      <c r="J1786">
        <v>5554302.9885999998</v>
      </c>
      <c r="K1786">
        <v>146644766.5194</v>
      </c>
      <c r="L1786">
        <v>2966756.9966000002</v>
      </c>
      <c r="M1786">
        <v>0</v>
      </c>
      <c r="N1786">
        <v>112591456.76360001</v>
      </c>
      <c r="O1786">
        <v>10.145833333333334</v>
      </c>
      <c r="P1786">
        <f t="shared" si="65"/>
        <v>1989</v>
      </c>
      <c r="Q1786" s="2">
        <f t="shared" si="66"/>
        <v>32690.312499998159</v>
      </c>
    </row>
    <row r="1787" spans="1:17" x14ac:dyDescent="0.3">
      <c r="A1787">
        <v>596</v>
      </c>
      <c r="B1787">
        <v>1</v>
      </c>
      <c r="C1787">
        <v>432814590.6329</v>
      </c>
      <c r="D1787">
        <v>354437.80589999998</v>
      </c>
      <c r="E1787">
        <v>169932571.79159999</v>
      </c>
      <c r="F1787">
        <v>0</v>
      </c>
      <c r="G1787">
        <v>36978280.433700003</v>
      </c>
      <c r="H1787">
        <v>55325770.920400001</v>
      </c>
      <c r="I1787">
        <v>80566361.306199998</v>
      </c>
      <c r="J1787">
        <v>5379023.0285</v>
      </c>
      <c r="K1787">
        <v>409948967.56940001</v>
      </c>
      <c r="L1787">
        <v>112088589.71089999</v>
      </c>
      <c r="M1787">
        <v>0</v>
      </c>
      <c r="N1787">
        <v>87761458.791299999</v>
      </c>
      <c r="O1787">
        <v>10.145833333333334</v>
      </c>
      <c r="P1787">
        <f t="shared" si="65"/>
        <v>1989</v>
      </c>
      <c r="Q1787" s="2">
        <f t="shared" si="66"/>
        <v>32700.458333331491</v>
      </c>
    </row>
    <row r="1788" spans="1:17" x14ac:dyDescent="0.3">
      <c r="A1788">
        <v>596</v>
      </c>
      <c r="B1788">
        <v>2</v>
      </c>
      <c r="C1788">
        <v>384340216.45679998</v>
      </c>
      <c r="D1788">
        <v>378280.92940000002</v>
      </c>
      <c r="E1788">
        <v>169932571.79159999</v>
      </c>
      <c r="F1788">
        <v>0</v>
      </c>
      <c r="G1788">
        <v>36978280.433700003</v>
      </c>
      <c r="H1788">
        <v>57234184.911600001</v>
      </c>
      <c r="I1788">
        <v>50740545.498999998</v>
      </c>
      <c r="J1788">
        <v>5251225.4879000001</v>
      </c>
      <c r="K1788">
        <v>409948967.56940001</v>
      </c>
      <c r="L1788">
        <v>107664013.6983</v>
      </c>
      <c r="M1788">
        <v>0</v>
      </c>
      <c r="N1788">
        <v>75402751.608899996</v>
      </c>
      <c r="O1788">
        <v>10.145833333333334</v>
      </c>
      <c r="P1788">
        <f t="shared" si="65"/>
        <v>1989</v>
      </c>
      <c r="Q1788" s="2">
        <f t="shared" si="66"/>
        <v>32710.604166664823</v>
      </c>
    </row>
    <row r="1789" spans="1:17" x14ac:dyDescent="0.3">
      <c r="A1789">
        <v>596</v>
      </c>
      <c r="B1789">
        <v>3</v>
      </c>
      <c r="C1789">
        <v>355653737.96689999</v>
      </c>
      <c r="D1789">
        <v>398986.47619999998</v>
      </c>
      <c r="E1789">
        <v>169932571.79159999</v>
      </c>
      <c r="F1789">
        <v>0</v>
      </c>
      <c r="G1789">
        <v>36978280.433700003</v>
      </c>
      <c r="H1789">
        <v>58897189.205899999</v>
      </c>
      <c r="I1789">
        <v>33885694.265799999</v>
      </c>
      <c r="J1789">
        <v>5149411.9353999998</v>
      </c>
      <c r="K1789">
        <v>409948967.56940001</v>
      </c>
      <c r="L1789">
        <v>104176559.9376</v>
      </c>
      <c r="M1789">
        <v>0</v>
      </c>
      <c r="N1789">
        <v>68826047.640799999</v>
      </c>
      <c r="O1789">
        <v>10.145833333333334</v>
      </c>
      <c r="P1789">
        <f t="shared" si="65"/>
        <v>1989</v>
      </c>
      <c r="Q1789" s="2">
        <f t="shared" si="66"/>
        <v>32720.749999998156</v>
      </c>
    </row>
    <row r="1790" spans="1:17" x14ac:dyDescent="0.3">
      <c r="A1790">
        <v>597</v>
      </c>
      <c r="B1790">
        <v>1</v>
      </c>
      <c r="C1790">
        <v>235071125.15259999</v>
      </c>
      <c r="D1790">
        <v>367814.4681</v>
      </c>
      <c r="E1790">
        <v>185012208.94159999</v>
      </c>
      <c r="F1790">
        <v>0</v>
      </c>
      <c r="G1790">
        <v>333721896.96490002</v>
      </c>
      <c r="H1790">
        <v>74235706.701199993</v>
      </c>
      <c r="I1790">
        <v>249607975.17559999</v>
      </c>
      <c r="J1790">
        <v>5395301.6677999999</v>
      </c>
      <c r="K1790">
        <v>448043471.31940001</v>
      </c>
      <c r="L1790">
        <v>49940444.499899998</v>
      </c>
      <c r="M1790">
        <v>0</v>
      </c>
      <c r="N1790">
        <v>75362085.622799993</v>
      </c>
      <c r="O1790">
        <v>10.145833333333334</v>
      </c>
      <c r="P1790">
        <f t="shared" si="65"/>
        <v>1989</v>
      </c>
      <c r="Q1790" s="2">
        <f t="shared" si="66"/>
        <v>32730.895833331488</v>
      </c>
    </row>
    <row r="1791" spans="1:17" x14ac:dyDescent="0.3">
      <c r="A1791">
        <v>597</v>
      </c>
      <c r="B1791">
        <v>2</v>
      </c>
      <c r="C1791">
        <v>228526387.31999999</v>
      </c>
      <c r="D1791">
        <v>343496.95120000001</v>
      </c>
      <c r="E1791">
        <v>185012208.94159999</v>
      </c>
      <c r="F1791">
        <v>0</v>
      </c>
      <c r="G1791">
        <v>333721896.96490002</v>
      </c>
      <c r="H1791">
        <v>72299397.285400003</v>
      </c>
      <c r="I1791">
        <v>237400268.50639999</v>
      </c>
      <c r="J1791">
        <v>5614986.4945999999</v>
      </c>
      <c r="K1791">
        <v>448043471.31940001</v>
      </c>
      <c r="L1791">
        <v>49701107.897699997</v>
      </c>
      <c r="M1791">
        <v>0</v>
      </c>
      <c r="N1791">
        <v>79119728.679199994</v>
      </c>
      <c r="O1791">
        <v>10.145833333333334</v>
      </c>
      <c r="P1791">
        <f t="shared" si="65"/>
        <v>1989</v>
      </c>
      <c r="Q1791" s="2">
        <f t="shared" si="66"/>
        <v>32741.04166666482</v>
      </c>
    </row>
    <row r="1792" spans="1:17" x14ac:dyDescent="0.3">
      <c r="A1792">
        <v>597</v>
      </c>
      <c r="B1792">
        <v>3</v>
      </c>
      <c r="C1792">
        <v>224145499.96959999</v>
      </c>
      <c r="D1792">
        <v>324071.26929999999</v>
      </c>
      <c r="E1792">
        <v>185012208.94159999</v>
      </c>
      <c r="F1792">
        <v>0</v>
      </c>
      <c r="G1792">
        <v>333721896.96490002</v>
      </c>
      <c r="H1792">
        <v>71317681.694800004</v>
      </c>
      <c r="I1792">
        <v>229668643.71290001</v>
      </c>
      <c r="J1792">
        <v>5816119.0299000004</v>
      </c>
      <c r="K1792">
        <v>448043471.31940001</v>
      </c>
      <c r="L1792">
        <v>49477590.616499998</v>
      </c>
      <c r="M1792">
        <v>0</v>
      </c>
      <c r="N1792">
        <v>81505214.007100001</v>
      </c>
      <c r="O1792">
        <v>10.145833333333334</v>
      </c>
      <c r="P1792">
        <f t="shared" si="65"/>
        <v>1989</v>
      </c>
      <c r="Q1792" s="2">
        <f t="shared" si="66"/>
        <v>32751.187499998152</v>
      </c>
    </row>
    <row r="1793" spans="1:17" x14ac:dyDescent="0.3">
      <c r="A1793">
        <v>598</v>
      </c>
      <c r="B1793">
        <v>1</v>
      </c>
      <c r="C1793">
        <v>216245021.04370001</v>
      </c>
      <c r="D1793">
        <v>328156.07919999998</v>
      </c>
      <c r="E1793">
        <v>91556291.3116</v>
      </c>
      <c r="F1793">
        <v>0</v>
      </c>
      <c r="G1793">
        <v>33892741.626199998</v>
      </c>
      <c r="H1793">
        <v>63378632.1413</v>
      </c>
      <c r="I1793">
        <v>62683992.788999997</v>
      </c>
      <c r="J1793">
        <v>5722733.8320000004</v>
      </c>
      <c r="K1793">
        <v>211953128.84940001</v>
      </c>
      <c r="L1793">
        <v>47311241.532300003</v>
      </c>
      <c r="M1793">
        <v>0</v>
      </c>
      <c r="N1793">
        <v>77273353.230299994</v>
      </c>
      <c r="O1793">
        <v>10.145833333333334</v>
      </c>
      <c r="P1793">
        <f t="shared" si="65"/>
        <v>1989</v>
      </c>
      <c r="Q1793" s="2">
        <f t="shared" si="66"/>
        <v>32761.333333331484</v>
      </c>
    </row>
    <row r="1794" spans="1:17" x14ac:dyDescent="0.3">
      <c r="A1794">
        <v>598</v>
      </c>
      <c r="B1794">
        <v>2</v>
      </c>
      <c r="C1794">
        <v>191971697.65560001</v>
      </c>
      <c r="D1794">
        <v>333714.35009999998</v>
      </c>
      <c r="E1794">
        <v>91556291.3116</v>
      </c>
      <c r="F1794">
        <v>0</v>
      </c>
      <c r="G1794">
        <v>33892741.626199998</v>
      </c>
      <c r="H1794">
        <v>63804989.739799999</v>
      </c>
      <c r="I1794">
        <v>41788210.214900002</v>
      </c>
      <c r="J1794">
        <v>5651558.4301000005</v>
      </c>
      <c r="K1794">
        <v>211953128.84940001</v>
      </c>
      <c r="L1794">
        <v>47155353.050099999</v>
      </c>
      <c r="M1794">
        <v>0</v>
      </c>
      <c r="N1794">
        <v>74646594.897799999</v>
      </c>
      <c r="O1794">
        <v>10.145833333333334</v>
      </c>
      <c r="P1794">
        <f t="shared" si="65"/>
        <v>1989</v>
      </c>
      <c r="Q1794" s="2">
        <f t="shared" si="66"/>
        <v>32771.479166664816</v>
      </c>
    </row>
    <row r="1795" spans="1:17" x14ac:dyDescent="0.3">
      <c r="A1795">
        <v>598</v>
      </c>
      <c r="B1795">
        <v>3</v>
      </c>
      <c r="C1795">
        <v>178429259.11680001</v>
      </c>
      <c r="D1795">
        <v>339206.17440000002</v>
      </c>
      <c r="E1795">
        <v>91556291.3116</v>
      </c>
      <c r="F1795">
        <v>0</v>
      </c>
      <c r="G1795">
        <v>33892741.626199998</v>
      </c>
      <c r="H1795">
        <v>64140548.917300001</v>
      </c>
      <c r="I1795">
        <v>30368276.9289</v>
      </c>
      <c r="J1795">
        <v>5594025.1857000003</v>
      </c>
      <c r="K1795">
        <v>211953128.84940001</v>
      </c>
      <c r="L1795">
        <v>47019101.481700003</v>
      </c>
      <c r="M1795">
        <v>0</v>
      </c>
      <c r="N1795">
        <v>72931205.496600002</v>
      </c>
      <c r="O1795">
        <v>10.145833333333334</v>
      </c>
      <c r="P1795">
        <f t="shared" ref="P1795:P1858" si="67">YEAR(Q1795)</f>
        <v>1989</v>
      </c>
      <c r="Q1795" s="2">
        <f t="shared" ref="Q1795:Q1858" si="68">Q1794+(O1795)</f>
        <v>32781.624999998152</v>
      </c>
    </row>
    <row r="1796" spans="1:17" x14ac:dyDescent="0.3">
      <c r="A1796">
        <v>599</v>
      </c>
      <c r="B1796">
        <v>1</v>
      </c>
      <c r="C1796">
        <v>209885646.5688</v>
      </c>
      <c r="D1796">
        <v>356347.44040000002</v>
      </c>
      <c r="E1796">
        <v>15435409.071599999</v>
      </c>
      <c r="F1796">
        <v>0</v>
      </c>
      <c r="G1796">
        <v>2568490.2392000002</v>
      </c>
      <c r="H1796">
        <v>32691203.490200002</v>
      </c>
      <c r="I1796">
        <v>93105680.813700005</v>
      </c>
      <c r="J1796">
        <v>5484426.7027000003</v>
      </c>
      <c r="K1796">
        <v>19654923.5594</v>
      </c>
      <c r="L1796">
        <v>73085107.364299998</v>
      </c>
      <c r="M1796">
        <v>0</v>
      </c>
      <c r="N1796">
        <v>70249094.431299999</v>
      </c>
      <c r="O1796">
        <v>10.145833333333334</v>
      </c>
      <c r="P1796">
        <f t="shared" si="67"/>
        <v>1989</v>
      </c>
      <c r="Q1796" s="2">
        <f t="shared" si="68"/>
        <v>32791.770833331488</v>
      </c>
    </row>
    <row r="1797" spans="1:17" x14ac:dyDescent="0.3">
      <c r="A1797">
        <v>599</v>
      </c>
      <c r="B1797">
        <v>2</v>
      </c>
      <c r="C1797">
        <v>183453122.5693</v>
      </c>
      <c r="D1797">
        <v>372200.1568</v>
      </c>
      <c r="E1797">
        <v>15435409.071599999</v>
      </c>
      <c r="F1797">
        <v>0</v>
      </c>
      <c r="G1797">
        <v>2568490.2392000002</v>
      </c>
      <c r="H1797">
        <v>31930944.261399999</v>
      </c>
      <c r="I1797">
        <v>70482856.026600003</v>
      </c>
      <c r="J1797">
        <v>5391714.1453</v>
      </c>
      <c r="K1797">
        <v>19654923.5594</v>
      </c>
      <c r="L1797">
        <v>71664358.430700004</v>
      </c>
      <c r="M1797">
        <v>0</v>
      </c>
      <c r="N1797">
        <v>67131566.701100007</v>
      </c>
      <c r="O1797">
        <v>10.145833333333334</v>
      </c>
      <c r="P1797">
        <f t="shared" si="67"/>
        <v>1989</v>
      </c>
      <c r="Q1797" s="2">
        <f t="shared" si="68"/>
        <v>32801.916666664823</v>
      </c>
    </row>
    <row r="1798" spans="1:17" x14ac:dyDescent="0.3">
      <c r="A1798">
        <v>599</v>
      </c>
      <c r="B1798">
        <v>3</v>
      </c>
      <c r="C1798">
        <v>168093328.87360001</v>
      </c>
      <c r="D1798">
        <v>386239.647</v>
      </c>
      <c r="E1798">
        <v>15435409.071599999</v>
      </c>
      <c r="F1798">
        <v>0</v>
      </c>
      <c r="G1798">
        <v>2568490.2392000002</v>
      </c>
      <c r="H1798">
        <v>31714152.112500001</v>
      </c>
      <c r="I1798">
        <v>57880866.435999997</v>
      </c>
      <c r="J1798">
        <v>5310834.1069999998</v>
      </c>
      <c r="K1798">
        <v>19654923.5594</v>
      </c>
      <c r="L1798">
        <v>70397035.624500006</v>
      </c>
      <c r="M1798">
        <v>0</v>
      </c>
      <c r="N1798">
        <v>65259017.160599999</v>
      </c>
      <c r="O1798">
        <v>10.145833333333334</v>
      </c>
      <c r="P1798">
        <f t="shared" si="67"/>
        <v>1989</v>
      </c>
      <c r="Q1798" s="2">
        <f t="shared" si="68"/>
        <v>32812.062499998159</v>
      </c>
    </row>
    <row r="1799" spans="1:17" x14ac:dyDescent="0.3">
      <c r="A1799">
        <v>600</v>
      </c>
      <c r="B1799">
        <v>1</v>
      </c>
      <c r="C1799">
        <v>150706957.95730001</v>
      </c>
      <c r="D1799">
        <v>394745.53490000003</v>
      </c>
      <c r="E1799">
        <v>15435409.071599999</v>
      </c>
      <c r="F1799">
        <v>0</v>
      </c>
      <c r="G1799">
        <v>1752027.7116</v>
      </c>
      <c r="H1799">
        <v>29249129.116700001</v>
      </c>
      <c r="I1799">
        <v>56419930.590300001</v>
      </c>
      <c r="J1799">
        <v>5262331.7282999996</v>
      </c>
      <c r="K1799">
        <v>19654923.5594</v>
      </c>
      <c r="L1799">
        <v>45766106.541599996</v>
      </c>
      <c r="M1799">
        <v>0</v>
      </c>
      <c r="N1799">
        <v>71039741.445099995</v>
      </c>
      <c r="O1799">
        <v>10.145833333333334</v>
      </c>
      <c r="P1799">
        <f t="shared" si="67"/>
        <v>1989</v>
      </c>
      <c r="Q1799" s="2">
        <f t="shared" si="68"/>
        <v>32822.208333331495</v>
      </c>
    </row>
    <row r="1800" spans="1:17" x14ac:dyDescent="0.3">
      <c r="A1800">
        <v>600</v>
      </c>
      <c r="B1800">
        <v>2</v>
      </c>
      <c r="C1800">
        <v>142248447.11399999</v>
      </c>
      <c r="D1800">
        <v>403143.21100000001</v>
      </c>
      <c r="E1800">
        <v>15435409.071599999</v>
      </c>
      <c r="F1800">
        <v>0</v>
      </c>
      <c r="G1800">
        <v>1752027.7116</v>
      </c>
      <c r="H1800">
        <v>27817138.820799999</v>
      </c>
      <c r="I1800">
        <v>48481871.767099999</v>
      </c>
      <c r="J1800">
        <v>5217639.1919</v>
      </c>
      <c r="K1800">
        <v>19654923.5594</v>
      </c>
      <c r="L1800">
        <v>45476397.728399999</v>
      </c>
      <c r="M1800">
        <v>0</v>
      </c>
      <c r="N1800">
        <v>69286225.609799996</v>
      </c>
      <c r="O1800">
        <v>10.145833333333334</v>
      </c>
      <c r="P1800">
        <f t="shared" si="67"/>
        <v>1989</v>
      </c>
      <c r="Q1800" s="2">
        <f t="shared" si="68"/>
        <v>32832.354166664831</v>
      </c>
    </row>
    <row r="1801" spans="1:17" x14ac:dyDescent="0.3">
      <c r="A1801">
        <v>600</v>
      </c>
      <c r="B1801">
        <v>3</v>
      </c>
      <c r="C1801">
        <v>136691565.73019999</v>
      </c>
      <c r="D1801">
        <v>410815.08549999999</v>
      </c>
      <c r="E1801">
        <v>15435409.071599999</v>
      </c>
      <c r="F1801">
        <v>0</v>
      </c>
      <c r="G1801">
        <v>1752027.7116</v>
      </c>
      <c r="H1801">
        <v>27064161.650199998</v>
      </c>
      <c r="I1801">
        <v>43441331.725599997</v>
      </c>
      <c r="J1801">
        <v>5175902.3158999998</v>
      </c>
      <c r="K1801">
        <v>19654923.5594</v>
      </c>
      <c r="L1801">
        <v>45173237.9586</v>
      </c>
      <c r="M1801">
        <v>0</v>
      </c>
      <c r="N1801">
        <v>68194579.233099997</v>
      </c>
      <c r="O1801">
        <v>10.145833333333334</v>
      </c>
      <c r="P1801">
        <f t="shared" si="67"/>
        <v>1989</v>
      </c>
      <c r="Q1801" s="2">
        <f t="shared" si="68"/>
        <v>32842.499999998166</v>
      </c>
    </row>
    <row r="1802" spans="1:17" x14ac:dyDescent="0.3">
      <c r="A1802">
        <v>601</v>
      </c>
      <c r="B1802">
        <v>1</v>
      </c>
      <c r="C1802">
        <v>118321311.6802</v>
      </c>
      <c r="D1802">
        <v>411723.78320000001</v>
      </c>
      <c r="E1802">
        <v>15435409.071599999</v>
      </c>
      <c r="F1802">
        <v>0</v>
      </c>
      <c r="G1802">
        <v>2233309.0197999999</v>
      </c>
      <c r="H1802">
        <v>31280430.5997</v>
      </c>
      <c r="I1802">
        <v>56518154.732000001</v>
      </c>
      <c r="J1802">
        <v>5163303.6761999996</v>
      </c>
      <c r="K1802">
        <v>19654923.5594</v>
      </c>
      <c r="L1802">
        <v>17473179.000399999</v>
      </c>
      <c r="M1802">
        <v>0</v>
      </c>
      <c r="N1802">
        <v>67531911.683699995</v>
      </c>
      <c r="O1802">
        <v>10.145833333333334</v>
      </c>
      <c r="P1802">
        <f t="shared" si="67"/>
        <v>1989</v>
      </c>
      <c r="Q1802" s="2">
        <f t="shared" si="68"/>
        <v>32852.645833331502</v>
      </c>
    </row>
    <row r="1803" spans="1:17" x14ac:dyDescent="0.3">
      <c r="A1803">
        <v>601</v>
      </c>
      <c r="B1803">
        <v>2</v>
      </c>
      <c r="C1803">
        <v>113893154.91850001</v>
      </c>
      <c r="D1803">
        <v>412782.89</v>
      </c>
      <c r="E1803">
        <v>15435409.071599999</v>
      </c>
      <c r="F1803">
        <v>0</v>
      </c>
      <c r="G1803">
        <v>2233309.0197999999</v>
      </c>
      <c r="H1803">
        <v>31593299.3257</v>
      </c>
      <c r="I1803">
        <v>50893941.366599999</v>
      </c>
      <c r="J1803">
        <v>5149032.1827999996</v>
      </c>
      <c r="K1803">
        <v>19654923.5594</v>
      </c>
      <c r="L1803">
        <v>17571202.0535</v>
      </c>
      <c r="M1803">
        <v>0</v>
      </c>
      <c r="N1803">
        <v>68947151.321199998</v>
      </c>
      <c r="O1803">
        <v>10.145833333333334</v>
      </c>
      <c r="P1803">
        <f t="shared" si="67"/>
        <v>1989</v>
      </c>
      <c r="Q1803" s="2">
        <f t="shared" si="68"/>
        <v>32862.791666664838</v>
      </c>
    </row>
    <row r="1804" spans="1:17" x14ac:dyDescent="0.3">
      <c r="A1804">
        <v>601</v>
      </c>
      <c r="B1804">
        <v>3</v>
      </c>
      <c r="C1804">
        <v>110431892.2675</v>
      </c>
      <c r="D1804">
        <v>413953.52980000002</v>
      </c>
      <c r="E1804">
        <v>15435409.071599999</v>
      </c>
      <c r="F1804">
        <v>0</v>
      </c>
      <c r="G1804">
        <v>2233309.0197999999</v>
      </c>
      <c r="H1804">
        <v>31744457.272</v>
      </c>
      <c r="I1804">
        <v>47396844.708999999</v>
      </c>
      <c r="J1804">
        <v>5133983.4952999996</v>
      </c>
      <c r="K1804">
        <v>19654923.5594</v>
      </c>
      <c r="L1804">
        <v>17655899.074999999</v>
      </c>
      <c r="M1804">
        <v>0</v>
      </c>
      <c r="N1804">
        <v>69636943.395600006</v>
      </c>
      <c r="O1804">
        <v>10.145833333333334</v>
      </c>
      <c r="P1804">
        <f t="shared" si="67"/>
        <v>1989</v>
      </c>
      <c r="Q1804" s="2">
        <f t="shared" si="68"/>
        <v>32872.937499998174</v>
      </c>
    </row>
    <row r="1805" spans="1:17" x14ac:dyDescent="0.3">
      <c r="A1805">
        <v>602</v>
      </c>
      <c r="B1805">
        <v>1</v>
      </c>
      <c r="C1805">
        <v>99247160.409700006</v>
      </c>
      <c r="D1805">
        <v>415307.36259999999</v>
      </c>
      <c r="E1805">
        <v>15435409.071599999</v>
      </c>
      <c r="F1805">
        <v>0</v>
      </c>
      <c r="G1805">
        <v>4645165.068</v>
      </c>
      <c r="H1805">
        <v>46607245.840999998</v>
      </c>
      <c r="I1805">
        <v>57199097.8147</v>
      </c>
      <c r="J1805">
        <v>5120603.0528999995</v>
      </c>
      <c r="K1805">
        <v>19666330.529399998</v>
      </c>
      <c r="L1805">
        <v>14369052.9662</v>
      </c>
      <c r="M1805">
        <v>0</v>
      </c>
      <c r="N1805">
        <v>69524104.116099998</v>
      </c>
      <c r="O1805">
        <v>10.145833333333334</v>
      </c>
      <c r="P1805">
        <f t="shared" si="67"/>
        <v>1990</v>
      </c>
      <c r="Q1805" s="2">
        <f t="shared" si="68"/>
        <v>32883.083333331509</v>
      </c>
    </row>
    <row r="1806" spans="1:17" x14ac:dyDescent="0.3">
      <c r="A1806">
        <v>602</v>
      </c>
      <c r="B1806">
        <v>2</v>
      </c>
      <c r="C1806">
        <v>96408817.297099993</v>
      </c>
      <c r="D1806">
        <v>416863.27909999999</v>
      </c>
      <c r="E1806">
        <v>15435409.071599999</v>
      </c>
      <c r="F1806">
        <v>0</v>
      </c>
      <c r="G1806">
        <v>4645165.068</v>
      </c>
      <c r="H1806">
        <v>46178221.760700002</v>
      </c>
      <c r="I1806">
        <v>52631484.504500002</v>
      </c>
      <c r="J1806">
        <v>5107114.4960000003</v>
      </c>
      <c r="K1806">
        <v>19666330.529399998</v>
      </c>
      <c r="L1806">
        <v>14435390.5754</v>
      </c>
      <c r="M1806">
        <v>0</v>
      </c>
      <c r="N1806">
        <v>70248883.502700001</v>
      </c>
      <c r="O1806">
        <v>10.145833333333334</v>
      </c>
      <c r="P1806">
        <f t="shared" si="67"/>
        <v>1990</v>
      </c>
      <c r="Q1806" s="2">
        <f t="shared" si="68"/>
        <v>32893.229166664845</v>
      </c>
    </row>
    <row r="1807" spans="1:17" x14ac:dyDescent="0.3">
      <c r="A1807">
        <v>602</v>
      </c>
      <c r="B1807">
        <v>3</v>
      </c>
      <c r="C1807">
        <v>94153745.030100003</v>
      </c>
      <c r="D1807">
        <v>418681.72</v>
      </c>
      <c r="E1807">
        <v>15435409.071599999</v>
      </c>
      <c r="F1807">
        <v>0</v>
      </c>
      <c r="G1807">
        <v>4645165.068</v>
      </c>
      <c r="H1807">
        <v>45973222.259300001</v>
      </c>
      <c r="I1807">
        <v>49740021.792999998</v>
      </c>
      <c r="J1807">
        <v>5093777.9584999997</v>
      </c>
      <c r="K1807">
        <v>19666330.529399998</v>
      </c>
      <c r="L1807">
        <v>14487502.9496</v>
      </c>
      <c r="M1807">
        <v>0</v>
      </c>
      <c r="N1807">
        <v>70729734.941200003</v>
      </c>
      <c r="O1807">
        <v>10.145833333333334</v>
      </c>
      <c r="P1807">
        <f t="shared" si="67"/>
        <v>1990</v>
      </c>
      <c r="Q1807" s="2">
        <f t="shared" si="68"/>
        <v>32903.374999998181</v>
      </c>
    </row>
    <row r="1808" spans="1:17" x14ac:dyDescent="0.3">
      <c r="A1808">
        <v>603</v>
      </c>
      <c r="B1808">
        <v>1</v>
      </c>
      <c r="C1808">
        <v>84051998.327099994</v>
      </c>
      <c r="D1808">
        <v>416352.31390000001</v>
      </c>
      <c r="E1808">
        <v>15435409.071599999</v>
      </c>
      <c r="F1808">
        <v>0</v>
      </c>
      <c r="G1808">
        <v>8615308.2296999991</v>
      </c>
      <c r="H1808">
        <v>51830995.268200003</v>
      </c>
      <c r="I1808">
        <v>57178925.886399999</v>
      </c>
      <c r="J1808">
        <v>5100168.7298999997</v>
      </c>
      <c r="K1808">
        <v>19666330.529399998</v>
      </c>
      <c r="L1808">
        <v>5590499.8801999995</v>
      </c>
      <c r="M1808">
        <v>0</v>
      </c>
      <c r="N1808">
        <v>72039946.033899993</v>
      </c>
      <c r="O1808">
        <v>10.145833333333334</v>
      </c>
      <c r="P1808">
        <f t="shared" si="67"/>
        <v>1990</v>
      </c>
      <c r="Q1808" s="2">
        <f t="shared" si="68"/>
        <v>32913.520833331517</v>
      </c>
    </row>
    <row r="1809" spans="1:17" x14ac:dyDescent="0.3">
      <c r="A1809">
        <v>603</v>
      </c>
      <c r="B1809">
        <v>2</v>
      </c>
      <c r="C1809">
        <v>81569710.915299997</v>
      </c>
      <c r="D1809">
        <v>414360.86410000001</v>
      </c>
      <c r="E1809">
        <v>15435409.071599999</v>
      </c>
      <c r="F1809">
        <v>0</v>
      </c>
      <c r="G1809">
        <v>8615308.2296999991</v>
      </c>
      <c r="H1809">
        <v>51614543.088100001</v>
      </c>
      <c r="I1809">
        <v>53817191.673299998</v>
      </c>
      <c r="J1809">
        <v>5103973.8877999997</v>
      </c>
      <c r="K1809">
        <v>19666330.529399998</v>
      </c>
      <c r="L1809">
        <v>5639113.7045999998</v>
      </c>
      <c r="M1809">
        <v>0</v>
      </c>
      <c r="N1809">
        <v>72839747.461199999</v>
      </c>
      <c r="O1809">
        <v>10.145833333333334</v>
      </c>
      <c r="P1809">
        <f t="shared" si="67"/>
        <v>1990</v>
      </c>
      <c r="Q1809" s="2">
        <f t="shared" si="68"/>
        <v>32923.666666664853</v>
      </c>
    </row>
    <row r="1810" spans="1:17" x14ac:dyDescent="0.3">
      <c r="A1810">
        <v>603</v>
      </c>
      <c r="B1810">
        <v>3</v>
      </c>
      <c r="C1810">
        <v>79709048.702999994</v>
      </c>
      <c r="D1810">
        <v>412660.96779999998</v>
      </c>
      <c r="E1810">
        <v>15435409.071599999</v>
      </c>
      <c r="F1810">
        <v>0</v>
      </c>
      <c r="G1810">
        <v>8615308.2296999991</v>
      </c>
      <c r="H1810">
        <v>51507877.329499997</v>
      </c>
      <c r="I1810">
        <v>51042302.184100002</v>
      </c>
      <c r="J1810">
        <v>5105972.5691999998</v>
      </c>
      <c r="K1810">
        <v>19666330.529399998</v>
      </c>
      <c r="L1810">
        <v>5684949.8454999998</v>
      </c>
      <c r="M1810">
        <v>0</v>
      </c>
      <c r="N1810">
        <v>73364019.279100001</v>
      </c>
      <c r="O1810">
        <v>10.145833333333334</v>
      </c>
      <c r="P1810">
        <f t="shared" si="67"/>
        <v>1990</v>
      </c>
      <c r="Q1810" s="2">
        <f t="shared" si="68"/>
        <v>32933.812499998188</v>
      </c>
    </row>
    <row r="1811" spans="1:17" x14ac:dyDescent="0.3">
      <c r="A1811">
        <v>604</v>
      </c>
      <c r="B1811">
        <v>1</v>
      </c>
      <c r="C1811">
        <v>80217680.903899997</v>
      </c>
      <c r="D1811">
        <v>410384.19669999997</v>
      </c>
      <c r="E1811">
        <v>15435409.071599999</v>
      </c>
      <c r="F1811">
        <v>0</v>
      </c>
      <c r="G1811">
        <v>14938584.4387</v>
      </c>
      <c r="H1811">
        <v>52287525.044600002</v>
      </c>
      <c r="I1811">
        <v>49766478.8411</v>
      </c>
      <c r="J1811">
        <v>5106351.9468999999</v>
      </c>
      <c r="K1811">
        <v>19666330.529399998</v>
      </c>
      <c r="L1811">
        <v>16032780.7005</v>
      </c>
      <c r="M1811">
        <v>0</v>
      </c>
      <c r="N1811">
        <v>72189349.899100006</v>
      </c>
      <c r="O1811">
        <v>10.145833333333334</v>
      </c>
      <c r="P1811">
        <f t="shared" si="67"/>
        <v>1990</v>
      </c>
      <c r="Q1811" s="2">
        <f t="shared" si="68"/>
        <v>32943.958333331524</v>
      </c>
    </row>
    <row r="1812" spans="1:17" x14ac:dyDescent="0.3">
      <c r="A1812">
        <v>604</v>
      </c>
      <c r="B1812">
        <v>2</v>
      </c>
      <c r="C1812">
        <v>77650794.324000001</v>
      </c>
      <c r="D1812">
        <v>408456.53590000002</v>
      </c>
      <c r="E1812">
        <v>15435409.071599999</v>
      </c>
      <c r="F1812">
        <v>0</v>
      </c>
      <c r="G1812">
        <v>14938584.4387</v>
      </c>
      <c r="H1812">
        <v>52237570.647699997</v>
      </c>
      <c r="I1812">
        <v>47482711.890900001</v>
      </c>
      <c r="J1812">
        <v>5106150.4961999999</v>
      </c>
      <c r="K1812">
        <v>19666330.529399998</v>
      </c>
      <c r="L1812">
        <v>16053252.540899999</v>
      </c>
      <c r="M1812">
        <v>0</v>
      </c>
      <c r="N1812">
        <v>71797821.008100003</v>
      </c>
      <c r="O1812">
        <v>10.145833333333334</v>
      </c>
      <c r="P1812">
        <f t="shared" si="67"/>
        <v>1990</v>
      </c>
      <c r="Q1812" s="2">
        <f t="shared" si="68"/>
        <v>32954.10416666486</v>
      </c>
    </row>
    <row r="1813" spans="1:17" x14ac:dyDescent="0.3">
      <c r="A1813">
        <v>604</v>
      </c>
      <c r="B1813">
        <v>3</v>
      </c>
      <c r="C1813">
        <v>75951848.756300002</v>
      </c>
      <c r="D1813">
        <v>406828.18359999999</v>
      </c>
      <c r="E1813">
        <v>15435409.071599999</v>
      </c>
      <c r="F1813">
        <v>0</v>
      </c>
      <c r="G1813">
        <v>14938584.4387</v>
      </c>
      <c r="H1813">
        <v>52118839.2993</v>
      </c>
      <c r="I1813">
        <v>45800888.6598</v>
      </c>
      <c r="J1813">
        <v>5105408.1957</v>
      </c>
      <c r="K1813">
        <v>19666330.529399998</v>
      </c>
      <c r="L1813">
        <v>16081731.450099999</v>
      </c>
      <c r="M1813">
        <v>0</v>
      </c>
      <c r="N1813">
        <v>71664490.875100002</v>
      </c>
      <c r="O1813">
        <v>10.145833333333334</v>
      </c>
      <c r="P1813">
        <f t="shared" si="67"/>
        <v>1990</v>
      </c>
      <c r="Q1813" s="2">
        <f t="shared" si="68"/>
        <v>32964.249999998196</v>
      </c>
    </row>
    <row r="1814" spans="1:17" x14ac:dyDescent="0.3">
      <c r="A1814">
        <v>605</v>
      </c>
      <c r="B1814">
        <v>1</v>
      </c>
      <c r="C1814">
        <v>102360719.90189999</v>
      </c>
      <c r="D1814">
        <v>416665.69199999998</v>
      </c>
      <c r="E1814">
        <v>20482008.231600001</v>
      </c>
      <c r="F1814">
        <v>0</v>
      </c>
      <c r="G1814">
        <v>40458378.960500002</v>
      </c>
      <c r="H1814">
        <v>75840183.782800004</v>
      </c>
      <c r="I1814">
        <v>47733832.624200001</v>
      </c>
      <c r="J1814">
        <v>5051515.1116000004</v>
      </c>
      <c r="K1814">
        <v>75116069.259399995</v>
      </c>
      <c r="L1814">
        <v>42663928.259599999</v>
      </c>
      <c r="M1814">
        <v>0</v>
      </c>
      <c r="N1814">
        <v>68943437.778099999</v>
      </c>
      <c r="O1814">
        <v>10.145833333333334</v>
      </c>
      <c r="P1814">
        <f t="shared" si="67"/>
        <v>1990</v>
      </c>
      <c r="Q1814" s="2">
        <f t="shared" si="68"/>
        <v>32974.395833331531</v>
      </c>
    </row>
    <row r="1815" spans="1:17" x14ac:dyDescent="0.3">
      <c r="A1815">
        <v>605</v>
      </c>
      <c r="B1815">
        <v>2</v>
      </c>
      <c r="C1815">
        <v>95598626.692100003</v>
      </c>
      <c r="D1815">
        <v>425496.22519999999</v>
      </c>
      <c r="E1815">
        <v>20482008.231600001</v>
      </c>
      <c r="F1815">
        <v>0</v>
      </c>
      <c r="G1815">
        <v>40458378.960500002</v>
      </c>
      <c r="H1815">
        <v>75457108.356199995</v>
      </c>
      <c r="I1815">
        <v>42100308.520499997</v>
      </c>
      <c r="J1815">
        <v>5005161.2932000002</v>
      </c>
      <c r="K1815">
        <v>75116069.259399995</v>
      </c>
      <c r="L1815">
        <v>42373392.631899998</v>
      </c>
      <c r="M1815">
        <v>0</v>
      </c>
      <c r="N1815">
        <v>67759363.847299993</v>
      </c>
      <c r="O1815">
        <v>10.145833333333334</v>
      </c>
      <c r="P1815">
        <f t="shared" si="67"/>
        <v>1990</v>
      </c>
      <c r="Q1815" s="2">
        <f t="shared" si="68"/>
        <v>32984.541666664867</v>
      </c>
    </row>
    <row r="1816" spans="1:17" x14ac:dyDescent="0.3">
      <c r="A1816">
        <v>605</v>
      </c>
      <c r="B1816">
        <v>3</v>
      </c>
      <c r="C1816">
        <v>91691340.537400007</v>
      </c>
      <c r="D1816">
        <v>433819.49349999998</v>
      </c>
      <c r="E1816">
        <v>20482008.231600001</v>
      </c>
      <c r="F1816">
        <v>0</v>
      </c>
      <c r="G1816">
        <v>40458378.960500002</v>
      </c>
      <c r="H1816">
        <v>74830279.838300005</v>
      </c>
      <c r="I1816">
        <v>38535301.698799998</v>
      </c>
      <c r="J1816">
        <v>4964520.5621999996</v>
      </c>
      <c r="K1816">
        <v>75116069.259399995</v>
      </c>
      <c r="L1816">
        <v>42138302.046400003</v>
      </c>
      <c r="M1816">
        <v>0</v>
      </c>
      <c r="N1816">
        <v>67000531.921999998</v>
      </c>
      <c r="O1816">
        <v>10.145833333333334</v>
      </c>
      <c r="P1816">
        <f t="shared" si="67"/>
        <v>1990</v>
      </c>
      <c r="Q1816" s="2">
        <f t="shared" si="68"/>
        <v>32994.687499998203</v>
      </c>
    </row>
    <row r="1817" spans="1:17" x14ac:dyDescent="0.3">
      <c r="A1817">
        <v>606</v>
      </c>
      <c r="B1817">
        <v>1</v>
      </c>
      <c r="C1817">
        <v>25525465.419300001</v>
      </c>
      <c r="D1817">
        <v>426230.65749999997</v>
      </c>
      <c r="E1817">
        <v>23349933.871599998</v>
      </c>
      <c r="F1817">
        <v>0</v>
      </c>
      <c r="G1817">
        <v>567339106.80050004</v>
      </c>
      <c r="H1817">
        <v>97904086.493100002</v>
      </c>
      <c r="I1817">
        <v>517794794.4562</v>
      </c>
      <c r="J1817">
        <v>5007443.3742000004</v>
      </c>
      <c r="K1817">
        <v>106627505.6494</v>
      </c>
      <c r="L1817">
        <v>9765754.8180999998</v>
      </c>
      <c r="M1817">
        <v>0</v>
      </c>
      <c r="N1817">
        <v>75080152.770699993</v>
      </c>
      <c r="O1817">
        <v>10.145833333333334</v>
      </c>
      <c r="P1817">
        <f t="shared" si="67"/>
        <v>1990</v>
      </c>
      <c r="Q1817" s="2">
        <f t="shared" si="68"/>
        <v>33004.833333331539</v>
      </c>
    </row>
    <row r="1818" spans="1:17" x14ac:dyDescent="0.3">
      <c r="A1818">
        <v>606</v>
      </c>
      <c r="B1818">
        <v>2</v>
      </c>
      <c r="C1818">
        <v>21805282.504299998</v>
      </c>
      <c r="D1818">
        <v>419842.3738</v>
      </c>
      <c r="E1818">
        <v>23349933.871599998</v>
      </c>
      <c r="F1818">
        <v>0</v>
      </c>
      <c r="G1818">
        <v>567339106.80050004</v>
      </c>
      <c r="H1818">
        <v>93937910.166899994</v>
      </c>
      <c r="I1818">
        <v>503465291.82999998</v>
      </c>
      <c r="J1818">
        <v>5043817.7112999996</v>
      </c>
      <c r="K1818">
        <v>106627505.6494</v>
      </c>
      <c r="L1818">
        <v>9867158.0408999994</v>
      </c>
      <c r="M1818">
        <v>0</v>
      </c>
      <c r="N1818">
        <v>81640346.729000002</v>
      </c>
      <c r="O1818">
        <v>10.145833333333334</v>
      </c>
      <c r="P1818">
        <f t="shared" si="67"/>
        <v>1990</v>
      </c>
      <c r="Q1818" s="2">
        <f t="shared" si="68"/>
        <v>33014.979166664874</v>
      </c>
    </row>
    <row r="1819" spans="1:17" x14ac:dyDescent="0.3">
      <c r="A1819">
        <v>606</v>
      </c>
      <c r="B1819">
        <v>3</v>
      </c>
      <c r="C1819">
        <v>19718782.101100001</v>
      </c>
      <c r="D1819">
        <v>414424.64939999999</v>
      </c>
      <c r="E1819">
        <v>23349933.871599998</v>
      </c>
      <c r="F1819">
        <v>0</v>
      </c>
      <c r="G1819">
        <v>567339106.80050004</v>
      </c>
      <c r="H1819">
        <v>91052605.476500005</v>
      </c>
      <c r="I1819">
        <v>493040952.17909998</v>
      </c>
      <c r="J1819">
        <v>5075828.6924000001</v>
      </c>
      <c r="K1819">
        <v>106627505.6494</v>
      </c>
      <c r="L1819">
        <v>9948736.2195999995</v>
      </c>
      <c r="M1819">
        <v>0</v>
      </c>
      <c r="N1819">
        <v>86980540.925500005</v>
      </c>
      <c r="O1819">
        <v>10.145833333333334</v>
      </c>
      <c r="P1819">
        <f t="shared" si="67"/>
        <v>1990</v>
      </c>
      <c r="Q1819" s="2">
        <f t="shared" si="68"/>
        <v>33025.12499999821</v>
      </c>
    </row>
    <row r="1820" spans="1:17" x14ac:dyDescent="0.3">
      <c r="A1820">
        <v>607</v>
      </c>
      <c r="B1820">
        <v>1</v>
      </c>
      <c r="C1820">
        <v>374865018.69309998</v>
      </c>
      <c r="D1820">
        <v>439947.79180000001</v>
      </c>
      <c r="E1820">
        <v>34283324.571599998</v>
      </c>
      <c r="F1820">
        <v>0</v>
      </c>
      <c r="G1820">
        <v>7783721.7279000003</v>
      </c>
      <c r="H1820">
        <v>47378878.121799998</v>
      </c>
      <c r="I1820">
        <v>12059178.455499999</v>
      </c>
      <c r="J1820">
        <v>4941871.2367000002</v>
      </c>
      <c r="K1820">
        <v>226758614.13940001</v>
      </c>
      <c r="L1820">
        <v>155203179.74669999</v>
      </c>
      <c r="M1820">
        <v>0</v>
      </c>
      <c r="N1820">
        <v>67536496.840900004</v>
      </c>
      <c r="O1820">
        <v>10.145833333333334</v>
      </c>
      <c r="P1820">
        <f t="shared" si="67"/>
        <v>1990</v>
      </c>
      <c r="Q1820" s="2">
        <f t="shared" si="68"/>
        <v>33035.270833331546</v>
      </c>
    </row>
    <row r="1821" spans="1:17" x14ac:dyDescent="0.3">
      <c r="A1821">
        <v>607</v>
      </c>
      <c r="B1821">
        <v>2</v>
      </c>
      <c r="C1821">
        <v>352050094.70730001</v>
      </c>
      <c r="D1821">
        <v>466430.1053</v>
      </c>
      <c r="E1821">
        <v>34283324.571599998</v>
      </c>
      <c r="F1821">
        <v>0</v>
      </c>
      <c r="G1821">
        <v>7783721.7279000003</v>
      </c>
      <c r="H1821">
        <v>48612670.670699999</v>
      </c>
      <c r="I1821">
        <v>6490630.9581000004</v>
      </c>
      <c r="J1821">
        <v>4836901.5159</v>
      </c>
      <c r="K1821">
        <v>226758614.13940001</v>
      </c>
      <c r="L1821">
        <v>146985920.82820001</v>
      </c>
      <c r="M1821">
        <v>0</v>
      </c>
      <c r="N1821">
        <v>59493931.645599999</v>
      </c>
      <c r="O1821">
        <v>10.145833333333334</v>
      </c>
      <c r="P1821">
        <f t="shared" si="67"/>
        <v>1990</v>
      </c>
      <c r="Q1821" s="2">
        <f t="shared" si="68"/>
        <v>33045.416666664882</v>
      </c>
    </row>
    <row r="1822" spans="1:17" x14ac:dyDescent="0.3">
      <c r="A1822">
        <v>607</v>
      </c>
      <c r="B1822">
        <v>3</v>
      </c>
      <c r="C1822">
        <v>337122744.08139998</v>
      </c>
      <c r="D1822">
        <v>489936.68070000003</v>
      </c>
      <c r="E1822">
        <v>34283324.571599998</v>
      </c>
      <c r="F1822">
        <v>0</v>
      </c>
      <c r="G1822">
        <v>7783721.7279000003</v>
      </c>
      <c r="H1822">
        <v>49640545.876599997</v>
      </c>
      <c r="I1822">
        <v>3882977.4618000002</v>
      </c>
      <c r="J1822">
        <v>4749006.3073000005</v>
      </c>
      <c r="K1822">
        <v>226758614.13940001</v>
      </c>
      <c r="L1822">
        <v>140115856.37169999</v>
      </c>
      <c r="M1822">
        <v>0</v>
      </c>
      <c r="N1822">
        <v>55220922.629199997</v>
      </c>
      <c r="O1822">
        <v>10.145833333333334</v>
      </c>
      <c r="P1822">
        <f t="shared" si="67"/>
        <v>1990</v>
      </c>
      <c r="Q1822" s="2">
        <f t="shared" si="68"/>
        <v>33055.562499998217</v>
      </c>
    </row>
    <row r="1823" spans="1:17" x14ac:dyDescent="0.3">
      <c r="A1823">
        <v>608</v>
      </c>
      <c r="B1823">
        <v>1</v>
      </c>
      <c r="C1823">
        <v>665766632.06879997</v>
      </c>
      <c r="D1823">
        <v>517987.42979999998</v>
      </c>
      <c r="E1823">
        <v>73363103.281599998</v>
      </c>
      <c r="F1823">
        <v>0</v>
      </c>
      <c r="G1823">
        <v>25924387.726500001</v>
      </c>
      <c r="H1823">
        <v>81102353.658899993</v>
      </c>
      <c r="I1823">
        <v>13444861.3007</v>
      </c>
      <c r="J1823">
        <v>4671427.1569999997</v>
      </c>
      <c r="K1823">
        <v>656149400.11940002</v>
      </c>
      <c r="L1823">
        <v>119063107.914</v>
      </c>
      <c r="M1823">
        <v>0</v>
      </c>
      <c r="N1823">
        <v>53328466.846699998</v>
      </c>
      <c r="O1823">
        <v>10.145833333333334</v>
      </c>
      <c r="P1823">
        <f t="shared" si="67"/>
        <v>1990</v>
      </c>
      <c r="Q1823" s="2">
        <f t="shared" si="68"/>
        <v>33065.708333331553</v>
      </c>
    </row>
    <row r="1824" spans="1:17" x14ac:dyDescent="0.3">
      <c r="A1824">
        <v>608</v>
      </c>
      <c r="B1824">
        <v>2</v>
      </c>
      <c r="C1824">
        <v>656278662.90310001</v>
      </c>
      <c r="D1824">
        <v>542424.78269999998</v>
      </c>
      <c r="E1824">
        <v>73363103.281599998</v>
      </c>
      <c r="F1824">
        <v>0</v>
      </c>
      <c r="G1824">
        <v>25924387.726500001</v>
      </c>
      <c r="H1824">
        <v>82007047.1664</v>
      </c>
      <c r="I1824">
        <v>10694537.489</v>
      </c>
      <c r="J1824">
        <v>4603346.8207999999</v>
      </c>
      <c r="K1824">
        <v>656149400.11940002</v>
      </c>
      <c r="L1824">
        <v>114878480.48199999</v>
      </c>
      <c r="M1824">
        <v>0</v>
      </c>
      <c r="N1824">
        <v>51794984.458099999</v>
      </c>
      <c r="O1824">
        <v>10.145833333333334</v>
      </c>
      <c r="P1824">
        <f t="shared" si="67"/>
        <v>1990</v>
      </c>
      <c r="Q1824" s="2">
        <f t="shared" si="68"/>
        <v>33075.854166664889</v>
      </c>
    </row>
    <row r="1825" spans="1:17" x14ac:dyDescent="0.3">
      <c r="A1825">
        <v>608</v>
      </c>
      <c r="B1825">
        <v>3</v>
      </c>
      <c r="C1825">
        <v>648607958.78100002</v>
      </c>
      <c r="D1825">
        <v>567454.18559999997</v>
      </c>
      <c r="E1825">
        <v>73363103.281599998</v>
      </c>
      <c r="F1825">
        <v>0</v>
      </c>
      <c r="G1825">
        <v>25924387.726500001</v>
      </c>
      <c r="H1825">
        <v>82799038.401600003</v>
      </c>
      <c r="I1825">
        <v>9043480.3013000004</v>
      </c>
      <c r="J1825">
        <v>4546345.6479000002</v>
      </c>
      <c r="K1825">
        <v>656149400.11940002</v>
      </c>
      <c r="L1825">
        <v>111080089.7025</v>
      </c>
      <c r="M1825">
        <v>0</v>
      </c>
      <c r="N1825">
        <v>50590306.726400003</v>
      </c>
      <c r="O1825">
        <v>10.145833333333334</v>
      </c>
      <c r="P1825">
        <f t="shared" si="67"/>
        <v>1990</v>
      </c>
      <c r="Q1825" s="2">
        <f t="shared" si="68"/>
        <v>33085.999999998225</v>
      </c>
    </row>
    <row r="1826" spans="1:17" x14ac:dyDescent="0.3">
      <c r="A1826">
        <v>609</v>
      </c>
      <c r="B1826">
        <v>1</v>
      </c>
      <c r="C1826">
        <v>660561048.12730002</v>
      </c>
      <c r="D1826">
        <v>578895.94689999998</v>
      </c>
      <c r="E1826">
        <v>79017112.591600001</v>
      </c>
      <c r="F1826">
        <v>0</v>
      </c>
      <c r="G1826">
        <v>61846534.494199999</v>
      </c>
      <c r="H1826">
        <v>67107363.639399998</v>
      </c>
      <c r="I1826">
        <v>14491991.937899999</v>
      </c>
      <c r="J1826">
        <v>4530943.9971000003</v>
      </c>
      <c r="K1826">
        <v>718273087.00940001</v>
      </c>
      <c r="L1826">
        <v>80574194.979800001</v>
      </c>
      <c r="M1826">
        <v>0</v>
      </c>
      <c r="N1826">
        <v>51425497.449299999</v>
      </c>
      <c r="O1826">
        <v>10.145833333333334</v>
      </c>
      <c r="P1826">
        <f t="shared" si="67"/>
        <v>1990</v>
      </c>
      <c r="Q1826" s="2">
        <f t="shared" si="68"/>
        <v>33096.14583333156</v>
      </c>
    </row>
    <row r="1827" spans="1:17" x14ac:dyDescent="0.3">
      <c r="A1827">
        <v>609</v>
      </c>
      <c r="B1827">
        <v>2</v>
      </c>
      <c r="C1827">
        <v>656506067.75740004</v>
      </c>
      <c r="D1827">
        <v>589502.94660000002</v>
      </c>
      <c r="E1827">
        <v>79017112.591600001</v>
      </c>
      <c r="F1827">
        <v>0</v>
      </c>
      <c r="G1827">
        <v>61846534.494199999</v>
      </c>
      <c r="H1827">
        <v>66053094.888599999</v>
      </c>
      <c r="I1827">
        <v>10742735.5798</v>
      </c>
      <c r="J1827">
        <v>4513102.5027999999</v>
      </c>
      <c r="K1827">
        <v>718273087.00940001</v>
      </c>
      <c r="L1827">
        <v>79489409.208199993</v>
      </c>
      <c r="M1827">
        <v>0</v>
      </c>
      <c r="N1827">
        <v>51175429.7016</v>
      </c>
      <c r="O1827">
        <v>10.145833333333334</v>
      </c>
      <c r="P1827">
        <f t="shared" si="67"/>
        <v>1990</v>
      </c>
      <c r="Q1827" s="2">
        <f t="shared" si="68"/>
        <v>33106.291666664896</v>
      </c>
    </row>
    <row r="1828" spans="1:17" x14ac:dyDescent="0.3">
      <c r="A1828">
        <v>609</v>
      </c>
      <c r="B1828">
        <v>3</v>
      </c>
      <c r="C1828">
        <v>653592385.00870001</v>
      </c>
      <c r="D1828">
        <v>599478.90079999994</v>
      </c>
      <c r="E1828">
        <v>79017112.591600001</v>
      </c>
      <c r="F1828">
        <v>0</v>
      </c>
      <c r="G1828">
        <v>61846534.494199999</v>
      </c>
      <c r="H1828">
        <v>65544574.173799999</v>
      </c>
      <c r="I1828">
        <v>8745955.9024999999</v>
      </c>
      <c r="J1828">
        <v>4494129.9927000003</v>
      </c>
      <c r="K1828">
        <v>718273087.00940001</v>
      </c>
      <c r="L1828">
        <v>78453372.814500004</v>
      </c>
      <c r="M1828">
        <v>0</v>
      </c>
      <c r="N1828">
        <v>50779776.482299998</v>
      </c>
      <c r="O1828">
        <v>10.145833333333334</v>
      </c>
      <c r="P1828">
        <f t="shared" si="67"/>
        <v>1990</v>
      </c>
      <c r="Q1828" s="2">
        <f t="shared" si="68"/>
        <v>33116.437499998232</v>
      </c>
    </row>
    <row r="1829" spans="1:17" x14ac:dyDescent="0.3">
      <c r="A1829">
        <v>610</v>
      </c>
      <c r="B1829">
        <v>1</v>
      </c>
      <c r="C1829">
        <v>350037168.40509999</v>
      </c>
      <c r="D1829">
        <v>591699.58869999996</v>
      </c>
      <c r="E1829">
        <v>43976431.991599999</v>
      </c>
      <c r="F1829">
        <v>0</v>
      </c>
      <c r="G1829">
        <v>52809898.5546</v>
      </c>
      <c r="H1829">
        <v>59698083.752499998</v>
      </c>
      <c r="I1829">
        <v>53195907.666100003</v>
      </c>
      <c r="J1829">
        <v>4512648.0878999997</v>
      </c>
      <c r="K1829">
        <v>333262075.67940003</v>
      </c>
      <c r="L1829">
        <v>63107559.934600003</v>
      </c>
      <c r="M1829">
        <v>0</v>
      </c>
      <c r="N1829">
        <v>52170267.4472</v>
      </c>
      <c r="O1829">
        <v>10.145833333333334</v>
      </c>
      <c r="P1829">
        <f t="shared" si="67"/>
        <v>1990</v>
      </c>
      <c r="Q1829" s="2">
        <f t="shared" si="68"/>
        <v>33126.583333331568</v>
      </c>
    </row>
    <row r="1830" spans="1:17" x14ac:dyDescent="0.3">
      <c r="A1830">
        <v>610</v>
      </c>
      <c r="B1830">
        <v>2</v>
      </c>
      <c r="C1830">
        <v>326720664.80440003</v>
      </c>
      <c r="D1830">
        <v>585366.12800000003</v>
      </c>
      <c r="E1830">
        <v>43976431.991599999</v>
      </c>
      <c r="F1830">
        <v>0</v>
      </c>
      <c r="G1830">
        <v>52809898.5546</v>
      </c>
      <c r="H1830">
        <v>59262647.4903</v>
      </c>
      <c r="I1830">
        <v>29889499.727200001</v>
      </c>
      <c r="J1830">
        <v>4524817.0739000002</v>
      </c>
      <c r="K1830">
        <v>333262075.67940003</v>
      </c>
      <c r="L1830">
        <v>62419968.246600002</v>
      </c>
      <c r="M1830">
        <v>0</v>
      </c>
      <c r="N1830">
        <v>52916462.120899998</v>
      </c>
      <c r="O1830">
        <v>10.145833333333334</v>
      </c>
      <c r="P1830">
        <f t="shared" si="67"/>
        <v>1990</v>
      </c>
      <c r="Q1830" s="2">
        <f t="shared" si="68"/>
        <v>33136.729166664903</v>
      </c>
    </row>
    <row r="1831" spans="1:17" x14ac:dyDescent="0.3">
      <c r="A1831">
        <v>610</v>
      </c>
      <c r="B1831">
        <v>3</v>
      </c>
      <c r="C1831">
        <v>315676995.28560001</v>
      </c>
      <c r="D1831">
        <v>580199.88870000001</v>
      </c>
      <c r="E1831">
        <v>43976431.991599999</v>
      </c>
      <c r="F1831">
        <v>0</v>
      </c>
      <c r="G1831">
        <v>52809898.5546</v>
      </c>
      <c r="H1831">
        <v>58949769.219300002</v>
      </c>
      <c r="I1831">
        <v>18544023.281300001</v>
      </c>
      <c r="J1831">
        <v>4532885.8996000001</v>
      </c>
      <c r="K1831">
        <v>333262075.67940003</v>
      </c>
      <c r="L1831">
        <v>61750652.717500001</v>
      </c>
      <c r="M1831">
        <v>0</v>
      </c>
      <c r="N1831">
        <v>53296201.379699998</v>
      </c>
      <c r="O1831">
        <v>10.145833333333334</v>
      </c>
      <c r="P1831">
        <f t="shared" si="67"/>
        <v>1990</v>
      </c>
      <c r="Q1831" s="2">
        <f t="shared" si="68"/>
        <v>33146.874999998239</v>
      </c>
    </row>
    <row r="1832" spans="1:17" x14ac:dyDescent="0.3">
      <c r="A1832">
        <v>611</v>
      </c>
      <c r="B1832">
        <v>1</v>
      </c>
      <c r="C1832">
        <v>237652782.71430001</v>
      </c>
      <c r="D1832">
        <v>575346.41240000003</v>
      </c>
      <c r="E1832">
        <v>15435409.071599999</v>
      </c>
      <c r="F1832">
        <v>0</v>
      </c>
      <c r="G1832">
        <v>3449506.7234</v>
      </c>
      <c r="H1832">
        <v>35717774.317900002</v>
      </c>
      <c r="I1832">
        <v>158410430.33770001</v>
      </c>
      <c r="J1832">
        <v>4514259.7730999999</v>
      </c>
      <c r="K1832">
        <v>19666330.529399998</v>
      </c>
      <c r="L1832">
        <v>53656136.526199996</v>
      </c>
      <c r="M1832">
        <v>0</v>
      </c>
      <c r="N1832">
        <v>56968409.262900002</v>
      </c>
      <c r="O1832">
        <v>10.145833333333334</v>
      </c>
      <c r="P1832">
        <f t="shared" si="67"/>
        <v>1990</v>
      </c>
      <c r="Q1832" s="2">
        <f t="shared" si="68"/>
        <v>33157.020833331575</v>
      </c>
    </row>
    <row r="1833" spans="1:17" x14ac:dyDescent="0.3">
      <c r="A1833">
        <v>611</v>
      </c>
      <c r="B1833">
        <v>2</v>
      </c>
      <c r="C1833">
        <v>196450198.0228</v>
      </c>
      <c r="D1833">
        <v>573466.90859999997</v>
      </c>
      <c r="E1833">
        <v>15435409.071599999</v>
      </c>
      <c r="F1833">
        <v>0</v>
      </c>
      <c r="G1833">
        <v>3449506.7234</v>
      </c>
      <c r="H1833">
        <v>34534036.9441</v>
      </c>
      <c r="I1833">
        <v>117279447.34469999</v>
      </c>
      <c r="J1833">
        <v>4498649.2679000003</v>
      </c>
      <c r="K1833">
        <v>19666330.529399998</v>
      </c>
      <c r="L1833">
        <v>53243020.471299998</v>
      </c>
      <c r="M1833">
        <v>0</v>
      </c>
      <c r="N1833">
        <v>55837976.871299997</v>
      </c>
      <c r="O1833">
        <v>10.145833333333334</v>
      </c>
      <c r="P1833">
        <f t="shared" si="67"/>
        <v>1990</v>
      </c>
      <c r="Q1833" s="2">
        <f t="shared" si="68"/>
        <v>33167.166666664911</v>
      </c>
    </row>
    <row r="1834" spans="1:17" x14ac:dyDescent="0.3">
      <c r="A1834">
        <v>611</v>
      </c>
      <c r="B1834">
        <v>3</v>
      </c>
      <c r="C1834">
        <v>171811679.26199999</v>
      </c>
      <c r="D1834">
        <v>572409.46990000003</v>
      </c>
      <c r="E1834">
        <v>15435409.071599999</v>
      </c>
      <c r="F1834">
        <v>0</v>
      </c>
      <c r="G1834">
        <v>3449506.7234</v>
      </c>
      <c r="H1834">
        <v>34197529.017399997</v>
      </c>
      <c r="I1834">
        <v>93105761.902700007</v>
      </c>
      <c r="J1834">
        <v>4483840.7077000001</v>
      </c>
      <c r="K1834">
        <v>19666330.529399998</v>
      </c>
      <c r="L1834">
        <v>52849609.633400001</v>
      </c>
      <c r="M1834">
        <v>0</v>
      </c>
      <c r="N1834">
        <v>55487207.3222</v>
      </c>
      <c r="O1834">
        <v>10.145833333333334</v>
      </c>
      <c r="P1834">
        <f t="shared" si="67"/>
        <v>1990</v>
      </c>
      <c r="Q1834" s="2">
        <f t="shared" si="68"/>
        <v>33177.312499998246</v>
      </c>
    </row>
    <row r="1835" spans="1:17" x14ac:dyDescent="0.3">
      <c r="A1835">
        <v>612</v>
      </c>
      <c r="B1835">
        <v>1</v>
      </c>
      <c r="C1835">
        <v>138205968.5548</v>
      </c>
      <c r="D1835">
        <v>560225.50719999999</v>
      </c>
      <c r="E1835">
        <v>15435409.071599999</v>
      </c>
      <c r="F1835">
        <v>0</v>
      </c>
      <c r="G1835">
        <v>6110368.1957999999</v>
      </c>
      <c r="H1835">
        <v>39563486.029399998</v>
      </c>
      <c r="I1835">
        <v>104827455.7651</v>
      </c>
      <c r="J1835">
        <v>4504844.5290999999</v>
      </c>
      <c r="K1835">
        <v>19666330.529399998</v>
      </c>
      <c r="L1835">
        <v>13804179.6075</v>
      </c>
      <c r="M1835">
        <v>0</v>
      </c>
      <c r="N1835">
        <v>55877540.796300001</v>
      </c>
      <c r="O1835">
        <v>10.145833333333334</v>
      </c>
      <c r="P1835">
        <f t="shared" si="67"/>
        <v>1990</v>
      </c>
      <c r="Q1835" s="2">
        <f t="shared" si="68"/>
        <v>33187.458333331582</v>
      </c>
    </row>
    <row r="1836" spans="1:17" x14ac:dyDescent="0.3">
      <c r="A1836">
        <v>612</v>
      </c>
      <c r="B1836">
        <v>2</v>
      </c>
      <c r="C1836">
        <v>125847908.1168</v>
      </c>
      <c r="D1836">
        <v>549570.7352</v>
      </c>
      <c r="E1836">
        <v>15435409.071599999</v>
      </c>
      <c r="F1836">
        <v>0</v>
      </c>
      <c r="G1836">
        <v>6110368.1957999999</v>
      </c>
      <c r="H1836">
        <v>39816854.3191</v>
      </c>
      <c r="I1836">
        <v>90268655.611100003</v>
      </c>
      <c r="J1836">
        <v>4520628.6517000003</v>
      </c>
      <c r="K1836">
        <v>19666330.529399998</v>
      </c>
      <c r="L1836">
        <v>13990134.064200001</v>
      </c>
      <c r="M1836">
        <v>0</v>
      </c>
      <c r="N1836">
        <v>58089752.9375</v>
      </c>
      <c r="O1836">
        <v>10.145833333333334</v>
      </c>
      <c r="P1836">
        <f t="shared" si="67"/>
        <v>1990</v>
      </c>
      <c r="Q1836" s="2">
        <f t="shared" si="68"/>
        <v>33197.604166664918</v>
      </c>
    </row>
    <row r="1837" spans="1:17" x14ac:dyDescent="0.3">
      <c r="A1837">
        <v>612</v>
      </c>
      <c r="B1837">
        <v>3</v>
      </c>
      <c r="C1837">
        <v>116886193.83400001</v>
      </c>
      <c r="D1837">
        <v>541354.89800000004</v>
      </c>
      <c r="E1837">
        <v>15435409.071599999</v>
      </c>
      <c r="F1837">
        <v>0</v>
      </c>
      <c r="G1837">
        <v>6110368.1957999999</v>
      </c>
      <c r="H1837">
        <v>40112715.659199998</v>
      </c>
      <c r="I1837">
        <v>80198941.489800006</v>
      </c>
      <c r="J1837">
        <v>4533971.0093999999</v>
      </c>
      <c r="K1837">
        <v>19666330.529399998</v>
      </c>
      <c r="L1837">
        <v>14151124.5145</v>
      </c>
      <c r="M1837">
        <v>0</v>
      </c>
      <c r="N1837">
        <v>59571619.121200003</v>
      </c>
      <c r="O1837">
        <v>10.145833333333334</v>
      </c>
      <c r="P1837">
        <f t="shared" si="67"/>
        <v>1990</v>
      </c>
      <c r="Q1837" s="2">
        <f t="shared" si="68"/>
        <v>33207.749999998254</v>
      </c>
    </row>
    <row r="1838" spans="1:17" x14ac:dyDescent="0.3">
      <c r="A1838">
        <v>613</v>
      </c>
      <c r="B1838">
        <v>1</v>
      </c>
      <c r="C1838">
        <v>118519136.70919999</v>
      </c>
      <c r="D1838">
        <v>535067.51839999994</v>
      </c>
      <c r="E1838">
        <v>15435409.071599999</v>
      </c>
      <c r="F1838">
        <v>0</v>
      </c>
      <c r="G1838">
        <v>2705142.3032</v>
      </c>
      <c r="H1838">
        <v>30837345.883200001</v>
      </c>
      <c r="I1838">
        <v>70672270.158500001</v>
      </c>
      <c r="J1838">
        <v>4542527.5012999997</v>
      </c>
      <c r="K1838">
        <v>19666330.529399998</v>
      </c>
      <c r="L1838">
        <v>11440776.6929</v>
      </c>
      <c r="M1838">
        <v>0</v>
      </c>
      <c r="N1838">
        <v>61092942.259900004</v>
      </c>
      <c r="O1838">
        <v>10.145833333333334</v>
      </c>
      <c r="P1838">
        <f t="shared" si="67"/>
        <v>1990</v>
      </c>
      <c r="Q1838" s="2">
        <f t="shared" si="68"/>
        <v>33217.89583333159</v>
      </c>
    </row>
    <row r="1839" spans="1:17" x14ac:dyDescent="0.3">
      <c r="A1839">
        <v>613</v>
      </c>
      <c r="B1839">
        <v>2</v>
      </c>
      <c r="C1839">
        <v>113035328.1146</v>
      </c>
      <c r="D1839">
        <v>530150.12719999999</v>
      </c>
      <c r="E1839">
        <v>15435409.071599999</v>
      </c>
      <c r="F1839">
        <v>0</v>
      </c>
      <c r="G1839">
        <v>2705142.3032</v>
      </c>
      <c r="H1839">
        <v>31378943.422400001</v>
      </c>
      <c r="I1839">
        <v>64184634.806299999</v>
      </c>
      <c r="J1839">
        <v>4549584.8455999997</v>
      </c>
      <c r="K1839">
        <v>19666330.529399998</v>
      </c>
      <c r="L1839">
        <v>11529613.5989</v>
      </c>
      <c r="M1839">
        <v>0</v>
      </c>
      <c r="N1839">
        <v>62105507.361199997</v>
      </c>
      <c r="O1839">
        <v>10.145833333333334</v>
      </c>
      <c r="P1839">
        <f t="shared" si="67"/>
        <v>1990</v>
      </c>
      <c r="Q1839" s="2">
        <f t="shared" si="68"/>
        <v>33228.041666664925</v>
      </c>
    </row>
    <row r="1840" spans="1:17" x14ac:dyDescent="0.3">
      <c r="A1840">
        <v>613</v>
      </c>
      <c r="B1840">
        <v>3</v>
      </c>
      <c r="C1840">
        <v>108652742.105</v>
      </c>
      <c r="D1840">
        <v>525997.81339999998</v>
      </c>
      <c r="E1840">
        <v>15435409.071599999</v>
      </c>
      <c r="F1840">
        <v>0</v>
      </c>
      <c r="G1840">
        <v>2705142.3032</v>
      </c>
      <c r="H1840">
        <v>31726091.848700002</v>
      </c>
      <c r="I1840">
        <v>59086610.109099999</v>
      </c>
      <c r="J1840">
        <v>4555084.165</v>
      </c>
      <c r="K1840">
        <v>19666330.529399998</v>
      </c>
      <c r="L1840">
        <v>11606851.122199999</v>
      </c>
      <c r="M1840">
        <v>0</v>
      </c>
      <c r="N1840">
        <v>62788414.617799997</v>
      </c>
      <c r="O1840">
        <v>10.145833333333334</v>
      </c>
      <c r="P1840">
        <f t="shared" si="67"/>
        <v>1990</v>
      </c>
      <c r="Q1840" s="2">
        <f t="shared" si="68"/>
        <v>33238.187499998261</v>
      </c>
    </row>
    <row r="1841" spans="1:17" x14ac:dyDescent="0.3">
      <c r="A1841">
        <v>614</v>
      </c>
      <c r="B1841">
        <v>1</v>
      </c>
      <c r="C1841">
        <v>112571015.6416</v>
      </c>
      <c r="D1841">
        <v>527295.98800000001</v>
      </c>
      <c r="E1841">
        <v>15435409.071599999</v>
      </c>
      <c r="F1841">
        <v>0</v>
      </c>
      <c r="G1841">
        <v>2346349.3402999998</v>
      </c>
      <c r="H1841">
        <v>32934358.892499998</v>
      </c>
      <c r="I1841">
        <v>57297245.1875</v>
      </c>
      <c r="J1841">
        <v>4556941.4128</v>
      </c>
      <c r="K1841">
        <v>20804272.819400001</v>
      </c>
      <c r="L1841">
        <v>14321225.184699999</v>
      </c>
      <c r="M1841">
        <v>0</v>
      </c>
      <c r="N1841">
        <v>67247070.282399997</v>
      </c>
      <c r="O1841">
        <v>10.145833333333334</v>
      </c>
      <c r="P1841">
        <f t="shared" si="67"/>
        <v>1991</v>
      </c>
      <c r="Q1841" s="2">
        <f t="shared" si="68"/>
        <v>33248.333333331597</v>
      </c>
    </row>
    <row r="1842" spans="1:17" x14ac:dyDescent="0.3">
      <c r="A1842">
        <v>614</v>
      </c>
      <c r="B1842">
        <v>2</v>
      </c>
      <c r="C1842">
        <v>107145121.8071</v>
      </c>
      <c r="D1842">
        <v>528048.61840000004</v>
      </c>
      <c r="E1842">
        <v>15435409.071599999</v>
      </c>
      <c r="F1842">
        <v>0</v>
      </c>
      <c r="G1842">
        <v>2346349.3402999998</v>
      </c>
      <c r="H1842">
        <v>31478236.6153</v>
      </c>
      <c r="I1842">
        <v>51685276.829599999</v>
      </c>
      <c r="J1842">
        <v>4558510.4423000002</v>
      </c>
      <c r="K1842">
        <v>20804272.819400001</v>
      </c>
      <c r="L1842">
        <v>14374086.535700001</v>
      </c>
      <c r="M1842">
        <v>0</v>
      </c>
      <c r="N1842">
        <v>65549132.115199998</v>
      </c>
      <c r="O1842">
        <v>10.145833333333334</v>
      </c>
      <c r="P1842">
        <f t="shared" si="67"/>
        <v>1991</v>
      </c>
      <c r="Q1842" s="2">
        <f t="shared" si="68"/>
        <v>33258.479166664933</v>
      </c>
    </row>
    <row r="1843" spans="1:17" x14ac:dyDescent="0.3">
      <c r="A1843">
        <v>614</v>
      </c>
      <c r="B1843">
        <v>3</v>
      </c>
      <c r="C1843">
        <v>103695787.3559</v>
      </c>
      <c r="D1843">
        <v>528449.87210000004</v>
      </c>
      <c r="E1843">
        <v>15435409.071599999</v>
      </c>
      <c r="F1843">
        <v>0</v>
      </c>
      <c r="G1843">
        <v>2346349.3402999998</v>
      </c>
      <c r="H1843">
        <v>30885898.4199</v>
      </c>
      <c r="I1843">
        <v>48009822.633199997</v>
      </c>
      <c r="J1843">
        <v>4559478.5368999997</v>
      </c>
      <c r="K1843">
        <v>20804272.819400001</v>
      </c>
      <c r="L1843">
        <v>14425009.287799999</v>
      </c>
      <c r="M1843">
        <v>0</v>
      </c>
      <c r="N1843">
        <v>64910939.951499999</v>
      </c>
      <c r="O1843">
        <v>10.145833333333334</v>
      </c>
      <c r="P1843">
        <f t="shared" si="67"/>
        <v>1991</v>
      </c>
      <c r="Q1843" s="2">
        <f t="shared" si="68"/>
        <v>33268.624999998268</v>
      </c>
    </row>
    <row r="1844" spans="1:17" x14ac:dyDescent="0.3">
      <c r="A1844">
        <v>615</v>
      </c>
      <c r="B1844">
        <v>1</v>
      </c>
      <c r="C1844">
        <v>126732187.84469999</v>
      </c>
      <c r="D1844">
        <v>538391.2365</v>
      </c>
      <c r="E1844">
        <v>15435409.071599999</v>
      </c>
      <c r="F1844">
        <v>0</v>
      </c>
      <c r="G1844">
        <v>1797612.419</v>
      </c>
      <c r="H1844">
        <v>28557967.761100002</v>
      </c>
      <c r="I1844">
        <v>38618114.123899996</v>
      </c>
      <c r="J1844">
        <v>4525374.0884999996</v>
      </c>
      <c r="K1844">
        <v>20804272.819400001</v>
      </c>
      <c r="L1844">
        <v>49045271.969800003</v>
      </c>
      <c r="M1844">
        <v>0</v>
      </c>
      <c r="N1844">
        <v>61226231.652000003</v>
      </c>
      <c r="O1844">
        <v>10.145833333333334</v>
      </c>
      <c r="P1844">
        <f t="shared" si="67"/>
        <v>1991</v>
      </c>
      <c r="Q1844" s="2">
        <f t="shared" si="68"/>
        <v>33278.770833331604</v>
      </c>
    </row>
    <row r="1845" spans="1:17" x14ac:dyDescent="0.3">
      <c r="A1845">
        <v>615</v>
      </c>
      <c r="B1845">
        <v>2</v>
      </c>
      <c r="C1845">
        <v>122233205.11</v>
      </c>
      <c r="D1845">
        <v>547025.03240000003</v>
      </c>
      <c r="E1845">
        <v>15435409.071599999</v>
      </c>
      <c r="F1845">
        <v>0</v>
      </c>
      <c r="G1845">
        <v>1797612.419</v>
      </c>
      <c r="H1845">
        <v>28326715.247099999</v>
      </c>
      <c r="I1845">
        <v>36050511.853699997</v>
      </c>
      <c r="J1845">
        <v>4496276.5812999997</v>
      </c>
      <c r="K1845">
        <v>20804272.819400001</v>
      </c>
      <c r="L1845">
        <v>48421590.028399996</v>
      </c>
      <c r="M1845">
        <v>0</v>
      </c>
      <c r="N1845">
        <v>59340832.473099999</v>
      </c>
      <c r="O1845">
        <v>10.145833333333334</v>
      </c>
      <c r="P1845">
        <f t="shared" si="67"/>
        <v>1991</v>
      </c>
      <c r="Q1845" s="2">
        <f t="shared" si="68"/>
        <v>33288.91666666494</v>
      </c>
    </row>
    <row r="1846" spans="1:17" x14ac:dyDescent="0.3">
      <c r="A1846">
        <v>615</v>
      </c>
      <c r="B1846">
        <v>3</v>
      </c>
      <c r="C1846">
        <v>119456856.1021</v>
      </c>
      <c r="D1846">
        <v>554593.99010000005</v>
      </c>
      <c r="E1846">
        <v>15435409.071599999</v>
      </c>
      <c r="F1846">
        <v>0</v>
      </c>
      <c r="G1846">
        <v>1797612.419</v>
      </c>
      <c r="H1846">
        <v>28144521.696899999</v>
      </c>
      <c r="I1846">
        <v>34356658.8891</v>
      </c>
      <c r="J1846">
        <v>4470575.8093999997</v>
      </c>
      <c r="K1846">
        <v>20804272.819400001</v>
      </c>
      <c r="L1846">
        <v>47868410.410599999</v>
      </c>
      <c r="M1846">
        <v>0</v>
      </c>
      <c r="N1846">
        <v>58222154.876400001</v>
      </c>
      <c r="O1846">
        <v>10.145833333333334</v>
      </c>
      <c r="P1846">
        <f t="shared" si="67"/>
        <v>1991</v>
      </c>
      <c r="Q1846" s="2">
        <f t="shared" si="68"/>
        <v>33299.062499998276</v>
      </c>
    </row>
    <row r="1847" spans="1:17" x14ac:dyDescent="0.3">
      <c r="A1847">
        <v>616</v>
      </c>
      <c r="B1847">
        <v>1</v>
      </c>
      <c r="C1847">
        <v>92934618.938600004</v>
      </c>
      <c r="D1847">
        <v>557724.27949999995</v>
      </c>
      <c r="E1847">
        <v>15435409.071599999</v>
      </c>
      <c r="F1847">
        <v>0</v>
      </c>
      <c r="G1847">
        <v>6816767.7889</v>
      </c>
      <c r="H1847">
        <v>45866076.6281</v>
      </c>
      <c r="I1847">
        <v>42687898.526000001</v>
      </c>
      <c r="J1847">
        <v>4461489.3447000002</v>
      </c>
      <c r="K1847">
        <v>20804272.819400001</v>
      </c>
      <c r="L1847">
        <v>36256925.583999999</v>
      </c>
      <c r="M1847">
        <v>0</v>
      </c>
      <c r="N1847">
        <v>56563011.283200003</v>
      </c>
      <c r="O1847">
        <v>10.145833333333334</v>
      </c>
      <c r="P1847">
        <f t="shared" si="67"/>
        <v>1991</v>
      </c>
      <c r="Q1847" s="2">
        <f t="shared" si="68"/>
        <v>33309.208333331611</v>
      </c>
    </row>
    <row r="1848" spans="1:17" x14ac:dyDescent="0.3">
      <c r="A1848">
        <v>616</v>
      </c>
      <c r="B1848">
        <v>2</v>
      </c>
      <c r="C1848">
        <v>90357164.600099996</v>
      </c>
      <c r="D1848">
        <v>560516.96629999997</v>
      </c>
      <c r="E1848">
        <v>15435409.071599999</v>
      </c>
      <c r="F1848">
        <v>0</v>
      </c>
      <c r="G1848">
        <v>6816767.7889</v>
      </c>
      <c r="H1848">
        <v>45863379.038099997</v>
      </c>
      <c r="I1848">
        <v>39276251.592500001</v>
      </c>
      <c r="J1848">
        <v>4452223.5646000002</v>
      </c>
      <c r="K1848">
        <v>20804272.819400001</v>
      </c>
      <c r="L1848">
        <v>36280160.210100003</v>
      </c>
      <c r="M1848">
        <v>0</v>
      </c>
      <c r="N1848">
        <v>56940973.607299998</v>
      </c>
      <c r="O1848">
        <v>10.145833333333334</v>
      </c>
      <c r="P1848">
        <f t="shared" si="67"/>
        <v>1991</v>
      </c>
      <c r="Q1848" s="2">
        <f t="shared" si="68"/>
        <v>33319.354166664947</v>
      </c>
    </row>
    <row r="1849" spans="1:17" x14ac:dyDescent="0.3">
      <c r="A1849">
        <v>616</v>
      </c>
      <c r="B1849">
        <v>3</v>
      </c>
      <c r="C1849">
        <v>88388122.762700006</v>
      </c>
      <c r="D1849">
        <v>563037.88080000004</v>
      </c>
      <c r="E1849">
        <v>15435409.071599999</v>
      </c>
      <c r="F1849">
        <v>0</v>
      </c>
      <c r="G1849">
        <v>6816767.7889</v>
      </c>
      <c r="H1849">
        <v>46027281.632299997</v>
      </c>
      <c r="I1849">
        <v>37209703.227399997</v>
      </c>
      <c r="J1849">
        <v>4442966.5037000002</v>
      </c>
      <c r="K1849">
        <v>20804272.819400001</v>
      </c>
      <c r="L1849">
        <v>36293921.1061</v>
      </c>
      <c r="M1849">
        <v>0</v>
      </c>
      <c r="N1849">
        <v>57188039.977499999</v>
      </c>
      <c r="O1849">
        <v>10.145833333333334</v>
      </c>
      <c r="P1849">
        <f t="shared" si="67"/>
        <v>1991</v>
      </c>
      <c r="Q1849" s="2">
        <f t="shared" si="68"/>
        <v>33329.499999998283</v>
      </c>
    </row>
    <row r="1850" spans="1:17" x14ac:dyDescent="0.3">
      <c r="A1850">
        <v>617</v>
      </c>
      <c r="B1850">
        <v>1</v>
      </c>
      <c r="C1850">
        <v>89889629.071500003</v>
      </c>
      <c r="D1850">
        <v>557825.20810000005</v>
      </c>
      <c r="E1850">
        <v>23857631.4716</v>
      </c>
      <c r="F1850">
        <v>0</v>
      </c>
      <c r="G1850">
        <v>159395737.10980001</v>
      </c>
      <c r="H1850">
        <v>57928321.793200001</v>
      </c>
      <c r="I1850">
        <v>142612794.4165</v>
      </c>
      <c r="J1850">
        <v>4481045.5851999996</v>
      </c>
      <c r="K1850">
        <v>81970037.359400004</v>
      </c>
      <c r="L1850">
        <v>43826055.9102</v>
      </c>
      <c r="M1850">
        <v>0</v>
      </c>
      <c r="N1850">
        <v>59078485.721900001</v>
      </c>
      <c r="O1850">
        <v>10.145833333333334</v>
      </c>
      <c r="P1850">
        <f t="shared" si="67"/>
        <v>1991</v>
      </c>
      <c r="Q1850" s="2">
        <f t="shared" si="68"/>
        <v>33339.645833331619</v>
      </c>
    </row>
    <row r="1851" spans="1:17" x14ac:dyDescent="0.3">
      <c r="A1851">
        <v>617</v>
      </c>
      <c r="B1851">
        <v>2</v>
      </c>
      <c r="C1851">
        <v>84826162.706</v>
      </c>
      <c r="D1851">
        <v>552837.94310000003</v>
      </c>
      <c r="E1851">
        <v>23857631.4716</v>
      </c>
      <c r="F1851">
        <v>0</v>
      </c>
      <c r="G1851">
        <v>159395737.10980001</v>
      </c>
      <c r="H1851">
        <v>57623575.8653</v>
      </c>
      <c r="I1851">
        <v>135633798.5149</v>
      </c>
      <c r="J1851">
        <v>4513422.9304</v>
      </c>
      <c r="K1851">
        <v>81970037.359400004</v>
      </c>
      <c r="L1851">
        <v>43544440.380500004</v>
      </c>
      <c r="M1851">
        <v>0</v>
      </c>
      <c r="N1851">
        <v>60627141.962700002</v>
      </c>
      <c r="O1851">
        <v>10.145833333333334</v>
      </c>
      <c r="P1851">
        <f t="shared" si="67"/>
        <v>1991</v>
      </c>
      <c r="Q1851" s="2">
        <f t="shared" si="68"/>
        <v>33349.791666664954</v>
      </c>
    </row>
    <row r="1852" spans="1:17" x14ac:dyDescent="0.3">
      <c r="A1852">
        <v>617</v>
      </c>
      <c r="B1852">
        <v>3</v>
      </c>
      <c r="C1852">
        <v>81990766.161599994</v>
      </c>
      <c r="D1852">
        <v>548074.27679999999</v>
      </c>
      <c r="E1852">
        <v>23857631.4716</v>
      </c>
      <c r="F1852">
        <v>0</v>
      </c>
      <c r="G1852">
        <v>159395737.10980001</v>
      </c>
      <c r="H1852">
        <v>57435328.607199997</v>
      </c>
      <c r="I1852">
        <v>131475501.8495</v>
      </c>
      <c r="J1852">
        <v>4541824.7682999996</v>
      </c>
      <c r="K1852">
        <v>81970037.359400004</v>
      </c>
      <c r="L1852">
        <v>43292542.766400002</v>
      </c>
      <c r="M1852">
        <v>0</v>
      </c>
      <c r="N1852">
        <v>61833602.717399999</v>
      </c>
      <c r="O1852">
        <v>10.145833333333334</v>
      </c>
      <c r="P1852">
        <f t="shared" si="67"/>
        <v>1991</v>
      </c>
      <c r="Q1852" s="2">
        <f t="shared" si="68"/>
        <v>33359.93749999829</v>
      </c>
    </row>
    <row r="1853" spans="1:17" x14ac:dyDescent="0.3">
      <c r="A1853">
        <v>618</v>
      </c>
      <c r="B1853">
        <v>1</v>
      </c>
      <c r="C1853">
        <v>111084018.32340001</v>
      </c>
      <c r="D1853">
        <v>549197.69739999995</v>
      </c>
      <c r="E1853">
        <v>28643882.7016</v>
      </c>
      <c r="F1853">
        <v>0</v>
      </c>
      <c r="G1853">
        <v>76015079.504299998</v>
      </c>
      <c r="H1853">
        <v>78171329.316</v>
      </c>
      <c r="I1853">
        <v>51521134.008500002</v>
      </c>
      <c r="J1853">
        <v>4533513.5696999999</v>
      </c>
      <c r="K1853">
        <v>116729825.3294</v>
      </c>
      <c r="L1853">
        <v>63117645.397</v>
      </c>
      <c r="M1853">
        <v>0</v>
      </c>
      <c r="N1853">
        <v>58697640.5502</v>
      </c>
      <c r="O1853">
        <v>10.145833333333334</v>
      </c>
      <c r="P1853">
        <f t="shared" si="67"/>
        <v>1991</v>
      </c>
      <c r="Q1853" s="2">
        <f t="shared" si="68"/>
        <v>33370.083333331626</v>
      </c>
    </row>
    <row r="1854" spans="1:17" x14ac:dyDescent="0.3">
      <c r="A1854">
        <v>618</v>
      </c>
      <c r="B1854">
        <v>2</v>
      </c>
      <c r="C1854">
        <v>102456038.442</v>
      </c>
      <c r="D1854">
        <v>550104.80260000005</v>
      </c>
      <c r="E1854">
        <v>28643882.7016</v>
      </c>
      <c r="F1854">
        <v>0</v>
      </c>
      <c r="G1854">
        <v>76015079.504299998</v>
      </c>
      <c r="H1854">
        <v>77902231.383300006</v>
      </c>
      <c r="I1854">
        <v>44545929.534299999</v>
      </c>
      <c r="J1854">
        <v>4528125.1897999998</v>
      </c>
      <c r="K1854">
        <v>116729825.3294</v>
      </c>
      <c r="L1854">
        <v>62678547.0858</v>
      </c>
      <c r="M1854">
        <v>0</v>
      </c>
      <c r="N1854">
        <v>57060258.391099997</v>
      </c>
      <c r="O1854">
        <v>10.145833333333334</v>
      </c>
      <c r="P1854">
        <f t="shared" si="67"/>
        <v>1991</v>
      </c>
      <c r="Q1854" s="2">
        <f t="shared" si="68"/>
        <v>33380.229166664962</v>
      </c>
    </row>
    <row r="1855" spans="1:17" x14ac:dyDescent="0.3">
      <c r="A1855">
        <v>618</v>
      </c>
      <c r="B1855">
        <v>3</v>
      </c>
      <c r="C1855">
        <v>97396825.918500006</v>
      </c>
      <c r="D1855">
        <v>550848.70389999996</v>
      </c>
      <c r="E1855">
        <v>28643882.7016</v>
      </c>
      <c r="F1855">
        <v>0</v>
      </c>
      <c r="G1855">
        <v>76015079.504299998</v>
      </c>
      <c r="H1855">
        <v>77556118.599900007</v>
      </c>
      <c r="I1855">
        <v>40432097.484700002</v>
      </c>
      <c r="J1855">
        <v>4524426.9360999996</v>
      </c>
      <c r="K1855">
        <v>116729825.3294</v>
      </c>
      <c r="L1855">
        <v>62332473.012100004</v>
      </c>
      <c r="M1855">
        <v>0</v>
      </c>
      <c r="N1855">
        <v>56097097.896499999</v>
      </c>
      <c r="O1855">
        <v>10.145833333333334</v>
      </c>
      <c r="P1855">
        <f t="shared" si="67"/>
        <v>1991</v>
      </c>
      <c r="Q1855" s="2">
        <f t="shared" si="68"/>
        <v>33390.374999998297</v>
      </c>
    </row>
    <row r="1856" spans="1:17" x14ac:dyDescent="0.3">
      <c r="A1856">
        <v>619</v>
      </c>
      <c r="B1856">
        <v>1</v>
      </c>
      <c r="C1856">
        <v>285288530.36549997</v>
      </c>
      <c r="D1856">
        <v>571138.95550000004</v>
      </c>
      <c r="E1856">
        <v>46890514.251599997</v>
      </c>
      <c r="F1856">
        <v>0</v>
      </c>
      <c r="G1856">
        <v>19871587.773400001</v>
      </c>
      <c r="H1856">
        <v>53588826.925999999</v>
      </c>
      <c r="I1856">
        <v>4660022.0861999998</v>
      </c>
      <c r="J1856">
        <v>4447741.8777999999</v>
      </c>
      <c r="K1856">
        <v>249244626.28940001</v>
      </c>
      <c r="L1856">
        <v>97498122.0185</v>
      </c>
      <c r="M1856">
        <v>0</v>
      </c>
      <c r="N1856">
        <v>51863337.061899997</v>
      </c>
      <c r="O1856">
        <v>10.145833333333334</v>
      </c>
      <c r="P1856">
        <f t="shared" si="67"/>
        <v>1991</v>
      </c>
      <c r="Q1856" s="2">
        <f t="shared" si="68"/>
        <v>33400.520833331633</v>
      </c>
    </row>
    <row r="1857" spans="1:17" x14ac:dyDescent="0.3">
      <c r="A1857">
        <v>619</v>
      </c>
      <c r="B1857">
        <v>2</v>
      </c>
      <c r="C1857">
        <v>278393810.92790002</v>
      </c>
      <c r="D1857">
        <v>588529.93889999995</v>
      </c>
      <c r="E1857">
        <v>46890514.251599997</v>
      </c>
      <c r="F1857">
        <v>0</v>
      </c>
      <c r="G1857">
        <v>19871587.773400001</v>
      </c>
      <c r="H1857">
        <v>53863791.255500004</v>
      </c>
      <c r="I1857">
        <v>2968868.2215</v>
      </c>
      <c r="J1857">
        <v>4383901.5943</v>
      </c>
      <c r="K1857">
        <v>249244626.28940001</v>
      </c>
      <c r="L1857">
        <v>94513309.137199998</v>
      </c>
      <c r="M1857">
        <v>0</v>
      </c>
      <c r="N1857">
        <v>49608003.793799996</v>
      </c>
      <c r="O1857">
        <v>10.145833333333334</v>
      </c>
      <c r="P1857">
        <f t="shared" si="67"/>
        <v>1991</v>
      </c>
      <c r="Q1857" s="2">
        <f t="shared" si="68"/>
        <v>33410.666666664969</v>
      </c>
    </row>
    <row r="1858" spans="1:17" x14ac:dyDescent="0.3">
      <c r="A1858">
        <v>619</v>
      </c>
      <c r="B1858">
        <v>3</v>
      </c>
      <c r="C1858">
        <v>273770278.00340003</v>
      </c>
      <c r="D1858">
        <v>604650.2095</v>
      </c>
      <c r="E1858">
        <v>46890514.251599997</v>
      </c>
      <c r="F1858">
        <v>0</v>
      </c>
      <c r="G1858">
        <v>19871587.773400001</v>
      </c>
      <c r="H1858">
        <v>54002135.230800003</v>
      </c>
      <c r="I1858">
        <v>2187943.9227999998</v>
      </c>
      <c r="J1858">
        <v>4330303.7248999998</v>
      </c>
      <c r="K1858">
        <v>249244626.28940001</v>
      </c>
      <c r="L1858">
        <v>91941718.972000003</v>
      </c>
      <c r="M1858">
        <v>0</v>
      </c>
      <c r="N1858">
        <v>48146946.467399999</v>
      </c>
      <c r="O1858">
        <v>10.145833333333334</v>
      </c>
      <c r="P1858">
        <f t="shared" si="67"/>
        <v>1991</v>
      </c>
      <c r="Q1858" s="2">
        <f t="shared" si="68"/>
        <v>33420.812499998305</v>
      </c>
    </row>
    <row r="1859" spans="1:17" x14ac:dyDescent="0.3">
      <c r="A1859">
        <v>620</v>
      </c>
      <c r="B1859">
        <v>1</v>
      </c>
      <c r="C1859">
        <v>674122006.47220004</v>
      </c>
      <c r="D1859">
        <v>625389.6287</v>
      </c>
      <c r="E1859">
        <v>112110385.2916</v>
      </c>
      <c r="F1859">
        <v>0</v>
      </c>
      <c r="G1859">
        <v>37977935.310699999</v>
      </c>
      <c r="H1859">
        <v>60593419.692199998</v>
      </c>
      <c r="I1859">
        <v>6174596.8346999995</v>
      </c>
      <c r="J1859">
        <v>4288258.0745000001</v>
      </c>
      <c r="K1859">
        <v>722899079.35940003</v>
      </c>
      <c r="L1859">
        <v>106677341.2335</v>
      </c>
      <c r="M1859">
        <v>0</v>
      </c>
      <c r="N1859">
        <v>45812903.033500001</v>
      </c>
      <c r="O1859">
        <v>10.145833333333334</v>
      </c>
      <c r="P1859">
        <f t="shared" ref="P1859:P1922" si="69">YEAR(Q1859)</f>
        <v>1991</v>
      </c>
      <c r="Q1859" s="2">
        <f t="shared" ref="Q1859:Q1922" si="70">Q1858+(O1859)</f>
        <v>33430.95833333164</v>
      </c>
    </row>
    <row r="1860" spans="1:17" x14ac:dyDescent="0.3">
      <c r="A1860">
        <v>620</v>
      </c>
      <c r="B1860">
        <v>2</v>
      </c>
      <c r="C1860">
        <v>666373541.56140006</v>
      </c>
      <c r="D1860">
        <v>646778.44259999995</v>
      </c>
      <c r="E1860">
        <v>112110385.2916</v>
      </c>
      <c r="F1860">
        <v>0</v>
      </c>
      <c r="G1860">
        <v>37977935.310699999</v>
      </c>
      <c r="H1860">
        <v>60696032.958300002</v>
      </c>
      <c r="I1860">
        <v>3992856.6170000001</v>
      </c>
      <c r="J1860">
        <v>4256113.4809999997</v>
      </c>
      <c r="K1860">
        <v>722899079.35940003</v>
      </c>
      <c r="L1860">
        <v>102557076.2964</v>
      </c>
      <c r="M1860">
        <v>0</v>
      </c>
      <c r="N1860">
        <v>44385550.9969</v>
      </c>
      <c r="O1860">
        <v>10.145833333333334</v>
      </c>
      <c r="P1860">
        <f t="shared" si="69"/>
        <v>1991</v>
      </c>
      <c r="Q1860" s="2">
        <f t="shared" si="70"/>
        <v>33441.104166664976</v>
      </c>
    </row>
    <row r="1861" spans="1:17" x14ac:dyDescent="0.3">
      <c r="A1861">
        <v>620</v>
      </c>
      <c r="B1861">
        <v>3</v>
      </c>
      <c r="C1861">
        <v>661010779.53219998</v>
      </c>
      <c r="D1861">
        <v>667187.7193</v>
      </c>
      <c r="E1861">
        <v>112110385.2916</v>
      </c>
      <c r="F1861">
        <v>0</v>
      </c>
      <c r="G1861">
        <v>37977935.310699999</v>
      </c>
      <c r="H1861">
        <v>60277802.322400004</v>
      </c>
      <c r="I1861">
        <v>2962842.8974000001</v>
      </c>
      <c r="J1861">
        <v>4223627.1750999996</v>
      </c>
      <c r="K1861">
        <v>722899079.35940003</v>
      </c>
      <c r="L1861">
        <v>98872160.753999993</v>
      </c>
      <c r="M1861">
        <v>0</v>
      </c>
      <c r="N1861">
        <v>43401243.049000002</v>
      </c>
      <c r="O1861">
        <v>10.145833333333334</v>
      </c>
      <c r="P1861">
        <f t="shared" si="69"/>
        <v>1991</v>
      </c>
      <c r="Q1861" s="2">
        <f t="shared" si="70"/>
        <v>33451.249999998312</v>
      </c>
    </row>
    <row r="1862" spans="1:17" x14ac:dyDescent="0.3">
      <c r="A1862">
        <v>621</v>
      </c>
      <c r="B1862">
        <v>1</v>
      </c>
      <c r="C1862">
        <v>689591504.25020003</v>
      </c>
      <c r="D1862">
        <v>673229.12919999997</v>
      </c>
      <c r="E1862">
        <v>121546309.8316</v>
      </c>
      <c r="F1862">
        <v>0</v>
      </c>
      <c r="G1862">
        <v>43203801.797899999</v>
      </c>
      <c r="H1862">
        <v>67827651.224000007</v>
      </c>
      <c r="I1862">
        <v>9875543.0956999995</v>
      </c>
      <c r="J1862">
        <v>4208793.1714000003</v>
      </c>
      <c r="K1862">
        <v>791426778.44939995</v>
      </c>
      <c r="L1862">
        <v>73146360.067000002</v>
      </c>
      <c r="M1862">
        <v>0</v>
      </c>
      <c r="N1862">
        <v>43942132.118900001</v>
      </c>
      <c r="O1862">
        <v>10.145833333333334</v>
      </c>
      <c r="P1862">
        <f t="shared" si="69"/>
        <v>1991</v>
      </c>
      <c r="Q1862" s="2">
        <f t="shared" si="70"/>
        <v>33461.395833331648</v>
      </c>
    </row>
    <row r="1863" spans="1:17" x14ac:dyDescent="0.3">
      <c r="A1863">
        <v>621</v>
      </c>
      <c r="B1863">
        <v>2</v>
      </c>
      <c r="C1863">
        <v>686085683.34519994</v>
      </c>
      <c r="D1863">
        <v>679197.929</v>
      </c>
      <c r="E1863">
        <v>121546309.8316</v>
      </c>
      <c r="F1863">
        <v>0</v>
      </c>
      <c r="G1863">
        <v>43203801.797899999</v>
      </c>
      <c r="H1863">
        <v>67219823.744499996</v>
      </c>
      <c r="I1863">
        <v>6985165.6623</v>
      </c>
      <c r="J1863">
        <v>4192049.1112000002</v>
      </c>
      <c r="K1863">
        <v>791426778.44939995</v>
      </c>
      <c r="L1863">
        <v>71993919.754600003</v>
      </c>
      <c r="M1863">
        <v>0</v>
      </c>
      <c r="N1863">
        <v>43996242.431699999</v>
      </c>
      <c r="O1863">
        <v>10.145833333333334</v>
      </c>
      <c r="P1863">
        <f t="shared" si="69"/>
        <v>1991</v>
      </c>
      <c r="Q1863" s="2">
        <f t="shared" si="70"/>
        <v>33471.541666664983</v>
      </c>
    </row>
    <row r="1864" spans="1:17" x14ac:dyDescent="0.3">
      <c r="A1864">
        <v>621</v>
      </c>
      <c r="B1864">
        <v>3</v>
      </c>
      <c r="C1864">
        <v>683360016.68470001</v>
      </c>
      <c r="D1864">
        <v>684983.77639999997</v>
      </c>
      <c r="E1864">
        <v>121546309.8316</v>
      </c>
      <c r="F1864">
        <v>0</v>
      </c>
      <c r="G1864">
        <v>43203801.797899999</v>
      </c>
      <c r="H1864">
        <v>66972253.896700002</v>
      </c>
      <c r="I1864">
        <v>5488308.1969999997</v>
      </c>
      <c r="J1864">
        <v>4174626.9098</v>
      </c>
      <c r="K1864">
        <v>791426778.44939995</v>
      </c>
      <c r="L1864">
        <v>70837441.226999998</v>
      </c>
      <c r="M1864">
        <v>0</v>
      </c>
      <c r="N1864">
        <v>43807519.618900001</v>
      </c>
      <c r="O1864">
        <v>10.145833333333334</v>
      </c>
      <c r="P1864">
        <f t="shared" si="69"/>
        <v>1991</v>
      </c>
      <c r="Q1864" s="2">
        <f t="shared" si="70"/>
        <v>33481.687499998319</v>
      </c>
    </row>
    <row r="1865" spans="1:17" x14ac:dyDescent="0.3">
      <c r="A1865">
        <v>622</v>
      </c>
      <c r="B1865">
        <v>1</v>
      </c>
      <c r="C1865">
        <v>419109544.6602</v>
      </c>
      <c r="D1865">
        <v>685139.09050000005</v>
      </c>
      <c r="E1865">
        <v>63067250.531599998</v>
      </c>
      <c r="F1865">
        <v>0</v>
      </c>
      <c r="G1865">
        <v>3694540.6694999998</v>
      </c>
      <c r="H1865">
        <v>31215511.738600001</v>
      </c>
      <c r="I1865">
        <v>35592017.107199997</v>
      </c>
      <c r="J1865">
        <v>4151561.6187</v>
      </c>
      <c r="K1865">
        <v>366726977.56940001</v>
      </c>
      <c r="L1865">
        <v>67294831.274399996</v>
      </c>
      <c r="M1865">
        <v>0</v>
      </c>
      <c r="N1865">
        <v>45120978.846000001</v>
      </c>
      <c r="O1865">
        <v>10.145833333333334</v>
      </c>
      <c r="P1865">
        <f t="shared" si="69"/>
        <v>1991</v>
      </c>
      <c r="Q1865" s="2">
        <f t="shared" si="70"/>
        <v>33491.833333331655</v>
      </c>
    </row>
    <row r="1866" spans="1:17" x14ac:dyDescent="0.3">
      <c r="A1866">
        <v>622</v>
      </c>
      <c r="B1866">
        <v>2</v>
      </c>
      <c r="C1866">
        <v>396220344.09609997</v>
      </c>
      <c r="D1866">
        <v>686082.17240000004</v>
      </c>
      <c r="E1866">
        <v>63067250.531599998</v>
      </c>
      <c r="F1866">
        <v>0</v>
      </c>
      <c r="G1866">
        <v>3694540.6694999998</v>
      </c>
      <c r="H1866">
        <v>30322139.246300001</v>
      </c>
      <c r="I1866">
        <v>13995934.805199999</v>
      </c>
      <c r="J1866">
        <v>4128675.7530999999</v>
      </c>
      <c r="K1866">
        <v>366726977.56940001</v>
      </c>
      <c r="L1866">
        <v>65731502.564099997</v>
      </c>
      <c r="M1866">
        <v>0</v>
      </c>
      <c r="N1866">
        <v>44288011.733599998</v>
      </c>
      <c r="O1866">
        <v>10.145833333333334</v>
      </c>
      <c r="P1866">
        <f t="shared" si="69"/>
        <v>1991</v>
      </c>
      <c r="Q1866" s="2">
        <f t="shared" si="70"/>
        <v>33501.979166664991</v>
      </c>
    </row>
    <row r="1867" spans="1:17" x14ac:dyDescent="0.3">
      <c r="A1867">
        <v>622</v>
      </c>
      <c r="B1867">
        <v>3</v>
      </c>
      <c r="C1867">
        <v>386774723.51590002</v>
      </c>
      <c r="D1867">
        <v>687627.91509999998</v>
      </c>
      <c r="E1867">
        <v>63067250.531599998</v>
      </c>
      <c r="F1867">
        <v>0</v>
      </c>
      <c r="G1867">
        <v>3694540.6694999998</v>
      </c>
      <c r="H1867">
        <v>29772249.6226</v>
      </c>
      <c r="I1867">
        <v>5803688.8547</v>
      </c>
      <c r="J1867">
        <v>4106360.4586</v>
      </c>
      <c r="K1867">
        <v>366726977.56940001</v>
      </c>
      <c r="L1867">
        <v>64302551.276699997</v>
      </c>
      <c r="M1867">
        <v>0</v>
      </c>
      <c r="N1867">
        <v>43695859.738200001</v>
      </c>
      <c r="O1867">
        <v>10.145833333333334</v>
      </c>
      <c r="P1867">
        <f t="shared" si="69"/>
        <v>1991</v>
      </c>
      <c r="Q1867" s="2">
        <f t="shared" si="70"/>
        <v>33512.124999998327</v>
      </c>
    </row>
    <row r="1868" spans="1:17" x14ac:dyDescent="0.3">
      <c r="A1868">
        <v>623</v>
      </c>
      <c r="B1868">
        <v>1</v>
      </c>
      <c r="C1868">
        <v>228595705.43540001</v>
      </c>
      <c r="D1868">
        <v>676211.60400000005</v>
      </c>
      <c r="E1868">
        <v>15435409.071599999</v>
      </c>
      <c r="F1868">
        <v>0</v>
      </c>
      <c r="G1868">
        <v>4822234.0431000004</v>
      </c>
      <c r="H1868">
        <v>33941810.022</v>
      </c>
      <c r="I1868">
        <v>175572721.73590001</v>
      </c>
      <c r="J1868">
        <v>4121737.4959999998</v>
      </c>
      <c r="K1868">
        <v>20804272.819400001</v>
      </c>
      <c r="L1868">
        <v>37900680.420299999</v>
      </c>
      <c r="M1868">
        <v>0</v>
      </c>
      <c r="N1868">
        <v>44306724.726999998</v>
      </c>
      <c r="O1868">
        <v>10.145833333333334</v>
      </c>
      <c r="P1868">
        <f t="shared" si="69"/>
        <v>1991</v>
      </c>
      <c r="Q1868" s="2">
        <f t="shared" si="70"/>
        <v>33522.270833331662</v>
      </c>
    </row>
    <row r="1869" spans="1:17" x14ac:dyDescent="0.3">
      <c r="A1869">
        <v>623</v>
      </c>
      <c r="B1869">
        <v>2</v>
      </c>
      <c r="C1869">
        <v>185612545.28870001</v>
      </c>
      <c r="D1869">
        <v>667541.80070000002</v>
      </c>
      <c r="E1869">
        <v>15435409.071599999</v>
      </c>
      <c r="F1869">
        <v>0</v>
      </c>
      <c r="G1869">
        <v>4822234.0431000004</v>
      </c>
      <c r="H1869">
        <v>33957590.298699997</v>
      </c>
      <c r="I1869">
        <v>131676794.6874</v>
      </c>
      <c r="J1869">
        <v>4133208.6383000002</v>
      </c>
      <c r="K1869">
        <v>20804272.819400001</v>
      </c>
      <c r="L1869">
        <v>38081375.118199997</v>
      </c>
      <c r="M1869">
        <v>0</v>
      </c>
      <c r="N1869">
        <v>45285453.560400002</v>
      </c>
      <c r="O1869">
        <v>10.145833333333334</v>
      </c>
      <c r="P1869">
        <f t="shared" si="69"/>
        <v>1991</v>
      </c>
      <c r="Q1869" s="2">
        <f t="shared" si="70"/>
        <v>33532.416666664998</v>
      </c>
    </row>
    <row r="1870" spans="1:17" x14ac:dyDescent="0.3">
      <c r="A1870">
        <v>623</v>
      </c>
      <c r="B1870">
        <v>3</v>
      </c>
      <c r="C1870">
        <v>159583610.1191</v>
      </c>
      <c r="D1870">
        <v>661895.2831</v>
      </c>
      <c r="E1870">
        <v>15435409.071599999</v>
      </c>
      <c r="F1870">
        <v>0</v>
      </c>
      <c r="G1870">
        <v>4822234.0431000004</v>
      </c>
      <c r="H1870">
        <v>33787893.261100002</v>
      </c>
      <c r="I1870">
        <v>104928173.66500001</v>
      </c>
      <c r="J1870">
        <v>4140488.1924999999</v>
      </c>
      <c r="K1870">
        <v>20804272.819400001</v>
      </c>
      <c r="L1870">
        <v>38223067.214199997</v>
      </c>
      <c r="M1870">
        <v>0</v>
      </c>
      <c r="N1870">
        <v>45896484.714699998</v>
      </c>
      <c r="O1870">
        <v>10.145833333333334</v>
      </c>
      <c r="P1870">
        <f t="shared" si="69"/>
        <v>1991</v>
      </c>
      <c r="Q1870" s="2">
        <f t="shared" si="70"/>
        <v>33542.562499998334</v>
      </c>
    </row>
    <row r="1871" spans="1:17" x14ac:dyDescent="0.3">
      <c r="A1871">
        <v>624</v>
      </c>
      <c r="B1871">
        <v>1</v>
      </c>
      <c r="C1871">
        <v>129651542.9822</v>
      </c>
      <c r="D1871">
        <v>646831.59140000003</v>
      </c>
      <c r="E1871">
        <v>15435409.071599999</v>
      </c>
      <c r="F1871">
        <v>0</v>
      </c>
      <c r="G1871">
        <v>8683047.7789999992</v>
      </c>
      <c r="H1871">
        <v>44870014.310400002</v>
      </c>
      <c r="I1871">
        <v>122802345.86220001</v>
      </c>
      <c r="J1871">
        <v>4181389.983</v>
      </c>
      <c r="K1871">
        <v>20804272.819400001</v>
      </c>
      <c r="L1871">
        <v>833879.89390000002</v>
      </c>
      <c r="M1871">
        <v>0</v>
      </c>
      <c r="N1871">
        <v>49838159.573399998</v>
      </c>
      <c r="O1871">
        <v>10.145833333333334</v>
      </c>
      <c r="P1871">
        <f t="shared" si="69"/>
        <v>1991</v>
      </c>
      <c r="Q1871" s="2">
        <f t="shared" si="70"/>
        <v>33552.70833333167</v>
      </c>
    </row>
    <row r="1872" spans="1:17" x14ac:dyDescent="0.3">
      <c r="A1872">
        <v>624</v>
      </c>
      <c r="B1872">
        <v>2</v>
      </c>
      <c r="C1872">
        <v>117028521.01899999</v>
      </c>
      <c r="D1872">
        <v>633532.94469999999</v>
      </c>
      <c r="E1872">
        <v>15435409.071599999</v>
      </c>
      <c r="F1872">
        <v>0</v>
      </c>
      <c r="G1872">
        <v>8683047.7789999992</v>
      </c>
      <c r="H1872">
        <v>45430676.400300004</v>
      </c>
      <c r="I1872">
        <v>107200977.0529</v>
      </c>
      <c r="J1872">
        <v>4214354.0979000004</v>
      </c>
      <c r="K1872">
        <v>20804272.819400001</v>
      </c>
      <c r="L1872">
        <v>861156.68079999997</v>
      </c>
      <c r="M1872">
        <v>0</v>
      </c>
      <c r="N1872">
        <v>52407603.5506</v>
      </c>
      <c r="O1872">
        <v>10.145833333333334</v>
      </c>
      <c r="P1872">
        <f t="shared" si="69"/>
        <v>1991</v>
      </c>
      <c r="Q1872" s="2">
        <f t="shared" si="70"/>
        <v>33562.854166665005</v>
      </c>
    </row>
    <row r="1873" spans="1:17" x14ac:dyDescent="0.3">
      <c r="A1873">
        <v>624</v>
      </c>
      <c r="B1873">
        <v>3</v>
      </c>
      <c r="C1873">
        <v>107773606.4394</v>
      </c>
      <c r="D1873">
        <v>621774.59869999997</v>
      </c>
      <c r="E1873">
        <v>15435409.071599999</v>
      </c>
      <c r="F1873">
        <v>0</v>
      </c>
      <c r="G1873">
        <v>8683047.7789999992</v>
      </c>
      <c r="H1873">
        <v>45860079.185400002</v>
      </c>
      <c r="I1873">
        <v>97726523.004999995</v>
      </c>
      <c r="J1873">
        <v>4241860.7110000001</v>
      </c>
      <c r="K1873">
        <v>20804272.819400001</v>
      </c>
      <c r="L1873">
        <v>886458.74970000004</v>
      </c>
      <c r="M1873">
        <v>0</v>
      </c>
      <c r="N1873">
        <v>54150122.227399997</v>
      </c>
      <c r="O1873">
        <v>10.145833333333334</v>
      </c>
      <c r="P1873">
        <f t="shared" si="69"/>
        <v>1991</v>
      </c>
      <c r="Q1873" s="2">
        <f t="shared" si="70"/>
        <v>33572.999999998341</v>
      </c>
    </row>
    <row r="1874" spans="1:17" x14ac:dyDescent="0.3">
      <c r="A1874">
        <v>625</v>
      </c>
      <c r="B1874">
        <v>1</v>
      </c>
      <c r="C1874">
        <v>103198765.10879999</v>
      </c>
      <c r="D1874">
        <v>611520.9473</v>
      </c>
      <c r="E1874">
        <v>15435409.071599999</v>
      </c>
      <c r="F1874">
        <v>0</v>
      </c>
      <c r="G1874">
        <v>7014854.2000000002</v>
      </c>
      <c r="H1874">
        <v>45845170.509300001</v>
      </c>
      <c r="I1874">
        <v>90370851.853</v>
      </c>
      <c r="J1874">
        <v>4263351.5861999998</v>
      </c>
      <c r="K1874">
        <v>20804272.819400001</v>
      </c>
      <c r="L1874">
        <v>27454.2055</v>
      </c>
      <c r="M1874">
        <v>0</v>
      </c>
      <c r="N1874">
        <v>55514324.7337</v>
      </c>
      <c r="O1874">
        <v>10.145833333333334</v>
      </c>
      <c r="P1874">
        <f t="shared" si="69"/>
        <v>1991</v>
      </c>
      <c r="Q1874" s="2">
        <f t="shared" si="70"/>
        <v>33583.145833331677</v>
      </c>
    </row>
    <row r="1875" spans="1:17" x14ac:dyDescent="0.3">
      <c r="A1875">
        <v>625</v>
      </c>
      <c r="B1875">
        <v>2</v>
      </c>
      <c r="C1875">
        <v>97762572.965599999</v>
      </c>
      <c r="D1875">
        <v>603639.99690000003</v>
      </c>
      <c r="E1875">
        <v>15435409.071599999</v>
      </c>
      <c r="F1875">
        <v>0</v>
      </c>
      <c r="G1875">
        <v>7014854.2000000002</v>
      </c>
      <c r="H1875">
        <v>46311982.575999998</v>
      </c>
      <c r="I1875">
        <v>83782599.8618</v>
      </c>
      <c r="J1875">
        <v>4283115.2721999995</v>
      </c>
      <c r="K1875">
        <v>20804272.819400001</v>
      </c>
      <c r="L1875">
        <v>28482.506700000002</v>
      </c>
      <c r="M1875">
        <v>0</v>
      </c>
      <c r="N1875">
        <v>56612877.847499996</v>
      </c>
      <c r="O1875">
        <v>10.145833333333334</v>
      </c>
      <c r="P1875">
        <f t="shared" si="69"/>
        <v>1991</v>
      </c>
      <c r="Q1875" s="2">
        <f t="shared" si="70"/>
        <v>33593.291666665013</v>
      </c>
    </row>
    <row r="1876" spans="1:17" x14ac:dyDescent="0.3">
      <c r="A1876">
        <v>625</v>
      </c>
      <c r="B1876">
        <v>3</v>
      </c>
      <c r="C1876">
        <v>93347748.587400004</v>
      </c>
      <c r="D1876">
        <v>596694.01509999996</v>
      </c>
      <c r="E1876">
        <v>15435409.071599999</v>
      </c>
      <c r="F1876">
        <v>0</v>
      </c>
      <c r="G1876">
        <v>7014854.2000000002</v>
      </c>
      <c r="H1876">
        <v>45993940.928099997</v>
      </c>
      <c r="I1876">
        <v>78876678.151299998</v>
      </c>
      <c r="J1876">
        <v>4300437.3673</v>
      </c>
      <c r="K1876">
        <v>20804272.819400001</v>
      </c>
      <c r="L1876">
        <v>29455.911899999999</v>
      </c>
      <c r="M1876">
        <v>0</v>
      </c>
      <c r="N1876">
        <v>57567358.283699997</v>
      </c>
      <c r="O1876">
        <v>10.145833333333334</v>
      </c>
      <c r="P1876">
        <f t="shared" si="69"/>
        <v>1991</v>
      </c>
      <c r="Q1876" s="2">
        <f t="shared" si="70"/>
        <v>33603.437499998348</v>
      </c>
    </row>
    <row r="1877" spans="1:17" x14ac:dyDescent="0.3">
      <c r="A1877">
        <v>626</v>
      </c>
      <c r="B1877">
        <v>1</v>
      </c>
      <c r="C1877">
        <v>96860135.851500005</v>
      </c>
      <c r="D1877">
        <v>590984.36640000006</v>
      </c>
      <c r="E1877">
        <v>15435409.071599999</v>
      </c>
      <c r="F1877">
        <v>0</v>
      </c>
      <c r="G1877">
        <v>4723461.7450999999</v>
      </c>
      <c r="H1877">
        <v>38680417.500500001</v>
      </c>
      <c r="I1877">
        <v>65652614.784100004</v>
      </c>
      <c r="J1877">
        <v>4303707.2167999996</v>
      </c>
      <c r="K1877">
        <v>19561416.229400001</v>
      </c>
      <c r="L1877">
        <v>8097668.8432999998</v>
      </c>
      <c r="M1877">
        <v>0</v>
      </c>
      <c r="N1877">
        <v>57333093.535300002</v>
      </c>
      <c r="O1877">
        <v>10.145833333333334</v>
      </c>
      <c r="P1877">
        <f t="shared" si="69"/>
        <v>1992</v>
      </c>
      <c r="Q1877" s="2">
        <f t="shared" si="70"/>
        <v>33613.583333331684</v>
      </c>
    </row>
    <row r="1878" spans="1:17" x14ac:dyDescent="0.3">
      <c r="A1878">
        <v>626</v>
      </c>
      <c r="B1878">
        <v>2</v>
      </c>
      <c r="C1878">
        <v>93346711.872999996</v>
      </c>
      <c r="D1878">
        <v>586085.41330000001</v>
      </c>
      <c r="E1878">
        <v>15435409.071599999</v>
      </c>
      <c r="F1878">
        <v>0</v>
      </c>
      <c r="G1878">
        <v>4723461.7450999999</v>
      </c>
      <c r="H1878">
        <v>38864072.730400003</v>
      </c>
      <c r="I1878">
        <v>62387751.162500001</v>
      </c>
      <c r="J1878">
        <v>4307035.0541000003</v>
      </c>
      <c r="K1878">
        <v>19561416.229400001</v>
      </c>
      <c r="L1878">
        <v>8164481.8799999999</v>
      </c>
      <c r="M1878">
        <v>0</v>
      </c>
      <c r="N1878">
        <v>57452744.288500004</v>
      </c>
      <c r="O1878">
        <v>10.145833333333334</v>
      </c>
      <c r="P1878">
        <f t="shared" si="69"/>
        <v>1992</v>
      </c>
      <c r="Q1878" s="2">
        <f t="shared" si="70"/>
        <v>33623.72916666502</v>
      </c>
    </row>
    <row r="1879" spans="1:17" x14ac:dyDescent="0.3">
      <c r="A1879">
        <v>626</v>
      </c>
      <c r="B1879">
        <v>3</v>
      </c>
      <c r="C1879">
        <v>90622135.740500003</v>
      </c>
      <c r="D1879">
        <v>581853.15359999996</v>
      </c>
      <c r="E1879">
        <v>15435409.071599999</v>
      </c>
      <c r="F1879">
        <v>0</v>
      </c>
      <c r="G1879">
        <v>4723461.7450999999</v>
      </c>
      <c r="H1879">
        <v>38960452.895199999</v>
      </c>
      <c r="I1879">
        <v>59947512.643299997</v>
      </c>
      <c r="J1879">
        <v>4310115.7346999999</v>
      </c>
      <c r="K1879">
        <v>19561416.229400001</v>
      </c>
      <c r="L1879">
        <v>8229957.2043000003</v>
      </c>
      <c r="M1879">
        <v>0</v>
      </c>
      <c r="N1879">
        <v>57711499.663800001</v>
      </c>
      <c r="O1879">
        <v>10.145833333333334</v>
      </c>
      <c r="P1879">
        <f t="shared" si="69"/>
        <v>1992</v>
      </c>
      <c r="Q1879" s="2">
        <f t="shared" si="70"/>
        <v>33633.874999998356</v>
      </c>
    </row>
    <row r="1880" spans="1:17" x14ac:dyDescent="0.3">
      <c r="A1880">
        <v>627</v>
      </c>
      <c r="B1880">
        <v>1</v>
      </c>
      <c r="C1880">
        <v>106025171.13510001</v>
      </c>
      <c r="D1880">
        <v>584461.49750000006</v>
      </c>
      <c r="E1880">
        <v>15435409.071599999</v>
      </c>
      <c r="F1880">
        <v>0</v>
      </c>
      <c r="G1880">
        <v>2423924.2527000001</v>
      </c>
      <c r="H1880">
        <v>28089380.996199999</v>
      </c>
      <c r="I1880">
        <v>43968882.860799998</v>
      </c>
      <c r="J1880">
        <v>4291130.818</v>
      </c>
      <c r="K1880">
        <v>19561416.229400001</v>
      </c>
      <c r="L1880">
        <v>30087572.2465</v>
      </c>
      <c r="M1880">
        <v>0</v>
      </c>
      <c r="N1880">
        <v>55461349.3204</v>
      </c>
      <c r="O1880">
        <v>10.145833333333334</v>
      </c>
      <c r="P1880">
        <f t="shared" si="69"/>
        <v>1992</v>
      </c>
      <c r="Q1880" s="2">
        <f t="shared" si="70"/>
        <v>33644.020833331691</v>
      </c>
    </row>
    <row r="1881" spans="1:17" x14ac:dyDescent="0.3">
      <c r="A1881">
        <v>627</v>
      </c>
      <c r="B1881">
        <v>2</v>
      </c>
      <c r="C1881">
        <v>102137798.70200001</v>
      </c>
      <c r="D1881">
        <v>586836.1041</v>
      </c>
      <c r="E1881">
        <v>15435409.071599999</v>
      </c>
      <c r="F1881">
        <v>0</v>
      </c>
      <c r="G1881">
        <v>2423924.2527000001</v>
      </c>
      <c r="H1881">
        <v>27768636.254000001</v>
      </c>
      <c r="I1881">
        <v>40610711.260799997</v>
      </c>
      <c r="J1881">
        <v>4275154.1546</v>
      </c>
      <c r="K1881">
        <v>19561416.229400001</v>
      </c>
      <c r="L1881">
        <v>29918324.5966</v>
      </c>
      <c r="M1881">
        <v>0</v>
      </c>
      <c r="N1881">
        <v>54254041.499300003</v>
      </c>
      <c r="O1881">
        <v>10.145833333333334</v>
      </c>
      <c r="P1881">
        <f t="shared" si="69"/>
        <v>1992</v>
      </c>
      <c r="Q1881" s="2">
        <f t="shared" si="70"/>
        <v>33654.166666665027</v>
      </c>
    </row>
    <row r="1882" spans="1:17" x14ac:dyDescent="0.3">
      <c r="A1882">
        <v>627</v>
      </c>
      <c r="B1882">
        <v>3</v>
      </c>
      <c r="C1882">
        <v>99372567.620100006</v>
      </c>
      <c r="D1882">
        <v>589005.88930000004</v>
      </c>
      <c r="E1882">
        <v>15435409.071599999</v>
      </c>
      <c r="F1882">
        <v>0</v>
      </c>
      <c r="G1882">
        <v>2423924.2527000001</v>
      </c>
      <c r="H1882">
        <v>27645610.2478</v>
      </c>
      <c r="I1882">
        <v>38282882.0392</v>
      </c>
      <c r="J1882">
        <v>4261153.6076999996</v>
      </c>
      <c r="K1882">
        <v>19561416.229400001</v>
      </c>
      <c r="L1882">
        <v>29782383.692499999</v>
      </c>
      <c r="M1882">
        <v>0</v>
      </c>
      <c r="N1882">
        <v>53626622.176899999</v>
      </c>
      <c r="O1882">
        <v>10.145833333333334</v>
      </c>
      <c r="P1882">
        <f t="shared" si="69"/>
        <v>1992</v>
      </c>
      <c r="Q1882" s="2">
        <f t="shared" si="70"/>
        <v>33664.312499998363</v>
      </c>
    </row>
    <row r="1883" spans="1:17" x14ac:dyDescent="0.3">
      <c r="A1883">
        <v>628</v>
      </c>
      <c r="B1883">
        <v>1</v>
      </c>
      <c r="C1883">
        <v>82698366.665199995</v>
      </c>
      <c r="D1883">
        <v>585909.54249999998</v>
      </c>
      <c r="E1883">
        <v>15435409.071599999</v>
      </c>
      <c r="F1883">
        <v>0</v>
      </c>
      <c r="G1883">
        <v>8022628.2537000002</v>
      </c>
      <c r="H1883">
        <v>43822222.345100001</v>
      </c>
      <c r="I1883">
        <v>46428722.418399997</v>
      </c>
      <c r="J1883">
        <v>4265140.6642000005</v>
      </c>
      <c r="K1883">
        <v>19561416.229400001</v>
      </c>
      <c r="L1883">
        <v>26658714.090799998</v>
      </c>
      <c r="M1883">
        <v>0</v>
      </c>
      <c r="N1883">
        <v>53300462.439499997</v>
      </c>
      <c r="O1883">
        <v>10.145833333333334</v>
      </c>
      <c r="P1883">
        <f t="shared" si="69"/>
        <v>1992</v>
      </c>
      <c r="Q1883" s="2">
        <f t="shared" si="70"/>
        <v>33674.458333331699</v>
      </c>
    </row>
    <row r="1884" spans="1:17" x14ac:dyDescent="0.3">
      <c r="A1884">
        <v>628</v>
      </c>
      <c r="B1884">
        <v>2</v>
      </c>
      <c r="C1884">
        <v>80629105.610200003</v>
      </c>
      <c r="D1884">
        <v>583204.42200000002</v>
      </c>
      <c r="E1884">
        <v>15435409.071599999</v>
      </c>
      <c r="F1884">
        <v>0</v>
      </c>
      <c r="G1884">
        <v>8022628.2537000002</v>
      </c>
      <c r="H1884">
        <v>43449893.961199999</v>
      </c>
      <c r="I1884">
        <v>43757163.859899998</v>
      </c>
      <c r="J1884">
        <v>4267989.8910999997</v>
      </c>
      <c r="K1884">
        <v>19561416.229400001</v>
      </c>
      <c r="L1884">
        <v>26711297.427999999</v>
      </c>
      <c r="M1884">
        <v>0</v>
      </c>
      <c r="N1884">
        <v>53325782.965899996</v>
      </c>
      <c r="O1884">
        <v>10.145833333333334</v>
      </c>
      <c r="P1884">
        <f t="shared" si="69"/>
        <v>1992</v>
      </c>
      <c r="Q1884" s="2">
        <f t="shared" si="70"/>
        <v>33684.604166665034</v>
      </c>
    </row>
    <row r="1885" spans="1:17" x14ac:dyDescent="0.3">
      <c r="A1885">
        <v>628</v>
      </c>
      <c r="B1885">
        <v>3</v>
      </c>
      <c r="C1885">
        <v>79029434.479200006</v>
      </c>
      <c r="D1885">
        <v>581147.44409999996</v>
      </c>
      <c r="E1885">
        <v>15435409.071599999</v>
      </c>
      <c r="F1885">
        <v>0</v>
      </c>
      <c r="G1885">
        <v>8022628.2537000002</v>
      </c>
      <c r="H1885">
        <v>43304449.829400003</v>
      </c>
      <c r="I1885">
        <v>42067033.177900001</v>
      </c>
      <c r="J1885">
        <v>4270353.2905000001</v>
      </c>
      <c r="K1885">
        <v>19561416.229400001</v>
      </c>
      <c r="L1885">
        <v>26766334.4538</v>
      </c>
      <c r="M1885">
        <v>0</v>
      </c>
      <c r="N1885">
        <v>53368911.678099997</v>
      </c>
      <c r="O1885">
        <v>10.145833333333334</v>
      </c>
      <c r="P1885">
        <f t="shared" si="69"/>
        <v>1992</v>
      </c>
      <c r="Q1885" s="2">
        <f t="shared" si="70"/>
        <v>33694.74999999837</v>
      </c>
    </row>
    <row r="1886" spans="1:17" x14ac:dyDescent="0.3">
      <c r="A1886">
        <v>629</v>
      </c>
      <c r="B1886">
        <v>1</v>
      </c>
      <c r="C1886">
        <v>140335583.2392</v>
      </c>
      <c r="D1886">
        <v>595792.44779999997</v>
      </c>
      <c r="E1886">
        <v>28913231.491599999</v>
      </c>
      <c r="F1886">
        <v>0</v>
      </c>
      <c r="G1886">
        <v>3320434.6992000001</v>
      </c>
      <c r="H1886">
        <v>32375816.938499998</v>
      </c>
      <c r="I1886">
        <v>19963687.5581</v>
      </c>
      <c r="J1886">
        <v>4221717.2456999999</v>
      </c>
      <c r="K1886">
        <v>58018604.779399998</v>
      </c>
      <c r="L1886">
        <v>72076501.091499999</v>
      </c>
      <c r="M1886">
        <v>0</v>
      </c>
      <c r="N1886">
        <v>51756325.742299996</v>
      </c>
      <c r="O1886">
        <v>10.145833333333334</v>
      </c>
      <c r="P1886">
        <f t="shared" si="69"/>
        <v>1992</v>
      </c>
      <c r="Q1886" s="2">
        <f t="shared" si="70"/>
        <v>33704.895833331706</v>
      </c>
    </row>
    <row r="1887" spans="1:17" x14ac:dyDescent="0.3">
      <c r="A1887">
        <v>629</v>
      </c>
      <c r="B1887">
        <v>2</v>
      </c>
      <c r="C1887">
        <v>132748453.89229999</v>
      </c>
      <c r="D1887">
        <v>608548.43640000001</v>
      </c>
      <c r="E1887">
        <v>28913231.491599999</v>
      </c>
      <c r="F1887">
        <v>0</v>
      </c>
      <c r="G1887">
        <v>3320434.6992000001</v>
      </c>
      <c r="H1887">
        <v>31499435.559099998</v>
      </c>
      <c r="I1887">
        <v>17235351.166000001</v>
      </c>
      <c r="J1887">
        <v>4181302.9997</v>
      </c>
      <c r="K1887">
        <v>58018604.779399998</v>
      </c>
      <c r="L1887">
        <v>70123622.441499993</v>
      </c>
      <c r="M1887">
        <v>0</v>
      </c>
      <c r="N1887">
        <v>49120179.793099999</v>
      </c>
      <c r="O1887">
        <v>10.145833333333334</v>
      </c>
      <c r="P1887">
        <f t="shared" si="69"/>
        <v>1992</v>
      </c>
      <c r="Q1887" s="2">
        <f t="shared" si="70"/>
        <v>33715.041666665042</v>
      </c>
    </row>
    <row r="1888" spans="1:17" x14ac:dyDescent="0.3">
      <c r="A1888">
        <v>629</v>
      </c>
      <c r="B1888">
        <v>3</v>
      </c>
      <c r="C1888">
        <v>128576840.42919999</v>
      </c>
      <c r="D1888">
        <v>619559.29220000003</v>
      </c>
      <c r="E1888">
        <v>28913231.491599999</v>
      </c>
      <c r="F1888">
        <v>0</v>
      </c>
      <c r="G1888">
        <v>3320434.6992000001</v>
      </c>
      <c r="H1888">
        <v>31104758.525199998</v>
      </c>
      <c r="I1888">
        <v>15843368.0327</v>
      </c>
      <c r="J1888">
        <v>4146448.7307000002</v>
      </c>
      <c r="K1888">
        <v>58018604.779399998</v>
      </c>
      <c r="L1888">
        <v>68448509.039299995</v>
      </c>
      <c r="M1888">
        <v>0</v>
      </c>
      <c r="N1888">
        <v>47693213.914300002</v>
      </c>
      <c r="O1888">
        <v>10.145833333333334</v>
      </c>
      <c r="P1888">
        <f t="shared" si="69"/>
        <v>1992</v>
      </c>
      <c r="Q1888" s="2">
        <f t="shared" si="70"/>
        <v>33725.187499998377</v>
      </c>
    </row>
    <row r="1889" spans="1:17" x14ac:dyDescent="0.3">
      <c r="A1889">
        <v>630</v>
      </c>
      <c r="B1889">
        <v>1</v>
      </c>
      <c r="C1889">
        <v>46812225.557700001</v>
      </c>
      <c r="D1889">
        <v>616580.82380000001</v>
      </c>
      <c r="E1889">
        <v>36572519.3816</v>
      </c>
      <c r="F1889">
        <v>0</v>
      </c>
      <c r="G1889">
        <v>130399505.2578</v>
      </c>
      <c r="H1889">
        <v>87875021.201199993</v>
      </c>
      <c r="I1889">
        <v>128745379.8487</v>
      </c>
      <c r="J1889">
        <v>4172527.0433999998</v>
      </c>
      <c r="K1889">
        <v>79873373.349399999</v>
      </c>
      <c r="L1889">
        <v>40600619.767899998</v>
      </c>
      <c r="M1889">
        <v>0</v>
      </c>
      <c r="N1889">
        <v>47494761.560999997</v>
      </c>
      <c r="O1889">
        <v>10.145833333333334</v>
      </c>
      <c r="P1889">
        <f t="shared" si="69"/>
        <v>1992</v>
      </c>
      <c r="Q1889" s="2">
        <f t="shared" si="70"/>
        <v>33735.333333331713</v>
      </c>
    </row>
    <row r="1890" spans="1:17" x14ac:dyDescent="0.3">
      <c r="A1890">
        <v>630</v>
      </c>
      <c r="B1890">
        <v>2</v>
      </c>
      <c r="C1890">
        <v>42159289.501999997</v>
      </c>
      <c r="D1890">
        <v>613660.74320000003</v>
      </c>
      <c r="E1890">
        <v>36572519.3816</v>
      </c>
      <c r="F1890">
        <v>0</v>
      </c>
      <c r="G1890">
        <v>130399505.2578</v>
      </c>
      <c r="H1890">
        <v>87445247.339499995</v>
      </c>
      <c r="I1890">
        <v>122295520.1891</v>
      </c>
      <c r="J1890">
        <v>4193661.6984000001</v>
      </c>
      <c r="K1890">
        <v>79873373.349399999</v>
      </c>
      <c r="L1890">
        <v>41329187.462300003</v>
      </c>
      <c r="M1890">
        <v>0</v>
      </c>
      <c r="N1890">
        <v>49156499.658100002</v>
      </c>
      <c r="O1890">
        <v>10.145833333333334</v>
      </c>
      <c r="P1890">
        <f t="shared" si="69"/>
        <v>1992</v>
      </c>
      <c r="Q1890" s="2">
        <f t="shared" si="70"/>
        <v>33745.479166665049</v>
      </c>
    </row>
    <row r="1891" spans="1:17" x14ac:dyDescent="0.3">
      <c r="A1891">
        <v>630</v>
      </c>
      <c r="B1891">
        <v>3</v>
      </c>
      <c r="C1891">
        <v>39620538.971299998</v>
      </c>
      <c r="D1891">
        <v>610803.41910000006</v>
      </c>
      <c r="E1891">
        <v>36572519.3816</v>
      </c>
      <c r="F1891">
        <v>0</v>
      </c>
      <c r="G1891">
        <v>130399505.2578</v>
      </c>
      <c r="H1891">
        <v>87391212.1294</v>
      </c>
      <c r="I1891">
        <v>117442890.5185</v>
      </c>
      <c r="J1891">
        <v>4211610.2901999997</v>
      </c>
      <c r="K1891">
        <v>79873373.349399999</v>
      </c>
      <c r="L1891">
        <v>41977839.855899997</v>
      </c>
      <c r="M1891">
        <v>0</v>
      </c>
      <c r="N1891">
        <v>50363404.851000004</v>
      </c>
      <c r="O1891">
        <v>10.145833333333334</v>
      </c>
      <c r="P1891">
        <f t="shared" si="69"/>
        <v>1992</v>
      </c>
      <c r="Q1891" s="2">
        <f t="shared" si="70"/>
        <v>33755.624999998385</v>
      </c>
    </row>
    <row r="1892" spans="1:17" x14ac:dyDescent="0.3">
      <c r="A1892">
        <v>631</v>
      </c>
      <c r="B1892">
        <v>1</v>
      </c>
      <c r="C1892">
        <v>18064085.692400001</v>
      </c>
      <c r="D1892">
        <v>533602.88840000005</v>
      </c>
      <c r="E1892">
        <v>65772038.671599999</v>
      </c>
      <c r="F1892">
        <v>0</v>
      </c>
      <c r="G1892">
        <v>1641359190.0792999</v>
      </c>
      <c r="H1892">
        <v>241642431.30419999</v>
      </c>
      <c r="I1892">
        <v>1727712648.586</v>
      </c>
      <c r="J1892">
        <v>4535657.3777999999</v>
      </c>
      <c r="K1892">
        <v>163190352.08939999</v>
      </c>
      <c r="L1892">
        <v>503929.97529999999</v>
      </c>
      <c r="M1892">
        <v>0</v>
      </c>
      <c r="N1892">
        <v>71195061.114700004</v>
      </c>
      <c r="O1892">
        <v>10.145833333333334</v>
      </c>
      <c r="P1892">
        <f t="shared" si="69"/>
        <v>1992</v>
      </c>
      <c r="Q1892" s="2">
        <f t="shared" si="70"/>
        <v>33765.77083333172</v>
      </c>
    </row>
    <row r="1893" spans="1:17" x14ac:dyDescent="0.3">
      <c r="A1893">
        <v>631</v>
      </c>
      <c r="B1893">
        <v>2</v>
      </c>
      <c r="C1893">
        <v>15072613.1009</v>
      </c>
      <c r="D1893">
        <v>464187.05660000001</v>
      </c>
      <c r="E1893">
        <v>65772038.671599999</v>
      </c>
      <c r="F1893">
        <v>0</v>
      </c>
      <c r="G1893">
        <v>1641359190.0792999</v>
      </c>
      <c r="H1893">
        <v>218337460.4413</v>
      </c>
      <c r="I1893">
        <v>1685145443.3945</v>
      </c>
      <c r="J1893">
        <v>4821832.3970999997</v>
      </c>
      <c r="K1893">
        <v>163190352.08939999</v>
      </c>
      <c r="L1893">
        <v>535076.92520000006</v>
      </c>
      <c r="M1893">
        <v>0</v>
      </c>
      <c r="N1893">
        <v>87191838.268600002</v>
      </c>
      <c r="O1893">
        <v>10.145833333333334</v>
      </c>
      <c r="P1893">
        <f t="shared" si="69"/>
        <v>1992</v>
      </c>
      <c r="Q1893" s="2">
        <f t="shared" si="70"/>
        <v>33775.916666665056</v>
      </c>
    </row>
    <row r="1894" spans="1:17" x14ac:dyDescent="0.3">
      <c r="A1894">
        <v>631</v>
      </c>
      <c r="B1894">
        <v>3</v>
      </c>
      <c r="C1894">
        <v>13473392.293099999</v>
      </c>
      <c r="D1894">
        <v>407453.08199999999</v>
      </c>
      <c r="E1894">
        <v>65772038.671599999</v>
      </c>
      <c r="F1894">
        <v>0</v>
      </c>
      <c r="G1894">
        <v>1641359190.0792999</v>
      </c>
      <c r="H1894">
        <v>202619398.46880001</v>
      </c>
      <c r="I1894">
        <v>1653612917.9282</v>
      </c>
      <c r="J1894">
        <v>5087550.9858999997</v>
      </c>
      <c r="K1894">
        <v>163190352.08939999</v>
      </c>
      <c r="L1894">
        <v>554657.64300000004</v>
      </c>
      <c r="M1894">
        <v>0</v>
      </c>
      <c r="N1894">
        <v>101127486.42839999</v>
      </c>
      <c r="O1894">
        <v>10.145833333333334</v>
      </c>
      <c r="P1894">
        <f t="shared" si="69"/>
        <v>1992</v>
      </c>
      <c r="Q1894" s="2">
        <f t="shared" si="70"/>
        <v>33786.062499998392</v>
      </c>
    </row>
    <row r="1895" spans="1:17" x14ac:dyDescent="0.3">
      <c r="A1895">
        <v>632</v>
      </c>
      <c r="B1895">
        <v>1</v>
      </c>
      <c r="C1895">
        <v>339350900.55839998</v>
      </c>
      <c r="D1895">
        <v>422397.03249999997</v>
      </c>
      <c r="E1895">
        <v>170141378.16159999</v>
      </c>
      <c r="F1895">
        <v>0</v>
      </c>
      <c r="G1895">
        <v>195649892.57960001</v>
      </c>
      <c r="H1895">
        <v>93905807.080300003</v>
      </c>
      <c r="I1895">
        <v>169686845.7764</v>
      </c>
      <c r="J1895">
        <v>4989883.9729000004</v>
      </c>
      <c r="K1895">
        <v>460994501.93940002</v>
      </c>
      <c r="L1895">
        <v>78694718.912300006</v>
      </c>
      <c r="M1895">
        <v>0</v>
      </c>
      <c r="N1895">
        <v>85129122.389500007</v>
      </c>
      <c r="O1895">
        <v>10.145833333333334</v>
      </c>
      <c r="P1895">
        <f t="shared" si="69"/>
        <v>1992</v>
      </c>
      <c r="Q1895" s="2">
        <f t="shared" si="70"/>
        <v>33796.208333331728</v>
      </c>
    </row>
    <row r="1896" spans="1:17" x14ac:dyDescent="0.3">
      <c r="A1896">
        <v>632</v>
      </c>
      <c r="B1896">
        <v>2</v>
      </c>
      <c r="C1896">
        <v>298801447.42979997</v>
      </c>
      <c r="D1896">
        <v>435941.63890000002</v>
      </c>
      <c r="E1896">
        <v>170141378.16159999</v>
      </c>
      <c r="F1896">
        <v>0</v>
      </c>
      <c r="G1896">
        <v>195649892.57960001</v>
      </c>
      <c r="H1896">
        <v>94321661.6954</v>
      </c>
      <c r="I1896">
        <v>139529144.1304</v>
      </c>
      <c r="J1896">
        <v>4920255.7291000001</v>
      </c>
      <c r="K1896">
        <v>460994501.93940002</v>
      </c>
      <c r="L1896">
        <v>77456700.529400006</v>
      </c>
      <c r="M1896">
        <v>0</v>
      </c>
      <c r="N1896">
        <v>76428026.453199998</v>
      </c>
      <c r="O1896">
        <v>10.145833333333334</v>
      </c>
      <c r="P1896">
        <f t="shared" si="69"/>
        <v>1992</v>
      </c>
      <c r="Q1896" s="2">
        <f t="shared" si="70"/>
        <v>33806.354166665064</v>
      </c>
    </row>
    <row r="1897" spans="1:17" x14ac:dyDescent="0.3">
      <c r="A1897">
        <v>632</v>
      </c>
      <c r="B1897">
        <v>3</v>
      </c>
      <c r="C1897">
        <v>275672441.0018</v>
      </c>
      <c r="D1897">
        <v>448101.59279999998</v>
      </c>
      <c r="E1897">
        <v>170141378.16159999</v>
      </c>
      <c r="F1897">
        <v>0</v>
      </c>
      <c r="G1897">
        <v>195649892.57960001</v>
      </c>
      <c r="H1897">
        <v>94670298.016100004</v>
      </c>
      <c r="I1897">
        <v>122028700.7438</v>
      </c>
      <c r="J1897">
        <v>4868046.5082999999</v>
      </c>
      <c r="K1897">
        <v>460994501.93940002</v>
      </c>
      <c r="L1897">
        <v>76587895.929499999</v>
      </c>
      <c r="M1897">
        <v>0</v>
      </c>
      <c r="N1897">
        <v>72071896.0308</v>
      </c>
      <c r="O1897">
        <v>10.145833333333334</v>
      </c>
      <c r="P1897">
        <f t="shared" si="69"/>
        <v>1992</v>
      </c>
      <c r="Q1897" s="2">
        <f t="shared" si="70"/>
        <v>33816.499999998399</v>
      </c>
    </row>
    <row r="1898" spans="1:17" x14ac:dyDescent="0.3">
      <c r="A1898">
        <v>633</v>
      </c>
      <c r="B1898">
        <v>1</v>
      </c>
      <c r="C1898">
        <v>206156543.95269999</v>
      </c>
      <c r="D1898">
        <v>445647.32689999999</v>
      </c>
      <c r="E1898">
        <v>185241396.0616</v>
      </c>
      <c r="F1898">
        <v>0</v>
      </c>
      <c r="G1898">
        <v>484077167.16710001</v>
      </c>
      <c r="H1898">
        <v>100017764.73270001</v>
      </c>
      <c r="I1898">
        <v>355447078.14230001</v>
      </c>
      <c r="J1898">
        <v>4915127.0039999997</v>
      </c>
      <c r="K1898">
        <v>504080413.3994</v>
      </c>
      <c r="L1898">
        <v>35213398.551799998</v>
      </c>
      <c r="M1898">
        <v>0</v>
      </c>
      <c r="N1898">
        <v>75936599.340299994</v>
      </c>
      <c r="O1898">
        <v>10.145833333333334</v>
      </c>
      <c r="P1898">
        <f t="shared" si="69"/>
        <v>1992</v>
      </c>
      <c r="Q1898" s="2">
        <f t="shared" si="70"/>
        <v>33826.645833331735</v>
      </c>
    </row>
    <row r="1899" spans="1:17" x14ac:dyDescent="0.3">
      <c r="A1899">
        <v>633</v>
      </c>
      <c r="B1899">
        <v>2</v>
      </c>
      <c r="C1899">
        <v>199882507.83970001</v>
      </c>
      <c r="D1899">
        <v>443126.39740000002</v>
      </c>
      <c r="E1899">
        <v>185241396.0616</v>
      </c>
      <c r="F1899">
        <v>0</v>
      </c>
      <c r="G1899">
        <v>484077167.16710001</v>
      </c>
      <c r="H1899">
        <v>98680917.676899999</v>
      </c>
      <c r="I1899">
        <v>344568992.48500001</v>
      </c>
      <c r="J1899">
        <v>4960279.6941999998</v>
      </c>
      <c r="K1899">
        <v>504080413.3994</v>
      </c>
      <c r="L1899">
        <v>35383875.041000001</v>
      </c>
      <c r="M1899">
        <v>0</v>
      </c>
      <c r="N1899">
        <v>78786845.527500004</v>
      </c>
      <c r="O1899">
        <v>10.145833333333334</v>
      </c>
      <c r="P1899">
        <f t="shared" si="69"/>
        <v>1992</v>
      </c>
      <c r="Q1899" s="2">
        <f t="shared" si="70"/>
        <v>33836.791666665071</v>
      </c>
    </row>
    <row r="1900" spans="1:17" x14ac:dyDescent="0.3">
      <c r="A1900">
        <v>633</v>
      </c>
      <c r="B1900">
        <v>3</v>
      </c>
      <c r="C1900">
        <v>195834156.50670001</v>
      </c>
      <c r="D1900">
        <v>442601.46059999999</v>
      </c>
      <c r="E1900">
        <v>185241396.0616</v>
      </c>
      <c r="F1900">
        <v>0</v>
      </c>
      <c r="G1900">
        <v>484077167.16710001</v>
      </c>
      <c r="H1900">
        <v>95941593.832200006</v>
      </c>
      <c r="I1900">
        <v>335349021.48049998</v>
      </c>
      <c r="J1900">
        <v>5006363.9276999999</v>
      </c>
      <c r="K1900">
        <v>504080413.3994</v>
      </c>
      <c r="L1900">
        <v>35539684.6307</v>
      </c>
      <c r="M1900">
        <v>0</v>
      </c>
      <c r="N1900">
        <v>81458730.045599997</v>
      </c>
      <c r="O1900">
        <v>10.145833333333334</v>
      </c>
      <c r="P1900">
        <f t="shared" si="69"/>
        <v>1992</v>
      </c>
      <c r="Q1900" s="2">
        <f t="shared" si="70"/>
        <v>33846.937499998407</v>
      </c>
    </row>
    <row r="1901" spans="1:17" x14ac:dyDescent="0.3">
      <c r="A1901">
        <v>634</v>
      </c>
      <c r="B1901">
        <v>1</v>
      </c>
      <c r="C1901">
        <v>339304467.2001</v>
      </c>
      <c r="D1901">
        <v>460864.90629999997</v>
      </c>
      <c r="E1901">
        <v>91659170.981600001</v>
      </c>
      <c r="F1901">
        <v>0</v>
      </c>
      <c r="G1901">
        <v>3548770.9108000002</v>
      </c>
      <c r="H1901">
        <v>33609225.123000003</v>
      </c>
      <c r="I1901">
        <v>53918521.344599999</v>
      </c>
      <c r="J1901">
        <v>4901337.2279000003</v>
      </c>
      <c r="K1901">
        <v>237055871.93939999</v>
      </c>
      <c r="L1901">
        <v>102578978.4603</v>
      </c>
      <c r="M1901">
        <v>0</v>
      </c>
      <c r="N1901">
        <v>70450439.784199998</v>
      </c>
      <c r="O1901">
        <v>10.145833333333334</v>
      </c>
      <c r="P1901">
        <f t="shared" si="69"/>
        <v>1992</v>
      </c>
      <c r="Q1901" s="2">
        <f t="shared" si="70"/>
        <v>33857.083333331742</v>
      </c>
    </row>
    <row r="1902" spans="1:17" x14ac:dyDescent="0.3">
      <c r="A1902">
        <v>634</v>
      </c>
      <c r="B1902">
        <v>2</v>
      </c>
      <c r="C1902">
        <v>306388556.8998</v>
      </c>
      <c r="D1902">
        <v>476969.49229999998</v>
      </c>
      <c r="E1902">
        <v>91659170.981600001</v>
      </c>
      <c r="F1902">
        <v>0</v>
      </c>
      <c r="G1902">
        <v>3548770.9108000002</v>
      </c>
      <c r="H1902">
        <v>34613675.475699998</v>
      </c>
      <c r="I1902">
        <v>31383923.7454</v>
      </c>
      <c r="J1902">
        <v>4814581.8921999997</v>
      </c>
      <c r="K1902">
        <v>237055871.93939999</v>
      </c>
      <c r="L1902">
        <v>98842727.835099995</v>
      </c>
      <c r="M1902">
        <v>0</v>
      </c>
      <c r="N1902">
        <v>64790190.112999998</v>
      </c>
      <c r="O1902">
        <v>10.145833333333334</v>
      </c>
      <c r="P1902">
        <f t="shared" si="69"/>
        <v>1992</v>
      </c>
      <c r="Q1902" s="2">
        <f t="shared" si="70"/>
        <v>33867.229166665078</v>
      </c>
    </row>
    <row r="1903" spans="1:17" x14ac:dyDescent="0.3">
      <c r="A1903">
        <v>634</v>
      </c>
      <c r="B1903">
        <v>3</v>
      </c>
      <c r="C1903">
        <v>287653845.07569999</v>
      </c>
      <c r="D1903">
        <v>492482.65059999999</v>
      </c>
      <c r="E1903">
        <v>91659170.981600001</v>
      </c>
      <c r="F1903">
        <v>0</v>
      </c>
      <c r="G1903">
        <v>3548770.9108000002</v>
      </c>
      <c r="H1903">
        <v>35289324.027900003</v>
      </c>
      <c r="I1903">
        <v>19979649.226199999</v>
      </c>
      <c r="J1903">
        <v>4741757.1947999997</v>
      </c>
      <c r="K1903">
        <v>237055871.93939999</v>
      </c>
      <c r="L1903">
        <v>95670726.001000002</v>
      </c>
      <c r="M1903">
        <v>0</v>
      </c>
      <c r="N1903">
        <v>61345298.170599997</v>
      </c>
      <c r="O1903">
        <v>10.145833333333334</v>
      </c>
      <c r="P1903">
        <f t="shared" si="69"/>
        <v>1992</v>
      </c>
      <c r="Q1903" s="2">
        <f t="shared" si="70"/>
        <v>33877.374999998414</v>
      </c>
    </row>
    <row r="1904" spans="1:17" x14ac:dyDescent="0.3">
      <c r="A1904">
        <v>635</v>
      </c>
      <c r="B1904">
        <v>1</v>
      </c>
      <c r="C1904">
        <v>175561071.83039999</v>
      </c>
      <c r="D1904">
        <v>490889.79320000001</v>
      </c>
      <c r="E1904">
        <v>15435409.071599999</v>
      </c>
      <c r="F1904">
        <v>0</v>
      </c>
      <c r="G1904">
        <v>7632171.3416999998</v>
      </c>
      <c r="H1904">
        <v>41839151.747299999</v>
      </c>
      <c r="I1904">
        <v>115884659.66159999</v>
      </c>
      <c r="J1904">
        <v>4732000.1999000004</v>
      </c>
      <c r="K1904">
        <v>19561416.229400001</v>
      </c>
      <c r="L1904">
        <v>35785720.332900003</v>
      </c>
      <c r="M1904">
        <v>0</v>
      </c>
      <c r="N1904">
        <v>64453763.365699999</v>
      </c>
      <c r="O1904">
        <v>10.145833333333334</v>
      </c>
      <c r="P1904">
        <f t="shared" si="69"/>
        <v>1992</v>
      </c>
      <c r="Q1904" s="2">
        <f t="shared" si="70"/>
        <v>33887.52083333175</v>
      </c>
    </row>
    <row r="1905" spans="1:17" x14ac:dyDescent="0.3">
      <c r="A1905">
        <v>635</v>
      </c>
      <c r="B1905">
        <v>2</v>
      </c>
      <c r="C1905">
        <v>148811003.74290001</v>
      </c>
      <c r="D1905">
        <v>489814.22330000001</v>
      </c>
      <c r="E1905">
        <v>15435409.071599999</v>
      </c>
      <c r="F1905">
        <v>0</v>
      </c>
      <c r="G1905">
        <v>7632171.3416999998</v>
      </c>
      <c r="H1905">
        <v>41167905.870499998</v>
      </c>
      <c r="I1905">
        <v>87742462.497400001</v>
      </c>
      <c r="J1905">
        <v>4720271.2638999997</v>
      </c>
      <c r="K1905">
        <v>19561416.229400001</v>
      </c>
      <c r="L1905">
        <v>35784765.509499997</v>
      </c>
      <c r="M1905">
        <v>0</v>
      </c>
      <c r="N1905">
        <v>65230380.512400001</v>
      </c>
      <c r="O1905">
        <v>10.145833333333334</v>
      </c>
      <c r="P1905">
        <f t="shared" si="69"/>
        <v>1992</v>
      </c>
      <c r="Q1905" s="2">
        <f t="shared" si="70"/>
        <v>33897.666666665085</v>
      </c>
    </row>
    <row r="1906" spans="1:17" x14ac:dyDescent="0.3">
      <c r="A1906">
        <v>635</v>
      </c>
      <c r="B1906">
        <v>3</v>
      </c>
      <c r="C1906">
        <v>133090271.376</v>
      </c>
      <c r="D1906">
        <v>489315.73859999998</v>
      </c>
      <c r="E1906">
        <v>15435409.071599999</v>
      </c>
      <c r="F1906">
        <v>0</v>
      </c>
      <c r="G1906">
        <v>7632171.3416999998</v>
      </c>
      <c r="H1906">
        <v>40923714.292300001</v>
      </c>
      <c r="I1906">
        <v>71711835.045000002</v>
      </c>
      <c r="J1906">
        <v>4707921.2242999999</v>
      </c>
      <c r="K1906">
        <v>19561416.229400001</v>
      </c>
      <c r="L1906">
        <v>35744408.544500001</v>
      </c>
      <c r="M1906">
        <v>0</v>
      </c>
      <c r="N1906">
        <v>65400722.7465</v>
      </c>
      <c r="O1906">
        <v>10.145833333333334</v>
      </c>
      <c r="P1906">
        <f t="shared" si="69"/>
        <v>1992</v>
      </c>
      <c r="Q1906" s="2">
        <f t="shared" si="70"/>
        <v>33907.812499998421</v>
      </c>
    </row>
    <row r="1907" spans="1:17" x14ac:dyDescent="0.3">
      <c r="A1907">
        <v>636</v>
      </c>
      <c r="B1907">
        <v>1</v>
      </c>
      <c r="C1907">
        <v>75768484.221499994</v>
      </c>
      <c r="D1907">
        <v>479224.73869999999</v>
      </c>
      <c r="E1907">
        <v>15435409.071599999</v>
      </c>
      <c r="F1907">
        <v>0</v>
      </c>
      <c r="G1907">
        <v>68768288.6708</v>
      </c>
      <c r="H1907">
        <v>59915466.047799997</v>
      </c>
      <c r="I1907">
        <v>121247759.24339999</v>
      </c>
      <c r="J1907">
        <v>4754514.6425999999</v>
      </c>
      <c r="K1907">
        <v>19561416.229400001</v>
      </c>
      <c r="L1907">
        <v>5190.3964999999998</v>
      </c>
      <c r="M1907">
        <v>0</v>
      </c>
      <c r="N1907">
        <v>73764730.602699995</v>
      </c>
      <c r="O1907">
        <v>10.145833333333334</v>
      </c>
      <c r="P1907">
        <f t="shared" si="69"/>
        <v>1992</v>
      </c>
      <c r="Q1907" s="2">
        <f t="shared" si="70"/>
        <v>33917.958333331757</v>
      </c>
    </row>
    <row r="1908" spans="1:17" x14ac:dyDescent="0.3">
      <c r="A1908">
        <v>636</v>
      </c>
      <c r="B1908">
        <v>2</v>
      </c>
      <c r="C1908">
        <v>66963957.605800003</v>
      </c>
      <c r="D1908">
        <v>470122.49560000002</v>
      </c>
      <c r="E1908">
        <v>15435409.071599999</v>
      </c>
      <c r="F1908">
        <v>0</v>
      </c>
      <c r="G1908">
        <v>68768288.6708</v>
      </c>
      <c r="H1908">
        <v>58830979.517499998</v>
      </c>
      <c r="I1908">
        <v>109501510.1813</v>
      </c>
      <c r="J1908">
        <v>4793686.1253000004</v>
      </c>
      <c r="K1908">
        <v>19561416.229400001</v>
      </c>
      <c r="L1908">
        <v>5377.8323</v>
      </c>
      <c r="M1908">
        <v>0</v>
      </c>
      <c r="N1908">
        <v>75260253.227699995</v>
      </c>
      <c r="O1908">
        <v>10.145833333333334</v>
      </c>
      <c r="P1908">
        <f t="shared" si="69"/>
        <v>1992</v>
      </c>
      <c r="Q1908" s="2">
        <f t="shared" si="70"/>
        <v>33928.104166665093</v>
      </c>
    </row>
    <row r="1909" spans="1:17" x14ac:dyDescent="0.3">
      <c r="A1909">
        <v>636</v>
      </c>
      <c r="B1909">
        <v>3</v>
      </c>
      <c r="C1909">
        <v>60990648.058799997</v>
      </c>
      <c r="D1909">
        <v>461873.28629999998</v>
      </c>
      <c r="E1909">
        <v>15435409.071599999</v>
      </c>
      <c r="F1909">
        <v>0</v>
      </c>
      <c r="G1909">
        <v>68768288.6708</v>
      </c>
      <c r="H1909">
        <v>57139733.889600001</v>
      </c>
      <c r="I1909">
        <v>101562806.9351</v>
      </c>
      <c r="J1909">
        <v>4827748.5089999996</v>
      </c>
      <c r="K1909">
        <v>19561416.229400001</v>
      </c>
      <c r="L1909">
        <v>5582.5712000000003</v>
      </c>
      <c r="M1909">
        <v>0</v>
      </c>
      <c r="N1909">
        <v>76487478.487900004</v>
      </c>
      <c r="O1909">
        <v>10.145833333333334</v>
      </c>
      <c r="P1909">
        <f t="shared" si="69"/>
        <v>1992</v>
      </c>
      <c r="Q1909" s="2">
        <f t="shared" si="70"/>
        <v>33938.249999998428</v>
      </c>
    </row>
    <row r="1910" spans="1:17" x14ac:dyDescent="0.3">
      <c r="A1910">
        <v>637</v>
      </c>
      <c r="B1910">
        <v>1</v>
      </c>
      <c r="C1910">
        <v>102748139.0492</v>
      </c>
      <c r="D1910">
        <v>460819.87650000001</v>
      </c>
      <c r="E1910">
        <v>15435409.071599999</v>
      </c>
      <c r="F1910">
        <v>0</v>
      </c>
      <c r="G1910">
        <v>5647159.1228</v>
      </c>
      <c r="H1910">
        <v>40234944.907799996</v>
      </c>
      <c r="I1910">
        <v>62586156.1809</v>
      </c>
      <c r="J1910">
        <v>4820770.3406999996</v>
      </c>
      <c r="K1910">
        <v>19561416.229400001</v>
      </c>
      <c r="L1910">
        <v>24564.1492</v>
      </c>
      <c r="M1910">
        <v>0</v>
      </c>
      <c r="N1910">
        <v>76511560.110100001</v>
      </c>
      <c r="O1910">
        <v>10.145833333333334</v>
      </c>
      <c r="P1910">
        <f t="shared" si="69"/>
        <v>1992</v>
      </c>
      <c r="Q1910" s="2">
        <f t="shared" si="70"/>
        <v>33948.395833331764</v>
      </c>
    </row>
    <row r="1911" spans="1:17" x14ac:dyDescent="0.3">
      <c r="A1911">
        <v>637</v>
      </c>
      <c r="B1911">
        <v>2</v>
      </c>
      <c r="C1911">
        <v>97904515.786200002</v>
      </c>
      <c r="D1911">
        <v>460210.98969999998</v>
      </c>
      <c r="E1911">
        <v>15435409.071599999</v>
      </c>
      <c r="F1911">
        <v>0</v>
      </c>
      <c r="G1911">
        <v>5647159.1228</v>
      </c>
      <c r="H1911">
        <v>40172409.879199997</v>
      </c>
      <c r="I1911">
        <v>58144973.702100001</v>
      </c>
      <c r="J1911">
        <v>4815145.4559000004</v>
      </c>
      <c r="K1911">
        <v>19561416.229400001</v>
      </c>
      <c r="L1911">
        <v>24829.360199999999</v>
      </c>
      <c r="M1911">
        <v>0</v>
      </c>
      <c r="N1911">
        <v>76613961.653699994</v>
      </c>
      <c r="O1911">
        <v>10.145833333333334</v>
      </c>
      <c r="P1911">
        <f t="shared" si="69"/>
        <v>1992</v>
      </c>
      <c r="Q1911" s="2">
        <f t="shared" si="70"/>
        <v>33958.5416666651</v>
      </c>
    </row>
    <row r="1912" spans="1:17" x14ac:dyDescent="0.3">
      <c r="A1912">
        <v>637</v>
      </c>
      <c r="B1912">
        <v>3</v>
      </c>
      <c r="C1912">
        <v>94393764.831400007</v>
      </c>
      <c r="D1912">
        <v>459917.77340000001</v>
      </c>
      <c r="E1912">
        <v>15435409.071599999</v>
      </c>
      <c r="F1912">
        <v>0</v>
      </c>
      <c r="G1912">
        <v>5647159.1228</v>
      </c>
      <c r="H1912">
        <v>39941439.329499997</v>
      </c>
      <c r="I1912">
        <v>54333281.461599998</v>
      </c>
      <c r="J1912">
        <v>4810213.7363999998</v>
      </c>
      <c r="K1912">
        <v>19561416.229400001</v>
      </c>
      <c r="L1912">
        <v>25072.441999999999</v>
      </c>
      <c r="M1912">
        <v>0</v>
      </c>
      <c r="N1912">
        <v>76738130.250799999</v>
      </c>
      <c r="O1912">
        <v>10.145833333333334</v>
      </c>
      <c r="P1912">
        <f t="shared" si="69"/>
        <v>1992</v>
      </c>
      <c r="Q1912" s="2">
        <f t="shared" si="70"/>
        <v>33968.687499998436</v>
      </c>
    </row>
    <row r="1913" spans="1:17" x14ac:dyDescent="0.3">
      <c r="A1913">
        <v>638</v>
      </c>
      <c r="B1913">
        <v>1</v>
      </c>
      <c r="C1913">
        <v>92110031.319499999</v>
      </c>
      <c r="D1913">
        <v>459400.97759999998</v>
      </c>
      <c r="E1913">
        <v>15435409.071599999</v>
      </c>
      <c r="F1913">
        <v>0</v>
      </c>
      <c r="G1913">
        <v>5747455.2644999996</v>
      </c>
      <c r="H1913">
        <v>39996162.046800002</v>
      </c>
      <c r="I1913">
        <v>52563642.154399998</v>
      </c>
      <c r="J1913">
        <v>4806039.1831999999</v>
      </c>
      <c r="K1913">
        <v>19475293.299400002</v>
      </c>
      <c r="L1913">
        <v>25550.364699999998</v>
      </c>
      <c r="M1913">
        <v>0</v>
      </c>
      <c r="N1913">
        <v>76673806.149299994</v>
      </c>
      <c r="O1913">
        <v>10.145833333333334</v>
      </c>
      <c r="P1913">
        <f t="shared" si="69"/>
        <v>1993</v>
      </c>
      <c r="Q1913" s="2">
        <f t="shared" si="70"/>
        <v>33978.833333331771</v>
      </c>
    </row>
    <row r="1914" spans="1:17" x14ac:dyDescent="0.3">
      <c r="A1914">
        <v>638</v>
      </c>
      <c r="B1914">
        <v>2</v>
      </c>
      <c r="C1914">
        <v>89660398.847800002</v>
      </c>
      <c r="D1914">
        <v>459625.73700000002</v>
      </c>
      <c r="E1914">
        <v>15435409.071599999</v>
      </c>
      <c r="F1914">
        <v>0</v>
      </c>
      <c r="G1914">
        <v>5747455.2644999996</v>
      </c>
      <c r="H1914">
        <v>39808218.088200003</v>
      </c>
      <c r="I1914">
        <v>49791472.623400003</v>
      </c>
      <c r="J1914">
        <v>4802308.7297999999</v>
      </c>
      <c r="K1914">
        <v>19475293.299400002</v>
      </c>
      <c r="L1914">
        <v>25531.7451</v>
      </c>
      <c r="M1914">
        <v>0</v>
      </c>
      <c r="N1914">
        <v>76769111.321099997</v>
      </c>
      <c r="O1914">
        <v>10.145833333333334</v>
      </c>
      <c r="P1914">
        <f t="shared" si="69"/>
        <v>1993</v>
      </c>
      <c r="Q1914" s="2">
        <f t="shared" si="70"/>
        <v>33988.979166665107</v>
      </c>
    </row>
    <row r="1915" spans="1:17" x14ac:dyDescent="0.3">
      <c r="A1915">
        <v>638</v>
      </c>
      <c r="B1915">
        <v>3</v>
      </c>
      <c r="C1915">
        <v>87618040.270699993</v>
      </c>
      <c r="D1915">
        <v>460086.47629999998</v>
      </c>
      <c r="E1915">
        <v>15435409.071599999</v>
      </c>
      <c r="F1915">
        <v>0</v>
      </c>
      <c r="G1915">
        <v>5747455.2644999996</v>
      </c>
      <c r="H1915">
        <v>39606365.260499999</v>
      </c>
      <c r="I1915">
        <v>47540340.829400003</v>
      </c>
      <c r="J1915">
        <v>4798538.2706000004</v>
      </c>
      <c r="K1915">
        <v>19475293.299400002</v>
      </c>
      <c r="L1915">
        <v>25513.777399999999</v>
      </c>
      <c r="M1915">
        <v>0</v>
      </c>
      <c r="N1915">
        <v>76828659.361499995</v>
      </c>
      <c r="O1915">
        <v>10.145833333333334</v>
      </c>
      <c r="P1915">
        <f t="shared" si="69"/>
        <v>1993</v>
      </c>
      <c r="Q1915" s="2">
        <f t="shared" si="70"/>
        <v>33999.124999998443</v>
      </c>
    </row>
    <row r="1916" spans="1:17" x14ac:dyDescent="0.3">
      <c r="A1916">
        <v>639</v>
      </c>
      <c r="B1916">
        <v>1</v>
      </c>
      <c r="C1916">
        <v>64027445.1655</v>
      </c>
      <c r="D1916">
        <v>459795.01770000003</v>
      </c>
      <c r="E1916">
        <v>15435409.071599999</v>
      </c>
      <c r="F1916">
        <v>0</v>
      </c>
      <c r="G1916">
        <v>24249685.290100001</v>
      </c>
      <c r="H1916">
        <v>62300123.910400003</v>
      </c>
      <c r="I1916">
        <v>65025351.9683</v>
      </c>
      <c r="J1916">
        <v>4800897.2435999997</v>
      </c>
      <c r="K1916">
        <v>19475293.299400002</v>
      </c>
      <c r="L1916">
        <v>0</v>
      </c>
      <c r="M1916">
        <v>0</v>
      </c>
      <c r="N1916">
        <v>77089303.5396</v>
      </c>
      <c r="O1916">
        <v>10.145833333333334</v>
      </c>
      <c r="P1916">
        <f t="shared" si="69"/>
        <v>1993</v>
      </c>
      <c r="Q1916" s="2">
        <f t="shared" si="70"/>
        <v>34009.270833331779</v>
      </c>
    </row>
    <row r="1917" spans="1:17" x14ac:dyDescent="0.3">
      <c r="A1917">
        <v>639</v>
      </c>
      <c r="B1917">
        <v>2</v>
      </c>
      <c r="C1917">
        <v>62151402.112999998</v>
      </c>
      <c r="D1917">
        <v>459658.8247</v>
      </c>
      <c r="E1917">
        <v>15435409.071599999</v>
      </c>
      <c r="F1917">
        <v>0</v>
      </c>
      <c r="G1917">
        <v>24249685.290100001</v>
      </c>
      <c r="H1917">
        <v>61673053.696599998</v>
      </c>
      <c r="I1917">
        <v>61412180.770800002</v>
      </c>
      <c r="J1917">
        <v>4802434.1272999998</v>
      </c>
      <c r="K1917">
        <v>19475293.299400002</v>
      </c>
      <c r="L1917">
        <v>0</v>
      </c>
      <c r="M1917">
        <v>0</v>
      </c>
      <c r="N1917">
        <v>77475756.696799994</v>
      </c>
      <c r="O1917">
        <v>10.145833333333334</v>
      </c>
      <c r="P1917">
        <f t="shared" si="69"/>
        <v>1993</v>
      </c>
      <c r="Q1917" s="2">
        <f t="shared" si="70"/>
        <v>34019.416666665114</v>
      </c>
    </row>
    <row r="1918" spans="1:17" x14ac:dyDescent="0.3">
      <c r="A1918">
        <v>639</v>
      </c>
      <c r="B1918">
        <v>3</v>
      </c>
      <c r="C1918">
        <v>60648309.403899997</v>
      </c>
      <c r="D1918">
        <v>459645.81510000001</v>
      </c>
      <c r="E1918">
        <v>15435409.071599999</v>
      </c>
      <c r="F1918">
        <v>0</v>
      </c>
      <c r="G1918">
        <v>24249685.290100001</v>
      </c>
      <c r="H1918">
        <v>61171204.865699999</v>
      </c>
      <c r="I1918">
        <v>59613099.621399999</v>
      </c>
      <c r="J1918">
        <v>4803342.7131000003</v>
      </c>
      <c r="K1918">
        <v>19475293.299400002</v>
      </c>
      <c r="L1918">
        <v>0</v>
      </c>
      <c r="M1918">
        <v>0</v>
      </c>
      <c r="N1918">
        <v>77744693.058300003</v>
      </c>
      <c r="O1918">
        <v>10.145833333333334</v>
      </c>
      <c r="P1918">
        <f t="shared" si="69"/>
        <v>1993</v>
      </c>
      <c r="Q1918" s="2">
        <f t="shared" si="70"/>
        <v>34029.56249999845</v>
      </c>
    </row>
    <row r="1919" spans="1:17" x14ac:dyDescent="0.3">
      <c r="A1919">
        <v>640</v>
      </c>
      <c r="B1919">
        <v>1</v>
      </c>
      <c r="C1919">
        <v>64837107.873300001</v>
      </c>
      <c r="D1919">
        <v>460001.82770000002</v>
      </c>
      <c r="E1919">
        <v>15435409.071599999</v>
      </c>
      <c r="F1919">
        <v>0</v>
      </c>
      <c r="G1919">
        <v>20259116.585000001</v>
      </c>
      <c r="H1919">
        <v>59528843.707500003</v>
      </c>
      <c r="I1919">
        <v>54150334.700300001</v>
      </c>
      <c r="J1919">
        <v>4802247.5513000004</v>
      </c>
      <c r="K1919">
        <v>19475293.299400002</v>
      </c>
      <c r="L1919">
        <v>4707099.0718999999</v>
      </c>
      <c r="M1919">
        <v>0</v>
      </c>
      <c r="N1919">
        <v>77190633.754700005</v>
      </c>
      <c r="O1919">
        <v>10.145833333333334</v>
      </c>
      <c r="P1919">
        <f t="shared" si="69"/>
        <v>1993</v>
      </c>
      <c r="Q1919" s="2">
        <f t="shared" si="70"/>
        <v>34039.708333331786</v>
      </c>
    </row>
    <row r="1920" spans="1:17" x14ac:dyDescent="0.3">
      <c r="A1920">
        <v>640</v>
      </c>
      <c r="B1920">
        <v>2</v>
      </c>
      <c r="C1920">
        <v>62749713.213500001</v>
      </c>
      <c r="D1920">
        <v>460402.37929999997</v>
      </c>
      <c r="E1920">
        <v>15435409.071599999</v>
      </c>
      <c r="F1920">
        <v>0</v>
      </c>
      <c r="G1920">
        <v>20259116.585000001</v>
      </c>
      <c r="H1920">
        <v>59529266.856700003</v>
      </c>
      <c r="I1920">
        <v>52344357.231899999</v>
      </c>
      <c r="J1920">
        <v>4801147.1524999999</v>
      </c>
      <c r="K1920">
        <v>19475293.299400002</v>
      </c>
      <c r="L1920">
        <v>4708188.6825999999</v>
      </c>
      <c r="M1920">
        <v>0</v>
      </c>
      <c r="N1920">
        <v>76831235.042999998</v>
      </c>
      <c r="O1920">
        <v>10.145833333333334</v>
      </c>
      <c r="P1920">
        <f t="shared" si="69"/>
        <v>1993</v>
      </c>
      <c r="Q1920" s="2">
        <f t="shared" si="70"/>
        <v>34049.854166665122</v>
      </c>
    </row>
    <row r="1921" spans="1:17" x14ac:dyDescent="0.3">
      <c r="A1921">
        <v>640</v>
      </c>
      <c r="B1921">
        <v>3</v>
      </c>
      <c r="C1921">
        <v>61247543.692599997</v>
      </c>
      <c r="D1921">
        <v>460839.0834</v>
      </c>
      <c r="E1921">
        <v>15435409.071599999</v>
      </c>
      <c r="F1921">
        <v>0</v>
      </c>
      <c r="G1921">
        <v>20259116.585000001</v>
      </c>
      <c r="H1921">
        <v>59454222.317500003</v>
      </c>
      <c r="I1921">
        <v>50976678.724200003</v>
      </c>
      <c r="J1921">
        <v>4799961.8158999998</v>
      </c>
      <c r="K1921">
        <v>19475293.299400002</v>
      </c>
      <c r="L1921">
        <v>4711259.8087999998</v>
      </c>
      <c r="M1921">
        <v>0</v>
      </c>
      <c r="N1921">
        <v>76666766.794400007</v>
      </c>
      <c r="O1921">
        <v>10.145833333333334</v>
      </c>
      <c r="P1921">
        <f t="shared" si="69"/>
        <v>1993</v>
      </c>
      <c r="Q1921" s="2">
        <f t="shared" si="70"/>
        <v>34059.999999998457</v>
      </c>
    </row>
    <row r="1922" spans="1:17" x14ac:dyDescent="0.3">
      <c r="A1922">
        <v>641</v>
      </c>
      <c r="B1922">
        <v>1</v>
      </c>
      <c r="C1922">
        <v>132191570.0808</v>
      </c>
      <c r="D1922">
        <v>472121.55609999999</v>
      </c>
      <c r="E1922">
        <v>24559404.0416</v>
      </c>
      <c r="F1922">
        <v>0</v>
      </c>
      <c r="G1922">
        <v>7303346.9130999995</v>
      </c>
      <c r="H1922">
        <v>53159595.740599997</v>
      </c>
      <c r="I1922">
        <v>26050695.094099998</v>
      </c>
      <c r="J1922">
        <v>4746341.4682</v>
      </c>
      <c r="K1922">
        <v>54706971.909400001</v>
      </c>
      <c r="L1922">
        <v>63869615.6712</v>
      </c>
      <c r="M1922">
        <v>0</v>
      </c>
      <c r="N1922">
        <v>69459228.756099999</v>
      </c>
      <c r="O1922">
        <v>10.145833333333334</v>
      </c>
      <c r="P1922">
        <f t="shared" si="69"/>
        <v>1993</v>
      </c>
      <c r="Q1922" s="2">
        <f t="shared" si="70"/>
        <v>34070.145833331793</v>
      </c>
    </row>
    <row r="1923" spans="1:17" x14ac:dyDescent="0.3">
      <c r="A1923">
        <v>641</v>
      </c>
      <c r="B1923">
        <v>2</v>
      </c>
      <c r="C1923">
        <v>123786415.5061</v>
      </c>
      <c r="D1923">
        <v>482089.63630000001</v>
      </c>
      <c r="E1923">
        <v>24559404.0416</v>
      </c>
      <c r="F1923">
        <v>0</v>
      </c>
      <c r="G1923">
        <v>7303346.9130999995</v>
      </c>
      <c r="H1923">
        <v>54172430.924400002</v>
      </c>
      <c r="I1923">
        <v>23030161.107000001</v>
      </c>
      <c r="J1923">
        <v>4700549.5557000004</v>
      </c>
      <c r="K1923">
        <v>54706971.909400001</v>
      </c>
      <c r="L1923">
        <v>62538624.734300002</v>
      </c>
      <c r="M1923">
        <v>0</v>
      </c>
      <c r="N1923">
        <v>66128295.610399999</v>
      </c>
      <c r="O1923">
        <v>10.145833333333334</v>
      </c>
      <c r="P1923">
        <f t="shared" ref="P1923:P1986" si="71">YEAR(Q1923)</f>
        <v>1993</v>
      </c>
      <c r="Q1923" s="2">
        <f t="shared" ref="Q1923:Q1986" si="72">Q1922+(O1923)</f>
        <v>34080.291666665129</v>
      </c>
    </row>
    <row r="1924" spans="1:17" x14ac:dyDescent="0.3">
      <c r="A1924">
        <v>641</v>
      </c>
      <c r="B1924">
        <v>3</v>
      </c>
      <c r="C1924">
        <v>118457901.70720001</v>
      </c>
      <c r="D1924">
        <v>490932.98389999999</v>
      </c>
      <c r="E1924">
        <v>24559404.0416</v>
      </c>
      <c r="F1924">
        <v>0</v>
      </c>
      <c r="G1924">
        <v>7303346.9130999995</v>
      </c>
      <c r="H1924">
        <v>54688584.930699997</v>
      </c>
      <c r="I1924">
        <v>21225969.5986</v>
      </c>
      <c r="J1924">
        <v>4660333.3576999996</v>
      </c>
      <c r="K1924">
        <v>54706971.909400001</v>
      </c>
      <c r="L1924">
        <v>61418643.886500001</v>
      </c>
      <c r="M1924">
        <v>0</v>
      </c>
      <c r="N1924">
        <v>64131486.613399997</v>
      </c>
      <c r="O1924">
        <v>10.145833333333334</v>
      </c>
      <c r="P1924">
        <f t="shared" si="71"/>
        <v>1993</v>
      </c>
      <c r="Q1924" s="2">
        <f t="shared" si="72"/>
        <v>34090.437499998465</v>
      </c>
    </row>
    <row r="1925" spans="1:17" x14ac:dyDescent="0.3">
      <c r="A1925">
        <v>642</v>
      </c>
      <c r="B1925">
        <v>1</v>
      </c>
      <c r="C1925">
        <v>29236965.8068</v>
      </c>
      <c r="D1925">
        <v>423258.02610000002</v>
      </c>
      <c r="E1925">
        <v>29744463.9016</v>
      </c>
      <c r="F1925">
        <v>0</v>
      </c>
      <c r="G1925">
        <v>784743978.96210003</v>
      </c>
      <c r="H1925">
        <v>106331953.4639</v>
      </c>
      <c r="I1925">
        <v>780654617.67420006</v>
      </c>
      <c r="J1925">
        <v>5005507.7605999997</v>
      </c>
      <c r="K1925">
        <v>74728721.729399994</v>
      </c>
      <c r="L1925">
        <v>12940745.464299999</v>
      </c>
      <c r="M1925">
        <v>0</v>
      </c>
      <c r="N1925">
        <v>76979793.272300005</v>
      </c>
      <c r="O1925">
        <v>10.145833333333334</v>
      </c>
      <c r="P1925">
        <f t="shared" si="71"/>
        <v>1993</v>
      </c>
      <c r="Q1925" s="2">
        <f t="shared" si="72"/>
        <v>34100.583333331801</v>
      </c>
    </row>
    <row r="1926" spans="1:17" x14ac:dyDescent="0.3">
      <c r="A1926">
        <v>642</v>
      </c>
      <c r="B1926">
        <v>2</v>
      </c>
      <c r="C1926">
        <v>26678787.617800001</v>
      </c>
      <c r="D1926">
        <v>369078.89720000001</v>
      </c>
      <c r="E1926">
        <v>29744463.9016</v>
      </c>
      <c r="F1926">
        <v>0</v>
      </c>
      <c r="G1926">
        <v>784743978.96210003</v>
      </c>
      <c r="H1926">
        <v>101514973.7001</v>
      </c>
      <c r="I1926">
        <v>762837917.80620003</v>
      </c>
      <c r="J1926">
        <v>5319589.4245999996</v>
      </c>
      <c r="K1926">
        <v>74728721.729399994</v>
      </c>
      <c r="L1926">
        <v>12970101.6513</v>
      </c>
      <c r="M1926">
        <v>0</v>
      </c>
      <c r="N1926">
        <v>86927483.123500004</v>
      </c>
      <c r="O1926">
        <v>10.145833333333334</v>
      </c>
      <c r="P1926">
        <f t="shared" si="71"/>
        <v>1993</v>
      </c>
      <c r="Q1926" s="2">
        <f t="shared" si="72"/>
        <v>34110.729166665136</v>
      </c>
    </row>
    <row r="1927" spans="1:17" x14ac:dyDescent="0.3">
      <c r="A1927">
        <v>642</v>
      </c>
      <c r="B1927">
        <v>3</v>
      </c>
      <c r="C1927">
        <v>25243111.669199999</v>
      </c>
      <c r="D1927">
        <v>326337.00650000002</v>
      </c>
      <c r="E1927">
        <v>29744463.9016</v>
      </c>
      <c r="F1927">
        <v>0</v>
      </c>
      <c r="G1927">
        <v>784743978.96210003</v>
      </c>
      <c r="H1927">
        <v>98447503.050799996</v>
      </c>
      <c r="I1927">
        <v>750185592.227</v>
      </c>
      <c r="J1927">
        <v>5609895.8241999997</v>
      </c>
      <c r="K1927">
        <v>74728721.729399994</v>
      </c>
      <c r="L1927">
        <v>12996318.923800001</v>
      </c>
      <c r="M1927">
        <v>0</v>
      </c>
      <c r="N1927">
        <v>94852364.113999993</v>
      </c>
      <c r="O1927">
        <v>10.145833333333334</v>
      </c>
      <c r="P1927">
        <f t="shared" si="71"/>
        <v>1993</v>
      </c>
      <c r="Q1927" s="2">
        <f t="shared" si="72"/>
        <v>34120.874999998472</v>
      </c>
    </row>
    <row r="1928" spans="1:17" x14ac:dyDescent="0.3">
      <c r="A1928">
        <v>643</v>
      </c>
      <c r="B1928">
        <v>1</v>
      </c>
      <c r="C1928">
        <v>86917843.437000006</v>
      </c>
      <c r="D1928">
        <v>334566.94059999997</v>
      </c>
      <c r="E1928">
        <v>49511476.991599999</v>
      </c>
      <c r="F1928">
        <v>0</v>
      </c>
      <c r="G1928">
        <v>315670853.56370002</v>
      </c>
      <c r="H1928">
        <v>74302522.979900002</v>
      </c>
      <c r="I1928">
        <v>217444740.4012</v>
      </c>
      <c r="J1928">
        <v>5545556.4360999996</v>
      </c>
      <c r="K1928">
        <v>151057677.72940001</v>
      </c>
      <c r="L1928">
        <v>63690821.149800003</v>
      </c>
      <c r="M1928">
        <v>0</v>
      </c>
      <c r="N1928">
        <v>89141325.743300006</v>
      </c>
      <c r="O1928">
        <v>10.145833333333334</v>
      </c>
      <c r="P1928">
        <f t="shared" si="71"/>
        <v>1993</v>
      </c>
      <c r="Q1928" s="2">
        <f t="shared" si="72"/>
        <v>34131.020833331808</v>
      </c>
    </row>
    <row r="1929" spans="1:17" x14ac:dyDescent="0.3">
      <c r="A1929">
        <v>643</v>
      </c>
      <c r="B1929">
        <v>2</v>
      </c>
      <c r="C1929">
        <v>70529808.548800007</v>
      </c>
      <c r="D1929">
        <v>341525.34389999998</v>
      </c>
      <c r="E1929">
        <v>49511476.991599999</v>
      </c>
      <c r="F1929">
        <v>0</v>
      </c>
      <c r="G1929">
        <v>315670853.56370002</v>
      </c>
      <c r="H1929">
        <v>75207265.171499997</v>
      </c>
      <c r="I1929">
        <v>206068523.3071</v>
      </c>
      <c r="J1929">
        <v>5500951.4347999999</v>
      </c>
      <c r="K1929">
        <v>151057677.72940001</v>
      </c>
      <c r="L1929">
        <v>63244457.090899996</v>
      </c>
      <c r="M1929">
        <v>0</v>
      </c>
      <c r="N1929">
        <v>85397414.143299997</v>
      </c>
      <c r="O1929">
        <v>10.145833333333334</v>
      </c>
      <c r="P1929">
        <f t="shared" si="71"/>
        <v>1993</v>
      </c>
      <c r="Q1929" s="2">
        <f t="shared" si="72"/>
        <v>34141.166666665144</v>
      </c>
    </row>
    <row r="1930" spans="1:17" x14ac:dyDescent="0.3">
      <c r="A1930">
        <v>643</v>
      </c>
      <c r="B1930">
        <v>3</v>
      </c>
      <c r="C1930">
        <v>61448776.882100001</v>
      </c>
      <c r="D1930">
        <v>347409.8357</v>
      </c>
      <c r="E1930">
        <v>49511476.991599999</v>
      </c>
      <c r="F1930">
        <v>0</v>
      </c>
      <c r="G1930">
        <v>315670853.56370002</v>
      </c>
      <c r="H1930">
        <v>75745628.257300004</v>
      </c>
      <c r="I1930">
        <v>199419955.1701</v>
      </c>
      <c r="J1930">
        <v>5469011.7707000002</v>
      </c>
      <c r="K1930">
        <v>151057677.72940001</v>
      </c>
      <c r="L1930">
        <v>62961880.224200003</v>
      </c>
      <c r="M1930">
        <v>0</v>
      </c>
      <c r="N1930">
        <v>83781261.120399997</v>
      </c>
      <c r="O1930">
        <v>10.145833333333334</v>
      </c>
      <c r="P1930">
        <f t="shared" si="71"/>
        <v>1993</v>
      </c>
      <c r="Q1930" s="2">
        <f t="shared" si="72"/>
        <v>34151.312499998479</v>
      </c>
    </row>
    <row r="1931" spans="1:17" x14ac:dyDescent="0.3">
      <c r="A1931">
        <v>644</v>
      </c>
      <c r="B1931">
        <v>1</v>
      </c>
      <c r="C1931">
        <v>187261177.6909</v>
      </c>
      <c r="D1931">
        <v>313266.10269999999</v>
      </c>
      <c r="E1931">
        <v>120165724.2916</v>
      </c>
      <c r="F1931">
        <v>0</v>
      </c>
      <c r="G1931">
        <v>1416283895.6889999</v>
      </c>
      <c r="H1931">
        <v>161043252.53400001</v>
      </c>
      <c r="I1931">
        <v>1337274717.0079999</v>
      </c>
      <c r="J1931">
        <v>5757203.0420000004</v>
      </c>
      <c r="K1931">
        <v>423884179.5194</v>
      </c>
      <c r="L1931">
        <v>13198299.4943</v>
      </c>
      <c r="M1931">
        <v>0</v>
      </c>
      <c r="N1931">
        <v>104891799.2034</v>
      </c>
      <c r="O1931">
        <v>10.145833333333334</v>
      </c>
      <c r="P1931">
        <f t="shared" si="71"/>
        <v>1993</v>
      </c>
      <c r="Q1931" s="2">
        <f t="shared" si="72"/>
        <v>34161.458333331815</v>
      </c>
    </row>
    <row r="1932" spans="1:17" x14ac:dyDescent="0.3">
      <c r="A1932">
        <v>644</v>
      </c>
      <c r="B1932">
        <v>2</v>
      </c>
      <c r="C1932">
        <v>181413100.86199999</v>
      </c>
      <c r="D1932">
        <v>290186.28230000002</v>
      </c>
      <c r="E1932">
        <v>120165724.2916</v>
      </c>
      <c r="F1932">
        <v>0</v>
      </c>
      <c r="G1932">
        <v>1416283895.6889999</v>
      </c>
      <c r="H1932">
        <v>152928484.074</v>
      </c>
      <c r="I1932">
        <v>1306916662.4329</v>
      </c>
      <c r="J1932">
        <v>6023832.5162000004</v>
      </c>
      <c r="K1932">
        <v>423884179.5194</v>
      </c>
      <c r="L1932">
        <v>13400065.0241</v>
      </c>
      <c r="M1932">
        <v>0</v>
      </c>
      <c r="N1932">
        <v>120766305.3792</v>
      </c>
      <c r="O1932">
        <v>10.145833333333334</v>
      </c>
      <c r="P1932">
        <f t="shared" si="71"/>
        <v>1993</v>
      </c>
      <c r="Q1932" s="2">
        <f t="shared" si="72"/>
        <v>34171.604166665151</v>
      </c>
    </row>
    <row r="1933" spans="1:17" x14ac:dyDescent="0.3">
      <c r="A1933">
        <v>644</v>
      </c>
      <c r="B1933">
        <v>3</v>
      </c>
      <c r="C1933">
        <v>178306695.4603</v>
      </c>
      <c r="D1933">
        <v>277156.52889999998</v>
      </c>
      <c r="E1933">
        <v>120165724.2916</v>
      </c>
      <c r="F1933">
        <v>0</v>
      </c>
      <c r="G1933">
        <v>1416283895.6889999</v>
      </c>
      <c r="H1933">
        <v>147124779.90990001</v>
      </c>
      <c r="I1933">
        <v>1284827920.7572999</v>
      </c>
      <c r="J1933">
        <v>6276547.9446999999</v>
      </c>
      <c r="K1933">
        <v>423884179.5194</v>
      </c>
      <c r="L1933">
        <v>13577993.011499999</v>
      </c>
      <c r="M1933">
        <v>0</v>
      </c>
      <c r="N1933">
        <v>133467852.8715</v>
      </c>
      <c r="O1933">
        <v>10.145833333333334</v>
      </c>
      <c r="P1933">
        <f t="shared" si="71"/>
        <v>1993</v>
      </c>
      <c r="Q1933" s="2">
        <f t="shared" si="72"/>
        <v>34181.749999998487</v>
      </c>
    </row>
    <row r="1934" spans="1:17" x14ac:dyDescent="0.3">
      <c r="A1934">
        <v>645</v>
      </c>
      <c r="B1934">
        <v>1</v>
      </c>
      <c r="C1934">
        <v>363195024.26169997</v>
      </c>
      <c r="D1934">
        <v>292865.56849999999</v>
      </c>
      <c r="E1934">
        <v>130387886.60160001</v>
      </c>
      <c r="F1934">
        <v>0</v>
      </c>
      <c r="G1934">
        <v>242149373.71329999</v>
      </c>
      <c r="H1934">
        <v>75486198.360599995</v>
      </c>
      <c r="I1934">
        <v>130456669.2763</v>
      </c>
      <c r="J1934">
        <v>6068954.9817000004</v>
      </c>
      <c r="K1934">
        <v>463356356.54939997</v>
      </c>
      <c r="L1934">
        <v>96980621.864800006</v>
      </c>
      <c r="M1934">
        <v>0</v>
      </c>
      <c r="N1934">
        <v>114860229.0152</v>
      </c>
      <c r="O1934">
        <v>10.145833333333334</v>
      </c>
      <c r="P1934">
        <f t="shared" si="71"/>
        <v>1993</v>
      </c>
      <c r="Q1934" s="2">
        <f t="shared" si="72"/>
        <v>34191.895833331822</v>
      </c>
    </row>
    <row r="1935" spans="1:17" x14ac:dyDescent="0.3">
      <c r="A1935">
        <v>645</v>
      </c>
      <c r="B1935">
        <v>2</v>
      </c>
      <c r="C1935">
        <v>332151810.65820003</v>
      </c>
      <c r="D1935">
        <v>315881.22499999998</v>
      </c>
      <c r="E1935">
        <v>130387886.60160001</v>
      </c>
      <c r="F1935">
        <v>0</v>
      </c>
      <c r="G1935">
        <v>242149373.71329999</v>
      </c>
      <c r="H1935">
        <v>76098408.537599996</v>
      </c>
      <c r="I1935">
        <v>111771107.87620001</v>
      </c>
      <c r="J1935">
        <v>5910501.5064000003</v>
      </c>
      <c r="K1935">
        <v>463356356.54939997</v>
      </c>
      <c r="L1935">
        <v>94527865.976400003</v>
      </c>
      <c r="M1935">
        <v>0</v>
      </c>
      <c r="N1935">
        <v>105582824.01010001</v>
      </c>
      <c r="O1935">
        <v>10.145833333333334</v>
      </c>
      <c r="P1935">
        <f t="shared" si="71"/>
        <v>1993</v>
      </c>
      <c r="Q1935" s="2">
        <f t="shared" si="72"/>
        <v>34202.041666665158</v>
      </c>
    </row>
    <row r="1936" spans="1:17" x14ac:dyDescent="0.3">
      <c r="A1936">
        <v>645</v>
      </c>
      <c r="B1936">
        <v>3</v>
      </c>
      <c r="C1936">
        <v>312129195.81419998</v>
      </c>
      <c r="D1936">
        <v>335459.56819999998</v>
      </c>
      <c r="E1936">
        <v>130387886.60160001</v>
      </c>
      <c r="F1936">
        <v>0</v>
      </c>
      <c r="G1936">
        <v>242149373.71329999</v>
      </c>
      <c r="H1936">
        <v>76698473.3829</v>
      </c>
      <c r="I1936">
        <v>100062734.184</v>
      </c>
      <c r="J1936">
        <v>5777863.0230999999</v>
      </c>
      <c r="K1936">
        <v>463356356.54939997</v>
      </c>
      <c r="L1936">
        <v>92453941.182500005</v>
      </c>
      <c r="M1936">
        <v>0</v>
      </c>
      <c r="N1936">
        <v>100066900.0301</v>
      </c>
      <c r="O1936">
        <v>10.145833333333334</v>
      </c>
      <c r="P1936">
        <f t="shared" si="71"/>
        <v>1993</v>
      </c>
      <c r="Q1936" s="2">
        <f t="shared" si="72"/>
        <v>34212.187499998494</v>
      </c>
    </row>
    <row r="1937" spans="1:17" x14ac:dyDescent="0.3">
      <c r="A1937">
        <v>646</v>
      </c>
      <c r="B1937">
        <v>1</v>
      </c>
      <c r="C1937">
        <v>350491480.7489</v>
      </c>
      <c r="D1937">
        <v>349173.93530000001</v>
      </c>
      <c r="E1937">
        <v>67036123.971600004</v>
      </c>
      <c r="F1937">
        <v>0</v>
      </c>
      <c r="G1937">
        <v>8475664.8473000005</v>
      </c>
      <c r="H1937">
        <v>44135486.249300003</v>
      </c>
      <c r="I1937">
        <v>52929733.8072</v>
      </c>
      <c r="J1937">
        <v>5661008.6919</v>
      </c>
      <c r="K1937">
        <v>218727892.96939999</v>
      </c>
      <c r="L1937">
        <v>102268218.4137</v>
      </c>
      <c r="M1937">
        <v>0</v>
      </c>
      <c r="N1937">
        <v>91011341.900199994</v>
      </c>
      <c r="O1937">
        <v>10.145833333333334</v>
      </c>
      <c r="P1937">
        <f t="shared" si="71"/>
        <v>1993</v>
      </c>
      <c r="Q1937" s="2">
        <f t="shared" si="72"/>
        <v>34222.33333333183</v>
      </c>
    </row>
    <row r="1938" spans="1:17" x14ac:dyDescent="0.3">
      <c r="A1938">
        <v>646</v>
      </c>
      <c r="B1938">
        <v>2</v>
      </c>
      <c r="C1938">
        <v>322224495.7058</v>
      </c>
      <c r="D1938">
        <v>361145.1654</v>
      </c>
      <c r="E1938">
        <v>67036123.971600004</v>
      </c>
      <c r="F1938">
        <v>0</v>
      </c>
      <c r="G1938">
        <v>8475664.8473000005</v>
      </c>
      <c r="H1938">
        <v>44992801.3574</v>
      </c>
      <c r="I1938">
        <v>34103387.4098</v>
      </c>
      <c r="J1938">
        <v>5558541.0096000005</v>
      </c>
      <c r="K1938">
        <v>218727892.96939999</v>
      </c>
      <c r="L1938">
        <v>99493435.596599996</v>
      </c>
      <c r="M1938">
        <v>0</v>
      </c>
      <c r="N1938">
        <v>85314822.9375</v>
      </c>
      <c r="O1938">
        <v>10.145833333333334</v>
      </c>
      <c r="P1938">
        <f t="shared" si="71"/>
        <v>1993</v>
      </c>
      <c r="Q1938" s="2">
        <f t="shared" si="72"/>
        <v>34232.479166665165</v>
      </c>
    </row>
    <row r="1939" spans="1:17" x14ac:dyDescent="0.3">
      <c r="A1939">
        <v>646</v>
      </c>
      <c r="B1939">
        <v>3</v>
      </c>
      <c r="C1939">
        <v>305299750.6573</v>
      </c>
      <c r="D1939">
        <v>374614.59139999998</v>
      </c>
      <c r="E1939">
        <v>67036123.971600004</v>
      </c>
      <c r="F1939">
        <v>0</v>
      </c>
      <c r="G1939">
        <v>8475664.8473000005</v>
      </c>
      <c r="H1939">
        <v>45684977.624300003</v>
      </c>
      <c r="I1939">
        <v>24510611.284899998</v>
      </c>
      <c r="J1939">
        <v>5470311.5497000003</v>
      </c>
      <c r="K1939">
        <v>218727892.96939999</v>
      </c>
      <c r="L1939">
        <v>97023992.626599997</v>
      </c>
      <c r="M1939">
        <v>0</v>
      </c>
      <c r="N1939">
        <v>81225776.5546</v>
      </c>
      <c r="O1939">
        <v>10.145833333333334</v>
      </c>
      <c r="P1939">
        <f t="shared" si="71"/>
        <v>1993</v>
      </c>
      <c r="Q1939" s="2">
        <f t="shared" si="72"/>
        <v>34242.624999998501</v>
      </c>
    </row>
    <row r="1940" spans="1:17" x14ac:dyDescent="0.3">
      <c r="A1940">
        <v>647</v>
      </c>
      <c r="B1940">
        <v>1</v>
      </c>
      <c r="C1940">
        <v>214735651.8466</v>
      </c>
      <c r="D1940">
        <v>385965.14750000002</v>
      </c>
      <c r="E1940">
        <v>15435409.071599999</v>
      </c>
      <c r="F1940">
        <v>0</v>
      </c>
      <c r="G1940">
        <v>5688661.0571999997</v>
      </c>
      <c r="H1940">
        <v>38580534.229099996</v>
      </c>
      <c r="I1940">
        <v>101693236.33140001</v>
      </c>
      <c r="J1940">
        <v>5415479.6544000003</v>
      </c>
      <c r="K1940">
        <v>19475293.299400002</v>
      </c>
      <c r="L1940">
        <v>66866220.150200002</v>
      </c>
      <c r="M1940">
        <v>0</v>
      </c>
      <c r="N1940">
        <v>81224248.357299998</v>
      </c>
      <c r="O1940">
        <v>10.145833333333334</v>
      </c>
      <c r="P1940">
        <f t="shared" si="71"/>
        <v>1993</v>
      </c>
      <c r="Q1940" s="2">
        <f t="shared" si="72"/>
        <v>34252.770833331837</v>
      </c>
    </row>
    <row r="1941" spans="1:17" x14ac:dyDescent="0.3">
      <c r="A1941">
        <v>647</v>
      </c>
      <c r="B1941">
        <v>2</v>
      </c>
      <c r="C1941">
        <v>188614657.96630001</v>
      </c>
      <c r="D1941">
        <v>397147.03950000001</v>
      </c>
      <c r="E1941">
        <v>15435409.071599999</v>
      </c>
      <c r="F1941">
        <v>0</v>
      </c>
      <c r="G1941">
        <v>5688661.0571999997</v>
      </c>
      <c r="H1941">
        <v>38710668.4005</v>
      </c>
      <c r="I1941">
        <v>77582602.984200001</v>
      </c>
      <c r="J1941">
        <v>5364895.3748000003</v>
      </c>
      <c r="K1941">
        <v>19475293.299400002</v>
      </c>
      <c r="L1941">
        <v>65861847.230899997</v>
      </c>
      <c r="M1941">
        <v>0</v>
      </c>
      <c r="N1941">
        <v>80474945.252900004</v>
      </c>
      <c r="O1941">
        <v>10.145833333333334</v>
      </c>
      <c r="P1941">
        <f t="shared" si="71"/>
        <v>1993</v>
      </c>
      <c r="Q1941" s="2">
        <f t="shared" si="72"/>
        <v>34262.916666665173</v>
      </c>
    </row>
    <row r="1942" spans="1:17" x14ac:dyDescent="0.3">
      <c r="A1942">
        <v>647</v>
      </c>
      <c r="B1942">
        <v>3</v>
      </c>
      <c r="C1942">
        <v>172687028.1347</v>
      </c>
      <c r="D1942">
        <v>407697.40130000003</v>
      </c>
      <c r="E1942">
        <v>15435409.071599999</v>
      </c>
      <c r="F1942">
        <v>0</v>
      </c>
      <c r="G1942">
        <v>5688661.0571999997</v>
      </c>
      <c r="H1942">
        <v>38922665.8204</v>
      </c>
      <c r="I1942">
        <v>63898172.928499997</v>
      </c>
      <c r="J1942">
        <v>5317852.9616</v>
      </c>
      <c r="K1942">
        <v>19475293.299400002</v>
      </c>
      <c r="L1942">
        <v>64905941.046099998</v>
      </c>
      <c r="M1942">
        <v>0</v>
      </c>
      <c r="N1942">
        <v>79497120.087799996</v>
      </c>
      <c r="O1942">
        <v>10.145833333333334</v>
      </c>
      <c r="P1942">
        <f t="shared" si="71"/>
        <v>1993</v>
      </c>
      <c r="Q1942" s="2">
        <f t="shared" si="72"/>
        <v>34273.062499998508</v>
      </c>
    </row>
    <row r="1943" spans="1:17" x14ac:dyDescent="0.3">
      <c r="A1943">
        <v>648</v>
      </c>
      <c r="B1943">
        <v>1</v>
      </c>
      <c r="C1943">
        <v>144352265.73800001</v>
      </c>
      <c r="D1943">
        <v>410094.2916</v>
      </c>
      <c r="E1943">
        <v>15435409.071599999</v>
      </c>
      <c r="F1943">
        <v>0</v>
      </c>
      <c r="G1943">
        <v>4096965.0079999999</v>
      </c>
      <c r="H1943">
        <v>39212408.649700001</v>
      </c>
      <c r="I1943">
        <v>68282829.490500003</v>
      </c>
      <c r="J1943">
        <v>5305008.2274000002</v>
      </c>
      <c r="K1943">
        <v>19475293.299400002</v>
      </c>
      <c r="L1943">
        <v>26663572</v>
      </c>
      <c r="M1943">
        <v>0</v>
      </c>
      <c r="N1943">
        <v>83432723.876100004</v>
      </c>
      <c r="O1943">
        <v>10.145833333333334</v>
      </c>
      <c r="P1943">
        <f t="shared" si="71"/>
        <v>1993</v>
      </c>
      <c r="Q1943" s="2">
        <f t="shared" si="72"/>
        <v>34283.208333331844</v>
      </c>
    </row>
    <row r="1944" spans="1:17" x14ac:dyDescent="0.3">
      <c r="A1944">
        <v>648</v>
      </c>
      <c r="B1944">
        <v>2</v>
      </c>
      <c r="C1944">
        <v>135472085.3775</v>
      </c>
      <c r="D1944">
        <v>412433.63319999998</v>
      </c>
      <c r="E1944">
        <v>15435409.071599999</v>
      </c>
      <c r="F1944">
        <v>0</v>
      </c>
      <c r="G1944">
        <v>4096965.0079999999</v>
      </c>
      <c r="H1944">
        <v>38861201.734999999</v>
      </c>
      <c r="I1944">
        <v>58730301.373800002</v>
      </c>
      <c r="J1944">
        <v>5289976.0714999996</v>
      </c>
      <c r="K1944">
        <v>19475293.299400002</v>
      </c>
      <c r="L1944">
        <v>26595374.939199999</v>
      </c>
      <c r="M1944">
        <v>0</v>
      </c>
      <c r="N1944">
        <v>83913602.033000007</v>
      </c>
      <c r="O1944">
        <v>10.145833333333334</v>
      </c>
      <c r="P1944">
        <f t="shared" si="71"/>
        <v>1993</v>
      </c>
      <c r="Q1944" s="2">
        <f t="shared" si="72"/>
        <v>34293.35416666518</v>
      </c>
    </row>
    <row r="1945" spans="1:17" x14ac:dyDescent="0.3">
      <c r="A1945">
        <v>648</v>
      </c>
      <c r="B1945">
        <v>3</v>
      </c>
      <c r="C1945">
        <v>129083880.3934</v>
      </c>
      <c r="D1945">
        <v>414715.64529999997</v>
      </c>
      <c r="E1945">
        <v>15435409.071599999</v>
      </c>
      <c r="F1945">
        <v>0</v>
      </c>
      <c r="G1945">
        <v>4096965.0079999999</v>
      </c>
      <c r="H1945">
        <v>38672918.326899998</v>
      </c>
      <c r="I1945">
        <v>52391114.711800002</v>
      </c>
      <c r="J1945">
        <v>5273858.8964999998</v>
      </c>
      <c r="K1945">
        <v>19475293.299400002</v>
      </c>
      <c r="L1945">
        <v>26513373.373599999</v>
      </c>
      <c r="M1945">
        <v>0</v>
      </c>
      <c r="N1945">
        <v>83909753.148200005</v>
      </c>
      <c r="O1945">
        <v>10.145833333333334</v>
      </c>
      <c r="P1945">
        <f t="shared" si="71"/>
        <v>1993</v>
      </c>
      <c r="Q1945" s="2">
        <f t="shared" si="72"/>
        <v>34303.499999998516</v>
      </c>
    </row>
    <row r="1946" spans="1:17" x14ac:dyDescent="0.3">
      <c r="A1946">
        <v>649</v>
      </c>
      <c r="B1946">
        <v>1</v>
      </c>
      <c r="C1946">
        <v>124515425.7797</v>
      </c>
      <c r="D1946">
        <v>417175.56760000001</v>
      </c>
      <c r="E1946">
        <v>15435409.071599999</v>
      </c>
      <c r="F1946">
        <v>0</v>
      </c>
      <c r="G1946">
        <v>3341681.5943999998</v>
      </c>
      <c r="H1946">
        <v>39983554.584399998</v>
      </c>
      <c r="I1946">
        <v>56971269.648500003</v>
      </c>
      <c r="J1946">
        <v>5254239.0126</v>
      </c>
      <c r="K1946">
        <v>19475293.299400002</v>
      </c>
      <c r="L1946">
        <v>15405593.5744</v>
      </c>
      <c r="M1946">
        <v>0</v>
      </c>
      <c r="N1946">
        <v>86371109.800300002</v>
      </c>
      <c r="O1946">
        <v>10.145833333333334</v>
      </c>
      <c r="P1946">
        <f t="shared" si="71"/>
        <v>1993</v>
      </c>
      <c r="Q1946" s="2">
        <f t="shared" si="72"/>
        <v>34313.645833331851</v>
      </c>
    </row>
    <row r="1947" spans="1:17" x14ac:dyDescent="0.3">
      <c r="A1947">
        <v>649</v>
      </c>
      <c r="B1947">
        <v>2</v>
      </c>
      <c r="C1947">
        <v>119395578.8363</v>
      </c>
      <c r="D1947">
        <v>419596.33720000001</v>
      </c>
      <c r="E1947">
        <v>15435409.071599999</v>
      </c>
      <c r="F1947">
        <v>0</v>
      </c>
      <c r="G1947">
        <v>3341681.5943999998</v>
      </c>
      <c r="H1947">
        <v>39750160.799900003</v>
      </c>
      <c r="I1947">
        <v>52376480.710900001</v>
      </c>
      <c r="J1947">
        <v>5234850.1906000003</v>
      </c>
      <c r="K1947">
        <v>19475293.299400002</v>
      </c>
      <c r="L1947">
        <v>15399265.5766</v>
      </c>
      <c r="M1947">
        <v>0</v>
      </c>
      <c r="N1947">
        <v>85698671.094099998</v>
      </c>
      <c r="O1947">
        <v>10.145833333333334</v>
      </c>
      <c r="P1947">
        <f t="shared" si="71"/>
        <v>1993</v>
      </c>
      <c r="Q1947" s="2">
        <f t="shared" si="72"/>
        <v>34323.791666665187</v>
      </c>
    </row>
    <row r="1948" spans="1:17" x14ac:dyDescent="0.3">
      <c r="A1948">
        <v>649</v>
      </c>
      <c r="B1948">
        <v>3</v>
      </c>
      <c r="C1948">
        <v>115531464.90459999</v>
      </c>
      <c r="D1948">
        <v>421969.49</v>
      </c>
      <c r="E1948">
        <v>15435409.071599999</v>
      </c>
      <c r="F1948">
        <v>0</v>
      </c>
      <c r="G1948">
        <v>3341681.5943999998</v>
      </c>
      <c r="H1948">
        <v>39662974.994900003</v>
      </c>
      <c r="I1948">
        <v>48939209.2377</v>
      </c>
      <c r="J1948">
        <v>5215767.9867000002</v>
      </c>
      <c r="K1948">
        <v>19475293.299400002</v>
      </c>
      <c r="L1948">
        <v>15388553.6757</v>
      </c>
      <c r="M1948">
        <v>0</v>
      </c>
      <c r="N1948">
        <v>85266652.7086</v>
      </c>
      <c r="O1948">
        <v>10.145833333333334</v>
      </c>
      <c r="P1948">
        <f t="shared" si="71"/>
        <v>1993</v>
      </c>
      <c r="Q1948" s="2">
        <f t="shared" si="72"/>
        <v>34333.937499998523</v>
      </c>
    </row>
    <row r="1949" spans="1:17" x14ac:dyDescent="0.3">
      <c r="A1949">
        <v>650</v>
      </c>
      <c r="B1949">
        <v>1</v>
      </c>
      <c r="C1949">
        <v>113918766.76980001</v>
      </c>
      <c r="D1949">
        <v>417657.95130000002</v>
      </c>
      <c r="E1949">
        <v>15435409.071599999</v>
      </c>
      <c r="F1949">
        <v>0</v>
      </c>
      <c r="G1949">
        <v>3156167.6493000002</v>
      </c>
      <c r="H1949">
        <v>36947859.765900001</v>
      </c>
      <c r="I1949">
        <v>46053568.499300003</v>
      </c>
      <c r="J1949">
        <v>5203009.8881999999</v>
      </c>
      <c r="K1949">
        <v>19947200.999400001</v>
      </c>
      <c r="L1949">
        <v>13619145.746099999</v>
      </c>
      <c r="M1949">
        <v>0</v>
      </c>
      <c r="N1949">
        <v>85098833.875499994</v>
      </c>
      <c r="O1949">
        <v>10.145833333333334</v>
      </c>
      <c r="P1949">
        <f t="shared" si="71"/>
        <v>1994</v>
      </c>
      <c r="Q1949" s="2">
        <f t="shared" si="72"/>
        <v>34344.083333331859</v>
      </c>
    </row>
    <row r="1950" spans="1:17" x14ac:dyDescent="0.3">
      <c r="A1950">
        <v>650</v>
      </c>
      <c r="B1950">
        <v>2</v>
      </c>
      <c r="C1950">
        <v>110823413.045</v>
      </c>
      <c r="D1950">
        <v>414411.9388</v>
      </c>
      <c r="E1950">
        <v>15435409.071599999</v>
      </c>
      <c r="F1950">
        <v>0</v>
      </c>
      <c r="G1950">
        <v>3156167.6493000002</v>
      </c>
      <c r="H1950">
        <v>36727479.601099998</v>
      </c>
      <c r="I1950">
        <v>43009013.775899999</v>
      </c>
      <c r="J1950">
        <v>5190154.9132000003</v>
      </c>
      <c r="K1950">
        <v>19947200.999400001</v>
      </c>
      <c r="L1950">
        <v>13613319.865</v>
      </c>
      <c r="M1950">
        <v>0</v>
      </c>
      <c r="N1950">
        <v>84815444.012500003</v>
      </c>
      <c r="O1950">
        <v>10.145833333333334</v>
      </c>
      <c r="P1950">
        <f t="shared" si="71"/>
        <v>1994</v>
      </c>
      <c r="Q1950" s="2">
        <f t="shared" si="72"/>
        <v>34354.229166665194</v>
      </c>
    </row>
    <row r="1951" spans="1:17" x14ac:dyDescent="0.3">
      <c r="A1951">
        <v>650</v>
      </c>
      <c r="B1951">
        <v>3</v>
      </c>
      <c r="C1951">
        <v>108375813.1367</v>
      </c>
      <c r="D1951">
        <v>411991.9754</v>
      </c>
      <c r="E1951">
        <v>15435409.071599999</v>
      </c>
      <c r="F1951">
        <v>0</v>
      </c>
      <c r="G1951">
        <v>3156167.6493000002</v>
      </c>
      <c r="H1951">
        <v>36636911.177699998</v>
      </c>
      <c r="I1951">
        <v>40750803.147399999</v>
      </c>
      <c r="J1951">
        <v>5177321.78</v>
      </c>
      <c r="K1951">
        <v>19947200.999400001</v>
      </c>
      <c r="L1951">
        <v>13604662.7476</v>
      </c>
      <c r="M1951">
        <v>0</v>
      </c>
      <c r="N1951">
        <v>84540744.493100002</v>
      </c>
      <c r="O1951">
        <v>10.145833333333334</v>
      </c>
      <c r="P1951">
        <f t="shared" si="71"/>
        <v>1994</v>
      </c>
      <c r="Q1951" s="2">
        <f t="shared" si="72"/>
        <v>34364.37499999853</v>
      </c>
    </row>
    <row r="1952" spans="1:17" x14ac:dyDescent="0.3">
      <c r="A1952">
        <v>651</v>
      </c>
      <c r="B1952">
        <v>1</v>
      </c>
      <c r="C1952">
        <v>120263341.46529999</v>
      </c>
      <c r="D1952">
        <v>411962.33510000003</v>
      </c>
      <c r="E1952">
        <v>15435409.071599999</v>
      </c>
      <c r="F1952">
        <v>0</v>
      </c>
      <c r="G1952">
        <v>2908544.7908000001</v>
      </c>
      <c r="H1952">
        <v>38088260.709700003</v>
      </c>
      <c r="I1952">
        <v>36719390.095299996</v>
      </c>
      <c r="J1952">
        <v>5152115.8019000003</v>
      </c>
      <c r="K1952">
        <v>19947200.999400001</v>
      </c>
      <c r="L1952">
        <v>31217519.809500001</v>
      </c>
      <c r="M1952">
        <v>0</v>
      </c>
      <c r="N1952">
        <v>84325576.271899998</v>
      </c>
      <c r="O1952">
        <v>10.145833333333334</v>
      </c>
      <c r="P1952">
        <f t="shared" si="71"/>
        <v>1994</v>
      </c>
      <c r="Q1952" s="2">
        <f t="shared" si="72"/>
        <v>34374.520833331866</v>
      </c>
    </row>
    <row r="1953" spans="1:17" x14ac:dyDescent="0.3">
      <c r="A1953">
        <v>651</v>
      </c>
      <c r="B1953">
        <v>2</v>
      </c>
      <c r="C1953">
        <v>115938956.5223</v>
      </c>
      <c r="D1953">
        <v>412238.50429999997</v>
      </c>
      <c r="E1953">
        <v>15435409.071599999</v>
      </c>
      <c r="F1953">
        <v>0</v>
      </c>
      <c r="G1953">
        <v>2908544.7908000001</v>
      </c>
      <c r="H1953">
        <v>38532097.078500003</v>
      </c>
      <c r="I1953">
        <v>35209663.755099997</v>
      </c>
      <c r="J1953">
        <v>5129419.8859999999</v>
      </c>
      <c r="K1953">
        <v>19947200.999400001</v>
      </c>
      <c r="L1953">
        <v>30991617.276000001</v>
      </c>
      <c r="M1953">
        <v>0</v>
      </c>
      <c r="N1953">
        <v>82072859.868399993</v>
      </c>
      <c r="O1953">
        <v>10.145833333333334</v>
      </c>
      <c r="P1953">
        <f t="shared" si="71"/>
        <v>1994</v>
      </c>
      <c r="Q1953" s="2">
        <f t="shared" si="72"/>
        <v>34384.666666665202</v>
      </c>
    </row>
    <row r="1954" spans="1:17" x14ac:dyDescent="0.3">
      <c r="A1954">
        <v>651</v>
      </c>
      <c r="B1954">
        <v>3</v>
      </c>
      <c r="C1954">
        <v>113046833.4974</v>
      </c>
      <c r="D1954">
        <v>412736.98920000001</v>
      </c>
      <c r="E1954">
        <v>15435409.071599999</v>
      </c>
      <c r="F1954">
        <v>0</v>
      </c>
      <c r="G1954">
        <v>2908544.7908000001</v>
      </c>
      <c r="H1954">
        <v>38794079.412699997</v>
      </c>
      <c r="I1954">
        <v>33995328.183200002</v>
      </c>
      <c r="J1954">
        <v>5108279.0952000003</v>
      </c>
      <c r="K1954">
        <v>19947200.999400001</v>
      </c>
      <c r="L1954">
        <v>30790204.3484</v>
      </c>
      <c r="M1954">
        <v>0</v>
      </c>
      <c r="N1954">
        <v>80828112.868799999</v>
      </c>
      <c r="O1954">
        <v>10.145833333333334</v>
      </c>
      <c r="P1954">
        <f t="shared" si="71"/>
        <v>1994</v>
      </c>
      <c r="Q1954" s="2">
        <f t="shared" si="72"/>
        <v>34394.812499998538</v>
      </c>
    </row>
    <row r="1955" spans="1:17" x14ac:dyDescent="0.3">
      <c r="A1955">
        <v>652</v>
      </c>
      <c r="B1955">
        <v>1</v>
      </c>
      <c r="C1955">
        <v>174052593.641</v>
      </c>
      <c r="D1955">
        <v>425240.93900000001</v>
      </c>
      <c r="E1955">
        <v>15435409.071599999</v>
      </c>
      <c r="F1955">
        <v>0</v>
      </c>
      <c r="G1955">
        <v>1936386.9576000001</v>
      </c>
      <c r="H1955">
        <v>33535802.305399999</v>
      </c>
      <c r="I1955">
        <v>31023165.669500001</v>
      </c>
      <c r="J1955">
        <v>5035006.6703000003</v>
      </c>
      <c r="K1955">
        <v>19947200.999400001</v>
      </c>
      <c r="L1955">
        <v>96541464.887099996</v>
      </c>
      <c r="M1955">
        <v>0</v>
      </c>
      <c r="N1955">
        <v>75357789.543099999</v>
      </c>
      <c r="O1955">
        <v>10.145833333333334</v>
      </c>
      <c r="P1955">
        <f t="shared" si="71"/>
        <v>1994</v>
      </c>
      <c r="Q1955" s="2">
        <f t="shared" si="72"/>
        <v>34404.958333331873</v>
      </c>
    </row>
    <row r="1956" spans="1:17" x14ac:dyDescent="0.3">
      <c r="A1956">
        <v>652</v>
      </c>
      <c r="B1956">
        <v>2</v>
      </c>
      <c r="C1956">
        <v>166012032.47839999</v>
      </c>
      <c r="D1956">
        <v>436209.32380000001</v>
      </c>
      <c r="E1956">
        <v>15435409.071599999</v>
      </c>
      <c r="F1956">
        <v>0</v>
      </c>
      <c r="G1956">
        <v>1936386.9576000001</v>
      </c>
      <c r="H1956">
        <v>33717438.426799998</v>
      </c>
      <c r="I1956">
        <v>28554672.340500001</v>
      </c>
      <c r="J1956">
        <v>4971220.0851999996</v>
      </c>
      <c r="K1956">
        <v>19947200.999400001</v>
      </c>
      <c r="L1956">
        <v>93934044.350999996</v>
      </c>
      <c r="M1956">
        <v>0</v>
      </c>
      <c r="N1956">
        <v>71279205.702099994</v>
      </c>
      <c r="O1956">
        <v>10.145833333333334</v>
      </c>
      <c r="P1956">
        <f t="shared" si="71"/>
        <v>1994</v>
      </c>
      <c r="Q1956" s="2">
        <f t="shared" si="72"/>
        <v>34415.104166665209</v>
      </c>
    </row>
    <row r="1957" spans="1:17" x14ac:dyDescent="0.3">
      <c r="A1957">
        <v>652</v>
      </c>
      <c r="B1957">
        <v>3</v>
      </c>
      <c r="C1957">
        <v>159423269.91909999</v>
      </c>
      <c r="D1957">
        <v>445873.76630000002</v>
      </c>
      <c r="E1957">
        <v>15435409.071599999</v>
      </c>
      <c r="F1957">
        <v>0</v>
      </c>
      <c r="G1957">
        <v>1936386.9576000001</v>
      </c>
      <c r="H1957">
        <v>33730951.019400001</v>
      </c>
      <c r="I1957">
        <v>27336608.149599999</v>
      </c>
      <c r="J1957">
        <v>4914350.6024000002</v>
      </c>
      <c r="K1957">
        <v>19947200.999400001</v>
      </c>
      <c r="L1957">
        <v>91641938.729499996</v>
      </c>
      <c r="M1957">
        <v>0</v>
      </c>
      <c r="N1957">
        <v>68455415.7148</v>
      </c>
      <c r="O1957">
        <v>10.145833333333334</v>
      </c>
      <c r="P1957">
        <f t="shared" si="71"/>
        <v>1994</v>
      </c>
      <c r="Q1957" s="2">
        <f t="shared" si="72"/>
        <v>34425.249999998545</v>
      </c>
    </row>
    <row r="1958" spans="1:17" x14ac:dyDescent="0.3">
      <c r="A1958">
        <v>653</v>
      </c>
      <c r="B1958">
        <v>1</v>
      </c>
      <c r="C1958">
        <v>86086122.827700004</v>
      </c>
      <c r="D1958">
        <v>437790.34269999998</v>
      </c>
      <c r="E1958">
        <v>21893962.681600001</v>
      </c>
      <c r="F1958">
        <v>0</v>
      </c>
      <c r="G1958">
        <v>70923260.629099995</v>
      </c>
      <c r="H1958">
        <v>63236188.9014</v>
      </c>
      <c r="I1958">
        <v>48139896.723999999</v>
      </c>
      <c r="J1958">
        <v>4957114.8064999999</v>
      </c>
      <c r="K1958">
        <v>72726889.529400006</v>
      </c>
      <c r="L1958">
        <v>46462969.609200001</v>
      </c>
      <c r="M1958">
        <v>0</v>
      </c>
      <c r="N1958">
        <v>68994505.154400006</v>
      </c>
      <c r="O1958">
        <v>10.145833333333334</v>
      </c>
      <c r="P1958">
        <f t="shared" si="71"/>
        <v>1994</v>
      </c>
      <c r="Q1958" s="2">
        <f t="shared" si="72"/>
        <v>34435.395833331881</v>
      </c>
    </row>
    <row r="1959" spans="1:17" x14ac:dyDescent="0.3">
      <c r="A1959">
        <v>653</v>
      </c>
      <c r="B1959">
        <v>2</v>
      </c>
      <c r="C1959">
        <v>78585593.434599996</v>
      </c>
      <c r="D1959">
        <v>430630.8541</v>
      </c>
      <c r="E1959">
        <v>21893962.681600001</v>
      </c>
      <c r="F1959">
        <v>0</v>
      </c>
      <c r="G1959">
        <v>70923260.629099995</v>
      </c>
      <c r="H1959">
        <v>62841050.343800001</v>
      </c>
      <c r="I1959">
        <v>38514032.166299999</v>
      </c>
      <c r="J1959">
        <v>4991551.8322999999</v>
      </c>
      <c r="K1959">
        <v>72726889.529400006</v>
      </c>
      <c r="L1959">
        <v>46466178.411899999</v>
      </c>
      <c r="M1959">
        <v>0</v>
      </c>
      <c r="N1959">
        <v>70599316.893199995</v>
      </c>
      <c r="O1959">
        <v>10.145833333333334</v>
      </c>
      <c r="P1959">
        <f t="shared" si="71"/>
        <v>1994</v>
      </c>
      <c r="Q1959" s="2">
        <f t="shared" si="72"/>
        <v>34445.541666665216</v>
      </c>
    </row>
    <row r="1960" spans="1:17" x14ac:dyDescent="0.3">
      <c r="A1960">
        <v>653</v>
      </c>
      <c r="B1960">
        <v>3</v>
      </c>
      <c r="C1960">
        <v>74236874.173999995</v>
      </c>
      <c r="D1960">
        <v>424269.7415</v>
      </c>
      <c r="E1960">
        <v>21893962.681600001</v>
      </c>
      <c r="F1960">
        <v>0</v>
      </c>
      <c r="G1960">
        <v>70923260.629099995</v>
      </c>
      <c r="H1960">
        <v>62498991.312399998</v>
      </c>
      <c r="I1960">
        <v>33628644.834200002</v>
      </c>
      <c r="J1960">
        <v>5020411.9677999998</v>
      </c>
      <c r="K1960">
        <v>72726889.529400006</v>
      </c>
      <c r="L1960">
        <v>46444179.201499999</v>
      </c>
      <c r="M1960">
        <v>0</v>
      </c>
      <c r="N1960">
        <v>71475830.442499995</v>
      </c>
      <c r="O1960">
        <v>10.145833333333334</v>
      </c>
      <c r="P1960">
        <f t="shared" si="71"/>
        <v>1994</v>
      </c>
      <c r="Q1960" s="2">
        <f t="shared" si="72"/>
        <v>34455.687499998552</v>
      </c>
    </row>
    <row r="1961" spans="1:17" x14ac:dyDescent="0.3">
      <c r="A1961">
        <v>654</v>
      </c>
      <c r="B1961">
        <v>1</v>
      </c>
      <c r="C1961">
        <v>234459807.2392</v>
      </c>
      <c r="D1961">
        <v>443403.28159999999</v>
      </c>
      <c r="E1961">
        <v>25564284.391600002</v>
      </c>
      <c r="F1961">
        <v>0</v>
      </c>
      <c r="G1961">
        <v>5066528.8207</v>
      </c>
      <c r="H1961">
        <v>41197208.317400001</v>
      </c>
      <c r="I1961">
        <v>5834310.1139000002</v>
      </c>
      <c r="J1961">
        <v>4914358.0607000003</v>
      </c>
      <c r="K1961">
        <v>102720968.11939999</v>
      </c>
      <c r="L1961">
        <v>132193702.715</v>
      </c>
      <c r="M1961">
        <v>0</v>
      </c>
      <c r="N1961">
        <v>64350490.656000003</v>
      </c>
      <c r="O1961">
        <v>10.145833333333334</v>
      </c>
      <c r="P1961">
        <f t="shared" si="71"/>
        <v>1994</v>
      </c>
      <c r="Q1961" s="2">
        <f t="shared" si="72"/>
        <v>34465.833333331888</v>
      </c>
    </row>
    <row r="1962" spans="1:17" x14ac:dyDescent="0.3">
      <c r="A1962">
        <v>654</v>
      </c>
      <c r="B1962">
        <v>2</v>
      </c>
      <c r="C1962">
        <v>224844394.3872</v>
      </c>
      <c r="D1962">
        <v>460434.83049999998</v>
      </c>
      <c r="E1962">
        <v>25564284.391600002</v>
      </c>
      <c r="F1962">
        <v>0</v>
      </c>
      <c r="G1962">
        <v>5066528.8207</v>
      </c>
      <c r="H1962">
        <v>42389186.885200001</v>
      </c>
      <c r="I1962">
        <v>4531280.9077000003</v>
      </c>
      <c r="J1962">
        <v>4826092.4457</v>
      </c>
      <c r="K1962">
        <v>102720968.11939999</v>
      </c>
      <c r="L1962">
        <v>127253405.3735</v>
      </c>
      <c r="M1962">
        <v>0</v>
      </c>
      <c r="N1962">
        <v>60236667.562600002</v>
      </c>
      <c r="O1962">
        <v>10.145833333333334</v>
      </c>
      <c r="P1962">
        <f t="shared" si="71"/>
        <v>1994</v>
      </c>
      <c r="Q1962" s="2">
        <f t="shared" si="72"/>
        <v>34475.979166665224</v>
      </c>
    </row>
    <row r="1963" spans="1:17" x14ac:dyDescent="0.3">
      <c r="A1963">
        <v>654</v>
      </c>
      <c r="B1963">
        <v>3</v>
      </c>
      <c r="C1963">
        <v>216772044.04750001</v>
      </c>
      <c r="D1963">
        <v>477291.7647</v>
      </c>
      <c r="E1963">
        <v>25564284.391600002</v>
      </c>
      <c r="F1963">
        <v>0</v>
      </c>
      <c r="G1963">
        <v>5066528.8207</v>
      </c>
      <c r="H1963">
        <v>42701379.387000002</v>
      </c>
      <c r="I1963">
        <v>3804596.4133000001</v>
      </c>
      <c r="J1963">
        <v>4751956.9939000001</v>
      </c>
      <c r="K1963">
        <v>102720968.11939999</v>
      </c>
      <c r="L1963">
        <v>122933167.2216</v>
      </c>
      <c r="M1963">
        <v>0</v>
      </c>
      <c r="N1963">
        <v>57699555.732199997</v>
      </c>
      <c r="O1963">
        <v>10.145833333333334</v>
      </c>
      <c r="P1963">
        <f t="shared" si="71"/>
        <v>1994</v>
      </c>
      <c r="Q1963" s="2">
        <f t="shared" si="72"/>
        <v>34486.124999998559</v>
      </c>
    </row>
    <row r="1964" spans="1:17" x14ac:dyDescent="0.3">
      <c r="A1964">
        <v>655</v>
      </c>
      <c r="B1964">
        <v>1</v>
      </c>
      <c r="C1964">
        <v>313033546.43809998</v>
      </c>
      <c r="D1964">
        <v>490982.3395</v>
      </c>
      <c r="E1964">
        <v>39556654.051600002</v>
      </c>
      <c r="F1964">
        <v>0</v>
      </c>
      <c r="G1964">
        <v>13979004.164000001</v>
      </c>
      <c r="H1964">
        <v>53767961.489200003</v>
      </c>
      <c r="I1964">
        <v>4564471.0503000002</v>
      </c>
      <c r="J1964">
        <v>4697662.2953000003</v>
      </c>
      <c r="K1964">
        <v>217067449.0494</v>
      </c>
      <c r="L1964">
        <v>142316877.38049999</v>
      </c>
      <c r="M1964">
        <v>0</v>
      </c>
      <c r="N1964">
        <v>54171588.924500003</v>
      </c>
      <c r="O1964">
        <v>10.145833333333334</v>
      </c>
      <c r="P1964">
        <f t="shared" si="71"/>
        <v>1994</v>
      </c>
      <c r="Q1964" s="2">
        <f t="shared" si="72"/>
        <v>34496.270833331895</v>
      </c>
    </row>
    <row r="1965" spans="1:17" x14ac:dyDescent="0.3">
      <c r="A1965">
        <v>655</v>
      </c>
      <c r="B1965">
        <v>2</v>
      </c>
      <c r="C1965">
        <v>304802767.85250002</v>
      </c>
      <c r="D1965">
        <v>503113.25670000003</v>
      </c>
      <c r="E1965">
        <v>39556654.051600002</v>
      </c>
      <c r="F1965">
        <v>0</v>
      </c>
      <c r="G1965">
        <v>13979004.164000001</v>
      </c>
      <c r="H1965">
        <v>53395969.635700002</v>
      </c>
      <c r="I1965">
        <v>3560594.2305999999</v>
      </c>
      <c r="J1965">
        <v>4649180.9334000004</v>
      </c>
      <c r="K1965">
        <v>217067449.0494</v>
      </c>
      <c r="L1965">
        <v>136602030.89610001</v>
      </c>
      <c r="M1965">
        <v>0</v>
      </c>
      <c r="N1965">
        <v>52109719.172799997</v>
      </c>
      <c r="O1965">
        <v>10.145833333333334</v>
      </c>
      <c r="P1965">
        <f t="shared" si="71"/>
        <v>1994</v>
      </c>
      <c r="Q1965" s="2">
        <f t="shared" si="72"/>
        <v>34506.416666665231</v>
      </c>
    </row>
    <row r="1966" spans="1:17" x14ac:dyDescent="0.3">
      <c r="A1966">
        <v>655</v>
      </c>
      <c r="B1966">
        <v>3</v>
      </c>
      <c r="C1966">
        <v>298306568.05320001</v>
      </c>
      <c r="D1966">
        <v>513844.55349999998</v>
      </c>
      <c r="E1966">
        <v>39556654.051600002</v>
      </c>
      <c r="F1966">
        <v>0</v>
      </c>
      <c r="G1966">
        <v>13979004.164000001</v>
      </c>
      <c r="H1966">
        <v>53123314.612599999</v>
      </c>
      <c r="I1966">
        <v>2918760.0995999998</v>
      </c>
      <c r="J1966">
        <v>4605286.9977000002</v>
      </c>
      <c r="K1966">
        <v>217067449.0494</v>
      </c>
      <c r="L1966">
        <v>131441144.8161</v>
      </c>
      <c r="M1966">
        <v>0</v>
      </c>
      <c r="N1966">
        <v>50644058.319499999</v>
      </c>
      <c r="O1966">
        <v>10.145833333333334</v>
      </c>
      <c r="P1966">
        <f t="shared" si="71"/>
        <v>1994</v>
      </c>
      <c r="Q1966" s="2">
        <f t="shared" si="72"/>
        <v>34516.562499998567</v>
      </c>
    </row>
    <row r="1967" spans="1:17" x14ac:dyDescent="0.3">
      <c r="A1967">
        <v>656</v>
      </c>
      <c r="B1967">
        <v>1</v>
      </c>
      <c r="C1967">
        <v>422876878.49159998</v>
      </c>
      <c r="D1967">
        <v>500381.24810000003</v>
      </c>
      <c r="E1967">
        <v>89570300.691599995</v>
      </c>
      <c r="F1967">
        <v>0</v>
      </c>
      <c r="G1967">
        <v>292736399.76389998</v>
      </c>
      <c r="H1967">
        <v>104874749.0459</v>
      </c>
      <c r="I1967">
        <v>161336513.77970001</v>
      </c>
      <c r="J1967">
        <v>4672645.7582</v>
      </c>
      <c r="K1967">
        <v>625781945.32939994</v>
      </c>
      <c r="L1967">
        <v>61995551.197700001</v>
      </c>
      <c r="M1967">
        <v>0</v>
      </c>
      <c r="N1967">
        <v>55841217.363200001</v>
      </c>
      <c r="O1967">
        <v>10.145833333333334</v>
      </c>
      <c r="P1967">
        <f t="shared" si="71"/>
        <v>1994</v>
      </c>
      <c r="Q1967" s="2">
        <f t="shared" si="72"/>
        <v>34526.708333331902</v>
      </c>
    </row>
    <row r="1968" spans="1:17" x14ac:dyDescent="0.3">
      <c r="A1968">
        <v>656</v>
      </c>
      <c r="B1968">
        <v>2</v>
      </c>
      <c r="C1968">
        <v>406586986.85829997</v>
      </c>
      <c r="D1968">
        <v>488655.89140000002</v>
      </c>
      <c r="E1968">
        <v>89570300.691599995</v>
      </c>
      <c r="F1968">
        <v>0</v>
      </c>
      <c r="G1968">
        <v>292736399.76389998</v>
      </c>
      <c r="H1968">
        <v>101567796.8778</v>
      </c>
      <c r="I1968">
        <v>137445415.2112</v>
      </c>
      <c r="J1968">
        <v>4726900.8081999999</v>
      </c>
      <c r="K1968">
        <v>625781945.32939994</v>
      </c>
      <c r="L1968">
        <v>63192225.444399998</v>
      </c>
      <c r="M1968">
        <v>0</v>
      </c>
      <c r="N1968">
        <v>59062195.465099998</v>
      </c>
      <c r="O1968">
        <v>10.145833333333334</v>
      </c>
      <c r="P1968">
        <f t="shared" si="71"/>
        <v>1994</v>
      </c>
      <c r="Q1968" s="2">
        <f t="shared" si="72"/>
        <v>34536.854166665238</v>
      </c>
    </row>
    <row r="1969" spans="1:17" x14ac:dyDescent="0.3">
      <c r="A1969">
        <v>656</v>
      </c>
      <c r="B1969">
        <v>3</v>
      </c>
      <c r="C1969">
        <v>397148071.47189999</v>
      </c>
      <c r="D1969">
        <v>479085.47749999998</v>
      </c>
      <c r="E1969">
        <v>89570300.691599995</v>
      </c>
      <c r="F1969">
        <v>0</v>
      </c>
      <c r="G1969">
        <v>292736399.76389998</v>
      </c>
      <c r="H1969">
        <v>99867997.084700003</v>
      </c>
      <c r="I1969">
        <v>123656836.3548</v>
      </c>
      <c r="J1969">
        <v>4773068.3195000002</v>
      </c>
      <c r="K1969">
        <v>625781945.32939994</v>
      </c>
      <c r="L1969">
        <v>64120196.399499997</v>
      </c>
      <c r="M1969">
        <v>0</v>
      </c>
      <c r="N1969">
        <v>61061004.096199997</v>
      </c>
      <c r="O1969">
        <v>10.145833333333334</v>
      </c>
      <c r="P1969">
        <f t="shared" si="71"/>
        <v>1994</v>
      </c>
      <c r="Q1969" s="2">
        <f t="shared" si="72"/>
        <v>34546.999999998574</v>
      </c>
    </row>
    <row r="1970" spans="1:17" x14ac:dyDescent="0.3">
      <c r="A1970">
        <v>657</v>
      </c>
      <c r="B1970">
        <v>1</v>
      </c>
      <c r="C1970">
        <v>707365164.79990005</v>
      </c>
      <c r="D1970">
        <v>500437.06300000002</v>
      </c>
      <c r="E1970">
        <v>96806208.861599997</v>
      </c>
      <c r="F1970">
        <v>0</v>
      </c>
      <c r="G1970">
        <v>17141108.6417</v>
      </c>
      <c r="H1970">
        <v>53667160.893600002</v>
      </c>
      <c r="I1970">
        <v>5606839.4677999998</v>
      </c>
      <c r="J1970">
        <v>4679663.8269999996</v>
      </c>
      <c r="K1970">
        <v>684914216.52939999</v>
      </c>
      <c r="L1970">
        <v>127080027.42039999</v>
      </c>
      <c r="M1970">
        <v>0</v>
      </c>
      <c r="N1970">
        <v>54728449.667800002</v>
      </c>
      <c r="O1970">
        <v>10.145833333333334</v>
      </c>
      <c r="P1970">
        <f t="shared" si="71"/>
        <v>1994</v>
      </c>
      <c r="Q1970" s="2">
        <f t="shared" si="72"/>
        <v>34557.14583333191</v>
      </c>
    </row>
    <row r="1971" spans="1:17" x14ac:dyDescent="0.3">
      <c r="A1971">
        <v>657</v>
      </c>
      <c r="B1971">
        <v>2</v>
      </c>
      <c r="C1971">
        <v>697851198.08609998</v>
      </c>
      <c r="D1971">
        <v>519888.09259999997</v>
      </c>
      <c r="E1971">
        <v>96806208.861599997</v>
      </c>
      <c r="F1971">
        <v>0</v>
      </c>
      <c r="G1971">
        <v>17141108.6417</v>
      </c>
      <c r="H1971">
        <v>53538500.512900002</v>
      </c>
      <c r="I1971">
        <v>4672795.4764</v>
      </c>
      <c r="J1971">
        <v>4603194.9188999999</v>
      </c>
      <c r="K1971">
        <v>684914216.52939999</v>
      </c>
      <c r="L1971">
        <v>121069528.7006</v>
      </c>
      <c r="M1971">
        <v>0</v>
      </c>
      <c r="N1971">
        <v>51481271.826399997</v>
      </c>
      <c r="O1971">
        <v>10.145833333333334</v>
      </c>
      <c r="P1971">
        <f t="shared" si="71"/>
        <v>1994</v>
      </c>
      <c r="Q1971" s="2">
        <f t="shared" si="72"/>
        <v>34567.291666665245</v>
      </c>
    </row>
    <row r="1972" spans="1:17" x14ac:dyDescent="0.3">
      <c r="A1972">
        <v>657</v>
      </c>
      <c r="B1972">
        <v>3</v>
      </c>
      <c r="C1972">
        <v>690266077.90180004</v>
      </c>
      <c r="D1972">
        <v>538719.02119999996</v>
      </c>
      <c r="E1972">
        <v>96806208.861599997</v>
      </c>
      <c r="F1972">
        <v>0</v>
      </c>
      <c r="G1972">
        <v>17141108.6417</v>
      </c>
      <c r="H1972">
        <v>53352664.605800003</v>
      </c>
      <c r="I1972">
        <v>4044704.2020999999</v>
      </c>
      <c r="J1972">
        <v>4539422.6380000003</v>
      </c>
      <c r="K1972">
        <v>684914216.52939999</v>
      </c>
      <c r="L1972">
        <v>115842635.61300001</v>
      </c>
      <c r="M1972">
        <v>0</v>
      </c>
      <c r="N1972">
        <v>49460617.117700003</v>
      </c>
      <c r="O1972">
        <v>10.145833333333334</v>
      </c>
      <c r="P1972">
        <f t="shared" si="71"/>
        <v>1994</v>
      </c>
      <c r="Q1972" s="2">
        <f t="shared" si="72"/>
        <v>34577.437499998581</v>
      </c>
    </row>
    <row r="1973" spans="1:17" x14ac:dyDescent="0.3">
      <c r="A1973">
        <v>658</v>
      </c>
      <c r="B1973">
        <v>1</v>
      </c>
      <c r="C1973">
        <v>378263650.61570001</v>
      </c>
      <c r="D1973">
        <v>541418.95570000005</v>
      </c>
      <c r="E1973">
        <v>51961733.241599999</v>
      </c>
      <c r="F1973">
        <v>0</v>
      </c>
      <c r="G1973">
        <v>7826643.5730999997</v>
      </c>
      <c r="H1973">
        <v>45733679.116300002</v>
      </c>
      <c r="I1973">
        <v>34336651.461199999</v>
      </c>
      <c r="J1973">
        <v>4523567.4743999997</v>
      </c>
      <c r="K1973">
        <v>318442490.84939998</v>
      </c>
      <c r="L1973">
        <v>75771085.462300003</v>
      </c>
      <c r="M1973">
        <v>0</v>
      </c>
      <c r="N1973">
        <v>50669813.708700001</v>
      </c>
      <c r="O1973">
        <v>10.145833333333334</v>
      </c>
      <c r="P1973">
        <f t="shared" si="71"/>
        <v>1994</v>
      </c>
      <c r="Q1973" s="2">
        <f t="shared" si="72"/>
        <v>34587.583333331917</v>
      </c>
    </row>
    <row r="1974" spans="1:17" x14ac:dyDescent="0.3">
      <c r="A1974">
        <v>658</v>
      </c>
      <c r="B1974">
        <v>2</v>
      </c>
      <c r="C1974">
        <v>357839857.7784</v>
      </c>
      <c r="D1974">
        <v>544643.98080000002</v>
      </c>
      <c r="E1974">
        <v>51961733.241599999</v>
      </c>
      <c r="F1974">
        <v>0</v>
      </c>
      <c r="G1974">
        <v>7826643.5730999997</v>
      </c>
      <c r="H1974">
        <v>45293128.306299999</v>
      </c>
      <c r="I1974">
        <v>14782142.095100001</v>
      </c>
      <c r="J1974">
        <v>4506611.2197000002</v>
      </c>
      <c r="K1974">
        <v>318442490.84939998</v>
      </c>
      <c r="L1974">
        <v>74498737.017900005</v>
      </c>
      <c r="M1974">
        <v>0</v>
      </c>
      <c r="N1974">
        <v>51044297.195200004</v>
      </c>
      <c r="O1974">
        <v>10.145833333333334</v>
      </c>
      <c r="P1974">
        <f t="shared" si="71"/>
        <v>1994</v>
      </c>
      <c r="Q1974" s="2">
        <f t="shared" si="72"/>
        <v>34597.729166665253</v>
      </c>
    </row>
    <row r="1975" spans="1:17" x14ac:dyDescent="0.3">
      <c r="A1975">
        <v>658</v>
      </c>
      <c r="B1975">
        <v>3</v>
      </c>
      <c r="C1975">
        <v>348867549.82859999</v>
      </c>
      <c r="D1975">
        <v>547818.74600000004</v>
      </c>
      <c r="E1975">
        <v>51961733.241599999</v>
      </c>
      <c r="F1975">
        <v>0</v>
      </c>
      <c r="G1975">
        <v>7826643.5730999997</v>
      </c>
      <c r="H1975">
        <v>44978906.362300001</v>
      </c>
      <c r="I1975">
        <v>7026112.4309999999</v>
      </c>
      <c r="J1975">
        <v>4489064.6457000002</v>
      </c>
      <c r="K1975">
        <v>318442490.84939998</v>
      </c>
      <c r="L1975">
        <v>73282970.283500001</v>
      </c>
      <c r="M1975">
        <v>0</v>
      </c>
      <c r="N1975">
        <v>51015206.573399998</v>
      </c>
      <c r="O1975">
        <v>10.145833333333334</v>
      </c>
      <c r="P1975">
        <f t="shared" si="71"/>
        <v>1994</v>
      </c>
      <c r="Q1975" s="2">
        <f t="shared" si="72"/>
        <v>34607.874999998588</v>
      </c>
    </row>
    <row r="1976" spans="1:17" x14ac:dyDescent="0.3">
      <c r="A1976">
        <v>659</v>
      </c>
      <c r="B1976">
        <v>1</v>
      </c>
      <c r="C1976">
        <v>188587690.3021</v>
      </c>
      <c r="D1976">
        <v>537593.83849999995</v>
      </c>
      <c r="E1976">
        <v>15435409.071599999</v>
      </c>
      <c r="F1976">
        <v>0</v>
      </c>
      <c r="G1976">
        <v>22577093.692600001</v>
      </c>
      <c r="H1976">
        <v>58850199.267300002</v>
      </c>
      <c r="I1976">
        <v>182684036.6927</v>
      </c>
      <c r="J1976">
        <v>4514996.1102999998</v>
      </c>
      <c r="K1976">
        <v>19947200.999400001</v>
      </c>
      <c r="L1976">
        <v>21996431.780099999</v>
      </c>
      <c r="M1976">
        <v>0</v>
      </c>
      <c r="N1976">
        <v>54930910.902800001</v>
      </c>
      <c r="O1976">
        <v>10.145833333333334</v>
      </c>
      <c r="P1976">
        <f t="shared" si="71"/>
        <v>1994</v>
      </c>
      <c r="Q1976" s="2">
        <f t="shared" si="72"/>
        <v>34618.020833331924</v>
      </c>
    </row>
    <row r="1977" spans="1:17" x14ac:dyDescent="0.3">
      <c r="A1977">
        <v>659</v>
      </c>
      <c r="B1977">
        <v>2</v>
      </c>
      <c r="C1977">
        <v>150567176.08329999</v>
      </c>
      <c r="D1977">
        <v>528737.40529999998</v>
      </c>
      <c r="E1977">
        <v>15435409.071599999</v>
      </c>
      <c r="F1977">
        <v>0</v>
      </c>
      <c r="G1977">
        <v>22577093.692600001</v>
      </c>
      <c r="H1977">
        <v>58768174.208999999</v>
      </c>
      <c r="I1977">
        <v>142024737.99680001</v>
      </c>
      <c r="J1977">
        <v>4534336.5409000004</v>
      </c>
      <c r="K1977">
        <v>19947200.999400001</v>
      </c>
      <c r="L1977">
        <v>22465974.3495</v>
      </c>
      <c r="M1977">
        <v>0</v>
      </c>
      <c r="N1977">
        <v>57498989.030900002</v>
      </c>
      <c r="O1977">
        <v>10.145833333333334</v>
      </c>
      <c r="P1977">
        <f t="shared" si="71"/>
        <v>1994</v>
      </c>
      <c r="Q1977" s="2">
        <f t="shared" si="72"/>
        <v>34628.16666666526</v>
      </c>
    </row>
    <row r="1978" spans="1:17" x14ac:dyDescent="0.3">
      <c r="A1978">
        <v>659</v>
      </c>
      <c r="B1978">
        <v>3</v>
      </c>
      <c r="C1978">
        <v>127867636.01350001</v>
      </c>
      <c r="D1978">
        <v>521041.53289999999</v>
      </c>
      <c r="E1978">
        <v>15435409.071599999</v>
      </c>
      <c r="F1978">
        <v>0</v>
      </c>
      <c r="G1978">
        <v>22577093.692600001</v>
      </c>
      <c r="H1978">
        <v>58223434.697300002</v>
      </c>
      <c r="I1978">
        <v>116495034.8594</v>
      </c>
      <c r="J1978">
        <v>4549235.1277000001</v>
      </c>
      <c r="K1978">
        <v>19947200.999400001</v>
      </c>
      <c r="L1978">
        <v>22857431.748599999</v>
      </c>
      <c r="M1978">
        <v>0</v>
      </c>
      <c r="N1978">
        <v>59215426.748400003</v>
      </c>
      <c r="O1978">
        <v>10.145833333333334</v>
      </c>
      <c r="P1978">
        <f t="shared" si="71"/>
        <v>1994</v>
      </c>
      <c r="Q1978" s="2">
        <f t="shared" si="72"/>
        <v>34638.312499998596</v>
      </c>
    </row>
    <row r="1979" spans="1:17" x14ac:dyDescent="0.3">
      <c r="A1979">
        <v>660</v>
      </c>
      <c r="B1979">
        <v>1</v>
      </c>
      <c r="C1979">
        <v>133259426.7616</v>
      </c>
      <c r="D1979">
        <v>509548.80570000003</v>
      </c>
      <c r="E1979">
        <v>15435409.071599999</v>
      </c>
      <c r="F1979">
        <v>0</v>
      </c>
      <c r="G1979">
        <v>4885112.1394999996</v>
      </c>
      <c r="H1979">
        <v>41386352.530500002</v>
      </c>
      <c r="I1979">
        <v>92061395.857500002</v>
      </c>
      <c r="J1979">
        <v>4568170.3705000002</v>
      </c>
      <c r="K1979">
        <v>19947200.999400001</v>
      </c>
      <c r="L1979">
        <v>15921348.1272</v>
      </c>
      <c r="M1979">
        <v>0</v>
      </c>
      <c r="N1979">
        <v>61244317.9881</v>
      </c>
      <c r="O1979">
        <v>10.145833333333334</v>
      </c>
      <c r="P1979">
        <f t="shared" si="71"/>
        <v>1994</v>
      </c>
      <c r="Q1979" s="2">
        <f t="shared" si="72"/>
        <v>34648.458333331931</v>
      </c>
    </row>
    <row r="1980" spans="1:17" x14ac:dyDescent="0.3">
      <c r="A1980">
        <v>660</v>
      </c>
      <c r="B1980">
        <v>2</v>
      </c>
      <c r="C1980">
        <v>122001718.63160001</v>
      </c>
      <c r="D1980">
        <v>499477.33679999999</v>
      </c>
      <c r="E1980">
        <v>15435409.071599999</v>
      </c>
      <c r="F1980">
        <v>0</v>
      </c>
      <c r="G1980">
        <v>4885112.1394999996</v>
      </c>
      <c r="H1980">
        <v>41652604.663999997</v>
      </c>
      <c r="I1980">
        <v>80329564.083199993</v>
      </c>
      <c r="J1980">
        <v>4583408.9099000003</v>
      </c>
      <c r="K1980">
        <v>19947200.999400001</v>
      </c>
      <c r="L1980">
        <v>16112090.0516</v>
      </c>
      <c r="M1980">
        <v>0</v>
      </c>
      <c r="N1980">
        <v>62526443.564900003</v>
      </c>
      <c r="O1980">
        <v>10.145833333333334</v>
      </c>
      <c r="P1980">
        <f t="shared" si="71"/>
        <v>1994</v>
      </c>
      <c r="Q1980" s="2">
        <f t="shared" si="72"/>
        <v>34658.604166665267</v>
      </c>
    </row>
    <row r="1981" spans="1:17" x14ac:dyDescent="0.3">
      <c r="A1981">
        <v>660</v>
      </c>
      <c r="B1981">
        <v>3</v>
      </c>
      <c r="C1981">
        <v>114082703.9958</v>
      </c>
      <c r="D1981">
        <v>490613.04930000001</v>
      </c>
      <c r="E1981">
        <v>15435409.071599999</v>
      </c>
      <c r="F1981">
        <v>0</v>
      </c>
      <c r="G1981">
        <v>4885112.1394999996</v>
      </c>
      <c r="H1981">
        <v>41876111.761799999</v>
      </c>
      <c r="I1981">
        <v>72074733.261500001</v>
      </c>
      <c r="J1981">
        <v>4595888.8071999997</v>
      </c>
      <c r="K1981">
        <v>19947200.999400001</v>
      </c>
      <c r="L1981">
        <v>16290835.3672</v>
      </c>
      <c r="M1981">
        <v>0</v>
      </c>
      <c r="N1981">
        <v>63423832.447999999</v>
      </c>
      <c r="O1981">
        <v>10.145833333333334</v>
      </c>
      <c r="P1981">
        <f t="shared" si="71"/>
        <v>1994</v>
      </c>
      <c r="Q1981" s="2">
        <f t="shared" si="72"/>
        <v>34668.749999998603</v>
      </c>
    </row>
    <row r="1982" spans="1:17" x14ac:dyDescent="0.3">
      <c r="A1982">
        <v>661</v>
      </c>
      <c r="B1982">
        <v>1</v>
      </c>
      <c r="C1982">
        <v>109646973.7613</v>
      </c>
      <c r="D1982">
        <v>481904.48389999999</v>
      </c>
      <c r="E1982">
        <v>15435409.071599999</v>
      </c>
      <c r="F1982">
        <v>0</v>
      </c>
      <c r="G1982">
        <v>4406524.2098000003</v>
      </c>
      <c r="H1982">
        <v>39514454.833800003</v>
      </c>
      <c r="I1982">
        <v>74408575.175999999</v>
      </c>
      <c r="J1982">
        <v>4609232.1591999996</v>
      </c>
      <c r="K1982">
        <v>19947200.999400001</v>
      </c>
      <c r="L1982">
        <v>3623652.2497</v>
      </c>
      <c r="M1982">
        <v>0</v>
      </c>
      <c r="N1982">
        <v>65179982.169200003</v>
      </c>
      <c r="O1982">
        <v>10.145833333333334</v>
      </c>
      <c r="P1982">
        <f t="shared" si="71"/>
        <v>1994</v>
      </c>
      <c r="Q1982" s="2">
        <f t="shared" si="72"/>
        <v>34678.895833331939</v>
      </c>
    </row>
    <row r="1983" spans="1:17" x14ac:dyDescent="0.3">
      <c r="A1983">
        <v>661</v>
      </c>
      <c r="B1983">
        <v>2</v>
      </c>
      <c r="C1983">
        <v>104602587.23549999</v>
      </c>
      <c r="D1983">
        <v>475507.24040000001</v>
      </c>
      <c r="E1983">
        <v>15435409.071599999</v>
      </c>
      <c r="F1983">
        <v>0</v>
      </c>
      <c r="G1983">
        <v>4406524.2098000003</v>
      </c>
      <c r="H1983">
        <v>39538706.121100001</v>
      </c>
      <c r="I1983">
        <v>68271114.556899995</v>
      </c>
      <c r="J1983">
        <v>4621622.0663999999</v>
      </c>
      <c r="K1983">
        <v>19947200.999400001</v>
      </c>
      <c r="L1983">
        <v>3672230.4755000002</v>
      </c>
      <c r="M1983">
        <v>0</v>
      </c>
      <c r="N1983">
        <v>66332292.913099997</v>
      </c>
      <c r="O1983">
        <v>10.145833333333334</v>
      </c>
      <c r="P1983">
        <f t="shared" si="71"/>
        <v>1994</v>
      </c>
      <c r="Q1983" s="2">
        <f t="shared" si="72"/>
        <v>34689.041666665275</v>
      </c>
    </row>
    <row r="1984" spans="1:17" x14ac:dyDescent="0.3">
      <c r="A1984">
        <v>661</v>
      </c>
      <c r="B1984">
        <v>3</v>
      </c>
      <c r="C1984">
        <v>100464270.00319999</v>
      </c>
      <c r="D1984">
        <v>469868.6618</v>
      </c>
      <c r="E1984">
        <v>15435409.071599999</v>
      </c>
      <c r="F1984">
        <v>0</v>
      </c>
      <c r="G1984">
        <v>4406524.2098000003</v>
      </c>
      <c r="H1984">
        <v>39624863.386</v>
      </c>
      <c r="I1984">
        <v>64596232.486599997</v>
      </c>
      <c r="J1984">
        <v>4632131.8672000002</v>
      </c>
      <c r="K1984">
        <v>19947200.999400001</v>
      </c>
      <c r="L1984">
        <v>3719584.3149999999</v>
      </c>
      <c r="M1984">
        <v>0</v>
      </c>
      <c r="N1984">
        <v>67183688.517800003</v>
      </c>
      <c r="O1984">
        <v>10.145833333333334</v>
      </c>
      <c r="P1984">
        <f t="shared" si="71"/>
        <v>1994</v>
      </c>
      <c r="Q1984" s="2">
        <f t="shared" si="72"/>
        <v>34699.18749999861</v>
      </c>
    </row>
    <row r="1985" spans="1:17" x14ac:dyDescent="0.3">
      <c r="A1985">
        <v>662</v>
      </c>
      <c r="B1985">
        <v>1</v>
      </c>
      <c r="C1985">
        <v>96070588.901099995</v>
      </c>
      <c r="D1985">
        <v>469346.56929999997</v>
      </c>
      <c r="E1985">
        <v>15435409.071599999</v>
      </c>
      <c r="F1985">
        <v>0</v>
      </c>
      <c r="G1985">
        <v>4260056.2660999997</v>
      </c>
      <c r="H1985">
        <v>45569365.424400002</v>
      </c>
      <c r="I1985">
        <v>63164222.705700003</v>
      </c>
      <c r="J1985">
        <v>4637837.0903000003</v>
      </c>
      <c r="K1985">
        <v>19389710.209399998</v>
      </c>
      <c r="L1985">
        <v>5720262.3899999997</v>
      </c>
      <c r="M1985">
        <v>0</v>
      </c>
      <c r="N1985">
        <v>67715049.9868</v>
      </c>
      <c r="O1985">
        <v>10.145833333333334</v>
      </c>
      <c r="P1985">
        <f t="shared" si="71"/>
        <v>1995</v>
      </c>
      <c r="Q1985" s="2">
        <f t="shared" si="72"/>
        <v>34709.333333331946</v>
      </c>
    </row>
    <row r="1986" spans="1:17" x14ac:dyDescent="0.3">
      <c r="A1986">
        <v>662</v>
      </c>
      <c r="B1986">
        <v>2</v>
      </c>
      <c r="C1986">
        <v>92959559.5458</v>
      </c>
      <c r="D1986">
        <v>468854.49060000002</v>
      </c>
      <c r="E1986">
        <v>15435409.071599999</v>
      </c>
      <c r="F1986">
        <v>0</v>
      </c>
      <c r="G1986">
        <v>4260056.2660999997</v>
      </c>
      <c r="H1986">
        <v>45653527.841700003</v>
      </c>
      <c r="I1986">
        <v>59433134.313000001</v>
      </c>
      <c r="J1986">
        <v>4642623.5663999999</v>
      </c>
      <c r="K1986">
        <v>19389710.209399998</v>
      </c>
      <c r="L1986">
        <v>5775570.9484000001</v>
      </c>
      <c r="M1986">
        <v>0</v>
      </c>
      <c r="N1986">
        <v>68196405.354699999</v>
      </c>
      <c r="O1986">
        <v>10.145833333333334</v>
      </c>
      <c r="P1986">
        <f t="shared" si="71"/>
        <v>1995</v>
      </c>
      <c r="Q1986" s="2">
        <f t="shared" si="72"/>
        <v>34719.479166665282</v>
      </c>
    </row>
    <row r="1987" spans="1:17" x14ac:dyDescent="0.3">
      <c r="A1987">
        <v>662</v>
      </c>
      <c r="B1987">
        <v>3</v>
      </c>
      <c r="C1987">
        <v>90407224.567100003</v>
      </c>
      <c r="D1987">
        <v>468363.02559999999</v>
      </c>
      <c r="E1987">
        <v>15435409.071599999</v>
      </c>
      <c r="F1987">
        <v>0</v>
      </c>
      <c r="G1987">
        <v>4260056.2660999997</v>
      </c>
      <c r="H1987">
        <v>45207297.837200001</v>
      </c>
      <c r="I1987">
        <v>56979692.368600003</v>
      </c>
      <c r="J1987">
        <v>4646495.3404000001</v>
      </c>
      <c r="K1987">
        <v>19389710.209399998</v>
      </c>
      <c r="L1987">
        <v>5828678.2605999997</v>
      </c>
      <c r="M1987">
        <v>0</v>
      </c>
      <c r="N1987">
        <v>68619257.037400007</v>
      </c>
      <c r="O1987">
        <v>10.145833333333334</v>
      </c>
      <c r="P1987">
        <f t="shared" ref="P1987:P2050" si="73">YEAR(Q1987)</f>
        <v>1995</v>
      </c>
      <c r="Q1987" s="2">
        <f t="shared" ref="Q1987:Q2050" si="74">Q1986+(O1987)</f>
        <v>34729.624999998618</v>
      </c>
    </row>
    <row r="1988" spans="1:17" x14ac:dyDescent="0.3">
      <c r="A1988">
        <v>663</v>
      </c>
      <c r="B1988">
        <v>1</v>
      </c>
      <c r="C1988">
        <v>113651579.80760001</v>
      </c>
      <c r="D1988">
        <v>474970.68489999999</v>
      </c>
      <c r="E1988">
        <v>15435409.071599999</v>
      </c>
      <c r="F1988">
        <v>0</v>
      </c>
      <c r="G1988">
        <v>2146018.7333999998</v>
      </c>
      <c r="H1988">
        <v>36748500.778999999</v>
      </c>
      <c r="I1988">
        <v>39752969.736100003</v>
      </c>
      <c r="J1988">
        <v>4617498.0641999999</v>
      </c>
      <c r="K1988">
        <v>19389710.209399998</v>
      </c>
      <c r="L1988">
        <v>40385442.6972</v>
      </c>
      <c r="M1988">
        <v>0</v>
      </c>
      <c r="N1988">
        <v>66206497.328900002</v>
      </c>
      <c r="O1988">
        <v>10.145833333333334</v>
      </c>
      <c r="P1988">
        <f t="shared" si="73"/>
        <v>1995</v>
      </c>
      <c r="Q1988" s="2">
        <f t="shared" si="74"/>
        <v>34739.770833331953</v>
      </c>
    </row>
    <row r="1989" spans="1:17" x14ac:dyDescent="0.3">
      <c r="A1989">
        <v>663</v>
      </c>
      <c r="B1989">
        <v>2</v>
      </c>
      <c r="C1989">
        <v>108974510.3263</v>
      </c>
      <c r="D1989">
        <v>480804.36170000001</v>
      </c>
      <c r="E1989">
        <v>15435409.071599999</v>
      </c>
      <c r="F1989">
        <v>0</v>
      </c>
      <c r="G1989">
        <v>2146018.7333999998</v>
      </c>
      <c r="H1989">
        <v>36057725.927500002</v>
      </c>
      <c r="I1989">
        <v>36029406.448799998</v>
      </c>
      <c r="J1989">
        <v>4592631.5305000003</v>
      </c>
      <c r="K1989">
        <v>19389710.209399998</v>
      </c>
      <c r="L1989">
        <v>40050065.630599998</v>
      </c>
      <c r="M1989">
        <v>0</v>
      </c>
      <c r="N1989">
        <v>64085157.005500004</v>
      </c>
      <c r="O1989">
        <v>10.145833333333334</v>
      </c>
      <c r="P1989">
        <f t="shared" si="73"/>
        <v>1995</v>
      </c>
      <c r="Q1989" s="2">
        <f t="shared" si="74"/>
        <v>34749.916666665289</v>
      </c>
    </row>
    <row r="1990" spans="1:17" x14ac:dyDescent="0.3">
      <c r="A1990">
        <v>663</v>
      </c>
      <c r="B1990">
        <v>3</v>
      </c>
      <c r="C1990">
        <v>105894261.3083</v>
      </c>
      <c r="D1990">
        <v>486001.94329999998</v>
      </c>
      <c r="E1990">
        <v>15435409.071599999</v>
      </c>
      <c r="F1990">
        <v>0</v>
      </c>
      <c r="G1990">
        <v>2146018.7333999998</v>
      </c>
      <c r="H1990">
        <v>35664696.392899998</v>
      </c>
      <c r="I1990">
        <v>33826150.327699997</v>
      </c>
      <c r="J1990">
        <v>4570578.7331999997</v>
      </c>
      <c r="K1990">
        <v>19389710.209399998</v>
      </c>
      <c r="L1990">
        <v>39760947.458800003</v>
      </c>
      <c r="M1990">
        <v>0</v>
      </c>
      <c r="N1990">
        <v>62845615.420000002</v>
      </c>
      <c r="O1990">
        <v>10.145833333333334</v>
      </c>
      <c r="P1990">
        <f t="shared" si="73"/>
        <v>1995</v>
      </c>
      <c r="Q1990" s="2">
        <f t="shared" si="74"/>
        <v>34760.062499998625</v>
      </c>
    </row>
    <row r="1991" spans="1:17" x14ac:dyDescent="0.3">
      <c r="A1991">
        <v>664</v>
      </c>
      <c r="B1991">
        <v>1</v>
      </c>
      <c r="C1991">
        <v>73199116.528500006</v>
      </c>
      <c r="D1991">
        <v>480432.89230000001</v>
      </c>
      <c r="E1991">
        <v>15435409.071599999</v>
      </c>
      <c r="F1991">
        <v>0</v>
      </c>
      <c r="G1991">
        <v>16576042.495999999</v>
      </c>
      <c r="H1991">
        <v>56644211.1756</v>
      </c>
      <c r="I1991">
        <v>58051061.085500002</v>
      </c>
      <c r="J1991">
        <v>4600820.0607000003</v>
      </c>
      <c r="K1991">
        <v>19389710.209399998</v>
      </c>
      <c r="L1991">
        <v>15301738.504799999</v>
      </c>
      <c r="M1991">
        <v>0</v>
      </c>
      <c r="N1991">
        <v>64088083.405599996</v>
      </c>
      <c r="O1991">
        <v>10.145833333333334</v>
      </c>
      <c r="P1991">
        <f t="shared" si="73"/>
        <v>1995</v>
      </c>
      <c r="Q1991" s="2">
        <f t="shared" si="74"/>
        <v>34770.208333331961</v>
      </c>
    </row>
    <row r="1992" spans="1:17" x14ac:dyDescent="0.3">
      <c r="A1992">
        <v>664</v>
      </c>
      <c r="B1992">
        <v>2</v>
      </c>
      <c r="C1992">
        <v>70349865.466499999</v>
      </c>
      <c r="D1992">
        <v>475752.78840000002</v>
      </c>
      <c r="E1992">
        <v>15435409.071599999</v>
      </c>
      <c r="F1992">
        <v>0</v>
      </c>
      <c r="G1992">
        <v>16576042.495999999</v>
      </c>
      <c r="H1992">
        <v>55993533.052900001</v>
      </c>
      <c r="I1992">
        <v>52521723.185500003</v>
      </c>
      <c r="J1992">
        <v>4626473.8503999999</v>
      </c>
      <c r="K1992">
        <v>19389710.209399998</v>
      </c>
      <c r="L1992">
        <v>15407621.663899999</v>
      </c>
      <c r="M1992">
        <v>0</v>
      </c>
      <c r="N1992">
        <v>65431945.9454</v>
      </c>
      <c r="O1992">
        <v>10.145833333333334</v>
      </c>
      <c r="P1992">
        <f t="shared" si="73"/>
        <v>1995</v>
      </c>
      <c r="Q1992" s="2">
        <f t="shared" si="74"/>
        <v>34780.354166665296</v>
      </c>
    </row>
    <row r="1993" spans="1:17" x14ac:dyDescent="0.3">
      <c r="A1993">
        <v>664</v>
      </c>
      <c r="B1993">
        <v>3</v>
      </c>
      <c r="C1993">
        <v>68238569.443000004</v>
      </c>
      <c r="D1993">
        <v>471483.29109999997</v>
      </c>
      <c r="E1993">
        <v>15435409.071599999</v>
      </c>
      <c r="F1993">
        <v>0</v>
      </c>
      <c r="G1993">
        <v>16576042.495999999</v>
      </c>
      <c r="H1993">
        <v>55727748.920900002</v>
      </c>
      <c r="I1993">
        <v>50080894.282799996</v>
      </c>
      <c r="J1993">
        <v>4648602.0631999997</v>
      </c>
      <c r="K1993">
        <v>19389710.209399998</v>
      </c>
      <c r="L1993">
        <v>15509625.8981</v>
      </c>
      <c r="M1993">
        <v>0</v>
      </c>
      <c r="N1993">
        <v>66281082.005800001</v>
      </c>
      <c r="O1993">
        <v>10.145833333333334</v>
      </c>
      <c r="P1993">
        <f t="shared" si="73"/>
        <v>1995</v>
      </c>
      <c r="Q1993" s="2">
        <f t="shared" si="74"/>
        <v>34790.499999998632</v>
      </c>
    </row>
    <row r="1994" spans="1:17" x14ac:dyDescent="0.3">
      <c r="A1994">
        <v>665</v>
      </c>
      <c r="B1994">
        <v>1</v>
      </c>
      <c r="C1994">
        <v>87808058.147200003</v>
      </c>
      <c r="D1994">
        <v>473950.3235</v>
      </c>
      <c r="E1994">
        <v>21460903.521600001</v>
      </c>
      <c r="F1994">
        <v>0</v>
      </c>
      <c r="G1994">
        <v>33826664.402199998</v>
      </c>
      <c r="H1994">
        <v>60532323.589000002</v>
      </c>
      <c r="I1994">
        <v>31306454.4822</v>
      </c>
      <c r="J1994">
        <v>4641960.0317000002</v>
      </c>
      <c r="K1994">
        <v>65143339.389399998</v>
      </c>
      <c r="L1994">
        <v>38732538.026100002</v>
      </c>
      <c r="M1994">
        <v>0</v>
      </c>
      <c r="N1994">
        <v>64287066.676100001</v>
      </c>
      <c r="O1994">
        <v>10.145833333333334</v>
      </c>
      <c r="P1994">
        <f t="shared" si="73"/>
        <v>1995</v>
      </c>
      <c r="Q1994" s="2">
        <f t="shared" si="74"/>
        <v>34800.645833331968</v>
      </c>
    </row>
    <row r="1995" spans="1:17" x14ac:dyDescent="0.3">
      <c r="A1995">
        <v>665</v>
      </c>
      <c r="B1995">
        <v>2</v>
      </c>
      <c r="C1995">
        <v>82216360.408199996</v>
      </c>
      <c r="D1995">
        <v>476084.11009999999</v>
      </c>
      <c r="E1995">
        <v>21460903.521600001</v>
      </c>
      <c r="F1995">
        <v>0</v>
      </c>
      <c r="G1995">
        <v>33826664.402199998</v>
      </c>
      <c r="H1995">
        <v>60525915.503300004</v>
      </c>
      <c r="I1995">
        <v>26528273.462200001</v>
      </c>
      <c r="J1995">
        <v>4637073.4418000001</v>
      </c>
      <c r="K1995">
        <v>65143339.389399998</v>
      </c>
      <c r="L1995">
        <v>38638689.599600002</v>
      </c>
      <c r="M1995">
        <v>0</v>
      </c>
      <c r="N1995">
        <v>63441161.220100001</v>
      </c>
      <c r="O1995">
        <v>10.145833333333334</v>
      </c>
      <c r="P1995">
        <f t="shared" si="73"/>
        <v>1995</v>
      </c>
      <c r="Q1995" s="2">
        <f t="shared" si="74"/>
        <v>34810.791666665304</v>
      </c>
    </row>
    <row r="1996" spans="1:17" x14ac:dyDescent="0.3">
      <c r="A1996">
        <v>665</v>
      </c>
      <c r="B1996">
        <v>3</v>
      </c>
      <c r="C1996">
        <v>79040629.579400003</v>
      </c>
      <c r="D1996">
        <v>477896.32890000002</v>
      </c>
      <c r="E1996">
        <v>21460903.521600001</v>
      </c>
      <c r="F1996">
        <v>0</v>
      </c>
      <c r="G1996">
        <v>33826664.402199998</v>
      </c>
      <c r="H1996">
        <v>60368852.378200002</v>
      </c>
      <c r="I1996">
        <v>23609935.709199999</v>
      </c>
      <c r="J1996">
        <v>4633132.2543000001</v>
      </c>
      <c r="K1996">
        <v>65143339.389399998</v>
      </c>
      <c r="L1996">
        <v>38567040.054099999</v>
      </c>
      <c r="M1996">
        <v>0</v>
      </c>
      <c r="N1996">
        <v>63007091.445500001</v>
      </c>
      <c r="O1996">
        <v>10.145833333333334</v>
      </c>
      <c r="P1996">
        <f t="shared" si="73"/>
        <v>1995</v>
      </c>
      <c r="Q1996" s="2">
        <f t="shared" si="74"/>
        <v>34820.937499998639</v>
      </c>
    </row>
    <row r="1997" spans="1:17" x14ac:dyDescent="0.3">
      <c r="A1997">
        <v>666</v>
      </c>
      <c r="B1997">
        <v>1</v>
      </c>
      <c r="C1997">
        <v>9988286.2975999992</v>
      </c>
      <c r="D1997">
        <v>390218.97830000002</v>
      </c>
      <c r="E1997">
        <v>24885121.071600001</v>
      </c>
      <c r="F1997">
        <v>0</v>
      </c>
      <c r="G1997">
        <v>1850805206.2756</v>
      </c>
      <c r="H1997">
        <v>195192387.11390001</v>
      </c>
      <c r="I1997">
        <v>1895026035.2267001</v>
      </c>
      <c r="J1997">
        <v>5093740.2769999998</v>
      </c>
      <c r="K1997">
        <v>91144590.869399995</v>
      </c>
      <c r="L1997">
        <v>0</v>
      </c>
      <c r="M1997">
        <v>0</v>
      </c>
      <c r="N1997">
        <v>89939077.286500007</v>
      </c>
      <c r="O1997">
        <v>10.145833333333334</v>
      </c>
      <c r="P1997">
        <f t="shared" si="73"/>
        <v>1995</v>
      </c>
      <c r="Q1997" s="2">
        <f t="shared" si="74"/>
        <v>34831.083333331975</v>
      </c>
    </row>
    <row r="1998" spans="1:17" x14ac:dyDescent="0.3">
      <c r="A1998">
        <v>666</v>
      </c>
      <c r="B1998">
        <v>2</v>
      </c>
      <c r="C1998">
        <v>8573122.0879999995</v>
      </c>
      <c r="D1998">
        <v>317900.86670000001</v>
      </c>
      <c r="E1998">
        <v>24885121.071600001</v>
      </c>
      <c r="F1998">
        <v>0</v>
      </c>
      <c r="G1998">
        <v>1850805206.2756</v>
      </c>
      <c r="H1998">
        <v>180894311.104</v>
      </c>
      <c r="I1998">
        <v>1856568690.6777999</v>
      </c>
      <c r="J1998">
        <v>5509607.4755999995</v>
      </c>
      <c r="K1998">
        <v>91144590.869399995</v>
      </c>
      <c r="L1998">
        <v>0</v>
      </c>
      <c r="M1998">
        <v>0</v>
      </c>
      <c r="N1998">
        <v>112103997.1749</v>
      </c>
      <c r="O1998">
        <v>10.145833333333334</v>
      </c>
      <c r="P1998">
        <f t="shared" si="73"/>
        <v>1995</v>
      </c>
      <c r="Q1998" s="2">
        <f t="shared" si="74"/>
        <v>34841.229166665311</v>
      </c>
    </row>
    <row r="1999" spans="1:17" x14ac:dyDescent="0.3">
      <c r="A1999">
        <v>666</v>
      </c>
      <c r="B1999">
        <v>3</v>
      </c>
      <c r="C1999">
        <v>7804537.4913999997</v>
      </c>
      <c r="D1999">
        <v>276632.4779</v>
      </c>
      <c r="E1999">
        <v>24885121.071600001</v>
      </c>
      <c r="F1999">
        <v>0</v>
      </c>
      <c r="G1999">
        <v>1850805206.2756</v>
      </c>
      <c r="H1999">
        <v>171708677.84299999</v>
      </c>
      <c r="I1999">
        <v>1827267296.9461999</v>
      </c>
      <c r="J1999">
        <v>5910659.1427999996</v>
      </c>
      <c r="K1999">
        <v>91144590.869399995</v>
      </c>
      <c r="L1999">
        <v>0</v>
      </c>
      <c r="M1999">
        <v>0</v>
      </c>
      <c r="N1999">
        <v>130989649.22400001</v>
      </c>
      <c r="O1999">
        <v>10.145833333333334</v>
      </c>
      <c r="P1999">
        <f t="shared" si="73"/>
        <v>1995</v>
      </c>
      <c r="Q1999" s="2">
        <f t="shared" si="74"/>
        <v>34851.374999998647</v>
      </c>
    </row>
    <row r="2000" spans="1:17" x14ac:dyDescent="0.3">
      <c r="A2000">
        <v>667</v>
      </c>
      <c r="B2000">
        <v>1</v>
      </c>
      <c r="C2000">
        <v>189068292.86770001</v>
      </c>
      <c r="D2000">
        <v>273836.47259999998</v>
      </c>
      <c r="E2000">
        <v>37939273.671599999</v>
      </c>
      <c r="F2000">
        <v>0</v>
      </c>
      <c r="G2000">
        <v>292198033.22299999</v>
      </c>
      <c r="H2000">
        <v>83684139.698200002</v>
      </c>
      <c r="I2000">
        <v>211135818.35499999</v>
      </c>
      <c r="J2000">
        <v>5946589.0294000003</v>
      </c>
      <c r="K2000">
        <v>190269210.33939999</v>
      </c>
      <c r="L2000">
        <v>86545670.057799995</v>
      </c>
      <c r="M2000">
        <v>0</v>
      </c>
      <c r="N2000">
        <v>109595004.2553</v>
      </c>
      <c r="O2000">
        <v>10.145833333333334</v>
      </c>
      <c r="P2000">
        <f t="shared" si="73"/>
        <v>1995</v>
      </c>
      <c r="Q2000" s="2">
        <f t="shared" si="74"/>
        <v>34861.520833331982</v>
      </c>
    </row>
    <row r="2001" spans="1:17" x14ac:dyDescent="0.3">
      <c r="A2001">
        <v>667</v>
      </c>
      <c r="B2001">
        <v>2</v>
      </c>
      <c r="C2001">
        <v>154705475.71970001</v>
      </c>
      <c r="D2001">
        <v>271396.26169999997</v>
      </c>
      <c r="E2001">
        <v>37939273.671599999</v>
      </c>
      <c r="F2001">
        <v>0</v>
      </c>
      <c r="G2001">
        <v>292198033.22299999</v>
      </c>
      <c r="H2001">
        <v>85579525.921700001</v>
      </c>
      <c r="I2001">
        <v>190361455.3908</v>
      </c>
      <c r="J2001">
        <v>5997916.2515000002</v>
      </c>
      <c r="K2001">
        <v>190269210.33939999</v>
      </c>
      <c r="L2001">
        <v>84229420.393800005</v>
      </c>
      <c r="M2001">
        <v>0</v>
      </c>
      <c r="N2001">
        <v>99955251.930899993</v>
      </c>
      <c r="O2001">
        <v>10.145833333333334</v>
      </c>
      <c r="P2001">
        <f t="shared" si="73"/>
        <v>1995</v>
      </c>
      <c r="Q2001" s="2">
        <f t="shared" si="74"/>
        <v>34871.666666665318</v>
      </c>
    </row>
    <row r="2002" spans="1:17" x14ac:dyDescent="0.3">
      <c r="A2002">
        <v>667</v>
      </c>
      <c r="B2002">
        <v>3</v>
      </c>
      <c r="C2002">
        <v>134616782.81659999</v>
      </c>
      <c r="D2002">
        <v>269395.2795</v>
      </c>
      <c r="E2002">
        <v>37939273.671599999</v>
      </c>
      <c r="F2002">
        <v>0</v>
      </c>
      <c r="G2002">
        <v>292198033.22299999</v>
      </c>
      <c r="H2002">
        <v>87043467.642499998</v>
      </c>
      <c r="I2002">
        <v>178593072.8642</v>
      </c>
      <c r="J2002">
        <v>6058165.0132999998</v>
      </c>
      <c r="K2002">
        <v>190269210.33939999</v>
      </c>
      <c r="L2002">
        <v>82416062.438899994</v>
      </c>
      <c r="M2002">
        <v>0</v>
      </c>
      <c r="N2002">
        <v>94796749.170000002</v>
      </c>
      <c r="O2002">
        <v>10.145833333333334</v>
      </c>
      <c r="P2002">
        <f t="shared" si="73"/>
        <v>1995</v>
      </c>
      <c r="Q2002" s="2">
        <f t="shared" si="74"/>
        <v>34881.812499998654</v>
      </c>
    </row>
    <row r="2003" spans="1:17" x14ac:dyDescent="0.3">
      <c r="A2003">
        <v>668</v>
      </c>
      <c r="B2003">
        <v>1</v>
      </c>
      <c r="C2003">
        <v>595383589.73189998</v>
      </c>
      <c r="D2003">
        <v>300966.97369999997</v>
      </c>
      <c r="E2003">
        <v>84599398.441599995</v>
      </c>
      <c r="F2003">
        <v>0</v>
      </c>
      <c r="G2003">
        <v>39235344.962700002</v>
      </c>
      <c r="H2003">
        <v>125671413.7106</v>
      </c>
      <c r="I2003">
        <v>71152821.541999996</v>
      </c>
      <c r="J2003">
        <v>5850483.7865000004</v>
      </c>
      <c r="K2003">
        <v>544575421.20940006</v>
      </c>
      <c r="L2003">
        <v>143296304.74340001</v>
      </c>
      <c r="M2003">
        <v>0</v>
      </c>
      <c r="N2003">
        <v>80629456.421000004</v>
      </c>
      <c r="O2003">
        <v>10.145833333333334</v>
      </c>
      <c r="P2003">
        <f t="shared" si="73"/>
        <v>1995</v>
      </c>
      <c r="Q2003" s="2">
        <f t="shared" si="74"/>
        <v>34891.95833333199</v>
      </c>
    </row>
    <row r="2004" spans="1:17" x14ac:dyDescent="0.3">
      <c r="A2004">
        <v>668</v>
      </c>
      <c r="B2004">
        <v>2</v>
      </c>
      <c r="C2004">
        <v>563922973.44980001</v>
      </c>
      <c r="D2004">
        <v>330414.3431</v>
      </c>
      <c r="E2004">
        <v>84599398.441599995</v>
      </c>
      <c r="F2004">
        <v>0</v>
      </c>
      <c r="G2004">
        <v>39235344.962700002</v>
      </c>
      <c r="H2004">
        <v>129149043.6446</v>
      </c>
      <c r="I2004">
        <v>56979471.902400002</v>
      </c>
      <c r="J2004">
        <v>5683773.2445999999</v>
      </c>
      <c r="K2004">
        <v>544575421.20940006</v>
      </c>
      <c r="L2004">
        <v>136946613.49309999</v>
      </c>
      <c r="M2004">
        <v>0</v>
      </c>
      <c r="N2004">
        <v>73190431.069000006</v>
      </c>
      <c r="O2004">
        <v>10.145833333333334</v>
      </c>
      <c r="P2004">
        <f t="shared" si="73"/>
        <v>1995</v>
      </c>
      <c r="Q2004" s="2">
        <f t="shared" si="74"/>
        <v>34902.104166665325</v>
      </c>
    </row>
    <row r="2005" spans="1:17" x14ac:dyDescent="0.3">
      <c r="A2005">
        <v>668</v>
      </c>
      <c r="B2005">
        <v>3</v>
      </c>
      <c r="C2005">
        <v>543038610.12750006</v>
      </c>
      <c r="D2005">
        <v>355960.85220000002</v>
      </c>
      <c r="E2005">
        <v>84599398.441599995</v>
      </c>
      <c r="F2005">
        <v>0</v>
      </c>
      <c r="G2005">
        <v>39235344.962700002</v>
      </c>
      <c r="H2005">
        <v>131317959.89139999</v>
      </c>
      <c r="I2005">
        <v>48688690.1017</v>
      </c>
      <c r="J2005">
        <v>5544077.6179</v>
      </c>
      <c r="K2005">
        <v>544575421.20940006</v>
      </c>
      <c r="L2005">
        <v>131528513.82889999</v>
      </c>
      <c r="M2005">
        <v>0</v>
      </c>
      <c r="N2005">
        <v>68504659.059499994</v>
      </c>
      <c r="O2005">
        <v>10.145833333333334</v>
      </c>
      <c r="P2005">
        <f t="shared" si="73"/>
        <v>1995</v>
      </c>
      <c r="Q2005" s="2">
        <f t="shared" si="74"/>
        <v>34912.249999998661</v>
      </c>
    </row>
    <row r="2006" spans="1:17" x14ac:dyDescent="0.3">
      <c r="A2006">
        <v>669</v>
      </c>
      <c r="B2006">
        <v>1</v>
      </c>
      <c r="C2006">
        <v>590264287.93840003</v>
      </c>
      <c r="D2006">
        <v>367237.22950000002</v>
      </c>
      <c r="E2006">
        <v>91350123.721599996</v>
      </c>
      <c r="F2006">
        <v>0</v>
      </c>
      <c r="G2006">
        <v>32875287.273800001</v>
      </c>
      <c r="H2006">
        <v>91819014.860499993</v>
      </c>
      <c r="I2006">
        <v>28177545.110399999</v>
      </c>
      <c r="J2006">
        <v>5491050.9801000003</v>
      </c>
      <c r="K2006">
        <v>595835976.23940003</v>
      </c>
      <c r="L2006">
        <v>110377932.3065</v>
      </c>
      <c r="M2006">
        <v>0</v>
      </c>
      <c r="N2006">
        <v>67212235.381699994</v>
      </c>
      <c r="O2006">
        <v>10.145833333333334</v>
      </c>
      <c r="P2006">
        <f t="shared" si="73"/>
        <v>1995</v>
      </c>
      <c r="Q2006" s="2">
        <f t="shared" si="74"/>
        <v>34922.395833331997</v>
      </c>
    </row>
    <row r="2007" spans="1:17" x14ac:dyDescent="0.3">
      <c r="A2007">
        <v>669</v>
      </c>
      <c r="B2007">
        <v>2</v>
      </c>
      <c r="C2007">
        <v>578165821.69570005</v>
      </c>
      <c r="D2007">
        <v>377108.4448</v>
      </c>
      <c r="E2007">
        <v>91350123.721599996</v>
      </c>
      <c r="F2007">
        <v>0</v>
      </c>
      <c r="G2007">
        <v>32875287.273800001</v>
      </c>
      <c r="H2007">
        <v>92519563.592800006</v>
      </c>
      <c r="I2007">
        <v>23440666.032900002</v>
      </c>
      <c r="J2007">
        <v>5444415.8196999999</v>
      </c>
      <c r="K2007">
        <v>595835976.23940003</v>
      </c>
      <c r="L2007">
        <v>106839170.03749999</v>
      </c>
      <c r="M2007">
        <v>0</v>
      </c>
      <c r="N2007">
        <v>64297568.869499996</v>
      </c>
      <c r="O2007">
        <v>10.145833333333334</v>
      </c>
      <c r="P2007">
        <f t="shared" si="73"/>
        <v>1995</v>
      </c>
      <c r="Q2007" s="2">
        <f t="shared" si="74"/>
        <v>34932.541666665333</v>
      </c>
    </row>
    <row r="2008" spans="1:17" x14ac:dyDescent="0.3">
      <c r="A2008">
        <v>669</v>
      </c>
      <c r="B2008">
        <v>3</v>
      </c>
      <c r="C2008">
        <v>569824009.72459996</v>
      </c>
      <c r="D2008">
        <v>385790.70510000002</v>
      </c>
      <c r="E2008">
        <v>91350123.721599996</v>
      </c>
      <c r="F2008">
        <v>0</v>
      </c>
      <c r="G2008">
        <v>32875287.273800001</v>
      </c>
      <c r="H2008">
        <v>92634928.220799997</v>
      </c>
      <c r="I2008">
        <v>20602108.7995</v>
      </c>
      <c r="J2008">
        <v>5403025.4512999998</v>
      </c>
      <c r="K2008">
        <v>595835976.23940003</v>
      </c>
      <c r="L2008">
        <v>103693188.14219999</v>
      </c>
      <c r="M2008">
        <v>0</v>
      </c>
      <c r="N2008">
        <v>62185551.758000001</v>
      </c>
      <c r="O2008">
        <v>10.145833333333334</v>
      </c>
      <c r="P2008">
        <f t="shared" si="73"/>
        <v>1995</v>
      </c>
      <c r="Q2008" s="2">
        <f t="shared" si="74"/>
        <v>34942.687499998668</v>
      </c>
    </row>
    <row r="2009" spans="1:17" x14ac:dyDescent="0.3">
      <c r="A2009">
        <v>670</v>
      </c>
      <c r="B2009">
        <v>1</v>
      </c>
      <c r="C2009">
        <v>319044431.48100001</v>
      </c>
      <c r="D2009">
        <v>384821.36550000001</v>
      </c>
      <c r="E2009">
        <v>49512565.501599997</v>
      </c>
      <c r="F2009">
        <v>0</v>
      </c>
      <c r="G2009">
        <v>25351160.988400001</v>
      </c>
      <c r="H2009">
        <v>59594536.428599998</v>
      </c>
      <c r="I2009">
        <v>49288156.2513</v>
      </c>
      <c r="J2009">
        <v>5387099.2196000004</v>
      </c>
      <c r="K2009">
        <v>278149154.84939998</v>
      </c>
      <c r="L2009">
        <v>55519494.951499999</v>
      </c>
      <c r="M2009">
        <v>0</v>
      </c>
      <c r="N2009">
        <v>64290599.328599997</v>
      </c>
      <c r="O2009">
        <v>10.145833333333334</v>
      </c>
      <c r="P2009">
        <f t="shared" si="73"/>
        <v>1995</v>
      </c>
      <c r="Q2009" s="2">
        <f t="shared" si="74"/>
        <v>34952.833333332004</v>
      </c>
    </row>
    <row r="2010" spans="1:17" x14ac:dyDescent="0.3">
      <c r="A2010">
        <v>670</v>
      </c>
      <c r="B2010">
        <v>2</v>
      </c>
      <c r="C2010">
        <v>296016063.2281</v>
      </c>
      <c r="D2010">
        <v>384250.45370000001</v>
      </c>
      <c r="E2010">
        <v>49512565.501599997</v>
      </c>
      <c r="F2010">
        <v>0</v>
      </c>
      <c r="G2010">
        <v>25351160.988400001</v>
      </c>
      <c r="H2010">
        <v>59258855.372900002</v>
      </c>
      <c r="I2010">
        <v>26428200.431000002</v>
      </c>
      <c r="J2010">
        <v>5370484.7078999998</v>
      </c>
      <c r="K2010">
        <v>278149154.84939998</v>
      </c>
      <c r="L2010">
        <v>55307480.396700002</v>
      </c>
      <c r="M2010">
        <v>0</v>
      </c>
      <c r="N2010">
        <v>65048339.2733</v>
      </c>
      <c r="O2010">
        <v>10.145833333333334</v>
      </c>
      <c r="P2010">
        <f t="shared" si="73"/>
        <v>1995</v>
      </c>
      <c r="Q2010" s="2">
        <f t="shared" si="74"/>
        <v>34962.97916666534</v>
      </c>
    </row>
    <row r="2011" spans="1:17" x14ac:dyDescent="0.3">
      <c r="A2011">
        <v>670</v>
      </c>
      <c r="B2011">
        <v>3</v>
      </c>
      <c r="C2011">
        <v>285258766.227</v>
      </c>
      <c r="D2011">
        <v>384009.73489999998</v>
      </c>
      <c r="E2011">
        <v>49512565.501599997</v>
      </c>
      <c r="F2011">
        <v>0</v>
      </c>
      <c r="G2011">
        <v>25351160.988400001</v>
      </c>
      <c r="H2011">
        <v>59160803.932400003</v>
      </c>
      <c r="I2011">
        <v>15275045.429</v>
      </c>
      <c r="J2011">
        <v>5353972.9384000003</v>
      </c>
      <c r="K2011">
        <v>278149154.84939998</v>
      </c>
      <c r="L2011">
        <v>55030796.175499998</v>
      </c>
      <c r="M2011">
        <v>0</v>
      </c>
      <c r="N2011">
        <v>65237567.941200003</v>
      </c>
      <c r="O2011">
        <v>10.145833333333334</v>
      </c>
      <c r="P2011">
        <f t="shared" si="73"/>
        <v>1995</v>
      </c>
      <c r="Q2011" s="2">
        <f t="shared" si="74"/>
        <v>34973.124999998676</v>
      </c>
    </row>
    <row r="2012" spans="1:17" x14ac:dyDescent="0.3">
      <c r="A2012">
        <v>671</v>
      </c>
      <c r="B2012">
        <v>1</v>
      </c>
      <c r="C2012">
        <v>241706946.8312</v>
      </c>
      <c r="D2012">
        <v>397371.56819999998</v>
      </c>
      <c r="E2012">
        <v>15435409.071599999</v>
      </c>
      <c r="F2012">
        <v>0</v>
      </c>
      <c r="G2012">
        <v>2131494.4399000001</v>
      </c>
      <c r="H2012">
        <v>42425632.431100003</v>
      </c>
      <c r="I2012">
        <v>133110861.4279</v>
      </c>
      <c r="J2012">
        <v>5275858.4612999996</v>
      </c>
      <c r="K2012">
        <v>19389710.209399998</v>
      </c>
      <c r="L2012">
        <v>77814092.253600001</v>
      </c>
      <c r="M2012">
        <v>0</v>
      </c>
      <c r="N2012">
        <v>67391186.197400004</v>
      </c>
      <c r="O2012">
        <v>10.145833333333334</v>
      </c>
      <c r="P2012">
        <f t="shared" si="73"/>
        <v>1995</v>
      </c>
      <c r="Q2012" s="2">
        <f t="shared" si="74"/>
        <v>34983.270833332012</v>
      </c>
    </row>
    <row r="2013" spans="1:17" x14ac:dyDescent="0.3">
      <c r="A2013">
        <v>671</v>
      </c>
      <c r="B2013">
        <v>2</v>
      </c>
      <c r="C2013">
        <v>206104688.22589999</v>
      </c>
      <c r="D2013">
        <v>409679.0808</v>
      </c>
      <c r="E2013">
        <v>15435409.071599999</v>
      </c>
      <c r="F2013">
        <v>0</v>
      </c>
      <c r="G2013">
        <v>2131494.4399000001</v>
      </c>
      <c r="H2013">
        <v>41076483.596699998</v>
      </c>
      <c r="I2013">
        <v>99986847.566799998</v>
      </c>
      <c r="J2013">
        <v>5207666.5154999997</v>
      </c>
      <c r="K2013">
        <v>19389710.209399998</v>
      </c>
      <c r="L2013">
        <v>76478663.731199995</v>
      </c>
      <c r="M2013">
        <v>0</v>
      </c>
      <c r="N2013">
        <v>64690766.309600003</v>
      </c>
      <c r="O2013">
        <v>10.145833333333334</v>
      </c>
      <c r="P2013">
        <f t="shared" si="73"/>
        <v>1995</v>
      </c>
      <c r="Q2013" s="2">
        <f t="shared" si="74"/>
        <v>34993.416666665347</v>
      </c>
    </row>
    <row r="2014" spans="1:17" x14ac:dyDescent="0.3">
      <c r="A2014">
        <v>671</v>
      </c>
      <c r="B2014">
        <v>3</v>
      </c>
      <c r="C2014">
        <v>184966470.73519999</v>
      </c>
      <c r="D2014">
        <v>421653.63</v>
      </c>
      <c r="E2014">
        <v>15435409.071599999</v>
      </c>
      <c r="F2014">
        <v>0</v>
      </c>
      <c r="G2014">
        <v>2131494.4399000001</v>
      </c>
      <c r="H2014">
        <v>40587331.0836</v>
      </c>
      <c r="I2014">
        <v>81139196.955799997</v>
      </c>
      <c r="J2014">
        <v>5147550.1575999996</v>
      </c>
      <c r="K2014">
        <v>19389710.209399998</v>
      </c>
      <c r="L2014">
        <v>75253675.154899999</v>
      </c>
      <c r="M2014">
        <v>0</v>
      </c>
      <c r="N2014">
        <v>63251654.030699998</v>
      </c>
      <c r="O2014">
        <v>10.145833333333334</v>
      </c>
      <c r="P2014">
        <f t="shared" si="73"/>
        <v>1995</v>
      </c>
      <c r="Q2014" s="2">
        <f t="shared" si="74"/>
        <v>35003.562499998683</v>
      </c>
    </row>
    <row r="2015" spans="1:17" x14ac:dyDescent="0.3">
      <c r="A2015">
        <v>672</v>
      </c>
      <c r="B2015">
        <v>1</v>
      </c>
      <c r="C2015">
        <v>152426846.1613</v>
      </c>
      <c r="D2015">
        <v>425447.34120000002</v>
      </c>
      <c r="E2015">
        <v>15435409.071599999</v>
      </c>
      <c r="F2015">
        <v>0</v>
      </c>
      <c r="G2015">
        <v>1981306.4197</v>
      </c>
      <c r="H2015">
        <v>41439291.1664</v>
      </c>
      <c r="I2015">
        <v>79247259.886999995</v>
      </c>
      <c r="J2015">
        <v>5119885.5718</v>
      </c>
      <c r="K2015">
        <v>19389710.209399998</v>
      </c>
      <c r="L2015">
        <v>42642148.266800001</v>
      </c>
      <c r="M2015">
        <v>0</v>
      </c>
      <c r="N2015">
        <v>64395231.828100003</v>
      </c>
      <c r="O2015">
        <v>10.145833333333334</v>
      </c>
      <c r="P2015">
        <f t="shared" si="73"/>
        <v>1995</v>
      </c>
      <c r="Q2015" s="2">
        <f t="shared" si="74"/>
        <v>35013.708333332019</v>
      </c>
    </row>
    <row r="2016" spans="1:17" x14ac:dyDescent="0.3">
      <c r="A2016">
        <v>672</v>
      </c>
      <c r="B2016">
        <v>2</v>
      </c>
      <c r="C2016">
        <v>142373195.21039999</v>
      </c>
      <c r="D2016">
        <v>429147.14189999999</v>
      </c>
      <c r="E2016">
        <v>15435409.071599999</v>
      </c>
      <c r="F2016">
        <v>0</v>
      </c>
      <c r="G2016">
        <v>1981306.4197</v>
      </c>
      <c r="H2016">
        <v>41336913.450099997</v>
      </c>
      <c r="I2016">
        <v>68969465.561499998</v>
      </c>
      <c r="J2016">
        <v>5092155.6081999997</v>
      </c>
      <c r="K2016">
        <v>19389710.209399998</v>
      </c>
      <c r="L2016">
        <v>42610116.571000002</v>
      </c>
      <c r="M2016">
        <v>0</v>
      </c>
      <c r="N2016">
        <v>64882560.928599998</v>
      </c>
      <c r="O2016">
        <v>10.145833333333334</v>
      </c>
      <c r="P2016">
        <f t="shared" si="73"/>
        <v>1995</v>
      </c>
      <c r="Q2016" s="2">
        <f t="shared" si="74"/>
        <v>35023.854166665355</v>
      </c>
    </row>
    <row r="2017" spans="1:17" x14ac:dyDescent="0.3">
      <c r="A2017">
        <v>672</v>
      </c>
      <c r="B2017">
        <v>3</v>
      </c>
      <c r="C2017">
        <v>135216088.17230001</v>
      </c>
      <c r="D2017">
        <v>432739.42139999999</v>
      </c>
      <c r="E2017">
        <v>15435409.071599999</v>
      </c>
      <c r="F2017">
        <v>0</v>
      </c>
      <c r="G2017">
        <v>1981306.4197</v>
      </c>
      <c r="H2017">
        <v>41065802.124200001</v>
      </c>
      <c r="I2017">
        <v>61810772.662500001</v>
      </c>
      <c r="J2017">
        <v>5064932.8164999997</v>
      </c>
      <c r="K2017">
        <v>19389710.209399998</v>
      </c>
      <c r="L2017">
        <v>42540998.8939</v>
      </c>
      <c r="M2017">
        <v>0</v>
      </c>
      <c r="N2017">
        <v>64873371.179099999</v>
      </c>
      <c r="O2017">
        <v>10.145833333333334</v>
      </c>
      <c r="P2017">
        <f t="shared" si="73"/>
        <v>1995</v>
      </c>
      <c r="Q2017" s="2">
        <f t="shared" si="74"/>
        <v>35033.99999999869</v>
      </c>
    </row>
    <row r="2018" spans="1:17" x14ac:dyDescent="0.3">
      <c r="A2018">
        <v>673</v>
      </c>
      <c r="B2018">
        <v>1</v>
      </c>
      <c r="C2018">
        <v>118313894.6523</v>
      </c>
      <c r="D2018">
        <v>429387.17739999999</v>
      </c>
      <c r="E2018">
        <v>15435409.071599999</v>
      </c>
      <c r="F2018">
        <v>0</v>
      </c>
      <c r="G2018">
        <v>2986440.6708</v>
      </c>
      <c r="H2018">
        <v>47995590.759599999</v>
      </c>
      <c r="I2018">
        <v>79181935.723900005</v>
      </c>
      <c r="J2018">
        <v>5071863.8329999996</v>
      </c>
      <c r="K2018">
        <v>19389710.209399998</v>
      </c>
      <c r="L2018">
        <v>12356624.912599999</v>
      </c>
      <c r="M2018">
        <v>0</v>
      </c>
      <c r="N2018">
        <v>68262289.304499999</v>
      </c>
      <c r="O2018">
        <v>10.145833333333334</v>
      </c>
      <c r="P2018">
        <f t="shared" si="73"/>
        <v>1995</v>
      </c>
      <c r="Q2018" s="2">
        <f t="shared" si="74"/>
        <v>35044.145833332026</v>
      </c>
    </row>
    <row r="2019" spans="1:17" x14ac:dyDescent="0.3">
      <c r="A2019">
        <v>673</v>
      </c>
      <c r="B2019">
        <v>2</v>
      </c>
      <c r="C2019">
        <v>112867716.4743</v>
      </c>
      <c r="D2019">
        <v>427251.50229999999</v>
      </c>
      <c r="E2019">
        <v>15435409.071599999</v>
      </c>
      <c r="F2019">
        <v>0</v>
      </c>
      <c r="G2019">
        <v>2986440.6708</v>
      </c>
      <c r="H2019">
        <v>47852315.311499998</v>
      </c>
      <c r="I2019">
        <v>71619840.644899994</v>
      </c>
      <c r="J2019">
        <v>5075407.2410000004</v>
      </c>
      <c r="K2019">
        <v>19389710.209399998</v>
      </c>
      <c r="L2019">
        <v>12495856.868899999</v>
      </c>
      <c r="M2019">
        <v>0</v>
      </c>
      <c r="N2019">
        <v>69833200.128999993</v>
      </c>
      <c r="O2019">
        <v>10.145833333333334</v>
      </c>
      <c r="P2019">
        <f t="shared" si="73"/>
        <v>1995</v>
      </c>
      <c r="Q2019" s="2">
        <f t="shared" si="74"/>
        <v>35054.291666665362</v>
      </c>
    </row>
    <row r="2020" spans="1:17" x14ac:dyDescent="0.3">
      <c r="A2020">
        <v>673</v>
      </c>
      <c r="B2020">
        <v>3</v>
      </c>
      <c r="C2020">
        <v>108605395.16580001</v>
      </c>
      <c r="D2020">
        <v>425543.51459999999</v>
      </c>
      <c r="E2020">
        <v>15435409.071599999</v>
      </c>
      <c r="F2020">
        <v>0</v>
      </c>
      <c r="G2020">
        <v>2986440.6708</v>
      </c>
      <c r="H2020">
        <v>47798771.763999999</v>
      </c>
      <c r="I2020">
        <v>66532863.977200001</v>
      </c>
      <c r="J2020">
        <v>5076241.3287000004</v>
      </c>
      <c r="K2020">
        <v>19389710.209399998</v>
      </c>
      <c r="L2020">
        <v>12615984.57</v>
      </c>
      <c r="M2020">
        <v>0</v>
      </c>
      <c r="N2020">
        <v>70760137.442699999</v>
      </c>
      <c r="O2020">
        <v>10.145833333333334</v>
      </c>
      <c r="P2020">
        <f t="shared" si="73"/>
        <v>1995</v>
      </c>
      <c r="Q2020" s="2">
        <f t="shared" si="74"/>
        <v>35064.437499998698</v>
      </c>
    </row>
    <row r="2021" spans="1:17" x14ac:dyDescent="0.3">
      <c r="A2021">
        <v>674</v>
      </c>
      <c r="B2021">
        <v>1</v>
      </c>
      <c r="C2021">
        <v>111780593.3698</v>
      </c>
      <c r="D2021">
        <v>426646.90210000001</v>
      </c>
      <c r="E2021">
        <v>15436370.271600001</v>
      </c>
      <c r="F2021">
        <v>0</v>
      </c>
      <c r="G2021">
        <v>2170592.8357000002</v>
      </c>
      <c r="H2021">
        <v>44217071.508400001</v>
      </c>
      <c r="I2021">
        <v>58840220.026900001</v>
      </c>
      <c r="J2021">
        <v>5060569.6135</v>
      </c>
      <c r="K2021">
        <v>20062996.459399998</v>
      </c>
      <c r="L2021">
        <v>19895443.5865</v>
      </c>
      <c r="M2021">
        <v>0</v>
      </c>
      <c r="N2021">
        <v>69316799.783199996</v>
      </c>
      <c r="O2021">
        <v>10.145833333333334</v>
      </c>
      <c r="P2021">
        <f t="shared" si="73"/>
        <v>1996</v>
      </c>
      <c r="Q2021" s="2">
        <f t="shared" si="74"/>
        <v>35074.583333332033</v>
      </c>
    </row>
    <row r="2022" spans="1:17" x14ac:dyDescent="0.3">
      <c r="A2022">
        <v>674</v>
      </c>
      <c r="B2022">
        <v>2</v>
      </c>
      <c r="C2022">
        <v>108449609.31479999</v>
      </c>
      <c r="D2022">
        <v>427651.91210000002</v>
      </c>
      <c r="E2022">
        <v>15436370.271600001</v>
      </c>
      <c r="F2022">
        <v>0</v>
      </c>
      <c r="G2022">
        <v>2170592.8357000002</v>
      </c>
      <c r="H2022">
        <v>44135610.112300001</v>
      </c>
      <c r="I2022">
        <v>55452386.799999997</v>
      </c>
      <c r="J2022">
        <v>5045467.1232000003</v>
      </c>
      <c r="K2022">
        <v>20062996.459399998</v>
      </c>
      <c r="L2022">
        <v>19948921.2971</v>
      </c>
      <c r="M2022">
        <v>0</v>
      </c>
      <c r="N2022">
        <v>69401538.217800006</v>
      </c>
      <c r="O2022">
        <v>10.145833333333334</v>
      </c>
      <c r="P2022">
        <f t="shared" si="73"/>
        <v>1996</v>
      </c>
      <c r="Q2022" s="2">
        <f t="shared" si="74"/>
        <v>35084.729166665369</v>
      </c>
    </row>
    <row r="2023" spans="1:17" x14ac:dyDescent="0.3">
      <c r="A2023">
        <v>674</v>
      </c>
      <c r="B2023">
        <v>3</v>
      </c>
      <c r="C2023">
        <v>105765100.9156</v>
      </c>
      <c r="D2023">
        <v>428608.56809999997</v>
      </c>
      <c r="E2023">
        <v>15436370.271600001</v>
      </c>
      <c r="F2023">
        <v>0</v>
      </c>
      <c r="G2023">
        <v>2170592.8357000002</v>
      </c>
      <c r="H2023">
        <v>44113684.573299997</v>
      </c>
      <c r="I2023">
        <v>52683611.214199997</v>
      </c>
      <c r="J2023">
        <v>5030730.3584000003</v>
      </c>
      <c r="K2023">
        <v>20062996.459399998</v>
      </c>
      <c r="L2023">
        <v>19993360.242699999</v>
      </c>
      <c r="M2023">
        <v>0</v>
      </c>
      <c r="N2023">
        <v>69454372.226699993</v>
      </c>
      <c r="O2023">
        <v>10.145833333333334</v>
      </c>
      <c r="P2023">
        <f t="shared" si="73"/>
        <v>1996</v>
      </c>
      <c r="Q2023" s="2">
        <f t="shared" si="74"/>
        <v>35094.874999998705</v>
      </c>
    </row>
    <row r="2024" spans="1:17" x14ac:dyDescent="0.3">
      <c r="A2024">
        <v>675</v>
      </c>
      <c r="B2024">
        <v>1</v>
      </c>
      <c r="C2024">
        <v>120922372.7022</v>
      </c>
      <c r="D2024">
        <v>432409.79460000002</v>
      </c>
      <c r="E2024">
        <v>15436370.271600001</v>
      </c>
      <c r="F2024">
        <v>0</v>
      </c>
      <c r="G2024">
        <v>1944936.2135000001</v>
      </c>
      <c r="H2024">
        <v>42861613.049099997</v>
      </c>
      <c r="I2024">
        <v>43725158.217900001</v>
      </c>
      <c r="J2024">
        <v>4998499.6721999999</v>
      </c>
      <c r="K2024">
        <v>20062996.459399998</v>
      </c>
      <c r="L2024">
        <v>45233093.4551</v>
      </c>
      <c r="M2024">
        <v>0</v>
      </c>
      <c r="N2024">
        <v>68642160.135499999</v>
      </c>
      <c r="O2024">
        <v>10.145833333333334</v>
      </c>
      <c r="P2024">
        <f t="shared" si="73"/>
        <v>1996</v>
      </c>
      <c r="Q2024" s="2">
        <f t="shared" si="74"/>
        <v>35105.020833332041</v>
      </c>
    </row>
    <row r="2025" spans="1:17" x14ac:dyDescent="0.3">
      <c r="A2025">
        <v>675</v>
      </c>
      <c r="B2025">
        <v>2</v>
      </c>
      <c r="C2025">
        <v>116937869.3695</v>
      </c>
      <c r="D2025">
        <v>435878.81270000001</v>
      </c>
      <c r="E2025">
        <v>15436370.271600001</v>
      </c>
      <c r="F2025">
        <v>0</v>
      </c>
      <c r="G2025">
        <v>1944936.2135000001</v>
      </c>
      <c r="H2025">
        <v>42384195.646399997</v>
      </c>
      <c r="I2025">
        <v>40954270.049500003</v>
      </c>
      <c r="J2025">
        <v>4969223.8101000004</v>
      </c>
      <c r="K2025">
        <v>20062996.459399998</v>
      </c>
      <c r="L2025">
        <v>44872128.931299999</v>
      </c>
      <c r="M2025">
        <v>0</v>
      </c>
      <c r="N2025">
        <v>66961676.171599999</v>
      </c>
      <c r="O2025">
        <v>10.145833333333334</v>
      </c>
      <c r="P2025">
        <f t="shared" si="73"/>
        <v>1996</v>
      </c>
      <c r="Q2025" s="2">
        <f t="shared" si="74"/>
        <v>35115.166666665376</v>
      </c>
    </row>
    <row r="2026" spans="1:17" x14ac:dyDescent="0.3">
      <c r="A2026">
        <v>675</v>
      </c>
      <c r="B2026">
        <v>3</v>
      </c>
      <c r="C2026">
        <v>114072125.89830001</v>
      </c>
      <c r="D2026">
        <v>439060.40220000001</v>
      </c>
      <c r="E2026">
        <v>15436370.271600001</v>
      </c>
      <c r="F2026">
        <v>0</v>
      </c>
      <c r="G2026">
        <v>1944936.2135000001</v>
      </c>
      <c r="H2026">
        <v>42012995.615800001</v>
      </c>
      <c r="I2026">
        <v>39085594.710900001</v>
      </c>
      <c r="J2026">
        <v>4942101.9314000001</v>
      </c>
      <c r="K2026">
        <v>20062996.459399998</v>
      </c>
      <c r="L2026">
        <v>44546305.124600001</v>
      </c>
      <c r="M2026">
        <v>0</v>
      </c>
      <c r="N2026">
        <v>65809806.564800002</v>
      </c>
      <c r="O2026">
        <v>10.145833333333334</v>
      </c>
      <c r="P2026">
        <f t="shared" si="73"/>
        <v>1996</v>
      </c>
      <c r="Q2026" s="2">
        <f t="shared" si="74"/>
        <v>35125.312499998712</v>
      </c>
    </row>
    <row r="2027" spans="1:17" x14ac:dyDescent="0.3">
      <c r="A2027">
        <v>676</v>
      </c>
      <c r="B2027">
        <v>1</v>
      </c>
      <c r="C2027">
        <v>92389393.559699997</v>
      </c>
      <c r="D2027">
        <v>443344.94260000001</v>
      </c>
      <c r="E2027">
        <v>15436370.271600001</v>
      </c>
      <c r="F2027">
        <v>0</v>
      </c>
      <c r="G2027">
        <v>8762695.1903000008</v>
      </c>
      <c r="H2027">
        <v>56151921.172700003</v>
      </c>
      <c r="I2027">
        <v>52606077.232299998</v>
      </c>
      <c r="J2027">
        <v>4922469.7099000001</v>
      </c>
      <c r="K2027">
        <v>20062996.459399998</v>
      </c>
      <c r="L2027">
        <v>29407995.376400001</v>
      </c>
      <c r="M2027">
        <v>0</v>
      </c>
      <c r="N2027">
        <v>65146479.985699996</v>
      </c>
      <c r="O2027">
        <v>10.145833333333334</v>
      </c>
      <c r="P2027">
        <f t="shared" si="73"/>
        <v>1996</v>
      </c>
      <c r="Q2027" s="2">
        <f t="shared" si="74"/>
        <v>35135.458333332048</v>
      </c>
    </row>
    <row r="2028" spans="1:17" x14ac:dyDescent="0.3">
      <c r="A2028">
        <v>676</v>
      </c>
      <c r="B2028">
        <v>2</v>
      </c>
      <c r="C2028">
        <v>89302601.028300002</v>
      </c>
      <c r="D2028">
        <v>447147.18530000001</v>
      </c>
      <c r="E2028">
        <v>15436370.271600001</v>
      </c>
      <c r="F2028">
        <v>0</v>
      </c>
      <c r="G2028">
        <v>8762695.1903000008</v>
      </c>
      <c r="H2028">
        <v>56008250.200499997</v>
      </c>
      <c r="I2028">
        <v>49043553.688299999</v>
      </c>
      <c r="J2028">
        <v>4903485.1385000004</v>
      </c>
      <c r="K2028">
        <v>20062996.459399998</v>
      </c>
      <c r="L2028">
        <v>29429752.9901</v>
      </c>
      <c r="M2028">
        <v>0</v>
      </c>
      <c r="N2028">
        <v>65886778.113399997</v>
      </c>
      <c r="O2028">
        <v>10.145833333333334</v>
      </c>
      <c r="P2028">
        <f t="shared" si="73"/>
        <v>1996</v>
      </c>
      <c r="Q2028" s="2">
        <f t="shared" si="74"/>
        <v>35145.604166665384</v>
      </c>
    </row>
    <row r="2029" spans="1:17" x14ac:dyDescent="0.3">
      <c r="A2029">
        <v>676</v>
      </c>
      <c r="B2029">
        <v>3</v>
      </c>
      <c r="C2029">
        <v>87102493.213799998</v>
      </c>
      <c r="D2029">
        <v>450544.46549999999</v>
      </c>
      <c r="E2029">
        <v>15436370.271600001</v>
      </c>
      <c r="F2029">
        <v>0</v>
      </c>
      <c r="G2029">
        <v>8762695.1903000008</v>
      </c>
      <c r="H2029">
        <v>56065027.0392</v>
      </c>
      <c r="I2029">
        <v>46287944.361000001</v>
      </c>
      <c r="J2029">
        <v>4885082.9181000004</v>
      </c>
      <c r="K2029">
        <v>20062996.459399998</v>
      </c>
      <c r="L2029">
        <v>29438155.887499999</v>
      </c>
      <c r="M2029">
        <v>0</v>
      </c>
      <c r="N2029">
        <v>66381298.864500001</v>
      </c>
      <c r="O2029">
        <v>10.145833333333334</v>
      </c>
      <c r="P2029">
        <f t="shared" si="73"/>
        <v>1996</v>
      </c>
      <c r="Q2029" s="2">
        <f t="shared" si="74"/>
        <v>35155.749999998719</v>
      </c>
    </row>
    <row r="2030" spans="1:17" x14ac:dyDescent="0.3">
      <c r="A2030">
        <v>677</v>
      </c>
      <c r="B2030">
        <v>1</v>
      </c>
      <c r="C2030">
        <v>159671557.13909999</v>
      </c>
      <c r="D2030">
        <v>464336.50910000002</v>
      </c>
      <c r="E2030">
        <v>33732107.961599998</v>
      </c>
      <c r="F2030">
        <v>0</v>
      </c>
      <c r="G2030">
        <v>4110847.8026000001</v>
      </c>
      <c r="H2030">
        <v>36637543.082999997</v>
      </c>
      <c r="I2030">
        <v>21254362.816</v>
      </c>
      <c r="J2030">
        <v>4818804.6776000001</v>
      </c>
      <c r="K2030">
        <v>58818247.6294</v>
      </c>
      <c r="L2030">
        <v>91651098.144199997</v>
      </c>
      <c r="M2030">
        <v>0</v>
      </c>
      <c r="N2030">
        <v>60379463.061800003</v>
      </c>
      <c r="O2030">
        <v>10.145833333333334</v>
      </c>
      <c r="P2030">
        <f t="shared" si="73"/>
        <v>1996</v>
      </c>
      <c r="Q2030" s="2">
        <f t="shared" si="74"/>
        <v>35165.895833332055</v>
      </c>
    </row>
    <row r="2031" spans="1:17" x14ac:dyDescent="0.3">
      <c r="A2031">
        <v>677</v>
      </c>
      <c r="B2031">
        <v>2</v>
      </c>
      <c r="C2031">
        <v>151977493.5873</v>
      </c>
      <c r="D2031">
        <v>477524.52710000001</v>
      </c>
      <c r="E2031">
        <v>33732107.961599998</v>
      </c>
      <c r="F2031">
        <v>0</v>
      </c>
      <c r="G2031">
        <v>4110847.8026000001</v>
      </c>
      <c r="H2031">
        <v>36332608.050800003</v>
      </c>
      <c r="I2031">
        <v>18170146.6538</v>
      </c>
      <c r="J2031">
        <v>4762758.8457000004</v>
      </c>
      <c r="K2031">
        <v>58818247.6294</v>
      </c>
      <c r="L2031">
        <v>89279023.173099995</v>
      </c>
      <c r="M2031">
        <v>0</v>
      </c>
      <c r="N2031">
        <v>57541173.873000003</v>
      </c>
      <c r="O2031">
        <v>10.145833333333334</v>
      </c>
      <c r="P2031">
        <f t="shared" si="73"/>
        <v>1996</v>
      </c>
      <c r="Q2031" s="2">
        <f t="shared" si="74"/>
        <v>35176.041666665391</v>
      </c>
    </row>
    <row r="2032" spans="1:17" x14ac:dyDescent="0.3">
      <c r="A2032">
        <v>677</v>
      </c>
      <c r="B2032">
        <v>3</v>
      </c>
      <c r="C2032">
        <v>147010720.17480001</v>
      </c>
      <c r="D2032">
        <v>490152.1924</v>
      </c>
      <c r="E2032">
        <v>33732107.961599998</v>
      </c>
      <c r="F2032">
        <v>0</v>
      </c>
      <c r="G2032">
        <v>4110847.8026000001</v>
      </c>
      <c r="H2032">
        <v>36153234.3024</v>
      </c>
      <c r="I2032">
        <v>16497927.173800001</v>
      </c>
      <c r="J2032">
        <v>4714350.4282</v>
      </c>
      <c r="K2032">
        <v>58818247.6294</v>
      </c>
      <c r="L2032">
        <v>87187431.860300004</v>
      </c>
      <c r="M2032">
        <v>0</v>
      </c>
      <c r="N2032">
        <v>55853432.959799998</v>
      </c>
      <c r="O2032">
        <v>10.145833333333334</v>
      </c>
      <c r="P2032">
        <f t="shared" si="73"/>
        <v>1996</v>
      </c>
      <c r="Q2032" s="2">
        <f t="shared" si="74"/>
        <v>35186.187499998727</v>
      </c>
    </row>
    <row r="2033" spans="1:17" x14ac:dyDescent="0.3">
      <c r="A2033">
        <v>678</v>
      </c>
      <c r="B2033">
        <v>1</v>
      </c>
      <c r="C2033">
        <v>28637036.549400002</v>
      </c>
      <c r="D2033">
        <v>485398.45750000002</v>
      </c>
      <c r="E2033">
        <v>44129360.891599998</v>
      </c>
      <c r="F2033">
        <v>0</v>
      </c>
      <c r="G2033">
        <v>464017418.78619999</v>
      </c>
      <c r="H2033">
        <v>124048024.1133</v>
      </c>
      <c r="I2033">
        <v>486203823.88389999</v>
      </c>
      <c r="J2033">
        <v>4731982.6103999997</v>
      </c>
      <c r="K2033">
        <v>80842402.819399998</v>
      </c>
      <c r="L2033">
        <v>25418305.102000002</v>
      </c>
      <c r="M2033">
        <v>0</v>
      </c>
      <c r="N2033">
        <v>63562905.227200001</v>
      </c>
      <c r="O2033">
        <v>10.145833333333334</v>
      </c>
      <c r="P2033">
        <f t="shared" si="73"/>
        <v>1996</v>
      </c>
      <c r="Q2033" s="2">
        <f t="shared" si="74"/>
        <v>35196.333333332062</v>
      </c>
    </row>
    <row r="2034" spans="1:17" x14ac:dyDescent="0.3">
      <c r="A2034">
        <v>678</v>
      </c>
      <c r="B2034">
        <v>2</v>
      </c>
      <c r="C2034">
        <v>25009272.9531</v>
      </c>
      <c r="D2034">
        <v>481502.7904</v>
      </c>
      <c r="E2034">
        <v>44129360.891599998</v>
      </c>
      <c r="F2034">
        <v>0</v>
      </c>
      <c r="G2034">
        <v>464017418.78619999</v>
      </c>
      <c r="H2034">
        <v>117184265.7985</v>
      </c>
      <c r="I2034">
        <v>468762323.73009998</v>
      </c>
      <c r="J2034">
        <v>4744787.1131999996</v>
      </c>
      <c r="K2034">
        <v>80842402.819399998</v>
      </c>
      <c r="L2034">
        <v>26218657.6653</v>
      </c>
      <c r="M2034">
        <v>0</v>
      </c>
      <c r="N2034">
        <v>69674577.762999997</v>
      </c>
      <c r="O2034">
        <v>10.145833333333334</v>
      </c>
      <c r="P2034">
        <f t="shared" si="73"/>
        <v>1996</v>
      </c>
      <c r="Q2034" s="2">
        <f t="shared" si="74"/>
        <v>35206.479166665398</v>
      </c>
    </row>
    <row r="2035" spans="1:17" x14ac:dyDescent="0.3">
      <c r="A2035">
        <v>678</v>
      </c>
      <c r="B2035">
        <v>3</v>
      </c>
      <c r="C2035">
        <v>23122659.749200001</v>
      </c>
      <c r="D2035">
        <v>478274.52059999999</v>
      </c>
      <c r="E2035">
        <v>44129360.891599998</v>
      </c>
      <c r="F2035">
        <v>0</v>
      </c>
      <c r="G2035">
        <v>464017418.78619999</v>
      </c>
      <c r="H2035">
        <v>110953629.10160001</v>
      </c>
      <c r="I2035">
        <v>455462293.92119998</v>
      </c>
      <c r="J2035">
        <v>4754504.2937000003</v>
      </c>
      <c r="K2035">
        <v>80842402.819399998</v>
      </c>
      <c r="L2035">
        <v>26869777.214699998</v>
      </c>
      <c r="M2035">
        <v>0</v>
      </c>
      <c r="N2035">
        <v>74529471.576199993</v>
      </c>
      <c r="O2035">
        <v>10.145833333333334</v>
      </c>
      <c r="P2035">
        <f t="shared" si="73"/>
        <v>1996</v>
      </c>
      <c r="Q2035" s="2">
        <f t="shared" si="74"/>
        <v>35216.624999998734</v>
      </c>
    </row>
    <row r="2036" spans="1:17" x14ac:dyDescent="0.3">
      <c r="A2036">
        <v>679</v>
      </c>
      <c r="B2036">
        <v>1</v>
      </c>
      <c r="C2036">
        <v>134723211.61899999</v>
      </c>
      <c r="D2036">
        <v>490907.22399999999</v>
      </c>
      <c r="E2036">
        <v>83766832.341600001</v>
      </c>
      <c r="F2036">
        <v>0</v>
      </c>
      <c r="G2036">
        <v>114925525.8529</v>
      </c>
      <c r="H2036">
        <v>125452384.728</v>
      </c>
      <c r="I2036">
        <v>116694880.5881</v>
      </c>
      <c r="J2036">
        <v>4705880.4358999999</v>
      </c>
      <c r="K2036">
        <v>164805131.4594</v>
      </c>
      <c r="L2036">
        <v>105887963.4191</v>
      </c>
      <c r="M2036">
        <v>0</v>
      </c>
      <c r="N2036">
        <v>67260921.166700006</v>
      </c>
      <c r="O2036">
        <v>10.145833333333334</v>
      </c>
      <c r="P2036">
        <f t="shared" si="73"/>
        <v>1996</v>
      </c>
      <c r="Q2036" s="2">
        <f t="shared" si="74"/>
        <v>35226.77083333207</v>
      </c>
    </row>
    <row r="2037" spans="1:17" x14ac:dyDescent="0.3">
      <c r="A2037">
        <v>679</v>
      </c>
      <c r="B2037">
        <v>2</v>
      </c>
      <c r="C2037">
        <v>117804115.5281</v>
      </c>
      <c r="D2037">
        <v>501832.7352</v>
      </c>
      <c r="E2037">
        <v>83766832.341600001</v>
      </c>
      <c r="F2037">
        <v>0</v>
      </c>
      <c r="G2037">
        <v>114925525.8529</v>
      </c>
      <c r="H2037">
        <v>125786049.3907</v>
      </c>
      <c r="I2037">
        <v>105934802.7401</v>
      </c>
      <c r="J2037">
        <v>4664429.3305000002</v>
      </c>
      <c r="K2037">
        <v>164805131.4594</v>
      </c>
      <c r="L2037">
        <v>103381254.02500001</v>
      </c>
      <c r="M2037">
        <v>0</v>
      </c>
      <c r="N2037">
        <v>64024427.498099998</v>
      </c>
      <c r="O2037">
        <v>10.145833333333334</v>
      </c>
      <c r="P2037">
        <f t="shared" si="73"/>
        <v>1996</v>
      </c>
      <c r="Q2037" s="2">
        <f t="shared" si="74"/>
        <v>35236.916666665406</v>
      </c>
    </row>
    <row r="2038" spans="1:17" x14ac:dyDescent="0.3">
      <c r="A2038">
        <v>679</v>
      </c>
      <c r="B2038">
        <v>3</v>
      </c>
      <c r="C2038">
        <v>107618320.5026</v>
      </c>
      <c r="D2038">
        <v>511380.98739999998</v>
      </c>
      <c r="E2038">
        <v>83766832.341600001</v>
      </c>
      <c r="F2038">
        <v>0</v>
      </c>
      <c r="G2038">
        <v>114925525.8529</v>
      </c>
      <c r="H2038">
        <v>125971259.99950001</v>
      </c>
      <c r="I2038">
        <v>99926947.723900005</v>
      </c>
      <c r="J2038">
        <v>4628106.3136999998</v>
      </c>
      <c r="K2038">
        <v>164805131.4594</v>
      </c>
      <c r="L2038">
        <v>101261262.2322</v>
      </c>
      <c r="M2038">
        <v>0</v>
      </c>
      <c r="N2038">
        <v>62231659.32</v>
      </c>
      <c r="O2038">
        <v>10.145833333333334</v>
      </c>
      <c r="P2038">
        <f t="shared" si="73"/>
        <v>1996</v>
      </c>
      <c r="Q2038" s="2">
        <f t="shared" si="74"/>
        <v>35247.062499998741</v>
      </c>
    </row>
    <row r="2039" spans="1:17" x14ac:dyDescent="0.3">
      <c r="A2039">
        <v>680</v>
      </c>
      <c r="B2039">
        <v>1</v>
      </c>
      <c r="C2039">
        <v>191401473.72580001</v>
      </c>
      <c r="D2039">
        <v>514029.19349999999</v>
      </c>
      <c r="E2039">
        <v>225445070.21160001</v>
      </c>
      <c r="F2039">
        <v>0</v>
      </c>
      <c r="G2039">
        <v>312759858.65140003</v>
      </c>
      <c r="H2039">
        <v>119366720.92919999</v>
      </c>
      <c r="I2039">
        <v>230928683.11500001</v>
      </c>
      <c r="J2039">
        <v>4654741.2724000001</v>
      </c>
      <c r="K2039">
        <v>464917419.81940001</v>
      </c>
      <c r="L2039">
        <v>83593496.086799994</v>
      </c>
      <c r="M2039">
        <v>0</v>
      </c>
      <c r="N2039">
        <v>65306304.651699997</v>
      </c>
      <c r="O2039">
        <v>10.145833333333334</v>
      </c>
      <c r="P2039">
        <f t="shared" si="73"/>
        <v>1996</v>
      </c>
      <c r="Q2039" s="2">
        <f t="shared" si="74"/>
        <v>35257.208333332077</v>
      </c>
    </row>
    <row r="2040" spans="1:17" x14ac:dyDescent="0.3">
      <c r="A2040">
        <v>680</v>
      </c>
      <c r="B2040">
        <v>2</v>
      </c>
      <c r="C2040">
        <v>168206922.62419999</v>
      </c>
      <c r="D2040">
        <v>515849.4596</v>
      </c>
      <c r="E2040">
        <v>225445070.21160001</v>
      </c>
      <c r="F2040">
        <v>0</v>
      </c>
      <c r="G2040">
        <v>312759858.65140003</v>
      </c>
      <c r="H2040">
        <v>116611111.63259999</v>
      </c>
      <c r="I2040">
        <v>203908567.4966</v>
      </c>
      <c r="J2040">
        <v>4674084.7934999997</v>
      </c>
      <c r="K2040">
        <v>464917419.81940001</v>
      </c>
      <c r="L2040">
        <v>82823334.078400001</v>
      </c>
      <c r="M2040">
        <v>0</v>
      </c>
      <c r="N2040">
        <v>67051441.6109</v>
      </c>
      <c r="O2040">
        <v>10.145833333333334</v>
      </c>
      <c r="P2040">
        <f t="shared" si="73"/>
        <v>1996</v>
      </c>
      <c r="Q2040" s="2">
        <f t="shared" si="74"/>
        <v>35267.354166665413</v>
      </c>
    </row>
    <row r="2041" spans="1:17" x14ac:dyDescent="0.3">
      <c r="A2041">
        <v>680</v>
      </c>
      <c r="B2041">
        <v>3</v>
      </c>
      <c r="C2041">
        <v>155281898.62470001</v>
      </c>
      <c r="D2041">
        <v>516977.40990000003</v>
      </c>
      <c r="E2041">
        <v>225445070.21160001</v>
      </c>
      <c r="F2041">
        <v>0</v>
      </c>
      <c r="G2041">
        <v>312759858.65140003</v>
      </c>
      <c r="H2041">
        <v>114853602.7525</v>
      </c>
      <c r="I2041">
        <v>188939790.97600001</v>
      </c>
      <c r="J2041">
        <v>4689026.9483000003</v>
      </c>
      <c r="K2041">
        <v>464917419.81940001</v>
      </c>
      <c r="L2041">
        <v>82093075.201700002</v>
      </c>
      <c r="M2041">
        <v>0</v>
      </c>
      <c r="N2041">
        <v>68144839.738800004</v>
      </c>
      <c r="O2041">
        <v>10.145833333333334</v>
      </c>
      <c r="P2041">
        <f t="shared" si="73"/>
        <v>1996</v>
      </c>
      <c r="Q2041" s="2">
        <f t="shared" si="74"/>
        <v>35277.499999998749</v>
      </c>
    </row>
    <row r="2042" spans="1:17" x14ac:dyDescent="0.3">
      <c r="A2042">
        <v>681</v>
      </c>
      <c r="B2042">
        <v>1</v>
      </c>
      <c r="C2042">
        <v>112525063.7641</v>
      </c>
      <c r="D2042">
        <v>508376.61700000003</v>
      </c>
      <c r="E2042">
        <v>245942889.8416</v>
      </c>
      <c r="F2042">
        <v>0</v>
      </c>
      <c r="G2042">
        <v>844293683.69389999</v>
      </c>
      <c r="H2042">
        <v>156178231.0201</v>
      </c>
      <c r="I2042">
        <v>734317786.54489994</v>
      </c>
      <c r="J2042">
        <v>4755089.1030000001</v>
      </c>
      <c r="K2042">
        <v>508337266.5194</v>
      </c>
      <c r="L2042">
        <v>30883322.214699998</v>
      </c>
      <c r="M2042">
        <v>0</v>
      </c>
      <c r="N2042">
        <v>80975519.007200003</v>
      </c>
      <c r="O2042">
        <v>10.145833333333334</v>
      </c>
      <c r="P2042">
        <f t="shared" si="73"/>
        <v>1996</v>
      </c>
      <c r="Q2042" s="2">
        <f t="shared" si="74"/>
        <v>35287.645833332084</v>
      </c>
    </row>
    <row r="2043" spans="1:17" x14ac:dyDescent="0.3">
      <c r="A2043">
        <v>681</v>
      </c>
      <c r="B2043">
        <v>2</v>
      </c>
      <c r="C2043">
        <v>106526725.1902</v>
      </c>
      <c r="D2043">
        <v>501030.03029999998</v>
      </c>
      <c r="E2043">
        <v>245942889.8416</v>
      </c>
      <c r="F2043">
        <v>0</v>
      </c>
      <c r="G2043">
        <v>844293683.69389999</v>
      </c>
      <c r="H2043">
        <v>152591270.07929999</v>
      </c>
      <c r="I2043">
        <v>715396551.45669997</v>
      </c>
      <c r="J2043">
        <v>4813479.8468000004</v>
      </c>
      <c r="K2043">
        <v>508337266.5194</v>
      </c>
      <c r="L2043">
        <v>31301531.8145</v>
      </c>
      <c r="M2043">
        <v>0</v>
      </c>
      <c r="N2043">
        <v>89911568.159899995</v>
      </c>
      <c r="O2043">
        <v>10.145833333333334</v>
      </c>
      <c r="P2043">
        <f t="shared" si="73"/>
        <v>1996</v>
      </c>
      <c r="Q2043" s="2">
        <f t="shared" si="74"/>
        <v>35297.79166666542</v>
      </c>
    </row>
    <row r="2044" spans="1:17" x14ac:dyDescent="0.3">
      <c r="A2044">
        <v>681</v>
      </c>
      <c r="B2044">
        <v>3</v>
      </c>
      <c r="C2044">
        <v>102456969.7823</v>
      </c>
      <c r="D2044">
        <v>494943.62209999998</v>
      </c>
      <c r="E2044">
        <v>245942889.8416</v>
      </c>
      <c r="F2044">
        <v>0</v>
      </c>
      <c r="G2044">
        <v>844293683.69389999</v>
      </c>
      <c r="H2044">
        <v>150184822.77860001</v>
      </c>
      <c r="I2044">
        <v>701619174.80289996</v>
      </c>
      <c r="J2044">
        <v>4866691.7229000004</v>
      </c>
      <c r="K2044">
        <v>508337266.5194</v>
      </c>
      <c r="L2044">
        <v>31651399.923799999</v>
      </c>
      <c r="M2044">
        <v>0</v>
      </c>
      <c r="N2044">
        <v>96777249.468600005</v>
      </c>
      <c r="O2044">
        <v>10.145833333333334</v>
      </c>
      <c r="P2044">
        <f t="shared" si="73"/>
        <v>1996</v>
      </c>
      <c r="Q2044" s="2">
        <f t="shared" si="74"/>
        <v>35307.937499998756</v>
      </c>
    </row>
    <row r="2045" spans="1:17" x14ac:dyDescent="0.3">
      <c r="A2045">
        <v>682</v>
      </c>
      <c r="B2045">
        <v>1</v>
      </c>
      <c r="C2045">
        <v>69820047.623799995</v>
      </c>
      <c r="D2045">
        <v>484249.86599999998</v>
      </c>
      <c r="E2045">
        <v>118907833.07160001</v>
      </c>
      <c r="F2045">
        <v>0</v>
      </c>
      <c r="G2045">
        <v>465826410.31279999</v>
      </c>
      <c r="H2045">
        <v>125091014.425</v>
      </c>
      <c r="I2045">
        <v>423444855.04030001</v>
      </c>
      <c r="J2045">
        <v>4925321.4544000002</v>
      </c>
      <c r="K2045">
        <v>239243146.24939999</v>
      </c>
      <c r="L2045">
        <v>14838615.9463</v>
      </c>
      <c r="M2045">
        <v>0</v>
      </c>
      <c r="N2045">
        <v>97608276.176699996</v>
      </c>
      <c r="O2045">
        <v>10.145833333333334</v>
      </c>
      <c r="P2045">
        <f t="shared" si="73"/>
        <v>1996</v>
      </c>
      <c r="Q2045" s="2">
        <f t="shared" si="74"/>
        <v>35318.083333332092</v>
      </c>
    </row>
    <row r="2046" spans="1:17" x14ac:dyDescent="0.3">
      <c r="A2046">
        <v>682</v>
      </c>
      <c r="B2046">
        <v>2</v>
      </c>
      <c r="C2046">
        <v>53394843.6329</v>
      </c>
      <c r="D2046">
        <v>474604.8677</v>
      </c>
      <c r="E2046">
        <v>118907833.07160001</v>
      </c>
      <c r="F2046">
        <v>0</v>
      </c>
      <c r="G2046">
        <v>465826410.31279999</v>
      </c>
      <c r="H2046">
        <v>123436454.3309</v>
      </c>
      <c r="I2046">
        <v>403568754.92739999</v>
      </c>
      <c r="J2046">
        <v>4980106.5339000002</v>
      </c>
      <c r="K2046">
        <v>239243146.24939999</v>
      </c>
      <c r="L2046">
        <v>15033752.1819</v>
      </c>
      <c r="M2046">
        <v>0</v>
      </c>
      <c r="N2046">
        <v>99155757.238999993</v>
      </c>
      <c r="O2046">
        <v>10.145833333333334</v>
      </c>
      <c r="P2046">
        <f t="shared" si="73"/>
        <v>1996</v>
      </c>
      <c r="Q2046" s="2">
        <f t="shared" si="74"/>
        <v>35328.229166665427</v>
      </c>
    </row>
    <row r="2047" spans="1:17" x14ac:dyDescent="0.3">
      <c r="A2047">
        <v>682</v>
      </c>
      <c r="B2047">
        <v>3</v>
      </c>
      <c r="C2047">
        <v>45848000.278499998</v>
      </c>
      <c r="D2047">
        <v>465852.0747</v>
      </c>
      <c r="E2047">
        <v>118907833.07160001</v>
      </c>
      <c r="F2047">
        <v>0</v>
      </c>
      <c r="G2047">
        <v>465826410.31279999</v>
      </c>
      <c r="H2047">
        <v>122195103.7563</v>
      </c>
      <c r="I2047">
        <v>392835698.9698</v>
      </c>
      <c r="J2047">
        <v>5031444.5023999996</v>
      </c>
      <c r="K2047">
        <v>239243146.24939999</v>
      </c>
      <c r="L2047">
        <v>15209104.434599999</v>
      </c>
      <c r="M2047">
        <v>0</v>
      </c>
      <c r="N2047">
        <v>100811967.8663</v>
      </c>
      <c r="O2047">
        <v>10.145833333333334</v>
      </c>
      <c r="P2047">
        <f t="shared" si="73"/>
        <v>1996</v>
      </c>
      <c r="Q2047" s="2">
        <f t="shared" si="74"/>
        <v>35338.374999998763</v>
      </c>
    </row>
    <row r="2048" spans="1:17" x14ac:dyDescent="0.3">
      <c r="A2048">
        <v>683</v>
      </c>
      <c r="B2048">
        <v>1</v>
      </c>
      <c r="C2048">
        <v>227491507.1613</v>
      </c>
      <c r="D2048">
        <v>467485.05499999999</v>
      </c>
      <c r="E2048">
        <v>15436370.271600001</v>
      </c>
      <c r="F2048">
        <v>0</v>
      </c>
      <c r="G2048">
        <v>5281963.2226999998</v>
      </c>
      <c r="H2048">
        <v>58918691.811800003</v>
      </c>
      <c r="I2048">
        <v>136061317.28740001</v>
      </c>
      <c r="J2048">
        <v>4979396.13</v>
      </c>
      <c r="K2048">
        <v>20062996.459399998</v>
      </c>
      <c r="L2048">
        <v>56374131.637800001</v>
      </c>
      <c r="M2048">
        <v>0</v>
      </c>
      <c r="N2048">
        <v>90278740.785099998</v>
      </c>
      <c r="O2048">
        <v>10.145833333333334</v>
      </c>
      <c r="P2048">
        <f t="shared" si="73"/>
        <v>1996</v>
      </c>
      <c r="Q2048" s="2">
        <f t="shared" si="74"/>
        <v>35348.520833332099</v>
      </c>
    </row>
    <row r="2049" spans="1:17" x14ac:dyDescent="0.3">
      <c r="A2049">
        <v>683</v>
      </c>
      <c r="B2049">
        <v>2</v>
      </c>
      <c r="C2049">
        <v>189302405.13080001</v>
      </c>
      <c r="D2049">
        <v>469221.6863</v>
      </c>
      <c r="E2049">
        <v>15436370.271600001</v>
      </c>
      <c r="F2049">
        <v>0</v>
      </c>
      <c r="G2049">
        <v>5281963.2226999998</v>
      </c>
      <c r="H2049">
        <v>59863091.769199997</v>
      </c>
      <c r="I2049">
        <v>105033252.78039999</v>
      </c>
      <c r="J2049">
        <v>4937020.0113000004</v>
      </c>
      <c r="K2049">
        <v>20062996.459399998</v>
      </c>
      <c r="L2049">
        <v>55521849.643399999</v>
      </c>
      <c r="M2049">
        <v>0</v>
      </c>
      <c r="N2049">
        <v>84854631.833900005</v>
      </c>
      <c r="O2049">
        <v>10.145833333333334</v>
      </c>
      <c r="P2049">
        <f t="shared" si="73"/>
        <v>1996</v>
      </c>
      <c r="Q2049" s="2">
        <f t="shared" si="74"/>
        <v>35358.666666665435</v>
      </c>
    </row>
    <row r="2050" spans="1:17" x14ac:dyDescent="0.3">
      <c r="A2050">
        <v>683</v>
      </c>
      <c r="B2050">
        <v>3</v>
      </c>
      <c r="C2050">
        <v>166847122.36250001</v>
      </c>
      <c r="D2050">
        <v>471037.29800000001</v>
      </c>
      <c r="E2050">
        <v>15436370.271600001</v>
      </c>
      <c r="F2050">
        <v>0</v>
      </c>
      <c r="G2050">
        <v>5281963.2226999998</v>
      </c>
      <c r="H2050">
        <v>60508721.414899997</v>
      </c>
      <c r="I2050">
        <v>87359357.941300005</v>
      </c>
      <c r="J2050">
        <v>4901011.7720999997</v>
      </c>
      <c r="K2050">
        <v>20062996.459399998</v>
      </c>
      <c r="L2050">
        <v>54787209.193800002</v>
      </c>
      <c r="M2050">
        <v>0</v>
      </c>
      <c r="N2050">
        <v>81480100.576000005</v>
      </c>
      <c r="O2050">
        <v>10.145833333333334</v>
      </c>
      <c r="P2050">
        <f t="shared" si="73"/>
        <v>1996</v>
      </c>
      <c r="Q2050" s="2">
        <f t="shared" si="74"/>
        <v>35368.81249999877</v>
      </c>
    </row>
    <row r="2051" spans="1:17" x14ac:dyDescent="0.3">
      <c r="A2051">
        <v>684</v>
      </c>
      <c r="B2051">
        <v>1</v>
      </c>
      <c r="C2051">
        <v>99659766.979599997</v>
      </c>
      <c r="D2051">
        <v>458548.59039999999</v>
      </c>
      <c r="E2051">
        <v>15436370.271600001</v>
      </c>
      <c r="F2051">
        <v>0</v>
      </c>
      <c r="G2051">
        <v>36578381.063000001</v>
      </c>
      <c r="H2051">
        <v>75707392.417999998</v>
      </c>
      <c r="I2051">
        <v>116037108.5274</v>
      </c>
      <c r="J2051">
        <v>4927080.5372000001</v>
      </c>
      <c r="K2051">
        <v>20062996.459399998</v>
      </c>
      <c r="L2051">
        <v>21213.7281</v>
      </c>
      <c r="M2051">
        <v>0</v>
      </c>
      <c r="N2051">
        <v>85823953.864399999</v>
      </c>
      <c r="O2051">
        <v>10.145833333333334</v>
      </c>
      <c r="P2051">
        <f t="shared" ref="P2051:P2114" si="75">YEAR(Q2051)</f>
        <v>1996</v>
      </c>
      <c r="Q2051" s="2">
        <f t="shared" ref="Q2051:Q2114" si="76">Q2050+(O2051)</f>
        <v>35378.958333332106</v>
      </c>
    </row>
    <row r="2052" spans="1:17" x14ac:dyDescent="0.3">
      <c r="A2052">
        <v>684</v>
      </c>
      <c r="B2052">
        <v>2</v>
      </c>
      <c r="C2052">
        <v>90364817.2042</v>
      </c>
      <c r="D2052">
        <v>447417.5097</v>
      </c>
      <c r="E2052">
        <v>15436370.271600001</v>
      </c>
      <c r="F2052">
        <v>0</v>
      </c>
      <c r="G2052">
        <v>36578381.063000001</v>
      </c>
      <c r="H2052">
        <v>74626043.780599996</v>
      </c>
      <c r="I2052">
        <v>104364410.63600001</v>
      </c>
      <c r="J2052">
        <v>4948320.1591999996</v>
      </c>
      <c r="K2052">
        <v>20062996.459399998</v>
      </c>
      <c r="L2052">
        <v>22355.193299999999</v>
      </c>
      <c r="M2052">
        <v>0</v>
      </c>
      <c r="N2052">
        <v>87795737.601400003</v>
      </c>
      <c r="O2052">
        <v>10.145833333333334</v>
      </c>
      <c r="P2052">
        <f t="shared" si="75"/>
        <v>1996</v>
      </c>
      <c r="Q2052" s="2">
        <f t="shared" si="76"/>
        <v>35389.104166665442</v>
      </c>
    </row>
    <row r="2053" spans="1:17" x14ac:dyDescent="0.3">
      <c r="A2053">
        <v>684</v>
      </c>
      <c r="B2053">
        <v>3</v>
      </c>
      <c r="C2053">
        <v>83870357.855299994</v>
      </c>
      <c r="D2053">
        <v>437480.19929999998</v>
      </c>
      <c r="E2053">
        <v>15436370.271600001</v>
      </c>
      <c r="F2053">
        <v>0</v>
      </c>
      <c r="G2053">
        <v>36578381.063000001</v>
      </c>
      <c r="H2053">
        <v>73979630.982099995</v>
      </c>
      <c r="I2053">
        <v>95920370.479000002</v>
      </c>
      <c r="J2053">
        <v>4966343.4582000002</v>
      </c>
      <c r="K2053">
        <v>20062996.459399998</v>
      </c>
      <c r="L2053">
        <v>23406.174900000002</v>
      </c>
      <c r="M2053">
        <v>0</v>
      </c>
      <c r="N2053">
        <v>88754776.013099998</v>
      </c>
      <c r="O2053">
        <v>10.145833333333334</v>
      </c>
      <c r="P2053">
        <f t="shared" si="75"/>
        <v>1996</v>
      </c>
      <c r="Q2053" s="2">
        <f t="shared" si="76"/>
        <v>35399.249999998778</v>
      </c>
    </row>
    <row r="2054" spans="1:17" x14ac:dyDescent="0.3">
      <c r="A2054">
        <v>685</v>
      </c>
      <c r="B2054">
        <v>1</v>
      </c>
      <c r="C2054">
        <v>140354271.05250001</v>
      </c>
      <c r="D2054">
        <v>435034.61700000003</v>
      </c>
      <c r="E2054">
        <v>15436370.271600001</v>
      </c>
      <c r="F2054">
        <v>0</v>
      </c>
      <c r="G2054">
        <v>2055977.3535</v>
      </c>
      <c r="H2054">
        <v>47568610.442599997</v>
      </c>
      <c r="I2054">
        <v>63092690.795100003</v>
      </c>
      <c r="J2054">
        <v>4945433.0033</v>
      </c>
      <c r="K2054">
        <v>20062996.459399998</v>
      </c>
      <c r="L2054">
        <v>28274036.933200002</v>
      </c>
      <c r="M2054">
        <v>0</v>
      </c>
      <c r="N2054">
        <v>90547409.371600002</v>
      </c>
      <c r="O2054">
        <v>10.145833333333334</v>
      </c>
      <c r="P2054">
        <f t="shared" si="75"/>
        <v>1996</v>
      </c>
      <c r="Q2054" s="2">
        <f t="shared" si="76"/>
        <v>35409.395833332113</v>
      </c>
    </row>
    <row r="2055" spans="1:17" x14ac:dyDescent="0.3">
      <c r="A2055">
        <v>685</v>
      </c>
      <c r="B2055">
        <v>2</v>
      </c>
      <c r="C2055">
        <v>131351190.50229999</v>
      </c>
      <c r="D2055">
        <v>433064.61680000002</v>
      </c>
      <c r="E2055">
        <v>15436370.271600001</v>
      </c>
      <c r="F2055">
        <v>0</v>
      </c>
      <c r="G2055">
        <v>2055977.3535</v>
      </c>
      <c r="H2055">
        <v>47331650.281800002</v>
      </c>
      <c r="I2055">
        <v>57886596.333800003</v>
      </c>
      <c r="J2055">
        <v>4927239.0954</v>
      </c>
      <c r="K2055">
        <v>20062996.459399998</v>
      </c>
      <c r="L2055">
        <v>28080313.151799999</v>
      </c>
      <c r="M2055">
        <v>0</v>
      </c>
      <c r="N2055">
        <v>86232851.160699993</v>
      </c>
      <c r="O2055">
        <v>10.145833333333334</v>
      </c>
      <c r="P2055">
        <f t="shared" si="75"/>
        <v>1996</v>
      </c>
      <c r="Q2055" s="2">
        <f t="shared" si="76"/>
        <v>35419.541666665449</v>
      </c>
    </row>
    <row r="2056" spans="1:17" x14ac:dyDescent="0.3">
      <c r="A2056">
        <v>685</v>
      </c>
      <c r="B2056">
        <v>3</v>
      </c>
      <c r="C2056">
        <v>125702821.91240001</v>
      </c>
      <c r="D2056">
        <v>431531.09940000001</v>
      </c>
      <c r="E2056">
        <v>15436370.271600001</v>
      </c>
      <c r="F2056">
        <v>0</v>
      </c>
      <c r="G2056">
        <v>2055977.3535</v>
      </c>
      <c r="H2056">
        <v>47151411.870499998</v>
      </c>
      <c r="I2056">
        <v>54435475.823399998</v>
      </c>
      <c r="J2056">
        <v>4910859.6792000001</v>
      </c>
      <c r="K2056">
        <v>20062996.459399998</v>
      </c>
      <c r="L2056">
        <v>27913223.2621</v>
      </c>
      <c r="M2056">
        <v>0</v>
      </c>
      <c r="N2056">
        <v>83977489.620499998</v>
      </c>
      <c r="O2056">
        <v>10.145833333333334</v>
      </c>
      <c r="P2056">
        <f t="shared" si="75"/>
        <v>1996</v>
      </c>
      <c r="Q2056" s="2">
        <f t="shared" si="76"/>
        <v>35429.687499998785</v>
      </c>
    </row>
    <row r="2057" spans="1:17" x14ac:dyDescent="0.3">
      <c r="A2057">
        <v>686</v>
      </c>
      <c r="B2057">
        <v>1</v>
      </c>
      <c r="C2057">
        <v>122301306.65719999</v>
      </c>
      <c r="D2057">
        <v>433002.99420000002</v>
      </c>
      <c r="E2057">
        <v>15435409.071599999</v>
      </c>
      <c r="F2057">
        <v>0</v>
      </c>
      <c r="G2057">
        <v>1892272.7324000001</v>
      </c>
      <c r="H2057">
        <v>48346969.863499999</v>
      </c>
      <c r="I2057">
        <v>54113300.537299998</v>
      </c>
      <c r="J2057">
        <v>4892225.3301999997</v>
      </c>
      <c r="K2057">
        <v>19968403.7194</v>
      </c>
      <c r="L2057">
        <v>27852414.068700001</v>
      </c>
      <c r="M2057">
        <v>0</v>
      </c>
      <c r="N2057">
        <v>82193925.993699998</v>
      </c>
      <c r="O2057">
        <v>10.145833333333334</v>
      </c>
      <c r="P2057">
        <f t="shared" si="75"/>
        <v>1997</v>
      </c>
      <c r="Q2057" s="2">
        <f t="shared" si="76"/>
        <v>35439.833333332121</v>
      </c>
    </row>
    <row r="2058" spans="1:17" x14ac:dyDescent="0.3">
      <c r="A2058">
        <v>686</v>
      </c>
      <c r="B2058">
        <v>2</v>
      </c>
      <c r="C2058">
        <v>118891432.4165</v>
      </c>
      <c r="D2058">
        <v>434897.85279999999</v>
      </c>
      <c r="E2058">
        <v>15435409.071599999</v>
      </c>
      <c r="F2058">
        <v>0</v>
      </c>
      <c r="G2058">
        <v>1892272.7324000001</v>
      </c>
      <c r="H2058">
        <v>48361986.845200002</v>
      </c>
      <c r="I2058">
        <v>51408182.536600001</v>
      </c>
      <c r="J2058">
        <v>4875142.7388000004</v>
      </c>
      <c r="K2058">
        <v>19968403.7194</v>
      </c>
      <c r="L2058">
        <v>27737108.434099998</v>
      </c>
      <c r="M2058">
        <v>0</v>
      </c>
      <c r="N2058">
        <v>81370658.557300001</v>
      </c>
      <c r="O2058">
        <v>10.145833333333334</v>
      </c>
      <c r="P2058">
        <f t="shared" si="75"/>
        <v>1997</v>
      </c>
      <c r="Q2058" s="2">
        <f t="shared" si="76"/>
        <v>35449.979166665456</v>
      </c>
    </row>
    <row r="2059" spans="1:17" x14ac:dyDescent="0.3">
      <c r="A2059">
        <v>686</v>
      </c>
      <c r="B2059">
        <v>3</v>
      </c>
      <c r="C2059">
        <v>115604012.7828</v>
      </c>
      <c r="D2059">
        <v>437204.34960000002</v>
      </c>
      <c r="E2059">
        <v>15435409.071599999</v>
      </c>
      <c r="F2059">
        <v>0</v>
      </c>
      <c r="G2059">
        <v>1892272.7324000001</v>
      </c>
      <c r="H2059">
        <v>47905292.993199997</v>
      </c>
      <c r="I2059">
        <v>48960280.0233</v>
      </c>
      <c r="J2059">
        <v>4859324.4573999997</v>
      </c>
      <c r="K2059">
        <v>19968403.7194</v>
      </c>
      <c r="L2059">
        <v>27630498.806000002</v>
      </c>
      <c r="M2059">
        <v>0</v>
      </c>
      <c r="N2059">
        <v>80114293.158800006</v>
      </c>
      <c r="O2059">
        <v>10.145833333333334</v>
      </c>
      <c r="P2059">
        <f t="shared" si="75"/>
        <v>1997</v>
      </c>
      <c r="Q2059" s="2">
        <f t="shared" si="76"/>
        <v>35460.124999998792</v>
      </c>
    </row>
    <row r="2060" spans="1:17" x14ac:dyDescent="0.3">
      <c r="A2060">
        <v>687</v>
      </c>
      <c r="B2060">
        <v>1</v>
      </c>
      <c r="C2060">
        <v>93998448.190599993</v>
      </c>
      <c r="D2060">
        <v>433904.64520000003</v>
      </c>
      <c r="E2060">
        <v>15435409.071599999</v>
      </c>
      <c r="F2060">
        <v>0</v>
      </c>
      <c r="G2060">
        <v>11475876.4038</v>
      </c>
      <c r="H2060">
        <v>58291514.740699999</v>
      </c>
      <c r="I2060">
        <v>68112080.736399993</v>
      </c>
      <c r="J2060">
        <v>4870231.4727999996</v>
      </c>
      <c r="K2060">
        <v>19968403.7194</v>
      </c>
      <c r="L2060">
        <v>2548420.1527</v>
      </c>
      <c r="M2060">
        <v>0</v>
      </c>
      <c r="N2060">
        <v>83894064.388999999</v>
      </c>
      <c r="O2060">
        <v>10.145833333333334</v>
      </c>
      <c r="P2060">
        <f t="shared" si="75"/>
        <v>1997</v>
      </c>
      <c r="Q2060" s="2">
        <f t="shared" si="76"/>
        <v>35470.270833332128</v>
      </c>
    </row>
    <row r="2061" spans="1:17" x14ac:dyDescent="0.3">
      <c r="A2061">
        <v>687</v>
      </c>
      <c r="B2061">
        <v>2</v>
      </c>
      <c r="C2061">
        <v>89199962.120399997</v>
      </c>
      <c r="D2061">
        <v>431127.94140000001</v>
      </c>
      <c r="E2061">
        <v>15435409.071599999</v>
      </c>
      <c r="F2061">
        <v>0</v>
      </c>
      <c r="G2061">
        <v>11475876.4038</v>
      </c>
      <c r="H2061">
        <v>57788635.050399996</v>
      </c>
      <c r="I2061">
        <v>62821956.472000003</v>
      </c>
      <c r="J2061">
        <v>4878989.6074000001</v>
      </c>
      <c r="K2061">
        <v>19968403.7194</v>
      </c>
      <c r="L2061">
        <v>2555136.3657</v>
      </c>
      <c r="M2061">
        <v>0</v>
      </c>
      <c r="N2061">
        <v>83860022.5845</v>
      </c>
      <c r="O2061">
        <v>10.145833333333334</v>
      </c>
      <c r="P2061">
        <f t="shared" si="75"/>
        <v>1997</v>
      </c>
      <c r="Q2061" s="2">
        <f t="shared" si="76"/>
        <v>35480.416666665464</v>
      </c>
    </row>
    <row r="2062" spans="1:17" x14ac:dyDescent="0.3">
      <c r="A2062">
        <v>687</v>
      </c>
      <c r="B2062">
        <v>3</v>
      </c>
      <c r="C2062">
        <v>86050081.059</v>
      </c>
      <c r="D2062">
        <v>428790.60690000001</v>
      </c>
      <c r="E2062">
        <v>15435409.071599999</v>
      </c>
      <c r="F2062">
        <v>0</v>
      </c>
      <c r="G2062">
        <v>11475876.4038</v>
      </c>
      <c r="H2062">
        <v>57564935.222599998</v>
      </c>
      <c r="I2062">
        <v>59156657.977300003</v>
      </c>
      <c r="J2062">
        <v>4885970.8373999996</v>
      </c>
      <c r="K2062">
        <v>19968403.7194</v>
      </c>
      <c r="L2062">
        <v>2560990.9613000001</v>
      </c>
      <c r="M2062">
        <v>0</v>
      </c>
      <c r="N2062">
        <v>84053905.939099997</v>
      </c>
      <c r="O2062">
        <v>10.145833333333334</v>
      </c>
      <c r="P2062">
        <f t="shared" si="75"/>
        <v>1997</v>
      </c>
      <c r="Q2062" s="2">
        <f t="shared" si="76"/>
        <v>35490.562499998799</v>
      </c>
    </row>
    <row r="2063" spans="1:17" x14ac:dyDescent="0.3">
      <c r="A2063">
        <v>688</v>
      </c>
      <c r="B2063">
        <v>1</v>
      </c>
      <c r="C2063">
        <v>166241760.6485</v>
      </c>
      <c r="D2063">
        <v>442685.8126</v>
      </c>
      <c r="E2063">
        <v>15435409.071599999</v>
      </c>
      <c r="F2063">
        <v>0</v>
      </c>
      <c r="G2063">
        <v>1923932.1647999999</v>
      </c>
      <c r="H2063">
        <v>40666503.3358</v>
      </c>
      <c r="I2063">
        <v>39597399.391400002</v>
      </c>
      <c r="J2063">
        <v>4820051.1723999996</v>
      </c>
      <c r="K2063">
        <v>19968403.7194</v>
      </c>
      <c r="L2063">
        <v>85757849.239999995</v>
      </c>
      <c r="M2063">
        <v>0</v>
      </c>
      <c r="N2063">
        <v>76750597.643600002</v>
      </c>
      <c r="O2063">
        <v>10.145833333333334</v>
      </c>
      <c r="P2063">
        <f t="shared" si="75"/>
        <v>1997</v>
      </c>
      <c r="Q2063" s="2">
        <f t="shared" si="76"/>
        <v>35500.708333332135</v>
      </c>
    </row>
    <row r="2064" spans="1:17" x14ac:dyDescent="0.3">
      <c r="A2064">
        <v>688</v>
      </c>
      <c r="B2064">
        <v>2</v>
      </c>
      <c r="C2064">
        <v>157234676.21950001</v>
      </c>
      <c r="D2064">
        <v>454943.86190000002</v>
      </c>
      <c r="E2064">
        <v>15435409.071599999</v>
      </c>
      <c r="F2064">
        <v>0</v>
      </c>
      <c r="G2064">
        <v>1923932.1647999999</v>
      </c>
      <c r="H2064">
        <v>41122742.6325</v>
      </c>
      <c r="I2064">
        <v>37240938.444700003</v>
      </c>
      <c r="J2064">
        <v>4764207.1173999999</v>
      </c>
      <c r="K2064">
        <v>19968403.7194</v>
      </c>
      <c r="L2064">
        <v>83499393.548299998</v>
      </c>
      <c r="M2064">
        <v>0</v>
      </c>
      <c r="N2064">
        <v>71873322.730599999</v>
      </c>
      <c r="O2064">
        <v>10.145833333333334</v>
      </c>
      <c r="P2064">
        <f t="shared" si="75"/>
        <v>1997</v>
      </c>
      <c r="Q2064" s="2">
        <f t="shared" si="76"/>
        <v>35510.854166665471</v>
      </c>
    </row>
    <row r="2065" spans="1:17" x14ac:dyDescent="0.3">
      <c r="A2065">
        <v>688</v>
      </c>
      <c r="B2065">
        <v>3</v>
      </c>
      <c r="C2065">
        <v>150836060.65329999</v>
      </c>
      <c r="D2065">
        <v>465836.7121</v>
      </c>
      <c r="E2065">
        <v>15435409.071599999</v>
      </c>
      <c r="F2065">
        <v>0</v>
      </c>
      <c r="G2065">
        <v>1923932.1647999999</v>
      </c>
      <c r="H2065">
        <v>41410261.265699998</v>
      </c>
      <c r="I2065">
        <v>35831267.969599999</v>
      </c>
      <c r="J2065">
        <v>4715478.2111999998</v>
      </c>
      <c r="K2065">
        <v>19968403.7194</v>
      </c>
      <c r="L2065">
        <v>81566028.353599995</v>
      </c>
      <c r="M2065">
        <v>0</v>
      </c>
      <c r="N2065">
        <v>69015668.9824</v>
      </c>
      <c r="O2065">
        <v>10.145833333333334</v>
      </c>
      <c r="P2065">
        <f t="shared" si="75"/>
        <v>1997</v>
      </c>
      <c r="Q2065" s="2">
        <f t="shared" si="76"/>
        <v>35520.999999998807</v>
      </c>
    </row>
    <row r="2066" spans="1:17" x14ac:dyDescent="0.3">
      <c r="A2066">
        <v>689</v>
      </c>
      <c r="B2066">
        <v>1</v>
      </c>
      <c r="C2066">
        <v>71456548.694100007</v>
      </c>
      <c r="D2066">
        <v>459996.03610000003</v>
      </c>
      <c r="E2066">
        <v>24945539.1516</v>
      </c>
      <c r="F2066">
        <v>0</v>
      </c>
      <c r="G2066">
        <v>77439542.034199998</v>
      </c>
      <c r="H2066">
        <v>63698712.651699997</v>
      </c>
      <c r="I2066">
        <v>72707578.6347</v>
      </c>
      <c r="J2066">
        <v>4753341.7340000002</v>
      </c>
      <c r="K2066">
        <v>57668882.829400003</v>
      </c>
      <c r="L2066">
        <v>31556317.8281</v>
      </c>
      <c r="M2066">
        <v>0</v>
      </c>
      <c r="N2066">
        <v>70847590.107199997</v>
      </c>
      <c r="O2066">
        <v>10.145833333333334</v>
      </c>
      <c r="P2066">
        <f t="shared" si="75"/>
        <v>1997</v>
      </c>
      <c r="Q2066" s="2">
        <f t="shared" si="76"/>
        <v>35531.145833332143</v>
      </c>
    </row>
    <row r="2067" spans="1:17" x14ac:dyDescent="0.3">
      <c r="A2067">
        <v>689</v>
      </c>
      <c r="B2067">
        <v>2</v>
      </c>
      <c r="C2067">
        <v>65399907.695699997</v>
      </c>
      <c r="D2067">
        <v>454740.30109999998</v>
      </c>
      <c r="E2067">
        <v>24945539.1516</v>
      </c>
      <c r="F2067">
        <v>0</v>
      </c>
      <c r="G2067">
        <v>77439542.034199998</v>
      </c>
      <c r="H2067">
        <v>62196713.781099997</v>
      </c>
      <c r="I2067">
        <v>62265891.9793</v>
      </c>
      <c r="J2067">
        <v>4783261.2971999999</v>
      </c>
      <c r="K2067">
        <v>57668882.829400003</v>
      </c>
      <c r="L2067">
        <v>31603562.984299999</v>
      </c>
      <c r="M2067">
        <v>0</v>
      </c>
      <c r="N2067">
        <v>73440135.446700007</v>
      </c>
      <c r="O2067">
        <v>10.145833333333334</v>
      </c>
      <c r="P2067">
        <f t="shared" si="75"/>
        <v>1997</v>
      </c>
      <c r="Q2067" s="2">
        <f t="shared" si="76"/>
        <v>35541.291666665478</v>
      </c>
    </row>
    <row r="2068" spans="1:17" x14ac:dyDescent="0.3">
      <c r="A2068">
        <v>689</v>
      </c>
      <c r="B2068">
        <v>3</v>
      </c>
      <c r="C2068">
        <v>61965209.5251</v>
      </c>
      <c r="D2068">
        <v>449979.65580000001</v>
      </c>
      <c r="E2068">
        <v>24945539.1516</v>
      </c>
      <c r="F2068">
        <v>0</v>
      </c>
      <c r="G2068">
        <v>77439542.034199998</v>
      </c>
      <c r="H2068">
        <v>61392287.357500002</v>
      </c>
      <c r="I2068">
        <v>56812982.106899999</v>
      </c>
      <c r="J2068">
        <v>4807982.5488</v>
      </c>
      <c r="K2068">
        <v>57668882.829400003</v>
      </c>
      <c r="L2068">
        <v>31621160.559500001</v>
      </c>
      <c r="M2068">
        <v>0</v>
      </c>
      <c r="N2068">
        <v>74900797.442900002</v>
      </c>
      <c r="O2068">
        <v>10.145833333333334</v>
      </c>
      <c r="P2068">
        <f t="shared" si="75"/>
        <v>1997</v>
      </c>
      <c r="Q2068" s="2">
        <f t="shared" si="76"/>
        <v>35551.437499998814</v>
      </c>
    </row>
    <row r="2069" spans="1:17" x14ac:dyDescent="0.3">
      <c r="A2069">
        <v>690</v>
      </c>
      <c r="B2069">
        <v>1</v>
      </c>
      <c r="C2069">
        <v>89329328.405200005</v>
      </c>
      <c r="D2069">
        <v>452283.53039999999</v>
      </c>
      <c r="E2069">
        <v>30350034.781599998</v>
      </c>
      <c r="F2069">
        <v>0</v>
      </c>
      <c r="G2069">
        <v>69837266.657900006</v>
      </c>
      <c r="H2069">
        <v>76520045.608899996</v>
      </c>
      <c r="I2069">
        <v>38830294.745999999</v>
      </c>
      <c r="J2069">
        <v>4789797.9501999998</v>
      </c>
      <c r="K2069">
        <v>79093623.949399993</v>
      </c>
      <c r="L2069">
        <v>72512393.179700002</v>
      </c>
      <c r="M2069">
        <v>0</v>
      </c>
      <c r="N2069">
        <v>71331303.069399998</v>
      </c>
      <c r="O2069">
        <v>10.145833333333334</v>
      </c>
      <c r="P2069">
        <f t="shared" si="75"/>
        <v>1997</v>
      </c>
      <c r="Q2069" s="2">
        <f t="shared" si="76"/>
        <v>35561.58333333215</v>
      </c>
    </row>
    <row r="2070" spans="1:17" x14ac:dyDescent="0.3">
      <c r="A2070">
        <v>690</v>
      </c>
      <c r="B2070">
        <v>2</v>
      </c>
      <c r="C2070">
        <v>82339941.818299994</v>
      </c>
      <c r="D2070">
        <v>454296.19689999998</v>
      </c>
      <c r="E2070">
        <v>30350034.781599998</v>
      </c>
      <c r="F2070">
        <v>0</v>
      </c>
      <c r="G2070">
        <v>69837266.657900006</v>
      </c>
      <c r="H2070">
        <v>77237329.844400004</v>
      </c>
      <c r="I2070">
        <v>35259941.183700003</v>
      </c>
      <c r="J2070">
        <v>4775542.1842999998</v>
      </c>
      <c r="K2070">
        <v>79093623.949399993</v>
      </c>
      <c r="L2070">
        <v>71748887.733999997</v>
      </c>
      <c r="M2070">
        <v>0</v>
      </c>
      <c r="N2070">
        <v>69369006.181400001</v>
      </c>
      <c r="O2070">
        <v>10.145833333333334</v>
      </c>
      <c r="P2070">
        <f t="shared" si="75"/>
        <v>1997</v>
      </c>
      <c r="Q2070" s="2">
        <f t="shared" si="76"/>
        <v>35571.729166665486</v>
      </c>
    </row>
    <row r="2071" spans="1:17" x14ac:dyDescent="0.3">
      <c r="A2071">
        <v>690</v>
      </c>
      <c r="B2071">
        <v>3</v>
      </c>
      <c r="C2071">
        <v>77986683.000300005</v>
      </c>
      <c r="D2071">
        <v>456086.3383</v>
      </c>
      <c r="E2071">
        <v>30350034.781599998</v>
      </c>
      <c r="F2071">
        <v>0</v>
      </c>
      <c r="G2071">
        <v>69837266.657900006</v>
      </c>
      <c r="H2071">
        <v>77553101.272200003</v>
      </c>
      <c r="I2071">
        <v>33048238.5788</v>
      </c>
      <c r="J2071">
        <v>4763801.7691000002</v>
      </c>
      <c r="K2071">
        <v>79093623.949399993</v>
      </c>
      <c r="L2071">
        <v>71093612.927599996</v>
      </c>
      <c r="M2071">
        <v>0</v>
      </c>
      <c r="N2071">
        <v>68230672.095200002</v>
      </c>
      <c r="O2071">
        <v>10.145833333333334</v>
      </c>
      <c r="P2071">
        <f t="shared" si="75"/>
        <v>1997</v>
      </c>
      <c r="Q2071" s="2">
        <f t="shared" si="76"/>
        <v>35581.874999998821</v>
      </c>
    </row>
    <row r="2072" spans="1:17" x14ac:dyDescent="0.3">
      <c r="A2072">
        <v>691</v>
      </c>
      <c r="B2072">
        <v>1</v>
      </c>
      <c r="C2072">
        <v>41277114.560000002</v>
      </c>
      <c r="D2072">
        <v>433003.85769999999</v>
      </c>
      <c r="E2072">
        <v>50953603.371600002</v>
      </c>
      <c r="F2072">
        <v>0</v>
      </c>
      <c r="G2072">
        <v>608071690.66659999</v>
      </c>
      <c r="H2072">
        <v>114089914.16230001</v>
      </c>
      <c r="I2072">
        <v>515782908.68260002</v>
      </c>
      <c r="J2072">
        <v>4890803.1469000001</v>
      </c>
      <c r="K2072">
        <v>160771202.80939999</v>
      </c>
      <c r="L2072">
        <v>57113903.098300003</v>
      </c>
      <c r="M2072">
        <v>0</v>
      </c>
      <c r="N2072">
        <v>76124219.475600004</v>
      </c>
      <c r="O2072">
        <v>10.145833333333334</v>
      </c>
      <c r="P2072">
        <f t="shared" si="75"/>
        <v>1997</v>
      </c>
      <c r="Q2072" s="2">
        <f t="shared" si="76"/>
        <v>35592.020833332157</v>
      </c>
    </row>
    <row r="2073" spans="1:17" x14ac:dyDescent="0.3">
      <c r="A2073">
        <v>691</v>
      </c>
      <c r="B2073">
        <v>2</v>
      </c>
      <c r="C2073">
        <v>35646934.237899996</v>
      </c>
      <c r="D2073">
        <v>415786.00469999999</v>
      </c>
      <c r="E2073">
        <v>50953603.371600002</v>
      </c>
      <c r="F2073">
        <v>0</v>
      </c>
      <c r="G2073">
        <v>608071690.66659999</v>
      </c>
      <c r="H2073">
        <v>112031091.56649999</v>
      </c>
      <c r="I2073">
        <v>502239176.8197</v>
      </c>
      <c r="J2073">
        <v>5004767.6092999997</v>
      </c>
      <c r="K2073">
        <v>160771202.80939999</v>
      </c>
      <c r="L2073">
        <v>57597860.591200002</v>
      </c>
      <c r="M2073">
        <v>0</v>
      </c>
      <c r="N2073">
        <v>81411946.581900001</v>
      </c>
      <c r="O2073">
        <v>10.145833333333334</v>
      </c>
      <c r="P2073">
        <f t="shared" si="75"/>
        <v>1997</v>
      </c>
      <c r="Q2073" s="2">
        <f t="shared" si="76"/>
        <v>35602.166666665493</v>
      </c>
    </row>
    <row r="2074" spans="1:17" x14ac:dyDescent="0.3">
      <c r="A2074">
        <v>691</v>
      </c>
      <c r="B2074">
        <v>3</v>
      </c>
      <c r="C2074">
        <v>32581934.710499998</v>
      </c>
      <c r="D2074">
        <v>400862.55670000002</v>
      </c>
      <c r="E2074">
        <v>50953603.371600002</v>
      </c>
      <c r="F2074">
        <v>0</v>
      </c>
      <c r="G2074">
        <v>608071690.66659999</v>
      </c>
      <c r="H2074">
        <v>110590981.6636</v>
      </c>
      <c r="I2074">
        <v>493149493.22839999</v>
      </c>
      <c r="J2074">
        <v>5107362.3525999999</v>
      </c>
      <c r="K2074">
        <v>160771202.80939999</v>
      </c>
      <c r="L2074">
        <v>57999326.683799997</v>
      </c>
      <c r="M2074">
        <v>0</v>
      </c>
      <c r="N2074">
        <v>85451468.3935</v>
      </c>
      <c r="O2074">
        <v>10.145833333333334</v>
      </c>
      <c r="P2074">
        <f t="shared" si="75"/>
        <v>1997</v>
      </c>
      <c r="Q2074" s="2">
        <f t="shared" si="76"/>
        <v>35612.312499998829</v>
      </c>
    </row>
    <row r="2075" spans="1:17" x14ac:dyDescent="0.3">
      <c r="A2075">
        <v>692</v>
      </c>
      <c r="B2075">
        <v>1</v>
      </c>
      <c r="C2075">
        <v>403682903.98970002</v>
      </c>
      <c r="D2075">
        <v>421179.32199999999</v>
      </c>
      <c r="E2075">
        <v>124597994.46160001</v>
      </c>
      <c r="F2075">
        <v>0</v>
      </c>
      <c r="G2075">
        <v>66415607.544399999</v>
      </c>
      <c r="H2075">
        <v>69752177.219600007</v>
      </c>
      <c r="I2075">
        <v>26243516.172499999</v>
      </c>
      <c r="J2075">
        <v>5016090.4493000004</v>
      </c>
      <c r="K2075">
        <v>452715564.44940001</v>
      </c>
      <c r="L2075">
        <v>106745066.0165</v>
      </c>
      <c r="M2075">
        <v>0</v>
      </c>
      <c r="N2075">
        <v>74643163.880199999</v>
      </c>
      <c r="O2075">
        <v>10.145833333333334</v>
      </c>
      <c r="P2075">
        <f t="shared" si="75"/>
        <v>1997</v>
      </c>
      <c r="Q2075" s="2">
        <f t="shared" si="76"/>
        <v>35622.458333332164</v>
      </c>
    </row>
    <row r="2076" spans="1:17" x14ac:dyDescent="0.3">
      <c r="A2076">
        <v>692</v>
      </c>
      <c r="B2076">
        <v>2</v>
      </c>
      <c r="C2076">
        <v>383110682.51389998</v>
      </c>
      <c r="D2076">
        <v>440950.84649999999</v>
      </c>
      <c r="E2076">
        <v>124597994.46160001</v>
      </c>
      <c r="F2076">
        <v>0</v>
      </c>
      <c r="G2076">
        <v>66415607.544399999</v>
      </c>
      <c r="H2076">
        <v>72348875.7271</v>
      </c>
      <c r="I2076">
        <v>16276589.4375</v>
      </c>
      <c r="J2076">
        <v>4947782.2216999996</v>
      </c>
      <c r="K2076">
        <v>452715564.44940001</v>
      </c>
      <c r="L2076">
        <v>103788794.8831</v>
      </c>
      <c r="M2076">
        <v>0</v>
      </c>
      <c r="N2076">
        <v>69605411.978699997</v>
      </c>
      <c r="O2076">
        <v>10.145833333333334</v>
      </c>
      <c r="P2076">
        <f t="shared" si="75"/>
        <v>1997</v>
      </c>
      <c r="Q2076" s="2">
        <f t="shared" si="76"/>
        <v>35632.6041666655</v>
      </c>
    </row>
    <row r="2077" spans="1:17" x14ac:dyDescent="0.3">
      <c r="A2077">
        <v>692</v>
      </c>
      <c r="B2077">
        <v>3</v>
      </c>
      <c r="C2077">
        <v>370866480.91909999</v>
      </c>
      <c r="D2077">
        <v>458690.14899999998</v>
      </c>
      <c r="E2077">
        <v>124597994.46160001</v>
      </c>
      <c r="F2077">
        <v>0</v>
      </c>
      <c r="G2077">
        <v>66415607.544399999</v>
      </c>
      <c r="H2077">
        <v>74107977.080799997</v>
      </c>
      <c r="I2077">
        <v>11277881.188899999</v>
      </c>
      <c r="J2077">
        <v>4893551.2573999995</v>
      </c>
      <c r="K2077">
        <v>452715564.44940001</v>
      </c>
      <c r="L2077">
        <v>101313590.88339999</v>
      </c>
      <c r="M2077">
        <v>0</v>
      </c>
      <c r="N2077">
        <v>66629991.906300001</v>
      </c>
      <c r="O2077">
        <v>10.145833333333334</v>
      </c>
      <c r="P2077">
        <f t="shared" si="75"/>
        <v>1997</v>
      </c>
      <c r="Q2077" s="2">
        <f t="shared" si="76"/>
        <v>35642.749999998836</v>
      </c>
    </row>
    <row r="2078" spans="1:17" x14ac:dyDescent="0.3">
      <c r="A2078">
        <v>693</v>
      </c>
      <c r="B2078">
        <v>1</v>
      </c>
      <c r="C2078">
        <v>130026571.1991</v>
      </c>
      <c r="D2078">
        <v>430312.30060000002</v>
      </c>
      <c r="E2078">
        <v>135252766.86160001</v>
      </c>
      <c r="F2078">
        <v>0</v>
      </c>
      <c r="G2078">
        <v>1053612039.0926</v>
      </c>
      <c r="H2078">
        <v>190279209.1329</v>
      </c>
      <c r="I2078">
        <v>915764120.38419998</v>
      </c>
      <c r="J2078">
        <v>5078769.7381999996</v>
      </c>
      <c r="K2078">
        <v>494953688.41939998</v>
      </c>
      <c r="L2078">
        <v>9390317.3916999996</v>
      </c>
      <c r="M2078">
        <v>0</v>
      </c>
      <c r="N2078">
        <v>84265973.763400003</v>
      </c>
      <c r="O2078">
        <v>10.145833333333334</v>
      </c>
      <c r="P2078">
        <f t="shared" si="75"/>
        <v>1997</v>
      </c>
      <c r="Q2078" s="2">
        <f t="shared" si="76"/>
        <v>35652.895833332172</v>
      </c>
    </row>
    <row r="2079" spans="1:17" x14ac:dyDescent="0.3">
      <c r="A2079">
        <v>693</v>
      </c>
      <c r="B2079">
        <v>2</v>
      </c>
      <c r="C2079">
        <v>123854687.86049999</v>
      </c>
      <c r="D2079">
        <v>406355.48749999999</v>
      </c>
      <c r="E2079">
        <v>135252766.86160001</v>
      </c>
      <c r="F2079">
        <v>0</v>
      </c>
      <c r="G2079">
        <v>1053612039.0926</v>
      </c>
      <c r="H2079">
        <v>180411604.99309999</v>
      </c>
      <c r="I2079">
        <v>886726010.54540002</v>
      </c>
      <c r="J2079">
        <v>5240163.9781999998</v>
      </c>
      <c r="K2079">
        <v>494953688.41939998</v>
      </c>
      <c r="L2079">
        <v>9870489.6761000007</v>
      </c>
      <c r="M2079">
        <v>0</v>
      </c>
      <c r="N2079">
        <v>96668055.460899994</v>
      </c>
      <c r="O2079">
        <v>10.145833333333334</v>
      </c>
      <c r="P2079">
        <f t="shared" si="75"/>
        <v>1997</v>
      </c>
      <c r="Q2079" s="2">
        <f t="shared" si="76"/>
        <v>35663.041666665507</v>
      </c>
    </row>
    <row r="2080" spans="1:17" x14ac:dyDescent="0.3">
      <c r="A2080">
        <v>693</v>
      </c>
      <c r="B2080">
        <v>3</v>
      </c>
      <c r="C2080">
        <v>119912440.8048</v>
      </c>
      <c r="D2080">
        <v>385123.13400000002</v>
      </c>
      <c r="E2080">
        <v>135252766.86160001</v>
      </c>
      <c r="F2080">
        <v>0</v>
      </c>
      <c r="G2080">
        <v>1053612039.0926</v>
      </c>
      <c r="H2080">
        <v>173213386.32879999</v>
      </c>
      <c r="I2080">
        <v>865732674.2967</v>
      </c>
      <c r="J2080">
        <v>5384116.4424999999</v>
      </c>
      <c r="K2080">
        <v>494953688.41939998</v>
      </c>
      <c r="L2080">
        <v>10271620.9618</v>
      </c>
      <c r="M2080">
        <v>0</v>
      </c>
      <c r="N2080">
        <v>105998704.62459999</v>
      </c>
      <c r="O2080">
        <v>10.145833333333334</v>
      </c>
      <c r="P2080">
        <f t="shared" si="75"/>
        <v>1997</v>
      </c>
      <c r="Q2080" s="2">
        <f t="shared" si="76"/>
        <v>35673.187499998843</v>
      </c>
    </row>
    <row r="2081" spans="1:17" x14ac:dyDescent="0.3">
      <c r="A2081">
        <v>694</v>
      </c>
      <c r="B2081">
        <v>1</v>
      </c>
      <c r="C2081">
        <v>275372097.91979998</v>
      </c>
      <c r="D2081">
        <v>387488.7634</v>
      </c>
      <c r="E2081">
        <v>69219907.771599993</v>
      </c>
      <c r="F2081">
        <v>0</v>
      </c>
      <c r="G2081">
        <v>66636343.337899998</v>
      </c>
      <c r="H2081">
        <v>66382848.166000001</v>
      </c>
      <c r="I2081">
        <v>79907162.779200003</v>
      </c>
      <c r="J2081">
        <v>5365892.1732999999</v>
      </c>
      <c r="K2081">
        <v>233183294.9894</v>
      </c>
      <c r="L2081">
        <v>63025998.6633</v>
      </c>
      <c r="M2081">
        <v>0</v>
      </c>
      <c r="N2081">
        <v>96765354.585800007</v>
      </c>
      <c r="O2081">
        <v>10.145833333333334</v>
      </c>
      <c r="P2081">
        <f t="shared" si="75"/>
        <v>1997</v>
      </c>
      <c r="Q2081" s="2">
        <f t="shared" si="76"/>
        <v>35683.333333332179</v>
      </c>
    </row>
    <row r="2082" spans="1:17" x14ac:dyDescent="0.3">
      <c r="A2082">
        <v>694</v>
      </c>
      <c r="B2082">
        <v>2</v>
      </c>
      <c r="C2082">
        <v>238416650.26730001</v>
      </c>
      <c r="D2082">
        <v>389618.69790000003</v>
      </c>
      <c r="E2082">
        <v>69219907.771599993</v>
      </c>
      <c r="F2082">
        <v>0</v>
      </c>
      <c r="G2082">
        <v>66636343.337899998</v>
      </c>
      <c r="H2082">
        <v>66975055.214100003</v>
      </c>
      <c r="I2082">
        <v>51800222.498499997</v>
      </c>
      <c r="J2082">
        <v>5356549.3746999996</v>
      </c>
      <c r="K2082">
        <v>233183294.9894</v>
      </c>
      <c r="L2082">
        <v>61715826.556199998</v>
      </c>
      <c r="M2082">
        <v>0</v>
      </c>
      <c r="N2082">
        <v>89684788.883599997</v>
      </c>
      <c r="O2082">
        <v>10.145833333333334</v>
      </c>
      <c r="P2082">
        <f t="shared" si="75"/>
        <v>1997</v>
      </c>
      <c r="Q2082" s="2">
        <f t="shared" si="76"/>
        <v>35693.479166665515</v>
      </c>
    </row>
    <row r="2083" spans="1:17" x14ac:dyDescent="0.3">
      <c r="A2083">
        <v>694</v>
      </c>
      <c r="B2083">
        <v>3</v>
      </c>
      <c r="C2083">
        <v>218895781.71689999</v>
      </c>
      <c r="D2083">
        <v>391529.1923</v>
      </c>
      <c r="E2083">
        <v>69219907.771599993</v>
      </c>
      <c r="F2083">
        <v>0</v>
      </c>
      <c r="G2083">
        <v>66636343.337899998</v>
      </c>
      <c r="H2083">
        <v>67604016.807099998</v>
      </c>
      <c r="I2083">
        <v>37886524.048900001</v>
      </c>
      <c r="J2083">
        <v>5352405.1169999996</v>
      </c>
      <c r="K2083">
        <v>233183294.9894</v>
      </c>
      <c r="L2083">
        <v>60650392.880500004</v>
      </c>
      <c r="M2083">
        <v>0</v>
      </c>
      <c r="N2083">
        <v>85737980.786500007</v>
      </c>
      <c r="O2083">
        <v>10.145833333333334</v>
      </c>
      <c r="P2083">
        <f t="shared" si="75"/>
        <v>1997</v>
      </c>
      <c r="Q2083" s="2">
        <f t="shared" si="76"/>
        <v>35703.62499999885</v>
      </c>
    </row>
    <row r="2084" spans="1:17" x14ac:dyDescent="0.3">
      <c r="A2084">
        <v>695</v>
      </c>
      <c r="B2084">
        <v>1</v>
      </c>
      <c r="C2084">
        <v>115528483.3422</v>
      </c>
      <c r="D2084">
        <v>388677.05410000001</v>
      </c>
      <c r="E2084">
        <v>15435409.071599999</v>
      </c>
      <c r="F2084">
        <v>0</v>
      </c>
      <c r="G2084">
        <v>68944572.483799994</v>
      </c>
      <c r="H2084">
        <v>84771959.489800006</v>
      </c>
      <c r="I2084">
        <v>159763426.18920001</v>
      </c>
      <c r="J2084">
        <v>5331867.9063999997</v>
      </c>
      <c r="K2084">
        <v>19968403.7194</v>
      </c>
      <c r="L2084">
        <v>11059056.2872</v>
      </c>
      <c r="M2084">
        <v>0</v>
      </c>
      <c r="N2084">
        <v>88159467.686900005</v>
      </c>
      <c r="O2084">
        <v>10.145833333333334</v>
      </c>
      <c r="P2084">
        <f t="shared" si="75"/>
        <v>1997</v>
      </c>
      <c r="Q2084" s="2">
        <f t="shared" si="76"/>
        <v>35713.770833332186</v>
      </c>
    </row>
    <row r="2085" spans="1:17" x14ac:dyDescent="0.3">
      <c r="A2085">
        <v>695</v>
      </c>
      <c r="B2085">
        <v>2</v>
      </c>
      <c r="C2085">
        <v>89962181.020099998</v>
      </c>
      <c r="D2085">
        <v>386830.8836</v>
      </c>
      <c r="E2085">
        <v>15435409.071599999</v>
      </c>
      <c r="F2085">
        <v>0</v>
      </c>
      <c r="G2085">
        <v>68944572.483799994</v>
      </c>
      <c r="H2085">
        <v>84023607.879099995</v>
      </c>
      <c r="I2085">
        <v>131977377.16</v>
      </c>
      <c r="J2085">
        <v>5315749.5593999997</v>
      </c>
      <c r="K2085">
        <v>19968403.7194</v>
      </c>
      <c r="L2085">
        <v>11167893.175000001</v>
      </c>
      <c r="M2085">
        <v>0</v>
      </c>
      <c r="N2085">
        <v>89926115.066100001</v>
      </c>
      <c r="O2085">
        <v>10.145833333333334</v>
      </c>
      <c r="P2085">
        <f t="shared" si="75"/>
        <v>1997</v>
      </c>
      <c r="Q2085" s="2">
        <f t="shared" si="76"/>
        <v>35723.916666665522</v>
      </c>
    </row>
    <row r="2086" spans="1:17" x14ac:dyDescent="0.3">
      <c r="A2086">
        <v>695</v>
      </c>
      <c r="B2086">
        <v>3</v>
      </c>
      <c r="C2086">
        <v>75635505.154400006</v>
      </c>
      <c r="D2086">
        <v>385277.42119999998</v>
      </c>
      <c r="E2086">
        <v>15435409.071599999</v>
      </c>
      <c r="F2086">
        <v>0</v>
      </c>
      <c r="G2086">
        <v>68944572.483799994</v>
      </c>
      <c r="H2086">
        <v>83418073.000599995</v>
      </c>
      <c r="I2086">
        <v>116091004.31280001</v>
      </c>
      <c r="J2086">
        <v>5302306.6573999999</v>
      </c>
      <c r="K2086">
        <v>19968403.7194</v>
      </c>
      <c r="L2086">
        <v>11254988.6008</v>
      </c>
      <c r="M2086">
        <v>0</v>
      </c>
      <c r="N2086">
        <v>90761244.245100006</v>
      </c>
      <c r="O2086">
        <v>10.145833333333334</v>
      </c>
      <c r="P2086">
        <f t="shared" si="75"/>
        <v>1997</v>
      </c>
      <c r="Q2086" s="2">
        <f t="shared" si="76"/>
        <v>35734.062499998858</v>
      </c>
    </row>
    <row r="2087" spans="1:17" x14ac:dyDescent="0.3">
      <c r="A2087">
        <v>696</v>
      </c>
      <c r="B2087">
        <v>1</v>
      </c>
      <c r="C2087">
        <v>150388732.99129999</v>
      </c>
      <c r="D2087">
        <v>389098.70079999999</v>
      </c>
      <c r="E2087">
        <v>15435409.071599999</v>
      </c>
      <c r="F2087">
        <v>0</v>
      </c>
      <c r="G2087">
        <v>2499741.9353999998</v>
      </c>
      <c r="H2087">
        <v>65024613.773400001</v>
      </c>
      <c r="I2087">
        <v>82014398.639699996</v>
      </c>
      <c r="J2087">
        <v>5257931.2889999999</v>
      </c>
      <c r="K2087">
        <v>19968403.7194</v>
      </c>
      <c r="L2087">
        <v>36586915.4485</v>
      </c>
      <c r="M2087">
        <v>0</v>
      </c>
      <c r="N2087">
        <v>90345390.932799995</v>
      </c>
      <c r="O2087">
        <v>10.145833333333334</v>
      </c>
      <c r="P2087">
        <f t="shared" si="75"/>
        <v>1997</v>
      </c>
      <c r="Q2087" s="2">
        <f t="shared" si="76"/>
        <v>35744.208333332193</v>
      </c>
    </row>
    <row r="2088" spans="1:17" x14ac:dyDescent="0.3">
      <c r="A2088">
        <v>696</v>
      </c>
      <c r="B2088">
        <v>2</v>
      </c>
      <c r="C2088">
        <v>139622978.17820001</v>
      </c>
      <c r="D2088">
        <v>394233.77750000003</v>
      </c>
      <c r="E2088">
        <v>15435409.071599999</v>
      </c>
      <c r="F2088">
        <v>0</v>
      </c>
      <c r="G2088">
        <v>2499741.9353999998</v>
      </c>
      <c r="H2088">
        <v>64798805.1866</v>
      </c>
      <c r="I2088">
        <v>74366741.630899996</v>
      </c>
      <c r="J2088">
        <v>5220453.5257000001</v>
      </c>
      <c r="K2088">
        <v>19968403.7194</v>
      </c>
      <c r="L2088">
        <v>36281156.678099997</v>
      </c>
      <c r="M2088">
        <v>0</v>
      </c>
      <c r="N2088">
        <v>87142170.500499994</v>
      </c>
      <c r="O2088">
        <v>10.145833333333334</v>
      </c>
      <c r="P2088">
        <f t="shared" si="75"/>
        <v>1997</v>
      </c>
      <c r="Q2088" s="2">
        <f t="shared" si="76"/>
        <v>35754.354166665529</v>
      </c>
    </row>
    <row r="2089" spans="1:17" x14ac:dyDescent="0.3">
      <c r="A2089">
        <v>696</v>
      </c>
      <c r="B2089">
        <v>3</v>
      </c>
      <c r="C2089">
        <v>132563502.5949</v>
      </c>
      <c r="D2089">
        <v>399055.62329999998</v>
      </c>
      <c r="E2089">
        <v>15435409.071599999</v>
      </c>
      <c r="F2089">
        <v>0</v>
      </c>
      <c r="G2089">
        <v>2499741.9353999998</v>
      </c>
      <c r="H2089">
        <v>64644855.296300001</v>
      </c>
      <c r="I2089">
        <v>69387528.513699993</v>
      </c>
      <c r="J2089">
        <v>5186823.5482000001</v>
      </c>
      <c r="K2089">
        <v>19968403.7194</v>
      </c>
      <c r="L2089">
        <v>36001251.917000003</v>
      </c>
      <c r="M2089">
        <v>0</v>
      </c>
      <c r="N2089">
        <v>85385908.829500005</v>
      </c>
      <c r="O2089">
        <v>10.145833333333334</v>
      </c>
      <c r="P2089">
        <f t="shared" si="75"/>
        <v>1997</v>
      </c>
      <c r="Q2089" s="2">
        <f t="shared" si="76"/>
        <v>35764.499999998865</v>
      </c>
    </row>
    <row r="2090" spans="1:17" x14ac:dyDescent="0.3">
      <c r="A2090">
        <v>697</v>
      </c>
      <c r="B2090">
        <v>1</v>
      </c>
      <c r="C2090">
        <v>88690278.243900001</v>
      </c>
      <c r="D2090">
        <v>397160.92959999997</v>
      </c>
      <c r="E2090">
        <v>15435409.071599999</v>
      </c>
      <c r="F2090">
        <v>0</v>
      </c>
      <c r="G2090">
        <v>20490968.237599999</v>
      </c>
      <c r="H2090">
        <v>85287726.523300007</v>
      </c>
      <c r="I2090">
        <v>97988233.204899997</v>
      </c>
      <c r="J2090">
        <v>5187702.3727000002</v>
      </c>
      <c r="K2090">
        <v>19968403.7194</v>
      </c>
      <c r="L2090">
        <v>0</v>
      </c>
      <c r="M2090">
        <v>0</v>
      </c>
      <c r="N2090">
        <v>86476034.378199995</v>
      </c>
      <c r="O2090">
        <v>10.145833333333334</v>
      </c>
      <c r="P2090">
        <f t="shared" si="75"/>
        <v>1997</v>
      </c>
      <c r="Q2090" s="2">
        <f t="shared" si="76"/>
        <v>35774.645833332201</v>
      </c>
    </row>
    <row r="2091" spans="1:17" x14ac:dyDescent="0.3">
      <c r="A2091">
        <v>697</v>
      </c>
      <c r="B2091">
        <v>2</v>
      </c>
      <c r="C2091">
        <v>84158810.562299997</v>
      </c>
      <c r="D2091">
        <v>395870.33760000003</v>
      </c>
      <c r="E2091">
        <v>15435409.071599999</v>
      </c>
      <c r="F2091">
        <v>0</v>
      </c>
      <c r="G2091">
        <v>20490968.237599999</v>
      </c>
      <c r="H2091">
        <v>84887749.047600001</v>
      </c>
      <c r="I2091">
        <v>91217863.006300002</v>
      </c>
      <c r="J2091">
        <v>5186939.5555999996</v>
      </c>
      <c r="K2091">
        <v>19968403.7194</v>
      </c>
      <c r="L2091">
        <v>0</v>
      </c>
      <c r="M2091">
        <v>0</v>
      </c>
      <c r="N2091">
        <v>88137559.387600005</v>
      </c>
      <c r="O2091">
        <v>10.145833333333334</v>
      </c>
      <c r="P2091">
        <f t="shared" si="75"/>
        <v>1997</v>
      </c>
      <c r="Q2091" s="2">
        <f t="shared" si="76"/>
        <v>35784.791666665536</v>
      </c>
    </row>
    <row r="2092" spans="1:17" x14ac:dyDescent="0.3">
      <c r="A2092">
        <v>697</v>
      </c>
      <c r="B2092">
        <v>3</v>
      </c>
      <c r="C2092">
        <v>80753541.722499996</v>
      </c>
      <c r="D2092">
        <v>395087.05430000002</v>
      </c>
      <c r="E2092">
        <v>15435409.071599999</v>
      </c>
      <c r="F2092">
        <v>0</v>
      </c>
      <c r="G2092">
        <v>20490968.237599999</v>
      </c>
      <c r="H2092">
        <v>84554791.273300007</v>
      </c>
      <c r="I2092">
        <v>86885086.184300005</v>
      </c>
      <c r="J2092">
        <v>5185289.2900999999</v>
      </c>
      <c r="K2092">
        <v>19968403.7194</v>
      </c>
      <c r="L2092">
        <v>0</v>
      </c>
      <c r="M2092">
        <v>0</v>
      </c>
      <c r="N2092">
        <v>89004188.672399998</v>
      </c>
      <c r="O2092">
        <v>10.145833333333334</v>
      </c>
      <c r="P2092">
        <f t="shared" si="75"/>
        <v>1997</v>
      </c>
      <c r="Q2092" s="2">
        <f t="shared" si="76"/>
        <v>35794.937499998872</v>
      </c>
    </row>
    <row r="2093" spans="1:17" x14ac:dyDescent="0.3">
      <c r="A2093">
        <v>698</v>
      </c>
      <c r="B2093">
        <v>1</v>
      </c>
      <c r="C2093">
        <v>112226576.86</v>
      </c>
      <c r="D2093">
        <v>394264.24129999999</v>
      </c>
      <c r="E2093">
        <v>15435409.071599999</v>
      </c>
      <c r="F2093">
        <v>0</v>
      </c>
      <c r="G2093">
        <v>2745105.9205999998</v>
      </c>
      <c r="H2093">
        <v>87251424.215499997</v>
      </c>
      <c r="I2093">
        <v>87547127.087599993</v>
      </c>
      <c r="J2093">
        <v>5166989.9356000004</v>
      </c>
      <c r="K2093">
        <v>20355154.7894</v>
      </c>
      <c r="L2093">
        <v>15647954.980900001</v>
      </c>
      <c r="M2093">
        <v>0</v>
      </c>
      <c r="N2093">
        <v>89978846.306500003</v>
      </c>
      <c r="O2093">
        <v>10.145833333333334</v>
      </c>
      <c r="P2093">
        <f t="shared" si="75"/>
        <v>1998</v>
      </c>
      <c r="Q2093" s="2">
        <f t="shared" si="76"/>
        <v>35805.083333332208</v>
      </c>
    </row>
    <row r="2094" spans="1:17" x14ac:dyDescent="0.3">
      <c r="A2094">
        <v>698</v>
      </c>
      <c r="B2094">
        <v>2</v>
      </c>
      <c r="C2094">
        <v>108010857.4923</v>
      </c>
      <c r="D2094">
        <v>394021.85190000001</v>
      </c>
      <c r="E2094">
        <v>15435409.071599999</v>
      </c>
      <c r="F2094">
        <v>0</v>
      </c>
      <c r="G2094">
        <v>2745105.9205999998</v>
      </c>
      <c r="H2094">
        <v>86399785.552499995</v>
      </c>
      <c r="I2094">
        <v>84184958.087099999</v>
      </c>
      <c r="J2094">
        <v>5149948.3795999996</v>
      </c>
      <c r="K2094">
        <v>20355154.7894</v>
      </c>
      <c r="L2094">
        <v>15619663.996099999</v>
      </c>
      <c r="M2094">
        <v>0</v>
      </c>
      <c r="N2094">
        <v>88072877.031200007</v>
      </c>
      <c r="O2094">
        <v>10.145833333333334</v>
      </c>
      <c r="P2094">
        <f t="shared" si="75"/>
        <v>1998</v>
      </c>
      <c r="Q2094" s="2">
        <f t="shared" si="76"/>
        <v>35815.229166665544</v>
      </c>
    </row>
    <row r="2095" spans="1:17" x14ac:dyDescent="0.3">
      <c r="A2095">
        <v>698</v>
      </c>
      <c r="B2095">
        <v>3</v>
      </c>
      <c r="C2095">
        <v>105081992.8653</v>
      </c>
      <c r="D2095">
        <v>394249.71850000002</v>
      </c>
      <c r="E2095">
        <v>15435409.071599999</v>
      </c>
      <c r="F2095">
        <v>0</v>
      </c>
      <c r="G2095">
        <v>2745105.9205999998</v>
      </c>
      <c r="H2095">
        <v>85546580.783199996</v>
      </c>
      <c r="I2095">
        <v>81470206.7958</v>
      </c>
      <c r="J2095">
        <v>5133823.2880999995</v>
      </c>
      <c r="K2095">
        <v>20355154.7894</v>
      </c>
      <c r="L2095">
        <v>15598792.1998</v>
      </c>
      <c r="M2095">
        <v>0</v>
      </c>
      <c r="N2095">
        <v>86891791.559100002</v>
      </c>
      <c r="O2095">
        <v>10.145833333333334</v>
      </c>
      <c r="P2095">
        <f t="shared" si="75"/>
        <v>1998</v>
      </c>
      <c r="Q2095" s="2">
        <f t="shared" si="76"/>
        <v>35825.37499999888</v>
      </c>
    </row>
    <row r="2096" spans="1:17" x14ac:dyDescent="0.3">
      <c r="A2096">
        <v>699</v>
      </c>
      <c r="B2096">
        <v>1</v>
      </c>
      <c r="C2096">
        <v>96703400.731199995</v>
      </c>
      <c r="D2096">
        <v>397104.95860000001</v>
      </c>
      <c r="E2096">
        <v>15435409.071599999</v>
      </c>
      <c r="F2096">
        <v>0</v>
      </c>
      <c r="G2096">
        <v>5325544.2153000003</v>
      </c>
      <c r="H2096">
        <v>88859838.136099994</v>
      </c>
      <c r="I2096">
        <v>85358111.609899998</v>
      </c>
      <c r="J2096">
        <v>5112485.5842000004</v>
      </c>
      <c r="K2096">
        <v>20355154.7894</v>
      </c>
      <c r="L2096">
        <v>11066100.603499999</v>
      </c>
      <c r="M2096">
        <v>0</v>
      </c>
      <c r="N2096">
        <v>84707368.055099994</v>
      </c>
      <c r="O2096">
        <v>10.145833333333334</v>
      </c>
      <c r="P2096">
        <f t="shared" si="75"/>
        <v>1998</v>
      </c>
      <c r="Q2096" s="2">
        <f t="shared" si="76"/>
        <v>35835.520833332215</v>
      </c>
    </row>
    <row r="2097" spans="1:17" x14ac:dyDescent="0.3">
      <c r="A2097">
        <v>699</v>
      </c>
      <c r="B2097">
        <v>2</v>
      </c>
      <c r="C2097">
        <v>94540078.464100003</v>
      </c>
      <c r="D2097">
        <v>399960.50180000003</v>
      </c>
      <c r="E2097">
        <v>15435409.071599999</v>
      </c>
      <c r="F2097">
        <v>0</v>
      </c>
      <c r="G2097">
        <v>5325544.2153000003</v>
      </c>
      <c r="H2097">
        <v>88319228.805600002</v>
      </c>
      <c r="I2097">
        <v>82609734.745900005</v>
      </c>
      <c r="J2097">
        <v>5092787.8263999997</v>
      </c>
      <c r="K2097">
        <v>20355154.7894</v>
      </c>
      <c r="L2097">
        <v>11058028.386299999</v>
      </c>
      <c r="M2097">
        <v>0</v>
      </c>
      <c r="N2097">
        <v>84673128.430399999</v>
      </c>
      <c r="O2097">
        <v>10.145833333333334</v>
      </c>
      <c r="P2097">
        <f t="shared" si="75"/>
        <v>1998</v>
      </c>
      <c r="Q2097" s="2">
        <f t="shared" si="76"/>
        <v>35845.666666665551</v>
      </c>
    </row>
    <row r="2098" spans="1:17" x14ac:dyDescent="0.3">
      <c r="A2098">
        <v>699</v>
      </c>
      <c r="B2098">
        <v>3</v>
      </c>
      <c r="C2098">
        <v>92881789.344999999</v>
      </c>
      <c r="D2098">
        <v>402791.79889999999</v>
      </c>
      <c r="E2098">
        <v>15435409.071599999</v>
      </c>
      <c r="F2098">
        <v>0</v>
      </c>
      <c r="G2098">
        <v>5325544.2153000003</v>
      </c>
      <c r="H2098">
        <v>87824496.173999995</v>
      </c>
      <c r="I2098">
        <v>80569004.139699996</v>
      </c>
      <c r="J2098">
        <v>5074322.0941000003</v>
      </c>
      <c r="K2098">
        <v>20355154.7894</v>
      </c>
      <c r="L2098">
        <v>11050678.4608</v>
      </c>
      <c r="M2098">
        <v>0</v>
      </c>
      <c r="N2098">
        <v>84574746.559499994</v>
      </c>
      <c r="O2098">
        <v>10.145833333333334</v>
      </c>
      <c r="P2098">
        <f t="shared" si="75"/>
        <v>1998</v>
      </c>
      <c r="Q2098" s="2">
        <f t="shared" si="76"/>
        <v>35855.812499998887</v>
      </c>
    </row>
    <row r="2099" spans="1:17" x14ac:dyDescent="0.3">
      <c r="A2099">
        <v>700</v>
      </c>
      <c r="B2099">
        <v>1</v>
      </c>
      <c r="C2099">
        <v>28168205.634599999</v>
      </c>
      <c r="D2099">
        <v>395794.5748</v>
      </c>
      <c r="E2099">
        <v>15435409.071599999</v>
      </c>
      <c r="F2099">
        <v>0</v>
      </c>
      <c r="G2099">
        <v>149150567.75209999</v>
      </c>
      <c r="H2099">
        <v>96306785.369499996</v>
      </c>
      <c r="I2099">
        <v>174716300.4991</v>
      </c>
      <c r="J2099">
        <v>5120328.3850999996</v>
      </c>
      <c r="K2099">
        <v>20355154.7894</v>
      </c>
      <c r="L2099">
        <v>399366.41800000001</v>
      </c>
      <c r="M2099">
        <v>0</v>
      </c>
      <c r="N2099">
        <v>88422594.091700003</v>
      </c>
      <c r="O2099">
        <v>10.145833333333334</v>
      </c>
      <c r="P2099">
        <f t="shared" si="75"/>
        <v>1998</v>
      </c>
      <c r="Q2099" s="2">
        <f t="shared" si="76"/>
        <v>35865.958333332223</v>
      </c>
    </row>
    <row r="2100" spans="1:17" x14ac:dyDescent="0.3">
      <c r="A2100">
        <v>700</v>
      </c>
      <c r="B2100">
        <v>2</v>
      </c>
      <c r="C2100">
        <v>24530305.511599999</v>
      </c>
      <c r="D2100">
        <v>389628.0356</v>
      </c>
      <c r="E2100">
        <v>15435409.071599999</v>
      </c>
      <c r="F2100">
        <v>0</v>
      </c>
      <c r="G2100">
        <v>149150567.75209999</v>
      </c>
      <c r="H2100">
        <v>95109999.568200007</v>
      </c>
      <c r="I2100">
        <v>167607687.21790001</v>
      </c>
      <c r="J2100">
        <v>5159179.0761000002</v>
      </c>
      <c r="K2100">
        <v>20355154.7894</v>
      </c>
      <c r="L2100">
        <v>402602.53779999999</v>
      </c>
      <c r="M2100">
        <v>0</v>
      </c>
      <c r="N2100">
        <v>90570479.733199999</v>
      </c>
      <c r="O2100">
        <v>10.145833333333334</v>
      </c>
      <c r="P2100">
        <f t="shared" si="75"/>
        <v>1998</v>
      </c>
      <c r="Q2100" s="2">
        <f t="shared" si="76"/>
        <v>35876.104166665558</v>
      </c>
    </row>
    <row r="2101" spans="1:17" x14ac:dyDescent="0.3">
      <c r="A2101">
        <v>700</v>
      </c>
      <c r="B2101">
        <v>3</v>
      </c>
      <c r="C2101">
        <v>22557516.547200002</v>
      </c>
      <c r="D2101">
        <v>384170.67249999999</v>
      </c>
      <c r="E2101">
        <v>15435409.071599999</v>
      </c>
      <c r="F2101">
        <v>0</v>
      </c>
      <c r="G2101">
        <v>149150567.75209999</v>
      </c>
      <c r="H2101">
        <v>94332239.254999995</v>
      </c>
      <c r="I2101">
        <v>163366789.7572</v>
      </c>
      <c r="J2101">
        <v>5193082.5835999995</v>
      </c>
      <c r="K2101">
        <v>20355154.7894</v>
      </c>
      <c r="L2101">
        <v>405335.6067</v>
      </c>
      <c r="M2101">
        <v>0</v>
      </c>
      <c r="N2101">
        <v>92140177.675500005</v>
      </c>
      <c r="O2101">
        <v>10.145833333333334</v>
      </c>
      <c r="P2101">
        <f t="shared" si="75"/>
        <v>1998</v>
      </c>
      <c r="Q2101" s="2">
        <f t="shared" si="76"/>
        <v>35886.249999998894</v>
      </c>
    </row>
    <row r="2102" spans="1:17" x14ac:dyDescent="0.3">
      <c r="A2102">
        <v>701</v>
      </c>
      <c r="B2102">
        <v>1</v>
      </c>
      <c r="C2102">
        <v>161627519.23710001</v>
      </c>
      <c r="D2102">
        <v>393828.85920000001</v>
      </c>
      <c r="E2102">
        <v>18844685.931600001</v>
      </c>
      <c r="F2102">
        <v>0</v>
      </c>
      <c r="G2102">
        <v>6678075.8157000002</v>
      </c>
      <c r="H2102">
        <v>90273693.360699996</v>
      </c>
      <c r="I2102">
        <v>50669951.156900004</v>
      </c>
      <c r="J2102">
        <v>5128804.4096999997</v>
      </c>
      <c r="K2102">
        <v>67655073.249400005</v>
      </c>
      <c r="L2102">
        <v>72927888.505199999</v>
      </c>
      <c r="M2102">
        <v>0</v>
      </c>
      <c r="N2102">
        <v>82668120.308599994</v>
      </c>
      <c r="O2102">
        <v>10.145833333333334</v>
      </c>
      <c r="P2102">
        <f t="shared" si="75"/>
        <v>1998</v>
      </c>
      <c r="Q2102" s="2">
        <f t="shared" si="76"/>
        <v>35896.39583333223</v>
      </c>
    </row>
    <row r="2103" spans="1:17" x14ac:dyDescent="0.3">
      <c r="A2103">
        <v>701</v>
      </c>
      <c r="B2103">
        <v>2</v>
      </c>
      <c r="C2103">
        <v>151275061.8998</v>
      </c>
      <c r="D2103">
        <v>402449.66399999999</v>
      </c>
      <c r="E2103">
        <v>18844685.931600001</v>
      </c>
      <c r="F2103">
        <v>0</v>
      </c>
      <c r="G2103">
        <v>6678075.8157000002</v>
      </c>
      <c r="H2103">
        <v>90953096.867300004</v>
      </c>
      <c r="I2103">
        <v>46790481.591799997</v>
      </c>
      <c r="J2103">
        <v>5074797.1365</v>
      </c>
      <c r="K2103">
        <v>67655073.249400005</v>
      </c>
      <c r="L2103">
        <v>71415800.362000003</v>
      </c>
      <c r="M2103">
        <v>0</v>
      </c>
      <c r="N2103">
        <v>77902957.317699999</v>
      </c>
      <c r="O2103">
        <v>10.145833333333334</v>
      </c>
      <c r="P2103">
        <f t="shared" si="75"/>
        <v>1998</v>
      </c>
      <c r="Q2103" s="2">
        <f t="shared" si="76"/>
        <v>35906.541666665566</v>
      </c>
    </row>
    <row r="2104" spans="1:17" x14ac:dyDescent="0.3">
      <c r="A2104">
        <v>701</v>
      </c>
      <c r="B2104">
        <v>3</v>
      </c>
      <c r="C2104">
        <v>145089212.2378</v>
      </c>
      <c r="D2104">
        <v>410179.89449999999</v>
      </c>
      <c r="E2104">
        <v>18844685.931600001</v>
      </c>
      <c r="F2104">
        <v>0</v>
      </c>
      <c r="G2104">
        <v>6678075.8157000002</v>
      </c>
      <c r="H2104">
        <v>91066087.975999996</v>
      </c>
      <c r="I2104">
        <v>44793472.564800002</v>
      </c>
      <c r="J2104">
        <v>5027849.0871000001</v>
      </c>
      <c r="K2104">
        <v>67655073.249400005</v>
      </c>
      <c r="L2104">
        <v>70152236.481999993</v>
      </c>
      <c r="M2104">
        <v>0</v>
      </c>
      <c r="N2104">
        <v>75021682.053900003</v>
      </c>
      <c r="O2104">
        <v>10.145833333333334</v>
      </c>
      <c r="P2104">
        <f t="shared" si="75"/>
        <v>1998</v>
      </c>
      <c r="Q2104" s="2">
        <f t="shared" si="76"/>
        <v>35916.687499998901</v>
      </c>
    </row>
    <row r="2105" spans="1:17" x14ac:dyDescent="0.3">
      <c r="A2105">
        <v>702</v>
      </c>
      <c r="B2105">
        <v>1</v>
      </c>
      <c r="C2105">
        <v>202091146.3001</v>
      </c>
      <c r="D2105">
        <v>429580.01909999998</v>
      </c>
      <c r="E2105">
        <v>20782138.601599999</v>
      </c>
      <c r="F2105">
        <v>0</v>
      </c>
      <c r="G2105">
        <v>16499613.4548</v>
      </c>
      <c r="H2105">
        <v>80748457.891200006</v>
      </c>
      <c r="I2105">
        <v>33480108.852600001</v>
      </c>
      <c r="J2105">
        <v>4939004.4445000002</v>
      </c>
      <c r="K2105">
        <v>94535062.889400005</v>
      </c>
      <c r="L2105">
        <v>119596714.05329999</v>
      </c>
      <c r="M2105">
        <v>0</v>
      </c>
      <c r="N2105">
        <v>68868057.293400005</v>
      </c>
      <c r="O2105">
        <v>10.145833333333334</v>
      </c>
      <c r="P2105">
        <f t="shared" si="75"/>
        <v>1998</v>
      </c>
      <c r="Q2105" s="2">
        <f t="shared" si="76"/>
        <v>35926.833333332237</v>
      </c>
    </row>
    <row r="2106" spans="1:17" x14ac:dyDescent="0.3">
      <c r="A2106">
        <v>702</v>
      </c>
      <c r="B2106">
        <v>2</v>
      </c>
      <c r="C2106">
        <v>189369680.88049999</v>
      </c>
      <c r="D2106">
        <v>448456.65279999998</v>
      </c>
      <c r="E2106">
        <v>20782138.601599999</v>
      </c>
      <c r="F2106">
        <v>0</v>
      </c>
      <c r="G2106">
        <v>16499613.4548</v>
      </c>
      <c r="H2106">
        <v>82504338.936299995</v>
      </c>
      <c r="I2106">
        <v>29263875.954799999</v>
      </c>
      <c r="J2106">
        <v>4864740.4364999998</v>
      </c>
      <c r="K2106">
        <v>94535062.889400005</v>
      </c>
      <c r="L2106">
        <v>115868380.8726</v>
      </c>
      <c r="M2106">
        <v>0</v>
      </c>
      <c r="N2106">
        <v>65572265.859700002</v>
      </c>
      <c r="O2106">
        <v>10.145833333333334</v>
      </c>
      <c r="P2106">
        <f t="shared" si="75"/>
        <v>1998</v>
      </c>
      <c r="Q2106" s="2">
        <f t="shared" si="76"/>
        <v>35936.979166665573</v>
      </c>
    </row>
    <row r="2107" spans="1:17" x14ac:dyDescent="0.3">
      <c r="A2107">
        <v>702</v>
      </c>
      <c r="B2107">
        <v>3</v>
      </c>
      <c r="C2107">
        <v>180251834.5756</v>
      </c>
      <c r="D2107">
        <v>465198.41899999999</v>
      </c>
      <c r="E2107">
        <v>20782138.601599999</v>
      </c>
      <c r="F2107">
        <v>0</v>
      </c>
      <c r="G2107">
        <v>16499613.4548</v>
      </c>
      <c r="H2107">
        <v>83637914.773499995</v>
      </c>
      <c r="I2107">
        <v>26680681.085900001</v>
      </c>
      <c r="J2107">
        <v>4799847.5844999999</v>
      </c>
      <c r="K2107">
        <v>94535062.889400005</v>
      </c>
      <c r="L2107">
        <v>112662349.15270001</v>
      </c>
      <c r="M2107">
        <v>0</v>
      </c>
      <c r="N2107">
        <v>63441879.5484</v>
      </c>
      <c r="O2107">
        <v>10.145833333333334</v>
      </c>
      <c r="P2107">
        <f t="shared" si="75"/>
        <v>1998</v>
      </c>
      <c r="Q2107" s="2">
        <f t="shared" si="76"/>
        <v>35947.124999998909</v>
      </c>
    </row>
    <row r="2108" spans="1:17" x14ac:dyDescent="0.3">
      <c r="A2108">
        <v>703</v>
      </c>
      <c r="B2108">
        <v>1</v>
      </c>
      <c r="C2108">
        <v>305176243.50639999</v>
      </c>
      <c r="D2108">
        <v>483422.34879999998</v>
      </c>
      <c r="E2108">
        <v>28168291.501600001</v>
      </c>
      <c r="F2108">
        <v>0</v>
      </c>
      <c r="G2108">
        <v>12820255.0809</v>
      </c>
      <c r="H2108">
        <v>56462457.327200003</v>
      </c>
      <c r="I2108">
        <v>10392771.4253</v>
      </c>
      <c r="J2108">
        <v>4723187.5236999998</v>
      </c>
      <c r="K2108">
        <v>197009698.2994</v>
      </c>
      <c r="L2108">
        <v>133380403.3107</v>
      </c>
      <c r="M2108">
        <v>0</v>
      </c>
      <c r="N2108">
        <v>59804612.421899997</v>
      </c>
      <c r="O2108">
        <v>10.145833333333334</v>
      </c>
      <c r="P2108">
        <f t="shared" si="75"/>
        <v>1998</v>
      </c>
      <c r="Q2108" s="2">
        <f t="shared" si="76"/>
        <v>35957.270833332244</v>
      </c>
    </row>
    <row r="2109" spans="1:17" x14ac:dyDescent="0.3">
      <c r="A2109">
        <v>703</v>
      </c>
      <c r="B2109">
        <v>2</v>
      </c>
      <c r="C2109">
        <v>295472048.75910002</v>
      </c>
      <c r="D2109">
        <v>500116.19809999998</v>
      </c>
      <c r="E2109">
        <v>28168291.501600001</v>
      </c>
      <c r="F2109">
        <v>0</v>
      </c>
      <c r="G2109">
        <v>12820255.0809</v>
      </c>
      <c r="H2109">
        <v>56732395.941399999</v>
      </c>
      <c r="I2109">
        <v>7645096.3680999996</v>
      </c>
      <c r="J2109">
        <v>4657050.8595000003</v>
      </c>
      <c r="K2109">
        <v>197009698.2994</v>
      </c>
      <c r="L2109">
        <v>128905519.756</v>
      </c>
      <c r="M2109">
        <v>0</v>
      </c>
      <c r="N2109">
        <v>57033140.315800004</v>
      </c>
      <c r="O2109">
        <v>10.145833333333334</v>
      </c>
      <c r="P2109">
        <f t="shared" si="75"/>
        <v>1998</v>
      </c>
      <c r="Q2109" s="2">
        <f t="shared" si="76"/>
        <v>35967.41666666558</v>
      </c>
    </row>
    <row r="2110" spans="1:17" x14ac:dyDescent="0.3">
      <c r="A2110">
        <v>703</v>
      </c>
      <c r="B2110">
        <v>3</v>
      </c>
      <c r="C2110">
        <v>288335763.51929998</v>
      </c>
      <c r="D2110">
        <v>514824.90010000003</v>
      </c>
      <c r="E2110">
        <v>28168291.501600001</v>
      </c>
      <c r="F2110">
        <v>0</v>
      </c>
      <c r="G2110">
        <v>12820255.0809</v>
      </c>
      <c r="H2110">
        <v>57010312.394599997</v>
      </c>
      <c r="I2110">
        <v>6108347.0015000002</v>
      </c>
      <c r="J2110">
        <v>4598350.3789999997</v>
      </c>
      <c r="K2110">
        <v>197009698.2994</v>
      </c>
      <c r="L2110">
        <v>124948696.6586</v>
      </c>
      <c r="M2110">
        <v>0</v>
      </c>
      <c r="N2110">
        <v>55213149.954400003</v>
      </c>
      <c r="O2110">
        <v>10.145833333333334</v>
      </c>
      <c r="P2110">
        <f t="shared" si="75"/>
        <v>1998</v>
      </c>
      <c r="Q2110" s="2">
        <f t="shared" si="76"/>
        <v>35977.562499998916</v>
      </c>
    </row>
    <row r="2111" spans="1:17" x14ac:dyDescent="0.3">
      <c r="A2111">
        <v>704</v>
      </c>
      <c r="B2111">
        <v>1</v>
      </c>
      <c r="C2111">
        <v>308140056.69580001</v>
      </c>
      <c r="D2111">
        <v>470063.56929999997</v>
      </c>
      <c r="E2111">
        <v>54568996.031599998</v>
      </c>
      <c r="F2111">
        <v>0</v>
      </c>
      <c r="G2111">
        <v>669708991.09459996</v>
      </c>
      <c r="H2111">
        <v>153166882.4655</v>
      </c>
      <c r="I2111">
        <v>515281308.14480001</v>
      </c>
      <c r="J2111">
        <v>4850203.8978000004</v>
      </c>
      <c r="K2111">
        <v>563290042.27939999</v>
      </c>
      <c r="L2111">
        <v>34645771.272500001</v>
      </c>
      <c r="M2111">
        <v>0</v>
      </c>
      <c r="N2111">
        <v>67934966.413100004</v>
      </c>
      <c r="O2111">
        <v>10.145833333333334</v>
      </c>
      <c r="P2111">
        <f t="shared" si="75"/>
        <v>1998</v>
      </c>
      <c r="Q2111" s="2">
        <f t="shared" si="76"/>
        <v>35987.708333332252</v>
      </c>
    </row>
    <row r="2112" spans="1:17" x14ac:dyDescent="0.3">
      <c r="A2112">
        <v>704</v>
      </c>
      <c r="B2112">
        <v>2</v>
      </c>
      <c r="C2112">
        <v>288056980.94270003</v>
      </c>
      <c r="D2112">
        <v>429969.50189999997</v>
      </c>
      <c r="E2112">
        <v>54568996.031599998</v>
      </c>
      <c r="F2112">
        <v>0</v>
      </c>
      <c r="G2112">
        <v>669708991.09459996</v>
      </c>
      <c r="H2112">
        <v>141256852.1654</v>
      </c>
      <c r="I2112">
        <v>472178204.8391</v>
      </c>
      <c r="J2112">
        <v>5067850.5608000001</v>
      </c>
      <c r="K2112">
        <v>563290042.27939999</v>
      </c>
      <c r="L2112">
        <v>36291473.610699996</v>
      </c>
      <c r="M2112">
        <v>0</v>
      </c>
      <c r="N2112">
        <v>77170752.798899993</v>
      </c>
      <c r="O2112">
        <v>10.145833333333334</v>
      </c>
      <c r="P2112">
        <f t="shared" si="75"/>
        <v>1998</v>
      </c>
      <c r="Q2112" s="2">
        <f t="shared" si="76"/>
        <v>35997.854166665587</v>
      </c>
    </row>
    <row r="2113" spans="1:17" x14ac:dyDescent="0.3">
      <c r="A2113">
        <v>704</v>
      </c>
      <c r="B2113">
        <v>3</v>
      </c>
      <c r="C2113">
        <v>276227037.18559998</v>
      </c>
      <c r="D2113">
        <v>394661.06339999998</v>
      </c>
      <c r="E2113">
        <v>54568996.031599998</v>
      </c>
      <c r="F2113">
        <v>0</v>
      </c>
      <c r="G2113">
        <v>669708991.09459996</v>
      </c>
      <c r="H2113">
        <v>134570754.60839999</v>
      </c>
      <c r="I2113">
        <v>445160102.53179997</v>
      </c>
      <c r="J2113">
        <v>5262518.0771000003</v>
      </c>
      <c r="K2113">
        <v>563290042.27939999</v>
      </c>
      <c r="L2113">
        <v>37669530.141500004</v>
      </c>
      <c r="M2113">
        <v>0</v>
      </c>
      <c r="N2113">
        <v>83965378.631200001</v>
      </c>
      <c r="O2113">
        <v>10.145833333333334</v>
      </c>
      <c r="P2113">
        <f t="shared" si="75"/>
        <v>1998</v>
      </c>
      <c r="Q2113" s="2">
        <f t="shared" si="76"/>
        <v>36007.999999998923</v>
      </c>
    </row>
    <row r="2114" spans="1:17" x14ac:dyDescent="0.3">
      <c r="A2114">
        <v>705</v>
      </c>
      <c r="B2114">
        <v>1</v>
      </c>
      <c r="C2114">
        <v>696154595.85309994</v>
      </c>
      <c r="D2114">
        <v>432406.9057</v>
      </c>
      <c r="E2114">
        <v>58388615.161600001</v>
      </c>
      <c r="F2114">
        <v>0</v>
      </c>
      <c r="G2114">
        <v>7944483.6716</v>
      </c>
      <c r="H2114">
        <v>82302634.849800006</v>
      </c>
      <c r="I2114">
        <v>17065337.351199999</v>
      </c>
      <c r="J2114">
        <v>5109759.3995000003</v>
      </c>
      <c r="K2114">
        <v>616282997.33940005</v>
      </c>
      <c r="L2114">
        <v>136879078.66659999</v>
      </c>
      <c r="M2114">
        <v>0</v>
      </c>
      <c r="N2114">
        <v>70538272.717399999</v>
      </c>
      <c r="O2114">
        <v>10.145833333333334</v>
      </c>
      <c r="P2114">
        <f t="shared" si="75"/>
        <v>1998</v>
      </c>
      <c r="Q2114" s="2">
        <f t="shared" si="76"/>
        <v>36018.145833332259</v>
      </c>
    </row>
    <row r="2115" spans="1:17" x14ac:dyDescent="0.3">
      <c r="A2115">
        <v>705</v>
      </c>
      <c r="B2115">
        <v>2</v>
      </c>
      <c r="C2115">
        <v>674909276.50699997</v>
      </c>
      <c r="D2115">
        <v>464843.94910000003</v>
      </c>
      <c r="E2115">
        <v>58388615.161600001</v>
      </c>
      <c r="F2115">
        <v>0</v>
      </c>
      <c r="G2115">
        <v>7944483.6716</v>
      </c>
      <c r="H2115">
        <v>83510900.831599995</v>
      </c>
      <c r="I2115">
        <v>11310487.0734</v>
      </c>
      <c r="J2115">
        <v>4989388.7307000002</v>
      </c>
      <c r="K2115">
        <v>616282997.33940005</v>
      </c>
      <c r="L2115">
        <v>130141126.02069999</v>
      </c>
      <c r="M2115">
        <v>0</v>
      </c>
      <c r="N2115">
        <v>62959759.2535</v>
      </c>
      <c r="O2115">
        <v>10.145833333333334</v>
      </c>
      <c r="P2115">
        <f t="shared" ref="P2115:P2178" si="77">YEAR(Q2115)</f>
        <v>1998</v>
      </c>
      <c r="Q2115" s="2">
        <f t="shared" ref="Q2115:Q2178" si="78">Q2114+(O2115)</f>
        <v>36028.291666665595</v>
      </c>
    </row>
    <row r="2116" spans="1:17" x14ac:dyDescent="0.3">
      <c r="A2116">
        <v>705</v>
      </c>
      <c r="B2116">
        <v>3</v>
      </c>
      <c r="C2116">
        <v>660810689.60109997</v>
      </c>
      <c r="D2116">
        <v>492450.79440000001</v>
      </c>
      <c r="E2116">
        <v>58388615.161600001</v>
      </c>
      <c r="F2116">
        <v>0</v>
      </c>
      <c r="G2116">
        <v>7944483.6716</v>
      </c>
      <c r="H2116">
        <v>84373236.763899997</v>
      </c>
      <c r="I2116">
        <v>8259116.4955000002</v>
      </c>
      <c r="J2116">
        <v>4889878.1893999996</v>
      </c>
      <c r="K2116">
        <v>616282997.33940005</v>
      </c>
      <c r="L2116">
        <v>124356733.4111</v>
      </c>
      <c r="M2116">
        <v>0</v>
      </c>
      <c r="N2116">
        <v>58816692.345100001</v>
      </c>
      <c r="O2116">
        <v>10.145833333333334</v>
      </c>
      <c r="P2116">
        <f t="shared" si="77"/>
        <v>1998</v>
      </c>
      <c r="Q2116" s="2">
        <f t="shared" si="78"/>
        <v>36038.43749999893</v>
      </c>
    </row>
    <row r="2117" spans="1:17" x14ac:dyDescent="0.3">
      <c r="A2117">
        <v>706</v>
      </c>
      <c r="B2117">
        <v>1</v>
      </c>
      <c r="C2117">
        <v>396853010.82800001</v>
      </c>
      <c r="D2117">
        <v>498380.7194</v>
      </c>
      <c r="E2117">
        <v>34716560.551600002</v>
      </c>
      <c r="F2117">
        <v>0</v>
      </c>
      <c r="G2117">
        <v>5693227.2802999998</v>
      </c>
      <c r="H2117">
        <v>43627251.066600002</v>
      </c>
      <c r="I2117">
        <v>30108690.7368</v>
      </c>
      <c r="J2117">
        <v>4848555.0456999997</v>
      </c>
      <c r="K2117">
        <v>287859632.30940002</v>
      </c>
      <c r="L2117">
        <v>99937880.531399995</v>
      </c>
      <c r="M2117">
        <v>0</v>
      </c>
      <c r="N2117">
        <v>59648315.870300002</v>
      </c>
      <c r="O2117">
        <v>10.145833333333334</v>
      </c>
      <c r="P2117">
        <f t="shared" si="77"/>
        <v>1998</v>
      </c>
      <c r="Q2117" s="2">
        <f t="shared" si="78"/>
        <v>36048.583333332266</v>
      </c>
    </row>
    <row r="2118" spans="1:17" x14ac:dyDescent="0.3">
      <c r="A2118">
        <v>706</v>
      </c>
      <c r="B2118">
        <v>2</v>
      </c>
      <c r="C2118">
        <v>376338525.73430002</v>
      </c>
      <c r="D2118">
        <v>504303.46870000003</v>
      </c>
      <c r="E2118">
        <v>34716560.551600002</v>
      </c>
      <c r="F2118">
        <v>0</v>
      </c>
      <c r="G2118">
        <v>5693227.2802999998</v>
      </c>
      <c r="H2118">
        <v>42260060.977700002</v>
      </c>
      <c r="I2118">
        <v>12705878.895199999</v>
      </c>
      <c r="J2118">
        <v>4810351.2664000001</v>
      </c>
      <c r="K2118">
        <v>287859632.30940002</v>
      </c>
      <c r="L2118">
        <v>97024243.698400006</v>
      </c>
      <c r="M2118">
        <v>0</v>
      </c>
      <c r="N2118">
        <v>57974215.085699998</v>
      </c>
      <c r="O2118">
        <v>10.145833333333334</v>
      </c>
      <c r="P2118">
        <f t="shared" si="77"/>
        <v>1998</v>
      </c>
      <c r="Q2118" s="2">
        <f t="shared" si="78"/>
        <v>36058.729166665602</v>
      </c>
    </row>
    <row r="2119" spans="1:17" x14ac:dyDescent="0.3">
      <c r="A2119">
        <v>706</v>
      </c>
      <c r="B2119">
        <v>3</v>
      </c>
      <c r="C2119">
        <v>366421039.82190001</v>
      </c>
      <c r="D2119">
        <v>509996.38270000002</v>
      </c>
      <c r="E2119">
        <v>34716560.551600002</v>
      </c>
      <c r="F2119">
        <v>0</v>
      </c>
      <c r="G2119">
        <v>5693227.2802999998</v>
      </c>
      <c r="H2119">
        <v>41400728.845399998</v>
      </c>
      <c r="I2119">
        <v>5920550.6869000001</v>
      </c>
      <c r="J2119">
        <v>4774835.1923000002</v>
      </c>
      <c r="K2119">
        <v>287859632.30940002</v>
      </c>
      <c r="L2119">
        <v>94359943.649700001</v>
      </c>
      <c r="M2119">
        <v>0</v>
      </c>
      <c r="N2119">
        <v>56670264.698799998</v>
      </c>
      <c r="O2119">
        <v>10.145833333333334</v>
      </c>
      <c r="P2119">
        <f t="shared" si="77"/>
        <v>1998</v>
      </c>
      <c r="Q2119" s="2">
        <f t="shared" si="78"/>
        <v>36068.874999998938</v>
      </c>
    </row>
    <row r="2120" spans="1:17" x14ac:dyDescent="0.3">
      <c r="A2120">
        <v>707</v>
      </c>
      <c r="B2120">
        <v>1</v>
      </c>
      <c r="C2120">
        <v>76862563.058300003</v>
      </c>
      <c r="D2120">
        <v>478830.33390000003</v>
      </c>
      <c r="E2120">
        <v>15435409.071599999</v>
      </c>
      <c r="F2120">
        <v>0</v>
      </c>
      <c r="G2120">
        <v>275929873.81840003</v>
      </c>
      <c r="H2120">
        <v>98988630.079300001</v>
      </c>
      <c r="I2120">
        <v>373901521.62010002</v>
      </c>
      <c r="J2120">
        <v>4964999.8383999998</v>
      </c>
      <c r="K2120">
        <v>20355154.7894</v>
      </c>
      <c r="L2120">
        <v>2142481.6302999998</v>
      </c>
      <c r="M2120">
        <v>0</v>
      </c>
      <c r="N2120">
        <v>65460339.251100004</v>
      </c>
      <c r="O2120">
        <v>10.145833333333334</v>
      </c>
      <c r="P2120">
        <f t="shared" si="77"/>
        <v>1998</v>
      </c>
      <c r="Q2120" s="2">
        <f t="shared" si="78"/>
        <v>36079.020833332273</v>
      </c>
    </row>
    <row r="2121" spans="1:17" x14ac:dyDescent="0.3">
      <c r="A2121">
        <v>707</v>
      </c>
      <c r="B2121">
        <v>2</v>
      </c>
      <c r="C2121">
        <v>52934606.2038</v>
      </c>
      <c r="D2121">
        <v>455048.0626</v>
      </c>
      <c r="E2121">
        <v>15435409.071599999</v>
      </c>
      <c r="F2121">
        <v>0</v>
      </c>
      <c r="G2121">
        <v>275929873.81840003</v>
      </c>
      <c r="H2121">
        <v>94430184.457800001</v>
      </c>
      <c r="I2121">
        <v>337461791.4752</v>
      </c>
      <c r="J2121">
        <v>5134369.0911999997</v>
      </c>
      <c r="K2121">
        <v>20355154.7894</v>
      </c>
      <c r="L2121">
        <v>2242089.5501999999</v>
      </c>
      <c r="M2121">
        <v>0</v>
      </c>
      <c r="N2121">
        <v>72902279.082599998</v>
      </c>
      <c r="O2121">
        <v>10.145833333333334</v>
      </c>
      <c r="P2121">
        <f t="shared" si="77"/>
        <v>1998</v>
      </c>
      <c r="Q2121" s="2">
        <f t="shared" si="78"/>
        <v>36089.166666665609</v>
      </c>
    </row>
    <row r="2122" spans="1:17" x14ac:dyDescent="0.3">
      <c r="A2122">
        <v>707</v>
      </c>
      <c r="B2122">
        <v>3</v>
      </c>
      <c r="C2122">
        <v>40602363.145400003</v>
      </c>
      <c r="D2122">
        <v>435760.57380000001</v>
      </c>
      <c r="E2122">
        <v>15435409.071599999</v>
      </c>
      <c r="F2122">
        <v>0</v>
      </c>
      <c r="G2122">
        <v>275929873.81840003</v>
      </c>
      <c r="H2122">
        <v>89450451.018900007</v>
      </c>
      <c r="I2122">
        <v>314347379.34079999</v>
      </c>
      <c r="J2122">
        <v>5288406.9258000003</v>
      </c>
      <c r="K2122">
        <v>20355154.7894</v>
      </c>
      <c r="L2122">
        <v>2313895.7691000002</v>
      </c>
      <c r="M2122">
        <v>0</v>
      </c>
      <c r="N2122">
        <v>78314418.715100005</v>
      </c>
      <c r="O2122">
        <v>10.145833333333334</v>
      </c>
      <c r="P2122">
        <f t="shared" si="77"/>
        <v>1998</v>
      </c>
      <c r="Q2122" s="2">
        <f t="shared" si="78"/>
        <v>36099.312499998945</v>
      </c>
    </row>
    <row r="2123" spans="1:17" x14ac:dyDescent="0.3">
      <c r="A2123">
        <v>708</v>
      </c>
      <c r="B2123">
        <v>1</v>
      </c>
      <c r="C2123">
        <v>58776298.3869</v>
      </c>
      <c r="D2123">
        <v>416251.31280000001</v>
      </c>
      <c r="E2123">
        <v>15435409.071599999</v>
      </c>
      <c r="F2123">
        <v>0</v>
      </c>
      <c r="G2123">
        <v>151191052.77500001</v>
      </c>
      <c r="H2123">
        <v>89351083.3336</v>
      </c>
      <c r="I2123">
        <v>207409350.16010001</v>
      </c>
      <c r="J2123">
        <v>5367407.2220000001</v>
      </c>
      <c r="K2123">
        <v>20355154.7894</v>
      </c>
      <c r="L2123">
        <v>758.03710000000001</v>
      </c>
      <c r="M2123">
        <v>0</v>
      </c>
      <c r="N2123">
        <v>80900703.896599993</v>
      </c>
      <c r="O2123">
        <v>10.145833333333334</v>
      </c>
      <c r="P2123">
        <f t="shared" si="77"/>
        <v>1998</v>
      </c>
      <c r="Q2123" s="2">
        <f t="shared" si="78"/>
        <v>36109.458333332281</v>
      </c>
    </row>
    <row r="2124" spans="1:17" x14ac:dyDescent="0.3">
      <c r="A2124">
        <v>708</v>
      </c>
      <c r="B2124">
        <v>2</v>
      </c>
      <c r="C2124">
        <v>50286962.367600001</v>
      </c>
      <c r="D2124">
        <v>398609.6923</v>
      </c>
      <c r="E2124">
        <v>15435409.071599999</v>
      </c>
      <c r="F2124">
        <v>0</v>
      </c>
      <c r="G2124">
        <v>151191052.77500001</v>
      </c>
      <c r="H2124">
        <v>87532894.893199995</v>
      </c>
      <c r="I2124">
        <v>195753351.62169999</v>
      </c>
      <c r="J2124">
        <v>5443213.4009999996</v>
      </c>
      <c r="K2124">
        <v>20355154.7894</v>
      </c>
      <c r="L2124">
        <v>751.76170000000002</v>
      </c>
      <c r="M2124">
        <v>0</v>
      </c>
      <c r="N2124">
        <v>82953875.166999996</v>
      </c>
      <c r="O2124">
        <v>10.145833333333334</v>
      </c>
      <c r="P2124">
        <f t="shared" si="77"/>
        <v>1998</v>
      </c>
      <c r="Q2124" s="2">
        <f t="shared" si="78"/>
        <v>36119.604166665617</v>
      </c>
    </row>
    <row r="2125" spans="1:17" x14ac:dyDescent="0.3">
      <c r="A2125">
        <v>708</v>
      </c>
      <c r="B2125">
        <v>3</v>
      </c>
      <c r="C2125">
        <v>44610926.203599997</v>
      </c>
      <c r="D2125">
        <v>383100.2746</v>
      </c>
      <c r="E2125">
        <v>15435409.071599999</v>
      </c>
      <c r="F2125">
        <v>0</v>
      </c>
      <c r="G2125">
        <v>151191052.77500001</v>
      </c>
      <c r="H2125">
        <v>86417286.461199999</v>
      </c>
      <c r="I2125">
        <v>186754520.63069999</v>
      </c>
      <c r="J2125">
        <v>5515822.5362999998</v>
      </c>
      <c r="K2125">
        <v>20355154.7894</v>
      </c>
      <c r="L2125">
        <v>743.72649999999999</v>
      </c>
      <c r="M2125">
        <v>0</v>
      </c>
      <c r="N2125">
        <v>84718738.235400006</v>
      </c>
      <c r="O2125">
        <v>10.145833333333334</v>
      </c>
      <c r="P2125">
        <f t="shared" si="77"/>
        <v>1998</v>
      </c>
      <c r="Q2125" s="2">
        <f t="shared" si="78"/>
        <v>36129.749999998952</v>
      </c>
    </row>
    <row r="2126" spans="1:17" x14ac:dyDescent="0.3">
      <c r="A2126">
        <v>709</v>
      </c>
      <c r="B2126">
        <v>1</v>
      </c>
      <c r="C2126">
        <v>138289670.26280001</v>
      </c>
      <c r="D2126">
        <v>387742.6164</v>
      </c>
      <c r="E2126">
        <v>15435409.071599999</v>
      </c>
      <c r="F2126">
        <v>0</v>
      </c>
      <c r="G2126">
        <v>2160199.5362999998</v>
      </c>
      <c r="H2126">
        <v>51742567.344800003</v>
      </c>
      <c r="I2126">
        <v>74467676.662100002</v>
      </c>
      <c r="J2126">
        <v>5456145.6244999999</v>
      </c>
      <c r="K2126">
        <v>20355154.7894</v>
      </c>
      <c r="L2126">
        <v>25522878.343600001</v>
      </c>
      <c r="M2126">
        <v>0</v>
      </c>
      <c r="N2126">
        <v>83511600.734300002</v>
      </c>
      <c r="O2126">
        <v>10.145833333333334</v>
      </c>
      <c r="P2126">
        <f t="shared" si="77"/>
        <v>1998</v>
      </c>
      <c r="Q2126" s="2">
        <f t="shared" si="78"/>
        <v>36139.895833332288</v>
      </c>
    </row>
    <row r="2127" spans="1:17" x14ac:dyDescent="0.3">
      <c r="A2127">
        <v>709</v>
      </c>
      <c r="B2127">
        <v>2</v>
      </c>
      <c r="C2127">
        <v>128216829.5794</v>
      </c>
      <c r="D2127">
        <v>391972.41139999998</v>
      </c>
      <c r="E2127">
        <v>15435409.071599999</v>
      </c>
      <c r="F2127">
        <v>0</v>
      </c>
      <c r="G2127">
        <v>2160199.5362999998</v>
      </c>
      <c r="H2127">
        <v>51023995.589699998</v>
      </c>
      <c r="I2127">
        <v>65849467.534900002</v>
      </c>
      <c r="J2127">
        <v>5406985.7471000003</v>
      </c>
      <c r="K2127">
        <v>20355154.7894</v>
      </c>
      <c r="L2127">
        <v>25432213.681200001</v>
      </c>
      <c r="M2127">
        <v>0</v>
      </c>
      <c r="N2127">
        <v>80620603.177599996</v>
      </c>
      <c r="O2127">
        <v>10.145833333333334</v>
      </c>
      <c r="P2127">
        <f t="shared" si="77"/>
        <v>1998</v>
      </c>
      <c r="Q2127" s="2">
        <f t="shared" si="78"/>
        <v>36150.041666665624</v>
      </c>
    </row>
    <row r="2128" spans="1:17" x14ac:dyDescent="0.3">
      <c r="A2128">
        <v>709</v>
      </c>
      <c r="B2128">
        <v>3</v>
      </c>
      <c r="C2128">
        <v>122031581.6723</v>
      </c>
      <c r="D2128">
        <v>395837.45860000001</v>
      </c>
      <c r="E2128">
        <v>15435409.071599999</v>
      </c>
      <c r="F2128">
        <v>0</v>
      </c>
      <c r="G2128">
        <v>2160199.5362999998</v>
      </c>
      <c r="H2128">
        <v>50852582.6787</v>
      </c>
      <c r="I2128">
        <v>60918591.080300003</v>
      </c>
      <c r="J2128">
        <v>5364890.0953000002</v>
      </c>
      <c r="K2128">
        <v>20355154.7894</v>
      </c>
      <c r="L2128">
        <v>25356527.796</v>
      </c>
      <c r="M2128">
        <v>0</v>
      </c>
      <c r="N2128">
        <v>79072587.690599993</v>
      </c>
      <c r="O2128">
        <v>10.145833333333334</v>
      </c>
      <c r="P2128">
        <f t="shared" si="77"/>
        <v>1998</v>
      </c>
      <c r="Q2128" s="2">
        <f t="shared" si="78"/>
        <v>36160.18749999896</v>
      </c>
    </row>
    <row r="2129" spans="1:17" x14ac:dyDescent="0.3">
      <c r="A2129">
        <v>710</v>
      </c>
      <c r="B2129">
        <v>1</v>
      </c>
      <c r="C2129">
        <v>95361906.0352</v>
      </c>
      <c r="D2129">
        <v>394535.55969999998</v>
      </c>
      <c r="E2129">
        <v>15435409.071599999</v>
      </c>
      <c r="F2129">
        <v>0</v>
      </c>
      <c r="G2129">
        <v>12758257.5035</v>
      </c>
      <c r="H2129">
        <v>61795517.525899999</v>
      </c>
      <c r="I2129">
        <v>79344332.948200002</v>
      </c>
      <c r="J2129">
        <v>5350467.6540000001</v>
      </c>
      <c r="K2129">
        <v>20643980.599399999</v>
      </c>
      <c r="L2129">
        <v>250084.78270000001</v>
      </c>
      <c r="M2129">
        <v>0</v>
      </c>
      <c r="N2129">
        <v>79415728.0854</v>
      </c>
      <c r="O2129">
        <v>10.145833333333334</v>
      </c>
      <c r="P2129">
        <f t="shared" si="77"/>
        <v>1999</v>
      </c>
      <c r="Q2129" s="2">
        <f t="shared" si="78"/>
        <v>36170.333333332295</v>
      </c>
    </row>
    <row r="2130" spans="1:17" x14ac:dyDescent="0.3">
      <c r="A2130">
        <v>710</v>
      </c>
      <c r="B2130">
        <v>2</v>
      </c>
      <c r="C2130">
        <v>91037979.554299995</v>
      </c>
      <c r="D2130">
        <v>393367.23599999998</v>
      </c>
      <c r="E2130">
        <v>15435409.071599999</v>
      </c>
      <c r="F2130">
        <v>0</v>
      </c>
      <c r="G2130">
        <v>12758257.5035</v>
      </c>
      <c r="H2130">
        <v>61203920.284900002</v>
      </c>
      <c r="I2130">
        <v>73352229.222100005</v>
      </c>
      <c r="J2130">
        <v>5336524.5685999999</v>
      </c>
      <c r="K2130">
        <v>20643980.599399999</v>
      </c>
      <c r="L2130">
        <v>253083.1073</v>
      </c>
      <c r="M2130">
        <v>0</v>
      </c>
      <c r="N2130">
        <v>80729337.346200004</v>
      </c>
      <c r="O2130">
        <v>10.145833333333334</v>
      </c>
      <c r="P2130">
        <f t="shared" si="77"/>
        <v>1999</v>
      </c>
      <c r="Q2130" s="2">
        <f t="shared" si="78"/>
        <v>36180.479166665631</v>
      </c>
    </row>
    <row r="2131" spans="1:17" x14ac:dyDescent="0.3">
      <c r="A2131">
        <v>710</v>
      </c>
      <c r="B2131">
        <v>3</v>
      </c>
      <c r="C2131">
        <v>87897277.206</v>
      </c>
      <c r="D2131">
        <v>392582.65659999999</v>
      </c>
      <c r="E2131">
        <v>15435409.071599999</v>
      </c>
      <c r="F2131">
        <v>0</v>
      </c>
      <c r="G2131">
        <v>12758257.5035</v>
      </c>
      <c r="H2131">
        <v>60927156.365999997</v>
      </c>
      <c r="I2131">
        <v>69044922.317100003</v>
      </c>
      <c r="J2131">
        <v>5323487.3916999996</v>
      </c>
      <c r="K2131">
        <v>20643980.599399999</v>
      </c>
      <c r="L2131">
        <v>255474.43890000001</v>
      </c>
      <c r="M2131">
        <v>0</v>
      </c>
      <c r="N2131">
        <v>81529792.482500002</v>
      </c>
      <c r="O2131">
        <v>10.145833333333334</v>
      </c>
      <c r="P2131">
        <f t="shared" si="77"/>
        <v>1999</v>
      </c>
      <c r="Q2131" s="2">
        <f t="shared" si="78"/>
        <v>36190.624999998967</v>
      </c>
    </row>
    <row r="2132" spans="1:17" x14ac:dyDescent="0.3">
      <c r="A2132">
        <v>711</v>
      </c>
      <c r="B2132">
        <v>1</v>
      </c>
      <c r="C2132">
        <v>138979496.7342</v>
      </c>
      <c r="D2132">
        <v>404799.7402</v>
      </c>
      <c r="E2132">
        <v>15435409.071599999</v>
      </c>
      <c r="F2132">
        <v>0</v>
      </c>
      <c r="G2132">
        <v>1909333.4709999999</v>
      </c>
      <c r="H2132">
        <v>51209935.530000001</v>
      </c>
      <c r="I2132">
        <v>50642437.303400002</v>
      </c>
      <c r="J2132">
        <v>5264789.3263999997</v>
      </c>
      <c r="K2132">
        <v>20643980.599399999</v>
      </c>
      <c r="L2132">
        <v>54933637.5022</v>
      </c>
      <c r="M2132">
        <v>0</v>
      </c>
      <c r="N2132">
        <v>78524944.685299993</v>
      </c>
      <c r="O2132">
        <v>10.145833333333334</v>
      </c>
      <c r="P2132">
        <f t="shared" si="77"/>
        <v>1999</v>
      </c>
      <c r="Q2132" s="2">
        <f t="shared" si="78"/>
        <v>36200.770833332303</v>
      </c>
    </row>
    <row r="2133" spans="1:17" x14ac:dyDescent="0.3">
      <c r="A2133">
        <v>711</v>
      </c>
      <c r="B2133">
        <v>2</v>
      </c>
      <c r="C2133">
        <v>131896907.40889999</v>
      </c>
      <c r="D2133">
        <v>415699.6347</v>
      </c>
      <c r="E2133">
        <v>15435409.071599999</v>
      </c>
      <c r="F2133">
        <v>0</v>
      </c>
      <c r="G2133">
        <v>1909333.4709999999</v>
      </c>
      <c r="H2133">
        <v>51243910.000600003</v>
      </c>
      <c r="I2133">
        <v>47415954.391900003</v>
      </c>
      <c r="J2133">
        <v>5213764.0938999997</v>
      </c>
      <c r="K2133">
        <v>20643980.599399999</v>
      </c>
      <c r="L2133">
        <v>54098739.533799998</v>
      </c>
      <c r="M2133">
        <v>0</v>
      </c>
      <c r="N2133">
        <v>74651102.136000007</v>
      </c>
      <c r="O2133">
        <v>10.145833333333334</v>
      </c>
      <c r="P2133">
        <f t="shared" si="77"/>
        <v>1999</v>
      </c>
      <c r="Q2133" s="2">
        <f t="shared" si="78"/>
        <v>36210.916666665638</v>
      </c>
    </row>
    <row r="2134" spans="1:17" x14ac:dyDescent="0.3">
      <c r="A2134">
        <v>711</v>
      </c>
      <c r="B2134">
        <v>3</v>
      </c>
      <c r="C2134">
        <v>127693169.2911</v>
      </c>
      <c r="D2134">
        <v>425327.59129999997</v>
      </c>
      <c r="E2134">
        <v>15435409.071599999</v>
      </c>
      <c r="F2134">
        <v>0</v>
      </c>
      <c r="G2134">
        <v>1909333.4709999999</v>
      </c>
      <c r="H2134">
        <v>51355282.462399997</v>
      </c>
      <c r="I2134">
        <v>45610500.626900002</v>
      </c>
      <c r="J2134">
        <v>5168173.9800000004</v>
      </c>
      <c r="K2134">
        <v>20643980.599399999</v>
      </c>
      <c r="L2134">
        <v>53382623.708700001</v>
      </c>
      <c r="M2134">
        <v>0</v>
      </c>
      <c r="N2134">
        <v>72665565.495700002</v>
      </c>
      <c r="O2134">
        <v>10.145833333333334</v>
      </c>
      <c r="P2134">
        <f t="shared" si="77"/>
        <v>1999</v>
      </c>
      <c r="Q2134" s="2">
        <f t="shared" si="78"/>
        <v>36221.062499998974</v>
      </c>
    </row>
    <row r="2135" spans="1:17" x14ac:dyDescent="0.3">
      <c r="A2135">
        <v>712</v>
      </c>
      <c r="B2135">
        <v>1</v>
      </c>
      <c r="C2135">
        <v>85811603.895600006</v>
      </c>
      <c r="D2135">
        <v>429016.15879999998</v>
      </c>
      <c r="E2135">
        <v>15435409.071599999</v>
      </c>
      <c r="F2135">
        <v>0</v>
      </c>
      <c r="G2135">
        <v>14474421.6272</v>
      </c>
      <c r="H2135">
        <v>70554818.408000007</v>
      </c>
      <c r="I2135">
        <v>63137966.565099999</v>
      </c>
      <c r="J2135">
        <v>5150559.3206000002</v>
      </c>
      <c r="K2135">
        <v>20643980.599399999</v>
      </c>
      <c r="L2135">
        <v>24013951.172899999</v>
      </c>
      <c r="M2135">
        <v>0</v>
      </c>
      <c r="N2135">
        <v>72764313.847200006</v>
      </c>
      <c r="O2135">
        <v>10.145833333333334</v>
      </c>
      <c r="P2135">
        <f t="shared" si="77"/>
        <v>1999</v>
      </c>
      <c r="Q2135" s="2">
        <f t="shared" si="78"/>
        <v>36231.20833333231</v>
      </c>
    </row>
    <row r="2136" spans="1:17" x14ac:dyDescent="0.3">
      <c r="A2136">
        <v>712</v>
      </c>
      <c r="B2136">
        <v>2</v>
      </c>
      <c r="C2136">
        <v>82384478.748300001</v>
      </c>
      <c r="D2136">
        <v>432302.17050000001</v>
      </c>
      <c r="E2136">
        <v>15435409.071599999</v>
      </c>
      <c r="F2136">
        <v>0</v>
      </c>
      <c r="G2136">
        <v>14474421.6272</v>
      </c>
      <c r="H2136">
        <v>69730646.398100004</v>
      </c>
      <c r="I2136">
        <v>58208479.6646</v>
      </c>
      <c r="J2136">
        <v>5132621.3312999997</v>
      </c>
      <c r="K2136">
        <v>20643980.599399999</v>
      </c>
      <c r="L2136">
        <v>23997968.657600001</v>
      </c>
      <c r="M2136">
        <v>0</v>
      </c>
      <c r="N2136">
        <v>73996534.022300005</v>
      </c>
      <c r="O2136">
        <v>10.145833333333334</v>
      </c>
      <c r="P2136">
        <f t="shared" si="77"/>
        <v>1999</v>
      </c>
      <c r="Q2136" s="2">
        <f t="shared" si="78"/>
        <v>36241.354166665646</v>
      </c>
    </row>
    <row r="2137" spans="1:17" x14ac:dyDescent="0.3">
      <c r="A2137">
        <v>712</v>
      </c>
      <c r="B2137">
        <v>3</v>
      </c>
      <c r="C2137">
        <v>80170820.507499993</v>
      </c>
      <c r="D2137">
        <v>435246.9215</v>
      </c>
      <c r="E2137">
        <v>15435409.071599999</v>
      </c>
      <c r="F2137">
        <v>0</v>
      </c>
      <c r="G2137">
        <v>14474421.6272</v>
      </c>
      <c r="H2137">
        <v>69376814.279599994</v>
      </c>
      <c r="I2137">
        <v>55137526.366700001</v>
      </c>
      <c r="J2137">
        <v>5114776.3963000001</v>
      </c>
      <c r="K2137">
        <v>20643980.599399999</v>
      </c>
      <c r="L2137">
        <v>23968782.472600002</v>
      </c>
      <c r="M2137">
        <v>0</v>
      </c>
      <c r="N2137">
        <v>74714135.123999998</v>
      </c>
      <c r="O2137">
        <v>10.145833333333334</v>
      </c>
      <c r="P2137">
        <f t="shared" si="77"/>
        <v>1999</v>
      </c>
      <c r="Q2137" s="2">
        <f t="shared" si="78"/>
        <v>36251.499999998981</v>
      </c>
    </row>
    <row r="2138" spans="1:17" x14ac:dyDescent="0.3">
      <c r="A2138">
        <v>713</v>
      </c>
      <c r="B2138">
        <v>1</v>
      </c>
      <c r="C2138">
        <v>22926924.764699999</v>
      </c>
      <c r="D2138">
        <v>413516.36</v>
      </c>
      <c r="E2138">
        <v>22881241.821600001</v>
      </c>
      <c r="F2138">
        <v>0</v>
      </c>
      <c r="G2138">
        <v>259619284.54769999</v>
      </c>
      <c r="H2138">
        <v>83303599.577299997</v>
      </c>
      <c r="I2138">
        <v>230504756.24720001</v>
      </c>
      <c r="J2138">
        <v>5233000.3180999998</v>
      </c>
      <c r="K2138">
        <v>62765417.109399997</v>
      </c>
      <c r="L2138">
        <v>10741676.5781</v>
      </c>
      <c r="M2138">
        <v>0</v>
      </c>
      <c r="N2138">
        <v>79491444.587899998</v>
      </c>
      <c r="O2138">
        <v>10.145833333333334</v>
      </c>
      <c r="P2138">
        <f t="shared" si="77"/>
        <v>1999</v>
      </c>
      <c r="Q2138" s="2">
        <f t="shared" si="78"/>
        <v>36261.645833332317</v>
      </c>
    </row>
    <row r="2139" spans="1:17" x14ac:dyDescent="0.3">
      <c r="A2139">
        <v>713</v>
      </c>
      <c r="B2139">
        <v>2</v>
      </c>
      <c r="C2139">
        <v>19557282.077</v>
      </c>
      <c r="D2139">
        <v>394421.93930000003</v>
      </c>
      <c r="E2139">
        <v>22881241.821600001</v>
      </c>
      <c r="F2139">
        <v>0</v>
      </c>
      <c r="G2139">
        <v>259619284.54769999</v>
      </c>
      <c r="H2139">
        <v>81692873.884800002</v>
      </c>
      <c r="I2139">
        <v>222419673.42390001</v>
      </c>
      <c r="J2139">
        <v>5337103.7494000001</v>
      </c>
      <c r="K2139">
        <v>62765417.109399997</v>
      </c>
      <c r="L2139">
        <v>10842956.9101</v>
      </c>
      <c r="M2139">
        <v>0</v>
      </c>
      <c r="N2139">
        <v>82547551.612000003</v>
      </c>
      <c r="O2139">
        <v>10.145833333333334</v>
      </c>
      <c r="P2139">
        <f t="shared" si="77"/>
        <v>1999</v>
      </c>
      <c r="Q2139" s="2">
        <f t="shared" si="78"/>
        <v>36271.791666665653</v>
      </c>
    </row>
    <row r="2140" spans="1:17" x14ac:dyDescent="0.3">
      <c r="A2140">
        <v>713</v>
      </c>
      <c r="B2140">
        <v>3</v>
      </c>
      <c r="C2140">
        <v>17897468.5218</v>
      </c>
      <c r="D2140">
        <v>377206.17070000002</v>
      </c>
      <c r="E2140">
        <v>22881241.821600001</v>
      </c>
      <c r="F2140">
        <v>0</v>
      </c>
      <c r="G2140">
        <v>259619284.54769999</v>
      </c>
      <c r="H2140">
        <v>80388174.339300007</v>
      </c>
      <c r="I2140">
        <v>216969245.5781</v>
      </c>
      <c r="J2140">
        <v>5430969.8013000004</v>
      </c>
      <c r="K2140">
        <v>62765417.109399997</v>
      </c>
      <c r="L2140">
        <v>10940417.455700001</v>
      </c>
      <c r="M2140">
        <v>0</v>
      </c>
      <c r="N2140">
        <v>84896549.737399995</v>
      </c>
      <c r="O2140">
        <v>10.145833333333334</v>
      </c>
      <c r="P2140">
        <f t="shared" si="77"/>
        <v>1999</v>
      </c>
      <c r="Q2140" s="2">
        <f t="shared" si="78"/>
        <v>36281.937499998989</v>
      </c>
    </row>
    <row r="2141" spans="1:17" x14ac:dyDescent="0.3">
      <c r="A2141">
        <v>714</v>
      </c>
      <c r="B2141">
        <v>1</v>
      </c>
      <c r="C2141">
        <v>74069952.511800006</v>
      </c>
      <c r="D2141">
        <v>381670.65289999999</v>
      </c>
      <c r="E2141">
        <v>27112621.421599999</v>
      </c>
      <c r="F2141">
        <v>0</v>
      </c>
      <c r="G2141">
        <v>112905446.5343</v>
      </c>
      <c r="H2141">
        <v>114786530.91580001</v>
      </c>
      <c r="I2141">
        <v>92672095.841100007</v>
      </c>
      <c r="J2141">
        <v>5400454.6087999996</v>
      </c>
      <c r="K2141">
        <v>86702535.659400001</v>
      </c>
      <c r="L2141">
        <v>66170687.893299997</v>
      </c>
      <c r="M2141">
        <v>0</v>
      </c>
      <c r="N2141">
        <v>78507507.641399994</v>
      </c>
      <c r="O2141">
        <v>10.145833333333334</v>
      </c>
      <c r="P2141">
        <f t="shared" si="77"/>
        <v>1999</v>
      </c>
      <c r="Q2141" s="2">
        <f t="shared" si="78"/>
        <v>36292.083333332324</v>
      </c>
    </row>
    <row r="2142" spans="1:17" x14ac:dyDescent="0.3">
      <c r="A2142">
        <v>714</v>
      </c>
      <c r="B2142">
        <v>2</v>
      </c>
      <c r="C2142">
        <v>64657529.421999998</v>
      </c>
      <c r="D2142">
        <v>385448.72409999999</v>
      </c>
      <c r="E2142">
        <v>27112621.421599999</v>
      </c>
      <c r="F2142">
        <v>0</v>
      </c>
      <c r="G2142">
        <v>112905446.5343</v>
      </c>
      <c r="H2142">
        <v>115210122.68960001</v>
      </c>
      <c r="I2142">
        <v>87136948.633000001</v>
      </c>
      <c r="J2142">
        <v>5377303.6995000001</v>
      </c>
      <c r="K2142">
        <v>86702535.659400001</v>
      </c>
      <c r="L2142">
        <v>65500599.325400002</v>
      </c>
      <c r="M2142">
        <v>0</v>
      </c>
      <c r="N2142">
        <v>75898901.498300001</v>
      </c>
      <c r="O2142">
        <v>10.145833333333334</v>
      </c>
      <c r="P2142">
        <f t="shared" si="77"/>
        <v>1999</v>
      </c>
      <c r="Q2142" s="2">
        <f t="shared" si="78"/>
        <v>36302.22916666566</v>
      </c>
    </row>
    <row r="2143" spans="1:17" x14ac:dyDescent="0.3">
      <c r="A2143">
        <v>714</v>
      </c>
      <c r="B2143">
        <v>3</v>
      </c>
      <c r="C2143">
        <v>59192855.294799998</v>
      </c>
      <c r="D2143">
        <v>388660.38870000001</v>
      </c>
      <c r="E2143">
        <v>27112621.421599999</v>
      </c>
      <c r="F2143">
        <v>0</v>
      </c>
      <c r="G2143">
        <v>112905446.5343</v>
      </c>
      <c r="H2143">
        <v>115007607.9804</v>
      </c>
      <c r="I2143">
        <v>83408797.287900001</v>
      </c>
      <c r="J2143">
        <v>5358947.0532999998</v>
      </c>
      <c r="K2143">
        <v>86702535.659400001</v>
      </c>
      <c r="L2143">
        <v>64990051.118600003</v>
      </c>
      <c r="M2143">
        <v>0</v>
      </c>
      <c r="N2143">
        <v>74521300.710099995</v>
      </c>
      <c r="O2143">
        <v>10.145833333333334</v>
      </c>
      <c r="P2143">
        <f t="shared" si="77"/>
        <v>1999</v>
      </c>
      <c r="Q2143" s="2">
        <f t="shared" si="78"/>
        <v>36312.374999998996</v>
      </c>
    </row>
    <row r="2144" spans="1:17" x14ac:dyDescent="0.3">
      <c r="A2144">
        <v>715</v>
      </c>
      <c r="B2144">
        <v>1</v>
      </c>
      <c r="C2144">
        <v>50250087.995499998</v>
      </c>
      <c r="D2144">
        <v>377844.90649999998</v>
      </c>
      <c r="E2144">
        <v>43243918.2016</v>
      </c>
      <c r="F2144">
        <v>0</v>
      </c>
      <c r="G2144">
        <v>325398848.1789</v>
      </c>
      <c r="H2144">
        <v>130995179.9989</v>
      </c>
      <c r="I2144">
        <v>238450324.34150001</v>
      </c>
      <c r="J2144">
        <v>5431540.3236999996</v>
      </c>
      <c r="K2144">
        <v>177958059.4594</v>
      </c>
      <c r="L2144">
        <v>51129767.218400002</v>
      </c>
      <c r="M2144">
        <v>0</v>
      </c>
      <c r="N2144">
        <v>77247701.743200004</v>
      </c>
      <c r="O2144">
        <v>10.145833333333334</v>
      </c>
      <c r="P2144">
        <f t="shared" si="77"/>
        <v>1999</v>
      </c>
      <c r="Q2144" s="2">
        <f t="shared" si="78"/>
        <v>36322.520833332332</v>
      </c>
    </row>
    <row r="2145" spans="1:17" x14ac:dyDescent="0.3">
      <c r="A2145">
        <v>715</v>
      </c>
      <c r="B2145">
        <v>2</v>
      </c>
      <c r="C2145">
        <v>44470203.226999998</v>
      </c>
      <c r="D2145">
        <v>369623.71710000001</v>
      </c>
      <c r="E2145">
        <v>43243918.2016</v>
      </c>
      <c r="F2145">
        <v>0</v>
      </c>
      <c r="G2145">
        <v>325398848.1789</v>
      </c>
      <c r="H2145">
        <v>128710689.4833</v>
      </c>
      <c r="I2145">
        <v>228157551.29730001</v>
      </c>
      <c r="J2145">
        <v>5495675.9819</v>
      </c>
      <c r="K2145">
        <v>177958059.4594</v>
      </c>
      <c r="L2145">
        <v>51415252.052599996</v>
      </c>
      <c r="M2145">
        <v>0</v>
      </c>
      <c r="N2145">
        <v>79126249.1197</v>
      </c>
      <c r="O2145">
        <v>10.145833333333334</v>
      </c>
      <c r="P2145">
        <f t="shared" si="77"/>
        <v>1999</v>
      </c>
      <c r="Q2145" s="2">
        <f t="shared" si="78"/>
        <v>36332.666666665667</v>
      </c>
    </row>
    <row r="2146" spans="1:17" x14ac:dyDescent="0.3">
      <c r="A2146">
        <v>715</v>
      </c>
      <c r="B2146">
        <v>3</v>
      </c>
      <c r="C2146">
        <v>41128074.367299996</v>
      </c>
      <c r="D2146">
        <v>362188.52710000001</v>
      </c>
      <c r="E2146">
        <v>43243918.2016</v>
      </c>
      <c r="F2146">
        <v>0</v>
      </c>
      <c r="G2146">
        <v>325398848.1789</v>
      </c>
      <c r="H2146">
        <v>127089753.7026</v>
      </c>
      <c r="I2146">
        <v>221504678.22760001</v>
      </c>
      <c r="J2146">
        <v>5552639.5416000001</v>
      </c>
      <c r="K2146">
        <v>177958059.4594</v>
      </c>
      <c r="L2146">
        <v>51645013.847999997</v>
      </c>
      <c r="M2146">
        <v>0</v>
      </c>
      <c r="N2146">
        <v>80516566.2456</v>
      </c>
      <c r="O2146">
        <v>10.145833333333334</v>
      </c>
      <c r="P2146">
        <f t="shared" si="77"/>
        <v>1999</v>
      </c>
      <c r="Q2146" s="2">
        <f t="shared" si="78"/>
        <v>36342.812499999003</v>
      </c>
    </row>
    <row r="2147" spans="1:17" x14ac:dyDescent="0.3">
      <c r="A2147">
        <v>716</v>
      </c>
      <c r="B2147">
        <v>1</v>
      </c>
      <c r="C2147">
        <v>378607448.59890002</v>
      </c>
      <c r="D2147">
        <v>346312.32579999999</v>
      </c>
      <c r="E2147">
        <v>100902839.2316</v>
      </c>
      <c r="F2147">
        <v>0</v>
      </c>
      <c r="G2147">
        <v>173957397.66769999</v>
      </c>
      <c r="H2147">
        <v>105598835.05159999</v>
      </c>
      <c r="I2147">
        <v>88968309.624599993</v>
      </c>
      <c r="J2147">
        <v>5592704.6838999996</v>
      </c>
      <c r="K2147">
        <v>504137357.38940001</v>
      </c>
      <c r="L2147">
        <v>85476770.346100003</v>
      </c>
      <c r="M2147">
        <v>0</v>
      </c>
      <c r="N2147">
        <v>75329535.203799993</v>
      </c>
      <c r="O2147">
        <v>10.145833333333334</v>
      </c>
      <c r="P2147">
        <f t="shared" si="77"/>
        <v>1999</v>
      </c>
      <c r="Q2147" s="2">
        <f t="shared" si="78"/>
        <v>36352.958333332339</v>
      </c>
    </row>
    <row r="2148" spans="1:17" x14ac:dyDescent="0.3">
      <c r="A2148">
        <v>716</v>
      </c>
      <c r="B2148">
        <v>2</v>
      </c>
      <c r="C2148">
        <v>360210629.204</v>
      </c>
      <c r="D2148">
        <v>332444.72989999998</v>
      </c>
      <c r="E2148">
        <v>100902839.2316</v>
      </c>
      <c r="F2148">
        <v>0</v>
      </c>
      <c r="G2148">
        <v>173957397.66769999</v>
      </c>
      <c r="H2148">
        <v>108101360.5328</v>
      </c>
      <c r="I2148">
        <v>77306576.990999997</v>
      </c>
      <c r="J2148">
        <v>5632875.6107000001</v>
      </c>
      <c r="K2148">
        <v>504137357.38940001</v>
      </c>
      <c r="L2148">
        <v>84197289.181899995</v>
      </c>
      <c r="M2148">
        <v>0</v>
      </c>
      <c r="N2148">
        <v>72558340.4542</v>
      </c>
      <c r="O2148">
        <v>10.145833333333334</v>
      </c>
      <c r="P2148">
        <f t="shared" si="77"/>
        <v>1999</v>
      </c>
      <c r="Q2148" s="2">
        <f t="shared" si="78"/>
        <v>36363.104166665675</v>
      </c>
    </row>
    <row r="2149" spans="1:17" x14ac:dyDescent="0.3">
      <c r="A2149">
        <v>716</v>
      </c>
      <c r="B2149">
        <v>3</v>
      </c>
      <c r="C2149">
        <v>349903718.69120002</v>
      </c>
      <c r="D2149">
        <v>320112.39500000002</v>
      </c>
      <c r="E2149">
        <v>100902839.2316</v>
      </c>
      <c r="F2149">
        <v>0</v>
      </c>
      <c r="G2149">
        <v>173957397.66769999</v>
      </c>
      <c r="H2149">
        <v>109023149.0992</v>
      </c>
      <c r="I2149">
        <v>70457930.194900006</v>
      </c>
      <c r="J2149">
        <v>5672040.2708999999</v>
      </c>
      <c r="K2149">
        <v>504137357.38940001</v>
      </c>
      <c r="L2149">
        <v>83165154.700900003</v>
      </c>
      <c r="M2149">
        <v>0</v>
      </c>
      <c r="N2149">
        <v>71065711.248600006</v>
      </c>
      <c r="O2149">
        <v>10.145833333333334</v>
      </c>
      <c r="P2149">
        <f t="shared" si="77"/>
        <v>1999</v>
      </c>
      <c r="Q2149" s="2">
        <f t="shared" si="78"/>
        <v>36373.24999999901</v>
      </c>
    </row>
    <row r="2150" spans="1:17" x14ac:dyDescent="0.3">
      <c r="A2150">
        <v>717</v>
      </c>
      <c r="B2150">
        <v>1</v>
      </c>
      <c r="C2150">
        <v>468372367.55909997</v>
      </c>
      <c r="D2150">
        <v>346374.71399999998</v>
      </c>
      <c r="E2150">
        <v>109244855.7216</v>
      </c>
      <c r="F2150">
        <v>0</v>
      </c>
      <c r="G2150">
        <v>46729142.056299999</v>
      </c>
      <c r="H2150">
        <v>128058869.4747</v>
      </c>
      <c r="I2150">
        <v>28451332.529199999</v>
      </c>
      <c r="J2150">
        <v>5543924.9402000001</v>
      </c>
      <c r="K2150">
        <v>551328547.16939998</v>
      </c>
      <c r="L2150">
        <v>100777710.93449999</v>
      </c>
      <c r="M2150">
        <v>0</v>
      </c>
      <c r="N2150">
        <v>66603769.868900001</v>
      </c>
      <c r="O2150">
        <v>10.145833333333334</v>
      </c>
      <c r="P2150">
        <f t="shared" si="77"/>
        <v>1999</v>
      </c>
      <c r="Q2150" s="2">
        <f t="shared" si="78"/>
        <v>36383.395833332346</v>
      </c>
    </row>
    <row r="2151" spans="1:17" x14ac:dyDescent="0.3">
      <c r="A2151">
        <v>717</v>
      </c>
      <c r="B2151">
        <v>2</v>
      </c>
      <c r="C2151">
        <v>458239650.35280001</v>
      </c>
      <c r="D2151">
        <v>370339.26949999999</v>
      </c>
      <c r="E2151">
        <v>109244855.7216</v>
      </c>
      <c r="F2151">
        <v>0</v>
      </c>
      <c r="G2151">
        <v>46729142.056299999</v>
      </c>
      <c r="H2151">
        <v>128036768.3383</v>
      </c>
      <c r="I2151">
        <v>23728023.287300002</v>
      </c>
      <c r="J2151">
        <v>5438927.2127999999</v>
      </c>
      <c r="K2151">
        <v>551328547.16939998</v>
      </c>
      <c r="L2151">
        <v>98459277.130899996</v>
      </c>
      <c r="M2151">
        <v>0</v>
      </c>
      <c r="N2151">
        <v>63940715.217299998</v>
      </c>
      <c r="O2151">
        <v>10.145833333333334</v>
      </c>
      <c r="P2151">
        <f t="shared" si="77"/>
        <v>1999</v>
      </c>
      <c r="Q2151" s="2">
        <f t="shared" si="78"/>
        <v>36393.541666665682</v>
      </c>
    </row>
    <row r="2152" spans="1:17" x14ac:dyDescent="0.3">
      <c r="A2152">
        <v>717</v>
      </c>
      <c r="B2152">
        <v>3</v>
      </c>
      <c r="C2152">
        <v>451276779.80849999</v>
      </c>
      <c r="D2152">
        <v>393039.89039999997</v>
      </c>
      <c r="E2152">
        <v>109244855.7216</v>
      </c>
      <c r="F2152">
        <v>0</v>
      </c>
      <c r="G2152">
        <v>46729142.056299999</v>
      </c>
      <c r="H2152">
        <v>128072082.22220001</v>
      </c>
      <c r="I2152">
        <v>20900764.2597</v>
      </c>
      <c r="J2152">
        <v>5351092.1301999995</v>
      </c>
      <c r="K2152">
        <v>551328547.16939998</v>
      </c>
      <c r="L2152">
        <v>96370151.706900001</v>
      </c>
      <c r="M2152">
        <v>0</v>
      </c>
      <c r="N2152">
        <v>62078374.969099998</v>
      </c>
      <c r="O2152">
        <v>10.145833333333334</v>
      </c>
      <c r="P2152">
        <f t="shared" si="77"/>
        <v>1999</v>
      </c>
      <c r="Q2152" s="2">
        <f t="shared" si="78"/>
        <v>36403.687499999018</v>
      </c>
    </row>
    <row r="2153" spans="1:17" x14ac:dyDescent="0.3">
      <c r="A2153">
        <v>718</v>
      </c>
      <c r="B2153">
        <v>1</v>
      </c>
      <c r="C2153">
        <v>236843258.97</v>
      </c>
      <c r="D2153">
        <v>388796.0331</v>
      </c>
      <c r="E2153">
        <v>57545284.511600003</v>
      </c>
      <c r="F2153">
        <v>0</v>
      </c>
      <c r="G2153">
        <v>65752904.859700002</v>
      </c>
      <c r="H2153">
        <v>80242076.540999994</v>
      </c>
      <c r="I2153">
        <v>61578416.298100002</v>
      </c>
      <c r="J2153">
        <v>5380837.0690000001</v>
      </c>
      <c r="K2153">
        <v>258861575.55939999</v>
      </c>
      <c r="L2153">
        <v>47725718.872000001</v>
      </c>
      <c r="M2153">
        <v>0</v>
      </c>
      <c r="N2153">
        <v>66862166.852799997</v>
      </c>
      <c r="O2153">
        <v>10.145833333333334</v>
      </c>
      <c r="P2153">
        <f t="shared" si="77"/>
        <v>1999</v>
      </c>
      <c r="Q2153" s="2">
        <f t="shared" si="78"/>
        <v>36413.833333332354</v>
      </c>
    </row>
    <row r="2154" spans="1:17" x14ac:dyDescent="0.3">
      <c r="A2154">
        <v>718</v>
      </c>
      <c r="B2154">
        <v>2</v>
      </c>
      <c r="C2154">
        <v>214326518.6304</v>
      </c>
      <c r="D2154">
        <v>385065.62780000002</v>
      </c>
      <c r="E2154">
        <v>57545284.511600003</v>
      </c>
      <c r="F2154">
        <v>0</v>
      </c>
      <c r="G2154">
        <v>65752904.859700002</v>
      </c>
      <c r="H2154">
        <v>79016976.671800002</v>
      </c>
      <c r="I2154">
        <v>37492310.822700001</v>
      </c>
      <c r="J2154">
        <v>5403158.7901999997</v>
      </c>
      <c r="K2154">
        <v>258861575.55939999</v>
      </c>
      <c r="L2154">
        <v>47422685.1316</v>
      </c>
      <c r="M2154">
        <v>0</v>
      </c>
      <c r="N2154">
        <v>67772209.177399993</v>
      </c>
      <c r="O2154">
        <v>10.145833333333334</v>
      </c>
      <c r="P2154">
        <f t="shared" si="77"/>
        <v>1999</v>
      </c>
      <c r="Q2154" s="2">
        <f t="shared" si="78"/>
        <v>36423.979166665689</v>
      </c>
    </row>
    <row r="2155" spans="1:17" x14ac:dyDescent="0.3">
      <c r="A2155">
        <v>718</v>
      </c>
      <c r="B2155">
        <v>3</v>
      </c>
      <c r="C2155">
        <v>203471681.28889999</v>
      </c>
      <c r="D2155">
        <v>381769.79470000003</v>
      </c>
      <c r="E2155">
        <v>57545284.511600003</v>
      </c>
      <c r="F2155">
        <v>0</v>
      </c>
      <c r="G2155">
        <v>65752904.859700002</v>
      </c>
      <c r="H2155">
        <v>78423919.921399996</v>
      </c>
      <c r="I2155">
        <v>25862849.7029</v>
      </c>
      <c r="J2155">
        <v>5420959.2188999997</v>
      </c>
      <c r="K2155">
        <v>258861575.55939999</v>
      </c>
      <c r="L2155">
        <v>47122553.0986</v>
      </c>
      <c r="M2155">
        <v>0</v>
      </c>
      <c r="N2155">
        <v>68257015.777700007</v>
      </c>
      <c r="O2155">
        <v>10.145833333333334</v>
      </c>
      <c r="P2155">
        <f t="shared" si="77"/>
        <v>1999</v>
      </c>
      <c r="Q2155" s="2">
        <f t="shared" si="78"/>
        <v>36434.124999999025</v>
      </c>
    </row>
    <row r="2156" spans="1:17" x14ac:dyDescent="0.3">
      <c r="A2156">
        <v>719</v>
      </c>
      <c r="B2156">
        <v>1</v>
      </c>
      <c r="C2156">
        <v>219813541.4894</v>
      </c>
      <c r="D2156">
        <v>400307.77980000002</v>
      </c>
      <c r="E2156">
        <v>15435409.071599999</v>
      </c>
      <c r="F2156">
        <v>0</v>
      </c>
      <c r="G2156">
        <v>2457816.5663000001</v>
      </c>
      <c r="H2156">
        <v>54551864.224299997</v>
      </c>
      <c r="I2156">
        <v>123565642.766</v>
      </c>
      <c r="J2156">
        <v>5337199.3217000002</v>
      </c>
      <c r="K2156">
        <v>20643980.599399999</v>
      </c>
      <c r="L2156">
        <v>77600821.361100003</v>
      </c>
      <c r="M2156">
        <v>0</v>
      </c>
      <c r="N2156">
        <v>66254361.056900002</v>
      </c>
      <c r="O2156">
        <v>10.145833333333334</v>
      </c>
      <c r="P2156">
        <f t="shared" si="77"/>
        <v>1999</v>
      </c>
      <c r="Q2156" s="2">
        <f t="shared" si="78"/>
        <v>36444.270833332361</v>
      </c>
    </row>
    <row r="2157" spans="1:17" x14ac:dyDescent="0.3">
      <c r="A2157">
        <v>719</v>
      </c>
      <c r="B2157">
        <v>2</v>
      </c>
      <c r="C2157">
        <v>189341880.91780001</v>
      </c>
      <c r="D2157">
        <v>416545.27480000001</v>
      </c>
      <c r="E2157">
        <v>15435409.071599999</v>
      </c>
      <c r="F2157">
        <v>0</v>
      </c>
      <c r="G2157">
        <v>2457816.5663000001</v>
      </c>
      <c r="H2157">
        <v>54029286.241400003</v>
      </c>
      <c r="I2157">
        <v>96150623.601899996</v>
      </c>
      <c r="J2157">
        <v>5265487.4663000004</v>
      </c>
      <c r="K2157">
        <v>20643980.599399999</v>
      </c>
      <c r="L2157">
        <v>76099381.574000001</v>
      </c>
      <c r="M2157">
        <v>0</v>
      </c>
      <c r="N2157">
        <v>63925447.3028</v>
      </c>
      <c r="O2157">
        <v>10.145833333333334</v>
      </c>
      <c r="P2157">
        <f t="shared" si="77"/>
        <v>1999</v>
      </c>
      <c r="Q2157" s="2">
        <f t="shared" si="78"/>
        <v>36454.416666665697</v>
      </c>
    </row>
    <row r="2158" spans="1:17" x14ac:dyDescent="0.3">
      <c r="A2158">
        <v>719</v>
      </c>
      <c r="B2158">
        <v>3</v>
      </c>
      <c r="C2158">
        <v>170952060.95300001</v>
      </c>
      <c r="D2158">
        <v>430832.21519999998</v>
      </c>
      <c r="E2158">
        <v>15435409.071599999</v>
      </c>
      <c r="F2158">
        <v>0</v>
      </c>
      <c r="G2158">
        <v>2457816.5663000001</v>
      </c>
      <c r="H2158">
        <v>53821063.116099998</v>
      </c>
      <c r="I2158">
        <v>80236799.525900006</v>
      </c>
      <c r="J2158">
        <v>5202292.8279999997</v>
      </c>
      <c r="K2158">
        <v>20643980.599399999</v>
      </c>
      <c r="L2158">
        <v>74752783.933400005</v>
      </c>
      <c r="M2158">
        <v>0</v>
      </c>
      <c r="N2158">
        <v>62507635.672799997</v>
      </c>
      <c r="O2158">
        <v>10.145833333333334</v>
      </c>
      <c r="P2158">
        <f t="shared" si="77"/>
        <v>1999</v>
      </c>
      <c r="Q2158" s="2">
        <f t="shared" si="78"/>
        <v>36464.562499999032</v>
      </c>
    </row>
    <row r="2159" spans="1:17" x14ac:dyDescent="0.3">
      <c r="A2159">
        <v>720</v>
      </c>
      <c r="B2159">
        <v>1</v>
      </c>
      <c r="C2159">
        <v>146011521.32949999</v>
      </c>
      <c r="D2159">
        <v>434745.56140000001</v>
      </c>
      <c r="E2159">
        <v>15435409.071599999</v>
      </c>
      <c r="F2159">
        <v>0</v>
      </c>
      <c r="G2159">
        <v>2151904.1756000002</v>
      </c>
      <c r="H2159">
        <v>51645526.975599997</v>
      </c>
      <c r="I2159">
        <v>76149702.999500006</v>
      </c>
      <c r="J2159">
        <v>5176749.9654000001</v>
      </c>
      <c r="K2159">
        <v>20643980.599399999</v>
      </c>
      <c r="L2159">
        <v>47795414.902500004</v>
      </c>
      <c r="M2159">
        <v>0</v>
      </c>
      <c r="N2159">
        <v>66255485.402599998</v>
      </c>
      <c r="O2159">
        <v>10.145833333333334</v>
      </c>
      <c r="P2159">
        <f t="shared" si="77"/>
        <v>1999</v>
      </c>
      <c r="Q2159" s="2">
        <f t="shared" si="78"/>
        <v>36474.708333332368</v>
      </c>
    </row>
    <row r="2160" spans="1:17" x14ac:dyDescent="0.3">
      <c r="A2160">
        <v>720</v>
      </c>
      <c r="B2160">
        <v>2</v>
      </c>
      <c r="C2160">
        <v>136409333.3276</v>
      </c>
      <c r="D2160">
        <v>438540.22120000003</v>
      </c>
      <c r="E2160">
        <v>15435409.071599999</v>
      </c>
      <c r="F2160">
        <v>0</v>
      </c>
      <c r="G2160">
        <v>2151904.1756000002</v>
      </c>
      <c r="H2160">
        <v>50325570.372199997</v>
      </c>
      <c r="I2160">
        <v>66038910.062100001</v>
      </c>
      <c r="J2160">
        <v>5151138.3490000004</v>
      </c>
      <c r="K2160">
        <v>20643980.599399999</v>
      </c>
      <c r="L2160">
        <v>47587210.418899998</v>
      </c>
      <c r="M2160">
        <v>0</v>
      </c>
      <c r="N2160">
        <v>65376611.970899999</v>
      </c>
      <c r="O2160">
        <v>10.145833333333334</v>
      </c>
      <c r="P2160">
        <f t="shared" si="77"/>
        <v>1999</v>
      </c>
      <c r="Q2160" s="2">
        <f t="shared" si="78"/>
        <v>36484.854166665704</v>
      </c>
    </row>
    <row r="2161" spans="1:17" x14ac:dyDescent="0.3">
      <c r="A2161">
        <v>720</v>
      </c>
      <c r="B2161">
        <v>3</v>
      </c>
      <c r="C2161">
        <v>129980383.87019999</v>
      </c>
      <c r="D2161">
        <v>442205.66310000001</v>
      </c>
      <c r="E2161">
        <v>15435409.071599999</v>
      </c>
      <c r="F2161">
        <v>0</v>
      </c>
      <c r="G2161">
        <v>2151904.1756000002</v>
      </c>
      <c r="H2161">
        <v>49672683.758199997</v>
      </c>
      <c r="I2161">
        <v>59729089.147500001</v>
      </c>
      <c r="J2161">
        <v>5125984.8092999998</v>
      </c>
      <c r="K2161">
        <v>20643980.599399999</v>
      </c>
      <c r="L2161">
        <v>47354843.863399997</v>
      </c>
      <c r="M2161">
        <v>0</v>
      </c>
      <c r="N2161">
        <v>64825007.003799997</v>
      </c>
      <c r="O2161">
        <v>10.145833333333334</v>
      </c>
      <c r="P2161">
        <f t="shared" si="77"/>
        <v>1999</v>
      </c>
      <c r="Q2161" s="2">
        <f t="shared" si="78"/>
        <v>36494.99999999904</v>
      </c>
    </row>
    <row r="2162" spans="1:17" x14ac:dyDescent="0.3">
      <c r="A2162">
        <v>721</v>
      </c>
      <c r="B2162">
        <v>1</v>
      </c>
      <c r="C2162">
        <v>109599506.0156</v>
      </c>
      <c r="D2162">
        <v>436916.41950000002</v>
      </c>
      <c r="E2162">
        <v>15435409.071599999</v>
      </c>
      <c r="F2162">
        <v>0</v>
      </c>
      <c r="G2162">
        <v>3825002.3686000002</v>
      </c>
      <c r="H2162">
        <v>57337410.294100001</v>
      </c>
      <c r="I2162">
        <v>81128565.290800005</v>
      </c>
      <c r="J2162">
        <v>5137325.7254999997</v>
      </c>
      <c r="K2162">
        <v>20643980.599399999</v>
      </c>
      <c r="L2162">
        <v>10461768.991900001</v>
      </c>
      <c r="M2162">
        <v>0</v>
      </c>
      <c r="N2162">
        <v>68121092.125200003</v>
      </c>
      <c r="O2162">
        <v>10.145833333333334</v>
      </c>
      <c r="P2162">
        <f t="shared" si="77"/>
        <v>1999</v>
      </c>
      <c r="Q2162" s="2">
        <f t="shared" si="78"/>
        <v>36505.145833332375</v>
      </c>
    </row>
    <row r="2163" spans="1:17" x14ac:dyDescent="0.3">
      <c r="A2163">
        <v>721</v>
      </c>
      <c r="B2163">
        <v>2</v>
      </c>
      <c r="C2163">
        <v>104714979.3487</v>
      </c>
      <c r="D2163">
        <v>432427.12170000002</v>
      </c>
      <c r="E2163">
        <v>15435409.071599999</v>
      </c>
      <c r="F2163">
        <v>0</v>
      </c>
      <c r="G2163">
        <v>3825002.3686000002</v>
      </c>
      <c r="H2163">
        <v>57084157.277400002</v>
      </c>
      <c r="I2163">
        <v>74257868.312900007</v>
      </c>
      <c r="J2163">
        <v>5144302.3420000002</v>
      </c>
      <c r="K2163">
        <v>20643980.599399999</v>
      </c>
      <c r="L2163">
        <v>10578221.204</v>
      </c>
      <c r="M2163">
        <v>0</v>
      </c>
      <c r="N2163">
        <v>69790664.190500006</v>
      </c>
      <c r="O2163">
        <v>10.145833333333334</v>
      </c>
      <c r="P2163">
        <f t="shared" si="77"/>
        <v>1999</v>
      </c>
      <c r="Q2163" s="2">
        <f t="shared" si="78"/>
        <v>36515.291666665711</v>
      </c>
    </row>
    <row r="2164" spans="1:17" x14ac:dyDescent="0.3">
      <c r="A2164">
        <v>721</v>
      </c>
      <c r="B2164">
        <v>3</v>
      </c>
      <c r="C2164">
        <v>100990943.69490001</v>
      </c>
      <c r="D2164">
        <v>428613.88079999998</v>
      </c>
      <c r="E2164">
        <v>15435409.071599999</v>
      </c>
      <c r="F2164">
        <v>0</v>
      </c>
      <c r="G2164">
        <v>3825002.3686000002</v>
      </c>
      <c r="H2164">
        <v>56886915.995700002</v>
      </c>
      <c r="I2164">
        <v>69612993.300999999</v>
      </c>
      <c r="J2164">
        <v>5148353.79</v>
      </c>
      <c r="K2164">
        <v>20643980.599399999</v>
      </c>
      <c r="L2164">
        <v>10678495.9782</v>
      </c>
      <c r="M2164">
        <v>0</v>
      </c>
      <c r="N2164">
        <v>70722251.890300006</v>
      </c>
      <c r="O2164">
        <v>10.145833333333334</v>
      </c>
      <c r="P2164">
        <f t="shared" si="77"/>
        <v>1999</v>
      </c>
      <c r="Q2164" s="2">
        <f t="shared" si="78"/>
        <v>36525.437499999047</v>
      </c>
    </row>
    <row r="2165" spans="1:17" x14ac:dyDescent="0.3">
      <c r="A2165">
        <v>722</v>
      </c>
      <c r="B2165">
        <v>1</v>
      </c>
      <c r="C2165">
        <v>100767997.2519</v>
      </c>
      <c r="D2165">
        <v>426669.61259999999</v>
      </c>
      <c r="E2165">
        <v>15435468.7016</v>
      </c>
      <c r="F2165">
        <v>0</v>
      </c>
      <c r="G2165">
        <v>4165550.0269999998</v>
      </c>
      <c r="H2165">
        <v>52760261.823299997</v>
      </c>
      <c r="I2165">
        <v>71442664.222200006</v>
      </c>
      <c r="J2165">
        <v>5147151.2845000001</v>
      </c>
      <c r="K2165">
        <v>20798865.569400001</v>
      </c>
      <c r="L2165">
        <v>5065466.7577</v>
      </c>
      <c r="M2165">
        <v>0</v>
      </c>
      <c r="N2165">
        <v>70414211.546000004</v>
      </c>
      <c r="O2165">
        <v>10.145833333333334</v>
      </c>
      <c r="P2165">
        <f t="shared" si="77"/>
        <v>2000</v>
      </c>
      <c r="Q2165" s="2">
        <f t="shared" si="78"/>
        <v>36535.583333332383</v>
      </c>
    </row>
    <row r="2166" spans="1:17" x14ac:dyDescent="0.3">
      <c r="A2166">
        <v>722</v>
      </c>
      <c r="B2166">
        <v>2</v>
      </c>
      <c r="C2166">
        <v>97682133.138099998</v>
      </c>
      <c r="D2166">
        <v>425015.7218</v>
      </c>
      <c r="E2166">
        <v>15435468.7016</v>
      </c>
      <c r="F2166">
        <v>0</v>
      </c>
      <c r="G2166">
        <v>4165550.0269999998</v>
      </c>
      <c r="H2166">
        <v>52805479.1906</v>
      </c>
      <c r="I2166">
        <v>66744464.346100003</v>
      </c>
      <c r="J2166">
        <v>5144773.9252000004</v>
      </c>
      <c r="K2166">
        <v>20798865.569400001</v>
      </c>
      <c r="L2166">
        <v>5107557.6911000004</v>
      </c>
      <c r="M2166">
        <v>0</v>
      </c>
      <c r="N2166">
        <v>71493696.449100003</v>
      </c>
      <c r="O2166">
        <v>10.145833333333334</v>
      </c>
      <c r="P2166">
        <f t="shared" si="77"/>
        <v>2000</v>
      </c>
      <c r="Q2166" s="2">
        <f t="shared" si="78"/>
        <v>36545.729166665718</v>
      </c>
    </row>
    <row r="2167" spans="1:17" x14ac:dyDescent="0.3">
      <c r="A2167">
        <v>722</v>
      </c>
      <c r="B2167">
        <v>3</v>
      </c>
      <c r="C2167">
        <v>95111961.761399999</v>
      </c>
      <c r="D2167">
        <v>423610.9448</v>
      </c>
      <c r="E2167">
        <v>15435468.7016</v>
      </c>
      <c r="F2167">
        <v>0</v>
      </c>
      <c r="G2167">
        <v>4165550.0269999998</v>
      </c>
      <c r="H2167">
        <v>52866664.307899997</v>
      </c>
      <c r="I2167">
        <v>63597331.869599998</v>
      </c>
      <c r="J2167">
        <v>5141466.0345999999</v>
      </c>
      <c r="K2167">
        <v>20798865.569400001</v>
      </c>
      <c r="L2167">
        <v>5143759.1328999996</v>
      </c>
      <c r="M2167">
        <v>0</v>
      </c>
      <c r="N2167">
        <v>72290865.251499996</v>
      </c>
      <c r="O2167">
        <v>10.145833333333334</v>
      </c>
      <c r="P2167">
        <f t="shared" si="77"/>
        <v>2000</v>
      </c>
      <c r="Q2167" s="2">
        <f t="shared" si="78"/>
        <v>36555.874999999054</v>
      </c>
    </row>
    <row r="2168" spans="1:17" x14ac:dyDescent="0.3">
      <c r="A2168">
        <v>723</v>
      </c>
      <c r="B2168">
        <v>1</v>
      </c>
      <c r="C2168">
        <v>83632625.250499994</v>
      </c>
      <c r="D2168">
        <v>421297.66080000001</v>
      </c>
      <c r="E2168">
        <v>15435468.7016</v>
      </c>
      <c r="F2168">
        <v>0</v>
      </c>
      <c r="G2168">
        <v>10154701.9552</v>
      </c>
      <c r="H2168">
        <v>70649728.003600001</v>
      </c>
      <c r="I2168">
        <v>70712319.041899994</v>
      </c>
      <c r="J2168">
        <v>5143753.6250999998</v>
      </c>
      <c r="K2168">
        <v>20798865.569400001</v>
      </c>
      <c r="L2168">
        <v>9147456.3144000005</v>
      </c>
      <c r="M2168">
        <v>0</v>
      </c>
      <c r="N2168">
        <v>74326293.803100005</v>
      </c>
      <c r="O2168">
        <v>10.145833333333334</v>
      </c>
      <c r="P2168">
        <f t="shared" si="77"/>
        <v>2000</v>
      </c>
      <c r="Q2168" s="2">
        <f t="shared" si="78"/>
        <v>36566.02083333239</v>
      </c>
    </row>
    <row r="2169" spans="1:17" x14ac:dyDescent="0.3">
      <c r="A2169">
        <v>723</v>
      </c>
      <c r="B2169">
        <v>2</v>
      </c>
      <c r="C2169">
        <v>79796107.302300006</v>
      </c>
      <c r="D2169">
        <v>419681.41590000002</v>
      </c>
      <c r="E2169">
        <v>15435468.7016</v>
      </c>
      <c r="F2169">
        <v>0</v>
      </c>
      <c r="G2169">
        <v>10154701.9552</v>
      </c>
      <c r="H2169">
        <v>70566518.304199994</v>
      </c>
      <c r="I2169">
        <v>67163827.903400004</v>
      </c>
      <c r="J2169">
        <v>5145786.6146</v>
      </c>
      <c r="K2169">
        <v>20798865.569400001</v>
      </c>
      <c r="L2169">
        <v>9169448.3955000006</v>
      </c>
      <c r="M2169">
        <v>0</v>
      </c>
      <c r="N2169">
        <v>73818588.863800004</v>
      </c>
      <c r="O2169">
        <v>10.145833333333334</v>
      </c>
      <c r="P2169">
        <f t="shared" si="77"/>
        <v>2000</v>
      </c>
      <c r="Q2169" s="2">
        <f t="shared" si="78"/>
        <v>36576.166666665726</v>
      </c>
    </row>
    <row r="2170" spans="1:17" x14ac:dyDescent="0.3">
      <c r="A2170">
        <v>723</v>
      </c>
      <c r="B2170">
        <v>3</v>
      </c>
      <c r="C2170">
        <v>77419465.904100001</v>
      </c>
      <c r="D2170">
        <v>418285.01010000001</v>
      </c>
      <c r="E2170">
        <v>15435468.7016</v>
      </c>
      <c r="F2170">
        <v>0</v>
      </c>
      <c r="G2170">
        <v>10154701.9552</v>
      </c>
      <c r="H2170">
        <v>70499184.4859</v>
      </c>
      <c r="I2170">
        <v>64625035.874300003</v>
      </c>
      <c r="J2170">
        <v>5146958.9467000002</v>
      </c>
      <c r="K2170">
        <v>20798865.569400001</v>
      </c>
      <c r="L2170">
        <v>9195562.4697999991</v>
      </c>
      <c r="M2170">
        <v>0</v>
      </c>
      <c r="N2170">
        <v>73821016.021400005</v>
      </c>
      <c r="O2170">
        <v>10.145833333333334</v>
      </c>
      <c r="P2170">
        <f t="shared" si="77"/>
        <v>2000</v>
      </c>
      <c r="Q2170" s="2">
        <f t="shared" si="78"/>
        <v>36586.312499999061</v>
      </c>
    </row>
    <row r="2171" spans="1:17" x14ac:dyDescent="0.3">
      <c r="A2171">
        <v>724</v>
      </c>
      <c r="B2171">
        <v>1</v>
      </c>
      <c r="C2171">
        <v>5761374.7920000004</v>
      </c>
      <c r="D2171">
        <v>379074.31939999998</v>
      </c>
      <c r="E2171">
        <v>15435468.7016</v>
      </c>
      <c r="F2171">
        <v>0</v>
      </c>
      <c r="G2171">
        <v>985381784.0086</v>
      </c>
      <c r="H2171">
        <v>150551382.8479</v>
      </c>
      <c r="I2171">
        <v>1042934642.469</v>
      </c>
      <c r="J2171">
        <v>5395964.1974999998</v>
      </c>
      <c r="K2171">
        <v>20798865.569400001</v>
      </c>
      <c r="L2171">
        <v>0</v>
      </c>
      <c r="M2171">
        <v>0</v>
      </c>
      <c r="N2171">
        <v>88190716.852799997</v>
      </c>
      <c r="O2171">
        <v>10.145833333333334</v>
      </c>
      <c r="P2171">
        <f t="shared" si="77"/>
        <v>2000</v>
      </c>
      <c r="Q2171" s="2">
        <f t="shared" si="78"/>
        <v>36596.458333332397</v>
      </c>
    </row>
    <row r="2172" spans="1:17" x14ac:dyDescent="0.3">
      <c r="A2172">
        <v>724</v>
      </c>
      <c r="B2172">
        <v>2</v>
      </c>
      <c r="C2172">
        <v>5036659.2942000004</v>
      </c>
      <c r="D2172">
        <v>344518.82419999997</v>
      </c>
      <c r="E2172">
        <v>15435468.7016</v>
      </c>
      <c r="F2172">
        <v>0</v>
      </c>
      <c r="G2172">
        <v>985381784.0086</v>
      </c>
      <c r="H2172">
        <v>143938916.49070001</v>
      </c>
      <c r="I2172">
        <v>1023911806.1311001</v>
      </c>
      <c r="J2172">
        <v>5615066.3934000004</v>
      </c>
      <c r="K2172">
        <v>20798865.569400001</v>
      </c>
      <c r="L2172">
        <v>0</v>
      </c>
      <c r="M2172">
        <v>0</v>
      </c>
      <c r="N2172">
        <v>99509892.571700007</v>
      </c>
      <c r="O2172">
        <v>10.145833333333334</v>
      </c>
      <c r="P2172">
        <f t="shared" si="77"/>
        <v>2000</v>
      </c>
      <c r="Q2172" s="2">
        <f t="shared" si="78"/>
        <v>36606.604166665733</v>
      </c>
    </row>
    <row r="2173" spans="1:17" x14ac:dyDescent="0.3">
      <c r="A2173">
        <v>724</v>
      </c>
      <c r="B2173">
        <v>3</v>
      </c>
      <c r="C2173">
        <v>4633622.6902000001</v>
      </c>
      <c r="D2173">
        <v>319415.37180000002</v>
      </c>
      <c r="E2173">
        <v>15435468.7016</v>
      </c>
      <c r="F2173">
        <v>0</v>
      </c>
      <c r="G2173">
        <v>985381784.0086</v>
      </c>
      <c r="H2173">
        <v>139364755.39230001</v>
      </c>
      <c r="I2173">
        <v>1009377882.2929</v>
      </c>
      <c r="J2173">
        <v>5818480.8971999995</v>
      </c>
      <c r="K2173">
        <v>20798865.569400001</v>
      </c>
      <c r="L2173">
        <v>0</v>
      </c>
      <c r="M2173">
        <v>0</v>
      </c>
      <c r="N2173">
        <v>108953438.0476</v>
      </c>
      <c r="O2173">
        <v>10.145833333333334</v>
      </c>
      <c r="P2173">
        <f t="shared" si="77"/>
        <v>2000</v>
      </c>
      <c r="Q2173" s="2">
        <f t="shared" si="78"/>
        <v>36616.749999999069</v>
      </c>
    </row>
    <row r="2174" spans="1:17" x14ac:dyDescent="0.3">
      <c r="A2174">
        <v>725</v>
      </c>
      <c r="B2174">
        <v>1</v>
      </c>
      <c r="C2174">
        <v>229828894.13330001</v>
      </c>
      <c r="D2174">
        <v>341122.12469999999</v>
      </c>
      <c r="E2174">
        <v>18664579.441599999</v>
      </c>
      <c r="F2174">
        <v>0</v>
      </c>
      <c r="G2174">
        <v>7543772.9855000004</v>
      </c>
      <c r="H2174">
        <v>64409637.362300001</v>
      </c>
      <c r="I2174">
        <v>62630513.7465</v>
      </c>
      <c r="J2174">
        <v>5668598.4256999996</v>
      </c>
      <c r="K2174">
        <v>70808714.909400001</v>
      </c>
      <c r="L2174">
        <v>92106356.159600005</v>
      </c>
      <c r="M2174">
        <v>0</v>
      </c>
      <c r="N2174">
        <v>90066589.713200003</v>
      </c>
      <c r="O2174">
        <v>10.145833333333334</v>
      </c>
      <c r="P2174">
        <f t="shared" si="77"/>
        <v>2000</v>
      </c>
      <c r="Q2174" s="2">
        <f t="shared" si="78"/>
        <v>36626.895833332404</v>
      </c>
    </row>
    <row r="2175" spans="1:17" x14ac:dyDescent="0.3">
      <c r="A2175">
        <v>725</v>
      </c>
      <c r="B2175">
        <v>2</v>
      </c>
      <c r="C2175">
        <v>198309765.37889999</v>
      </c>
      <c r="D2175">
        <v>359702.72230000002</v>
      </c>
      <c r="E2175">
        <v>18664579.441599999</v>
      </c>
      <c r="F2175">
        <v>0</v>
      </c>
      <c r="G2175">
        <v>7543772.9855000004</v>
      </c>
      <c r="H2175">
        <v>66027647.665299997</v>
      </c>
      <c r="I2175">
        <v>44466500.026100002</v>
      </c>
      <c r="J2175">
        <v>5549139.1457000002</v>
      </c>
      <c r="K2175">
        <v>70808714.909400001</v>
      </c>
      <c r="L2175">
        <v>89324707.955799997</v>
      </c>
      <c r="M2175">
        <v>0</v>
      </c>
      <c r="N2175">
        <v>81223323.893700004</v>
      </c>
      <c r="O2175">
        <v>10.145833333333334</v>
      </c>
      <c r="P2175">
        <f t="shared" si="77"/>
        <v>2000</v>
      </c>
      <c r="Q2175" s="2">
        <f t="shared" si="78"/>
        <v>36637.04166666574</v>
      </c>
    </row>
    <row r="2176" spans="1:17" x14ac:dyDescent="0.3">
      <c r="A2176">
        <v>725</v>
      </c>
      <c r="B2176">
        <v>3</v>
      </c>
      <c r="C2176">
        <v>179429489.57789999</v>
      </c>
      <c r="D2176">
        <v>377400.28600000002</v>
      </c>
      <c r="E2176">
        <v>18664579.441599999</v>
      </c>
      <c r="F2176">
        <v>0</v>
      </c>
      <c r="G2176">
        <v>7543772.9855000004</v>
      </c>
      <c r="H2176">
        <v>67111260.006999999</v>
      </c>
      <c r="I2176">
        <v>34147693.237300001</v>
      </c>
      <c r="J2176">
        <v>5451545.7128999997</v>
      </c>
      <c r="K2176">
        <v>70808714.909400001</v>
      </c>
      <c r="L2176">
        <v>87004778.852699995</v>
      </c>
      <c r="M2176">
        <v>0</v>
      </c>
      <c r="N2176">
        <v>76068978.048299998</v>
      </c>
      <c r="O2176">
        <v>10.145833333333334</v>
      </c>
      <c r="P2176">
        <f t="shared" si="77"/>
        <v>2000</v>
      </c>
      <c r="Q2176" s="2">
        <f t="shared" si="78"/>
        <v>36647.187499999076</v>
      </c>
    </row>
    <row r="2177" spans="1:17" x14ac:dyDescent="0.3">
      <c r="A2177">
        <v>726</v>
      </c>
      <c r="B2177">
        <v>1</v>
      </c>
      <c r="C2177">
        <v>74976758.704600006</v>
      </c>
      <c r="D2177">
        <v>389866.6678</v>
      </c>
      <c r="E2177">
        <v>20499646.081599999</v>
      </c>
      <c r="F2177">
        <v>0</v>
      </c>
      <c r="G2177">
        <v>152736428.06709999</v>
      </c>
      <c r="H2177">
        <v>79347559.891200006</v>
      </c>
      <c r="I2177">
        <v>74329696.526299998</v>
      </c>
      <c r="J2177">
        <v>5398503.5100999996</v>
      </c>
      <c r="K2177">
        <v>99228726.079400003</v>
      </c>
      <c r="L2177">
        <v>73887731.8882</v>
      </c>
      <c r="M2177">
        <v>0</v>
      </c>
      <c r="N2177">
        <v>75185351.021400005</v>
      </c>
      <c r="O2177">
        <v>10.145833333333334</v>
      </c>
      <c r="P2177">
        <f t="shared" si="77"/>
        <v>2000</v>
      </c>
      <c r="Q2177" s="2">
        <f t="shared" si="78"/>
        <v>36657.333333332412</v>
      </c>
    </row>
    <row r="2178" spans="1:17" x14ac:dyDescent="0.3">
      <c r="A2178">
        <v>726</v>
      </c>
      <c r="B2178">
        <v>2</v>
      </c>
      <c r="C2178">
        <v>68640647.240899995</v>
      </c>
      <c r="D2178">
        <v>401575.41649999999</v>
      </c>
      <c r="E2178">
        <v>20499646.081599999</v>
      </c>
      <c r="F2178">
        <v>0</v>
      </c>
      <c r="G2178">
        <v>152736428.06709999</v>
      </c>
      <c r="H2178">
        <v>78922605.736300007</v>
      </c>
      <c r="I2178">
        <v>68801936.605399996</v>
      </c>
      <c r="J2178">
        <v>5352298.7392999995</v>
      </c>
      <c r="K2178">
        <v>99228726.079400003</v>
      </c>
      <c r="L2178">
        <v>73241816.754600003</v>
      </c>
      <c r="M2178">
        <v>0</v>
      </c>
      <c r="N2178">
        <v>74540261.009599999</v>
      </c>
      <c r="O2178">
        <v>10.145833333333334</v>
      </c>
      <c r="P2178">
        <f t="shared" si="77"/>
        <v>2000</v>
      </c>
      <c r="Q2178" s="2">
        <f t="shared" si="78"/>
        <v>36667.479166665747</v>
      </c>
    </row>
    <row r="2179" spans="1:17" x14ac:dyDescent="0.3">
      <c r="A2179">
        <v>726</v>
      </c>
      <c r="B2179">
        <v>3</v>
      </c>
      <c r="C2179">
        <v>64445162.260600001</v>
      </c>
      <c r="D2179">
        <v>411983.37160000001</v>
      </c>
      <c r="E2179">
        <v>20499646.081599999</v>
      </c>
      <c r="F2179">
        <v>0</v>
      </c>
      <c r="G2179">
        <v>152736428.06709999</v>
      </c>
      <c r="H2179">
        <v>78780063.041299999</v>
      </c>
      <c r="I2179">
        <v>65652198.6087</v>
      </c>
      <c r="J2179">
        <v>5311036.9188000001</v>
      </c>
      <c r="K2179">
        <v>99228726.079400003</v>
      </c>
      <c r="L2179">
        <v>72686679.666500002</v>
      </c>
      <c r="M2179">
        <v>0</v>
      </c>
      <c r="N2179">
        <v>73981378.364299998</v>
      </c>
      <c r="O2179">
        <v>10.145833333333334</v>
      </c>
      <c r="P2179">
        <f t="shared" ref="P2179:P2242" si="79">YEAR(Q2179)</f>
        <v>2000</v>
      </c>
      <c r="Q2179" s="2">
        <f t="shared" ref="Q2179:Q2242" si="80">Q2178+(O2179)</f>
        <v>36677.624999999083</v>
      </c>
    </row>
    <row r="2180" spans="1:17" x14ac:dyDescent="0.3">
      <c r="A2180">
        <v>727</v>
      </c>
      <c r="B2180">
        <v>1</v>
      </c>
      <c r="C2180">
        <v>174525625.71070001</v>
      </c>
      <c r="D2180">
        <v>413636.00270000001</v>
      </c>
      <c r="E2180">
        <v>27495472.071600001</v>
      </c>
      <c r="F2180">
        <v>0</v>
      </c>
      <c r="G2180">
        <v>179781729.74079999</v>
      </c>
      <c r="H2180">
        <v>66049344.092299998</v>
      </c>
      <c r="I2180">
        <v>73694824.961300001</v>
      </c>
      <c r="J2180">
        <v>5324366.7920000004</v>
      </c>
      <c r="K2180">
        <v>207574389.74939999</v>
      </c>
      <c r="L2180">
        <v>88610830.952500001</v>
      </c>
      <c r="M2180">
        <v>0</v>
      </c>
      <c r="N2180">
        <v>73810178.423999995</v>
      </c>
      <c r="O2180">
        <v>10.145833333333334</v>
      </c>
      <c r="P2180">
        <f t="shared" si="79"/>
        <v>2000</v>
      </c>
      <c r="Q2180" s="2">
        <f t="shared" si="80"/>
        <v>36687.770833332419</v>
      </c>
    </row>
    <row r="2181" spans="1:17" x14ac:dyDescent="0.3">
      <c r="A2181">
        <v>727</v>
      </c>
      <c r="B2181">
        <v>2</v>
      </c>
      <c r="C2181">
        <v>165620927.7306</v>
      </c>
      <c r="D2181">
        <v>414976.62329999998</v>
      </c>
      <c r="E2181">
        <v>27495472.071600001</v>
      </c>
      <c r="F2181">
        <v>0</v>
      </c>
      <c r="G2181">
        <v>179781729.74079999</v>
      </c>
      <c r="H2181">
        <v>66594623.576300003</v>
      </c>
      <c r="I2181">
        <v>68002852.626800001</v>
      </c>
      <c r="J2181">
        <v>5334293.4650999997</v>
      </c>
      <c r="K2181">
        <v>207574389.74939999</v>
      </c>
      <c r="L2181">
        <v>86945028.862800002</v>
      </c>
      <c r="M2181">
        <v>0</v>
      </c>
      <c r="N2181">
        <v>72702325.690500006</v>
      </c>
      <c r="O2181">
        <v>10.145833333333334</v>
      </c>
      <c r="P2181">
        <f t="shared" si="79"/>
        <v>2000</v>
      </c>
      <c r="Q2181" s="2">
        <f t="shared" si="80"/>
        <v>36697.916666665755</v>
      </c>
    </row>
    <row r="2182" spans="1:17" x14ac:dyDescent="0.3">
      <c r="A2182">
        <v>727</v>
      </c>
      <c r="B2182">
        <v>3</v>
      </c>
      <c r="C2182">
        <v>160042336.07600001</v>
      </c>
      <c r="D2182">
        <v>416193.5025</v>
      </c>
      <c r="E2182">
        <v>27495472.071600001</v>
      </c>
      <c r="F2182">
        <v>0</v>
      </c>
      <c r="G2182">
        <v>179781729.74079999</v>
      </c>
      <c r="H2182">
        <v>67027797.078699999</v>
      </c>
      <c r="I2182">
        <v>64868937.250100002</v>
      </c>
      <c r="J2182">
        <v>5342447.5461999997</v>
      </c>
      <c r="K2182">
        <v>207574389.74939999</v>
      </c>
      <c r="L2182">
        <v>85543104.592399999</v>
      </c>
      <c r="M2182">
        <v>0</v>
      </c>
      <c r="N2182">
        <v>72051493.677100003</v>
      </c>
      <c r="O2182">
        <v>10.145833333333334</v>
      </c>
      <c r="P2182">
        <f t="shared" si="79"/>
        <v>2000</v>
      </c>
      <c r="Q2182" s="2">
        <f t="shared" si="80"/>
        <v>36708.062499999091</v>
      </c>
    </row>
    <row r="2183" spans="1:17" x14ac:dyDescent="0.3">
      <c r="A2183">
        <v>728</v>
      </c>
      <c r="B2183">
        <v>1</v>
      </c>
      <c r="C2183">
        <v>374412510.35079998</v>
      </c>
      <c r="D2183">
        <v>401659.39409999998</v>
      </c>
      <c r="E2183">
        <v>52501009.941600002</v>
      </c>
      <c r="F2183">
        <v>0</v>
      </c>
      <c r="G2183">
        <v>431956159.04650003</v>
      </c>
      <c r="H2183">
        <v>108691763.6037</v>
      </c>
      <c r="I2183">
        <v>234292940.4517</v>
      </c>
      <c r="J2183">
        <v>5405671.3644000003</v>
      </c>
      <c r="K2183">
        <v>594839853.50940001</v>
      </c>
      <c r="L2183">
        <v>57649346.483499996</v>
      </c>
      <c r="M2183">
        <v>0</v>
      </c>
      <c r="N2183">
        <v>75559213.797099993</v>
      </c>
      <c r="O2183">
        <v>10.145833333333334</v>
      </c>
      <c r="P2183">
        <f t="shared" si="79"/>
        <v>2000</v>
      </c>
      <c r="Q2183" s="2">
        <f t="shared" si="80"/>
        <v>36718.208333332426</v>
      </c>
    </row>
    <row r="2184" spans="1:17" x14ac:dyDescent="0.3">
      <c r="A2184">
        <v>728</v>
      </c>
      <c r="B2184">
        <v>2</v>
      </c>
      <c r="C2184">
        <v>353587167.14319998</v>
      </c>
      <c r="D2184">
        <v>388887.2156</v>
      </c>
      <c r="E2184">
        <v>52501009.941600002</v>
      </c>
      <c r="F2184">
        <v>0</v>
      </c>
      <c r="G2184">
        <v>431956159.04650003</v>
      </c>
      <c r="H2184">
        <v>107081939.855</v>
      </c>
      <c r="I2184">
        <v>208801933.75130001</v>
      </c>
      <c r="J2184">
        <v>5460474.0793000003</v>
      </c>
      <c r="K2184">
        <v>594839853.50940001</v>
      </c>
      <c r="L2184">
        <v>58526057.762000002</v>
      </c>
      <c r="M2184">
        <v>0</v>
      </c>
      <c r="N2184">
        <v>77763036.361100003</v>
      </c>
      <c r="O2184">
        <v>10.145833333333334</v>
      </c>
      <c r="P2184">
        <f t="shared" si="79"/>
        <v>2000</v>
      </c>
      <c r="Q2184" s="2">
        <f t="shared" si="80"/>
        <v>36728.354166665762</v>
      </c>
    </row>
    <row r="2185" spans="1:17" x14ac:dyDescent="0.3">
      <c r="A2185">
        <v>728</v>
      </c>
      <c r="B2185">
        <v>3</v>
      </c>
      <c r="C2185">
        <v>341291231.31840003</v>
      </c>
      <c r="D2185">
        <v>377762.33610000001</v>
      </c>
      <c r="E2185">
        <v>52501009.941600002</v>
      </c>
      <c r="F2185">
        <v>0</v>
      </c>
      <c r="G2185">
        <v>431956159.04650003</v>
      </c>
      <c r="H2185">
        <v>105834684.70039999</v>
      </c>
      <c r="I2185">
        <v>193040423.42590001</v>
      </c>
      <c r="J2185">
        <v>5509348.9955000002</v>
      </c>
      <c r="K2185">
        <v>594839853.50940001</v>
      </c>
      <c r="L2185">
        <v>59200952.130000003</v>
      </c>
      <c r="M2185">
        <v>0</v>
      </c>
      <c r="N2185">
        <v>79199708.939500004</v>
      </c>
      <c r="O2185">
        <v>10.145833333333334</v>
      </c>
      <c r="P2185">
        <f t="shared" si="79"/>
        <v>2000</v>
      </c>
      <c r="Q2185" s="2">
        <f t="shared" si="80"/>
        <v>36738.499999999098</v>
      </c>
    </row>
    <row r="2186" spans="1:17" x14ac:dyDescent="0.3">
      <c r="A2186">
        <v>729</v>
      </c>
      <c r="B2186">
        <v>1</v>
      </c>
      <c r="C2186">
        <v>799421859.58809996</v>
      </c>
      <c r="D2186">
        <v>420185.35889999999</v>
      </c>
      <c r="E2186">
        <v>56118778.3116</v>
      </c>
      <c r="F2186">
        <v>0</v>
      </c>
      <c r="G2186">
        <v>2356590.6241000001</v>
      </c>
      <c r="H2186">
        <v>36116324.823200002</v>
      </c>
      <c r="I2186">
        <v>2290145.0332999998</v>
      </c>
      <c r="J2186">
        <v>5331734.4370999997</v>
      </c>
      <c r="K2186">
        <v>650868905.23940003</v>
      </c>
      <c r="L2186">
        <v>171703248.27810001</v>
      </c>
      <c r="M2186">
        <v>0</v>
      </c>
      <c r="N2186">
        <v>66001873.297300003</v>
      </c>
      <c r="O2186">
        <v>10.145833333333334</v>
      </c>
      <c r="P2186">
        <f t="shared" si="79"/>
        <v>2000</v>
      </c>
      <c r="Q2186" s="2">
        <f t="shared" si="80"/>
        <v>36748.645833332434</v>
      </c>
    </row>
    <row r="2187" spans="1:17" x14ac:dyDescent="0.3">
      <c r="A2187">
        <v>729</v>
      </c>
      <c r="B2187">
        <v>2</v>
      </c>
      <c r="C2187">
        <v>781006209.07539999</v>
      </c>
      <c r="D2187">
        <v>458467.34490000003</v>
      </c>
      <c r="E2187">
        <v>56118778.3116</v>
      </c>
      <c r="F2187">
        <v>0</v>
      </c>
      <c r="G2187">
        <v>2356590.6241000001</v>
      </c>
      <c r="H2187">
        <v>35058167.670400001</v>
      </c>
      <c r="I2187">
        <v>1371771.3953</v>
      </c>
      <c r="J2187">
        <v>5189974.1184999999</v>
      </c>
      <c r="K2187">
        <v>650868905.23940003</v>
      </c>
      <c r="L2187">
        <v>160095486.03569999</v>
      </c>
      <c r="M2187">
        <v>0</v>
      </c>
      <c r="N2187">
        <v>59075626.612499997</v>
      </c>
      <c r="O2187">
        <v>10.145833333333334</v>
      </c>
      <c r="P2187">
        <f t="shared" si="79"/>
        <v>2000</v>
      </c>
      <c r="Q2187" s="2">
        <f t="shared" si="80"/>
        <v>36758.791666665769</v>
      </c>
    </row>
    <row r="2188" spans="1:17" x14ac:dyDescent="0.3">
      <c r="A2188">
        <v>729</v>
      </c>
      <c r="B2188">
        <v>3</v>
      </c>
      <c r="C2188">
        <v>767075681.76069999</v>
      </c>
      <c r="D2188">
        <v>494120.61709999997</v>
      </c>
      <c r="E2188">
        <v>56118778.3116</v>
      </c>
      <c r="F2188">
        <v>0</v>
      </c>
      <c r="G2188">
        <v>2356590.6241000001</v>
      </c>
      <c r="H2188">
        <v>33913730.316500001</v>
      </c>
      <c r="I2188">
        <v>957872.34629999998</v>
      </c>
      <c r="J2188">
        <v>5074329.8750999998</v>
      </c>
      <c r="K2188">
        <v>650868905.23940003</v>
      </c>
      <c r="L2188">
        <v>150143234.7042</v>
      </c>
      <c r="M2188">
        <v>0</v>
      </c>
      <c r="N2188">
        <v>54752703.572800003</v>
      </c>
      <c r="O2188">
        <v>10.145833333333334</v>
      </c>
      <c r="P2188">
        <f t="shared" si="79"/>
        <v>2000</v>
      </c>
      <c r="Q2188" s="2">
        <f t="shared" si="80"/>
        <v>36768.937499999105</v>
      </c>
    </row>
    <row r="2189" spans="1:17" x14ac:dyDescent="0.3">
      <c r="A2189">
        <v>730</v>
      </c>
      <c r="B2189">
        <v>1</v>
      </c>
      <c r="C2189">
        <v>424397695.89749998</v>
      </c>
      <c r="D2189">
        <v>509676.00760000001</v>
      </c>
      <c r="E2189">
        <v>33697692.731600001</v>
      </c>
      <c r="F2189">
        <v>0</v>
      </c>
      <c r="G2189">
        <v>3136622.2181000002</v>
      </c>
      <c r="H2189">
        <v>33495745.394200001</v>
      </c>
      <c r="I2189">
        <v>28699121.915600002</v>
      </c>
      <c r="J2189">
        <v>5012509.5478999997</v>
      </c>
      <c r="K2189">
        <v>303629344.08939999</v>
      </c>
      <c r="L2189">
        <v>103121083.4586</v>
      </c>
      <c r="M2189">
        <v>0</v>
      </c>
      <c r="N2189">
        <v>55047424.660700001</v>
      </c>
      <c r="O2189">
        <v>10.145833333333334</v>
      </c>
      <c r="P2189">
        <f t="shared" si="79"/>
        <v>2000</v>
      </c>
      <c r="Q2189" s="2">
        <f t="shared" si="80"/>
        <v>36779.083333332441</v>
      </c>
    </row>
    <row r="2190" spans="1:17" x14ac:dyDescent="0.3">
      <c r="A2190">
        <v>730</v>
      </c>
      <c r="B2190">
        <v>2</v>
      </c>
      <c r="C2190">
        <v>403831475.39649999</v>
      </c>
      <c r="D2190">
        <v>525357.00760000001</v>
      </c>
      <c r="E2190">
        <v>33697692.731600001</v>
      </c>
      <c r="F2190">
        <v>0</v>
      </c>
      <c r="G2190">
        <v>3136622.2181000002</v>
      </c>
      <c r="H2190">
        <v>32517559.415399998</v>
      </c>
      <c r="I2190">
        <v>11418255.7367</v>
      </c>
      <c r="J2190">
        <v>4957016.4420999996</v>
      </c>
      <c r="K2190">
        <v>303629344.08939999</v>
      </c>
      <c r="L2190">
        <v>100165578.2511</v>
      </c>
      <c r="M2190">
        <v>0</v>
      </c>
      <c r="N2190">
        <v>54035923.935599998</v>
      </c>
      <c r="O2190">
        <v>10.145833333333334</v>
      </c>
      <c r="P2190">
        <f t="shared" si="79"/>
        <v>2000</v>
      </c>
      <c r="Q2190" s="2">
        <f t="shared" si="80"/>
        <v>36789.229166665777</v>
      </c>
    </row>
    <row r="2191" spans="1:17" x14ac:dyDescent="0.3">
      <c r="A2191">
        <v>730</v>
      </c>
      <c r="B2191">
        <v>3</v>
      </c>
      <c r="C2191">
        <v>393985137.27749997</v>
      </c>
      <c r="D2191">
        <v>540028.62650000001</v>
      </c>
      <c r="E2191">
        <v>33697692.731600001</v>
      </c>
      <c r="F2191">
        <v>0</v>
      </c>
      <c r="G2191">
        <v>3136622.2181000002</v>
      </c>
      <c r="H2191">
        <v>32184985.4289</v>
      </c>
      <c r="I2191">
        <v>5039783.9042999996</v>
      </c>
      <c r="J2191">
        <v>4906198.4522000002</v>
      </c>
      <c r="K2191">
        <v>303629344.08939999</v>
      </c>
      <c r="L2191">
        <v>97392967.968899995</v>
      </c>
      <c r="M2191">
        <v>0</v>
      </c>
      <c r="N2191">
        <v>53352204.846600004</v>
      </c>
      <c r="O2191">
        <v>10.145833333333334</v>
      </c>
      <c r="P2191">
        <f t="shared" si="79"/>
        <v>2000</v>
      </c>
      <c r="Q2191" s="2">
        <f t="shared" si="80"/>
        <v>36799.374999999112</v>
      </c>
    </row>
    <row r="2192" spans="1:17" x14ac:dyDescent="0.3">
      <c r="A2192">
        <v>731</v>
      </c>
      <c r="B2192">
        <v>1</v>
      </c>
      <c r="C2192">
        <v>79838207.251399994</v>
      </c>
      <c r="D2192">
        <v>478650.4779</v>
      </c>
      <c r="E2192">
        <v>15435468.7016</v>
      </c>
      <c r="F2192">
        <v>0</v>
      </c>
      <c r="G2192">
        <v>493134823.82789999</v>
      </c>
      <c r="H2192">
        <v>103416308.4918</v>
      </c>
      <c r="I2192">
        <v>598157862.58379996</v>
      </c>
      <c r="J2192">
        <v>5174261.4905000003</v>
      </c>
      <c r="K2192">
        <v>20798865.569400001</v>
      </c>
      <c r="L2192">
        <v>775647.12609999999</v>
      </c>
      <c r="M2192">
        <v>0</v>
      </c>
      <c r="N2192">
        <v>65670317.491700001</v>
      </c>
      <c r="O2192">
        <v>10.145833333333334</v>
      </c>
      <c r="P2192">
        <f t="shared" si="79"/>
        <v>2000</v>
      </c>
      <c r="Q2192" s="2">
        <f t="shared" si="80"/>
        <v>36809.520833332448</v>
      </c>
    </row>
    <row r="2193" spans="1:17" x14ac:dyDescent="0.3">
      <c r="A2193">
        <v>731</v>
      </c>
      <c r="B2193">
        <v>2</v>
      </c>
      <c r="C2193">
        <v>57558857.998599999</v>
      </c>
      <c r="D2193">
        <v>439434.15549999999</v>
      </c>
      <c r="E2193">
        <v>15435468.7016</v>
      </c>
      <c r="F2193">
        <v>0</v>
      </c>
      <c r="G2193">
        <v>493134823.82789999</v>
      </c>
      <c r="H2193">
        <v>99072112.854100004</v>
      </c>
      <c r="I2193">
        <v>561028317.33940005</v>
      </c>
      <c r="J2193">
        <v>5420814.4293</v>
      </c>
      <c r="K2193">
        <v>20798865.569400001</v>
      </c>
      <c r="L2193">
        <v>840278.73019999999</v>
      </c>
      <c r="M2193">
        <v>0</v>
      </c>
      <c r="N2193">
        <v>75791301.716700003</v>
      </c>
      <c r="O2193">
        <v>10.145833333333334</v>
      </c>
      <c r="P2193">
        <f t="shared" si="79"/>
        <v>2000</v>
      </c>
      <c r="Q2193" s="2">
        <f t="shared" si="80"/>
        <v>36819.666666665784</v>
      </c>
    </row>
    <row r="2194" spans="1:17" x14ac:dyDescent="0.3">
      <c r="A2194">
        <v>731</v>
      </c>
      <c r="B2194">
        <v>3</v>
      </c>
      <c r="C2194">
        <v>45715293.534000002</v>
      </c>
      <c r="D2194">
        <v>404178.74589999998</v>
      </c>
      <c r="E2194">
        <v>15435468.7016</v>
      </c>
      <c r="F2194">
        <v>0</v>
      </c>
      <c r="G2194">
        <v>493134823.82789999</v>
      </c>
      <c r="H2194">
        <v>95298224.639799997</v>
      </c>
      <c r="I2194">
        <v>538253031.7421</v>
      </c>
      <c r="J2194">
        <v>5640142.0602000002</v>
      </c>
      <c r="K2194">
        <v>20798865.569400001</v>
      </c>
      <c r="L2194">
        <v>886445.28419999999</v>
      </c>
      <c r="M2194">
        <v>0</v>
      </c>
      <c r="N2194">
        <v>83734590.797600001</v>
      </c>
      <c r="O2194">
        <v>10.145833333333334</v>
      </c>
      <c r="P2194">
        <f t="shared" si="79"/>
        <v>2000</v>
      </c>
      <c r="Q2194" s="2">
        <f t="shared" si="80"/>
        <v>36829.81249999912</v>
      </c>
    </row>
    <row r="2195" spans="1:17" x14ac:dyDescent="0.3">
      <c r="A2195">
        <v>732</v>
      </c>
      <c r="B2195">
        <v>1</v>
      </c>
      <c r="C2195">
        <v>169184094.25740001</v>
      </c>
      <c r="D2195">
        <v>403274.8101</v>
      </c>
      <c r="E2195">
        <v>15435468.7016</v>
      </c>
      <c r="F2195">
        <v>0</v>
      </c>
      <c r="G2195">
        <v>3627652.3968000002</v>
      </c>
      <c r="H2195">
        <v>48919092.556500003</v>
      </c>
      <c r="I2195">
        <v>112157153.14569999</v>
      </c>
      <c r="J2195">
        <v>5580945.1694</v>
      </c>
      <c r="K2195">
        <v>20798865.569400001</v>
      </c>
      <c r="L2195">
        <v>17932328.076699998</v>
      </c>
      <c r="M2195">
        <v>0</v>
      </c>
      <c r="N2195">
        <v>80212401.466100007</v>
      </c>
      <c r="O2195">
        <v>10.145833333333334</v>
      </c>
      <c r="P2195">
        <f t="shared" si="79"/>
        <v>2000</v>
      </c>
      <c r="Q2195" s="2">
        <f t="shared" si="80"/>
        <v>36839.958333332455</v>
      </c>
    </row>
    <row r="2196" spans="1:17" x14ac:dyDescent="0.3">
      <c r="A2196">
        <v>732</v>
      </c>
      <c r="B2196">
        <v>2</v>
      </c>
      <c r="C2196">
        <v>149608467.6947</v>
      </c>
      <c r="D2196">
        <v>402631.96039999998</v>
      </c>
      <c r="E2196">
        <v>15435468.7016</v>
      </c>
      <c r="F2196">
        <v>0</v>
      </c>
      <c r="G2196">
        <v>3627652.3968000002</v>
      </c>
      <c r="H2196">
        <v>48970245.680100001</v>
      </c>
      <c r="I2196">
        <v>94055607.180800006</v>
      </c>
      <c r="J2196">
        <v>5535540.6036999999</v>
      </c>
      <c r="K2196">
        <v>20798865.569400001</v>
      </c>
      <c r="L2196">
        <v>18013718.199200001</v>
      </c>
      <c r="M2196">
        <v>0</v>
      </c>
      <c r="N2196">
        <v>78613261.293699995</v>
      </c>
      <c r="O2196">
        <v>10.145833333333334</v>
      </c>
      <c r="P2196">
        <f t="shared" si="79"/>
        <v>2000</v>
      </c>
      <c r="Q2196" s="2">
        <f t="shared" si="80"/>
        <v>36850.104166665791</v>
      </c>
    </row>
    <row r="2197" spans="1:17" x14ac:dyDescent="0.3">
      <c r="A2197">
        <v>732</v>
      </c>
      <c r="B2197">
        <v>3</v>
      </c>
      <c r="C2197">
        <v>136908059.29800001</v>
      </c>
      <c r="D2197">
        <v>402194.10149999999</v>
      </c>
      <c r="E2197">
        <v>15435468.7016</v>
      </c>
      <c r="F2197">
        <v>0</v>
      </c>
      <c r="G2197">
        <v>3627652.3968000002</v>
      </c>
      <c r="H2197">
        <v>48925588.776600003</v>
      </c>
      <c r="I2197">
        <v>82424386.579799995</v>
      </c>
      <c r="J2197">
        <v>5498656.9902999997</v>
      </c>
      <c r="K2197">
        <v>20798865.569400001</v>
      </c>
      <c r="L2197">
        <v>18086563.027600002</v>
      </c>
      <c r="M2197">
        <v>0</v>
      </c>
      <c r="N2197">
        <v>77639337.260700002</v>
      </c>
      <c r="O2197">
        <v>10.145833333333334</v>
      </c>
      <c r="P2197">
        <f t="shared" si="79"/>
        <v>2000</v>
      </c>
      <c r="Q2197" s="2">
        <f t="shared" si="80"/>
        <v>36860.249999999127</v>
      </c>
    </row>
    <row r="2198" spans="1:17" x14ac:dyDescent="0.3">
      <c r="A2198">
        <v>733</v>
      </c>
      <c r="B2198">
        <v>1</v>
      </c>
      <c r="C2198">
        <v>131385873.6473</v>
      </c>
      <c r="D2198">
        <v>400475.57290000003</v>
      </c>
      <c r="E2198">
        <v>15435468.7016</v>
      </c>
      <c r="F2198">
        <v>0</v>
      </c>
      <c r="G2198">
        <v>2662294.5502999998</v>
      </c>
      <c r="H2198">
        <v>47608476.430100001</v>
      </c>
      <c r="I2198">
        <v>82689039.309499994</v>
      </c>
      <c r="J2198">
        <v>5472498.3002000004</v>
      </c>
      <c r="K2198">
        <v>20798865.569400001</v>
      </c>
      <c r="L2198">
        <v>8174852.2757000001</v>
      </c>
      <c r="M2198">
        <v>0</v>
      </c>
      <c r="N2198">
        <v>80384728.6391</v>
      </c>
      <c r="O2198">
        <v>10.145833333333334</v>
      </c>
      <c r="P2198">
        <f t="shared" si="79"/>
        <v>2000</v>
      </c>
      <c r="Q2198" s="2">
        <f t="shared" si="80"/>
        <v>36870.395833332463</v>
      </c>
    </row>
    <row r="2199" spans="1:17" x14ac:dyDescent="0.3">
      <c r="A2199">
        <v>733</v>
      </c>
      <c r="B2199">
        <v>2</v>
      </c>
      <c r="C2199">
        <v>123811922.87729999</v>
      </c>
      <c r="D2199">
        <v>399065.69910000003</v>
      </c>
      <c r="E2199">
        <v>15435468.7016</v>
      </c>
      <c r="F2199">
        <v>0</v>
      </c>
      <c r="G2199">
        <v>2662294.5502999998</v>
      </c>
      <c r="H2199">
        <v>46649647.251199998</v>
      </c>
      <c r="I2199">
        <v>74669842.054900005</v>
      </c>
      <c r="J2199">
        <v>5449350.1505000005</v>
      </c>
      <c r="K2199">
        <v>20798865.569400001</v>
      </c>
      <c r="L2199">
        <v>8231973.8077999996</v>
      </c>
      <c r="M2199">
        <v>0</v>
      </c>
      <c r="N2199">
        <v>79466768.499500006</v>
      </c>
      <c r="O2199">
        <v>10.145833333333334</v>
      </c>
      <c r="P2199">
        <f t="shared" si="79"/>
        <v>2000</v>
      </c>
      <c r="Q2199" s="2">
        <f t="shared" si="80"/>
        <v>36880.541666665798</v>
      </c>
    </row>
    <row r="2200" spans="1:17" x14ac:dyDescent="0.3">
      <c r="A2200">
        <v>733</v>
      </c>
      <c r="B2200">
        <v>3</v>
      </c>
      <c r="C2200">
        <v>118425554.3374</v>
      </c>
      <c r="D2200">
        <v>398294.37520000001</v>
      </c>
      <c r="E2200">
        <v>15435468.7016</v>
      </c>
      <c r="F2200">
        <v>0</v>
      </c>
      <c r="G2200">
        <v>2662294.5502999998</v>
      </c>
      <c r="H2200">
        <v>46135393.191100001</v>
      </c>
      <c r="I2200">
        <v>69092146.0986</v>
      </c>
      <c r="J2200">
        <v>5428777.4685000004</v>
      </c>
      <c r="K2200">
        <v>20798865.569400001</v>
      </c>
      <c r="L2200">
        <v>8281480.6284999996</v>
      </c>
      <c r="M2200">
        <v>0</v>
      </c>
      <c r="N2200">
        <v>79099610.921100006</v>
      </c>
      <c r="O2200">
        <v>10.145833333333334</v>
      </c>
      <c r="P2200">
        <f t="shared" si="79"/>
        <v>2000</v>
      </c>
      <c r="Q2200" s="2">
        <f t="shared" si="80"/>
        <v>36890.687499999134</v>
      </c>
    </row>
    <row r="2201" spans="1:17" x14ac:dyDescent="0.3">
      <c r="A2201">
        <v>734</v>
      </c>
      <c r="B2201">
        <v>1</v>
      </c>
      <c r="C2201">
        <v>105687376.1882</v>
      </c>
      <c r="D2201">
        <v>395489.41729999997</v>
      </c>
      <c r="E2201">
        <v>15435409.071599999</v>
      </c>
      <c r="F2201">
        <v>0</v>
      </c>
      <c r="G2201">
        <v>6101638.0767999999</v>
      </c>
      <c r="H2201">
        <v>56227088.095600002</v>
      </c>
      <c r="I2201">
        <v>76991058.421700001</v>
      </c>
      <c r="J2201">
        <v>5417966.2264999999</v>
      </c>
      <c r="K2201">
        <v>21144000.779399998</v>
      </c>
      <c r="L2201">
        <v>448419.61479999998</v>
      </c>
      <c r="M2201">
        <v>0</v>
      </c>
      <c r="N2201">
        <v>78820148.715700001</v>
      </c>
      <c r="O2201">
        <v>10.145833333333334</v>
      </c>
      <c r="P2201">
        <f t="shared" si="79"/>
        <v>2001</v>
      </c>
      <c r="Q2201" s="2">
        <f t="shared" si="80"/>
        <v>36900.83333333247</v>
      </c>
    </row>
    <row r="2202" spans="1:17" x14ac:dyDescent="0.3">
      <c r="A2202">
        <v>734</v>
      </c>
      <c r="B2202">
        <v>2</v>
      </c>
      <c r="C2202">
        <v>101628537.4171</v>
      </c>
      <c r="D2202">
        <v>394235.98060000001</v>
      </c>
      <c r="E2202">
        <v>15435409.071599999</v>
      </c>
      <c r="F2202">
        <v>0</v>
      </c>
      <c r="G2202">
        <v>6101638.0767999999</v>
      </c>
      <c r="H2202">
        <v>56095245.197999999</v>
      </c>
      <c r="I2202">
        <v>72438440.717199996</v>
      </c>
      <c r="J2202">
        <v>5408677.1922000004</v>
      </c>
      <c r="K2202">
        <v>21144000.779399998</v>
      </c>
      <c r="L2202">
        <v>452249.3173</v>
      </c>
      <c r="M2202">
        <v>0</v>
      </c>
      <c r="N2202">
        <v>79527690.631200001</v>
      </c>
      <c r="O2202">
        <v>10.145833333333334</v>
      </c>
      <c r="P2202">
        <f t="shared" si="79"/>
        <v>2001</v>
      </c>
      <c r="Q2202" s="2">
        <f t="shared" si="80"/>
        <v>36910.979166665806</v>
      </c>
    </row>
    <row r="2203" spans="1:17" x14ac:dyDescent="0.3">
      <c r="A2203">
        <v>734</v>
      </c>
      <c r="B2203">
        <v>3</v>
      </c>
      <c r="C2203">
        <v>98510664.307600006</v>
      </c>
      <c r="D2203">
        <v>393432.41110000003</v>
      </c>
      <c r="E2203">
        <v>15435409.071599999</v>
      </c>
      <c r="F2203">
        <v>0</v>
      </c>
      <c r="G2203">
        <v>6101638.0767999999</v>
      </c>
      <c r="H2203">
        <v>56043180.581500001</v>
      </c>
      <c r="I2203">
        <v>68595604.737499997</v>
      </c>
      <c r="J2203">
        <v>5399835.3371000001</v>
      </c>
      <c r="K2203">
        <v>21144000.779399998</v>
      </c>
      <c r="L2203">
        <v>455688.02299999999</v>
      </c>
      <c r="M2203">
        <v>0</v>
      </c>
      <c r="N2203">
        <v>80057779.886000007</v>
      </c>
      <c r="O2203">
        <v>10.145833333333334</v>
      </c>
      <c r="P2203">
        <f t="shared" si="79"/>
        <v>2001</v>
      </c>
      <c r="Q2203" s="2">
        <f t="shared" si="80"/>
        <v>36921.124999999141</v>
      </c>
    </row>
    <row r="2204" spans="1:17" x14ac:dyDescent="0.3">
      <c r="A2204">
        <v>735</v>
      </c>
      <c r="B2204">
        <v>1</v>
      </c>
      <c r="C2204">
        <v>81273561.919300005</v>
      </c>
      <c r="D2204">
        <v>390436.7537</v>
      </c>
      <c r="E2204">
        <v>15435409.071599999</v>
      </c>
      <c r="F2204">
        <v>0</v>
      </c>
      <c r="G2204">
        <v>21172345.547600001</v>
      </c>
      <c r="H2204">
        <v>61182693.268100001</v>
      </c>
      <c r="I2204">
        <v>70754717.210199997</v>
      </c>
      <c r="J2204">
        <v>5408475.3492999999</v>
      </c>
      <c r="K2204">
        <v>21144000.779399998</v>
      </c>
      <c r="L2204">
        <v>511384.21870000003</v>
      </c>
      <c r="M2204">
        <v>0</v>
      </c>
      <c r="N2204">
        <v>80606532.960299999</v>
      </c>
      <c r="O2204">
        <v>10.145833333333334</v>
      </c>
      <c r="P2204">
        <f t="shared" si="79"/>
        <v>2001</v>
      </c>
      <c r="Q2204" s="2">
        <f t="shared" si="80"/>
        <v>36931.270833332477</v>
      </c>
    </row>
    <row r="2205" spans="1:17" x14ac:dyDescent="0.3">
      <c r="A2205">
        <v>735</v>
      </c>
      <c r="B2205">
        <v>2</v>
      </c>
      <c r="C2205">
        <v>78608581.941</v>
      </c>
      <c r="D2205">
        <v>387735.13929999998</v>
      </c>
      <c r="E2205">
        <v>15435409.071599999</v>
      </c>
      <c r="F2205">
        <v>0</v>
      </c>
      <c r="G2205">
        <v>21172345.547600001</v>
      </c>
      <c r="H2205">
        <v>60701880.114799999</v>
      </c>
      <c r="I2205">
        <v>67677412.726799995</v>
      </c>
      <c r="J2205">
        <v>5415207.5653999997</v>
      </c>
      <c r="K2205">
        <v>21144000.779399998</v>
      </c>
      <c r="L2205">
        <v>515490.35810000001</v>
      </c>
      <c r="M2205">
        <v>0</v>
      </c>
      <c r="N2205">
        <v>81104924.570199996</v>
      </c>
      <c r="O2205">
        <v>10.145833333333334</v>
      </c>
      <c r="P2205">
        <f t="shared" si="79"/>
        <v>2001</v>
      </c>
      <c r="Q2205" s="2">
        <f t="shared" si="80"/>
        <v>36941.416666665813</v>
      </c>
    </row>
    <row r="2206" spans="1:17" x14ac:dyDescent="0.3">
      <c r="A2206">
        <v>735</v>
      </c>
      <c r="B2206">
        <v>3</v>
      </c>
      <c r="C2206">
        <v>76531380.594099998</v>
      </c>
      <c r="D2206">
        <v>385290.38530000002</v>
      </c>
      <c r="E2206">
        <v>15435409.071599999</v>
      </c>
      <c r="F2206">
        <v>0</v>
      </c>
      <c r="G2206">
        <v>21172345.547600001</v>
      </c>
      <c r="H2206">
        <v>60517051.564400002</v>
      </c>
      <c r="I2206">
        <v>64804530.585699998</v>
      </c>
      <c r="J2206">
        <v>5420533.9910000004</v>
      </c>
      <c r="K2206">
        <v>21144000.779399998</v>
      </c>
      <c r="L2206">
        <v>519745.4388</v>
      </c>
      <c r="M2206">
        <v>0</v>
      </c>
      <c r="N2206">
        <v>81560114.854300007</v>
      </c>
      <c r="O2206">
        <v>10.145833333333334</v>
      </c>
      <c r="P2206">
        <f t="shared" si="79"/>
        <v>2001</v>
      </c>
      <c r="Q2206" s="2">
        <f t="shared" si="80"/>
        <v>36951.562499999149</v>
      </c>
    </row>
    <row r="2207" spans="1:17" x14ac:dyDescent="0.3">
      <c r="A2207">
        <v>736</v>
      </c>
      <c r="B2207">
        <v>1</v>
      </c>
      <c r="C2207">
        <v>102908798.23909999</v>
      </c>
      <c r="D2207">
        <v>385005.02649999998</v>
      </c>
      <c r="E2207">
        <v>15435409.071599999</v>
      </c>
      <c r="F2207">
        <v>0</v>
      </c>
      <c r="G2207">
        <v>8616299.0206000004</v>
      </c>
      <c r="H2207">
        <v>53319573.047200002</v>
      </c>
      <c r="I2207">
        <v>45979477.400200002</v>
      </c>
      <c r="J2207">
        <v>5409371.9584999997</v>
      </c>
      <c r="K2207">
        <v>21144000.779399998</v>
      </c>
      <c r="L2207">
        <v>30600268.2837</v>
      </c>
      <c r="M2207">
        <v>0</v>
      </c>
      <c r="N2207">
        <v>78136974.003800005</v>
      </c>
      <c r="O2207">
        <v>10.145833333333334</v>
      </c>
      <c r="P2207">
        <f t="shared" si="79"/>
        <v>2001</v>
      </c>
      <c r="Q2207" s="2">
        <f t="shared" si="80"/>
        <v>36961.708333332484</v>
      </c>
    </row>
    <row r="2208" spans="1:17" x14ac:dyDescent="0.3">
      <c r="A2208">
        <v>736</v>
      </c>
      <c r="B2208">
        <v>2</v>
      </c>
      <c r="C2208">
        <v>98549969.450599998</v>
      </c>
      <c r="D2208">
        <v>385429.84980000003</v>
      </c>
      <c r="E2208">
        <v>15435409.071599999</v>
      </c>
      <c r="F2208">
        <v>0</v>
      </c>
      <c r="G2208">
        <v>8616299.0206000004</v>
      </c>
      <c r="H2208">
        <v>53627481.852399997</v>
      </c>
      <c r="I2208">
        <v>43394305.6686</v>
      </c>
      <c r="J2208">
        <v>5400050.6853</v>
      </c>
      <c r="K2208">
        <v>21144000.779399998</v>
      </c>
      <c r="L2208">
        <v>30380942.7381</v>
      </c>
      <c r="M2208">
        <v>0</v>
      </c>
      <c r="N2208">
        <v>76506520.320899993</v>
      </c>
      <c r="O2208">
        <v>10.145833333333334</v>
      </c>
      <c r="P2208">
        <f t="shared" si="79"/>
        <v>2001</v>
      </c>
      <c r="Q2208" s="2">
        <f t="shared" si="80"/>
        <v>36971.85416666582</v>
      </c>
    </row>
    <row r="2209" spans="1:17" x14ac:dyDescent="0.3">
      <c r="A2209">
        <v>736</v>
      </c>
      <c r="B2209">
        <v>3</v>
      </c>
      <c r="C2209">
        <v>95519646.712799996</v>
      </c>
      <c r="D2209">
        <v>385839.5563</v>
      </c>
      <c r="E2209">
        <v>15435409.071599999</v>
      </c>
      <c r="F2209">
        <v>0</v>
      </c>
      <c r="G2209">
        <v>8616299.0206000004</v>
      </c>
      <c r="H2209">
        <v>53849546.480099998</v>
      </c>
      <c r="I2209">
        <v>41633753.296099998</v>
      </c>
      <c r="J2209">
        <v>5391410.2215</v>
      </c>
      <c r="K2209">
        <v>21144000.779399998</v>
      </c>
      <c r="L2209">
        <v>30200744.9692</v>
      </c>
      <c r="M2209">
        <v>0</v>
      </c>
      <c r="N2209">
        <v>75543855.636700004</v>
      </c>
      <c r="O2209">
        <v>10.145833333333334</v>
      </c>
      <c r="P2209">
        <f t="shared" si="79"/>
        <v>2001</v>
      </c>
      <c r="Q2209" s="2">
        <f t="shared" si="80"/>
        <v>36981.999999999156</v>
      </c>
    </row>
    <row r="2210" spans="1:17" x14ac:dyDescent="0.3">
      <c r="A2210">
        <v>737</v>
      </c>
      <c r="B2210">
        <v>1</v>
      </c>
      <c r="C2210">
        <v>169404626.39500001</v>
      </c>
      <c r="D2210">
        <v>402007.48800000001</v>
      </c>
      <c r="E2210">
        <v>20324683.6316</v>
      </c>
      <c r="F2210">
        <v>0</v>
      </c>
      <c r="G2210">
        <v>5664964.2518999996</v>
      </c>
      <c r="H2210">
        <v>51257309.7368</v>
      </c>
      <c r="I2210">
        <v>18119735.520500001</v>
      </c>
      <c r="J2210">
        <v>5311134.9809999997</v>
      </c>
      <c r="K2210">
        <v>71032340.699399993</v>
      </c>
      <c r="L2210">
        <v>85097932.523300007</v>
      </c>
      <c r="M2210">
        <v>0</v>
      </c>
      <c r="N2210">
        <v>68809481.879299998</v>
      </c>
      <c r="O2210">
        <v>10.145833333333334</v>
      </c>
      <c r="P2210">
        <f t="shared" si="79"/>
        <v>2001</v>
      </c>
      <c r="Q2210" s="2">
        <f t="shared" si="80"/>
        <v>36992.145833332492</v>
      </c>
    </row>
    <row r="2211" spans="1:17" x14ac:dyDescent="0.3">
      <c r="A2211">
        <v>737</v>
      </c>
      <c r="B2211">
        <v>2</v>
      </c>
      <c r="C2211">
        <v>161806347.91949999</v>
      </c>
      <c r="D2211">
        <v>417488.67670000001</v>
      </c>
      <c r="E2211">
        <v>20324683.6316</v>
      </c>
      <c r="F2211">
        <v>0</v>
      </c>
      <c r="G2211">
        <v>5664964.2518999996</v>
      </c>
      <c r="H2211">
        <v>51579868.842</v>
      </c>
      <c r="I2211">
        <v>15668339.3244</v>
      </c>
      <c r="J2211">
        <v>5244178.8015999999</v>
      </c>
      <c r="K2211">
        <v>71032340.699399993</v>
      </c>
      <c r="L2211">
        <v>83025374.698799998</v>
      </c>
      <c r="M2211">
        <v>0</v>
      </c>
      <c r="N2211">
        <v>65384843.670299999</v>
      </c>
      <c r="O2211">
        <v>10.145833333333334</v>
      </c>
      <c r="P2211">
        <f t="shared" si="79"/>
        <v>2001</v>
      </c>
      <c r="Q2211" s="2">
        <f t="shared" si="80"/>
        <v>37002.291666665828</v>
      </c>
    </row>
    <row r="2212" spans="1:17" x14ac:dyDescent="0.3">
      <c r="A2212">
        <v>737</v>
      </c>
      <c r="B2212">
        <v>3</v>
      </c>
      <c r="C2212">
        <v>156373367.1058</v>
      </c>
      <c r="D2212">
        <v>430935.8898</v>
      </c>
      <c r="E2212">
        <v>20324683.6316</v>
      </c>
      <c r="F2212">
        <v>0</v>
      </c>
      <c r="G2212">
        <v>5664964.2518999996</v>
      </c>
      <c r="H2212">
        <v>52038281.040799998</v>
      </c>
      <c r="I2212">
        <v>14385374.7939</v>
      </c>
      <c r="J2212">
        <v>5185466.0261000004</v>
      </c>
      <c r="K2212">
        <v>71032340.699399993</v>
      </c>
      <c r="L2212">
        <v>81241243.734799996</v>
      </c>
      <c r="M2212">
        <v>0</v>
      </c>
      <c r="N2212">
        <v>63288932.795299999</v>
      </c>
      <c r="O2212">
        <v>10.145833333333334</v>
      </c>
      <c r="P2212">
        <f t="shared" si="79"/>
        <v>2001</v>
      </c>
      <c r="Q2212" s="2">
        <f t="shared" si="80"/>
        <v>37012.437499999163</v>
      </c>
    </row>
    <row r="2213" spans="1:17" x14ac:dyDescent="0.3">
      <c r="A2213">
        <v>738</v>
      </c>
      <c r="B2213">
        <v>1</v>
      </c>
      <c r="C2213">
        <v>13233741.387800001</v>
      </c>
      <c r="D2213">
        <v>416937.31839999999</v>
      </c>
      <c r="E2213">
        <v>23103200.191599999</v>
      </c>
      <c r="F2213">
        <v>0</v>
      </c>
      <c r="G2213">
        <v>602795384.44369996</v>
      </c>
      <c r="H2213">
        <v>134963132.8425</v>
      </c>
      <c r="I2213">
        <v>571470885.56060004</v>
      </c>
      <c r="J2213">
        <v>5240320.6297000004</v>
      </c>
      <c r="K2213">
        <v>99383299.109400004</v>
      </c>
      <c r="L2213">
        <v>23902656.030200001</v>
      </c>
      <c r="M2213">
        <v>0</v>
      </c>
      <c r="N2213">
        <v>74332049.305099994</v>
      </c>
      <c r="O2213">
        <v>10.145833333333334</v>
      </c>
      <c r="P2213">
        <f t="shared" si="79"/>
        <v>2001</v>
      </c>
      <c r="Q2213" s="2">
        <f t="shared" si="80"/>
        <v>37022.583333332499</v>
      </c>
    </row>
    <row r="2214" spans="1:17" x14ac:dyDescent="0.3">
      <c r="A2214">
        <v>738</v>
      </c>
      <c r="B2214">
        <v>2</v>
      </c>
      <c r="C2214">
        <v>10015149.8923</v>
      </c>
      <c r="D2214">
        <v>404560.32829999999</v>
      </c>
      <c r="E2214">
        <v>23103200.191599999</v>
      </c>
      <c r="F2214">
        <v>0</v>
      </c>
      <c r="G2214">
        <v>602795384.44369996</v>
      </c>
      <c r="H2214">
        <v>127464831.01989999</v>
      </c>
      <c r="I2214">
        <v>552481782.84350002</v>
      </c>
      <c r="J2214">
        <v>5284031.5129000004</v>
      </c>
      <c r="K2214">
        <v>99383299.109400004</v>
      </c>
      <c r="L2214">
        <v>24604970.568799999</v>
      </c>
      <c r="M2214">
        <v>0</v>
      </c>
      <c r="N2214">
        <v>81912318.756799996</v>
      </c>
      <c r="O2214">
        <v>10.145833333333334</v>
      </c>
      <c r="P2214">
        <f t="shared" si="79"/>
        <v>2001</v>
      </c>
      <c r="Q2214" s="2">
        <f t="shared" si="80"/>
        <v>37032.729166665835</v>
      </c>
    </row>
    <row r="2215" spans="1:17" x14ac:dyDescent="0.3">
      <c r="A2215">
        <v>738</v>
      </c>
      <c r="B2215">
        <v>3</v>
      </c>
      <c r="C2215">
        <v>8470001.7722999994</v>
      </c>
      <c r="D2215">
        <v>393375.09269999998</v>
      </c>
      <c r="E2215">
        <v>23103200.191599999</v>
      </c>
      <c r="F2215">
        <v>0</v>
      </c>
      <c r="G2215">
        <v>602795384.44369996</v>
      </c>
      <c r="H2215">
        <v>122377587.7905</v>
      </c>
      <c r="I2215">
        <v>539718771.09179997</v>
      </c>
      <c r="J2215">
        <v>5320558.3316000002</v>
      </c>
      <c r="K2215">
        <v>99383299.109400004</v>
      </c>
      <c r="L2215">
        <v>25218272.253199998</v>
      </c>
      <c r="M2215">
        <v>0</v>
      </c>
      <c r="N2215">
        <v>87359740.666099995</v>
      </c>
      <c r="O2215">
        <v>10.145833333333334</v>
      </c>
      <c r="P2215">
        <f t="shared" si="79"/>
        <v>2001</v>
      </c>
      <c r="Q2215" s="2">
        <f t="shared" si="80"/>
        <v>37042.874999999171</v>
      </c>
    </row>
    <row r="2216" spans="1:17" x14ac:dyDescent="0.3">
      <c r="A2216">
        <v>739</v>
      </c>
      <c r="B2216">
        <v>1</v>
      </c>
      <c r="C2216">
        <v>206192857.90099999</v>
      </c>
      <c r="D2216">
        <v>396174.59009999997</v>
      </c>
      <c r="E2216">
        <v>33695747.441600002</v>
      </c>
      <c r="F2216">
        <v>0</v>
      </c>
      <c r="G2216">
        <v>111916834.0415</v>
      </c>
      <c r="H2216">
        <v>81119946.4366</v>
      </c>
      <c r="I2216">
        <v>56249165.980800003</v>
      </c>
      <c r="J2216">
        <v>5308014.2836999996</v>
      </c>
      <c r="K2216">
        <v>207465713.41940001</v>
      </c>
      <c r="L2216">
        <v>88781229.607999995</v>
      </c>
      <c r="M2216">
        <v>0</v>
      </c>
      <c r="N2216">
        <v>75935432.956300005</v>
      </c>
      <c r="O2216">
        <v>10.145833333333334</v>
      </c>
      <c r="P2216">
        <f t="shared" si="79"/>
        <v>2001</v>
      </c>
      <c r="Q2216" s="2">
        <f t="shared" si="80"/>
        <v>37053.020833332506</v>
      </c>
    </row>
    <row r="2217" spans="1:17" x14ac:dyDescent="0.3">
      <c r="A2217">
        <v>739</v>
      </c>
      <c r="B2217">
        <v>2</v>
      </c>
      <c r="C2217">
        <v>189574599.36629999</v>
      </c>
      <c r="D2217">
        <v>398425.64539999998</v>
      </c>
      <c r="E2217">
        <v>33695747.441600002</v>
      </c>
      <c r="F2217">
        <v>0</v>
      </c>
      <c r="G2217">
        <v>111916834.0415</v>
      </c>
      <c r="H2217">
        <v>82258648.987200007</v>
      </c>
      <c r="I2217">
        <v>47101885.670699999</v>
      </c>
      <c r="J2217">
        <v>5300208.3716000002</v>
      </c>
      <c r="K2217">
        <v>207465713.41940001</v>
      </c>
      <c r="L2217">
        <v>86858726.077199996</v>
      </c>
      <c r="M2217">
        <v>0</v>
      </c>
      <c r="N2217">
        <v>71322056.812800005</v>
      </c>
      <c r="O2217">
        <v>10.145833333333334</v>
      </c>
      <c r="P2217">
        <f t="shared" si="79"/>
        <v>2001</v>
      </c>
      <c r="Q2217" s="2">
        <f t="shared" si="80"/>
        <v>37063.166666665842</v>
      </c>
    </row>
    <row r="2218" spans="1:17" x14ac:dyDescent="0.3">
      <c r="A2218">
        <v>739</v>
      </c>
      <c r="B2218">
        <v>3</v>
      </c>
      <c r="C2218">
        <v>180179651.9402</v>
      </c>
      <c r="D2218">
        <v>400268.43689999997</v>
      </c>
      <c r="E2218">
        <v>33695747.441600002</v>
      </c>
      <c r="F2218">
        <v>0</v>
      </c>
      <c r="G2218">
        <v>111916834.0415</v>
      </c>
      <c r="H2218">
        <v>82820361.421299994</v>
      </c>
      <c r="I2218">
        <v>42195330.318800002</v>
      </c>
      <c r="J2218">
        <v>5295240.1205000002</v>
      </c>
      <c r="K2218">
        <v>207465713.41940001</v>
      </c>
      <c r="L2218">
        <v>85341638.928499997</v>
      </c>
      <c r="M2218">
        <v>0</v>
      </c>
      <c r="N2218">
        <v>68891520.834099993</v>
      </c>
      <c r="O2218">
        <v>10.145833333333334</v>
      </c>
      <c r="P2218">
        <f t="shared" si="79"/>
        <v>2001</v>
      </c>
      <c r="Q2218" s="2">
        <f t="shared" si="80"/>
        <v>37073.312499999178</v>
      </c>
    </row>
    <row r="2219" spans="1:17" x14ac:dyDescent="0.3">
      <c r="A2219">
        <v>740</v>
      </c>
      <c r="B2219">
        <v>1</v>
      </c>
      <c r="C2219">
        <v>623430116.89699996</v>
      </c>
      <c r="D2219">
        <v>434070.57169999997</v>
      </c>
      <c r="E2219">
        <v>71557229.071600005</v>
      </c>
      <c r="F2219">
        <v>0</v>
      </c>
      <c r="G2219">
        <v>36954245.390600003</v>
      </c>
      <c r="H2219">
        <v>70272045.121900007</v>
      </c>
      <c r="I2219">
        <v>10375763.4058</v>
      </c>
      <c r="J2219">
        <v>5168631.5889999997</v>
      </c>
      <c r="K2219">
        <v>593790230.08940005</v>
      </c>
      <c r="L2219">
        <v>131870519.0432</v>
      </c>
      <c r="M2219">
        <v>0</v>
      </c>
      <c r="N2219">
        <v>62039149.355300002</v>
      </c>
      <c r="O2219">
        <v>10.145833333333334</v>
      </c>
      <c r="P2219">
        <f t="shared" si="79"/>
        <v>2001</v>
      </c>
      <c r="Q2219" s="2">
        <f t="shared" si="80"/>
        <v>37083.458333332514</v>
      </c>
    </row>
    <row r="2220" spans="1:17" x14ac:dyDescent="0.3">
      <c r="A2220">
        <v>740</v>
      </c>
      <c r="B2220">
        <v>2</v>
      </c>
      <c r="C2220">
        <v>609820372.57630002</v>
      </c>
      <c r="D2220">
        <v>464064.80479999998</v>
      </c>
      <c r="E2220">
        <v>71557229.071600005</v>
      </c>
      <c r="F2220">
        <v>0</v>
      </c>
      <c r="G2220">
        <v>36954245.390600003</v>
      </c>
      <c r="H2220">
        <v>71845720.097100005</v>
      </c>
      <c r="I2220">
        <v>7209029.9819999998</v>
      </c>
      <c r="J2220">
        <v>5064835.9391999999</v>
      </c>
      <c r="K2220">
        <v>593790230.08940005</v>
      </c>
      <c r="L2220">
        <v>126729350.5782</v>
      </c>
      <c r="M2220">
        <v>0</v>
      </c>
      <c r="N2220">
        <v>58383929.3508</v>
      </c>
      <c r="O2220">
        <v>10.145833333333334</v>
      </c>
      <c r="P2220">
        <f t="shared" si="79"/>
        <v>2001</v>
      </c>
      <c r="Q2220" s="2">
        <f t="shared" si="80"/>
        <v>37093.604166665849</v>
      </c>
    </row>
    <row r="2221" spans="1:17" x14ac:dyDescent="0.3">
      <c r="A2221">
        <v>740</v>
      </c>
      <c r="B2221">
        <v>3</v>
      </c>
      <c r="C2221">
        <v>600324330.35109997</v>
      </c>
      <c r="D2221">
        <v>491017.70110000001</v>
      </c>
      <c r="E2221">
        <v>71557229.071600005</v>
      </c>
      <c r="F2221">
        <v>0</v>
      </c>
      <c r="G2221">
        <v>36954245.390600003</v>
      </c>
      <c r="H2221">
        <v>72995013.733199999</v>
      </c>
      <c r="I2221">
        <v>5731322.2489</v>
      </c>
      <c r="J2221">
        <v>4977358.2961999997</v>
      </c>
      <c r="K2221">
        <v>593790230.08940005</v>
      </c>
      <c r="L2221">
        <v>122311814.12630001</v>
      </c>
      <c r="M2221">
        <v>0</v>
      </c>
      <c r="N2221">
        <v>55967085.1677</v>
      </c>
      <c r="O2221">
        <v>10.145833333333334</v>
      </c>
      <c r="P2221">
        <f t="shared" si="79"/>
        <v>2001</v>
      </c>
      <c r="Q2221" s="2">
        <f t="shared" si="80"/>
        <v>37103.749999999185</v>
      </c>
    </row>
    <row r="2222" spans="1:17" x14ac:dyDescent="0.3">
      <c r="A2222">
        <v>741</v>
      </c>
      <c r="B2222">
        <v>1</v>
      </c>
      <c r="C2222">
        <v>687662844.41199994</v>
      </c>
      <c r="D2222">
        <v>508465.28610000003</v>
      </c>
      <c r="E2222">
        <v>77034978.291600004</v>
      </c>
      <c r="F2222">
        <v>0</v>
      </c>
      <c r="G2222">
        <v>8815414.6309999991</v>
      </c>
      <c r="H2222">
        <v>52165385.0766</v>
      </c>
      <c r="I2222">
        <v>1601290.8717</v>
      </c>
      <c r="J2222">
        <v>4923764.0610999996</v>
      </c>
      <c r="K2222">
        <v>649683149.68939996</v>
      </c>
      <c r="L2222">
        <v>116869637.1749</v>
      </c>
      <c r="M2222">
        <v>0</v>
      </c>
      <c r="N2222">
        <v>54275978.917599998</v>
      </c>
      <c r="O2222">
        <v>10.145833333333334</v>
      </c>
      <c r="P2222">
        <f t="shared" si="79"/>
        <v>2001</v>
      </c>
      <c r="Q2222" s="2">
        <f t="shared" si="80"/>
        <v>37113.895833332521</v>
      </c>
    </row>
    <row r="2223" spans="1:17" x14ac:dyDescent="0.3">
      <c r="A2223">
        <v>741</v>
      </c>
      <c r="B2223">
        <v>2</v>
      </c>
      <c r="C2223">
        <v>681390601.75329995</v>
      </c>
      <c r="D2223">
        <v>524996.64269999997</v>
      </c>
      <c r="E2223">
        <v>77034978.291600004</v>
      </c>
      <c r="F2223">
        <v>0</v>
      </c>
      <c r="G2223">
        <v>8815414.6309999991</v>
      </c>
      <c r="H2223">
        <v>51708506.034599997</v>
      </c>
      <c r="I2223">
        <v>927426.77760000003</v>
      </c>
      <c r="J2223">
        <v>4875115.6323999995</v>
      </c>
      <c r="K2223">
        <v>649683149.68939996</v>
      </c>
      <c r="L2223">
        <v>112306721.2431</v>
      </c>
      <c r="M2223">
        <v>0</v>
      </c>
      <c r="N2223">
        <v>52315291.993699998</v>
      </c>
      <c r="O2223">
        <v>10.145833333333334</v>
      </c>
      <c r="P2223">
        <f t="shared" si="79"/>
        <v>2001</v>
      </c>
      <c r="Q2223" s="2">
        <f t="shared" si="80"/>
        <v>37124.041666665857</v>
      </c>
    </row>
    <row r="2224" spans="1:17" x14ac:dyDescent="0.3">
      <c r="A2224">
        <v>741</v>
      </c>
      <c r="B2224">
        <v>3</v>
      </c>
      <c r="C2224">
        <v>675941355.75119996</v>
      </c>
      <c r="D2224">
        <v>539598.82070000004</v>
      </c>
      <c r="E2224">
        <v>77034978.291600004</v>
      </c>
      <c r="F2224">
        <v>0</v>
      </c>
      <c r="G2224">
        <v>8815414.6309999991</v>
      </c>
      <c r="H2224">
        <v>51037661.947499998</v>
      </c>
      <c r="I2224">
        <v>655196.94799999997</v>
      </c>
      <c r="J2224">
        <v>4829778.915</v>
      </c>
      <c r="K2224">
        <v>649683149.68939996</v>
      </c>
      <c r="L2224">
        <v>108203677.96510001</v>
      </c>
      <c r="M2224">
        <v>0</v>
      </c>
      <c r="N2224">
        <v>50762237.812299997</v>
      </c>
      <c r="O2224">
        <v>10.145833333333334</v>
      </c>
      <c r="P2224">
        <f t="shared" si="79"/>
        <v>2001</v>
      </c>
      <c r="Q2224" s="2">
        <f t="shared" si="80"/>
        <v>37134.187499999192</v>
      </c>
    </row>
    <row r="2225" spans="1:17" x14ac:dyDescent="0.3">
      <c r="A2225">
        <v>742</v>
      </c>
      <c r="B2225">
        <v>1</v>
      </c>
      <c r="C2225">
        <v>214190592.0713</v>
      </c>
      <c r="D2225">
        <v>525177.27209999994</v>
      </c>
      <c r="E2225">
        <v>43086677.171599999</v>
      </c>
      <c r="F2225">
        <v>0</v>
      </c>
      <c r="G2225">
        <v>198600419.2507</v>
      </c>
      <c r="H2225">
        <v>98137599.170000002</v>
      </c>
      <c r="I2225">
        <v>159540205.3563</v>
      </c>
      <c r="J2225">
        <v>4857925.0140000004</v>
      </c>
      <c r="K2225">
        <v>303287281.3294</v>
      </c>
      <c r="L2225">
        <v>26129896.505899999</v>
      </c>
      <c r="M2225">
        <v>0</v>
      </c>
      <c r="N2225">
        <v>58781423.420699999</v>
      </c>
      <c r="O2225">
        <v>10.145833333333334</v>
      </c>
      <c r="P2225">
        <f t="shared" si="79"/>
        <v>2001</v>
      </c>
      <c r="Q2225" s="2">
        <f t="shared" si="80"/>
        <v>37144.333333332528</v>
      </c>
    </row>
    <row r="2226" spans="1:17" x14ac:dyDescent="0.3">
      <c r="A2226">
        <v>742</v>
      </c>
      <c r="B2226">
        <v>2</v>
      </c>
      <c r="C2226">
        <v>189653647.42719999</v>
      </c>
      <c r="D2226">
        <v>517171.03159999999</v>
      </c>
      <c r="E2226">
        <v>43086677.171599999</v>
      </c>
      <c r="F2226">
        <v>0</v>
      </c>
      <c r="G2226">
        <v>198600419.2507</v>
      </c>
      <c r="H2226">
        <v>92583551.265599996</v>
      </c>
      <c r="I2226">
        <v>126182376.655</v>
      </c>
      <c r="J2226">
        <v>4882373.6271000002</v>
      </c>
      <c r="K2226">
        <v>303287281.3294</v>
      </c>
      <c r="L2226">
        <v>26830034.310600001</v>
      </c>
      <c r="M2226">
        <v>0</v>
      </c>
      <c r="N2226">
        <v>62518323.6558</v>
      </c>
      <c r="O2226">
        <v>10.145833333333334</v>
      </c>
      <c r="P2226">
        <f t="shared" si="79"/>
        <v>2001</v>
      </c>
      <c r="Q2226" s="2">
        <f t="shared" si="80"/>
        <v>37154.479166665864</v>
      </c>
    </row>
    <row r="2227" spans="1:17" x14ac:dyDescent="0.3">
      <c r="A2227">
        <v>742</v>
      </c>
      <c r="B2227">
        <v>3</v>
      </c>
      <c r="C2227">
        <v>177464336.11250001</v>
      </c>
      <c r="D2227">
        <v>510763.46269999997</v>
      </c>
      <c r="E2227">
        <v>43086677.171599999</v>
      </c>
      <c r="F2227">
        <v>0</v>
      </c>
      <c r="G2227">
        <v>198600419.2507</v>
      </c>
      <c r="H2227">
        <v>88103920.122500002</v>
      </c>
      <c r="I2227">
        <v>106675385.50229999</v>
      </c>
      <c r="J2227">
        <v>4901371.7055000002</v>
      </c>
      <c r="K2227">
        <v>303287281.3294</v>
      </c>
      <c r="L2227">
        <v>27378221.288400002</v>
      </c>
      <c r="M2227">
        <v>0</v>
      </c>
      <c r="N2227">
        <v>65263483.383599997</v>
      </c>
      <c r="O2227">
        <v>10.145833333333334</v>
      </c>
      <c r="P2227">
        <f t="shared" si="79"/>
        <v>2001</v>
      </c>
      <c r="Q2227" s="2">
        <f t="shared" si="80"/>
        <v>37164.6249999992</v>
      </c>
    </row>
    <row r="2228" spans="1:17" x14ac:dyDescent="0.3">
      <c r="A2228">
        <v>743</v>
      </c>
      <c r="B2228">
        <v>1</v>
      </c>
      <c r="C2228">
        <v>240054215.19139999</v>
      </c>
      <c r="D2228">
        <v>508634.48119999998</v>
      </c>
      <c r="E2228">
        <v>15435409.071599999</v>
      </c>
      <c r="F2228">
        <v>0</v>
      </c>
      <c r="G2228">
        <v>2627784.9813000001</v>
      </c>
      <c r="H2228">
        <v>33711885.613300003</v>
      </c>
      <c r="I2228">
        <v>141566380.82190001</v>
      </c>
      <c r="J2228">
        <v>4874997.4670000002</v>
      </c>
      <c r="K2228">
        <v>21144000.779399998</v>
      </c>
      <c r="L2228">
        <v>60644650.514899999</v>
      </c>
      <c r="M2228">
        <v>0</v>
      </c>
      <c r="N2228">
        <v>65446454.068400003</v>
      </c>
      <c r="O2228">
        <v>10.145833333333334</v>
      </c>
      <c r="P2228">
        <f t="shared" si="79"/>
        <v>2001</v>
      </c>
      <c r="Q2228" s="2">
        <f t="shared" si="80"/>
        <v>37174.770833332535</v>
      </c>
    </row>
    <row r="2229" spans="1:17" x14ac:dyDescent="0.3">
      <c r="A2229">
        <v>743</v>
      </c>
      <c r="B2229">
        <v>2</v>
      </c>
      <c r="C2229">
        <v>202081519.2157</v>
      </c>
      <c r="D2229">
        <v>508955.98139999999</v>
      </c>
      <c r="E2229">
        <v>15435409.071599999</v>
      </c>
      <c r="F2229">
        <v>0</v>
      </c>
      <c r="G2229">
        <v>2627784.9813000001</v>
      </c>
      <c r="H2229">
        <v>32847325.0995</v>
      </c>
      <c r="I2229">
        <v>104858027.0922</v>
      </c>
      <c r="J2229">
        <v>4852925.2954000002</v>
      </c>
      <c r="K2229">
        <v>21144000.779399998</v>
      </c>
      <c r="L2229">
        <v>59867115.8059</v>
      </c>
      <c r="M2229">
        <v>0</v>
      </c>
      <c r="N2229">
        <v>63123002.681100003</v>
      </c>
      <c r="O2229">
        <v>10.145833333333334</v>
      </c>
      <c r="P2229">
        <f t="shared" si="79"/>
        <v>2001</v>
      </c>
      <c r="Q2229" s="2">
        <f t="shared" si="80"/>
        <v>37184.916666665871</v>
      </c>
    </row>
    <row r="2230" spans="1:17" x14ac:dyDescent="0.3">
      <c r="A2230">
        <v>743</v>
      </c>
      <c r="B2230">
        <v>3</v>
      </c>
      <c r="C2230">
        <v>179872001.38029999</v>
      </c>
      <c r="D2230">
        <v>509712.60399999999</v>
      </c>
      <c r="E2230">
        <v>15435409.071599999</v>
      </c>
      <c r="F2230">
        <v>0</v>
      </c>
      <c r="G2230">
        <v>2627784.9813000001</v>
      </c>
      <c r="H2230">
        <v>32278125.907900002</v>
      </c>
      <c r="I2230">
        <v>83951374.110599995</v>
      </c>
      <c r="J2230">
        <v>4832406.5231999997</v>
      </c>
      <c r="K2230">
        <v>21144000.779399998</v>
      </c>
      <c r="L2230">
        <v>59191007.546599999</v>
      </c>
      <c r="M2230">
        <v>0</v>
      </c>
      <c r="N2230">
        <v>62116251.697899997</v>
      </c>
      <c r="O2230">
        <v>10.145833333333334</v>
      </c>
      <c r="P2230">
        <f t="shared" si="79"/>
        <v>2001</v>
      </c>
      <c r="Q2230" s="2">
        <f t="shared" si="80"/>
        <v>37195.062499999207</v>
      </c>
    </row>
    <row r="2231" spans="1:17" x14ac:dyDescent="0.3">
      <c r="A2231">
        <v>744</v>
      </c>
      <c r="B2231">
        <v>1</v>
      </c>
      <c r="C2231">
        <v>153847064.76530001</v>
      </c>
      <c r="D2231">
        <v>508654.91360000003</v>
      </c>
      <c r="E2231">
        <v>15435409.071599999</v>
      </c>
      <c r="F2231">
        <v>0</v>
      </c>
      <c r="G2231">
        <v>2312221.1331000002</v>
      </c>
      <c r="H2231">
        <v>34555502.150600001</v>
      </c>
      <c r="I2231">
        <v>79314017.229800001</v>
      </c>
      <c r="J2231">
        <v>4824377.8210000005</v>
      </c>
      <c r="K2231">
        <v>21144000.779399998</v>
      </c>
      <c r="L2231">
        <v>38407334.580200002</v>
      </c>
      <c r="M2231">
        <v>0</v>
      </c>
      <c r="N2231">
        <v>62658240.697099999</v>
      </c>
      <c r="O2231">
        <v>10.145833333333334</v>
      </c>
      <c r="P2231">
        <f t="shared" si="79"/>
        <v>2001</v>
      </c>
      <c r="Q2231" s="2">
        <f t="shared" si="80"/>
        <v>37205.208333332543</v>
      </c>
    </row>
    <row r="2232" spans="1:17" x14ac:dyDescent="0.3">
      <c r="A2232">
        <v>744</v>
      </c>
      <c r="B2232">
        <v>2</v>
      </c>
      <c r="C2232">
        <v>142911288.77039999</v>
      </c>
      <c r="D2232">
        <v>508055.3431</v>
      </c>
      <c r="E2232">
        <v>15435409.071599999</v>
      </c>
      <c r="F2232">
        <v>0</v>
      </c>
      <c r="G2232">
        <v>2312221.1331000002</v>
      </c>
      <c r="H2232">
        <v>34157030.389600001</v>
      </c>
      <c r="I2232">
        <v>67959443.600600004</v>
      </c>
      <c r="J2232">
        <v>4814976.8547999999</v>
      </c>
      <c r="K2232">
        <v>21144000.779399998</v>
      </c>
      <c r="L2232">
        <v>38378188.724100001</v>
      </c>
      <c r="M2232">
        <v>0</v>
      </c>
      <c r="N2232">
        <v>62779478.838100001</v>
      </c>
      <c r="O2232">
        <v>10.145833333333334</v>
      </c>
      <c r="P2232">
        <f t="shared" si="79"/>
        <v>2001</v>
      </c>
      <c r="Q2232" s="2">
        <f t="shared" si="80"/>
        <v>37215.354166665878</v>
      </c>
    </row>
    <row r="2233" spans="1:17" x14ac:dyDescent="0.3">
      <c r="A2233">
        <v>744</v>
      </c>
      <c r="B2233">
        <v>3</v>
      </c>
      <c r="C2233">
        <v>135291442.28439999</v>
      </c>
      <c r="D2233">
        <v>507754.81310000003</v>
      </c>
      <c r="E2233">
        <v>15435409.071599999</v>
      </c>
      <c r="F2233">
        <v>0</v>
      </c>
      <c r="G2233">
        <v>2312221.1331000002</v>
      </c>
      <c r="H2233">
        <v>33969160.8204</v>
      </c>
      <c r="I2233">
        <v>59907635.372500002</v>
      </c>
      <c r="J2233">
        <v>4804653.0800999999</v>
      </c>
      <c r="K2233">
        <v>21144000.779399998</v>
      </c>
      <c r="L2233">
        <v>38328238.556599997</v>
      </c>
      <c r="M2233">
        <v>0</v>
      </c>
      <c r="N2233">
        <v>62811113.378300004</v>
      </c>
      <c r="O2233">
        <v>10.145833333333334</v>
      </c>
      <c r="P2233">
        <f t="shared" si="79"/>
        <v>2001</v>
      </c>
      <c r="Q2233" s="2">
        <f t="shared" si="80"/>
        <v>37225.499999999214</v>
      </c>
    </row>
    <row r="2234" spans="1:17" x14ac:dyDescent="0.3">
      <c r="A2234">
        <v>745</v>
      </c>
      <c r="B2234">
        <v>1</v>
      </c>
      <c r="C2234">
        <v>126698849.6636</v>
      </c>
      <c r="D2234">
        <v>503759.33240000001</v>
      </c>
      <c r="E2234">
        <v>15435409.071599999</v>
      </c>
      <c r="F2234">
        <v>0</v>
      </c>
      <c r="G2234">
        <v>2149151.9522000002</v>
      </c>
      <c r="H2234">
        <v>37501582.199299999</v>
      </c>
      <c r="I2234">
        <v>65942168.533</v>
      </c>
      <c r="J2234">
        <v>4805641.8530999999</v>
      </c>
      <c r="K2234">
        <v>21144000.779399998</v>
      </c>
      <c r="L2234">
        <v>24551584.4553</v>
      </c>
      <c r="M2234">
        <v>0</v>
      </c>
      <c r="N2234">
        <v>65131250.765299998</v>
      </c>
      <c r="O2234">
        <v>10.145833333333334</v>
      </c>
      <c r="P2234">
        <f t="shared" si="79"/>
        <v>2001</v>
      </c>
      <c r="Q2234" s="2">
        <f t="shared" si="80"/>
        <v>37235.64583333255</v>
      </c>
    </row>
    <row r="2235" spans="1:17" x14ac:dyDescent="0.3">
      <c r="A2235">
        <v>745</v>
      </c>
      <c r="B2235">
        <v>2</v>
      </c>
      <c r="C2235">
        <v>121150304.73890001</v>
      </c>
      <c r="D2235">
        <v>500446.94469999999</v>
      </c>
      <c r="E2235">
        <v>15435409.071599999</v>
      </c>
      <c r="F2235">
        <v>0</v>
      </c>
      <c r="G2235">
        <v>2149151.9522000002</v>
      </c>
      <c r="H2235">
        <v>37299930.4155</v>
      </c>
      <c r="I2235">
        <v>59716898.463600002</v>
      </c>
      <c r="J2235">
        <v>4804419.6469999999</v>
      </c>
      <c r="K2235">
        <v>21144000.779399998</v>
      </c>
      <c r="L2235">
        <v>24670587.5165</v>
      </c>
      <c r="M2235">
        <v>0</v>
      </c>
      <c r="N2235">
        <v>65542434.082900003</v>
      </c>
      <c r="O2235">
        <v>10.145833333333334</v>
      </c>
      <c r="P2235">
        <f t="shared" si="79"/>
        <v>2001</v>
      </c>
      <c r="Q2235" s="2">
        <f t="shared" si="80"/>
        <v>37245.791666665886</v>
      </c>
    </row>
    <row r="2236" spans="1:17" x14ac:dyDescent="0.3">
      <c r="A2236">
        <v>745</v>
      </c>
      <c r="B2236">
        <v>3</v>
      </c>
      <c r="C2236">
        <v>117229896.24950001</v>
      </c>
      <c r="D2236">
        <v>497705.51209999999</v>
      </c>
      <c r="E2236">
        <v>15435409.071599999</v>
      </c>
      <c r="F2236">
        <v>0</v>
      </c>
      <c r="G2236">
        <v>2149151.9522000002</v>
      </c>
      <c r="H2236">
        <v>37267553.361900002</v>
      </c>
      <c r="I2236">
        <v>55756471.2905</v>
      </c>
      <c r="J2236">
        <v>4801642.8306</v>
      </c>
      <c r="K2236">
        <v>21144000.779399998</v>
      </c>
      <c r="L2236">
        <v>24770280.157000002</v>
      </c>
      <c r="M2236">
        <v>0</v>
      </c>
      <c r="N2236">
        <v>65913545.661399998</v>
      </c>
      <c r="O2236">
        <v>10.145833333333334</v>
      </c>
      <c r="P2236">
        <f t="shared" si="79"/>
        <v>2001</v>
      </c>
      <c r="Q2236" s="2">
        <f t="shared" si="80"/>
        <v>37255.937499999221</v>
      </c>
    </row>
    <row r="2237" spans="1:17" x14ac:dyDescent="0.3">
      <c r="A2237">
        <v>746</v>
      </c>
      <c r="B2237">
        <v>1</v>
      </c>
      <c r="C2237">
        <v>106426564.16140001</v>
      </c>
      <c r="D2237">
        <v>492151.24959999998</v>
      </c>
      <c r="E2237">
        <v>15435409.071599999</v>
      </c>
      <c r="F2237">
        <v>0</v>
      </c>
      <c r="G2237">
        <v>4580329.1094000004</v>
      </c>
      <c r="H2237">
        <v>42806141.6338</v>
      </c>
      <c r="I2237">
        <v>69580830.440799996</v>
      </c>
      <c r="J2237">
        <v>4821369.1013000002</v>
      </c>
      <c r="K2237">
        <v>20419720.6994</v>
      </c>
      <c r="L2237">
        <v>7669519.4456000002</v>
      </c>
      <c r="M2237">
        <v>0</v>
      </c>
      <c r="N2237">
        <v>65881967.081900001</v>
      </c>
      <c r="O2237">
        <v>10.145833333333334</v>
      </c>
      <c r="P2237">
        <f t="shared" si="79"/>
        <v>2002</v>
      </c>
      <c r="Q2237" s="2">
        <f t="shared" si="80"/>
        <v>37266.083333332557</v>
      </c>
    </row>
    <row r="2238" spans="1:17" x14ac:dyDescent="0.3">
      <c r="A2238">
        <v>746</v>
      </c>
      <c r="B2238">
        <v>2</v>
      </c>
      <c r="C2238">
        <v>102593661.75660001</v>
      </c>
      <c r="D2238">
        <v>486951.14919999999</v>
      </c>
      <c r="E2238">
        <v>15435409.071599999</v>
      </c>
      <c r="F2238">
        <v>0</v>
      </c>
      <c r="G2238">
        <v>4580329.1094000004</v>
      </c>
      <c r="H2238">
        <v>42614666.676299997</v>
      </c>
      <c r="I2238">
        <v>64123267.158699997</v>
      </c>
      <c r="J2238">
        <v>4836934.9146999996</v>
      </c>
      <c r="K2238">
        <v>20419720.6994</v>
      </c>
      <c r="L2238">
        <v>7751522.8021999998</v>
      </c>
      <c r="M2238">
        <v>0</v>
      </c>
      <c r="N2238">
        <v>67441138.454699993</v>
      </c>
      <c r="O2238">
        <v>10.145833333333334</v>
      </c>
      <c r="P2238">
        <f t="shared" si="79"/>
        <v>2002</v>
      </c>
      <c r="Q2238" s="2">
        <f t="shared" si="80"/>
        <v>37276.229166665893</v>
      </c>
    </row>
    <row r="2239" spans="1:17" x14ac:dyDescent="0.3">
      <c r="A2239">
        <v>746</v>
      </c>
      <c r="B2239">
        <v>3</v>
      </c>
      <c r="C2239">
        <v>99580272.732500002</v>
      </c>
      <c r="D2239">
        <v>482142.80949999997</v>
      </c>
      <c r="E2239">
        <v>15435409.071599999</v>
      </c>
      <c r="F2239">
        <v>0</v>
      </c>
      <c r="G2239">
        <v>4580329.1094000004</v>
      </c>
      <c r="H2239">
        <v>42447268.481399998</v>
      </c>
      <c r="I2239">
        <v>60056058.026699997</v>
      </c>
      <c r="J2239">
        <v>4849446.6919999998</v>
      </c>
      <c r="K2239">
        <v>20419720.6994</v>
      </c>
      <c r="L2239">
        <v>7820305.1758000003</v>
      </c>
      <c r="M2239">
        <v>0</v>
      </c>
      <c r="N2239">
        <v>68510419.800500005</v>
      </c>
      <c r="O2239">
        <v>10.145833333333334</v>
      </c>
      <c r="P2239">
        <f t="shared" si="79"/>
        <v>2002</v>
      </c>
      <c r="Q2239" s="2">
        <f t="shared" si="80"/>
        <v>37286.374999999229</v>
      </c>
    </row>
    <row r="2240" spans="1:17" x14ac:dyDescent="0.3">
      <c r="A2240">
        <v>747</v>
      </c>
      <c r="B2240">
        <v>1</v>
      </c>
      <c r="C2240">
        <v>110148496.2516</v>
      </c>
      <c r="D2240">
        <v>484558.57789999997</v>
      </c>
      <c r="E2240">
        <v>15435409.071599999</v>
      </c>
      <c r="F2240">
        <v>0</v>
      </c>
      <c r="G2240">
        <v>2624293.1804999998</v>
      </c>
      <c r="H2240">
        <v>37684104.589199997</v>
      </c>
      <c r="I2240">
        <v>44557381.832500003</v>
      </c>
      <c r="J2240">
        <v>4835365.0690000001</v>
      </c>
      <c r="K2240">
        <v>20419720.6994</v>
      </c>
      <c r="L2240">
        <v>28238534.4564</v>
      </c>
      <c r="M2240">
        <v>0</v>
      </c>
      <c r="N2240">
        <v>69027112.439300001</v>
      </c>
      <c r="O2240">
        <v>10.145833333333334</v>
      </c>
      <c r="P2240">
        <f t="shared" si="79"/>
        <v>2002</v>
      </c>
      <c r="Q2240" s="2">
        <f t="shared" si="80"/>
        <v>37296.520833332565</v>
      </c>
    </row>
    <row r="2241" spans="1:17" x14ac:dyDescent="0.3">
      <c r="A2241">
        <v>747</v>
      </c>
      <c r="B2241">
        <v>2</v>
      </c>
      <c r="C2241">
        <v>106472922.0573</v>
      </c>
      <c r="D2241">
        <v>486639.63819999999</v>
      </c>
      <c r="E2241">
        <v>15435409.071599999</v>
      </c>
      <c r="F2241">
        <v>0</v>
      </c>
      <c r="G2241">
        <v>2624293.1804999998</v>
      </c>
      <c r="H2241">
        <v>37245126.344499998</v>
      </c>
      <c r="I2241">
        <v>41339192.491499998</v>
      </c>
      <c r="J2241">
        <v>4822830.6497</v>
      </c>
      <c r="K2241">
        <v>20419720.6994</v>
      </c>
      <c r="L2241">
        <v>28184582.7533</v>
      </c>
      <c r="M2241">
        <v>0</v>
      </c>
      <c r="N2241">
        <v>67682761.202299997</v>
      </c>
      <c r="O2241">
        <v>10.145833333333334</v>
      </c>
      <c r="P2241">
        <f t="shared" si="79"/>
        <v>2002</v>
      </c>
      <c r="Q2241" s="2">
        <f t="shared" si="80"/>
        <v>37306.6666666659</v>
      </c>
    </row>
    <row r="2242" spans="1:17" x14ac:dyDescent="0.3">
      <c r="A2242">
        <v>747</v>
      </c>
      <c r="B2242">
        <v>3</v>
      </c>
      <c r="C2242">
        <v>104077953.4674</v>
      </c>
      <c r="D2242">
        <v>488460.75380000001</v>
      </c>
      <c r="E2242">
        <v>15435409.071599999</v>
      </c>
      <c r="F2242">
        <v>0</v>
      </c>
      <c r="G2242">
        <v>2624293.1804999998</v>
      </c>
      <c r="H2242">
        <v>37046399.049699999</v>
      </c>
      <c r="I2242">
        <v>39300347.282600001</v>
      </c>
      <c r="J2242">
        <v>4811179.068</v>
      </c>
      <c r="K2242">
        <v>20419720.6994</v>
      </c>
      <c r="L2242">
        <v>28139465.661400001</v>
      </c>
      <c r="M2242">
        <v>0</v>
      </c>
      <c r="N2242">
        <v>67108670.590300001</v>
      </c>
      <c r="O2242">
        <v>10.145833333333334</v>
      </c>
      <c r="P2242">
        <f t="shared" si="79"/>
        <v>2002</v>
      </c>
      <c r="Q2242" s="2">
        <f t="shared" si="80"/>
        <v>37316.812499999236</v>
      </c>
    </row>
    <row r="2243" spans="1:17" x14ac:dyDescent="0.3">
      <c r="A2243">
        <v>748</v>
      </c>
      <c r="B2243">
        <v>1</v>
      </c>
      <c r="C2243">
        <v>117707672.1469</v>
      </c>
      <c r="D2243">
        <v>495137.97039999999</v>
      </c>
      <c r="E2243">
        <v>15435409.071599999</v>
      </c>
      <c r="F2243">
        <v>0</v>
      </c>
      <c r="G2243">
        <v>2656314.5320000001</v>
      </c>
      <c r="H2243">
        <v>35942750.970299996</v>
      </c>
      <c r="I2243">
        <v>35683964.808600001</v>
      </c>
      <c r="J2243">
        <v>4780602.1418000003</v>
      </c>
      <c r="K2243">
        <v>20419720.6994</v>
      </c>
      <c r="L2243">
        <v>49008821.2531</v>
      </c>
      <c r="M2243">
        <v>0</v>
      </c>
      <c r="N2243">
        <v>63685079.156599998</v>
      </c>
      <c r="O2243">
        <v>10.145833333333334</v>
      </c>
      <c r="P2243">
        <f t="shared" ref="P2243:P2306" si="81">YEAR(Q2243)</f>
        <v>2002</v>
      </c>
      <c r="Q2243" s="2">
        <f t="shared" ref="Q2243:Q2306" si="82">Q2242+(O2243)</f>
        <v>37326.958333332572</v>
      </c>
    </row>
    <row r="2244" spans="1:17" x14ac:dyDescent="0.3">
      <c r="A2244">
        <v>748</v>
      </c>
      <c r="B2244">
        <v>2</v>
      </c>
      <c r="C2244">
        <v>114974688.02</v>
      </c>
      <c r="D2244">
        <v>500996.80119999999</v>
      </c>
      <c r="E2244">
        <v>15435409.071599999</v>
      </c>
      <c r="F2244">
        <v>0</v>
      </c>
      <c r="G2244">
        <v>2656314.5320000001</v>
      </c>
      <c r="H2244">
        <v>36249826.749399997</v>
      </c>
      <c r="I2244">
        <v>34060184.023800001</v>
      </c>
      <c r="J2244">
        <v>4753654.8041000003</v>
      </c>
      <c r="K2244">
        <v>20419720.6994</v>
      </c>
      <c r="L2244">
        <v>48528775.741099998</v>
      </c>
      <c r="M2244">
        <v>0</v>
      </c>
      <c r="N2244">
        <v>62635192.934299998</v>
      </c>
      <c r="O2244">
        <v>10.145833333333334</v>
      </c>
      <c r="P2244">
        <f t="shared" si="81"/>
        <v>2002</v>
      </c>
      <c r="Q2244" s="2">
        <f t="shared" si="82"/>
        <v>37337.104166665908</v>
      </c>
    </row>
    <row r="2245" spans="1:17" x14ac:dyDescent="0.3">
      <c r="A2245">
        <v>748</v>
      </c>
      <c r="B2245">
        <v>3</v>
      </c>
      <c r="C2245">
        <v>112690091.6103</v>
      </c>
      <c r="D2245">
        <v>506295.6249</v>
      </c>
      <c r="E2245">
        <v>15435409.071599999</v>
      </c>
      <c r="F2245">
        <v>0</v>
      </c>
      <c r="G2245">
        <v>2656314.5320000001</v>
      </c>
      <c r="H2245">
        <v>36425531.129799999</v>
      </c>
      <c r="I2245">
        <v>33147799.637200002</v>
      </c>
      <c r="J2245">
        <v>4729383.6052999999</v>
      </c>
      <c r="K2245">
        <v>20419720.6994</v>
      </c>
      <c r="L2245">
        <v>48118206.8653</v>
      </c>
      <c r="M2245">
        <v>0</v>
      </c>
      <c r="N2245">
        <v>61913700.7478</v>
      </c>
      <c r="O2245">
        <v>10.145833333333334</v>
      </c>
      <c r="P2245">
        <f t="shared" si="81"/>
        <v>2002</v>
      </c>
      <c r="Q2245" s="2">
        <f t="shared" si="82"/>
        <v>37347.249999999243</v>
      </c>
    </row>
    <row r="2246" spans="1:17" x14ac:dyDescent="0.3">
      <c r="A2246">
        <v>749</v>
      </c>
      <c r="B2246">
        <v>1</v>
      </c>
      <c r="C2246">
        <v>129986682.0152</v>
      </c>
      <c r="D2246">
        <v>506647.09899999999</v>
      </c>
      <c r="E2246">
        <v>21384966.801600002</v>
      </c>
      <c r="F2246">
        <v>0</v>
      </c>
      <c r="G2246">
        <v>12916966.740499999</v>
      </c>
      <c r="H2246">
        <v>46985376.567599997</v>
      </c>
      <c r="I2246">
        <v>17823412.638300002</v>
      </c>
      <c r="J2246">
        <v>4724914.8706999999</v>
      </c>
      <c r="K2246">
        <v>74670399.839399993</v>
      </c>
      <c r="L2246">
        <v>55564840.946500003</v>
      </c>
      <c r="M2246">
        <v>0</v>
      </c>
      <c r="N2246">
        <v>59414607.886500001</v>
      </c>
      <c r="O2246">
        <v>10.145833333333334</v>
      </c>
      <c r="P2246">
        <f t="shared" si="81"/>
        <v>2002</v>
      </c>
      <c r="Q2246" s="2">
        <f t="shared" si="82"/>
        <v>37357.395833332579</v>
      </c>
    </row>
    <row r="2247" spans="1:17" x14ac:dyDescent="0.3">
      <c r="A2247">
        <v>749</v>
      </c>
      <c r="B2247">
        <v>2</v>
      </c>
      <c r="C2247">
        <v>124701651.1627</v>
      </c>
      <c r="D2247">
        <v>507091.10320000001</v>
      </c>
      <c r="E2247">
        <v>21384966.801600002</v>
      </c>
      <c r="F2247">
        <v>0</v>
      </c>
      <c r="G2247">
        <v>12916966.740499999</v>
      </c>
      <c r="H2247">
        <v>47187940.163999997</v>
      </c>
      <c r="I2247">
        <v>13845146.384400001</v>
      </c>
      <c r="J2247">
        <v>4720121.3139000004</v>
      </c>
      <c r="K2247">
        <v>74670399.839399993</v>
      </c>
      <c r="L2247">
        <v>55058618.972400002</v>
      </c>
      <c r="M2247">
        <v>0</v>
      </c>
      <c r="N2247">
        <v>58729424.7346</v>
      </c>
      <c r="O2247">
        <v>10.145833333333334</v>
      </c>
      <c r="P2247">
        <f t="shared" si="81"/>
        <v>2002</v>
      </c>
      <c r="Q2247" s="2">
        <f t="shared" si="82"/>
        <v>37367.541666665915</v>
      </c>
    </row>
    <row r="2248" spans="1:17" x14ac:dyDescent="0.3">
      <c r="A2248">
        <v>749</v>
      </c>
      <c r="B2248">
        <v>3</v>
      </c>
      <c r="C2248">
        <v>121461353.69599999</v>
      </c>
      <c r="D2248">
        <v>507619.77750000003</v>
      </c>
      <c r="E2248">
        <v>21384966.801600002</v>
      </c>
      <c r="F2248">
        <v>0</v>
      </c>
      <c r="G2248">
        <v>12916966.740499999</v>
      </c>
      <c r="H2248">
        <v>47336622.941799998</v>
      </c>
      <c r="I2248">
        <v>11638875.7325</v>
      </c>
      <c r="J2248">
        <v>4715159.8631999996</v>
      </c>
      <c r="K2248">
        <v>74670399.839399993</v>
      </c>
      <c r="L2248">
        <v>54610075.186499998</v>
      </c>
      <c r="M2248">
        <v>0</v>
      </c>
      <c r="N2248">
        <v>58269958.362099998</v>
      </c>
      <c r="O2248">
        <v>10.145833333333334</v>
      </c>
      <c r="P2248">
        <f t="shared" si="81"/>
        <v>2002</v>
      </c>
      <c r="Q2248" s="2">
        <f t="shared" si="82"/>
        <v>37377.687499999251</v>
      </c>
    </row>
    <row r="2249" spans="1:17" x14ac:dyDescent="0.3">
      <c r="A2249">
        <v>750</v>
      </c>
      <c r="B2249">
        <v>1</v>
      </c>
      <c r="C2249">
        <v>125380964.1963</v>
      </c>
      <c r="D2249">
        <v>506854.43540000002</v>
      </c>
      <c r="E2249">
        <v>24766029.1316</v>
      </c>
      <c r="F2249">
        <v>0</v>
      </c>
      <c r="G2249">
        <v>50242466.129600003</v>
      </c>
      <c r="H2249">
        <v>57892031.5493</v>
      </c>
      <c r="I2249">
        <v>25449934.647700001</v>
      </c>
      <c r="J2249">
        <v>4742115.7591000004</v>
      </c>
      <c r="K2249">
        <v>105500425.05940001</v>
      </c>
      <c r="L2249">
        <v>66107837.029200003</v>
      </c>
      <c r="M2249">
        <v>0</v>
      </c>
      <c r="N2249">
        <v>57484310.450000003</v>
      </c>
      <c r="O2249">
        <v>10.145833333333334</v>
      </c>
      <c r="P2249">
        <f t="shared" si="81"/>
        <v>2002</v>
      </c>
      <c r="Q2249" s="2">
        <f t="shared" si="82"/>
        <v>37387.833333332586</v>
      </c>
    </row>
    <row r="2250" spans="1:17" x14ac:dyDescent="0.3">
      <c r="A2250">
        <v>750</v>
      </c>
      <c r="B2250">
        <v>2</v>
      </c>
      <c r="C2250">
        <v>120481431.7406</v>
      </c>
      <c r="D2250">
        <v>505880.4142</v>
      </c>
      <c r="E2250">
        <v>24766029.1316</v>
      </c>
      <c r="F2250">
        <v>0</v>
      </c>
      <c r="G2250">
        <v>50242466.129600003</v>
      </c>
      <c r="H2250">
        <v>57878328.551100001</v>
      </c>
      <c r="I2250">
        <v>21595931.087699998</v>
      </c>
      <c r="J2250">
        <v>4765280.0154999997</v>
      </c>
      <c r="K2250">
        <v>105500425.05940001</v>
      </c>
      <c r="L2250">
        <v>65356460.521799996</v>
      </c>
      <c r="M2250">
        <v>0</v>
      </c>
      <c r="N2250">
        <v>57118508.418200001</v>
      </c>
      <c r="O2250">
        <v>10.145833333333334</v>
      </c>
      <c r="P2250">
        <f t="shared" si="81"/>
        <v>2002</v>
      </c>
      <c r="Q2250" s="2">
        <f t="shared" si="82"/>
        <v>37397.979166665922</v>
      </c>
    </row>
    <row r="2251" spans="1:17" x14ac:dyDescent="0.3">
      <c r="A2251">
        <v>750</v>
      </c>
      <c r="B2251">
        <v>3</v>
      </c>
      <c r="C2251">
        <v>117455230.6734</v>
      </c>
      <c r="D2251">
        <v>505499.0344</v>
      </c>
      <c r="E2251">
        <v>24766029.1316</v>
      </c>
      <c r="F2251">
        <v>0</v>
      </c>
      <c r="G2251">
        <v>50242466.129600003</v>
      </c>
      <c r="H2251">
        <v>57886635.722599998</v>
      </c>
      <c r="I2251">
        <v>19212247.666200001</v>
      </c>
      <c r="J2251">
        <v>4786493.8258999996</v>
      </c>
      <c r="K2251">
        <v>105500425.05940001</v>
      </c>
      <c r="L2251">
        <v>64686483.340400003</v>
      </c>
      <c r="M2251">
        <v>0</v>
      </c>
      <c r="N2251">
        <v>56900473.0854</v>
      </c>
      <c r="O2251">
        <v>10.145833333333334</v>
      </c>
      <c r="P2251">
        <f t="shared" si="81"/>
        <v>2002</v>
      </c>
      <c r="Q2251" s="2">
        <f t="shared" si="82"/>
        <v>37408.124999999258</v>
      </c>
    </row>
    <row r="2252" spans="1:17" x14ac:dyDescent="0.3">
      <c r="A2252">
        <v>751</v>
      </c>
      <c r="B2252">
        <v>1</v>
      </c>
      <c r="C2252">
        <v>177558684.33160001</v>
      </c>
      <c r="D2252">
        <v>494741.08270000003</v>
      </c>
      <c r="E2252">
        <v>37655664.511600003</v>
      </c>
      <c r="F2252">
        <v>0</v>
      </c>
      <c r="G2252">
        <v>154687545.12560001</v>
      </c>
      <c r="H2252">
        <v>68519345.229000002</v>
      </c>
      <c r="I2252">
        <v>78333965.168799996</v>
      </c>
      <c r="J2252">
        <v>4870247.6951000001</v>
      </c>
      <c r="K2252">
        <v>223033787.7394</v>
      </c>
      <c r="L2252">
        <v>76234172.8979</v>
      </c>
      <c r="M2252">
        <v>0</v>
      </c>
      <c r="N2252">
        <v>56954431.400899999</v>
      </c>
      <c r="O2252">
        <v>10.145833333333334</v>
      </c>
      <c r="P2252">
        <f t="shared" si="81"/>
        <v>2002</v>
      </c>
      <c r="Q2252" s="2">
        <f t="shared" si="82"/>
        <v>37418.270833332594</v>
      </c>
    </row>
    <row r="2253" spans="1:17" x14ac:dyDescent="0.3">
      <c r="A2253">
        <v>751</v>
      </c>
      <c r="B2253">
        <v>2</v>
      </c>
      <c r="C2253">
        <v>171432984.69319999</v>
      </c>
      <c r="D2253">
        <v>484756.26199999999</v>
      </c>
      <c r="E2253">
        <v>37655664.511600003</v>
      </c>
      <c r="F2253">
        <v>0</v>
      </c>
      <c r="G2253">
        <v>154687545.12560001</v>
      </c>
      <c r="H2253">
        <v>68363504.618699998</v>
      </c>
      <c r="I2253">
        <v>72315132.310800001</v>
      </c>
      <c r="J2253">
        <v>4946901.6205000002</v>
      </c>
      <c r="K2253">
        <v>223033787.7394</v>
      </c>
      <c r="L2253">
        <v>75598797.968199998</v>
      </c>
      <c r="M2253">
        <v>0</v>
      </c>
      <c r="N2253">
        <v>57129061.446099997</v>
      </c>
      <c r="O2253">
        <v>10.145833333333334</v>
      </c>
      <c r="P2253">
        <f t="shared" si="81"/>
        <v>2002</v>
      </c>
      <c r="Q2253" s="2">
        <f t="shared" si="82"/>
        <v>37428.416666665929</v>
      </c>
    </row>
    <row r="2254" spans="1:17" x14ac:dyDescent="0.3">
      <c r="A2254">
        <v>751</v>
      </c>
      <c r="B2254">
        <v>3</v>
      </c>
      <c r="C2254">
        <v>167772052.81810001</v>
      </c>
      <c r="D2254">
        <v>475460.8075</v>
      </c>
      <c r="E2254">
        <v>37655664.511600003</v>
      </c>
      <c r="F2254">
        <v>0</v>
      </c>
      <c r="G2254">
        <v>154687545.12560001</v>
      </c>
      <c r="H2254">
        <v>68210369.184699997</v>
      </c>
      <c r="I2254">
        <v>68637450.059</v>
      </c>
      <c r="J2254">
        <v>5018015.2328000003</v>
      </c>
      <c r="K2254">
        <v>223033787.7394</v>
      </c>
      <c r="L2254">
        <v>75028135.494000003</v>
      </c>
      <c r="M2254">
        <v>0</v>
      </c>
      <c r="N2254">
        <v>57353793.993699998</v>
      </c>
      <c r="O2254">
        <v>10.145833333333334</v>
      </c>
      <c r="P2254">
        <f t="shared" si="81"/>
        <v>2002</v>
      </c>
      <c r="Q2254" s="2">
        <f t="shared" si="82"/>
        <v>37438.562499999265</v>
      </c>
    </row>
    <row r="2255" spans="1:17" x14ac:dyDescent="0.3">
      <c r="A2255">
        <v>752</v>
      </c>
      <c r="B2255">
        <v>1</v>
      </c>
      <c r="C2255">
        <v>673519786.3405</v>
      </c>
      <c r="D2255">
        <v>507261.03269999998</v>
      </c>
      <c r="E2255">
        <v>83727747.831599995</v>
      </c>
      <c r="F2255">
        <v>0</v>
      </c>
      <c r="G2255">
        <v>9769269.7766999993</v>
      </c>
      <c r="H2255">
        <v>48529518.247400001</v>
      </c>
      <c r="I2255">
        <v>3411291.2357000001</v>
      </c>
      <c r="J2255">
        <v>4905911.4287999999</v>
      </c>
      <c r="K2255">
        <v>643139318.28939998</v>
      </c>
      <c r="L2255">
        <v>113236144.098</v>
      </c>
      <c r="M2255">
        <v>0</v>
      </c>
      <c r="N2255">
        <v>52197121.836099997</v>
      </c>
      <c r="O2255">
        <v>10.145833333333334</v>
      </c>
      <c r="P2255">
        <f t="shared" si="81"/>
        <v>2002</v>
      </c>
      <c r="Q2255" s="2">
        <f t="shared" si="82"/>
        <v>37448.708333332601</v>
      </c>
    </row>
    <row r="2256" spans="1:17" x14ac:dyDescent="0.3">
      <c r="A2256">
        <v>752</v>
      </c>
      <c r="B2256">
        <v>2</v>
      </c>
      <c r="C2256">
        <v>663714446.67840004</v>
      </c>
      <c r="D2256">
        <v>535473.31030000001</v>
      </c>
      <c r="E2256">
        <v>83727747.831599995</v>
      </c>
      <c r="F2256">
        <v>0</v>
      </c>
      <c r="G2256">
        <v>9769269.7766999993</v>
      </c>
      <c r="H2256">
        <v>48895783.651799999</v>
      </c>
      <c r="I2256">
        <v>1913201.8495</v>
      </c>
      <c r="J2256">
        <v>4815658.3081</v>
      </c>
      <c r="K2256">
        <v>643139318.28939998</v>
      </c>
      <c r="L2256">
        <v>108014364.9014</v>
      </c>
      <c r="M2256">
        <v>0</v>
      </c>
      <c r="N2256">
        <v>49318490.989</v>
      </c>
      <c r="O2256">
        <v>10.145833333333334</v>
      </c>
      <c r="P2256">
        <f t="shared" si="81"/>
        <v>2002</v>
      </c>
      <c r="Q2256" s="2">
        <f t="shared" si="82"/>
        <v>37458.854166665937</v>
      </c>
    </row>
    <row r="2257" spans="1:17" x14ac:dyDescent="0.3">
      <c r="A2257">
        <v>752</v>
      </c>
      <c r="B2257">
        <v>3</v>
      </c>
      <c r="C2257">
        <v>656573928.60800004</v>
      </c>
      <c r="D2257">
        <v>563638.57239999995</v>
      </c>
      <c r="E2257">
        <v>83727747.831599995</v>
      </c>
      <c r="F2257">
        <v>0</v>
      </c>
      <c r="G2257">
        <v>9769269.7766999993</v>
      </c>
      <c r="H2257">
        <v>48897814.845100001</v>
      </c>
      <c r="I2257">
        <v>1291715.7774</v>
      </c>
      <c r="J2257">
        <v>4743746.5650000004</v>
      </c>
      <c r="K2257">
        <v>643139318.28939998</v>
      </c>
      <c r="L2257">
        <v>103465468.5318</v>
      </c>
      <c r="M2257">
        <v>0</v>
      </c>
      <c r="N2257">
        <v>47423400.875100002</v>
      </c>
      <c r="O2257">
        <v>10.145833333333334</v>
      </c>
      <c r="P2257">
        <f t="shared" si="81"/>
        <v>2002</v>
      </c>
      <c r="Q2257" s="2">
        <f t="shared" si="82"/>
        <v>37468.999999999272</v>
      </c>
    </row>
    <row r="2258" spans="1:17" x14ac:dyDescent="0.3">
      <c r="A2258">
        <v>753</v>
      </c>
      <c r="B2258">
        <v>1</v>
      </c>
      <c r="C2258">
        <v>485937399.45389998</v>
      </c>
      <c r="D2258">
        <v>545805.05519999994</v>
      </c>
      <c r="E2258">
        <v>90393395.621600002</v>
      </c>
      <c r="F2258">
        <v>0</v>
      </c>
      <c r="G2258">
        <v>254783484.92210001</v>
      </c>
      <c r="H2258">
        <v>92609781.205200002</v>
      </c>
      <c r="I2258">
        <v>114583772.30339999</v>
      </c>
      <c r="J2258">
        <v>4789843.9265999999</v>
      </c>
      <c r="K2258">
        <v>703919632.29939997</v>
      </c>
      <c r="L2258">
        <v>46667801.679200001</v>
      </c>
      <c r="M2258">
        <v>0</v>
      </c>
      <c r="N2258">
        <v>52342700.056699999</v>
      </c>
      <c r="O2258">
        <v>10.145833333333334</v>
      </c>
      <c r="P2258">
        <f t="shared" si="81"/>
        <v>2002</v>
      </c>
      <c r="Q2258" s="2">
        <f t="shared" si="82"/>
        <v>37479.145833332608</v>
      </c>
    </row>
    <row r="2259" spans="1:17" x14ac:dyDescent="0.3">
      <c r="A2259">
        <v>753</v>
      </c>
      <c r="B2259">
        <v>2</v>
      </c>
      <c r="C2259">
        <v>476867811.51200002</v>
      </c>
      <c r="D2259">
        <v>536056.73380000005</v>
      </c>
      <c r="E2259">
        <v>90393395.621600002</v>
      </c>
      <c r="F2259">
        <v>0</v>
      </c>
      <c r="G2259">
        <v>254783484.92210001</v>
      </c>
      <c r="H2259">
        <v>92248611.488600001</v>
      </c>
      <c r="I2259">
        <v>102508374.10959999</v>
      </c>
      <c r="J2259">
        <v>4831088.2983999997</v>
      </c>
      <c r="K2259">
        <v>703919632.29939997</v>
      </c>
      <c r="L2259">
        <v>47661617.042000003</v>
      </c>
      <c r="M2259">
        <v>0</v>
      </c>
      <c r="N2259">
        <v>55375534.467200004</v>
      </c>
      <c r="O2259">
        <v>10.145833333333334</v>
      </c>
      <c r="P2259">
        <f t="shared" si="81"/>
        <v>2002</v>
      </c>
      <c r="Q2259" s="2">
        <f t="shared" si="82"/>
        <v>37489.291666665944</v>
      </c>
    </row>
    <row r="2260" spans="1:17" x14ac:dyDescent="0.3">
      <c r="A2260">
        <v>753</v>
      </c>
      <c r="B2260">
        <v>3</v>
      </c>
      <c r="C2260">
        <v>470599989.61760002</v>
      </c>
      <c r="D2260">
        <v>528167.84519999998</v>
      </c>
      <c r="E2260">
        <v>90393395.621600002</v>
      </c>
      <c r="F2260">
        <v>0</v>
      </c>
      <c r="G2260">
        <v>254783484.92210001</v>
      </c>
      <c r="H2260">
        <v>92169893.089100003</v>
      </c>
      <c r="I2260">
        <v>93469455.208499998</v>
      </c>
      <c r="J2260">
        <v>4865747.3416999998</v>
      </c>
      <c r="K2260">
        <v>703919632.29939997</v>
      </c>
      <c r="L2260">
        <v>48395940.027500004</v>
      </c>
      <c r="M2260">
        <v>0</v>
      </c>
      <c r="N2260">
        <v>57301707.916500002</v>
      </c>
      <c r="O2260">
        <v>10.145833333333334</v>
      </c>
      <c r="P2260">
        <f t="shared" si="81"/>
        <v>2002</v>
      </c>
      <c r="Q2260" s="2">
        <f t="shared" si="82"/>
        <v>37499.43749999928</v>
      </c>
    </row>
    <row r="2261" spans="1:17" x14ac:dyDescent="0.3">
      <c r="A2261">
        <v>754</v>
      </c>
      <c r="B2261">
        <v>1</v>
      </c>
      <c r="C2261">
        <v>403517209.2809</v>
      </c>
      <c r="D2261">
        <v>537145.8983</v>
      </c>
      <c r="E2261">
        <v>49083102.0616</v>
      </c>
      <c r="F2261">
        <v>0</v>
      </c>
      <c r="G2261">
        <v>3925066.9153</v>
      </c>
      <c r="H2261">
        <v>33010951.5086</v>
      </c>
      <c r="I2261">
        <v>30070033.0222</v>
      </c>
      <c r="J2261">
        <v>4802113.9441999998</v>
      </c>
      <c r="K2261">
        <v>327234192.21939999</v>
      </c>
      <c r="L2261">
        <v>74784213.186299995</v>
      </c>
      <c r="M2261">
        <v>0</v>
      </c>
      <c r="N2261">
        <v>54607509.504600003</v>
      </c>
      <c r="O2261">
        <v>10.145833333333334</v>
      </c>
      <c r="P2261">
        <f t="shared" si="81"/>
        <v>2002</v>
      </c>
      <c r="Q2261" s="2">
        <f t="shared" si="82"/>
        <v>37509.583333332615</v>
      </c>
    </row>
    <row r="2262" spans="1:17" x14ac:dyDescent="0.3">
      <c r="A2262">
        <v>754</v>
      </c>
      <c r="B2262">
        <v>2</v>
      </c>
      <c r="C2262">
        <v>381279368.69450003</v>
      </c>
      <c r="D2262">
        <v>546258.54489999998</v>
      </c>
      <c r="E2262">
        <v>49083102.0616</v>
      </c>
      <c r="F2262">
        <v>0</v>
      </c>
      <c r="G2262">
        <v>3925066.9153</v>
      </c>
      <c r="H2262">
        <v>32492722.017000001</v>
      </c>
      <c r="I2262">
        <v>11746965.3709</v>
      </c>
      <c r="J2262">
        <v>4749994.1405999996</v>
      </c>
      <c r="K2262">
        <v>327234192.21939999</v>
      </c>
      <c r="L2262">
        <v>72761616.691100001</v>
      </c>
      <c r="M2262">
        <v>0</v>
      </c>
      <c r="N2262">
        <v>52135426.394199997</v>
      </c>
      <c r="O2262">
        <v>10.145833333333334</v>
      </c>
      <c r="P2262">
        <f t="shared" si="81"/>
        <v>2002</v>
      </c>
      <c r="Q2262" s="2">
        <f t="shared" si="82"/>
        <v>37519.729166665951</v>
      </c>
    </row>
    <row r="2263" spans="1:17" x14ac:dyDescent="0.3">
      <c r="A2263">
        <v>754</v>
      </c>
      <c r="B2263">
        <v>3</v>
      </c>
      <c r="C2263">
        <v>371550003.18169999</v>
      </c>
      <c r="D2263">
        <v>554480.69629999995</v>
      </c>
      <c r="E2263">
        <v>49083102.0616</v>
      </c>
      <c r="F2263">
        <v>0</v>
      </c>
      <c r="G2263">
        <v>3925066.9153</v>
      </c>
      <c r="H2263">
        <v>32026709.8059</v>
      </c>
      <c r="I2263">
        <v>4746135.9802000001</v>
      </c>
      <c r="J2263">
        <v>4704810.6736000003</v>
      </c>
      <c r="K2263">
        <v>327234192.21939999</v>
      </c>
      <c r="L2263">
        <v>71005709.257100001</v>
      </c>
      <c r="M2263">
        <v>0</v>
      </c>
      <c r="N2263">
        <v>50483086.227200001</v>
      </c>
      <c r="O2263">
        <v>10.145833333333334</v>
      </c>
      <c r="P2263">
        <f t="shared" si="81"/>
        <v>2002</v>
      </c>
      <c r="Q2263" s="2">
        <f t="shared" si="82"/>
        <v>37529.874999999287</v>
      </c>
    </row>
    <row r="2264" spans="1:17" x14ac:dyDescent="0.3">
      <c r="A2264">
        <v>755</v>
      </c>
      <c r="B2264">
        <v>1</v>
      </c>
      <c r="C2264">
        <v>84279963.904499993</v>
      </c>
      <c r="D2264">
        <v>491078.17509999999</v>
      </c>
      <c r="E2264">
        <v>15435409.071599999</v>
      </c>
      <c r="F2264">
        <v>0</v>
      </c>
      <c r="G2264">
        <v>679902866.60870004</v>
      </c>
      <c r="H2264">
        <v>114708090.0218</v>
      </c>
      <c r="I2264">
        <v>804711468.36689997</v>
      </c>
      <c r="J2264">
        <v>5024576.6075999998</v>
      </c>
      <c r="K2264">
        <v>20419720.6994</v>
      </c>
      <c r="L2264">
        <v>98255.282300000006</v>
      </c>
      <c r="M2264">
        <v>0</v>
      </c>
      <c r="N2264">
        <v>62941266.252700001</v>
      </c>
      <c r="O2264">
        <v>10.145833333333334</v>
      </c>
      <c r="P2264">
        <f t="shared" si="81"/>
        <v>2002</v>
      </c>
      <c r="Q2264" s="2">
        <f t="shared" si="82"/>
        <v>37540.020833332623</v>
      </c>
    </row>
    <row r="2265" spans="1:17" x14ac:dyDescent="0.3">
      <c r="A2265">
        <v>755</v>
      </c>
      <c r="B2265">
        <v>2</v>
      </c>
      <c r="C2265">
        <v>60757864.503600001</v>
      </c>
      <c r="D2265">
        <v>438819.18540000002</v>
      </c>
      <c r="E2265">
        <v>15435409.071599999</v>
      </c>
      <c r="F2265">
        <v>0</v>
      </c>
      <c r="G2265">
        <v>679902866.60870004</v>
      </c>
      <c r="H2265">
        <v>110919053.9184</v>
      </c>
      <c r="I2265">
        <v>766829687.5869</v>
      </c>
      <c r="J2265">
        <v>5307468.3042000001</v>
      </c>
      <c r="K2265">
        <v>20419720.6994</v>
      </c>
      <c r="L2265">
        <v>104195.40700000001</v>
      </c>
      <c r="M2265">
        <v>0</v>
      </c>
      <c r="N2265">
        <v>73148690.618300006</v>
      </c>
      <c r="O2265">
        <v>10.145833333333334</v>
      </c>
      <c r="P2265">
        <f t="shared" si="81"/>
        <v>2002</v>
      </c>
      <c r="Q2265" s="2">
        <f t="shared" si="82"/>
        <v>37550.166666665958</v>
      </c>
    </row>
    <row r="2266" spans="1:17" x14ac:dyDescent="0.3">
      <c r="A2266">
        <v>755</v>
      </c>
      <c r="B2266">
        <v>3</v>
      </c>
      <c r="C2266">
        <v>48333472.5405</v>
      </c>
      <c r="D2266">
        <v>397722.32939999999</v>
      </c>
      <c r="E2266">
        <v>15435409.071599999</v>
      </c>
      <c r="F2266">
        <v>0</v>
      </c>
      <c r="G2266">
        <v>679902866.60870004</v>
      </c>
      <c r="H2266">
        <v>105810644.7129</v>
      </c>
      <c r="I2266">
        <v>741723147.77789998</v>
      </c>
      <c r="J2266">
        <v>5566755.0382000003</v>
      </c>
      <c r="K2266">
        <v>20419720.6994</v>
      </c>
      <c r="L2266">
        <v>108512.4307</v>
      </c>
      <c r="M2266">
        <v>0</v>
      </c>
      <c r="N2266">
        <v>81414088.282600001</v>
      </c>
      <c r="O2266">
        <v>10.145833333333334</v>
      </c>
      <c r="P2266">
        <f t="shared" si="81"/>
        <v>2002</v>
      </c>
      <c r="Q2266" s="2">
        <f t="shared" si="82"/>
        <v>37560.312499999294</v>
      </c>
    </row>
    <row r="2267" spans="1:17" x14ac:dyDescent="0.3">
      <c r="A2267">
        <v>756</v>
      </c>
      <c r="B2267">
        <v>1</v>
      </c>
      <c r="C2267">
        <v>193704986.5291</v>
      </c>
      <c r="D2267">
        <v>405439.67070000002</v>
      </c>
      <c r="E2267">
        <v>15435409.071599999</v>
      </c>
      <c r="F2267">
        <v>0</v>
      </c>
      <c r="G2267">
        <v>2164640.8484</v>
      </c>
      <c r="H2267">
        <v>29847766.892999999</v>
      </c>
      <c r="I2267">
        <v>108253780.9552</v>
      </c>
      <c r="J2267">
        <v>5473421.6999000004</v>
      </c>
      <c r="K2267">
        <v>20419720.6994</v>
      </c>
      <c r="L2267">
        <v>31674534.577</v>
      </c>
      <c r="M2267">
        <v>0</v>
      </c>
      <c r="N2267">
        <v>77264343.644999996</v>
      </c>
      <c r="O2267">
        <v>10.145833333333334</v>
      </c>
      <c r="P2267">
        <f t="shared" si="81"/>
        <v>2002</v>
      </c>
      <c r="Q2267" s="2">
        <f t="shared" si="82"/>
        <v>37570.45833333263</v>
      </c>
    </row>
    <row r="2268" spans="1:17" x14ac:dyDescent="0.3">
      <c r="A2268">
        <v>756</v>
      </c>
      <c r="B2268">
        <v>2</v>
      </c>
      <c r="C2268">
        <v>168560859.47600001</v>
      </c>
      <c r="D2268">
        <v>412271.29249999998</v>
      </c>
      <c r="E2268">
        <v>15435409.071599999</v>
      </c>
      <c r="F2268">
        <v>0</v>
      </c>
      <c r="G2268">
        <v>2164640.8484</v>
      </c>
      <c r="H2268">
        <v>28951995.6019</v>
      </c>
      <c r="I2268">
        <v>86081016.048199996</v>
      </c>
      <c r="J2268">
        <v>5401502.0093999999</v>
      </c>
      <c r="K2268">
        <v>20419720.6994</v>
      </c>
      <c r="L2268">
        <v>31468298.6472</v>
      </c>
      <c r="M2268">
        <v>0</v>
      </c>
      <c r="N2268">
        <v>72883750.387099996</v>
      </c>
      <c r="O2268">
        <v>10.145833333333334</v>
      </c>
      <c r="P2268">
        <f t="shared" si="81"/>
        <v>2002</v>
      </c>
      <c r="Q2268" s="2">
        <f t="shared" si="82"/>
        <v>37580.604166665966</v>
      </c>
    </row>
    <row r="2269" spans="1:17" x14ac:dyDescent="0.3">
      <c r="A2269">
        <v>756</v>
      </c>
      <c r="B2269">
        <v>3</v>
      </c>
      <c r="C2269">
        <v>152715219.4725</v>
      </c>
      <c r="D2269">
        <v>418344.29790000001</v>
      </c>
      <c r="E2269">
        <v>15435409.071599999</v>
      </c>
      <c r="F2269">
        <v>0</v>
      </c>
      <c r="G2269">
        <v>2164640.8484</v>
      </c>
      <c r="H2269">
        <v>28445762.218499999</v>
      </c>
      <c r="I2269">
        <v>72153464.136600003</v>
      </c>
      <c r="J2269">
        <v>5343144.4201999996</v>
      </c>
      <c r="K2269">
        <v>20419720.6994</v>
      </c>
      <c r="L2269">
        <v>31299380.058899999</v>
      </c>
      <c r="M2269">
        <v>0</v>
      </c>
      <c r="N2269">
        <v>70284426.531200007</v>
      </c>
      <c r="O2269">
        <v>10.145833333333334</v>
      </c>
      <c r="P2269">
        <f t="shared" si="81"/>
        <v>2002</v>
      </c>
      <c r="Q2269" s="2">
        <f t="shared" si="82"/>
        <v>37590.749999999302</v>
      </c>
    </row>
    <row r="2270" spans="1:17" x14ac:dyDescent="0.3">
      <c r="A2270">
        <v>757</v>
      </c>
      <c r="B2270">
        <v>1</v>
      </c>
      <c r="C2270">
        <v>133247934.36409999</v>
      </c>
      <c r="D2270">
        <v>421173.85979999998</v>
      </c>
      <c r="E2270">
        <v>15435409.071599999</v>
      </c>
      <c r="F2270">
        <v>0</v>
      </c>
      <c r="G2270">
        <v>2993565.4520999999</v>
      </c>
      <c r="H2270">
        <v>32279321.651700001</v>
      </c>
      <c r="I2270">
        <v>72117742.280900002</v>
      </c>
      <c r="J2270">
        <v>5311234.1703000003</v>
      </c>
      <c r="K2270">
        <v>20419720.6994</v>
      </c>
      <c r="L2270">
        <v>15287052.9155</v>
      </c>
      <c r="M2270">
        <v>0</v>
      </c>
      <c r="N2270">
        <v>70304023.089399993</v>
      </c>
      <c r="O2270">
        <v>10.145833333333334</v>
      </c>
      <c r="P2270">
        <f t="shared" si="81"/>
        <v>2002</v>
      </c>
      <c r="Q2270" s="2">
        <f t="shared" si="82"/>
        <v>37600.895833332637</v>
      </c>
    </row>
    <row r="2271" spans="1:17" x14ac:dyDescent="0.3">
      <c r="A2271">
        <v>757</v>
      </c>
      <c r="B2271">
        <v>2</v>
      </c>
      <c r="C2271">
        <v>125262564.57539999</v>
      </c>
      <c r="D2271">
        <v>424847.40509999997</v>
      </c>
      <c r="E2271">
        <v>15435409.071599999</v>
      </c>
      <c r="F2271">
        <v>0</v>
      </c>
      <c r="G2271">
        <v>2993565.4520999999</v>
      </c>
      <c r="H2271">
        <v>32136962.876600001</v>
      </c>
      <c r="I2271">
        <v>64487350.791599996</v>
      </c>
      <c r="J2271">
        <v>5284268.0570999999</v>
      </c>
      <c r="K2271">
        <v>20419720.6994</v>
      </c>
      <c r="L2271">
        <v>15339508.1217</v>
      </c>
      <c r="M2271">
        <v>0</v>
      </c>
      <c r="N2271">
        <v>70029485.287300006</v>
      </c>
      <c r="O2271">
        <v>10.145833333333334</v>
      </c>
      <c r="P2271">
        <f t="shared" si="81"/>
        <v>2002</v>
      </c>
      <c r="Q2271" s="2">
        <f t="shared" si="82"/>
        <v>37611.041666665973</v>
      </c>
    </row>
    <row r="2272" spans="1:17" x14ac:dyDescent="0.3">
      <c r="A2272">
        <v>757</v>
      </c>
      <c r="B2272">
        <v>3</v>
      </c>
      <c r="C2272">
        <v>119507604.9092</v>
      </c>
      <c r="D2272">
        <v>428468.74780000001</v>
      </c>
      <c r="E2272">
        <v>15435409.071599999</v>
      </c>
      <c r="F2272">
        <v>0</v>
      </c>
      <c r="G2272">
        <v>2993565.4520999999</v>
      </c>
      <c r="H2272">
        <v>32330518.109000001</v>
      </c>
      <c r="I2272">
        <v>59117660.248899996</v>
      </c>
      <c r="J2272">
        <v>5260396.7637</v>
      </c>
      <c r="K2272">
        <v>20419720.6994</v>
      </c>
      <c r="L2272">
        <v>15383684.2038</v>
      </c>
      <c r="M2272">
        <v>0</v>
      </c>
      <c r="N2272">
        <v>70000210.495800003</v>
      </c>
      <c r="O2272">
        <v>10.145833333333334</v>
      </c>
      <c r="P2272">
        <f t="shared" si="81"/>
        <v>2002</v>
      </c>
      <c r="Q2272" s="2">
        <f t="shared" si="82"/>
        <v>37621.187499999309</v>
      </c>
    </row>
    <row r="2273" spans="1:17" x14ac:dyDescent="0.3">
      <c r="A2273">
        <v>758</v>
      </c>
      <c r="B2273">
        <v>1</v>
      </c>
      <c r="C2273">
        <v>123687277.9382</v>
      </c>
      <c r="D2273">
        <v>432260.92509999999</v>
      </c>
      <c r="E2273">
        <v>15435413.841600001</v>
      </c>
      <c r="F2273">
        <v>0</v>
      </c>
      <c r="G2273">
        <v>1939251.9247999999</v>
      </c>
      <c r="H2273">
        <v>28298194.918099999</v>
      </c>
      <c r="I2273">
        <v>51108213.885700002</v>
      </c>
      <c r="J2273">
        <v>5227307.8676000005</v>
      </c>
      <c r="K2273">
        <v>20307059.579399999</v>
      </c>
      <c r="L2273">
        <v>23966739.829999998</v>
      </c>
      <c r="M2273">
        <v>0</v>
      </c>
      <c r="N2273">
        <v>69704276.718400002</v>
      </c>
      <c r="O2273">
        <v>10.145833333333334</v>
      </c>
      <c r="P2273">
        <f t="shared" si="81"/>
        <v>2003</v>
      </c>
      <c r="Q2273" s="2">
        <f t="shared" si="82"/>
        <v>37631.333333332645</v>
      </c>
    </row>
    <row r="2274" spans="1:17" x14ac:dyDescent="0.3">
      <c r="A2274">
        <v>758</v>
      </c>
      <c r="B2274">
        <v>2</v>
      </c>
      <c r="C2274">
        <v>119159432.80230001</v>
      </c>
      <c r="D2274">
        <v>435896.84289999999</v>
      </c>
      <c r="E2274">
        <v>15435413.841600001</v>
      </c>
      <c r="F2274">
        <v>0</v>
      </c>
      <c r="G2274">
        <v>1939251.9247999999</v>
      </c>
      <c r="H2274">
        <v>28031950.4881</v>
      </c>
      <c r="I2274">
        <v>47308862.395900004</v>
      </c>
      <c r="J2274">
        <v>5197469.9050000003</v>
      </c>
      <c r="K2274">
        <v>20307059.579399999</v>
      </c>
      <c r="L2274">
        <v>23922436.553300001</v>
      </c>
      <c r="M2274">
        <v>0</v>
      </c>
      <c r="N2274">
        <v>68724566.940599993</v>
      </c>
      <c r="O2274">
        <v>10.145833333333334</v>
      </c>
      <c r="P2274">
        <f t="shared" si="81"/>
        <v>2003</v>
      </c>
      <c r="Q2274" s="2">
        <f t="shared" si="82"/>
        <v>37641.47916666598</v>
      </c>
    </row>
    <row r="2275" spans="1:17" x14ac:dyDescent="0.3">
      <c r="A2275">
        <v>758</v>
      </c>
      <c r="B2275">
        <v>3</v>
      </c>
      <c r="C2275">
        <v>115899620.59110001</v>
      </c>
      <c r="D2275">
        <v>439339.35700000002</v>
      </c>
      <c r="E2275">
        <v>15435413.841600001</v>
      </c>
      <c r="F2275">
        <v>0</v>
      </c>
      <c r="G2275">
        <v>1939251.9247999999</v>
      </c>
      <c r="H2275">
        <v>27698031.552499998</v>
      </c>
      <c r="I2275">
        <v>44178180.809900001</v>
      </c>
      <c r="J2275">
        <v>5170123.5965999998</v>
      </c>
      <c r="K2275">
        <v>20307059.579399999</v>
      </c>
      <c r="L2275">
        <v>23881003.582899999</v>
      </c>
      <c r="M2275">
        <v>0</v>
      </c>
      <c r="N2275">
        <v>67875231.396799996</v>
      </c>
      <c r="O2275">
        <v>10.145833333333334</v>
      </c>
      <c r="P2275">
        <f t="shared" si="81"/>
        <v>2003</v>
      </c>
      <c r="Q2275" s="2">
        <f t="shared" si="82"/>
        <v>37651.624999999316</v>
      </c>
    </row>
    <row r="2276" spans="1:17" x14ac:dyDescent="0.3">
      <c r="A2276">
        <v>759</v>
      </c>
      <c r="B2276">
        <v>1</v>
      </c>
      <c r="C2276">
        <v>99270779.576000005</v>
      </c>
      <c r="D2276">
        <v>437561.83769999997</v>
      </c>
      <c r="E2276">
        <v>15435413.841600001</v>
      </c>
      <c r="F2276">
        <v>0</v>
      </c>
      <c r="G2276">
        <v>5292803.9899000004</v>
      </c>
      <c r="H2276">
        <v>39843304.015199997</v>
      </c>
      <c r="I2276">
        <v>55631918.292900003</v>
      </c>
      <c r="J2276">
        <v>5166344.3376000002</v>
      </c>
      <c r="K2276">
        <v>20307059.579399999</v>
      </c>
      <c r="L2276">
        <v>9715719.2493999992</v>
      </c>
      <c r="M2276">
        <v>0</v>
      </c>
      <c r="N2276">
        <v>67517731.534600005</v>
      </c>
      <c r="O2276">
        <v>10.145833333333334</v>
      </c>
      <c r="P2276">
        <f t="shared" si="81"/>
        <v>2003</v>
      </c>
      <c r="Q2276" s="2">
        <f t="shared" si="82"/>
        <v>37661.770833332652</v>
      </c>
    </row>
    <row r="2277" spans="1:17" x14ac:dyDescent="0.3">
      <c r="A2277">
        <v>759</v>
      </c>
      <c r="B2277">
        <v>2</v>
      </c>
      <c r="C2277">
        <v>96217137.8759</v>
      </c>
      <c r="D2277">
        <v>436420.19890000002</v>
      </c>
      <c r="E2277">
        <v>15435413.841600001</v>
      </c>
      <c r="F2277">
        <v>0</v>
      </c>
      <c r="G2277">
        <v>5292803.9899000004</v>
      </c>
      <c r="H2277">
        <v>40139770.563199997</v>
      </c>
      <c r="I2277">
        <v>52797359.585299999</v>
      </c>
      <c r="J2277">
        <v>5161504.8919000002</v>
      </c>
      <c r="K2277">
        <v>20307059.579399999</v>
      </c>
      <c r="L2277">
        <v>9798230.2704000007</v>
      </c>
      <c r="M2277">
        <v>0</v>
      </c>
      <c r="N2277">
        <v>68301828.491400003</v>
      </c>
      <c r="O2277">
        <v>10.145833333333334</v>
      </c>
      <c r="P2277">
        <f t="shared" si="81"/>
        <v>2003</v>
      </c>
      <c r="Q2277" s="2">
        <f t="shared" si="82"/>
        <v>37671.916666665988</v>
      </c>
    </row>
    <row r="2278" spans="1:17" x14ac:dyDescent="0.3">
      <c r="A2278">
        <v>759</v>
      </c>
      <c r="B2278">
        <v>3</v>
      </c>
      <c r="C2278">
        <v>93934457.420300007</v>
      </c>
      <c r="D2278">
        <v>435564.41840000002</v>
      </c>
      <c r="E2278">
        <v>15435413.841600001</v>
      </c>
      <c r="F2278">
        <v>0</v>
      </c>
      <c r="G2278">
        <v>5292803.9899000004</v>
      </c>
      <c r="H2278">
        <v>40196810.371299997</v>
      </c>
      <c r="I2278">
        <v>49865045.490199998</v>
      </c>
      <c r="J2278">
        <v>5155876.8606000002</v>
      </c>
      <c r="K2278">
        <v>20307059.579399999</v>
      </c>
      <c r="L2278">
        <v>9869575.1570999995</v>
      </c>
      <c r="M2278">
        <v>0</v>
      </c>
      <c r="N2278">
        <v>68876379.873699993</v>
      </c>
      <c r="O2278">
        <v>10.145833333333334</v>
      </c>
      <c r="P2278">
        <f t="shared" si="81"/>
        <v>2003</v>
      </c>
      <c r="Q2278" s="2">
        <f t="shared" si="82"/>
        <v>37682.062499999323</v>
      </c>
    </row>
    <row r="2279" spans="1:17" x14ac:dyDescent="0.3">
      <c r="A2279">
        <v>760</v>
      </c>
      <c r="B2279">
        <v>1</v>
      </c>
      <c r="C2279">
        <v>47101710.213500001</v>
      </c>
      <c r="D2279">
        <v>427782.66639999999</v>
      </c>
      <c r="E2279">
        <v>15435413.841600001</v>
      </c>
      <c r="F2279">
        <v>0</v>
      </c>
      <c r="G2279">
        <v>91384034.874500006</v>
      </c>
      <c r="H2279">
        <v>61568626.633400001</v>
      </c>
      <c r="I2279">
        <v>113372077.5835</v>
      </c>
      <c r="J2279">
        <v>5194247.926</v>
      </c>
      <c r="K2279">
        <v>20307059.579399999</v>
      </c>
      <c r="L2279">
        <v>3916013.6822000002</v>
      </c>
      <c r="M2279">
        <v>0</v>
      </c>
      <c r="N2279">
        <v>72391178.254500002</v>
      </c>
      <c r="O2279">
        <v>10.145833333333334</v>
      </c>
      <c r="P2279">
        <f t="shared" si="81"/>
        <v>2003</v>
      </c>
      <c r="Q2279" s="2">
        <f t="shared" si="82"/>
        <v>37692.208333332659</v>
      </c>
    </row>
    <row r="2280" spans="1:17" x14ac:dyDescent="0.3">
      <c r="A2280">
        <v>760</v>
      </c>
      <c r="B2280">
        <v>2</v>
      </c>
      <c r="C2280">
        <v>43409754.284699999</v>
      </c>
      <c r="D2280">
        <v>420763.79229999997</v>
      </c>
      <c r="E2280">
        <v>15435413.841600001</v>
      </c>
      <c r="F2280">
        <v>0</v>
      </c>
      <c r="G2280">
        <v>91384034.874500006</v>
      </c>
      <c r="H2280">
        <v>60644724.196500003</v>
      </c>
      <c r="I2280">
        <v>107565754.8804</v>
      </c>
      <c r="J2280">
        <v>5227995.0839</v>
      </c>
      <c r="K2280">
        <v>20307059.579399999</v>
      </c>
      <c r="L2280">
        <v>3965215.6296999999</v>
      </c>
      <c r="M2280">
        <v>0</v>
      </c>
      <c r="N2280">
        <v>73100177.113199994</v>
      </c>
      <c r="O2280">
        <v>10.145833333333334</v>
      </c>
      <c r="P2280">
        <f t="shared" si="81"/>
        <v>2003</v>
      </c>
      <c r="Q2280" s="2">
        <f t="shared" si="82"/>
        <v>37702.354166665995</v>
      </c>
    </row>
    <row r="2281" spans="1:17" x14ac:dyDescent="0.3">
      <c r="A2281">
        <v>760</v>
      </c>
      <c r="B2281">
        <v>3</v>
      </c>
      <c r="C2281">
        <v>41242433.5286</v>
      </c>
      <c r="D2281">
        <v>414422.03600000002</v>
      </c>
      <c r="E2281">
        <v>15435413.841600001</v>
      </c>
      <c r="F2281">
        <v>0</v>
      </c>
      <c r="G2281">
        <v>91384034.874500006</v>
      </c>
      <c r="H2281">
        <v>59712903.016999997</v>
      </c>
      <c r="I2281">
        <v>103816796.4839</v>
      </c>
      <c r="J2281">
        <v>5258181.2260999996</v>
      </c>
      <c r="K2281">
        <v>20307059.579399999</v>
      </c>
      <c r="L2281">
        <v>4006145.9023000002</v>
      </c>
      <c r="M2281">
        <v>0</v>
      </c>
      <c r="N2281">
        <v>74056667.401500002</v>
      </c>
      <c r="O2281">
        <v>10.145833333333334</v>
      </c>
      <c r="P2281">
        <f t="shared" si="81"/>
        <v>2003</v>
      </c>
      <c r="Q2281" s="2">
        <f t="shared" si="82"/>
        <v>37712.499999999331</v>
      </c>
    </row>
    <row r="2282" spans="1:17" x14ac:dyDescent="0.3">
      <c r="A2282">
        <v>761</v>
      </c>
      <c r="B2282">
        <v>1</v>
      </c>
      <c r="C2282">
        <v>75520413.046000004</v>
      </c>
      <c r="D2282">
        <v>413139.73910000001</v>
      </c>
      <c r="E2282">
        <v>21104671.271600001</v>
      </c>
      <c r="F2282">
        <v>0</v>
      </c>
      <c r="G2282">
        <v>68704480.154200003</v>
      </c>
      <c r="H2282">
        <v>60447001.1642</v>
      </c>
      <c r="I2282">
        <v>40074596.808899999</v>
      </c>
      <c r="J2282">
        <v>5256354.8618000001</v>
      </c>
      <c r="K2282">
        <v>71846751.929399997</v>
      </c>
      <c r="L2282">
        <v>39583745.658799998</v>
      </c>
      <c r="M2282">
        <v>0</v>
      </c>
      <c r="N2282">
        <v>70390973.993000001</v>
      </c>
      <c r="O2282">
        <v>10.145833333333334</v>
      </c>
      <c r="P2282">
        <f t="shared" si="81"/>
        <v>2003</v>
      </c>
      <c r="Q2282" s="2">
        <f t="shared" si="82"/>
        <v>37722.645833332666</v>
      </c>
    </row>
    <row r="2283" spans="1:17" x14ac:dyDescent="0.3">
      <c r="A2283">
        <v>761</v>
      </c>
      <c r="B2283">
        <v>2</v>
      </c>
      <c r="C2283">
        <v>68421730.038599998</v>
      </c>
      <c r="D2283">
        <v>411938.28720000002</v>
      </c>
      <c r="E2283">
        <v>21104671.271600001</v>
      </c>
      <c r="F2283">
        <v>0</v>
      </c>
      <c r="G2283">
        <v>68704480.154200003</v>
      </c>
      <c r="H2283">
        <v>60499010.072400004</v>
      </c>
      <c r="I2283">
        <v>34131472.617299996</v>
      </c>
      <c r="J2283">
        <v>5256498.9066000003</v>
      </c>
      <c r="K2283">
        <v>71846751.929399997</v>
      </c>
      <c r="L2283">
        <v>39361251.273000002</v>
      </c>
      <c r="M2283">
        <v>0</v>
      </c>
      <c r="N2283">
        <v>68823439.506999999</v>
      </c>
      <c r="O2283">
        <v>10.145833333333334</v>
      </c>
      <c r="P2283">
        <f t="shared" si="81"/>
        <v>2003</v>
      </c>
      <c r="Q2283" s="2">
        <f t="shared" si="82"/>
        <v>37732.791666666002</v>
      </c>
    </row>
    <row r="2284" spans="1:17" x14ac:dyDescent="0.3">
      <c r="A2284">
        <v>761</v>
      </c>
      <c r="B2284">
        <v>3</v>
      </c>
      <c r="C2284">
        <v>64493114.333999999</v>
      </c>
      <c r="D2284">
        <v>410811.25939999998</v>
      </c>
      <c r="E2284">
        <v>21104671.271600001</v>
      </c>
      <c r="F2284">
        <v>0</v>
      </c>
      <c r="G2284">
        <v>68704480.154200003</v>
      </c>
      <c r="H2284">
        <v>60530700.196999997</v>
      </c>
      <c r="I2284">
        <v>31015558.109499998</v>
      </c>
      <c r="J2284">
        <v>5257762.3660000004</v>
      </c>
      <c r="K2284">
        <v>71846751.929399997</v>
      </c>
      <c r="L2284">
        <v>39207602.814300001</v>
      </c>
      <c r="M2284">
        <v>0</v>
      </c>
      <c r="N2284">
        <v>68028835.272100002</v>
      </c>
      <c r="O2284">
        <v>10.145833333333334</v>
      </c>
      <c r="P2284">
        <f t="shared" si="81"/>
        <v>2003</v>
      </c>
      <c r="Q2284" s="2">
        <f t="shared" si="82"/>
        <v>37742.937499999338</v>
      </c>
    </row>
    <row r="2285" spans="1:17" x14ac:dyDescent="0.3">
      <c r="A2285">
        <v>762</v>
      </c>
      <c r="B2285">
        <v>1</v>
      </c>
      <c r="C2285">
        <v>82732395.996800005</v>
      </c>
      <c r="D2285">
        <v>416609.94510000001</v>
      </c>
      <c r="E2285">
        <v>24326442.911600001</v>
      </c>
      <c r="F2285">
        <v>0</v>
      </c>
      <c r="G2285">
        <v>94004345.295100003</v>
      </c>
      <c r="H2285">
        <v>73473367.239899993</v>
      </c>
      <c r="I2285">
        <v>45826357.286799997</v>
      </c>
      <c r="J2285">
        <v>5238509.6622000001</v>
      </c>
      <c r="K2285">
        <v>101136154.3194</v>
      </c>
      <c r="L2285">
        <v>56866356.133699998</v>
      </c>
      <c r="M2285">
        <v>0</v>
      </c>
      <c r="N2285">
        <v>65861708.518700004</v>
      </c>
      <c r="O2285">
        <v>10.145833333333334</v>
      </c>
      <c r="P2285">
        <f t="shared" si="81"/>
        <v>2003</v>
      </c>
      <c r="Q2285" s="2">
        <f t="shared" si="82"/>
        <v>37753.083333332674</v>
      </c>
    </row>
    <row r="2286" spans="1:17" x14ac:dyDescent="0.3">
      <c r="A2286">
        <v>762</v>
      </c>
      <c r="B2286">
        <v>2</v>
      </c>
      <c r="C2286">
        <v>76893575.036300004</v>
      </c>
      <c r="D2286">
        <v>421516.85629999998</v>
      </c>
      <c r="E2286">
        <v>24326442.911600001</v>
      </c>
      <c r="F2286">
        <v>0</v>
      </c>
      <c r="G2286">
        <v>94004345.295100003</v>
      </c>
      <c r="H2286">
        <v>73640660.922199994</v>
      </c>
      <c r="I2286">
        <v>41654148.120899998</v>
      </c>
      <c r="J2286">
        <v>5223184.2219000002</v>
      </c>
      <c r="K2286">
        <v>101136154.3194</v>
      </c>
      <c r="L2286">
        <v>56542193.454599999</v>
      </c>
      <c r="M2286">
        <v>0</v>
      </c>
      <c r="N2286">
        <v>64853162.077</v>
      </c>
      <c r="O2286">
        <v>10.145833333333334</v>
      </c>
      <c r="P2286">
        <f t="shared" si="81"/>
        <v>2003</v>
      </c>
      <c r="Q2286" s="2">
        <f t="shared" si="82"/>
        <v>37763.229166666009</v>
      </c>
    </row>
    <row r="2287" spans="1:17" x14ac:dyDescent="0.3">
      <c r="A2287">
        <v>762</v>
      </c>
      <c r="B2287">
        <v>3</v>
      </c>
      <c r="C2287">
        <v>73261443.118499994</v>
      </c>
      <c r="D2287">
        <v>425682.43910000002</v>
      </c>
      <c r="E2287">
        <v>24326442.911600001</v>
      </c>
      <c r="F2287">
        <v>0</v>
      </c>
      <c r="G2287">
        <v>94004345.295100003</v>
      </c>
      <c r="H2287">
        <v>73376513.013500005</v>
      </c>
      <c r="I2287">
        <v>38629296.287600003</v>
      </c>
      <c r="J2287">
        <v>5210612.6419000002</v>
      </c>
      <c r="K2287">
        <v>101136154.3194</v>
      </c>
      <c r="L2287">
        <v>56269508.6536</v>
      </c>
      <c r="M2287">
        <v>0</v>
      </c>
      <c r="N2287">
        <v>64197905.371600002</v>
      </c>
      <c r="O2287">
        <v>10.145833333333334</v>
      </c>
      <c r="P2287">
        <f t="shared" si="81"/>
        <v>2003</v>
      </c>
      <c r="Q2287" s="2">
        <f t="shared" si="82"/>
        <v>37773.374999999345</v>
      </c>
    </row>
    <row r="2288" spans="1:17" x14ac:dyDescent="0.3">
      <c r="A2288">
        <v>763</v>
      </c>
      <c r="B2288">
        <v>1</v>
      </c>
      <c r="C2288">
        <v>242564660.8515</v>
      </c>
      <c r="D2288">
        <v>446234.19919999997</v>
      </c>
      <c r="E2288">
        <v>36608811.401600003</v>
      </c>
      <c r="F2288">
        <v>0</v>
      </c>
      <c r="G2288">
        <v>30829553.0042</v>
      </c>
      <c r="H2288">
        <v>72000931.592500001</v>
      </c>
      <c r="I2288">
        <v>14132164.482000001</v>
      </c>
      <c r="J2288">
        <v>5126374.7723000003</v>
      </c>
      <c r="K2288">
        <v>212796201.15939999</v>
      </c>
      <c r="L2288">
        <v>91683460.797299996</v>
      </c>
      <c r="M2288">
        <v>0</v>
      </c>
      <c r="N2288">
        <v>59768277.4604</v>
      </c>
      <c r="O2288">
        <v>10.145833333333334</v>
      </c>
      <c r="P2288">
        <f t="shared" si="81"/>
        <v>2003</v>
      </c>
      <c r="Q2288" s="2">
        <f t="shared" si="82"/>
        <v>37783.520833332681</v>
      </c>
    </row>
    <row r="2289" spans="1:17" x14ac:dyDescent="0.3">
      <c r="A2289">
        <v>763</v>
      </c>
      <c r="B2289">
        <v>2</v>
      </c>
      <c r="C2289">
        <v>234268938.9668</v>
      </c>
      <c r="D2289">
        <v>465218.22810000001</v>
      </c>
      <c r="E2289">
        <v>36608811.401600003</v>
      </c>
      <c r="F2289">
        <v>0</v>
      </c>
      <c r="G2289">
        <v>30829553.0042</v>
      </c>
      <c r="H2289">
        <v>72979614.490400001</v>
      </c>
      <c r="I2289">
        <v>11352871.147500001</v>
      </c>
      <c r="J2289">
        <v>5055778.6656999998</v>
      </c>
      <c r="K2289">
        <v>212796201.15939999</v>
      </c>
      <c r="L2289">
        <v>89280097.092099994</v>
      </c>
      <c r="M2289">
        <v>0</v>
      </c>
      <c r="N2289">
        <v>57294479.203400001</v>
      </c>
      <c r="O2289">
        <v>10.145833333333334</v>
      </c>
      <c r="P2289">
        <f t="shared" si="81"/>
        <v>2003</v>
      </c>
      <c r="Q2289" s="2">
        <f t="shared" si="82"/>
        <v>37793.666666666017</v>
      </c>
    </row>
    <row r="2290" spans="1:17" x14ac:dyDescent="0.3">
      <c r="A2290">
        <v>763</v>
      </c>
      <c r="B2290">
        <v>3</v>
      </c>
      <c r="C2290">
        <v>228494475.1234</v>
      </c>
      <c r="D2290">
        <v>481161.27140000003</v>
      </c>
      <c r="E2290">
        <v>36608811.401600003</v>
      </c>
      <c r="F2290">
        <v>0</v>
      </c>
      <c r="G2290">
        <v>30829553.0042</v>
      </c>
      <c r="H2290">
        <v>73378074.658700004</v>
      </c>
      <c r="I2290">
        <v>9741692.4166000001</v>
      </c>
      <c r="J2290">
        <v>4993541.2874999996</v>
      </c>
      <c r="K2290">
        <v>212796201.15939999</v>
      </c>
      <c r="L2290">
        <v>87182151.716999993</v>
      </c>
      <c r="M2290">
        <v>0</v>
      </c>
      <c r="N2290">
        <v>55729727.403999999</v>
      </c>
      <c r="O2290">
        <v>10.145833333333334</v>
      </c>
      <c r="P2290">
        <f t="shared" si="81"/>
        <v>2003</v>
      </c>
      <c r="Q2290" s="2">
        <f t="shared" si="82"/>
        <v>37803.812499999352</v>
      </c>
    </row>
    <row r="2291" spans="1:17" x14ac:dyDescent="0.3">
      <c r="A2291">
        <v>764</v>
      </c>
      <c r="B2291">
        <v>1</v>
      </c>
      <c r="C2291">
        <v>696277434.25539994</v>
      </c>
      <c r="D2291">
        <v>516929.15840000001</v>
      </c>
      <c r="E2291">
        <v>80510308.861599997</v>
      </c>
      <c r="F2291">
        <v>0</v>
      </c>
      <c r="G2291">
        <v>2986121.8116000001</v>
      </c>
      <c r="H2291">
        <v>33195847.882100001</v>
      </c>
      <c r="I2291">
        <v>2197875.2810999998</v>
      </c>
      <c r="J2291">
        <v>4875850.3302999996</v>
      </c>
      <c r="K2291">
        <v>611908434.36940002</v>
      </c>
      <c r="L2291">
        <v>144343964.87290001</v>
      </c>
      <c r="M2291">
        <v>0</v>
      </c>
      <c r="N2291">
        <v>51787146.479099996</v>
      </c>
      <c r="O2291">
        <v>10.145833333333334</v>
      </c>
      <c r="P2291">
        <f t="shared" si="81"/>
        <v>2003</v>
      </c>
      <c r="Q2291" s="2">
        <f t="shared" si="82"/>
        <v>37813.958333332688</v>
      </c>
    </row>
    <row r="2292" spans="1:17" x14ac:dyDescent="0.3">
      <c r="A2292">
        <v>764</v>
      </c>
      <c r="B2292">
        <v>2</v>
      </c>
      <c r="C2292">
        <v>682533296.62580001</v>
      </c>
      <c r="D2292">
        <v>550395.03740000003</v>
      </c>
      <c r="E2292">
        <v>80510308.861599997</v>
      </c>
      <c r="F2292">
        <v>0</v>
      </c>
      <c r="G2292">
        <v>2986121.8116000001</v>
      </c>
      <c r="H2292">
        <v>32054025.581999999</v>
      </c>
      <c r="I2292">
        <v>1122548.2660999999</v>
      </c>
      <c r="J2292">
        <v>4773266.9861000003</v>
      </c>
      <c r="K2292">
        <v>611908434.36940002</v>
      </c>
      <c r="L2292">
        <v>134678681</v>
      </c>
      <c r="M2292">
        <v>0</v>
      </c>
      <c r="N2292">
        <v>48039467.018399999</v>
      </c>
      <c r="O2292">
        <v>10.145833333333334</v>
      </c>
      <c r="P2292">
        <f t="shared" si="81"/>
        <v>2003</v>
      </c>
      <c r="Q2292" s="2">
        <f t="shared" si="82"/>
        <v>37824.104166666024</v>
      </c>
    </row>
    <row r="2293" spans="1:17" x14ac:dyDescent="0.3">
      <c r="A2293">
        <v>764</v>
      </c>
      <c r="B2293">
        <v>3</v>
      </c>
      <c r="C2293">
        <v>672827523.34749997</v>
      </c>
      <c r="D2293">
        <v>583488.53570000001</v>
      </c>
      <c r="E2293">
        <v>80510308.861599997</v>
      </c>
      <c r="F2293">
        <v>0</v>
      </c>
      <c r="G2293">
        <v>2986121.8116000001</v>
      </c>
      <c r="H2293">
        <v>31186800.720600002</v>
      </c>
      <c r="I2293">
        <v>848644.46299999999</v>
      </c>
      <c r="J2293">
        <v>4689117.8052000003</v>
      </c>
      <c r="K2293">
        <v>611908434.36940002</v>
      </c>
      <c r="L2293">
        <v>126419843.4409</v>
      </c>
      <c r="M2293">
        <v>0</v>
      </c>
      <c r="N2293">
        <v>45784691.7777</v>
      </c>
      <c r="O2293">
        <v>10.145833333333334</v>
      </c>
      <c r="P2293">
        <f t="shared" si="81"/>
        <v>2003</v>
      </c>
      <c r="Q2293" s="2">
        <f t="shared" si="82"/>
        <v>37834.24999999936</v>
      </c>
    </row>
    <row r="2294" spans="1:17" x14ac:dyDescent="0.3">
      <c r="A2294">
        <v>765</v>
      </c>
      <c r="B2294">
        <v>1</v>
      </c>
      <c r="C2294">
        <v>460971185.66070002</v>
      </c>
      <c r="D2294">
        <v>557125.55460000003</v>
      </c>
      <c r="E2294">
        <v>86861919.371600002</v>
      </c>
      <c r="F2294">
        <v>0</v>
      </c>
      <c r="G2294">
        <v>267574280.4346</v>
      </c>
      <c r="H2294">
        <v>93257818.851600006</v>
      </c>
      <c r="I2294">
        <v>135187958.86629999</v>
      </c>
      <c r="J2294">
        <v>4816535.6562000001</v>
      </c>
      <c r="K2294">
        <v>669651462.97940004</v>
      </c>
      <c r="L2294">
        <v>49890695.599600002</v>
      </c>
      <c r="M2294">
        <v>0</v>
      </c>
      <c r="N2294">
        <v>48900620.946500003</v>
      </c>
      <c r="O2294">
        <v>10.145833333333334</v>
      </c>
      <c r="P2294">
        <f t="shared" si="81"/>
        <v>2003</v>
      </c>
      <c r="Q2294" s="2">
        <f t="shared" si="82"/>
        <v>37844.395833332695</v>
      </c>
    </row>
    <row r="2295" spans="1:17" x14ac:dyDescent="0.3">
      <c r="A2295">
        <v>765</v>
      </c>
      <c r="B2295">
        <v>2</v>
      </c>
      <c r="C2295">
        <v>451850180.38419998</v>
      </c>
      <c r="D2295">
        <v>537393.75800000003</v>
      </c>
      <c r="E2295">
        <v>86861919.371600002</v>
      </c>
      <c r="F2295">
        <v>0</v>
      </c>
      <c r="G2295">
        <v>267574280.4346</v>
      </c>
      <c r="H2295">
        <v>91171559.652199998</v>
      </c>
      <c r="I2295">
        <v>117798909.4593</v>
      </c>
      <c r="J2295">
        <v>4924449.9589999998</v>
      </c>
      <c r="K2295">
        <v>669651462.97940004</v>
      </c>
      <c r="L2295">
        <v>50871386.458700001</v>
      </c>
      <c r="M2295">
        <v>0</v>
      </c>
      <c r="N2295">
        <v>52637218.556299999</v>
      </c>
      <c r="O2295">
        <v>10.145833333333334</v>
      </c>
      <c r="P2295">
        <f t="shared" si="81"/>
        <v>2003</v>
      </c>
      <c r="Q2295" s="2">
        <f t="shared" si="82"/>
        <v>37854.541666666031</v>
      </c>
    </row>
    <row r="2296" spans="1:17" x14ac:dyDescent="0.3">
      <c r="A2296">
        <v>765</v>
      </c>
      <c r="B2296">
        <v>3</v>
      </c>
      <c r="C2296">
        <v>445598340.52829999</v>
      </c>
      <c r="D2296">
        <v>523897.60519999999</v>
      </c>
      <c r="E2296">
        <v>86861919.371600002</v>
      </c>
      <c r="F2296">
        <v>0</v>
      </c>
      <c r="G2296">
        <v>267574280.4346</v>
      </c>
      <c r="H2296">
        <v>90324644.927699998</v>
      </c>
      <c r="I2296">
        <v>108187957.3706</v>
      </c>
      <c r="J2296">
        <v>5020146.5374999996</v>
      </c>
      <c r="K2296">
        <v>669651462.97940004</v>
      </c>
      <c r="L2296">
        <v>51652786.975000001</v>
      </c>
      <c r="M2296">
        <v>0</v>
      </c>
      <c r="N2296">
        <v>55039034.516599998</v>
      </c>
      <c r="O2296">
        <v>10.145833333333334</v>
      </c>
      <c r="P2296">
        <f t="shared" si="81"/>
        <v>2003</v>
      </c>
      <c r="Q2296" s="2">
        <f t="shared" si="82"/>
        <v>37864.687499999367</v>
      </c>
    </row>
    <row r="2297" spans="1:17" x14ac:dyDescent="0.3">
      <c r="A2297">
        <v>766</v>
      </c>
      <c r="B2297">
        <v>1</v>
      </c>
      <c r="C2297">
        <v>320594217.81819999</v>
      </c>
      <c r="D2297">
        <v>514671.02630000003</v>
      </c>
      <c r="E2297">
        <v>47497869.9516</v>
      </c>
      <c r="F2297">
        <v>0</v>
      </c>
      <c r="G2297">
        <v>34144642.136799999</v>
      </c>
      <c r="H2297">
        <v>58983830.830399998</v>
      </c>
      <c r="I2297">
        <v>48790199.938100003</v>
      </c>
      <c r="J2297">
        <v>5021674.3885000004</v>
      </c>
      <c r="K2297">
        <v>311789555.03939998</v>
      </c>
      <c r="L2297">
        <v>38680694.653499998</v>
      </c>
      <c r="M2297">
        <v>0</v>
      </c>
      <c r="N2297">
        <v>55411274.104099996</v>
      </c>
      <c r="O2297">
        <v>10.145833333333334</v>
      </c>
      <c r="P2297">
        <f t="shared" si="81"/>
        <v>2003</v>
      </c>
      <c r="Q2297" s="2">
        <f t="shared" si="82"/>
        <v>37874.833333332703</v>
      </c>
    </row>
    <row r="2298" spans="1:17" x14ac:dyDescent="0.3">
      <c r="A2298">
        <v>766</v>
      </c>
      <c r="B2298">
        <v>2</v>
      </c>
      <c r="C2298">
        <v>298993268.22530001</v>
      </c>
      <c r="D2298">
        <v>507523.47480000003</v>
      </c>
      <c r="E2298">
        <v>47497869.9516</v>
      </c>
      <c r="F2298">
        <v>0</v>
      </c>
      <c r="G2298">
        <v>34144642.136799999</v>
      </c>
      <c r="H2298">
        <v>58930625.397600003</v>
      </c>
      <c r="I2298">
        <v>27747570.009599999</v>
      </c>
      <c r="J2298">
        <v>5024792.4999000002</v>
      </c>
      <c r="K2298">
        <v>311789555.03939998</v>
      </c>
      <c r="L2298">
        <v>38735604.124600001</v>
      </c>
      <c r="M2298">
        <v>0</v>
      </c>
      <c r="N2298">
        <v>55649215.559600003</v>
      </c>
      <c r="O2298">
        <v>10.145833333333334</v>
      </c>
      <c r="P2298">
        <f t="shared" si="81"/>
        <v>2003</v>
      </c>
      <c r="Q2298" s="2">
        <f t="shared" si="82"/>
        <v>37884.979166666039</v>
      </c>
    </row>
    <row r="2299" spans="1:17" x14ac:dyDescent="0.3">
      <c r="A2299">
        <v>766</v>
      </c>
      <c r="B2299">
        <v>3</v>
      </c>
      <c r="C2299">
        <v>289415644.46280003</v>
      </c>
      <c r="D2299">
        <v>502408.61339999997</v>
      </c>
      <c r="E2299">
        <v>47497869.9516</v>
      </c>
      <c r="F2299">
        <v>0</v>
      </c>
      <c r="G2299">
        <v>34144642.136799999</v>
      </c>
      <c r="H2299">
        <v>58904498.028999999</v>
      </c>
      <c r="I2299">
        <v>18379333.941</v>
      </c>
      <c r="J2299">
        <v>5029091.4305999996</v>
      </c>
      <c r="K2299">
        <v>311789555.03939998</v>
      </c>
      <c r="L2299">
        <v>38780438.232299998</v>
      </c>
      <c r="M2299">
        <v>0</v>
      </c>
      <c r="N2299">
        <v>55756081.172799997</v>
      </c>
      <c r="O2299">
        <v>10.145833333333334</v>
      </c>
      <c r="P2299">
        <f t="shared" si="81"/>
        <v>2003</v>
      </c>
      <c r="Q2299" s="2">
        <f t="shared" si="82"/>
        <v>37895.124999999374</v>
      </c>
    </row>
    <row r="2300" spans="1:17" x14ac:dyDescent="0.3">
      <c r="A2300">
        <v>767</v>
      </c>
      <c r="B2300">
        <v>1</v>
      </c>
      <c r="C2300">
        <v>197763027.5636</v>
      </c>
      <c r="D2300">
        <v>491028.96380000003</v>
      </c>
      <c r="E2300">
        <v>15435413.841600001</v>
      </c>
      <c r="F2300">
        <v>0</v>
      </c>
      <c r="G2300">
        <v>17385610.113000002</v>
      </c>
      <c r="H2300">
        <v>43166357.236000001</v>
      </c>
      <c r="I2300">
        <v>164136146.00009999</v>
      </c>
      <c r="J2300">
        <v>5039917.7106999997</v>
      </c>
      <c r="K2300">
        <v>20307059.579399999</v>
      </c>
      <c r="L2300">
        <v>25066627.8138</v>
      </c>
      <c r="M2300">
        <v>0</v>
      </c>
      <c r="N2300">
        <v>60191688.184299998</v>
      </c>
      <c r="O2300">
        <v>10.145833333333334</v>
      </c>
      <c r="P2300">
        <f t="shared" si="81"/>
        <v>2003</v>
      </c>
      <c r="Q2300" s="2">
        <f t="shared" si="82"/>
        <v>37905.27083333271</v>
      </c>
    </row>
    <row r="2301" spans="1:17" x14ac:dyDescent="0.3">
      <c r="A2301">
        <v>767</v>
      </c>
      <c r="B2301">
        <v>2</v>
      </c>
      <c r="C2301">
        <v>160115295.06729999</v>
      </c>
      <c r="D2301">
        <v>481135.33299999998</v>
      </c>
      <c r="E2301">
        <v>15435413.841600001</v>
      </c>
      <c r="F2301">
        <v>0</v>
      </c>
      <c r="G2301">
        <v>17385610.113000002</v>
      </c>
      <c r="H2301">
        <v>41939700.972599998</v>
      </c>
      <c r="I2301">
        <v>125163499.0387</v>
      </c>
      <c r="J2301">
        <v>5049234.3492000001</v>
      </c>
      <c r="K2301">
        <v>20307059.579399999</v>
      </c>
      <c r="L2301">
        <v>25087832.936999999</v>
      </c>
      <c r="M2301">
        <v>0</v>
      </c>
      <c r="N2301">
        <v>59972271.121100001</v>
      </c>
      <c r="O2301">
        <v>10.145833333333334</v>
      </c>
      <c r="P2301">
        <f t="shared" si="81"/>
        <v>2003</v>
      </c>
      <c r="Q2301" s="2">
        <f t="shared" si="82"/>
        <v>37915.416666666046</v>
      </c>
    </row>
    <row r="2302" spans="1:17" x14ac:dyDescent="0.3">
      <c r="A2302">
        <v>767</v>
      </c>
      <c r="B2302">
        <v>3</v>
      </c>
      <c r="C2302">
        <v>137847851.10179999</v>
      </c>
      <c r="D2302">
        <v>472508.48239999998</v>
      </c>
      <c r="E2302">
        <v>15435413.841600001</v>
      </c>
      <c r="F2302">
        <v>0</v>
      </c>
      <c r="G2302">
        <v>17385610.113000002</v>
      </c>
      <c r="H2302">
        <v>41468355.065399997</v>
      </c>
      <c r="I2302">
        <v>101908030.8678</v>
      </c>
      <c r="J2302">
        <v>5057311.0771000003</v>
      </c>
      <c r="K2302">
        <v>20307059.579399999</v>
      </c>
      <c r="L2302">
        <v>25109069.412700001</v>
      </c>
      <c r="M2302">
        <v>0</v>
      </c>
      <c r="N2302">
        <v>60156638.000799999</v>
      </c>
      <c r="O2302">
        <v>10.145833333333334</v>
      </c>
      <c r="P2302">
        <f t="shared" si="81"/>
        <v>2003</v>
      </c>
      <c r="Q2302" s="2">
        <f t="shared" si="82"/>
        <v>37925.562499999382</v>
      </c>
    </row>
    <row r="2303" spans="1:17" x14ac:dyDescent="0.3">
      <c r="A2303">
        <v>768</v>
      </c>
      <c r="B2303">
        <v>1</v>
      </c>
      <c r="C2303">
        <v>146988111.44580001</v>
      </c>
      <c r="D2303">
        <v>474433.25429999997</v>
      </c>
      <c r="E2303">
        <v>15435413.841600001</v>
      </c>
      <c r="F2303">
        <v>0</v>
      </c>
      <c r="G2303">
        <v>2251263.8558999998</v>
      </c>
      <c r="H2303">
        <v>26477895.429299999</v>
      </c>
      <c r="I2303">
        <v>79605000.978599995</v>
      </c>
      <c r="J2303">
        <v>5027340.8651000001</v>
      </c>
      <c r="K2303">
        <v>20307059.579399999</v>
      </c>
      <c r="L2303">
        <v>26054952.362199999</v>
      </c>
      <c r="M2303">
        <v>0</v>
      </c>
      <c r="N2303">
        <v>60113262.9969</v>
      </c>
      <c r="O2303">
        <v>10.145833333333334</v>
      </c>
      <c r="P2303">
        <f t="shared" si="81"/>
        <v>2003</v>
      </c>
      <c r="Q2303" s="2">
        <f t="shared" si="82"/>
        <v>37935.708333332717</v>
      </c>
    </row>
    <row r="2304" spans="1:17" x14ac:dyDescent="0.3">
      <c r="A2304">
        <v>768</v>
      </c>
      <c r="B2304">
        <v>2</v>
      </c>
      <c r="C2304">
        <v>135906969.62200001</v>
      </c>
      <c r="D2304">
        <v>476308.21340000001</v>
      </c>
      <c r="E2304">
        <v>15435413.841600001</v>
      </c>
      <c r="F2304">
        <v>0</v>
      </c>
      <c r="G2304">
        <v>2251263.8558999998</v>
      </c>
      <c r="H2304">
        <v>26666618.053800002</v>
      </c>
      <c r="I2304">
        <v>69041711.321999997</v>
      </c>
      <c r="J2304">
        <v>5000908.8565999996</v>
      </c>
      <c r="K2304">
        <v>20307059.579399999</v>
      </c>
      <c r="L2304">
        <v>26062676.207699999</v>
      </c>
      <c r="M2304">
        <v>0</v>
      </c>
      <c r="N2304">
        <v>59878968.954700001</v>
      </c>
      <c r="O2304">
        <v>10.145833333333334</v>
      </c>
      <c r="P2304">
        <f t="shared" si="81"/>
        <v>2003</v>
      </c>
      <c r="Q2304" s="2">
        <f t="shared" si="82"/>
        <v>37945.854166666053</v>
      </c>
    </row>
    <row r="2305" spans="1:17" x14ac:dyDescent="0.3">
      <c r="A2305">
        <v>768</v>
      </c>
      <c r="B2305">
        <v>3</v>
      </c>
      <c r="C2305">
        <v>127994638.2448</v>
      </c>
      <c r="D2305">
        <v>478120.36320000002</v>
      </c>
      <c r="E2305">
        <v>15435413.841600001</v>
      </c>
      <c r="F2305">
        <v>0</v>
      </c>
      <c r="G2305">
        <v>2251263.8558999998</v>
      </c>
      <c r="H2305">
        <v>26529524.577500001</v>
      </c>
      <c r="I2305">
        <v>61522078.365599997</v>
      </c>
      <c r="J2305">
        <v>4976914.8073000005</v>
      </c>
      <c r="K2305">
        <v>20307059.579399999</v>
      </c>
      <c r="L2305">
        <v>26068166.2885</v>
      </c>
      <c r="M2305">
        <v>0</v>
      </c>
      <c r="N2305">
        <v>59465956.799599998</v>
      </c>
      <c r="O2305">
        <v>10.145833333333334</v>
      </c>
      <c r="P2305">
        <f t="shared" si="81"/>
        <v>2003</v>
      </c>
      <c r="Q2305" s="2">
        <f t="shared" si="82"/>
        <v>37955.999999999389</v>
      </c>
    </row>
    <row r="2306" spans="1:17" x14ac:dyDescent="0.3">
      <c r="A2306">
        <v>769</v>
      </c>
      <c r="B2306">
        <v>1</v>
      </c>
      <c r="C2306">
        <v>111514179.0703</v>
      </c>
      <c r="D2306">
        <v>472466.44630000001</v>
      </c>
      <c r="E2306">
        <v>15435413.841600001</v>
      </c>
      <c r="F2306">
        <v>0</v>
      </c>
      <c r="G2306">
        <v>4210625.4046</v>
      </c>
      <c r="H2306">
        <v>34023178.602300003</v>
      </c>
      <c r="I2306">
        <v>74046135.805800006</v>
      </c>
      <c r="J2306">
        <v>4983653.5606000004</v>
      </c>
      <c r="K2306">
        <v>20307059.579399999</v>
      </c>
      <c r="L2306">
        <v>4279374.2021000003</v>
      </c>
      <c r="M2306">
        <v>0</v>
      </c>
      <c r="N2306">
        <v>60664472.538400002</v>
      </c>
      <c r="O2306">
        <v>10.145833333333334</v>
      </c>
      <c r="P2306">
        <f t="shared" si="81"/>
        <v>2003</v>
      </c>
      <c r="Q2306" s="2">
        <f t="shared" si="82"/>
        <v>37966.145833332725</v>
      </c>
    </row>
    <row r="2307" spans="1:17" x14ac:dyDescent="0.3">
      <c r="A2307">
        <v>769</v>
      </c>
      <c r="B2307">
        <v>2</v>
      </c>
      <c r="C2307">
        <v>106247338.8052</v>
      </c>
      <c r="D2307">
        <v>467503.05109999998</v>
      </c>
      <c r="E2307">
        <v>15435413.841600001</v>
      </c>
      <c r="F2307">
        <v>0</v>
      </c>
      <c r="G2307">
        <v>4210625.4046</v>
      </c>
      <c r="H2307">
        <v>34078597.953400001</v>
      </c>
      <c r="I2307">
        <v>67669537.641200006</v>
      </c>
      <c r="J2307">
        <v>4987602.7746000001</v>
      </c>
      <c r="K2307">
        <v>20307059.579399999</v>
      </c>
      <c r="L2307">
        <v>4342830.6661</v>
      </c>
      <c r="M2307">
        <v>0</v>
      </c>
      <c r="N2307">
        <v>61944736.863899998</v>
      </c>
      <c r="O2307">
        <v>10.145833333333334</v>
      </c>
      <c r="P2307">
        <f t="shared" ref="P2307:P2370" si="83">YEAR(Q2307)</f>
        <v>2003</v>
      </c>
      <c r="Q2307" s="2">
        <f t="shared" ref="Q2307:Q2370" si="84">Q2306+(O2307)</f>
        <v>37976.29166666606</v>
      </c>
    </row>
    <row r="2308" spans="1:17" x14ac:dyDescent="0.3">
      <c r="A2308">
        <v>769</v>
      </c>
      <c r="B2308">
        <v>3</v>
      </c>
      <c r="C2308">
        <v>102135790.6426</v>
      </c>
      <c r="D2308">
        <v>463515.44760000001</v>
      </c>
      <c r="E2308">
        <v>15435413.841600001</v>
      </c>
      <c r="F2308">
        <v>0</v>
      </c>
      <c r="G2308">
        <v>4210625.4046</v>
      </c>
      <c r="H2308">
        <v>34339604.806500003</v>
      </c>
      <c r="I2308">
        <v>63276750.951200001</v>
      </c>
      <c r="J2308">
        <v>4990063.7847999996</v>
      </c>
      <c r="K2308">
        <v>20307059.579399999</v>
      </c>
      <c r="L2308">
        <v>4404722.1524999999</v>
      </c>
      <c r="M2308">
        <v>0</v>
      </c>
      <c r="N2308">
        <v>62948047.984300002</v>
      </c>
      <c r="O2308">
        <v>10.145833333333334</v>
      </c>
      <c r="P2308">
        <f t="shared" si="83"/>
        <v>2003</v>
      </c>
      <c r="Q2308" s="2">
        <f t="shared" si="84"/>
        <v>37986.437499999396</v>
      </c>
    </row>
    <row r="2309" spans="1:17" x14ac:dyDescent="0.3">
      <c r="A2309">
        <v>770</v>
      </c>
      <c r="B2309">
        <v>1</v>
      </c>
      <c r="C2309">
        <v>105945902.71950001</v>
      </c>
      <c r="D2309">
        <v>461523.42349999998</v>
      </c>
      <c r="E2309">
        <v>15435409.071599999</v>
      </c>
      <c r="F2309">
        <v>0</v>
      </c>
      <c r="G2309">
        <v>2824887.3533999999</v>
      </c>
      <c r="H2309">
        <v>30194367.057100002</v>
      </c>
      <c r="I2309">
        <v>53071563.539800003</v>
      </c>
      <c r="J2309">
        <v>4985867.3691999996</v>
      </c>
      <c r="K2309">
        <v>20228663.3094</v>
      </c>
      <c r="L2309">
        <v>12351238.7226</v>
      </c>
      <c r="M2309">
        <v>0</v>
      </c>
      <c r="N2309">
        <v>64358174.929099999</v>
      </c>
      <c r="O2309">
        <v>10.145833333333334</v>
      </c>
      <c r="P2309">
        <f t="shared" si="83"/>
        <v>2004</v>
      </c>
      <c r="Q2309" s="2">
        <f t="shared" si="84"/>
        <v>37996.583333332732</v>
      </c>
    </row>
    <row r="2310" spans="1:17" x14ac:dyDescent="0.3">
      <c r="A2310">
        <v>770</v>
      </c>
      <c r="B2310">
        <v>2</v>
      </c>
      <c r="C2310">
        <v>102381052.5598</v>
      </c>
      <c r="D2310">
        <v>459785.06650000002</v>
      </c>
      <c r="E2310">
        <v>15435409.071599999</v>
      </c>
      <c r="F2310">
        <v>0</v>
      </c>
      <c r="G2310">
        <v>2824887.3533999999</v>
      </c>
      <c r="H2310">
        <v>29634067.409200002</v>
      </c>
      <c r="I2310">
        <v>49167601.166299999</v>
      </c>
      <c r="J2310">
        <v>4981160.2984999996</v>
      </c>
      <c r="K2310">
        <v>20228663.3094</v>
      </c>
      <c r="L2310">
        <v>12400083.784299999</v>
      </c>
      <c r="M2310">
        <v>0</v>
      </c>
      <c r="N2310">
        <v>63736294.842699997</v>
      </c>
      <c r="O2310">
        <v>10.145833333333334</v>
      </c>
      <c r="P2310">
        <f t="shared" si="83"/>
        <v>2004</v>
      </c>
      <c r="Q2310" s="2">
        <f t="shared" si="84"/>
        <v>38006.729166666068</v>
      </c>
    </row>
    <row r="2311" spans="1:17" x14ac:dyDescent="0.3">
      <c r="A2311">
        <v>770</v>
      </c>
      <c r="B2311">
        <v>3</v>
      </c>
      <c r="C2311">
        <v>99796432.548700005</v>
      </c>
      <c r="D2311">
        <v>458259.9143</v>
      </c>
      <c r="E2311">
        <v>15435409.071599999</v>
      </c>
      <c r="F2311">
        <v>0</v>
      </c>
      <c r="G2311">
        <v>2824887.3533999999</v>
      </c>
      <c r="H2311">
        <v>29478000.061099999</v>
      </c>
      <c r="I2311">
        <v>46164402.805600002</v>
      </c>
      <c r="J2311">
        <v>4975968.9767000005</v>
      </c>
      <c r="K2311">
        <v>20228663.3094</v>
      </c>
      <c r="L2311">
        <v>12443947.553400001</v>
      </c>
      <c r="M2311">
        <v>0</v>
      </c>
      <c r="N2311">
        <v>63576030.761799999</v>
      </c>
      <c r="O2311">
        <v>10.145833333333334</v>
      </c>
      <c r="P2311">
        <f t="shared" si="83"/>
        <v>2004</v>
      </c>
      <c r="Q2311" s="2">
        <f t="shared" si="84"/>
        <v>38016.874999999403</v>
      </c>
    </row>
    <row r="2312" spans="1:17" x14ac:dyDescent="0.3">
      <c r="A2312">
        <v>771</v>
      </c>
      <c r="B2312">
        <v>1</v>
      </c>
      <c r="C2312">
        <v>94096787.365799993</v>
      </c>
      <c r="D2312">
        <v>457974.76140000002</v>
      </c>
      <c r="E2312">
        <v>15435409.071599999</v>
      </c>
      <c r="F2312">
        <v>0</v>
      </c>
      <c r="G2312">
        <v>4051550.7831000001</v>
      </c>
      <c r="H2312">
        <v>34132677.1043</v>
      </c>
      <c r="I2312">
        <v>47699141.072099999</v>
      </c>
      <c r="J2312">
        <v>4963948.8981999997</v>
      </c>
      <c r="K2312">
        <v>20228663.3094</v>
      </c>
      <c r="L2312">
        <v>12093440.624399999</v>
      </c>
      <c r="M2312">
        <v>0</v>
      </c>
      <c r="N2312">
        <v>61740058.596799999</v>
      </c>
      <c r="O2312">
        <v>10.145833333333334</v>
      </c>
      <c r="P2312">
        <f t="shared" si="83"/>
        <v>2004</v>
      </c>
      <c r="Q2312" s="2">
        <f t="shared" si="84"/>
        <v>38027.020833332739</v>
      </c>
    </row>
    <row r="2313" spans="1:17" x14ac:dyDescent="0.3">
      <c r="A2313">
        <v>771</v>
      </c>
      <c r="B2313">
        <v>2</v>
      </c>
      <c r="C2313">
        <v>91886188.442699999</v>
      </c>
      <c r="D2313">
        <v>457722.75559999997</v>
      </c>
      <c r="E2313">
        <v>15435409.071599999</v>
      </c>
      <c r="F2313">
        <v>0</v>
      </c>
      <c r="G2313">
        <v>4051550.7831000001</v>
      </c>
      <c r="H2313">
        <v>34402639.898999996</v>
      </c>
      <c r="I2313">
        <v>45728046.946199998</v>
      </c>
      <c r="J2313">
        <v>4952479.1070999997</v>
      </c>
      <c r="K2313">
        <v>20228663.3094</v>
      </c>
      <c r="L2313">
        <v>12158595.095799999</v>
      </c>
      <c r="M2313">
        <v>0</v>
      </c>
      <c r="N2313">
        <v>61947158.558899999</v>
      </c>
      <c r="O2313">
        <v>10.145833333333334</v>
      </c>
      <c r="P2313">
        <f t="shared" si="83"/>
        <v>2004</v>
      </c>
      <c r="Q2313" s="2">
        <f t="shared" si="84"/>
        <v>38037.166666666075</v>
      </c>
    </row>
    <row r="2314" spans="1:17" x14ac:dyDescent="0.3">
      <c r="A2314">
        <v>771</v>
      </c>
      <c r="B2314">
        <v>3</v>
      </c>
      <c r="C2314">
        <v>90127371.769800007</v>
      </c>
      <c r="D2314">
        <v>457498.68300000002</v>
      </c>
      <c r="E2314">
        <v>15435409.071599999</v>
      </c>
      <c r="F2314">
        <v>0</v>
      </c>
      <c r="G2314">
        <v>4051550.7831000001</v>
      </c>
      <c r="H2314">
        <v>34674774.598499998</v>
      </c>
      <c r="I2314">
        <v>44345766.449600004</v>
      </c>
      <c r="J2314">
        <v>4941369.4007000001</v>
      </c>
      <c r="K2314">
        <v>20228663.3094</v>
      </c>
      <c r="L2314">
        <v>12220760.510600001</v>
      </c>
      <c r="M2314">
        <v>0</v>
      </c>
      <c r="N2314">
        <v>62200588.611900002</v>
      </c>
      <c r="O2314">
        <v>10.145833333333334</v>
      </c>
      <c r="P2314">
        <f t="shared" si="83"/>
        <v>2004</v>
      </c>
      <c r="Q2314" s="2">
        <f t="shared" si="84"/>
        <v>38047.312499999411</v>
      </c>
    </row>
    <row r="2315" spans="1:17" x14ac:dyDescent="0.3">
      <c r="A2315">
        <v>772</v>
      </c>
      <c r="B2315">
        <v>1</v>
      </c>
      <c r="C2315">
        <v>39609714.170400001</v>
      </c>
      <c r="D2315">
        <v>447815.33500000002</v>
      </c>
      <c r="E2315">
        <v>15435409.071599999</v>
      </c>
      <c r="F2315">
        <v>0</v>
      </c>
      <c r="G2315">
        <v>127881965.596</v>
      </c>
      <c r="H2315">
        <v>59337133.446199998</v>
      </c>
      <c r="I2315">
        <v>145406572.58160001</v>
      </c>
      <c r="J2315">
        <v>4996818.8868000004</v>
      </c>
      <c r="K2315">
        <v>20228663.3094</v>
      </c>
      <c r="L2315">
        <v>6230778.1277999999</v>
      </c>
      <c r="M2315">
        <v>0</v>
      </c>
      <c r="N2315">
        <v>64443079.873300001</v>
      </c>
      <c r="O2315">
        <v>10.145833333333334</v>
      </c>
      <c r="P2315">
        <f t="shared" si="83"/>
        <v>2004</v>
      </c>
      <c r="Q2315" s="2">
        <f t="shared" si="84"/>
        <v>38057.458333332746</v>
      </c>
    </row>
    <row r="2316" spans="1:17" x14ac:dyDescent="0.3">
      <c r="A2316">
        <v>772</v>
      </c>
      <c r="B2316">
        <v>2</v>
      </c>
      <c r="C2316">
        <v>36386177.6664</v>
      </c>
      <c r="D2316">
        <v>439228.89610000001</v>
      </c>
      <c r="E2316">
        <v>15435409.071599999</v>
      </c>
      <c r="F2316">
        <v>0</v>
      </c>
      <c r="G2316">
        <v>127881965.596</v>
      </c>
      <c r="H2316">
        <v>59106864.369199999</v>
      </c>
      <c r="I2316">
        <v>140864031.6284</v>
      </c>
      <c r="J2316">
        <v>5044694.1046000002</v>
      </c>
      <c r="K2316">
        <v>20228663.3094</v>
      </c>
      <c r="L2316">
        <v>6316016.8787000002</v>
      </c>
      <c r="M2316">
        <v>0</v>
      </c>
      <c r="N2316">
        <v>66100290.729800001</v>
      </c>
      <c r="O2316">
        <v>10.145833333333334</v>
      </c>
      <c r="P2316">
        <f t="shared" si="83"/>
        <v>2004</v>
      </c>
      <c r="Q2316" s="2">
        <f t="shared" si="84"/>
        <v>38067.604166666082</v>
      </c>
    </row>
    <row r="2317" spans="1:17" x14ac:dyDescent="0.3">
      <c r="A2317">
        <v>772</v>
      </c>
      <c r="B2317">
        <v>3</v>
      </c>
      <c r="C2317">
        <v>34351473.181199998</v>
      </c>
      <c r="D2317">
        <v>431407.6972</v>
      </c>
      <c r="E2317">
        <v>15435409.071599999</v>
      </c>
      <c r="F2317">
        <v>0</v>
      </c>
      <c r="G2317">
        <v>127881965.596</v>
      </c>
      <c r="H2317">
        <v>59042362.650799997</v>
      </c>
      <c r="I2317">
        <v>136897755.22799999</v>
      </c>
      <c r="J2317">
        <v>5087061.3970999997</v>
      </c>
      <c r="K2317">
        <v>20228663.3094</v>
      </c>
      <c r="L2317">
        <v>6398229.7600999996</v>
      </c>
      <c r="M2317">
        <v>0</v>
      </c>
      <c r="N2317">
        <v>67433974.833000004</v>
      </c>
      <c r="O2317">
        <v>10.145833333333334</v>
      </c>
      <c r="P2317">
        <f t="shared" si="83"/>
        <v>2004</v>
      </c>
      <c r="Q2317" s="2">
        <f t="shared" si="84"/>
        <v>38077.749999999418</v>
      </c>
    </row>
    <row r="2318" spans="1:17" x14ac:dyDescent="0.3">
      <c r="A2318">
        <v>773</v>
      </c>
      <c r="B2318">
        <v>1</v>
      </c>
      <c r="C2318">
        <v>116014255.5759</v>
      </c>
      <c r="D2318">
        <v>445235.11249999999</v>
      </c>
      <c r="E2318">
        <v>25122273.171599999</v>
      </c>
      <c r="F2318">
        <v>0</v>
      </c>
      <c r="G2318">
        <v>13363117.827299999</v>
      </c>
      <c r="H2318">
        <v>55369624.106799997</v>
      </c>
      <c r="I2318">
        <v>27832285.345199998</v>
      </c>
      <c r="J2318">
        <v>5020449.7385999998</v>
      </c>
      <c r="K2318">
        <v>61380070.3094</v>
      </c>
      <c r="L2318">
        <v>54008443.853500001</v>
      </c>
      <c r="M2318">
        <v>0</v>
      </c>
      <c r="N2318">
        <v>62454224.494400002</v>
      </c>
      <c r="O2318">
        <v>10.145833333333334</v>
      </c>
      <c r="P2318">
        <f t="shared" si="83"/>
        <v>2004</v>
      </c>
      <c r="Q2318" s="2">
        <f t="shared" si="84"/>
        <v>38087.895833332754</v>
      </c>
    </row>
    <row r="2319" spans="1:17" x14ac:dyDescent="0.3">
      <c r="A2319">
        <v>773</v>
      </c>
      <c r="B2319">
        <v>2</v>
      </c>
      <c r="C2319">
        <v>108155316.6636</v>
      </c>
      <c r="D2319">
        <v>457002.03869999998</v>
      </c>
      <c r="E2319">
        <v>25122273.171599999</v>
      </c>
      <c r="F2319">
        <v>0</v>
      </c>
      <c r="G2319">
        <v>13363117.827299999</v>
      </c>
      <c r="H2319">
        <v>55831713.863300003</v>
      </c>
      <c r="I2319">
        <v>23407462.9835</v>
      </c>
      <c r="J2319">
        <v>4965103.5629000003</v>
      </c>
      <c r="K2319">
        <v>61380070.3094</v>
      </c>
      <c r="L2319">
        <v>53265663.4903</v>
      </c>
      <c r="M2319">
        <v>0</v>
      </c>
      <c r="N2319">
        <v>59970240.031900004</v>
      </c>
      <c r="O2319">
        <v>10.145833333333334</v>
      </c>
      <c r="P2319">
        <f t="shared" si="83"/>
        <v>2004</v>
      </c>
      <c r="Q2319" s="2">
        <f t="shared" si="84"/>
        <v>38098.041666666089</v>
      </c>
    </row>
    <row r="2320" spans="1:17" x14ac:dyDescent="0.3">
      <c r="A2320">
        <v>773</v>
      </c>
      <c r="B2320">
        <v>3</v>
      </c>
      <c r="C2320">
        <v>103628643.8644</v>
      </c>
      <c r="D2320">
        <v>467640.92219999997</v>
      </c>
      <c r="E2320">
        <v>25122273.171599999</v>
      </c>
      <c r="F2320">
        <v>0</v>
      </c>
      <c r="G2320">
        <v>13363117.827299999</v>
      </c>
      <c r="H2320">
        <v>56046826.198899999</v>
      </c>
      <c r="I2320">
        <v>21062726.0152</v>
      </c>
      <c r="J2320">
        <v>4918010.5197000001</v>
      </c>
      <c r="K2320">
        <v>61380070.3094</v>
      </c>
      <c r="L2320">
        <v>52638680.341499999</v>
      </c>
      <c r="M2320">
        <v>0</v>
      </c>
      <c r="N2320">
        <v>58524200.033100002</v>
      </c>
      <c r="O2320">
        <v>10.145833333333334</v>
      </c>
      <c r="P2320">
        <f t="shared" si="83"/>
        <v>2004</v>
      </c>
      <c r="Q2320" s="2">
        <f t="shared" si="84"/>
        <v>38108.187499999425</v>
      </c>
    </row>
    <row r="2321" spans="1:17" x14ac:dyDescent="0.3">
      <c r="A2321">
        <v>774</v>
      </c>
      <c r="B2321">
        <v>1</v>
      </c>
      <c r="C2321">
        <v>155351816.47220001</v>
      </c>
      <c r="D2321">
        <v>483579.26439999999</v>
      </c>
      <c r="E2321">
        <v>30627205.491599999</v>
      </c>
      <c r="F2321">
        <v>0</v>
      </c>
      <c r="G2321">
        <v>9611955.1592999995</v>
      </c>
      <c r="H2321">
        <v>40681449.295699999</v>
      </c>
      <c r="I2321">
        <v>8868001.5034999996</v>
      </c>
      <c r="J2321">
        <v>4853182.9013</v>
      </c>
      <c r="K2321">
        <v>84765932.299400002</v>
      </c>
      <c r="L2321">
        <v>84977993.327199996</v>
      </c>
      <c r="M2321">
        <v>0</v>
      </c>
      <c r="N2321">
        <v>54210413.3653</v>
      </c>
      <c r="O2321">
        <v>10.145833333333334</v>
      </c>
      <c r="P2321">
        <f t="shared" si="83"/>
        <v>2004</v>
      </c>
      <c r="Q2321" s="2">
        <f t="shared" si="84"/>
        <v>38118.333333332761</v>
      </c>
    </row>
    <row r="2322" spans="1:17" x14ac:dyDescent="0.3">
      <c r="A2322">
        <v>774</v>
      </c>
      <c r="B2322">
        <v>2</v>
      </c>
      <c r="C2322">
        <v>149048935.96959999</v>
      </c>
      <c r="D2322">
        <v>496888.93540000002</v>
      </c>
      <c r="E2322">
        <v>30627205.491599999</v>
      </c>
      <c r="F2322">
        <v>0</v>
      </c>
      <c r="G2322">
        <v>9611955.1592999995</v>
      </c>
      <c r="H2322">
        <v>40768176.304399997</v>
      </c>
      <c r="I2322">
        <v>7122771.4161</v>
      </c>
      <c r="J2322">
        <v>4797205.0777000003</v>
      </c>
      <c r="K2322">
        <v>84765932.299400002</v>
      </c>
      <c r="L2322">
        <v>82551397.612299994</v>
      </c>
      <c r="M2322">
        <v>0</v>
      </c>
      <c r="N2322">
        <v>51992296.068700001</v>
      </c>
      <c r="O2322">
        <v>10.145833333333334</v>
      </c>
      <c r="P2322">
        <f t="shared" si="83"/>
        <v>2004</v>
      </c>
      <c r="Q2322" s="2">
        <f t="shared" si="84"/>
        <v>38128.479166666097</v>
      </c>
    </row>
    <row r="2323" spans="1:17" x14ac:dyDescent="0.3">
      <c r="A2323">
        <v>774</v>
      </c>
      <c r="B2323">
        <v>3</v>
      </c>
      <c r="C2323">
        <v>144527244.24430001</v>
      </c>
      <c r="D2323">
        <v>508602.66739999998</v>
      </c>
      <c r="E2323">
        <v>30627205.491599999</v>
      </c>
      <c r="F2323">
        <v>0</v>
      </c>
      <c r="G2323">
        <v>9611955.1592999995</v>
      </c>
      <c r="H2323">
        <v>40823452.191500001</v>
      </c>
      <c r="I2323">
        <v>6141690.1457000002</v>
      </c>
      <c r="J2323">
        <v>4748379.8195000002</v>
      </c>
      <c r="K2323">
        <v>84765932.299400002</v>
      </c>
      <c r="L2323">
        <v>80489614.238299996</v>
      </c>
      <c r="M2323">
        <v>0</v>
      </c>
      <c r="N2323">
        <v>50602230.132299997</v>
      </c>
      <c r="O2323">
        <v>10.145833333333334</v>
      </c>
      <c r="P2323">
        <f t="shared" si="83"/>
        <v>2004</v>
      </c>
      <c r="Q2323" s="2">
        <f t="shared" si="84"/>
        <v>38138.624999999432</v>
      </c>
    </row>
    <row r="2324" spans="1:17" x14ac:dyDescent="0.3">
      <c r="A2324">
        <v>775</v>
      </c>
      <c r="B2324">
        <v>1</v>
      </c>
      <c r="C2324">
        <v>46984083.333899997</v>
      </c>
      <c r="D2324">
        <v>469034.79960000003</v>
      </c>
      <c r="E2324">
        <v>51613666.491599999</v>
      </c>
      <c r="F2324">
        <v>0</v>
      </c>
      <c r="G2324">
        <v>392369441.72610003</v>
      </c>
      <c r="H2324">
        <v>126426015.46600001</v>
      </c>
      <c r="I2324">
        <v>343916411.4641</v>
      </c>
      <c r="J2324">
        <v>4938076.5071999999</v>
      </c>
      <c r="K2324">
        <v>173919900.50940001</v>
      </c>
      <c r="L2324">
        <v>37874184.354000002</v>
      </c>
      <c r="M2324">
        <v>0</v>
      </c>
      <c r="N2324">
        <v>57000030.959700003</v>
      </c>
      <c r="O2324">
        <v>10.145833333333334</v>
      </c>
      <c r="P2324">
        <f t="shared" si="83"/>
        <v>2004</v>
      </c>
      <c r="Q2324" s="2">
        <f t="shared" si="84"/>
        <v>38148.770833332768</v>
      </c>
    </row>
    <row r="2325" spans="1:17" x14ac:dyDescent="0.3">
      <c r="A2325">
        <v>775</v>
      </c>
      <c r="B2325">
        <v>2</v>
      </c>
      <c r="C2325">
        <v>40052205.185800001</v>
      </c>
      <c r="D2325">
        <v>436705.6692</v>
      </c>
      <c r="E2325">
        <v>51613666.491599999</v>
      </c>
      <c r="F2325">
        <v>0</v>
      </c>
      <c r="G2325">
        <v>392369441.72610003</v>
      </c>
      <c r="H2325">
        <v>119307384.57269999</v>
      </c>
      <c r="I2325">
        <v>323562860.45020002</v>
      </c>
      <c r="J2325">
        <v>5105689.4559000004</v>
      </c>
      <c r="K2325">
        <v>173919900.50940001</v>
      </c>
      <c r="L2325">
        <v>39176825.713100001</v>
      </c>
      <c r="M2325">
        <v>0</v>
      </c>
      <c r="N2325">
        <v>61714412.166500002</v>
      </c>
      <c r="O2325">
        <v>10.145833333333334</v>
      </c>
      <c r="P2325">
        <f t="shared" si="83"/>
        <v>2004</v>
      </c>
      <c r="Q2325" s="2">
        <f t="shared" si="84"/>
        <v>38158.916666666104</v>
      </c>
    </row>
    <row r="2326" spans="1:17" x14ac:dyDescent="0.3">
      <c r="A2326">
        <v>775</v>
      </c>
      <c r="B2326">
        <v>3</v>
      </c>
      <c r="C2326">
        <v>36428236.624899998</v>
      </c>
      <c r="D2326">
        <v>408700.22070000001</v>
      </c>
      <c r="E2326">
        <v>51613666.491599999</v>
      </c>
      <c r="F2326">
        <v>0</v>
      </c>
      <c r="G2326">
        <v>392369441.72610003</v>
      </c>
      <c r="H2326">
        <v>114831154.6846</v>
      </c>
      <c r="I2326">
        <v>310618074.33859998</v>
      </c>
      <c r="J2326">
        <v>5256422.9696000004</v>
      </c>
      <c r="K2326">
        <v>173919900.50940001</v>
      </c>
      <c r="L2326">
        <v>40195510.418399997</v>
      </c>
      <c r="M2326">
        <v>0</v>
      </c>
      <c r="N2326">
        <v>64987215.980800003</v>
      </c>
      <c r="O2326">
        <v>10.145833333333334</v>
      </c>
      <c r="P2326">
        <f t="shared" si="83"/>
        <v>2004</v>
      </c>
      <c r="Q2326" s="2">
        <f t="shared" si="84"/>
        <v>38169.06249999944</v>
      </c>
    </row>
    <row r="2327" spans="1:17" x14ac:dyDescent="0.3">
      <c r="A2327">
        <v>776</v>
      </c>
      <c r="B2327">
        <v>1</v>
      </c>
      <c r="C2327">
        <v>213036327.4664</v>
      </c>
      <c r="D2327">
        <v>380478.3909</v>
      </c>
      <c r="E2327">
        <v>126626651.1716</v>
      </c>
      <c r="F2327">
        <v>0</v>
      </c>
      <c r="G2327">
        <v>712410743.82340002</v>
      </c>
      <c r="H2327">
        <v>110037353.21709999</v>
      </c>
      <c r="I2327">
        <v>565547133.9375</v>
      </c>
      <c r="J2327">
        <v>5429464.0857999995</v>
      </c>
      <c r="K2327">
        <v>492587499.08939999</v>
      </c>
      <c r="L2327">
        <v>28257003.447099999</v>
      </c>
      <c r="M2327">
        <v>0</v>
      </c>
      <c r="N2327">
        <v>70079390.799400002</v>
      </c>
      <c r="O2327">
        <v>10.145833333333334</v>
      </c>
      <c r="P2327">
        <f t="shared" si="83"/>
        <v>2004</v>
      </c>
      <c r="Q2327" s="2">
        <f t="shared" si="84"/>
        <v>38179.208333332776</v>
      </c>
    </row>
    <row r="2328" spans="1:17" x14ac:dyDescent="0.3">
      <c r="A2328">
        <v>776</v>
      </c>
      <c r="B2328">
        <v>2</v>
      </c>
      <c r="C2328">
        <v>197584071.6094</v>
      </c>
      <c r="D2328">
        <v>357636.7378</v>
      </c>
      <c r="E2328">
        <v>126626651.1716</v>
      </c>
      <c r="F2328">
        <v>0</v>
      </c>
      <c r="G2328">
        <v>712410743.82340002</v>
      </c>
      <c r="H2328">
        <v>104403669.94400001</v>
      </c>
      <c r="I2328">
        <v>538940927.32149994</v>
      </c>
      <c r="J2328">
        <v>5592268.2659999998</v>
      </c>
      <c r="K2328">
        <v>492587499.08939999</v>
      </c>
      <c r="L2328">
        <v>29496418.977299999</v>
      </c>
      <c r="M2328">
        <v>0</v>
      </c>
      <c r="N2328">
        <v>74732370.268399999</v>
      </c>
      <c r="O2328">
        <v>10.145833333333334</v>
      </c>
      <c r="P2328">
        <f t="shared" si="83"/>
        <v>2004</v>
      </c>
      <c r="Q2328" s="2">
        <f t="shared" si="84"/>
        <v>38189.354166666111</v>
      </c>
    </row>
    <row r="2329" spans="1:17" x14ac:dyDescent="0.3">
      <c r="A2329">
        <v>776</v>
      </c>
      <c r="B2329">
        <v>3</v>
      </c>
      <c r="C2329">
        <v>188957957.5499</v>
      </c>
      <c r="D2329">
        <v>337091.81439999997</v>
      </c>
      <c r="E2329">
        <v>126626651.1716</v>
      </c>
      <c r="F2329">
        <v>0</v>
      </c>
      <c r="G2329">
        <v>712410743.82340002</v>
      </c>
      <c r="H2329">
        <v>100467728.26880001</v>
      </c>
      <c r="I2329">
        <v>520799151.31029999</v>
      </c>
      <c r="J2329">
        <v>5744646.7348999996</v>
      </c>
      <c r="K2329">
        <v>492587499.08939999</v>
      </c>
      <c r="L2329">
        <v>30678938.498599999</v>
      </c>
      <c r="M2329">
        <v>0</v>
      </c>
      <c r="N2329">
        <v>78908926.737200007</v>
      </c>
      <c r="O2329">
        <v>10.145833333333334</v>
      </c>
      <c r="P2329">
        <f t="shared" si="83"/>
        <v>2004</v>
      </c>
      <c r="Q2329" s="2">
        <f t="shared" si="84"/>
        <v>38199.499999999447</v>
      </c>
    </row>
    <row r="2330" spans="1:17" x14ac:dyDescent="0.3">
      <c r="A2330">
        <v>777</v>
      </c>
      <c r="B2330">
        <v>1</v>
      </c>
      <c r="C2330">
        <v>488995052.00169998</v>
      </c>
      <c r="D2330">
        <v>357772.26530000003</v>
      </c>
      <c r="E2330">
        <v>137479429.83160001</v>
      </c>
      <c r="F2330">
        <v>0</v>
      </c>
      <c r="G2330">
        <v>29349413.8462</v>
      </c>
      <c r="H2330">
        <v>55098652.244400002</v>
      </c>
      <c r="I2330">
        <v>16759335.333799999</v>
      </c>
      <c r="J2330">
        <v>5624870.4852999998</v>
      </c>
      <c r="K2330">
        <v>538691905.43939996</v>
      </c>
      <c r="L2330">
        <v>81961298.499899998</v>
      </c>
      <c r="M2330">
        <v>0</v>
      </c>
      <c r="N2330">
        <v>68554787.118799999</v>
      </c>
      <c r="O2330">
        <v>10.145833333333334</v>
      </c>
      <c r="P2330">
        <f t="shared" si="83"/>
        <v>2004</v>
      </c>
      <c r="Q2330" s="2">
        <f t="shared" si="84"/>
        <v>38209.645833332783</v>
      </c>
    </row>
    <row r="2331" spans="1:17" x14ac:dyDescent="0.3">
      <c r="A2331">
        <v>777</v>
      </c>
      <c r="B2331">
        <v>2</v>
      </c>
      <c r="C2331">
        <v>473538657.32529998</v>
      </c>
      <c r="D2331">
        <v>375513.97210000001</v>
      </c>
      <c r="E2331">
        <v>137479429.83160001</v>
      </c>
      <c r="F2331">
        <v>0</v>
      </c>
      <c r="G2331">
        <v>29349413.8462</v>
      </c>
      <c r="H2331">
        <v>56104258.678000003</v>
      </c>
      <c r="I2331">
        <v>9945628.9041000009</v>
      </c>
      <c r="J2331">
        <v>5527905.9897999996</v>
      </c>
      <c r="K2331">
        <v>538691905.43939996</v>
      </c>
      <c r="L2331">
        <v>79564395.797299996</v>
      </c>
      <c r="M2331">
        <v>0</v>
      </c>
      <c r="N2331">
        <v>63561525.276100002</v>
      </c>
      <c r="O2331">
        <v>10.145833333333334</v>
      </c>
      <c r="P2331">
        <f t="shared" si="83"/>
        <v>2004</v>
      </c>
      <c r="Q2331" s="2">
        <f t="shared" si="84"/>
        <v>38219.791666666119</v>
      </c>
    </row>
    <row r="2332" spans="1:17" x14ac:dyDescent="0.3">
      <c r="A2332">
        <v>777</v>
      </c>
      <c r="B2332">
        <v>3</v>
      </c>
      <c r="C2332">
        <v>464258907.80849999</v>
      </c>
      <c r="D2332">
        <v>392558.73</v>
      </c>
      <c r="E2332">
        <v>137479429.83160001</v>
      </c>
      <c r="F2332">
        <v>0</v>
      </c>
      <c r="G2332">
        <v>29349413.8462</v>
      </c>
      <c r="H2332">
        <v>56779417.803999998</v>
      </c>
      <c r="I2332">
        <v>6437746.5674000001</v>
      </c>
      <c r="J2332">
        <v>5448182.6911000004</v>
      </c>
      <c r="K2332">
        <v>538691905.43939996</v>
      </c>
      <c r="L2332">
        <v>77511943.423899993</v>
      </c>
      <c r="M2332">
        <v>0</v>
      </c>
      <c r="N2332">
        <v>60572284.9252</v>
      </c>
      <c r="O2332">
        <v>10.145833333333334</v>
      </c>
      <c r="P2332">
        <f t="shared" si="83"/>
        <v>2004</v>
      </c>
      <c r="Q2332" s="2">
        <f t="shared" si="84"/>
        <v>38229.937499999454</v>
      </c>
    </row>
    <row r="2333" spans="1:17" x14ac:dyDescent="0.3">
      <c r="A2333">
        <v>778</v>
      </c>
      <c r="B2333">
        <v>1</v>
      </c>
      <c r="C2333">
        <v>270900594.76920003</v>
      </c>
      <c r="D2333">
        <v>414215.77059999999</v>
      </c>
      <c r="E2333">
        <v>70219428.261600003</v>
      </c>
      <c r="F2333">
        <v>0</v>
      </c>
      <c r="G2333">
        <v>23126545.428199999</v>
      </c>
      <c r="H2333">
        <v>63410734.113600001</v>
      </c>
      <c r="I2333">
        <v>39066851.599100001</v>
      </c>
      <c r="J2333">
        <v>5348484.7050000001</v>
      </c>
      <c r="K2333">
        <v>252960259.7994</v>
      </c>
      <c r="L2333">
        <v>69422510.853499994</v>
      </c>
      <c r="M2333">
        <v>0</v>
      </c>
      <c r="N2333">
        <v>60771133.5801</v>
      </c>
      <c r="O2333">
        <v>10.145833333333334</v>
      </c>
      <c r="P2333">
        <f t="shared" si="83"/>
        <v>2004</v>
      </c>
      <c r="Q2333" s="2">
        <f t="shared" si="84"/>
        <v>38240.08333333279</v>
      </c>
    </row>
    <row r="2334" spans="1:17" x14ac:dyDescent="0.3">
      <c r="A2334">
        <v>778</v>
      </c>
      <c r="B2334">
        <v>2</v>
      </c>
      <c r="C2334">
        <v>249367879.36199999</v>
      </c>
      <c r="D2334">
        <v>434870.54930000001</v>
      </c>
      <c r="E2334">
        <v>70219428.261600003</v>
      </c>
      <c r="F2334">
        <v>0</v>
      </c>
      <c r="G2334">
        <v>23126545.428199999</v>
      </c>
      <c r="H2334">
        <v>63899441.564300001</v>
      </c>
      <c r="I2334">
        <v>21156664.308200002</v>
      </c>
      <c r="J2334">
        <v>5265146.7571</v>
      </c>
      <c r="K2334">
        <v>252960259.7994</v>
      </c>
      <c r="L2334">
        <v>68348432.473900005</v>
      </c>
      <c r="M2334">
        <v>0</v>
      </c>
      <c r="N2334">
        <v>59050479.167900003</v>
      </c>
      <c r="O2334">
        <v>10.145833333333334</v>
      </c>
      <c r="P2334">
        <f t="shared" si="83"/>
        <v>2004</v>
      </c>
      <c r="Q2334" s="2">
        <f t="shared" si="84"/>
        <v>38250.229166666126</v>
      </c>
    </row>
    <row r="2335" spans="1:17" x14ac:dyDescent="0.3">
      <c r="A2335">
        <v>778</v>
      </c>
      <c r="B2335">
        <v>3</v>
      </c>
      <c r="C2335">
        <v>238709921.86309999</v>
      </c>
      <c r="D2335">
        <v>452497.95159999997</v>
      </c>
      <c r="E2335">
        <v>70219428.261600003</v>
      </c>
      <c r="F2335">
        <v>0</v>
      </c>
      <c r="G2335">
        <v>23126545.428199999</v>
      </c>
      <c r="H2335">
        <v>64164335.993100002</v>
      </c>
      <c r="I2335">
        <v>12704018.820900001</v>
      </c>
      <c r="J2335">
        <v>5191784.7463999996</v>
      </c>
      <c r="K2335">
        <v>252960259.7994</v>
      </c>
      <c r="L2335">
        <v>67372237.077099994</v>
      </c>
      <c r="M2335">
        <v>0</v>
      </c>
      <c r="N2335">
        <v>57933825.970799997</v>
      </c>
      <c r="O2335">
        <v>10.145833333333334</v>
      </c>
      <c r="P2335">
        <f t="shared" si="83"/>
        <v>2004</v>
      </c>
      <c r="Q2335" s="2">
        <f t="shared" si="84"/>
        <v>38260.374999999462</v>
      </c>
    </row>
    <row r="2336" spans="1:17" x14ac:dyDescent="0.3">
      <c r="A2336">
        <v>779</v>
      </c>
      <c r="B2336">
        <v>1</v>
      </c>
      <c r="C2336">
        <v>153579998.16909999</v>
      </c>
      <c r="D2336">
        <v>445498.66210000002</v>
      </c>
      <c r="E2336">
        <v>15435409.071599999</v>
      </c>
      <c r="F2336">
        <v>0</v>
      </c>
      <c r="G2336">
        <v>20036815.3981</v>
      </c>
      <c r="H2336">
        <v>53614168.2896</v>
      </c>
      <c r="I2336">
        <v>137236815.22499999</v>
      </c>
      <c r="J2336">
        <v>5205869.2363</v>
      </c>
      <c r="K2336">
        <v>20228663.3094</v>
      </c>
      <c r="L2336">
        <v>17293458.482700001</v>
      </c>
      <c r="M2336">
        <v>0</v>
      </c>
      <c r="N2336">
        <v>61992568.330399998</v>
      </c>
      <c r="O2336">
        <v>10.145833333333334</v>
      </c>
      <c r="P2336">
        <f t="shared" si="83"/>
        <v>2004</v>
      </c>
      <c r="Q2336" s="2">
        <f t="shared" si="84"/>
        <v>38270.520833332797</v>
      </c>
    </row>
    <row r="2337" spans="1:17" x14ac:dyDescent="0.3">
      <c r="A2337">
        <v>779</v>
      </c>
      <c r="B2337">
        <v>2</v>
      </c>
      <c r="C2337">
        <v>124539837.1767</v>
      </c>
      <c r="D2337">
        <v>440031.64169999998</v>
      </c>
      <c r="E2337">
        <v>15435409.071599999</v>
      </c>
      <c r="F2337">
        <v>0</v>
      </c>
      <c r="G2337">
        <v>20036815.3981</v>
      </c>
      <c r="H2337">
        <v>52850003.755099997</v>
      </c>
      <c r="I2337">
        <v>105529429.9674</v>
      </c>
      <c r="J2337">
        <v>5215116.1895000003</v>
      </c>
      <c r="K2337">
        <v>20228663.3094</v>
      </c>
      <c r="L2337">
        <v>17446168.237199999</v>
      </c>
      <c r="M2337">
        <v>0</v>
      </c>
      <c r="N2337">
        <v>64169153.230499998</v>
      </c>
      <c r="O2337">
        <v>10.145833333333334</v>
      </c>
      <c r="P2337">
        <f t="shared" si="83"/>
        <v>2004</v>
      </c>
      <c r="Q2337" s="2">
        <f t="shared" si="84"/>
        <v>38280.666666666133</v>
      </c>
    </row>
    <row r="2338" spans="1:17" x14ac:dyDescent="0.3">
      <c r="A2338">
        <v>779</v>
      </c>
      <c r="B2338">
        <v>3</v>
      </c>
      <c r="C2338">
        <v>107599025.2147</v>
      </c>
      <c r="D2338">
        <v>435593.61339999997</v>
      </c>
      <c r="E2338">
        <v>15435409.071599999</v>
      </c>
      <c r="F2338">
        <v>0</v>
      </c>
      <c r="G2338">
        <v>20036815.3981</v>
      </c>
      <c r="H2338">
        <v>52461402.651100002</v>
      </c>
      <c r="I2338">
        <v>86915835.915000007</v>
      </c>
      <c r="J2338">
        <v>5221364.7884999998</v>
      </c>
      <c r="K2338">
        <v>20228663.3094</v>
      </c>
      <c r="L2338">
        <v>17576595.6503</v>
      </c>
      <c r="M2338">
        <v>0</v>
      </c>
      <c r="N2338">
        <v>65414554.198200002</v>
      </c>
      <c r="O2338">
        <v>10.145833333333334</v>
      </c>
      <c r="P2338">
        <f t="shared" si="83"/>
        <v>2004</v>
      </c>
      <c r="Q2338" s="2">
        <f t="shared" si="84"/>
        <v>38290.812499999469</v>
      </c>
    </row>
    <row r="2339" spans="1:17" x14ac:dyDescent="0.3">
      <c r="A2339">
        <v>780</v>
      </c>
      <c r="B2339">
        <v>1</v>
      </c>
      <c r="C2339">
        <v>108354427.12010001</v>
      </c>
      <c r="D2339">
        <v>431524.59179999999</v>
      </c>
      <c r="E2339">
        <v>15435409.071599999</v>
      </c>
      <c r="F2339">
        <v>0</v>
      </c>
      <c r="G2339">
        <v>8444919.7202000003</v>
      </c>
      <c r="H2339">
        <v>45605890.086400002</v>
      </c>
      <c r="I2339">
        <v>78759324.417199999</v>
      </c>
      <c r="J2339">
        <v>5220063.0488</v>
      </c>
      <c r="K2339">
        <v>20228663.3094</v>
      </c>
      <c r="L2339">
        <v>5681604.7884999998</v>
      </c>
      <c r="M2339">
        <v>0</v>
      </c>
      <c r="N2339">
        <v>67192133.372400001</v>
      </c>
      <c r="O2339">
        <v>10.145833333333334</v>
      </c>
      <c r="P2339">
        <f t="shared" si="83"/>
        <v>2004</v>
      </c>
      <c r="Q2339" s="2">
        <f t="shared" si="84"/>
        <v>38300.958333332805</v>
      </c>
    </row>
    <row r="2340" spans="1:17" x14ac:dyDescent="0.3">
      <c r="A2340">
        <v>780</v>
      </c>
      <c r="B2340">
        <v>2</v>
      </c>
      <c r="C2340">
        <v>100271320.6859</v>
      </c>
      <c r="D2340">
        <v>428623.40830000001</v>
      </c>
      <c r="E2340">
        <v>15435409.071599999</v>
      </c>
      <c r="F2340">
        <v>0</v>
      </c>
      <c r="G2340">
        <v>8444919.7202000003</v>
      </c>
      <c r="H2340">
        <v>45687145.078900002</v>
      </c>
      <c r="I2340">
        <v>70358502.010900006</v>
      </c>
      <c r="J2340">
        <v>5217996.8960999995</v>
      </c>
      <c r="K2340">
        <v>20228663.3094</v>
      </c>
      <c r="L2340">
        <v>5737520.7761000004</v>
      </c>
      <c r="M2340">
        <v>0</v>
      </c>
      <c r="N2340">
        <v>68372936.110499993</v>
      </c>
      <c r="O2340">
        <v>10.145833333333334</v>
      </c>
      <c r="P2340">
        <f t="shared" si="83"/>
        <v>2004</v>
      </c>
      <c r="Q2340" s="2">
        <f t="shared" si="84"/>
        <v>38311.10416666614</v>
      </c>
    </row>
    <row r="2341" spans="1:17" x14ac:dyDescent="0.3">
      <c r="A2341">
        <v>780</v>
      </c>
      <c r="B2341">
        <v>3</v>
      </c>
      <c r="C2341">
        <v>94688584.559900001</v>
      </c>
      <c r="D2341">
        <v>426139.36249999999</v>
      </c>
      <c r="E2341">
        <v>15435409.071599999</v>
      </c>
      <c r="F2341">
        <v>0</v>
      </c>
      <c r="G2341">
        <v>8444919.7202000003</v>
      </c>
      <c r="H2341">
        <v>45670023.076399997</v>
      </c>
      <c r="I2341">
        <v>63678107.636399999</v>
      </c>
      <c r="J2341">
        <v>5214901.4972999999</v>
      </c>
      <c r="K2341">
        <v>20228663.3094</v>
      </c>
      <c r="L2341">
        <v>5784120.6177000003</v>
      </c>
      <c r="M2341">
        <v>0</v>
      </c>
      <c r="N2341">
        <v>69092880.799799994</v>
      </c>
      <c r="O2341">
        <v>10.145833333333334</v>
      </c>
      <c r="P2341">
        <f t="shared" si="83"/>
        <v>2004</v>
      </c>
      <c r="Q2341" s="2">
        <f t="shared" si="84"/>
        <v>38321.249999999476</v>
      </c>
    </row>
    <row r="2342" spans="1:17" x14ac:dyDescent="0.3">
      <c r="A2342">
        <v>781</v>
      </c>
      <c r="B2342">
        <v>1</v>
      </c>
      <c r="C2342">
        <v>118090987.0174</v>
      </c>
      <c r="D2342">
        <v>429657.00199999998</v>
      </c>
      <c r="E2342">
        <v>15435409.071599999</v>
      </c>
      <c r="F2342">
        <v>0</v>
      </c>
      <c r="G2342">
        <v>2131305.7423</v>
      </c>
      <c r="H2342">
        <v>31259275.897399999</v>
      </c>
      <c r="I2342">
        <v>47931751.923500001</v>
      </c>
      <c r="J2342">
        <v>5186242.7544999998</v>
      </c>
      <c r="K2342">
        <v>20228663.3094</v>
      </c>
      <c r="L2342">
        <v>23905712.690000001</v>
      </c>
      <c r="M2342">
        <v>0</v>
      </c>
      <c r="N2342">
        <v>70277594.870700002</v>
      </c>
      <c r="O2342">
        <v>10.145833333333334</v>
      </c>
      <c r="P2342">
        <f t="shared" si="83"/>
        <v>2004</v>
      </c>
      <c r="Q2342" s="2">
        <f t="shared" si="84"/>
        <v>38331.395833332812</v>
      </c>
    </row>
    <row r="2343" spans="1:17" x14ac:dyDescent="0.3">
      <c r="A2343">
        <v>781</v>
      </c>
      <c r="B2343">
        <v>2</v>
      </c>
      <c r="C2343">
        <v>112112786.6479</v>
      </c>
      <c r="D2343">
        <v>433097.54259999999</v>
      </c>
      <c r="E2343">
        <v>15435409.071599999</v>
      </c>
      <c r="F2343">
        <v>0</v>
      </c>
      <c r="G2343">
        <v>2131305.7423</v>
      </c>
      <c r="H2343">
        <v>30159542.0022</v>
      </c>
      <c r="I2343">
        <v>43467601.480599999</v>
      </c>
      <c r="J2343">
        <v>5160517.2766000004</v>
      </c>
      <c r="K2343">
        <v>20228663.3094</v>
      </c>
      <c r="L2343">
        <v>23813479.407499999</v>
      </c>
      <c r="M2343">
        <v>0</v>
      </c>
      <c r="N2343">
        <v>68220008.506099999</v>
      </c>
      <c r="O2343">
        <v>10.145833333333334</v>
      </c>
      <c r="P2343">
        <f t="shared" si="83"/>
        <v>2004</v>
      </c>
      <c r="Q2343" s="2">
        <f t="shared" si="84"/>
        <v>38341.541666666148</v>
      </c>
    </row>
    <row r="2344" spans="1:17" x14ac:dyDescent="0.3">
      <c r="A2344">
        <v>781</v>
      </c>
      <c r="B2344">
        <v>3</v>
      </c>
      <c r="C2344">
        <v>108532266.0389</v>
      </c>
      <c r="D2344">
        <v>436219.78409999999</v>
      </c>
      <c r="E2344">
        <v>15435409.071599999</v>
      </c>
      <c r="F2344">
        <v>0</v>
      </c>
      <c r="G2344">
        <v>2131305.7423</v>
      </c>
      <c r="H2344">
        <v>29676270.638599999</v>
      </c>
      <c r="I2344">
        <v>40380988.2456</v>
      </c>
      <c r="J2344">
        <v>5136668.9018999999</v>
      </c>
      <c r="K2344">
        <v>20228663.3094</v>
      </c>
      <c r="L2344">
        <v>23731303.330800001</v>
      </c>
      <c r="M2344">
        <v>0</v>
      </c>
      <c r="N2344">
        <v>67172706.309900001</v>
      </c>
      <c r="O2344">
        <v>10.145833333333334</v>
      </c>
      <c r="P2344">
        <f t="shared" si="83"/>
        <v>2004</v>
      </c>
      <c r="Q2344" s="2">
        <f t="shared" si="84"/>
        <v>38351.687499999483</v>
      </c>
    </row>
    <row r="2345" spans="1:17" x14ac:dyDescent="0.3">
      <c r="A2345">
        <v>782</v>
      </c>
      <c r="B2345">
        <v>1</v>
      </c>
      <c r="C2345">
        <v>86151475.397400007</v>
      </c>
      <c r="D2345">
        <v>433891.61119999998</v>
      </c>
      <c r="E2345">
        <v>15435409.071599999</v>
      </c>
      <c r="F2345">
        <v>0</v>
      </c>
      <c r="G2345">
        <v>7371033.8617000002</v>
      </c>
      <c r="H2345">
        <v>44555205.640000001</v>
      </c>
      <c r="I2345">
        <v>59091470.439800002</v>
      </c>
      <c r="J2345">
        <v>5141150.3326000003</v>
      </c>
      <c r="K2345">
        <v>20057103.919399999</v>
      </c>
      <c r="L2345">
        <v>725956.10580000002</v>
      </c>
      <c r="M2345">
        <v>0</v>
      </c>
      <c r="N2345">
        <v>67610127.848199993</v>
      </c>
      <c r="O2345">
        <v>10.145833333333334</v>
      </c>
      <c r="P2345">
        <f t="shared" si="83"/>
        <v>2005</v>
      </c>
      <c r="Q2345" s="2">
        <f t="shared" si="84"/>
        <v>38361.833333332819</v>
      </c>
    </row>
    <row r="2346" spans="1:17" x14ac:dyDescent="0.3">
      <c r="A2346">
        <v>782</v>
      </c>
      <c r="B2346">
        <v>2</v>
      </c>
      <c r="C2346">
        <v>82847109.548199996</v>
      </c>
      <c r="D2346">
        <v>432292.07419999997</v>
      </c>
      <c r="E2346">
        <v>15435409.071599999</v>
      </c>
      <c r="F2346">
        <v>0</v>
      </c>
      <c r="G2346">
        <v>7371033.8617000002</v>
      </c>
      <c r="H2346">
        <v>44715390.469400004</v>
      </c>
      <c r="I2346">
        <v>54743357.529799998</v>
      </c>
      <c r="J2346">
        <v>5143935.108</v>
      </c>
      <c r="K2346">
        <v>20057103.919399999</v>
      </c>
      <c r="L2346">
        <v>735906.50699999998</v>
      </c>
      <c r="M2346">
        <v>0</v>
      </c>
      <c r="N2346">
        <v>69042733.879299998</v>
      </c>
      <c r="O2346">
        <v>10.145833333333334</v>
      </c>
      <c r="P2346">
        <f t="shared" si="83"/>
        <v>2005</v>
      </c>
      <c r="Q2346" s="2">
        <f t="shared" si="84"/>
        <v>38371.979166666155</v>
      </c>
    </row>
    <row r="2347" spans="1:17" x14ac:dyDescent="0.3">
      <c r="A2347">
        <v>782</v>
      </c>
      <c r="B2347">
        <v>3</v>
      </c>
      <c r="C2347">
        <v>80366985.1417</v>
      </c>
      <c r="D2347">
        <v>430937.4607</v>
      </c>
      <c r="E2347">
        <v>15435409.071599999</v>
      </c>
      <c r="F2347">
        <v>0</v>
      </c>
      <c r="G2347">
        <v>7371033.8617000002</v>
      </c>
      <c r="H2347">
        <v>44655637.633400001</v>
      </c>
      <c r="I2347">
        <v>51609949.871299997</v>
      </c>
      <c r="J2347">
        <v>5145285.2356000002</v>
      </c>
      <c r="K2347">
        <v>20057103.919399999</v>
      </c>
      <c r="L2347">
        <v>744023.64119999995</v>
      </c>
      <c r="M2347">
        <v>0</v>
      </c>
      <c r="N2347">
        <v>69967436.809400007</v>
      </c>
      <c r="O2347">
        <v>10.145833333333334</v>
      </c>
      <c r="P2347">
        <f t="shared" si="83"/>
        <v>2005</v>
      </c>
      <c r="Q2347" s="2">
        <f t="shared" si="84"/>
        <v>38382.124999999491</v>
      </c>
    </row>
    <row r="2348" spans="1:17" x14ac:dyDescent="0.3">
      <c r="A2348">
        <v>783</v>
      </c>
      <c r="B2348">
        <v>1</v>
      </c>
      <c r="C2348">
        <v>82959005.375400007</v>
      </c>
      <c r="D2348">
        <v>429991.86599999998</v>
      </c>
      <c r="E2348">
        <v>15435409.071599999</v>
      </c>
      <c r="F2348">
        <v>0</v>
      </c>
      <c r="G2348">
        <v>6786673.9614000004</v>
      </c>
      <c r="H2348">
        <v>41942124.487599999</v>
      </c>
      <c r="I2348">
        <v>47243975.6039</v>
      </c>
      <c r="J2348">
        <v>5140464.4215000002</v>
      </c>
      <c r="K2348">
        <v>20057103.919399999</v>
      </c>
      <c r="L2348">
        <v>4829551.0426000003</v>
      </c>
      <c r="M2348">
        <v>0</v>
      </c>
      <c r="N2348">
        <v>69924473.738399997</v>
      </c>
      <c r="O2348">
        <v>10.145833333333334</v>
      </c>
      <c r="P2348">
        <f t="shared" si="83"/>
        <v>2005</v>
      </c>
      <c r="Q2348" s="2">
        <f t="shared" si="84"/>
        <v>38392.270833332826</v>
      </c>
    </row>
    <row r="2349" spans="1:17" x14ac:dyDescent="0.3">
      <c r="A2349">
        <v>783</v>
      </c>
      <c r="B2349">
        <v>2</v>
      </c>
      <c r="C2349">
        <v>81233316.489600003</v>
      </c>
      <c r="D2349">
        <v>429244.06579999998</v>
      </c>
      <c r="E2349">
        <v>15435409.071599999</v>
      </c>
      <c r="F2349">
        <v>0</v>
      </c>
      <c r="G2349">
        <v>6786673.9614000004</v>
      </c>
      <c r="H2349">
        <v>41814665.7905</v>
      </c>
      <c r="I2349">
        <v>45113973.230499998</v>
      </c>
      <c r="J2349">
        <v>5135600.5732000005</v>
      </c>
      <c r="K2349">
        <v>20057103.919399999</v>
      </c>
      <c r="L2349">
        <v>4841789.5597000001</v>
      </c>
      <c r="M2349">
        <v>0</v>
      </c>
      <c r="N2349">
        <v>70021589.5458</v>
      </c>
      <c r="O2349">
        <v>10.145833333333334</v>
      </c>
      <c r="P2349">
        <f t="shared" si="83"/>
        <v>2005</v>
      </c>
      <c r="Q2349" s="2">
        <f t="shared" si="84"/>
        <v>38402.416666666162</v>
      </c>
    </row>
    <row r="2350" spans="1:17" x14ac:dyDescent="0.3">
      <c r="A2350">
        <v>783</v>
      </c>
      <c r="B2350">
        <v>3</v>
      </c>
      <c r="C2350">
        <v>79807163.8794</v>
      </c>
      <c r="D2350">
        <v>428818.49800000002</v>
      </c>
      <c r="E2350">
        <v>15435409.071599999</v>
      </c>
      <c r="F2350">
        <v>0</v>
      </c>
      <c r="G2350">
        <v>6786673.9614000004</v>
      </c>
      <c r="H2350">
        <v>41752352.438100003</v>
      </c>
      <c r="I2350">
        <v>43518041.406000003</v>
      </c>
      <c r="J2350">
        <v>5130801.8509999998</v>
      </c>
      <c r="K2350">
        <v>20057103.919399999</v>
      </c>
      <c r="L2350">
        <v>4854201.9903999995</v>
      </c>
      <c r="M2350">
        <v>0</v>
      </c>
      <c r="N2350">
        <v>70149279.962300003</v>
      </c>
      <c r="O2350">
        <v>10.145833333333334</v>
      </c>
      <c r="P2350">
        <f t="shared" si="83"/>
        <v>2005</v>
      </c>
      <c r="Q2350" s="2">
        <f t="shared" si="84"/>
        <v>38412.562499999498</v>
      </c>
    </row>
    <row r="2351" spans="1:17" x14ac:dyDescent="0.3">
      <c r="A2351">
        <v>784</v>
      </c>
      <c r="B2351">
        <v>1</v>
      </c>
      <c r="C2351">
        <v>102845015.317</v>
      </c>
      <c r="D2351">
        <v>433781.16279999999</v>
      </c>
      <c r="E2351">
        <v>15435409.071599999</v>
      </c>
      <c r="F2351">
        <v>0</v>
      </c>
      <c r="G2351">
        <v>5167952.2313999999</v>
      </c>
      <c r="H2351">
        <v>37126170.788199998</v>
      </c>
      <c r="I2351">
        <v>31295587.125100002</v>
      </c>
      <c r="J2351">
        <v>5099956.3677000003</v>
      </c>
      <c r="K2351">
        <v>20057103.919399999</v>
      </c>
      <c r="L2351">
        <v>40092066.849100001</v>
      </c>
      <c r="M2351">
        <v>0</v>
      </c>
      <c r="N2351">
        <v>66232949.226099998</v>
      </c>
      <c r="O2351">
        <v>10.145833333333334</v>
      </c>
      <c r="P2351">
        <f t="shared" si="83"/>
        <v>2005</v>
      </c>
      <c r="Q2351" s="2">
        <f t="shared" si="84"/>
        <v>38422.708333332834</v>
      </c>
    </row>
    <row r="2352" spans="1:17" x14ac:dyDescent="0.3">
      <c r="A2352">
        <v>784</v>
      </c>
      <c r="B2352">
        <v>2</v>
      </c>
      <c r="C2352">
        <v>99472999.577000007</v>
      </c>
      <c r="D2352">
        <v>438566.5675</v>
      </c>
      <c r="E2352">
        <v>15435409.071599999</v>
      </c>
      <c r="F2352">
        <v>0</v>
      </c>
      <c r="G2352">
        <v>5167952.2313999999</v>
      </c>
      <c r="H2352">
        <v>37241004.582599998</v>
      </c>
      <c r="I2352">
        <v>29493744.675999999</v>
      </c>
      <c r="J2352">
        <v>5073107.7673000004</v>
      </c>
      <c r="K2352">
        <v>20057103.919399999</v>
      </c>
      <c r="L2352">
        <v>39615539.2469</v>
      </c>
      <c r="M2352">
        <v>0</v>
      </c>
      <c r="N2352">
        <v>64365329.0515</v>
      </c>
      <c r="O2352">
        <v>10.145833333333334</v>
      </c>
      <c r="P2352">
        <f t="shared" si="83"/>
        <v>2005</v>
      </c>
      <c r="Q2352" s="2">
        <f t="shared" si="84"/>
        <v>38432.854166666169</v>
      </c>
    </row>
    <row r="2353" spans="1:17" x14ac:dyDescent="0.3">
      <c r="A2353">
        <v>784</v>
      </c>
      <c r="B2353">
        <v>3</v>
      </c>
      <c r="C2353">
        <v>96781671.352500007</v>
      </c>
      <c r="D2353">
        <v>442915.10499999998</v>
      </c>
      <c r="E2353">
        <v>15435409.071599999</v>
      </c>
      <c r="F2353">
        <v>0</v>
      </c>
      <c r="G2353">
        <v>5167952.2313999999</v>
      </c>
      <c r="H2353">
        <v>37228260.636299998</v>
      </c>
      <c r="I2353">
        <v>28291935.826699998</v>
      </c>
      <c r="J2353">
        <v>5048868.2247000001</v>
      </c>
      <c r="K2353">
        <v>20057103.919399999</v>
      </c>
      <c r="L2353">
        <v>39213394.015900001</v>
      </c>
      <c r="M2353">
        <v>0</v>
      </c>
      <c r="N2353">
        <v>63211308.406800002</v>
      </c>
      <c r="O2353">
        <v>10.145833333333334</v>
      </c>
      <c r="P2353">
        <f t="shared" si="83"/>
        <v>2005</v>
      </c>
      <c r="Q2353" s="2">
        <f t="shared" si="84"/>
        <v>38442.999999999505</v>
      </c>
    </row>
    <row r="2354" spans="1:17" x14ac:dyDescent="0.3">
      <c r="A2354">
        <v>785</v>
      </c>
      <c r="B2354">
        <v>1</v>
      </c>
      <c r="C2354">
        <v>122856440.4244</v>
      </c>
      <c r="D2354">
        <v>455122.71519999998</v>
      </c>
      <c r="E2354">
        <v>20276839.7916</v>
      </c>
      <c r="F2354">
        <v>0</v>
      </c>
      <c r="G2354">
        <v>8824400.5449999999</v>
      </c>
      <c r="H2354">
        <v>48389186.867399998</v>
      </c>
      <c r="I2354">
        <v>15038677.046599999</v>
      </c>
      <c r="J2354">
        <v>4998961.4852</v>
      </c>
      <c r="K2354">
        <v>61850796.539399996</v>
      </c>
      <c r="L2354">
        <v>59022845.341300003</v>
      </c>
      <c r="M2354">
        <v>0</v>
      </c>
      <c r="N2354">
        <v>60466624.344700001</v>
      </c>
      <c r="O2354">
        <v>10.145833333333334</v>
      </c>
      <c r="P2354">
        <f t="shared" si="83"/>
        <v>2005</v>
      </c>
      <c r="Q2354" s="2">
        <f t="shared" si="84"/>
        <v>38453.145833332841</v>
      </c>
    </row>
    <row r="2355" spans="1:17" x14ac:dyDescent="0.3">
      <c r="A2355">
        <v>785</v>
      </c>
      <c r="B2355">
        <v>2</v>
      </c>
      <c r="C2355">
        <v>117548483.3805</v>
      </c>
      <c r="D2355">
        <v>465400.78249999997</v>
      </c>
      <c r="E2355">
        <v>20276839.7916</v>
      </c>
      <c r="F2355">
        <v>0</v>
      </c>
      <c r="G2355">
        <v>8824400.5449999999</v>
      </c>
      <c r="H2355">
        <v>48711735.5053</v>
      </c>
      <c r="I2355">
        <v>12246056.8802</v>
      </c>
      <c r="J2355">
        <v>4954701.6996999998</v>
      </c>
      <c r="K2355">
        <v>61850796.539399996</v>
      </c>
      <c r="L2355">
        <v>58182889.747100003</v>
      </c>
      <c r="M2355">
        <v>0</v>
      </c>
      <c r="N2355">
        <v>58917578.962499999</v>
      </c>
      <c r="O2355">
        <v>10.145833333333334</v>
      </c>
      <c r="P2355">
        <f t="shared" si="83"/>
        <v>2005</v>
      </c>
      <c r="Q2355" s="2">
        <f t="shared" si="84"/>
        <v>38463.291666666177</v>
      </c>
    </row>
    <row r="2356" spans="1:17" x14ac:dyDescent="0.3">
      <c r="A2356">
        <v>785</v>
      </c>
      <c r="B2356">
        <v>3</v>
      </c>
      <c r="C2356">
        <v>113990617.9033</v>
      </c>
      <c r="D2356">
        <v>474218.83960000001</v>
      </c>
      <c r="E2356">
        <v>20276839.7916</v>
      </c>
      <c r="F2356">
        <v>0</v>
      </c>
      <c r="G2356">
        <v>8824400.5449999999</v>
      </c>
      <c r="H2356">
        <v>48913979.185400002</v>
      </c>
      <c r="I2356">
        <v>10707267.741900001</v>
      </c>
      <c r="J2356">
        <v>4914745.7122</v>
      </c>
      <c r="K2356">
        <v>61850796.539399996</v>
      </c>
      <c r="L2356">
        <v>57450721.6743</v>
      </c>
      <c r="M2356">
        <v>0</v>
      </c>
      <c r="N2356">
        <v>57900006.6369</v>
      </c>
      <c r="O2356">
        <v>10.145833333333334</v>
      </c>
      <c r="P2356">
        <f t="shared" si="83"/>
        <v>2005</v>
      </c>
      <c r="Q2356" s="2">
        <f t="shared" si="84"/>
        <v>38473.437499999513</v>
      </c>
    </row>
    <row r="2357" spans="1:17" x14ac:dyDescent="0.3">
      <c r="A2357">
        <v>786</v>
      </c>
      <c r="B2357">
        <v>1</v>
      </c>
      <c r="C2357">
        <v>113629179.3493</v>
      </c>
      <c r="D2357">
        <v>477636.8406</v>
      </c>
      <c r="E2357">
        <v>23028168.511599999</v>
      </c>
      <c r="F2357">
        <v>0</v>
      </c>
      <c r="G2357">
        <v>35636861.043899998</v>
      </c>
      <c r="H2357">
        <v>56831939.107699998</v>
      </c>
      <c r="I2357">
        <v>12850685.678300001</v>
      </c>
      <c r="J2357">
        <v>4888905.0832000002</v>
      </c>
      <c r="K2357">
        <v>85601661.069399998</v>
      </c>
      <c r="L2357">
        <v>71018276.899200007</v>
      </c>
      <c r="M2357">
        <v>0</v>
      </c>
      <c r="N2357">
        <v>56057556.409900002</v>
      </c>
      <c r="O2357">
        <v>10.145833333333334</v>
      </c>
      <c r="P2357">
        <f t="shared" si="83"/>
        <v>2005</v>
      </c>
      <c r="Q2357" s="2">
        <f t="shared" si="84"/>
        <v>38483.583333332848</v>
      </c>
    </row>
    <row r="2358" spans="1:17" x14ac:dyDescent="0.3">
      <c r="A2358">
        <v>786</v>
      </c>
      <c r="B2358">
        <v>2</v>
      </c>
      <c r="C2358">
        <v>108962821.7436</v>
      </c>
      <c r="D2358">
        <v>481471.53710000002</v>
      </c>
      <c r="E2358">
        <v>23028168.511599999</v>
      </c>
      <c r="F2358">
        <v>0</v>
      </c>
      <c r="G2358">
        <v>35636861.043899998</v>
      </c>
      <c r="H2358">
        <v>56775800.623599999</v>
      </c>
      <c r="I2358">
        <v>10659270.2534</v>
      </c>
      <c r="J2358">
        <v>4865426.9479999999</v>
      </c>
      <c r="K2358">
        <v>85601661.069399998</v>
      </c>
      <c r="L2358">
        <v>70019807.642499998</v>
      </c>
      <c r="M2358">
        <v>0</v>
      </c>
      <c r="N2358">
        <v>54971667.595600002</v>
      </c>
      <c r="O2358">
        <v>10.145833333333334</v>
      </c>
      <c r="P2358">
        <f t="shared" si="83"/>
        <v>2005</v>
      </c>
      <c r="Q2358" s="2">
        <f t="shared" si="84"/>
        <v>38493.729166666184</v>
      </c>
    </row>
    <row r="2359" spans="1:17" x14ac:dyDescent="0.3">
      <c r="A2359">
        <v>786</v>
      </c>
      <c r="B2359">
        <v>3</v>
      </c>
      <c r="C2359">
        <v>106440478.6162</v>
      </c>
      <c r="D2359">
        <v>485225.99900000001</v>
      </c>
      <c r="E2359">
        <v>23028168.511599999</v>
      </c>
      <c r="F2359">
        <v>0</v>
      </c>
      <c r="G2359">
        <v>35636861.043899998</v>
      </c>
      <c r="H2359">
        <v>56725948.035400003</v>
      </c>
      <c r="I2359">
        <v>9206516.6725999992</v>
      </c>
      <c r="J2359">
        <v>4843651.5776000004</v>
      </c>
      <c r="K2359">
        <v>85601661.069399998</v>
      </c>
      <c r="L2359">
        <v>69120508.279100001</v>
      </c>
      <c r="M2359">
        <v>0</v>
      </c>
      <c r="N2359">
        <v>54253059.573899999</v>
      </c>
      <c r="O2359">
        <v>10.145833333333334</v>
      </c>
      <c r="P2359">
        <f t="shared" si="83"/>
        <v>2005</v>
      </c>
      <c r="Q2359" s="2">
        <f t="shared" si="84"/>
        <v>38503.87499999952</v>
      </c>
    </row>
    <row r="2360" spans="1:17" x14ac:dyDescent="0.3">
      <c r="A2360">
        <v>787</v>
      </c>
      <c r="B2360">
        <v>1</v>
      </c>
      <c r="C2360">
        <v>68480595.284700006</v>
      </c>
      <c r="D2360">
        <v>427375.7255</v>
      </c>
      <c r="E2360">
        <v>33517062.6116</v>
      </c>
      <c r="F2360">
        <v>0</v>
      </c>
      <c r="G2360">
        <v>664666339.0029</v>
      </c>
      <c r="H2360">
        <v>101735587.6987</v>
      </c>
      <c r="I2360">
        <v>583847673.97090006</v>
      </c>
      <c r="J2360">
        <v>5158398.8695</v>
      </c>
      <c r="K2360">
        <v>176147131.40939999</v>
      </c>
      <c r="L2360">
        <v>39440437.7962</v>
      </c>
      <c r="M2360">
        <v>0</v>
      </c>
      <c r="N2360">
        <v>64036311.822700001</v>
      </c>
      <c r="O2360">
        <v>10.145833333333334</v>
      </c>
      <c r="P2360">
        <f t="shared" si="83"/>
        <v>2005</v>
      </c>
      <c r="Q2360" s="2">
        <f t="shared" si="84"/>
        <v>38514.020833332856</v>
      </c>
    </row>
    <row r="2361" spans="1:17" x14ac:dyDescent="0.3">
      <c r="A2361">
        <v>787</v>
      </c>
      <c r="B2361">
        <v>2</v>
      </c>
      <c r="C2361">
        <v>64009017.0317</v>
      </c>
      <c r="D2361">
        <v>377330.01209999999</v>
      </c>
      <c r="E2361">
        <v>33517062.6116</v>
      </c>
      <c r="F2361">
        <v>0</v>
      </c>
      <c r="G2361">
        <v>664666339.0029</v>
      </c>
      <c r="H2361">
        <v>96902281.845899999</v>
      </c>
      <c r="I2361">
        <v>565930399.6286</v>
      </c>
      <c r="J2361">
        <v>5436544.0239000004</v>
      </c>
      <c r="K2361">
        <v>176147131.40939999</v>
      </c>
      <c r="L2361">
        <v>40593908.494900003</v>
      </c>
      <c r="M2361">
        <v>0</v>
      </c>
      <c r="N2361">
        <v>71213738.578500003</v>
      </c>
      <c r="O2361">
        <v>10.145833333333334</v>
      </c>
      <c r="P2361">
        <f t="shared" si="83"/>
        <v>2005</v>
      </c>
      <c r="Q2361" s="2">
        <f t="shared" si="84"/>
        <v>38524.166666666191</v>
      </c>
    </row>
    <row r="2362" spans="1:17" x14ac:dyDescent="0.3">
      <c r="A2362">
        <v>787</v>
      </c>
      <c r="B2362">
        <v>3</v>
      </c>
      <c r="C2362">
        <v>61578392.522100002</v>
      </c>
      <c r="D2362">
        <v>337558.86719999998</v>
      </c>
      <c r="E2362">
        <v>33517062.6116</v>
      </c>
      <c r="F2362">
        <v>0</v>
      </c>
      <c r="G2362">
        <v>664666339.0029</v>
      </c>
      <c r="H2362">
        <v>93745223.793400005</v>
      </c>
      <c r="I2362">
        <v>553412403.74919999</v>
      </c>
      <c r="J2362">
        <v>5691284.4863999998</v>
      </c>
      <c r="K2362">
        <v>176147131.40939999</v>
      </c>
      <c r="L2362">
        <v>41638251.865900002</v>
      </c>
      <c r="M2362">
        <v>0</v>
      </c>
      <c r="N2362">
        <v>76849649.019800007</v>
      </c>
      <c r="O2362">
        <v>10.145833333333334</v>
      </c>
      <c r="P2362">
        <f t="shared" si="83"/>
        <v>2005</v>
      </c>
      <c r="Q2362" s="2">
        <f t="shared" si="84"/>
        <v>38534.312499999527</v>
      </c>
    </row>
    <row r="2363" spans="1:17" x14ac:dyDescent="0.3">
      <c r="A2363">
        <v>788</v>
      </c>
      <c r="B2363">
        <v>1</v>
      </c>
      <c r="C2363">
        <v>473081165.44620001</v>
      </c>
      <c r="D2363">
        <v>363103.40480000002</v>
      </c>
      <c r="E2363">
        <v>71008055.251599997</v>
      </c>
      <c r="F2363">
        <v>0</v>
      </c>
      <c r="G2363">
        <v>78247755.959000006</v>
      </c>
      <c r="H2363">
        <v>66858136.928300001</v>
      </c>
      <c r="I2363">
        <v>22977686.546399999</v>
      </c>
      <c r="J2363">
        <v>5557314.8858000003</v>
      </c>
      <c r="K2363">
        <v>499788446.80940002</v>
      </c>
      <c r="L2363">
        <v>95619428.288000003</v>
      </c>
      <c r="M2363">
        <v>0</v>
      </c>
      <c r="N2363">
        <v>66424336.826200001</v>
      </c>
      <c r="O2363">
        <v>10.145833333333334</v>
      </c>
      <c r="P2363">
        <f t="shared" si="83"/>
        <v>2005</v>
      </c>
      <c r="Q2363" s="2">
        <f t="shared" si="84"/>
        <v>38544.458333332863</v>
      </c>
    </row>
    <row r="2364" spans="1:17" x14ac:dyDescent="0.3">
      <c r="A2364">
        <v>788</v>
      </c>
      <c r="B2364">
        <v>2</v>
      </c>
      <c r="C2364">
        <v>455197480.74900001</v>
      </c>
      <c r="D2364">
        <v>386478.58510000003</v>
      </c>
      <c r="E2364">
        <v>71008055.251599997</v>
      </c>
      <c r="F2364">
        <v>0</v>
      </c>
      <c r="G2364">
        <v>78247755.959000006</v>
      </c>
      <c r="H2364">
        <v>68565934.215700001</v>
      </c>
      <c r="I2364">
        <v>14482202.532600001</v>
      </c>
      <c r="J2364">
        <v>5455269.7618000004</v>
      </c>
      <c r="K2364">
        <v>499788446.80940002</v>
      </c>
      <c r="L2364">
        <v>92917336.918799996</v>
      </c>
      <c r="M2364">
        <v>0</v>
      </c>
      <c r="N2364">
        <v>61521093.015199997</v>
      </c>
      <c r="O2364">
        <v>10.145833333333334</v>
      </c>
      <c r="P2364">
        <f t="shared" si="83"/>
        <v>2005</v>
      </c>
      <c r="Q2364" s="2">
        <f t="shared" si="84"/>
        <v>38554.604166666199</v>
      </c>
    </row>
    <row r="2365" spans="1:17" x14ac:dyDescent="0.3">
      <c r="A2365">
        <v>788</v>
      </c>
      <c r="B2365">
        <v>3</v>
      </c>
      <c r="C2365">
        <v>444809118.50849998</v>
      </c>
      <c r="D2365">
        <v>408374.2488</v>
      </c>
      <c r="E2365">
        <v>71008055.251599997</v>
      </c>
      <c r="F2365">
        <v>0</v>
      </c>
      <c r="G2365">
        <v>78247755.959000006</v>
      </c>
      <c r="H2365">
        <v>69406824.278600007</v>
      </c>
      <c r="I2365">
        <v>10113247.2344</v>
      </c>
      <c r="J2365">
        <v>5374925.0531000001</v>
      </c>
      <c r="K2365">
        <v>499788446.80940002</v>
      </c>
      <c r="L2365">
        <v>90611392.6382</v>
      </c>
      <c r="M2365">
        <v>0</v>
      </c>
      <c r="N2365">
        <v>58653153.774999999</v>
      </c>
      <c r="O2365">
        <v>10.145833333333334</v>
      </c>
      <c r="P2365">
        <f t="shared" si="83"/>
        <v>2005</v>
      </c>
      <c r="Q2365" s="2">
        <f t="shared" si="84"/>
        <v>38564.749999999534</v>
      </c>
    </row>
    <row r="2366" spans="1:17" x14ac:dyDescent="0.3">
      <c r="A2366">
        <v>789</v>
      </c>
      <c r="B2366">
        <v>1</v>
      </c>
      <c r="C2366">
        <v>357336536.66259998</v>
      </c>
      <c r="D2366">
        <v>391133.3639</v>
      </c>
      <c r="E2366">
        <v>76432202.831599995</v>
      </c>
      <c r="F2366">
        <v>0</v>
      </c>
      <c r="G2366">
        <v>261413184.65279999</v>
      </c>
      <c r="H2366">
        <v>76080434.966600001</v>
      </c>
      <c r="I2366">
        <v>110562828.0235</v>
      </c>
      <c r="J2366">
        <v>5515920.1350999996</v>
      </c>
      <c r="K2366">
        <v>546612445.42939997</v>
      </c>
      <c r="L2366">
        <v>46188518.151199996</v>
      </c>
      <c r="M2366">
        <v>0</v>
      </c>
      <c r="N2366">
        <v>62294804.925399996</v>
      </c>
      <c r="O2366">
        <v>10.145833333333334</v>
      </c>
      <c r="P2366">
        <f t="shared" si="83"/>
        <v>2005</v>
      </c>
      <c r="Q2366" s="2">
        <f t="shared" si="84"/>
        <v>38574.89583333287</v>
      </c>
    </row>
    <row r="2367" spans="1:17" x14ac:dyDescent="0.3">
      <c r="A2367">
        <v>789</v>
      </c>
      <c r="B2367">
        <v>2</v>
      </c>
      <c r="C2367">
        <v>352150396.22320002</v>
      </c>
      <c r="D2367">
        <v>375566.74829999998</v>
      </c>
      <c r="E2367">
        <v>76432202.831599995</v>
      </c>
      <c r="F2367">
        <v>0</v>
      </c>
      <c r="G2367">
        <v>261413184.65279999</v>
      </c>
      <c r="H2367">
        <v>74868396.726699993</v>
      </c>
      <c r="I2367">
        <v>101790050.932</v>
      </c>
      <c r="J2367">
        <v>5641721.5199999996</v>
      </c>
      <c r="K2367">
        <v>546612445.42939997</v>
      </c>
      <c r="L2367">
        <v>46540305.711199999</v>
      </c>
      <c r="M2367">
        <v>0</v>
      </c>
      <c r="N2367">
        <v>64370455.3178</v>
      </c>
      <c r="O2367">
        <v>10.145833333333334</v>
      </c>
      <c r="P2367">
        <f t="shared" si="83"/>
        <v>2005</v>
      </c>
      <c r="Q2367" s="2">
        <f t="shared" si="84"/>
        <v>38585.041666666206</v>
      </c>
    </row>
    <row r="2368" spans="1:17" x14ac:dyDescent="0.3">
      <c r="A2368">
        <v>789</v>
      </c>
      <c r="B2368">
        <v>3</v>
      </c>
      <c r="C2368">
        <v>348662344.10589999</v>
      </c>
      <c r="D2368">
        <v>361458.02419999999</v>
      </c>
      <c r="E2368">
        <v>76432202.831599995</v>
      </c>
      <c r="F2368">
        <v>0</v>
      </c>
      <c r="G2368">
        <v>261413184.65279999</v>
      </c>
      <c r="H2368">
        <v>74216048.067699999</v>
      </c>
      <c r="I2368">
        <v>96066481.728</v>
      </c>
      <c r="J2368">
        <v>5756870.9072000002</v>
      </c>
      <c r="K2368">
        <v>546612445.42939997</v>
      </c>
      <c r="L2368">
        <v>46807543.063900001</v>
      </c>
      <c r="M2368">
        <v>0</v>
      </c>
      <c r="N2368">
        <v>65661882.524599999</v>
      </c>
      <c r="O2368">
        <v>10.145833333333334</v>
      </c>
      <c r="P2368">
        <f t="shared" si="83"/>
        <v>2005</v>
      </c>
      <c r="Q2368" s="2">
        <f t="shared" si="84"/>
        <v>38595.187499999542</v>
      </c>
    </row>
    <row r="2369" spans="1:17" x14ac:dyDescent="0.3">
      <c r="A2369">
        <v>790</v>
      </c>
      <c r="B2369">
        <v>1</v>
      </c>
      <c r="C2369">
        <v>352590657.25300002</v>
      </c>
      <c r="D2369">
        <v>388552.77710000001</v>
      </c>
      <c r="E2369">
        <v>42816099.511600003</v>
      </c>
      <c r="F2369">
        <v>0</v>
      </c>
      <c r="G2369">
        <v>4972924.7812000001</v>
      </c>
      <c r="H2369">
        <v>38027602.938600004</v>
      </c>
      <c r="I2369">
        <v>26748087.646699999</v>
      </c>
      <c r="J2369">
        <v>5614268.3635999998</v>
      </c>
      <c r="K2369">
        <v>256421141.2994</v>
      </c>
      <c r="L2369">
        <v>90886347.190400004</v>
      </c>
      <c r="M2369">
        <v>0</v>
      </c>
      <c r="N2369">
        <v>60367709.585699998</v>
      </c>
      <c r="O2369">
        <v>10.145833333333334</v>
      </c>
      <c r="P2369">
        <f t="shared" si="83"/>
        <v>2005</v>
      </c>
      <c r="Q2369" s="2">
        <f t="shared" si="84"/>
        <v>38605.333333332877</v>
      </c>
    </row>
    <row r="2370" spans="1:17" x14ac:dyDescent="0.3">
      <c r="A2370">
        <v>790</v>
      </c>
      <c r="B2370">
        <v>2</v>
      </c>
      <c r="C2370">
        <v>330575065.088</v>
      </c>
      <c r="D2370">
        <v>413341.27970000001</v>
      </c>
      <c r="E2370">
        <v>42816099.511600003</v>
      </c>
      <c r="F2370">
        <v>0</v>
      </c>
      <c r="G2370">
        <v>4972924.7812000001</v>
      </c>
      <c r="H2370">
        <v>38235427.502300002</v>
      </c>
      <c r="I2370">
        <v>11147778.0757</v>
      </c>
      <c r="J2370">
        <v>5497745.9692000002</v>
      </c>
      <c r="K2370">
        <v>256421141.2994</v>
      </c>
      <c r="L2370">
        <v>88016251.431799993</v>
      </c>
      <c r="M2370">
        <v>0</v>
      </c>
      <c r="N2370">
        <v>56996098.498599999</v>
      </c>
      <c r="O2370">
        <v>10.145833333333334</v>
      </c>
      <c r="P2370">
        <f t="shared" si="83"/>
        <v>2005</v>
      </c>
      <c r="Q2370" s="2">
        <f t="shared" si="84"/>
        <v>38615.479166666213</v>
      </c>
    </row>
    <row r="2371" spans="1:17" x14ac:dyDescent="0.3">
      <c r="A2371">
        <v>790</v>
      </c>
      <c r="B2371">
        <v>3</v>
      </c>
      <c r="C2371">
        <v>319852616.27270001</v>
      </c>
      <c r="D2371">
        <v>435223.54220000003</v>
      </c>
      <c r="E2371">
        <v>42816099.511600003</v>
      </c>
      <c r="F2371">
        <v>0</v>
      </c>
      <c r="G2371">
        <v>4972924.7812000001</v>
      </c>
      <c r="H2371">
        <v>38152253.355400003</v>
      </c>
      <c r="I2371">
        <v>4916192.3837000001</v>
      </c>
      <c r="J2371">
        <v>5398674.9890000001</v>
      </c>
      <c r="K2371">
        <v>256421141.2994</v>
      </c>
      <c r="L2371">
        <v>85470899.476099998</v>
      </c>
      <c r="M2371">
        <v>0</v>
      </c>
      <c r="N2371">
        <v>54830077.181500003</v>
      </c>
      <c r="O2371">
        <v>10.145833333333334</v>
      </c>
      <c r="P2371">
        <f t="shared" ref="P2371:P2434" si="85">YEAR(Q2371)</f>
        <v>2005</v>
      </c>
      <c r="Q2371" s="2">
        <f t="shared" ref="Q2371:Q2434" si="86">Q2370+(O2371)</f>
        <v>38625.624999999549</v>
      </c>
    </row>
    <row r="2372" spans="1:17" x14ac:dyDescent="0.3">
      <c r="A2372">
        <v>791</v>
      </c>
      <c r="B2372">
        <v>1</v>
      </c>
      <c r="C2372">
        <v>165405379.7789</v>
      </c>
      <c r="D2372">
        <v>437840.49300000002</v>
      </c>
      <c r="E2372">
        <v>15435409.071599999</v>
      </c>
      <c r="F2372">
        <v>0</v>
      </c>
      <c r="G2372">
        <v>16145287.759299999</v>
      </c>
      <c r="H2372">
        <v>62510005.529299997</v>
      </c>
      <c r="I2372">
        <v>141320495.42640001</v>
      </c>
      <c r="J2372">
        <v>5366062.0042000003</v>
      </c>
      <c r="K2372">
        <v>20057103.919399999</v>
      </c>
      <c r="L2372">
        <v>32572637.887200002</v>
      </c>
      <c r="M2372">
        <v>0</v>
      </c>
      <c r="N2372">
        <v>58073862.637500003</v>
      </c>
      <c r="O2372">
        <v>10.145833333333334</v>
      </c>
      <c r="P2372">
        <f t="shared" si="85"/>
        <v>2005</v>
      </c>
      <c r="Q2372" s="2">
        <f t="shared" si="86"/>
        <v>38635.770833332885</v>
      </c>
    </row>
    <row r="2373" spans="1:17" x14ac:dyDescent="0.3">
      <c r="A2373">
        <v>791</v>
      </c>
      <c r="B2373">
        <v>2</v>
      </c>
      <c r="C2373">
        <v>134805828.9131</v>
      </c>
      <c r="D2373">
        <v>442214.02350000001</v>
      </c>
      <c r="E2373">
        <v>15435409.071599999</v>
      </c>
      <c r="F2373">
        <v>0</v>
      </c>
      <c r="G2373">
        <v>16145287.759299999</v>
      </c>
      <c r="H2373">
        <v>62841622.761100002</v>
      </c>
      <c r="I2373">
        <v>109458978.59639999</v>
      </c>
      <c r="J2373">
        <v>5335536.6475</v>
      </c>
      <c r="K2373">
        <v>20057103.919399999</v>
      </c>
      <c r="L2373">
        <v>32742375.541099999</v>
      </c>
      <c r="M2373">
        <v>0</v>
      </c>
      <c r="N2373">
        <v>59791329.774999999</v>
      </c>
      <c r="O2373">
        <v>10.145833333333334</v>
      </c>
      <c r="P2373">
        <f t="shared" si="85"/>
        <v>2005</v>
      </c>
      <c r="Q2373" s="2">
        <f t="shared" si="86"/>
        <v>38645.91666666622</v>
      </c>
    </row>
    <row r="2374" spans="1:17" x14ac:dyDescent="0.3">
      <c r="A2374">
        <v>791</v>
      </c>
      <c r="B2374">
        <v>3</v>
      </c>
      <c r="C2374">
        <v>116476901.098</v>
      </c>
      <c r="D2374">
        <v>446605.26620000001</v>
      </c>
      <c r="E2374">
        <v>15435409.071599999</v>
      </c>
      <c r="F2374">
        <v>0</v>
      </c>
      <c r="G2374">
        <v>16145287.759299999</v>
      </c>
      <c r="H2374">
        <v>63244801.1862</v>
      </c>
      <c r="I2374">
        <v>91771571.945199996</v>
      </c>
      <c r="J2374">
        <v>5306118.1960000005</v>
      </c>
      <c r="K2374">
        <v>20057103.919399999</v>
      </c>
      <c r="L2374">
        <v>32886526.0319</v>
      </c>
      <c r="M2374">
        <v>0</v>
      </c>
      <c r="N2374">
        <v>60795258.235399999</v>
      </c>
      <c r="O2374">
        <v>10.145833333333334</v>
      </c>
      <c r="P2374">
        <f t="shared" si="85"/>
        <v>2005</v>
      </c>
      <c r="Q2374" s="2">
        <f t="shared" si="86"/>
        <v>38656.062499999556</v>
      </c>
    </row>
    <row r="2375" spans="1:17" x14ac:dyDescent="0.3">
      <c r="A2375">
        <v>792</v>
      </c>
      <c r="B2375">
        <v>1</v>
      </c>
      <c r="C2375">
        <v>128945100.4796</v>
      </c>
      <c r="D2375">
        <v>448603.14279999997</v>
      </c>
      <c r="E2375">
        <v>15435409.071599999</v>
      </c>
      <c r="F2375">
        <v>0</v>
      </c>
      <c r="G2375">
        <v>3618877.5123999999</v>
      </c>
      <c r="H2375">
        <v>34244533.8935</v>
      </c>
      <c r="I2375">
        <v>69409445.983799994</v>
      </c>
      <c r="J2375">
        <v>5279537.4940999998</v>
      </c>
      <c r="K2375">
        <v>20057103.919399999</v>
      </c>
      <c r="L2375">
        <v>25954795.417599998</v>
      </c>
      <c r="M2375">
        <v>0</v>
      </c>
      <c r="N2375">
        <v>61916587.220399998</v>
      </c>
      <c r="O2375">
        <v>10.145833333333334</v>
      </c>
      <c r="P2375">
        <f t="shared" si="85"/>
        <v>2005</v>
      </c>
      <c r="Q2375" s="2">
        <f t="shared" si="86"/>
        <v>38666.208333332892</v>
      </c>
    </row>
    <row r="2376" spans="1:17" x14ac:dyDescent="0.3">
      <c r="A2376">
        <v>792</v>
      </c>
      <c r="B2376">
        <v>2</v>
      </c>
      <c r="C2376">
        <v>119843159.3443</v>
      </c>
      <c r="D2376">
        <v>450873.13130000001</v>
      </c>
      <c r="E2376">
        <v>15435409.071599999</v>
      </c>
      <c r="F2376">
        <v>0</v>
      </c>
      <c r="G2376">
        <v>3618877.5123999999</v>
      </c>
      <c r="H2376">
        <v>33856880.889899999</v>
      </c>
      <c r="I2376">
        <v>59693869.924099997</v>
      </c>
      <c r="J2376">
        <v>5253966.7514000004</v>
      </c>
      <c r="K2376">
        <v>20057103.919399999</v>
      </c>
      <c r="L2376">
        <v>25985693.002599999</v>
      </c>
      <c r="M2376">
        <v>0</v>
      </c>
      <c r="N2376">
        <v>61925180.602600001</v>
      </c>
      <c r="O2376">
        <v>10.145833333333334</v>
      </c>
      <c r="P2376">
        <f t="shared" si="85"/>
        <v>2005</v>
      </c>
      <c r="Q2376" s="2">
        <f t="shared" si="86"/>
        <v>38676.354166666228</v>
      </c>
    </row>
    <row r="2377" spans="1:17" x14ac:dyDescent="0.3">
      <c r="A2377">
        <v>792</v>
      </c>
      <c r="B2377">
        <v>3</v>
      </c>
      <c r="C2377">
        <v>113489572.5352</v>
      </c>
      <c r="D2377">
        <v>453283.59210000001</v>
      </c>
      <c r="E2377">
        <v>15435409.071599999</v>
      </c>
      <c r="F2377">
        <v>0</v>
      </c>
      <c r="G2377">
        <v>3618877.5123999999</v>
      </c>
      <c r="H2377">
        <v>33603000.546099998</v>
      </c>
      <c r="I2377">
        <v>53093207.536700003</v>
      </c>
      <c r="J2377">
        <v>5229403.0754000004</v>
      </c>
      <c r="K2377">
        <v>20057103.919399999</v>
      </c>
      <c r="L2377">
        <v>26007188.6719</v>
      </c>
      <c r="M2377">
        <v>0</v>
      </c>
      <c r="N2377">
        <v>61923436.837099999</v>
      </c>
      <c r="O2377">
        <v>10.145833333333334</v>
      </c>
      <c r="P2377">
        <f t="shared" si="85"/>
        <v>2005</v>
      </c>
      <c r="Q2377" s="2">
        <f t="shared" si="86"/>
        <v>38686.499999999563</v>
      </c>
    </row>
    <row r="2378" spans="1:17" x14ac:dyDescent="0.3">
      <c r="A2378">
        <v>793</v>
      </c>
      <c r="B2378">
        <v>1</v>
      </c>
      <c r="C2378">
        <v>111390188.5081</v>
      </c>
      <c r="D2378">
        <v>451135.7268</v>
      </c>
      <c r="E2378">
        <v>15435409.071599999</v>
      </c>
      <c r="F2378">
        <v>0</v>
      </c>
      <c r="G2378">
        <v>2469476.4969000001</v>
      </c>
      <c r="H2378">
        <v>30802302.547200002</v>
      </c>
      <c r="I2378">
        <v>57116672.516599998</v>
      </c>
      <c r="J2378">
        <v>5221425.7326999996</v>
      </c>
      <c r="K2378">
        <v>20057103.919399999</v>
      </c>
      <c r="L2378">
        <v>13055828.1822</v>
      </c>
      <c r="M2378">
        <v>0</v>
      </c>
      <c r="N2378">
        <v>65070534.433399998</v>
      </c>
      <c r="O2378">
        <v>10.145833333333334</v>
      </c>
      <c r="P2378">
        <f t="shared" si="85"/>
        <v>2005</v>
      </c>
      <c r="Q2378" s="2">
        <f t="shared" si="86"/>
        <v>38696.645833332899</v>
      </c>
    </row>
    <row r="2379" spans="1:17" x14ac:dyDescent="0.3">
      <c r="A2379">
        <v>793</v>
      </c>
      <c r="B2379">
        <v>2</v>
      </c>
      <c r="C2379">
        <v>106490430.3607</v>
      </c>
      <c r="D2379">
        <v>449708.47570000001</v>
      </c>
      <c r="E2379">
        <v>15435409.071599999</v>
      </c>
      <c r="F2379">
        <v>0</v>
      </c>
      <c r="G2379">
        <v>2469476.4969000001</v>
      </c>
      <c r="H2379">
        <v>30348561.373100001</v>
      </c>
      <c r="I2379">
        <v>51317845.528300002</v>
      </c>
      <c r="J2379">
        <v>5212132.4415999996</v>
      </c>
      <c r="K2379">
        <v>20057103.919399999</v>
      </c>
      <c r="L2379">
        <v>13119886.247</v>
      </c>
      <c r="M2379">
        <v>0</v>
      </c>
      <c r="N2379">
        <v>65303235.9595</v>
      </c>
      <c r="O2379">
        <v>10.145833333333334</v>
      </c>
      <c r="P2379">
        <f t="shared" si="85"/>
        <v>2005</v>
      </c>
      <c r="Q2379" s="2">
        <f t="shared" si="86"/>
        <v>38706.791666666235</v>
      </c>
    </row>
    <row r="2380" spans="1:17" x14ac:dyDescent="0.3">
      <c r="A2380">
        <v>793</v>
      </c>
      <c r="B2380">
        <v>3</v>
      </c>
      <c r="C2380">
        <v>102821923.0757</v>
      </c>
      <c r="D2380">
        <v>448901.56510000001</v>
      </c>
      <c r="E2380">
        <v>15435409.071599999</v>
      </c>
      <c r="F2380">
        <v>0</v>
      </c>
      <c r="G2380">
        <v>2469476.4969000001</v>
      </c>
      <c r="H2380">
        <v>30148116.867899999</v>
      </c>
      <c r="I2380">
        <v>47258053.262699999</v>
      </c>
      <c r="J2380">
        <v>5202139.0241</v>
      </c>
      <c r="K2380">
        <v>20057103.919399999</v>
      </c>
      <c r="L2380">
        <v>13172694.5888</v>
      </c>
      <c r="M2380">
        <v>0</v>
      </c>
      <c r="N2380">
        <v>65494686.450400002</v>
      </c>
      <c r="O2380">
        <v>10.145833333333334</v>
      </c>
      <c r="P2380">
        <f t="shared" si="85"/>
        <v>2005</v>
      </c>
      <c r="Q2380" s="2">
        <f t="shared" si="86"/>
        <v>38716.937499999571</v>
      </c>
    </row>
    <row r="2381" spans="1:17" x14ac:dyDescent="0.3">
      <c r="A2381">
        <v>794</v>
      </c>
      <c r="B2381">
        <v>1</v>
      </c>
      <c r="C2381">
        <v>110853337.4809</v>
      </c>
      <c r="D2381">
        <v>452125.97690000001</v>
      </c>
      <c r="E2381">
        <v>15435409.071599999</v>
      </c>
      <c r="F2381">
        <v>0</v>
      </c>
      <c r="G2381">
        <v>2051562.6595000001</v>
      </c>
      <c r="H2381">
        <v>28105440.342900001</v>
      </c>
      <c r="I2381">
        <v>36230410.300099999</v>
      </c>
      <c r="J2381">
        <v>5173185.6933000004</v>
      </c>
      <c r="K2381">
        <v>20707170.779399998</v>
      </c>
      <c r="L2381">
        <v>32056994.327300001</v>
      </c>
      <c r="M2381">
        <v>0</v>
      </c>
      <c r="N2381">
        <v>63591766.880800001</v>
      </c>
      <c r="O2381">
        <v>10.145833333333334</v>
      </c>
      <c r="P2381">
        <f t="shared" si="85"/>
        <v>2006</v>
      </c>
      <c r="Q2381" s="2">
        <f t="shared" si="86"/>
        <v>38727.083333332906</v>
      </c>
    </row>
    <row r="2382" spans="1:17" x14ac:dyDescent="0.3">
      <c r="A2382">
        <v>794</v>
      </c>
      <c r="B2382">
        <v>2</v>
      </c>
      <c r="C2382">
        <v>107825918.8723</v>
      </c>
      <c r="D2382">
        <v>455111.35600000003</v>
      </c>
      <c r="E2382">
        <v>15435409.071599999</v>
      </c>
      <c r="F2382">
        <v>0</v>
      </c>
      <c r="G2382">
        <v>2051562.6595000001</v>
      </c>
      <c r="H2382">
        <v>27912640.939800002</v>
      </c>
      <c r="I2382">
        <v>33777076.5119</v>
      </c>
      <c r="J2382">
        <v>5146391.4933000002</v>
      </c>
      <c r="K2382">
        <v>20707170.779399998</v>
      </c>
      <c r="L2382">
        <v>31865271.8664</v>
      </c>
      <c r="M2382">
        <v>0</v>
      </c>
      <c r="N2382">
        <v>62582003.5255</v>
      </c>
      <c r="O2382">
        <v>10.145833333333334</v>
      </c>
      <c r="P2382">
        <f t="shared" si="85"/>
        <v>2006</v>
      </c>
      <c r="Q2382" s="2">
        <f t="shared" si="86"/>
        <v>38737.229166666242</v>
      </c>
    </row>
    <row r="2383" spans="1:17" x14ac:dyDescent="0.3">
      <c r="A2383">
        <v>794</v>
      </c>
      <c r="B2383">
        <v>3</v>
      </c>
      <c r="C2383">
        <v>105374320.2466</v>
      </c>
      <c r="D2383">
        <v>457980.97029999999</v>
      </c>
      <c r="E2383">
        <v>15435409.071599999</v>
      </c>
      <c r="F2383">
        <v>0</v>
      </c>
      <c r="G2383">
        <v>2051562.6595000001</v>
      </c>
      <c r="H2383">
        <v>27754514.669199999</v>
      </c>
      <c r="I2383">
        <v>31891845.576900002</v>
      </c>
      <c r="J2383">
        <v>5121207.6996999998</v>
      </c>
      <c r="K2383">
        <v>20707170.779399998</v>
      </c>
      <c r="L2383">
        <v>31691819.0748</v>
      </c>
      <c r="M2383">
        <v>0</v>
      </c>
      <c r="N2383">
        <v>61917406.315800004</v>
      </c>
      <c r="O2383">
        <v>10.145833333333334</v>
      </c>
      <c r="P2383">
        <f t="shared" si="85"/>
        <v>2006</v>
      </c>
      <c r="Q2383" s="2">
        <f t="shared" si="86"/>
        <v>38747.374999999578</v>
      </c>
    </row>
    <row r="2384" spans="1:17" x14ac:dyDescent="0.3">
      <c r="A2384">
        <v>795</v>
      </c>
      <c r="B2384">
        <v>1</v>
      </c>
      <c r="C2384">
        <v>110554770.93449999</v>
      </c>
      <c r="D2384">
        <v>461964.64159999997</v>
      </c>
      <c r="E2384">
        <v>15435409.071599999</v>
      </c>
      <c r="F2384">
        <v>0</v>
      </c>
      <c r="G2384">
        <v>1752027.7116</v>
      </c>
      <c r="H2384">
        <v>23891121.934300002</v>
      </c>
      <c r="I2384">
        <v>29999686.521699999</v>
      </c>
      <c r="J2384">
        <v>5092914.9829000002</v>
      </c>
      <c r="K2384">
        <v>20707170.779399998</v>
      </c>
      <c r="L2384">
        <v>35695000.995300002</v>
      </c>
      <c r="M2384">
        <v>0</v>
      </c>
      <c r="N2384">
        <v>61025688.713399999</v>
      </c>
      <c r="O2384">
        <v>10.145833333333334</v>
      </c>
      <c r="P2384">
        <f t="shared" si="85"/>
        <v>2006</v>
      </c>
      <c r="Q2384" s="2">
        <f t="shared" si="86"/>
        <v>38757.520833332914</v>
      </c>
    </row>
    <row r="2385" spans="1:17" x14ac:dyDescent="0.3">
      <c r="A2385">
        <v>795</v>
      </c>
      <c r="B2385">
        <v>2</v>
      </c>
      <c r="C2385">
        <v>108612565.1506</v>
      </c>
      <c r="D2385">
        <v>465716.09499999997</v>
      </c>
      <c r="E2385">
        <v>15435409.071599999</v>
      </c>
      <c r="F2385">
        <v>0</v>
      </c>
      <c r="G2385">
        <v>1752027.7116</v>
      </c>
      <c r="H2385">
        <v>23676529.927200001</v>
      </c>
      <c r="I2385">
        <v>28709475.9036</v>
      </c>
      <c r="J2385">
        <v>5066337.2988999998</v>
      </c>
      <c r="K2385">
        <v>20707170.779399998</v>
      </c>
      <c r="L2385">
        <v>35421782.627099998</v>
      </c>
      <c r="M2385">
        <v>0</v>
      </c>
      <c r="N2385">
        <v>60323893.308899999</v>
      </c>
      <c r="O2385">
        <v>10.145833333333334</v>
      </c>
      <c r="P2385">
        <f t="shared" si="85"/>
        <v>2006</v>
      </c>
      <c r="Q2385" s="2">
        <f t="shared" si="86"/>
        <v>38767.66666666625</v>
      </c>
    </row>
    <row r="2386" spans="1:17" x14ac:dyDescent="0.3">
      <c r="A2386">
        <v>795</v>
      </c>
      <c r="B2386">
        <v>3</v>
      </c>
      <c r="C2386">
        <v>107410676.3205</v>
      </c>
      <c r="D2386">
        <v>469304.25069999998</v>
      </c>
      <c r="E2386">
        <v>15435409.071599999</v>
      </c>
      <c r="F2386">
        <v>0</v>
      </c>
      <c r="G2386">
        <v>1752027.7116</v>
      </c>
      <c r="H2386">
        <v>23709471.902800001</v>
      </c>
      <c r="I2386">
        <v>28028513.923900001</v>
      </c>
      <c r="J2386">
        <v>5041180.648</v>
      </c>
      <c r="K2386">
        <v>20707170.779399998</v>
      </c>
      <c r="L2386">
        <v>35167591.619400002</v>
      </c>
      <c r="M2386">
        <v>0</v>
      </c>
      <c r="N2386">
        <v>60081932.185999997</v>
      </c>
      <c r="O2386">
        <v>10.145833333333334</v>
      </c>
      <c r="P2386">
        <f t="shared" si="85"/>
        <v>2006</v>
      </c>
      <c r="Q2386" s="2">
        <f t="shared" si="86"/>
        <v>38777.812499999585</v>
      </c>
    </row>
    <row r="2387" spans="1:17" x14ac:dyDescent="0.3">
      <c r="A2387">
        <v>796</v>
      </c>
      <c r="B2387">
        <v>1</v>
      </c>
      <c r="C2387">
        <v>89499756.532900006</v>
      </c>
      <c r="D2387">
        <v>469522.4829</v>
      </c>
      <c r="E2387">
        <v>15435409.071599999</v>
      </c>
      <c r="F2387">
        <v>0</v>
      </c>
      <c r="G2387">
        <v>6190719.2145999996</v>
      </c>
      <c r="H2387">
        <v>41632376.3816</v>
      </c>
      <c r="I2387">
        <v>35682874.718800001</v>
      </c>
      <c r="J2387">
        <v>5029336.2127</v>
      </c>
      <c r="K2387">
        <v>20707170.779399998</v>
      </c>
      <c r="L2387">
        <v>31991397.1598</v>
      </c>
      <c r="M2387">
        <v>0</v>
      </c>
      <c r="N2387">
        <v>59785483.470799997</v>
      </c>
      <c r="O2387">
        <v>10.145833333333334</v>
      </c>
      <c r="P2387">
        <f t="shared" si="85"/>
        <v>2006</v>
      </c>
      <c r="Q2387" s="2">
        <f t="shared" si="86"/>
        <v>38787.958333332921</v>
      </c>
    </row>
    <row r="2388" spans="1:17" x14ac:dyDescent="0.3">
      <c r="A2388">
        <v>796</v>
      </c>
      <c r="B2388">
        <v>2</v>
      </c>
      <c r="C2388">
        <v>86249939.363100007</v>
      </c>
      <c r="D2388">
        <v>469763.20270000002</v>
      </c>
      <c r="E2388">
        <v>15435409.071599999</v>
      </c>
      <c r="F2388">
        <v>0</v>
      </c>
      <c r="G2388">
        <v>6190719.2145999996</v>
      </c>
      <c r="H2388">
        <v>41271375.241599999</v>
      </c>
      <c r="I2388">
        <v>32122599.135600001</v>
      </c>
      <c r="J2388">
        <v>5017432.8481999999</v>
      </c>
      <c r="K2388">
        <v>20707170.779399998</v>
      </c>
      <c r="L2388">
        <v>31960959.780999999</v>
      </c>
      <c r="M2388">
        <v>0</v>
      </c>
      <c r="N2388">
        <v>59286313.403700002</v>
      </c>
      <c r="O2388">
        <v>10.145833333333334</v>
      </c>
      <c r="P2388">
        <f t="shared" si="85"/>
        <v>2006</v>
      </c>
      <c r="Q2388" s="2">
        <f t="shared" si="86"/>
        <v>38798.104166666257</v>
      </c>
    </row>
    <row r="2389" spans="1:17" x14ac:dyDescent="0.3">
      <c r="A2389">
        <v>796</v>
      </c>
      <c r="B2389">
        <v>3</v>
      </c>
      <c r="C2389">
        <v>84052855.076800004</v>
      </c>
      <c r="D2389">
        <v>470077.62680000003</v>
      </c>
      <c r="E2389">
        <v>15435409.071599999</v>
      </c>
      <c r="F2389">
        <v>0</v>
      </c>
      <c r="G2389">
        <v>6190719.2145999996</v>
      </c>
      <c r="H2389">
        <v>41156540.604599997</v>
      </c>
      <c r="I2389">
        <v>30328286.859200001</v>
      </c>
      <c r="J2389">
        <v>5005352.2829</v>
      </c>
      <c r="K2389">
        <v>20707170.779399998</v>
      </c>
      <c r="L2389">
        <v>31931681.202100001</v>
      </c>
      <c r="M2389">
        <v>0</v>
      </c>
      <c r="N2389">
        <v>59113606.536399998</v>
      </c>
      <c r="O2389">
        <v>10.145833333333334</v>
      </c>
      <c r="P2389">
        <f t="shared" si="85"/>
        <v>2006</v>
      </c>
      <c r="Q2389" s="2">
        <f t="shared" si="86"/>
        <v>38808.249999999593</v>
      </c>
    </row>
    <row r="2390" spans="1:17" x14ac:dyDescent="0.3">
      <c r="A2390">
        <v>797</v>
      </c>
      <c r="B2390">
        <v>1</v>
      </c>
      <c r="C2390">
        <v>121671970.9241</v>
      </c>
      <c r="D2390">
        <v>476266.39750000002</v>
      </c>
      <c r="E2390">
        <v>22841328.371599998</v>
      </c>
      <c r="F2390">
        <v>0</v>
      </c>
      <c r="G2390">
        <v>13003540.751700001</v>
      </c>
      <c r="H2390">
        <v>45049915.579700001</v>
      </c>
      <c r="I2390">
        <v>13926443.6952</v>
      </c>
      <c r="J2390">
        <v>4971777.8943999996</v>
      </c>
      <c r="K2390">
        <v>67685996.349399999</v>
      </c>
      <c r="L2390">
        <v>61802840.796800002</v>
      </c>
      <c r="M2390">
        <v>0</v>
      </c>
      <c r="N2390">
        <v>55932312.2016</v>
      </c>
      <c r="O2390">
        <v>10.145833333333334</v>
      </c>
      <c r="P2390">
        <f t="shared" si="85"/>
        <v>2006</v>
      </c>
      <c r="Q2390" s="2">
        <f t="shared" si="86"/>
        <v>38818.395833332928</v>
      </c>
    </row>
    <row r="2391" spans="1:17" x14ac:dyDescent="0.3">
      <c r="A2391">
        <v>797</v>
      </c>
      <c r="B2391">
        <v>2</v>
      </c>
      <c r="C2391">
        <v>116586309.1552</v>
      </c>
      <c r="D2391">
        <v>481807.31760000001</v>
      </c>
      <c r="E2391">
        <v>22841328.371599998</v>
      </c>
      <c r="F2391">
        <v>0</v>
      </c>
      <c r="G2391">
        <v>13003540.751700001</v>
      </c>
      <c r="H2391">
        <v>44989954.792999998</v>
      </c>
      <c r="I2391">
        <v>10717218.912900001</v>
      </c>
      <c r="J2391">
        <v>4942146.5612000003</v>
      </c>
      <c r="K2391">
        <v>67685996.349399999</v>
      </c>
      <c r="L2391">
        <v>60963620.313000001</v>
      </c>
      <c r="M2391">
        <v>0</v>
      </c>
      <c r="N2391">
        <v>54384947.729199998</v>
      </c>
      <c r="O2391">
        <v>10.145833333333334</v>
      </c>
      <c r="P2391">
        <f t="shared" si="85"/>
        <v>2006</v>
      </c>
      <c r="Q2391" s="2">
        <f t="shared" si="86"/>
        <v>38828.541666666264</v>
      </c>
    </row>
    <row r="2392" spans="1:17" x14ac:dyDescent="0.3">
      <c r="A2392">
        <v>797</v>
      </c>
      <c r="B2392">
        <v>3</v>
      </c>
      <c r="C2392">
        <v>113391528.66949999</v>
      </c>
      <c r="D2392">
        <v>486725.38809999998</v>
      </c>
      <c r="E2392">
        <v>22841328.371599998</v>
      </c>
      <c r="F2392">
        <v>0</v>
      </c>
      <c r="G2392">
        <v>13003540.751700001</v>
      </c>
      <c r="H2392">
        <v>44948575.118799999</v>
      </c>
      <c r="I2392">
        <v>8976203.6812999994</v>
      </c>
      <c r="J2392">
        <v>4915225.5268000001</v>
      </c>
      <c r="K2392">
        <v>67685996.349399999</v>
      </c>
      <c r="L2392">
        <v>60240889.214500003</v>
      </c>
      <c r="M2392">
        <v>0</v>
      </c>
      <c r="N2392">
        <v>53434963.488300003</v>
      </c>
      <c r="O2392">
        <v>10.145833333333334</v>
      </c>
      <c r="P2392">
        <f t="shared" si="85"/>
        <v>2006</v>
      </c>
      <c r="Q2392" s="2">
        <f t="shared" si="86"/>
        <v>38838.6874999996</v>
      </c>
    </row>
    <row r="2393" spans="1:17" x14ac:dyDescent="0.3">
      <c r="A2393">
        <v>798</v>
      </c>
      <c r="B2393">
        <v>1</v>
      </c>
      <c r="C2393">
        <v>81108260.768299997</v>
      </c>
      <c r="D2393">
        <v>492453.01400000002</v>
      </c>
      <c r="E2393">
        <v>27050027.241599999</v>
      </c>
      <c r="F2393">
        <v>0</v>
      </c>
      <c r="G2393">
        <v>84889871.729499996</v>
      </c>
      <c r="H2393">
        <v>71449307.159700006</v>
      </c>
      <c r="I2393">
        <v>50343926.2487</v>
      </c>
      <c r="J2393">
        <v>4918115.3002000004</v>
      </c>
      <c r="K2393">
        <v>94383511.469400004</v>
      </c>
      <c r="L2393">
        <v>60450418.839199997</v>
      </c>
      <c r="M2393">
        <v>0</v>
      </c>
      <c r="N2393">
        <v>53921107.185900003</v>
      </c>
      <c r="O2393">
        <v>10.145833333333334</v>
      </c>
      <c r="P2393">
        <f t="shared" si="85"/>
        <v>2006</v>
      </c>
      <c r="Q2393" s="2">
        <f t="shared" si="86"/>
        <v>38848.833333332936</v>
      </c>
    </row>
    <row r="2394" spans="1:17" x14ac:dyDescent="0.3">
      <c r="A2394">
        <v>798</v>
      </c>
      <c r="B2394">
        <v>2</v>
      </c>
      <c r="C2394">
        <v>75465757.145999998</v>
      </c>
      <c r="D2394">
        <v>496950.6594</v>
      </c>
      <c r="E2394">
        <v>27050027.241599999</v>
      </c>
      <c r="F2394">
        <v>0</v>
      </c>
      <c r="G2394">
        <v>84889871.729499996</v>
      </c>
      <c r="H2394">
        <v>71361953.983500004</v>
      </c>
      <c r="I2394">
        <v>45162543.3402</v>
      </c>
      <c r="J2394">
        <v>4919296.0565999998</v>
      </c>
      <c r="K2394">
        <v>94383511.469400004</v>
      </c>
      <c r="L2394">
        <v>60145519.114799999</v>
      </c>
      <c r="M2394">
        <v>0</v>
      </c>
      <c r="N2394">
        <v>54232548.0449</v>
      </c>
      <c r="O2394">
        <v>10.145833333333334</v>
      </c>
      <c r="P2394">
        <f t="shared" si="85"/>
        <v>2006</v>
      </c>
      <c r="Q2394" s="2">
        <f t="shared" si="86"/>
        <v>38858.979166666271</v>
      </c>
    </row>
    <row r="2395" spans="1:17" x14ac:dyDescent="0.3">
      <c r="A2395">
        <v>798</v>
      </c>
      <c r="B2395">
        <v>3</v>
      </c>
      <c r="C2395">
        <v>71893281.145699993</v>
      </c>
      <c r="D2395">
        <v>500667.8798</v>
      </c>
      <c r="E2395">
        <v>27050027.241599999</v>
      </c>
      <c r="F2395">
        <v>0</v>
      </c>
      <c r="G2395">
        <v>84889871.729499996</v>
      </c>
      <c r="H2395">
        <v>71133304.6796</v>
      </c>
      <c r="I2395">
        <v>41340312.643799998</v>
      </c>
      <c r="J2395">
        <v>4919682.1556000002</v>
      </c>
      <c r="K2395">
        <v>94383511.469400004</v>
      </c>
      <c r="L2395">
        <v>59839674.414099999</v>
      </c>
      <c r="M2395">
        <v>0</v>
      </c>
      <c r="N2395">
        <v>54422180.024800003</v>
      </c>
      <c r="O2395">
        <v>10.145833333333334</v>
      </c>
      <c r="P2395">
        <f t="shared" si="85"/>
        <v>2006</v>
      </c>
      <c r="Q2395" s="2">
        <f t="shared" si="86"/>
        <v>38869.124999999607</v>
      </c>
    </row>
    <row r="2396" spans="1:17" x14ac:dyDescent="0.3">
      <c r="A2396">
        <v>799</v>
      </c>
      <c r="B2396">
        <v>1</v>
      </c>
      <c r="C2396">
        <v>122842467.7256</v>
      </c>
      <c r="D2396">
        <v>504551.78899999999</v>
      </c>
      <c r="E2396">
        <v>43094853.0616</v>
      </c>
      <c r="F2396">
        <v>0</v>
      </c>
      <c r="G2396">
        <v>155960214.7202</v>
      </c>
      <c r="H2396">
        <v>81211327.4604</v>
      </c>
      <c r="I2396">
        <v>73133085.264699996</v>
      </c>
      <c r="J2396">
        <v>4909760.2666999996</v>
      </c>
      <c r="K2396">
        <v>196162501.8294</v>
      </c>
      <c r="L2396">
        <v>76094258.5</v>
      </c>
      <c r="M2396">
        <v>0</v>
      </c>
      <c r="N2396">
        <v>53363563.8345</v>
      </c>
      <c r="O2396">
        <v>10.145833333333334</v>
      </c>
      <c r="P2396">
        <f t="shared" si="85"/>
        <v>2006</v>
      </c>
      <c r="Q2396" s="2">
        <f t="shared" si="86"/>
        <v>38879.270833332943</v>
      </c>
    </row>
    <row r="2397" spans="1:17" x14ac:dyDescent="0.3">
      <c r="A2397">
        <v>799</v>
      </c>
      <c r="B2397">
        <v>2</v>
      </c>
      <c r="C2397">
        <v>114972469.5591</v>
      </c>
      <c r="D2397">
        <v>508141.91389999999</v>
      </c>
      <c r="E2397">
        <v>43094853.0616</v>
      </c>
      <c r="F2397">
        <v>0</v>
      </c>
      <c r="G2397">
        <v>155960214.7202</v>
      </c>
      <c r="H2397">
        <v>80857238.618100002</v>
      </c>
      <c r="I2397">
        <v>65761701.1096</v>
      </c>
      <c r="J2397">
        <v>4901530.8775000004</v>
      </c>
      <c r="K2397">
        <v>196162501.8294</v>
      </c>
      <c r="L2397">
        <v>75648070.371999994</v>
      </c>
      <c r="M2397">
        <v>0</v>
      </c>
      <c r="N2397">
        <v>53093226.094400004</v>
      </c>
      <c r="O2397">
        <v>10.145833333333334</v>
      </c>
      <c r="P2397">
        <f t="shared" si="85"/>
        <v>2006</v>
      </c>
      <c r="Q2397" s="2">
        <f t="shared" si="86"/>
        <v>38889.416666666279</v>
      </c>
    </row>
    <row r="2398" spans="1:17" x14ac:dyDescent="0.3">
      <c r="A2398">
        <v>799</v>
      </c>
      <c r="B2398">
        <v>3</v>
      </c>
      <c r="C2398">
        <v>109965364.10770001</v>
      </c>
      <c r="D2398">
        <v>511349.59149999998</v>
      </c>
      <c r="E2398">
        <v>43094853.0616</v>
      </c>
      <c r="F2398">
        <v>0</v>
      </c>
      <c r="G2398">
        <v>155960214.7202</v>
      </c>
      <c r="H2398">
        <v>80616150.5317</v>
      </c>
      <c r="I2398">
        <v>60939493.771399997</v>
      </c>
      <c r="J2398">
        <v>4894516.5132999998</v>
      </c>
      <c r="K2398">
        <v>196162501.8294</v>
      </c>
      <c r="L2398">
        <v>75296610.526999995</v>
      </c>
      <c r="M2398">
        <v>0</v>
      </c>
      <c r="N2398">
        <v>52833922.888800003</v>
      </c>
      <c r="O2398">
        <v>10.145833333333334</v>
      </c>
      <c r="P2398">
        <f t="shared" si="85"/>
        <v>2006</v>
      </c>
      <c r="Q2398" s="2">
        <f t="shared" si="86"/>
        <v>38899.562499999614</v>
      </c>
    </row>
    <row r="2399" spans="1:17" x14ac:dyDescent="0.3">
      <c r="A2399">
        <v>800</v>
      </c>
      <c r="B2399">
        <v>1</v>
      </c>
      <c r="C2399">
        <v>530995976.12159997</v>
      </c>
      <c r="D2399">
        <v>535325.76610000001</v>
      </c>
      <c r="E2399">
        <v>100444699.52159999</v>
      </c>
      <c r="F2399">
        <v>0</v>
      </c>
      <c r="G2399">
        <v>27782227.990400001</v>
      </c>
      <c r="H2399">
        <v>58076156.744999997</v>
      </c>
      <c r="I2399">
        <v>4243818.9511000002</v>
      </c>
      <c r="J2399">
        <v>4816617.1095000003</v>
      </c>
      <c r="K2399">
        <v>559956367.3994</v>
      </c>
      <c r="L2399">
        <v>100643186.09550001</v>
      </c>
      <c r="M2399">
        <v>0</v>
      </c>
      <c r="N2399">
        <v>49263865.554200001</v>
      </c>
      <c r="O2399">
        <v>10.145833333333334</v>
      </c>
      <c r="P2399">
        <f t="shared" si="85"/>
        <v>2006</v>
      </c>
      <c r="Q2399" s="2">
        <f t="shared" si="86"/>
        <v>38909.70833333295</v>
      </c>
    </row>
    <row r="2400" spans="1:17" x14ac:dyDescent="0.3">
      <c r="A2400">
        <v>800</v>
      </c>
      <c r="B2400">
        <v>2</v>
      </c>
      <c r="C2400">
        <v>524004083.26059997</v>
      </c>
      <c r="D2400">
        <v>557908.82629999996</v>
      </c>
      <c r="E2400">
        <v>100444699.52159999</v>
      </c>
      <c r="F2400">
        <v>0</v>
      </c>
      <c r="G2400">
        <v>27782227.990400001</v>
      </c>
      <c r="H2400">
        <v>58240257.605700001</v>
      </c>
      <c r="I2400">
        <v>2757769.7744</v>
      </c>
      <c r="J2400">
        <v>4752954.6412000004</v>
      </c>
      <c r="K2400">
        <v>559956367.3994</v>
      </c>
      <c r="L2400">
        <v>96971360.418599993</v>
      </c>
      <c r="M2400">
        <v>0</v>
      </c>
      <c r="N2400">
        <v>47295759.0515</v>
      </c>
      <c r="O2400">
        <v>10.145833333333334</v>
      </c>
      <c r="P2400">
        <f t="shared" si="85"/>
        <v>2006</v>
      </c>
      <c r="Q2400" s="2">
        <f t="shared" si="86"/>
        <v>38919.854166666286</v>
      </c>
    </row>
    <row r="2401" spans="1:17" x14ac:dyDescent="0.3">
      <c r="A2401">
        <v>800</v>
      </c>
      <c r="B2401">
        <v>3</v>
      </c>
      <c r="C2401">
        <v>518849976.08340001</v>
      </c>
      <c r="D2401">
        <v>581062.50459999999</v>
      </c>
      <c r="E2401">
        <v>100444699.52159999</v>
      </c>
      <c r="F2401">
        <v>0</v>
      </c>
      <c r="G2401">
        <v>27782227.990400001</v>
      </c>
      <c r="H2401">
        <v>58343153.594899997</v>
      </c>
      <c r="I2401">
        <v>2125064.6970000002</v>
      </c>
      <c r="J2401">
        <v>4701401.4989</v>
      </c>
      <c r="K2401">
        <v>559956367.3994</v>
      </c>
      <c r="L2401">
        <v>93733173.410899997</v>
      </c>
      <c r="M2401">
        <v>0</v>
      </c>
      <c r="N2401">
        <v>45944170.308399998</v>
      </c>
      <c r="O2401">
        <v>10.145833333333334</v>
      </c>
      <c r="P2401">
        <f t="shared" si="85"/>
        <v>2006</v>
      </c>
      <c r="Q2401" s="2">
        <f t="shared" si="86"/>
        <v>38929.999999999622</v>
      </c>
    </row>
    <row r="2402" spans="1:17" x14ac:dyDescent="0.3">
      <c r="A2402">
        <v>801</v>
      </c>
      <c r="B2402">
        <v>1</v>
      </c>
      <c r="C2402">
        <v>302675624.33630002</v>
      </c>
      <c r="D2402">
        <v>567726.61750000005</v>
      </c>
      <c r="E2402">
        <v>108741999.4216</v>
      </c>
      <c r="F2402">
        <v>0</v>
      </c>
      <c r="G2402">
        <v>640598768.27620006</v>
      </c>
      <c r="H2402">
        <v>146324001.01199999</v>
      </c>
      <c r="I2402">
        <v>502513949.66039997</v>
      </c>
      <c r="J2402">
        <v>4757745.6222000001</v>
      </c>
      <c r="K2402">
        <v>612589582.50940001</v>
      </c>
      <c r="L2402">
        <v>22679708.557599999</v>
      </c>
      <c r="M2402">
        <v>0</v>
      </c>
      <c r="N2402">
        <v>56284686.652199998</v>
      </c>
      <c r="O2402">
        <v>10.145833333333334</v>
      </c>
      <c r="P2402">
        <f t="shared" si="85"/>
        <v>2006</v>
      </c>
      <c r="Q2402" s="2">
        <f t="shared" si="86"/>
        <v>38940.145833332957</v>
      </c>
    </row>
    <row r="2403" spans="1:17" x14ac:dyDescent="0.3">
      <c r="A2403">
        <v>801</v>
      </c>
      <c r="B2403">
        <v>2</v>
      </c>
      <c r="C2403">
        <v>293682828.16860002</v>
      </c>
      <c r="D2403">
        <v>558377.18870000006</v>
      </c>
      <c r="E2403">
        <v>108741999.4216</v>
      </c>
      <c r="F2403">
        <v>0</v>
      </c>
      <c r="G2403">
        <v>640598768.27620006</v>
      </c>
      <c r="H2403">
        <v>133231135.5668</v>
      </c>
      <c r="I2403">
        <v>471221975.55440003</v>
      </c>
      <c r="J2403">
        <v>4804958.8788999999</v>
      </c>
      <c r="K2403">
        <v>612589582.50940001</v>
      </c>
      <c r="L2403">
        <v>23671458.7766</v>
      </c>
      <c r="M2403">
        <v>0</v>
      </c>
      <c r="N2403">
        <v>64312069.7645</v>
      </c>
      <c r="O2403">
        <v>10.145833333333334</v>
      </c>
      <c r="P2403">
        <f t="shared" si="85"/>
        <v>2006</v>
      </c>
      <c r="Q2403" s="2">
        <f t="shared" si="86"/>
        <v>38950.291666666293</v>
      </c>
    </row>
    <row r="2404" spans="1:17" x14ac:dyDescent="0.3">
      <c r="A2404">
        <v>801</v>
      </c>
      <c r="B2404">
        <v>3</v>
      </c>
      <c r="C2404">
        <v>287841747.64039999</v>
      </c>
      <c r="D2404">
        <v>552840.62040000001</v>
      </c>
      <c r="E2404">
        <v>108741999.4216</v>
      </c>
      <c r="F2404">
        <v>0</v>
      </c>
      <c r="G2404">
        <v>640598768.27620006</v>
      </c>
      <c r="H2404">
        <v>126021247.76729999</v>
      </c>
      <c r="I2404">
        <v>451417426.27399999</v>
      </c>
      <c r="J2404">
        <v>4847179.5010000002</v>
      </c>
      <c r="K2404">
        <v>612589582.50940001</v>
      </c>
      <c r="L2404">
        <v>24503784.694899999</v>
      </c>
      <c r="M2404">
        <v>0</v>
      </c>
      <c r="N2404">
        <v>70221490.467700005</v>
      </c>
      <c r="O2404">
        <v>10.145833333333334</v>
      </c>
      <c r="P2404">
        <f t="shared" si="85"/>
        <v>2006</v>
      </c>
      <c r="Q2404" s="2">
        <f t="shared" si="86"/>
        <v>38960.437499999629</v>
      </c>
    </row>
    <row r="2405" spans="1:17" x14ac:dyDescent="0.3">
      <c r="A2405">
        <v>802</v>
      </c>
      <c r="B2405">
        <v>1</v>
      </c>
      <c r="C2405">
        <v>346091239.41119999</v>
      </c>
      <c r="D2405">
        <v>559673.70510000002</v>
      </c>
      <c r="E2405">
        <v>57319558.5616</v>
      </c>
      <c r="F2405">
        <v>0</v>
      </c>
      <c r="G2405">
        <v>7380978.9570000004</v>
      </c>
      <c r="H2405">
        <v>43823013.983099997</v>
      </c>
      <c r="I2405">
        <v>42193296.692000002</v>
      </c>
      <c r="J2405">
        <v>4804427.1786000002</v>
      </c>
      <c r="K2405">
        <v>286395704.90939999</v>
      </c>
      <c r="L2405">
        <v>60726536.1888</v>
      </c>
      <c r="M2405">
        <v>0</v>
      </c>
      <c r="N2405">
        <v>61454395.145400003</v>
      </c>
      <c r="O2405">
        <v>10.145833333333334</v>
      </c>
      <c r="P2405">
        <f t="shared" si="85"/>
        <v>2006</v>
      </c>
      <c r="Q2405" s="2">
        <f t="shared" si="86"/>
        <v>38970.583333332965</v>
      </c>
    </row>
    <row r="2406" spans="1:17" x14ac:dyDescent="0.3">
      <c r="A2406">
        <v>802</v>
      </c>
      <c r="B2406">
        <v>2</v>
      </c>
      <c r="C2406">
        <v>318623287.78969997</v>
      </c>
      <c r="D2406">
        <v>565405.07640000002</v>
      </c>
      <c r="E2406">
        <v>57319558.5616</v>
      </c>
      <c r="F2406">
        <v>0</v>
      </c>
      <c r="G2406">
        <v>7380978.9570000004</v>
      </c>
      <c r="H2406">
        <v>44212981.276000001</v>
      </c>
      <c r="I2406">
        <v>19783941.632800002</v>
      </c>
      <c r="J2406">
        <v>4767753.5948999999</v>
      </c>
      <c r="K2406">
        <v>286395704.90939999</v>
      </c>
      <c r="L2406">
        <v>59491689.1259</v>
      </c>
      <c r="M2406">
        <v>0</v>
      </c>
      <c r="N2406">
        <v>57825579.573299997</v>
      </c>
      <c r="O2406">
        <v>10.145833333333334</v>
      </c>
      <c r="P2406">
        <f t="shared" si="85"/>
        <v>2006</v>
      </c>
      <c r="Q2406" s="2">
        <f t="shared" si="86"/>
        <v>38980.7291666663</v>
      </c>
    </row>
    <row r="2407" spans="1:17" x14ac:dyDescent="0.3">
      <c r="A2407">
        <v>802</v>
      </c>
      <c r="B2407">
        <v>3</v>
      </c>
      <c r="C2407">
        <v>305403297.89469999</v>
      </c>
      <c r="D2407">
        <v>570490.47360000003</v>
      </c>
      <c r="E2407">
        <v>57319558.5616</v>
      </c>
      <c r="F2407">
        <v>0</v>
      </c>
      <c r="G2407">
        <v>7380978.9570000004</v>
      </c>
      <c r="H2407">
        <v>44469064.087300003</v>
      </c>
      <c r="I2407">
        <v>9913110.8673999999</v>
      </c>
      <c r="J2407">
        <v>4735205.4206999997</v>
      </c>
      <c r="K2407">
        <v>286395704.90939999</v>
      </c>
      <c r="L2407">
        <v>58455253.432400003</v>
      </c>
      <c r="M2407">
        <v>0</v>
      </c>
      <c r="N2407">
        <v>55811907.078900002</v>
      </c>
      <c r="O2407">
        <v>10.145833333333334</v>
      </c>
      <c r="P2407">
        <f t="shared" si="85"/>
        <v>2006</v>
      </c>
      <c r="Q2407" s="2">
        <f t="shared" si="86"/>
        <v>38990.874999999636</v>
      </c>
    </row>
    <row r="2408" spans="1:17" x14ac:dyDescent="0.3">
      <c r="A2408">
        <v>803</v>
      </c>
      <c r="B2408">
        <v>1</v>
      </c>
      <c r="C2408">
        <v>179213486.42300001</v>
      </c>
      <c r="D2408">
        <v>559090.46019999997</v>
      </c>
      <c r="E2408">
        <v>15435409.071599999</v>
      </c>
      <c r="F2408">
        <v>0</v>
      </c>
      <c r="G2408">
        <v>12980221.652100001</v>
      </c>
      <c r="H2408">
        <v>50753221.500299998</v>
      </c>
      <c r="I2408">
        <v>149052455.93110001</v>
      </c>
      <c r="J2408">
        <v>4735002.8265000004</v>
      </c>
      <c r="K2408">
        <v>20707170.779399998</v>
      </c>
      <c r="L2408">
        <v>25854976.829100002</v>
      </c>
      <c r="M2408">
        <v>0</v>
      </c>
      <c r="N2408">
        <v>57909661.063100003</v>
      </c>
      <c r="O2408">
        <v>10.145833333333334</v>
      </c>
      <c r="P2408">
        <f t="shared" si="85"/>
        <v>2006</v>
      </c>
      <c r="Q2408" s="2">
        <f t="shared" si="86"/>
        <v>39001.020833332972</v>
      </c>
    </row>
    <row r="2409" spans="1:17" x14ac:dyDescent="0.3">
      <c r="A2409">
        <v>803</v>
      </c>
      <c r="B2409">
        <v>2</v>
      </c>
      <c r="C2409">
        <v>145332646.287</v>
      </c>
      <c r="D2409">
        <v>550874.40460000001</v>
      </c>
      <c r="E2409">
        <v>15435409.071599999</v>
      </c>
      <c r="F2409">
        <v>0</v>
      </c>
      <c r="G2409">
        <v>12980221.652100001</v>
      </c>
      <c r="H2409">
        <v>50524539.435099997</v>
      </c>
      <c r="I2409">
        <v>113574254.9058</v>
      </c>
      <c r="J2409">
        <v>4733632.2198999999</v>
      </c>
      <c r="K2409">
        <v>20707170.779399998</v>
      </c>
      <c r="L2409">
        <v>26019484.222800002</v>
      </c>
      <c r="M2409">
        <v>0</v>
      </c>
      <c r="N2409">
        <v>59087323.899800003</v>
      </c>
      <c r="O2409">
        <v>10.145833333333334</v>
      </c>
      <c r="P2409">
        <f t="shared" si="85"/>
        <v>2006</v>
      </c>
      <c r="Q2409" s="2">
        <f t="shared" si="86"/>
        <v>39011.166666666308</v>
      </c>
    </row>
    <row r="2410" spans="1:17" x14ac:dyDescent="0.3">
      <c r="A2410">
        <v>803</v>
      </c>
      <c r="B2410">
        <v>3</v>
      </c>
      <c r="C2410">
        <v>125030166.08310001</v>
      </c>
      <c r="D2410">
        <v>545003.47030000004</v>
      </c>
      <c r="E2410">
        <v>15435409.071599999</v>
      </c>
      <c r="F2410">
        <v>0</v>
      </c>
      <c r="G2410">
        <v>12980221.652100001</v>
      </c>
      <c r="H2410">
        <v>50470468.036499999</v>
      </c>
      <c r="I2410">
        <v>92547689.234099999</v>
      </c>
      <c r="J2410">
        <v>4731524.1519999998</v>
      </c>
      <c r="K2410">
        <v>20707170.779399998</v>
      </c>
      <c r="L2410">
        <v>26152328.972100001</v>
      </c>
      <c r="M2410">
        <v>0</v>
      </c>
      <c r="N2410">
        <v>59758610.642999999</v>
      </c>
      <c r="O2410">
        <v>10.145833333333334</v>
      </c>
      <c r="P2410">
        <f t="shared" si="85"/>
        <v>2006</v>
      </c>
      <c r="Q2410" s="2">
        <f t="shared" si="86"/>
        <v>39021.312499999643</v>
      </c>
    </row>
    <row r="2411" spans="1:17" x14ac:dyDescent="0.3">
      <c r="A2411">
        <v>804</v>
      </c>
      <c r="B2411">
        <v>1</v>
      </c>
      <c r="C2411">
        <v>141060128.1453</v>
      </c>
      <c r="D2411">
        <v>543200.50109999999</v>
      </c>
      <c r="E2411">
        <v>15435409.071599999</v>
      </c>
      <c r="F2411">
        <v>0</v>
      </c>
      <c r="G2411">
        <v>2135924.0641999999</v>
      </c>
      <c r="H2411">
        <v>30774995.6917</v>
      </c>
      <c r="I2411">
        <v>68899370.815200001</v>
      </c>
      <c r="J2411">
        <v>4719096.1567000002</v>
      </c>
      <c r="K2411">
        <v>20707170.779399998</v>
      </c>
      <c r="L2411">
        <v>34276357.103799999</v>
      </c>
      <c r="M2411">
        <v>0</v>
      </c>
      <c r="N2411">
        <v>62107530.9859</v>
      </c>
      <c r="O2411">
        <v>10.145833333333334</v>
      </c>
      <c r="P2411">
        <f t="shared" si="85"/>
        <v>2006</v>
      </c>
      <c r="Q2411" s="2">
        <f t="shared" si="86"/>
        <v>39031.458333332979</v>
      </c>
    </row>
    <row r="2412" spans="1:17" x14ac:dyDescent="0.3">
      <c r="A2412">
        <v>804</v>
      </c>
      <c r="B2412">
        <v>2</v>
      </c>
      <c r="C2412">
        <v>130223020.80410001</v>
      </c>
      <c r="D2412">
        <v>541996.25150000001</v>
      </c>
      <c r="E2412">
        <v>15435409.071599999</v>
      </c>
      <c r="F2412">
        <v>0</v>
      </c>
      <c r="G2412">
        <v>2135924.0641999999</v>
      </c>
      <c r="H2412">
        <v>29844037.743299998</v>
      </c>
      <c r="I2412">
        <v>58250986.487999998</v>
      </c>
      <c r="J2412">
        <v>4706945.5093999999</v>
      </c>
      <c r="K2412">
        <v>20707170.779399998</v>
      </c>
      <c r="L2412">
        <v>34122433.016800001</v>
      </c>
      <c r="M2412">
        <v>0</v>
      </c>
      <c r="N2412">
        <v>60643876.337099999</v>
      </c>
      <c r="O2412">
        <v>10.145833333333334</v>
      </c>
      <c r="P2412">
        <f t="shared" si="85"/>
        <v>2006</v>
      </c>
      <c r="Q2412" s="2">
        <f t="shared" si="86"/>
        <v>39041.604166666315</v>
      </c>
    </row>
    <row r="2413" spans="1:17" x14ac:dyDescent="0.3">
      <c r="A2413">
        <v>804</v>
      </c>
      <c r="B2413">
        <v>3</v>
      </c>
      <c r="C2413">
        <v>122777752.6584</v>
      </c>
      <c r="D2413">
        <v>541261.31310000003</v>
      </c>
      <c r="E2413">
        <v>15435409.071599999</v>
      </c>
      <c r="F2413">
        <v>0</v>
      </c>
      <c r="G2413">
        <v>2135924.0641999999</v>
      </c>
      <c r="H2413">
        <v>29236245.1653</v>
      </c>
      <c r="I2413">
        <v>51142531.660999998</v>
      </c>
      <c r="J2413">
        <v>4694955.8857000005</v>
      </c>
      <c r="K2413">
        <v>20707170.779399998</v>
      </c>
      <c r="L2413">
        <v>33978479.128899999</v>
      </c>
      <c r="M2413">
        <v>0</v>
      </c>
      <c r="N2413">
        <v>59668161.582699999</v>
      </c>
      <c r="O2413">
        <v>10.145833333333334</v>
      </c>
      <c r="P2413">
        <f t="shared" si="85"/>
        <v>2006</v>
      </c>
      <c r="Q2413" s="2">
        <f t="shared" si="86"/>
        <v>39051.749999999651</v>
      </c>
    </row>
    <row r="2414" spans="1:17" x14ac:dyDescent="0.3">
      <c r="A2414">
        <v>805</v>
      </c>
      <c r="B2414">
        <v>1</v>
      </c>
      <c r="C2414">
        <v>56142219.247699998</v>
      </c>
      <c r="D2414">
        <v>529597.00159999996</v>
      </c>
      <c r="E2414">
        <v>15435409.071599999</v>
      </c>
      <c r="F2414">
        <v>0</v>
      </c>
      <c r="G2414">
        <v>86969650.697799996</v>
      </c>
      <c r="H2414">
        <v>88169273.400399998</v>
      </c>
      <c r="I2414">
        <v>159025621.2148</v>
      </c>
      <c r="J2414">
        <v>4725204.76</v>
      </c>
      <c r="K2414">
        <v>20707170.779399998</v>
      </c>
      <c r="L2414">
        <v>0</v>
      </c>
      <c r="M2414">
        <v>0</v>
      </c>
      <c r="N2414">
        <v>62517200.086099997</v>
      </c>
      <c r="O2414">
        <v>10.145833333333334</v>
      </c>
      <c r="P2414">
        <f t="shared" si="85"/>
        <v>2006</v>
      </c>
      <c r="Q2414" s="2">
        <f t="shared" si="86"/>
        <v>39061.895833332987</v>
      </c>
    </row>
    <row r="2415" spans="1:17" x14ac:dyDescent="0.3">
      <c r="A2415">
        <v>805</v>
      </c>
      <c r="B2415">
        <v>2</v>
      </c>
      <c r="C2415">
        <v>51297834.461300001</v>
      </c>
      <c r="D2415">
        <v>519606.09230000002</v>
      </c>
      <c r="E2415">
        <v>15435409.071599999</v>
      </c>
      <c r="F2415">
        <v>0</v>
      </c>
      <c r="G2415">
        <v>86969650.697799996</v>
      </c>
      <c r="H2415">
        <v>84160376.979300007</v>
      </c>
      <c r="I2415">
        <v>146911068.28940001</v>
      </c>
      <c r="J2415">
        <v>4749545.6271000002</v>
      </c>
      <c r="K2415">
        <v>20707170.779399998</v>
      </c>
      <c r="L2415">
        <v>0</v>
      </c>
      <c r="M2415">
        <v>0</v>
      </c>
      <c r="N2415">
        <v>65698539.0568</v>
      </c>
      <c r="O2415">
        <v>10.145833333333334</v>
      </c>
      <c r="P2415">
        <f t="shared" si="85"/>
        <v>2006</v>
      </c>
      <c r="Q2415" s="2">
        <f t="shared" si="86"/>
        <v>39072.041666666322</v>
      </c>
    </row>
    <row r="2416" spans="1:17" x14ac:dyDescent="0.3">
      <c r="A2416">
        <v>805</v>
      </c>
      <c r="B2416">
        <v>3</v>
      </c>
      <c r="C2416">
        <v>47967854.479500003</v>
      </c>
      <c r="D2416">
        <v>511244.35550000001</v>
      </c>
      <c r="E2416">
        <v>15435409.071599999</v>
      </c>
      <c r="F2416">
        <v>0</v>
      </c>
      <c r="G2416">
        <v>86969650.697799996</v>
      </c>
      <c r="H2416">
        <v>81603393.099299997</v>
      </c>
      <c r="I2416">
        <v>138971701.94499999</v>
      </c>
      <c r="J2416">
        <v>4770022.3033999996</v>
      </c>
      <c r="K2416">
        <v>20707170.779399998</v>
      </c>
      <c r="L2416">
        <v>0</v>
      </c>
      <c r="M2416">
        <v>0</v>
      </c>
      <c r="N2416">
        <v>67844260.057999998</v>
      </c>
      <c r="O2416">
        <v>10.145833333333334</v>
      </c>
      <c r="P2416">
        <f t="shared" si="85"/>
        <v>2006</v>
      </c>
      <c r="Q2416" s="2">
        <f t="shared" si="86"/>
        <v>39082.187499999658</v>
      </c>
    </row>
    <row r="2417" spans="1:17" x14ac:dyDescent="0.3">
      <c r="A2417">
        <v>806</v>
      </c>
      <c r="B2417">
        <v>1</v>
      </c>
      <c r="C2417">
        <v>98524568.841199994</v>
      </c>
      <c r="D2417">
        <v>506810.61989999999</v>
      </c>
      <c r="E2417">
        <v>15435409.071599999</v>
      </c>
      <c r="F2417">
        <v>0</v>
      </c>
      <c r="G2417">
        <v>3706391.2721000002</v>
      </c>
      <c r="H2417">
        <v>34634017.167599998</v>
      </c>
      <c r="I2417">
        <v>56160557.539999999</v>
      </c>
      <c r="J2417">
        <v>4777450.0213000001</v>
      </c>
      <c r="K2417">
        <v>20219072.209399998</v>
      </c>
      <c r="L2417">
        <v>4498819.7402999997</v>
      </c>
      <c r="M2417">
        <v>0</v>
      </c>
      <c r="N2417">
        <v>67127768.229000002</v>
      </c>
      <c r="O2417">
        <v>10.145833333333334</v>
      </c>
      <c r="P2417">
        <f t="shared" si="85"/>
        <v>2007</v>
      </c>
      <c r="Q2417" s="2">
        <f t="shared" si="86"/>
        <v>39092.333333332994</v>
      </c>
    </row>
    <row r="2418" spans="1:17" x14ac:dyDescent="0.3">
      <c r="A2418">
        <v>806</v>
      </c>
      <c r="B2418">
        <v>2</v>
      </c>
      <c r="C2418">
        <v>93999251.828600004</v>
      </c>
      <c r="D2418">
        <v>502747.96399999998</v>
      </c>
      <c r="E2418">
        <v>15435409.071599999</v>
      </c>
      <c r="F2418">
        <v>0</v>
      </c>
      <c r="G2418">
        <v>3706391.2721000002</v>
      </c>
      <c r="H2418">
        <v>34551353.775300004</v>
      </c>
      <c r="I2418">
        <v>51493471.121600002</v>
      </c>
      <c r="J2418">
        <v>4783772.8027999997</v>
      </c>
      <c r="K2418">
        <v>20219072.209399998</v>
      </c>
      <c r="L2418">
        <v>4512834.2067</v>
      </c>
      <c r="M2418">
        <v>0</v>
      </c>
      <c r="N2418">
        <v>67069713.346100003</v>
      </c>
      <c r="O2418">
        <v>10.145833333333334</v>
      </c>
      <c r="P2418">
        <f t="shared" si="85"/>
        <v>2007</v>
      </c>
      <c r="Q2418" s="2">
        <f t="shared" si="86"/>
        <v>39102.47916666633</v>
      </c>
    </row>
    <row r="2419" spans="1:17" x14ac:dyDescent="0.3">
      <c r="A2419">
        <v>806</v>
      </c>
      <c r="B2419">
        <v>3</v>
      </c>
      <c r="C2419">
        <v>90772397.964000002</v>
      </c>
      <c r="D2419">
        <v>499071.15960000001</v>
      </c>
      <c r="E2419">
        <v>15435409.071599999</v>
      </c>
      <c r="F2419">
        <v>0</v>
      </c>
      <c r="G2419">
        <v>3706391.2721000002</v>
      </c>
      <c r="H2419">
        <v>34508570.933499999</v>
      </c>
      <c r="I2419">
        <v>48142759.968099996</v>
      </c>
      <c r="J2419">
        <v>4789115.1032999996</v>
      </c>
      <c r="K2419">
        <v>20219072.209399998</v>
      </c>
      <c r="L2419">
        <v>4525219.0212000003</v>
      </c>
      <c r="M2419">
        <v>0</v>
      </c>
      <c r="N2419">
        <v>67122572.544</v>
      </c>
      <c r="O2419">
        <v>10.145833333333334</v>
      </c>
      <c r="P2419">
        <f t="shared" si="85"/>
        <v>2007</v>
      </c>
      <c r="Q2419" s="2">
        <f t="shared" si="86"/>
        <v>39112.624999999665</v>
      </c>
    </row>
    <row r="2420" spans="1:17" x14ac:dyDescent="0.3">
      <c r="A2420">
        <v>807</v>
      </c>
      <c r="B2420">
        <v>1</v>
      </c>
      <c r="C2420">
        <v>91770022.262500003</v>
      </c>
      <c r="D2420">
        <v>500835.30450000003</v>
      </c>
      <c r="E2420">
        <v>15435409.071599999</v>
      </c>
      <c r="F2420">
        <v>0</v>
      </c>
      <c r="G2420">
        <v>3781227.9769000001</v>
      </c>
      <c r="H2420">
        <v>34419499.987400003</v>
      </c>
      <c r="I2420">
        <v>42136138.274700001</v>
      </c>
      <c r="J2420">
        <v>4778313.38</v>
      </c>
      <c r="K2420">
        <v>20219072.209399998</v>
      </c>
      <c r="L2420">
        <v>12800830.534399999</v>
      </c>
      <c r="M2420">
        <v>0</v>
      </c>
      <c r="N2420">
        <v>65888137.657600001</v>
      </c>
      <c r="O2420">
        <v>10.145833333333334</v>
      </c>
      <c r="P2420">
        <f t="shared" si="85"/>
        <v>2007</v>
      </c>
      <c r="Q2420" s="2">
        <f t="shared" si="86"/>
        <v>39122.770833333001</v>
      </c>
    </row>
    <row r="2421" spans="1:17" x14ac:dyDescent="0.3">
      <c r="A2421">
        <v>807</v>
      </c>
      <c r="B2421">
        <v>2</v>
      </c>
      <c r="C2421">
        <v>89157280.940699995</v>
      </c>
      <c r="D2421">
        <v>502175.12660000002</v>
      </c>
      <c r="E2421">
        <v>15435409.071599999</v>
      </c>
      <c r="F2421">
        <v>0</v>
      </c>
      <c r="G2421">
        <v>3781227.9769000001</v>
      </c>
      <c r="H2421">
        <v>34480122.015500002</v>
      </c>
      <c r="I2421">
        <v>39994018.1624</v>
      </c>
      <c r="J2421">
        <v>4768783.7171999998</v>
      </c>
      <c r="K2421">
        <v>20219072.209399998</v>
      </c>
      <c r="L2421">
        <v>12804390.5688</v>
      </c>
      <c r="M2421">
        <v>0</v>
      </c>
      <c r="N2421">
        <v>65428414.897600003</v>
      </c>
      <c r="O2421">
        <v>10.145833333333334</v>
      </c>
      <c r="P2421">
        <f t="shared" si="85"/>
        <v>2007</v>
      </c>
      <c r="Q2421" s="2">
        <f t="shared" si="86"/>
        <v>39132.916666666337</v>
      </c>
    </row>
    <row r="2422" spans="1:17" x14ac:dyDescent="0.3">
      <c r="A2422">
        <v>807</v>
      </c>
      <c r="B2422">
        <v>3</v>
      </c>
      <c r="C2422">
        <v>87199681.524599999</v>
      </c>
      <c r="D2422">
        <v>503241.14429999999</v>
      </c>
      <c r="E2422">
        <v>15435409.071599999</v>
      </c>
      <c r="F2422">
        <v>0</v>
      </c>
      <c r="G2422">
        <v>3781227.9769000001</v>
      </c>
      <c r="H2422">
        <v>34506669.314499997</v>
      </c>
      <c r="I2422">
        <v>38261353.815800004</v>
      </c>
      <c r="J2422">
        <v>4760030.9121000003</v>
      </c>
      <c r="K2422">
        <v>20219072.209399998</v>
      </c>
      <c r="L2422">
        <v>12812950.2402</v>
      </c>
      <c r="M2422">
        <v>0</v>
      </c>
      <c r="N2422">
        <v>65202298.841600001</v>
      </c>
      <c r="O2422">
        <v>10.145833333333334</v>
      </c>
      <c r="P2422">
        <f t="shared" si="85"/>
        <v>2007</v>
      </c>
      <c r="Q2422" s="2">
        <f t="shared" si="86"/>
        <v>39143.062499999673</v>
      </c>
    </row>
    <row r="2423" spans="1:17" x14ac:dyDescent="0.3">
      <c r="A2423">
        <v>808</v>
      </c>
      <c r="B2423">
        <v>1</v>
      </c>
      <c r="C2423">
        <v>17452818.324700002</v>
      </c>
      <c r="D2423">
        <v>484195.31300000002</v>
      </c>
      <c r="E2423">
        <v>15435409.071599999</v>
      </c>
      <c r="F2423">
        <v>0</v>
      </c>
      <c r="G2423">
        <v>300417995.3524</v>
      </c>
      <c r="H2423">
        <v>77346950.866099998</v>
      </c>
      <c r="I2423">
        <v>314469103.8775</v>
      </c>
      <c r="J2423">
        <v>4845488.8006999996</v>
      </c>
      <c r="K2423">
        <v>20219072.209399998</v>
      </c>
      <c r="L2423">
        <v>258547.103</v>
      </c>
      <c r="M2423">
        <v>0</v>
      </c>
      <c r="N2423">
        <v>70864227.810699999</v>
      </c>
      <c r="O2423">
        <v>10.145833333333334</v>
      </c>
      <c r="P2423">
        <f t="shared" si="85"/>
        <v>2007</v>
      </c>
      <c r="Q2423" s="2">
        <f t="shared" si="86"/>
        <v>39153.208333333008</v>
      </c>
    </row>
    <row r="2424" spans="1:17" x14ac:dyDescent="0.3">
      <c r="A2424">
        <v>808</v>
      </c>
      <c r="B2424">
        <v>2</v>
      </c>
      <c r="C2424">
        <v>16030163.786699999</v>
      </c>
      <c r="D2424">
        <v>468408.23129999998</v>
      </c>
      <c r="E2424">
        <v>15435409.071599999</v>
      </c>
      <c r="F2424">
        <v>0</v>
      </c>
      <c r="G2424">
        <v>300417995.3524</v>
      </c>
      <c r="H2424">
        <v>75337420.881300002</v>
      </c>
      <c r="I2424">
        <v>307744257.07910001</v>
      </c>
      <c r="J2424">
        <v>4921575.0915999999</v>
      </c>
      <c r="K2424">
        <v>20219072.209399998</v>
      </c>
      <c r="L2424">
        <v>260392.08240000001</v>
      </c>
      <c r="M2424">
        <v>0</v>
      </c>
      <c r="N2424">
        <v>74134639.283399999</v>
      </c>
      <c r="O2424">
        <v>10.145833333333334</v>
      </c>
      <c r="P2424">
        <f t="shared" si="85"/>
        <v>2007</v>
      </c>
      <c r="Q2424" s="2">
        <f t="shared" si="86"/>
        <v>39163.354166666344</v>
      </c>
    </row>
    <row r="2425" spans="1:17" x14ac:dyDescent="0.3">
      <c r="A2425">
        <v>808</v>
      </c>
      <c r="B2425">
        <v>3</v>
      </c>
      <c r="C2425">
        <v>15138631.970899999</v>
      </c>
      <c r="D2425">
        <v>454485.8137</v>
      </c>
      <c r="E2425">
        <v>15435409.071599999</v>
      </c>
      <c r="F2425">
        <v>0</v>
      </c>
      <c r="G2425">
        <v>300417995.3524</v>
      </c>
      <c r="H2425">
        <v>73648295.649200007</v>
      </c>
      <c r="I2425">
        <v>302854072.36610001</v>
      </c>
      <c r="J2425">
        <v>4990369.2379000001</v>
      </c>
      <c r="K2425">
        <v>20219072.209399998</v>
      </c>
      <c r="L2425">
        <v>262097.53529999999</v>
      </c>
      <c r="M2425">
        <v>0</v>
      </c>
      <c r="N2425">
        <v>76636672.950000003</v>
      </c>
      <c r="O2425">
        <v>10.145833333333334</v>
      </c>
      <c r="P2425">
        <f t="shared" si="85"/>
        <v>2007</v>
      </c>
      <c r="Q2425" s="2">
        <f t="shared" si="86"/>
        <v>39173.49999999968</v>
      </c>
    </row>
    <row r="2426" spans="1:17" x14ac:dyDescent="0.3">
      <c r="A2426">
        <v>809</v>
      </c>
      <c r="B2426">
        <v>1</v>
      </c>
      <c r="C2426">
        <v>103950937.2766</v>
      </c>
      <c r="D2426">
        <v>460143.20030000003</v>
      </c>
      <c r="E2426">
        <v>17980312.531599998</v>
      </c>
      <c r="F2426">
        <v>0</v>
      </c>
      <c r="G2426">
        <v>19609362.205499999</v>
      </c>
      <c r="H2426">
        <v>55868890.428400002</v>
      </c>
      <c r="I2426">
        <v>29382699.324499998</v>
      </c>
      <c r="J2426">
        <v>4951574.2964000003</v>
      </c>
      <c r="K2426">
        <v>57758919.409400001</v>
      </c>
      <c r="L2426">
        <v>35854267.254900001</v>
      </c>
      <c r="M2426">
        <v>0</v>
      </c>
      <c r="N2426">
        <v>70596026.005999997</v>
      </c>
      <c r="O2426">
        <v>10.145833333333334</v>
      </c>
      <c r="P2426">
        <f t="shared" si="85"/>
        <v>2007</v>
      </c>
      <c r="Q2426" s="2">
        <f t="shared" si="86"/>
        <v>39183.645833333016</v>
      </c>
    </row>
    <row r="2427" spans="1:17" x14ac:dyDescent="0.3">
      <c r="A2427">
        <v>809</v>
      </c>
      <c r="B2427">
        <v>2</v>
      </c>
      <c r="C2427">
        <v>94105938.933400005</v>
      </c>
      <c r="D2427">
        <v>466798.60399999999</v>
      </c>
      <c r="E2427">
        <v>17980312.531599998</v>
      </c>
      <c r="F2427">
        <v>0</v>
      </c>
      <c r="G2427">
        <v>19609362.205499999</v>
      </c>
      <c r="H2427">
        <v>56639447.011600003</v>
      </c>
      <c r="I2427">
        <v>23225160.085900001</v>
      </c>
      <c r="J2427">
        <v>4922895.0154999997</v>
      </c>
      <c r="K2427">
        <v>57758919.409400001</v>
      </c>
      <c r="L2427">
        <v>35499301.869199999</v>
      </c>
      <c r="M2427">
        <v>0</v>
      </c>
      <c r="N2427">
        <v>67761615.388699993</v>
      </c>
      <c r="O2427">
        <v>10.145833333333334</v>
      </c>
      <c r="P2427">
        <f t="shared" si="85"/>
        <v>2007</v>
      </c>
      <c r="Q2427" s="2">
        <f t="shared" si="86"/>
        <v>39193.791666666351</v>
      </c>
    </row>
    <row r="2428" spans="1:17" x14ac:dyDescent="0.3">
      <c r="A2428">
        <v>809</v>
      </c>
      <c r="B2428">
        <v>3</v>
      </c>
      <c r="C2428">
        <v>88662036.293599993</v>
      </c>
      <c r="D2428">
        <v>472310.72440000001</v>
      </c>
      <c r="E2428">
        <v>17980312.531599998</v>
      </c>
      <c r="F2428">
        <v>0</v>
      </c>
      <c r="G2428">
        <v>19609362.205499999</v>
      </c>
      <c r="H2428">
        <v>57143806.713200003</v>
      </c>
      <c r="I2428">
        <v>20051137.9252</v>
      </c>
      <c r="J2428">
        <v>4899070.6501000002</v>
      </c>
      <c r="K2428">
        <v>57758919.409400001</v>
      </c>
      <c r="L2428">
        <v>35214541.9014</v>
      </c>
      <c r="M2428">
        <v>0</v>
      </c>
      <c r="N2428">
        <v>66139159.278499998</v>
      </c>
      <c r="O2428">
        <v>10.145833333333334</v>
      </c>
      <c r="P2428">
        <f t="shared" si="85"/>
        <v>2007</v>
      </c>
      <c r="Q2428" s="2">
        <f t="shared" si="86"/>
        <v>39203.937499999687</v>
      </c>
    </row>
    <row r="2429" spans="1:17" x14ac:dyDescent="0.3">
      <c r="A2429">
        <v>810</v>
      </c>
      <c r="B2429">
        <v>1</v>
      </c>
      <c r="C2429">
        <v>24672265.4058</v>
      </c>
      <c r="D2429">
        <v>398141.17869999999</v>
      </c>
      <c r="E2429">
        <v>19426551.301600002</v>
      </c>
      <c r="F2429">
        <v>0</v>
      </c>
      <c r="G2429">
        <v>1760981407.2328999</v>
      </c>
      <c r="H2429">
        <v>142423301.89410001</v>
      </c>
      <c r="I2429">
        <v>1769416255.9984</v>
      </c>
      <c r="J2429">
        <v>5286389.3717</v>
      </c>
      <c r="K2429">
        <v>79092373.689400002</v>
      </c>
      <c r="L2429">
        <v>5072376.7390000001</v>
      </c>
      <c r="M2429">
        <v>0</v>
      </c>
      <c r="N2429">
        <v>88938065.242500007</v>
      </c>
      <c r="O2429">
        <v>10.145833333333334</v>
      </c>
      <c r="P2429">
        <f t="shared" si="85"/>
        <v>2007</v>
      </c>
      <c r="Q2429" s="2">
        <f t="shared" si="86"/>
        <v>39214.083333333023</v>
      </c>
    </row>
    <row r="2430" spans="1:17" x14ac:dyDescent="0.3">
      <c r="A2430">
        <v>810</v>
      </c>
      <c r="B2430">
        <v>2</v>
      </c>
      <c r="C2430">
        <v>23501203.297400001</v>
      </c>
      <c r="D2430">
        <v>335464.02600000001</v>
      </c>
      <c r="E2430">
        <v>19426551.301600002</v>
      </c>
      <c r="F2430">
        <v>0</v>
      </c>
      <c r="G2430">
        <v>1760981407.2328999</v>
      </c>
      <c r="H2430">
        <v>132703307.55500001</v>
      </c>
      <c r="I2430">
        <v>1739420464.4408</v>
      </c>
      <c r="J2430">
        <v>5633740.5684000002</v>
      </c>
      <c r="K2430">
        <v>79092373.689400002</v>
      </c>
      <c r="L2430">
        <v>5001907.8624999998</v>
      </c>
      <c r="M2430">
        <v>0</v>
      </c>
      <c r="N2430">
        <v>107662156.2999</v>
      </c>
      <c r="O2430">
        <v>10.145833333333334</v>
      </c>
      <c r="P2430">
        <f t="shared" si="85"/>
        <v>2007</v>
      </c>
      <c r="Q2430" s="2">
        <f t="shared" si="86"/>
        <v>39224.229166666359</v>
      </c>
    </row>
    <row r="2431" spans="1:17" x14ac:dyDescent="0.3">
      <c r="A2431">
        <v>810</v>
      </c>
      <c r="B2431">
        <v>3</v>
      </c>
      <c r="C2431">
        <v>22826367.9723</v>
      </c>
      <c r="D2431">
        <v>305971.06579999998</v>
      </c>
      <c r="E2431">
        <v>19426551.301600002</v>
      </c>
      <c r="F2431">
        <v>0</v>
      </c>
      <c r="G2431">
        <v>1760981407.2328999</v>
      </c>
      <c r="H2431">
        <v>126490952.42460001</v>
      </c>
      <c r="I2431">
        <v>1716201392.9308</v>
      </c>
      <c r="J2431">
        <v>5975734.4833000004</v>
      </c>
      <c r="K2431">
        <v>79092373.689400002</v>
      </c>
      <c r="L2431">
        <v>4950297.4526000004</v>
      </c>
      <c r="M2431">
        <v>0</v>
      </c>
      <c r="N2431">
        <v>123657550.77519999</v>
      </c>
      <c r="O2431">
        <v>10.145833333333334</v>
      </c>
      <c r="P2431">
        <f t="shared" si="85"/>
        <v>2007</v>
      </c>
      <c r="Q2431" s="2">
        <f t="shared" si="86"/>
        <v>39234.374999999694</v>
      </c>
    </row>
    <row r="2432" spans="1:17" x14ac:dyDescent="0.3">
      <c r="A2432">
        <v>811</v>
      </c>
      <c r="B2432">
        <v>1</v>
      </c>
      <c r="C2432">
        <v>183099122.9664</v>
      </c>
      <c r="D2432">
        <v>300857.19219999999</v>
      </c>
      <c r="E2432">
        <v>24940049.841600001</v>
      </c>
      <c r="F2432">
        <v>0</v>
      </c>
      <c r="G2432">
        <v>316185969.4271</v>
      </c>
      <c r="H2432">
        <v>60970636.080300003</v>
      </c>
      <c r="I2432">
        <v>237044955.26460001</v>
      </c>
      <c r="J2432">
        <v>6051176.9736000001</v>
      </c>
      <c r="K2432">
        <v>160421945.22940001</v>
      </c>
      <c r="L2432">
        <v>73065738.901800007</v>
      </c>
      <c r="M2432">
        <v>0</v>
      </c>
      <c r="N2432">
        <v>109883170.5138</v>
      </c>
      <c r="O2432">
        <v>10.145833333333334</v>
      </c>
      <c r="P2432">
        <f t="shared" si="85"/>
        <v>2007</v>
      </c>
      <c r="Q2432" s="2">
        <f t="shared" si="86"/>
        <v>39244.52083333303</v>
      </c>
    </row>
    <row r="2433" spans="1:17" x14ac:dyDescent="0.3">
      <c r="A2433">
        <v>811</v>
      </c>
      <c r="B2433">
        <v>2</v>
      </c>
      <c r="C2433">
        <v>153984359.26980001</v>
      </c>
      <c r="D2433">
        <v>297601.35930000001</v>
      </c>
      <c r="E2433">
        <v>24940049.841600001</v>
      </c>
      <c r="F2433">
        <v>0</v>
      </c>
      <c r="G2433">
        <v>316185969.4271</v>
      </c>
      <c r="H2433">
        <v>62349737.240699999</v>
      </c>
      <c r="I2433">
        <v>218667497.43340001</v>
      </c>
      <c r="J2433">
        <v>6134202.0062999995</v>
      </c>
      <c r="K2433">
        <v>160421945.22940001</v>
      </c>
      <c r="L2433">
        <v>71225318.966399997</v>
      </c>
      <c r="M2433">
        <v>0</v>
      </c>
      <c r="N2433">
        <v>101777427.3003</v>
      </c>
      <c r="O2433">
        <v>10.145833333333334</v>
      </c>
      <c r="P2433">
        <f t="shared" si="85"/>
        <v>2007</v>
      </c>
      <c r="Q2433" s="2">
        <f t="shared" si="86"/>
        <v>39254.666666666366</v>
      </c>
    </row>
    <row r="2434" spans="1:17" x14ac:dyDescent="0.3">
      <c r="A2434">
        <v>811</v>
      </c>
      <c r="B2434">
        <v>3</v>
      </c>
      <c r="C2434">
        <v>136416647.31</v>
      </c>
      <c r="D2434">
        <v>295655.03899999999</v>
      </c>
      <c r="E2434">
        <v>24940049.841600001</v>
      </c>
      <c r="F2434">
        <v>0</v>
      </c>
      <c r="G2434">
        <v>316185969.4271</v>
      </c>
      <c r="H2434">
        <v>63392725.0132</v>
      </c>
      <c r="I2434">
        <v>207673162.20359999</v>
      </c>
      <c r="J2434">
        <v>6221074.6694</v>
      </c>
      <c r="K2434">
        <v>160421945.22940001</v>
      </c>
      <c r="L2434">
        <v>69774990.851600006</v>
      </c>
      <c r="M2434">
        <v>0</v>
      </c>
      <c r="N2434">
        <v>97469785.412699997</v>
      </c>
      <c r="O2434">
        <v>10.145833333333334</v>
      </c>
      <c r="P2434">
        <f t="shared" si="85"/>
        <v>2007</v>
      </c>
      <c r="Q2434" s="2">
        <f t="shared" si="86"/>
        <v>39264.812499999702</v>
      </c>
    </row>
    <row r="2435" spans="1:17" x14ac:dyDescent="0.3">
      <c r="A2435">
        <v>812</v>
      </c>
      <c r="B2435">
        <v>1</v>
      </c>
      <c r="C2435">
        <v>389383007.42309999</v>
      </c>
      <c r="D2435">
        <v>314397.91369999998</v>
      </c>
      <c r="E2435">
        <v>44647230.961599998</v>
      </c>
      <c r="F2435">
        <v>0</v>
      </c>
      <c r="G2435">
        <v>202656529.6523</v>
      </c>
      <c r="H2435">
        <v>84590812.359899998</v>
      </c>
      <c r="I2435">
        <v>90915758.738600001</v>
      </c>
      <c r="J2435">
        <v>6062387.7372000003</v>
      </c>
      <c r="K2435">
        <v>451122405.40939999</v>
      </c>
      <c r="L2435">
        <v>84828562.212300003</v>
      </c>
      <c r="M2435">
        <v>0</v>
      </c>
      <c r="N2435">
        <v>88638474.399900004</v>
      </c>
      <c r="O2435">
        <v>10.145833333333334</v>
      </c>
      <c r="P2435">
        <f t="shared" ref="P2435:P2452" si="87">YEAR(Q2435)</f>
        <v>2007</v>
      </c>
      <c r="Q2435" s="2">
        <f t="shared" ref="Q2435:Q2452" si="88">Q2434+(O2435)</f>
        <v>39274.958333333037</v>
      </c>
    </row>
    <row r="2436" spans="1:17" x14ac:dyDescent="0.3">
      <c r="A2436">
        <v>812</v>
      </c>
      <c r="B2436">
        <v>2</v>
      </c>
      <c r="C2436">
        <v>365026422.21689999</v>
      </c>
      <c r="D2436">
        <v>331944.97739999997</v>
      </c>
      <c r="E2436">
        <v>44647230.961599998</v>
      </c>
      <c r="F2436">
        <v>0</v>
      </c>
      <c r="G2436">
        <v>202656529.6523</v>
      </c>
      <c r="H2436">
        <v>84862012.792400002</v>
      </c>
      <c r="I2436">
        <v>73415856.284400001</v>
      </c>
      <c r="J2436">
        <v>5935461.2028999999</v>
      </c>
      <c r="K2436">
        <v>451122405.40939999</v>
      </c>
      <c r="L2436">
        <v>83290753.8653</v>
      </c>
      <c r="M2436">
        <v>0</v>
      </c>
      <c r="N2436">
        <v>83704254.910799995</v>
      </c>
      <c r="O2436">
        <v>10.145833333333334</v>
      </c>
      <c r="P2436">
        <f t="shared" si="87"/>
        <v>2007</v>
      </c>
      <c r="Q2436" s="2">
        <f t="shared" si="88"/>
        <v>39285.104166666373</v>
      </c>
    </row>
    <row r="2437" spans="1:17" x14ac:dyDescent="0.3">
      <c r="A2437">
        <v>812</v>
      </c>
      <c r="B2437">
        <v>3</v>
      </c>
      <c r="C2437">
        <v>349245986.12080002</v>
      </c>
      <c r="D2437">
        <v>352139.8468</v>
      </c>
      <c r="E2437">
        <v>44647230.961599998</v>
      </c>
      <c r="F2437">
        <v>0</v>
      </c>
      <c r="G2437">
        <v>202656529.6523</v>
      </c>
      <c r="H2437">
        <v>85503991.101600006</v>
      </c>
      <c r="I2437">
        <v>62930221.794200003</v>
      </c>
      <c r="J2437">
        <v>5834472.6108999997</v>
      </c>
      <c r="K2437">
        <v>451122405.40939999</v>
      </c>
      <c r="L2437">
        <v>81971082.816200003</v>
      </c>
      <c r="M2437">
        <v>0</v>
      </c>
      <c r="N2437">
        <v>80481495.876100004</v>
      </c>
      <c r="O2437">
        <v>10.145833333333334</v>
      </c>
      <c r="P2437">
        <f t="shared" si="87"/>
        <v>2007</v>
      </c>
      <c r="Q2437" s="2">
        <f t="shared" si="88"/>
        <v>39295.249999999709</v>
      </c>
    </row>
    <row r="2438" spans="1:17" x14ac:dyDescent="0.3">
      <c r="A2438">
        <v>813</v>
      </c>
      <c r="B2438">
        <v>1</v>
      </c>
      <c r="C2438">
        <v>591888727.78040004</v>
      </c>
      <c r="D2438">
        <v>386193.41379999998</v>
      </c>
      <c r="E2438">
        <v>47498439.921599999</v>
      </c>
      <c r="F2438">
        <v>0</v>
      </c>
      <c r="G2438">
        <v>12998653.507200001</v>
      </c>
      <c r="H2438">
        <v>51353734.027199998</v>
      </c>
      <c r="I2438">
        <v>11003897.8903</v>
      </c>
      <c r="J2438">
        <v>5698250.4636000004</v>
      </c>
      <c r="K2438">
        <v>493180562.74940002</v>
      </c>
      <c r="L2438">
        <v>120335608.2973</v>
      </c>
      <c r="M2438">
        <v>0</v>
      </c>
      <c r="N2438">
        <v>75072505.537699997</v>
      </c>
      <c r="O2438">
        <v>10.145833333333334</v>
      </c>
      <c r="P2438">
        <f t="shared" si="87"/>
        <v>2007</v>
      </c>
      <c r="Q2438" s="2">
        <f t="shared" si="88"/>
        <v>39305.395833333045</v>
      </c>
    </row>
    <row r="2439" spans="1:17" x14ac:dyDescent="0.3">
      <c r="A2439">
        <v>813</v>
      </c>
      <c r="B2439">
        <v>2</v>
      </c>
      <c r="C2439">
        <v>575517692.00220001</v>
      </c>
      <c r="D2439">
        <v>414634.41090000002</v>
      </c>
      <c r="E2439">
        <v>47498439.921599999</v>
      </c>
      <c r="F2439">
        <v>0</v>
      </c>
      <c r="G2439">
        <v>12998653.507200001</v>
      </c>
      <c r="H2439">
        <v>52492898.7377</v>
      </c>
      <c r="I2439">
        <v>7030139.6969999997</v>
      </c>
      <c r="J2439">
        <v>5580709.9423000002</v>
      </c>
      <c r="K2439">
        <v>493180562.74940002</v>
      </c>
      <c r="L2439">
        <v>115360428.5451</v>
      </c>
      <c r="M2439">
        <v>0</v>
      </c>
      <c r="N2439">
        <v>68484892.933400005</v>
      </c>
      <c r="O2439">
        <v>10.145833333333334</v>
      </c>
      <c r="P2439">
        <f t="shared" si="87"/>
        <v>2007</v>
      </c>
      <c r="Q2439" s="2">
        <f t="shared" si="88"/>
        <v>39315.54166666638</v>
      </c>
    </row>
    <row r="2440" spans="1:17" x14ac:dyDescent="0.3">
      <c r="A2440">
        <v>813</v>
      </c>
      <c r="B2440">
        <v>3</v>
      </c>
      <c r="C2440">
        <v>564080558.49469995</v>
      </c>
      <c r="D2440">
        <v>438598.00469999999</v>
      </c>
      <c r="E2440">
        <v>47498439.921599999</v>
      </c>
      <c r="F2440">
        <v>0</v>
      </c>
      <c r="G2440">
        <v>12998653.507200001</v>
      </c>
      <c r="H2440">
        <v>53030764.251599997</v>
      </c>
      <c r="I2440">
        <v>4824456.6563999997</v>
      </c>
      <c r="J2440">
        <v>5477455.4289999995</v>
      </c>
      <c r="K2440">
        <v>493180562.74940002</v>
      </c>
      <c r="L2440">
        <v>111002724.73270001</v>
      </c>
      <c r="M2440">
        <v>0</v>
      </c>
      <c r="N2440">
        <v>64315368.963399999</v>
      </c>
      <c r="O2440">
        <v>10.145833333333334</v>
      </c>
      <c r="P2440">
        <f t="shared" si="87"/>
        <v>2007</v>
      </c>
      <c r="Q2440" s="2">
        <f t="shared" si="88"/>
        <v>39325.687499999716</v>
      </c>
    </row>
    <row r="2441" spans="1:17" x14ac:dyDescent="0.3">
      <c r="A2441">
        <v>814</v>
      </c>
      <c r="B2441">
        <v>1</v>
      </c>
      <c r="C2441">
        <v>333121756.35619998</v>
      </c>
      <c r="D2441">
        <v>451505.80080000003</v>
      </c>
      <c r="E2441">
        <v>29828098.1516</v>
      </c>
      <c r="F2441">
        <v>0</v>
      </c>
      <c r="G2441">
        <v>7708895.2901999997</v>
      </c>
      <c r="H2441">
        <v>40797012.688500002</v>
      </c>
      <c r="I2441">
        <v>27325429.6754</v>
      </c>
      <c r="J2441">
        <v>5404447.3151000002</v>
      </c>
      <c r="K2441">
        <v>232525506.94940001</v>
      </c>
      <c r="L2441">
        <v>81508102.520300001</v>
      </c>
      <c r="M2441">
        <v>0</v>
      </c>
      <c r="N2441">
        <v>64930733.224600002</v>
      </c>
      <c r="O2441">
        <v>10.145833333333334</v>
      </c>
      <c r="P2441">
        <f t="shared" si="87"/>
        <v>2007</v>
      </c>
      <c r="Q2441" s="2">
        <f t="shared" si="88"/>
        <v>39335.833333333052</v>
      </c>
    </row>
    <row r="2442" spans="1:17" x14ac:dyDescent="0.3">
      <c r="A2442">
        <v>814</v>
      </c>
      <c r="B2442">
        <v>2</v>
      </c>
      <c r="C2442">
        <v>314754731.45950001</v>
      </c>
      <c r="D2442">
        <v>463678.8579</v>
      </c>
      <c r="E2442">
        <v>29828098.1516</v>
      </c>
      <c r="F2442">
        <v>0</v>
      </c>
      <c r="G2442">
        <v>7708895.2901999997</v>
      </c>
      <c r="H2442">
        <v>41203723.071099997</v>
      </c>
      <c r="I2442">
        <v>13114692.7947</v>
      </c>
      <c r="J2442">
        <v>5338572.7128999997</v>
      </c>
      <c r="K2442">
        <v>232525506.94940001</v>
      </c>
      <c r="L2442">
        <v>79735206.061299995</v>
      </c>
      <c r="M2442">
        <v>0</v>
      </c>
      <c r="N2442">
        <v>63291115.197400004</v>
      </c>
      <c r="O2442">
        <v>10.145833333333334</v>
      </c>
      <c r="P2442">
        <f t="shared" si="87"/>
        <v>2007</v>
      </c>
      <c r="Q2442" s="2">
        <f t="shared" si="88"/>
        <v>39345.979166666388</v>
      </c>
    </row>
    <row r="2443" spans="1:17" x14ac:dyDescent="0.3">
      <c r="A2443">
        <v>814</v>
      </c>
      <c r="B2443">
        <v>3</v>
      </c>
      <c r="C2443">
        <v>305395107.40740001</v>
      </c>
      <c r="D2443">
        <v>474455.38280000002</v>
      </c>
      <c r="E2443">
        <v>29828098.1516</v>
      </c>
      <c r="F2443">
        <v>0</v>
      </c>
      <c r="G2443">
        <v>7708895.2901999997</v>
      </c>
      <c r="H2443">
        <v>41337749.365400001</v>
      </c>
      <c r="I2443">
        <v>6981332.1244999999</v>
      </c>
      <c r="J2443">
        <v>5277906.6028000005</v>
      </c>
      <c r="K2443">
        <v>232525506.94940001</v>
      </c>
      <c r="L2443">
        <v>78096434.033000007</v>
      </c>
      <c r="M2443">
        <v>0</v>
      </c>
      <c r="N2443">
        <v>62022771.569899999</v>
      </c>
      <c r="O2443">
        <v>10.145833333333334</v>
      </c>
      <c r="P2443">
        <f t="shared" si="87"/>
        <v>2007</v>
      </c>
      <c r="Q2443" s="2">
        <f t="shared" si="88"/>
        <v>39356.124999999724</v>
      </c>
    </row>
    <row r="2444" spans="1:17" x14ac:dyDescent="0.3">
      <c r="A2444">
        <v>815</v>
      </c>
      <c r="B2444">
        <v>1</v>
      </c>
      <c r="C2444">
        <v>185558551.67820001</v>
      </c>
      <c r="D2444">
        <v>461444.70280000003</v>
      </c>
      <c r="E2444">
        <v>15435409.071599999</v>
      </c>
      <c r="F2444">
        <v>0</v>
      </c>
      <c r="G2444">
        <v>11078239.298800001</v>
      </c>
      <c r="H2444">
        <v>38096861.657799996</v>
      </c>
      <c r="I2444">
        <v>119929581.4103</v>
      </c>
      <c r="J2444">
        <v>5292946.6939000003</v>
      </c>
      <c r="K2444">
        <v>20219072.209399998</v>
      </c>
      <c r="L2444">
        <v>39431248.277599998</v>
      </c>
      <c r="M2444">
        <v>0</v>
      </c>
      <c r="N2444">
        <v>65188352.101000004</v>
      </c>
      <c r="O2444">
        <v>10.145833333333334</v>
      </c>
      <c r="P2444">
        <f t="shared" si="87"/>
        <v>2007</v>
      </c>
      <c r="Q2444" s="2">
        <f t="shared" si="88"/>
        <v>39366.270833333059</v>
      </c>
    </row>
    <row r="2445" spans="1:17" x14ac:dyDescent="0.3">
      <c r="A2445">
        <v>815</v>
      </c>
      <c r="B2445">
        <v>2</v>
      </c>
      <c r="C2445">
        <v>157006770.80930001</v>
      </c>
      <c r="D2445">
        <v>452144.43440000003</v>
      </c>
      <c r="E2445">
        <v>15435409.071599999</v>
      </c>
      <c r="F2445">
        <v>0</v>
      </c>
      <c r="G2445">
        <v>11078239.298800001</v>
      </c>
      <c r="H2445">
        <v>37702766.653499998</v>
      </c>
      <c r="I2445">
        <v>90481755.306999996</v>
      </c>
      <c r="J2445">
        <v>5304251.5450999998</v>
      </c>
      <c r="K2445">
        <v>20219072.209399998</v>
      </c>
      <c r="L2445">
        <v>39316076.1329</v>
      </c>
      <c r="M2445">
        <v>0</v>
      </c>
      <c r="N2445">
        <v>66252933.060900003</v>
      </c>
      <c r="O2445">
        <v>10.145833333333334</v>
      </c>
      <c r="P2445">
        <f t="shared" si="87"/>
        <v>2007</v>
      </c>
      <c r="Q2445" s="2">
        <f t="shared" si="88"/>
        <v>39376.416666666395</v>
      </c>
    </row>
    <row r="2446" spans="1:17" x14ac:dyDescent="0.3">
      <c r="A2446">
        <v>815</v>
      </c>
      <c r="B2446">
        <v>3</v>
      </c>
      <c r="C2446">
        <v>140213188.98679999</v>
      </c>
      <c r="D2446">
        <v>444583.72389999998</v>
      </c>
      <c r="E2446">
        <v>15435409.071599999</v>
      </c>
      <c r="F2446">
        <v>0</v>
      </c>
      <c r="G2446">
        <v>11078239.298800001</v>
      </c>
      <c r="H2446">
        <v>37519371.944600001</v>
      </c>
      <c r="I2446">
        <v>72810604.158099994</v>
      </c>
      <c r="J2446">
        <v>5312273.2566</v>
      </c>
      <c r="K2446">
        <v>20219072.209399998</v>
      </c>
      <c r="L2446">
        <v>39168030.585000001</v>
      </c>
      <c r="M2446">
        <v>0</v>
      </c>
      <c r="N2446">
        <v>66700221.902999997</v>
      </c>
      <c r="O2446">
        <v>10.145833333333334</v>
      </c>
      <c r="P2446">
        <f t="shared" si="87"/>
        <v>2007</v>
      </c>
      <c r="Q2446" s="2">
        <f t="shared" si="88"/>
        <v>39386.562499999731</v>
      </c>
    </row>
    <row r="2447" spans="1:17" x14ac:dyDescent="0.3">
      <c r="A2447">
        <v>816</v>
      </c>
      <c r="B2447">
        <v>1</v>
      </c>
      <c r="C2447">
        <v>148902295.66499999</v>
      </c>
      <c r="D2447">
        <v>450402.93339999998</v>
      </c>
      <c r="E2447">
        <v>15435409.071599999</v>
      </c>
      <c r="F2447">
        <v>0</v>
      </c>
      <c r="G2447">
        <v>2065972.8026000001</v>
      </c>
      <c r="H2447">
        <v>30397619.876400001</v>
      </c>
      <c r="I2447">
        <v>60580264.509599999</v>
      </c>
      <c r="J2447">
        <v>5277811.216</v>
      </c>
      <c r="K2447">
        <v>20219072.209399998</v>
      </c>
      <c r="L2447">
        <v>41495049.294500001</v>
      </c>
      <c r="M2447">
        <v>0</v>
      </c>
      <c r="N2447">
        <v>69784702.661899999</v>
      </c>
      <c r="O2447">
        <v>10.145833333333334</v>
      </c>
      <c r="P2447">
        <f t="shared" si="87"/>
        <v>2007</v>
      </c>
      <c r="Q2447" s="2">
        <f t="shared" si="88"/>
        <v>39396.708333333067</v>
      </c>
    </row>
    <row r="2448" spans="1:17" x14ac:dyDescent="0.3">
      <c r="A2448">
        <v>816</v>
      </c>
      <c r="B2448">
        <v>2</v>
      </c>
      <c r="C2448">
        <v>139266959.04820001</v>
      </c>
      <c r="D2448">
        <v>455446.14020000002</v>
      </c>
      <c r="E2448">
        <v>15435409.071599999</v>
      </c>
      <c r="F2448">
        <v>0</v>
      </c>
      <c r="G2448">
        <v>2065972.8026000001</v>
      </c>
      <c r="H2448">
        <v>29357251.272799999</v>
      </c>
      <c r="I2448">
        <v>51595111.533500001</v>
      </c>
      <c r="J2448">
        <v>5245597.7337999996</v>
      </c>
      <c r="K2448">
        <v>20219072.209399998</v>
      </c>
      <c r="L2448">
        <v>41288318.1435</v>
      </c>
      <c r="M2448">
        <v>0</v>
      </c>
      <c r="N2448">
        <v>68247215.924899995</v>
      </c>
      <c r="O2448">
        <v>10.145833333333334</v>
      </c>
      <c r="P2448">
        <f t="shared" si="87"/>
        <v>2007</v>
      </c>
      <c r="Q2448" s="2">
        <f t="shared" si="88"/>
        <v>39406.854166666402</v>
      </c>
    </row>
    <row r="2449" spans="1:17" x14ac:dyDescent="0.3">
      <c r="A2449">
        <v>816</v>
      </c>
      <c r="B2449">
        <v>3</v>
      </c>
      <c r="C2449">
        <v>133181018.7517</v>
      </c>
      <c r="D2449">
        <v>459977.93089999998</v>
      </c>
      <c r="E2449">
        <v>15435409.071599999</v>
      </c>
      <c r="F2449">
        <v>0</v>
      </c>
      <c r="G2449">
        <v>2065972.8026000001</v>
      </c>
      <c r="H2449">
        <v>29302382.026500002</v>
      </c>
      <c r="I2449">
        <v>46217285.055100001</v>
      </c>
      <c r="J2449">
        <v>5215175.5876000002</v>
      </c>
      <c r="K2449">
        <v>20219072.209399998</v>
      </c>
      <c r="L2449">
        <v>41079535.887699999</v>
      </c>
      <c r="M2449">
        <v>0</v>
      </c>
      <c r="N2449">
        <v>67755817.561900005</v>
      </c>
      <c r="O2449">
        <v>10.145833333333334</v>
      </c>
      <c r="P2449">
        <f t="shared" si="87"/>
        <v>2007</v>
      </c>
      <c r="Q2449" s="2">
        <f t="shared" si="88"/>
        <v>39416.999999999738</v>
      </c>
    </row>
    <row r="2450" spans="1:17" x14ac:dyDescent="0.3">
      <c r="A2450">
        <v>817</v>
      </c>
      <c r="B2450">
        <v>1</v>
      </c>
      <c r="C2450">
        <v>42676952.405100003</v>
      </c>
      <c r="D2450">
        <v>446320.26130000001</v>
      </c>
      <c r="E2450">
        <v>15435409.071599999</v>
      </c>
      <c r="F2450">
        <v>0</v>
      </c>
      <c r="G2450">
        <v>117660653.59460001</v>
      </c>
      <c r="H2450">
        <v>63269433.936399996</v>
      </c>
      <c r="I2450">
        <v>142442166.07350001</v>
      </c>
      <c r="J2450">
        <v>5257119.3931999998</v>
      </c>
      <c r="K2450">
        <v>20219072.209399998</v>
      </c>
      <c r="L2450">
        <v>0</v>
      </c>
      <c r="M2450">
        <v>0</v>
      </c>
      <c r="N2450">
        <v>70370240.516800001</v>
      </c>
      <c r="O2450">
        <v>10.145833333333334</v>
      </c>
      <c r="P2450">
        <f t="shared" si="87"/>
        <v>2007</v>
      </c>
      <c r="Q2450" s="2">
        <f t="shared" si="88"/>
        <v>39427.145833333074</v>
      </c>
    </row>
    <row r="2451" spans="1:17" x14ac:dyDescent="0.3">
      <c r="A2451">
        <v>817</v>
      </c>
      <c r="B2451">
        <v>2</v>
      </c>
      <c r="C2451">
        <v>37487265.446900003</v>
      </c>
      <c r="D2451">
        <v>435492.32199999999</v>
      </c>
      <c r="E2451">
        <v>15435409.071599999</v>
      </c>
      <c r="F2451">
        <v>0</v>
      </c>
      <c r="G2451">
        <v>117660653.59460001</v>
      </c>
      <c r="H2451">
        <v>62185859.731899999</v>
      </c>
      <c r="I2451">
        <v>132770256.83239999</v>
      </c>
      <c r="J2451">
        <v>5291981.2933999998</v>
      </c>
      <c r="K2451">
        <v>20219072.209399998</v>
      </c>
      <c r="L2451">
        <v>0</v>
      </c>
      <c r="M2451">
        <v>0</v>
      </c>
      <c r="N2451">
        <v>73933206.063700005</v>
      </c>
      <c r="O2451">
        <v>10.145833333333334</v>
      </c>
      <c r="P2451">
        <f t="shared" si="87"/>
        <v>2007</v>
      </c>
      <c r="Q2451" s="2">
        <f t="shared" si="88"/>
        <v>39437.29166666641</v>
      </c>
    </row>
    <row r="2452" spans="1:17" x14ac:dyDescent="0.3">
      <c r="A2452">
        <v>817</v>
      </c>
      <c r="B2452">
        <v>3</v>
      </c>
      <c r="C2452">
        <v>34034186.6642</v>
      </c>
      <c r="D2452">
        <v>426243.25400000002</v>
      </c>
      <c r="E2452">
        <v>15435409.071599999</v>
      </c>
      <c r="F2452">
        <v>0</v>
      </c>
      <c r="G2452">
        <v>117660653.59460001</v>
      </c>
      <c r="H2452">
        <v>61321985.574699998</v>
      </c>
      <c r="I2452">
        <v>125737362.38590001</v>
      </c>
      <c r="J2452">
        <v>5321468.6661</v>
      </c>
      <c r="K2452">
        <v>20219072.209399998</v>
      </c>
      <c r="L2452">
        <v>0</v>
      </c>
      <c r="M2452">
        <v>0</v>
      </c>
      <c r="N2452">
        <v>76575984.910699993</v>
      </c>
      <c r="O2452">
        <v>10.145833333333334</v>
      </c>
      <c r="P2452">
        <f t="shared" si="87"/>
        <v>2007</v>
      </c>
      <c r="Q2452" s="2">
        <f t="shared" si="88"/>
        <v>39447.437499999745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P70"/>
  <sheetViews>
    <sheetView workbookViewId="0"/>
  </sheetViews>
  <sheetFormatPr defaultRowHeight="14.4" x14ac:dyDescent="0.3"/>
  <cols>
    <col min="1" max="1" width="3.109375" bestFit="1" customWidth="1"/>
    <col min="2" max="2" width="5" bestFit="1" customWidth="1"/>
    <col min="3" max="3" width="11" bestFit="1" customWidth="1"/>
    <col min="4" max="4" width="8.5546875" bestFit="1" customWidth="1"/>
    <col min="5" max="5" width="11.88671875" bestFit="1" customWidth="1"/>
    <col min="6" max="6" width="11" bestFit="1" customWidth="1"/>
    <col min="7" max="7" width="13.109375" bestFit="1" customWidth="1"/>
    <col min="8" max="8" width="10.5546875" bestFit="1" customWidth="1"/>
    <col min="9" max="9" width="17.5546875" bestFit="1" customWidth="1"/>
    <col min="10" max="10" width="13.33203125" bestFit="1" customWidth="1"/>
    <col min="11" max="11" width="14.5546875" bestFit="1" customWidth="1"/>
    <col min="12" max="13" width="8.5546875" bestFit="1" customWidth="1"/>
  </cols>
  <sheetData>
    <row r="1" spans="2:16" x14ac:dyDescent="0.3">
      <c r="B1" t="s">
        <v>126</v>
      </c>
      <c r="C1" t="s">
        <v>127</v>
      </c>
      <c r="D1" t="s">
        <v>128</v>
      </c>
      <c r="E1" t="s">
        <v>129</v>
      </c>
      <c r="F1" t="s">
        <v>130</v>
      </c>
      <c r="G1" t="s">
        <v>131</v>
      </c>
      <c r="H1" t="s">
        <v>132</v>
      </c>
      <c r="I1" t="s">
        <v>133</v>
      </c>
      <c r="J1" t="s">
        <v>134</v>
      </c>
      <c r="K1" t="s">
        <v>135</v>
      </c>
      <c r="L1" t="s">
        <v>136</v>
      </c>
      <c r="M1" t="s">
        <v>137</v>
      </c>
      <c r="N1" t="s">
        <v>138</v>
      </c>
      <c r="O1" t="s">
        <v>139</v>
      </c>
      <c r="P1" t="s">
        <v>140</v>
      </c>
    </row>
    <row r="2" spans="2:16" x14ac:dyDescent="0.3">
      <c r="B2">
        <v>1939</v>
      </c>
      <c r="C2" s="6">
        <v>0</v>
      </c>
      <c r="D2" s="6">
        <v>13202.62</v>
      </c>
      <c r="E2" s="6">
        <v>-9451.5329999999994</v>
      </c>
      <c r="F2" s="6">
        <v>924.51880000000006</v>
      </c>
      <c r="G2" s="6">
        <v>-936.10720000000003</v>
      </c>
      <c r="H2" s="6">
        <v>-1536.404</v>
      </c>
      <c r="I2" s="6">
        <v>858881</v>
      </c>
      <c r="J2" s="6">
        <v>-2200.0030000000002</v>
      </c>
      <c r="K2" s="6">
        <v>863826.4</v>
      </c>
      <c r="L2" s="6">
        <v>2745.3809999999999</v>
      </c>
      <c r="M2" s="6">
        <v>0</v>
      </c>
      <c r="N2" s="6">
        <v>0</v>
      </c>
      <c r="O2" s="6">
        <f>K2-I2</f>
        <v>4945.4000000000233</v>
      </c>
      <c r="P2" s="6">
        <f>L2-J2</f>
        <v>4945.384</v>
      </c>
    </row>
    <row r="3" spans="2:16" x14ac:dyDescent="0.3">
      <c r="B3">
        <v>1940</v>
      </c>
      <c r="C3" s="6">
        <v>0</v>
      </c>
      <c r="D3" s="6">
        <v>95885.49</v>
      </c>
      <c r="E3" s="6">
        <v>-105301.7</v>
      </c>
      <c r="F3" s="6">
        <v>66647.37</v>
      </c>
      <c r="G3" s="6">
        <v>-11661.8</v>
      </c>
      <c r="H3" s="6">
        <v>-19043.080000000002</v>
      </c>
      <c r="I3" s="6">
        <v>8052409</v>
      </c>
      <c r="J3" s="6">
        <v>-26536.81</v>
      </c>
      <c r="K3" s="6">
        <v>8100543</v>
      </c>
      <c r="L3" s="6">
        <v>25111.66</v>
      </c>
      <c r="M3" s="6">
        <v>0</v>
      </c>
      <c r="N3" s="6">
        <v>3514.2280000000001</v>
      </c>
    </row>
    <row r="4" spans="2:16" x14ac:dyDescent="0.3">
      <c r="B4">
        <v>1941</v>
      </c>
      <c r="C4" s="6">
        <v>0</v>
      </c>
      <c r="D4" s="6">
        <v>308970.3</v>
      </c>
      <c r="E4" s="6">
        <v>-92786.59</v>
      </c>
      <c r="F4" s="6">
        <v>-151992</v>
      </c>
      <c r="G4" s="6">
        <v>-12071.46</v>
      </c>
      <c r="H4" s="6">
        <v>-19058.23</v>
      </c>
      <c r="I4" s="6">
        <v>11776080</v>
      </c>
      <c r="J4" s="6">
        <v>-33098.199999999997</v>
      </c>
      <c r="K4" s="6">
        <v>11849610</v>
      </c>
      <c r="L4" s="6">
        <v>43794.04</v>
      </c>
      <c r="M4" s="6">
        <v>0</v>
      </c>
      <c r="N4" s="6">
        <v>3358.335</v>
      </c>
    </row>
    <row r="5" spans="2:16" x14ac:dyDescent="0.3">
      <c r="B5">
        <v>1942</v>
      </c>
      <c r="C5" s="6">
        <v>0</v>
      </c>
      <c r="D5" s="6">
        <v>238827.6</v>
      </c>
      <c r="E5" s="6">
        <v>-99522.69</v>
      </c>
      <c r="F5" s="6">
        <v>-54862.28</v>
      </c>
      <c r="G5" s="6">
        <v>-12404.15</v>
      </c>
      <c r="H5" s="6">
        <v>-19045.64</v>
      </c>
      <c r="I5" s="6">
        <v>16202440</v>
      </c>
      <c r="J5" s="6">
        <v>-53057.19</v>
      </c>
      <c r="K5" s="6">
        <v>16294680</v>
      </c>
      <c r="L5" s="6">
        <v>42374.8</v>
      </c>
      <c r="M5" s="6">
        <v>0</v>
      </c>
      <c r="N5" s="6">
        <v>3193.614</v>
      </c>
    </row>
    <row r="6" spans="2:16" x14ac:dyDescent="0.3">
      <c r="B6">
        <v>1943</v>
      </c>
      <c r="C6" s="6">
        <v>0</v>
      </c>
      <c r="D6" s="6">
        <v>25198.58</v>
      </c>
      <c r="E6" s="6">
        <v>-143822.79999999999</v>
      </c>
      <c r="F6" s="6">
        <v>172324.9</v>
      </c>
      <c r="G6" s="6">
        <v>-11471.86</v>
      </c>
      <c r="H6" s="6">
        <v>-18613.53</v>
      </c>
      <c r="I6" s="6">
        <v>6339497</v>
      </c>
      <c r="J6" s="6">
        <v>-23740.89</v>
      </c>
      <c r="K6" s="6">
        <v>6375640</v>
      </c>
      <c r="L6" s="6">
        <v>16570</v>
      </c>
      <c r="M6" s="6">
        <v>0</v>
      </c>
      <c r="N6" s="6">
        <v>4168.2560000000003</v>
      </c>
    </row>
    <row r="7" spans="2:16" x14ac:dyDescent="0.3">
      <c r="B7">
        <v>1944</v>
      </c>
      <c r="C7" s="6">
        <v>0</v>
      </c>
      <c r="D7" s="6">
        <v>416344.9</v>
      </c>
      <c r="E7" s="6">
        <v>-81148.210000000006</v>
      </c>
      <c r="F7" s="6">
        <v>-251386.8</v>
      </c>
      <c r="G7" s="6">
        <v>-12363.2</v>
      </c>
      <c r="H7" s="6">
        <v>-19013.77</v>
      </c>
      <c r="I7" s="6">
        <v>15742560</v>
      </c>
      <c r="J7" s="6">
        <v>-52433.33</v>
      </c>
      <c r="K7" s="6">
        <v>15849540</v>
      </c>
      <c r="L7" s="6">
        <v>57614.15</v>
      </c>
      <c r="M7" s="6">
        <v>0</v>
      </c>
      <c r="N7" s="6">
        <v>3071.7710000000002</v>
      </c>
    </row>
    <row r="8" spans="2:16" x14ac:dyDescent="0.3">
      <c r="B8">
        <v>1945</v>
      </c>
      <c r="C8" s="6">
        <v>0</v>
      </c>
      <c r="D8" s="6">
        <v>101505.2</v>
      </c>
      <c r="E8" s="6">
        <v>-118425.5</v>
      </c>
      <c r="F8" s="6">
        <v>99882.48</v>
      </c>
      <c r="G8" s="6">
        <v>-11578.42</v>
      </c>
      <c r="H8" s="6">
        <v>-18544.09</v>
      </c>
      <c r="I8" s="6">
        <v>10834970</v>
      </c>
      <c r="J8" s="6">
        <v>-52889.24</v>
      </c>
      <c r="K8" s="6">
        <v>10910640</v>
      </c>
      <c r="L8" s="6">
        <v>26626.23</v>
      </c>
      <c r="M8" s="6">
        <v>0</v>
      </c>
      <c r="N8" s="6">
        <v>3849.0079999999998</v>
      </c>
    </row>
    <row r="9" spans="2:16" x14ac:dyDescent="0.3">
      <c r="B9">
        <v>1946</v>
      </c>
      <c r="C9" s="6">
        <v>0</v>
      </c>
      <c r="D9" s="6">
        <v>47489.64</v>
      </c>
      <c r="E9" s="6">
        <v>-136805.20000000001</v>
      </c>
      <c r="F9" s="6">
        <v>136712.20000000001</v>
      </c>
      <c r="G9" s="6">
        <v>-10962.73</v>
      </c>
      <c r="H9" s="6">
        <v>-18452.11</v>
      </c>
      <c r="I9" s="6">
        <v>6142237</v>
      </c>
      <c r="J9" s="6">
        <v>-18256.32</v>
      </c>
      <c r="K9" s="6">
        <v>6175224</v>
      </c>
      <c r="L9" s="6">
        <v>17904.5</v>
      </c>
      <c r="M9" s="6">
        <v>0</v>
      </c>
      <c r="N9" s="6">
        <v>3173.7310000000002</v>
      </c>
    </row>
    <row r="10" spans="2:16" x14ac:dyDescent="0.3">
      <c r="B10">
        <v>1947</v>
      </c>
      <c r="C10" s="6">
        <v>0</v>
      </c>
      <c r="D10" s="6">
        <v>91111.77</v>
      </c>
      <c r="E10" s="6">
        <v>-110623</v>
      </c>
      <c r="F10" s="6">
        <v>67408.87</v>
      </c>
      <c r="G10" s="6">
        <v>-11078.58</v>
      </c>
      <c r="H10" s="6">
        <v>-18473.61</v>
      </c>
      <c r="I10" s="6">
        <v>7294695</v>
      </c>
      <c r="J10" s="6">
        <v>-18358.41</v>
      </c>
      <c r="K10" s="6">
        <v>7332876</v>
      </c>
      <c r="L10" s="6">
        <v>23010.16</v>
      </c>
      <c r="M10" s="6">
        <v>0</v>
      </c>
      <c r="N10" s="6">
        <v>3187.3969999999999</v>
      </c>
    </row>
    <row r="11" spans="2:16" x14ac:dyDescent="0.3">
      <c r="B11">
        <v>1948</v>
      </c>
      <c r="C11" s="6">
        <v>-83.920330000000007</v>
      </c>
      <c r="D11" s="6">
        <v>375164.3</v>
      </c>
      <c r="E11" s="6">
        <v>-96446.84</v>
      </c>
      <c r="F11" s="6">
        <v>-206310.5</v>
      </c>
      <c r="G11" s="6">
        <v>-11592.3</v>
      </c>
      <c r="H11" s="6">
        <v>-18860.02</v>
      </c>
      <c r="I11" s="6">
        <v>13260070</v>
      </c>
      <c r="J11" s="6">
        <v>-41888.81</v>
      </c>
      <c r="K11" s="6">
        <v>13356490</v>
      </c>
      <c r="L11" s="6">
        <v>57162.39</v>
      </c>
      <c r="M11" s="6">
        <v>0</v>
      </c>
      <c r="N11" s="6">
        <v>2638.8789999999999</v>
      </c>
    </row>
    <row r="12" spans="2:16" x14ac:dyDescent="0.3">
      <c r="B12">
        <v>1949</v>
      </c>
      <c r="C12" s="6">
        <v>-43.852179999999997</v>
      </c>
      <c r="D12" s="6">
        <v>272460.40000000002</v>
      </c>
      <c r="E12" s="6">
        <v>-120240.4</v>
      </c>
      <c r="F12" s="6">
        <v>-65518.29</v>
      </c>
      <c r="G12" s="6">
        <v>-12612.24</v>
      </c>
      <c r="H12" s="6">
        <v>-19942.79</v>
      </c>
      <c r="I12" s="6">
        <v>14297700</v>
      </c>
      <c r="J12" s="6">
        <v>-54098.12</v>
      </c>
      <c r="K12" s="6">
        <v>14387120</v>
      </c>
      <c r="L12" s="6">
        <v>39074.39</v>
      </c>
      <c r="M12" s="6">
        <v>0</v>
      </c>
      <c r="N12" s="6">
        <v>3757.6170000000002</v>
      </c>
    </row>
    <row r="13" spans="2:16" x14ac:dyDescent="0.3">
      <c r="B13">
        <v>1950</v>
      </c>
      <c r="C13" s="6">
        <v>-22.959230000000002</v>
      </c>
      <c r="D13" s="6">
        <v>295128.8</v>
      </c>
      <c r="E13" s="6">
        <v>-124879.1</v>
      </c>
      <c r="F13" s="6">
        <v>-91398.080000000002</v>
      </c>
      <c r="G13" s="6">
        <v>-12573.68</v>
      </c>
      <c r="H13" s="6">
        <v>-19531.259999999998</v>
      </c>
      <c r="I13" s="6">
        <v>13371520</v>
      </c>
      <c r="J13" s="6">
        <v>-46839.54</v>
      </c>
      <c r="K13" s="6">
        <v>13456390</v>
      </c>
      <c r="L13" s="6">
        <v>41438.42</v>
      </c>
      <c r="M13" s="6">
        <v>0</v>
      </c>
      <c r="N13" s="6">
        <v>3404.931</v>
      </c>
    </row>
    <row r="14" spans="2:16" x14ac:dyDescent="0.3">
      <c r="B14">
        <v>1951</v>
      </c>
      <c r="C14" s="6">
        <v>-18.043320000000001</v>
      </c>
      <c r="D14" s="6">
        <v>384438.2</v>
      </c>
      <c r="E14" s="6">
        <v>-90045.16</v>
      </c>
      <c r="F14" s="6">
        <v>-181315.8</v>
      </c>
      <c r="G14" s="6">
        <v>-12783.94</v>
      </c>
      <c r="H14" s="6">
        <v>-18757.48</v>
      </c>
      <c r="I14" s="6">
        <v>20320060</v>
      </c>
      <c r="J14" s="6">
        <v>-81542.78</v>
      </c>
      <c r="K14" s="6">
        <v>20449290</v>
      </c>
      <c r="L14" s="6">
        <v>51473.56</v>
      </c>
      <c r="M14" s="6">
        <v>0</v>
      </c>
      <c r="N14" s="6">
        <v>3783.4430000000002</v>
      </c>
    </row>
    <row r="15" spans="2:16" x14ac:dyDescent="0.3">
      <c r="B15">
        <v>1952</v>
      </c>
      <c r="C15" s="6">
        <v>-101.57429999999999</v>
      </c>
      <c r="D15" s="6">
        <v>48904.65</v>
      </c>
      <c r="E15" s="6">
        <v>-166345.9</v>
      </c>
      <c r="F15" s="6">
        <v>190364.6</v>
      </c>
      <c r="G15" s="6">
        <v>-11439.36</v>
      </c>
      <c r="H15" s="6">
        <v>-18007.349999999999</v>
      </c>
      <c r="I15" s="6">
        <v>9552104</v>
      </c>
      <c r="J15" s="6">
        <v>-43540.66</v>
      </c>
      <c r="K15" s="6">
        <v>9608214</v>
      </c>
      <c r="L15" s="6">
        <v>16306.96</v>
      </c>
      <c r="M15" s="6">
        <v>0</v>
      </c>
      <c r="N15" s="6">
        <v>3737.5</v>
      </c>
    </row>
    <row r="16" spans="2:16" x14ac:dyDescent="0.3">
      <c r="B16">
        <v>1953</v>
      </c>
      <c r="C16" s="6">
        <v>-1482.5419999999999</v>
      </c>
      <c r="D16" s="6">
        <v>33739.71</v>
      </c>
      <c r="E16" s="6">
        <v>-130984.1</v>
      </c>
      <c r="F16" s="6">
        <v>145587.79999999999</v>
      </c>
      <c r="G16" s="6">
        <v>-10989.75</v>
      </c>
      <c r="H16" s="6">
        <v>-17944.62</v>
      </c>
      <c r="I16" s="6">
        <v>6344621</v>
      </c>
      <c r="J16" s="6">
        <v>-18087.47</v>
      </c>
      <c r="K16" s="6">
        <v>6376452</v>
      </c>
      <c r="L16" s="6">
        <v>17126.28</v>
      </c>
      <c r="M16" s="6">
        <v>0</v>
      </c>
      <c r="N16" s="6">
        <v>3382.9</v>
      </c>
    </row>
    <row r="17" spans="2:14" x14ac:dyDescent="0.3">
      <c r="B17">
        <v>1954</v>
      </c>
      <c r="C17" s="6">
        <v>-4063.7330000000002</v>
      </c>
      <c r="D17" s="6">
        <v>47127.83</v>
      </c>
      <c r="E17" s="6">
        <v>-134227.20000000001</v>
      </c>
      <c r="F17" s="6">
        <v>130181.1</v>
      </c>
      <c r="G17" s="6">
        <v>-11142.59</v>
      </c>
      <c r="H17" s="6">
        <v>-18343.240000000002</v>
      </c>
      <c r="I17" s="6">
        <v>4912756</v>
      </c>
      <c r="J17" s="6">
        <v>-9772.2109999999993</v>
      </c>
      <c r="K17" s="6">
        <v>4934223</v>
      </c>
      <c r="L17" s="6">
        <v>15147.15</v>
      </c>
      <c r="M17" s="6">
        <v>0</v>
      </c>
      <c r="N17" s="6">
        <v>3452.7220000000002</v>
      </c>
    </row>
    <row r="18" spans="2:14" x14ac:dyDescent="0.3">
      <c r="B18">
        <v>1955</v>
      </c>
      <c r="C18" s="6">
        <v>-4777.1729999999998</v>
      </c>
      <c r="D18" s="6">
        <v>121128.8</v>
      </c>
      <c r="E18" s="6">
        <v>-106523.8</v>
      </c>
      <c r="F18" s="6">
        <v>26243.11</v>
      </c>
      <c r="G18" s="6">
        <v>-11944.93</v>
      </c>
      <c r="H18" s="6">
        <v>-20321.580000000002</v>
      </c>
      <c r="I18" s="6">
        <v>5490621</v>
      </c>
      <c r="J18" s="6">
        <v>-4019.7910000000002</v>
      </c>
      <c r="K18" s="6">
        <v>5511293</v>
      </c>
      <c r="L18" s="6">
        <v>23376.43</v>
      </c>
      <c r="M18" s="6">
        <v>0</v>
      </c>
      <c r="N18" s="6">
        <v>6724.2529999999997</v>
      </c>
    </row>
    <row r="19" spans="2:14" x14ac:dyDescent="0.3">
      <c r="B19">
        <v>1956</v>
      </c>
      <c r="C19" s="6">
        <v>-10308.33</v>
      </c>
      <c r="D19" s="6">
        <v>23181.91</v>
      </c>
      <c r="E19" s="6">
        <v>-128593.7</v>
      </c>
      <c r="F19" s="6">
        <v>148460.70000000001</v>
      </c>
      <c r="G19" s="6">
        <v>-11429.71</v>
      </c>
      <c r="H19" s="6">
        <v>-20624.77</v>
      </c>
      <c r="I19" s="6">
        <v>2779929</v>
      </c>
      <c r="J19" s="6">
        <v>-1026.537</v>
      </c>
      <c r="K19" s="6">
        <v>2787942</v>
      </c>
      <c r="L19" s="6">
        <v>11916.68</v>
      </c>
      <c r="M19" s="6">
        <v>0</v>
      </c>
      <c r="N19" s="6">
        <v>4930.4589999999998</v>
      </c>
    </row>
    <row r="20" spans="2:14" x14ac:dyDescent="0.3">
      <c r="B20">
        <v>1957</v>
      </c>
      <c r="C20" s="6">
        <v>-6012.4279999999999</v>
      </c>
      <c r="D20" s="6">
        <v>429287.5</v>
      </c>
      <c r="E20" s="6">
        <v>-69571.58</v>
      </c>
      <c r="F20" s="6">
        <v>-283907.59999999998</v>
      </c>
      <c r="G20" s="6">
        <v>-12122.54</v>
      </c>
      <c r="H20" s="6">
        <v>-20367.169999999998</v>
      </c>
      <c r="I20" s="6">
        <v>13403440</v>
      </c>
      <c r="J20" s="6">
        <v>-37193.29</v>
      </c>
      <c r="K20" s="6">
        <v>13501480</v>
      </c>
      <c r="L20" s="6">
        <v>64990.57</v>
      </c>
      <c r="M20" s="6">
        <v>0</v>
      </c>
      <c r="N20" s="6">
        <v>4140.7920000000004</v>
      </c>
    </row>
    <row r="21" spans="2:14" x14ac:dyDescent="0.3">
      <c r="B21">
        <v>1958</v>
      </c>
      <c r="C21" s="6">
        <v>-5626.84</v>
      </c>
      <c r="D21" s="6">
        <v>312288.5</v>
      </c>
      <c r="E21" s="6">
        <v>-99269.52</v>
      </c>
      <c r="F21" s="6">
        <v>-114576.2</v>
      </c>
      <c r="G21" s="6">
        <v>-12714.09</v>
      </c>
      <c r="H21" s="6">
        <v>-20950.63</v>
      </c>
      <c r="I21" s="6">
        <v>14723060</v>
      </c>
      <c r="J21" s="6">
        <v>-59184.39</v>
      </c>
      <c r="K21" s="6">
        <v>14823330</v>
      </c>
      <c r="L21" s="6">
        <v>46182.07</v>
      </c>
      <c r="M21" s="6">
        <v>0</v>
      </c>
      <c r="N21" s="6">
        <v>5087.585</v>
      </c>
    </row>
    <row r="22" spans="2:14" x14ac:dyDescent="0.3">
      <c r="B22">
        <v>1959</v>
      </c>
      <c r="C22" s="6">
        <v>-9176.9030000000002</v>
      </c>
      <c r="D22" s="6">
        <v>145626.79999999999</v>
      </c>
      <c r="E22" s="6">
        <v>-124370.1</v>
      </c>
      <c r="F22" s="6">
        <v>65052.25</v>
      </c>
      <c r="G22" s="6">
        <v>-12023.37</v>
      </c>
      <c r="H22" s="6">
        <v>-20673.63</v>
      </c>
      <c r="I22" s="6">
        <v>10215200</v>
      </c>
      <c r="J22" s="6">
        <v>-44546.94</v>
      </c>
      <c r="K22" s="6">
        <v>10282370</v>
      </c>
      <c r="L22" s="6">
        <v>29303.37</v>
      </c>
      <c r="M22" s="6">
        <v>0</v>
      </c>
      <c r="N22" s="6">
        <v>6672.7489999999998</v>
      </c>
    </row>
    <row r="23" spans="2:14" x14ac:dyDescent="0.3">
      <c r="B23">
        <v>1960</v>
      </c>
      <c r="C23" s="6">
        <v>-10209.48</v>
      </c>
      <c r="D23" s="6">
        <v>60309.32</v>
      </c>
      <c r="E23" s="6">
        <v>-112481</v>
      </c>
      <c r="F23" s="6">
        <v>125007.6</v>
      </c>
      <c r="G23" s="6">
        <v>-11397.99</v>
      </c>
      <c r="H23" s="6">
        <v>-19810.580000000002</v>
      </c>
      <c r="I23" s="6">
        <v>7674804</v>
      </c>
      <c r="J23" s="6">
        <v>-31479.49</v>
      </c>
      <c r="K23" s="6">
        <v>7722322</v>
      </c>
      <c r="L23" s="6">
        <v>22520.6</v>
      </c>
      <c r="M23" s="6">
        <v>0</v>
      </c>
      <c r="N23" s="6">
        <v>6481.76</v>
      </c>
    </row>
    <row r="24" spans="2:14" x14ac:dyDescent="0.3">
      <c r="B24">
        <v>1961</v>
      </c>
      <c r="C24" s="6">
        <v>-6893.0540000000001</v>
      </c>
      <c r="D24" s="6">
        <v>124168.4</v>
      </c>
      <c r="E24" s="6">
        <v>-97071.72</v>
      </c>
      <c r="F24" s="6">
        <v>35334.660000000003</v>
      </c>
      <c r="G24" s="6">
        <v>-11327.45</v>
      </c>
      <c r="H24" s="6">
        <v>-19430.240000000002</v>
      </c>
      <c r="I24" s="6">
        <v>7826719</v>
      </c>
      <c r="J24" s="6">
        <v>-24815.71</v>
      </c>
      <c r="K24" s="6">
        <v>7872577</v>
      </c>
      <c r="L24" s="6">
        <v>27393.51</v>
      </c>
      <c r="M24" s="6">
        <v>0</v>
      </c>
      <c r="N24" s="6">
        <v>6351.7860000000001</v>
      </c>
    </row>
    <row r="25" spans="2:14" x14ac:dyDescent="0.3">
      <c r="B25">
        <v>1962</v>
      </c>
      <c r="C25" s="6">
        <v>-4777.6459999999997</v>
      </c>
      <c r="D25" s="6">
        <v>261585.8</v>
      </c>
      <c r="E25" s="6">
        <v>-106146.3</v>
      </c>
      <c r="F25" s="6">
        <v>-86260.479999999996</v>
      </c>
      <c r="G25" s="6">
        <v>-12138.65</v>
      </c>
      <c r="H25" s="6">
        <v>-19968.46</v>
      </c>
      <c r="I25" s="6">
        <v>10328840</v>
      </c>
      <c r="J25" s="6">
        <v>-32479.52</v>
      </c>
      <c r="K25" s="6">
        <v>10391720</v>
      </c>
      <c r="L25" s="6">
        <v>36911.22</v>
      </c>
      <c r="M25" s="6">
        <v>0</v>
      </c>
      <c r="N25" s="6">
        <v>6510.6360000000004</v>
      </c>
    </row>
    <row r="26" spans="2:14" x14ac:dyDescent="0.3">
      <c r="B26">
        <v>1963</v>
      </c>
      <c r="C26" s="6">
        <v>-7468.924</v>
      </c>
      <c r="D26" s="6">
        <v>140987.20000000001</v>
      </c>
      <c r="E26" s="6">
        <v>-132768.1</v>
      </c>
      <c r="F26" s="6">
        <v>54199.56</v>
      </c>
      <c r="G26" s="6">
        <v>-12134.87</v>
      </c>
      <c r="H26" s="6">
        <v>-20565.240000000002</v>
      </c>
      <c r="I26" s="6">
        <v>7705645</v>
      </c>
      <c r="J26" s="6">
        <v>-22345.51</v>
      </c>
      <c r="K26" s="6">
        <v>7745616</v>
      </c>
      <c r="L26" s="6">
        <v>25942.05</v>
      </c>
      <c r="M26" s="6">
        <v>0</v>
      </c>
      <c r="N26" s="6">
        <v>8316.6309999999994</v>
      </c>
    </row>
    <row r="27" spans="2:14" x14ac:dyDescent="0.3">
      <c r="B27">
        <v>1964</v>
      </c>
      <c r="C27" s="6">
        <v>-12528.73</v>
      </c>
      <c r="D27" s="6">
        <v>62569.17</v>
      </c>
      <c r="E27" s="6">
        <v>-126363.2</v>
      </c>
      <c r="F27" s="6">
        <v>119148.8</v>
      </c>
      <c r="G27" s="6">
        <v>-11582.95</v>
      </c>
      <c r="H27" s="6">
        <v>-20465.68</v>
      </c>
      <c r="I27" s="6">
        <v>5188099</v>
      </c>
      <c r="J27" s="6">
        <v>-10886.8</v>
      </c>
      <c r="K27" s="6">
        <v>5210452</v>
      </c>
      <c r="L27" s="6">
        <v>18451.89</v>
      </c>
      <c r="M27" s="6">
        <v>0</v>
      </c>
      <c r="N27" s="6">
        <v>6986.0519999999997</v>
      </c>
    </row>
    <row r="28" spans="2:14" x14ac:dyDescent="0.3">
      <c r="B28">
        <v>1965</v>
      </c>
      <c r="C28" s="6">
        <v>-8962.5630000000001</v>
      </c>
      <c r="D28" s="6">
        <v>201902.8</v>
      </c>
      <c r="E28" s="6">
        <v>-99278.399999999994</v>
      </c>
      <c r="F28" s="6">
        <v>-36897.85</v>
      </c>
      <c r="G28" s="6">
        <v>-11602.98</v>
      </c>
      <c r="H28" s="6">
        <v>-19831.47</v>
      </c>
      <c r="I28" s="6">
        <v>10686160</v>
      </c>
      <c r="J28" s="6">
        <v>-25377.82</v>
      </c>
      <c r="K28" s="6">
        <v>10747980</v>
      </c>
      <c r="L28" s="6">
        <v>42626.76</v>
      </c>
      <c r="M28" s="6">
        <v>0</v>
      </c>
      <c r="N28" s="6">
        <v>6176.549</v>
      </c>
    </row>
    <row r="29" spans="2:14" x14ac:dyDescent="0.3">
      <c r="B29">
        <v>1966</v>
      </c>
      <c r="C29" s="6">
        <v>-15191.52</v>
      </c>
      <c r="D29" s="6">
        <v>37339.550000000003</v>
      </c>
      <c r="E29" s="6">
        <v>-134075</v>
      </c>
      <c r="F29" s="6">
        <v>153897.5</v>
      </c>
      <c r="G29" s="6">
        <v>-11220.19</v>
      </c>
      <c r="H29" s="6">
        <v>-19699.11</v>
      </c>
      <c r="I29" s="6">
        <v>4004994</v>
      </c>
      <c r="J29" s="6">
        <v>-11277.2</v>
      </c>
      <c r="K29" s="6">
        <v>4023674</v>
      </c>
      <c r="L29" s="6">
        <v>14717.47</v>
      </c>
      <c r="M29" s="6">
        <v>0</v>
      </c>
      <c r="N29" s="6">
        <v>7313.8360000000002</v>
      </c>
    </row>
    <row r="30" spans="2:14" x14ac:dyDescent="0.3">
      <c r="B30">
        <v>1967</v>
      </c>
      <c r="C30" s="6">
        <v>-15112.82</v>
      </c>
      <c r="D30" s="6">
        <v>190872</v>
      </c>
      <c r="E30" s="6">
        <v>-102598.8</v>
      </c>
      <c r="F30" s="6">
        <v>-31927.85</v>
      </c>
      <c r="G30" s="6">
        <v>-11590.13</v>
      </c>
      <c r="H30" s="6">
        <v>-19484.04</v>
      </c>
      <c r="I30" s="6">
        <v>6243835</v>
      </c>
      <c r="J30" s="6">
        <v>-10293.27</v>
      </c>
      <c r="K30" s="6">
        <v>6283795</v>
      </c>
      <c r="L30" s="6">
        <v>36030.769999999997</v>
      </c>
      <c r="M30" s="6">
        <v>0</v>
      </c>
      <c r="N30" s="6">
        <v>6364.5839999999998</v>
      </c>
    </row>
    <row r="31" spans="2:14" x14ac:dyDescent="0.3">
      <c r="B31">
        <v>1968</v>
      </c>
      <c r="C31" s="6">
        <v>-24787.73</v>
      </c>
      <c r="D31" s="6">
        <v>130067.5</v>
      </c>
      <c r="E31" s="6">
        <v>-115414.2</v>
      </c>
      <c r="F31" s="6">
        <v>44635.25</v>
      </c>
      <c r="G31" s="6">
        <v>-11388.14</v>
      </c>
      <c r="H31" s="6">
        <v>-19710.740000000002</v>
      </c>
      <c r="I31" s="6">
        <v>4598913</v>
      </c>
      <c r="J31" s="6">
        <v>-3676.8119999999999</v>
      </c>
      <c r="K31" s="6">
        <v>4622610</v>
      </c>
      <c r="L31" s="6">
        <v>27057.49</v>
      </c>
      <c r="M31" s="6">
        <v>0</v>
      </c>
      <c r="N31" s="6">
        <v>7037.63</v>
      </c>
    </row>
    <row r="32" spans="2:14" x14ac:dyDescent="0.3">
      <c r="B32">
        <v>1969</v>
      </c>
      <c r="C32" s="6">
        <v>-19043.939999999999</v>
      </c>
      <c r="D32" s="6">
        <v>240373.6</v>
      </c>
      <c r="E32" s="6">
        <v>-80274.63</v>
      </c>
      <c r="F32" s="6">
        <v>-87679.42</v>
      </c>
      <c r="G32" s="6">
        <v>-11868.14</v>
      </c>
      <c r="H32" s="6">
        <v>-19842.72</v>
      </c>
      <c r="I32" s="6">
        <v>8774535</v>
      </c>
      <c r="J32" s="6">
        <v>-21833.68</v>
      </c>
      <c r="K32" s="6">
        <v>8830149</v>
      </c>
      <c r="L32" s="6">
        <v>39398.29</v>
      </c>
      <c r="M32" s="6">
        <v>0</v>
      </c>
      <c r="N32" s="6">
        <v>5617.8720000000003</v>
      </c>
    </row>
    <row r="33" spans="2:14" x14ac:dyDescent="0.3">
      <c r="B33">
        <v>1970</v>
      </c>
      <c r="C33" s="6">
        <v>-37176.949999999997</v>
      </c>
      <c r="D33" s="6">
        <v>47116.42</v>
      </c>
      <c r="E33" s="6">
        <v>-119120.8</v>
      </c>
      <c r="F33" s="6">
        <v>153462.1</v>
      </c>
      <c r="G33" s="6">
        <v>-11796.56</v>
      </c>
      <c r="H33" s="6">
        <v>-20114.78</v>
      </c>
      <c r="I33" s="6">
        <v>4584176</v>
      </c>
      <c r="J33" s="6">
        <v>-12633.95</v>
      </c>
      <c r="K33" s="6">
        <v>4608675</v>
      </c>
      <c r="L33" s="6">
        <v>17680.23</v>
      </c>
      <c r="M33" s="6">
        <v>0</v>
      </c>
      <c r="N33" s="6">
        <v>5815.4960000000001</v>
      </c>
    </row>
    <row r="34" spans="2:14" x14ac:dyDescent="0.3">
      <c r="B34">
        <v>1971</v>
      </c>
      <c r="C34" s="6">
        <v>-36300.959999999999</v>
      </c>
      <c r="D34" s="6">
        <v>145475.79999999999</v>
      </c>
      <c r="E34" s="6">
        <v>-96408.91</v>
      </c>
      <c r="F34" s="6">
        <v>23312.77</v>
      </c>
      <c r="G34" s="6">
        <v>-11822.43</v>
      </c>
      <c r="H34" s="6">
        <v>-20149.63</v>
      </c>
      <c r="I34" s="6">
        <v>4810057</v>
      </c>
      <c r="J34" s="6">
        <v>-4277.335</v>
      </c>
      <c r="K34" s="6">
        <v>4835547</v>
      </c>
      <c r="L34" s="6">
        <v>26697.69</v>
      </c>
      <c r="M34" s="6">
        <v>0</v>
      </c>
      <c r="N34" s="6">
        <v>5485.5420000000004</v>
      </c>
    </row>
    <row r="35" spans="2:14" x14ac:dyDescent="0.3">
      <c r="B35">
        <v>1972</v>
      </c>
      <c r="C35" s="6">
        <v>-28231.82</v>
      </c>
      <c r="D35" s="6">
        <v>207820.9</v>
      </c>
      <c r="E35" s="6">
        <v>-101336.8</v>
      </c>
      <c r="F35" s="6">
        <v>-42498.94</v>
      </c>
      <c r="G35" s="6">
        <v>-12194.61</v>
      </c>
      <c r="H35" s="6">
        <v>-20500.23</v>
      </c>
      <c r="I35" s="6">
        <v>5808114</v>
      </c>
      <c r="J35" s="6">
        <v>-3132.933</v>
      </c>
      <c r="K35" s="6">
        <v>5832766</v>
      </c>
      <c r="L35" s="6">
        <v>28732.74</v>
      </c>
      <c r="M35" s="6">
        <v>0</v>
      </c>
      <c r="N35" s="6">
        <v>7214.0860000000002</v>
      </c>
    </row>
    <row r="36" spans="2:14" x14ac:dyDescent="0.3">
      <c r="B36">
        <v>1973</v>
      </c>
      <c r="C36" s="6">
        <v>-21131.81</v>
      </c>
      <c r="D36" s="6">
        <v>878219.1</v>
      </c>
      <c r="E36" s="6">
        <v>-101853.7</v>
      </c>
      <c r="F36" s="6">
        <v>-678435.7</v>
      </c>
      <c r="G36" s="6">
        <v>-11996.68</v>
      </c>
      <c r="H36" s="6">
        <v>-18267.72</v>
      </c>
      <c r="I36" s="6">
        <v>21723180</v>
      </c>
      <c r="J36" s="6">
        <v>-46576.93</v>
      </c>
      <c r="K36" s="6">
        <v>21881800</v>
      </c>
      <c r="L36" s="6">
        <v>117537.2</v>
      </c>
      <c r="M36" s="6">
        <v>0</v>
      </c>
      <c r="N36" s="6">
        <v>5489.3469999999998</v>
      </c>
    </row>
    <row r="37" spans="2:14" x14ac:dyDescent="0.3">
      <c r="B37">
        <v>1974</v>
      </c>
      <c r="C37" s="6">
        <v>-26611.37</v>
      </c>
      <c r="D37" s="6">
        <v>96210.64</v>
      </c>
      <c r="E37" s="6">
        <v>-165011</v>
      </c>
      <c r="F37" s="6">
        <v>191065.9</v>
      </c>
      <c r="G37" s="6">
        <v>-12109.03</v>
      </c>
      <c r="H37" s="6">
        <v>-18040.2</v>
      </c>
      <c r="I37" s="6">
        <v>11589740</v>
      </c>
      <c r="J37" s="6">
        <v>-65672.17</v>
      </c>
      <c r="K37" s="6">
        <v>11669350</v>
      </c>
      <c r="L37" s="6">
        <v>21150.04</v>
      </c>
      <c r="M37" s="6">
        <v>0</v>
      </c>
      <c r="N37" s="6">
        <v>7214.9679999999998</v>
      </c>
    </row>
    <row r="38" spans="2:14" x14ac:dyDescent="0.3">
      <c r="B38">
        <v>1975</v>
      </c>
      <c r="C38" s="6">
        <v>-97508.479999999996</v>
      </c>
      <c r="D38" s="6">
        <v>178508.7</v>
      </c>
      <c r="E38" s="6">
        <v>-135068.6</v>
      </c>
      <c r="F38" s="6">
        <v>119753.7</v>
      </c>
      <c r="G38" s="6">
        <v>-12581.61</v>
      </c>
      <c r="H38" s="6">
        <v>-19376.560000000001</v>
      </c>
      <c r="I38" s="6">
        <v>8445223</v>
      </c>
      <c r="J38" s="6">
        <v>-33762.480000000003</v>
      </c>
      <c r="K38" s="6">
        <v>8499128</v>
      </c>
      <c r="L38" s="6">
        <v>27139.03</v>
      </c>
      <c r="M38" s="6">
        <v>0</v>
      </c>
      <c r="N38" s="6">
        <v>6996.4189999999999</v>
      </c>
    </row>
    <row r="39" spans="2:14" x14ac:dyDescent="0.3">
      <c r="B39">
        <v>1976</v>
      </c>
      <c r="C39" s="6">
        <v>-125967.9</v>
      </c>
      <c r="D39" s="6">
        <v>289337</v>
      </c>
      <c r="E39" s="6">
        <v>-142408.4</v>
      </c>
      <c r="F39" s="6">
        <v>35551.21</v>
      </c>
      <c r="G39" s="6">
        <v>-12606.8</v>
      </c>
      <c r="H39" s="6">
        <v>-19936.07</v>
      </c>
      <c r="I39" s="6">
        <v>8625558</v>
      </c>
      <c r="J39" s="6">
        <v>-24098.02</v>
      </c>
      <c r="K39" s="6">
        <v>8678832</v>
      </c>
      <c r="L39" s="6">
        <v>36247.949999999997</v>
      </c>
      <c r="M39" s="6">
        <v>0</v>
      </c>
      <c r="N39" s="6">
        <v>7071.8850000000002</v>
      </c>
    </row>
    <row r="40" spans="2:14" x14ac:dyDescent="0.3">
      <c r="B40">
        <v>1977</v>
      </c>
      <c r="C40" s="6">
        <v>-62777.74</v>
      </c>
      <c r="D40" s="6">
        <v>257028.7</v>
      </c>
      <c r="E40" s="6">
        <v>-94407.46</v>
      </c>
      <c r="F40" s="6">
        <v>-39299.589999999997</v>
      </c>
      <c r="G40" s="6">
        <v>-13188.67</v>
      </c>
      <c r="H40" s="6">
        <v>-21290.1</v>
      </c>
      <c r="I40" s="6">
        <v>7364140</v>
      </c>
      <c r="J40" s="6">
        <v>-26065.37</v>
      </c>
      <c r="K40" s="6">
        <v>7421343</v>
      </c>
      <c r="L40" s="6">
        <v>36328.11</v>
      </c>
      <c r="M40" s="6">
        <v>0</v>
      </c>
      <c r="N40" s="6">
        <v>5190.76</v>
      </c>
    </row>
    <row r="41" spans="2:14" x14ac:dyDescent="0.3">
      <c r="B41">
        <v>1978</v>
      </c>
      <c r="C41" s="6">
        <v>-195812.8</v>
      </c>
      <c r="D41" s="6">
        <v>241149.7</v>
      </c>
      <c r="E41" s="6">
        <v>-134907.79999999999</v>
      </c>
      <c r="F41" s="6">
        <v>141035.70000000001</v>
      </c>
      <c r="G41" s="6">
        <v>-12092.56</v>
      </c>
      <c r="H41" s="6">
        <v>-21564.84</v>
      </c>
      <c r="I41" s="6">
        <v>7103770</v>
      </c>
      <c r="J41" s="6">
        <v>-17962.34</v>
      </c>
      <c r="K41" s="6">
        <v>7148523</v>
      </c>
      <c r="L41" s="6">
        <v>33014.26</v>
      </c>
      <c r="M41" s="6">
        <v>0</v>
      </c>
      <c r="N41" s="6">
        <v>6224.2439999999997</v>
      </c>
    </row>
    <row r="42" spans="2:14" x14ac:dyDescent="0.3">
      <c r="B42">
        <v>1979</v>
      </c>
      <c r="C42" s="6">
        <v>-146835</v>
      </c>
      <c r="D42" s="6">
        <v>210933.4</v>
      </c>
      <c r="E42" s="6">
        <v>-107153.2</v>
      </c>
      <c r="F42" s="6">
        <v>85301.68</v>
      </c>
      <c r="G42" s="6">
        <v>-11468.23</v>
      </c>
      <c r="H42" s="6">
        <v>-21647.98</v>
      </c>
      <c r="I42" s="6">
        <v>5718960</v>
      </c>
      <c r="J42" s="6">
        <v>-9396.4210000000003</v>
      </c>
      <c r="K42" s="6">
        <v>5751917</v>
      </c>
      <c r="L42" s="6">
        <v>29323.8</v>
      </c>
      <c r="M42" s="6">
        <v>0</v>
      </c>
      <c r="N42" s="6">
        <v>5763.0590000000002</v>
      </c>
    </row>
    <row r="43" spans="2:14" x14ac:dyDescent="0.3">
      <c r="B43">
        <v>1980</v>
      </c>
      <c r="C43" s="6">
        <v>-203141.9</v>
      </c>
      <c r="D43" s="6">
        <v>66210.289999999994</v>
      </c>
      <c r="E43" s="6">
        <v>-119623.8</v>
      </c>
      <c r="F43" s="6">
        <v>294366.90000000002</v>
      </c>
      <c r="G43" s="6">
        <v>-11235.2</v>
      </c>
      <c r="H43" s="6">
        <v>-23058.98</v>
      </c>
      <c r="I43" s="6">
        <v>2916878</v>
      </c>
      <c r="J43" s="6">
        <v>-3732.0990000000002</v>
      </c>
      <c r="K43" s="6">
        <v>2934592</v>
      </c>
      <c r="L43" s="6">
        <v>18199.11</v>
      </c>
      <c r="M43" s="6">
        <v>0</v>
      </c>
      <c r="N43" s="6">
        <v>4216.9780000000001</v>
      </c>
    </row>
    <row r="44" spans="2:14" x14ac:dyDescent="0.3">
      <c r="B44">
        <v>1981</v>
      </c>
      <c r="C44" s="6">
        <v>-33252.660000000003</v>
      </c>
      <c r="D44" s="6">
        <v>404449.5</v>
      </c>
      <c r="E44" s="6">
        <v>-83954.95</v>
      </c>
      <c r="F44" s="6">
        <v>-248509</v>
      </c>
      <c r="G44" s="6">
        <v>-11934.95</v>
      </c>
      <c r="H44" s="6">
        <v>-22611.08</v>
      </c>
      <c r="I44" s="6">
        <v>7214305</v>
      </c>
      <c r="J44" s="6">
        <v>-4455.9470000000001</v>
      </c>
      <c r="K44" s="6">
        <v>7259312</v>
      </c>
      <c r="L44" s="6">
        <v>45438.77</v>
      </c>
      <c r="M44" s="6">
        <v>0</v>
      </c>
      <c r="N44" s="6">
        <v>4887.4629999999997</v>
      </c>
    </row>
    <row r="45" spans="2:14" x14ac:dyDescent="0.3">
      <c r="B45">
        <v>1982</v>
      </c>
      <c r="C45" s="6">
        <v>-67734.740000000005</v>
      </c>
      <c r="D45" s="6">
        <v>132502.39999999999</v>
      </c>
      <c r="E45" s="6">
        <v>-105951.4</v>
      </c>
      <c r="F45" s="6">
        <v>94847.59</v>
      </c>
      <c r="G45" s="6">
        <v>-12770.38</v>
      </c>
      <c r="H45" s="6">
        <v>-23831.13</v>
      </c>
      <c r="I45" s="6">
        <v>4823986</v>
      </c>
      <c r="J45" s="6">
        <v>-17152.36</v>
      </c>
      <c r="K45" s="6">
        <v>4858538</v>
      </c>
      <c r="L45" s="6">
        <v>23027.83</v>
      </c>
      <c r="M45" s="6">
        <v>0</v>
      </c>
      <c r="N45" s="6">
        <v>5628.4769999999999</v>
      </c>
    </row>
    <row r="46" spans="2:14" x14ac:dyDescent="0.3">
      <c r="B46">
        <v>1983</v>
      </c>
      <c r="C46" s="6">
        <v>-203568.4</v>
      </c>
      <c r="D46" s="6">
        <v>124007.2</v>
      </c>
      <c r="E46" s="6">
        <v>-95470.54</v>
      </c>
      <c r="F46" s="6">
        <v>217328.3</v>
      </c>
      <c r="G46" s="6">
        <v>-12492.27</v>
      </c>
      <c r="H46" s="6">
        <v>-24921</v>
      </c>
      <c r="I46" s="6">
        <v>3642122</v>
      </c>
      <c r="J46" s="6">
        <v>-4793.5410000000002</v>
      </c>
      <c r="K46" s="6">
        <v>3667560</v>
      </c>
      <c r="L46" s="6">
        <v>24365.3</v>
      </c>
      <c r="M46" s="6">
        <v>0</v>
      </c>
      <c r="N46" s="6">
        <v>3720.739</v>
      </c>
    </row>
    <row r="47" spans="2:14" x14ac:dyDescent="0.3">
      <c r="B47">
        <v>1984</v>
      </c>
      <c r="C47" s="6">
        <v>-191868</v>
      </c>
      <c r="D47" s="6">
        <v>145471.5</v>
      </c>
      <c r="E47" s="6">
        <v>-103466.8</v>
      </c>
      <c r="F47" s="6">
        <v>178785.5</v>
      </c>
      <c r="G47" s="6">
        <v>-11588.33</v>
      </c>
      <c r="H47" s="6">
        <v>-25123.96</v>
      </c>
      <c r="I47" s="6">
        <v>1712512</v>
      </c>
      <c r="J47" s="6">
        <v>7490.326</v>
      </c>
      <c r="K47" s="6">
        <v>1725620</v>
      </c>
      <c r="L47" s="6">
        <v>23840.23</v>
      </c>
      <c r="M47" s="6">
        <v>0</v>
      </c>
      <c r="N47" s="6">
        <v>3241.8229999999999</v>
      </c>
    </row>
    <row r="48" spans="2:14" x14ac:dyDescent="0.3">
      <c r="B48">
        <v>1985</v>
      </c>
      <c r="C48" s="6">
        <v>-143601.29999999999</v>
      </c>
      <c r="D48" s="6">
        <v>167579.29999999999</v>
      </c>
      <c r="E48" s="6">
        <v>-71114.34</v>
      </c>
      <c r="F48" s="6">
        <v>69694.929999999993</v>
      </c>
      <c r="G48" s="6">
        <v>-11310.92</v>
      </c>
      <c r="H48" s="6">
        <v>-24355.21</v>
      </c>
      <c r="I48" s="6">
        <v>1315711</v>
      </c>
      <c r="J48" s="6">
        <v>13043.47</v>
      </c>
      <c r="K48" s="6">
        <v>1328013</v>
      </c>
      <c r="L48" s="6">
        <v>29402.58</v>
      </c>
      <c r="M48" s="6">
        <v>0</v>
      </c>
      <c r="N48" s="6">
        <v>4057.2350000000001</v>
      </c>
    </row>
    <row r="49" spans="2:14" x14ac:dyDescent="0.3">
      <c r="B49">
        <v>1986</v>
      </c>
      <c r="C49" s="6">
        <v>-60784.6</v>
      </c>
      <c r="D49" s="6">
        <v>279315.09999999998</v>
      </c>
      <c r="E49" s="6">
        <v>-80707.41</v>
      </c>
      <c r="F49" s="6">
        <v>-107153.3</v>
      </c>
      <c r="G49" s="6">
        <v>-12466.78</v>
      </c>
      <c r="H49" s="6">
        <v>-24881.27</v>
      </c>
      <c r="I49" s="6">
        <v>3107045</v>
      </c>
      <c r="J49" s="6">
        <v>6271.7820000000002</v>
      </c>
      <c r="K49" s="6">
        <v>3127982</v>
      </c>
      <c r="L49" s="6">
        <v>33239.85</v>
      </c>
      <c r="M49" s="6">
        <v>0</v>
      </c>
      <c r="N49" s="6">
        <v>6030.6940000000004</v>
      </c>
    </row>
    <row r="50" spans="2:14" x14ac:dyDescent="0.3">
      <c r="B50">
        <v>1987</v>
      </c>
      <c r="C50" s="6">
        <v>-101667.1</v>
      </c>
      <c r="D50" s="6">
        <v>306831.5</v>
      </c>
      <c r="E50" s="6">
        <v>-98651.98</v>
      </c>
      <c r="F50" s="6">
        <v>-53536.76</v>
      </c>
      <c r="G50" s="6">
        <v>-13014.13</v>
      </c>
      <c r="H50" s="6">
        <v>-24792.12</v>
      </c>
      <c r="I50" s="6">
        <v>6372386</v>
      </c>
      <c r="J50" s="6">
        <v>-15143.71</v>
      </c>
      <c r="K50" s="6">
        <v>6417764</v>
      </c>
      <c r="L50" s="6">
        <v>36430.94</v>
      </c>
      <c r="M50" s="6">
        <v>0</v>
      </c>
      <c r="N50" s="6">
        <v>6196.9449999999997</v>
      </c>
    </row>
    <row r="51" spans="2:14" x14ac:dyDescent="0.3">
      <c r="B51">
        <v>1988</v>
      </c>
      <c r="C51" s="6">
        <v>-156350.9</v>
      </c>
      <c r="D51" s="6">
        <v>38344.980000000003</v>
      </c>
      <c r="E51" s="6">
        <v>-124121.4</v>
      </c>
      <c r="F51" s="6">
        <v>277822</v>
      </c>
      <c r="G51" s="6">
        <v>-11686.94</v>
      </c>
      <c r="H51" s="6">
        <v>-24861.61</v>
      </c>
      <c r="I51" s="6">
        <v>1353434</v>
      </c>
      <c r="J51" s="6">
        <v>301.5308</v>
      </c>
      <c r="K51" s="6">
        <v>1362913</v>
      </c>
      <c r="L51" s="6">
        <v>14628.07</v>
      </c>
      <c r="M51" s="6">
        <v>0</v>
      </c>
      <c r="N51" s="6">
        <v>4847.1819999999998</v>
      </c>
    </row>
    <row r="52" spans="2:14" x14ac:dyDescent="0.3">
      <c r="B52">
        <v>1989</v>
      </c>
      <c r="C52" s="6">
        <v>-59170.29</v>
      </c>
      <c r="D52" s="6">
        <v>402716.3</v>
      </c>
      <c r="E52" s="6">
        <v>-90913.96</v>
      </c>
      <c r="F52" s="6">
        <v>-228412.7</v>
      </c>
      <c r="G52" s="6">
        <v>-12202.49</v>
      </c>
      <c r="H52" s="6">
        <v>-24843.57</v>
      </c>
      <c r="I52" s="6">
        <v>4116256</v>
      </c>
      <c r="J52" s="6">
        <v>12750.56</v>
      </c>
      <c r="K52" s="6">
        <v>4141470</v>
      </c>
      <c r="L52" s="6">
        <v>43536.160000000003</v>
      </c>
      <c r="M52" s="6">
        <v>0</v>
      </c>
      <c r="N52" s="6">
        <v>5571.5420000000004</v>
      </c>
    </row>
    <row r="53" spans="2:14" x14ac:dyDescent="0.3">
      <c r="B53">
        <v>1990</v>
      </c>
      <c r="C53" s="6">
        <v>-188066.3</v>
      </c>
      <c r="D53" s="6">
        <v>134155</v>
      </c>
      <c r="E53" s="6">
        <v>-98469.38</v>
      </c>
      <c r="F53" s="6">
        <v>191401.1</v>
      </c>
      <c r="G53" s="6">
        <v>-11860.79</v>
      </c>
      <c r="H53" s="6">
        <v>-24896.82</v>
      </c>
      <c r="I53" s="6">
        <v>2784412</v>
      </c>
      <c r="J53" s="6">
        <v>-2418.5590000000002</v>
      </c>
      <c r="K53" s="6">
        <v>2808175</v>
      </c>
      <c r="L53" s="6">
        <v>26614.98</v>
      </c>
      <c r="M53" s="6">
        <v>0</v>
      </c>
      <c r="N53" s="6">
        <v>5271.2370000000001</v>
      </c>
    </row>
    <row r="54" spans="2:14" x14ac:dyDescent="0.3">
      <c r="B54">
        <v>1991</v>
      </c>
      <c r="C54" s="6">
        <v>-191301.9</v>
      </c>
      <c r="D54" s="6">
        <v>44840.27</v>
      </c>
      <c r="E54" s="6">
        <v>-102623.2</v>
      </c>
      <c r="F54" s="6">
        <v>276277.90000000002</v>
      </c>
      <c r="G54" s="6">
        <v>-11185.31</v>
      </c>
      <c r="H54" s="6">
        <v>-24933.18</v>
      </c>
      <c r="I54" s="6">
        <v>587358.80000000005</v>
      </c>
      <c r="J54" s="6">
        <v>8810.9940000000006</v>
      </c>
      <c r="K54" s="6">
        <v>590836.69999999995</v>
      </c>
      <c r="L54" s="6">
        <v>16840.45</v>
      </c>
      <c r="M54" s="6">
        <v>0</v>
      </c>
      <c r="N54" s="6">
        <v>4551.5290000000005</v>
      </c>
    </row>
    <row r="55" spans="2:14" x14ac:dyDescent="0.3">
      <c r="B55">
        <v>1992</v>
      </c>
      <c r="C55" s="6">
        <v>-68959.17</v>
      </c>
      <c r="D55" s="6">
        <v>481467</v>
      </c>
      <c r="E55" s="6">
        <v>-71891.78</v>
      </c>
      <c r="F55" s="6">
        <v>-314492</v>
      </c>
      <c r="G55" s="6">
        <v>-12640.66</v>
      </c>
      <c r="H55" s="6">
        <v>-25786.49</v>
      </c>
      <c r="I55" s="6">
        <v>5388715</v>
      </c>
      <c r="J55" s="6">
        <v>12251.63</v>
      </c>
      <c r="K55" s="6">
        <v>5426956</v>
      </c>
      <c r="L55" s="6">
        <v>55161.2</v>
      </c>
      <c r="M55" s="6">
        <v>0</v>
      </c>
      <c r="N55" s="6">
        <v>4668.1459999999997</v>
      </c>
    </row>
    <row r="56" spans="2:14" x14ac:dyDescent="0.3">
      <c r="B56">
        <v>1993</v>
      </c>
      <c r="C56" s="6">
        <v>-86342.91</v>
      </c>
      <c r="D56" s="6">
        <v>463875.9</v>
      </c>
      <c r="E56" s="6">
        <v>-79095.649999999994</v>
      </c>
      <c r="F56" s="6">
        <v>-216558.3</v>
      </c>
      <c r="G56" s="6">
        <v>-14295.89</v>
      </c>
      <c r="H56" s="6">
        <v>-26410.42</v>
      </c>
      <c r="I56" s="6">
        <v>10344490</v>
      </c>
      <c r="J56" s="6">
        <v>-41196.660000000003</v>
      </c>
      <c r="K56" s="6">
        <v>10438180</v>
      </c>
      <c r="L56" s="6">
        <v>56625.35</v>
      </c>
      <c r="M56" s="6">
        <v>0</v>
      </c>
      <c r="N56" s="6">
        <v>4134.4629999999997</v>
      </c>
    </row>
    <row r="57" spans="2:14" x14ac:dyDescent="0.3">
      <c r="B57">
        <v>1994</v>
      </c>
      <c r="C57" s="6">
        <v>-184557.5</v>
      </c>
      <c r="D57" s="6">
        <v>62645.02</v>
      </c>
      <c r="E57" s="6">
        <v>-143662</v>
      </c>
      <c r="F57" s="6">
        <v>312866</v>
      </c>
      <c r="G57" s="6">
        <v>-13221.92</v>
      </c>
      <c r="H57" s="6">
        <v>-26369.14</v>
      </c>
      <c r="I57" s="6">
        <v>2559809</v>
      </c>
      <c r="J57" s="6">
        <v>-8163.1419999999998</v>
      </c>
      <c r="K57" s="6">
        <v>2580352</v>
      </c>
      <c r="L57" s="6">
        <v>18180.53</v>
      </c>
      <c r="M57" s="6">
        <v>0</v>
      </c>
      <c r="N57" s="6">
        <v>5799.9650000000001</v>
      </c>
    </row>
    <row r="58" spans="2:14" x14ac:dyDescent="0.3">
      <c r="B58">
        <v>1995</v>
      </c>
      <c r="C58" s="6">
        <v>-148856</v>
      </c>
      <c r="D58" s="6">
        <v>380289.7</v>
      </c>
      <c r="E58" s="6">
        <v>-114291.3</v>
      </c>
      <c r="F58" s="6">
        <v>-73571.350000000006</v>
      </c>
      <c r="G58" s="6">
        <v>-13104.38</v>
      </c>
      <c r="H58" s="6">
        <v>-25472.09</v>
      </c>
      <c r="I58" s="6">
        <v>5856248</v>
      </c>
      <c r="J58" s="6">
        <v>-5039.098</v>
      </c>
      <c r="K58" s="6">
        <v>5904318</v>
      </c>
      <c r="L58" s="6">
        <v>49285.279999999999</v>
      </c>
      <c r="M58" s="6">
        <v>0</v>
      </c>
      <c r="N58" s="6">
        <v>6255.13</v>
      </c>
    </row>
    <row r="59" spans="2:14" x14ac:dyDescent="0.3">
      <c r="B59">
        <v>1996</v>
      </c>
      <c r="C59" s="6">
        <v>-56947.62</v>
      </c>
      <c r="D59" s="6">
        <v>457170.7</v>
      </c>
      <c r="E59" s="6">
        <v>-96316.92</v>
      </c>
      <c r="F59" s="6">
        <v>-248841.5</v>
      </c>
      <c r="G59" s="6">
        <v>-13595.31</v>
      </c>
      <c r="H59" s="6">
        <v>-25407.48</v>
      </c>
      <c r="I59" s="6">
        <v>8204571</v>
      </c>
      <c r="J59" s="6">
        <v>-16273.79</v>
      </c>
      <c r="K59" s="6">
        <v>8258207</v>
      </c>
      <c r="L59" s="6">
        <v>43711.4</v>
      </c>
      <c r="M59" s="6">
        <v>0</v>
      </c>
      <c r="N59" s="6">
        <v>6349.3580000000002</v>
      </c>
    </row>
    <row r="60" spans="2:14" x14ac:dyDescent="0.3">
      <c r="B60">
        <v>1997</v>
      </c>
      <c r="C60" s="6">
        <v>-87765.440000000002</v>
      </c>
      <c r="D60" s="6">
        <v>389177.9</v>
      </c>
      <c r="E60" s="6">
        <v>-91990.19</v>
      </c>
      <c r="F60" s="6">
        <v>-131379.1</v>
      </c>
      <c r="G60" s="6">
        <v>-14525.91</v>
      </c>
      <c r="H60" s="6">
        <v>-26001.4</v>
      </c>
      <c r="I60" s="6">
        <v>10554780</v>
      </c>
      <c r="J60" s="6">
        <v>-37551.07</v>
      </c>
      <c r="K60" s="6">
        <v>10628670</v>
      </c>
      <c r="L60" s="6">
        <v>42208.18</v>
      </c>
      <c r="M60" s="6">
        <v>0</v>
      </c>
      <c r="N60" s="6">
        <v>5873.134</v>
      </c>
    </row>
    <row r="61" spans="2:14" x14ac:dyDescent="0.3">
      <c r="B61">
        <v>1998</v>
      </c>
      <c r="C61" s="6">
        <v>-186786.5</v>
      </c>
      <c r="D61" s="6">
        <v>163761.1</v>
      </c>
      <c r="E61" s="6">
        <v>-119129.9</v>
      </c>
      <c r="F61" s="6">
        <v>203046.39999999999</v>
      </c>
      <c r="G61" s="6">
        <v>-13649.33</v>
      </c>
      <c r="H61" s="6">
        <v>-25355.95</v>
      </c>
      <c r="I61" s="6">
        <v>5952293</v>
      </c>
      <c r="J61" s="6">
        <v>-22283.43</v>
      </c>
      <c r="K61" s="6">
        <v>5996620</v>
      </c>
      <c r="L61" s="6">
        <v>27475.26</v>
      </c>
      <c r="M61" s="6">
        <v>0</v>
      </c>
      <c r="N61" s="6">
        <v>5432.4979999999996</v>
      </c>
    </row>
    <row r="62" spans="2:14" x14ac:dyDescent="0.3">
      <c r="B62">
        <v>1999</v>
      </c>
      <c r="C62" s="6">
        <v>-139759.4</v>
      </c>
      <c r="D62" s="6">
        <v>133826.4</v>
      </c>
      <c r="E62" s="6">
        <v>-104899.2</v>
      </c>
      <c r="F62" s="6">
        <v>158516.20000000001</v>
      </c>
      <c r="G62" s="6">
        <v>-13036.78</v>
      </c>
      <c r="H62" s="6">
        <v>-24235.26</v>
      </c>
      <c r="I62" s="6">
        <v>4381998</v>
      </c>
      <c r="J62" s="6">
        <v>-10472.59</v>
      </c>
      <c r="K62" s="6">
        <v>4412608</v>
      </c>
      <c r="L62" s="6">
        <v>26051.919999999998</v>
      </c>
      <c r="M62" s="6">
        <v>0</v>
      </c>
      <c r="N62" s="6">
        <v>5915.0609999999997</v>
      </c>
    </row>
    <row r="63" spans="2:14" x14ac:dyDescent="0.3">
      <c r="B63">
        <v>2000</v>
      </c>
      <c r="C63" s="6">
        <v>-178766.2</v>
      </c>
      <c r="D63" s="6">
        <v>376800.3</v>
      </c>
      <c r="E63" s="6">
        <v>-111951</v>
      </c>
      <c r="F63" s="6">
        <v>-40362.519999999997</v>
      </c>
      <c r="G63" s="6">
        <v>-13109.69</v>
      </c>
      <c r="H63" s="6">
        <v>-24869.119999999999</v>
      </c>
      <c r="I63" s="6">
        <v>5636012</v>
      </c>
      <c r="J63" s="6">
        <v>-7992.9269999999997</v>
      </c>
      <c r="K63" s="6">
        <v>5678426</v>
      </c>
      <c r="L63" s="6">
        <v>39285.980000000003</v>
      </c>
      <c r="M63" s="6">
        <v>0</v>
      </c>
      <c r="N63" s="6">
        <v>4864.7150000000001</v>
      </c>
    </row>
    <row r="64" spans="2:14" x14ac:dyDescent="0.3">
      <c r="B64">
        <v>2001</v>
      </c>
      <c r="C64" s="6">
        <v>-186304.8</v>
      </c>
      <c r="D64" s="6">
        <v>185972.2</v>
      </c>
      <c r="E64" s="6">
        <v>-111691</v>
      </c>
      <c r="F64" s="6">
        <v>151602.5</v>
      </c>
      <c r="G64" s="6">
        <v>-12614.62</v>
      </c>
      <c r="H64" s="6">
        <v>-24600.19</v>
      </c>
      <c r="I64" s="6">
        <v>3175650</v>
      </c>
      <c r="J64" s="6">
        <v>-2539.0360000000001</v>
      </c>
      <c r="K64" s="6">
        <v>3199183</v>
      </c>
      <c r="L64" s="6">
        <v>26716.52</v>
      </c>
      <c r="M64" s="6">
        <v>0</v>
      </c>
      <c r="N64" s="6">
        <v>5722.6480000000001</v>
      </c>
    </row>
    <row r="65" spans="2:14" x14ac:dyDescent="0.3">
      <c r="B65">
        <v>2002</v>
      </c>
      <c r="C65" s="6">
        <v>-188381.5</v>
      </c>
      <c r="D65" s="6">
        <v>132130.5</v>
      </c>
      <c r="E65" s="6">
        <v>-99768.12</v>
      </c>
      <c r="F65" s="6">
        <v>178772.1</v>
      </c>
      <c r="G65" s="6">
        <v>-11878.46</v>
      </c>
      <c r="H65" s="6">
        <v>-24168.58</v>
      </c>
      <c r="I65" s="6">
        <v>930957.1</v>
      </c>
      <c r="J65" s="6">
        <v>12882.42</v>
      </c>
      <c r="K65" s="6">
        <v>937575</v>
      </c>
      <c r="L65" s="6">
        <v>24684.85</v>
      </c>
      <c r="M65" s="6">
        <v>0</v>
      </c>
      <c r="N65" s="6">
        <v>5184.5150000000003</v>
      </c>
    </row>
    <row r="66" spans="2:14" x14ac:dyDescent="0.3">
      <c r="B66">
        <v>2003</v>
      </c>
      <c r="C66" s="6">
        <v>-189932.5</v>
      </c>
      <c r="D66" s="6">
        <v>71771.67</v>
      </c>
      <c r="E66" s="6">
        <v>-87927.3</v>
      </c>
      <c r="F66" s="6">
        <v>232778.7</v>
      </c>
      <c r="G66" s="6">
        <v>-11118.43</v>
      </c>
      <c r="H66" s="6">
        <v>-23734.5</v>
      </c>
      <c r="I66" s="6">
        <v>996263.6</v>
      </c>
      <c r="J66" s="6">
        <v>8059.2650000000003</v>
      </c>
      <c r="K66" s="6">
        <v>1004260</v>
      </c>
      <c r="L66" s="6">
        <v>20592.13</v>
      </c>
      <c r="M66" s="6">
        <v>0</v>
      </c>
      <c r="N66" s="6">
        <v>4536.2780000000002</v>
      </c>
    </row>
    <row r="67" spans="2:14" x14ac:dyDescent="0.3">
      <c r="B67">
        <v>2004</v>
      </c>
      <c r="C67" s="6">
        <v>-127461.2</v>
      </c>
      <c r="D67" s="6">
        <v>203187.20000000001</v>
      </c>
      <c r="E67" s="6">
        <v>-71813.98</v>
      </c>
      <c r="F67" s="6">
        <v>20257.57</v>
      </c>
      <c r="G67" s="6">
        <v>-11121.21</v>
      </c>
      <c r="H67" s="6">
        <v>-23677.919999999998</v>
      </c>
      <c r="I67" s="6">
        <v>1700223</v>
      </c>
      <c r="J67" s="6">
        <v>10622.87</v>
      </c>
      <c r="K67" s="6">
        <v>1714994</v>
      </c>
      <c r="L67" s="6">
        <v>30820.68</v>
      </c>
      <c r="M67" s="6">
        <v>0</v>
      </c>
      <c r="N67" s="6">
        <v>5427.0770000000002</v>
      </c>
    </row>
    <row r="68" spans="2:14" x14ac:dyDescent="0.3">
      <c r="B68">
        <v>2005</v>
      </c>
      <c r="C68" s="6">
        <v>-143625.4</v>
      </c>
      <c r="D68" s="6">
        <v>150343.9</v>
      </c>
      <c r="E68" s="6">
        <v>-88711.25</v>
      </c>
      <c r="F68" s="6">
        <v>106175.8</v>
      </c>
      <c r="G68" s="6">
        <v>-10690.58</v>
      </c>
      <c r="H68" s="6">
        <v>-23666.74</v>
      </c>
      <c r="I68" s="6">
        <v>1214668</v>
      </c>
      <c r="J68" s="6">
        <v>9946.2250000000004</v>
      </c>
      <c r="K68" s="6">
        <v>1226008</v>
      </c>
      <c r="L68" s="6">
        <v>27048.83</v>
      </c>
      <c r="M68" s="6">
        <v>0</v>
      </c>
      <c r="N68" s="6">
        <v>5762.6750000000002</v>
      </c>
    </row>
    <row r="69" spans="2:14" x14ac:dyDescent="0.3">
      <c r="B69">
        <v>2006</v>
      </c>
      <c r="C69" s="6">
        <v>-155201.79999999999</v>
      </c>
      <c r="D69" s="6">
        <v>167317.6</v>
      </c>
      <c r="E69" s="6">
        <v>-89186.26</v>
      </c>
      <c r="F69" s="6">
        <v>94559.01</v>
      </c>
      <c r="G69" s="6">
        <v>-10495.71</v>
      </c>
      <c r="H69" s="6">
        <v>-23397.11</v>
      </c>
      <c r="I69" s="6">
        <v>1178769</v>
      </c>
      <c r="J69" s="6">
        <v>16108.86</v>
      </c>
      <c r="K69" s="6">
        <v>1184068</v>
      </c>
      <c r="L69" s="6">
        <v>27040.84</v>
      </c>
      <c r="M69" s="6">
        <v>0</v>
      </c>
      <c r="N69" s="6">
        <v>5632.9610000000002</v>
      </c>
    </row>
    <row r="70" spans="2:14" x14ac:dyDescent="0.3">
      <c r="B70">
        <v>2007</v>
      </c>
      <c r="C70" s="6">
        <v>-139058.20000000001</v>
      </c>
      <c r="D70" s="6">
        <v>482498.7</v>
      </c>
      <c r="E70" s="6">
        <v>-86741.759999999995</v>
      </c>
      <c r="F70" s="6">
        <v>-228336.9</v>
      </c>
      <c r="G70" s="6">
        <v>-11576.81</v>
      </c>
      <c r="H70" s="6">
        <v>-23115.08</v>
      </c>
      <c r="I70" s="6">
        <v>4616901</v>
      </c>
      <c r="J70" s="6">
        <v>6315.866</v>
      </c>
      <c r="K70" s="6">
        <v>4664291</v>
      </c>
      <c r="L70" s="6">
        <v>58999.05</v>
      </c>
      <c r="M70" s="6">
        <v>0</v>
      </c>
      <c r="N70" s="6">
        <v>5293.7049999999999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N70"/>
  <sheetViews>
    <sheetView workbookViewId="0"/>
  </sheetViews>
  <sheetFormatPr defaultRowHeight="14.4" x14ac:dyDescent="0.3"/>
  <cols>
    <col min="3" max="3" width="9.21875" bestFit="1" customWidth="1"/>
    <col min="5" max="8" width="9.21875" bestFit="1" customWidth="1"/>
    <col min="10" max="10" width="11.21875" bestFit="1" customWidth="1"/>
    <col min="11" max="11" width="12.44140625" bestFit="1" customWidth="1"/>
  </cols>
  <sheetData>
    <row r="1" spans="2:14" x14ac:dyDescent="0.3">
      <c r="B1" t="s">
        <v>116</v>
      </c>
      <c r="C1" t="s">
        <v>117</v>
      </c>
      <c r="D1" t="s">
        <v>118</v>
      </c>
      <c r="E1" t="s">
        <v>119</v>
      </c>
      <c r="F1" t="s">
        <v>120</v>
      </c>
      <c r="G1" t="s">
        <v>121</v>
      </c>
      <c r="H1" t="s">
        <v>122</v>
      </c>
      <c r="I1" t="s">
        <v>124</v>
      </c>
      <c r="J1" t="s">
        <v>123</v>
      </c>
      <c r="K1" t="s">
        <v>125</v>
      </c>
    </row>
    <row r="2" spans="2:14" x14ac:dyDescent="0.3">
      <c r="B2">
        <v>1939</v>
      </c>
      <c r="C2" s="6">
        <v>0</v>
      </c>
      <c r="D2" s="6">
        <v>13202.62</v>
      </c>
      <c r="E2" s="6">
        <v>-9451.5329999999994</v>
      </c>
      <c r="F2" s="6">
        <v>924.51880000000006</v>
      </c>
      <c r="G2" s="6">
        <v>-936.10720000000003</v>
      </c>
      <c r="H2" s="6">
        <v>-1536.404</v>
      </c>
      <c r="I2" s="6">
        <v>858881</v>
      </c>
      <c r="J2" s="6">
        <v>-2200.0030000000002</v>
      </c>
      <c r="K2" s="6">
        <v>863826.4</v>
      </c>
      <c r="L2" s="6">
        <v>2745.3809999999999</v>
      </c>
      <c r="M2" s="6">
        <v>0</v>
      </c>
      <c r="N2" s="6">
        <v>0</v>
      </c>
    </row>
    <row r="3" spans="2:14" x14ac:dyDescent="0.3">
      <c r="B3">
        <v>1940</v>
      </c>
      <c r="C3" s="6">
        <v>0</v>
      </c>
      <c r="D3" s="6">
        <v>95885.49</v>
      </c>
      <c r="E3" s="6">
        <v>-105301.7</v>
      </c>
      <c r="F3" s="6">
        <v>66647.37</v>
      </c>
      <c r="G3" s="6">
        <v>-11661.8</v>
      </c>
      <c r="H3" s="6">
        <v>-19043.080000000002</v>
      </c>
      <c r="I3" s="6">
        <v>8052409</v>
      </c>
      <c r="J3" s="6">
        <v>-26536.799999999999</v>
      </c>
      <c r="K3" s="6">
        <v>8100543</v>
      </c>
      <c r="L3" s="6">
        <v>25111.66</v>
      </c>
      <c r="M3" s="6">
        <v>0</v>
      </c>
      <c r="N3" s="6">
        <v>3514.2280000000001</v>
      </c>
    </row>
    <row r="4" spans="2:14" x14ac:dyDescent="0.3">
      <c r="B4">
        <v>1941</v>
      </c>
      <c r="C4" s="6">
        <v>0</v>
      </c>
      <c r="D4" s="6">
        <v>308970.3</v>
      </c>
      <c r="E4" s="6">
        <v>-92786.59</v>
      </c>
      <c r="F4" s="6">
        <v>-151992</v>
      </c>
      <c r="G4" s="6">
        <v>-12071.46</v>
      </c>
      <c r="H4" s="6">
        <v>-19058.23</v>
      </c>
      <c r="I4" s="6">
        <v>11776080</v>
      </c>
      <c r="J4" s="6">
        <v>-33098.199999999997</v>
      </c>
      <c r="K4" s="6">
        <v>11849610</v>
      </c>
      <c r="L4" s="6">
        <v>43794.03</v>
      </c>
      <c r="M4" s="6">
        <v>0</v>
      </c>
      <c r="N4" s="6">
        <v>3358.335</v>
      </c>
    </row>
    <row r="5" spans="2:14" x14ac:dyDescent="0.3">
      <c r="B5">
        <v>1942</v>
      </c>
      <c r="C5" s="6">
        <v>0</v>
      </c>
      <c r="D5" s="6">
        <v>238827.6</v>
      </c>
      <c r="E5" s="6">
        <v>-99522.69</v>
      </c>
      <c r="F5" s="6">
        <v>-54862.28</v>
      </c>
      <c r="G5" s="6">
        <v>-12404.15</v>
      </c>
      <c r="H5" s="6">
        <v>-19045.64</v>
      </c>
      <c r="I5" s="6">
        <v>16202440</v>
      </c>
      <c r="J5" s="6">
        <v>-53057.19</v>
      </c>
      <c r="K5" s="6">
        <v>16294680</v>
      </c>
      <c r="L5" s="6">
        <v>42374.8</v>
      </c>
      <c r="M5" s="6">
        <v>0</v>
      </c>
      <c r="N5" s="6">
        <v>3193.614</v>
      </c>
    </row>
    <row r="6" spans="2:14" x14ac:dyDescent="0.3">
      <c r="B6">
        <v>1943</v>
      </c>
      <c r="C6" s="6">
        <v>0</v>
      </c>
      <c r="D6" s="6">
        <v>25198.58</v>
      </c>
      <c r="E6" s="6">
        <v>-143822.79999999999</v>
      </c>
      <c r="F6" s="6">
        <v>172324.9</v>
      </c>
      <c r="G6" s="6">
        <v>-11471.86</v>
      </c>
      <c r="H6" s="6">
        <v>-18613.53</v>
      </c>
      <c r="I6" s="6">
        <v>6339497</v>
      </c>
      <c r="J6" s="6">
        <v>-23740.89</v>
      </c>
      <c r="K6" s="6">
        <v>6375640</v>
      </c>
      <c r="L6" s="6">
        <v>16570</v>
      </c>
      <c r="M6" s="6">
        <v>0</v>
      </c>
      <c r="N6" s="6">
        <v>4168.2560000000003</v>
      </c>
    </row>
    <row r="7" spans="2:14" x14ac:dyDescent="0.3">
      <c r="B7">
        <v>1944</v>
      </c>
      <c r="C7" s="6">
        <v>0</v>
      </c>
      <c r="D7" s="6">
        <v>416344.9</v>
      </c>
      <c r="E7" s="6">
        <v>-81148.210000000006</v>
      </c>
      <c r="F7" s="6">
        <v>-251386.8</v>
      </c>
      <c r="G7" s="6">
        <v>-12363.2</v>
      </c>
      <c r="H7" s="6">
        <v>-19013.77</v>
      </c>
      <c r="I7" s="6">
        <v>15742560</v>
      </c>
      <c r="J7" s="6">
        <v>-52433.33</v>
      </c>
      <c r="K7" s="6">
        <v>15849540</v>
      </c>
      <c r="L7" s="6">
        <v>57614.15</v>
      </c>
      <c r="M7" s="6">
        <v>0</v>
      </c>
      <c r="N7" s="6">
        <v>3071.7710000000002</v>
      </c>
    </row>
    <row r="8" spans="2:14" x14ac:dyDescent="0.3">
      <c r="B8">
        <v>1945</v>
      </c>
      <c r="C8" s="6">
        <v>0</v>
      </c>
      <c r="D8" s="6">
        <v>101505.2</v>
      </c>
      <c r="E8" s="6">
        <v>-118425.5</v>
      </c>
      <c r="F8" s="6">
        <v>99882.48</v>
      </c>
      <c r="G8" s="6">
        <v>-11578.42</v>
      </c>
      <c r="H8" s="6">
        <v>-18544.09</v>
      </c>
      <c r="I8" s="6">
        <v>10834970</v>
      </c>
      <c r="J8" s="6">
        <v>-52889.24</v>
      </c>
      <c r="K8" s="6">
        <v>10910640</v>
      </c>
      <c r="L8" s="6">
        <v>26626.23</v>
      </c>
      <c r="M8" s="6">
        <v>0</v>
      </c>
      <c r="N8" s="6">
        <v>3849.0079999999998</v>
      </c>
    </row>
    <row r="9" spans="2:14" x14ac:dyDescent="0.3">
      <c r="B9">
        <v>1946</v>
      </c>
      <c r="C9" s="6">
        <v>0</v>
      </c>
      <c r="D9" s="6">
        <v>47489.64</v>
      </c>
      <c r="E9" s="6">
        <v>-136805.20000000001</v>
      </c>
      <c r="F9" s="6">
        <v>136712.20000000001</v>
      </c>
      <c r="G9" s="6">
        <v>-10962.73</v>
      </c>
      <c r="H9" s="6">
        <v>-18452.11</v>
      </c>
      <c r="I9" s="6">
        <v>6142237</v>
      </c>
      <c r="J9" s="6">
        <v>-18256.32</v>
      </c>
      <c r="K9" s="6">
        <v>6175224</v>
      </c>
      <c r="L9" s="6">
        <v>17904.5</v>
      </c>
      <c r="M9" s="6">
        <v>0</v>
      </c>
      <c r="N9" s="6">
        <v>3173.7310000000002</v>
      </c>
    </row>
    <row r="10" spans="2:14" x14ac:dyDescent="0.3">
      <c r="B10">
        <v>1947</v>
      </c>
      <c r="C10" s="6">
        <v>0</v>
      </c>
      <c r="D10" s="6">
        <v>91111.77</v>
      </c>
      <c r="E10" s="6">
        <v>-110623</v>
      </c>
      <c r="F10" s="6">
        <v>67408.87</v>
      </c>
      <c r="G10" s="6">
        <v>-11078.58</v>
      </c>
      <c r="H10" s="6">
        <v>-18473.61</v>
      </c>
      <c r="I10" s="6">
        <v>7294695</v>
      </c>
      <c r="J10" s="6">
        <v>-18358.41</v>
      </c>
      <c r="K10" s="6">
        <v>7332876</v>
      </c>
      <c r="L10" s="6">
        <v>23010.16</v>
      </c>
      <c r="M10" s="6">
        <v>0</v>
      </c>
      <c r="N10" s="6">
        <v>3187.3969999999999</v>
      </c>
    </row>
    <row r="11" spans="2:14" x14ac:dyDescent="0.3">
      <c r="B11">
        <v>1948</v>
      </c>
      <c r="C11" s="6">
        <v>-83.920330000000007</v>
      </c>
      <c r="D11" s="6">
        <v>375164.3</v>
      </c>
      <c r="E11" s="6">
        <v>-96446.84</v>
      </c>
      <c r="F11" s="6">
        <v>-206310.5</v>
      </c>
      <c r="G11" s="6">
        <v>-11592.3</v>
      </c>
      <c r="H11" s="6">
        <v>-18860.02</v>
      </c>
      <c r="I11" s="6">
        <v>13260070</v>
      </c>
      <c r="J11" s="6">
        <v>-41888.81</v>
      </c>
      <c r="K11" s="6">
        <v>13356490</v>
      </c>
      <c r="L11" s="6">
        <v>57162.39</v>
      </c>
      <c r="M11" s="6">
        <v>0</v>
      </c>
      <c r="N11" s="6">
        <v>2638.8789999999999</v>
      </c>
    </row>
    <row r="12" spans="2:14" x14ac:dyDescent="0.3">
      <c r="B12">
        <v>1949</v>
      </c>
      <c r="C12" s="6">
        <v>-43.852179999999997</v>
      </c>
      <c r="D12" s="6">
        <v>272460.40000000002</v>
      </c>
      <c r="E12" s="6">
        <v>-120240.4</v>
      </c>
      <c r="F12" s="6">
        <v>-65518.29</v>
      </c>
      <c r="G12" s="6">
        <v>-12612.24</v>
      </c>
      <c r="H12" s="6">
        <v>-19942.79</v>
      </c>
      <c r="I12" s="6">
        <v>14297700</v>
      </c>
      <c r="J12" s="6">
        <v>-54098.11</v>
      </c>
      <c r="K12" s="6">
        <v>14387120</v>
      </c>
      <c r="L12" s="6">
        <v>39074.39</v>
      </c>
      <c r="M12" s="6">
        <v>0</v>
      </c>
      <c r="N12" s="6">
        <v>3757.6170000000002</v>
      </c>
    </row>
    <row r="13" spans="2:14" x14ac:dyDescent="0.3">
      <c r="B13">
        <v>1950</v>
      </c>
      <c r="C13" s="6">
        <v>-22.959230000000002</v>
      </c>
      <c r="D13" s="6">
        <v>295128.8</v>
      </c>
      <c r="E13" s="6">
        <v>-124879.1</v>
      </c>
      <c r="F13" s="6">
        <v>-91398.080000000002</v>
      </c>
      <c r="G13" s="6">
        <v>-12573.68</v>
      </c>
      <c r="H13" s="6">
        <v>-19531.259999999998</v>
      </c>
      <c r="I13" s="6">
        <v>13371520</v>
      </c>
      <c r="J13" s="6">
        <v>-46839.54</v>
      </c>
      <c r="K13" s="6">
        <v>13456390</v>
      </c>
      <c r="L13" s="6">
        <v>41438.42</v>
      </c>
      <c r="M13" s="6">
        <v>0</v>
      </c>
      <c r="N13" s="6">
        <v>3404.931</v>
      </c>
    </row>
    <row r="14" spans="2:14" x14ac:dyDescent="0.3">
      <c r="B14">
        <v>1951</v>
      </c>
      <c r="C14" s="6">
        <v>-18.043320000000001</v>
      </c>
      <c r="D14" s="6">
        <v>384438.2</v>
      </c>
      <c r="E14" s="6">
        <v>-90045.16</v>
      </c>
      <c r="F14" s="6">
        <v>-181315.8</v>
      </c>
      <c r="G14" s="6">
        <v>-12783.94</v>
      </c>
      <c r="H14" s="6">
        <v>-18757.48</v>
      </c>
      <c r="I14" s="6">
        <v>20320060</v>
      </c>
      <c r="J14" s="6">
        <v>-81542.78</v>
      </c>
      <c r="K14" s="6">
        <v>20449290</v>
      </c>
      <c r="L14" s="6">
        <v>51473.56</v>
      </c>
      <c r="M14" s="6">
        <v>0</v>
      </c>
      <c r="N14" s="6">
        <v>3783.4430000000002</v>
      </c>
    </row>
    <row r="15" spans="2:14" x14ac:dyDescent="0.3">
      <c r="B15">
        <v>1952</v>
      </c>
      <c r="C15" s="6">
        <v>-101.57429999999999</v>
      </c>
      <c r="D15" s="6">
        <v>48904.65</v>
      </c>
      <c r="E15" s="6">
        <v>-166345.9</v>
      </c>
      <c r="F15" s="6">
        <v>190364.6</v>
      </c>
      <c r="G15" s="6">
        <v>-11439.36</v>
      </c>
      <c r="H15" s="6">
        <v>-18007.34</v>
      </c>
      <c r="I15" s="6">
        <v>9552104</v>
      </c>
      <c r="J15" s="6">
        <v>-43540.66</v>
      </c>
      <c r="K15" s="6">
        <v>9608214</v>
      </c>
      <c r="L15" s="6">
        <v>16306.96</v>
      </c>
      <c r="M15" s="6">
        <v>0</v>
      </c>
      <c r="N15" s="6">
        <v>3737.5</v>
      </c>
    </row>
    <row r="16" spans="2:14" x14ac:dyDescent="0.3">
      <c r="B16">
        <v>1953</v>
      </c>
      <c r="C16" s="6">
        <v>-1482.5419999999999</v>
      </c>
      <c r="D16" s="6">
        <v>33739.71</v>
      </c>
      <c r="E16" s="6">
        <v>-130984.1</v>
      </c>
      <c r="F16" s="6">
        <v>145587.79999999999</v>
      </c>
      <c r="G16" s="6">
        <v>-10989.75</v>
      </c>
      <c r="H16" s="6">
        <v>-17944.62</v>
      </c>
      <c r="I16" s="6">
        <v>6344621</v>
      </c>
      <c r="J16" s="6">
        <v>-18087.47</v>
      </c>
      <c r="K16" s="6">
        <v>6376452</v>
      </c>
      <c r="L16" s="6">
        <v>17126.28</v>
      </c>
      <c r="M16" s="6">
        <v>0</v>
      </c>
      <c r="N16" s="6">
        <v>3382.9</v>
      </c>
    </row>
    <row r="17" spans="2:14" x14ac:dyDescent="0.3">
      <c r="B17">
        <v>1954</v>
      </c>
      <c r="C17" s="6">
        <v>-4063.7330000000002</v>
      </c>
      <c r="D17" s="6">
        <v>47127.83</v>
      </c>
      <c r="E17" s="6">
        <v>-134227.20000000001</v>
      </c>
      <c r="F17" s="6">
        <v>130181.1</v>
      </c>
      <c r="G17" s="6">
        <v>-11142.59</v>
      </c>
      <c r="H17" s="6">
        <v>-18343.240000000002</v>
      </c>
      <c r="I17" s="6">
        <v>4912756</v>
      </c>
      <c r="J17" s="6">
        <v>-9772.2109999999993</v>
      </c>
      <c r="K17" s="6">
        <v>4934223</v>
      </c>
      <c r="L17" s="6">
        <v>15147.15</v>
      </c>
      <c r="M17" s="6">
        <v>0</v>
      </c>
      <c r="N17" s="6">
        <v>3452.7220000000002</v>
      </c>
    </row>
    <row r="18" spans="2:14" x14ac:dyDescent="0.3">
      <c r="B18">
        <v>1955</v>
      </c>
      <c r="C18" s="6">
        <v>-4777.1729999999998</v>
      </c>
      <c r="D18" s="6">
        <v>121128.8</v>
      </c>
      <c r="E18" s="6">
        <v>-106523.8</v>
      </c>
      <c r="F18" s="6">
        <v>26243.11</v>
      </c>
      <c r="G18" s="6">
        <v>-11944.93</v>
      </c>
      <c r="H18" s="6">
        <v>-20321.580000000002</v>
      </c>
      <c r="I18" s="6">
        <v>5490621</v>
      </c>
      <c r="J18" s="6">
        <v>-4019.7910000000002</v>
      </c>
      <c r="K18" s="6">
        <v>5511293</v>
      </c>
      <c r="L18" s="6">
        <v>23376.43</v>
      </c>
      <c r="M18" s="6">
        <v>0</v>
      </c>
      <c r="N18" s="6">
        <v>6724.2520000000004</v>
      </c>
    </row>
    <row r="19" spans="2:14" x14ac:dyDescent="0.3">
      <c r="B19">
        <v>1956</v>
      </c>
      <c r="C19" s="6">
        <v>-10308.33</v>
      </c>
      <c r="D19" s="6">
        <v>23181.91</v>
      </c>
      <c r="E19" s="6">
        <v>-128593.7</v>
      </c>
      <c r="F19" s="6">
        <v>148460.70000000001</v>
      </c>
      <c r="G19" s="6">
        <v>-11429.71</v>
      </c>
      <c r="H19" s="6">
        <v>-20624.77</v>
      </c>
      <c r="I19" s="6">
        <v>2779929</v>
      </c>
      <c r="J19" s="6">
        <v>-1026.537</v>
      </c>
      <c r="K19" s="6">
        <v>2787942</v>
      </c>
      <c r="L19" s="6">
        <v>11916.68</v>
      </c>
      <c r="M19" s="6">
        <v>0</v>
      </c>
      <c r="N19" s="6">
        <v>4930.4589999999998</v>
      </c>
    </row>
    <row r="20" spans="2:14" x14ac:dyDescent="0.3">
      <c r="B20">
        <v>1957</v>
      </c>
      <c r="C20" s="6">
        <v>-6012.4279999999999</v>
      </c>
      <c r="D20" s="6">
        <v>429287.5</v>
      </c>
      <c r="E20" s="6">
        <v>-69571.58</v>
      </c>
      <c r="F20" s="6">
        <v>-283907.5</v>
      </c>
      <c r="G20" s="6">
        <v>-12122.54</v>
      </c>
      <c r="H20" s="6">
        <v>-20367.169999999998</v>
      </c>
      <c r="I20" s="6">
        <v>13403440</v>
      </c>
      <c r="J20" s="6">
        <v>-37193.29</v>
      </c>
      <c r="K20" s="6">
        <v>13501480</v>
      </c>
      <c r="L20" s="6">
        <v>64990.57</v>
      </c>
      <c r="M20" s="6">
        <v>0</v>
      </c>
      <c r="N20" s="6">
        <v>4140.7920000000004</v>
      </c>
    </row>
    <row r="21" spans="2:14" x14ac:dyDescent="0.3">
      <c r="B21">
        <v>1958</v>
      </c>
      <c r="C21" s="6">
        <v>-5467.1570000000002</v>
      </c>
      <c r="D21" s="6">
        <v>312288.5</v>
      </c>
      <c r="E21" s="6">
        <v>-99269.47</v>
      </c>
      <c r="F21" s="6">
        <v>-114725.1</v>
      </c>
      <c r="G21" s="6">
        <v>-12716.12</v>
      </c>
      <c r="H21" s="6">
        <v>-20960.32</v>
      </c>
      <c r="I21" s="6">
        <v>14722950</v>
      </c>
      <c r="J21" s="6">
        <v>-59183.53</v>
      </c>
      <c r="K21" s="6">
        <v>14823230</v>
      </c>
      <c r="L21" s="6">
        <v>46182.07</v>
      </c>
      <c r="M21" s="6">
        <v>0</v>
      </c>
      <c r="N21" s="6">
        <v>5087.585</v>
      </c>
    </row>
    <row r="22" spans="2:14" x14ac:dyDescent="0.3">
      <c r="B22">
        <v>1959</v>
      </c>
      <c r="C22" s="6">
        <v>-8767.2279999999992</v>
      </c>
      <c r="D22" s="6">
        <v>145626.79999999999</v>
      </c>
      <c r="E22" s="6">
        <v>-124381.2</v>
      </c>
      <c r="F22" s="6">
        <v>64730.35</v>
      </c>
      <c r="G22" s="6">
        <v>-12033.1</v>
      </c>
      <c r="H22" s="6">
        <v>-20707.54</v>
      </c>
      <c r="I22" s="6">
        <v>10218240</v>
      </c>
      <c r="J22" s="6">
        <v>-44579.59</v>
      </c>
      <c r="K22" s="6">
        <v>10285450</v>
      </c>
      <c r="L22" s="6">
        <v>29303.37</v>
      </c>
      <c r="M22" s="6">
        <v>0</v>
      </c>
      <c r="N22" s="6">
        <v>6672.81</v>
      </c>
    </row>
    <row r="23" spans="2:14" x14ac:dyDescent="0.3">
      <c r="B23">
        <v>1960</v>
      </c>
      <c r="C23" s="6">
        <v>-9603.1990000000005</v>
      </c>
      <c r="D23" s="6">
        <v>60309.32</v>
      </c>
      <c r="E23" s="6">
        <v>-112512.8</v>
      </c>
      <c r="F23" s="6">
        <v>124578.7</v>
      </c>
      <c r="G23" s="6">
        <v>-11414.58</v>
      </c>
      <c r="H23" s="6">
        <v>-19862.71</v>
      </c>
      <c r="I23" s="6">
        <v>7682262</v>
      </c>
      <c r="J23" s="6">
        <v>-31556.68</v>
      </c>
      <c r="K23" s="6">
        <v>7729857</v>
      </c>
      <c r="L23" s="6">
        <v>22520.59</v>
      </c>
      <c r="M23" s="6">
        <v>0</v>
      </c>
      <c r="N23" s="6">
        <v>6482.8590000000004</v>
      </c>
    </row>
    <row r="24" spans="2:14" x14ac:dyDescent="0.3">
      <c r="B24">
        <v>1961</v>
      </c>
      <c r="C24" s="6">
        <v>-6475.1440000000002</v>
      </c>
      <c r="D24" s="6">
        <v>124168.4</v>
      </c>
      <c r="E24" s="6">
        <v>-97105.93</v>
      </c>
      <c r="F24" s="6">
        <v>35134.699999999997</v>
      </c>
      <c r="G24" s="6">
        <v>-11349.92</v>
      </c>
      <c r="H24" s="6">
        <v>-19487.400000000001</v>
      </c>
      <c r="I24" s="6">
        <v>7836929</v>
      </c>
      <c r="J24" s="6">
        <v>-24919.79</v>
      </c>
      <c r="K24" s="6">
        <v>7882891</v>
      </c>
      <c r="L24" s="6">
        <v>27393.51</v>
      </c>
      <c r="M24" s="6">
        <v>0</v>
      </c>
      <c r="N24" s="6">
        <v>6351.4989999999998</v>
      </c>
    </row>
    <row r="25" spans="2:14" x14ac:dyDescent="0.3">
      <c r="B25">
        <v>1962</v>
      </c>
      <c r="C25" s="6">
        <v>-4589.7280000000001</v>
      </c>
      <c r="D25" s="6">
        <v>261585.8</v>
      </c>
      <c r="E25" s="6">
        <v>-106181.2</v>
      </c>
      <c r="F25" s="6">
        <v>-86235.64</v>
      </c>
      <c r="G25" s="6">
        <v>-12162.61</v>
      </c>
      <c r="H25" s="6">
        <v>-20016.939999999999</v>
      </c>
      <c r="I25" s="6">
        <v>10339770</v>
      </c>
      <c r="J25" s="6">
        <v>-32584.26</v>
      </c>
      <c r="K25" s="6">
        <v>10402760</v>
      </c>
      <c r="L25" s="6">
        <v>36911.22</v>
      </c>
      <c r="M25" s="6">
        <v>0</v>
      </c>
      <c r="N25" s="6">
        <v>6511.6049999999996</v>
      </c>
    </row>
    <row r="26" spans="2:14" x14ac:dyDescent="0.3">
      <c r="B26">
        <v>1963</v>
      </c>
      <c r="C26" s="6">
        <v>-6968.5690000000004</v>
      </c>
      <c r="D26" s="6">
        <v>140987.20000000001</v>
      </c>
      <c r="E26" s="6">
        <v>-132808.4</v>
      </c>
      <c r="F26" s="6">
        <v>53913.22</v>
      </c>
      <c r="G26" s="6">
        <v>-12158.05</v>
      </c>
      <c r="H26" s="6">
        <v>-20610.45</v>
      </c>
      <c r="I26" s="6">
        <v>7717285</v>
      </c>
      <c r="J26" s="6">
        <v>-22451.200000000001</v>
      </c>
      <c r="K26" s="6">
        <v>7757362</v>
      </c>
      <c r="L26" s="6">
        <v>25942.05</v>
      </c>
      <c r="M26" s="6">
        <v>0</v>
      </c>
      <c r="N26" s="6">
        <v>8316.2999999999993</v>
      </c>
    </row>
    <row r="27" spans="2:14" x14ac:dyDescent="0.3">
      <c r="B27">
        <v>1964</v>
      </c>
      <c r="C27" s="6">
        <v>-10554.44</v>
      </c>
      <c r="D27" s="6">
        <v>62569.17</v>
      </c>
      <c r="E27" s="6">
        <v>-126490.5</v>
      </c>
      <c r="F27" s="6">
        <v>117661.5</v>
      </c>
      <c r="G27" s="6">
        <v>-11658.07</v>
      </c>
      <c r="H27" s="6">
        <v>-20540.939999999999</v>
      </c>
      <c r="I27" s="6">
        <v>5220609</v>
      </c>
      <c r="J27" s="6">
        <v>-11095.63</v>
      </c>
      <c r="K27" s="6">
        <v>5243156</v>
      </c>
      <c r="L27" s="6">
        <v>18451.89</v>
      </c>
      <c r="M27" s="6">
        <v>0</v>
      </c>
      <c r="N27" s="6">
        <v>6999.8729999999996</v>
      </c>
    </row>
    <row r="28" spans="2:14" x14ac:dyDescent="0.3">
      <c r="B28">
        <v>1965</v>
      </c>
      <c r="C28" s="6">
        <v>-7384.37</v>
      </c>
      <c r="D28" s="6">
        <v>201902.8</v>
      </c>
      <c r="E28" s="6">
        <v>-99475.92</v>
      </c>
      <c r="F28" s="6">
        <v>-37681.839999999997</v>
      </c>
      <c r="G28" s="6">
        <v>-11712.01</v>
      </c>
      <c r="H28" s="6">
        <v>-19944.669999999998</v>
      </c>
      <c r="I28" s="6">
        <v>10731990</v>
      </c>
      <c r="J28" s="6">
        <v>-25752.01</v>
      </c>
      <c r="K28" s="6">
        <v>10794190</v>
      </c>
      <c r="L28" s="6">
        <v>42626.76</v>
      </c>
      <c r="M28" s="6">
        <v>0</v>
      </c>
      <c r="N28" s="6">
        <v>6179.1760000000004</v>
      </c>
    </row>
    <row r="29" spans="2:14" x14ac:dyDescent="0.3">
      <c r="B29">
        <v>1966</v>
      </c>
      <c r="C29" s="6">
        <v>-9913.5460000000003</v>
      </c>
      <c r="D29" s="6">
        <v>37339.550000000003</v>
      </c>
      <c r="E29" s="6">
        <v>-134452</v>
      </c>
      <c r="F29" s="6">
        <v>149857.5</v>
      </c>
      <c r="G29" s="6">
        <v>-11477.38</v>
      </c>
      <c r="H29" s="6">
        <v>-19972.45</v>
      </c>
      <c r="I29" s="6">
        <v>4057998</v>
      </c>
      <c r="J29" s="6">
        <v>-11609.47</v>
      </c>
      <c r="K29" s="6">
        <v>4076942</v>
      </c>
      <c r="L29" s="6">
        <v>14717.46</v>
      </c>
      <c r="M29" s="6">
        <v>0</v>
      </c>
      <c r="N29" s="6">
        <v>7383.05</v>
      </c>
    </row>
    <row r="30" spans="2:14" x14ac:dyDescent="0.3">
      <c r="B30">
        <v>1967</v>
      </c>
      <c r="C30" s="6">
        <v>-6876.8670000000002</v>
      </c>
      <c r="D30" s="6">
        <v>190872</v>
      </c>
      <c r="E30" s="6">
        <v>-103047.4</v>
      </c>
      <c r="F30" s="6">
        <v>-37725.78</v>
      </c>
      <c r="G30" s="6">
        <v>-12026.76</v>
      </c>
      <c r="H30" s="6">
        <v>-20176.439999999999</v>
      </c>
      <c r="I30" s="6">
        <v>6358825</v>
      </c>
      <c r="J30" s="6">
        <v>-11118.69</v>
      </c>
      <c r="K30" s="6">
        <v>6399606</v>
      </c>
      <c r="L30" s="6">
        <v>36030.769999999997</v>
      </c>
      <c r="M30" s="6">
        <v>0</v>
      </c>
      <c r="N30" s="6">
        <v>6368.3940000000002</v>
      </c>
    </row>
    <row r="31" spans="2:14" x14ac:dyDescent="0.3">
      <c r="B31">
        <v>1968</v>
      </c>
      <c r="C31" s="6">
        <v>-9169.6890000000003</v>
      </c>
      <c r="D31" s="6">
        <v>130067.5</v>
      </c>
      <c r="E31" s="6">
        <v>-116217.5</v>
      </c>
      <c r="F31" s="6">
        <v>33096.620000000003</v>
      </c>
      <c r="G31" s="6">
        <v>-12100.76</v>
      </c>
      <c r="H31" s="6">
        <v>-20721.41</v>
      </c>
      <c r="I31" s="6">
        <v>4830000</v>
      </c>
      <c r="J31" s="6">
        <v>-5211.2489999999998</v>
      </c>
      <c r="K31" s="6">
        <v>4854975</v>
      </c>
      <c r="L31" s="6">
        <v>27057.49</v>
      </c>
      <c r="M31" s="6">
        <v>0</v>
      </c>
      <c r="N31" s="6">
        <v>7294.2129999999997</v>
      </c>
    </row>
    <row r="32" spans="2:14" x14ac:dyDescent="0.3">
      <c r="B32">
        <v>1969</v>
      </c>
      <c r="C32" s="6">
        <v>-6804.1120000000001</v>
      </c>
      <c r="D32" s="6">
        <v>240373.6</v>
      </c>
      <c r="E32" s="6">
        <v>-81123.86</v>
      </c>
      <c r="F32" s="6">
        <v>-94414.32</v>
      </c>
      <c r="G32" s="6">
        <v>-12743.73</v>
      </c>
      <c r="H32" s="6">
        <v>-21066.87</v>
      </c>
      <c r="I32" s="6">
        <v>9108451</v>
      </c>
      <c r="J32" s="6">
        <v>-24343.279999999999</v>
      </c>
      <c r="K32" s="6">
        <v>9166492</v>
      </c>
      <c r="L32" s="6">
        <v>39398.29</v>
      </c>
      <c r="M32" s="6">
        <v>0</v>
      </c>
      <c r="N32" s="6">
        <v>5700.9889999999996</v>
      </c>
    </row>
    <row r="33" spans="2:14" x14ac:dyDescent="0.3">
      <c r="B33">
        <v>1970</v>
      </c>
      <c r="C33" s="6">
        <v>-12178.21</v>
      </c>
      <c r="D33" s="6">
        <v>47116.42</v>
      </c>
      <c r="E33" s="6">
        <v>-120882.8</v>
      </c>
      <c r="F33" s="6">
        <v>136074.79999999999</v>
      </c>
      <c r="G33" s="6">
        <v>-12983.15</v>
      </c>
      <c r="H33" s="6">
        <v>-21842.07</v>
      </c>
      <c r="I33" s="6">
        <v>5003508</v>
      </c>
      <c r="J33" s="6">
        <v>-15532.15</v>
      </c>
      <c r="K33" s="6">
        <v>5030816</v>
      </c>
      <c r="L33" s="6">
        <v>17680.23</v>
      </c>
      <c r="M33" s="6">
        <v>0</v>
      </c>
      <c r="N33" s="6">
        <v>5904.3580000000002</v>
      </c>
    </row>
    <row r="34" spans="2:14" x14ac:dyDescent="0.3">
      <c r="B34">
        <v>1971</v>
      </c>
      <c r="C34" s="6">
        <v>-11217.46</v>
      </c>
      <c r="D34" s="6">
        <v>145475.79999999999</v>
      </c>
      <c r="E34" s="6">
        <v>-98254.03</v>
      </c>
      <c r="F34" s="6">
        <v>8089.3270000000002</v>
      </c>
      <c r="G34" s="6">
        <v>-13349.02</v>
      </c>
      <c r="H34" s="6">
        <v>-22413.09</v>
      </c>
      <c r="I34" s="6">
        <v>5412218</v>
      </c>
      <c r="J34" s="6">
        <v>-8453.009</v>
      </c>
      <c r="K34" s="6">
        <v>5441345</v>
      </c>
      <c r="L34" s="6">
        <v>26697.69</v>
      </c>
      <c r="M34" s="6">
        <v>0</v>
      </c>
      <c r="N34" s="6">
        <v>6023.6729999999998</v>
      </c>
    </row>
    <row r="35" spans="2:14" x14ac:dyDescent="0.3">
      <c r="B35">
        <v>1972</v>
      </c>
      <c r="C35" s="6">
        <v>-7723.1189999999997</v>
      </c>
      <c r="D35" s="6">
        <v>207820.9</v>
      </c>
      <c r="E35" s="6">
        <v>-103658.8</v>
      </c>
      <c r="F35" s="6">
        <v>-51454.8</v>
      </c>
      <c r="G35" s="6">
        <v>-13889.67</v>
      </c>
      <c r="H35" s="6">
        <v>-22860.03</v>
      </c>
      <c r="I35" s="6">
        <v>6554375</v>
      </c>
      <c r="J35" s="6">
        <v>-8283.5380000000005</v>
      </c>
      <c r="K35" s="6">
        <v>6584148</v>
      </c>
      <c r="L35" s="6">
        <v>28732.74</v>
      </c>
      <c r="M35" s="6">
        <v>0</v>
      </c>
      <c r="N35" s="6">
        <v>7242.4449999999997</v>
      </c>
    </row>
    <row r="36" spans="2:14" x14ac:dyDescent="0.3">
      <c r="B36">
        <v>1973</v>
      </c>
      <c r="C36" s="6">
        <v>-5176.848</v>
      </c>
      <c r="D36" s="6">
        <v>878219</v>
      </c>
      <c r="E36" s="6">
        <v>-104021.3</v>
      </c>
      <c r="F36" s="6">
        <v>-682128.5</v>
      </c>
      <c r="G36" s="6">
        <v>-13637.42</v>
      </c>
      <c r="H36" s="6">
        <v>-20495.79</v>
      </c>
      <c r="I36" s="6">
        <v>22609860</v>
      </c>
      <c r="J36" s="6">
        <v>-52776.72</v>
      </c>
      <c r="K36" s="6">
        <v>22774640</v>
      </c>
      <c r="L36" s="6">
        <v>117537.2</v>
      </c>
      <c r="M36" s="6">
        <v>0</v>
      </c>
      <c r="N36" s="6">
        <v>5531.1440000000002</v>
      </c>
    </row>
    <row r="37" spans="2:14" x14ac:dyDescent="0.3">
      <c r="B37">
        <v>1974</v>
      </c>
      <c r="C37" s="6">
        <v>-5415.6270000000004</v>
      </c>
      <c r="D37" s="6">
        <v>96210.64</v>
      </c>
      <c r="E37" s="6">
        <v>-168751</v>
      </c>
      <c r="F37" s="6">
        <v>183799.2</v>
      </c>
      <c r="G37" s="6">
        <v>-13760.37</v>
      </c>
      <c r="H37" s="6">
        <v>-20335.599999999999</v>
      </c>
      <c r="I37" s="6">
        <v>12495300</v>
      </c>
      <c r="J37" s="6">
        <v>-71947.960000000006</v>
      </c>
      <c r="K37" s="6">
        <v>12581030</v>
      </c>
      <c r="L37" s="6">
        <v>21150.04</v>
      </c>
      <c r="M37" s="6">
        <v>0</v>
      </c>
      <c r="N37" s="6">
        <v>7372.2719999999999</v>
      </c>
    </row>
    <row r="38" spans="2:14" x14ac:dyDescent="0.3">
      <c r="B38">
        <v>1975</v>
      </c>
      <c r="C38" s="6">
        <v>-20125.25</v>
      </c>
      <c r="D38" s="6">
        <v>178508.7</v>
      </c>
      <c r="E38" s="6">
        <v>-139999.4</v>
      </c>
      <c r="F38" s="6">
        <v>64654.29</v>
      </c>
      <c r="G38" s="6">
        <v>-15661.08</v>
      </c>
      <c r="H38" s="6">
        <v>-23598.400000000001</v>
      </c>
      <c r="I38" s="6">
        <v>9990611</v>
      </c>
      <c r="J38" s="6">
        <v>-43774.59</v>
      </c>
      <c r="K38" s="6">
        <v>10054350</v>
      </c>
      <c r="L38" s="6">
        <v>27139.03</v>
      </c>
      <c r="M38" s="6">
        <v>0</v>
      </c>
      <c r="N38" s="6">
        <v>7169.9030000000002</v>
      </c>
    </row>
    <row r="39" spans="2:14" x14ac:dyDescent="0.3">
      <c r="B39">
        <v>1976</v>
      </c>
      <c r="C39" s="6">
        <v>-20182.759999999998</v>
      </c>
      <c r="D39" s="6">
        <v>289337</v>
      </c>
      <c r="E39" s="6">
        <v>-151004.70000000001</v>
      </c>
      <c r="F39" s="6">
        <v>-32300.63</v>
      </c>
      <c r="G39" s="6">
        <v>-17683.88</v>
      </c>
      <c r="H39" s="6">
        <v>-26870.880000000001</v>
      </c>
      <c r="I39" s="6">
        <v>11329110</v>
      </c>
      <c r="J39" s="6">
        <v>-41427.620000000003</v>
      </c>
      <c r="K39" s="6">
        <v>11398750</v>
      </c>
      <c r="L39" s="6">
        <v>36247.949999999997</v>
      </c>
      <c r="M39" s="6">
        <v>0</v>
      </c>
      <c r="N39" s="6">
        <v>8040.5889999999999</v>
      </c>
    </row>
    <row r="40" spans="2:14" x14ac:dyDescent="0.3">
      <c r="B40">
        <v>1977</v>
      </c>
      <c r="C40" s="6">
        <v>-12256.87</v>
      </c>
      <c r="D40" s="6">
        <v>257028.7</v>
      </c>
      <c r="E40" s="6">
        <v>-101509</v>
      </c>
      <c r="F40" s="6">
        <v>-52047.93</v>
      </c>
      <c r="G40" s="6">
        <v>-17982.650000000001</v>
      </c>
      <c r="H40" s="6">
        <v>-27754.37</v>
      </c>
      <c r="I40" s="6">
        <v>10393420</v>
      </c>
      <c r="J40" s="6">
        <v>-45462.35</v>
      </c>
      <c r="K40" s="6">
        <v>10469990</v>
      </c>
      <c r="L40" s="6">
        <v>36328.11</v>
      </c>
      <c r="M40" s="6">
        <v>0</v>
      </c>
      <c r="N40" s="6">
        <v>5226.4520000000002</v>
      </c>
    </row>
    <row r="41" spans="2:14" x14ac:dyDescent="0.3">
      <c r="B41">
        <v>1978</v>
      </c>
      <c r="C41" s="6">
        <v>-33729.22</v>
      </c>
      <c r="D41" s="6">
        <v>241149.7</v>
      </c>
      <c r="E41" s="6">
        <v>-146485.29999999999</v>
      </c>
      <c r="F41" s="6">
        <v>29213.01</v>
      </c>
      <c r="G41" s="6">
        <v>-19543.82</v>
      </c>
      <c r="H41" s="6">
        <v>-31192.43</v>
      </c>
      <c r="I41" s="6">
        <v>10738160</v>
      </c>
      <c r="J41" s="6">
        <v>-39452.629999999997</v>
      </c>
      <c r="K41" s="6">
        <v>10802920</v>
      </c>
      <c r="L41" s="6">
        <v>33014.26</v>
      </c>
      <c r="M41" s="6">
        <v>0</v>
      </c>
      <c r="N41" s="6">
        <v>7704.5290000000005</v>
      </c>
    </row>
    <row r="42" spans="2:14" x14ac:dyDescent="0.3">
      <c r="B42">
        <v>1979</v>
      </c>
      <c r="C42" s="6">
        <v>-22207.89</v>
      </c>
      <c r="D42" s="6">
        <v>210933.4</v>
      </c>
      <c r="E42" s="6">
        <v>-119560.7</v>
      </c>
      <c r="F42" s="6">
        <v>20706.63</v>
      </c>
      <c r="G42" s="6">
        <v>-20219.16</v>
      </c>
      <c r="H42" s="6">
        <v>-32984.089999999997</v>
      </c>
      <c r="I42" s="6">
        <v>10252270</v>
      </c>
      <c r="J42" s="6">
        <v>-36796.58</v>
      </c>
      <c r="K42" s="6">
        <v>10311270</v>
      </c>
      <c r="L42" s="6">
        <v>29323.8</v>
      </c>
      <c r="M42" s="6">
        <v>0</v>
      </c>
      <c r="N42" s="6">
        <v>7113.8339999999998</v>
      </c>
    </row>
    <row r="43" spans="2:14" x14ac:dyDescent="0.3">
      <c r="B43">
        <v>1980</v>
      </c>
      <c r="C43" s="6">
        <v>-28529.63</v>
      </c>
      <c r="D43" s="6">
        <v>66210.289999999994</v>
      </c>
      <c r="E43" s="6">
        <v>-137987.70000000001</v>
      </c>
      <c r="F43" s="6">
        <v>185026.6</v>
      </c>
      <c r="G43" s="6">
        <v>-22153.27</v>
      </c>
      <c r="H43" s="6">
        <v>-37179.440000000002</v>
      </c>
      <c r="I43" s="6">
        <v>7217644</v>
      </c>
      <c r="J43" s="6">
        <v>-25662.07</v>
      </c>
      <c r="K43" s="6">
        <v>7254261</v>
      </c>
      <c r="L43" s="6">
        <v>18199.11</v>
      </c>
      <c r="M43" s="6">
        <v>0</v>
      </c>
      <c r="N43" s="6">
        <v>7243.8109999999997</v>
      </c>
    </row>
    <row r="44" spans="2:14" x14ac:dyDescent="0.3">
      <c r="B44">
        <v>1981</v>
      </c>
      <c r="C44" s="6">
        <v>-3888.2170000000001</v>
      </c>
      <c r="D44" s="6">
        <v>404449.5</v>
      </c>
      <c r="E44" s="6">
        <v>-99040.77</v>
      </c>
      <c r="F44" s="6">
        <v>-208153.4</v>
      </c>
      <c r="G44" s="6">
        <v>-20957.259999999998</v>
      </c>
      <c r="H44" s="6">
        <v>-34010.300000000003</v>
      </c>
      <c r="I44" s="6">
        <v>12714880</v>
      </c>
      <c r="J44" s="6">
        <v>-38458.97</v>
      </c>
      <c r="K44" s="6">
        <v>12792900</v>
      </c>
      <c r="L44" s="6">
        <v>45438.77</v>
      </c>
      <c r="M44" s="6">
        <v>0</v>
      </c>
      <c r="N44" s="6">
        <v>5875.34</v>
      </c>
    </row>
    <row r="45" spans="2:14" x14ac:dyDescent="0.3">
      <c r="B45">
        <v>1982</v>
      </c>
      <c r="C45" s="6">
        <v>-9531.4519999999993</v>
      </c>
      <c r="D45" s="6">
        <v>132502.39999999999</v>
      </c>
      <c r="E45" s="6">
        <v>-121131.4</v>
      </c>
      <c r="F45" s="6">
        <v>97085.78</v>
      </c>
      <c r="G45" s="6">
        <v>-20703.62</v>
      </c>
      <c r="H45" s="6">
        <v>-33094.15</v>
      </c>
      <c r="I45" s="6">
        <v>9358474</v>
      </c>
      <c r="J45" s="6">
        <v>-45209.4</v>
      </c>
      <c r="K45" s="6">
        <v>9420260</v>
      </c>
      <c r="L45" s="6">
        <v>23027.83</v>
      </c>
      <c r="M45" s="6">
        <v>0</v>
      </c>
      <c r="N45" s="6">
        <v>6451.598</v>
      </c>
    </row>
    <row r="46" spans="2:14" x14ac:dyDescent="0.3">
      <c r="B46">
        <v>1983</v>
      </c>
      <c r="C46" s="6">
        <v>-27546.1</v>
      </c>
      <c r="D46" s="6">
        <v>124007.2</v>
      </c>
      <c r="E46" s="6">
        <v>-110192.2</v>
      </c>
      <c r="F46" s="6">
        <v>107937.4</v>
      </c>
      <c r="G46" s="6">
        <v>-23254.18</v>
      </c>
      <c r="H46" s="6">
        <v>-37893.629999999997</v>
      </c>
      <c r="I46" s="6">
        <v>8558288</v>
      </c>
      <c r="J46" s="6">
        <v>-32985.730000000003</v>
      </c>
      <c r="K46" s="6">
        <v>8609629</v>
      </c>
      <c r="L46" s="6">
        <v>24365.3</v>
      </c>
      <c r="M46" s="6">
        <v>0</v>
      </c>
      <c r="N46" s="6">
        <v>6010.585</v>
      </c>
    </row>
    <row r="47" spans="2:14" x14ac:dyDescent="0.3">
      <c r="B47">
        <v>1984</v>
      </c>
      <c r="C47" s="6">
        <v>-26829.46</v>
      </c>
      <c r="D47" s="6">
        <v>145471.5</v>
      </c>
      <c r="E47" s="6">
        <v>-124766.9</v>
      </c>
      <c r="F47" s="6">
        <v>90642.86</v>
      </c>
      <c r="G47" s="6">
        <v>-24200.59</v>
      </c>
      <c r="H47" s="6">
        <v>-40851.69</v>
      </c>
      <c r="I47" s="6">
        <v>6681348</v>
      </c>
      <c r="J47" s="6">
        <v>-19575.169999999998</v>
      </c>
      <c r="K47" s="6">
        <v>6719818</v>
      </c>
      <c r="L47" s="6">
        <v>23840.23</v>
      </c>
      <c r="M47" s="6">
        <v>0</v>
      </c>
      <c r="N47" s="6">
        <v>4945.7640000000001</v>
      </c>
    </row>
    <row r="48" spans="2:14" x14ac:dyDescent="0.3">
      <c r="B48">
        <v>1985</v>
      </c>
      <c r="C48" s="6">
        <v>-19116.8</v>
      </c>
      <c r="D48" s="6">
        <v>167579.29999999999</v>
      </c>
      <c r="E48" s="6">
        <v>-87419.51</v>
      </c>
      <c r="F48" s="6">
        <v>27304.83</v>
      </c>
      <c r="G48" s="6">
        <v>-24000.54</v>
      </c>
      <c r="H48" s="6">
        <v>-40457.71</v>
      </c>
      <c r="I48" s="6">
        <v>7563841</v>
      </c>
      <c r="J48" s="6">
        <v>-23899.7</v>
      </c>
      <c r="K48" s="6">
        <v>7611397</v>
      </c>
      <c r="L48" s="6">
        <v>29402.58</v>
      </c>
      <c r="M48" s="6">
        <v>0</v>
      </c>
      <c r="N48" s="6">
        <v>5746.8019999999997</v>
      </c>
    </row>
    <row r="49" spans="2:14" x14ac:dyDescent="0.3">
      <c r="B49">
        <v>1986</v>
      </c>
      <c r="C49" s="6">
        <v>-9483.81</v>
      </c>
      <c r="D49" s="6">
        <v>279315.09999999998</v>
      </c>
      <c r="E49" s="6">
        <v>-97015.07</v>
      </c>
      <c r="F49" s="6">
        <v>-80172.92</v>
      </c>
      <c r="G49" s="6">
        <v>-23093.97</v>
      </c>
      <c r="H49" s="6">
        <v>-38505.33</v>
      </c>
      <c r="I49" s="6">
        <v>9452882</v>
      </c>
      <c r="J49" s="6">
        <v>-31099.360000000001</v>
      </c>
      <c r="K49" s="6">
        <v>9510635</v>
      </c>
      <c r="L49" s="6">
        <v>33232.22</v>
      </c>
      <c r="M49" s="6">
        <v>0</v>
      </c>
      <c r="N49" s="6">
        <v>6578.5309999999999</v>
      </c>
    </row>
    <row r="50" spans="2:14" x14ac:dyDescent="0.3">
      <c r="B50">
        <v>1987</v>
      </c>
      <c r="C50" s="6">
        <v>-16247.29</v>
      </c>
      <c r="D50" s="6">
        <v>306831.5</v>
      </c>
      <c r="E50" s="6">
        <v>-115107.7</v>
      </c>
      <c r="F50" s="6">
        <v>-61186.23</v>
      </c>
      <c r="G50" s="6">
        <v>-23021.8</v>
      </c>
      <c r="H50" s="6">
        <v>-37766.58</v>
      </c>
      <c r="I50" s="6">
        <v>12642240</v>
      </c>
      <c r="J50" s="6">
        <v>-53479.29</v>
      </c>
      <c r="K50" s="6">
        <v>12725860</v>
      </c>
      <c r="L50" s="6">
        <v>36430.94</v>
      </c>
      <c r="M50" s="6">
        <v>0</v>
      </c>
      <c r="N50" s="6">
        <v>6294.9740000000002</v>
      </c>
    </row>
    <row r="51" spans="2:14" x14ac:dyDescent="0.3">
      <c r="B51">
        <v>1988</v>
      </c>
      <c r="C51" s="6">
        <v>-25273.42</v>
      </c>
      <c r="D51" s="6">
        <v>38344.980000000003</v>
      </c>
      <c r="E51" s="6">
        <v>-146200</v>
      </c>
      <c r="F51" s="6">
        <v>214805.8</v>
      </c>
      <c r="G51" s="6">
        <v>-23361.51</v>
      </c>
      <c r="H51" s="6">
        <v>-39408.71</v>
      </c>
      <c r="I51" s="6">
        <v>5452333</v>
      </c>
      <c r="J51" s="6">
        <v>-19001.84</v>
      </c>
      <c r="K51" s="6">
        <v>5477847</v>
      </c>
      <c r="L51" s="6">
        <v>14628.07</v>
      </c>
      <c r="M51" s="6">
        <v>0</v>
      </c>
      <c r="N51" s="6">
        <v>8116.5839999999998</v>
      </c>
    </row>
    <row r="52" spans="2:14" x14ac:dyDescent="0.3">
      <c r="B52">
        <v>1989</v>
      </c>
      <c r="C52" s="6">
        <v>-8665.2939999999999</v>
      </c>
      <c r="D52" s="6">
        <v>402716.3</v>
      </c>
      <c r="E52" s="6">
        <v>-109335.6</v>
      </c>
      <c r="F52" s="6">
        <v>-198500.1</v>
      </c>
      <c r="G52" s="6">
        <v>-22744.03</v>
      </c>
      <c r="H52" s="6">
        <v>-38176.959999999999</v>
      </c>
      <c r="I52" s="6">
        <v>10777940</v>
      </c>
      <c r="J52" s="6">
        <v>-25568.93</v>
      </c>
      <c r="K52" s="6">
        <v>10840490</v>
      </c>
      <c r="L52" s="6">
        <v>43536.160000000003</v>
      </c>
      <c r="M52" s="6">
        <v>0</v>
      </c>
      <c r="N52" s="6">
        <v>6551.3869999999997</v>
      </c>
    </row>
    <row r="53" spans="2:14" x14ac:dyDescent="0.3">
      <c r="B53">
        <v>1990</v>
      </c>
      <c r="C53" s="6">
        <v>-26510.31</v>
      </c>
      <c r="D53" s="6">
        <v>134155</v>
      </c>
      <c r="E53" s="6">
        <v>-116590.8</v>
      </c>
      <c r="F53" s="6">
        <v>105345.2</v>
      </c>
      <c r="G53" s="6">
        <v>-23524.26</v>
      </c>
      <c r="H53" s="6">
        <v>-39799.379999999997</v>
      </c>
      <c r="I53" s="6">
        <v>8181357</v>
      </c>
      <c r="J53" s="6">
        <v>-33093.69</v>
      </c>
      <c r="K53" s="6">
        <v>8234269</v>
      </c>
      <c r="L53" s="6">
        <v>26614.98</v>
      </c>
      <c r="M53" s="6">
        <v>0</v>
      </c>
      <c r="N53" s="6">
        <v>6797.0240000000003</v>
      </c>
    </row>
    <row r="54" spans="2:14" x14ac:dyDescent="0.3">
      <c r="B54">
        <v>1991</v>
      </c>
      <c r="C54" s="6">
        <v>-25295.37</v>
      </c>
      <c r="D54" s="6">
        <v>44840.27</v>
      </c>
      <c r="E54" s="6">
        <v>-124718.8</v>
      </c>
      <c r="F54" s="6">
        <v>185909.9</v>
      </c>
      <c r="G54" s="6">
        <v>-25111.57</v>
      </c>
      <c r="H54" s="6">
        <v>-42724.83</v>
      </c>
      <c r="I54" s="6">
        <v>4978815</v>
      </c>
      <c r="J54" s="6">
        <v>-12963.01</v>
      </c>
      <c r="K54" s="6">
        <v>5000730</v>
      </c>
      <c r="L54" s="6">
        <v>16840.45</v>
      </c>
      <c r="M54" s="6">
        <v>0</v>
      </c>
      <c r="N54" s="6">
        <v>7888.4229999999998</v>
      </c>
    </row>
    <row r="55" spans="2:14" x14ac:dyDescent="0.3">
      <c r="B55">
        <v>1992</v>
      </c>
      <c r="C55" s="6">
        <v>-9232.9470000000001</v>
      </c>
      <c r="D55" s="6">
        <v>481467</v>
      </c>
      <c r="E55" s="6">
        <v>-90239.33</v>
      </c>
      <c r="F55" s="6">
        <v>-281367</v>
      </c>
      <c r="G55" s="6">
        <v>-24762.03</v>
      </c>
      <c r="H55" s="6">
        <v>-41413.21</v>
      </c>
      <c r="I55" s="6">
        <v>13200690</v>
      </c>
      <c r="J55" s="6">
        <v>-34575.32</v>
      </c>
      <c r="K55" s="6">
        <v>13284750</v>
      </c>
      <c r="L55" s="6">
        <v>55161.2</v>
      </c>
      <c r="M55" s="6">
        <v>0</v>
      </c>
      <c r="N55" s="6">
        <v>5676.107</v>
      </c>
    </row>
    <row r="56" spans="2:14" x14ac:dyDescent="0.3">
      <c r="B56">
        <v>1993</v>
      </c>
      <c r="C56" s="6">
        <v>-11439.92</v>
      </c>
      <c r="D56" s="6">
        <v>463875.9</v>
      </c>
      <c r="E56" s="6">
        <v>-93077.78</v>
      </c>
      <c r="F56" s="6">
        <v>-203542</v>
      </c>
      <c r="G56" s="6">
        <v>-25168.76</v>
      </c>
      <c r="H56" s="6">
        <v>-40274.19</v>
      </c>
      <c r="I56" s="6">
        <v>18146480</v>
      </c>
      <c r="J56" s="6">
        <v>-90441.44</v>
      </c>
      <c r="K56" s="6">
        <v>18289410</v>
      </c>
      <c r="L56" s="6">
        <v>56625.35</v>
      </c>
      <c r="M56" s="6">
        <v>0</v>
      </c>
      <c r="N56" s="6">
        <v>4140.2910000000002</v>
      </c>
    </row>
    <row r="57" spans="2:14" x14ac:dyDescent="0.3">
      <c r="B57">
        <v>1994</v>
      </c>
      <c r="C57" s="6">
        <v>-23020.01</v>
      </c>
      <c r="D57" s="6">
        <v>62645.02</v>
      </c>
      <c r="E57" s="6">
        <v>-168178.1</v>
      </c>
      <c r="F57" s="6">
        <v>240112.6</v>
      </c>
      <c r="G57" s="6">
        <v>-25850.55</v>
      </c>
      <c r="H57" s="6">
        <v>-42227.87</v>
      </c>
      <c r="I57" s="6">
        <v>8858120</v>
      </c>
      <c r="J57" s="6">
        <v>-43648.3</v>
      </c>
      <c r="K57" s="6">
        <v>8911178</v>
      </c>
      <c r="L57" s="6">
        <v>18180.53</v>
      </c>
      <c r="M57" s="6">
        <v>0</v>
      </c>
      <c r="N57" s="6">
        <v>8770.5609999999997</v>
      </c>
    </row>
    <row r="58" spans="2:14" x14ac:dyDescent="0.3">
      <c r="B58">
        <v>1995</v>
      </c>
      <c r="C58" s="6">
        <v>-18036.150000000001</v>
      </c>
      <c r="D58" s="6">
        <v>380289.7</v>
      </c>
      <c r="E58" s="6">
        <v>-137721.29999999999</v>
      </c>
      <c r="F58" s="6">
        <v>-103124.3</v>
      </c>
      <c r="G58" s="6">
        <v>-26123.53</v>
      </c>
      <c r="H58" s="6">
        <v>-42174.63</v>
      </c>
      <c r="I58" s="6">
        <v>13863560</v>
      </c>
      <c r="J58" s="6">
        <v>-53165.4</v>
      </c>
      <c r="K58" s="6">
        <v>13959150</v>
      </c>
      <c r="L58" s="6">
        <v>49285.279999999999</v>
      </c>
      <c r="M58" s="6">
        <v>0</v>
      </c>
      <c r="N58" s="6">
        <v>6858.3040000000001</v>
      </c>
    </row>
    <row r="59" spans="2:14" x14ac:dyDescent="0.3">
      <c r="B59">
        <v>1996</v>
      </c>
      <c r="C59" s="6">
        <v>-8271.027</v>
      </c>
      <c r="D59" s="6">
        <v>457170.7</v>
      </c>
      <c r="E59" s="6">
        <v>-111957.6</v>
      </c>
      <c r="F59" s="6">
        <v>-208076.79999999999</v>
      </c>
      <c r="G59" s="6">
        <v>-24784.79</v>
      </c>
      <c r="H59" s="6">
        <v>-39662.949999999997</v>
      </c>
      <c r="I59" s="6">
        <v>16200150</v>
      </c>
      <c r="J59" s="6">
        <v>-64358.19</v>
      </c>
      <c r="K59" s="6">
        <v>16301570</v>
      </c>
      <c r="L59" s="6">
        <v>43711.4</v>
      </c>
      <c r="M59" s="6">
        <v>0</v>
      </c>
      <c r="N59" s="6">
        <v>6655.4939999999997</v>
      </c>
    </row>
    <row r="60" spans="2:14" x14ac:dyDescent="0.3">
      <c r="B60">
        <v>1997</v>
      </c>
      <c r="C60" s="6">
        <v>-11252.68</v>
      </c>
      <c r="D60" s="6">
        <v>389177.9</v>
      </c>
      <c r="E60" s="6">
        <v>-108996.8</v>
      </c>
      <c r="F60" s="6">
        <v>-120953.5</v>
      </c>
      <c r="G60" s="6">
        <v>-25007.46</v>
      </c>
      <c r="H60" s="6">
        <v>-39168.730000000003</v>
      </c>
      <c r="I60" s="6">
        <v>18320480</v>
      </c>
      <c r="J60" s="6">
        <v>-83885.759999999995</v>
      </c>
      <c r="K60" s="6">
        <v>18440680</v>
      </c>
      <c r="L60" s="6">
        <v>42208.18</v>
      </c>
      <c r="M60" s="6">
        <v>0</v>
      </c>
      <c r="N60" s="6">
        <v>5885.5249999999996</v>
      </c>
    </row>
    <row r="61" spans="2:14" x14ac:dyDescent="0.3">
      <c r="B61">
        <v>1998</v>
      </c>
      <c r="C61" s="6">
        <v>-22833.75</v>
      </c>
      <c r="D61" s="6">
        <v>163761.1</v>
      </c>
      <c r="E61" s="6">
        <v>-143555.29999999999</v>
      </c>
      <c r="F61" s="6">
        <v>134513.20000000001</v>
      </c>
      <c r="G61" s="6">
        <v>-26282.639999999999</v>
      </c>
      <c r="H61" s="6">
        <v>-41017.75</v>
      </c>
      <c r="I61" s="6">
        <v>13225300</v>
      </c>
      <c r="J61" s="6">
        <v>-64853.48</v>
      </c>
      <c r="K61" s="6">
        <v>13310630</v>
      </c>
      <c r="L61" s="6">
        <v>27475.26</v>
      </c>
      <c r="M61" s="6">
        <v>0</v>
      </c>
      <c r="N61" s="6">
        <v>6998.6970000000001</v>
      </c>
    </row>
    <row r="62" spans="2:14" x14ac:dyDescent="0.3">
      <c r="B62">
        <v>1999</v>
      </c>
      <c r="C62" s="6">
        <v>-18050.43</v>
      </c>
      <c r="D62" s="6">
        <v>133826.4</v>
      </c>
      <c r="E62" s="6">
        <v>-125246.1</v>
      </c>
      <c r="F62" s="6">
        <v>130630.5</v>
      </c>
      <c r="G62" s="6">
        <v>-26132.080000000002</v>
      </c>
      <c r="H62" s="6">
        <v>-40837.160000000003</v>
      </c>
      <c r="I62" s="6">
        <v>11816380</v>
      </c>
      <c r="J62" s="6">
        <v>-54285.78</v>
      </c>
      <c r="K62" s="6">
        <v>11889960</v>
      </c>
      <c r="L62" s="6">
        <v>26051.919999999998</v>
      </c>
      <c r="M62" s="6">
        <v>0</v>
      </c>
      <c r="N62" s="6">
        <v>6758.23</v>
      </c>
    </row>
    <row r="63" spans="2:14" x14ac:dyDescent="0.3">
      <c r="B63">
        <v>2000</v>
      </c>
      <c r="C63" s="6">
        <v>-22733.02</v>
      </c>
      <c r="D63" s="6">
        <v>376800.3</v>
      </c>
      <c r="E63" s="6">
        <v>-134686</v>
      </c>
      <c r="F63" s="6">
        <v>-93185.21</v>
      </c>
      <c r="G63" s="6">
        <v>-27031.98</v>
      </c>
      <c r="H63" s="6">
        <v>-42818.61</v>
      </c>
      <c r="I63" s="6">
        <v>13841800</v>
      </c>
      <c r="J63" s="6">
        <v>-56360.74</v>
      </c>
      <c r="K63" s="6">
        <v>13930410</v>
      </c>
      <c r="L63" s="6">
        <v>39285.980000000003</v>
      </c>
      <c r="M63" s="6">
        <v>0</v>
      </c>
      <c r="N63" s="6">
        <v>7037.7240000000002</v>
      </c>
    </row>
    <row r="64" spans="2:14" x14ac:dyDescent="0.3">
      <c r="B64">
        <v>2001</v>
      </c>
      <c r="C64" s="6">
        <v>-21688.81</v>
      </c>
      <c r="D64" s="6">
        <v>185972.2</v>
      </c>
      <c r="E64" s="6">
        <v>-136777.5</v>
      </c>
      <c r="F64" s="6"/>
      <c r="G64" s="6">
        <v>-28899.040000000001</v>
      </c>
      <c r="H64" s="6">
        <v>-45685.23</v>
      </c>
      <c r="I64" s="6">
        <v>11239890</v>
      </c>
      <c r="J64" s="6">
        <v>-48420.78</v>
      </c>
      <c r="K64" s="6">
        <v>11307370</v>
      </c>
      <c r="L64" s="6">
        <v>26716.52</v>
      </c>
      <c r="M64" s="6">
        <v>0</v>
      </c>
      <c r="N64" s="6">
        <v>7665.3680000000004</v>
      </c>
    </row>
    <row r="65" spans="2:14" x14ac:dyDescent="0.3">
      <c r="B65">
        <v>2002</v>
      </c>
      <c r="C65" s="6">
        <v>-23214.83</v>
      </c>
      <c r="D65" s="6">
        <v>132130.5</v>
      </c>
      <c r="E65" s="6">
        <v>-124357.1</v>
      </c>
      <c r="F65" s="6"/>
      <c r="G65" s="6">
        <v>-32839.42</v>
      </c>
      <c r="H65" s="6">
        <v>-52172</v>
      </c>
      <c r="I65" s="6">
        <v>8028859</v>
      </c>
      <c r="J65" s="6">
        <v>-26426.959999999999</v>
      </c>
      <c r="K65" s="6">
        <v>8072283</v>
      </c>
      <c r="L65" s="6">
        <v>24684.85</v>
      </c>
      <c r="M65" s="6">
        <v>0</v>
      </c>
      <c r="N65" s="6">
        <v>7687.8549999999996</v>
      </c>
    </row>
    <row r="66" spans="2:14" x14ac:dyDescent="0.3">
      <c r="B66">
        <v>2003</v>
      </c>
      <c r="C66" s="6">
        <v>-22941.81</v>
      </c>
      <c r="D66" s="6">
        <v>71771.67</v>
      </c>
      <c r="E66" s="6">
        <v>-111330.5</v>
      </c>
      <c r="F66" s="6"/>
      <c r="G66" s="6">
        <v>-32839.42</v>
      </c>
      <c r="H66" s="6">
        <v>-52172</v>
      </c>
      <c r="I66" s="6">
        <v>7021954</v>
      </c>
      <c r="J66" s="6">
        <v>-25814.28</v>
      </c>
      <c r="K66" s="6">
        <v>7062446</v>
      </c>
      <c r="L66" s="6">
        <v>20592.13</v>
      </c>
      <c r="M66" s="6">
        <v>0</v>
      </c>
      <c r="N66" s="6">
        <v>5914.0519999999997</v>
      </c>
    </row>
    <row r="67" spans="2:14" x14ac:dyDescent="0.3">
      <c r="B67">
        <v>2004</v>
      </c>
      <c r="C67" s="6">
        <v>-15714.11</v>
      </c>
      <c r="D67" s="6">
        <v>203187.20000000001</v>
      </c>
      <c r="E67" s="6">
        <v>-90527.15</v>
      </c>
      <c r="F67" s="6"/>
      <c r="G67" s="6">
        <v>-32839.42</v>
      </c>
      <c r="H67" s="6">
        <v>-52172</v>
      </c>
      <c r="I67" s="6">
        <v>8474021</v>
      </c>
      <c r="J67" s="6">
        <v>-30222.43</v>
      </c>
      <c r="K67" s="6">
        <v>8528936</v>
      </c>
      <c r="L67" s="6">
        <v>30820.68</v>
      </c>
      <c r="M67" s="6">
        <v>0</v>
      </c>
      <c r="N67" s="6">
        <v>6127.9610000000002</v>
      </c>
    </row>
    <row r="68" spans="2:14" x14ac:dyDescent="0.3">
      <c r="B68">
        <v>2005</v>
      </c>
      <c r="C68" s="6">
        <v>-17105.060000000001</v>
      </c>
      <c r="D68" s="6">
        <v>150343.9</v>
      </c>
      <c r="E68" s="6">
        <v>-109532</v>
      </c>
      <c r="F68" s="6"/>
      <c r="G68" s="6">
        <v>-32839.42</v>
      </c>
      <c r="H68" s="6">
        <v>-52172</v>
      </c>
      <c r="I68" s="6">
        <v>7588774</v>
      </c>
      <c r="J68" s="6">
        <v>-27134.53</v>
      </c>
      <c r="K68" s="6">
        <v>7635910</v>
      </c>
      <c r="L68" s="6">
        <v>27048.83</v>
      </c>
      <c r="M68" s="6">
        <v>0</v>
      </c>
      <c r="N68" s="6">
        <v>7047.3389999999999</v>
      </c>
    </row>
    <row r="69" spans="2:14" x14ac:dyDescent="0.3">
      <c r="B69">
        <v>2006</v>
      </c>
      <c r="C69" s="6">
        <v>-19256.16</v>
      </c>
      <c r="D69" s="6">
        <v>167317.6</v>
      </c>
      <c r="E69" s="6">
        <v>-112733.8</v>
      </c>
      <c r="F69" s="6"/>
      <c r="G69" s="6">
        <v>-32839.42</v>
      </c>
      <c r="H69" s="6">
        <v>-52172</v>
      </c>
      <c r="I69" s="6">
        <v>6566171</v>
      </c>
      <c r="J69" s="6">
        <v>-13368.2</v>
      </c>
      <c r="K69" s="6">
        <v>6598744</v>
      </c>
      <c r="L69" s="6">
        <v>27040.84</v>
      </c>
      <c r="M69" s="6">
        <v>0</v>
      </c>
      <c r="N69" s="6">
        <v>7835.7560000000003</v>
      </c>
    </row>
    <row r="70" spans="2:14" x14ac:dyDescent="0.3">
      <c r="B70">
        <v>2007</v>
      </c>
      <c r="C70" s="6">
        <v>-16447.13</v>
      </c>
      <c r="D70" s="6">
        <v>482498.7</v>
      </c>
      <c r="E70" s="6">
        <v>-106944.6</v>
      </c>
      <c r="F70" s="6"/>
      <c r="G70" s="6">
        <v>-32839.42</v>
      </c>
      <c r="H70" s="6">
        <v>-52172</v>
      </c>
      <c r="I70" s="6">
        <v>14306540</v>
      </c>
      <c r="J70" s="6">
        <v>-52996.480000000003</v>
      </c>
      <c r="K70" s="6">
        <v>14413030</v>
      </c>
      <c r="L70" s="6">
        <v>58999.05</v>
      </c>
      <c r="M70" s="6">
        <v>0</v>
      </c>
      <c r="N70" s="6">
        <v>5510.4480000000003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83"/>
  <sheetViews>
    <sheetView workbookViewId="0"/>
  </sheetViews>
  <sheetFormatPr defaultRowHeight="14.4" x14ac:dyDescent="0.3"/>
  <cols>
    <col min="1" max="2" width="7.88671875" customWidth="1"/>
    <col min="3" max="3" width="10" bestFit="1" customWidth="1"/>
  </cols>
  <sheetData>
    <row r="1" spans="1:32" x14ac:dyDescent="0.3">
      <c r="A1" t="s">
        <v>15</v>
      </c>
      <c r="B1" t="s">
        <v>16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15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s="21" t="s">
        <v>15</v>
      </c>
      <c r="W1" t="s">
        <v>141</v>
      </c>
      <c r="X1" t="s">
        <v>115</v>
      </c>
      <c r="Y1" t="s">
        <v>142</v>
      </c>
      <c r="Z1" t="s">
        <v>143</v>
      </c>
      <c r="AB1" s="21" t="s">
        <v>15</v>
      </c>
      <c r="AC1" t="s">
        <v>141</v>
      </c>
      <c r="AD1" t="s">
        <v>115</v>
      </c>
      <c r="AE1" t="s">
        <v>142</v>
      </c>
      <c r="AF1" t="s">
        <v>144</v>
      </c>
    </row>
    <row r="2" spans="1:32" x14ac:dyDescent="0.3">
      <c r="A2">
        <v>1939</v>
      </c>
      <c r="B2" s="4">
        <f>COUNTIF(Impacts_RS_wells_scenario_1_bgw!$P$2:$P$2452,$A2)</f>
        <v>3</v>
      </c>
      <c r="C2" s="5">
        <f>SUMIF(Impacts_RS_wells_scenario_1_bgw!$P$2:$P$2452,$A2,Impacts_RS_wells_scenario_1_bgw!C$2:C$2452)/ref!$B$4</f>
        <v>0</v>
      </c>
      <c r="D2" s="5">
        <f>SUMIF(Impacts_RS_wells_scenario_1_bgw!$P$2:$P$2452,$A2,Impacts_RS_wells_scenario_1_bgw!D$2:D$2452)/ref!$B$4</f>
        <v>0</v>
      </c>
      <c r="E2" s="5">
        <f>SUMIF(Impacts_RS_wells_scenario_1_bgw!$P$2:$P$2452,$A2,Impacts_RS_wells_scenario_1_bgw!E$2:E$2452)/ref!$B$4</f>
        <v>0</v>
      </c>
      <c r="F2" s="5">
        <f>SUMIF(Impacts_RS_wells_scenario_1_bgw!$P$2:$P$2452,$A2,Impacts_RS_wells_scenario_1_bgw!F$2:F$2452)/ref!$B$4</f>
        <v>0</v>
      </c>
      <c r="G2" s="5">
        <f>SUMIF(Impacts_RS_wells_scenario_1_bgw!$P$2:$P$2452,$A2,Impacts_RS_wells_scenario_1_bgw!G$2:G$2452)/ref!$B$4</f>
        <v>0</v>
      </c>
      <c r="H2" s="5">
        <f>SUMIF(Impacts_RS_wells_scenario_1_bgw!$P$2:$P$2452,$A2,Impacts_RS_wells_scenario_1_bgw!H$2:H$2452)/ref!$B$4</f>
        <v>0</v>
      </c>
      <c r="I2" s="5">
        <f>SUMIF(Impacts_RS_wells_scenario_1_bgw!$P$2:$P$2452,$A2,Impacts_RS_wells_scenario_1_bgw!I$2:I$2452)/ref!$B$4</f>
        <v>0</v>
      </c>
      <c r="J2" s="5">
        <f>SUMIF(Impacts_RS_wells_scenario_1_bgw!$P$2:$P$2452,$A2,Impacts_RS_wells_scenario_1_bgw!J$2:J$2452)/ref!$B$4</f>
        <v>0</v>
      </c>
      <c r="K2" s="5">
        <f>SUMIF(Impacts_RS_wells_scenario_1_bgw!$P$2:$P$2452,$A2,Impacts_RS_wells_scenario_1_bgw!K$2:K$2452)/ref!$B$4</f>
        <v>0</v>
      </c>
      <c r="L2" s="5">
        <f>SUMIF(Impacts_RS_wells_scenario_1_bgw!$P$2:$P$2452,$A2,Impacts_RS_wells_scenario_1_bgw!L$2:L$2452)/ref!$B$4</f>
        <v>0</v>
      </c>
      <c r="M2" s="5">
        <f>SUMIF(Impacts_RS_wells_scenario_1_bgw!$P$2:$P$2452,$A2,Impacts_RS_wells_scenario_1_bgw!M$2:M$2452)/ref!$B$4</f>
        <v>0</v>
      </c>
      <c r="N2" s="5">
        <f>SUMIF(Impacts_RS_wells_scenario_1_bgw!$P$2:$P$2452,$A2,Impacts_RS_wells_scenario_1_bgw!N$2:N$2452)/ref!$B$4</f>
        <v>0</v>
      </c>
      <c r="O2">
        <v>1939</v>
      </c>
      <c r="P2" s="5">
        <f t="shared" ref="P2:P33" si="0">C2-I2</f>
        <v>0</v>
      </c>
      <c r="Q2" s="5">
        <f t="shared" ref="Q2:Q33" si="1">D2-J2</f>
        <v>0</v>
      </c>
      <c r="R2" s="5">
        <f t="shared" ref="R2:R33" si="2">E2-K2</f>
        <v>0</v>
      </c>
      <c r="S2" s="5">
        <f t="shared" ref="S2:S33" si="3">F2-L2</f>
        <v>0</v>
      </c>
      <c r="T2" s="5">
        <f t="shared" ref="T2:T33" si="4">G2-M2</f>
        <v>0</v>
      </c>
      <c r="U2" s="5">
        <f t="shared" ref="U2:U33" si="5">H2-N2</f>
        <v>0</v>
      </c>
      <c r="V2">
        <v>1939</v>
      </c>
      <c r="W2" s="5">
        <f>-P2</f>
        <v>0</v>
      </c>
      <c r="X2" s="5">
        <f>-R2</f>
        <v>0</v>
      </c>
      <c r="Y2" s="5">
        <f>-S2</f>
        <v>0</v>
      </c>
      <c r="Z2" s="5">
        <f>-U2</f>
        <v>0</v>
      </c>
      <c r="AB2">
        <v>1939</v>
      </c>
      <c r="AC2" s="7">
        <f>W2/ref!$B$7</f>
        <v>0</v>
      </c>
      <c r="AD2" s="7">
        <f>X2/ref!$B$7</f>
        <v>0</v>
      </c>
      <c r="AE2" s="7">
        <f>Y2/ref!$B$7</f>
        <v>0</v>
      </c>
      <c r="AF2" s="7">
        <f>Z2/ref!$B$7</f>
        <v>0</v>
      </c>
    </row>
    <row r="3" spans="1:32" x14ac:dyDescent="0.3">
      <c r="A3">
        <f>1+A2</f>
        <v>1940</v>
      </c>
      <c r="B3" s="4">
        <f>COUNTIF(Impacts_RS_wells_scenario_1_bgw!$P$2:$P$2452,$A3)</f>
        <v>36</v>
      </c>
      <c r="C3" s="5">
        <f>SUMIF(Impacts_RS_wells_scenario_1_bgw!$P$2:$P$2452,$A3,Impacts_RS_wells_scenario_1_bgw!C$2:C$2452)/ref!$B$4</f>
        <v>0</v>
      </c>
      <c r="D3" s="5">
        <f>SUMIF(Impacts_RS_wells_scenario_1_bgw!$P$2:$P$2452,$A3,Impacts_RS_wells_scenario_1_bgw!D$2:D$2452)/ref!$B$4</f>
        <v>0</v>
      </c>
      <c r="E3" s="5">
        <f>SUMIF(Impacts_RS_wells_scenario_1_bgw!$P$2:$P$2452,$A3,Impacts_RS_wells_scenario_1_bgw!E$2:E$2452)/ref!$B$4</f>
        <v>0</v>
      </c>
      <c r="F3" s="5">
        <f>SUMIF(Impacts_RS_wells_scenario_1_bgw!$P$2:$P$2452,$A3,Impacts_RS_wells_scenario_1_bgw!F$2:F$2452)/ref!$B$4</f>
        <v>0</v>
      </c>
      <c r="G3" s="5">
        <f>SUMIF(Impacts_RS_wells_scenario_1_bgw!$P$2:$P$2452,$A3,Impacts_RS_wells_scenario_1_bgw!G$2:G$2452)/ref!$B$4</f>
        <v>0</v>
      </c>
      <c r="H3" s="5">
        <f>SUMIF(Impacts_RS_wells_scenario_1_bgw!$P$2:$P$2452,$A3,Impacts_RS_wells_scenario_1_bgw!H$2:H$2452)/ref!$B$4</f>
        <v>0</v>
      </c>
      <c r="I3" s="5">
        <f>SUMIF(Impacts_RS_wells_scenario_1_bgw!$P$2:$P$2452,$A3,Impacts_RS_wells_scenario_1_bgw!I$2:I$2452)/ref!$B$4</f>
        <v>0</v>
      </c>
      <c r="J3" s="5">
        <f>SUMIF(Impacts_RS_wells_scenario_1_bgw!$P$2:$P$2452,$A3,Impacts_RS_wells_scenario_1_bgw!J$2:J$2452)/ref!$B$4</f>
        <v>0</v>
      </c>
      <c r="K3" s="5">
        <f>SUMIF(Impacts_RS_wells_scenario_1_bgw!$P$2:$P$2452,$A3,Impacts_RS_wells_scenario_1_bgw!K$2:K$2452)/ref!$B$4</f>
        <v>0</v>
      </c>
      <c r="L3" s="5">
        <f>SUMIF(Impacts_RS_wells_scenario_1_bgw!$P$2:$P$2452,$A3,Impacts_RS_wells_scenario_1_bgw!L$2:L$2452)/ref!$B$4</f>
        <v>0</v>
      </c>
      <c r="M3" s="5">
        <f>SUMIF(Impacts_RS_wells_scenario_1_bgw!$P$2:$P$2452,$A3,Impacts_RS_wells_scenario_1_bgw!M$2:M$2452)/ref!$B$4</f>
        <v>0</v>
      </c>
      <c r="N3" s="5">
        <f>SUMIF(Impacts_RS_wells_scenario_1_bgw!$P$2:$P$2452,$A3,Impacts_RS_wells_scenario_1_bgw!N$2:N$2452)/ref!$B$4</f>
        <v>0</v>
      </c>
      <c r="O3">
        <f>1+O2</f>
        <v>1940</v>
      </c>
      <c r="P3" s="5">
        <f t="shared" si="0"/>
        <v>0</v>
      </c>
      <c r="Q3" s="5">
        <f t="shared" si="1"/>
        <v>0</v>
      </c>
      <c r="R3" s="5">
        <f t="shared" si="2"/>
        <v>0</v>
      </c>
      <c r="S3" s="5">
        <f t="shared" si="3"/>
        <v>0</v>
      </c>
      <c r="T3" s="5">
        <f t="shared" si="4"/>
        <v>0</v>
      </c>
      <c r="U3" s="5">
        <f t="shared" si="5"/>
        <v>0</v>
      </c>
      <c r="V3">
        <f>1+V2</f>
        <v>1940</v>
      </c>
      <c r="W3" s="5">
        <f t="shared" ref="W3:W66" si="6">-P3</f>
        <v>0</v>
      </c>
      <c r="X3" s="5">
        <f t="shared" ref="X3:X66" si="7">-R3</f>
        <v>0</v>
      </c>
      <c r="Y3" s="5">
        <f t="shared" ref="Y3:Y66" si="8">-S3</f>
        <v>0</v>
      </c>
      <c r="Z3" s="5">
        <f t="shared" ref="Z3:Z66" si="9">-U3</f>
        <v>0</v>
      </c>
      <c r="AB3">
        <f>1+AB2</f>
        <v>1940</v>
      </c>
      <c r="AC3" s="7">
        <f>W3/ref!$B$7</f>
        <v>0</v>
      </c>
      <c r="AD3" s="7">
        <f>X3/ref!$B$7</f>
        <v>0</v>
      </c>
      <c r="AE3" s="7">
        <f>Y3/ref!$B$7</f>
        <v>0</v>
      </c>
      <c r="AF3" s="7">
        <f>Z3/ref!$B$7</f>
        <v>0</v>
      </c>
    </row>
    <row r="4" spans="1:32" x14ac:dyDescent="0.3">
      <c r="A4">
        <f t="shared" ref="A4:A67" si="10">1+A3</f>
        <v>1941</v>
      </c>
      <c r="B4" s="4">
        <f>COUNTIF(Impacts_RS_wells_scenario_1_bgw!$P$2:$P$2452,$A4)</f>
        <v>36</v>
      </c>
      <c r="C4" s="5">
        <f>SUMIF(Impacts_RS_wells_scenario_1_bgw!$P$2:$P$2452,$A4,Impacts_RS_wells_scenario_1_bgw!C$2:C$2452)/ref!$B$4</f>
        <v>0</v>
      </c>
      <c r="D4" s="5">
        <f>SUMIF(Impacts_RS_wells_scenario_1_bgw!$P$2:$P$2452,$A4,Impacts_RS_wells_scenario_1_bgw!D$2:D$2452)/ref!$B$4</f>
        <v>0</v>
      </c>
      <c r="E4" s="5">
        <f>SUMIF(Impacts_RS_wells_scenario_1_bgw!$P$2:$P$2452,$A4,Impacts_RS_wells_scenario_1_bgw!E$2:E$2452)/ref!$B$4</f>
        <v>0</v>
      </c>
      <c r="F4" s="5">
        <f>SUMIF(Impacts_RS_wells_scenario_1_bgw!$P$2:$P$2452,$A4,Impacts_RS_wells_scenario_1_bgw!F$2:F$2452)/ref!$B$4</f>
        <v>0</v>
      </c>
      <c r="G4" s="5">
        <f>SUMIF(Impacts_RS_wells_scenario_1_bgw!$P$2:$P$2452,$A4,Impacts_RS_wells_scenario_1_bgw!G$2:G$2452)/ref!$B$4</f>
        <v>0</v>
      </c>
      <c r="H4" s="5">
        <f>SUMIF(Impacts_RS_wells_scenario_1_bgw!$P$2:$P$2452,$A4,Impacts_RS_wells_scenario_1_bgw!H$2:H$2452)/ref!$B$4</f>
        <v>0</v>
      </c>
      <c r="I4" s="5">
        <f>SUMIF(Impacts_RS_wells_scenario_1_bgw!$P$2:$P$2452,$A4,Impacts_RS_wells_scenario_1_bgw!I$2:I$2452)/ref!$B$4</f>
        <v>0</v>
      </c>
      <c r="J4" s="5">
        <f>SUMIF(Impacts_RS_wells_scenario_1_bgw!$P$2:$P$2452,$A4,Impacts_RS_wells_scenario_1_bgw!J$2:J$2452)/ref!$B$4</f>
        <v>0</v>
      </c>
      <c r="K4" s="5">
        <f>SUMIF(Impacts_RS_wells_scenario_1_bgw!$P$2:$P$2452,$A4,Impacts_RS_wells_scenario_1_bgw!K$2:K$2452)/ref!$B$4</f>
        <v>0</v>
      </c>
      <c r="L4" s="5">
        <f>SUMIF(Impacts_RS_wells_scenario_1_bgw!$P$2:$P$2452,$A4,Impacts_RS_wells_scenario_1_bgw!L$2:L$2452)/ref!$B$4</f>
        <v>0</v>
      </c>
      <c r="M4" s="5">
        <f>SUMIF(Impacts_RS_wells_scenario_1_bgw!$P$2:$P$2452,$A4,Impacts_RS_wells_scenario_1_bgw!M$2:M$2452)/ref!$B$4</f>
        <v>0</v>
      </c>
      <c r="N4" s="5">
        <f>SUMIF(Impacts_RS_wells_scenario_1_bgw!$P$2:$P$2452,$A4,Impacts_RS_wells_scenario_1_bgw!N$2:N$2452)/ref!$B$4</f>
        <v>0</v>
      </c>
      <c r="O4">
        <f t="shared" ref="O4:O67" si="11">1+O3</f>
        <v>1941</v>
      </c>
      <c r="P4" s="5">
        <f t="shared" si="0"/>
        <v>0</v>
      </c>
      <c r="Q4" s="5">
        <f t="shared" si="1"/>
        <v>0</v>
      </c>
      <c r="R4" s="5">
        <f t="shared" si="2"/>
        <v>0</v>
      </c>
      <c r="S4" s="5">
        <f t="shared" si="3"/>
        <v>0</v>
      </c>
      <c r="T4" s="5">
        <f t="shared" si="4"/>
        <v>0</v>
      </c>
      <c r="U4" s="5">
        <f t="shared" si="5"/>
        <v>0</v>
      </c>
      <c r="V4">
        <f t="shared" ref="V4:V67" si="12">1+V3</f>
        <v>1941</v>
      </c>
      <c r="W4" s="5">
        <f t="shared" si="6"/>
        <v>0</v>
      </c>
      <c r="X4" s="5">
        <f t="shared" si="7"/>
        <v>0</v>
      </c>
      <c r="Y4" s="5">
        <f t="shared" si="8"/>
        <v>0</v>
      </c>
      <c r="Z4" s="5">
        <f t="shared" si="9"/>
        <v>0</v>
      </c>
      <c r="AB4">
        <f t="shared" ref="AB4:AB67" si="13">1+AB3</f>
        <v>1941</v>
      </c>
      <c r="AC4" s="7">
        <f>W4/ref!$B$7</f>
        <v>0</v>
      </c>
      <c r="AD4" s="7">
        <f>X4/ref!$B$7</f>
        <v>0</v>
      </c>
      <c r="AE4" s="7">
        <f>Y4/ref!$B$7</f>
        <v>0</v>
      </c>
      <c r="AF4" s="7">
        <f>Z4/ref!$B$7</f>
        <v>0</v>
      </c>
    </row>
    <row r="5" spans="1:32" x14ac:dyDescent="0.3">
      <c r="A5">
        <f t="shared" si="10"/>
        <v>1942</v>
      </c>
      <c r="B5" s="4">
        <f>COUNTIF(Impacts_RS_wells_scenario_1_bgw!$P$2:$P$2452,$A5)</f>
        <v>36</v>
      </c>
      <c r="C5" s="5">
        <f>SUMIF(Impacts_RS_wells_scenario_1_bgw!$P$2:$P$2452,$A5,Impacts_RS_wells_scenario_1_bgw!C$2:C$2452)/ref!$B$4</f>
        <v>0</v>
      </c>
      <c r="D5" s="5">
        <f>SUMIF(Impacts_RS_wells_scenario_1_bgw!$P$2:$P$2452,$A5,Impacts_RS_wells_scenario_1_bgw!D$2:D$2452)/ref!$B$4</f>
        <v>0</v>
      </c>
      <c r="E5" s="5">
        <f>SUMIF(Impacts_RS_wells_scenario_1_bgw!$P$2:$P$2452,$A5,Impacts_RS_wells_scenario_1_bgw!E$2:E$2452)/ref!$B$4</f>
        <v>0</v>
      </c>
      <c r="F5" s="5">
        <f>SUMIF(Impacts_RS_wells_scenario_1_bgw!$P$2:$P$2452,$A5,Impacts_RS_wells_scenario_1_bgw!F$2:F$2452)/ref!$B$4</f>
        <v>0</v>
      </c>
      <c r="G5" s="5">
        <f>SUMIF(Impacts_RS_wells_scenario_1_bgw!$P$2:$P$2452,$A5,Impacts_RS_wells_scenario_1_bgw!G$2:G$2452)/ref!$B$4</f>
        <v>0</v>
      </c>
      <c r="H5" s="5">
        <f>SUMIF(Impacts_RS_wells_scenario_1_bgw!$P$2:$P$2452,$A5,Impacts_RS_wells_scenario_1_bgw!H$2:H$2452)/ref!$B$4</f>
        <v>0</v>
      </c>
      <c r="I5" s="5">
        <f>SUMIF(Impacts_RS_wells_scenario_1_bgw!$P$2:$P$2452,$A5,Impacts_RS_wells_scenario_1_bgw!I$2:I$2452)/ref!$B$4</f>
        <v>0</v>
      </c>
      <c r="J5" s="5">
        <f>SUMIF(Impacts_RS_wells_scenario_1_bgw!$P$2:$P$2452,$A5,Impacts_RS_wells_scenario_1_bgw!J$2:J$2452)/ref!$B$4</f>
        <v>0</v>
      </c>
      <c r="K5" s="5">
        <f>SUMIF(Impacts_RS_wells_scenario_1_bgw!$P$2:$P$2452,$A5,Impacts_RS_wells_scenario_1_bgw!K$2:K$2452)/ref!$B$4</f>
        <v>0</v>
      </c>
      <c r="L5" s="5">
        <f>SUMIF(Impacts_RS_wells_scenario_1_bgw!$P$2:$P$2452,$A5,Impacts_RS_wells_scenario_1_bgw!L$2:L$2452)/ref!$B$4</f>
        <v>0</v>
      </c>
      <c r="M5" s="5">
        <f>SUMIF(Impacts_RS_wells_scenario_1_bgw!$P$2:$P$2452,$A5,Impacts_RS_wells_scenario_1_bgw!M$2:M$2452)/ref!$B$4</f>
        <v>0</v>
      </c>
      <c r="N5" s="5">
        <f>SUMIF(Impacts_RS_wells_scenario_1_bgw!$P$2:$P$2452,$A5,Impacts_RS_wells_scenario_1_bgw!N$2:N$2452)/ref!$B$4</f>
        <v>0</v>
      </c>
      <c r="O5">
        <f t="shared" si="11"/>
        <v>1942</v>
      </c>
      <c r="P5" s="5">
        <f t="shared" si="0"/>
        <v>0</v>
      </c>
      <c r="Q5" s="5">
        <f t="shared" si="1"/>
        <v>0</v>
      </c>
      <c r="R5" s="5">
        <f t="shared" si="2"/>
        <v>0</v>
      </c>
      <c r="S5" s="5">
        <f t="shared" si="3"/>
        <v>0</v>
      </c>
      <c r="T5" s="5">
        <f t="shared" si="4"/>
        <v>0</v>
      </c>
      <c r="U5" s="5">
        <f t="shared" si="5"/>
        <v>0</v>
      </c>
      <c r="V5">
        <f t="shared" si="12"/>
        <v>1942</v>
      </c>
      <c r="W5" s="5">
        <f t="shared" si="6"/>
        <v>0</v>
      </c>
      <c r="X5" s="5">
        <f t="shared" si="7"/>
        <v>0</v>
      </c>
      <c r="Y5" s="5">
        <f t="shared" si="8"/>
        <v>0</v>
      </c>
      <c r="Z5" s="5">
        <f t="shared" si="9"/>
        <v>0</v>
      </c>
      <c r="AB5">
        <f t="shared" si="13"/>
        <v>1942</v>
      </c>
      <c r="AC5" s="7">
        <f>W5/ref!$B$7</f>
        <v>0</v>
      </c>
      <c r="AD5" s="7">
        <f>X5/ref!$B$7</f>
        <v>0</v>
      </c>
      <c r="AE5" s="7">
        <f>Y5/ref!$B$7</f>
        <v>0</v>
      </c>
      <c r="AF5" s="7">
        <f>Z5/ref!$B$7</f>
        <v>0</v>
      </c>
    </row>
    <row r="6" spans="1:32" x14ac:dyDescent="0.3">
      <c r="A6">
        <f t="shared" si="10"/>
        <v>1943</v>
      </c>
      <c r="B6" s="4">
        <f>COUNTIF(Impacts_RS_wells_scenario_1_bgw!$P$2:$P$2452,$A6)</f>
        <v>36</v>
      </c>
      <c r="C6" s="5">
        <f>SUMIF(Impacts_RS_wells_scenario_1_bgw!$P$2:$P$2452,$A6,Impacts_RS_wells_scenario_1_bgw!C$2:C$2452)/ref!$B$4</f>
        <v>0</v>
      </c>
      <c r="D6" s="5">
        <f>SUMIF(Impacts_RS_wells_scenario_1_bgw!$P$2:$P$2452,$A6,Impacts_RS_wells_scenario_1_bgw!D$2:D$2452)/ref!$B$4</f>
        <v>0</v>
      </c>
      <c r="E6" s="5">
        <f>SUMIF(Impacts_RS_wells_scenario_1_bgw!$P$2:$P$2452,$A6,Impacts_RS_wells_scenario_1_bgw!E$2:E$2452)/ref!$B$4</f>
        <v>0</v>
      </c>
      <c r="F6" s="5">
        <f>SUMIF(Impacts_RS_wells_scenario_1_bgw!$P$2:$P$2452,$A6,Impacts_RS_wells_scenario_1_bgw!F$2:F$2452)/ref!$B$4</f>
        <v>0</v>
      </c>
      <c r="G6" s="5">
        <f>SUMIF(Impacts_RS_wells_scenario_1_bgw!$P$2:$P$2452,$A6,Impacts_RS_wells_scenario_1_bgw!G$2:G$2452)/ref!$B$4</f>
        <v>0</v>
      </c>
      <c r="H6" s="5">
        <f>SUMIF(Impacts_RS_wells_scenario_1_bgw!$P$2:$P$2452,$A6,Impacts_RS_wells_scenario_1_bgw!H$2:H$2452)/ref!$B$4</f>
        <v>0</v>
      </c>
      <c r="I6" s="5">
        <f>SUMIF(Impacts_RS_wells_scenario_1_bgw!$P$2:$P$2452,$A6,Impacts_RS_wells_scenario_1_bgw!I$2:I$2452)/ref!$B$4</f>
        <v>0</v>
      </c>
      <c r="J6" s="5">
        <f>SUMIF(Impacts_RS_wells_scenario_1_bgw!$P$2:$P$2452,$A6,Impacts_RS_wells_scenario_1_bgw!J$2:J$2452)/ref!$B$4</f>
        <v>0</v>
      </c>
      <c r="K6" s="5">
        <f>SUMIF(Impacts_RS_wells_scenario_1_bgw!$P$2:$P$2452,$A6,Impacts_RS_wells_scenario_1_bgw!K$2:K$2452)/ref!$B$4</f>
        <v>0</v>
      </c>
      <c r="L6" s="5">
        <f>SUMIF(Impacts_RS_wells_scenario_1_bgw!$P$2:$P$2452,$A6,Impacts_RS_wells_scenario_1_bgw!L$2:L$2452)/ref!$B$4</f>
        <v>0</v>
      </c>
      <c r="M6" s="5">
        <f>SUMIF(Impacts_RS_wells_scenario_1_bgw!$P$2:$P$2452,$A6,Impacts_RS_wells_scenario_1_bgw!M$2:M$2452)/ref!$B$4</f>
        <v>0</v>
      </c>
      <c r="N6" s="5">
        <f>SUMIF(Impacts_RS_wells_scenario_1_bgw!$P$2:$P$2452,$A6,Impacts_RS_wells_scenario_1_bgw!N$2:N$2452)/ref!$B$4</f>
        <v>0</v>
      </c>
      <c r="O6">
        <f t="shared" si="11"/>
        <v>1943</v>
      </c>
      <c r="P6" s="5">
        <f t="shared" si="0"/>
        <v>0</v>
      </c>
      <c r="Q6" s="5">
        <f t="shared" si="1"/>
        <v>0</v>
      </c>
      <c r="R6" s="5">
        <f t="shared" si="2"/>
        <v>0</v>
      </c>
      <c r="S6" s="5">
        <f t="shared" si="3"/>
        <v>0</v>
      </c>
      <c r="T6" s="5">
        <f t="shared" si="4"/>
        <v>0</v>
      </c>
      <c r="U6" s="5">
        <f t="shared" si="5"/>
        <v>0</v>
      </c>
      <c r="V6">
        <f t="shared" si="12"/>
        <v>1943</v>
      </c>
      <c r="W6" s="5">
        <f t="shared" si="6"/>
        <v>0</v>
      </c>
      <c r="X6" s="5">
        <f t="shared" si="7"/>
        <v>0</v>
      </c>
      <c r="Y6" s="5">
        <f t="shared" si="8"/>
        <v>0</v>
      </c>
      <c r="Z6" s="5">
        <f t="shared" si="9"/>
        <v>0</v>
      </c>
      <c r="AB6">
        <f t="shared" si="13"/>
        <v>1943</v>
      </c>
      <c r="AC6" s="7">
        <f>W6/ref!$B$7</f>
        <v>0</v>
      </c>
      <c r="AD6" s="7">
        <f>X6/ref!$B$7</f>
        <v>0</v>
      </c>
      <c r="AE6" s="7">
        <f>Y6/ref!$B$7</f>
        <v>0</v>
      </c>
      <c r="AF6" s="7">
        <f>Z6/ref!$B$7</f>
        <v>0</v>
      </c>
    </row>
    <row r="7" spans="1:32" x14ac:dyDescent="0.3">
      <c r="A7">
        <f t="shared" si="10"/>
        <v>1944</v>
      </c>
      <c r="B7" s="4">
        <f>COUNTIF(Impacts_RS_wells_scenario_1_bgw!$P$2:$P$2452,$A7)</f>
        <v>36</v>
      </c>
      <c r="C7" s="5">
        <f>SUMIF(Impacts_RS_wells_scenario_1_bgw!$P$2:$P$2452,$A7,Impacts_RS_wells_scenario_1_bgw!C$2:C$2452)/ref!$B$4</f>
        <v>0</v>
      </c>
      <c r="D7" s="5">
        <f>SUMIF(Impacts_RS_wells_scenario_1_bgw!$P$2:$P$2452,$A7,Impacts_RS_wells_scenario_1_bgw!D$2:D$2452)/ref!$B$4</f>
        <v>0</v>
      </c>
      <c r="E7" s="5">
        <f>SUMIF(Impacts_RS_wells_scenario_1_bgw!$P$2:$P$2452,$A7,Impacts_RS_wells_scenario_1_bgw!E$2:E$2452)/ref!$B$4</f>
        <v>0</v>
      </c>
      <c r="F7" s="5">
        <f>SUMIF(Impacts_RS_wells_scenario_1_bgw!$P$2:$P$2452,$A7,Impacts_RS_wells_scenario_1_bgw!F$2:F$2452)/ref!$B$4</f>
        <v>0</v>
      </c>
      <c r="G7" s="5">
        <f>SUMIF(Impacts_RS_wells_scenario_1_bgw!$P$2:$P$2452,$A7,Impacts_RS_wells_scenario_1_bgw!G$2:G$2452)/ref!$B$4</f>
        <v>0</v>
      </c>
      <c r="H7" s="5">
        <f>SUMIF(Impacts_RS_wells_scenario_1_bgw!$P$2:$P$2452,$A7,Impacts_RS_wells_scenario_1_bgw!H$2:H$2452)/ref!$B$4</f>
        <v>0</v>
      </c>
      <c r="I7" s="5">
        <f>SUMIF(Impacts_RS_wells_scenario_1_bgw!$P$2:$P$2452,$A7,Impacts_RS_wells_scenario_1_bgw!I$2:I$2452)/ref!$B$4</f>
        <v>0</v>
      </c>
      <c r="J7" s="5">
        <f>SUMIF(Impacts_RS_wells_scenario_1_bgw!$P$2:$P$2452,$A7,Impacts_RS_wells_scenario_1_bgw!J$2:J$2452)/ref!$B$4</f>
        <v>0</v>
      </c>
      <c r="K7" s="5">
        <f>SUMIF(Impacts_RS_wells_scenario_1_bgw!$P$2:$P$2452,$A7,Impacts_RS_wells_scenario_1_bgw!K$2:K$2452)/ref!$B$4</f>
        <v>0</v>
      </c>
      <c r="L7" s="5">
        <f>SUMIF(Impacts_RS_wells_scenario_1_bgw!$P$2:$P$2452,$A7,Impacts_RS_wells_scenario_1_bgw!L$2:L$2452)/ref!$B$4</f>
        <v>0</v>
      </c>
      <c r="M7" s="5">
        <f>SUMIF(Impacts_RS_wells_scenario_1_bgw!$P$2:$P$2452,$A7,Impacts_RS_wells_scenario_1_bgw!M$2:M$2452)/ref!$B$4</f>
        <v>0</v>
      </c>
      <c r="N7" s="5">
        <f>SUMIF(Impacts_RS_wells_scenario_1_bgw!$P$2:$P$2452,$A7,Impacts_RS_wells_scenario_1_bgw!N$2:N$2452)/ref!$B$4</f>
        <v>0</v>
      </c>
      <c r="O7">
        <f t="shared" si="11"/>
        <v>1944</v>
      </c>
      <c r="P7" s="5">
        <f t="shared" si="0"/>
        <v>0</v>
      </c>
      <c r="Q7" s="5">
        <f t="shared" si="1"/>
        <v>0</v>
      </c>
      <c r="R7" s="5">
        <f t="shared" si="2"/>
        <v>0</v>
      </c>
      <c r="S7" s="5">
        <f t="shared" si="3"/>
        <v>0</v>
      </c>
      <c r="T7" s="5">
        <f t="shared" si="4"/>
        <v>0</v>
      </c>
      <c r="U7" s="5">
        <f t="shared" si="5"/>
        <v>0</v>
      </c>
      <c r="V7">
        <f t="shared" si="12"/>
        <v>1944</v>
      </c>
      <c r="W7" s="5">
        <f t="shared" si="6"/>
        <v>0</v>
      </c>
      <c r="X7" s="5">
        <f t="shared" si="7"/>
        <v>0</v>
      </c>
      <c r="Y7" s="5">
        <f t="shared" si="8"/>
        <v>0</v>
      </c>
      <c r="Z7" s="5">
        <f t="shared" si="9"/>
        <v>0</v>
      </c>
      <c r="AB7">
        <f t="shared" si="13"/>
        <v>1944</v>
      </c>
      <c r="AC7" s="7">
        <f>W7/ref!$B$7</f>
        <v>0</v>
      </c>
      <c r="AD7" s="7">
        <f>X7/ref!$B$7</f>
        <v>0</v>
      </c>
      <c r="AE7" s="7">
        <f>Y7/ref!$B$7</f>
        <v>0</v>
      </c>
      <c r="AF7" s="7">
        <f>Z7/ref!$B$7</f>
        <v>0</v>
      </c>
    </row>
    <row r="8" spans="1:32" x14ac:dyDescent="0.3">
      <c r="A8">
        <f t="shared" si="10"/>
        <v>1945</v>
      </c>
      <c r="B8" s="4">
        <f>COUNTIF(Impacts_RS_wells_scenario_1_bgw!$P$2:$P$2452,$A8)</f>
        <v>36</v>
      </c>
      <c r="C8" s="5">
        <f>SUMIF(Impacts_RS_wells_scenario_1_bgw!$P$2:$P$2452,$A8,Impacts_RS_wells_scenario_1_bgw!C$2:C$2452)/ref!$B$4</f>
        <v>0</v>
      </c>
      <c r="D8" s="5">
        <f>SUMIF(Impacts_RS_wells_scenario_1_bgw!$P$2:$P$2452,$A8,Impacts_RS_wells_scenario_1_bgw!D$2:D$2452)/ref!$B$4</f>
        <v>0</v>
      </c>
      <c r="E8" s="5">
        <f>SUMIF(Impacts_RS_wells_scenario_1_bgw!$P$2:$P$2452,$A8,Impacts_RS_wells_scenario_1_bgw!E$2:E$2452)/ref!$B$4</f>
        <v>0</v>
      </c>
      <c r="F8" s="5">
        <f>SUMIF(Impacts_RS_wells_scenario_1_bgw!$P$2:$P$2452,$A8,Impacts_RS_wells_scenario_1_bgw!F$2:F$2452)/ref!$B$4</f>
        <v>0</v>
      </c>
      <c r="G8" s="5">
        <f>SUMIF(Impacts_RS_wells_scenario_1_bgw!$P$2:$P$2452,$A8,Impacts_RS_wells_scenario_1_bgw!G$2:G$2452)/ref!$B$4</f>
        <v>0</v>
      </c>
      <c r="H8" s="5">
        <f>SUMIF(Impacts_RS_wells_scenario_1_bgw!$P$2:$P$2452,$A8,Impacts_RS_wells_scenario_1_bgw!H$2:H$2452)/ref!$B$4</f>
        <v>0</v>
      </c>
      <c r="I8" s="5">
        <f>SUMIF(Impacts_RS_wells_scenario_1_bgw!$P$2:$P$2452,$A8,Impacts_RS_wells_scenario_1_bgw!I$2:I$2452)/ref!$B$4</f>
        <v>0</v>
      </c>
      <c r="J8" s="5">
        <f>SUMIF(Impacts_RS_wells_scenario_1_bgw!$P$2:$P$2452,$A8,Impacts_RS_wells_scenario_1_bgw!J$2:J$2452)/ref!$B$4</f>
        <v>0</v>
      </c>
      <c r="K8" s="5">
        <f>SUMIF(Impacts_RS_wells_scenario_1_bgw!$P$2:$P$2452,$A8,Impacts_RS_wells_scenario_1_bgw!K$2:K$2452)/ref!$B$4</f>
        <v>0</v>
      </c>
      <c r="L8" s="5">
        <f>SUMIF(Impacts_RS_wells_scenario_1_bgw!$P$2:$P$2452,$A8,Impacts_RS_wells_scenario_1_bgw!L$2:L$2452)/ref!$B$4</f>
        <v>0</v>
      </c>
      <c r="M8" s="5">
        <f>SUMIF(Impacts_RS_wells_scenario_1_bgw!$P$2:$P$2452,$A8,Impacts_RS_wells_scenario_1_bgw!M$2:M$2452)/ref!$B$4</f>
        <v>0</v>
      </c>
      <c r="N8" s="5">
        <f>SUMIF(Impacts_RS_wells_scenario_1_bgw!$P$2:$P$2452,$A8,Impacts_RS_wells_scenario_1_bgw!N$2:N$2452)/ref!$B$4</f>
        <v>0</v>
      </c>
      <c r="O8">
        <f t="shared" si="11"/>
        <v>1945</v>
      </c>
      <c r="P8" s="5">
        <f t="shared" si="0"/>
        <v>0</v>
      </c>
      <c r="Q8" s="5">
        <f t="shared" si="1"/>
        <v>0</v>
      </c>
      <c r="R8" s="5">
        <f t="shared" si="2"/>
        <v>0</v>
      </c>
      <c r="S8" s="5">
        <f t="shared" si="3"/>
        <v>0</v>
      </c>
      <c r="T8" s="5">
        <f t="shared" si="4"/>
        <v>0</v>
      </c>
      <c r="U8" s="5">
        <f t="shared" si="5"/>
        <v>0</v>
      </c>
      <c r="V8">
        <f t="shared" si="12"/>
        <v>1945</v>
      </c>
      <c r="W8" s="5">
        <f t="shared" si="6"/>
        <v>0</v>
      </c>
      <c r="X8" s="5">
        <f t="shared" si="7"/>
        <v>0</v>
      </c>
      <c r="Y8" s="5">
        <f t="shared" si="8"/>
        <v>0</v>
      </c>
      <c r="Z8" s="5">
        <f t="shared" si="9"/>
        <v>0</v>
      </c>
      <c r="AB8">
        <f t="shared" si="13"/>
        <v>1945</v>
      </c>
      <c r="AC8" s="7">
        <f>W8/ref!$B$7</f>
        <v>0</v>
      </c>
      <c r="AD8" s="7">
        <f>X8/ref!$B$7</f>
        <v>0</v>
      </c>
      <c r="AE8" s="7">
        <f>Y8/ref!$B$7</f>
        <v>0</v>
      </c>
      <c r="AF8" s="7">
        <f>Z8/ref!$B$7</f>
        <v>0</v>
      </c>
    </row>
    <row r="9" spans="1:32" x14ac:dyDescent="0.3">
      <c r="A9">
        <f t="shared" si="10"/>
        <v>1946</v>
      </c>
      <c r="B9" s="4">
        <f>COUNTIF(Impacts_RS_wells_scenario_1_bgw!$P$2:$P$2452,$A9)</f>
        <v>36</v>
      </c>
      <c r="C9" s="5">
        <f>SUMIF(Impacts_RS_wells_scenario_1_bgw!$P$2:$P$2452,$A9,Impacts_RS_wells_scenario_1_bgw!C$2:C$2452)/ref!$B$4</f>
        <v>0</v>
      </c>
      <c r="D9" s="5">
        <f>SUMIF(Impacts_RS_wells_scenario_1_bgw!$P$2:$P$2452,$A9,Impacts_RS_wells_scenario_1_bgw!D$2:D$2452)/ref!$B$4</f>
        <v>0</v>
      </c>
      <c r="E9" s="5">
        <f>SUMIF(Impacts_RS_wells_scenario_1_bgw!$P$2:$P$2452,$A9,Impacts_RS_wells_scenario_1_bgw!E$2:E$2452)/ref!$B$4</f>
        <v>0</v>
      </c>
      <c r="F9" s="5">
        <f>SUMIF(Impacts_RS_wells_scenario_1_bgw!$P$2:$P$2452,$A9,Impacts_RS_wells_scenario_1_bgw!F$2:F$2452)/ref!$B$4</f>
        <v>0</v>
      </c>
      <c r="G9" s="5">
        <f>SUMIF(Impacts_RS_wells_scenario_1_bgw!$P$2:$P$2452,$A9,Impacts_RS_wells_scenario_1_bgw!G$2:G$2452)/ref!$B$4</f>
        <v>0</v>
      </c>
      <c r="H9" s="5">
        <f>SUMIF(Impacts_RS_wells_scenario_1_bgw!$P$2:$P$2452,$A9,Impacts_RS_wells_scenario_1_bgw!H$2:H$2452)/ref!$B$4</f>
        <v>0</v>
      </c>
      <c r="I9" s="5">
        <f>SUMIF(Impacts_RS_wells_scenario_1_bgw!$P$2:$P$2452,$A9,Impacts_RS_wells_scenario_1_bgw!I$2:I$2452)/ref!$B$4</f>
        <v>0</v>
      </c>
      <c r="J9" s="5">
        <f>SUMIF(Impacts_RS_wells_scenario_1_bgw!$P$2:$P$2452,$A9,Impacts_RS_wells_scenario_1_bgw!J$2:J$2452)/ref!$B$4</f>
        <v>0</v>
      </c>
      <c r="K9" s="5">
        <f>SUMIF(Impacts_RS_wells_scenario_1_bgw!$P$2:$P$2452,$A9,Impacts_RS_wells_scenario_1_bgw!K$2:K$2452)/ref!$B$4</f>
        <v>0</v>
      </c>
      <c r="L9" s="5">
        <f>SUMIF(Impacts_RS_wells_scenario_1_bgw!$P$2:$P$2452,$A9,Impacts_RS_wells_scenario_1_bgw!L$2:L$2452)/ref!$B$4</f>
        <v>0</v>
      </c>
      <c r="M9" s="5">
        <f>SUMIF(Impacts_RS_wells_scenario_1_bgw!$P$2:$P$2452,$A9,Impacts_RS_wells_scenario_1_bgw!M$2:M$2452)/ref!$B$4</f>
        <v>0</v>
      </c>
      <c r="N9" s="5">
        <f>SUMIF(Impacts_RS_wells_scenario_1_bgw!$P$2:$P$2452,$A9,Impacts_RS_wells_scenario_1_bgw!N$2:N$2452)/ref!$B$4</f>
        <v>0</v>
      </c>
      <c r="O9">
        <f t="shared" si="11"/>
        <v>1946</v>
      </c>
      <c r="P9" s="5">
        <f t="shared" si="0"/>
        <v>0</v>
      </c>
      <c r="Q9" s="5">
        <f t="shared" si="1"/>
        <v>0</v>
      </c>
      <c r="R9" s="5">
        <f t="shared" si="2"/>
        <v>0</v>
      </c>
      <c r="S9" s="5">
        <f t="shared" si="3"/>
        <v>0</v>
      </c>
      <c r="T9" s="5">
        <f t="shared" si="4"/>
        <v>0</v>
      </c>
      <c r="U9" s="5">
        <f t="shared" si="5"/>
        <v>0</v>
      </c>
      <c r="V9">
        <f t="shared" si="12"/>
        <v>1946</v>
      </c>
      <c r="W9" s="5">
        <f t="shared" si="6"/>
        <v>0</v>
      </c>
      <c r="X9" s="5">
        <f t="shared" si="7"/>
        <v>0</v>
      </c>
      <c r="Y9" s="5">
        <f t="shared" si="8"/>
        <v>0</v>
      </c>
      <c r="Z9" s="5">
        <f t="shared" si="9"/>
        <v>0</v>
      </c>
      <c r="AB9">
        <f t="shared" si="13"/>
        <v>1946</v>
      </c>
      <c r="AC9" s="7">
        <f>W9/ref!$B$7</f>
        <v>0</v>
      </c>
      <c r="AD9" s="7">
        <f>X9/ref!$B$7</f>
        <v>0</v>
      </c>
      <c r="AE9" s="7">
        <f>Y9/ref!$B$7</f>
        <v>0</v>
      </c>
      <c r="AF9" s="7">
        <f>Z9/ref!$B$7</f>
        <v>0</v>
      </c>
    </row>
    <row r="10" spans="1:32" x14ac:dyDescent="0.3">
      <c r="A10">
        <f t="shared" si="10"/>
        <v>1947</v>
      </c>
      <c r="B10" s="4">
        <f>COUNTIF(Impacts_RS_wells_scenario_1_bgw!$P$2:$P$2452,$A10)</f>
        <v>36</v>
      </c>
      <c r="C10" s="5">
        <f>SUMIF(Impacts_RS_wells_scenario_1_bgw!$P$2:$P$2452,$A10,Impacts_RS_wells_scenario_1_bgw!C$2:C$2452)/ref!$B$4</f>
        <v>0</v>
      </c>
      <c r="D10" s="5">
        <f>SUMIF(Impacts_RS_wells_scenario_1_bgw!$P$2:$P$2452,$A10,Impacts_RS_wells_scenario_1_bgw!D$2:D$2452)/ref!$B$4</f>
        <v>0</v>
      </c>
      <c r="E10" s="5">
        <f>SUMIF(Impacts_RS_wells_scenario_1_bgw!$P$2:$P$2452,$A10,Impacts_RS_wells_scenario_1_bgw!E$2:E$2452)/ref!$B$4</f>
        <v>0</v>
      </c>
      <c r="F10" s="5">
        <f>SUMIF(Impacts_RS_wells_scenario_1_bgw!$P$2:$P$2452,$A10,Impacts_RS_wells_scenario_1_bgw!F$2:F$2452)/ref!$B$4</f>
        <v>0</v>
      </c>
      <c r="G10" s="5">
        <f>SUMIF(Impacts_RS_wells_scenario_1_bgw!$P$2:$P$2452,$A10,Impacts_RS_wells_scenario_1_bgw!G$2:G$2452)/ref!$B$4</f>
        <v>0</v>
      </c>
      <c r="H10" s="5">
        <f>SUMIF(Impacts_RS_wells_scenario_1_bgw!$P$2:$P$2452,$A10,Impacts_RS_wells_scenario_1_bgw!H$2:H$2452)/ref!$B$4</f>
        <v>0</v>
      </c>
      <c r="I10" s="5">
        <f>SUMIF(Impacts_RS_wells_scenario_1_bgw!$P$2:$P$2452,$A10,Impacts_RS_wells_scenario_1_bgw!I$2:I$2452)/ref!$B$4</f>
        <v>0</v>
      </c>
      <c r="J10" s="5">
        <f>SUMIF(Impacts_RS_wells_scenario_1_bgw!$P$2:$P$2452,$A10,Impacts_RS_wells_scenario_1_bgw!J$2:J$2452)/ref!$B$4</f>
        <v>0</v>
      </c>
      <c r="K10" s="5">
        <f>SUMIF(Impacts_RS_wells_scenario_1_bgw!$P$2:$P$2452,$A10,Impacts_RS_wells_scenario_1_bgw!K$2:K$2452)/ref!$B$4</f>
        <v>0</v>
      </c>
      <c r="L10" s="5">
        <f>SUMIF(Impacts_RS_wells_scenario_1_bgw!$P$2:$P$2452,$A10,Impacts_RS_wells_scenario_1_bgw!L$2:L$2452)/ref!$B$4</f>
        <v>0</v>
      </c>
      <c r="M10" s="5">
        <f>SUMIF(Impacts_RS_wells_scenario_1_bgw!$P$2:$P$2452,$A10,Impacts_RS_wells_scenario_1_bgw!M$2:M$2452)/ref!$B$4</f>
        <v>0</v>
      </c>
      <c r="N10" s="5">
        <f>SUMIF(Impacts_RS_wells_scenario_1_bgw!$P$2:$P$2452,$A10,Impacts_RS_wells_scenario_1_bgw!N$2:N$2452)/ref!$B$4</f>
        <v>0</v>
      </c>
      <c r="O10">
        <f t="shared" si="11"/>
        <v>1947</v>
      </c>
      <c r="P10" s="5">
        <f t="shared" si="0"/>
        <v>0</v>
      </c>
      <c r="Q10" s="5">
        <f t="shared" si="1"/>
        <v>0</v>
      </c>
      <c r="R10" s="5">
        <f t="shared" si="2"/>
        <v>0</v>
      </c>
      <c r="S10" s="5">
        <f t="shared" si="3"/>
        <v>0</v>
      </c>
      <c r="T10" s="5">
        <f t="shared" si="4"/>
        <v>0</v>
      </c>
      <c r="U10" s="5">
        <f t="shared" si="5"/>
        <v>0</v>
      </c>
      <c r="V10">
        <f t="shared" si="12"/>
        <v>1947</v>
      </c>
      <c r="W10" s="5">
        <f t="shared" si="6"/>
        <v>0</v>
      </c>
      <c r="X10" s="5">
        <f t="shared" si="7"/>
        <v>0</v>
      </c>
      <c r="Y10" s="5">
        <f t="shared" si="8"/>
        <v>0</v>
      </c>
      <c r="Z10" s="5">
        <f t="shared" si="9"/>
        <v>0</v>
      </c>
      <c r="AB10">
        <f t="shared" si="13"/>
        <v>1947</v>
      </c>
      <c r="AC10" s="7">
        <f>W10/ref!$B$7</f>
        <v>0</v>
      </c>
      <c r="AD10" s="7">
        <f>X10/ref!$B$7</f>
        <v>0</v>
      </c>
      <c r="AE10" s="7">
        <f>Y10/ref!$B$7</f>
        <v>0</v>
      </c>
      <c r="AF10" s="7">
        <f>Z10/ref!$B$7</f>
        <v>0</v>
      </c>
    </row>
    <row r="11" spans="1:32" x14ac:dyDescent="0.3">
      <c r="A11">
        <f t="shared" si="10"/>
        <v>1948</v>
      </c>
      <c r="B11" s="4">
        <f>COUNTIF(Impacts_RS_wells_scenario_1_bgw!$P$2:$P$2452,$A11)</f>
        <v>36</v>
      </c>
      <c r="C11" s="5">
        <f>SUMIF(Impacts_RS_wells_scenario_1_bgw!$P$2:$P$2452,$A11,Impacts_RS_wells_scenario_1_bgw!C$2:C$2452)/ref!$B$4</f>
        <v>0</v>
      </c>
      <c r="D11" s="5">
        <f>SUMIF(Impacts_RS_wells_scenario_1_bgw!$P$2:$P$2452,$A11,Impacts_RS_wells_scenario_1_bgw!D$2:D$2452)/ref!$B$4</f>
        <v>0</v>
      </c>
      <c r="E11" s="5">
        <f>SUMIF(Impacts_RS_wells_scenario_1_bgw!$P$2:$P$2452,$A11,Impacts_RS_wells_scenario_1_bgw!E$2:E$2452)/ref!$B$4</f>
        <v>0</v>
      </c>
      <c r="F11" s="5">
        <f>SUMIF(Impacts_RS_wells_scenario_1_bgw!$P$2:$P$2452,$A11,Impacts_RS_wells_scenario_1_bgw!F$2:F$2452)/ref!$B$4</f>
        <v>0</v>
      </c>
      <c r="G11" s="5">
        <f>SUMIF(Impacts_RS_wells_scenario_1_bgw!$P$2:$P$2452,$A11,Impacts_RS_wells_scenario_1_bgw!G$2:G$2452)/ref!$B$4</f>
        <v>0</v>
      </c>
      <c r="H11" s="5">
        <f>SUMIF(Impacts_RS_wells_scenario_1_bgw!$P$2:$P$2452,$A11,Impacts_RS_wells_scenario_1_bgw!H$2:H$2452)/ref!$B$4</f>
        <v>0</v>
      </c>
      <c r="I11" s="5">
        <f>SUMIF(Impacts_RS_wells_scenario_1_bgw!$P$2:$P$2452,$A11,Impacts_RS_wells_scenario_1_bgw!I$2:I$2452)/ref!$B$4</f>
        <v>0</v>
      </c>
      <c r="J11" s="5">
        <f>SUMIF(Impacts_RS_wells_scenario_1_bgw!$P$2:$P$2452,$A11,Impacts_RS_wells_scenario_1_bgw!J$2:J$2452)/ref!$B$4</f>
        <v>0</v>
      </c>
      <c r="K11" s="5">
        <f>SUMIF(Impacts_RS_wells_scenario_1_bgw!$P$2:$P$2452,$A11,Impacts_RS_wells_scenario_1_bgw!K$2:K$2452)/ref!$B$4</f>
        <v>0</v>
      </c>
      <c r="L11" s="5">
        <f>SUMIF(Impacts_RS_wells_scenario_1_bgw!$P$2:$P$2452,$A11,Impacts_RS_wells_scenario_1_bgw!L$2:L$2452)/ref!$B$4</f>
        <v>0</v>
      </c>
      <c r="M11" s="5">
        <f>SUMIF(Impacts_RS_wells_scenario_1_bgw!$P$2:$P$2452,$A11,Impacts_RS_wells_scenario_1_bgw!M$2:M$2452)/ref!$B$4</f>
        <v>0</v>
      </c>
      <c r="N11" s="5">
        <f>SUMIF(Impacts_RS_wells_scenario_1_bgw!$P$2:$P$2452,$A11,Impacts_RS_wells_scenario_1_bgw!N$2:N$2452)/ref!$B$4</f>
        <v>0</v>
      </c>
      <c r="O11">
        <f t="shared" si="11"/>
        <v>1948</v>
      </c>
      <c r="P11" s="5">
        <f t="shared" si="0"/>
        <v>0</v>
      </c>
      <c r="Q11" s="5">
        <f t="shared" si="1"/>
        <v>0</v>
      </c>
      <c r="R11" s="5">
        <f t="shared" si="2"/>
        <v>0</v>
      </c>
      <c r="S11" s="5">
        <f t="shared" si="3"/>
        <v>0</v>
      </c>
      <c r="T11" s="5">
        <f t="shared" si="4"/>
        <v>0</v>
      </c>
      <c r="U11" s="5">
        <f t="shared" si="5"/>
        <v>0</v>
      </c>
      <c r="V11">
        <f t="shared" si="12"/>
        <v>1948</v>
      </c>
      <c r="W11" s="5">
        <f t="shared" si="6"/>
        <v>0</v>
      </c>
      <c r="X11" s="5">
        <f t="shared" si="7"/>
        <v>0</v>
      </c>
      <c r="Y11" s="5">
        <f t="shared" si="8"/>
        <v>0</v>
      </c>
      <c r="Z11" s="5">
        <f t="shared" si="9"/>
        <v>0</v>
      </c>
      <c r="AB11">
        <f t="shared" si="13"/>
        <v>1948</v>
      </c>
      <c r="AC11" s="7">
        <f>W11/ref!$B$7</f>
        <v>0</v>
      </c>
      <c r="AD11" s="7">
        <f>X11/ref!$B$7</f>
        <v>0</v>
      </c>
      <c r="AE11" s="7">
        <f>Y11/ref!$B$7</f>
        <v>0</v>
      </c>
      <c r="AF11" s="7">
        <f>Z11/ref!$B$7</f>
        <v>0</v>
      </c>
    </row>
    <row r="12" spans="1:32" x14ac:dyDescent="0.3">
      <c r="A12">
        <f t="shared" si="10"/>
        <v>1949</v>
      </c>
      <c r="B12" s="4">
        <f>COUNTIF(Impacts_RS_wells_scenario_1_bgw!$P$2:$P$2452,$A12)</f>
        <v>36</v>
      </c>
      <c r="C12" s="5">
        <f>SUMIF(Impacts_RS_wells_scenario_1_bgw!$P$2:$P$2452,$A12,Impacts_RS_wells_scenario_1_bgw!C$2:C$2452)/ref!$B$4</f>
        <v>0</v>
      </c>
      <c r="D12" s="5">
        <f>SUMIF(Impacts_RS_wells_scenario_1_bgw!$P$2:$P$2452,$A12,Impacts_RS_wells_scenario_1_bgw!D$2:D$2452)/ref!$B$4</f>
        <v>0</v>
      </c>
      <c r="E12" s="5">
        <f>SUMIF(Impacts_RS_wells_scenario_1_bgw!$P$2:$P$2452,$A12,Impacts_RS_wells_scenario_1_bgw!E$2:E$2452)/ref!$B$4</f>
        <v>0</v>
      </c>
      <c r="F12" s="5">
        <f>SUMIF(Impacts_RS_wells_scenario_1_bgw!$P$2:$P$2452,$A12,Impacts_RS_wells_scenario_1_bgw!F$2:F$2452)/ref!$B$4</f>
        <v>0</v>
      </c>
      <c r="G12" s="5">
        <f>SUMIF(Impacts_RS_wells_scenario_1_bgw!$P$2:$P$2452,$A12,Impacts_RS_wells_scenario_1_bgw!G$2:G$2452)/ref!$B$4</f>
        <v>0</v>
      </c>
      <c r="H12" s="5">
        <f>SUMIF(Impacts_RS_wells_scenario_1_bgw!$P$2:$P$2452,$A12,Impacts_RS_wells_scenario_1_bgw!H$2:H$2452)/ref!$B$4</f>
        <v>0</v>
      </c>
      <c r="I12" s="5">
        <f>SUMIF(Impacts_RS_wells_scenario_1_bgw!$P$2:$P$2452,$A12,Impacts_RS_wells_scenario_1_bgw!I$2:I$2452)/ref!$B$4</f>
        <v>0</v>
      </c>
      <c r="J12" s="5">
        <f>SUMIF(Impacts_RS_wells_scenario_1_bgw!$P$2:$P$2452,$A12,Impacts_RS_wells_scenario_1_bgw!J$2:J$2452)/ref!$B$4</f>
        <v>0</v>
      </c>
      <c r="K12" s="5">
        <f>SUMIF(Impacts_RS_wells_scenario_1_bgw!$P$2:$P$2452,$A12,Impacts_RS_wells_scenario_1_bgw!K$2:K$2452)/ref!$B$4</f>
        <v>0</v>
      </c>
      <c r="L12" s="5">
        <f>SUMIF(Impacts_RS_wells_scenario_1_bgw!$P$2:$P$2452,$A12,Impacts_RS_wells_scenario_1_bgw!L$2:L$2452)/ref!$B$4</f>
        <v>0</v>
      </c>
      <c r="M12" s="5">
        <f>SUMIF(Impacts_RS_wells_scenario_1_bgw!$P$2:$P$2452,$A12,Impacts_RS_wells_scenario_1_bgw!M$2:M$2452)/ref!$B$4</f>
        <v>0</v>
      </c>
      <c r="N12" s="5">
        <f>SUMIF(Impacts_RS_wells_scenario_1_bgw!$P$2:$P$2452,$A12,Impacts_RS_wells_scenario_1_bgw!N$2:N$2452)/ref!$B$4</f>
        <v>0</v>
      </c>
      <c r="O12">
        <f t="shared" si="11"/>
        <v>1949</v>
      </c>
      <c r="P12" s="5">
        <f t="shared" si="0"/>
        <v>0</v>
      </c>
      <c r="Q12" s="5">
        <f t="shared" si="1"/>
        <v>0</v>
      </c>
      <c r="R12" s="5">
        <f t="shared" si="2"/>
        <v>0</v>
      </c>
      <c r="S12" s="5">
        <f t="shared" si="3"/>
        <v>0</v>
      </c>
      <c r="T12" s="5">
        <f t="shared" si="4"/>
        <v>0</v>
      </c>
      <c r="U12" s="5">
        <f t="shared" si="5"/>
        <v>0</v>
      </c>
      <c r="V12">
        <f t="shared" si="12"/>
        <v>1949</v>
      </c>
      <c r="W12" s="5">
        <f t="shared" si="6"/>
        <v>0</v>
      </c>
      <c r="X12" s="5">
        <f t="shared" si="7"/>
        <v>0</v>
      </c>
      <c r="Y12" s="5">
        <f t="shared" si="8"/>
        <v>0</v>
      </c>
      <c r="Z12" s="5">
        <f t="shared" si="9"/>
        <v>0</v>
      </c>
      <c r="AB12">
        <f t="shared" si="13"/>
        <v>1949</v>
      </c>
      <c r="AC12" s="7">
        <f>W12/ref!$B$7</f>
        <v>0</v>
      </c>
      <c r="AD12" s="7">
        <f>X12/ref!$B$7</f>
        <v>0</v>
      </c>
      <c r="AE12" s="7">
        <f>Y12/ref!$B$7</f>
        <v>0</v>
      </c>
      <c r="AF12" s="7">
        <f>Z12/ref!$B$7</f>
        <v>0</v>
      </c>
    </row>
    <row r="13" spans="1:32" x14ac:dyDescent="0.3">
      <c r="A13">
        <f t="shared" si="10"/>
        <v>1950</v>
      </c>
      <c r="B13" s="4">
        <f>COUNTIF(Impacts_RS_wells_scenario_1_bgw!$P$2:$P$2452,$A13)</f>
        <v>36</v>
      </c>
      <c r="C13" s="5">
        <f>SUMIF(Impacts_RS_wells_scenario_1_bgw!$P$2:$P$2452,$A13,Impacts_RS_wells_scenario_1_bgw!C$2:C$2452)/ref!$B$4</f>
        <v>0</v>
      </c>
      <c r="D13" s="5">
        <f>SUMIF(Impacts_RS_wells_scenario_1_bgw!$P$2:$P$2452,$A13,Impacts_RS_wells_scenario_1_bgw!D$2:D$2452)/ref!$B$4</f>
        <v>0</v>
      </c>
      <c r="E13" s="5">
        <f>SUMIF(Impacts_RS_wells_scenario_1_bgw!$P$2:$P$2452,$A13,Impacts_RS_wells_scenario_1_bgw!E$2:E$2452)/ref!$B$4</f>
        <v>0</v>
      </c>
      <c r="F13" s="5">
        <f>SUMIF(Impacts_RS_wells_scenario_1_bgw!$P$2:$P$2452,$A13,Impacts_RS_wells_scenario_1_bgw!F$2:F$2452)/ref!$B$4</f>
        <v>0</v>
      </c>
      <c r="G13" s="5">
        <f>SUMIF(Impacts_RS_wells_scenario_1_bgw!$P$2:$P$2452,$A13,Impacts_RS_wells_scenario_1_bgw!G$2:G$2452)/ref!$B$4</f>
        <v>0</v>
      </c>
      <c r="H13" s="5">
        <f>SUMIF(Impacts_RS_wells_scenario_1_bgw!$P$2:$P$2452,$A13,Impacts_RS_wells_scenario_1_bgw!H$2:H$2452)/ref!$B$4</f>
        <v>0</v>
      </c>
      <c r="I13" s="5">
        <f>SUMIF(Impacts_RS_wells_scenario_1_bgw!$P$2:$P$2452,$A13,Impacts_RS_wells_scenario_1_bgw!I$2:I$2452)/ref!$B$4</f>
        <v>0</v>
      </c>
      <c r="J13" s="5">
        <f>SUMIF(Impacts_RS_wells_scenario_1_bgw!$P$2:$P$2452,$A13,Impacts_RS_wells_scenario_1_bgw!J$2:J$2452)/ref!$B$4</f>
        <v>0</v>
      </c>
      <c r="K13" s="5">
        <f>SUMIF(Impacts_RS_wells_scenario_1_bgw!$P$2:$P$2452,$A13,Impacts_RS_wells_scenario_1_bgw!K$2:K$2452)/ref!$B$4</f>
        <v>0</v>
      </c>
      <c r="L13" s="5">
        <f>SUMIF(Impacts_RS_wells_scenario_1_bgw!$P$2:$P$2452,$A13,Impacts_RS_wells_scenario_1_bgw!L$2:L$2452)/ref!$B$4</f>
        <v>0</v>
      </c>
      <c r="M13" s="5">
        <f>SUMIF(Impacts_RS_wells_scenario_1_bgw!$P$2:$P$2452,$A13,Impacts_RS_wells_scenario_1_bgw!M$2:M$2452)/ref!$B$4</f>
        <v>0</v>
      </c>
      <c r="N13" s="5">
        <f>SUMIF(Impacts_RS_wells_scenario_1_bgw!$P$2:$P$2452,$A13,Impacts_RS_wells_scenario_1_bgw!N$2:N$2452)/ref!$B$4</f>
        <v>0</v>
      </c>
      <c r="O13">
        <f t="shared" si="11"/>
        <v>1950</v>
      </c>
      <c r="P13" s="5">
        <f t="shared" si="0"/>
        <v>0</v>
      </c>
      <c r="Q13" s="5">
        <f t="shared" si="1"/>
        <v>0</v>
      </c>
      <c r="R13" s="5">
        <f t="shared" si="2"/>
        <v>0</v>
      </c>
      <c r="S13" s="5">
        <f t="shared" si="3"/>
        <v>0</v>
      </c>
      <c r="T13" s="5">
        <f t="shared" si="4"/>
        <v>0</v>
      </c>
      <c r="U13" s="5">
        <f t="shared" si="5"/>
        <v>0</v>
      </c>
      <c r="V13">
        <f t="shared" si="12"/>
        <v>1950</v>
      </c>
      <c r="W13" s="5">
        <f t="shared" si="6"/>
        <v>0</v>
      </c>
      <c r="X13" s="5">
        <f t="shared" si="7"/>
        <v>0</v>
      </c>
      <c r="Y13" s="5">
        <f t="shared" si="8"/>
        <v>0</v>
      </c>
      <c r="Z13" s="5">
        <f t="shared" si="9"/>
        <v>0</v>
      </c>
      <c r="AB13">
        <f t="shared" si="13"/>
        <v>1950</v>
      </c>
      <c r="AC13" s="7">
        <f>W13/ref!$B$7</f>
        <v>0</v>
      </c>
      <c r="AD13" s="7">
        <f>X13/ref!$B$7</f>
        <v>0</v>
      </c>
      <c r="AE13" s="7">
        <f>Y13/ref!$B$7</f>
        <v>0</v>
      </c>
      <c r="AF13" s="7">
        <f>Z13/ref!$B$7</f>
        <v>0</v>
      </c>
    </row>
    <row r="14" spans="1:32" x14ac:dyDescent="0.3">
      <c r="A14">
        <f t="shared" si="10"/>
        <v>1951</v>
      </c>
      <c r="B14" s="4">
        <f>COUNTIF(Impacts_RS_wells_scenario_1_bgw!$P$2:$P$2452,$A14)</f>
        <v>36</v>
      </c>
      <c r="C14" s="5">
        <f>SUMIF(Impacts_RS_wells_scenario_1_bgw!$P$2:$P$2452,$A14,Impacts_RS_wells_scenario_1_bgw!C$2:C$2452)/ref!$B$4</f>
        <v>0</v>
      </c>
      <c r="D14" s="5">
        <f>SUMIF(Impacts_RS_wells_scenario_1_bgw!$P$2:$P$2452,$A14,Impacts_RS_wells_scenario_1_bgw!D$2:D$2452)/ref!$B$4</f>
        <v>0</v>
      </c>
      <c r="E14" s="5">
        <f>SUMIF(Impacts_RS_wells_scenario_1_bgw!$P$2:$P$2452,$A14,Impacts_RS_wells_scenario_1_bgw!E$2:E$2452)/ref!$B$4</f>
        <v>0</v>
      </c>
      <c r="F14" s="5">
        <f>SUMIF(Impacts_RS_wells_scenario_1_bgw!$P$2:$P$2452,$A14,Impacts_RS_wells_scenario_1_bgw!F$2:F$2452)/ref!$B$4</f>
        <v>0</v>
      </c>
      <c r="G14" s="5">
        <f>SUMIF(Impacts_RS_wells_scenario_1_bgw!$P$2:$P$2452,$A14,Impacts_RS_wells_scenario_1_bgw!G$2:G$2452)/ref!$B$4</f>
        <v>0</v>
      </c>
      <c r="H14" s="5">
        <f>SUMIF(Impacts_RS_wells_scenario_1_bgw!$P$2:$P$2452,$A14,Impacts_RS_wells_scenario_1_bgw!H$2:H$2452)/ref!$B$4</f>
        <v>0</v>
      </c>
      <c r="I14" s="5">
        <f>SUMIF(Impacts_RS_wells_scenario_1_bgw!$P$2:$P$2452,$A14,Impacts_RS_wells_scenario_1_bgw!I$2:I$2452)/ref!$B$4</f>
        <v>0</v>
      </c>
      <c r="J14" s="5">
        <f>SUMIF(Impacts_RS_wells_scenario_1_bgw!$P$2:$P$2452,$A14,Impacts_RS_wells_scenario_1_bgw!J$2:J$2452)/ref!$B$4</f>
        <v>0</v>
      </c>
      <c r="K14" s="5">
        <f>SUMIF(Impacts_RS_wells_scenario_1_bgw!$P$2:$P$2452,$A14,Impacts_RS_wells_scenario_1_bgw!K$2:K$2452)/ref!$B$4</f>
        <v>0</v>
      </c>
      <c r="L14" s="5">
        <f>SUMIF(Impacts_RS_wells_scenario_1_bgw!$P$2:$P$2452,$A14,Impacts_RS_wells_scenario_1_bgw!L$2:L$2452)/ref!$B$4</f>
        <v>0</v>
      </c>
      <c r="M14" s="5">
        <f>SUMIF(Impacts_RS_wells_scenario_1_bgw!$P$2:$P$2452,$A14,Impacts_RS_wells_scenario_1_bgw!M$2:M$2452)/ref!$B$4</f>
        <v>0</v>
      </c>
      <c r="N14" s="5">
        <f>SUMIF(Impacts_RS_wells_scenario_1_bgw!$P$2:$P$2452,$A14,Impacts_RS_wells_scenario_1_bgw!N$2:N$2452)/ref!$B$4</f>
        <v>0</v>
      </c>
      <c r="O14">
        <f t="shared" si="11"/>
        <v>1951</v>
      </c>
      <c r="P14" s="5">
        <f t="shared" si="0"/>
        <v>0</v>
      </c>
      <c r="Q14" s="5">
        <f t="shared" si="1"/>
        <v>0</v>
      </c>
      <c r="R14" s="5">
        <f t="shared" si="2"/>
        <v>0</v>
      </c>
      <c r="S14" s="5">
        <f t="shared" si="3"/>
        <v>0</v>
      </c>
      <c r="T14" s="5">
        <f t="shared" si="4"/>
        <v>0</v>
      </c>
      <c r="U14" s="5">
        <f t="shared" si="5"/>
        <v>0</v>
      </c>
      <c r="V14">
        <f t="shared" si="12"/>
        <v>1951</v>
      </c>
      <c r="W14" s="5">
        <f t="shared" si="6"/>
        <v>0</v>
      </c>
      <c r="X14" s="5">
        <f t="shared" si="7"/>
        <v>0</v>
      </c>
      <c r="Y14" s="5">
        <f t="shared" si="8"/>
        <v>0</v>
      </c>
      <c r="Z14" s="5">
        <f t="shared" si="9"/>
        <v>0</v>
      </c>
      <c r="AB14">
        <f t="shared" si="13"/>
        <v>1951</v>
      </c>
      <c r="AC14" s="7">
        <f>W14/ref!$B$7</f>
        <v>0</v>
      </c>
      <c r="AD14" s="7">
        <f>X14/ref!$B$7</f>
        <v>0</v>
      </c>
      <c r="AE14" s="7">
        <f>Y14/ref!$B$7</f>
        <v>0</v>
      </c>
      <c r="AF14" s="7">
        <f>Z14/ref!$B$7</f>
        <v>0</v>
      </c>
    </row>
    <row r="15" spans="1:32" x14ac:dyDescent="0.3">
      <c r="A15">
        <f t="shared" si="10"/>
        <v>1952</v>
      </c>
      <c r="B15" s="4">
        <f>COUNTIF(Impacts_RS_wells_scenario_1_bgw!$P$2:$P$2452,$A15)</f>
        <v>36</v>
      </c>
      <c r="C15" s="5">
        <f>SUMIF(Impacts_RS_wells_scenario_1_bgw!$P$2:$P$2452,$A15,Impacts_RS_wells_scenario_1_bgw!C$2:C$2452)/ref!$B$4</f>
        <v>0</v>
      </c>
      <c r="D15" s="5">
        <f>SUMIF(Impacts_RS_wells_scenario_1_bgw!$P$2:$P$2452,$A15,Impacts_RS_wells_scenario_1_bgw!D$2:D$2452)/ref!$B$4</f>
        <v>0</v>
      </c>
      <c r="E15" s="5">
        <f>SUMIF(Impacts_RS_wells_scenario_1_bgw!$P$2:$P$2452,$A15,Impacts_RS_wells_scenario_1_bgw!E$2:E$2452)/ref!$B$4</f>
        <v>0</v>
      </c>
      <c r="F15" s="5">
        <f>SUMIF(Impacts_RS_wells_scenario_1_bgw!$P$2:$P$2452,$A15,Impacts_RS_wells_scenario_1_bgw!F$2:F$2452)/ref!$B$4</f>
        <v>0</v>
      </c>
      <c r="G15" s="5">
        <f>SUMIF(Impacts_RS_wells_scenario_1_bgw!$P$2:$P$2452,$A15,Impacts_RS_wells_scenario_1_bgw!G$2:G$2452)/ref!$B$4</f>
        <v>0</v>
      </c>
      <c r="H15" s="5">
        <f>SUMIF(Impacts_RS_wells_scenario_1_bgw!$P$2:$P$2452,$A15,Impacts_RS_wells_scenario_1_bgw!H$2:H$2452)/ref!$B$4</f>
        <v>0</v>
      </c>
      <c r="I15" s="5">
        <f>SUMIF(Impacts_RS_wells_scenario_1_bgw!$P$2:$P$2452,$A15,Impacts_RS_wells_scenario_1_bgw!I$2:I$2452)/ref!$B$4</f>
        <v>0</v>
      </c>
      <c r="J15" s="5">
        <f>SUMIF(Impacts_RS_wells_scenario_1_bgw!$P$2:$P$2452,$A15,Impacts_RS_wells_scenario_1_bgw!J$2:J$2452)/ref!$B$4</f>
        <v>0</v>
      </c>
      <c r="K15" s="5">
        <f>SUMIF(Impacts_RS_wells_scenario_1_bgw!$P$2:$P$2452,$A15,Impacts_RS_wells_scenario_1_bgw!K$2:K$2452)/ref!$B$4</f>
        <v>0</v>
      </c>
      <c r="L15" s="5">
        <f>SUMIF(Impacts_RS_wells_scenario_1_bgw!$P$2:$P$2452,$A15,Impacts_RS_wells_scenario_1_bgw!L$2:L$2452)/ref!$B$4</f>
        <v>0</v>
      </c>
      <c r="M15" s="5">
        <f>SUMIF(Impacts_RS_wells_scenario_1_bgw!$P$2:$P$2452,$A15,Impacts_RS_wells_scenario_1_bgw!M$2:M$2452)/ref!$B$4</f>
        <v>0</v>
      </c>
      <c r="N15" s="5">
        <f>SUMIF(Impacts_RS_wells_scenario_1_bgw!$P$2:$P$2452,$A15,Impacts_RS_wells_scenario_1_bgw!N$2:N$2452)/ref!$B$4</f>
        <v>0</v>
      </c>
      <c r="O15">
        <f t="shared" si="11"/>
        <v>1952</v>
      </c>
      <c r="P15" s="5">
        <f t="shared" si="0"/>
        <v>0</v>
      </c>
      <c r="Q15" s="5">
        <f t="shared" si="1"/>
        <v>0</v>
      </c>
      <c r="R15" s="5">
        <f t="shared" si="2"/>
        <v>0</v>
      </c>
      <c r="S15" s="5">
        <f t="shared" si="3"/>
        <v>0</v>
      </c>
      <c r="T15" s="5">
        <f t="shared" si="4"/>
        <v>0</v>
      </c>
      <c r="U15" s="5">
        <f t="shared" si="5"/>
        <v>0</v>
      </c>
      <c r="V15">
        <f t="shared" si="12"/>
        <v>1952</v>
      </c>
      <c r="W15" s="5">
        <f t="shared" si="6"/>
        <v>0</v>
      </c>
      <c r="X15" s="5">
        <f t="shared" si="7"/>
        <v>0</v>
      </c>
      <c r="Y15" s="5">
        <f t="shared" si="8"/>
        <v>0</v>
      </c>
      <c r="Z15" s="5">
        <f t="shared" si="9"/>
        <v>0</v>
      </c>
      <c r="AB15">
        <f t="shared" si="13"/>
        <v>1952</v>
      </c>
      <c r="AC15" s="7">
        <f>W15/ref!$B$7</f>
        <v>0</v>
      </c>
      <c r="AD15" s="7">
        <f>X15/ref!$B$7</f>
        <v>0</v>
      </c>
      <c r="AE15" s="7">
        <f>Y15/ref!$B$7</f>
        <v>0</v>
      </c>
      <c r="AF15" s="7">
        <f>Z15/ref!$B$7</f>
        <v>0</v>
      </c>
    </row>
    <row r="16" spans="1:32" x14ac:dyDescent="0.3">
      <c r="A16">
        <f t="shared" si="10"/>
        <v>1953</v>
      </c>
      <c r="B16" s="4">
        <f>COUNTIF(Impacts_RS_wells_scenario_1_bgw!$P$2:$P$2452,$A16)</f>
        <v>36</v>
      </c>
      <c r="C16" s="5">
        <f>SUMIF(Impacts_RS_wells_scenario_1_bgw!$P$2:$P$2452,$A16,Impacts_RS_wells_scenario_1_bgw!C$2:C$2452)/ref!$B$4</f>
        <v>0</v>
      </c>
      <c r="D16" s="5">
        <f>SUMIF(Impacts_RS_wells_scenario_1_bgw!$P$2:$P$2452,$A16,Impacts_RS_wells_scenario_1_bgw!D$2:D$2452)/ref!$B$4</f>
        <v>0</v>
      </c>
      <c r="E16" s="5">
        <f>SUMIF(Impacts_RS_wells_scenario_1_bgw!$P$2:$P$2452,$A16,Impacts_RS_wells_scenario_1_bgw!E$2:E$2452)/ref!$B$4</f>
        <v>0</v>
      </c>
      <c r="F16" s="5">
        <f>SUMIF(Impacts_RS_wells_scenario_1_bgw!$P$2:$P$2452,$A16,Impacts_RS_wells_scenario_1_bgw!F$2:F$2452)/ref!$B$4</f>
        <v>0</v>
      </c>
      <c r="G16" s="5">
        <f>SUMIF(Impacts_RS_wells_scenario_1_bgw!$P$2:$P$2452,$A16,Impacts_RS_wells_scenario_1_bgw!G$2:G$2452)/ref!$B$4</f>
        <v>0</v>
      </c>
      <c r="H16" s="5">
        <f>SUMIF(Impacts_RS_wells_scenario_1_bgw!$P$2:$P$2452,$A16,Impacts_RS_wells_scenario_1_bgw!H$2:H$2452)/ref!$B$4</f>
        <v>0</v>
      </c>
      <c r="I16" s="5">
        <f>SUMIF(Impacts_RS_wells_scenario_1_bgw!$P$2:$P$2452,$A16,Impacts_RS_wells_scenario_1_bgw!I$2:I$2452)/ref!$B$4</f>
        <v>0</v>
      </c>
      <c r="J16" s="5">
        <f>SUMIF(Impacts_RS_wells_scenario_1_bgw!$P$2:$P$2452,$A16,Impacts_RS_wells_scenario_1_bgw!J$2:J$2452)/ref!$B$4</f>
        <v>0</v>
      </c>
      <c r="K16" s="5">
        <f>SUMIF(Impacts_RS_wells_scenario_1_bgw!$P$2:$P$2452,$A16,Impacts_RS_wells_scenario_1_bgw!K$2:K$2452)/ref!$B$4</f>
        <v>0</v>
      </c>
      <c r="L16" s="5">
        <f>SUMIF(Impacts_RS_wells_scenario_1_bgw!$P$2:$P$2452,$A16,Impacts_RS_wells_scenario_1_bgw!L$2:L$2452)/ref!$B$4</f>
        <v>0</v>
      </c>
      <c r="M16" s="5">
        <f>SUMIF(Impacts_RS_wells_scenario_1_bgw!$P$2:$P$2452,$A16,Impacts_RS_wells_scenario_1_bgw!M$2:M$2452)/ref!$B$4</f>
        <v>0</v>
      </c>
      <c r="N16" s="5">
        <f>SUMIF(Impacts_RS_wells_scenario_1_bgw!$P$2:$P$2452,$A16,Impacts_RS_wells_scenario_1_bgw!N$2:N$2452)/ref!$B$4</f>
        <v>0</v>
      </c>
      <c r="O16">
        <f t="shared" si="11"/>
        <v>1953</v>
      </c>
      <c r="P16" s="5">
        <f t="shared" si="0"/>
        <v>0</v>
      </c>
      <c r="Q16" s="5">
        <f t="shared" si="1"/>
        <v>0</v>
      </c>
      <c r="R16" s="5">
        <f t="shared" si="2"/>
        <v>0</v>
      </c>
      <c r="S16" s="5">
        <f t="shared" si="3"/>
        <v>0</v>
      </c>
      <c r="T16" s="5">
        <f t="shared" si="4"/>
        <v>0</v>
      </c>
      <c r="U16" s="5">
        <f t="shared" si="5"/>
        <v>0</v>
      </c>
      <c r="V16">
        <f t="shared" si="12"/>
        <v>1953</v>
      </c>
      <c r="W16" s="5">
        <f t="shared" si="6"/>
        <v>0</v>
      </c>
      <c r="X16" s="5">
        <f t="shared" si="7"/>
        <v>0</v>
      </c>
      <c r="Y16" s="5">
        <f t="shared" si="8"/>
        <v>0</v>
      </c>
      <c r="Z16" s="5">
        <f t="shared" si="9"/>
        <v>0</v>
      </c>
      <c r="AB16">
        <f t="shared" si="13"/>
        <v>1953</v>
      </c>
      <c r="AC16" s="7">
        <f>W16/ref!$B$7</f>
        <v>0</v>
      </c>
      <c r="AD16" s="7">
        <f>X16/ref!$B$7</f>
        <v>0</v>
      </c>
      <c r="AE16" s="7">
        <f>Y16/ref!$B$7</f>
        <v>0</v>
      </c>
      <c r="AF16" s="7">
        <f>Z16/ref!$B$7</f>
        <v>0</v>
      </c>
    </row>
    <row r="17" spans="1:32" x14ac:dyDescent="0.3">
      <c r="A17">
        <f t="shared" si="10"/>
        <v>1954</v>
      </c>
      <c r="B17" s="4">
        <f>COUNTIF(Impacts_RS_wells_scenario_1_bgw!$P$2:$P$2452,$A17)</f>
        <v>36</v>
      </c>
      <c r="C17" s="5">
        <f>SUMIF(Impacts_RS_wells_scenario_1_bgw!$P$2:$P$2452,$A17,Impacts_RS_wells_scenario_1_bgw!C$2:C$2452)/ref!$B$4</f>
        <v>0</v>
      </c>
      <c r="D17" s="5">
        <f>SUMIF(Impacts_RS_wells_scenario_1_bgw!$P$2:$P$2452,$A17,Impacts_RS_wells_scenario_1_bgw!D$2:D$2452)/ref!$B$4</f>
        <v>0</v>
      </c>
      <c r="E17" s="5">
        <f>SUMIF(Impacts_RS_wells_scenario_1_bgw!$P$2:$P$2452,$A17,Impacts_RS_wells_scenario_1_bgw!E$2:E$2452)/ref!$B$4</f>
        <v>0</v>
      </c>
      <c r="F17" s="5">
        <f>SUMIF(Impacts_RS_wells_scenario_1_bgw!$P$2:$P$2452,$A17,Impacts_RS_wells_scenario_1_bgw!F$2:F$2452)/ref!$B$4</f>
        <v>0</v>
      </c>
      <c r="G17" s="5">
        <f>SUMIF(Impacts_RS_wells_scenario_1_bgw!$P$2:$P$2452,$A17,Impacts_RS_wells_scenario_1_bgw!G$2:G$2452)/ref!$B$4</f>
        <v>0</v>
      </c>
      <c r="H17" s="5">
        <f>SUMIF(Impacts_RS_wells_scenario_1_bgw!$P$2:$P$2452,$A17,Impacts_RS_wells_scenario_1_bgw!H$2:H$2452)/ref!$B$4</f>
        <v>0</v>
      </c>
      <c r="I17" s="5">
        <f>SUMIF(Impacts_RS_wells_scenario_1_bgw!$P$2:$P$2452,$A17,Impacts_RS_wells_scenario_1_bgw!I$2:I$2452)/ref!$B$4</f>
        <v>0</v>
      </c>
      <c r="J17" s="5">
        <f>SUMIF(Impacts_RS_wells_scenario_1_bgw!$P$2:$P$2452,$A17,Impacts_RS_wells_scenario_1_bgw!J$2:J$2452)/ref!$B$4</f>
        <v>0</v>
      </c>
      <c r="K17" s="5">
        <f>SUMIF(Impacts_RS_wells_scenario_1_bgw!$P$2:$P$2452,$A17,Impacts_RS_wells_scenario_1_bgw!K$2:K$2452)/ref!$B$4</f>
        <v>0</v>
      </c>
      <c r="L17" s="5">
        <f>SUMIF(Impacts_RS_wells_scenario_1_bgw!$P$2:$P$2452,$A17,Impacts_RS_wells_scenario_1_bgw!L$2:L$2452)/ref!$B$4</f>
        <v>0</v>
      </c>
      <c r="M17" s="5">
        <f>SUMIF(Impacts_RS_wells_scenario_1_bgw!$P$2:$P$2452,$A17,Impacts_RS_wells_scenario_1_bgw!M$2:M$2452)/ref!$B$4</f>
        <v>0</v>
      </c>
      <c r="N17" s="5">
        <f>SUMIF(Impacts_RS_wells_scenario_1_bgw!$P$2:$P$2452,$A17,Impacts_RS_wells_scenario_1_bgw!N$2:N$2452)/ref!$B$4</f>
        <v>0</v>
      </c>
      <c r="O17">
        <f t="shared" si="11"/>
        <v>1954</v>
      </c>
      <c r="P17" s="5">
        <f t="shared" si="0"/>
        <v>0</v>
      </c>
      <c r="Q17" s="5">
        <f t="shared" si="1"/>
        <v>0</v>
      </c>
      <c r="R17" s="5">
        <f t="shared" si="2"/>
        <v>0</v>
      </c>
      <c r="S17" s="5">
        <f t="shared" si="3"/>
        <v>0</v>
      </c>
      <c r="T17" s="5">
        <f t="shared" si="4"/>
        <v>0</v>
      </c>
      <c r="U17" s="5">
        <f t="shared" si="5"/>
        <v>0</v>
      </c>
      <c r="V17">
        <f t="shared" si="12"/>
        <v>1954</v>
      </c>
      <c r="W17" s="5">
        <f t="shared" si="6"/>
        <v>0</v>
      </c>
      <c r="X17" s="5">
        <f t="shared" si="7"/>
        <v>0</v>
      </c>
      <c r="Y17" s="5">
        <f t="shared" si="8"/>
        <v>0</v>
      </c>
      <c r="Z17" s="5">
        <f t="shared" si="9"/>
        <v>0</v>
      </c>
      <c r="AB17">
        <f t="shared" si="13"/>
        <v>1954</v>
      </c>
      <c r="AC17" s="7">
        <f>W17/ref!$B$7</f>
        <v>0</v>
      </c>
      <c r="AD17" s="7">
        <f>X17/ref!$B$7</f>
        <v>0</v>
      </c>
      <c r="AE17" s="7">
        <f>Y17/ref!$B$7</f>
        <v>0</v>
      </c>
      <c r="AF17" s="7">
        <f>Z17/ref!$B$7</f>
        <v>0</v>
      </c>
    </row>
    <row r="18" spans="1:32" x14ac:dyDescent="0.3">
      <c r="A18">
        <f t="shared" si="10"/>
        <v>1955</v>
      </c>
      <c r="B18" s="4">
        <f>COUNTIF(Impacts_RS_wells_scenario_1_bgw!$P$2:$P$2452,$A18)</f>
        <v>36</v>
      </c>
      <c r="C18" s="5">
        <f>SUMIF(Impacts_RS_wells_scenario_1_bgw!$P$2:$P$2452,$A18,Impacts_RS_wells_scenario_1_bgw!C$2:C$2452)/ref!$B$4</f>
        <v>0</v>
      </c>
      <c r="D18" s="5">
        <f>SUMIF(Impacts_RS_wells_scenario_1_bgw!$P$2:$P$2452,$A18,Impacts_RS_wells_scenario_1_bgw!D$2:D$2452)/ref!$B$4</f>
        <v>0</v>
      </c>
      <c r="E18" s="5">
        <f>SUMIF(Impacts_RS_wells_scenario_1_bgw!$P$2:$P$2452,$A18,Impacts_RS_wells_scenario_1_bgw!E$2:E$2452)/ref!$B$4</f>
        <v>0</v>
      </c>
      <c r="F18" s="5">
        <f>SUMIF(Impacts_RS_wells_scenario_1_bgw!$P$2:$P$2452,$A18,Impacts_RS_wells_scenario_1_bgw!F$2:F$2452)/ref!$B$4</f>
        <v>0</v>
      </c>
      <c r="G18" s="5">
        <f>SUMIF(Impacts_RS_wells_scenario_1_bgw!$P$2:$P$2452,$A18,Impacts_RS_wells_scenario_1_bgw!G$2:G$2452)/ref!$B$4</f>
        <v>0</v>
      </c>
      <c r="H18" s="5">
        <f>SUMIF(Impacts_RS_wells_scenario_1_bgw!$P$2:$P$2452,$A18,Impacts_RS_wells_scenario_1_bgw!H$2:H$2452)/ref!$B$4</f>
        <v>0</v>
      </c>
      <c r="I18" s="5">
        <f>SUMIF(Impacts_RS_wells_scenario_1_bgw!$P$2:$P$2452,$A18,Impacts_RS_wells_scenario_1_bgw!I$2:I$2452)/ref!$B$4</f>
        <v>0</v>
      </c>
      <c r="J18" s="5">
        <f>SUMIF(Impacts_RS_wells_scenario_1_bgw!$P$2:$P$2452,$A18,Impacts_RS_wells_scenario_1_bgw!J$2:J$2452)/ref!$B$4</f>
        <v>0</v>
      </c>
      <c r="K18" s="5">
        <f>SUMIF(Impacts_RS_wells_scenario_1_bgw!$P$2:$P$2452,$A18,Impacts_RS_wells_scenario_1_bgw!K$2:K$2452)/ref!$B$4</f>
        <v>0</v>
      </c>
      <c r="L18" s="5">
        <f>SUMIF(Impacts_RS_wells_scenario_1_bgw!$P$2:$P$2452,$A18,Impacts_RS_wells_scenario_1_bgw!L$2:L$2452)/ref!$B$4</f>
        <v>0</v>
      </c>
      <c r="M18" s="5">
        <f>SUMIF(Impacts_RS_wells_scenario_1_bgw!$P$2:$P$2452,$A18,Impacts_RS_wells_scenario_1_bgw!M$2:M$2452)/ref!$B$4</f>
        <v>0</v>
      </c>
      <c r="N18" s="5">
        <f>SUMIF(Impacts_RS_wells_scenario_1_bgw!$P$2:$P$2452,$A18,Impacts_RS_wells_scenario_1_bgw!N$2:N$2452)/ref!$B$4</f>
        <v>0</v>
      </c>
      <c r="O18">
        <f t="shared" si="11"/>
        <v>1955</v>
      </c>
      <c r="P18" s="5">
        <f t="shared" si="0"/>
        <v>0</v>
      </c>
      <c r="Q18" s="5">
        <f t="shared" si="1"/>
        <v>0</v>
      </c>
      <c r="R18" s="5">
        <f t="shared" si="2"/>
        <v>0</v>
      </c>
      <c r="S18" s="5">
        <f t="shared" si="3"/>
        <v>0</v>
      </c>
      <c r="T18" s="5">
        <f t="shared" si="4"/>
        <v>0</v>
      </c>
      <c r="U18" s="5">
        <f t="shared" si="5"/>
        <v>0</v>
      </c>
      <c r="V18">
        <f t="shared" si="12"/>
        <v>1955</v>
      </c>
      <c r="W18" s="5">
        <f t="shared" si="6"/>
        <v>0</v>
      </c>
      <c r="X18" s="5">
        <f t="shared" si="7"/>
        <v>0</v>
      </c>
      <c r="Y18" s="5">
        <f t="shared" si="8"/>
        <v>0</v>
      </c>
      <c r="Z18" s="5">
        <f t="shared" si="9"/>
        <v>0</v>
      </c>
      <c r="AB18">
        <f t="shared" si="13"/>
        <v>1955</v>
      </c>
      <c r="AC18" s="7">
        <f>W18/ref!$B$7</f>
        <v>0</v>
      </c>
      <c r="AD18" s="7">
        <f>X18/ref!$B$7</f>
        <v>0</v>
      </c>
      <c r="AE18" s="7">
        <f>Y18/ref!$B$7</f>
        <v>0</v>
      </c>
      <c r="AF18" s="7">
        <f>Z18/ref!$B$7</f>
        <v>0</v>
      </c>
    </row>
    <row r="19" spans="1:32" x14ac:dyDescent="0.3">
      <c r="A19">
        <f t="shared" si="10"/>
        <v>1956</v>
      </c>
      <c r="B19" s="4">
        <f>COUNTIF(Impacts_RS_wells_scenario_1_bgw!$P$2:$P$2452,$A19)</f>
        <v>36</v>
      </c>
      <c r="C19" s="5">
        <f>SUMIF(Impacts_RS_wells_scenario_1_bgw!$P$2:$P$2452,$A19,Impacts_RS_wells_scenario_1_bgw!C$2:C$2452)/ref!$B$4</f>
        <v>0</v>
      </c>
      <c r="D19" s="5">
        <f>SUMIF(Impacts_RS_wells_scenario_1_bgw!$P$2:$P$2452,$A19,Impacts_RS_wells_scenario_1_bgw!D$2:D$2452)/ref!$B$4</f>
        <v>0</v>
      </c>
      <c r="E19" s="5">
        <f>SUMIF(Impacts_RS_wells_scenario_1_bgw!$P$2:$P$2452,$A19,Impacts_RS_wells_scenario_1_bgw!E$2:E$2452)/ref!$B$4</f>
        <v>0</v>
      </c>
      <c r="F19" s="5">
        <f>SUMIF(Impacts_RS_wells_scenario_1_bgw!$P$2:$P$2452,$A19,Impacts_RS_wells_scenario_1_bgw!F$2:F$2452)/ref!$B$4</f>
        <v>0</v>
      </c>
      <c r="G19" s="5">
        <f>SUMIF(Impacts_RS_wells_scenario_1_bgw!$P$2:$P$2452,$A19,Impacts_RS_wells_scenario_1_bgw!G$2:G$2452)/ref!$B$4</f>
        <v>0</v>
      </c>
      <c r="H19" s="5">
        <f>SUMIF(Impacts_RS_wells_scenario_1_bgw!$P$2:$P$2452,$A19,Impacts_RS_wells_scenario_1_bgw!H$2:H$2452)/ref!$B$4</f>
        <v>0</v>
      </c>
      <c r="I19" s="5">
        <f>SUMIF(Impacts_RS_wells_scenario_1_bgw!$P$2:$P$2452,$A19,Impacts_RS_wells_scenario_1_bgw!I$2:I$2452)/ref!$B$4</f>
        <v>0</v>
      </c>
      <c r="J19" s="5">
        <f>SUMIF(Impacts_RS_wells_scenario_1_bgw!$P$2:$P$2452,$A19,Impacts_RS_wells_scenario_1_bgw!J$2:J$2452)/ref!$B$4</f>
        <v>0</v>
      </c>
      <c r="K19" s="5">
        <f>SUMIF(Impacts_RS_wells_scenario_1_bgw!$P$2:$P$2452,$A19,Impacts_RS_wells_scenario_1_bgw!K$2:K$2452)/ref!$B$4</f>
        <v>0</v>
      </c>
      <c r="L19" s="5">
        <f>SUMIF(Impacts_RS_wells_scenario_1_bgw!$P$2:$P$2452,$A19,Impacts_RS_wells_scenario_1_bgw!L$2:L$2452)/ref!$B$4</f>
        <v>0</v>
      </c>
      <c r="M19" s="5">
        <f>SUMIF(Impacts_RS_wells_scenario_1_bgw!$P$2:$P$2452,$A19,Impacts_RS_wells_scenario_1_bgw!M$2:M$2452)/ref!$B$4</f>
        <v>0</v>
      </c>
      <c r="N19" s="5">
        <f>SUMIF(Impacts_RS_wells_scenario_1_bgw!$P$2:$P$2452,$A19,Impacts_RS_wells_scenario_1_bgw!N$2:N$2452)/ref!$B$4</f>
        <v>0</v>
      </c>
      <c r="O19">
        <f t="shared" si="11"/>
        <v>1956</v>
      </c>
      <c r="P19" s="5">
        <f t="shared" si="0"/>
        <v>0</v>
      </c>
      <c r="Q19" s="5">
        <f t="shared" si="1"/>
        <v>0</v>
      </c>
      <c r="R19" s="5">
        <f t="shared" si="2"/>
        <v>0</v>
      </c>
      <c r="S19" s="5">
        <f t="shared" si="3"/>
        <v>0</v>
      </c>
      <c r="T19" s="5">
        <f t="shared" si="4"/>
        <v>0</v>
      </c>
      <c r="U19" s="5">
        <f t="shared" si="5"/>
        <v>0</v>
      </c>
      <c r="V19">
        <f t="shared" si="12"/>
        <v>1956</v>
      </c>
      <c r="W19" s="5">
        <f t="shared" si="6"/>
        <v>0</v>
      </c>
      <c r="X19" s="5">
        <f t="shared" si="7"/>
        <v>0</v>
      </c>
      <c r="Y19" s="5">
        <f t="shared" si="8"/>
        <v>0</v>
      </c>
      <c r="Z19" s="5">
        <f t="shared" si="9"/>
        <v>0</v>
      </c>
      <c r="AB19">
        <f t="shared" si="13"/>
        <v>1956</v>
      </c>
      <c r="AC19" s="7">
        <f>W19/ref!$B$7</f>
        <v>0</v>
      </c>
      <c r="AD19" s="7">
        <f>X19/ref!$B$7</f>
        <v>0</v>
      </c>
      <c r="AE19" s="7">
        <f>Y19/ref!$B$7</f>
        <v>0</v>
      </c>
      <c r="AF19" s="7">
        <f>Z19/ref!$B$7</f>
        <v>0</v>
      </c>
    </row>
    <row r="20" spans="1:32" x14ac:dyDescent="0.3">
      <c r="A20">
        <f t="shared" si="10"/>
        <v>1957</v>
      </c>
      <c r="B20" s="4">
        <f>COUNTIF(Impacts_RS_wells_scenario_1_bgw!$P$2:$P$2452,$A20)</f>
        <v>36</v>
      </c>
      <c r="C20" s="5">
        <f>SUMIF(Impacts_RS_wells_scenario_1_bgw!$P$2:$P$2452,$A20,Impacts_RS_wells_scenario_1_bgw!C$2:C$2452)/ref!$B$4</f>
        <v>0</v>
      </c>
      <c r="D20" s="5">
        <f>SUMIF(Impacts_RS_wells_scenario_1_bgw!$P$2:$P$2452,$A20,Impacts_RS_wells_scenario_1_bgw!D$2:D$2452)/ref!$B$4</f>
        <v>0</v>
      </c>
      <c r="E20" s="5">
        <f>SUMIF(Impacts_RS_wells_scenario_1_bgw!$P$2:$P$2452,$A20,Impacts_RS_wells_scenario_1_bgw!E$2:E$2452)/ref!$B$4</f>
        <v>0</v>
      </c>
      <c r="F20" s="5">
        <f>SUMIF(Impacts_RS_wells_scenario_1_bgw!$P$2:$P$2452,$A20,Impacts_RS_wells_scenario_1_bgw!F$2:F$2452)/ref!$B$4</f>
        <v>0</v>
      </c>
      <c r="G20" s="5">
        <f>SUMIF(Impacts_RS_wells_scenario_1_bgw!$P$2:$P$2452,$A20,Impacts_RS_wells_scenario_1_bgw!G$2:G$2452)/ref!$B$4</f>
        <v>0</v>
      </c>
      <c r="H20" s="5">
        <f>SUMIF(Impacts_RS_wells_scenario_1_bgw!$P$2:$P$2452,$A20,Impacts_RS_wells_scenario_1_bgw!H$2:H$2452)/ref!$B$4</f>
        <v>0</v>
      </c>
      <c r="I20" s="5">
        <f>SUMIF(Impacts_RS_wells_scenario_1_bgw!$P$2:$P$2452,$A20,Impacts_RS_wells_scenario_1_bgw!I$2:I$2452)/ref!$B$4</f>
        <v>0</v>
      </c>
      <c r="J20" s="5">
        <f>SUMIF(Impacts_RS_wells_scenario_1_bgw!$P$2:$P$2452,$A20,Impacts_RS_wells_scenario_1_bgw!J$2:J$2452)/ref!$B$4</f>
        <v>0</v>
      </c>
      <c r="K20" s="5">
        <f>SUMIF(Impacts_RS_wells_scenario_1_bgw!$P$2:$P$2452,$A20,Impacts_RS_wells_scenario_1_bgw!K$2:K$2452)/ref!$B$4</f>
        <v>0</v>
      </c>
      <c r="L20" s="5">
        <f>SUMIF(Impacts_RS_wells_scenario_1_bgw!$P$2:$P$2452,$A20,Impacts_RS_wells_scenario_1_bgw!L$2:L$2452)/ref!$B$4</f>
        <v>0</v>
      </c>
      <c r="M20" s="5">
        <f>SUMIF(Impacts_RS_wells_scenario_1_bgw!$P$2:$P$2452,$A20,Impacts_RS_wells_scenario_1_bgw!M$2:M$2452)/ref!$B$4</f>
        <v>0</v>
      </c>
      <c r="N20" s="5">
        <f>SUMIF(Impacts_RS_wells_scenario_1_bgw!$P$2:$P$2452,$A20,Impacts_RS_wells_scenario_1_bgw!N$2:N$2452)/ref!$B$4</f>
        <v>0</v>
      </c>
      <c r="O20">
        <f t="shared" si="11"/>
        <v>1957</v>
      </c>
      <c r="P20" s="5">
        <f t="shared" si="0"/>
        <v>0</v>
      </c>
      <c r="Q20" s="5">
        <f t="shared" si="1"/>
        <v>0</v>
      </c>
      <c r="R20" s="5">
        <f t="shared" si="2"/>
        <v>0</v>
      </c>
      <c r="S20" s="5">
        <f t="shared" si="3"/>
        <v>0</v>
      </c>
      <c r="T20" s="5">
        <f t="shared" si="4"/>
        <v>0</v>
      </c>
      <c r="U20" s="5">
        <f t="shared" si="5"/>
        <v>0</v>
      </c>
      <c r="V20">
        <f t="shared" si="12"/>
        <v>1957</v>
      </c>
      <c r="W20" s="5">
        <f t="shared" si="6"/>
        <v>0</v>
      </c>
      <c r="X20" s="5">
        <f t="shared" si="7"/>
        <v>0</v>
      </c>
      <c r="Y20" s="5">
        <f t="shared" si="8"/>
        <v>0</v>
      </c>
      <c r="Z20" s="5">
        <f t="shared" si="9"/>
        <v>0</v>
      </c>
      <c r="AB20">
        <f t="shared" si="13"/>
        <v>1957</v>
      </c>
      <c r="AC20" s="7">
        <f>W20/ref!$B$7</f>
        <v>0</v>
      </c>
      <c r="AD20" s="7">
        <f>X20/ref!$B$7</f>
        <v>0</v>
      </c>
      <c r="AE20" s="7">
        <f>Y20/ref!$B$7</f>
        <v>0</v>
      </c>
      <c r="AF20" s="7">
        <f>Z20/ref!$B$7</f>
        <v>0</v>
      </c>
    </row>
    <row r="21" spans="1:32" x14ac:dyDescent="0.3">
      <c r="A21">
        <f t="shared" si="10"/>
        <v>1958</v>
      </c>
      <c r="B21" s="4">
        <f>COUNTIF(Impacts_RS_wells_scenario_1_bgw!$P$2:$P$2452,$A21)</f>
        <v>36</v>
      </c>
      <c r="C21" s="5">
        <f>SUMIF(Impacts_RS_wells_scenario_1_bgw!$P$2:$P$2452,$A21,Impacts_RS_wells_scenario_1_bgw!C$2:C$2452)/ref!$B$4</f>
        <v>-97.214463476562429</v>
      </c>
      <c r="D21" s="5">
        <f>SUMIF(Impacts_RS_wells_scenario_1_bgw!$P$2:$P$2452,$A21,Impacts_RS_wells_scenario_1_bgw!D$2:D$2452)/ref!$B$4</f>
        <v>0</v>
      </c>
      <c r="E21" s="5">
        <f>SUMIF(Impacts_RS_wells_scenario_1_bgw!$P$2:$P$2452,$A21,Impacts_RS_wells_scenario_1_bgw!E$2:E$2452)/ref!$B$4</f>
        <v>-252.29595536329882</v>
      </c>
      <c r="F21" s="5">
        <f>SUMIF(Impacts_RS_wells_scenario_1_bgw!$P$2:$P$2452,$A21,Impacts_RS_wells_scenario_1_bgw!F$2:F$2452)/ref!$B$4</f>
        <v>0</v>
      </c>
      <c r="G21" s="5">
        <f>SUMIF(Impacts_RS_wells_scenario_1_bgw!$P$2:$P$2452,$A21,Impacts_RS_wells_scenario_1_bgw!G$2:G$2452)/ref!$B$4</f>
        <v>0</v>
      </c>
      <c r="H21" s="5">
        <f>SUMIF(Impacts_RS_wells_scenario_1_bgw!$P$2:$P$2452,$A21,Impacts_RS_wells_scenario_1_bgw!H$2:H$2452)/ref!$B$4</f>
        <v>-4.2563121826358014E-3</v>
      </c>
      <c r="I21" s="5">
        <f>SUMIF(Impacts_RS_wells_scenario_1_bgw!$P$2:$P$2452,$A21,Impacts_RS_wells_scenario_1_bgw!I$2:I$2452)/ref!$B$4</f>
        <v>63.398439128223664</v>
      </c>
      <c r="J21" s="5">
        <f>SUMIF(Impacts_RS_wells_scenario_1_bgw!$P$2:$P$2452,$A21,Impacts_RS_wells_scenario_1_bgw!J$2:J$2452)/ref!$B$4</f>
        <v>0</v>
      </c>
      <c r="K21" s="5">
        <f>SUMIF(Impacts_RS_wells_scenario_1_bgw!$P$2:$P$2452,$A21,Impacts_RS_wells_scenario_1_bgw!K$2:K$2452)/ref!$B$4</f>
        <v>-411.97906706266951</v>
      </c>
      <c r="L21" s="5">
        <f>SUMIF(Impacts_RS_wells_scenario_1_bgw!$P$2:$P$2452,$A21,Impacts_RS_wells_scenario_1_bgw!L$2:L$2452)/ref!$B$4</f>
        <v>-5.0778940865942063E-2</v>
      </c>
      <c r="M21" s="5">
        <f>SUMIF(Impacts_RS_wells_scenario_1_bgw!$P$2:$P$2452,$A21,Impacts_RS_wells_scenario_1_bgw!M$2:M$2452)/ref!$B$4</f>
        <v>0</v>
      </c>
      <c r="N21" s="5">
        <f>SUMIF(Impacts_RS_wells_scenario_1_bgw!$P$2:$P$2452,$A21,Impacts_RS_wells_scenario_1_bgw!N$2:N$2452)/ref!$B$4</f>
        <v>-0.87285610364791666</v>
      </c>
      <c r="O21">
        <f t="shared" si="11"/>
        <v>1958</v>
      </c>
      <c r="P21" s="5">
        <f t="shared" si="0"/>
        <v>-160.61290260478609</v>
      </c>
      <c r="Q21" s="5">
        <f t="shared" si="1"/>
        <v>0</v>
      </c>
      <c r="R21" s="5">
        <f t="shared" si="2"/>
        <v>159.6831116993707</v>
      </c>
      <c r="S21" s="5">
        <f t="shared" si="3"/>
        <v>5.0778940865942063E-2</v>
      </c>
      <c r="T21" s="5">
        <f t="shared" si="4"/>
        <v>0</v>
      </c>
      <c r="U21" s="5">
        <f t="shared" si="5"/>
        <v>0.86859979146528088</v>
      </c>
      <c r="V21">
        <f t="shared" si="12"/>
        <v>1958</v>
      </c>
      <c r="W21" s="5">
        <f t="shared" si="6"/>
        <v>160.61290260478609</v>
      </c>
      <c r="X21" s="5">
        <f t="shared" si="7"/>
        <v>-159.6831116993707</v>
      </c>
      <c r="Y21" s="5">
        <f t="shared" si="8"/>
        <v>-5.0778940865942063E-2</v>
      </c>
      <c r="Z21" s="5">
        <f t="shared" si="9"/>
        <v>-0.86859979146528088</v>
      </c>
      <c r="AB21">
        <f t="shared" si="13"/>
        <v>1958</v>
      </c>
      <c r="AC21" s="7">
        <f>W21/ref!$B$7</f>
        <v>0.2216993065842929</v>
      </c>
      <c r="AD21" s="7">
        <f>X21/ref!$B$7</f>
        <v>-0.22041588541665361</v>
      </c>
      <c r="AE21" s="7">
        <f>Y21/ref!$B$7</f>
        <v>-7.0091853123191764E-5</v>
      </c>
      <c r="AF21" s="7">
        <f>Z21/ref!$B$7</f>
        <v>-1.1989570473111908E-3</v>
      </c>
    </row>
    <row r="22" spans="1:32" x14ac:dyDescent="0.3">
      <c r="A22">
        <f t="shared" si="10"/>
        <v>1959</v>
      </c>
      <c r="B22" s="4">
        <f>COUNTIF(Impacts_RS_wells_scenario_1_bgw!$P$2:$P$2452,$A22)</f>
        <v>36</v>
      </c>
      <c r="C22" s="5">
        <f>SUMIF(Impacts_RS_wells_scenario_1_bgw!$P$2:$P$2452,$A22,Impacts_RS_wells_scenario_1_bgw!C$2:C$2452)/ref!$B$4</f>
        <v>-387.4800360674497</v>
      </c>
      <c r="D22" s="5">
        <f>SUMIF(Impacts_RS_wells_scenario_1_bgw!$P$2:$P$2452,$A22,Impacts_RS_wells_scenario_1_bgw!D$2:D$2452)/ref!$B$4</f>
        <v>0</v>
      </c>
      <c r="E22" s="5">
        <f>SUMIF(Impacts_RS_wells_scenario_1_bgw!$P$2:$P$2452,$A22,Impacts_RS_wells_scenario_1_bgw!E$2:E$2452)/ref!$B$4</f>
        <v>-358.04617883379149</v>
      </c>
      <c r="F22" s="5">
        <f>SUMIF(Impacts_RS_wells_scenario_1_bgw!$P$2:$P$2452,$A22,Impacts_RS_wells_scenario_1_bgw!F$2:F$2452)/ref!$B$4</f>
        <v>0</v>
      </c>
      <c r="G22" s="5">
        <f>SUMIF(Impacts_RS_wells_scenario_1_bgw!$P$2:$P$2452,$A22,Impacts_RS_wells_scenario_1_bgw!G$2:G$2452)/ref!$B$4</f>
        <v>0</v>
      </c>
      <c r="H22" s="5">
        <f>SUMIF(Impacts_RS_wells_scenario_1_bgw!$P$2:$P$2452,$A22,Impacts_RS_wells_scenario_1_bgw!H$2:H$2452)/ref!$B$4</f>
        <v>-5.436553535065018</v>
      </c>
      <c r="I22" s="5">
        <f>SUMIF(Impacts_RS_wells_scenario_1_bgw!$P$2:$P$2452,$A22,Impacts_RS_wells_scenario_1_bgw!I$2:I$2452)/ref!$B$4</f>
        <v>-22.060426126596518</v>
      </c>
      <c r="J22" s="5">
        <f>SUMIF(Impacts_RS_wells_scenario_1_bgw!$P$2:$P$2452,$A22,Impacts_RS_wells_scenario_1_bgw!J$2:J$2452)/ref!$B$4</f>
        <v>0</v>
      </c>
      <c r="K22" s="5">
        <f>SUMIF(Impacts_RS_wells_scenario_1_bgw!$P$2:$P$2452,$A22,Impacts_RS_wells_scenario_1_bgw!K$2:K$2452)/ref!$B$4</f>
        <v>-767.72029004534045</v>
      </c>
      <c r="L22" s="5">
        <f>SUMIF(Impacts_RS_wells_scenario_1_bgw!$P$2:$P$2452,$A22,Impacts_RS_wells_scenario_1_bgw!L$2:L$2452)/ref!$B$4</f>
        <v>11.164356003051934</v>
      </c>
      <c r="M22" s="5">
        <f>SUMIF(Impacts_RS_wells_scenario_1_bgw!$P$2:$P$2452,$A22,Impacts_RS_wells_scenario_1_bgw!M$2:M$2452)/ref!$B$4</f>
        <v>0</v>
      </c>
      <c r="N22" s="5">
        <f>SUMIF(Impacts_RS_wells_scenario_1_bgw!$P$2:$P$2452,$A22,Impacts_RS_wells_scenario_1_bgw!N$2:N$2452)/ref!$B$4</f>
        <v>27.330344667366248</v>
      </c>
      <c r="O22">
        <f t="shared" si="11"/>
        <v>1959</v>
      </c>
      <c r="P22" s="5">
        <f t="shared" si="0"/>
        <v>-365.41960994085321</v>
      </c>
      <c r="Q22" s="5">
        <f t="shared" si="1"/>
        <v>0</v>
      </c>
      <c r="R22" s="5">
        <f t="shared" si="2"/>
        <v>409.67411121154896</v>
      </c>
      <c r="S22" s="5">
        <f t="shared" si="3"/>
        <v>-11.164356003051934</v>
      </c>
      <c r="T22" s="5">
        <f t="shared" si="4"/>
        <v>0</v>
      </c>
      <c r="U22" s="5">
        <f t="shared" si="5"/>
        <v>-32.766898202431264</v>
      </c>
      <c r="V22">
        <f t="shared" si="12"/>
        <v>1959</v>
      </c>
      <c r="W22" s="5">
        <f t="shared" si="6"/>
        <v>365.41960994085321</v>
      </c>
      <c r="X22" s="5">
        <f t="shared" si="7"/>
        <v>-409.67411121154896</v>
      </c>
      <c r="Y22" s="5">
        <f t="shared" si="8"/>
        <v>11.164356003051934</v>
      </c>
      <c r="Z22" s="5">
        <f t="shared" si="9"/>
        <v>32.766898202431264</v>
      </c>
      <c r="AB22">
        <f t="shared" si="13"/>
        <v>1959</v>
      </c>
      <c r="AC22" s="7">
        <f>W22/ref!$B$7</f>
        <v>0.50440078488299389</v>
      </c>
      <c r="AD22" s="7">
        <f>X22/ref!$B$7</f>
        <v>-0.56548673804012584</v>
      </c>
      <c r="AE22" s="7">
        <f>Y22/ref!$B$7</f>
        <v>1.5410530189017614E-2</v>
      </c>
      <c r="AF22" s="7">
        <f>Z22/ref!$B$7</f>
        <v>4.522923434284945E-2</v>
      </c>
    </row>
    <row r="23" spans="1:32" x14ac:dyDescent="0.3">
      <c r="A23">
        <f t="shared" si="10"/>
        <v>1960</v>
      </c>
      <c r="B23" s="4">
        <f>COUNTIF(Impacts_RS_wells_scenario_1_bgw!$P$2:$P$2452,$A23)</f>
        <v>36</v>
      </c>
      <c r="C23" s="5">
        <f>SUMIF(Impacts_RS_wells_scenario_1_bgw!$P$2:$P$2452,$A23,Impacts_RS_wells_scenario_1_bgw!C$2:C$2452)/ref!$B$4</f>
        <v>-623.06179555795291</v>
      </c>
      <c r="D23" s="5">
        <f>SUMIF(Impacts_RS_wells_scenario_1_bgw!$P$2:$P$2452,$A23,Impacts_RS_wells_scenario_1_bgw!D$2:D$2452)/ref!$B$4</f>
        <v>0</v>
      </c>
      <c r="E23" s="5">
        <f>SUMIF(Impacts_RS_wells_scenario_1_bgw!$P$2:$P$2452,$A23,Impacts_RS_wells_scenario_1_bgw!E$2:E$2452)/ref!$B$4</f>
        <v>-459.47303353133981</v>
      </c>
      <c r="F23" s="5">
        <f>SUMIF(Impacts_RS_wells_scenario_1_bgw!$P$2:$P$2452,$A23,Impacts_RS_wells_scenario_1_bgw!F$2:F$2452)/ref!$B$4</f>
        <v>0</v>
      </c>
      <c r="G23" s="5">
        <f>SUMIF(Impacts_RS_wells_scenario_1_bgw!$P$2:$P$2452,$A23,Impacts_RS_wells_scenario_1_bgw!G$2:G$2452)/ref!$B$4</f>
        <v>0</v>
      </c>
      <c r="H23" s="5">
        <f>SUMIF(Impacts_RS_wells_scenario_1_bgw!$P$2:$P$2452,$A23,Impacts_RS_wells_scenario_1_bgw!H$2:H$2452)/ref!$B$4</f>
        <v>-6.7958354069044455</v>
      </c>
      <c r="I23" s="5">
        <f>SUMIF(Impacts_RS_wells_scenario_1_bgw!$P$2:$P$2452,$A23,Impacts_RS_wells_scenario_1_bgw!I$2:I$2452)/ref!$B$4</f>
        <v>-126.28366527562854</v>
      </c>
      <c r="J23" s="5">
        <f>SUMIF(Impacts_RS_wells_scenario_1_bgw!$P$2:$P$2452,$A23,Impacts_RS_wells_scenario_1_bgw!J$2:J$2452)/ref!$B$4</f>
        <v>0</v>
      </c>
      <c r="K23" s="5">
        <f>SUMIF(Impacts_RS_wells_scenario_1_bgw!$P$2:$P$2452,$A23,Impacts_RS_wells_scenario_1_bgw!K$2:K$2452)/ref!$B$4</f>
        <v>-1065.7558281967722</v>
      </c>
      <c r="L23" s="5">
        <f>SUMIF(Impacts_RS_wells_scenario_1_bgw!$P$2:$P$2452,$A23,Impacts_RS_wells_scenario_1_bgw!L$2:L$2452)/ref!$B$4</f>
        <v>31.841204783540896</v>
      </c>
      <c r="M23" s="5">
        <f>SUMIF(Impacts_RS_wells_scenario_1_bgw!$P$2:$P$2452,$A23,Impacts_RS_wells_scenario_1_bgw!M$2:M$2452)/ref!$B$4</f>
        <v>0</v>
      </c>
      <c r="N23" s="5">
        <f>SUMIF(Impacts_RS_wells_scenario_1_bgw!$P$2:$P$2452,$A23,Impacts_RS_wells_scenario_1_bgw!N$2:N$2452)/ref!$B$4</f>
        <v>70.331376862661159</v>
      </c>
      <c r="O23">
        <f t="shared" si="11"/>
        <v>1960</v>
      </c>
      <c r="P23" s="5">
        <f t="shared" si="0"/>
        <v>-496.77813028232435</v>
      </c>
      <c r="Q23" s="5">
        <f t="shared" si="1"/>
        <v>0</v>
      </c>
      <c r="R23" s="5">
        <f t="shared" si="2"/>
        <v>606.28279466543245</v>
      </c>
      <c r="S23" s="5">
        <f t="shared" si="3"/>
        <v>-31.841204783540896</v>
      </c>
      <c r="T23" s="5">
        <f t="shared" si="4"/>
        <v>0</v>
      </c>
      <c r="U23" s="5">
        <f t="shared" si="5"/>
        <v>-77.127212269565604</v>
      </c>
      <c r="V23">
        <f t="shared" si="12"/>
        <v>1960</v>
      </c>
      <c r="W23" s="5">
        <f t="shared" si="6"/>
        <v>496.77813028232435</v>
      </c>
      <c r="X23" s="5">
        <f t="shared" si="7"/>
        <v>-606.28279466543245</v>
      </c>
      <c r="Y23" s="5">
        <f t="shared" si="8"/>
        <v>31.841204783540896</v>
      </c>
      <c r="Z23" s="5">
        <f t="shared" si="9"/>
        <v>77.127212269565604</v>
      </c>
      <c r="AB23">
        <f t="shared" si="13"/>
        <v>1960</v>
      </c>
      <c r="AC23" s="7">
        <f>W23/ref!$B$7</f>
        <v>0.68571929915766883</v>
      </c>
      <c r="AD23" s="7">
        <f>X23/ref!$B$7</f>
        <v>-0.83687221257719979</v>
      </c>
      <c r="AE23" s="7">
        <f>Y23/ref!$B$7</f>
        <v>4.3951469071508653E-2</v>
      </c>
      <c r="AF23" s="7">
        <f>Z23/ref!$B$7</f>
        <v>0.10646124440585716</v>
      </c>
    </row>
    <row r="24" spans="1:32" x14ac:dyDescent="0.3">
      <c r="A24">
        <f t="shared" si="10"/>
        <v>1961</v>
      </c>
      <c r="B24" s="4">
        <f>COUNTIF(Impacts_RS_wells_scenario_1_bgw!$P$2:$P$2452,$A24)</f>
        <v>36</v>
      </c>
      <c r="C24" s="5">
        <f>SUMIF(Impacts_RS_wells_scenario_1_bgw!$P$2:$P$2452,$A24,Impacts_RS_wells_scenario_1_bgw!C$2:C$2452)/ref!$B$4</f>
        <v>-241.87449202050124</v>
      </c>
      <c r="D24" s="5">
        <f>SUMIF(Impacts_RS_wells_scenario_1_bgw!$P$2:$P$2452,$A24,Impacts_RS_wells_scenario_1_bgw!D$2:D$2452)/ref!$B$4</f>
        <v>0</v>
      </c>
      <c r="E24" s="5">
        <f>SUMIF(Impacts_RS_wells_scenario_1_bgw!$P$2:$P$2452,$A24,Impacts_RS_wells_scenario_1_bgw!E$2:E$2452)/ref!$B$4</f>
        <v>-435.67444420052954</v>
      </c>
      <c r="F24" s="5">
        <f>SUMIF(Impacts_RS_wells_scenario_1_bgw!$P$2:$P$2452,$A24,Impacts_RS_wells_scenario_1_bgw!F$2:F$2452)/ref!$B$4</f>
        <v>0</v>
      </c>
      <c r="G24" s="5">
        <f>SUMIF(Impacts_RS_wells_scenario_1_bgw!$P$2:$P$2452,$A24,Impacts_RS_wells_scenario_1_bgw!G$2:G$2452)/ref!$B$4</f>
        <v>0</v>
      </c>
      <c r="H24" s="5">
        <f>SUMIF(Impacts_RS_wells_scenario_1_bgw!$P$2:$P$2452,$A24,Impacts_RS_wells_scenario_1_bgw!H$2:H$2452)/ref!$B$4</f>
        <v>-19.188724211818734</v>
      </c>
      <c r="I24" s="5">
        <f>SUMIF(Impacts_RS_wells_scenario_1_bgw!$P$2:$P$2452,$A24,Impacts_RS_wells_scenario_1_bgw!I$2:I$2452)/ref!$B$4</f>
        <v>35.063039662877124</v>
      </c>
      <c r="J24" s="5">
        <f>SUMIF(Impacts_RS_wells_scenario_1_bgw!$P$2:$P$2452,$A24,Impacts_RS_wells_scenario_1_bgw!J$2:J$2452)/ref!$B$4</f>
        <v>9.3166528892240701E-7</v>
      </c>
      <c r="K24" s="5">
        <f>SUMIF(Impacts_RS_wells_scenario_1_bgw!$P$2:$P$2452,$A24,Impacts_RS_wells_scenario_1_bgw!K$2:K$2452)/ref!$B$4</f>
        <v>-853.58447055786485</v>
      </c>
      <c r="L24" s="5">
        <f>SUMIF(Impacts_RS_wells_scenario_1_bgw!$P$2:$P$2452,$A24,Impacts_RS_wells_scenario_1_bgw!L$2:L$2452)/ref!$B$4</f>
        <v>34.378461693641334</v>
      </c>
      <c r="M24" s="5">
        <f>SUMIF(Impacts_RS_wells_scenario_1_bgw!$P$2:$P$2452,$A24,Impacts_RS_wells_scenario_1_bgw!M$2:M$2452)/ref!$B$4</f>
        <v>0</v>
      </c>
      <c r="N24" s="5">
        <f>SUMIF(Impacts_RS_wells_scenario_1_bgw!$P$2:$P$2452,$A24,Impacts_RS_wells_scenario_1_bgw!N$2:N$2452)/ref!$B$4</f>
        <v>87.38483738363</v>
      </c>
      <c r="O24">
        <f t="shared" si="11"/>
        <v>1961</v>
      </c>
      <c r="P24" s="5">
        <f t="shared" si="0"/>
        <v>-276.93753168337838</v>
      </c>
      <c r="Q24" s="5">
        <f t="shared" si="1"/>
        <v>-9.3166528892240701E-7</v>
      </c>
      <c r="R24" s="5">
        <f t="shared" si="2"/>
        <v>417.91002635733531</v>
      </c>
      <c r="S24" s="5">
        <f t="shared" si="3"/>
        <v>-34.378461693641334</v>
      </c>
      <c r="T24" s="5">
        <f t="shared" si="4"/>
        <v>0</v>
      </c>
      <c r="U24" s="5">
        <f t="shared" si="5"/>
        <v>-106.57356159544874</v>
      </c>
      <c r="V24">
        <f t="shared" si="12"/>
        <v>1961</v>
      </c>
      <c r="W24" s="5">
        <f t="shared" si="6"/>
        <v>276.93753168337838</v>
      </c>
      <c r="X24" s="5">
        <f t="shared" si="7"/>
        <v>-417.91002635733531</v>
      </c>
      <c r="Y24" s="5">
        <f t="shared" si="8"/>
        <v>34.378461693641334</v>
      </c>
      <c r="Z24" s="5">
        <f t="shared" si="9"/>
        <v>106.57356159544874</v>
      </c>
      <c r="AB24">
        <f t="shared" si="13"/>
        <v>1961</v>
      </c>
      <c r="AC24" s="7">
        <f>W24/ref!$B$7</f>
        <v>0.3822660430491534</v>
      </c>
      <c r="AD24" s="7">
        <f>X24/ref!$B$7</f>
        <v>-0.57685504436730062</v>
      </c>
      <c r="AE24" s="7">
        <f>Y24/ref!$B$7</f>
        <v>4.7453728780864721E-2</v>
      </c>
      <c r="AF24" s="7">
        <f>Z24/ref!$B$7</f>
        <v>0.14710701520704195</v>
      </c>
    </row>
    <row r="25" spans="1:32" x14ac:dyDescent="0.3">
      <c r="A25">
        <f t="shared" si="10"/>
        <v>1962</v>
      </c>
      <c r="B25" s="4">
        <f>COUNTIF(Impacts_RS_wells_scenario_1_bgw!$P$2:$P$2452,$A25)</f>
        <v>36</v>
      </c>
      <c r="C25" s="5">
        <f>SUMIF(Impacts_RS_wells_scenario_1_bgw!$P$2:$P$2452,$A25,Impacts_RS_wells_scenario_1_bgw!C$2:C$2452)/ref!$B$4</f>
        <v>-73.501524357721664</v>
      </c>
      <c r="D25" s="5">
        <f>SUMIF(Impacts_RS_wells_scenario_1_bgw!$P$2:$P$2452,$A25,Impacts_RS_wells_scenario_1_bgw!D$2:D$2452)/ref!$B$4</f>
        <v>0</v>
      </c>
      <c r="E25" s="5">
        <f>SUMIF(Impacts_RS_wells_scenario_1_bgw!$P$2:$P$2452,$A25,Impacts_RS_wells_scenario_1_bgw!E$2:E$2452)/ref!$B$4</f>
        <v>-413.1509038251815</v>
      </c>
      <c r="F25" s="5">
        <f>SUMIF(Impacts_RS_wells_scenario_1_bgw!$P$2:$P$2452,$A25,Impacts_RS_wells_scenario_1_bgw!F$2:F$2452)/ref!$B$4</f>
        <v>0</v>
      </c>
      <c r="G25" s="5">
        <f>SUMIF(Impacts_RS_wells_scenario_1_bgw!$P$2:$P$2452,$A25,Impacts_RS_wells_scenario_1_bgw!G$2:G$2452)/ref!$B$4</f>
        <v>0</v>
      </c>
      <c r="H25" s="5">
        <f>SUMIF(Impacts_RS_wells_scenario_1_bgw!$P$2:$P$2452,$A25,Impacts_RS_wells_scenario_1_bgw!H$2:H$2452)/ref!$B$4</f>
        <v>-17.102618131612491</v>
      </c>
      <c r="I25" s="5">
        <f>SUMIF(Impacts_RS_wells_scenario_1_bgw!$P$2:$P$2452,$A25,Impacts_RS_wells_scenario_1_bgw!I$2:I$2452)/ref!$B$4</f>
        <v>-31.266246464365043</v>
      </c>
      <c r="J25" s="5">
        <f>SUMIF(Impacts_RS_wells_scenario_1_bgw!$P$2:$P$2452,$A25,Impacts_RS_wells_scenario_1_bgw!J$2:J$2452)/ref!$B$4</f>
        <v>1.8167478340071576E-6</v>
      </c>
      <c r="K25" s="5">
        <f>SUMIF(Impacts_RS_wells_scenario_1_bgw!$P$2:$P$2452,$A25,Impacts_RS_wells_scenario_1_bgw!K$2:K$2452)/ref!$B$4</f>
        <v>-601.06852809344502</v>
      </c>
      <c r="L25" s="5">
        <f>SUMIF(Impacts_RS_wells_scenario_1_bgw!$P$2:$P$2452,$A25,Impacts_RS_wells_scenario_1_bgw!L$2:L$2452)/ref!$B$4</f>
        <v>35.389992332985258</v>
      </c>
      <c r="M25" s="5">
        <f>SUMIF(Impacts_RS_wells_scenario_1_bgw!$P$2:$P$2452,$A25,Impacts_RS_wells_scenario_1_bgw!M$2:M$2452)/ref!$B$4</f>
        <v>0</v>
      </c>
      <c r="N25" s="5">
        <f>SUMIF(Impacts_RS_wells_scenario_1_bgw!$P$2:$P$2452,$A25,Impacts_RS_wells_scenario_1_bgw!N$2:N$2452)/ref!$B$4</f>
        <v>92.483852669313094</v>
      </c>
      <c r="O25">
        <f t="shared" si="11"/>
        <v>1962</v>
      </c>
      <c r="P25" s="5">
        <f t="shared" si="0"/>
        <v>-42.235277893356624</v>
      </c>
      <c r="Q25" s="5">
        <f t="shared" si="1"/>
        <v>-1.8167478340071576E-6</v>
      </c>
      <c r="R25" s="5">
        <f t="shared" si="2"/>
        <v>187.91762426826352</v>
      </c>
      <c r="S25" s="5">
        <f t="shared" si="3"/>
        <v>-35.389992332985258</v>
      </c>
      <c r="T25" s="5">
        <f t="shared" si="4"/>
        <v>0</v>
      </c>
      <c r="U25" s="5">
        <f t="shared" si="5"/>
        <v>-109.58647080092558</v>
      </c>
      <c r="V25">
        <f t="shared" si="12"/>
        <v>1962</v>
      </c>
      <c r="W25" s="5">
        <f t="shared" si="6"/>
        <v>42.235277893356624</v>
      </c>
      <c r="X25" s="5">
        <f t="shared" si="7"/>
        <v>-187.91762426826352</v>
      </c>
      <c r="Y25" s="5">
        <f t="shared" si="8"/>
        <v>35.389992332985258</v>
      </c>
      <c r="Z25" s="5">
        <f t="shared" si="9"/>
        <v>109.58647080092558</v>
      </c>
      <c r="AB25">
        <f t="shared" si="13"/>
        <v>1962</v>
      </c>
      <c r="AC25" s="7">
        <f>W25/ref!$B$7</f>
        <v>5.8298752282639192E-2</v>
      </c>
      <c r="AD25" s="7">
        <f>X25/ref!$B$7</f>
        <v>-0.25938891782409179</v>
      </c>
      <c r="AE25" s="7">
        <f>Y25/ref!$B$7</f>
        <v>4.8849978009254121E-2</v>
      </c>
      <c r="AF25" s="7">
        <f>Z25/ref!$B$7</f>
        <v>0.1512658335262605</v>
      </c>
    </row>
    <row r="26" spans="1:32" x14ac:dyDescent="0.3">
      <c r="A26">
        <f t="shared" si="10"/>
        <v>1963</v>
      </c>
      <c r="B26" s="4">
        <f>COUNTIF(Impacts_RS_wells_scenario_1_bgw!$P$2:$P$2452,$A26)</f>
        <v>36</v>
      </c>
      <c r="C26" s="5">
        <f>SUMIF(Impacts_RS_wells_scenario_1_bgw!$P$2:$P$2452,$A26,Impacts_RS_wells_scenario_1_bgw!C$2:C$2452)/ref!$B$4</f>
        <v>-314.16222393964665</v>
      </c>
      <c r="D26" s="5">
        <f>SUMIF(Impacts_RS_wells_scenario_1_bgw!$P$2:$P$2452,$A26,Impacts_RS_wells_scenario_1_bgw!D$2:D$2452)/ref!$B$4</f>
        <v>-9.3166518046231033E-8</v>
      </c>
      <c r="E26" s="5">
        <f>SUMIF(Impacts_RS_wells_scenario_1_bgw!$P$2:$P$2452,$A26,Impacts_RS_wells_scenario_1_bgw!E$2:E$2452)/ref!$B$4</f>
        <v>-403.83394035525674</v>
      </c>
      <c r="F26" s="5">
        <f>SUMIF(Impacts_RS_wells_scenario_1_bgw!$P$2:$P$2452,$A26,Impacts_RS_wells_scenario_1_bgw!F$2:F$2452)/ref!$B$4</f>
        <v>0</v>
      </c>
      <c r="G26" s="5">
        <f>SUMIF(Impacts_RS_wells_scenario_1_bgw!$P$2:$P$2452,$A26,Impacts_RS_wells_scenario_1_bgw!G$2:G$2452)/ref!$B$4</f>
        <v>0</v>
      </c>
      <c r="H26" s="5">
        <f>SUMIF(Impacts_RS_wells_scenario_1_bgw!$P$2:$P$2452,$A26,Impacts_RS_wells_scenario_1_bgw!H$2:H$2452)/ref!$B$4</f>
        <v>-10.606377583793677</v>
      </c>
      <c r="I26" s="5">
        <f>SUMIF(Impacts_RS_wells_scenario_1_bgw!$P$2:$P$2452,$A26,Impacts_RS_wells_scenario_1_bgw!I$2:I$2452)/ref!$B$4</f>
        <v>32.857059490407465</v>
      </c>
      <c r="J26" s="5">
        <f>SUMIF(Impacts_RS_wells_scenario_1_bgw!$P$2:$P$2452,$A26,Impacts_RS_wells_scenario_1_bgw!J$2:J$2452)/ref!$B$4</f>
        <v>3.0516691540812186E-4</v>
      </c>
      <c r="K26" s="5">
        <f>SUMIF(Impacts_RS_wells_scenario_1_bgw!$P$2:$P$2452,$A26,Impacts_RS_wells_scenario_1_bgw!K$2:K$2452)/ref!$B$4</f>
        <v>-904.18906427916022</v>
      </c>
      <c r="L26" s="5">
        <f>SUMIF(Impacts_RS_wells_scenario_1_bgw!$P$2:$P$2452,$A26,Impacts_RS_wells_scenario_1_bgw!L$2:L$2452)/ref!$B$4</f>
        <v>42.033597965579297</v>
      </c>
      <c r="M26" s="5">
        <f>SUMIF(Impacts_RS_wells_scenario_1_bgw!$P$2:$P$2452,$A26,Impacts_RS_wells_scenario_1_bgw!M$2:M$2452)/ref!$B$4</f>
        <v>0</v>
      </c>
      <c r="N26" s="5">
        <f>SUMIF(Impacts_RS_wells_scenario_1_bgw!$P$2:$P$2452,$A26,Impacts_RS_wells_scenario_1_bgw!N$2:N$2452)/ref!$B$4</f>
        <v>96.236363358059634</v>
      </c>
      <c r="O26">
        <f t="shared" si="11"/>
        <v>1963</v>
      </c>
      <c r="P26" s="5">
        <f t="shared" si="0"/>
        <v>-347.01928343005409</v>
      </c>
      <c r="Q26" s="5">
        <f t="shared" si="1"/>
        <v>-3.0526008192616807E-4</v>
      </c>
      <c r="R26" s="5">
        <f t="shared" si="2"/>
        <v>500.35512392390348</v>
      </c>
      <c r="S26" s="5">
        <f t="shared" si="3"/>
        <v>-42.033597965579297</v>
      </c>
      <c r="T26" s="5">
        <f t="shared" si="4"/>
        <v>0</v>
      </c>
      <c r="U26" s="5">
        <f t="shared" si="5"/>
        <v>-106.84274094185331</v>
      </c>
      <c r="V26">
        <f t="shared" si="12"/>
        <v>1963</v>
      </c>
      <c r="W26" s="5">
        <f t="shared" si="6"/>
        <v>347.01928343005409</v>
      </c>
      <c r="X26" s="5">
        <f t="shared" si="7"/>
        <v>-500.35512392390348</v>
      </c>
      <c r="Y26" s="5">
        <f t="shared" si="8"/>
        <v>42.033597965579297</v>
      </c>
      <c r="Z26" s="5">
        <f t="shared" si="9"/>
        <v>106.84274094185331</v>
      </c>
      <c r="AB26">
        <f t="shared" si="13"/>
        <v>1963</v>
      </c>
      <c r="AC26" s="7">
        <f>W26/ref!$B$7</f>
        <v>0.47900220505403318</v>
      </c>
      <c r="AD26" s="7">
        <f>X26/ref!$B$7</f>
        <v>-0.69065674189815562</v>
      </c>
      <c r="AE26" s="7">
        <f>Y26/ref!$B$7</f>
        <v>5.8020366801678019E-2</v>
      </c>
      <c r="AF26" s="7">
        <f>Z26/ref!$B$7</f>
        <v>0.14747857237011466</v>
      </c>
    </row>
    <row r="27" spans="1:32" x14ac:dyDescent="0.3">
      <c r="A27">
        <f t="shared" si="10"/>
        <v>1964</v>
      </c>
      <c r="B27" s="4">
        <f>COUNTIF(Impacts_RS_wells_scenario_1_bgw!$P$2:$P$2452,$A27)</f>
        <v>36</v>
      </c>
      <c r="C27" s="5">
        <f>SUMIF(Impacts_RS_wells_scenario_1_bgw!$P$2:$P$2452,$A27,Impacts_RS_wells_scenario_1_bgw!C$2:C$2452)/ref!$B$4</f>
        <v>-2004.8074760463121</v>
      </c>
      <c r="D27" s="5">
        <f>SUMIF(Impacts_RS_wells_scenario_1_bgw!$P$2:$P$2452,$A27,Impacts_RS_wells_scenario_1_bgw!D$2:D$2452)/ref!$B$4</f>
        <v>-4.1831764664033508E-5</v>
      </c>
      <c r="E27" s="5">
        <f>SUMIF(Impacts_RS_wells_scenario_1_bgw!$P$2:$P$2452,$A27,Impacts_RS_wells_scenario_1_bgw!E$2:E$2452)/ref!$B$4</f>
        <v>-1201.7326762511518</v>
      </c>
      <c r="F27" s="5">
        <f>SUMIF(Impacts_RS_wells_scenario_1_bgw!$P$2:$P$2452,$A27,Impacts_RS_wells_scenario_1_bgw!F$2:F$2452)/ref!$B$4</f>
        <v>0</v>
      </c>
      <c r="G27" s="5">
        <f>SUMIF(Impacts_RS_wells_scenario_1_bgw!$P$2:$P$2452,$A27,Impacts_RS_wells_scenario_1_bgw!G$2:G$2452)/ref!$B$4</f>
        <v>0</v>
      </c>
      <c r="H27" s="5">
        <f>SUMIF(Impacts_RS_wells_scenario_1_bgw!$P$2:$P$2452,$A27,Impacts_RS_wells_scenario_1_bgw!H$2:H$2452)/ref!$B$4</f>
        <v>-81.570558875688633</v>
      </c>
      <c r="I27" s="5">
        <f>SUMIF(Impacts_RS_wells_scenario_1_bgw!$P$2:$P$2452,$A27,Impacts_RS_wells_scenario_1_bgw!I$2:I$2452)/ref!$B$4</f>
        <v>-380.62453687180061</v>
      </c>
      <c r="J27" s="5">
        <f>SUMIF(Impacts_RS_wells_scenario_1_bgw!$P$2:$P$2452,$A27,Impacts_RS_wells_scenario_1_bgw!J$2:J$2452)/ref!$B$4</f>
        <v>1.61816259170641E-3</v>
      </c>
      <c r="K27" s="5">
        <f>SUMIF(Impacts_RS_wells_scenario_1_bgw!$P$2:$P$2452,$A27,Impacts_RS_wells_scenario_1_bgw!K$2:K$2452)/ref!$B$4</f>
        <v>-3176.0241359618858</v>
      </c>
      <c r="L27" s="5">
        <f>SUMIF(Impacts_RS_wells_scenario_1_bgw!$P$2:$P$2452,$A27,Impacts_RS_wells_scenario_1_bgw!L$2:L$2452)/ref!$B$4</f>
        <v>130.65909156010201</v>
      </c>
      <c r="M27" s="5">
        <f>SUMIF(Impacts_RS_wells_scenario_1_bgw!$P$2:$P$2452,$A27,Impacts_RS_wells_scenario_1_bgw!M$2:M$2452)/ref!$B$4</f>
        <v>0</v>
      </c>
      <c r="N27" s="5">
        <f>SUMIF(Impacts_RS_wells_scenario_1_bgw!$P$2:$P$2452,$A27,Impacts_RS_wells_scenario_1_bgw!N$2:N$2452)/ref!$B$4</f>
        <v>170.62616646436382</v>
      </c>
      <c r="O27">
        <f t="shared" si="11"/>
        <v>1964</v>
      </c>
      <c r="P27" s="5">
        <f t="shared" si="0"/>
        <v>-1624.1829391745114</v>
      </c>
      <c r="Q27" s="5">
        <f t="shared" si="1"/>
        <v>-1.6599943563704435E-3</v>
      </c>
      <c r="R27" s="5">
        <f t="shared" si="2"/>
        <v>1974.291459710734</v>
      </c>
      <c r="S27" s="5">
        <f t="shared" si="3"/>
        <v>-130.65909156010201</v>
      </c>
      <c r="T27" s="5">
        <f t="shared" si="4"/>
        <v>0</v>
      </c>
      <c r="U27" s="5">
        <f t="shared" si="5"/>
        <v>-252.19672534005247</v>
      </c>
      <c r="V27">
        <f t="shared" si="12"/>
        <v>1964</v>
      </c>
      <c r="W27" s="5">
        <f t="shared" si="6"/>
        <v>1624.1829391745114</v>
      </c>
      <c r="X27" s="5">
        <f t="shared" si="7"/>
        <v>-1974.291459710734</v>
      </c>
      <c r="Y27" s="5">
        <f t="shared" si="8"/>
        <v>130.65909156010201</v>
      </c>
      <c r="Z27" s="5">
        <f t="shared" si="9"/>
        <v>252.19672534005247</v>
      </c>
      <c r="AB27">
        <f t="shared" si="13"/>
        <v>1964</v>
      </c>
      <c r="AC27" s="7">
        <f>W27/ref!$B$7</f>
        <v>2.2419134798096723</v>
      </c>
      <c r="AD27" s="7">
        <f>X27/ref!$B$7</f>
        <v>-2.7251798611110978</v>
      </c>
      <c r="AE27" s="7">
        <f>Y27/ref!$B$7</f>
        <v>0.1803530695730361</v>
      </c>
      <c r="AF27" s="7">
        <f>Z27/ref!$B$7</f>
        <v>0.34811548900463551</v>
      </c>
    </row>
    <row r="28" spans="1:32" x14ac:dyDescent="0.3">
      <c r="A28">
        <f t="shared" si="10"/>
        <v>1965</v>
      </c>
      <c r="B28" s="4">
        <f>COUNTIF(Impacts_RS_wells_scenario_1_bgw!$P$2:$P$2452,$A28)</f>
        <v>36</v>
      </c>
      <c r="C28" s="5">
        <f>SUMIF(Impacts_RS_wells_scenario_1_bgw!$P$2:$P$2452,$A28,Impacts_RS_wells_scenario_1_bgw!C$2:C$2452)/ref!$B$4</f>
        <v>-1241.716049635437</v>
      </c>
      <c r="D28" s="5">
        <f>SUMIF(Impacts_RS_wells_scenario_1_bgw!$P$2:$P$2452,$A28,Impacts_RS_wells_scenario_1_bgw!D$2:D$2452)/ref!$B$4</f>
        <v>-8.4781527219241497E-6</v>
      </c>
      <c r="E28" s="5">
        <f>SUMIF(Impacts_RS_wells_scenario_1_bgw!$P$2:$P$2452,$A28,Impacts_RS_wells_scenario_1_bgw!E$2:E$2452)/ref!$B$4</f>
        <v>-1452.4810566316596</v>
      </c>
      <c r="F28" s="5">
        <f>SUMIF(Impacts_RS_wells_scenario_1_bgw!$P$2:$P$2452,$A28,Impacts_RS_wells_scenario_1_bgw!F$2:F$2452)/ref!$B$4</f>
        <v>0</v>
      </c>
      <c r="G28" s="5">
        <f>SUMIF(Impacts_RS_wells_scenario_1_bgw!$P$2:$P$2452,$A28,Impacts_RS_wells_scenario_1_bgw!G$2:G$2452)/ref!$B$4</f>
        <v>0</v>
      </c>
      <c r="H28" s="5">
        <f>SUMIF(Impacts_RS_wells_scenario_1_bgw!$P$2:$P$2452,$A28,Impacts_RS_wells_scenario_1_bgw!H$2:H$2452)/ref!$B$4</f>
        <v>-120.47220363392451</v>
      </c>
      <c r="I28" s="5">
        <f>SUMIF(Impacts_RS_wells_scenario_1_bgw!$P$2:$P$2452,$A28,Impacts_RS_wells_scenario_1_bgw!I$2:I$2452)/ref!$B$4</f>
        <v>-256.76828677056602</v>
      </c>
      <c r="J28" s="5">
        <f>SUMIF(Impacts_RS_wells_scenario_1_bgw!$P$2:$P$2452,$A28,Impacts_RS_wells_scenario_1_bgw!J$2:J$2452)/ref!$B$4</f>
        <v>6.6765452812932223E-4</v>
      </c>
      <c r="K28" s="5">
        <f>SUMIF(Impacts_RS_wells_scenario_1_bgw!$P$2:$P$2452,$A28,Impacts_RS_wells_scenario_1_bgw!K$2:K$2452)/ref!$B$4</f>
        <v>-3030.6736698806289</v>
      </c>
      <c r="L28" s="5">
        <f>SUMIF(Impacts_RS_wells_scenario_1_bgw!$P$2:$P$2452,$A28,Impacts_RS_wells_scenario_1_bgw!L$2:L$2452)/ref!$B$4</f>
        <v>199.80151706486231</v>
      </c>
      <c r="M28" s="5">
        <f>SUMIF(Impacts_RS_wells_scenario_1_bgw!$P$2:$P$2452,$A28,Impacts_RS_wells_scenario_1_bgw!M$2:M$2452)/ref!$B$4</f>
        <v>0</v>
      </c>
      <c r="N28" s="5">
        <f>SUMIF(Impacts_RS_wells_scenario_1_bgw!$P$2:$P$2452,$A28,Impacts_RS_wells_scenario_1_bgw!N$2:N$2452)/ref!$B$4</f>
        <v>272.67477261875143</v>
      </c>
      <c r="O28">
        <f t="shared" si="11"/>
        <v>1965</v>
      </c>
      <c r="P28" s="5">
        <f t="shared" si="0"/>
        <v>-984.94776286487104</v>
      </c>
      <c r="Q28" s="5">
        <f t="shared" si="1"/>
        <v>-6.7613268085124634E-4</v>
      </c>
      <c r="R28" s="5">
        <f t="shared" si="2"/>
        <v>1578.1926132489693</v>
      </c>
      <c r="S28" s="5">
        <f t="shared" si="3"/>
        <v>-199.80151706486231</v>
      </c>
      <c r="T28" s="5">
        <f t="shared" si="4"/>
        <v>0</v>
      </c>
      <c r="U28" s="5">
        <f t="shared" si="5"/>
        <v>-393.14697625267593</v>
      </c>
      <c r="V28">
        <f t="shared" si="12"/>
        <v>1965</v>
      </c>
      <c r="W28" s="5">
        <f t="shared" si="6"/>
        <v>984.94776286487104</v>
      </c>
      <c r="X28" s="5">
        <f t="shared" si="7"/>
        <v>-1578.1926132489693</v>
      </c>
      <c r="Y28" s="5">
        <f t="shared" si="8"/>
        <v>199.80151706486231</v>
      </c>
      <c r="Z28" s="5">
        <f t="shared" si="9"/>
        <v>393.14697625267593</v>
      </c>
      <c r="AB28">
        <f t="shared" si="13"/>
        <v>1965</v>
      </c>
      <c r="AC28" s="7">
        <f>W28/ref!$B$7</f>
        <v>1.3595560039544763</v>
      </c>
      <c r="AD28" s="7">
        <f>X28/ref!$B$7</f>
        <v>-2.17843151041667</v>
      </c>
      <c r="AE28" s="7">
        <f>Y28/ref!$B$7</f>
        <v>0.27579264846963658</v>
      </c>
      <c r="AF28" s="7">
        <f>Z28/ref!$B$7</f>
        <v>0.54267378652263054</v>
      </c>
    </row>
    <row r="29" spans="1:32" x14ac:dyDescent="0.3">
      <c r="A29">
        <f t="shared" si="10"/>
        <v>1966</v>
      </c>
      <c r="B29" s="4">
        <f>COUNTIF(Impacts_RS_wells_scenario_1_bgw!$P$2:$P$2452,$A29)</f>
        <v>36</v>
      </c>
      <c r="C29" s="5">
        <f>SUMIF(Impacts_RS_wells_scenario_1_bgw!$P$2:$P$2452,$A29,Impacts_RS_wells_scenario_1_bgw!C$2:C$2452)/ref!$B$4</f>
        <v>-5289.1375750179795</v>
      </c>
      <c r="D29" s="5">
        <f>SUMIF(Impacts_RS_wells_scenario_1_bgw!$P$2:$P$2452,$A29,Impacts_RS_wells_scenario_1_bgw!D$2:D$2452)/ref!$B$4</f>
        <v>-8.9160353513184309E-5</v>
      </c>
      <c r="E29" s="5">
        <f>SUMIF(Impacts_RS_wells_scenario_1_bgw!$P$2:$P$2452,$A29,Impacts_RS_wells_scenario_1_bgw!E$2:E$2452)/ref!$B$4</f>
        <v>-2025.7825281508367</v>
      </c>
      <c r="F29" s="5">
        <f>SUMIF(Impacts_RS_wells_scenario_1_bgw!$P$2:$P$2452,$A29,Impacts_RS_wells_scenario_1_bgw!F$2:F$2452)/ref!$B$4</f>
        <v>0</v>
      </c>
      <c r="G29" s="5">
        <f>SUMIF(Impacts_RS_wells_scenario_1_bgw!$P$2:$P$2452,$A29,Impacts_RS_wells_scenario_1_bgw!G$2:G$2452)/ref!$B$4</f>
        <v>0</v>
      </c>
      <c r="H29" s="5">
        <f>SUMIF(Impacts_RS_wells_scenario_1_bgw!$P$2:$P$2452,$A29,Impacts_RS_wells_scenario_1_bgw!H$2:H$2452)/ref!$B$4</f>
        <v>-63.782542653334048</v>
      </c>
      <c r="I29" s="5">
        <f>SUMIF(Impacts_RS_wells_scenario_1_bgw!$P$2:$P$2452,$A29,Impacts_RS_wells_scenario_1_bgw!I$2:I$2452)/ref!$B$4</f>
        <v>-750.05391356041252</v>
      </c>
      <c r="J29" s="5">
        <f>SUMIF(Impacts_RS_wells_scenario_1_bgw!$P$2:$P$2452,$A29,Impacts_RS_wells_scenario_1_bgw!J$2:J$2452)/ref!$B$4</f>
        <v>2.5461919048796945E-2</v>
      </c>
      <c r="K29" s="5">
        <f>SUMIF(Impacts_RS_wells_scenario_1_bgw!$P$2:$P$2452,$A29,Impacts_RS_wells_scenario_1_bgw!K$2:K$2452)/ref!$B$4</f>
        <v>-7303.7540050217858</v>
      </c>
      <c r="L29" s="5">
        <f>SUMIF(Impacts_RS_wells_scenario_1_bgw!$P$2:$P$2452,$A29,Impacts_RS_wells_scenario_1_bgw!L$2:L$2452)/ref!$B$4</f>
        <v>383.55131861981954</v>
      </c>
      <c r="M29" s="5">
        <f>SUMIF(Impacts_RS_wells_scenario_1_bgw!$P$2:$P$2452,$A29,Impacts_RS_wells_scenario_1_bgw!M$2:M$2452)/ref!$B$4</f>
        <v>0</v>
      </c>
      <c r="N29" s="5">
        <f>SUMIF(Impacts_RS_wells_scenario_1_bgw!$P$2:$P$2452,$A29,Impacts_RS_wells_scenario_1_bgw!N$2:N$2452)/ref!$B$4</f>
        <v>278.07151992238022</v>
      </c>
      <c r="O29">
        <f t="shared" si="11"/>
        <v>1966</v>
      </c>
      <c r="P29" s="5">
        <f t="shared" si="0"/>
        <v>-4539.0836614575674</v>
      </c>
      <c r="Q29" s="5">
        <f t="shared" si="1"/>
        <v>-2.5551079402310131E-2</v>
      </c>
      <c r="R29" s="5">
        <f t="shared" si="2"/>
        <v>5277.9714768709491</v>
      </c>
      <c r="S29" s="5">
        <f t="shared" si="3"/>
        <v>-383.55131861981954</v>
      </c>
      <c r="T29" s="5">
        <f t="shared" si="4"/>
        <v>0</v>
      </c>
      <c r="U29" s="5">
        <f t="shared" si="5"/>
        <v>-341.85406257571424</v>
      </c>
      <c r="V29">
        <f t="shared" si="12"/>
        <v>1966</v>
      </c>
      <c r="W29" s="5">
        <f t="shared" si="6"/>
        <v>4539.0836614575674</v>
      </c>
      <c r="X29" s="5">
        <f t="shared" si="7"/>
        <v>-5277.9714768709491</v>
      </c>
      <c r="Y29" s="5">
        <f t="shared" si="8"/>
        <v>383.55131861981954</v>
      </c>
      <c r="Z29" s="5">
        <f t="shared" si="9"/>
        <v>341.85406257571424</v>
      </c>
      <c r="AB29">
        <f t="shared" si="13"/>
        <v>1966</v>
      </c>
      <c r="AC29" s="7">
        <f>W29/ref!$B$7</f>
        <v>6.2654474450874478</v>
      </c>
      <c r="AD29" s="7">
        <f>X29/ref!$B$7</f>
        <v>-7.2853587577160033</v>
      </c>
      <c r="AE29" s="7">
        <f>Y29/ref!$B$7</f>
        <v>0.52942858262603432</v>
      </c>
      <c r="AF29" s="7">
        <f>Z29/ref!$B$7</f>
        <v>0.47187247971322638</v>
      </c>
    </row>
    <row r="30" spans="1:32" x14ac:dyDescent="0.3">
      <c r="A30">
        <f t="shared" si="10"/>
        <v>1967</v>
      </c>
      <c r="B30" s="4">
        <f>COUNTIF(Impacts_RS_wells_scenario_1_bgw!$P$2:$P$2452,$A30)</f>
        <v>36</v>
      </c>
      <c r="C30" s="5">
        <f>SUMIF(Impacts_RS_wells_scenario_1_bgw!$P$2:$P$2452,$A30,Impacts_RS_wells_scenario_1_bgw!C$2:C$2452)/ref!$B$4</f>
        <v>-7858.3292535189657</v>
      </c>
      <c r="D30" s="5">
        <f>SUMIF(Impacts_RS_wells_scenario_1_bgw!$P$2:$P$2452,$A30,Impacts_RS_wells_scenario_1_bgw!D$2:D$2452)/ref!$B$4</f>
        <v>-1.042999119771487E-4</v>
      </c>
      <c r="E30" s="5">
        <f>SUMIF(Impacts_RS_wells_scenario_1_bgw!$P$2:$P$2452,$A30,Impacts_RS_wells_scenario_1_bgw!E$2:E$2452)/ref!$B$4</f>
        <v>-6208.052134842741</v>
      </c>
      <c r="F30" s="5">
        <f>SUMIF(Impacts_RS_wells_scenario_1_bgw!$P$2:$P$2452,$A30,Impacts_RS_wells_scenario_1_bgw!F$2:F$2452)/ref!$B$4</f>
        <v>0</v>
      </c>
      <c r="G30" s="5">
        <f>SUMIF(Impacts_RS_wells_scenario_1_bgw!$P$2:$P$2452,$A30,Impacts_RS_wells_scenario_1_bgw!G$2:G$2452)/ref!$B$4</f>
        <v>0</v>
      </c>
      <c r="H30" s="5">
        <f>SUMIF(Impacts_RS_wells_scenario_1_bgw!$P$2:$P$2452,$A30,Impacts_RS_wells_scenario_1_bgw!H$2:H$2452)/ref!$B$4</f>
        <v>-323.26886877984197</v>
      </c>
      <c r="I30" s="5">
        <f>SUMIF(Impacts_RS_wells_scenario_1_bgw!$P$2:$P$2452,$A30,Impacts_RS_wells_scenario_1_bgw!I$2:I$2452)/ref!$B$4</f>
        <v>-1012.7733300593728</v>
      </c>
      <c r="J30" s="5">
        <f>SUMIF(Impacts_RS_wells_scenario_1_bgw!$P$2:$P$2452,$A30,Impacts_RS_wells_scenario_1_bgw!J$2:J$2452)/ref!$B$4</f>
        <v>3.1472579969328675E-3</v>
      </c>
      <c r="K30" s="5">
        <f>SUMIF(Impacts_RS_wells_scenario_1_bgw!$P$2:$P$2452,$A30,Impacts_RS_wells_scenario_1_bgw!K$2:K$2452)/ref!$B$4</f>
        <v>-14444.004090708231</v>
      </c>
      <c r="L30" s="5">
        <f>SUMIF(Impacts_RS_wells_scenario_1_bgw!$P$2:$P$2452,$A30,Impacts_RS_wells_scenario_1_bgw!L$2:L$2452)/ref!$B$4</f>
        <v>458.86133974900622</v>
      </c>
      <c r="M30" s="5">
        <f>SUMIF(Impacts_RS_wells_scenario_1_bgw!$P$2:$P$2452,$A30,Impacts_RS_wells_scenario_1_bgw!M$2:M$2452)/ref!$B$4</f>
        <v>0</v>
      </c>
      <c r="N30" s="5">
        <f>SUMIF(Impacts_RS_wells_scenario_1_bgw!$P$2:$P$2452,$A30,Impacts_RS_wells_scenario_1_bgw!N$2:N$2452)/ref!$B$4</f>
        <v>576.39078120208569</v>
      </c>
      <c r="O30">
        <f t="shared" si="11"/>
        <v>1967</v>
      </c>
      <c r="P30" s="5">
        <f t="shared" si="0"/>
        <v>-6845.555923459593</v>
      </c>
      <c r="Q30" s="5">
        <f t="shared" si="1"/>
        <v>-3.2515579089100162E-3</v>
      </c>
      <c r="R30" s="5">
        <f t="shared" si="2"/>
        <v>8235.9519558654902</v>
      </c>
      <c r="S30" s="5">
        <f t="shared" si="3"/>
        <v>-458.86133974900622</v>
      </c>
      <c r="T30" s="5">
        <f t="shared" si="4"/>
        <v>0</v>
      </c>
      <c r="U30" s="5">
        <f t="shared" si="5"/>
        <v>-899.65964998192771</v>
      </c>
      <c r="V30">
        <f t="shared" si="12"/>
        <v>1967</v>
      </c>
      <c r="W30" s="5">
        <f t="shared" si="6"/>
        <v>6845.555923459593</v>
      </c>
      <c r="X30" s="5">
        <f t="shared" si="7"/>
        <v>-8235.9519558654902</v>
      </c>
      <c r="Y30" s="5">
        <f t="shared" si="8"/>
        <v>458.86133974900622</v>
      </c>
      <c r="Z30" s="5">
        <f t="shared" si="9"/>
        <v>899.65964998192771</v>
      </c>
      <c r="AB30">
        <f t="shared" si="13"/>
        <v>1967</v>
      </c>
      <c r="AC30" s="7">
        <f>W30/ref!$B$7</f>
        <v>9.4491474645061686</v>
      </c>
      <c r="AD30" s="7">
        <f>X30/ref!$B$7</f>
        <v>-11.368357137345702</v>
      </c>
      <c r="AE30" s="7">
        <f>Y30/ref!$B$7</f>
        <v>0.63338149794238829</v>
      </c>
      <c r="AF30" s="7">
        <f>Z30/ref!$B$7</f>
        <v>1.2418299982638976</v>
      </c>
    </row>
    <row r="31" spans="1:32" x14ac:dyDescent="0.3">
      <c r="A31">
        <f t="shared" si="10"/>
        <v>1968</v>
      </c>
      <c r="B31" s="4">
        <f>COUNTIF(Impacts_RS_wells_scenario_1_bgw!$P$2:$P$2452,$A31)</f>
        <v>36</v>
      </c>
      <c r="C31" s="5">
        <f>SUMIF(Impacts_RS_wells_scenario_1_bgw!$P$2:$P$2452,$A31,Impacts_RS_wells_scenario_1_bgw!C$2:C$2452)/ref!$B$4</f>
        <v>-11953.866368513447</v>
      </c>
      <c r="D31" s="5">
        <f>SUMIF(Impacts_RS_wells_scenario_1_bgw!$P$2:$P$2452,$A31,Impacts_RS_wells_scenario_1_bgw!D$2:D$2452)/ref!$B$4</f>
        <v>-1.5537845298785514E-4</v>
      </c>
      <c r="E31" s="5">
        <f>SUMIF(Impacts_RS_wells_scenario_1_bgw!$P$2:$P$2452,$A31,Impacts_RS_wells_scenario_1_bgw!E$2:E$2452)/ref!$B$4</f>
        <v>-5847.1474233671861</v>
      </c>
      <c r="F31" s="5">
        <f>SUMIF(Impacts_RS_wells_scenario_1_bgw!$P$2:$P$2452,$A31,Impacts_RS_wells_scenario_1_bgw!F$2:F$2452)/ref!$B$4</f>
        <v>0</v>
      </c>
      <c r="G31" s="5">
        <f>SUMIF(Impacts_RS_wells_scenario_1_bgw!$P$2:$P$2452,$A31,Impacts_RS_wells_scenario_1_bgw!G$2:G$2452)/ref!$B$4</f>
        <v>0</v>
      </c>
      <c r="H31" s="5">
        <f>SUMIF(Impacts_RS_wells_scenario_1_bgw!$P$2:$P$2452,$A31,Impacts_RS_wells_scenario_1_bgw!H$2:H$2452)/ref!$B$4</f>
        <v>-517.06906403131131</v>
      </c>
      <c r="I31" s="5">
        <f>SUMIF(Impacts_RS_wells_scenario_1_bgw!$P$2:$P$2452,$A31,Impacts_RS_wells_scenario_1_bgw!I$2:I$2452)/ref!$B$4</f>
        <v>1150.9824604041894</v>
      </c>
      <c r="J31" s="5">
        <f>SUMIF(Impacts_RS_wells_scenario_1_bgw!$P$2:$P$2452,$A31,Impacts_RS_wells_scenario_1_bgw!J$2:J$2452)/ref!$B$4</f>
        <v>5.0857503543035656E-3</v>
      </c>
      <c r="K31" s="5">
        <f>SUMIF(Impacts_RS_wells_scenario_1_bgw!$P$2:$P$2452,$A31,Impacts_RS_wells_scenario_1_bgw!K$2:K$2452)/ref!$B$4</f>
        <v>-21465.187190312212</v>
      </c>
      <c r="L31" s="5">
        <f>SUMIF(Impacts_RS_wells_scenario_1_bgw!$P$2:$P$2452,$A31,Impacts_RS_wells_scenario_1_bgw!L$2:L$2452)/ref!$B$4</f>
        <v>819.40341461514231</v>
      </c>
      <c r="M31" s="5">
        <f>SUMIF(Impacts_RS_wells_scenario_1_bgw!$P$2:$P$2452,$A31,Impacts_RS_wells_scenario_1_bgw!M$2:M$2452)/ref!$B$4</f>
        <v>0</v>
      </c>
      <c r="N31" s="5">
        <f>SUMIF(Impacts_RS_wells_scenario_1_bgw!$P$2:$P$2452,$A31,Impacts_RS_wells_scenario_1_bgw!N$2:N$2452)/ref!$B$4</f>
        <v>1158.7648390284357</v>
      </c>
      <c r="O31">
        <f t="shared" si="11"/>
        <v>1968</v>
      </c>
      <c r="P31" s="5">
        <f t="shared" si="0"/>
        <v>-13104.848828917637</v>
      </c>
      <c r="Q31" s="5">
        <f t="shared" si="1"/>
        <v>-5.2411288072914206E-3</v>
      </c>
      <c r="R31" s="5">
        <f t="shared" si="2"/>
        <v>15618.039766945025</v>
      </c>
      <c r="S31" s="5">
        <f t="shared" si="3"/>
        <v>-819.40341461514231</v>
      </c>
      <c r="T31" s="5">
        <f t="shared" si="4"/>
        <v>0</v>
      </c>
      <c r="U31" s="5">
        <f t="shared" si="5"/>
        <v>-1675.8339030597472</v>
      </c>
      <c r="V31">
        <f t="shared" si="12"/>
        <v>1968</v>
      </c>
      <c r="W31" s="5">
        <f t="shared" si="6"/>
        <v>13104.848828917637</v>
      </c>
      <c r="X31" s="5">
        <f t="shared" si="7"/>
        <v>-15618.039766945025</v>
      </c>
      <c r="Y31" s="5">
        <f t="shared" si="8"/>
        <v>819.40341461514231</v>
      </c>
      <c r="Z31" s="5">
        <f t="shared" si="9"/>
        <v>1675.8339030597472</v>
      </c>
      <c r="AB31">
        <f t="shared" si="13"/>
        <v>1968</v>
      </c>
      <c r="AC31" s="7">
        <f>W31/ref!$B$7</f>
        <v>18.089056676922588</v>
      </c>
      <c r="AD31" s="7">
        <f>X31/ref!$B$7</f>
        <v>-21.55809732831791</v>
      </c>
      <c r="AE31" s="7">
        <f>Y31/ref!$B$7</f>
        <v>1.1310496596900779</v>
      </c>
      <c r="AF31" s="7">
        <f>Z31/ref!$B$7</f>
        <v>2.3132090151748734</v>
      </c>
    </row>
    <row r="32" spans="1:32" x14ac:dyDescent="0.3">
      <c r="A32">
        <f t="shared" si="10"/>
        <v>1969</v>
      </c>
      <c r="B32" s="4">
        <f>COUNTIF(Impacts_RS_wells_scenario_1_bgw!$P$2:$P$2452,$A32)</f>
        <v>36</v>
      </c>
      <c r="C32" s="5">
        <f>SUMIF(Impacts_RS_wells_scenario_1_bgw!$P$2:$P$2452,$A32,Impacts_RS_wells_scenario_1_bgw!C$2:C$2452)/ref!$B$4</f>
        <v>-5911.8507815202529</v>
      </c>
      <c r="D32" s="5">
        <f>SUMIF(Impacts_RS_wells_scenario_1_bgw!$P$2:$P$2452,$A32,Impacts_RS_wells_scenario_1_bgw!D$2:D$2452)/ref!$B$4</f>
        <v>-2.7386296682235708E-4</v>
      </c>
      <c r="E32" s="5">
        <f>SUMIF(Impacts_RS_wells_scenario_1_bgw!$P$2:$P$2452,$A32,Impacts_RS_wells_scenario_1_bgw!E$2:E$2452)/ref!$B$4</f>
        <v>-7914.1354857667511</v>
      </c>
      <c r="F32" s="5">
        <f>SUMIF(Impacts_RS_wells_scenario_1_bgw!$P$2:$P$2452,$A32,Impacts_RS_wells_scenario_1_bgw!F$2:F$2452)/ref!$B$4</f>
        <v>0</v>
      </c>
      <c r="G32" s="5">
        <f>SUMIF(Impacts_RS_wells_scenario_1_bgw!$P$2:$P$2452,$A32,Impacts_RS_wells_scenario_1_bgw!G$2:G$2452)/ref!$B$4</f>
        <v>0</v>
      </c>
      <c r="H32" s="5">
        <f>SUMIF(Impacts_RS_wells_scenario_1_bgw!$P$2:$P$2452,$A32,Impacts_RS_wells_scenario_1_bgw!H$2:H$2452)/ref!$B$4</f>
        <v>-623.74990863735752</v>
      </c>
      <c r="I32" s="5">
        <f>SUMIF(Impacts_RS_wells_scenario_1_bgw!$P$2:$P$2452,$A32,Impacts_RS_wells_scenario_1_bgw!I$2:I$2452)/ref!$B$4</f>
        <v>2654.3497399680314</v>
      </c>
      <c r="J32" s="5">
        <f>SUMIF(Impacts_RS_wells_scenario_1_bgw!$P$2:$P$2452,$A32,Impacts_RS_wells_scenario_1_bgw!J$2:J$2452)/ref!$B$4</f>
        <v>7.2146284818385932E-3</v>
      </c>
      <c r="K32" s="5">
        <f>SUMIF(Impacts_RS_wells_scenario_1_bgw!$P$2:$P$2452,$A32,Impacts_RS_wells_scenario_1_bgw!K$2:K$2452)/ref!$B$4</f>
        <v>-20153.965977244028</v>
      </c>
      <c r="L32" s="5">
        <f>SUMIF(Impacts_RS_wells_scenario_1_bgw!$P$2:$P$2452,$A32,Impacts_RS_wells_scenario_1_bgw!L$2:L$2452)/ref!$B$4</f>
        <v>876.62497097810569</v>
      </c>
      <c r="M32" s="5">
        <f>SUMIF(Impacts_RS_wells_scenario_1_bgw!$P$2:$P$2452,$A32,Impacts_RS_wells_scenario_1_bgw!M$2:M$2452)/ref!$B$4</f>
        <v>0</v>
      </c>
      <c r="N32" s="5">
        <f>SUMIF(Impacts_RS_wells_scenario_1_bgw!$P$2:$P$2452,$A32,Impacts_RS_wells_scenario_1_bgw!N$2:N$2452)/ref!$B$4</f>
        <v>2127.8605237052466</v>
      </c>
      <c r="O32">
        <f t="shared" si="11"/>
        <v>1969</v>
      </c>
      <c r="P32" s="5">
        <f t="shared" si="0"/>
        <v>-8566.2005214882847</v>
      </c>
      <c r="Q32" s="5">
        <f t="shared" si="1"/>
        <v>-7.4884914486609503E-3</v>
      </c>
      <c r="R32" s="5">
        <f t="shared" si="2"/>
        <v>12239.830491477278</v>
      </c>
      <c r="S32" s="5">
        <f t="shared" si="3"/>
        <v>-876.62497097810569</v>
      </c>
      <c r="T32" s="5">
        <f t="shared" si="4"/>
        <v>0</v>
      </c>
      <c r="U32" s="5">
        <f t="shared" si="5"/>
        <v>-2751.6104323426043</v>
      </c>
      <c r="V32">
        <f t="shared" si="12"/>
        <v>1969</v>
      </c>
      <c r="W32" s="5">
        <f t="shared" si="6"/>
        <v>8566.2005214882847</v>
      </c>
      <c r="X32" s="5">
        <f t="shared" si="7"/>
        <v>-12239.830491477278</v>
      </c>
      <c r="Y32" s="5">
        <f t="shared" si="8"/>
        <v>876.62497097810569</v>
      </c>
      <c r="Z32" s="5">
        <f t="shared" si="9"/>
        <v>2751.6104323426043</v>
      </c>
      <c r="AB32">
        <f t="shared" si="13"/>
        <v>1969</v>
      </c>
      <c r="AC32" s="7">
        <f>W32/ref!$B$7</f>
        <v>11.82421016541276</v>
      </c>
      <c r="AD32" s="7">
        <f>X32/ref!$B$7</f>
        <v>-16.895043229166674</v>
      </c>
      <c r="AE32" s="7">
        <f>Y32/ref!$B$7</f>
        <v>1.210034468267748</v>
      </c>
      <c r="AF32" s="7">
        <f>Z32/ref!$B$7</f>
        <v>3.798138972318676</v>
      </c>
    </row>
    <row r="33" spans="1:32" x14ac:dyDescent="0.3">
      <c r="A33">
        <f t="shared" si="10"/>
        <v>1970</v>
      </c>
      <c r="B33" s="4">
        <f>COUNTIF(Impacts_RS_wells_scenario_1_bgw!$P$2:$P$2452,$A33)</f>
        <v>36</v>
      </c>
      <c r="C33" s="5">
        <f>SUMIF(Impacts_RS_wells_scenario_1_bgw!$P$2:$P$2452,$A33,Impacts_RS_wells_scenario_1_bgw!C$2:C$2452)/ref!$B$4</f>
        <v>-24623.867801315952</v>
      </c>
      <c r="D33" s="5">
        <f>SUMIF(Impacts_RS_wells_scenario_1_bgw!$P$2:$P$2452,$A33,Impacts_RS_wells_scenario_1_bgw!D$2:D$2452)/ref!$B$4</f>
        <v>-9.9334136821521571E-4</v>
      </c>
      <c r="E33" s="5">
        <f>SUMIF(Impacts_RS_wells_scenario_1_bgw!$P$2:$P$2452,$A33,Impacts_RS_wells_scenario_1_bgw!E$2:E$2452)/ref!$B$4</f>
        <v>-8692.5786638975005</v>
      </c>
      <c r="F33" s="5">
        <f>SUMIF(Impacts_RS_wells_scenario_1_bgw!$P$2:$P$2452,$A33,Impacts_RS_wells_scenario_1_bgw!F$2:F$2452)/ref!$B$4</f>
        <v>0</v>
      </c>
      <c r="G33" s="5">
        <f>SUMIF(Impacts_RS_wells_scenario_1_bgw!$P$2:$P$2452,$A33,Impacts_RS_wells_scenario_1_bgw!G$2:G$2452)/ref!$B$4</f>
        <v>0</v>
      </c>
      <c r="H33" s="5">
        <f>SUMIF(Impacts_RS_wells_scenario_1_bgw!$P$2:$P$2452,$A33,Impacts_RS_wells_scenario_1_bgw!H$2:H$2452)/ref!$B$4</f>
        <v>-616.93494898679421</v>
      </c>
      <c r="I33" s="5">
        <f>SUMIF(Impacts_RS_wells_scenario_1_bgw!$P$2:$P$2452,$A33,Impacts_RS_wells_scenario_1_bgw!I$2:I$2452)/ref!$B$4</f>
        <v>-4669.0935238445099</v>
      </c>
      <c r="J33" s="5">
        <f>SUMIF(Impacts_RS_wells_scenario_1_bgw!$P$2:$P$2452,$A33,Impacts_RS_wells_scenario_1_bgw!J$2:J$2452)/ref!$B$4</f>
        <v>1.8233059381123427E-2</v>
      </c>
      <c r="K33" s="5">
        <f>SUMIF(Impacts_RS_wells_scenario_1_bgw!$P$2:$P$2452,$A33,Impacts_RS_wells_scenario_1_bgw!K$2:K$2452)/ref!$B$4</f>
        <v>-33691.315195836178</v>
      </c>
      <c r="L33" s="5">
        <f>SUMIF(Impacts_RS_wells_scenario_1_bgw!$P$2:$P$2452,$A33,Impacts_RS_wells_scenario_1_bgw!L$2:L$2452)/ref!$B$4</f>
        <v>1852.5876947111369</v>
      </c>
      <c r="M33" s="5">
        <f>SUMIF(Impacts_RS_wells_scenario_1_bgw!$P$2:$P$2452,$A33,Impacts_RS_wells_scenario_1_bgw!M$2:M$2452)/ref!$B$4</f>
        <v>0</v>
      </c>
      <c r="N33" s="5">
        <f>SUMIF(Impacts_RS_wells_scenario_1_bgw!$P$2:$P$2452,$A33,Impacts_RS_wells_scenario_1_bgw!N$2:N$2452)/ref!$B$4</f>
        <v>2567.153855989724</v>
      </c>
      <c r="O33">
        <f t="shared" si="11"/>
        <v>1970</v>
      </c>
      <c r="P33" s="5">
        <f t="shared" si="0"/>
        <v>-19954.774277471442</v>
      </c>
      <c r="Q33" s="5">
        <f t="shared" si="1"/>
        <v>-1.9226400749338644E-2</v>
      </c>
      <c r="R33" s="5">
        <f t="shared" si="2"/>
        <v>24998.736531938677</v>
      </c>
      <c r="S33" s="5">
        <f t="shared" si="3"/>
        <v>-1852.5876947111369</v>
      </c>
      <c r="T33" s="5">
        <f t="shared" si="4"/>
        <v>0</v>
      </c>
      <c r="U33" s="5">
        <f t="shared" si="5"/>
        <v>-3184.0888049765181</v>
      </c>
      <c r="V33">
        <f t="shared" si="12"/>
        <v>1970</v>
      </c>
      <c r="W33" s="5">
        <f t="shared" si="6"/>
        <v>19954.774277471442</v>
      </c>
      <c r="X33" s="5">
        <f t="shared" si="7"/>
        <v>-24998.736531938677</v>
      </c>
      <c r="Y33" s="5">
        <f t="shared" si="8"/>
        <v>1852.5876947111369</v>
      </c>
      <c r="Z33" s="5">
        <f t="shared" si="9"/>
        <v>3184.0888049765181</v>
      </c>
      <c r="AB33">
        <f t="shared" si="13"/>
        <v>1970</v>
      </c>
      <c r="AC33" s="7">
        <f>W33/ref!$B$7</f>
        <v>27.54423554157021</v>
      </c>
      <c r="AD33" s="7">
        <f>X33/ref!$B$7</f>
        <v>-34.506583622685149</v>
      </c>
      <c r="AE33" s="7">
        <f>Y33/ref!$B$7</f>
        <v>2.5571881252572162</v>
      </c>
      <c r="AF33" s="7">
        <f>Z33/ref!$B$7</f>
        <v>4.3951031873392505</v>
      </c>
    </row>
    <row r="34" spans="1:32" x14ac:dyDescent="0.3">
      <c r="A34">
        <f t="shared" si="10"/>
        <v>1971</v>
      </c>
      <c r="B34" s="4">
        <f>COUNTIF(Impacts_RS_wells_scenario_1_bgw!$P$2:$P$2452,$A34)</f>
        <v>36</v>
      </c>
      <c r="C34" s="5">
        <f>SUMIF(Impacts_RS_wells_scenario_1_bgw!$P$2:$P$2452,$A34,Impacts_RS_wells_scenario_1_bgw!C$2:C$2452)/ref!$B$4</f>
        <v>-19174.378835202551</v>
      </c>
      <c r="D34" s="5">
        <f>SUMIF(Impacts_RS_wells_scenario_1_bgw!$P$2:$P$2452,$A34,Impacts_RS_wells_scenario_1_bgw!D$2:D$2452)/ref!$B$4</f>
        <v>-4.7986810339277659E-3</v>
      </c>
      <c r="E34" s="5">
        <f>SUMIF(Impacts_RS_wells_scenario_1_bgw!$P$2:$P$2452,$A34,Impacts_RS_wells_scenario_1_bgw!E$2:E$2452)/ref!$B$4</f>
        <v>-7696.3288024850744</v>
      </c>
      <c r="F34" s="5">
        <f>SUMIF(Impacts_RS_wells_scenario_1_bgw!$P$2:$P$2452,$A34,Impacts_RS_wells_scenario_1_bgw!F$2:F$2452)/ref!$B$4</f>
        <v>0</v>
      </c>
      <c r="G34" s="5">
        <f>SUMIF(Impacts_RS_wells_scenario_1_bgw!$P$2:$P$2452,$A34,Impacts_RS_wells_scenario_1_bgw!G$2:G$2452)/ref!$B$4</f>
        <v>0</v>
      </c>
      <c r="H34" s="5">
        <f>SUMIF(Impacts_RS_wells_scenario_1_bgw!$P$2:$P$2452,$A34,Impacts_RS_wells_scenario_1_bgw!H$2:H$2452)/ref!$B$4</f>
        <v>-952.6073097127022</v>
      </c>
      <c r="I34" s="5">
        <f>SUMIF(Impacts_RS_wells_scenario_1_bgw!$P$2:$P$2452,$A34,Impacts_RS_wells_scenario_1_bgw!I$2:I$2452)/ref!$B$4</f>
        <v>-739.80069440723389</v>
      </c>
      <c r="J34" s="5">
        <f>SUMIF(Impacts_RS_wells_scenario_1_bgw!$P$2:$P$2452,$A34,Impacts_RS_wells_scenario_1_bgw!J$2:J$2452)/ref!$B$4</f>
        <v>6.2056514435253833E-2</v>
      </c>
      <c r="K34" s="5">
        <f>SUMIF(Impacts_RS_wells_scenario_1_bgw!$P$2:$P$2452,$A34,Impacts_RS_wells_scenario_1_bgw!K$2:K$2452)/ref!$B$4</f>
        <v>-32779.836196582313</v>
      </c>
      <c r="L34" s="5">
        <f>SUMIF(Impacts_RS_wells_scenario_1_bgw!$P$2:$P$2452,$A34,Impacts_RS_wells_scenario_1_bgw!L$2:L$2452)/ref!$B$4</f>
        <v>1926.3181353185357</v>
      </c>
      <c r="M34" s="5">
        <f>SUMIF(Impacts_RS_wells_scenario_1_bgw!$P$2:$P$2452,$A34,Impacts_RS_wells_scenario_1_bgw!M$2:M$2452)/ref!$B$4</f>
        <v>0</v>
      </c>
      <c r="N34" s="5">
        <f>SUMIF(Impacts_RS_wells_scenario_1_bgw!$P$2:$P$2452,$A34,Impacts_RS_wells_scenario_1_bgw!N$2:N$2452)/ref!$B$4</f>
        <v>3539.1084837533476</v>
      </c>
      <c r="O34">
        <f t="shared" si="11"/>
        <v>1971</v>
      </c>
      <c r="P34" s="5">
        <f t="shared" ref="P34:P70" si="14">C34-I34</f>
        <v>-18434.578140795318</v>
      </c>
      <c r="Q34" s="5">
        <f t="shared" ref="Q34:Q70" si="15">D34-J34</f>
        <v>-6.6855195469181602E-2</v>
      </c>
      <c r="R34" s="5">
        <f t="shared" ref="R34:R70" si="16">E34-K34</f>
        <v>25083.50739409724</v>
      </c>
      <c r="S34" s="5">
        <f t="shared" ref="S34:S70" si="17">F34-L34</f>
        <v>-1926.3181353185357</v>
      </c>
      <c r="T34" s="5">
        <f t="shared" ref="T34:T70" si="18">G34-M34</f>
        <v>0</v>
      </c>
      <c r="U34" s="5">
        <f t="shared" ref="U34:U70" si="19">H34-N34</f>
        <v>-4491.7157934660499</v>
      </c>
      <c r="V34">
        <f t="shared" si="12"/>
        <v>1971</v>
      </c>
      <c r="W34" s="5">
        <f t="shared" si="6"/>
        <v>18434.578140795318</v>
      </c>
      <c r="X34" s="5">
        <f t="shared" si="7"/>
        <v>-25083.50739409724</v>
      </c>
      <c r="Y34" s="5">
        <f t="shared" si="8"/>
        <v>1926.3181353185357</v>
      </c>
      <c r="Z34" s="5">
        <f t="shared" si="9"/>
        <v>4491.7157934660499</v>
      </c>
      <c r="AB34">
        <f t="shared" si="13"/>
        <v>1971</v>
      </c>
      <c r="AC34" s="7">
        <f>W34/ref!$B$7</f>
        <v>25.445858487750783</v>
      </c>
      <c r="AD34" s="7">
        <f>X34/ref!$B$7</f>
        <v>-34.623595650077185</v>
      </c>
      <c r="AE34" s="7">
        <f>Y34/ref!$B$7</f>
        <v>2.6589606932870504</v>
      </c>
      <c r="AF34" s="7">
        <f>Z34/ref!$B$7</f>
        <v>6.2000640087770025</v>
      </c>
    </row>
    <row r="35" spans="1:32" x14ac:dyDescent="0.3">
      <c r="A35">
        <f t="shared" si="10"/>
        <v>1972</v>
      </c>
      <c r="B35" s="4">
        <f>COUNTIF(Impacts_RS_wells_scenario_1_bgw!$P$2:$P$2452,$A35)</f>
        <v>36</v>
      </c>
      <c r="C35" s="5">
        <f>SUMIF(Impacts_RS_wells_scenario_1_bgw!$P$2:$P$2452,$A35,Impacts_RS_wells_scenario_1_bgw!C$2:C$2452)/ref!$B$4</f>
        <v>-8180.719302979277</v>
      </c>
      <c r="D35" s="5">
        <f>SUMIF(Impacts_RS_wells_scenario_1_bgw!$P$2:$P$2452,$A35,Impacts_RS_wells_scenario_1_bgw!D$2:D$2452)/ref!$B$4</f>
        <v>-1.3696711958521512E-2</v>
      </c>
      <c r="E35" s="5">
        <f>SUMIF(Impacts_RS_wells_scenario_1_bgw!$P$2:$P$2452,$A35,Impacts_RS_wells_scenario_1_bgw!E$2:E$2452)/ref!$B$4</f>
        <v>-15693.660477947082</v>
      </c>
      <c r="F35" s="5">
        <f>SUMIF(Impacts_RS_wells_scenario_1_bgw!$P$2:$P$2452,$A35,Impacts_RS_wells_scenario_1_bgw!F$2:F$2452)/ref!$B$4</f>
        <v>0</v>
      </c>
      <c r="G35" s="5">
        <f>SUMIF(Impacts_RS_wells_scenario_1_bgw!$P$2:$P$2452,$A35,Impacts_RS_wells_scenario_1_bgw!G$2:G$2452)/ref!$B$4</f>
        <v>0</v>
      </c>
      <c r="H35" s="5">
        <f>SUMIF(Impacts_RS_wells_scenario_1_bgw!$P$2:$P$2452,$A35,Impacts_RS_wells_scenario_1_bgw!H$2:H$2452)/ref!$B$4</f>
        <v>-1230.9735985619413</v>
      </c>
      <c r="I35" s="5">
        <f>SUMIF(Impacts_RS_wells_scenario_1_bgw!$P$2:$P$2452,$A35,Impacts_RS_wells_scenario_1_bgw!I$2:I$2452)/ref!$B$4</f>
        <v>4146.046703025354</v>
      </c>
      <c r="J35" s="5">
        <f>SUMIF(Impacts_RS_wells_scenario_1_bgw!$P$2:$P$2452,$A35,Impacts_RS_wells_scenario_1_bgw!J$2:J$2452)/ref!$B$4</f>
        <v>9.606708998129114E-2</v>
      </c>
      <c r="K35" s="5">
        <f>SUMIF(Impacts_RS_wells_scenario_1_bgw!$P$2:$P$2452,$A35,Impacts_RS_wells_scenario_1_bgw!K$2:K$2452)/ref!$B$4</f>
        <v>-36202.363820635328</v>
      </c>
      <c r="L35" s="5">
        <f>SUMIF(Impacts_RS_wells_scenario_1_bgw!$P$2:$P$2452,$A35,Impacts_RS_wells_scenario_1_bgw!L$2:L$2452)/ref!$B$4</f>
        <v>2412.0765355870667</v>
      </c>
      <c r="M35" s="5">
        <f>SUMIF(Impacts_RS_wells_scenario_1_bgw!$P$2:$P$2452,$A35,Impacts_RS_wells_scenario_1_bgw!M$2:M$2452)/ref!$B$4</f>
        <v>0</v>
      </c>
      <c r="N35" s="5">
        <f>SUMIF(Impacts_RS_wells_scenario_1_bgw!$P$2:$P$2452,$A35,Impacts_RS_wells_scenario_1_bgw!N$2:N$2452)/ref!$B$4</f>
        <v>4541.4284076785416</v>
      </c>
      <c r="O35">
        <f t="shared" si="11"/>
        <v>1972</v>
      </c>
      <c r="P35" s="5">
        <f t="shared" si="14"/>
        <v>-12326.766006004631</v>
      </c>
      <c r="Q35" s="5">
        <f t="shared" si="15"/>
        <v>-0.10976380193981265</v>
      </c>
      <c r="R35" s="5">
        <f t="shared" si="16"/>
        <v>20508.703342688248</v>
      </c>
      <c r="S35" s="5">
        <f t="shared" si="17"/>
        <v>-2412.0765355870667</v>
      </c>
      <c r="T35" s="5">
        <f t="shared" si="18"/>
        <v>0</v>
      </c>
      <c r="U35" s="5">
        <f t="shared" si="19"/>
        <v>-5772.4020062404834</v>
      </c>
      <c r="V35">
        <f t="shared" si="12"/>
        <v>1972</v>
      </c>
      <c r="W35" s="5">
        <f t="shared" si="6"/>
        <v>12326.766006004631</v>
      </c>
      <c r="X35" s="5">
        <f t="shared" si="7"/>
        <v>-20508.703342688248</v>
      </c>
      <c r="Y35" s="5">
        <f t="shared" si="8"/>
        <v>2412.0765355870667</v>
      </c>
      <c r="Z35" s="5">
        <f t="shared" si="9"/>
        <v>5772.4020062404834</v>
      </c>
      <c r="AB35">
        <f t="shared" si="13"/>
        <v>1972</v>
      </c>
      <c r="AC35" s="7">
        <f>W35/ref!$B$7</f>
        <v>17.015043197884559</v>
      </c>
      <c r="AD35" s="7">
        <f>X35/ref!$B$7</f>
        <v>-28.308842168209882</v>
      </c>
      <c r="AE35" s="7">
        <f>Y35/ref!$B$7</f>
        <v>3.3294690942965444</v>
      </c>
      <c r="AF35" s="7">
        <f>Z35/ref!$B$7</f>
        <v>7.9678375856159995</v>
      </c>
    </row>
    <row r="36" spans="1:32" x14ac:dyDescent="0.3">
      <c r="A36">
        <f t="shared" si="10"/>
        <v>1973</v>
      </c>
      <c r="B36" s="4">
        <f>COUNTIF(Impacts_RS_wells_scenario_1_bgw!$P$2:$P$2452,$A36)</f>
        <v>36</v>
      </c>
      <c r="C36" s="5">
        <f>SUMIF(Impacts_RS_wells_scenario_1_bgw!$P$2:$P$2452,$A36,Impacts_RS_wells_scenario_1_bgw!C$2:C$2452)/ref!$B$4</f>
        <v>-3020.0301112415186</v>
      </c>
      <c r="D36" s="5">
        <f>SUMIF(Impacts_RS_wells_scenario_1_bgw!$P$2:$P$2452,$A36,Impacts_RS_wells_scenario_1_bgw!D$2:D$2452)/ref!$B$4</f>
        <v>-2.1925341482969152E-2</v>
      </c>
      <c r="E36" s="5">
        <f>SUMIF(Impacts_RS_wells_scenario_1_bgw!$P$2:$P$2452,$A36,Impacts_RS_wells_scenario_1_bgw!E$2:E$2452)/ref!$B$4</f>
        <v>-6512.3550728736109</v>
      </c>
      <c r="F36" s="5">
        <f>SUMIF(Impacts_RS_wells_scenario_1_bgw!$P$2:$P$2452,$A36,Impacts_RS_wells_scenario_1_bgw!F$2:F$2452)/ref!$B$4</f>
        <v>0</v>
      </c>
      <c r="G36" s="5">
        <f>SUMIF(Impacts_RS_wells_scenario_1_bgw!$P$2:$P$2452,$A36,Impacts_RS_wells_scenario_1_bgw!G$2:G$2452)/ref!$B$4</f>
        <v>0</v>
      </c>
      <c r="H36" s="5">
        <f>SUMIF(Impacts_RS_wells_scenario_1_bgw!$P$2:$P$2452,$A36,Impacts_RS_wells_scenario_1_bgw!H$2:H$2452)/ref!$B$4</f>
        <v>-606.5596749461846</v>
      </c>
      <c r="I36" s="5">
        <f>SUMIF(Impacts_RS_wells_scenario_1_bgw!$P$2:$P$2452,$A36,Impacts_RS_wells_scenario_1_bgw!I$2:I$2452)/ref!$B$4</f>
        <v>3539.7729014672027</v>
      </c>
      <c r="J36" s="5">
        <f>SUMIF(Impacts_RS_wells_scenario_1_bgw!$P$2:$P$2452,$A36,Impacts_RS_wells_scenario_1_bgw!J$2:J$2452)/ref!$B$4</f>
        <v>0.18701686945247334</v>
      </c>
      <c r="K36" s="5">
        <f>SUMIF(Impacts_RS_wells_scenario_1_bgw!$P$2:$P$2452,$A36,Impacts_RS_wells_scenario_1_bgw!K$2:K$2452)/ref!$B$4</f>
        <v>-22467.316003142238</v>
      </c>
      <c r="L36" s="5">
        <f>SUMIF(Impacts_RS_wells_scenario_1_bgw!$P$2:$P$2452,$A36,Impacts_RS_wells_scenario_1_bgw!L$2:L$2452)/ref!$B$4</f>
        <v>2282.4816371313063</v>
      </c>
      <c r="M36" s="5">
        <f>SUMIF(Impacts_RS_wells_scenario_1_bgw!$P$2:$P$2452,$A36,Impacts_RS_wells_scenario_1_bgw!M$2:M$2452)/ref!$B$4</f>
        <v>0</v>
      </c>
      <c r="N36" s="5">
        <f>SUMIF(Impacts_RS_wells_scenario_1_bgw!$P$2:$P$2452,$A36,Impacts_RS_wells_scenario_1_bgw!N$2:N$2452)/ref!$B$4</f>
        <v>6464.5132697620584</v>
      </c>
      <c r="O36">
        <f t="shared" si="11"/>
        <v>1973</v>
      </c>
      <c r="P36" s="5">
        <f t="shared" si="14"/>
        <v>-6559.8030127087213</v>
      </c>
      <c r="Q36" s="5">
        <f t="shared" si="15"/>
        <v>-0.20894221093544249</v>
      </c>
      <c r="R36" s="5">
        <f t="shared" si="16"/>
        <v>15954.960930268626</v>
      </c>
      <c r="S36" s="5">
        <f t="shared" si="17"/>
        <v>-2282.4816371313063</v>
      </c>
      <c r="T36" s="5">
        <f t="shared" si="18"/>
        <v>0</v>
      </c>
      <c r="U36" s="5">
        <f t="shared" si="19"/>
        <v>-7071.0729447082431</v>
      </c>
      <c r="V36">
        <f t="shared" si="12"/>
        <v>1973</v>
      </c>
      <c r="W36" s="5">
        <f t="shared" si="6"/>
        <v>6559.8030127087213</v>
      </c>
      <c r="X36" s="5">
        <f t="shared" si="7"/>
        <v>-15954.960930268626</v>
      </c>
      <c r="Y36" s="5">
        <f t="shared" si="8"/>
        <v>2282.4816371313063</v>
      </c>
      <c r="Z36" s="5">
        <f t="shared" si="9"/>
        <v>7071.0729447082431</v>
      </c>
      <c r="AB36">
        <f t="shared" si="13"/>
        <v>1973</v>
      </c>
      <c r="AC36" s="7">
        <f>W36/ref!$B$7</f>
        <v>9.0547132618954524</v>
      </c>
      <c r="AD36" s="7">
        <f>X36/ref!$B$7</f>
        <v>-22.023160763888932</v>
      </c>
      <c r="AE36" s="7">
        <f>Y36/ref!$B$7</f>
        <v>3.1505849656957343</v>
      </c>
      <c r="AF36" s="7">
        <f>Z36/ref!$B$7</f>
        <v>9.7604360747170595</v>
      </c>
    </row>
    <row r="37" spans="1:32" x14ac:dyDescent="0.3">
      <c r="A37">
        <f t="shared" si="10"/>
        <v>1974</v>
      </c>
      <c r="B37" s="4">
        <f>COUNTIF(Impacts_RS_wells_scenario_1_bgw!$P$2:$P$2452,$A37)</f>
        <v>36</v>
      </c>
      <c r="C37" s="5">
        <f>SUMIF(Impacts_RS_wells_scenario_1_bgw!$P$2:$P$2452,$A37,Impacts_RS_wells_scenario_1_bgw!C$2:C$2452)/ref!$B$4</f>
        <v>-8733.8205311067613</v>
      </c>
      <c r="D37" s="5">
        <f>SUMIF(Impacts_RS_wells_scenario_1_bgw!$P$2:$P$2452,$A37,Impacts_RS_wells_scenario_1_bgw!D$2:D$2452)/ref!$B$4</f>
        <v>-4.2905392227154886E-2</v>
      </c>
      <c r="E37" s="5">
        <f>SUMIF(Impacts_RS_wells_scenario_1_bgw!$P$2:$P$2452,$A37,Impacts_RS_wells_scenario_1_bgw!E$2:E$2452)/ref!$B$4</f>
        <v>-6015.3851425763414</v>
      </c>
      <c r="F37" s="5">
        <f>SUMIF(Impacts_RS_wells_scenario_1_bgw!$P$2:$P$2452,$A37,Impacts_RS_wells_scenario_1_bgw!F$2:F$2452)/ref!$B$4</f>
        <v>0</v>
      </c>
      <c r="G37" s="5">
        <f>SUMIF(Impacts_RS_wells_scenario_1_bgw!$P$2:$P$2452,$A37,Impacts_RS_wells_scenario_1_bgw!G$2:G$2452)/ref!$B$4</f>
        <v>0</v>
      </c>
      <c r="H37" s="5">
        <f>SUMIF(Impacts_RS_wells_scenario_1_bgw!$P$2:$P$2452,$A37,Impacts_RS_wells_scenario_1_bgw!H$2:H$2452)/ref!$B$4</f>
        <v>-286.57211454181765</v>
      </c>
      <c r="I37" s="5">
        <f>SUMIF(Impacts_RS_wells_scenario_1_bgw!$P$2:$P$2452,$A37,Impacts_RS_wells_scenario_1_bgw!I$2:I$2452)/ref!$B$4</f>
        <v>1357.4354861375173</v>
      </c>
      <c r="J37" s="5">
        <f>SUMIF(Impacts_RS_wells_scenario_1_bgw!$P$2:$P$2452,$A37,Impacts_RS_wells_scenario_1_bgw!J$2:J$2452)/ref!$B$4</f>
        <v>0.31928303967660876</v>
      </c>
      <c r="K37" s="5">
        <f>SUMIF(Impacts_RS_wells_scenario_1_bgw!$P$2:$P$2452,$A37,Impacts_RS_wells_scenario_1_bgw!K$2:K$2452)/ref!$B$4</f>
        <v>-27211.131868701174</v>
      </c>
      <c r="L37" s="5">
        <f>SUMIF(Impacts_RS_wells_scenario_1_bgw!$P$2:$P$2452,$A37,Impacts_RS_wells_scenario_1_bgw!L$2:L$2452)/ref!$B$4</f>
        <v>3955.9702560499254</v>
      </c>
      <c r="M37" s="5">
        <f>SUMIF(Impacts_RS_wells_scenario_1_bgw!$P$2:$P$2452,$A37,Impacts_RS_wells_scenario_1_bgw!M$2:M$2452)/ref!$B$4</f>
        <v>0</v>
      </c>
      <c r="N37" s="5">
        <f>SUMIF(Impacts_RS_wells_scenario_1_bgw!$P$2:$P$2452,$A37,Impacts_RS_wells_scenario_1_bgw!N$2:N$2452)/ref!$B$4</f>
        <v>6933.6578738633643</v>
      </c>
      <c r="O37">
        <f t="shared" si="11"/>
        <v>1974</v>
      </c>
      <c r="P37" s="5">
        <f t="shared" si="14"/>
        <v>-10091.256017244279</v>
      </c>
      <c r="Q37" s="5">
        <f t="shared" si="15"/>
        <v>-0.36218843190376365</v>
      </c>
      <c r="R37" s="5">
        <f t="shared" si="16"/>
        <v>21195.746726124831</v>
      </c>
      <c r="S37" s="5">
        <f t="shared" si="17"/>
        <v>-3955.9702560499254</v>
      </c>
      <c r="T37" s="5">
        <f t="shared" si="18"/>
        <v>0</v>
      </c>
      <c r="U37" s="5">
        <f t="shared" si="19"/>
        <v>-7220.2299884051818</v>
      </c>
      <c r="V37">
        <f t="shared" si="12"/>
        <v>1974</v>
      </c>
      <c r="W37" s="5">
        <f t="shared" si="6"/>
        <v>10091.256017244279</v>
      </c>
      <c r="X37" s="5">
        <f t="shared" si="7"/>
        <v>-21195.746726124831</v>
      </c>
      <c r="Y37" s="5">
        <f t="shared" si="8"/>
        <v>3955.9702560499254</v>
      </c>
      <c r="Z37" s="5">
        <f t="shared" si="9"/>
        <v>7220.2299884051818</v>
      </c>
      <c r="AB37">
        <f t="shared" si="13"/>
        <v>1974</v>
      </c>
      <c r="AC37" s="7">
        <f>W37/ref!$B$7</f>
        <v>13.929294753440084</v>
      </c>
      <c r="AD37" s="7">
        <f>X37/ref!$B$7</f>
        <v>-29.257190895061655</v>
      </c>
      <c r="AE37" s="7">
        <f>Y37/ref!$B$7</f>
        <v>5.4605567075295571</v>
      </c>
      <c r="AF37" s="7">
        <f>Z37/ref!$B$7</f>
        <v>9.9663224800025905</v>
      </c>
    </row>
    <row r="38" spans="1:32" x14ac:dyDescent="0.3">
      <c r="A38">
        <f t="shared" si="10"/>
        <v>1975</v>
      </c>
      <c r="B38" s="4">
        <f>COUNTIF(Impacts_RS_wells_scenario_1_bgw!$P$2:$P$2452,$A38)</f>
        <v>36</v>
      </c>
      <c r="C38" s="5">
        <f>SUMIF(Impacts_RS_wells_scenario_1_bgw!$P$2:$P$2452,$A38,Impacts_RS_wells_scenario_1_bgw!C$2:C$2452)/ref!$B$4</f>
        <v>-58376.256833800988</v>
      </c>
      <c r="D38" s="5">
        <f>SUMIF(Impacts_RS_wells_scenario_1_bgw!$P$2:$P$2452,$A38,Impacts_RS_wells_scenario_1_bgw!D$2:D$2452)/ref!$B$4</f>
        <v>-7.3084075652358166E-2</v>
      </c>
      <c r="E38" s="5">
        <f>SUMIF(Impacts_RS_wells_scenario_1_bgw!$P$2:$P$2452,$A38,Impacts_RS_wells_scenario_1_bgw!E$2:E$2452)/ref!$B$4</f>
        <v>-17949.306202536733</v>
      </c>
      <c r="F38" s="5">
        <f>SUMIF(Impacts_RS_wells_scenario_1_bgw!$P$2:$P$2452,$A38,Impacts_RS_wells_scenario_1_bgw!F$2:F$2452)/ref!$B$4</f>
        <v>0</v>
      </c>
      <c r="G38" s="5">
        <f>SUMIF(Impacts_RS_wells_scenario_1_bgw!$P$2:$P$2452,$A38,Impacts_RS_wells_scenario_1_bgw!G$2:G$2452)/ref!$B$4</f>
        <v>0</v>
      </c>
      <c r="H38" s="5">
        <f>SUMIF(Impacts_RS_wells_scenario_1_bgw!$P$2:$P$2452,$A38,Impacts_RS_wells_scenario_1_bgw!H$2:H$2452)/ref!$B$4</f>
        <v>-1042.8937938000226</v>
      </c>
      <c r="I38" s="5">
        <f>SUMIF(Impacts_RS_wells_scenario_1_bgw!$P$2:$P$2452,$A38,Impacts_RS_wells_scenario_1_bgw!I$2:I$2452)/ref!$B$4</f>
        <v>2837.5554434934693</v>
      </c>
      <c r="J38" s="5">
        <f>SUMIF(Impacts_RS_wells_scenario_1_bgw!$P$2:$P$2452,$A38,Impacts_RS_wells_scenario_1_bgw!J$2:J$2452)/ref!$B$4</f>
        <v>0.49755816503108136</v>
      </c>
      <c r="K38" s="5">
        <f>SUMIF(Impacts_RS_wells_scenario_1_bgw!$P$2:$P$2452,$A38,Impacts_RS_wells_scenario_1_bgw!K$2:K$2452)/ref!$B$4</f>
        <v>-95332.534699121985</v>
      </c>
      <c r="L38" s="5">
        <f>SUMIF(Impacts_RS_wells_scenario_1_bgw!$P$2:$P$2452,$A38,Impacts_RS_wells_scenario_1_bgw!L$2:L$2452)/ref!$B$4</f>
        <v>5170.6908599998069</v>
      </c>
      <c r="M38" s="5">
        <f>SUMIF(Impacts_RS_wells_scenario_1_bgw!$P$2:$P$2452,$A38,Impacts_RS_wells_scenario_1_bgw!M$2:M$2452)/ref!$B$4</f>
        <v>0</v>
      </c>
      <c r="N38" s="5">
        <f>SUMIF(Impacts_RS_wells_scenario_1_bgw!$P$2:$P$2452,$A38,Impacts_RS_wells_scenario_1_bgw!N$2:N$2452)/ref!$B$4</f>
        <v>10107.665516482975</v>
      </c>
      <c r="O38">
        <f t="shared" si="11"/>
        <v>1975</v>
      </c>
      <c r="P38" s="5">
        <f t="shared" si="14"/>
        <v>-61213.812277294455</v>
      </c>
      <c r="Q38" s="5">
        <f t="shared" si="15"/>
        <v>-0.57064224068343949</v>
      </c>
      <c r="R38" s="5">
        <f t="shared" si="16"/>
        <v>77383.228496585245</v>
      </c>
      <c r="S38" s="5">
        <f t="shared" si="17"/>
        <v>-5170.6908599998069</v>
      </c>
      <c r="T38" s="5">
        <f t="shared" si="18"/>
        <v>0</v>
      </c>
      <c r="U38" s="5">
        <f t="shared" si="19"/>
        <v>-11150.559310282999</v>
      </c>
      <c r="V38">
        <f t="shared" si="12"/>
        <v>1975</v>
      </c>
      <c r="W38" s="5">
        <f t="shared" si="6"/>
        <v>61213.812277294455</v>
      </c>
      <c r="X38" s="5">
        <f t="shared" si="7"/>
        <v>-77383.228496585245</v>
      </c>
      <c r="Y38" s="5">
        <f t="shared" si="8"/>
        <v>5170.6908599998069</v>
      </c>
      <c r="Z38" s="5">
        <f t="shared" si="9"/>
        <v>11150.559310282999</v>
      </c>
      <c r="AB38">
        <f t="shared" si="13"/>
        <v>1975</v>
      </c>
      <c r="AC38" s="7">
        <f>W38/ref!$B$7</f>
        <v>84.495451580568442</v>
      </c>
      <c r="AD38" s="7">
        <f>X38/ref!$B$7</f>
        <v>-106.81463207947542</v>
      </c>
      <c r="AE38" s="7">
        <f>Y38/ref!$B$7</f>
        <v>7.1372757707047301</v>
      </c>
      <c r="AF38" s="7">
        <f>Z38/ref!$B$7</f>
        <v>15.391486157246668</v>
      </c>
    </row>
    <row r="39" spans="1:32" x14ac:dyDescent="0.3">
      <c r="A39">
        <f t="shared" si="10"/>
        <v>1976</v>
      </c>
      <c r="B39" s="4">
        <f>COUNTIF(Impacts_RS_wells_scenario_1_bgw!$P$2:$P$2452,$A39)</f>
        <v>36</v>
      </c>
      <c r="C39" s="5">
        <f>SUMIF(Impacts_RS_wells_scenario_1_bgw!$P$2:$P$2452,$A39,Impacts_RS_wells_scenario_1_bgw!C$2:C$2452)/ref!$B$4</f>
        <v>-87796.450750449731</v>
      </c>
      <c r="D39" s="5">
        <f>SUMIF(Impacts_RS_wells_scenario_1_bgw!$P$2:$P$2452,$A39,Impacts_RS_wells_scenario_1_bgw!D$2:D$2452)/ref!$B$4</f>
        <v>-0.37541483930205927</v>
      </c>
      <c r="E39" s="5">
        <f>SUMIF(Impacts_RS_wells_scenario_1_bgw!$P$2:$P$2452,$A39,Impacts_RS_wells_scenario_1_bgw!E$2:E$2452)/ref!$B$4</f>
        <v>-34802.963129720498</v>
      </c>
      <c r="F39" s="5">
        <f>SUMIF(Impacts_RS_wells_scenario_1_bgw!$P$2:$P$2452,$A39,Impacts_RS_wells_scenario_1_bgw!F$2:F$2452)/ref!$B$4</f>
        <v>0</v>
      </c>
      <c r="G39" s="5">
        <f>SUMIF(Impacts_RS_wells_scenario_1_bgw!$P$2:$P$2452,$A39,Impacts_RS_wells_scenario_1_bgw!G$2:G$2452)/ref!$B$4</f>
        <v>0</v>
      </c>
      <c r="H39" s="5">
        <f>SUMIF(Impacts_RS_wells_scenario_1_bgw!$P$2:$P$2452,$A39,Impacts_RS_wells_scenario_1_bgw!H$2:H$2452)/ref!$B$4</f>
        <v>-1041.2547142544727</v>
      </c>
      <c r="I39" s="5">
        <f>SUMIF(Impacts_RS_wells_scenario_1_bgw!$P$2:$P$2452,$A39,Impacts_RS_wells_scenario_1_bgw!I$2:I$2452)/ref!$B$4</f>
        <v>-9316.3506283094321</v>
      </c>
      <c r="J39" s="5">
        <f>SUMIF(Impacts_RS_wells_scenario_1_bgw!$P$2:$P$2452,$A39,Impacts_RS_wells_scenario_1_bgw!J$2:J$2452)/ref!$B$4</f>
        <v>11.907024714331016</v>
      </c>
      <c r="K39" s="5">
        <f>SUMIF(Impacts_RS_wells_scenario_1_bgw!$P$2:$P$2452,$A39,Impacts_RS_wells_scenario_1_bgw!K$2:K$2452)/ref!$B$4</f>
        <v>-140588.13372748782</v>
      </c>
      <c r="L39" s="5">
        <f>SUMIF(Impacts_RS_wells_scenario_1_bgw!$P$2:$P$2452,$A39,Impacts_RS_wells_scenario_1_bgw!L$2:L$2452)/ref!$B$4</f>
        <v>9033.0914250164351</v>
      </c>
      <c r="M39" s="5">
        <f>SUMIF(Impacts_RS_wells_scenario_1_bgw!$P$2:$P$2452,$A39,Impacts_RS_wells_scenario_1_bgw!M$2:M$2452)/ref!$B$4</f>
        <v>0</v>
      </c>
      <c r="N39" s="5">
        <f>SUMIF(Impacts_RS_wells_scenario_1_bgw!$P$2:$P$2452,$A39,Impacts_RS_wells_scenario_1_bgw!N$2:N$2452)/ref!$B$4</f>
        <v>17268.845249829683</v>
      </c>
      <c r="O39">
        <f t="shared" si="11"/>
        <v>1976</v>
      </c>
      <c r="P39" s="5">
        <f t="shared" si="14"/>
        <v>-78480.100122140298</v>
      </c>
      <c r="Q39" s="5">
        <f t="shared" si="15"/>
        <v>-12.282439553633075</v>
      </c>
      <c r="R39" s="5">
        <f t="shared" si="16"/>
        <v>105785.17059776731</v>
      </c>
      <c r="S39" s="5">
        <f t="shared" si="17"/>
        <v>-9033.0914250164351</v>
      </c>
      <c r="T39" s="5">
        <f t="shared" si="18"/>
        <v>0</v>
      </c>
      <c r="U39" s="5">
        <f t="shared" si="19"/>
        <v>-18310.099964084155</v>
      </c>
      <c r="V39">
        <f t="shared" si="12"/>
        <v>1976</v>
      </c>
      <c r="W39" s="5">
        <f t="shared" si="6"/>
        <v>78480.100122140298</v>
      </c>
      <c r="X39" s="5">
        <f t="shared" si="7"/>
        <v>-105785.17059776731</v>
      </c>
      <c r="Y39" s="5">
        <f t="shared" si="8"/>
        <v>9033.0914250164351</v>
      </c>
      <c r="Z39" s="5">
        <f t="shared" si="9"/>
        <v>18310.099964084155</v>
      </c>
      <c r="AB39">
        <f t="shared" si="13"/>
        <v>1976</v>
      </c>
      <c r="AC39" s="7">
        <f>W39/ref!$B$7</f>
        <v>108.32868029636067</v>
      </c>
      <c r="AD39" s="7">
        <f>X39/ref!$B$7</f>
        <v>-146.01877301311711</v>
      </c>
      <c r="AE39" s="7">
        <f>Y39/ref!$B$7</f>
        <v>12.468675136059648</v>
      </c>
      <c r="AF39" s="7">
        <f>Z39/ref!$B$7</f>
        <v>25.27403713956403</v>
      </c>
    </row>
    <row r="40" spans="1:32" x14ac:dyDescent="0.3">
      <c r="A40">
        <f t="shared" si="10"/>
        <v>1977</v>
      </c>
      <c r="B40" s="4">
        <f>COUNTIF(Impacts_RS_wells_scenario_1_bgw!$P$2:$P$2452,$A40)</f>
        <v>36</v>
      </c>
      <c r="C40" s="5">
        <f>SUMIF(Impacts_RS_wells_scenario_1_bgw!$P$2:$P$2452,$A40,Impacts_RS_wells_scenario_1_bgw!C$2:C$2452)/ref!$B$4</f>
        <v>-17459.210672661411</v>
      </c>
      <c r="D40" s="5">
        <f>SUMIF(Impacts_RS_wells_scenario_1_bgw!$P$2:$P$2452,$A40,Impacts_RS_wells_scenario_1_bgw!D$2:D$2452)/ref!$B$4</f>
        <v>-0.25437306784697394</v>
      </c>
      <c r="E40" s="5">
        <f>SUMIF(Impacts_RS_wells_scenario_1_bgw!$P$2:$P$2452,$A40,Impacts_RS_wells_scenario_1_bgw!E$2:E$2452)/ref!$B$4</f>
        <v>-10927.233155432163</v>
      </c>
      <c r="F40" s="5">
        <f>SUMIF(Impacts_RS_wells_scenario_1_bgw!$P$2:$P$2452,$A40,Impacts_RS_wells_scenario_1_bgw!F$2:F$2452)/ref!$B$4</f>
        <v>0</v>
      </c>
      <c r="G40" s="5">
        <f>SUMIF(Impacts_RS_wells_scenario_1_bgw!$P$2:$P$2452,$A40,Impacts_RS_wells_scenario_1_bgw!G$2:G$2452)/ref!$B$4</f>
        <v>0</v>
      </c>
      <c r="H40" s="5">
        <f>SUMIF(Impacts_RS_wells_scenario_1_bgw!$P$2:$P$2452,$A40,Impacts_RS_wells_scenario_1_bgw!H$2:H$2452)/ref!$B$4</f>
        <v>-1192.8596432994782</v>
      </c>
      <c r="I40" s="5">
        <f>SUMIF(Impacts_RS_wells_scenario_1_bgw!$P$2:$P$2452,$A40,Impacts_RS_wells_scenario_1_bgw!I$2:I$2452)/ref!$B$4</f>
        <v>4422.3319790678679</v>
      </c>
      <c r="J40" s="5">
        <f>SUMIF(Impacts_RS_wells_scenario_1_bgw!$P$2:$P$2452,$A40,Impacts_RS_wells_scenario_1_bgw!J$2:J$2452)/ref!$B$4</f>
        <v>1.6299393049821362</v>
      </c>
      <c r="K40" s="5">
        <f>SUMIF(Impacts_RS_wells_scenario_1_bgw!$P$2:$P$2452,$A40,Impacts_RS_wells_scenario_1_bgw!K$2:K$2452)/ref!$B$4</f>
        <v>-61448.106988751111</v>
      </c>
      <c r="L40" s="5">
        <f>SUMIF(Impacts_RS_wells_scenario_1_bgw!$P$2:$P$2452,$A40,Impacts_RS_wells_scenario_1_bgw!L$2:L$2452)/ref!$B$4</f>
        <v>7488.2029527142113</v>
      </c>
      <c r="M40" s="5">
        <f>SUMIF(Impacts_RS_wells_scenario_1_bgw!$P$2:$P$2452,$A40,Impacts_RS_wells_scenario_1_bgw!M$2:M$2452)/ref!$B$4</f>
        <v>0</v>
      </c>
      <c r="N40" s="5">
        <f>SUMIF(Impacts_RS_wells_scenario_1_bgw!$P$2:$P$2452,$A40,Impacts_RS_wells_scenario_1_bgw!N$2:N$2452)/ref!$B$4</f>
        <v>19887.780539927298</v>
      </c>
      <c r="O40">
        <f t="shared" si="11"/>
        <v>1977</v>
      </c>
      <c r="P40" s="5">
        <f t="shared" si="14"/>
        <v>-21881.54265172928</v>
      </c>
      <c r="Q40" s="5">
        <f t="shared" si="15"/>
        <v>-1.8843123728291102</v>
      </c>
      <c r="R40" s="5">
        <f t="shared" si="16"/>
        <v>50520.873833318947</v>
      </c>
      <c r="S40" s="5">
        <f t="shared" si="17"/>
        <v>-7488.2029527142113</v>
      </c>
      <c r="T40" s="5">
        <f t="shared" si="18"/>
        <v>0</v>
      </c>
      <c r="U40" s="5">
        <f t="shared" si="19"/>
        <v>-21080.640183226777</v>
      </c>
      <c r="V40">
        <f t="shared" si="12"/>
        <v>1977</v>
      </c>
      <c r="W40" s="5">
        <f t="shared" si="6"/>
        <v>21881.54265172928</v>
      </c>
      <c r="X40" s="5">
        <f t="shared" si="7"/>
        <v>-50520.873833318947</v>
      </c>
      <c r="Y40" s="5">
        <f t="shared" si="8"/>
        <v>7488.2029527142113</v>
      </c>
      <c r="Z40" s="5">
        <f t="shared" si="9"/>
        <v>21080.640183226777</v>
      </c>
      <c r="AB40">
        <f t="shared" si="13"/>
        <v>1977</v>
      </c>
      <c r="AC40" s="7">
        <f>W40/ref!$B$7</f>
        <v>30.20381771457042</v>
      </c>
      <c r="AD40" s="7">
        <f>X40/ref!$B$7</f>
        <v>-69.735634654706743</v>
      </c>
      <c r="AE40" s="7">
        <f>Y40/ref!$B$7</f>
        <v>10.336214433931321</v>
      </c>
      <c r="AF40" s="7">
        <f>Z40/ref!$B$7</f>
        <v>29.098305523276753</v>
      </c>
    </row>
    <row r="41" spans="1:32" x14ac:dyDescent="0.3">
      <c r="A41">
        <f t="shared" si="10"/>
        <v>1978</v>
      </c>
      <c r="B41" s="4">
        <f>COUNTIF(Impacts_RS_wells_scenario_1_bgw!$P$2:$P$2452,$A41)</f>
        <v>36</v>
      </c>
      <c r="C41" s="5">
        <f>SUMIF(Impacts_RS_wells_scenario_1_bgw!$P$2:$P$2452,$A41,Impacts_RS_wells_scenario_1_bgw!C$2:C$2452)/ref!$B$4</f>
        <v>-130010.78759416706</v>
      </c>
      <c r="D41" s="5">
        <f>SUMIF(Impacts_RS_wells_scenario_1_bgw!$P$2:$P$2452,$A41,Impacts_RS_wells_scenario_1_bgw!D$2:D$2452)/ref!$B$4</f>
        <v>-3.3742508003329026</v>
      </c>
      <c r="E41" s="5">
        <f>SUMIF(Impacts_RS_wells_scenario_1_bgw!$P$2:$P$2452,$A41,Impacts_RS_wells_scenario_1_bgw!E$2:E$2452)/ref!$B$4</f>
        <v>-43318.692358155444</v>
      </c>
      <c r="F41" s="5">
        <f>SUMIF(Impacts_RS_wells_scenario_1_bgw!$P$2:$P$2452,$A41,Impacts_RS_wells_scenario_1_bgw!F$2:F$2452)/ref!$B$4</f>
        <v>0</v>
      </c>
      <c r="G41" s="5">
        <f>SUMIF(Impacts_RS_wells_scenario_1_bgw!$P$2:$P$2452,$A41,Impacts_RS_wells_scenario_1_bgw!G$2:G$2452)/ref!$B$4</f>
        <v>0</v>
      </c>
      <c r="H41" s="5">
        <f>SUMIF(Impacts_RS_wells_scenario_1_bgw!$P$2:$P$2452,$A41,Impacts_RS_wells_scenario_1_bgw!H$2:H$2452)/ref!$B$4</f>
        <v>2024.9290772111792</v>
      </c>
      <c r="I41" s="5">
        <f>SUMIF(Impacts_RS_wells_scenario_1_bgw!$P$2:$P$2452,$A41,Impacts_RS_wells_scenario_1_bgw!I$2:I$2452)/ref!$B$4</f>
        <v>-2777.1975787147085</v>
      </c>
      <c r="J41" s="5">
        <f>SUMIF(Impacts_RS_wells_scenario_1_bgw!$P$2:$P$2452,$A41,Impacts_RS_wells_scenario_1_bgw!J$2:J$2452)/ref!$B$4</f>
        <v>32.738755020996173</v>
      </c>
      <c r="K41" s="5">
        <f>SUMIF(Impacts_RS_wells_scenario_1_bgw!$P$2:$P$2452,$A41,Impacts_RS_wells_scenario_1_bgw!K$2:K$2452)/ref!$B$4</f>
        <v>-205402.24152163672</v>
      </c>
      <c r="L41" s="5">
        <f>SUMIF(Impacts_RS_wells_scenario_1_bgw!$P$2:$P$2452,$A41,Impacts_RS_wells_scenario_1_bgw!L$2:L$2452)/ref!$B$4</f>
        <v>12236.644785477207</v>
      </c>
      <c r="M41" s="5">
        <f>SUMIF(Impacts_RS_wells_scenario_1_bgw!$P$2:$P$2452,$A41,Impacts_RS_wells_scenario_1_bgw!M$2:M$2452)/ref!$B$4</f>
        <v>0</v>
      </c>
      <c r="N41" s="5">
        <f>SUMIF(Impacts_RS_wells_scenario_1_bgw!$P$2:$P$2452,$A41,Impacts_RS_wells_scenario_1_bgw!N$2:N$2452)/ref!$B$4</f>
        <v>24727.749226687807</v>
      </c>
      <c r="O41">
        <f t="shared" si="11"/>
        <v>1978</v>
      </c>
      <c r="P41" s="5">
        <f t="shared" si="14"/>
        <v>-127233.59001545236</v>
      </c>
      <c r="Q41" s="5">
        <f t="shared" si="15"/>
        <v>-36.113005821329075</v>
      </c>
      <c r="R41" s="5">
        <f t="shared" si="16"/>
        <v>162083.54916348128</v>
      </c>
      <c r="S41" s="5">
        <f t="shared" si="17"/>
        <v>-12236.644785477207</v>
      </c>
      <c r="T41" s="5">
        <f t="shared" si="18"/>
        <v>0</v>
      </c>
      <c r="U41" s="5">
        <f t="shared" si="19"/>
        <v>-22702.820149476629</v>
      </c>
      <c r="V41">
        <f t="shared" si="12"/>
        <v>1978</v>
      </c>
      <c r="W41" s="5">
        <f t="shared" si="6"/>
        <v>127233.59001545236</v>
      </c>
      <c r="X41" s="5">
        <f t="shared" si="7"/>
        <v>-162083.54916348128</v>
      </c>
      <c r="Y41" s="5">
        <f t="shared" si="8"/>
        <v>12236.644785477207</v>
      </c>
      <c r="Z41" s="5">
        <f t="shared" si="9"/>
        <v>22702.820149476629</v>
      </c>
      <c r="AB41">
        <f t="shared" si="13"/>
        <v>1978</v>
      </c>
      <c r="AC41" s="7">
        <f>W41/ref!$B$7</f>
        <v>175.62473638911402</v>
      </c>
      <c r="AD41" s="7">
        <f>X41/ref!$B$7</f>
        <v>-223.72928871527762</v>
      </c>
      <c r="AE41" s="7">
        <f>Y41/ref!$B$7</f>
        <v>16.890645893711408</v>
      </c>
      <c r="AF41" s="7">
        <f>Z41/ref!$B$7</f>
        <v>31.337454233249741</v>
      </c>
    </row>
    <row r="42" spans="1:32" x14ac:dyDescent="0.3">
      <c r="A42">
        <f t="shared" si="10"/>
        <v>1979</v>
      </c>
      <c r="B42" s="4">
        <f>COUNTIF(Impacts_RS_wells_scenario_1_bgw!$P$2:$P$2452,$A42)</f>
        <v>36</v>
      </c>
      <c r="C42" s="5">
        <f>SUMIF(Impacts_RS_wells_scenario_1_bgw!$P$2:$P$2452,$A42,Impacts_RS_wells_scenario_1_bgw!C$2:C$2452)/ref!$B$4</f>
        <v>-69845.029966536007</v>
      </c>
      <c r="D42" s="5">
        <f>SUMIF(Impacts_RS_wells_scenario_1_bgw!$P$2:$P$2452,$A42,Impacts_RS_wells_scenario_1_bgw!D$2:D$2452)/ref!$B$4</f>
        <v>-0.54871235733280377</v>
      </c>
      <c r="E42" s="5">
        <f>SUMIF(Impacts_RS_wells_scenario_1_bgw!$P$2:$P$2452,$A42,Impacts_RS_wells_scenario_1_bgw!E$2:E$2452)/ref!$B$4</f>
        <v>-20637.044948060135</v>
      </c>
      <c r="F42" s="5">
        <f>SUMIF(Impacts_RS_wells_scenario_1_bgw!$P$2:$P$2452,$A42,Impacts_RS_wells_scenario_1_bgw!F$2:F$2452)/ref!$B$4</f>
        <v>0</v>
      </c>
      <c r="G42" s="5">
        <f>SUMIF(Impacts_RS_wells_scenario_1_bgw!$P$2:$P$2452,$A42,Impacts_RS_wells_scenario_1_bgw!G$2:G$2452)/ref!$B$4</f>
        <v>0</v>
      </c>
      <c r="H42" s="5">
        <f>SUMIF(Impacts_RS_wells_scenario_1_bgw!$P$2:$P$2452,$A42,Impacts_RS_wells_scenario_1_bgw!H$2:H$2452)/ref!$B$4</f>
        <v>1127.2434419285159</v>
      </c>
      <c r="I42" s="5">
        <f>SUMIF(Impacts_RS_wells_scenario_1_bgw!$P$2:$P$2452,$A42,Impacts_RS_wells_scenario_1_bgw!I$2:I$2452)/ref!$B$4</f>
        <v>11631.073997957614</v>
      </c>
      <c r="J42" s="5">
        <f>SUMIF(Impacts_RS_wells_scenario_1_bgw!$P$2:$P$2452,$A42,Impacts_RS_wells_scenario_1_bgw!J$2:J$2452)/ref!$B$4</f>
        <v>3.7026616195570865</v>
      </c>
      <c r="K42" s="5">
        <f>SUMIF(Impacts_RS_wells_scenario_1_bgw!$P$2:$P$2452,$A42,Impacts_RS_wells_scenario_1_bgw!K$2:K$2452)/ref!$B$4</f>
        <v>-145264.1072354799</v>
      </c>
      <c r="L42" s="5">
        <f>SUMIF(Impacts_RS_wells_scenario_1_bgw!$P$2:$P$2452,$A42,Impacts_RS_wells_scenario_1_bgw!L$2:L$2452)/ref!$B$4</f>
        <v>13094.347456097095</v>
      </c>
      <c r="M42" s="5">
        <f>SUMIF(Impacts_RS_wells_scenario_1_bgw!$P$2:$P$2452,$A42,Impacts_RS_wells_scenario_1_bgw!M$2:M$2452)/ref!$B$4</f>
        <v>0</v>
      </c>
      <c r="N42" s="5">
        <f>SUMIF(Impacts_RS_wells_scenario_1_bgw!$P$2:$P$2452,$A42,Impacts_RS_wells_scenario_1_bgw!N$2:N$2452)/ref!$B$4</f>
        <v>31694.200768753777</v>
      </c>
      <c r="O42">
        <f t="shared" si="11"/>
        <v>1979</v>
      </c>
      <c r="P42" s="5">
        <f t="shared" si="14"/>
        <v>-81476.103964493625</v>
      </c>
      <c r="Q42" s="5">
        <f t="shared" si="15"/>
        <v>-4.2513739768898899</v>
      </c>
      <c r="R42" s="5">
        <f t="shared" si="16"/>
        <v>124627.06228741976</v>
      </c>
      <c r="S42" s="5">
        <f t="shared" si="17"/>
        <v>-13094.347456097095</v>
      </c>
      <c r="T42" s="5">
        <f t="shared" si="18"/>
        <v>0</v>
      </c>
      <c r="U42" s="5">
        <f t="shared" si="19"/>
        <v>-30566.957326825261</v>
      </c>
      <c r="V42">
        <f t="shared" si="12"/>
        <v>1979</v>
      </c>
      <c r="W42" s="5">
        <f t="shared" si="6"/>
        <v>81476.103964493625</v>
      </c>
      <c r="X42" s="5">
        <f t="shared" si="7"/>
        <v>-124627.06228741976</v>
      </c>
      <c r="Y42" s="5">
        <f t="shared" si="8"/>
        <v>13094.347456097095</v>
      </c>
      <c r="Z42" s="5">
        <f t="shared" si="9"/>
        <v>30566.957326825261</v>
      </c>
      <c r="AB42">
        <f t="shared" si="13"/>
        <v>1979</v>
      </c>
      <c r="AC42" s="7">
        <f>W42/ref!$B$7</f>
        <v>112.46416358320475</v>
      </c>
      <c r="AD42" s="7">
        <f>X42/ref!$B$7</f>
        <v>-172.02685987654337</v>
      </c>
      <c r="AE42" s="7">
        <f>Y42/ref!$B$7</f>
        <v>18.074561284368567</v>
      </c>
      <c r="AF42" s="7">
        <f>Z42/ref!$B$7</f>
        <v>42.192583122813787</v>
      </c>
    </row>
    <row r="43" spans="1:32" x14ac:dyDescent="0.3">
      <c r="A43">
        <f t="shared" si="10"/>
        <v>1980</v>
      </c>
      <c r="B43" s="4">
        <f>COUNTIF(Impacts_RS_wells_scenario_1_bgw!$P$2:$P$2452,$A43)</f>
        <v>36</v>
      </c>
      <c r="C43" s="5">
        <f>SUMIF(Impacts_RS_wells_scenario_1_bgw!$P$2:$P$2452,$A43,Impacts_RS_wells_scenario_1_bgw!C$2:C$2452)/ref!$B$4</f>
        <v>-150082.20888717982</v>
      </c>
      <c r="D43" s="5">
        <f>SUMIF(Impacts_RS_wells_scenario_1_bgw!$P$2:$P$2452,$A43,Impacts_RS_wells_scenario_1_bgw!D$2:D$2452)/ref!$B$4</f>
        <v>-2.8189741400750497</v>
      </c>
      <c r="E43" s="5">
        <f>SUMIF(Impacts_RS_wells_scenario_1_bgw!$P$2:$P$2452,$A43,Impacts_RS_wells_scenario_1_bgw!E$2:E$2452)/ref!$B$4</f>
        <v>-51238.272648702943</v>
      </c>
      <c r="F43" s="5">
        <f>SUMIF(Impacts_RS_wells_scenario_1_bgw!$P$2:$P$2452,$A43,Impacts_RS_wells_scenario_1_bgw!F$2:F$2452)/ref!$B$4</f>
        <v>0</v>
      </c>
      <c r="G43" s="5">
        <f>SUMIF(Impacts_RS_wells_scenario_1_bgw!$P$2:$P$2452,$A43,Impacts_RS_wells_scenario_1_bgw!G$2:G$2452)/ref!$B$4</f>
        <v>0</v>
      </c>
      <c r="H43" s="5">
        <f>SUMIF(Impacts_RS_wells_scenario_1_bgw!$P$2:$P$2452,$A43,Impacts_RS_wells_scenario_1_bgw!H$2:H$2452)/ref!$B$4</f>
        <v>8311.4228689022839</v>
      </c>
      <c r="I43" s="5">
        <f>SUMIF(Impacts_RS_wells_scenario_1_bgw!$P$2:$P$2452,$A43,Impacts_RS_wells_scenario_1_bgw!I$2:I$2452)/ref!$B$4</f>
        <v>-18971.845696804332</v>
      </c>
      <c r="J43" s="5">
        <f>SUMIF(Impacts_RS_wells_scenario_1_bgw!$P$2:$P$2452,$A43,Impacts_RS_wells_scenario_1_bgw!J$2:J$2452)/ref!$B$4</f>
        <v>26.126215576025057</v>
      </c>
      <c r="K43" s="5">
        <f>SUMIF(Impacts_RS_wells_scenario_1_bgw!$P$2:$P$2452,$A43,Impacts_RS_wells_scenario_1_bgw!K$2:K$2452)/ref!$B$4</f>
        <v>-225850.54587300561</v>
      </c>
      <c r="L43" s="5">
        <f>SUMIF(Impacts_RS_wells_scenario_1_bgw!$P$2:$P$2452,$A43,Impacts_RS_wells_scenario_1_bgw!L$2:L$2452)/ref!$B$4</f>
        <v>19276.565156906414</v>
      </c>
      <c r="M43" s="5">
        <f>SUMIF(Impacts_RS_wells_scenario_1_bgw!$P$2:$P$2452,$A43,Impacts_RS_wells_scenario_1_bgw!M$2:M$2452)/ref!$B$4</f>
        <v>0</v>
      </c>
      <c r="N43" s="5">
        <f>SUMIF(Impacts_RS_wells_scenario_1_bgw!$P$2:$P$2452,$A43,Impacts_RS_wells_scenario_1_bgw!N$2:N$2452)/ref!$B$4</f>
        <v>32450.243866953191</v>
      </c>
      <c r="O43">
        <f t="shared" si="11"/>
        <v>1980</v>
      </c>
      <c r="P43" s="5">
        <f t="shared" si="14"/>
        <v>-131110.3631903755</v>
      </c>
      <c r="Q43" s="5">
        <f t="shared" si="15"/>
        <v>-28.945189716100106</v>
      </c>
      <c r="R43" s="5">
        <f t="shared" si="16"/>
        <v>174612.27322430268</v>
      </c>
      <c r="S43" s="5">
        <f t="shared" si="17"/>
        <v>-19276.565156906414</v>
      </c>
      <c r="T43" s="5">
        <f t="shared" si="18"/>
        <v>0</v>
      </c>
      <c r="U43" s="5">
        <f t="shared" si="19"/>
        <v>-24138.820998050905</v>
      </c>
      <c r="V43">
        <f t="shared" si="12"/>
        <v>1980</v>
      </c>
      <c r="W43" s="5">
        <f t="shared" si="6"/>
        <v>131110.3631903755</v>
      </c>
      <c r="X43" s="5">
        <f t="shared" si="7"/>
        <v>-174612.27322430268</v>
      </c>
      <c r="Y43" s="5">
        <f t="shared" si="8"/>
        <v>19276.565156906414</v>
      </c>
      <c r="Z43" s="5">
        <f t="shared" si="9"/>
        <v>24138.820998050905</v>
      </c>
      <c r="AB43">
        <f t="shared" si="13"/>
        <v>1980</v>
      </c>
      <c r="AC43" s="7">
        <f>W43/ref!$B$7</f>
        <v>180.97597474373075</v>
      </c>
      <c r="AD43" s="7">
        <f>X43/ref!$B$7</f>
        <v>-241.02310130208335</v>
      </c>
      <c r="AE43" s="7">
        <f>Y43/ref!$B$7</f>
        <v>26.608081040219897</v>
      </c>
      <c r="AF43" s="7">
        <f>Z43/ref!$B$7</f>
        <v>33.319613743602098</v>
      </c>
    </row>
    <row r="44" spans="1:32" x14ac:dyDescent="0.3">
      <c r="A44">
        <f t="shared" si="10"/>
        <v>1981</v>
      </c>
      <c r="B44" s="4">
        <f>COUNTIF(Impacts_RS_wells_scenario_1_bgw!$P$2:$P$2452,$A44)</f>
        <v>36</v>
      </c>
      <c r="C44" s="5">
        <f>SUMIF(Impacts_RS_wells_scenario_1_bgw!$P$2:$P$2452,$A44,Impacts_RS_wells_scenario_1_bgw!C$2:C$2452)/ref!$B$4</f>
        <v>12801.687147092061</v>
      </c>
      <c r="D44" s="5">
        <f>SUMIF(Impacts_RS_wells_scenario_1_bgw!$P$2:$P$2452,$A44,Impacts_RS_wells_scenario_1_bgw!D$2:D$2452)/ref!$B$4</f>
        <v>-0.92303684563438237</v>
      </c>
      <c r="E44" s="5">
        <f>SUMIF(Impacts_RS_wells_scenario_1_bgw!$P$2:$P$2452,$A44,Impacts_RS_wells_scenario_1_bgw!E$2:E$2452)/ref!$B$4</f>
        <v>-2975.0405160697865</v>
      </c>
      <c r="F44" s="5">
        <f>SUMIF(Impacts_RS_wells_scenario_1_bgw!$P$2:$P$2452,$A44,Impacts_RS_wells_scenario_1_bgw!F$2:F$2452)/ref!$B$4</f>
        <v>0</v>
      </c>
      <c r="G44" s="5">
        <f>SUMIF(Impacts_RS_wells_scenario_1_bgw!$P$2:$P$2452,$A44,Impacts_RS_wells_scenario_1_bgw!G$2:G$2452)/ref!$B$4</f>
        <v>0</v>
      </c>
      <c r="H44" s="5">
        <f>SUMIF(Impacts_RS_wells_scenario_1_bgw!$P$2:$P$2452,$A44,Impacts_RS_wells_scenario_1_bgw!H$2:H$2452)/ref!$B$4</f>
        <v>1769.2054298269622</v>
      </c>
      <c r="I44" s="5">
        <f>SUMIF(Impacts_RS_wells_scenario_1_bgw!$P$2:$P$2452,$A44,Impacts_RS_wells_scenario_1_bgw!I$2:I$2452)/ref!$B$4</f>
        <v>-12209.816541890597</v>
      </c>
      <c r="J44" s="5">
        <f>SUMIF(Impacts_RS_wells_scenario_1_bgw!$P$2:$P$2452,$A44,Impacts_RS_wells_scenario_1_bgw!J$2:J$2452)/ref!$B$4</f>
        <v>4.0090596605255007</v>
      </c>
      <c r="K44" s="5">
        <f>SUMIF(Impacts_RS_wells_scenario_1_bgw!$P$2:$P$2452,$A44,Impacts_RS_wells_scenario_1_bgw!K$2:K$2452)/ref!$B$4</f>
        <v>-32339.486682349048</v>
      </c>
      <c r="L44" s="5">
        <f>SUMIF(Impacts_RS_wells_scenario_1_bgw!$P$2:$P$2452,$A44,Impacts_RS_wells_scenario_1_bgw!L$2:L$2452)/ref!$B$4</f>
        <v>16070.039863107364</v>
      </c>
      <c r="M44" s="5">
        <f>SUMIF(Impacts_RS_wells_scenario_1_bgw!$P$2:$P$2452,$A44,Impacts_RS_wells_scenario_1_bgw!M$2:M$2452)/ref!$B$4</f>
        <v>0</v>
      </c>
      <c r="N44" s="5">
        <f>SUMIF(Impacts_RS_wells_scenario_1_bgw!$P$2:$P$2452,$A44,Impacts_RS_wells_scenario_1_bgw!N$2:N$2452)/ref!$B$4</f>
        <v>39863.432136456264</v>
      </c>
      <c r="O44">
        <f t="shared" si="11"/>
        <v>1981</v>
      </c>
      <c r="P44" s="5">
        <f t="shared" si="14"/>
        <v>25011.503688982659</v>
      </c>
      <c r="Q44" s="5">
        <f t="shared" si="15"/>
        <v>-4.9320965061598834</v>
      </c>
      <c r="R44" s="5">
        <f t="shared" si="16"/>
        <v>29364.44616627926</v>
      </c>
      <c r="S44" s="5">
        <f t="shared" si="17"/>
        <v>-16070.039863107364</v>
      </c>
      <c r="T44" s="5">
        <f t="shared" si="18"/>
        <v>0</v>
      </c>
      <c r="U44" s="5">
        <f t="shared" si="19"/>
        <v>-38094.226706629299</v>
      </c>
      <c r="V44">
        <f t="shared" si="12"/>
        <v>1981</v>
      </c>
      <c r="W44" s="5">
        <f t="shared" si="6"/>
        <v>-25011.503688982659</v>
      </c>
      <c r="X44" s="5">
        <f t="shared" si="7"/>
        <v>-29364.44616627926</v>
      </c>
      <c r="Y44" s="5">
        <f t="shared" si="8"/>
        <v>16070.039863107364</v>
      </c>
      <c r="Z44" s="5">
        <f t="shared" si="9"/>
        <v>38094.226706629299</v>
      </c>
      <c r="AB44">
        <f t="shared" si="13"/>
        <v>1981</v>
      </c>
      <c r="AC44" s="7">
        <f>W44/ref!$B$7</f>
        <v>-34.524206552211979</v>
      </c>
      <c r="AD44" s="7">
        <f>X44/ref!$B$7</f>
        <v>-40.5327171585648</v>
      </c>
      <c r="AE44" s="7">
        <f>Y44/ref!$B$7</f>
        <v>22.182008024594925</v>
      </c>
      <c r="AF44" s="7">
        <f>Z44/ref!$B$7</f>
        <v>52.582722239358262</v>
      </c>
    </row>
    <row r="45" spans="1:32" x14ac:dyDescent="0.3">
      <c r="A45">
        <f t="shared" si="10"/>
        <v>1982</v>
      </c>
      <c r="B45" s="4">
        <f>COUNTIF(Impacts_RS_wells_scenario_1_bgw!$P$2:$P$2452,$A45)</f>
        <v>36</v>
      </c>
      <c r="C45" s="5">
        <f>SUMIF(Impacts_RS_wells_scenario_1_bgw!$P$2:$P$2452,$A45,Impacts_RS_wells_scenario_1_bgw!C$2:C$2452)/ref!$B$4</f>
        <v>-16134.73390220998</v>
      </c>
      <c r="D45" s="5">
        <f>SUMIF(Impacts_RS_wells_scenario_1_bgw!$P$2:$P$2452,$A45,Impacts_RS_wells_scenario_1_bgw!D$2:D$2452)/ref!$B$4</f>
        <v>-0.41650001406109372</v>
      </c>
      <c r="E45" s="5">
        <f>SUMIF(Impacts_RS_wells_scenario_1_bgw!$P$2:$P$2452,$A45,Impacts_RS_wells_scenario_1_bgw!E$2:E$2452)/ref!$B$4</f>
        <v>-5296.3546647727335</v>
      </c>
      <c r="F45" s="5">
        <f>SUMIF(Impacts_RS_wells_scenario_1_bgw!$P$2:$P$2452,$A45,Impacts_RS_wells_scenario_1_bgw!F$2:F$2452)/ref!$B$4</f>
        <v>0</v>
      </c>
      <c r="G45" s="5">
        <f>SUMIF(Impacts_RS_wells_scenario_1_bgw!$P$2:$P$2452,$A45,Impacts_RS_wells_scenario_1_bgw!G$2:G$2452)/ref!$B$4</f>
        <v>0</v>
      </c>
      <c r="H45" s="5">
        <f>SUMIF(Impacts_RS_wells_scenario_1_bgw!$P$2:$P$2452,$A45,Impacts_RS_wells_scenario_1_bgw!H$2:H$2452)/ref!$B$4</f>
        <v>726.03684607662308</v>
      </c>
      <c r="I45" s="5">
        <f>SUMIF(Impacts_RS_wells_scenario_1_bgw!$P$2:$P$2452,$A45,Impacts_RS_wells_scenario_1_bgw!I$2:I$2452)/ref!$B$4</f>
        <v>-6481.9231178883401</v>
      </c>
      <c r="J45" s="5">
        <f>SUMIF(Impacts_RS_wells_scenario_1_bgw!$P$2:$P$2452,$A45,Impacts_RS_wells_scenario_1_bgw!J$2:J$2452)/ref!$B$4</f>
        <v>2.914926611953073</v>
      </c>
      <c r="K45" s="5">
        <f>SUMIF(Impacts_RS_wells_scenario_1_bgw!$P$2:$P$2452,$A45,Impacts_RS_wells_scenario_1_bgw!K$2:K$2452)/ref!$B$4</f>
        <v>-63499.641752123462</v>
      </c>
      <c r="L45" s="5">
        <f>SUMIF(Impacts_RS_wells_scenario_1_bgw!$P$2:$P$2452,$A45,Impacts_RS_wells_scenario_1_bgw!L$2:L$2452)/ref!$B$4</f>
        <v>16285.993267176309</v>
      </c>
      <c r="M45" s="5">
        <f>SUMIF(Impacts_RS_wells_scenario_1_bgw!$P$2:$P$2452,$A45,Impacts_RS_wells_scenario_1_bgw!M$2:M$2452)/ref!$B$4</f>
        <v>0</v>
      </c>
      <c r="N45" s="5">
        <f>SUMIF(Impacts_RS_wells_scenario_1_bgw!$P$2:$P$2452,$A45,Impacts_RS_wells_scenario_1_bgw!N$2:N$2452)/ref!$B$4</f>
        <v>33075.293241882115</v>
      </c>
      <c r="O45">
        <f t="shared" si="11"/>
        <v>1982</v>
      </c>
      <c r="P45" s="5">
        <f t="shared" si="14"/>
        <v>-9652.8107843216403</v>
      </c>
      <c r="Q45" s="5">
        <f t="shared" si="15"/>
        <v>-3.3314266260141667</v>
      </c>
      <c r="R45" s="5">
        <f t="shared" si="16"/>
        <v>58203.287087350727</v>
      </c>
      <c r="S45" s="5">
        <f t="shared" si="17"/>
        <v>-16285.993267176309</v>
      </c>
      <c r="T45" s="5">
        <f t="shared" si="18"/>
        <v>0</v>
      </c>
      <c r="U45" s="5">
        <f t="shared" si="19"/>
        <v>-32349.256395805493</v>
      </c>
      <c r="V45">
        <f t="shared" si="12"/>
        <v>1982</v>
      </c>
      <c r="W45" s="5">
        <f t="shared" si="6"/>
        <v>9652.8107843216403</v>
      </c>
      <c r="X45" s="5">
        <f t="shared" si="7"/>
        <v>-58203.287087350727</v>
      </c>
      <c r="Y45" s="5">
        <f t="shared" si="8"/>
        <v>16285.993267176309</v>
      </c>
      <c r="Z45" s="5">
        <f t="shared" si="9"/>
        <v>32349.256395805493</v>
      </c>
      <c r="AB45">
        <f t="shared" si="13"/>
        <v>1982</v>
      </c>
      <c r="AC45" s="7">
        <f>W45/ref!$B$7</f>
        <v>13.324094283629003</v>
      </c>
      <c r="AD45" s="7">
        <f>X45/ref!$B$7</f>
        <v>-80.339923996913512</v>
      </c>
      <c r="AE45" s="7">
        <f>Y45/ref!$B$7</f>
        <v>22.480095657407411</v>
      </c>
      <c r="AF45" s="7">
        <f>Z45/ref!$B$7</f>
        <v>44.65274953105709</v>
      </c>
    </row>
    <row r="46" spans="1:32" x14ac:dyDescent="0.3">
      <c r="A46">
        <f t="shared" si="10"/>
        <v>1983</v>
      </c>
      <c r="B46" s="4">
        <f>COUNTIF(Impacts_RS_wells_scenario_1_bgw!$P$2:$P$2452,$A46)</f>
        <v>36</v>
      </c>
      <c r="C46" s="5">
        <f>SUMIF(Impacts_RS_wells_scenario_1_bgw!$P$2:$P$2452,$A46,Impacts_RS_wells_scenario_1_bgw!C$2:C$2452)/ref!$B$4</f>
        <v>-134957.19171091507</v>
      </c>
      <c r="D46" s="5">
        <f>SUMIF(Impacts_RS_wells_scenario_1_bgw!$P$2:$P$2452,$A46,Impacts_RS_wells_scenario_1_bgw!D$2:D$2452)/ref!$B$4</f>
        <v>-0.50231636521469403</v>
      </c>
      <c r="E46" s="5">
        <f>SUMIF(Impacts_RS_wells_scenario_1_bgw!$P$2:$P$2452,$A46,Impacts_RS_wells_scenario_1_bgw!E$2:E$2452)/ref!$B$4</f>
        <v>-28435.340675218085</v>
      </c>
      <c r="F46" s="5">
        <f>SUMIF(Impacts_RS_wells_scenario_1_bgw!$P$2:$P$2452,$A46,Impacts_RS_wells_scenario_1_bgw!F$2:F$2452)/ref!$B$4</f>
        <v>0</v>
      </c>
      <c r="G46" s="5">
        <f>SUMIF(Impacts_RS_wells_scenario_1_bgw!$P$2:$P$2452,$A46,Impacts_RS_wells_scenario_1_bgw!G$2:G$2452)/ref!$B$4</f>
        <v>0</v>
      </c>
      <c r="H46" s="5">
        <f>SUMIF(Impacts_RS_wells_scenario_1_bgw!$P$2:$P$2452,$A46,Impacts_RS_wells_scenario_1_bgw!H$2:H$2452)/ref!$B$4</f>
        <v>2990.1608099341897</v>
      </c>
      <c r="I46" s="5">
        <f>SUMIF(Impacts_RS_wells_scenario_1_bgw!$P$2:$P$2452,$A46,Impacts_RS_wells_scenario_1_bgw!I$2:I$2452)/ref!$B$4</f>
        <v>-6817.2078960186191</v>
      </c>
      <c r="J46" s="5">
        <f>SUMIF(Impacts_RS_wells_scenario_1_bgw!$P$2:$P$2452,$A46,Impacts_RS_wells_scenario_1_bgw!J$2:J$2452)/ref!$B$4</f>
        <v>3.5516778774969353</v>
      </c>
      <c r="K46" s="5">
        <f>SUMIF(Impacts_RS_wells_scenario_1_bgw!$P$2:$P$2452,$A46,Impacts_RS_wells_scenario_1_bgw!K$2:K$2452)/ref!$B$4</f>
        <v>-204457.64173595313</v>
      </c>
      <c r="L46" s="5">
        <f>SUMIF(Impacts_RS_wells_scenario_1_bgw!$P$2:$P$2452,$A46,Impacts_RS_wells_scenario_1_bgw!L$2:L$2452)/ref!$B$4</f>
        <v>15815.759836558145</v>
      </c>
      <c r="M46" s="5">
        <f>SUMIF(Impacts_RS_wells_scenario_1_bgw!$P$2:$P$2452,$A46,Impacts_RS_wells_scenario_1_bgw!M$2:M$2452)/ref!$B$4</f>
        <v>0</v>
      </c>
      <c r="N46" s="5">
        <f>SUMIF(Impacts_RS_wells_scenario_1_bgw!$P$2:$P$2452,$A46,Impacts_RS_wells_scenario_1_bgw!N$2:N$2452)/ref!$B$4</f>
        <v>35651.727145252058</v>
      </c>
      <c r="O46">
        <f t="shared" si="11"/>
        <v>1983</v>
      </c>
      <c r="P46" s="5">
        <f t="shared" si="14"/>
        <v>-128139.98381489645</v>
      </c>
      <c r="Q46" s="5">
        <f t="shared" si="15"/>
        <v>-4.0539942427116298</v>
      </c>
      <c r="R46" s="5">
        <f t="shared" si="16"/>
        <v>176022.30106073504</v>
      </c>
      <c r="S46" s="5">
        <f t="shared" si="17"/>
        <v>-15815.759836558145</v>
      </c>
      <c r="T46" s="5">
        <f t="shared" si="18"/>
        <v>0</v>
      </c>
      <c r="U46" s="5">
        <f t="shared" si="19"/>
        <v>-32661.566335317868</v>
      </c>
      <c r="V46">
        <f t="shared" si="12"/>
        <v>1983</v>
      </c>
      <c r="W46" s="5">
        <f t="shared" si="6"/>
        <v>128139.98381489645</v>
      </c>
      <c r="X46" s="5">
        <f t="shared" si="7"/>
        <v>-176022.30106073504</v>
      </c>
      <c r="Y46" s="5">
        <f t="shared" si="8"/>
        <v>15815.759836558145</v>
      </c>
      <c r="Z46" s="5">
        <f t="shared" si="9"/>
        <v>32661.566335317868</v>
      </c>
      <c r="AB46">
        <f t="shared" si="13"/>
        <v>1983</v>
      </c>
      <c r="AC46" s="7">
        <f>W46/ref!$B$7</f>
        <v>176.87586175681577</v>
      </c>
      <c r="AD46" s="7">
        <f>X46/ref!$B$7</f>
        <v>-242.969409403935</v>
      </c>
      <c r="AE46" s="7">
        <f>Y46/ref!$B$7</f>
        <v>21.831016885963219</v>
      </c>
      <c r="AF46" s="7">
        <f>Z46/ref!$B$7</f>
        <v>45.083841279642506</v>
      </c>
    </row>
    <row r="47" spans="1:32" x14ac:dyDescent="0.3">
      <c r="A47">
        <f t="shared" si="10"/>
        <v>1984</v>
      </c>
      <c r="B47" s="4">
        <f>COUNTIF(Impacts_RS_wells_scenario_1_bgw!$P$2:$P$2452,$A47)</f>
        <v>36</v>
      </c>
      <c r="C47" s="5">
        <f>SUMIF(Impacts_RS_wells_scenario_1_bgw!$P$2:$P$2452,$A47,Impacts_RS_wells_scenario_1_bgw!C$2:C$2452)/ref!$B$4</f>
        <v>-138599.52576335071</v>
      </c>
      <c r="D47" s="5">
        <f>SUMIF(Impacts_RS_wells_scenario_1_bgw!$P$2:$P$2452,$A47,Impacts_RS_wells_scenario_1_bgw!D$2:D$2452)/ref!$B$4</f>
        <v>-2.3326666467707415</v>
      </c>
      <c r="E47" s="5">
        <f>SUMIF(Impacts_RS_wells_scenario_1_bgw!$P$2:$P$2452,$A47,Impacts_RS_wells_scenario_1_bgw!E$2:E$2452)/ref!$B$4</f>
        <v>-35532.5546444129</v>
      </c>
      <c r="F47" s="5">
        <f>SUMIF(Impacts_RS_wells_scenario_1_bgw!$P$2:$P$2452,$A47,Impacts_RS_wells_scenario_1_bgw!F$2:F$2452)/ref!$B$4</f>
        <v>0</v>
      </c>
      <c r="G47" s="5">
        <f>SUMIF(Impacts_RS_wells_scenario_1_bgw!$P$2:$P$2452,$A47,Impacts_RS_wells_scenario_1_bgw!G$2:G$2452)/ref!$B$4</f>
        <v>0</v>
      </c>
      <c r="H47" s="5">
        <f>SUMIF(Impacts_RS_wells_scenario_1_bgw!$P$2:$P$2452,$A47,Impacts_RS_wells_scenario_1_bgw!H$2:H$2452)/ref!$B$4</f>
        <v>6539.9305493058973</v>
      </c>
      <c r="I47" s="5">
        <f>SUMIF(Impacts_RS_wells_scenario_1_bgw!$P$2:$P$2452,$A47,Impacts_RS_wells_scenario_1_bgw!I$2:I$2452)/ref!$B$4</f>
        <v>-27549.501123291913</v>
      </c>
      <c r="J47" s="5">
        <f>SUMIF(Impacts_RS_wells_scenario_1_bgw!$P$2:$P$2452,$A47,Impacts_RS_wells_scenario_1_bgw!J$2:J$2452)/ref!$B$4</f>
        <v>15.433709090717633</v>
      </c>
      <c r="K47" s="5">
        <f>SUMIF(Impacts_RS_wells_scenario_1_bgw!$P$2:$P$2452,$A47,Impacts_RS_wells_scenario_1_bgw!K$2:K$2452)/ref!$B$4</f>
        <v>-200571.07209238704</v>
      </c>
      <c r="L47" s="5">
        <f>SUMIF(Impacts_RS_wells_scenario_1_bgw!$P$2:$P$2452,$A47,Impacts_RS_wells_scenario_1_bgw!L$2:L$2452)/ref!$B$4</f>
        <v>22785.451949033144</v>
      </c>
      <c r="M47" s="5">
        <f>SUMIF(Impacts_RS_wells_scenario_1_bgw!$P$2:$P$2452,$A47,Impacts_RS_wells_scenario_1_bgw!M$2:M$2452)/ref!$B$4</f>
        <v>0</v>
      </c>
      <c r="N47" s="5">
        <f>SUMIF(Impacts_RS_wells_scenario_1_bgw!$P$2:$P$2452,$A47,Impacts_RS_wells_scenario_1_bgw!N$2:N$2452)/ref!$B$4</f>
        <v>37404.107120268069</v>
      </c>
      <c r="O47">
        <f t="shared" si="11"/>
        <v>1984</v>
      </c>
      <c r="P47" s="5">
        <f t="shared" si="14"/>
        <v>-111050.02464005881</v>
      </c>
      <c r="Q47" s="5">
        <f t="shared" si="15"/>
        <v>-17.766375737488374</v>
      </c>
      <c r="R47" s="5">
        <f t="shared" si="16"/>
        <v>165038.51744797413</v>
      </c>
      <c r="S47" s="5">
        <f t="shared" si="17"/>
        <v>-22785.451949033144</v>
      </c>
      <c r="T47" s="5">
        <f t="shared" si="18"/>
        <v>0</v>
      </c>
      <c r="U47" s="5">
        <f t="shared" si="19"/>
        <v>-30864.176570962172</v>
      </c>
      <c r="V47">
        <f t="shared" si="12"/>
        <v>1984</v>
      </c>
      <c r="W47" s="5">
        <f t="shared" si="6"/>
        <v>111050.02464005881</v>
      </c>
      <c r="X47" s="5">
        <f t="shared" si="7"/>
        <v>-165038.51744797413</v>
      </c>
      <c r="Y47" s="5">
        <f t="shared" si="8"/>
        <v>22785.451949033144</v>
      </c>
      <c r="Z47" s="5">
        <f t="shared" si="9"/>
        <v>30864.176570962172</v>
      </c>
      <c r="AB47">
        <f t="shared" si="13"/>
        <v>1984</v>
      </c>
      <c r="AC47" s="7">
        <f>W47/ref!$B$7</f>
        <v>153.28602534162806</v>
      </c>
      <c r="AD47" s="7">
        <f>X47/ref!$B$7</f>
        <v>-227.80812926311739</v>
      </c>
      <c r="AE47" s="7">
        <f>Y47/ref!$B$7</f>
        <v>31.451513641718122</v>
      </c>
      <c r="AF47" s="7">
        <f>Z47/ref!$B$7</f>
        <v>42.602844684992277</v>
      </c>
    </row>
    <row r="48" spans="1:32" x14ac:dyDescent="0.3">
      <c r="A48">
        <f t="shared" si="10"/>
        <v>1985</v>
      </c>
      <c r="B48" s="4">
        <f>COUNTIF(Impacts_RS_wells_scenario_1_bgw!$P$2:$P$2452,$A48)</f>
        <v>36</v>
      </c>
      <c r="C48" s="5">
        <f>SUMIF(Impacts_RS_wells_scenario_1_bgw!$P$2:$P$2452,$A48,Impacts_RS_wells_scenario_1_bgw!C$2:C$2452)/ref!$B$4</f>
        <v>-78841.592592548113</v>
      </c>
      <c r="D48" s="5">
        <f>SUMIF(Impacts_RS_wells_scenario_1_bgw!$P$2:$P$2452,$A48,Impacts_RS_wells_scenario_1_bgw!D$2:D$2452)/ref!$B$4</f>
        <v>-1.1365628956229334</v>
      </c>
      <c r="E48" s="5">
        <f>SUMIF(Impacts_RS_wells_scenario_1_bgw!$P$2:$P$2452,$A48,Impacts_RS_wells_scenario_1_bgw!E$2:E$2452)/ref!$B$4</f>
        <v>-24992.559780747826</v>
      </c>
      <c r="F48" s="5">
        <f>SUMIF(Impacts_RS_wells_scenario_1_bgw!$P$2:$P$2452,$A48,Impacts_RS_wells_scenario_1_bgw!F$2:F$2452)/ref!$B$4</f>
        <v>0</v>
      </c>
      <c r="G48" s="5">
        <f>SUMIF(Impacts_RS_wells_scenario_1_bgw!$P$2:$P$2452,$A48,Impacts_RS_wells_scenario_1_bgw!G$2:G$2452)/ref!$B$4</f>
        <v>0</v>
      </c>
      <c r="H48" s="5">
        <f>SUMIF(Impacts_RS_wells_scenario_1_bgw!$P$2:$P$2452,$A48,Impacts_RS_wells_scenario_1_bgw!H$2:H$2452)/ref!$B$4</f>
        <v>-1017.720858364038</v>
      </c>
      <c r="I48" s="5">
        <f>SUMIF(Impacts_RS_wells_scenario_1_bgw!$P$2:$P$2452,$A48,Impacts_RS_wells_scenario_1_bgw!I$2:I$2452)/ref!$B$4</f>
        <v>-14706.271429160835</v>
      </c>
      <c r="J48" s="5">
        <f>SUMIF(Impacts_RS_wells_scenario_1_bgw!$P$2:$P$2452,$A48,Impacts_RS_wells_scenario_1_bgw!J$2:J$2452)/ref!$B$4</f>
        <v>6.647254941650659</v>
      </c>
      <c r="K48" s="5">
        <f>SUMIF(Impacts_RS_wells_scenario_1_bgw!$P$2:$P$2452,$A48,Impacts_RS_wells_scenario_1_bgw!K$2:K$2452)/ref!$B$4</f>
        <v>-149477.05771639696</v>
      </c>
      <c r="L48" s="5">
        <f>SUMIF(Impacts_RS_wells_scenario_1_bgw!$P$2:$P$2452,$A48,Impacts_RS_wells_scenario_1_bgw!L$2:L$2452)/ref!$B$4</f>
        <v>17653.431179299154</v>
      </c>
      <c r="M48" s="5">
        <f>SUMIF(Impacts_RS_wells_scenario_1_bgw!$P$2:$P$2452,$A48,Impacts_RS_wells_scenario_1_bgw!M$2:M$2452)/ref!$B$4</f>
        <v>0</v>
      </c>
      <c r="N48" s="5">
        <f>SUMIF(Impacts_RS_wells_scenario_1_bgw!$P$2:$P$2452,$A48,Impacts_RS_wells_scenario_1_bgw!N$2:N$2452)/ref!$B$4</f>
        <v>41611.12862314636</v>
      </c>
      <c r="O48">
        <f t="shared" si="11"/>
        <v>1985</v>
      </c>
      <c r="P48" s="5">
        <f t="shared" si="14"/>
        <v>-64135.321163387278</v>
      </c>
      <c r="Q48" s="5">
        <f t="shared" si="15"/>
        <v>-7.7838178372735927</v>
      </c>
      <c r="R48" s="5">
        <f t="shared" si="16"/>
        <v>124484.49793564912</v>
      </c>
      <c r="S48" s="5">
        <f t="shared" si="17"/>
        <v>-17653.431179299154</v>
      </c>
      <c r="T48" s="5">
        <f t="shared" si="18"/>
        <v>0</v>
      </c>
      <c r="U48" s="5">
        <f t="shared" si="19"/>
        <v>-42628.849481510399</v>
      </c>
      <c r="V48">
        <f t="shared" si="12"/>
        <v>1985</v>
      </c>
      <c r="W48" s="5">
        <f t="shared" si="6"/>
        <v>64135.321163387278</v>
      </c>
      <c r="X48" s="5">
        <f t="shared" si="7"/>
        <v>-124484.49793564912</v>
      </c>
      <c r="Y48" s="5">
        <f t="shared" si="8"/>
        <v>17653.431179299154</v>
      </c>
      <c r="Z48" s="5">
        <f t="shared" si="9"/>
        <v>42628.849481510399</v>
      </c>
      <c r="AB48">
        <f t="shared" si="13"/>
        <v>1985</v>
      </c>
      <c r="AC48" s="7">
        <f>W48/ref!$B$7</f>
        <v>88.528107013117278</v>
      </c>
      <c r="AD48" s="7">
        <f>X48/ref!$B$7</f>
        <v>-171.83007358217597</v>
      </c>
      <c r="AE48" s="7">
        <f>Y48/ref!$B$7</f>
        <v>24.367615476787563</v>
      </c>
      <c r="AF48" s="7">
        <f>Z48/ref!$B$7</f>
        <v>58.842012175025765</v>
      </c>
    </row>
    <row r="49" spans="1:32" x14ac:dyDescent="0.3">
      <c r="A49">
        <f t="shared" si="10"/>
        <v>1986</v>
      </c>
      <c r="B49" s="4">
        <f>COUNTIF(Impacts_RS_wells_scenario_1_bgw!$P$2:$P$2452,$A49)</f>
        <v>36</v>
      </c>
      <c r="C49" s="5">
        <f>SUMIF(Impacts_RS_wells_scenario_1_bgw!$P$2:$P$2452,$A49,Impacts_RS_wells_scenario_1_bgw!C$2:C$2452)/ref!$B$4</f>
        <v>9058.9980742779208</v>
      </c>
      <c r="D49" s="5">
        <f>SUMIF(Impacts_RS_wells_scenario_1_bgw!$P$2:$P$2452,$A49,Impacts_RS_wells_scenario_1_bgw!D$2:D$2452)/ref!$B$4</f>
        <v>-0.86472397134222379</v>
      </c>
      <c r="E49" s="5">
        <f>SUMIF(Impacts_RS_wells_scenario_1_bgw!$P$2:$P$2452,$A49,Impacts_RS_wells_scenario_1_bgw!E$2:E$2452)/ref!$B$4</f>
        <v>-13905.418928747704</v>
      </c>
      <c r="F49" s="5">
        <f>SUMIF(Impacts_RS_wells_scenario_1_bgw!$P$2:$P$2452,$A49,Impacts_RS_wells_scenario_1_bgw!F$2:F$2452)/ref!$B$4</f>
        <v>0</v>
      </c>
      <c r="G49" s="5">
        <f>SUMIF(Impacts_RS_wells_scenario_1_bgw!$P$2:$P$2452,$A49,Impacts_RS_wells_scenario_1_bgw!G$2:G$2452)/ref!$B$4</f>
        <v>0</v>
      </c>
      <c r="H49" s="5">
        <f>SUMIF(Impacts_RS_wells_scenario_1_bgw!$P$2:$P$2452,$A49,Impacts_RS_wells_scenario_1_bgw!H$2:H$2452)/ref!$B$4</f>
        <v>-489.53466327082543</v>
      </c>
      <c r="I49" s="5">
        <f>SUMIF(Impacts_RS_wells_scenario_1_bgw!$P$2:$P$2452,$A49,Impacts_RS_wells_scenario_1_bgw!I$2:I$2452)/ref!$B$4</f>
        <v>-1728.5497581227346</v>
      </c>
      <c r="J49" s="5">
        <f>SUMIF(Impacts_RS_wells_scenario_1_bgw!$P$2:$P$2452,$A49,Impacts_RS_wells_scenario_1_bgw!J$2:J$2452)/ref!$B$4</f>
        <v>5.32012783827878</v>
      </c>
      <c r="K49" s="5">
        <f>SUMIF(Impacts_RS_wells_scenario_1_bgw!$P$2:$P$2452,$A49,Impacts_RS_wells_scenario_1_bgw!K$2:K$2452)/ref!$B$4</f>
        <v>-65206.205520833326</v>
      </c>
      <c r="L49" s="5">
        <f>SUMIF(Impacts_RS_wells_scenario_1_bgw!$P$2:$P$2452,$A49,Impacts_RS_wells_scenario_1_bgw!L$2:L$2452)/ref!$B$4</f>
        <v>18108.2925653895</v>
      </c>
      <c r="M49" s="5">
        <f>SUMIF(Impacts_RS_wells_scenario_1_bgw!$P$2:$P$2452,$A49,Impacts_RS_wells_scenario_1_bgw!M$2:M$2452)/ref!$B$4</f>
        <v>0</v>
      </c>
      <c r="N49" s="5">
        <f>SUMIF(Impacts_RS_wells_scenario_1_bgw!$P$2:$P$2452,$A49,Impacts_RS_wells_scenario_1_bgw!N$2:N$2452)/ref!$B$4</f>
        <v>43061.75184218397</v>
      </c>
      <c r="O49">
        <f t="shared" si="11"/>
        <v>1986</v>
      </c>
      <c r="P49" s="5">
        <f t="shared" si="14"/>
        <v>10787.547832400654</v>
      </c>
      <c r="Q49" s="5">
        <f t="shared" si="15"/>
        <v>-6.1848518096210041</v>
      </c>
      <c r="R49" s="5">
        <f t="shared" si="16"/>
        <v>51300.78659208562</v>
      </c>
      <c r="S49" s="5">
        <f t="shared" si="17"/>
        <v>-18108.2925653895</v>
      </c>
      <c r="T49" s="5">
        <f t="shared" si="18"/>
        <v>0</v>
      </c>
      <c r="U49" s="5">
        <f t="shared" si="19"/>
        <v>-43551.286505454795</v>
      </c>
      <c r="V49">
        <f t="shared" si="12"/>
        <v>1986</v>
      </c>
      <c r="W49" s="5">
        <f t="shared" si="6"/>
        <v>-10787.547832400654</v>
      </c>
      <c r="X49" s="5">
        <f t="shared" si="7"/>
        <v>-51300.78659208562</v>
      </c>
      <c r="Y49" s="5">
        <f t="shared" si="8"/>
        <v>18108.2925653895</v>
      </c>
      <c r="Z49" s="5">
        <f t="shared" si="9"/>
        <v>43551.286505454795</v>
      </c>
      <c r="AB49">
        <f t="shared" si="13"/>
        <v>1986</v>
      </c>
      <c r="AC49" s="7">
        <f>W49/ref!$B$7</f>
        <v>-14.890409396765676</v>
      </c>
      <c r="AD49" s="7">
        <f>X49/ref!$B$7</f>
        <v>-70.812174054783938</v>
      </c>
      <c r="AE49" s="7">
        <f>Y49/ref!$B$7</f>
        <v>24.99547570627572</v>
      </c>
      <c r="AF49" s="7">
        <f>Z49/ref!$B$7</f>
        <v>60.115282536619098</v>
      </c>
    </row>
    <row r="50" spans="1:32" x14ac:dyDescent="0.3">
      <c r="A50">
        <f t="shared" si="10"/>
        <v>1987</v>
      </c>
      <c r="B50" s="4">
        <f>COUNTIF(Impacts_RS_wells_scenario_1_bgw!$P$2:$P$2452,$A50)</f>
        <v>36</v>
      </c>
      <c r="C50" s="5">
        <f>SUMIF(Impacts_RS_wells_scenario_1_bgw!$P$2:$P$2452,$A50,Impacts_RS_wells_scenario_1_bgw!C$2:C$2452)/ref!$B$4</f>
        <v>-30352.80180646438</v>
      </c>
      <c r="D50" s="5">
        <f>SUMIF(Impacts_RS_wells_scenario_1_bgw!$P$2:$P$2452,$A50,Impacts_RS_wells_scenario_1_bgw!D$2:D$2452)/ref!$B$4</f>
        <v>-0.87561054833370378</v>
      </c>
      <c r="E50" s="5">
        <f>SUMIF(Impacts_RS_wells_scenario_1_bgw!$P$2:$P$2452,$A50,Impacts_RS_wells_scenario_1_bgw!E$2:E$2452)/ref!$B$4</f>
        <v>-16226.986527634293</v>
      </c>
      <c r="F50" s="5">
        <f>SUMIF(Impacts_RS_wells_scenario_1_bgw!$P$2:$P$2452,$A50,Impacts_RS_wells_scenario_1_bgw!F$2:F$2452)/ref!$B$4</f>
        <v>0</v>
      </c>
      <c r="G50" s="5">
        <f>SUMIF(Impacts_RS_wells_scenario_1_bgw!$P$2:$P$2452,$A50,Impacts_RS_wells_scenario_1_bgw!G$2:G$2452)/ref!$B$4</f>
        <v>0</v>
      </c>
      <c r="H50" s="5">
        <f>SUMIF(Impacts_RS_wells_scenario_1_bgw!$P$2:$P$2452,$A50,Impacts_RS_wells_scenario_1_bgw!H$2:H$2452)/ref!$B$4</f>
        <v>-642.01082550537865</v>
      </c>
      <c r="I50" s="5">
        <f>SUMIF(Impacts_RS_wells_scenario_1_bgw!$P$2:$P$2452,$A50,Impacts_RS_wells_scenario_1_bgw!I$2:I$2452)/ref!$B$4</f>
        <v>-7567.6771600580987</v>
      </c>
      <c r="J50" s="5">
        <f>SUMIF(Impacts_RS_wells_scenario_1_bgw!$P$2:$P$2452,$A50,Impacts_RS_wells_scenario_1_bgw!J$2:J$2452)/ref!$B$4</f>
        <v>5.9773967458671153</v>
      </c>
      <c r="K50" s="5">
        <f>SUMIF(Impacts_RS_wells_scenario_1_bgw!$P$2:$P$2452,$A50,Impacts_RS_wells_scenario_1_bgw!K$2:K$2452)/ref!$B$4</f>
        <v>-101646.77019088622</v>
      </c>
      <c r="L50" s="5">
        <f>SUMIF(Impacts_RS_wells_scenario_1_bgw!$P$2:$P$2452,$A50,Impacts_RS_wells_scenario_1_bgw!L$2:L$2452)/ref!$B$4</f>
        <v>17992.173035310057</v>
      </c>
      <c r="M50" s="5">
        <f>SUMIF(Impacts_RS_wells_scenario_1_bgw!$P$2:$P$2452,$A50,Impacts_RS_wells_scenario_1_bgw!M$2:M$2452)/ref!$B$4</f>
        <v>0</v>
      </c>
      <c r="N50" s="5">
        <f>SUMIF(Impacts_RS_wells_scenario_1_bgw!$P$2:$P$2452,$A50,Impacts_RS_wells_scenario_1_bgw!N$2:N$2452)/ref!$B$4</f>
        <v>44023.476700130435</v>
      </c>
      <c r="O50">
        <f t="shared" si="11"/>
        <v>1987</v>
      </c>
      <c r="P50" s="5">
        <f t="shared" si="14"/>
        <v>-22785.124646406282</v>
      </c>
      <c r="Q50" s="5">
        <f t="shared" si="15"/>
        <v>-6.8530072942008191</v>
      </c>
      <c r="R50" s="5">
        <f t="shared" si="16"/>
        <v>85419.783663251932</v>
      </c>
      <c r="S50" s="5">
        <f t="shared" si="17"/>
        <v>-17992.173035310057</v>
      </c>
      <c r="T50" s="5">
        <f t="shared" si="18"/>
        <v>0</v>
      </c>
      <c r="U50" s="5">
        <f t="shared" si="19"/>
        <v>-44665.487525635814</v>
      </c>
      <c r="V50">
        <f t="shared" si="12"/>
        <v>1987</v>
      </c>
      <c r="W50" s="5">
        <f t="shared" si="6"/>
        <v>22785.124646406282</v>
      </c>
      <c r="X50" s="5">
        <f t="shared" si="7"/>
        <v>-85419.783663251932</v>
      </c>
      <c r="Y50" s="5">
        <f t="shared" si="8"/>
        <v>17992.173035310057</v>
      </c>
      <c r="Z50" s="5">
        <f t="shared" si="9"/>
        <v>44665.487525635814</v>
      </c>
      <c r="AB50">
        <f t="shared" si="13"/>
        <v>1987</v>
      </c>
      <c r="AC50" s="7">
        <f>W50/ref!$B$7</f>
        <v>31.451061855066854</v>
      </c>
      <c r="AD50" s="7">
        <f>X50/ref!$B$7</f>
        <v>-117.9077552276236</v>
      </c>
      <c r="AE50" s="7">
        <f>Y50/ref!$B$7</f>
        <v>24.835192074749223</v>
      </c>
      <c r="AF50" s="7">
        <f>Z50/ref!$B$7</f>
        <v>61.653251090599291</v>
      </c>
    </row>
    <row r="51" spans="1:32" x14ac:dyDescent="0.3">
      <c r="A51">
        <f t="shared" si="10"/>
        <v>1988</v>
      </c>
      <c r="B51" s="4">
        <f>COUNTIF(Impacts_RS_wells_scenario_1_bgw!$P$2:$P$2452,$A51)</f>
        <v>36</v>
      </c>
      <c r="C51" s="5">
        <f>SUMIF(Impacts_RS_wells_scenario_1_bgw!$P$2:$P$2452,$A51,Impacts_RS_wells_scenario_1_bgw!C$2:C$2452)/ref!$B$4</f>
        <v>-93251.941169764599</v>
      </c>
      <c r="D51" s="5">
        <f>SUMIF(Impacts_RS_wells_scenario_1_bgw!$P$2:$P$2452,$A51,Impacts_RS_wells_scenario_1_bgw!D$2:D$2452)/ref!$B$4</f>
        <v>-1.0366865529824836</v>
      </c>
      <c r="E51" s="5">
        <f>SUMIF(Impacts_RS_wells_scenario_1_bgw!$P$2:$P$2452,$A51,Impacts_RS_wells_scenario_1_bgw!E$2:E$2452)/ref!$B$4</f>
        <v>-15269.925296846306</v>
      </c>
      <c r="F51" s="5">
        <f>SUMIF(Impacts_RS_wells_scenario_1_bgw!$P$2:$P$2452,$A51,Impacts_RS_wells_scenario_1_bgw!F$2:F$2452)/ref!$B$4</f>
        <v>0</v>
      </c>
      <c r="G51" s="5">
        <f>SUMIF(Impacts_RS_wells_scenario_1_bgw!$P$2:$P$2452,$A51,Impacts_RS_wells_scenario_1_bgw!G$2:G$2452)/ref!$B$4</f>
        <v>0</v>
      </c>
      <c r="H51" s="5">
        <f>SUMIF(Impacts_RS_wells_scenario_1_bgw!$P$2:$P$2452,$A51,Impacts_RS_wells_scenario_1_bgw!H$2:H$2452)/ref!$B$4</f>
        <v>12384.359263845843</v>
      </c>
      <c r="I51" s="5">
        <f>SUMIF(Impacts_RS_wells_scenario_1_bgw!$P$2:$P$2452,$A51,Impacts_RS_wells_scenario_1_bgw!I$2:I$2452)/ref!$B$4</f>
        <v>-11806.757718396373</v>
      </c>
      <c r="J51" s="5">
        <f>SUMIF(Impacts_RS_wells_scenario_1_bgw!$P$2:$P$2452,$A51,Impacts_RS_wells_scenario_1_bgw!J$2:J$2452)/ref!$B$4</f>
        <v>6.6884093624217238</v>
      </c>
      <c r="K51" s="5">
        <f>SUMIF(Impacts_RS_wells_scenario_1_bgw!$P$2:$P$2452,$A51,Impacts_RS_wells_scenario_1_bgw!K$2:K$2452)/ref!$B$4</f>
        <v>-146347.38385574502</v>
      </c>
      <c r="L51" s="5">
        <f>SUMIF(Impacts_RS_wells_scenario_1_bgw!$P$2:$P$2452,$A51,Impacts_RS_wells_scenario_1_bgw!L$2:L$2452)/ref!$B$4</f>
        <v>24834.956276484842</v>
      </c>
      <c r="M51" s="5">
        <f>SUMIF(Impacts_RS_wells_scenario_1_bgw!$P$2:$P$2452,$A51,Impacts_RS_wells_scenario_1_bgw!M$2:M$2452)/ref!$B$4</f>
        <v>0</v>
      </c>
      <c r="N51" s="5">
        <f>SUMIF(Impacts_RS_wells_scenario_1_bgw!$P$2:$P$2452,$A51,Impacts_RS_wells_scenario_1_bgw!N$2:N$2452)/ref!$B$4</f>
        <v>36328.448702926056</v>
      </c>
      <c r="O51">
        <f t="shared" si="11"/>
        <v>1988</v>
      </c>
      <c r="P51" s="5">
        <f t="shared" si="14"/>
        <v>-81445.183451368226</v>
      </c>
      <c r="Q51" s="5">
        <f t="shared" si="15"/>
        <v>-7.7250959154042071</v>
      </c>
      <c r="R51" s="5">
        <f t="shared" si="16"/>
        <v>131077.45855889871</v>
      </c>
      <c r="S51" s="5">
        <f t="shared" si="17"/>
        <v>-24834.956276484842</v>
      </c>
      <c r="T51" s="5">
        <f t="shared" si="18"/>
        <v>0</v>
      </c>
      <c r="U51" s="5">
        <f t="shared" si="19"/>
        <v>-23944.089439080213</v>
      </c>
      <c r="V51">
        <f t="shared" si="12"/>
        <v>1988</v>
      </c>
      <c r="W51" s="5">
        <f t="shared" si="6"/>
        <v>81445.183451368226</v>
      </c>
      <c r="X51" s="5">
        <f t="shared" si="7"/>
        <v>-131077.45855889871</v>
      </c>
      <c r="Y51" s="5">
        <f t="shared" si="8"/>
        <v>24834.956276484842</v>
      </c>
      <c r="Z51" s="5">
        <f t="shared" si="9"/>
        <v>23944.089439080213</v>
      </c>
      <c r="AB51">
        <f t="shared" si="13"/>
        <v>1988</v>
      </c>
      <c r="AC51" s="7">
        <f>W51/ref!$B$7</f>
        <v>112.42148297530865</v>
      </c>
      <c r="AD51" s="7">
        <f>X51/ref!$B$7</f>
        <v>-180.93055539158959</v>
      </c>
      <c r="AE51" s="7">
        <f>Y51/ref!$B$7</f>
        <v>34.280512314107526</v>
      </c>
      <c r="AF51" s="7">
        <f>Z51/ref!$B$7</f>
        <v>33.050819326131709</v>
      </c>
    </row>
    <row r="52" spans="1:32" x14ac:dyDescent="0.3">
      <c r="A52">
        <f t="shared" si="10"/>
        <v>1989</v>
      </c>
      <c r="B52" s="4">
        <f>COUNTIF(Impacts_RS_wells_scenario_1_bgw!$P$2:$P$2452,$A52)</f>
        <v>36</v>
      </c>
      <c r="C52" s="5">
        <f>SUMIF(Impacts_RS_wells_scenario_1_bgw!$P$2:$P$2452,$A52,Impacts_RS_wells_scenario_1_bgw!C$2:C$2452)/ref!$B$4</f>
        <v>6993.4784469853921</v>
      </c>
      <c r="D52" s="5">
        <f>SUMIF(Impacts_RS_wells_scenario_1_bgw!$P$2:$P$2452,$A52,Impacts_RS_wells_scenario_1_bgw!D$2:D$2452)/ref!$B$4</f>
        <v>-1.1571660645278681</v>
      </c>
      <c r="E52" s="5">
        <f>SUMIF(Impacts_RS_wells_scenario_1_bgw!$P$2:$P$2452,$A52,Impacts_RS_wells_scenario_1_bgw!E$2:E$2452)/ref!$B$4</f>
        <v>-33131.309985637614</v>
      </c>
      <c r="F52" s="5">
        <f>SUMIF(Impacts_RS_wells_scenario_1_bgw!$P$2:$P$2452,$A52,Impacts_RS_wells_scenario_1_bgw!F$2:F$2452)/ref!$B$4</f>
        <v>0</v>
      </c>
      <c r="G52" s="5">
        <f>SUMIF(Impacts_RS_wells_scenario_1_bgw!$P$2:$P$2452,$A52,Impacts_RS_wells_scenario_1_bgw!G$2:G$2452)/ref!$B$4</f>
        <v>0</v>
      </c>
      <c r="H52" s="5">
        <f>SUMIF(Impacts_RS_wells_scenario_1_bgw!$P$2:$P$2452,$A52,Impacts_RS_wells_scenario_1_bgw!H$2:H$2452)/ref!$B$4</f>
        <v>1924.8096536570342</v>
      </c>
      <c r="I52" s="5">
        <f>SUMIF(Impacts_RS_wells_scenario_1_bgw!$P$2:$P$2452,$A52,Impacts_RS_wells_scenario_1_bgw!I$2:I$2452)/ref!$B$4</f>
        <v>-9030.4958353642432</v>
      </c>
      <c r="J52" s="5">
        <f>SUMIF(Impacts_RS_wells_scenario_1_bgw!$P$2:$P$2452,$A52,Impacts_RS_wells_scenario_1_bgw!J$2:J$2452)/ref!$B$4</f>
        <v>9.1849146804686832</v>
      </c>
      <c r="K52" s="5">
        <f>SUMIF(Impacts_RS_wells_scenario_1_bgw!$P$2:$P$2452,$A52,Impacts_RS_wells_scenario_1_bgw!K$2:K$2452)/ref!$B$4</f>
        <v>-83636.301320434577</v>
      </c>
      <c r="L52" s="5">
        <f>SUMIF(Impacts_RS_wells_scenario_1_bgw!$P$2:$P$2452,$A52,Impacts_RS_wells_scenario_1_bgw!L$2:L$2452)/ref!$B$4</f>
        <v>20883.477358602839</v>
      </c>
      <c r="M52" s="5">
        <f>SUMIF(Impacts_RS_wells_scenario_1_bgw!$P$2:$P$2452,$A52,Impacts_RS_wells_scenario_1_bgw!M$2:M$2452)/ref!$B$4</f>
        <v>0</v>
      </c>
      <c r="N52" s="5">
        <f>SUMIF(Impacts_RS_wells_scenario_1_bgw!$P$2:$P$2452,$A52,Impacts_RS_wells_scenario_1_bgw!N$2:N$2452)/ref!$B$4</f>
        <v>48005.080817849535</v>
      </c>
      <c r="O52">
        <f t="shared" si="11"/>
        <v>1989</v>
      </c>
      <c r="P52" s="5">
        <f t="shared" si="14"/>
        <v>16023.974282349634</v>
      </c>
      <c r="Q52" s="5">
        <f t="shared" si="15"/>
        <v>-10.342080744996551</v>
      </c>
      <c r="R52" s="5">
        <f t="shared" si="16"/>
        <v>50504.991334796963</v>
      </c>
      <c r="S52" s="5">
        <f t="shared" si="17"/>
        <v>-20883.477358602839</v>
      </c>
      <c r="T52" s="5">
        <f t="shared" si="18"/>
        <v>0</v>
      </c>
      <c r="U52" s="5">
        <f t="shared" si="19"/>
        <v>-46080.271164192498</v>
      </c>
      <c r="V52">
        <f t="shared" si="12"/>
        <v>1989</v>
      </c>
      <c r="W52" s="5">
        <f t="shared" si="6"/>
        <v>-16023.974282349634</v>
      </c>
      <c r="X52" s="5">
        <f t="shared" si="7"/>
        <v>-50504.991334796963</v>
      </c>
      <c r="Y52" s="5">
        <f t="shared" si="8"/>
        <v>20883.477358602839</v>
      </c>
      <c r="Z52" s="5">
        <f t="shared" si="9"/>
        <v>46080.271164192498</v>
      </c>
      <c r="AB52">
        <f t="shared" si="13"/>
        <v>1989</v>
      </c>
      <c r="AC52" s="7">
        <f>W52/ref!$B$7</f>
        <v>-22.118422178465728</v>
      </c>
      <c r="AD52" s="7">
        <f>X52/ref!$B$7</f>
        <v>-69.713711516203887</v>
      </c>
      <c r="AE52" s="7">
        <f>Y52/ref!$B$7</f>
        <v>28.826155149337708</v>
      </c>
      <c r="AF52" s="7">
        <f>Z52/ref!$B$7</f>
        <v>63.606123783564826</v>
      </c>
    </row>
    <row r="53" spans="1:32" x14ac:dyDescent="0.3">
      <c r="A53">
        <f t="shared" si="10"/>
        <v>1990</v>
      </c>
      <c r="B53" s="4">
        <f>COUNTIF(Impacts_RS_wells_scenario_1_bgw!$P$2:$P$2452,$A53)</f>
        <v>36</v>
      </c>
      <c r="C53" s="5">
        <f>SUMIF(Impacts_RS_wells_scenario_1_bgw!$P$2:$P$2452,$A53,Impacts_RS_wells_scenario_1_bgw!C$2:C$2452)/ref!$B$4</f>
        <v>-118008.31486717673</v>
      </c>
      <c r="D53" s="5">
        <f>SUMIF(Impacts_RS_wells_scenario_1_bgw!$P$2:$P$2452,$A53,Impacts_RS_wells_scenario_1_bgw!D$2:D$2452)/ref!$B$4</f>
        <v>-1.271328001367811</v>
      </c>
      <c r="E53" s="5">
        <f>SUMIF(Impacts_RS_wells_scenario_1_bgw!$P$2:$P$2452,$A53,Impacts_RS_wells_scenario_1_bgw!E$2:E$2452)/ref!$B$4</f>
        <v>-16280.280214388204</v>
      </c>
      <c r="F53" s="5">
        <f>SUMIF(Impacts_RS_wells_scenario_1_bgw!$P$2:$P$2452,$A53,Impacts_RS_wells_scenario_1_bgw!F$2:F$2452)/ref!$B$4</f>
        <v>0</v>
      </c>
      <c r="G53" s="5">
        <f>SUMIF(Impacts_RS_wells_scenario_1_bgw!$P$2:$P$2452,$A53,Impacts_RS_wells_scenario_1_bgw!G$2:G$2452)/ref!$B$4</f>
        <v>0</v>
      </c>
      <c r="H53" s="5">
        <f>SUMIF(Impacts_RS_wells_scenario_1_bgw!$P$2:$P$2452,$A53,Impacts_RS_wells_scenario_1_bgw!H$2:H$2452)/ref!$B$4</f>
        <v>4004.6708625639476</v>
      </c>
      <c r="I53" s="5">
        <f>SUMIF(Impacts_RS_wells_scenario_1_bgw!$P$2:$P$2452,$A53,Impacts_RS_wells_scenario_1_bgw!I$2:I$2452)/ref!$B$4</f>
        <v>-15072.091408335446</v>
      </c>
      <c r="J53" s="5">
        <f>SUMIF(Impacts_RS_wells_scenario_1_bgw!$P$2:$P$2452,$A53,Impacts_RS_wells_scenario_1_bgw!J$2:J$2452)/ref!$B$4</f>
        <v>8.558167052867633</v>
      </c>
      <c r="K53" s="5">
        <f>SUMIF(Impacts_RS_wells_scenario_1_bgw!$P$2:$P$2452,$A53,Impacts_RS_wells_scenario_1_bgw!K$2:K$2452)/ref!$B$4</f>
        <v>-177836.27319791674</v>
      </c>
      <c r="L53" s="5">
        <f>SUMIF(Impacts_RS_wells_scenario_1_bgw!$P$2:$P$2452,$A53,Impacts_RS_wells_scenario_1_bgw!L$2:L$2452)/ref!$B$4</f>
        <v>20267.42980284019</v>
      </c>
      <c r="M53" s="5">
        <f>SUMIF(Impacts_RS_wells_scenario_1_bgw!$P$2:$P$2452,$A53,Impacts_RS_wells_scenario_1_bgw!M$2:M$2452)/ref!$B$4</f>
        <v>0</v>
      </c>
      <c r="N53" s="5">
        <f>SUMIF(Impacts_RS_wells_scenario_1_bgw!$P$2:$P$2452,$A53,Impacts_RS_wells_scenario_1_bgw!N$2:N$2452)/ref!$B$4</f>
        <v>42199.106162999888</v>
      </c>
      <c r="O53">
        <f t="shared" si="11"/>
        <v>1990</v>
      </c>
      <c r="P53" s="5">
        <f t="shared" si="14"/>
        <v>-102936.22345884128</v>
      </c>
      <c r="Q53" s="5">
        <f t="shared" si="15"/>
        <v>-9.8294950542354442</v>
      </c>
      <c r="R53" s="5">
        <f t="shared" si="16"/>
        <v>161555.99298352853</v>
      </c>
      <c r="S53" s="5">
        <f t="shared" si="17"/>
        <v>-20267.42980284019</v>
      </c>
      <c r="T53" s="5">
        <f t="shared" si="18"/>
        <v>0</v>
      </c>
      <c r="U53" s="5">
        <f t="shared" si="19"/>
        <v>-38194.435300435944</v>
      </c>
      <c r="V53">
        <f t="shared" si="12"/>
        <v>1990</v>
      </c>
      <c r="W53" s="5">
        <f t="shared" si="6"/>
        <v>102936.22345884128</v>
      </c>
      <c r="X53" s="5">
        <f t="shared" si="7"/>
        <v>-161555.99298352853</v>
      </c>
      <c r="Y53" s="5">
        <f t="shared" si="8"/>
        <v>20267.42980284019</v>
      </c>
      <c r="Z53" s="5">
        <f t="shared" si="9"/>
        <v>38194.435300435944</v>
      </c>
      <c r="AB53">
        <f t="shared" si="13"/>
        <v>1990</v>
      </c>
      <c r="AC53" s="7">
        <f>W53/ref!$B$7</f>
        <v>142.08627696235223</v>
      </c>
      <c r="AD53" s="7">
        <f>X53/ref!$B$7</f>
        <v>-223.00108545524702</v>
      </c>
      <c r="AE53" s="7">
        <f>Y53/ref!$B$7</f>
        <v>27.975804313753855</v>
      </c>
      <c r="AF53" s="7">
        <f>Z53/ref!$B$7</f>
        <v>52.721043478813023</v>
      </c>
    </row>
    <row r="54" spans="1:32" x14ac:dyDescent="0.3">
      <c r="A54">
        <f t="shared" si="10"/>
        <v>1991</v>
      </c>
      <c r="B54" s="4">
        <f>COUNTIF(Impacts_RS_wells_scenario_1_bgw!$P$2:$P$2452,$A54)</f>
        <v>36</v>
      </c>
      <c r="C54" s="5">
        <f>SUMIF(Impacts_RS_wells_scenario_1_bgw!$P$2:$P$2452,$A54,Impacts_RS_wells_scenario_1_bgw!C$2:C$2452)/ref!$B$4</f>
        <v>-127562.15879055817</v>
      </c>
      <c r="D54" s="5">
        <f>SUMIF(Impacts_RS_wells_scenario_1_bgw!$P$2:$P$2452,$A54,Impacts_RS_wells_scenario_1_bgw!D$2:D$2452)/ref!$B$4</f>
        <v>-1.4584307237622443</v>
      </c>
      <c r="E54" s="5">
        <f>SUMIF(Impacts_RS_wells_scenario_1_bgw!$P$2:$P$2452,$A54,Impacts_RS_wells_scenario_1_bgw!E$2:E$2452)/ref!$B$4</f>
        <v>-28632.709716210386</v>
      </c>
      <c r="F54" s="5">
        <f>SUMIF(Impacts_RS_wells_scenario_1_bgw!$P$2:$P$2452,$A54,Impacts_RS_wells_scenario_1_bgw!F$2:F$2452)/ref!$B$4</f>
        <v>0</v>
      </c>
      <c r="G54" s="5">
        <f>SUMIF(Impacts_RS_wells_scenario_1_bgw!$P$2:$P$2452,$A54,Impacts_RS_wells_scenario_1_bgw!G$2:G$2452)/ref!$B$4</f>
        <v>0</v>
      </c>
      <c r="H54" s="5">
        <f>SUMIF(Impacts_RS_wells_scenario_1_bgw!$P$2:$P$2452,$A54,Impacts_RS_wells_scenario_1_bgw!H$2:H$2452)/ref!$B$4</f>
        <v>15818.259476579997</v>
      </c>
      <c r="I54" s="5">
        <f>SUMIF(Impacts_RS_wells_scenario_1_bgw!$P$2:$P$2452,$A54,Impacts_RS_wells_scenario_1_bgw!I$2:I$2452)/ref!$B$4</f>
        <v>-12955.963915290358</v>
      </c>
      <c r="J54" s="5">
        <f>SUMIF(Impacts_RS_wells_scenario_1_bgw!$P$2:$P$2452,$A54,Impacts_RS_wells_scenario_1_bgw!J$2:J$2452)/ref!$B$4</f>
        <v>9.473182215096795</v>
      </c>
      <c r="K54" s="5">
        <f>SUMIF(Impacts_RS_wells_scenario_1_bgw!$P$2:$P$2452,$A54,Impacts_RS_wells_scenario_1_bgw!K$2:K$2452)/ref!$B$4</f>
        <v>-194639.25613863062</v>
      </c>
      <c r="L54" s="5">
        <f>SUMIF(Impacts_RS_wells_scenario_1_bgw!$P$2:$P$2452,$A54,Impacts_RS_wells_scenario_1_bgw!L$2:L$2452)/ref!$B$4</f>
        <v>25916.21740927998</v>
      </c>
      <c r="M54" s="5">
        <f>SUMIF(Impacts_RS_wells_scenario_1_bgw!$P$2:$P$2452,$A54,Impacts_RS_wells_scenario_1_bgw!M$2:M$2452)/ref!$B$4</f>
        <v>0</v>
      </c>
      <c r="N54" s="5">
        <f>SUMIF(Impacts_RS_wells_scenario_1_bgw!$P$2:$P$2452,$A54,Impacts_RS_wells_scenario_1_bgw!N$2:N$2452)/ref!$B$4</f>
        <v>41513.733928839545</v>
      </c>
      <c r="O54">
        <f t="shared" si="11"/>
        <v>1991</v>
      </c>
      <c r="P54" s="5">
        <f t="shared" si="14"/>
        <v>-114606.19487526781</v>
      </c>
      <c r="Q54" s="5">
        <f t="shared" si="15"/>
        <v>-10.93161293885904</v>
      </c>
      <c r="R54" s="5">
        <f t="shared" si="16"/>
        <v>166006.54642242024</v>
      </c>
      <c r="S54" s="5">
        <f t="shared" si="17"/>
        <v>-25916.21740927998</v>
      </c>
      <c r="T54" s="5">
        <f t="shared" si="18"/>
        <v>0</v>
      </c>
      <c r="U54" s="5">
        <f t="shared" si="19"/>
        <v>-25695.47445225955</v>
      </c>
      <c r="V54">
        <f t="shared" si="12"/>
        <v>1991</v>
      </c>
      <c r="W54" s="5">
        <f t="shared" si="6"/>
        <v>114606.19487526781</v>
      </c>
      <c r="X54" s="5">
        <f t="shared" si="7"/>
        <v>-166006.54642242024</v>
      </c>
      <c r="Y54" s="5">
        <f t="shared" si="8"/>
        <v>25916.21740927998</v>
      </c>
      <c r="Z54" s="5">
        <f t="shared" si="9"/>
        <v>25695.47445225955</v>
      </c>
      <c r="AB54">
        <f t="shared" si="13"/>
        <v>1991</v>
      </c>
      <c r="AC54" s="7">
        <f>W54/ref!$B$7</f>
        <v>158.1947248449396</v>
      </c>
      <c r="AD54" s="7">
        <f>X54/ref!$B$7</f>
        <v>-229.14433170331793</v>
      </c>
      <c r="AE54" s="7">
        <f>Y54/ref!$B$7</f>
        <v>35.773012851048115</v>
      </c>
      <c r="AF54" s="7">
        <f>Z54/ref!$B$7</f>
        <v>35.468314039737685</v>
      </c>
    </row>
    <row r="55" spans="1:32" x14ac:dyDescent="0.3">
      <c r="A55">
        <f t="shared" si="10"/>
        <v>1992</v>
      </c>
      <c r="B55" s="4">
        <f>COUNTIF(Impacts_RS_wells_scenario_1_bgw!$P$2:$P$2452,$A55)</f>
        <v>36</v>
      </c>
      <c r="C55" s="5">
        <f>SUMIF(Impacts_RS_wells_scenario_1_bgw!$P$2:$P$2452,$A55,Impacts_RS_wells_scenario_1_bgw!C$2:C$2452)/ref!$B$4</f>
        <v>12097.156211931731</v>
      </c>
      <c r="D55" s="5">
        <f>SUMIF(Impacts_RS_wells_scenario_1_bgw!$P$2:$P$2452,$A55,Impacts_RS_wells_scenario_1_bgw!D$2:D$2452)/ref!$B$4</f>
        <v>-1.7684611873469844</v>
      </c>
      <c r="E55" s="5">
        <f>SUMIF(Impacts_RS_wells_scenario_1_bgw!$P$2:$P$2452,$A55,Impacts_RS_wells_scenario_1_bgw!E$2:E$2452)/ref!$B$4</f>
        <v>-58286.745915777086</v>
      </c>
      <c r="F55" s="5">
        <f>SUMIF(Impacts_RS_wells_scenario_1_bgw!$P$2:$P$2452,$A55,Impacts_RS_wells_scenario_1_bgw!F$2:F$2452)/ref!$B$4</f>
        <v>0</v>
      </c>
      <c r="G55" s="5">
        <f>SUMIF(Impacts_RS_wells_scenario_1_bgw!$P$2:$P$2452,$A55,Impacts_RS_wells_scenario_1_bgw!G$2:G$2452)/ref!$B$4</f>
        <v>0</v>
      </c>
      <c r="H55" s="5">
        <f>SUMIF(Impacts_RS_wells_scenario_1_bgw!$P$2:$P$2452,$A55,Impacts_RS_wells_scenario_1_bgw!H$2:H$2452)/ref!$B$4</f>
        <v>762.25457394742671</v>
      </c>
      <c r="I55" s="5">
        <f>SUMIF(Impacts_RS_wells_scenario_1_bgw!$P$2:$P$2452,$A55,Impacts_RS_wells_scenario_1_bgw!I$2:I$2452)/ref!$B$4</f>
        <v>-7310.1649910125379</v>
      </c>
      <c r="J55" s="5">
        <f>SUMIF(Impacts_RS_wells_scenario_1_bgw!$P$2:$P$2452,$A55,Impacts_RS_wells_scenario_1_bgw!J$2:J$2452)/ref!$B$4</f>
        <v>10.48121962259922</v>
      </c>
      <c r="K55" s="5">
        <f>SUMIF(Impacts_RS_wells_scenario_1_bgw!$P$2:$P$2452,$A55,Impacts_RS_wells_scenario_1_bgw!K$2:K$2452)/ref!$B$4</f>
        <v>-118012.96873882294</v>
      </c>
      <c r="L55" s="5">
        <f>SUMIF(Impacts_RS_wells_scenario_1_bgw!$P$2:$P$2452,$A55,Impacts_RS_wells_scenario_1_bgw!L$2:L$2452)/ref!$B$4</f>
        <v>20881.359844227562</v>
      </c>
      <c r="M55" s="5">
        <f>SUMIF(Impacts_RS_wells_scenario_1_bgw!$P$2:$P$2452,$A55,Impacts_RS_wells_scenario_1_bgw!M$2:M$2452)/ref!$B$4</f>
        <v>0</v>
      </c>
      <c r="N55" s="5">
        <f>SUMIF(Impacts_RS_wells_scenario_1_bgw!$P$2:$P$2452,$A55,Impacts_RS_wells_scenario_1_bgw!N$2:N$2452)/ref!$B$4</f>
        <v>59031.731723673154</v>
      </c>
      <c r="O55">
        <f t="shared" si="11"/>
        <v>1992</v>
      </c>
      <c r="P55" s="5">
        <f t="shared" si="14"/>
        <v>19407.321202944269</v>
      </c>
      <c r="Q55" s="5">
        <f t="shared" si="15"/>
        <v>-12.249680809946204</v>
      </c>
      <c r="R55" s="5">
        <f t="shared" si="16"/>
        <v>59726.22282304585</v>
      </c>
      <c r="S55" s="5">
        <f t="shared" si="17"/>
        <v>-20881.359844227562</v>
      </c>
      <c r="T55" s="5">
        <f t="shared" si="18"/>
        <v>0</v>
      </c>
      <c r="U55" s="5">
        <f t="shared" si="19"/>
        <v>-58269.477149725724</v>
      </c>
      <c r="V55">
        <f t="shared" si="12"/>
        <v>1992</v>
      </c>
      <c r="W55" s="5">
        <f t="shared" si="6"/>
        <v>-19407.321202944269</v>
      </c>
      <c r="X55" s="5">
        <f t="shared" si="7"/>
        <v>-59726.22282304585</v>
      </c>
      <c r="Y55" s="5">
        <f t="shared" si="8"/>
        <v>20881.359844227562</v>
      </c>
      <c r="Z55" s="5">
        <f t="shared" si="9"/>
        <v>58269.477149725724</v>
      </c>
      <c r="AB55">
        <f t="shared" si="13"/>
        <v>1992</v>
      </c>
      <c r="AC55" s="7">
        <f>W55/ref!$B$7</f>
        <v>-26.788567939268273</v>
      </c>
      <c r="AD55" s="7">
        <f>X55/ref!$B$7</f>
        <v>-82.442082609953772</v>
      </c>
      <c r="AE55" s="7">
        <f>Y55/ref!$B$7</f>
        <v>28.823232274144821</v>
      </c>
      <c r="AF55" s="7">
        <f>Z55/ref!$B$7</f>
        <v>80.431288331243593</v>
      </c>
    </row>
    <row r="56" spans="1:32" x14ac:dyDescent="0.3">
      <c r="A56">
        <f t="shared" si="10"/>
        <v>1993</v>
      </c>
      <c r="B56" s="4">
        <f>COUNTIF(Impacts_RS_wells_scenario_1_bgw!$P$2:$P$2452,$A56)</f>
        <v>36</v>
      </c>
      <c r="C56" s="5">
        <f>SUMIF(Impacts_RS_wells_scenario_1_bgw!$P$2:$P$2452,$A56,Impacts_RS_wells_scenario_1_bgw!C$2:C$2452)/ref!$B$4</f>
        <v>16780.54549521107</v>
      </c>
      <c r="D56" s="5">
        <f>SUMIF(Impacts_RS_wells_scenario_1_bgw!$P$2:$P$2452,$A56,Impacts_RS_wells_scenario_1_bgw!D$2:D$2452)/ref!$B$4</f>
        <v>-1.7456555387683899</v>
      </c>
      <c r="E56" s="5">
        <f>SUMIF(Impacts_RS_wells_scenario_1_bgw!$P$2:$P$2452,$A56,Impacts_RS_wells_scenario_1_bgw!E$2:E$2452)/ref!$B$4</f>
        <v>-40924.584314881795</v>
      </c>
      <c r="F56" s="5">
        <f>SUMIF(Impacts_RS_wells_scenario_1_bgw!$P$2:$P$2452,$A56,Impacts_RS_wells_scenario_1_bgw!F$2:F$2452)/ref!$B$4</f>
        <v>0</v>
      </c>
      <c r="G56" s="5">
        <f>SUMIF(Impacts_RS_wells_scenario_1_bgw!$P$2:$P$2452,$A56,Impacts_RS_wells_scenario_1_bgw!G$2:G$2452)/ref!$B$4</f>
        <v>0</v>
      </c>
      <c r="H56" s="5">
        <f>SUMIF(Impacts_RS_wells_scenario_1_bgw!$P$2:$P$2452,$A56,Impacts_RS_wells_scenario_1_bgw!H$2:H$2452)/ref!$B$4</f>
        <v>-2282.5066829687148</v>
      </c>
      <c r="I56" s="5">
        <f>SUMIF(Impacts_RS_wells_scenario_1_bgw!$P$2:$P$2452,$A56,Impacts_RS_wells_scenario_1_bgw!I$2:I$2452)/ref!$B$4</f>
        <v>14152.076667418172</v>
      </c>
      <c r="J56" s="5">
        <f>SUMIF(Impacts_RS_wells_scenario_1_bgw!$P$2:$P$2452,$A56,Impacts_RS_wells_scenario_1_bgw!J$2:J$2452)/ref!$B$4</f>
        <v>11.588947458964306</v>
      </c>
      <c r="K56" s="5">
        <f>SUMIF(Impacts_RS_wells_scenario_1_bgw!$P$2:$P$2452,$A56,Impacts_RS_wells_scenario_1_bgw!K$2:K$2452)/ref!$B$4</f>
        <v>-115827.57681697655</v>
      </c>
      <c r="L56" s="5">
        <f>SUMIF(Impacts_RS_wells_scenario_1_bgw!$P$2:$P$2452,$A56,Impacts_RS_wells_scenario_1_bgw!L$2:L$2452)/ref!$B$4</f>
        <v>15642.322531327385</v>
      </c>
      <c r="M56" s="5">
        <f>SUMIF(Impacts_RS_wells_scenario_1_bgw!$P$2:$P$2452,$A56,Impacts_RS_wells_scenario_1_bgw!M$2:M$2452)/ref!$B$4</f>
        <v>0</v>
      </c>
      <c r="N56" s="5">
        <f>SUMIF(Impacts_RS_wells_scenario_1_bgw!$P$2:$P$2452,$A56,Impacts_RS_wells_scenario_1_bgw!N$2:N$2452)/ref!$B$4</f>
        <v>59650.75773934459</v>
      </c>
      <c r="O56">
        <f t="shared" si="11"/>
        <v>1993</v>
      </c>
      <c r="P56" s="5">
        <f t="shared" si="14"/>
        <v>2628.4688277928981</v>
      </c>
      <c r="Q56" s="5">
        <f t="shared" si="15"/>
        <v>-13.334602997732695</v>
      </c>
      <c r="R56" s="5">
        <f t="shared" si="16"/>
        <v>74902.992502094756</v>
      </c>
      <c r="S56" s="5">
        <f t="shared" si="17"/>
        <v>-15642.322531327385</v>
      </c>
      <c r="T56" s="5">
        <f t="shared" si="18"/>
        <v>0</v>
      </c>
      <c r="U56" s="5">
        <f t="shared" si="19"/>
        <v>-61933.264422313303</v>
      </c>
      <c r="V56">
        <f t="shared" si="12"/>
        <v>1993</v>
      </c>
      <c r="W56" s="5">
        <f t="shared" si="6"/>
        <v>-2628.4688277928981</v>
      </c>
      <c r="X56" s="5">
        <f t="shared" si="7"/>
        <v>-74902.992502094756</v>
      </c>
      <c r="Y56" s="5">
        <f t="shared" si="8"/>
        <v>15642.322531327385</v>
      </c>
      <c r="Z56" s="5">
        <f t="shared" si="9"/>
        <v>61933.264422313303</v>
      </c>
      <c r="AB56">
        <f t="shared" si="13"/>
        <v>1993</v>
      </c>
      <c r="AC56" s="7">
        <f>W56/ref!$B$7</f>
        <v>-3.628162538933843</v>
      </c>
      <c r="AD56" s="7">
        <f>X56/ref!$B$7</f>
        <v>-103.39108022762338</v>
      </c>
      <c r="AE56" s="7">
        <f>Y56/ref!$B$7</f>
        <v>21.591615631880146</v>
      </c>
      <c r="AF56" s="7">
        <f>Z56/ref!$B$7</f>
        <v>85.488535193930076</v>
      </c>
    </row>
    <row r="57" spans="1:32" x14ac:dyDescent="0.3">
      <c r="A57">
        <f t="shared" si="10"/>
        <v>1994</v>
      </c>
      <c r="B57" s="4">
        <f>COUNTIF(Impacts_RS_wells_scenario_1_bgw!$P$2:$P$2452,$A57)</f>
        <v>36</v>
      </c>
      <c r="C57" s="5">
        <f>SUMIF(Impacts_RS_wells_scenario_1_bgw!$P$2:$P$2452,$A57,Impacts_RS_wells_scenario_1_bgw!C$2:C$2452)/ref!$B$4</f>
        <v>-97256.946940254362</v>
      </c>
      <c r="D57" s="5">
        <f>SUMIF(Impacts_RS_wells_scenario_1_bgw!$P$2:$P$2452,$A57,Impacts_RS_wells_scenario_1_bgw!D$2:D$2452)/ref!$B$4</f>
        <v>-2.2304659160736389</v>
      </c>
      <c r="E57" s="5">
        <f>SUMIF(Impacts_RS_wells_scenario_1_bgw!$P$2:$P$2452,$A57,Impacts_RS_wells_scenario_1_bgw!E$2:E$2452)/ref!$B$4</f>
        <v>-19994.261924041544</v>
      </c>
      <c r="F57" s="5">
        <f>SUMIF(Impacts_RS_wells_scenario_1_bgw!$P$2:$P$2452,$A57,Impacts_RS_wells_scenario_1_bgw!F$2:F$2452)/ref!$B$4</f>
        <v>0</v>
      </c>
      <c r="G57" s="5">
        <f>SUMIF(Impacts_RS_wells_scenario_1_bgw!$P$2:$P$2452,$A57,Impacts_RS_wells_scenario_1_bgw!G$2:G$2452)/ref!$B$4</f>
        <v>0</v>
      </c>
      <c r="H57" s="5">
        <f>SUMIF(Impacts_RS_wells_scenario_1_bgw!$P$2:$P$2452,$A57,Impacts_RS_wells_scenario_1_bgw!H$2:H$2452)/ref!$B$4</f>
        <v>5477.3838085967118</v>
      </c>
      <c r="I57" s="5">
        <f>SUMIF(Impacts_RS_wells_scenario_1_bgw!$P$2:$P$2452,$A57,Impacts_RS_wells_scenario_1_bgw!I$2:I$2452)/ref!$B$4</f>
        <v>-6508.1129499588733</v>
      </c>
      <c r="J57" s="5">
        <f>SUMIF(Impacts_RS_wells_scenario_1_bgw!$P$2:$P$2452,$A57,Impacts_RS_wells_scenario_1_bgw!J$2:J$2452)/ref!$B$4</f>
        <v>12.26643273138572</v>
      </c>
      <c r="K57" s="5">
        <f>SUMIF(Impacts_RS_wells_scenario_1_bgw!$P$2:$P$2452,$A57,Impacts_RS_wells_scenario_1_bgw!K$2:K$2452)/ref!$B$4</f>
        <v>-181531.70345395719</v>
      </c>
      <c r="L57" s="5">
        <f>SUMIF(Impacts_RS_wells_scenario_1_bgw!$P$2:$P$2452,$A57,Impacts_RS_wells_scenario_1_bgw!L$2:L$2452)/ref!$B$4</f>
        <v>27786.631398024958</v>
      </c>
      <c r="M57" s="5">
        <f>SUMIF(Impacts_RS_wells_scenario_1_bgw!$P$2:$P$2452,$A57,Impacts_RS_wells_scenario_1_bgw!M$2:M$2452)/ref!$B$4</f>
        <v>0</v>
      </c>
      <c r="N57" s="5">
        <f>SUMIF(Impacts_RS_wells_scenario_1_bgw!$P$2:$P$2452,$A57,Impacts_RS_wells_scenario_1_bgw!N$2:N$2452)/ref!$B$4</f>
        <v>48009.49603417777</v>
      </c>
      <c r="O57">
        <f t="shared" si="11"/>
        <v>1994</v>
      </c>
      <c r="P57" s="5">
        <f t="shared" si="14"/>
        <v>-90748.83399029549</v>
      </c>
      <c r="Q57" s="5">
        <f t="shared" si="15"/>
        <v>-14.496898647459359</v>
      </c>
      <c r="R57" s="5">
        <f t="shared" si="16"/>
        <v>161537.44152991564</v>
      </c>
      <c r="S57" s="5">
        <f t="shared" si="17"/>
        <v>-27786.631398024958</v>
      </c>
      <c r="T57" s="5">
        <f t="shared" si="18"/>
        <v>0</v>
      </c>
      <c r="U57" s="5">
        <f t="shared" si="19"/>
        <v>-42532.112225581055</v>
      </c>
      <c r="V57">
        <f t="shared" si="12"/>
        <v>1994</v>
      </c>
      <c r="W57" s="5">
        <f t="shared" si="6"/>
        <v>90748.83399029549</v>
      </c>
      <c r="X57" s="5">
        <f t="shared" si="7"/>
        <v>-161537.44152991564</v>
      </c>
      <c r="Y57" s="5">
        <f t="shared" si="8"/>
        <v>27786.631398024958</v>
      </c>
      <c r="Z57" s="5">
        <f t="shared" si="9"/>
        <v>42532.112225581055</v>
      </c>
      <c r="AB57">
        <f t="shared" si="13"/>
        <v>1994</v>
      </c>
      <c r="AC57" s="7">
        <f>W57/ref!$B$7</f>
        <v>125.26361981320733</v>
      </c>
      <c r="AD57" s="7">
        <f>X57/ref!$B$7</f>
        <v>-222.97547826967593</v>
      </c>
      <c r="AE57" s="7">
        <f>Y57/ref!$B$7</f>
        <v>38.354807200102897</v>
      </c>
      <c r="AF57" s="7">
        <f>Z57/ref!$B$7</f>
        <v>58.708482538162308</v>
      </c>
    </row>
    <row r="58" spans="1:32" x14ac:dyDescent="0.3">
      <c r="A58">
        <f t="shared" si="10"/>
        <v>1995</v>
      </c>
      <c r="B58" s="4">
        <f>COUNTIF(Impacts_RS_wells_scenario_1_bgw!$P$2:$P$2452,$A58)</f>
        <v>36</v>
      </c>
      <c r="C58" s="5">
        <f>SUMIF(Impacts_RS_wells_scenario_1_bgw!$P$2:$P$2452,$A58,Impacts_RS_wells_scenario_1_bgw!C$2:C$2452)/ref!$B$4</f>
        <v>-57893.487476877715</v>
      </c>
      <c r="D58" s="5">
        <f>SUMIF(Impacts_RS_wells_scenario_1_bgw!$P$2:$P$2452,$A58,Impacts_RS_wells_scenario_1_bgw!D$2:D$2452)/ref!$B$4</f>
        <v>-2.318626988875466</v>
      </c>
      <c r="E58" s="5">
        <f>SUMIF(Impacts_RS_wells_scenario_1_bgw!$P$2:$P$2452,$A58,Impacts_RS_wells_scenario_1_bgw!E$2:E$2452)/ref!$B$4</f>
        <v>-18261.395627439153</v>
      </c>
      <c r="F58" s="5">
        <f>SUMIF(Impacts_RS_wells_scenario_1_bgw!$P$2:$P$2452,$A58,Impacts_RS_wells_scenario_1_bgw!F$2:F$2452)/ref!$B$4</f>
        <v>0</v>
      </c>
      <c r="G58" s="5">
        <f>SUMIF(Impacts_RS_wells_scenario_1_bgw!$P$2:$P$2452,$A58,Impacts_RS_wells_scenario_1_bgw!G$2:G$2452)/ref!$B$4</f>
        <v>0</v>
      </c>
      <c r="H58" s="5">
        <f>SUMIF(Impacts_RS_wells_scenario_1_bgw!$P$2:$P$2452,$A58,Impacts_RS_wells_scenario_1_bgw!H$2:H$2452)/ref!$B$4</f>
        <v>-1853.396152979275</v>
      </c>
      <c r="I58" s="5">
        <f>SUMIF(Impacts_RS_wells_scenario_1_bgw!$P$2:$P$2452,$A58,Impacts_RS_wells_scenario_1_bgw!I$2:I$2452)/ref!$B$4</f>
        <v>-13258.883073873625</v>
      </c>
      <c r="J58" s="5">
        <f>SUMIF(Impacts_RS_wells_scenario_1_bgw!$P$2:$P$2452,$A58,Impacts_RS_wells_scenario_1_bgw!J$2:J$2452)/ref!$B$4</f>
        <v>13.663122099738059</v>
      </c>
      <c r="K58" s="5">
        <f>SUMIF(Impacts_RS_wells_scenario_1_bgw!$P$2:$P$2452,$A58,Impacts_RS_wells_scenario_1_bgw!K$2:K$2452)/ref!$B$4</f>
        <v>-149081.28851169383</v>
      </c>
      <c r="L58" s="5">
        <f>SUMIF(Impacts_RS_wells_scenario_1_bgw!$P$2:$P$2452,$A58,Impacts_RS_wells_scenario_1_bgw!L$2:L$2452)/ref!$B$4</f>
        <v>26324.786219479796</v>
      </c>
      <c r="M58" s="5">
        <f>SUMIF(Impacts_RS_wells_scenario_1_bgw!$P$2:$P$2452,$A58,Impacts_RS_wells_scenario_1_bgw!M$2:M$2452)/ref!$B$4</f>
        <v>0</v>
      </c>
      <c r="N58" s="5">
        <f>SUMIF(Impacts_RS_wells_scenario_1_bgw!$P$2:$P$2452,$A58,Impacts_RS_wells_scenario_1_bgw!N$2:N$2452)/ref!$B$4</f>
        <v>58151.966210163999</v>
      </c>
      <c r="O58">
        <f t="shared" si="11"/>
        <v>1995</v>
      </c>
      <c r="P58" s="5">
        <f t="shared" si="14"/>
        <v>-44634.604403004094</v>
      </c>
      <c r="Q58" s="5">
        <f t="shared" si="15"/>
        <v>-15.981749088613526</v>
      </c>
      <c r="R58" s="5">
        <f t="shared" si="16"/>
        <v>130819.89288425467</v>
      </c>
      <c r="S58" s="5">
        <f t="shared" si="17"/>
        <v>-26324.786219479796</v>
      </c>
      <c r="T58" s="5">
        <f t="shared" si="18"/>
        <v>0</v>
      </c>
      <c r="U58" s="5">
        <f t="shared" si="19"/>
        <v>-60005.362363143271</v>
      </c>
      <c r="V58">
        <f t="shared" si="12"/>
        <v>1995</v>
      </c>
      <c r="W58" s="5">
        <f t="shared" si="6"/>
        <v>44634.604403004094</v>
      </c>
      <c r="X58" s="5">
        <f t="shared" si="7"/>
        <v>-130819.89288425467</v>
      </c>
      <c r="Y58" s="5">
        <f t="shared" si="8"/>
        <v>26324.786219479796</v>
      </c>
      <c r="Z58" s="5">
        <f t="shared" si="9"/>
        <v>60005.362363143271</v>
      </c>
      <c r="AB58">
        <f t="shared" si="13"/>
        <v>1995</v>
      </c>
      <c r="AC58" s="7">
        <f>W58/ref!$B$7</f>
        <v>61.610622094039421</v>
      </c>
      <c r="AD58" s="7">
        <f>X58/ref!$B$7</f>
        <v>-180.57502896412066</v>
      </c>
      <c r="AE58" s="7">
        <f>Y58/ref!$B$7</f>
        <v>36.336973905510554</v>
      </c>
      <c r="AF58" s="7">
        <f>Z58/ref!$B$7</f>
        <v>82.827388158114715</v>
      </c>
    </row>
    <row r="59" spans="1:32" x14ac:dyDescent="0.3">
      <c r="A59">
        <f t="shared" si="10"/>
        <v>1996</v>
      </c>
      <c r="B59" s="4">
        <f>COUNTIF(Impacts_RS_wells_scenario_1_bgw!$P$2:$P$2452,$A59)</f>
        <v>36</v>
      </c>
      <c r="C59" s="5">
        <f>SUMIF(Impacts_RS_wells_scenario_1_bgw!$P$2:$P$2452,$A59,Impacts_RS_wells_scenario_1_bgw!C$2:C$2452)/ref!$B$4</f>
        <v>31177.27878427519</v>
      </c>
      <c r="D59" s="5">
        <f>SUMIF(Impacts_RS_wells_scenario_1_bgw!$P$2:$P$2452,$A59,Impacts_RS_wells_scenario_1_bgw!D$2:D$2452)/ref!$B$4</f>
        <v>-2.3050012930919359</v>
      </c>
      <c r="E59" s="5">
        <f>SUMIF(Impacts_RS_wells_scenario_1_bgw!$P$2:$P$2452,$A59,Impacts_RS_wells_scenario_1_bgw!E$2:E$2452)/ref!$B$4</f>
        <v>-65355.594252180927</v>
      </c>
      <c r="F59" s="5">
        <f>SUMIF(Impacts_RS_wells_scenario_1_bgw!$P$2:$P$2452,$A59,Impacts_RS_wells_scenario_1_bgw!F$2:F$2452)/ref!$B$4</f>
        <v>0</v>
      </c>
      <c r="G59" s="5">
        <f>SUMIF(Impacts_RS_wells_scenario_1_bgw!$P$2:$P$2452,$A59,Impacts_RS_wells_scenario_1_bgw!G$2:G$2452)/ref!$B$4</f>
        <v>0</v>
      </c>
      <c r="H59" s="5">
        <f>SUMIF(Impacts_RS_wells_scenario_1_bgw!$P$2:$P$2452,$A59,Impacts_RS_wells_scenario_1_bgw!H$2:H$2452)/ref!$B$4</f>
        <v>629.77520072735979</v>
      </c>
      <c r="I59" s="5">
        <f>SUMIF(Impacts_RS_wells_scenario_1_bgw!$P$2:$P$2452,$A59,Impacts_RS_wells_scenario_1_bgw!I$2:I$2452)/ref!$B$4</f>
        <v>-436.34764621233995</v>
      </c>
      <c r="J59" s="5">
        <f>SUMIF(Impacts_RS_wells_scenario_1_bgw!$P$2:$P$2452,$A59,Impacts_RS_wells_scenario_1_bgw!J$2:J$2452)/ref!$B$4</f>
        <v>15.072771605591955</v>
      </c>
      <c r="K59" s="5">
        <f>SUMIF(Impacts_RS_wells_scenario_1_bgw!$P$2:$P$2452,$A59,Impacts_RS_wells_scenario_1_bgw!K$2:K$2452)/ref!$B$4</f>
        <v>-114032.18553675964</v>
      </c>
      <c r="L59" s="5">
        <f>SUMIF(Impacts_RS_wells_scenario_1_bgw!$P$2:$P$2452,$A59,Impacts_RS_wells_scenario_1_bgw!L$2:L$2452)/ref!$B$4</f>
        <v>17894.593100842521</v>
      </c>
      <c r="M59" s="5">
        <f>SUMIF(Impacts_RS_wells_scenario_1_bgw!$P$2:$P$2452,$A59,Impacts_RS_wells_scenario_1_bgw!M$2:M$2452)/ref!$B$4</f>
        <v>0</v>
      </c>
      <c r="N59" s="5">
        <f>SUMIF(Impacts_RS_wells_scenario_1_bgw!$P$2:$P$2452,$A59,Impacts_RS_wells_scenario_1_bgw!N$2:N$2452)/ref!$B$4</f>
        <v>62737.377880600543</v>
      </c>
      <c r="O59">
        <f t="shared" si="11"/>
        <v>1996</v>
      </c>
      <c r="P59" s="5">
        <f t="shared" si="14"/>
        <v>31613.626430487529</v>
      </c>
      <c r="Q59" s="5">
        <f t="shared" si="15"/>
        <v>-17.37777289868389</v>
      </c>
      <c r="R59" s="5">
        <f t="shared" si="16"/>
        <v>48676.591284578717</v>
      </c>
      <c r="S59" s="5">
        <f t="shared" si="17"/>
        <v>-17894.593100842521</v>
      </c>
      <c r="T59" s="5">
        <f t="shared" si="18"/>
        <v>0</v>
      </c>
      <c r="U59" s="5">
        <f t="shared" si="19"/>
        <v>-62107.602679873184</v>
      </c>
      <c r="V59">
        <f t="shared" si="12"/>
        <v>1996</v>
      </c>
      <c r="W59" s="5">
        <f t="shared" si="6"/>
        <v>-31613.626430487529</v>
      </c>
      <c r="X59" s="5">
        <f t="shared" si="7"/>
        <v>-48676.591284578717</v>
      </c>
      <c r="Y59" s="5">
        <f t="shared" si="8"/>
        <v>17894.593100842521</v>
      </c>
      <c r="Z59" s="5">
        <f t="shared" si="9"/>
        <v>62107.602679873184</v>
      </c>
      <c r="AB59">
        <f t="shared" si="13"/>
        <v>1996</v>
      </c>
      <c r="AC59" s="7">
        <f>W59/ref!$B$7</f>
        <v>-43.637335136766957</v>
      </c>
      <c r="AD59" s="7">
        <f>X59/ref!$B$7</f>
        <v>-67.189910397376508</v>
      </c>
      <c r="AE59" s="7">
        <f>Y59/ref!$B$7</f>
        <v>24.700499260802477</v>
      </c>
      <c r="AF59" s="7">
        <f>Z59/ref!$B$7</f>
        <v>85.729180062339211</v>
      </c>
    </row>
    <row r="60" spans="1:32" x14ac:dyDescent="0.3">
      <c r="A60">
        <f t="shared" si="10"/>
        <v>1997</v>
      </c>
      <c r="B60" s="4">
        <f>COUNTIF(Impacts_RS_wells_scenario_1_bgw!$P$2:$P$2452,$A60)</f>
        <v>36</v>
      </c>
      <c r="C60" s="5">
        <f>SUMIF(Impacts_RS_wells_scenario_1_bgw!$P$2:$P$2452,$A60,Impacts_RS_wells_scenario_1_bgw!C$2:C$2452)/ref!$B$4</f>
        <v>14381.081078272622</v>
      </c>
      <c r="D60" s="5">
        <f>SUMIF(Impacts_RS_wells_scenario_1_bgw!$P$2:$P$2452,$A60,Impacts_RS_wells_scenario_1_bgw!D$2:D$2452)/ref!$B$4</f>
        <v>-2.4024241188877942</v>
      </c>
      <c r="E60" s="5">
        <f>SUMIF(Impacts_RS_wells_scenario_1_bgw!$P$2:$P$2452,$A60,Impacts_RS_wells_scenario_1_bgw!E$2:E$2452)/ref!$B$4</f>
        <v>-34521.980494418633</v>
      </c>
      <c r="F60" s="5">
        <f>SUMIF(Impacts_RS_wells_scenario_1_bgw!$P$2:$P$2452,$A60,Impacts_RS_wells_scenario_1_bgw!F$2:F$2452)/ref!$B$4</f>
        <v>0</v>
      </c>
      <c r="G60" s="5">
        <f>SUMIF(Impacts_RS_wells_scenario_1_bgw!$P$2:$P$2452,$A60,Impacts_RS_wells_scenario_1_bgw!G$2:G$2452)/ref!$B$4</f>
        <v>0</v>
      </c>
      <c r="H60" s="5">
        <f>SUMIF(Impacts_RS_wells_scenario_1_bgw!$P$2:$P$2452,$A60,Impacts_RS_wells_scenario_1_bgw!H$2:H$2452)/ref!$B$4</f>
        <v>7875.3104575391199</v>
      </c>
      <c r="I60" s="5">
        <f>SUMIF(Impacts_RS_wells_scenario_1_bgw!$P$2:$P$2452,$A60,Impacts_RS_wells_scenario_1_bgw!I$2:I$2452)/ref!$B$4</f>
        <v>11836.329944393183</v>
      </c>
      <c r="J60" s="5">
        <f>SUMIF(Impacts_RS_wells_scenario_1_bgw!$P$2:$P$2452,$A60,Impacts_RS_wells_scenario_1_bgw!J$2:J$2452)/ref!$B$4</f>
        <v>16.057531685750256</v>
      </c>
      <c r="K60" s="5">
        <f>SUMIF(Impacts_RS_wells_scenario_1_bgw!$P$2:$P$2452,$A60,Impacts_RS_wells_scenario_1_bgw!K$2:K$2452)/ref!$B$4</f>
        <v>-111034.74659129644</v>
      </c>
      <c r="L60" s="5">
        <f>SUMIF(Impacts_RS_wells_scenario_1_bgw!$P$2:$P$2452,$A60,Impacts_RS_wells_scenario_1_bgw!L$2:L$2452)/ref!$B$4</f>
        <v>18844.945125778679</v>
      </c>
      <c r="M60" s="5">
        <f>SUMIF(Impacts_RS_wells_scenario_1_bgw!$P$2:$P$2452,$A60,Impacts_RS_wells_scenario_1_bgw!M$2:M$2452)/ref!$B$4</f>
        <v>0</v>
      </c>
      <c r="N60" s="5">
        <f>SUMIF(Impacts_RS_wells_scenario_1_bgw!$P$2:$P$2452,$A60,Impacts_RS_wells_scenario_1_bgw!N$2:N$2452)/ref!$B$4</f>
        <v>68143.747414763202</v>
      </c>
      <c r="O60">
        <f t="shared" si="11"/>
        <v>1997</v>
      </c>
      <c r="P60" s="5">
        <f t="shared" si="14"/>
        <v>2544.7511338794393</v>
      </c>
      <c r="Q60" s="5">
        <f t="shared" si="15"/>
        <v>-18.459955804638049</v>
      </c>
      <c r="R60" s="5">
        <f t="shared" si="16"/>
        <v>76512.766096877807</v>
      </c>
      <c r="S60" s="5">
        <f t="shared" si="17"/>
        <v>-18844.945125778679</v>
      </c>
      <c r="T60" s="5">
        <f t="shared" si="18"/>
        <v>0</v>
      </c>
      <c r="U60" s="5">
        <f t="shared" si="19"/>
        <v>-60268.436957224083</v>
      </c>
      <c r="V60">
        <f t="shared" si="12"/>
        <v>1997</v>
      </c>
      <c r="W60" s="5">
        <f t="shared" si="6"/>
        <v>-2544.7511338794393</v>
      </c>
      <c r="X60" s="5">
        <f t="shared" si="7"/>
        <v>-76512.766096877807</v>
      </c>
      <c r="Y60" s="5">
        <f t="shared" si="8"/>
        <v>18844.945125778679</v>
      </c>
      <c r="Z60" s="5">
        <f t="shared" si="9"/>
        <v>60268.436957224083</v>
      </c>
      <c r="AB60">
        <f t="shared" si="13"/>
        <v>1997</v>
      </c>
      <c r="AC60" s="7">
        <f>W60/ref!$B$7</f>
        <v>-3.512604234535845</v>
      </c>
      <c r="AD60" s="7">
        <f>X60/ref!$B$7</f>
        <v>-105.6131040123456</v>
      </c>
      <c r="AE60" s="7">
        <f>Y60/ref!$B$7</f>
        <v>26.012301622395849</v>
      </c>
      <c r="AF60" s="7">
        <f>Z60/ref!$B$7</f>
        <v>83.190518729456016</v>
      </c>
    </row>
    <row r="61" spans="1:32" x14ac:dyDescent="0.3">
      <c r="A61">
        <f t="shared" si="10"/>
        <v>1998</v>
      </c>
      <c r="B61" s="4">
        <f>COUNTIF(Impacts_RS_wells_scenario_1_bgw!$P$2:$P$2452,$A61)</f>
        <v>36</v>
      </c>
      <c r="C61" s="5">
        <f>SUMIF(Impacts_RS_wells_scenario_1_bgw!$P$2:$P$2452,$A61,Impacts_RS_wells_scenario_1_bgw!C$2:C$2452)/ref!$B$4</f>
        <v>-84027.798823042787</v>
      </c>
      <c r="D61" s="5">
        <f>SUMIF(Impacts_RS_wells_scenario_1_bgw!$P$2:$P$2452,$A61,Impacts_RS_wells_scenario_1_bgw!D$2:D$2452)/ref!$B$4</f>
        <v>-2.4980303374177542</v>
      </c>
      <c r="E61" s="5">
        <f>SUMIF(Impacts_RS_wells_scenario_1_bgw!$P$2:$P$2452,$A61,Impacts_RS_wells_scenario_1_bgw!E$2:E$2452)/ref!$B$4</f>
        <v>-9155.8310972078743</v>
      </c>
      <c r="F61" s="5">
        <f>SUMIF(Impacts_RS_wells_scenario_1_bgw!$P$2:$P$2452,$A61,Impacts_RS_wells_scenario_1_bgw!F$2:F$2452)/ref!$B$4</f>
        <v>0</v>
      </c>
      <c r="G61" s="5">
        <f>SUMIF(Impacts_RS_wells_scenario_1_bgw!$P$2:$P$2452,$A61,Impacts_RS_wells_scenario_1_bgw!G$2:G$2452)/ref!$B$4</f>
        <v>0</v>
      </c>
      <c r="H61" s="5">
        <f>SUMIF(Impacts_RS_wells_scenario_1_bgw!$P$2:$P$2452,$A61,Impacts_RS_wells_scenario_1_bgw!H$2:H$2452)/ref!$B$4</f>
        <v>6373.0844037617253</v>
      </c>
      <c r="I61" s="5">
        <f>SUMIF(Impacts_RS_wells_scenario_1_bgw!$P$2:$P$2452,$A61,Impacts_RS_wells_scenario_1_bgw!I$2:I$2452)/ref!$B$4</f>
        <v>-2787.9952537733166</v>
      </c>
      <c r="J61" s="5">
        <f>SUMIF(Impacts_RS_wells_scenario_1_bgw!$P$2:$P$2452,$A61,Impacts_RS_wells_scenario_1_bgw!J$2:J$2452)/ref!$B$4</f>
        <v>16.928281317818797</v>
      </c>
      <c r="K61" s="5">
        <f>SUMIF(Impacts_RS_wells_scenario_1_bgw!$P$2:$P$2452,$A61,Impacts_RS_wells_scenario_1_bgw!K$2:K$2452)/ref!$B$4</f>
        <v>-173108.56049576745</v>
      </c>
      <c r="L61" s="5">
        <f>SUMIF(Impacts_RS_wells_scenario_1_bgw!$P$2:$P$2452,$A61,Impacts_RS_wells_scenario_1_bgw!L$2:L$2452)/ref!$B$4</f>
        <v>26921.195204555217</v>
      </c>
      <c r="M61" s="5">
        <f>SUMIF(Impacts_RS_wells_scenario_1_bgw!$P$2:$P$2452,$A61,Impacts_RS_wells_scenario_1_bgw!M$2:M$2452)/ref!$B$4</f>
        <v>0</v>
      </c>
      <c r="N61" s="5">
        <f>SUMIF(Impacts_RS_wells_scenario_1_bgw!$P$2:$P$2452,$A61,Impacts_RS_wells_scenario_1_bgw!N$2:N$2452)/ref!$B$4</f>
        <v>61708.149529328766</v>
      </c>
      <c r="O61">
        <f t="shared" si="11"/>
        <v>1998</v>
      </c>
      <c r="P61" s="5">
        <f t="shared" si="14"/>
        <v>-81239.803569269468</v>
      </c>
      <c r="Q61" s="5">
        <f t="shared" si="15"/>
        <v>-19.426311655236553</v>
      </c>
      <c r="R61" s="5">
        <f t="shared" si="16"/>
        <v>163952.72939855958</v>
      </c>
      <c r="S61" s="5">
        <f t="shared" si="17"/>
        <v>-26921.195204555217</v>
      </c>
      <c r="T61" s="5">
        <f t="shared" si="18"/>
        <v>0</v>
      </c>
      <c r="U61" s="5">
        <f t="shared" si="19"/>
        <v>-55335.065125567038</v>
      </c>
      <c r="V61">
        <f t="shared" si="12"/>
        <v>1998</v>
      </c>
      <c r="W61" s="5">
        <f t="shared" si="6"/>
        <v>81239.803569269468</v>
      </c>
      <c r="X61" s="5">
        <f t="shared" si="7"/>
        <v>-163952.72939855958</v>
      </c>
      <c r="Y61" s="5">
        <f t="shared" si="8"/>
        <v>26921.195204555217</v>
      </c>
      <c r="Z61" s="5">
        <f t="shared" si="9"/>
        <v>55335.065125567038</v>
      </c>
      <c r="AB61">
        <f t="shared" si="13"/>
        <v>1998</v>
      </c>
      <c r="AC61" s="7">
        <f>W61/ref!$B$7</f>
        <v>112.13799032490995</v>
      </c>
      <c r="AD61" s="7">
        <f>X61/ref!$B$7</f>
        <v>-226.30938007330263</v>
      </c>
      <c r="AE61" s="7">
        <f>Y61/ref!$B$7</f>
        <v>37.160216971836427</v>
      </c>
      <c r="AF61" s="7">
        <f>Z61/ref!$B$7</f>
        <v>76.380822270061742</v>
      </c>
    </row>
    <row r="62" spans="1:32" x14ac:dyDescent="0.3">
      <c r="A62">
        <f t="shared" si="10"/>
        <v>1999</v>
      </c>
      <c r="B62" s="4">
        <f>COUNTIF(Impacts_RS_wells_scenario_1_bgw!$P$2:$P$2452,$A62)</f>
        <v>36</v>
      </c>
      <c r="C62" s="5">
        <f>SUMIF(Impacts_RS_wells_scenario_1_bgw!$P$2:$P$2452,$A62,Impacts_RS_wells_scenario_1_bgw!C$2:C$2452)/ref!$B$4</f>
        <v>-53843.63993600785</v>
      </c>
      <c r="D62" s="5">
        <f>SUMIF(Impacts_RS_wells_scenario_1_bgw!$P$2:$P$2452,$A62,Impacts_RS_wells_scenario_1_bgw!D$2:D$2452)/ref!$B$4</f>
        <v>-2.6658081587656577</v>
      </c>
      <c r="E62" s="5">
        <f>SUMIF(Impacts_RS_wells_scenario_1_bgw!$P$2:$P$2452,$A62,Impacts_RS_wells_scenario_1_bgw!E$2:E$2452)/ref!$B$4</f>
        <v>-33515.383909377866</v>
      </c>
      <c r="F62" s="5">
        <f>SUMIF(Impacts_RS_wells_scenario_1_bgw!$P$2:$P$2452,$A62,Impacts_RS_wells_scenario_1_bgw!F$2:F$2452)/ref!$B$4</f>
        <v>0</v>
      </c>
      <c r="G62" s="5">
        <f>SUMIF(Impacts_RS_wells_scenario_1_bgw!$P$2:$P$2452,$A62,Impacts_RS_wells_scenario_1_bgw!G$2:G$2452)/ref!$B$4</f>
        <v>0</v>
      </c>
      <c r="H62" s="5">
        <f>SUMIF(Impacts_RS_wells_scenario_1_bgw!$P$2:$P$2452,$A62,Impacts_RS_wells_scenario_1_bgw!H$2:H$2452)/ref!$B$4</f>
        <v>3367.865062770124</v>
      </c>
      <c r="I62" s="5">
        <f>SUMIF(Impacts_RS_wells_scenario_1_bgw!$P$2:$P$2452,$A62,Impacts_RS_wells_scenario_1_bgw!I$2:I$2452)/ref!$B$4</f>
        <v>-10644.609438459671</v>
      </c>
      <c r="J62" s="5">
        <f>SUMIF(Impacts_RS_wells_scenario_1_bgw!$P$2:$P$2452,$A62,Impacts_RS_wells_scenario_1_bgw!J$2:J$2452)/ref!$B$4</f>
        <v>17.951679344630456</v>
      </c>
      <c r="K62" s="5">
        <f>SUMIF(Impacts_RS_wells_scenario_1_bgw!$P$2:$P$2452,$A62,Impacts_RS_wells_scenario_1_bgw!K$2:K$2452)/ref!$B$4</f>
        <v>-155224.39719531967</v>
      </c>
      <c r="L62" s="5">
        <f>SUMIF(Impacts_RS_wells_scenario_1_bgw!$P$2:$P$2452,$A62,Impacts_RS_wells_scenario_1_bgw!L$2:L$2452)/ref!$B$4</f>
        <v>22601.763524645699</v>
      </c>
      <c r="M62" s="5">
        <f>SUMIF(Impacts_RS_wells_scenario_1_bgw!$P$2:$P$2452,$A62,Impacts_RS_wells_scenario_1_bgw!M$2:M$2452)/ref!$B$4</f>
        <v>0</v>
      </c>
      <c r="N62" s="5">
        <f>SUMIF(Impacts_RS_wells_scenario_1_bgw!$P$2:$P$2452,$A62,Impacts_RS_wells_scenario_1_bgw!N$2:N$2452)/ref!$B$4</f>
        <v>59377.921139566184</v>
      </c>
      <c r="O62">
        <f t="shared" si="11"/>
        <v>1999</v>
      </c>
      <c r="P62" s="5">
        <f t="shared" si="14"/>
        <v>-43199.030497548178</v>
      </c>
      <c r="Q62" s="5">
        <f t="shared" si="15"/>
        <v>-20.617487503396113</v>
      </c>
      <c r="R62" s="5">
        <f t="shared" si="16"/>
        <v>121709.01328594181</v>
      </c>
      <c r="S62" s="5">
        <f t="shared" si="17"/>
        <v>-22601.763524645699</v>
      </c>
      <c r="T62" s="5">
        <f t="shared" si="18"/>
        <v>0</v>
      </c>
      <c r="U62" s="5">
        <f t="shared" si="19"/>
        <v>-56010.056076796063</v>
      </c>
      <c r="V62">
        <f t="shared" si="12"/>
        <v>1999</v>
      </c>
      <c r="W62" s="5">
        <f t="shared" si="6"/>
        <v>43199.030497548178</v>
      </c>
      <c r="X62" s="5">
        <f t="shared" si="7"/>
        <v>-121709.01328594181</v>
      </c>
      <c r="Y62" s="5">
        <f t="shared" si="8"/>
        <v>22601.763524645699</v>
      </c>
      <c r="Z62" s="5">
        <f t="shared" si="9"/>
        <v>56010.056076796063</v>
      </c>
      <c r="AB62">
        <f t="shared" si="13"/>
        <v>1999</v>
      </c>
      <c r="AC62" s="7">
        <f>W62/ref!$B$7</f>
        <v>59.629051907407366</v>
      </c>
      <c r="AD62" s="7">
        <f>X62/ref!$B$7</f>
        <v>-167.99898023726854</v>
      </c>
      <c r="AE62" s="7">
        <f>Y62/ref!$B$7</f>
        <v>31.197962428497945</v>
      </c>
      <c r="AF62" s="7">
        <f>Z62/ref!$B$7</f>
        <v>77.312534625739488</v>
      </c>
    </row>
    <row r="63" spans="1:32" x14ac:dyDescent="0.3">
      <c r="A63">
        <f t="shared" si="10"/>
        <v>2000</v>
      </c>
      <c r="B63" s="4">
        <f>COUNTIF(Impacts_RS_wells_scenario_1_bgw!$P$2:$P$2452,$A63)</f>
        <v>36</v>
      </c>
      <c r="C63" s="5">
        <f>SUMIF(Impacts_RS_wells_scenario_1_bgw!$P$2:$P$2452,$A63,Impacts_RS_wells_scenario_1_bgw!C$2:C$2452)/ref!$B$4</f>
        <v>-66195.201593991631</v>
      </c>
      <c r="D63" s="5">
        <f>SUMIF(Impacts_RS_wells_scenario_1_bgw!$P$2:$P$2452,$A63,Impacts_RS_wells_scenario_1_bgw!D$2:D$2452)/ref!$B$4</f>
        <v>-2.9204218291341384</v>
      </c>
      <c r="E63" s="5">
        <f>SUMIF(Impacts_RS_wells_scenario_1_bgw!$P$2:$P$2452,$A63,Impacts_RS_wells_scenario_1_bgw!E$2:E$2452)/ref!$B$4</f>
        <v>-16157.069025726018</v>
      </c>
      <c r="F63" s="5">
        <f>SUMIF(Impacts_RS_wells_scenario_1_bgw!$P$2:$P$2452,$A63,Impacts_RS_wells_scenario_1_bgw!F$2:F$2452)/ref!$B$4</f>
        <v>0</v>
      </c>
      <c r="G63" s="5">
        <f>SUMIF(Impacts_RS_wells_scenario_1_bgw!$P$2:$P$2452,$A63,Impacts_RS_wells_scenario_1_bgw!G$2:G$2452)/ref!$B$4</f>
        <v>0</v>
      </c>
      <c r="H63" s="5">
        <f>SUMIF(Impacts_RS_wells_scenario_1_bgw!$P$2:$P$2452,$A63,Impacts_RS_wells_scenario_1_bgw!H$2:H$2452)/ref!$B$4</f>
        <v>3578.0459812453187</v>
      </c>
      <c r="I63" s="5">
        <f>SUMIF(Impacts_RS_wells_scenario_1_bgw!$P$2:$P$2452,$A63,Impacts_RS_wells_scenario_1_bgw!I$2:I$2452)/ref!$B$4</f>
        <v>789.89180731720739</v>
      </c>
      <c r="J63" s="5">
        <f>SUMIF(Impacts_RS_wells_scenario_1_bgw!$P$2:$P$2452,$A63,Impacts_RS_wells_scenario_1_bgw!J$2:J$2452)/ref!$B$4</f>
        <v>19.118367679015424</v>
      </c>
      <c r="K63" s="5">
        <f>SUMIF(Impacts_RS_wells_scenario_1_bgw!$P$2:$P$2452,$A63,Impacts_RS_wells_scenario_1_bgw!K$2:K$2452)/ref!$B$4</f>
        <v>-172190.21581389179</v>
      </c>
      <c r="L63" s="5">
        <f>SUMIF(Impacts_RS_wells_scenario_1_bgw!$P$2:$P$2452,$A63,Impacts_RS_wells_scenario_1_bgw!L$2:L$2452)/ref!$B$4</f>
        <v>25357.319561914639</v>
      </c>
      <c r="M63" s="5">
        <f>SUMIF(Impacts_RS_wells_scenario_1_bgw!$P$2:$P$2452,$A63,Impacts_RS_wells_scenario_1_bgw!M$2:M$2452)/ref!$B$4</f>
        <v>0</v>
      </c>
      <c r="N63" s="5">
        <f>SUMIF(Impacts_RS_wells_scenario_1_bgw!$P$2:$P$2452,$A63,Impacts_RS_wells_scenario_1_bgw!N$2:N$2452)/ref!$B$4</f>
        <v>66996.856270687829</v>
      </c>
      <c r="O63">
        <f t="shared" si="11"/>
        <v>2000</v>
      </c>
      <c r="P63" s="5">
        <f t="shared" si="14"/>
        <v>-66985.093401308841</v>
      </c>
      <c r="Q63" s="5">
        <f t="shared" si="15"/>
        <v>-22.038789508149563</v>
      </c>
      <c r="R63" s="5">
        <f t="shared" si="16"/>
        <v>156033.14678816576</v>
      </c>
      <c r="S63" s="5">
        <f t="shared" si="17"/>
        <v>-25357.319561914639</v>
      </c>
      <c r="T63" s="5">
        <f t="shared" si="18"/>
        <v>0</v>
      </c>
      <c r="U63" s="5">
        <f t="shared" si="19"/>
        <v>-63418.81028944251</v>
      </c>
      <c r="V63">
        <f t="shared" si="12"/>
        <v>2000</v>
      </c>
      <c r="W63" s="5">
        <f t="shared" si="6"/>
        <v>66985.093401308841</v>
      </c>
      <c r="X63" s="5">
        <f t="shared" si="7"/>
        <v>-156033.14678816576</v>
      </c>
      <c r="Y63" s="5">
        <f t="shared" si="8"/>
        <v>25357.319561914639</v>
      </c>
      <c r="Z63" s="5">
        <f t="shared" si="9"/>
        <v>63418.81028944251</v>
      </c>
      <c r="AB63">
        <f t="shared" si="13"/>
        <v>2000</v>
      </c>
      <c r="AC63" s="7">
        <f>W63/ref!$B$7</f>
        <v>92.461741975340743</v>
      </c>
      <c r="AD63" s="7">
        <f>X63/ref!$B$7</f>
        <v>-215.37771801697534</v>
      </c>
      <c r="AE63" s="7">
        <f>Y63/ref!$B$7</f>
        <v>35.001547649916397</v>
      </c>
      <c r="AF63" s="7">
        <f>Z63/ref!$B$7</f>
        <v>87.539083333590511</v>
      </c>
    </row>
    <row r="64" spans="1:32" x14ac:dyDescent="0.3">
      <c r="A64">
        <f t="shared" si="10"/>
        <v>2001</v>
      </c>
      <c r="B64" s="4">
        <f>COUNTIF(Impacts_RS_wells_scenario_1_bgw!$P$2:$P$2452,$A64)</f>
        <v>36</v>
      </c>
      <c r="C64" s="5">
        <f>SUMIF(Impacts_RS_wells_scenario_1_bgw!$P$2:$P$2452,$A64,Impacts_RS_wells_scenario_1_bgw!C$2:C$2452)/ref!$B$4</f>
        <v>-88058.029624212475</v>
      </c>
      <c r="D64" s="5">
        <f>SUMIF(Impacts_RS_wells_scenario_1_bgw!$P$2:$P$2452,$A64,Impacts_RS_wells_scenario_1_bgw!D$2:D$2452)/ref!$B$4</f>
        <v>-3.1656353709442344</v>
      </c>
      <c r="E64" s="5">
        <f>SUMIF(Impacts_RS_wells_scenario_1_bgw!$P$2:$P$2452,$A64,Impacts_RS_wells_scenario_1_bgw!E$2:E$2452)/ref!$B$4</f>
        <v>-22269.591480658866</v>
      </c>
      <c r="F64" s="5">
        <f>SUMIF(Impacts_RS_wells_scenario_1_bgw!$P$2:$P$2452,$A64,Impacts_RS_wells_scenario_1_bgw!F$2:F$2452)/ref!$B$4</f>
        <v>0</v>
      </c>
      <c r="G64" s="5">
        <f>SUMIF(Impacts_RS_wells_scenario_1_bgw!$P$2:$P$2452,$A64,Impacts_RS_wells_scenario_1_bgw!G$2:G$2452)/ref!$B$4</f>
        <v>0</v>
      </c>
      <c r="H64" s="5">
        <f>SUMIF(Impacts_RS_wells_scenario_1_bgw!$P$2:$P$2452,$A64,Impacts_RS_wells_scenario_1_bgw!H$2:H$2452)/ref!$B$4</f>
        <v>8752.2033100773824</v>
      </c>
      <c r="I64" s="5">
        <f>SUMIF(Impacts_RS_wells_scenario_1_bgw!$P$2:$P$2452,$A64,Impacts_RS_wells_scenario_1_bgw!I$2:I$2452)/ref!$B$4</f>
        <v>-9933.3289523175663</v>
      </c>
      <c r="J64" s="5">
        <f>SUMIF(Impacts_RS_wells_scenario_1_bgw!$P$2:$P$2452,$A64,Impacts_RS_wells_scenario_1_bgw!J$2:J$2452)/ref!$B$4</f>
        <v>20.193072761086171</v>
      </c>
      <c r="K64" s="5">
        <f>SUMIF(Impacts_RS_wells_scenario_1_bgw!$P$2:$P$2452,$A64,Impacts_RS_wells_scenario_1_bgw!K$2:K$2452)/ref!$B$4</f>
        <v>-186885.58515444232</v>
      </c>
      <c r="L64" s="5">
        <f>SUMIF(Impacts_RS_wells_scenario_1_bgw!$P$2:$P$2452,$A64,Impacts_RS_wells_scenario_1_bgw!L$2:L$2452)/ref!$B$4</f>
        <v>27880.1434830383</v>
      </c>
      <c r="M64" s="5">
        <f>SUMIF(Impacts_RS_wells_scenario_1_bgw!$P$2:$P$2452,$A64,Impacts_RS_wells_scenario_1_bgw!M$2:M$2452)/ref!$B$4</f>
        <v>0</v>
      </c>
      <c r="N64" s="5">
        <f>SUMIF(Impacts_RS_wells_scenario_1_bgw!$P$2:$P$2452,$A64,Impacts_RS_wells_scenario_1_bgw!N$2:N$2452)/ref!$B$4</f>
        <v>67406.98912833893</v>
      </c>
      <c r="O64">
        <f t="shared" si="11"/>
        <v>2001</v>
      </c>
      <c r="P64" s="5">
        <f t="shared" si="14"/>
        <v>-78124.700671894912</v>
      </c>
      <c r="Q64" s="5">
        <f t="shared" si="15"/>
        <v>-23.358708132030404</v>
      </c>
      <c r="R64" s="5">
        <f t="shared" si="16"/>
        <v>164615.99367378347</v>
      </c>
      <c r="S64" s="5">
        <f t="shared" si="17"/>
        <v>-27880.1434830383</v>
      </c>
      <c r="T64" s="5">
        <f t="shared" si="18"/>
        <v>0</v>
      </c>
      <c r="U64" s="5">
        <f t="shared" si="19"/>
        <v>-58654.785818261546</v>
      </c>
      <c r="V64">
        <f t="shared" si="12"/>
        <v>2001</v>
      </c>
      <c r="W64" s="5">
        <f t="shared" si="6"/>
        <v>78124.700671894912</v>
      </c>
      <c r="X64" s="5">
        <f t="shared" si="7"/>
        <v>-164615.99367378347</v>
      </c>
      <c r="Y64" s="5">
        <f t="shared" si="8"/>
        <v>27880.1434830383</v>
      </c>
      <c r="Z64" s="5">
        <f t="shared" si="9"/>
        <v>58654.785818261546</v>
      </c>
      <c r="AB64">
        <f t="shared" si="13"/>
        <v>2001</v>
      </c>
      <c r="AC64" s="7">
        <f>W64/ref!$B$7</f>
        <v>107.83811066962451</v>
      </c>
      <c r="AD64" s="7">
        <f>X64/ref!$B$7</f>
        <v>-227.22490570987679</v>
      </c>
      <c r="AE64" s="7">
        <f>Y64/ref!$B$7</f>
        <v>38.483885026781138</v>
      </c>
      <c r="AF64" s="7">
        <f>Z64/ref!$B$7</f>
        <v>80.963142642136063</v>
      </c>
    </row>
    <row r="65" spans="1:32" x14ac:dyDescent="0.3">
      <c r="A65">
        <f t="shared" si="10"/>
        <v>2002</v>
      </c>
      <c r="B65" s="4">
        <f>COUNTIF(Impacts_RS_wells_scenario_1_bgw!$P$2:$P$2452,$A65)</f>
        <v>36</v>
      </c>
      <c r="C65" s="5">
        <f>SUMIF(Impacts_RS_wells_scenario_1_bgw!$P$2:$P$2452,$A65,Impacts_RS_wells_scenario_1_bgw!C$2:C$2452)/ref!$B$4</f>
        <v>-90287.737831005827</v>
      </c>
      <c r="D65" s="5">
        <f>SUMIF(Impacts_RS_wells_scenario_1_bgw!$P$2:$P$2452,$A65,Impacts_RS_wells_scenario_1_bgw!D$2:D$2452)/ref!$B$4</f>
        <v>-3.5265474216119093</v>
      </c>
      <c r="E65" s="5">
        <f>SUMIF(Impacts_RS_wells_scenario_1_bgw!$P$2:$P$2452,$A65,Impacts_RS_wells_scenario_1_bgw!E$2:E$2452)/ref!$B$4</f>
        <v>-21861.719966798672</v>
      </c>
      <c r="F65" s="5">
        <f>SUMIF(Impacts_RS_wells_scenario_1_bgw!$P$2:$P$2452,$A65,Impacts_RS_wells_scenario_1_bgw!F$2:F$2452)/ref!$B$4</f>
        <v>0</v>
      </c>
      <c r="G65" s="5">
        <f>SUMIF(Impacts_RS_wells_scenario_1_bgw!$P$2:$P$2452,$A65,Impacts_RS_wells_scenario_1_bgw!G$2:G$2452)/ref!$B$4</f>
        <v>0</v>
      </c>
      <c r="H65" s="5">
        <f>SUMIF(Impacts_RS_wells_scenario_1_bgw!$P$2:$P$2452,$A65,Impacts_RS_wells_scenario_1_bgw!H$2:H$2452)/ref!$B$4</f>
        <v>10628.467222675396</v>
      </c>
      <c r="I65" s="5">
        <f>SUMIF(Impacts_RS_wells_scenario_1_bgw!$P$2:$P$2452,$A65,Impacts_RS_wells_scenario_1_bgw!I$2:I$2452)/ref!$B$4</f>
        <v>-4418.5516664666429</v>
      </c>
      <c r="J65" s="5">
        <f>SUMIF(Impacts_RS_wells_scenario_1_bgw!$P$2:$P$2452,$A65,Impacts_RS_wells_scenario_1_bgw!J$2:J$2452)/ref!$B$4</f>
        <v>21.5177397793754</v>
      </c>
      <c r="K65" s="5">
        <f>SUMIF(Impacts_RS_wells_scenario_1_bgw!$P$2:$P$2452,$A65,Impacts_RS_wells_scenario_1_bgw!K$2:K$2452)/ref!$B$4</f>
        <v>-187028.37305693296</v>
      </c>
      <c r="L65" s="5">
        <f>SUMIF(Impacts_RS_wells_scenario_1_bgw!$P$2:$P$2452,$A65,Impacts_RS_wells_scenario_1_bgw!L$2:L$2452)/ref!$B$4</f>
        <v>28114.507545132241</v>
      </c>
      <c r="M65" s="5">
        <f>SUMIF(Impacts_RS_wells_scenario_1_bgw!$P$2:$P$2452,$A65,Impacts_RS_wells_scenario_1_bgw!M$2:M$2452)/ref!$B$4</f>
        <v>0</v>
      </c>
      <c r="N65" s="5">
        <f>SUMIF(Impacts_RS_wells_scenario_1_bgw!$P$2:$P$2452,$A65,Impacts_RS_wells_scenario_1_bgw!N$2:N$2452)/ref!$B$4</f>
        <v>61328.641506827225</v>
      </c>
      <c r="O65">
        <f t="shared" si="11"/>
        <v>2002</v>
      </c>
      <c r="P65" s="5">
        <f t="shared" si="14"/>
        <v>-85869.186164539191</v>
      </c>
      <c r="Q65" s="5">
        <f t="shared" si="15"/>
        <v>-25.044287200987309</v>
      </c>
      <c r="R65" s="5">
        <f t="shared" si="16"/>
        <v>165166.65309013429</v>
      </c>
      <c r="S65" s="5">
        <f t="shared" si="17"/>
        <v>-28114.507545132241</v>
      </c>
      <c r="T65" s="5">
        <f t="shared" si="18"/>
        <v>0</v>
      </c>
      <c r="U65" s="5">
        <f t="shared" si="19"/>
        <v>-50700.174284151828</v>
      </c>
      <c r="V65">
        <f t="shared" si="12"/>
        <v>2002</v>
      </c>
      <c r="W65" s="5">
        <f t="shared" si="6"/>
        <v>85869.186164539191</v>
      </c>
      <c r="X65" s="5">
        <f t="shared" si="7"/>
        <v>-165166.65309013429</v>
      </c>
      <c r="Y65" s="5">
        <f t="shared" si="8"/>
        <v>28114.507545132241</v>
      </c>
      <c r="Z65" s="5">
        <f t="shared" si="9"/>
        <v>50700.174284151828</v>
      </c>
      <c r="AB65">
        <f t="shared" si="13"/>
        <v>2002</v>
      </c>
      <c r="AC65" s="7">
        <f>W65/ref!$B$7</f>
        <v>118.52808037770069</v>
      </c>
      <c r="AD65" s="7">
        <f>X65/ref!$B$7</f>
        <v>-227.98499913194445</v>
      </c>
      <c r="AE65" s="7">
        <f>Y65/ref!$B$7</f>
        <v>38.807385500353654</v>
      </c>
      <c r="AF65" s="7">
        <f>Z65/ref!$B$7</f>
        <v>69.983129002764898</v>
      </c>
    </row>
    <row r="66" spans="1:32" x14ac:dyDescent="0.3">
      <c r="A66">
        <f t="shared" si="10"/>
        <v>2003</v>
      </c>
      <c r="B66" s="4">
        <f>COUNTIF(Impacts_RS_wells_scenario_1_bgw!$P$2:$P$2452,$A66)</f>
        <v>36</v>
      </c>
      <c r="C66" s="5">
        <f>SUMIF(Impacts_RS_wells_scenario_1_bgw!$P$2:$P$2452,$A66,Impacts_RS_wells_scenario_1_bgw!C$2:C$2452)/ref!$B$4</f>
        <v>-107313.38388723196</v>
      </c>
      <c r="D66" s="5">
        <f>SUMIF(Impacts_RS_wells_scenario_1_bgw!$P$2:$P$2452,$A66,Impacts_RS_wells_scenario_1_bgw!D$2:D$2452)/ref!$B$4</f>
        <v>-4.1191893739478571</v>
      </c>
      <c r="E66" s="5">
        <f>SUMIF(Impacts_RS_wells_scenario_1_bgw!$P$2:$P$2452,$A66,Impacts_RS_wells_scenario_1_bgw!E$2:E$2452)/ref!$B$4</f>
        <v>-15617.569970141756</v>
      </c>
      <c r="F66" s="5">
        <f>SUMIF(Impacts_RS_wells_scenario_1_bgw!$P$2:$P$2452,$A66,Impacts_RS_wells_scenario_1_bgw!F$2:F$2452)/ref!$B$4</f>
        <v>0</v>
      </c>
      <c r="G66" s="5">
        <f>SUMIF(Impacts_RS_wells_scenario_1_bgw!$P$2:$P$2452,$A66,Impacts_RS_wells_scenario_1_bgw!G$2:G$2452)/ref!$B$4</f>
        <v>0</v>
      </c>
      <c r="H66" s="5">
        <f>SUMIF(Impacts_RS_wells_scenario_1_bgw!$P$2:$P$2452,$A66,Impacts_RS_wells_scenario_1_bgw!H$2:H$2452)/ref!$B$4</f>
        <v>14275.749250149127</v>
      </c>
      <c r="I66" s="5">
        <f>SUMIF(Impacts_RS_wells_scenario_1_bgw!$P$2:$P$2452,$A66,Impacts_RS_wells_scenario_1_bgw!I$2:I$2452)/ref!$B$4</f>
        <v>-12960.886428688924</v>
      </c>
      <c r="J66" s="5">
        <f>SUMIF(Impacts_RS_wells_scenario_1_bgw!$P$2:$P$2452,$A66,Impacts_RS_wells_scenario_1_bgw!J$2:J$2452)/ref!$B$4</f>
        <v>22.521071369566652</v>
      </c>
      <c r="K66" s="5">
        <f>SUMIF(Impacts_RS_wells_scenario_1_bgw!$P$2:$P$2452,$A66,Impacts_RS_wells_scenario_1_bgw!K$2:K$2452)/ref!$B$4</f>
        <v>-182608.27047811938</v>
      </c>
      <c r="L66" s="5">
        <f>SUMIF(Impacts_RS_wells_scenario_1_bgw!$P$2:$P$2452,$A66,Impacts_RS_wells_scenario_1_bgw!L$2:L$2452)/ref!$B$4</f>
        <v>26834.445322675874</v>
      </c>
      <c r="M66" s="5">
        <f>SUMIF(Impacts_RS_wells_scenario_1_bgw!$P$2:$P$2452,$A66,Impacts_RS_wells_scenario_1_bgw!M$2:M$2452)/ref!$B$4</f>
        <v>0</v>
      </c>
      <c r="N66" s="5">
        <f>SUMIF(Impacts_RS_wells_scenario_1_bgw!$P$2:$P$2452,$A66,Impacts_RS_wells_scenario_1_bgw!N$2:N$2452)/ref!$B$4</f>
        <v>59981.35455922925</v>
      </c>
      <c r="O66">
        <f t="shared" si="11"/>
        <v>2003</v>
      </c>
      <c r="P66" s="5">
        <f t="shared" si="14"/>
        <v>-94352.497458543032</v>
      </c>
      <c r="Q66" s="5">
        <f t="shared" si="15"/>
        <v>-26.64026074351451</v>
      </c>
      <c r="R66" s="5">
        <f t="shared" si="16"/>
        <v>166990.70050797763</v>
      </c>
      <c r="S66" s="5">
        <f t="shared" si="17"/>
        <v>-26834.445322675874</v>
      </c>
      <c r="T66" s="5">
        <f t="shared" si="18"/>
        <v>0</v>
      </c>
      <c r="U66" s="5">
        <f t="shared" si="19"/>
        <v>-45705.605309080122</v>
      </c>
      <c r="V66">
        <f t="shared" si="12"/>
        <v>2003</v>
      </c>
      <c r="W66" s="5">
        <f t="shared" si="6"/>
        <v>94352.497458543032</v>
      </c>
      <c r="X66" s="5">
        <f t="shared" si="7"/>
        <v>-166990.70050797763</v>
      </c>
      <c r="Y66" s="5">
        <f t="shared" si="8"/>
        <v>26834.445322675874</v>
      </c>
      <c r="Z66" s="5">
        <f t="shared" si="9"/>
        <v>45705.605309080122</v>
      </c>
      <c r="AB66">
        <f t="shared" si="13"/>
        <v>2003</v>
      </c>
      <c r="AC66" s="7">
        <f>W66/ref!$B$7</f>
        <v>130.23787579835394</v>
      </c>
      <c r="AD66" s="7">
        <f>X66/ref!$B$7</f>
        <v>-230.50279216821005</v>
      </c>
      <c r="AE66" s="7">
        <f>Y66/ref!$B$7</f>
        <v>37.040473238007998</v>
      </c>
      <c r="AF66" s="7">
        <f>Z66/ref!$B$7</f>
        <v>63.088960100372972</v>
      </c>
    </row>
    <row r="67" spans="1:32" x14ac:dyDescent="0.3">
      <c r="A67">
        <f t="shared" si="10"/>
        <v>2004</v>
      </c>
      <c r="B67" s="4">
        <f>COUNTIF(Impacts_RS_wells_scenario_1_bgw!$P$2:$P$2452,$A67)</f>
        <v>36</v>
      </c>
      <c r="C67" s="5">
        <f>SUMIF(Impacts_RS_wells_scenario_1_bgw!$P$2:$P$2452,$A67,Impacts_RS_wells_scenario_1_bgw!C$2:C$2452)/ref!$B$4</f>
        <v>-32060.632637104172</v>
      </c>
      <c r="D67" s="5">
        <f>SUMIF(Impacts_RS_wells_scenario_1_bgw!$P$2:$P$2452,$A67,Impacts_RS_wells_scenario_1_bgw!D$2:D$2452)/ref!$B$4</f>
        <v>-4.4777754760196338</v>
      </c>
      <c r="E67" s="5">
        <f>SUMIF(Impacts_RS_wells_scenario_1_bgw!$P$2:$P$2452,$A67,Impacts_RS_wells_scenario_1_bgw!E$2:E$2452)/ref!$B$4</f>
        <v>-33912.112964416912</v>
      </c>
      <c r="F67" s="5">
        <f>SUMIF(Impacts_RS_wells_scenario_1_bgw!$P$2:$P$2452,$A67,Impacts_RS_wells_scenario_1_bgw!F$2:F$2452)/ref!$B$4</f>
        <v>0</v>
      </c>
      <c r="G67" s="5">
        <f>SUMIF(Impacts_RS_wells_scenario_1_bgw!$P$2:$P$2452,$A67,Impacts_RS_wells_scenario_1_bgw!G$2:G$2452)/ref!$B$4</f>
        <v>0</v>
      </c>
      <c r="H67" s="5">
        <f>SUMIF(Impacts_RS_wells_scenario_1_bgw!$P$2:$P$2452,$A67,Impacts_RS_wells_scenario_1_bgw!H$2:H$2452)/ref!$B$4</f>
        <v>7092.9813199402661</v>
      </c>
      <c r="I67" s="5">
        <f>SUMIF(Impacts_RS_wells_scenario_1_bgw!$P$2:$P$2452,$A67,Impacts_RS_wells_scenario_1_bgw!I$2:I$2452)/ref!$B$4</f>
        <v>-204.18534999681157</v>
      </c>
      <c r="J67" s="5">
        <f>SUMIF(Impacts_RS_wells_scenario_1_bgw!$P$2:$P$2452,$A67,Impacts_RS_wells_scenario_1_bgw!J$2:J$2452)/ref!$B$4</f>
        <v>23.668327381915887</v>
      </c>
      <c r="K67" s="5">
        <f>SUMIF(Impacts_RS_wells_scenario_1_bgw!$P$2:$P$2452,$A67,Impacts_RS_wells_scenario_1_bgw!K$2:K$2452)/ref!$B$4</f>
        <v>-145659.21638105481</v>
      </c>
      <c r="L67" s="5">
        <f>SUMIF(Impacts_RS_wells_scenario_1_bgw!$P$2:$P$2452,$A67,Impacts_RS_wells_scenario_1_bgw!L$2:L$2452)/ref!$B$4</f>
        <v>22495.903461652179</v>
      </c>
      <c r="M67" s="5">
        <f>SUMIF(Impacts_RS_wells_scenario_1_bgw!$P$2:$P$2452,$A67,Impacts_RS_wells_scenario_1_bgw!M$2:M$2452)/ref!$B$4</f>
        <v>0</v>
      </c>
      <c r="N67" s="5">
        <f>SUMIF(Impacts_RS_wells_scenario_1_bgw!$P$2:$P$2452,$A67,Impacts_RS_wells_scenario_1_bgw!N$2:N$2452)/ref!$B$4</f>
        <v>64761.083794894832</v>
      </c>
      <c r="O67">
        <f t="shared" si="11"/>
        <v>2004</v>
      </c>
      <c r="P67" s="5">
        <f t="shared" si="14"/>
        <v>-31856.447287107359</v>
      </c>
      <c r="Q67" s="5">
        <f t="shared" si="15"/>
        <v>-28.146102857935521</v>
      </c>
      <c r="R67" s="5">
        <f t="shared" si="16"/>
        <v>111747.1034166379</v>
      </c>
      <c r="S67" s="5">
        <f t="shared" si="17"/>
        <v>-22495.903461652179</v>
      </c>
      <c r="T67" s="5">
        <f t="shared" si="18"/>
        <v>0</v>
      </c>
      <c r="U67" s="5">
        <f t="shared" si="19"/>
        <v>-57668.102474954569</v>
      </c>
      <c r="V67">
        <f t="shared" si="12"/>
        <v>2004</v>
      </c>
      <c r="W67" s="5">
        <f>-P67</f>
        <v>31856.447287107359</v>
      </c>
      <c r="X67" s="5">
        <f t="shared" ref="X67:Y70" si="20">-R67</f>
        <v>-111747.1034166379</v>
      </c>
      <c r="Y67" s="5">
        <f t="shared" si="20"/>
        <v>22495.903461652179</v>
      </c>
      <c r="Z67" s="5">
        <f>-U67</f>
        <v>57668.102474954569</v>
      </c>
      <c r="AB67">
        <f t="shared" si="13"/>
        <v>2004</v>
      </c>
      <c r="AC67" s="7">
        <f>W67/ref!$B$7</f>
        <v>43.972508803787257</v>
      </c>
      <c r="AD67" s="7">
        <f>X67/ref!$B$7</f>
        <v>-154.24822625385792</v>
      </c>
      <c r="AE67" s="7">
        <f>Y67/ref!$B$7</f>
        <v>31.051840279031641</v>
      </c>
      <c r="AF67" s="7">
        <f>Z67/ref!$B$7</f>
        <v>79.60119095904065</v>
      </c>
    </row>
    <row r="68" spans="1:32" x14ac:dyDescent="0.3">
      <c r="A68">
        <f>1+A67</f>
        <v>2005</v>
      </c>
      <c r="B68" s="4">
        <f>COUNTIF(Impacts_RS_wells_scenario_1_bgw!$P$2:$P$2452,$A68)</f>
        <v>36</v>
      </c>
      <c r="C68" s="5">
        <f>SUMIF(Impacts_RS_wells_scenario_1_bgw!$P$2:$P$2452,$A68,Impacts_RS_wells_scenario_1_bgw!C$2:C$2452)/ref!$B$4</f>
        <v>-52794.090723410693</v>
      </c>
      <c r="D68" s="5">
        <f>SUMIF(Impacts_RS_wells_scenario_1_bgw!$P$2:$P$2452,$A68,Impacts_RS_wells_scenario_1_bgw!D$2:D$2452)/ref!$B$4</f>
        <v>-4.4571897292527876</v>
      </c>
      <c r="E68" s="5">
        <f>SUMIF(Impacts_RS_wells_scenario_1_bgw!$P$2:$P$2452,$A68,Impacts_RS_wells_scenario_1_bgw!E$2:E$2452)/ref!$B$4</f>
        <v>-21705.01231637397</v>
      </c>
      <c r="F68" s="5">
        <f>SUMIF(Impacts_RS_wells_scenario_1_bgw!$P$2:$P$2452,$A68,Impacts_RS_wells_scenario_1_bgw!F$2:F$2452)/ref!$B$4</f>
        <v>0</v>
      </c>
      <c r="G68" s="5">
        <f>SUMIF(Impacts_RS_wells_scenario_1_bgw!$P$2:$P$2452,$A68,Impacts_RS_wells_scenario_1_bgw!G$2:G$2452)/ref!$B$4</f>
        <v>0</v>
      </c>
      <c r="H68" s="5">
        <f>SUMIF(Impacts_RS_wells_scenario_1_bgw!$P$2:$P$2452,$A68,Impacts_RS_wells_scenario_1_bgw!H$2:H$2452)/ref!$B$4</f>
        <v>9665.0708629804267</v>
      </c>
      <c r="I68" s="5">
        <f>SUMIF(Impacts_RS_wells_scenario_1_bgw!$P$2:$P$2452,$A68,Impacts_RS_wells_scenario_1_bgw!I$2:I$2452)/ref!$B$4</f>
        <v>-2078.4062675718806</v>
      </c>
      <c r="J68" s="5">
        <f>SUMIF(Impacts_RS_wells_scenario_1_bgw!$P$2:$P$2452,$A68,Impacts_RS_wells_scenario_1_bgw!J$2:J$2452)/ref!$B$4</f>
        <v>25.223399311007121</v>
      </c>
      <c r="K68" s="5">
        <f>SUMIF(Impacts_RS_wells_scenario_1_bgw!$P$2:$P$2452,$A68,Impacts_RS_wells_scenario_1_bgw!K$2:K$2452)/ref!$B$4</f>
        <v>-148225.32227182324</v>
      </c>
      <c r="L68" s="5">
        <f>SUMIF(Impacts_RS_wells_scenario_1_bgw!$P$2:$P$2452,$A68,Impacts_RS_wells_scenario_1_bgw!L$2:L$2452)/ref!$B$4</f>
        <v>23510.280619587116</v>
      </c>
      <c r="M68" s="5">
        <f>SUMIF(Impacts_RS_wells_scenario_1_bgw!$P$2:$P$2452,$A68,Impacts_RS_wells_scenario_1_bgw!M$2:M$2452)/ref!$B$4</f>
        <v>0</v>
      </c>
      <c r="N68" s="5">
        <f>SUMIF(Impacts_RS_wells_scenario_1_bgw!$P$2:$P$2452,$A68,Impacts_RS_wells_scenario_1_bgw!N$2:N$2452)/ref!$B$4</f>
        <v>61699.938185406863</v>
      </c>
      <c r="O68">
        <f>1+O67</f>
        <v>2005</v>
      </c>
      <c r="P68" s="5">
        <f t="shared" si="14"/>
        <v>-50715.684455838811</v>
      </c>
      <c r="Q68" s="5">
        <f t="shared" si="15"/>
        <v>-29.68058904025991</v>
      </c>
      <c r="R68" s="5">
        <f t="shared" si="16"/>
        <v>126520.30995544928</v>
      </c>
      <c r="S68" s="5">
        <f t="shared" si="17"/>
        <v>-23510.280619587116</v>
      </c>
      <c r="T68" s="5">
        <f t="shared" si="18"/>
        <v>0</v>
      </c>
      <c r="U68" s="5">
        <f t="shared" si="19"/>
        <v>-52034.867322426435</v>
      </c>
      <c r="V68">
        <f>1+V67</f>
        <v>2005</v>
      </c>
      <c r="W68" s="5">
        <f>-P68</f>
        <v>50715.684455838811</v>
      </c>
      <c r="X68" s="5">
        <f t="shared" si="20"/>
        <v>-126520.30995544928</v>
      </c>
      <c r="Y68" s="5">
        <f t="shared" si="20"/>
        <v>23510.280619587116</v>
      </c>
      <c r="Z68" s="5">
        <f>-U68</f>
        <v>52034.867322426435</v>
      </c>
      <c r="AB68">
        <f>1+AB67</f>
        <v>2005</v>
      </c>
      <c r="AC68" s="7">
        <f>W68/ref!$B$7</f>
        <v>70.004538206211464</v>
      </c>
      <c r="AD68" s="7">
        <f>X68/ref!$B$7</f>
        <v>-174.64017230902763</v>
      </c>
      <c r="AE68" s="7">
        <f>Y68/ref!$B$7</f>
        <v>32.452018651266727</v>
      </c>
      <c r="AF68" s="7">
        <f>Z68/ref!$B$7</f>
        <v>71.825449988747422</v>
      </c>
    </row>
    <row r="69" spans="1:32" x14ac:dyDescent="0.3">
      <c r="A69">
        <f>1+A68</f>
        <v>2006</v>
      </c>
      <c r="B69" s="4">
        <f>COUNTIF(Impacts_RS_wells_scenario_1_bgw!$P$2:$P$2452,$A69)</f>
        <v>36</v>
      </c>
      <c r="C69" s="5">
        <f>SUMIF(Impacts_RS_wells_scenario_1_bgw!$P$2:$P$2452,$A69,Impacts_RS_wells_scenario_1_bgw!C$2:C$2452)/ref!$B$4</f>
        <v>-56315.49659624217</v>
      </c>
      <c r="D69" s="5">
        <f>SUMIF(Impacts_RS_wells_scenario_1_bgw!$P$2:$P$2452,$A69,Impacts_RS_wells_scenario_1_bgw!D$2:D$2452)/ref!$B$4</f>
        <v>-5.0226052120638967</v>
      </c>
      <c r="E69" s="5">
        <f>SUMIF(Impacts_RS_wells_scenario_1_bgw!$P$2:$P$2452,$A69,Impacts_RS_wells_scenario_1_bgw!E$2:E$2452)/ref!$B$4</f>
        <v>-38219.639654485196</v>
      </c>
      <c r="F69" s="5">
        <f>SUMIF(Impacts_RS_wells_scenario_1_bgw!$P$2:$P$2452,$A69,Impacts_RS_wells_scenario_1_bgw!F$2:F$2452)/ref!$B$4</f>
        <v>0</v>
      </c>
      <c r="G69" s="5">
        <f>SUMIF(Impacts_RS_wells_scenario_1_bgw!$P$2:$P$2452,$A69,Impacts_RS_wells_scenario_1_bgw!G$2:G$2452)/ref!$B$4</f>
        <v>0</v>
      </c>
      <c r="H69" s="5">
        <f>SUMIF(Impacts_RS_wells_scenario_1_bgw!$P$2:$P$2452,$A69,Impacts_RS_wells_scenario_1_bgw!H$2:H$2452)/ref!$B$4</f>
        <v>13010.744489943903</v>
      </c>
      <c r="I69" s="5">
        <f>SUMIF(Impacts_RS_wells_scenario_1_bgw!$P$2:$P$2452,$A69,Impacts_RS_wells_scenario_1_bgw!I$2:I$2452)/ref!$B$4</f>
        <v>5333.614486417925</v>
      </c>
      <c r="J69" s="5">
        <f>SUMIF(Impacts_RS_wells_scenario_1_bgw!$P$2:$P$2452,$A69,Impacts_RS_wells_scenario_1_bgw!J$2:J$2452)/ref!$B$4</f>
        <v>26.482002723111687</v>
      </c>
      <c r="K69" s="5">
        <f>SUMIF(Impacts_RS_wells_scenario_1_bgw!$P$2:$P$2452,$A69,Impacts_RS_wells_scenario_1_bgw!K$2:K$2452)/ref!$B$4</f>
        <v>-174165.25566157312</v>
      </c>
      <c r="L69" s="5">
        <f>SUMIF(Impacts_RS_wells_scenario_1_bgw!$P$2:$P$2452,$A69,Impacts_RS_wells_scenario_1_bgw!L$2:L$2452)/ref!$B$4</f>
        <v>27690.877451177224</v>
      </c>
      <c r="M69" s="5">
        <f>SUMIF(Impacts_RS_wells_scenario_1_bgw!$P$2:$P$2452,$A69,Impacts_RS_wells_scenario_1_bgw!M$2:M$2452)/ref!$B$4</f>
        <v>0</v>
      </c>
      <c r="N69" s="5">
        <f>SUMIF(Impacts_RS_wells_scenario_1_bgw!$P$2:$P$2452,$A69,Impacts_RS_wells_scenario_1_bgw!N$2:N$2452)/ref!$B$4</f>
        <v>59627.240401923613</v>
      </c>
      <c r="O69">
        <f>1+O68</f>
        <v>2006</v>
      </c>
      <c r="P69" s="5">
        <f t="shared" si="14"/>
        <v>-61649.111082660093</v>
      </c>
      <c r="Q69" s="5">
        <f t="shared" si="15"/>
        <v>-31.504607935175585</v>
      </c>
      <c r="R69" s="5">
        <f t="shared" si="16"/>
        <v>135945.61600708793</v>
      </c>
      <c r="S69" s="5">
        <f t="shared" si="17"/>
        <v>-27690.877451177224</v>
      </c>
      <c r="T69" s="5">
        <f t="shared" si="18"/>
        <v>0</v>
      </c>
      <c r="U69" s="5">
        <f t="shared" si="19"/>
        <v>-46616.495911979713</v>
      </c>
      <c r="V69">
        <f>1+V68</f>
        <v>2006</v>
      </c>
      <c r="W69" s="5">
        <f>-P69</f>
        <v>61649.111082660093</v>
      </c>
      <c r="X69" s="5">
        <f t="shared" si="20"/>
        <v>-135945.61600708793</v>
      </c>
      <c r="Y69" s="5">
        <f t="shared" si="20"/>
        <v>27690.877451177224</v>
      </c>
      <c r="Z69" s="5">
        <f>-U69</f>
        <v>46616.495911979713</v>
      </c>
      <c r="AB69">
        <f>1+AB68</f>
        <v>2006</v>
      </c>
      <c r="AC69" s="7">
        <f>W69/ref!$B$7</f>
        <v>85.096308932259547</v>
      </c>
      <c r="AD69" s="7">
        <f>X69/ref!$B$7</f>
        <v>-187.65023427854939</v>
      </c>
      <c r="AE69" s="7">
        <f>Y69/ref!$B$7</f>
        <v>38.222634857317409</v>
      </c>
      <c r="AF69" s="7">
        <f>Z69/ref!$B$7</f>
        <v>64.346292554751827</v>
      </c>
    </row>
    <row r="70" spans="1:32" x14ac:dyDescent="0.3">
      <c r="A70">
        <f>1+A69</f>
        <v>2007</v>
      </c>
      <c r="B70" s="4">
        <f>COUNTIF(Impacts_RS_wells_scenario_1_bgw!$P$2:$P$2452,$A70)</f>
        <v>36</v>
      </c>
      <c r="C70" s="5">
        <f>SUMIF(Impacts_RS_wells_scenario_1_bgw!$P$2:$P$2452,$A70,Impacts_RS_wells_scenario_1_bgw!C$2:C$2452)/ref!$B$4</f>
        <v>-41842.653170818696</v>
      </c>
      <c r="D70" s="5">
        <f>SUMIF(Impacts_RS_wells_scenario_1_bgw!$P$2:$P$2452,$A70,Impacts_RS_wells_scenario_1_bgw!D$2:D$2452)/ref!$B$4</f>
        <v>-5.2465784424739761</v>
      </c>
      <c r="E70" s="5">
        <f>SUMIF(Impacts_RS_wells_scenario_1_bgw!$P$2:$P$2452,$A70,Impacts_RS_wells_scenario_1_bgw!E$2:E$2452)/ref!$B$4</f>
        <v>-10793.32138973542</v>
      </c>
      <c r="F70" s="5">
        <f>SUMIF(Impacts_RS_wells_scenario_1_bgw!$P$2:$P$2452,$A70,Impacts_RS_wells_scenario_1_bgw!F$2:F$2452)/ref!$B$4</f>
        <v>0</v>
      </c>
      <c r="G70" s="5">
        <f>SUMIF(Impacts_RS_wells_scenario_1_bgw!$P$2:$P$2452,$A70,Impacts_RS_wells_scenario_1_bgw!G$2:G$2452)/ref!$B$4</f>
        <v>0</v>
      </c>
      <c r="H70" s="5">
        <f>SUMIF(Impacts_RS_wells_scenario_1_bgw!$P$2:$P$2452,$A70,Impacts_RS_wells_scenario_1_bgw!H$2:H$2452)/ref!$B$4</f>
        <v>710.57122733853055</v>
      </c>
      <c r="I70" s="5">
        <f>SUMIF(Impacts_RS_wells_scenario_1_bgw!$P$2:$P$2452,$A70,Impacts_RS_wells_scenario_1_bgw!I$2:I$2452)/ref!$B$4</f>
        <v>-21197.690091929329</v>
      </c>
      <c r="J70" s="5">
        <f>SUMIF(Impacts_RS_wells_scenario_1_bgw!$P$2:$P$2452,$A70,Impacts_RS_wells_scenario_1_bgw!J$2:J$2452)/ref!$B$4</f>
        <v>28.075394714713187</v>
      </c>
      <c r="K70" s="5">
        <f>SUMIF(Impacts_RS_wells_scenario_1_bgw!$P$2:$P$2452,$A70,Impacts_RS_wells_scenario_1_bgw!K$2:K$2452)/ref!$B$4</f>
        <v>-133404.37904914189</v>
      </c>
      <c r="L70" s="5">
        <f>SUMIF(Impacts_RS_wells_scenario_1_bgw!$P$2:$P$2452,$A70,Impacts_RS_wells_scenario_1_bgw!L$2:L$2452)/ref!$B$4</f>
        <v>22852.779883968666</v>
      </c>
      <c r="M70" s="5">
        <f>SUMIF(Impacts_RS_wells_scenario_1_bgw!$P$2:$P$2452,$A70,Impacts_RS_wells_scenario_1_bgw!M$2:M$2452)/ref!$B$4</f>
        <v>0</v>
      </c>
      <c r="N70" s="5">
        <f>SUMIF(Impacts_RS_wells_scenario_1_bgw!$P$2:$P$2452,$A70,Impacts_RS_wells_scenario_1_bgw!N$2:N$2452)/ref!$B$4</f>
        <v>79800.260680614039</v>
      </c>
      <c r="O70">
        <f>1+O69</f>
        <v>2007</v>
      </c>
      <c r="P70" s="5">
        <f t="shared" si="14"/>
        <v>-20644.963078889366</v>
      </c>
      <c r="Q70" s="5">
        <f t="shared" si="15"/>
        <v>-33.321973157187166</v>
      </c>
      <c r="R70" s="5">
        <f t="shared" si="16"/>
        <v>122611.05765940648</v>
      </c>
      <c r="S70" s="5">
        <f t="shared" si="17"/>
        <v>-22852.779883968666</v>
      </c>
      <c r="T70" s="5">
        <f t="shared" si="18"/>
        <v>0</v>
      </c>
      <c r="U70" s="5">
        <f t="shared" si="19"/>
        <v>-79089.68945327551</v>
      </c>
      <c r="V70">
        <f>1+V69</f>
        <v>2007</v>
      </c>
      <c r="W70" s="5">
        <f>-P70</f>
        <v>20644.963078889366</v>
      </c>
      <c r="X70" s="5">
        <f t="shared" si="20"/>
        <v>-122611.05765940648</v>
      </c>
      <c r="Y70" s="5">
        <f t="shared" si="20"/>
        <v>22852.779883968666</v>
      </c>
      <c r="Z70" s="5">
        <f>-U70</f>
        <v>79089.68945327551</v>
      </c>
      <c r="AB70">
        <f>1+AB69</f>
        <v>2007</v>
      </c>
      <c r="AC70" s="7">
        <f>W70/ref!$B$7</f>
        <v>28.496925992991255</v>
      </c>
      <c r="AD70" s="7">
        <f>X70/ref!$B$7</f>
        <v>-169.24410194830236</v>
      </c>
      <c r="AE70" s="7">
        <f>Y70/ref!$B$7</f>
        <v>31.544448619212968</v>
      </c>
      <c r="AF70" s="7">
        <f>Z70/ref!$B$7</f>
        <v>109.17011663069059</v>
      </c>
    </row>
    <row r="72" spans="1:32" x14ac:dyDescent="0.3">
      <c r="V72" t="s">
        <v>145</v>
      </c>
      <c r="W72" s="3">
        <f>MAX(W21:W64)</f>
        <v>131110.3631903755</v>
      </c>
      <c r="X72" s="3">
        <f>MAX(X21:X70)</f>
        <v>-159.6831116993707</v>
      </c>
      <c r="Y72" s="3">
        <f>MAX(Y21:Y70)</f>
        <v>28114.507545132241</v>
      </c>
      <c r="Z72" s="3">
        <f>MAX(Z21:Z70)</f>
        <v>79089.68945327551</v>
      </c>
      <c r="AB72" t="s">
        <v>145</v>
      </c>
      <c r="AC72" s="3">
        <f>MAX(AC21:AC64)</f>
        <v>180.97597474373075</v>
      </c>
      <c r="AD72" s="3">
        <f>MAX(AD21:AD70)</f>
        <v>-0.22041588541665361</v>
      </c>
      <c r="AE72" s="3">
        <f>MAX(AE21:AE70)</f>
        <v>38.807385500353654</v>
      </c>
      <c r="AF72" s="3">
        <f>MAX(AF21:AF70)</f>
        <v>109.17011663069059</v>
      </c>
    </row>
    <row r="73" spans="1:32" x14ac:dyDescent="0.3">
      <c r="V73" t="s">
        <v>146</v>
      </c>
      <c r="W73" s="3">
        <f>MIN(W21:W64)</f>
        <v>-31613.626430487529</v>
      </c>
      <c r="X73" s="3">
        <f>MIN(X21:X70)</f>
        <v>-176022.30106073504</v>
      </c>
      <c r="Y73" s="3">
        <f>MIN(Y21:Y70)</f>
        <v>-5.0778940865942063E-2</v>
      </c>
      <c r="Z73" s="3">
        <f>MIN(Z21:Z70)</f>
        <v>-0.86859979146528088</v>
      </c>
      <c r="AB73" t="s">
        <v>146</v>
      </c>
      <c r="AC73" s="3">
        <f>MIN(AC21:AC64)</f>
        <v>-43.637335136766957</v>
      </c>
      <c r="AD73" s="3">
        <f>MIN(AD21:AD70)</f>
        <v>-242.969409403935</v>
      </c>
      <c r="AE73" s="3">
        <f>MIN(AE21:AE70)</f>
        <v>-7.0091853123191764E-5</v>
      </c>
      <c r="AF73" s="3">
        <f>MIN(AF21:AF70)</f>
        <v>-1.1989570473111908E-3</v>
      </c>
    </row>
    <row r="75" spans="1:32" x14ac:dyDescent="0.3">
      <c r="V75" t="s">
        <v>147</v>
      </c>
    </row>
    <row r="76" spans="1:32" x14ac:dyDescent="0.3">
      <c r="V76" s="4" t="s">
        <v>148</v>
      </c>
      <c r="W76" s="4" t="s">
        <v>141</v>
      </c>
      <c r="X76" s="4" t="s">
        <v>115</v>
      </c>
      <c r="Y76" s="4" t="s">
        <v>142</v>
      </c>
      <c r="Z76" s="4" t="s">
        <v>149</v>
      </c>
    </row>
    <row r="77" spans="1:32" x14ac:dyDescent="0.3">
      <c r="V77" s="4" t="s">
        <v>150</v>
      </c>
      <c r="W77" s="5">
        <f>AVERAGE(W53:W70)</f>
        <v>50631.5670444391</v>
      </c>
      <c r="X77" s="5">
        <f>AVERAGE(X53:X70)</f>
        <v>-128612.82057277003</v>
      </c>
      <c r="Y77" s="5">
        <f>AVERAGE(Y53:Y70)</f>
        <v>23767.6389716749</v>
      </c>
      <c r="Z77" s="5">
        <f>AVERAGE(Z53:Z70)</f>
        <v>54124.434312027304</v>
      </c>
      <c r="AA77" s="9">
        <f>-Z77/X77</f>
        <v>0.42083234059394042</v>
      </c>
    </row>
    <row r="78" spans="1:32" x14ac:dyDescent="0.3">
      <c r="V78" s="4" t="s">
        <v>151</v>
      </c>
      <c r="W78" s="5">
        <f>AVERAGE(AC53:AC70)</f>
        <v>69.888428158534452</v>
      </c>
      <c r="X78" s="5">
        <f>AVERAGE(AD53:AD70)</f>
        <v>-177.52853398705417</v>
      </c>
      <c r="Y78" s="5">
        <f>AVERAGE(AE53:AE70)</f>
        <v>32.807258904547837</v>
      </c>
      <c r="Z78" s="5">
        <f>AVERAGE(AF53:AF70)</f>
        <v>74.709748479982935</v>
      </c>
      <c r="AA78" s="9">
        <f>-Z78/X78</f>
        <v>0.42083234059394053</v>
      </c>
    </row>
    <row r="80" spans="1:32" x14ac:dyDescent="0.3">
      <c r="V80" t="s">
        <v>152</v>
      </c>
    </row>
    <row r="81" spans="22:27" x14ac:dyDescent="0.3">
      <c r="V81" s="4" t="s">
        <v>148</v>
      </c>
      <c r="W81" s="4" t="s">
        <v>141</v>
      </c>
      <c r="X81" s="4" t="s">
        <v>115</v>
      </c>
      <c r="Y81" s="4" t="s">
        <v>142</v>
      </c>
      <c r="Z81" s="4" t="s">
        <v>149</v>
      </c>
    </row>
    <row r="82" spans="22:27" x14ac:dyDescent="0.3">
      <c r="V82" s="4" t="s">
        <v>150</v>
      </c>
      <c r="W82" s="5">
        <f>AVERAGE(W61:W70)</f>
        <v>61463.65176675994</v>
      </c>
      <c r="X82" s="5">
        <f>AVERAGE(X61:X70)</f>
        <v>-143529.23237831442</v>
      </c>
      <c r="Y82" s="5">
        <f>AVERAGE(Y61:Y70)</f>
        <v>25425.921605834716</v>
      </c>
      <c r="Z82" s="5">
        <f>AVERAGE(Z61:Z70)</f>
        <v>56523.365206593531</v>
      </c>
      <c r="AA82" s="9">
        <f>-Z82/X82</f>
        <v>0.39381082355132518</v>
      </c>
    </row>
    <row r="83" spans="22:27" x14ac:dyDescent="0.3">
      <c r="V83" s="4" t="s">
        <v>151</v>
      </c>
      <c r="W83" s="5">
        <f>AVERAGE(AC61:AC70)</f>
        <v>84.840313298858675</v>
      </c>
      <c r="X83" s="5">
        <f>AVERAGE(AD61:AD70)</f>
        <v>-198.11815101273152</v>
      </c>
      <c r="Y83" s="5">
        <f>AVERAGE(AE61:AE70)</f>
        <v>35.096241322222234</v>
      </c>
      <c r="Z83" s="5">
        <f>AVERAGE(AF61:AF70)</f>
        <v>78.021072210789612</v>
      </c>
      <c r="AA83" s="9">
        <f>-Z83/X83</f>
        <v>0.39381082355132518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L84"/>
  <sheetViews>
    <sheetView workbookViewId="0"/>
  </sheetViews>
  <sheetFormatPr defaultRowHeight="14.4" x14ac:dyDescent="0.3"/>
  <cols>
    <col min="14" max="14" width="13.6640625" customWidth="1"/>
    <col min="16" max="16" width="10.6640625" customWidth="1"/>
    <col min="18" max="18" width="10.33203125" customWidth="1"/>
    <col min="19" max="19" width="10.5546875" customWidth="1"/>
  </cols>
  <sheetData>
    <row r="1" spans="1:40" x14ac:dyDescent="0.3">
      <c r="A1" t="s">
        <v>116</v>
      </c>
      <c r="B1" t="s">
        <v>117</v>
      </c>
      <c r="C1" t="s">
        <v>118</v>
      </c>
      <c r="D1" t="s">
        <v>119</v>
      </c>
      <c r="E1" t="s">
        <v>120</v>
      </c>
      <c r="F1" t="s">
        <v>121</v>
      </c>
      <c r="G1" t="s">
        <v>122</v>
      </c>
      <c r="H1" t="s">
        <v>124</v>
      </c>
      <c r="I1" t="s">
        <v>123</v>
      </c>
      <c r="J1" t="s">
        <v>125</v>
      </c>
      <c r="N1" t="s">
        <v>116</v>
      </c>
      <c r="O1" t="s">
        <v>153</v>
      </c>
      <c r="P1" t="s">
        <v>154</v>
      </c>
      <c r="Q1" t="s">
        <v>155</v>
      </c>
      <c r="R1" t="s">
        <v>156</v>
      </c>
      <c r="S1" t="s">
        <v>141</v>
      </c>
      <c r="T1" t="s">
        <v>115</v>
      </c>
      <c r="U1" t="s">
        <v>219</v>
      </c>
      <c r="V1" t="s">
        <v>149</v>
      </c>
      <c r="X1" t="s">
        <v>205</v>
      </c>
      <c r="Y1" t="s">
        <v>206</v>
      </c>
      <c r="Z1" t="s">
        <v>141</v>
      </c>
      <c r="AA1" t="s">
        <v>115</v>
      </c>
      <c r="AB1" t="s">
        <v>142</v>
      </c>
      <c r="AC1" t="s">
        <v>143</v>
      </c>
      <c r="AD1" t="s">
        <v>116</v>
      </c>
      <c r="AE1" t="s">
        <v>141</v>
      </c>
      <c r="AF1" t="s">
        <v>115</v>
      </c>
      <c r="AG1" t="s">
        <v>142</v>
      </c>
      <c r="AH1" t="s">
        <v>144</v>
      </c>
      <c r="AJ1" t="s">
        <v>116</v>
      </c>
      <c r="AK1" t="s">
        <v>157</v>
      </c>
      <c r="AL1" t="s">
        <v>158</v>
      </c>
      <c r="AM1" t="s">
        <v>159</v>
      </c>
      <c r="AN1" t="s">
        <v>160</v>
      </c>
    </row>
    <row r="2" spans="1:40" x14ac:dyDescent="0.3">
      <c r="A2">
        <v>1939</v>
      </c>
      <c r="B2" s="6">
        <f>RS_scenario_1_RSBsn_cbc!C2-RS_baseline_RSBsn_cbc!C2</f>
        <v>0</v>
      </c>
      <c r="C2" s="6">
        <f>RS_scenario_1_RSBsn_cbc!D2-RS_baseline_RSBsn_cbc!D2</f>
        <v>0</v>
      </c>
      <c r="D2" s="6">
        <f>RS_scenario_1_RSBsn_cbc!E2-RS_baseline_RSBsn_cbc!E2</f>
        <v>0</v>
      </c>
      <c r="E2" s="6">
        <f>RS_scenario_1_RSBsn_cbc!F2-RS_baseline_RSBsn_cbc!F2</f>
        <v>0</v>
      </c>
      <c r="F2" s="6">
        <f>RS_scenario_1_RSBsn_cbc!G2-RS_baseline_RSBsn_cbc!G2</f>
        <v>0</v>
      </c>
      <c r="G2" s="6">
        <f>RS_scenario_1_RSBsn_cbc!H2-RS_baseline_RSBsn_cbc!H2</f>
        <v>0</v>
      </c>
      <c r="H2" s="6">
        <f>RS_scenario_1_RSBsn_cbc!I2-RS_baseline_RSBsn_cbc!I2</f>
        <v>0</v>
      </c>
      <c r="I2" s="6">
        <f>RS_scenario_1_RSBsn_cbc!J2-RS_baseline_RSBsn_cbc!J2</f>
        <v>0</v>
      </c>
      <c r="J2" s="6">
        <f>RS_scenario_1_RSBsn_cbc!K2-RS_baseline_RSBsn_cbc!K2</f>
        <v>0</v>
      </c>
      <c r="K2" s="6">
        <f>RS_scenario_1_RSBsn_cbc!L2-RS_baseline_RSBsn_cbc!L2</f>
        <v>0</v>
      </c>
      <c r="L2" s="6">
        <f>RS_scenario_1_RSBsn_cbc!M2-RS_baseline_RSBsn_cbc!M2</f>
        <v>0</v>
      </c>
      <c r="M2" s="6">
        <f>RS_scenario_1_RSBsn_cbc!N2-RS_baseline_RSBsn_cbc!N2</f>
        <v>0</v>
      </c>
      <c r="N2">
        <v>1939</v>
      </c>
      <c r="O2" s="5">
        <f>-E2</f>
        <v>0</v>
      </c>
      <c r="P2" s="5">
        <f>-B2</f>
        <v>0</v>
      </c>
      <c r="Q2" s="5">
        <f>-D2</f>
        <v>0</v>
      </c>
      <c r="R2" s="5">
        <f>-I2</f>
        <v>0</v>
      </c>
      <c r="S2" s="43">
        <f>O2/ref!$B$7</f>
        <v>0</v>
      </c>
      <c r="T2" s="43">
        <f>P2/ref!$B$7</f>
        <v>0</v>
      </c>
      <c r="U2" s="43">
        <f>Q2/ref!$B$7</f>
        <v>0</v>
      </c>
      <c r="V2" s="43">
        <f>R2/ref!$B$7</f>
        <v>0</v>
      </c>
      <c r="X2" s="8"/>
      <c r="Z2" s="5">
        <f>Annual_impact!W2</f>
        <v>0</v>
      </c>
      <c r="AA2" s="5">
        <f>Annual_impact!X2</f>
        <v>0</v>
      </c>
      <c r="AB2" s="5">
        <f>Annual_impact!Y2</f>
        <v>0</v>
      </c>
      <c r="AC2" s="5">
        <f>Annual_impact!Z2</f>
        <v>0</v>
      </c>
      <c r="AD2">
        <v>1939</v>
      </c>
      <c r="AE2" s="5">
        <v>0</v>
      </c>
      <c r="AF2" s="5">
        <v>0</v>
      </c>
      <c r="AG2" s="5">
        <v>0</v>
      </c>
      <c r="AH2" s="5">
        <v>0</v>
      </c>
      <c r="AI2" s="8"/>
      <c r="AJ2">
        <v>1939</v>
      </c>
      <c r="AK2" s="3">
        <f>(RS_baseline_RSBsn_cbc!K2-RS_baseline_RSBsn_cbc!I2)/ref!$B$7</f>
        <v>6.8262993383527588</v>
      </c>
      <c r="AL2" s="3">
        <f>AK2+R2/ref!$B$7</f>
        <v>6.8262993383527588</v>
      </c>
      <c r="AM2" s="3">
        <f>-RS_baseline_RSBsn_cbc!J2/ref!$B$7</f>
        <v>3.0367369723933382</v>
      </c>
      <c r="AN2" s="3">
        <f>AM2+R2/ref!$B$7</f>
        <v>3.0367369723933382</v>
      </c>
    </row>
    <row r="3" spans="1:40" x14ac:dyDescent="0.3">
      <c r="A3">
        <v>1940</v>
      </c>
      <c r="B3" s="6">
        <f>RS_scenario_1_RSBsn_cbc!C3-RS_baseline_RSBsn_cbc!C3</f>
        <v>0</v>
      </c>
      <c r="C3" s="6">
        <f>RS_scenario_1_RSBsn_cbc!D3-RS_baseline_RSBsn_cbc!D3</f>
        <v>0</v>
      </c>
      <c r="D3" s="6">
        <f>RS_scenario_1_RSBsn_cbc!E3-RS_baseline_RSBsn_cbc!E3</f>
        <v>0</v>
      </c>
      <c r="E3" s="6">
        <f>RS_scenario_1_RSBsn_cbc!F3-RS_baseline_RSBsn_cbc!F3</f>
        <v>0</v>
      </c>
      <c r="F3" s="6">
        <f>RS_scenario_1_RSBsn_cbc!G3-RS_baseline_RSBsn_cbc!G3</f>
        <v>0</v>
      </c>
      <c r="G3" s="6">
        <f>RS_scenario_1_RSBsn_cbc!H3-RS_baseline_RSBsn_cbc!H3</f>
        <v>0</v>
      </c>
      <c r="H3" s="6">
        <f>RS_scenario_1_RSBsn_cbc!I3-RS_baseline_RSBsn_cbc!I3</f>
        <v>0</v>
      </c>
      <c r="I3" s="6">
        <f>RS_scenario_1_RSBsn_cbc!J3-RS_baseline_RSBsn_cbc!J3</f>
        <v>1.0000000002037268E-2</v>
      </c>
      <c r="J3" s="6">
        <f>RS_scenario_1_RSBsn_cbc!K3-RS_baseline_RSBsn_cbc!K3</f>
        <v>0</v>
      </c>
      <c r="K3" s="6">
        <f>RS_scenario_1_RSBsn_cbc!L3-RS_baseline_RSBsn_cbc!L3</f>
        <v>0</v>
      </c>
      <c r="L3" s="6">
        <f>RS_scenario_1_RSBsn_cbc!M3-RS_baseline_RSBsn_cbc!M3</f>
        <v>0</v>
      </c>
      <c r="M3" s="6">
        <f>RS_scenario_1_RSBsn_cbc!N3-RS_baseline_RSBsn_cbc!N3</f>
        <v>0</v>
      </c>
      <c r="N3">
        <v>1940</v>
      </c>
      <c r="O3" s="5">
        <f t="shared" ref="O3:O63" si="0">-E3</f>
        <v>0</v>
      </c>
      <c r="P3" s="5">
        <f t="shared" ref="P3:P63" si="1">-B3</f>
        <v>0</v>
      </c>
      <c r="Q3" s="5">
        <f t="shared" ref="Q3:Q63" si="2">-D3</f>
        <v>0</v>
      </c>
      <c r="R3" s="5">
        <f t="shared" ref="R3:R63" si="3">-I3</f>
        <v>-1.0000000002037268E-2</v>
      </c>
      <c r="S3" s="43">
        <f>O3/ref!$B$7</f>
        <v>0</v>
      </c>
      <c r="T3" s="43">
        <f>P3/ref!$B$7</f>
        <v>0</v>
      </c>
      <c r="U3" s="43">
        <f>Q3/ref!$B$7</f>
        <v>0</v>
      </c>
      <c r="V3" s="43">
        <f>R3/ref!$B$7</f>
        <v>-1.380333105460312E-5</v>
      </c>
      <c r="X3" s="8"/>
      <c r="Z3" s="5">
        <f>Annual_impact!W3</f>
        <v>0</v>
      </c>
      <c r="AA3" s="5">
        <f>Annual_impact!X3</f>
        <v>0</v>
      </c>
      <c r="AB3" s="5">
        <f>Annual_impact!Y3</f>
        <v>0</v>
      </c>
      <c r="AC3" s="5">
        <f>Annual_impact!Z3</f>
        <v>0</v>
      </c>
      <c r="AD3" s="8"/>
      <c r="AF3" s="8"/>
      <c r="AJ3">
        <v>1940</v>
      </c>
      <c r="AK3" s="3">
        <f>(RS_baseline_RSBsn_cbc!K3-RS_baseline_RSBsn_cbc!I3)/ref!$B$7</f>
        <v>66.440953684690854</v>
      </c>
      <c r="AL3" s="3">
        <f>AK3+R3/ref!$B$7</f>
        <v>66.440939881359796</v>
      </c>
      <c r="AM3" s="3">
        <f>-RS_baseline_RSBsn_cbc!J3/ref!$B$7</f>
        <v>36.629637348847822</v>
      </c>
      <c r="AN3" s="3">
        <f>AM3+R3/ref!$B$7</f>
        <v>36.629623545516765</v>
      </c>
    </row>
    <row r="4" spans="1:40" x14ac:dyDescent="0.3">
      <c r="A4">
        <v>1941</v>
      </c>
      <c r="B4" s="6">
        <f>RS_scenario_1_RSBsn_cbc!C4-RS_baseline_RSBsn_cbc!C4</f>
        <v>0</v>
      </c>
      <c r="C4" s="6">
        <f>RS_scenario_1_RSBsn_cbc!D4-RS_baseline_RSBsn_cbc!D4</f>
        <v>0</v>
      </c>
      <c r="D4" s="6">
        <f>RS_scenario_1_RSBsn_cbc!E4-RS_baseline_RSBsn_cbc!E4</f>
        <v>0</v>
      </c>
      <c r="E4" s="6">
        <f>RS_scenario_1_RSBsn_cbc!F4-RS_baseline_RSBsn_cbc!F4</f>
        <v>0</v>
      </c>
      <c r="F4" s="6">
        <f>RS_scenario_1_RSBsn_cbc!G4-RS_baseline_RSBsn_cbc!G4</f>
        <v>0</v>
      </c>
      <c r="G4" s="6">
        <f>RS_scenario_1_RSBsn_cbc!H4-RS_baseline_RSBsn_cbc!H4</f>
        <v>0</v>
      </c>
      <c r="H4" s="6">
        <f>RS_scenario_1_RSBsn_cbc!I4-RS_baseline_RSBsn_cbc!I4</f>
        <v>0</v>
      </c>
      <c r="I4" s="6">
        <f>RS_scenario_1_RSBsn_cbc!J4-RS_baseline_RSBsn_cbc!J4</f>
        <v>0</v>
      </c>
      <c r="J4" s="6">
        <f>RS_scenario_1_RSBsn_cbc!K4-RS_baseline_RSBsn_cbc!K4</f>
        <v>0</v>
      </c>
      <c r="K4" s="6">
        <f>RS_scenario_1_RSBsn_cbc!L4-RS_baseline_RSBsn_cbc!L4</f>
        <v>-1.0000000002037268E-2</v>
      </c>
      <c r="L4" s="6">
        <f>RS_scenario_1_RSBsn_cbc!M4-RS_baseline_RSBsn_cbc!M4</f>
        <v>0</v>
      </c>
      <c r="M4" s="6">
        <f>RS_scenario_1_RSBsn_cbc!N4-RS_baseline_RSBsn_cbc!N4</f>
        <v>0</v>
      </c>
      <c r="N4">
        <v>1941</v>
      </c>
      <c r="O4" s="5">
        <f t="shared" si="0"/>
        <v>0</v>
      </c>
      <c r="P4" s="5">
        <f t="shared" si="1"/>
        <v>0</v>
      </c>
      <c r="Q4" s="5">
        <f t="shared" si="2"/>
        <v>0</v>
      </c>
      <c r="R4" s="5">
        <f t="shared" si="3"/>
        <v>0</v>
      </c>
      <c r="S4" s="43">
        <f>O4/ref!$B$7</f>
        <v>0</v>
      </c>
      <c r="T4" s="43">
        <f>P4/ref!$B$7</f>
        <v>0</v>
      </c>
      <c r="U4" s="43">
        <f>Q4/ref!$B$7</f>
        <v>0</v>
      </c>
      <c r="V4" s="43">
        <f>R4/ref!$B$7</f>
        <v>0</v>
      </c>
      <c r="X4" s="8"/>
      <c r="Z4" s="5">
        <f>Annual_impact!W4</f>
        <v>0</v>
      </c>
      <c r="AA4" s="5">
        <f>Annual_impact!X4</f>
        <v>0</v>
      </c>
      <c r="AB4" s="5">
        <f>Annual_impact!Y4</f>
        <v>0</v>
      </c>
      <c r="AC4" s="5">
        <f>Annual_impact!Z4</f>
        <v>0</v>
      </c>
      <c r="AD4" s="8"/>
      <c r="AF4" s="8"/>
      <c r="AJ4">
        <v>1941</v>
      </c>
      <c r="AK4" s="3">
        <f>(RS_baseline_RSBsn_cbc!K4-RS_baseline_RSBsn_cbc!I4)/ref!$B$7</f>
        <v>101.49589322381931</v>
      </c>
      <c r="AL4" s="3">
        <f>AK4+R4/ref!$B$7</f>
        <v>101.49589322381931</v>
      </c>
      <c r="AM4" s="3">
        <f>-RS_baseline_RSBsn_cbc!J4/ref!$B$7</f>
        <v>45.686541181838919</v>
      </c>
      <c r="AN4" s="3">
        <f>AM4+R4/ref!$B$7</f>
        <v>45.686541181838919</v>
      </c>
    </row>
    <row r="5" spans="1:40" x14ac:dyDescent="0.3">
      <c r="A5">
        <v>1942</v>
      </c>
      <c r="B5" s="6">
        <f>RS_scenario_1_RSBsn_cbc!C5-RS_baseline_RSBsn_cbc!C5</f>
        <v>0</v>
      </c>
      <c r="C5" s="6">
        <f>RS_scenario_1_RSBsn_cbc!D5-RS_baseline_RSBsn_cbc!D5</f>
        <v>0</v>
      </c>
      <c r="D5" s="6">
        <f>RS_scenario_1_RSBsn_cbc!E5-RS_baseline_RSBsn_cbc!E5</f>
        <v>0</v>
      </c>
      <c r="E5" s="6">
        <f>RS_scenario_1_RSBsn_cbc!F5-RS_baseline_RSBsn_cbc!F5</f>
        <v>0</v>
      </c>
      <c r="F5" s="6">
        <f>RS_scenario_1_RSBsn_cbc!G5-RS_baseline_RSBsn_cbc!G5</f>
        <v>0</v>
      </c>
      <c r="G5" s="6">
        <f>RS_scenario_1_RSBsn_cbc!H5-RS_baseline_RSBsn_cbc!H5</f>
        <v>0</v>
      </c>
      <c r="H5" s="6">
        <f>RS_scenario_1_RSBsn_cbc!I5-RS_baseline_RSBsn_cbc!I5</f>
        <v>0</v>
      </c>
      <c r="I5" s="6">
        <f>RS_scenario_1_RSBsn_cbc!J5-RS_baseline_RSBsn_cbc!J5</f>
        <v>0</v>
      </c>
      <c r="J5" s="6">
        <f>RS_scenario_1_RSBsn_cbc!K5-RS_baseline_RSBsn_cbc!K5</f>
        <v>0</v>
      </c>
      <c r="K5" s="6">
        <f>RS_scenario_1_RSBsn_cbc!L5-RS_baseline_RSBsn_cbc!L5</f>
        <v>0</v>
      </c>
      <c r="L5" s="6">
        <f>RS_scenario_1_RSBsn_cbc!M5-RS_baseline_RSBsn_cbc!M5</f>
        <v>0</v>
      </c>
      <c r="M5" s="6">
        <f>RS_scenario_1_RSBsn_cbc!N5-RS_baseline_RSBsn_cbc!N5</f>
        <v>0</v>
      </c>
      <c r="N5">
        <v>1942</v>
      </c>
      <c r="O5" s="5">
        <f t="shared" si="0"/>
        <v>0</v>
      </c>
      <c r="P5" s="5">
        <f t="shared" si="1"/>
        <v>0</v>
      </c>
      <c r="Q5" s="5">
        <f t="shared" si="2"/>
        <v>0</v>
      </c>
      <c r="R5" s="5">
        <f t="shared" si="3"/>
        <v>0</v>
      </c>
      <c r="S5" s="43">
        <f>O5/ref!$B$7</f>
        <v>0</v>
      </c>
      <c r="T5" s="43">
        <f>P5/ref!$B$7</f>
        <v>0</v>
      </c>
      <c r="U5" s="43">
        <f>Q5/ref!$B$7</f>
        <v>0</v>
      </c>
      <c r="V5" s="43">
        <f>R5/ref!$B$7</f>
        <v>0</v>
      </c>
      <c r="X5" s="8"/>
      <c r="Z5" s="5">
        <f>Annual_impact!W5</f>
        <v>0</v>
      </c>
      <c r="AA5" s="5">
        <f>Annual_impact!X5</f>
        <v>0</v>
      </c>
      <c r="AB5" s="5">
        <f>Annual_impact!Y5</f>
        <v>0</v>
      </c>
      <c r="AC5" s="5">
        <f>Annual_impact!Z5</f>
        <v>0</v>
      </c>
      <c r="AD5" s="8"/>
      <c r="AF5" s="8"/>
      <c r="AJ5">
        <v>1942</v>
      </c>
      <c r="AK5" s="3">
        <f>(RS_baseline_RSBsn_cbc!K5-RS_baseline_RSBsn_cbc!I5)/ref!$B$7</f>
        <v>127.32192562172028</v>
      </c>
      <c r="AL5" s="3">
        <f>AK5+R5/ref!$B$7</f>
        <v>127.32192562172028</v>
      </c>
      <c r="AM5" s="3">
        <f>-RS_baseline_RSBsn_cbc!J5/ref!$B$7</f>
        <v>73.236595824777552</v>
      </c>
      <c r="AN5" s="3">
        <f>AM5+R5/ref!$B$7</f>
        <v>73.236595824777552</v>
      </c>
    </row>
    <row r="6" spans="1:40" x14ac:dyDescent="0.3">
      <c r="A6">
        <v>1943</v>
      </c>
      <c r="B6" s="6">
        <f>RS_scenario_1_RSBsn_cbc!C6-RS_baseline_RSBsn_cbc!C6</f>
        <v>0</v>
      </c>
      <c r="C6" s="6">
        <f>RS_scenario_1_RSBsn_cbc!D6-RS_baseline_RSBsn_cbc!D6</f>
        <v>0</v>
      </c>
      <c r="D6" s="6">
        <f>RS_scenario_1_RSBsn_cbc!E6-RS_baseline_RSBsn_cbc!E6</f>
        <v>0</v>
      </c>
      <c r="E6" s="6">
        <f>RS_scenario_1_RSBsn_cbc!F6-RS_baseline_RSBsn_cbc!F6</f>
        <v>0</v>
      </c>
      <c r="F6" s="6">
        <f>RS_scenario_1_RSBsn_cbc!G6-RS_baseline_RSBsn_cbc!G6</f>
        <v>0</v>
      </c>
      <c r="G6" s="6">
        <f>RS_scenario_1_RSBsn_cbc!H6-RS_baseline_RSBsn_cbc!H6</f>
        <v>0</v>
      </c>
      <c r="H6" s="6">
        <f>RS_scenario_1_RSBsn_cbc!I6-RS_baseline_RSBsn_cbc!I6</f>
        <v>0</v>
      </c>
      <c r="I6" s="6">
        <f>RS_scenario_1_RSBsn_cbc!J6-RS_baseline_RSBsn_cbc!J6</f>
        <v>0</v>
      </c>
      <c r="J6" s="6">
        <f>RS_scenario_1_RSBsn_cbc!K6-RS_baseline_RSBsn_cbc!K6</f>
        <v>0</v>
      </c>
      <c r="K6" s="6">
        <f>RS_scenario_1_RSBsn_cbc!L6-RS_baseline_RSBsn_cbc!L6</f>
        <v>0</v>
      </c>
      <c r="L6" s="6">
        <f>RS_scenario_1_RSBsn_cbc!M6-RS_baseline_RSBsn_cbc!M6</f>
        <v>0</v>
      </c>
      <c r="M6" s="6">
        <f>RS_scenario_1_RSBsn_cbc!N6-RS_baseline_RSBsn_cbc!N6</f>
        <v>0</v>
      </c>
      <c r="N6">
        <v>1943</v>
      </c>
      <c r="O6" s="5">
        <f t="shared" si="0"/>
        <v>0</v>
      </c>
      <c r="P6" s="5">
        <f t="shared" si="1"/>
        <v>0</v>
      </c>
      <c r="Q6" s="5">
        <f t="shared" si="2"/>
        <v>0</v>
      </c>
      <c r="R6" s="5">
        <f t="shared" si="3"/>
        <v>0</v>
      </c>
      <c r="S6" s="43">
        <f>O6/ref!$B$7</f>
        <v>0</v>
      </c>
      <c r="T6" s="43">
        <f>P6/ref!$B$7</f>
        <v>0</v>
      </c>
      <c r="U6" s="43">
        <f>Q6/ref!$B$7</f>
        <v>0</v>
      </c>
      <c r="V6" s="43">
        <f>R6/ref!$B$7</f>
        <v>0</v>
      </c>
      <c r="X6" s="8"/>
      <c r="Z6" s="5">
        <f>Annual_impact!W6</f>
        <v>0</v>
      </c>
      <c r="AA6" s="5">
        <f>Annual_impact!X6</f>
        <v>0</v>
      </c>
      <c r="AB6" s="5">
        <f>Annual_impact!Y6</f>
        <v>0</v>
      </c>
      <c r="AC6" s="5">
        <f>Annual_impact!Z6</f>
        <v>0</v>
      </c>
      <c r="AD6" s="8"/>
      <c r="AF6" s="8"/>
      <c r="AJ6">
        <v>1943</v>
      </c>
      <c r="AK6" s="3">
        <f>(RS_baseline_RSBsn_cbc!K6-RS_baseline_RSBsn_cbc!I6)/ref!$B$7</f>
        <v>49.889379420488254</v>
      </c>
      <c r="AL6" s="3">
        <f>AK6+R6/ref!$B$7</f>
        <v>49.889379420488254</v>
      </c>
      <c r="AM6" s="3">
        <f>-RS_baseline_RSBsn_cbc!J6/ref!$B$7</f>
        <v>32.770336413415471</v>
      </c>
      <c r="AN6" s="3">
        <f>AM6+R6/ref!$B$7</f>
        <v>32.770336413415471</v>
      </c>
    </row>
    <row r="7" spans="1:40" x14ac:dyDescent="0.3">
      <c r="A7">
        <v>1944</v>
      </c>
      <c r="B7" s="6">
        <f>RS_scenario_1_RSBsn_cbc!C7-RS_baseline_RSBsn_cbc!C7</f>
        <v>0</v>
      </c>
      <c r="C7" s="6">
        <f>RS_scenario_1_RSBsn_cbc!D7-RS_baseline_RSBsn_cbc!D7</f>
        <v>0</v>
      </c>
      <c r="D7" s="6">
        <f>RS_scenario_1_RSBsn_cbc!E7-RS_baseline_RSBsn_cbc!E7</f>
        <v>0</v>
      </c>
      <c r="E7" s="6">
        <f>RS_scenario_1_RSBsn_cbc!F7-RS_baseline_RSBsn_cbc!F7</f>
        <v>0</v>
      </c>
      <c r="F7" s="6">
        <f>RS_scenario_1_RSBsn_cbc!G7-RS_baseline_RSBsn_cbc!G7</f>
        <v>0</v>
      </c>
      <c r="G7" s="6">
        <f>RS_scenario_1_RSBsn_cbc!H7-RS_baseline_RSBsn_cbc!H7</f>
        <v>0</v>
      </c>
      <c r="H7" s="6">
        <f>RS_scenario_1_RSBsn_cbc!I7-RS_baseline_RSBsn_cbc!I7</f>
        <v>0</v>
      </c>
      <c r="I7" s="6">
        <f>RS_scenario_1_RSBsn_cbc!J7-RS_baseline_RSBsn_cbc!J7</f>
        <v>0</v>
      </c>
      <c r="J7" s="6">
        <f>RS_scenario_1_RSBsn_cbc!K7-RS_baseline_RSBsn_cbc!K7</f>
        <v>0</v>
      </c>
      <c r="K7" s="6">
        <f>RS_scenario_1_RSBsn_cbc!L7-RS_baseline_RSBsn_cbc!L7</f>
        <v>0</v>
      </c>
      <c r="L7" s="6">
        <f>RS_scenario_1_RSBsn_cbc!M7-RS_baseline_RSBsn_cbc!M7</f>
        <v>0</v>
      </c>
      <c r="M7" s="6">
        <f>RS_scenario_1_RSBsn_cbc!N7-RS_baseline_RSBsn_cbc!N7</f>
        <v>0</v>
      </c>
      <c r="N7">
        <v>1944</v>
      </c>
      <c r="O7" s="5">
        <f t="shared" si="0"/>
        <v>0</v>
      </c>
      <c r="P7" s="5">
        <f t="shared" si="1"/>
        <v>0</v>
      </c>
      <c r="Q7" s="5">
        <f t="shared" si="2"/>
        <v>0</v>
      </c>
      <c r="R7" s="5">
        <f t="shared" si="3"/>
        <v>0</v>
      </c>
      <c r="S7" s="43">
        <f>O7/ref!$B$7</f>
        <v>0</v>
      </c>
      <c r="T7" s="43">
        <f>P7/ref!$B$7</f>
        <v>0</v>
      </c>
      <c r="U7" s="43">
        <f>Q7/ref!$B$7</f>
        <v>0</v>
      </c>
      <c r="V7" s="43">
        <f>R7/ref!$B$7</f>
        <v>0</v>
      </c>
      <c r="X7" s="8"/>
      <c r="Z7" s="5">
        <f>Annual_impact!W7</f>
        <v>0</v>
      </c>
      <c r="AA7" s="5">
        <f>Annual_impact!X7</f>
        <v>0</v>
      </c>
      <c r="AB7" s="5">
        <f>Annual_impact!Y7</f>
        <v>0</v>
      </c>
      <c r="AC7" s="5">
        <f>Annual_impact!Z7</f>
        <v>0</v>
      </c>
      <c r="AD7" s="8"/>
      <c r="AF7" s="8"/>
      <c r="AJ7">
        <v>1944</v>
      </c>
      <c r="AK7" s="3">
        <f>(RS_baseline_RSBsn_cbc!K7-RS_baseline_RSBsn_cbc!I7)/ref!$B$7</f>
        <v>147.66803559206025</v>
      </c>
      <c r="AL7" s="3">
        <f>AK7+R7/ref!$B$7</f>
        <v>147.66803559206025</v>
      </c>
      <c r="AM7" s="3">
        <f>-RS_baseline_RSBsn_cbc!J7/ref!$B$7</f>
        <v>72.375461213780525</v>
      </c>
      <c r="AN7" s="3">
        <f>AM7+R7/ref!$B$7</f>
        <v>72.375461213780525</v>
      </c>
    </row>
    <row r="8" spans="1:40" x14ac:dyDescent="0.3">
      <c r="A8">
        <v>1945</v>
      </c>
      <c r="B8" s="6">
        <f>RS_scenario_1_RSBsn_cbc!C8-RS_baseline_RSBsn_cbc!C8</f>
        <v>0</v>
      </c>
      <c r="C8" s="6">
        <f>RS_scenario_1_RSBsn_cbc!D8-RS_baseline_RSBsn_cbc!D8</f>
        <v>0</v>
      </c>
      <c r="D8" s="6">
        <f>RS_scenario_1_RSBsn_cbc!E8-RS_baseline_RSBsn_cbc!E8</f>
        <v>0</v>
      </c>
      <c r="E8" s="6">
        <f>RS_scenario_1_RSBsn_cbc!F8-RS_baseline_RSBsn_cbc!F8</f>
        <v>0</v>
      </c>
      <c r="F8" s="6">
        <f>RS_scenario_1_RSBsn_cbc!G8-RS_baseline_RSBsn_cbc!G8</f>
        <v>0</v>
      </c>
      <c r="G8" s="6">
        <f>RS_scenario_1_RSBsn_cbc!H8-RS_baseline_RSBsn_cbc!H8</f>
        <v>0</v>
      </c>
      <c r="H8" s="6">
        <f>RS_scenario_1_RSBsn_cbc!I8-RS_baseline_RSBsn_cbc!I8</f>
        <v>0</v>
      </c>
      <c r="I8" s="6">
        <f>RS_scenario_1_RSBsn_cbc!J8-RS_baseline_RSBsn_cbc!J8</f>
        <v>0</v>
      </c>
      <c r="J8" s="6">
        <f>RS_scenario_1_RSBsn_cbc!K8-RS_baseline_RSBsn_cbc!K8</f>
        <v>0</v>
      </c>
      <c r="K8" s="6">
        <f>RS_scenario_1_RSBsn_cbc!L8-RS_baseline_RSBsn_cbc!L8</f>
        <v>0</v>
      </c>
      <c r="L8" s="6">
        <f>RS_scenario_1_RSBsn_cbc!M8-RS_baseline_RSBsn_cbc!M8</f>
        <v>0</v>
      </c>
      <c r="M8" s="6">
        <f>RS_scenario_1_RSBsn_cbc!N8-RS_baseline_RSBsn_cbc!N8</f>
        <v>0</v>
      </c>
      <c r="N8">
        <v>1945</v>
      </c>
      <c r="O8" s="5">
        <f t="shared" si="0"/>
        <v>0</v>
      </c>
      <c r="P8" s="5">
        <f t="shared" si="1"/>
        <v>0</v>
      </c>
      <c r="Q8" s="5">
        <f t="shared" si="2"/>
        <v>0</v>
      </c>
      <c r="R8" s="5">
        <f t="shared" si="3"/>
        <v>0</v>
      </c>
      <c r="S8" s="43">
        <f>O8/ref!$B$7</f>
        <v>0</v>
      </c>
      <c r="T8" s="43">
        <f>P8/ref!$B$7</f>
        <v>0</v>
      </c>
      <c r="U8" s="43">
        <f>Q8/ref!$B$7</f>
        <v>0</v>
      </c>
      <c r="V8" s="43">
        <f>R8/ref!$B$7</f>
        <v>0</v>
      </c>
      <c r="X8" s="8"/>
      <c r="Z8" s="5">
        <f>Annual_impact!W8</f>
        <v>0</v>
      </c>
      <c r="AA8" s="5">
        <f>Annual_impact!X8</f>
        <v>0</v>
      </c>
      <c r="AB8" s="5">
        <f>Annual_impact!Y8</f>
        <v>0</v>
      </c>
      <c r="AC8" s="5">
        <f>Annual_impact!Z8</f>
        <v>0</v>
      </c>
      <c r="AD8" s="8"/>
      <c r="AF8" s="8"/>
      <c r="AJ8">
        <v>1945</v>
      </c>
      <c r="AK8" s="3">
        <f>(RS_baseline_RSBsn_cbc!K8-RS_baseline_RSBsn_cbc!I8)/ref!$B$7</f>
        <v>104.44980606890259</v>
      </c>
      <c r="AL8" s="3">
        <f>AK8+R8/ref!$B$7</f>
        <v>104.44980606890259</v>
      </c>
      <c r="AM8" s="3">
        <f>-RS_baseline_RSBsn_cbc!J8/ref!$B$7</f>
        <v>73.004768879762722</v>
      </c>
      <c r="AN8" s="3">
        <f>AM8+R8/ref!$B$7</f>
        <v>73.004768879762722</v>
      </c>
    </row>
    <row r="9" spans="1:40" x14ac:dyDescent="0.3">
      <c r="A9">
        <v>1946</v>
      </c>
      <c r="B9" s="6">
        <f>RS_scenario_1_RSBsn_cbc!C9-RS_baseline_RSBsn_cbc!C9</f>
        <v>0</v>
      </c>
      <c r="C9" s="6">
        <f>RS_scenario_1_RSBsn_cbc!D9-RS_baseline_RSBsn_cbc!D9</f>
        <v>0</v>
      </c>
      <c r="D9" s="6">
        <f>RS_scenario_1_RSBsn_cbc!E9-RS_baseline_RSBsn_cbc!E9</f>
        <v>0</v>
      </c>
      <c r="E9" s="6">
        <f>RS_scenario_1_RSBsn_cbc!F9-RS_baseline_RSBsn_cbc!F9</f>
        <v>0</v>
      </c>
      <c r="F9" s="6">
        <f>RS_scenario_1_RSBsn_cbc!G9-RS_baseline_RSBsn_cbc!G9</f>
        <v>0</v>
      </c>
      <c r="G9" s="6">
        <f>RS_scenario_1_RSBsn_cbc!H9-RS_baseline_RSBsn_cbc!H9</f>
        <v>0</v>
      </c>
      <c r="H9" s="6">
        <f>RS_scenario_1_RSBsn_cbc!I9-RS_baseline_RSBsn_cbc!I9</f>
        <v>0</v>
      </c>
      <c r="I9" s="6">
        <f>RS_scenario_1_RSBsn_cbc!J9-RS_baseline_RSBsn_cbc!J9</f>
        <v>0</v>
      </c>
      <c r="J9" s="6">
        <f>RS_scenario_1_RSBsn_cbc!K9-RS_baseline_RSBsn_cbc!K9</f>
        <v>0</v>
      </c>
      <c r="K9" s="6">
        <f>RS_scenario_1_RSBsn_cbc!L9-RS_baseline_RSBsn_cbc!L9</f>
        <v>0</v>
      </c>
      <c r="L9" s="6">
        <f>RS_scenario_1_RSBsn_cbc!M9-RS_baseline_RSBsn_cbc!M9</f>
        <v>0</v>
      </c>
      <c r="M9" s="6">
        <f>RS_scenario_1_RSBsn_cbc!N9-RS_baseline_RSBsn_cbc!N9</f>
        <v>0</v>
      </c>
      <c r="N9">
        <v>1946</v>
      </c>
      <c r="O9" s="5">
        <f t="shared" si="0"/>
        <v>0</v>
      </c>
      <c r="P9" s="5">
        <f t="shared" si="1"/>
        <v>0</v>
      </c>
      <c r="Q9" s="5">
        <f t="shared" si="2"/>
        <v>0</v>
      </c>
      <c r="R9" s="5">
        <f t="shared" si="3"/>
        <v>0</v>
      </c>
      <c r="S9" s="43">
        <f>O9/ref!$B$7</f>
        <v>0</v>
      </c>
      <c r="T9" s="43">
        <f>P9/ref!$B$7</f>
        <v>0</v>
      </c>
      <c r="U9" s="43">
        <f>Q9/ref!$B$7</f>
        <v>0</v>
      </c>
      <c r="V9" s="43">
        <f>R9/ref!$B$7</f>
        <v>0</v>
      </c>
      <c r="X9" s="8"/>
      <c r="Z9" s="5">
        <f>Annual_impact!W9</f>
        <v>0</v>
      </c>
      <c r="AA9" s="5">
        <f>Annual_impact!X9</f>
        <v>0</v>
      </c>
      <c r="AB9" s="5">
        <f>Annual_impact!Y9</f>
        <v>0</v>
      </c>
      <c r="AC9" s="5">
        <f>Annual_impact!Z9</f>
        <v>0</v>
      </c>
      <c r="AD9" s="8"/>
      <c r="AF9" s="8"/>
      <c r="AJ9">
        <v>1946</v>
      </c>
      <c r="AK9" s="3">
        <f>(RS_baseline_RSBsn_cbc!K9-RS_baseline_RSBsn_cbc!I9)/ref!$B$7</f>
        <v>45.533048140543009</v>
      </c>
      <c r="AL9" s="3">
        <f>AK9+R9/ref!$B$7</f>
        <v>45.533048140543009</v>
      </c>
      <c r="AM9" s="3">
        <f>-RS_baseline_RSBsn_cbc!J9/ref!$B$7</f>
        <v>25.199802874743327</v>
      </c>
      <c r="AN9" s="3">
        <f>AM9+R9/ref!$B$7</f>
        <v>25.199802874743327</v>
      </c>
    </row>
    <row r="10" spans="1:40" x14ac:dyDescent="0.3">
      <c r="A10">
        <v>1947</v>
      </c>
      <c r="B10" s="6">
        <f>RS_scenario_1_RSBsn_cbc!C10-RS_baseline_RSBsn_cbc!C10</f>
        <v>0</v>
      </c>
      <c r="C10" s="6">
        <f>RS_scenario_1_RSBsn_cbc!D10-RS_baseline_RSBsn_cbc!D10</f>
        <v>0</v>
      </c>
      <c r="D10" s="6">
        <f>RS_scenario_1_RSBsn_cbc!E10-RS_baseline_RSBsn_cbc!E10</f>
        <v>0</v>
      </c>
      <c r="E10" s="6">
        <f>RS_scenario_1_RSBsn_cbc!F10-RS_baseline_RSBsn_cbc!F10</f>
        <v>0</v>
      </c>
      <c r="F10" s="6">
        <f>RS_scenario_1_RSBsn_cbc!G10-RS_baseline_RSBsn_cbc!G10</f>
        <v>0</v>
      </c>
      <c r="G10" s="6">
        <f>RS_scenario_1_RSBsn_cbc!H10-RS_baseline_RSBsn_cbc!H10</f>
        <v>0</v>
      </c>
      <c r="H10" s="6">
        <f>RS_scenario_1_RSBsn_cbc!I10-RS_baseline_RSBsn_cbc!I10</f>
        <v>0</v>
      </c>
      <c r="I10" s="6">
        <f>RS_scenario_1_RSBsn_cbc!J10-RS_baseline_RSBsn_cbc!J10</f>
        <v>0</v>
      </c>
      <c r="J10" s="6">
        <f>RS_scenario_1_RSBsn_cbc!K10-RS_baseline_RSBsn_cbc!K10</f>
        <v>0</v>
      </c>
      <c r="K10" s="6">
        <f>RS_scenario_1_RSBsn_cbc!L10-RS_baseline_RSBsn_cbc!L10</f>
        <v>0</v>
      </c>
      <c r="L10" s="6">
        <f>RS_scenario_1_RSBsn_cbc!M10-RS_baseline_RSBsn_cbc!M10</f>
        <v>0</v>
      </c>
      <c r="M10" s="6">
        <f>RS_scenario_1_RSBsn_cbc!N10-RS_baseline_RSBsn_cbc!N10</f>
        <v>0</v>
      </c>
      <c r="N10">
        <v>1947</v>
      </c>
      <c r="O10" s="5">
        <f t="shared" si="0"/>
        <v>0</v>
      </c>
      <c r="P10" s="5">
        <f t="shared" si="1"/>
        <v>0</v>
      </c>
      <c r="Q10" s="5">
        <f t="shared" si="2"/>
        <v>0</v>
      </c>
      <c r="R10" s="5">
        <f t="shared" si="3"/>
        <v>0</v>
      </c>
      <c r="S10" s="43">
        <f>O10/ref!$B$7</f>
        <v>0</v>
      </c>
      <c r="T10" s="43">
        <f>P10/ref!$B$7</f>
        <v>0</v>
      </c>
      <c r="U10" s="43">
        <f>Q10/ref!$B$7</f>
        <v>0</v>
      </c>
      <c r="V10" s="43">
        <f>R10/ref!$B$7</f>
        <v>0</v>
      </c>
      <c r="X10" s="8"/>
      <c r="Z10" s="5">
        <f>Annual_impact!W10</f>
        <v>0</v>
      </c>
      <c r="AA10" s="5">
        <f>Annual_impact!X10</f>
        <v>0</v>
      </c>
      <c r="AB10" s="5">
        <f>Annual_impact!Y10</f>
        <v>0</v>
      </c>
      <c r="AC10" s="5">
        <f>Annual_impact!Z10</f>
        <v>0</v>
      </c>
      <c r="AD10" s="8"/>
      <c r="AF10" s="8"/>
      <c r="AJ10">
        <v>1947</v>
      </c>
      <c r="AK10" s="3">
        <f>(RS_baseline_RSBsn_cbc!K10-RS_baseline_RSBsn_cbc!I10)/ref!$B$7</f>
        <v>52.702498288843259</v>
      </c>
      <c r="AL10" s="3">
        <f>AK10+R10/ref!$B$7</f>
        <v>52.702498288843259</v>
      </c>
      <c r="AM10" s="3">
        <f>-RS_baseline_RSBsn_cbc!J10/ref!$B$7</f>
        <v>25.340721081451061</v>
      </c>
      <c r="AN10" s="3">
        <f>AM10+R10/ref!$B$7</f>
        <v>25.340721081451061</v>
      </c>
    </row>
    <row r="11" spans="1:40" x14ac:dyDescent="0.3">
      <c r="A11">
        <v>1948</v>
      </c>
      <c r="B11" s="6">
        <f>RS_scenario_1_RSBsn_cbc!C11-RS_baseline_RSBsn_cbc!C11</f>
        <v>0</v>
      </c>
      <c r="C11" s="6">
        <f>RS_scenario_1_RSBsn_cbc!D11-RS_baseline_RSBsn_cbc!D11</f>
        <v>0</v>
      </c>
      <c r="D11" s="6">
        <f>RS_scenario_1_RSBsn_cbc!E11-RS_baseline_RSBsn_cbc!E11</f>
        <v>0</v>
      </c>
      <c r="E11" s="6">
        <f>RS_scenario_1_RSBsn_cbc!F11-RS_baseline_RSBsn_cbc!F11</f>
        <v>0</v>
      </c>
      <c r="F11" s="6">
        <f>RS_scenario_1_RSBsn_cbc!G11-RS_baseline_RSBsn_cbc!G11</f>
        <v>0</v>
      </c>
      <c r="G11" s="6">
        <f>RS_scenario_1_RSBsn_cbc!H11-RS_baseline_RSBsn_cbc!H11</f>
        <v>0</v>
      </c>
      <c r="H11" s="6">
        <f>RS_scenario_1_RSBsn_cbc!I11-RS_baseline_RSBsn_cbc!I11</f>
        <v>0</v>
      </c>
      <c r="I11" s="6">
        <f>RS_scenario_1_RSBsn_cbc!J11-RS_baseline_RSBsn_cbc!J11</f>
        <v>0</v>
      </c>
      <c r="J11" s="6">
        <f>RS_scenario_1_RSBsn_cbc!K11-RS_baseline_RSBsn_cbc!K11</f>
        <v>0</v>
      </c>
      <c r="K11" s="6">
        <f>RS_scenario_1_RSBsn_cbc!L11-RS_baseline_RSBsn_cbc!L11</f>
        <v>0</v>
      </c>
      <c r="L11" s="6">
        <f>RS_scenario_1_RSBsn_cbc!M11-RS_baseline_RSBsn_cbc!M11</f>
        <v>0</v>
      </c>
      <c r="M11" s="6">
        <f>RS_scenario_1_RSBsn_cbc!N11-RS_baseline_RSBsn_cbc!N11</f>
        <v>0</v>
      </c>
      <c r="N11">
        <v>1948</v>
      </c>
      <c r="O11" s="5">
        <f t="shared" si="0"/>
        <v>0</v>
      </c>
      <c r="P11" s="5">
        <f t="shared" si="1"/>
        <v>0</v>
      </c>
      <c r="Q11" s="5">
        <f t="shared" si="2"/>
        <v>0</v>
      </c>
      <c r="R11" s="5">
        <f t="shared" si="3"/>
        <v>0</v>
      </c>
      <c r="S11" s="43">
        <f>O11/ref!$B$7</f>
        <v>0</v>
      </c>
      <c r="T11" s="43">
        <f>P11/ref!$B$7</f>
        <v>0</v>
      </c>
      <c r="U11" s="43">
        <f>Q11/ref!$B$7</f>
        <v>0</v>
      </c>
      <c r="V11" s="43">
        <f>R11/ref!$B$7</f>
        <v>0</v>
      </c>
      <c r="X11" s="8"/>
      <c r="Z11" s="5">
        <f>Annual_impact!W11</f>
        <v>0</v>
      </c>
      <c r="AA11" s="5">
        <f>Annual_impact!X11</f>
        <v>0</v>
      </c>
      <c r="AB11" s="5">
        <f>Annual_impact!Y11</f>
        <v>0</v>
      </c>
      <c r="AC11" s="5">
        <f>Annual_impact!Z11</f>
        <v>0</v>
      </c>
      <c r="AD11" s="8"/>
      <c r="AF11" s="8"/>
      <c r="AJ11">
        <v>1948</v>
      </c>
      <c r="AK11" s="3">
        <f>(RS_baseline_RSBsn_cbc!K11-RS_baseline_RSBsn_cbc!I11)/ref!$B$7</f>
        <v>133.09171800136892</v>
      </c>
      <c r="AL11" s="3">
        <f>AK11+R11/ref!$B$7</f>
        <v>133.09171800136892</v>
      </c>
      <c r="AM11" s="3">
        <f>-RS_baseline_RSBsn_cbc!J11/ref!$B$7</f>
        <v>57.820511179557379</v>
      </c>
      <c r="AN11" s="3">
        <f>AM11+R11/ref!$B$7</f>
        <v>57.820511179557379</v>
      </c>
    </row>
    <row r="12" spans="1:40" x14ac:dyDescent="0.3">
      <c r="A12">
        <v>1949</v>
      </c>
      <c r="B12" s="6">
        <f>RS_scenario_1_RSBsn_cbc!C12-RS_baseline_RSBsn_cbc!C12</f>
        <v>0</v>
      </c>
      <c r="C12" s="6">
        <f>RS_scenario_1_RSBsn_cbc!D12-RS_baseline_RSBsn_cbc!D12</f>
        <v>0</v>
      </c>
      <c r="D12" s="6">
        <f>RS_scenario_1_RSBsn_cbc!E12-RS_baseline_RSBsn_cbc!E12</f>
        <v>0</v>
      </c>
      <c r="E12" s="6">
        <f>RS_scenario_1_RSBsn_cbc!F12-RS_baseline_RSBsn_cbc!F12</f>
        <v>0</v>
      </c>
      <c r="F12" s="6">
        <f>RS_scenario_1_RSBsn_cbc!G12-RS_baseline_RSBsn_cbc!G12</f>
        <v>0</v>
      </c>
      <c r="G12" s="6">
        <f>RS_scenario_1_RSBsn_cbc!H12-RS_baseline_RSBsn_cbc!H12</f>
        <v>0</v>
      </c>
      <c r="H12" s="6">
        <f>RS_scenario_1_RSBsn_cbc!I12-RS_baseline_RSBsn_cbc!I12</f>
        <v>0</v>
      </c>
      <c r="I12" s="6">
        <f>RS_scenario_1_RSBsn_cbc!J12-RS_baseline_RSBsn_cbc!J12</f>
        <v>1.0000000002037268E-2</v>
      </c>
      <c r="J12" s="6">
        <f>RS_scenario_1_RSBsn_cbc!K12-RS_baseline_RSBsn_cbc!K12</f>
        <v>0</v>
      </c>
      <c r="K12" s="6">
        <f>RS_scenario_1_RSBsn_cbc!L12-RS_baseline_RSBsn_cbc!L12</f>
        <v>0</v>
      </c>
      <c r="L12" s="6">
        <f>RS_scenario_1_RSBsn_cbc!M12-RS_baseline_RSBsn_cbc!M12</f>
        <v>0</v>
      </c>
      <c r="M12" s="6">
        <f>RS_scenario_1_RSBsn_cbc!N12-RS_baseline_RSBsn_cbc!N12</f>
        <v>0</v>
      </c>
      <c r="N12">
        <v>1949</v>
      </c>
      <c r="O12" s="5">
        <f t="shared" si="0"/>
        <v>0</v>
      </c>
      <c r="P12" s="5">
        <f t="shared" si="1"/>
        <v>0</v>
      </c>
      <c r="Q12" s="5">
        <f t="shared" si="2"/>
        <v>0</v>
      </c>
      <c r="R12" s="5">
        <f t="shared" si="3"/>
        <v>-1.0000000002037268E-2</v>
      </c>
      <c r="S12" s="43">
        <f>O12/ref!$B$7</f>
        <v>0</v>
      </c>
      <c r="T12" s="43">
        <f>P12/ref!$B$7</f>
        <v>0</v>
      </c>
      <c r="U12" s="43">
        <f>Q12/ref!$B$7</f>
        <v>0</v>
      </c>
      <c r="V12" s="43">
        <f>R12/ref!$B$7</f>
        <v>-1.380333105460312E-5</v>
      </c>
      <c r="X12" s="8"/>
      <c r="Z12" s="5">
        <f>Annual_impact!W12</f>
        <v>0</v>
      </c>
      <c r="AA12" s="5">
        <f>Annual_impact!X12</f>
        <v>0</v>
      </c>
      <c r="AB12" s="5">
        <f>Annual_impact!Y12</f>
        <v>0</v>
      </c>
      <c r="AC12" s="5">
        <f>Annual_impact!Z12</f>
        <v>0</v>
      </c>
      <c r="AD12" s="8"/>
      <c r="AF12" s="8"/>
      <c r="AJ12">
        <v>1949</v>
      </c>
      <c r="AK12" s="3">
        <f>(RS_baseline_RSBsn_cbc!K12-RS_baseline_RSBsn_cbc!I12)/ref!$B$7</f>
        <v>123.42938626511523</v>
      </c>
      <c r="AL12" s="3">
        <f>AK12+R12/ref!$B$7</f>
        <v>123.42937246178417</v>
      </c>
      <c r="AM12" s="3">
        <f>-RS_baseline_RSBsn_cbc!J12/ref!$B$7</f>
        <v>74.673425963951644</v>
      </c>
      <c r="AN12" s="3">
        <f>AM12+R12/ref!$B$7</f>
        <v>74.673412160620586</v>
      </c>
    </row>
    <row r="13" spans="1:40" x14ac:dyDescent="0.3">
      <c r="A13">
        <v>1950</v>
      </c>
      <c r="B13" s="6">
        <f>RS_scenario_1_RSBsn_cbc!C13-RS_baseline_RSBsn_cbc!C13</f>
        <v>0</v>
      </c>
      <c r="C13" s="6">
        <f>RS_scenario_1_RSBsn_cbc!D13-RS_baseline_RSBsn_cbc!D13</f>
        <v>0</v>
      </c>
      <c r="D13" s="6">
        <f>RS_scenario_1_RSBsn_cbc!E13-RS_baseline_RSBsn_cbc!E13</f>
        <v>0</v>
      </c>
      <c r="E13" s="6">
        <f>RS_scenario_1_RSBsn_cbc!F13-RS_baseline_RSBsn_cbc!F13</f>
        <v>0</v>
      </c>
      <c r="F13" s="6">
        <f>RS_scenario_1_RSBsn_cbc!G13-RS_baseline_RSBsn_cbc!G13</f>
        <v>0</v>
      </c>
      <c r="G13" s="6">
        <f>RS_scenario_1_RSBsn_cbc!H13-RS_baseline_RSBsn_cbc!H13</f>
        <v>0</v>
      </c>
      <c r="H13" s="6">
        <f>RS_scenario_1_RSBsn_cbc!I13-RS_baseline_RSBsn_cbc!I13</f>
        <v>0</v>
      </c>
      <c r="I13" s="6">
        <f>RS_scenario_1_RSBsn_cbc!J13-RS_baseline_RSBsn_cbc!J13</f>
        <v>0</v>
      </c>
      <c r="J13" s="6">
        <f>RS_scenario_1_RSBsn_cbc!K13-RS_baseline_RSBsn_cbc!K13</f>
        <v>0</v>
      </c>
      <c r="K13" s="6">
        <f>RS_scenario_1_RSBsn_cbc!L13-RS_baseline_RSBsn_cbc!L13</f>
        <v>0</v>
      </c>
      <c r="L13" s="6">
        <f>RS_scenario_1_RSBsn_cbc!M13-RS_baseline_RSBsn_cbc!M13</f>
        <v>0</v>
      </c>
      <c r="M13" s="6">
        <f>RS_scenario_1_RSBsn_cbc!N13-RS_baseline_RSBsn_cbc!N13</f>
        <v>0</v>
      </c>
      <c r="N13">
        <v>1950</v>
      </c>
      <c r="O13" s="5">
        <f t="shared" si="0"/>
        <v>0</v>
      </c>
      <c r="P13" s="5">
        <f t="shared" si="1"/>
        <v>0</v>
      </c>
      <c r="Q13" s="5">
        <f t="shared" si="2"/>
        <v>0</v>
      </c>
      <c r="R13" s="5">
        <f t="shared" si="3"/>
        <v>0</v>
      </c>
      <c r="S13" s="43">
        <f>O13/ref!$B$7</f>
        <v>0</v>
      </c>
      <c r="T13" s="43">
        <f>P13/ref!$B$7</f>
        <v>0</v>
      </c>
      <c r="U13" s="43">
        <f>Q13/ref!$B$7</f>
        <v>0</v>
      </c>
      <c r="V13" s="43">
        <f>R13/ref!$B$7</f>
        <v>0</v>
      </c>
      <c r="X13" s="8"/>
      <c r="Z13" s="5">
        <f>Annual_impact!W13</f>
        <v>0</v>
      </c>
      <c r="AA13" s="5">
        <f>Annual_impact!X13</f>
        <v>0</v>
      </c>
      <c r="AB13" s="5">
        <f>Annual_impact!Y13</f>
        <v>0</v>
      </c>
      <c r="AC13" s="5">
        <f>Annual_impact!Z13</f>
        <v>0</v>
      </c>
      <c r="AD13" s="8"/>
      <c r="AF13" s="8"/>
      <c r="AJ13">
        <v>1950</v>
      </c>
      <c r="AK13" s="3">
        <f>(RS_baseline_RSBsn_cbc!K13-RS_baseline_RSBsn_cbc!I13)/ref!$B$7</f>
        <v>117.14887063655031</v>
      </c>
      <c r="AL13" s="3">
        <f>AK13+R13/ref!$B$7</f>
        <v>117.14887063655031</v>
      </c>
      <c r="AM13" s="3">
        <f>-RS_baseline_RSBsn_cbc!J13/ref!$B$7</f>
        <v>64.654167693360719</v>
      </c>
      <c r="AN13" s="3">
        <f>AM13+R13/ref!$B$7</f>
        <v>64.654167693360719</v>
      </c>
    </row>
    <row r="14" spans="1:40" x14ac:dyDescent="0.3">
      <c r="A14">
        <v>1951</v>
      </c>
      <c r="B14" s="6">
        <f>RS_scenario_1_RSBsn_cbc!C14-RS_baseline_RSBsn_cbc!C14</f>
        <v>0</v>
      </c>
      <c r="C14" s="6">
        <f>RS_scenario_1_RSBsn_cbc!D14-RS_baseline_RSBsn_cbc!D14</f>
        <v>0</v>
      </c>
      <c r="D14" s="6">
        <f>RS_scenario_1_RSBsn_cbc!E14-RS_baseline_RSBsn_cbc!E14</f>
        <v>0</v>
      </c>
      <c r="E14" s="6">
        <f>RS_scenario_1_RSBsn_cbc!F14-RS_baseline_RSBsn_cbc!F14</f>
        <v>0</v>
      </c>
      <c r="F14" s="6">
        <f>RS_scenario_1_RSBsn_cbc!G14-RS_baseline_RSBsn_cbc!G14</f>
        <v>0</v>
      </c>
      <c r="G14" s="6">
        <f>RS_scenario_1_RSBsn_cbc!H14-RS_baseline_RSBsn_cbc!H14</f>
        <v>0</v>
      </c>
      <c r="H14" s="6">
        <f>RS_scenario_1_RSBsn_cbc!I14-RS_baseline_RSBsn_cbc!I14</f>
        <v>0</v>
      </c>
      <c r="I14" s="6">
        <f>RS_scenario_1_RSBsn_cbc!J14-RS_baseline_RSBsn_cbc!J14</f>
        <v>0</v>
      </c>
      <c r="J14" s="6">
        <f>RS_scenario_1_RSBsn_cbc!K14-RS_baseline_RSBsn_cbc!K14</f>
        <v>0</v>
      </c>
      <c r="K14" s="6">
        <f>RS_scenario_1_RSBsn_cbc!L14-RS_baseline_RSBsn_cbc!L14</f>
        <v>0</v>
      </c>
      <c r="L14" s="6">
        <f>RS_scenario_1_RSBsn_cbc!M14-RS_baseline_RSBsn_cbc!M14</f>
        <v>0</v>
      </c>
      <c r="M14" s="6">
        <f>RS_scenario_1_RSBsn_cbc!N14-RS_baseline_RSBsn_cbc!N14</f>
        <v>0</v>
      </c>
      <c r="N14">
        <v>1951</v>
      </c>
      <c r="O14" s="5">
        <f t="shared" si="0"/>
        <v>0</v>
      </c>
      <c r="P14" s="5">
        <f t="shared" si="1"/>
        <v>0</v>
      </c>
      <c r="Q14" s="5">
        <f t="shared" si="2"/>
        <v>0</v>
      </c>
      <c r="R14" s="5">
        <f t="shared" si="3"/>
        <v>0</v>
      </c>
      <c r="S14" s="43">
        <f>O14/ref!$B$7</f>
        <v>0</v>
      </c>
      <c r="T14" s="43">
        <f>P14/ref!$B$7</f>
        <v>0</v>
      </c>
      <c r="U14" s="43">
        <f>Q14/ref!$B$7</f>
        <v>0</v>
      </c>
      <c r="V14" s="43">
        <f>R14/ref!$B$7</f>
        <v>0</v>
      </c>
      <c r="X14" s="8"/>
      <c r="Z14" s="5">
        <f>Annual_impact!W14</f>
        <v>0</v>
      </c>
      <c r="AA14" s="5">
        <f>Annual_impact!X14</f>
        <v>0</v>
      </c>
      <c r="AB14" s="5">
        <f>Annual_impact!Y14</f>
        <v>0</v>
      </c>
      <c r="AC14" s="5">
        <f>Annual_impact!Z14</f>
        <v>0</v>
      </c>
      <c r="AD14" s="8"/>
      <c r="AF14" s="8"/>
      <c r="AJ14">
        <v>1951</v>
      </c>
      <c r="AK14" s="3">
        <f>(RS_baseline_RSBsn_cbc!K14-RS_baseline_RSBsn_cbc!I14)/ref!$B$7</f>
        <v>178.38044718229523</v>
      </c>
      <c r="AL14" s="3">
        <f>AK14+R14/ref!$B$7</f>
        <v>178.38044718229523</v>
      </c>
      <c r="AM14" s="3">
        <f>-RS_baseline_RSBsn_cbc!J14/ref!$B$7</f>
        <v>112.5561987223363</v>
      </c>
      <c r="AN14" s="3">
        <f>AM14+R14/ref!$B$7</f>
        <v>112.5561987223363</v>
      </c>
    </row>
    <row r="15" spans="1:40" x14ac:dyDescent="0.3">
      <c r="A15">
        <v>1952</v>
      </c>
      <c r="B15" s="6">
        <f>RS_scenario_1_RSBsn_cbc!C15-RS_baseline_RSBsn_cbc!C15</f>
        <v>0</v>
      </c>
      <c r="C15" s="6">
        <f>RS_scenario_1_RSBsn_cbc!D15-RS_baseline_RSBsn_cbc!D15</f>
        <v>0</v>
      </c>
      <c r="D15" s="6">
        <f>RS_scenario_1_RSBsn_cbc!E15-RS_baseline_RSBsn_cbc!E15</f>
        <v>0</v>
      </c>
      <c r="E15" s="6">
        <f>RS_scenario_1_RSBsn_cbc!F15-RS_baseline_RSBsn_cbc!F15</f>
        <v>0</v>
      </c>
      <c r="F15" s="6">
        <f>RS_scenario_1_RSBsn_cbc!G15-RS_baseline_RSBsn_cbc!G15</f>
        <v>0</v>
      </c>
      <c r="G15" s="6">
        <f>RS_scenario_1_RSBsn_cbc!H15-RS_baseline_RSBsn_cbc!H15</f>
        <v>9.9999999983992893E-3</v>
      </c>
      <c r="H15" s="6">
        <f>RS_scenario_1_RSBsn_cbc!I15-RS_baseline_RSBsn_cbc!I15</f>
        <v>0</v>
      </c>
      <c r="I15" s="6">
        <f>RS_scenario_1_RSBsn_cbc!J15-RS_baseline_RSBsn_cbc!J15</f>
        <v>0</v>
      </c>
      <c r="J15" s="6">
        <f>RS_scenario_1_RSBsn_cbc!K15-RS_baseline_RSBsn_cbc!K15</f>
        <v>0</v>
      </c>
      <c r="K15" s="6">
        <f>RS_scenario_1_RSBsn_cbc!L15-RS_baseline_RSBsn_cbc!L15</f>
        <v>0</v>
      </c>
      <c r="L15" s="6">
        <f>RS_scenario_1_RSBsn_cbc!M15-RS_baseline_RSBsn_cbc!M15</f>
        <v>0</v>
      </c>
      <c r="M15" s="6">
        <f>RS_scenario_1_RSBsn_cbc!N15-RS_baseline_RSBsn_cbc!N15</f>
        <v>0</v>
      </c>
      <c r="N15">
        <v>1952</v>
      </c>
      <c r="O15" s="5">
        <f t="shared" si="0"/>
        <v>0</v>
      </c>
      <c r="P15" s="5">
        <f t="shared" si="1"/>
        <v>0</v>
      </c>
      <c r="Q15" s="5">
        <f t="shared" si="2"/>
        <v>0</v>
      </c>
      <c r="R15" s="5">
        <f t="shared" si="3"/>
        <v>0</v>
      </c>
      <c r="S15" s="43">
        <f>O15/ref!$B$7</f>
        <v>0</v>
      </c>
      <c r="T15" s="43">
        <f>P15/ref!$B$7</f>
        <v>0</v>
      </c>
      <c r="U15" s="43">
        <f>Q15/ref!$B$7</f>
        <v>0</v>
      </c>
      <c r="V15" s="43">
        <f>R15/ref!$B$7</f>
        <v>0</v>
      </c>
      <c r="X15" s="8"/>
      <c r="Z15" s="5">
        <f>Annual_impact!W15</f>
        <v>0</v>
      </c>
      <c r="AA15" s="5">
        <f>Annual_impact!X15</f>
        <v>0</v>
      </c>
      <c r="AB15" s="5">
        <f>Annual_impact!Y15</f>
        <v>0</v>
      </c>
      <c r="AC15" s="5">
        <f>Annual_impact!Z15</f>
        <v>0</v>
      </c>
      <c r="AD15" s="8"/>
      <c r="AF15" s="8"/>
      <c r="AJ15">
        <v>1952</v>
      </c>
      <c r="AK15" s="3">
        <f>(RS_baseline_RSBsn_cbc!K15-RS_baseline_RSBsn_cbc!I15)/ref!$B$7</f>
        <v>77.450490531599371</v>
      </c>
      <c r="AL15" s="3">
        <f>AK15+R15/ref!$B$7</f>
        <v>77.450490531599371</v>
      </c>
      <c r="AM15" s="3">
        <f>-RS_baseline_RSBsn_cbc!J15/ref!$B$7</f>
        <v>60.100614419347487</v>
      </c>
      <c r="AN15" s="3">
        <f>AM15+R15/ref!$B$7</f>
        <v>60.100614419347487</v>
      </c>
    </row>
    <row r="16" spans="1:40" x14ac:dyDescent="0.3">
      <c r="A16">
        <v>1953</v>
      </c>
      <c r="B16" s="6">
        <f>RS_scenario_1_RSBsn_cbc!C16-RS_baseline_RSBsn_cbc!C16</f>
        <v>0</v>
      </c>
      <c r="C16" s="6">
        <f>RS_scenario_1_RSBsn_cbc!D16-RS_baseline_RSBsn_cbc!D16</f>
        <v>0</v>
      </c>
      <c r="D16" s="6">
        <f>RS_scenario_1_RSBsn_cbc!E16-RS_baseline_RSBsn_cbc!E16</f>
        <v>0</v>
      </c>
      <c r="E16" s="6">
        <f>RS_scenario_1_RSBsn_cbc!F16-RS_baseline_RSBsn_cbc!F16</f>
        <v>0</v>
      </c>
      <c r="F16" s="6">
        <f>RS_scenario_1_RSBsn_cbc!G16-RS_baseline_RSBsn_cbc!G16</f>
        <v>0</v>
      </c>
      <c r="G16" s="6">
        <f>RS_scenario_1_RSBsn_cbc!H16-RS_baseline_RSBsn_cbc!H16</f>
        <v>0</v>
      </c>
      <c r="H16" s="6">
        <f>RS_scenario_1_RSBsn_cbc!I16-RS_baseline_RSBsn_cbc!I16</f>
        <v>0</v>
      </c>
      <c r="I16" s="6">
        <f>RS_scenario_1_RSBsn_cbc!J16-RS_baseline_RSBsn_cbc!J16</f>
        <v>0</v>
      </c>
      <c r="J16" s="6">
        <f>RS_scenario_1_RSBsn_cbc!K16-RS_baseline_RSBsn_cbc!K16</f>
        <v>0</v>
      </c>
      <c r="K16" s="6">
        <f>RS_scenario_1_RSBsn_cbc!L16-RS_baseline_RSBsn_cbc!L16</f>
        <v>0</v>
      </c>
      <c r="L16" s="6">
        <f>RS_scenario_1_RSBsn_cbc!M16-RS_baseline_RSBsn_cbc!M16</f>
        <v>0</v>
      </c>
      <c r="M16" s="6">
        <f>RS_scenario_1_RSBsn_cbc!N16-RS_baseline_RSBsn_cbc!N16</f>
        <v>0</v>
      </c>
      <c r="N16">
        <v>1953</v>
      </c>
      <c r="O16" s="5">
        <f t="shared" si="0"/>
        <v>0</v>
      </c>
      <c r="P16" s="5">
        <f t="shared" si="1"/>
        <v>0</v>
      </c>
      <c r="Q16" s="5">
        <f t="shared" si="2"/>
        <v>0</v>
      </c>
      <c r="R16" s="5">
        <f t="shared" si="3"/>
        <v>0</v>
      </c>
      <c r="S16" s="43">
        <f>O16/ref!$B$7</f>
        <v>0</v>
      </c>
      <c r="T16" s="43">
        <f>P16/ref!$B$7</f>
        <v>0</v>
      </c>
      <c r="U16" s="43">
        <f>Q16/ref!$B$7</f>
        <v>0</v>
      </c>
      <c r="V16" s="43">
        <f>R16/ref!$B$7</f>
        <v>0</v>
      </c>
      <c r="X16" s="8"/>
      <c r="Z16" s="5">
        <f>Annual_impact!W16</f>
        <v>0</v>
      </c>
      <c r="AA16" s="5">
        <f>Annual_impact!X16</f>
        <v>0</v>
      </c>
      <c r="AB16" s="5">
        <f>Annual_impact!Y16</f>
        <v>0</v>
      </c>
      <c r="AC16" s="5">
        <f>Annual_impact!Z16</f>
        <v>0</v>
      </c>
      <c r="AD16" s="8"/>
      <c r="AF16" s="8"/>
      <c r="AJ16">
        <v>1953</v>
      </c>
      <c r="AK16" s="3">
        <f>(RS_baseline_RSBsn_cbc!K16-RS_baseline_RSBsn_cbc!I16)/ref!$B$7</f>
        <v>43.937383070955967</v>
      </c>
      <c r="AL16" s="3">
        <f>AK16+R16/ref!$B$7</f>
        <v>43.937383070955967</v>
      </c>
      <c r="AM16" s="3">
        <f>-RS_baseline_RSBsn_cbc!J16/ref!$B$7</f>
        <v>24.966733629933838</v>
      </c>
      <c r="AN16" s="3">
        <f>AM16+R16/ref!$B$7</f>
        <v>24.966733629933838</v>
      </c>
    </row>
    <row r="17" spans="1:40" x14ac:dyDescent="0.3">
      <c r="A17">
        <v>1954</v>
      </c>
      <c r="B17" s="6">
        <f>RS_scenario_1_RSBsn_cbc!C17-RS_baseline_RSBsn_cbc!C17</f>
        <v>0</v>
      </c>
      <c r="C17" s="6">
        <f>RS_scenario_1_RSBsn_cbc!D17-RS_baseline_RSBsn_cbc!D17</f>
        <v>0</v>
      </c>
      <c r="D17" s="6">
        <f>RS_scenario_1_RSBsn_cbc!E17-RS_baseline_RSBsn_cbc!E17</f>
        <v>0</v>
      </c>
      <c r="E17" s="6">
        <f>RS_scenario_1_RSBsn_cbc!F17-RS_baseline_RSBsn_cbc!F17</f>
        <v>0</v>
      </c>
      <c r="F17" s="6">
        <f>RS_scenario_1_RSBsn_cbc!G17-RS_baseline_RSBsn_cbc!G17</f>
        <v>0</v>
      </c>
      <c r="G17" s="6">
        <f>RS_scenario_1_RSBsn_cbc!H17-RS_baseline_RSBsn_cbc!H17</f>
        <v>0</v>
      </c>
      <c r="H17" s="6">
        <f>RS_scenario_1_RSBsn_cbc!I17-RS_baseline_RSBsn_cbc!I17</f>
        <v>0</v>
      </c>
      <c r="I17" s="6">
        <f>RS_scenario_1_RSBsn_cbc!J17-RS_baseline_RSBsn_cbc!J17</f>
        <v>0</v>
      </c>
      <c r="J17" s="6">
        <f>RS_scenario_1_RSBsn_cbc!K17-RS_baseline_RSBsn_cbc!K17</f>
        <v>0</v>
      </c>
      <c r="K17" s="6">
        <f>RS_scenario_1_RSBsn_cbc!L17-RS_baseline_RSBsn_cbc!L17</f>
        <v>0</v>
      </c>
      <c r="L17" s="6">
        <f>RS_scenario_1_RSBsn_cbc!M17-RS_baseline_RSBsn_cbc!M17</f>
        <v>0</v>
      </c>
      <c r="M17" s="6">
        <f>RS_scenario_1_RSBsn_cbc!N17-RS_baseline_RSBsn_cbc!N17</f>
        <v>0</v>
      </c>
      <c r="N17">
        <v>1954</v>
      </c>
      <c r="O17" s="5">
        <f t="shared" si="0"/>
        <v>0</v>
      </c>
      <c r="P17" s="5">
        <f t="shared" si="1"/>
        <v>0</v>
      </c>
      <c r="Q17" s="5">
        <f t="shared" si="2"/>
        <v>0</v>
      </c>
      <c r="R17" s="5">
        <f t="shared" si="3"/>
        <v>0</v>
      </c>
      <c r="S17" s="43">
        <f>O17/ref!$B$7</f>
        <v>0</v>
      </c>
      <c r="T17" s="43">
        <f>P17/ref!$B$7</f>
        <v>0</v>
      </c>
      <c r="U17" s="43">
        <f>Q17/ref!$B$7</f>
        <v>0</v>
      </c>
      <c r="V17" s="43">
        <f>R17/ref!$B$7</f>
        <v>0</v>
      </c>
      <c r="X17" s="8"/>
      <c r="Z17" s="5">
        <f>Annual_impact!W17</f>
        <v>0</v>
      </c>
      <c r="AA17" s="5">
        <f>Annual_impact!X17</f>
        <v>0</v>
      </c>
      <c r="AB17" s="5">
        <f>Annual_impact!Y17</f>
        <v>0</v>
      </c>
      <c r="AC17" s="5">
        <f>Annual_impact!Z17</f>
        <v>0</v>
      </c>
      <c r="AD17" s="8"/>
      <c r="AF17" s="8"/>
      <c r="AJ17">
        <v>1954</v>
      </c>
      <c r="AK17" s="3">
        <f>(RS_baseline_RSBsn_cbc!K17-RS_baseline_RSBsn_cbc!I17)/ref!$B$7</f>
        <v>29.631610768879764</v>
      </c>
      <c r="AL17" s="3">
        <f>AK17+R17/ref!$B$7</f>
        <v>29.631610768879764</v>
      </c>
      <c r="AM17" s="3">
        <f>-RS_baseline_RSBsn_cbc!J17/ref!$B$7</f>
        <v>13.488906354095368</v>
      </c>
      <c r="AN17" s="3">
        <f>AM17+R17/ref!$B$7</f>
        <v>13.488906354095368</v>
      </c>
    </row>
    <row r="18" spans="1:40" x14ac:dyDescent="0.3">
      <c r="A18">
        <v>1955</v>
      </c>
      <c r="B18" s="6">
        <f>RS_scenario_1_RSBsn_cbc!C18-RS_baseline_RSBsn_cbc!C18</f>
        <v>0</v>
      </c>
      <c r="C18" s="6">
        <f>RS_scenario_1_RSBsn_cbc!D18-RS_baseline_RSBsn_cbc!D18</f>
        <v>0</v>
      </c>
      <c r="D18" s="6">
        <f>RS_scenario_1_RSBsn_cbc!E18-RS_baseline_RSBsn_cbc!E18</f>
        <v>0</v>
      </c>
      <c r="E18" s="6">
        <f>RS_scenario_1_RSBsn_cbc!F18-RS_baseline_RSBsn_cbc!F18</f>
        <v>0</v>
      </c>
      <c r="F18" s="6">
        <f>RS_scenario_1_RSBsn_cbc!G18-RS_baseline_RSBsn_cbc!G18</f>
        <v>0</v>
      </c>
      <c r="G18" s="6">
        <f>RS_scenario_1_RSBsn_cbc!H18-RS_baseline_RSBsn_cbc!H18</f>
        <v>0</v>
      </c>
      <c r="H18" s="6">
        <f>RS_scenario_1_RSBsn_cbc!I18-RS_baseline_RSBsn_cbc!I18</f>
        <v>0</v>
      </c>
      <c r="I18" s="6">
        <f>RS_scenario_1_RSBsn_cbc!J18-RS_baseline_RSBsn_cbc!J18</f>
        <v>0</v>
      </c>
      <c r="J18" s="6">
        <f>RS_scenario_1_RSBsn_cbc!K18-RS_baseline_RSBsn_cbc!K18</f>
        <v>0</v>
      </c>
      <c r="K18" s="6">
        <f>RS_scenario_1_RSBsn_cbc!L18-RS_baseline_RSBsn_cbc!L18</f>
        <v>0</v>
      </c>
      <c r="L18" s="6">
        <f>RS_scenario_1_RSBsn_cbc!M18-RS_baseline_RSBsn_cbc!M18</f>
        <v>0</v>
      </c>
      <c r="M18" s="6">
        <f>RS_scenario_1_RSBsn_cbc!N18-RS_baseline_RSBsn_cbc!N18</f>
        <v>-9.9999999929423211E-4</v>
      </c>
      <c r="N18">
        <v>1955</v>
      </c>
      <c r="O18" s="5">
        <f t="shared" si="0"/>
        <v>0</v>
      </c>
      <c r="P18" s="5">
        <f t="shared" si="1"/>
        <v>0</v>
      </c>
      <c r="Q18" s="5">
        <f t="shared" si="2"/>
        <v>0</v>
      </c>
      <c r="R18" s="5">
        <f t="shared" si="3"/>
        <v>0</v>
      </c>
      <c r="S18" s="43">
        <f>O18/ref!$B$7</f>
        <v>0</v>
      </c>
      <c r="T18" s="43">
        <f>P18/ref!$B$7</f>
        <v>0</v>
      </c>
      <c r="U18" s="43">
        <f>Q18/ref!$B$7</f>
        <v>0</v>
      </c>
      <c r="V18" s="43">
        <f>R18/ref!$B$7</f>
        <v>0</v>
      </c>
      <c r="X18" s="8"/>
      <c r="Z18" s="5">
        <f>Annual_impact!W18</f>
        <v>0</v>
      </c>
      <c r="AA18" s="5">
        <f>Annual_impact!X18</f>
        <v>0</v>
      </c>
      <c r="AB18" s="5">
        <f>Annual_impact!Y18</f>
        <v>0</v>
      </c>
      <c r="AC18" s="5">
        <f>Annual_impact!Z18</f>
        <v>0</v>
      </c>
      <c r="AD18" s="8"/>
      <c r="AF18" s="8"/>
      <c r="AJ18">
        <v>1955</v>
      </c>
      <c r="AK18" s="3">
        <f>(RS_baseline_RSBsn_cbc!K18-RS_baseline_RSBsn_cbc!I18)/ref!$B$7</f>
        <v>28.534245950262378</v>
      </c>
      <c r="AL18" s="3">
        <f>AK18+R18/ref!$B$7</f>
        <v>28.534245950262378</v>
      </c>
      <c r="AM18" s="3">
        <f>-RS_baseline_RSBsn_cbc!J18/ref!$B$7</f>
        <v>5.5486505932010042</v>
      </c>
      <c r="AN18" s="3">
        <f>AM18+R18/ref!$B$7</f>
        <v>5.5486505932010042</v>
      </c>
    </row>
    <row r="19" spans="1:40" x14ac:dyDescent="0.3">
      <c r="A19">
        <v>1956</v>
      </c>
      <c r="B19" s="6">
        <f>RS_scenario_1_RSBsn_cbc!C19-RS_baseline_RSBsn_cbc!C19</f>
        <v>0</v>
      </c>
      <c r="C19" s="6">
        <f>RS_scenario_1_RSBsn_cbc!D19-RS_baseline_RSBsn_cbc!D19</f>
        <v>0</v>
      </c>
      <c r="D19" s="6">
        <f>RS_scenario_1_RSBsn_cbc!E19-RS_baseline_RSBsn_cbc!E19</f>
        <v>0</v>
      </c>
      <c r="E19" s="6">
        <f>RS_scenario_1_RSBsn_cbc!F19-RS_baseline_RSBsn_cbc!F19</f>
        <v>0</v>
      </c>
      <c r="F19" s="6">
        <f>RS_scenario_1_RSBsn_cbc!G19-RS_baseline_RSBsn_cbc!G19</f>
        <v>0</v>
      </c>
      <c r="G19" s="6">
        <f>RS_scenario_1_RSBsn_cbc!H19-RS_baseline_RSBsn_cbc!H19</f>
        <v>0</v>
      </c>
      <c r="H19" s="6">
        <f>RS_scenario_1_RSBsn_cbc!I19-RS_baseline_RSBsn_cbc!I19</f>
        <v>0</v>
      </c>
      <c r="I19" s="6">
        <f>RS_scenario_1_RSBsn_cbc!J19-RS_baseline_RSBsn_cbc!J19</f>
        <v>0</v>
      </c>
      <c r="J19" s="6">
        <f>RS_scenario_1_RSBsn_cbc!K19-RS_baseline_RSBsn_cbc!K19</f>
        <v>0</v>
      </c>
      <c r="K19" s="6">
        <f>RS_scenario_1_RSBsn_cbc!L19-RS_baseline_RSBsn_cbc!L19</f>
        <v>0</v>
      </c>
      <c r="L19" s="6">
        <f>RS_scenario_1_RSBsn_cbc!M19-RS_baseline_RSBsn_cbc!M19</f>
        <v>0</v>
      </c>
      <c r="M19" s="6">
        <f>RS_scenario_1_RSBsn_cbc!N19-RS_baseline_RSBsn_cbc!N19</f>
        <v>0</v>
      </c>
      <c r="N19">
        <v>1956</v>
      </c>
      <c r="O19" s="5">
        <f t="shared" si="0"/>
        <v>0</v>
      </c>
      <c r="P19" s="5">
        <f t="shared" si="1"/>
        <v>0</v>
      </c>
      <c r="Q19" s="5">
        <f t="shared" si="2"/>
        <v>0</v>
      </c>
      <c r="R19" s="5">
        <f t="shared" si="3"/>
        <v>0</v>
      </c>
      <c r="S19" s="43">
        <f>O19/ref!$B$7</f>
        <v>0</v>
      </c>
      <c r="T19" s="43">
        <f>P19/ref!$B$7</f>
        <v>0</v>
      </c>
      <c r="U19" s="43">
        <f>Q19/ref!$B$7</f>
        <v>0</v>
      </c>
      <c r="V19" s="43">
        <f>R19/ref!$B$7</f>
        <v>0</v>
      </c>
      <c r="X19" s="8"/>
      <c r="Z19" s="5">
        <f>Annual_impact!W19</f>
        <v>0</v>
      </c>
      <c r="AA19" s="5">
        <f>Annual_impact!X19</f>
        <v>0</v>
      </c>
      <c r="AB19" s="5">
        <f>Annual_impact!Y19</f>
        <v>0</v>
      </c>
      <c r="AC19" s="5">
        <f>Annual_impact!Z19</f>
        <v>0</v>
      </c>
      <c r="AD19" s="8"/>
      <c r="AF19" s="8"/>
      <c r="AJ19">
        <v>1956</v>
      </c>
      <c r="AK19" s="3">
        <f>(RS_baseline_RSBsn_cbc!K19-RS_baseline_RSBsn_cbc!I19)/ref!$B$7</f>
        <v>11.060609171800138</v>
      </c>
      <c r="AL19" s="3">
        <f>AK19+R19/ref!$B$7</f>
        <v>11.060609171800138</v>
      </c>
      <c r="AM19" s="3">
        <f>-RS_baseline_RSBsn_cbc!J19/ref!$B$7</f>
        <v>1.4169630047912389</v>
      </c>
      <c r="AN19" s="3">
        <f>AM19+R19/ref!$B$7</f>
        <v>1.4169630047912389</v>
      </c>
    </row>
    <row r="20" spans="1:40" x14ac:dyDescent="0.3">
      <c r="A20">
        <v>1957</v>
      </c>
      <c r="B20" s="6">
        <f>RS_scenario_1_RSBsn_cbc!C20-RS_baseline_RSBsn_cbc!C20</f>
        <v>0</v>
      </c>
      <c r="C20" s="6">
        <f>RS_scenario_1_RSBsn_cbc!D20-RS_baseline_RSBsn_cbc!D20</f>
        <v>0</v>
      </c>
      <c r="D20" s="6">
        <f>RS_scenario_1_RSBsn_cbc!E20-RS_baseline_RSBsn_cbc!E20</f>
        <v>0</v>
      </c>
      <c r="E20" s="6">
        <f>RS_scenario_1_RSBsn_cbc!F20-RS_baseline_RSBsn_cbc!F20</f>
        <v>9.9999999976716936E-2</v>
      </c>
      <c r="F20" s="6">
        <f>RS_scenario_1_RSBsn_cbc!G20-RS_baseline_RSBsn_cbc!G20</f>
        <v>0</v>
      </c>
      <c r="G20" s="6">
        <f>RS_scenario_1_RSBsn_cbc!H20-RS_baseline_RSBsn_cbc!H20</f>
        <v>0</v>
      </c>
      <c r="H20" s="6">
        <f>RS_scenario_1_RSBsn_cbc!I20-RS_baseline_RSBsn_cbc!I20</f>
        <v>0</v>
      </c>
      <c r="I20" s="6">
        <f>RS_scenario_1_RSBsn_cbc!J20-RS_baseline_RSBsn_cbc!J20</f>
        <v>0</v>
      </c>
      <c r="J20" s="6">
        <f>RS_scenario_1_RSBsn_cbc!K20-RS_baseline_RSBsn_cbc!K20</f>
        <v>0</v>
      </c>
      <c r="K20" s="6">
        <f>RS_scenario_1_RSBsn_cbc!L20-RS_baseline_RSBsn_cbc!L20</f>
        <v>0</v>
      </c>
      <c r="L20" s="6">
        <f>RS_scenario_1_RSBsn_cbc!M20-RS_baseline_RSBsn_cbc!M20</f>
        <v>0</v>
      </c>
      <c r="M20" s="6">
        <f>RS_scenario_1_RSBsn_cbc!N20-RS_baseline_RSBsn_cbc!N20</f>
        <v>0</v>
      </c>
      <c r="N20">
        <v>1957</v>
      </c>
      <c r="O20" s="5">
        <f t="shared" si="0"/>
        <v>-9.9999999976716936E-2</v>
      </c>
      <c r="P20" s="5">
        <f t="shared" si="1"/>
        <v>0</v>
      </c>
      <c r="Q20" s="5">
        <f t="shared" si="2"/>
        <v>0</v>
      </c>
      <c r="R20" s="5">
        <f t="shared" si="3"/>
        <v>0</v>
      </c>
      <c r="S20" s="43">
        <f>O20/ref!$B$7</f>
        <v>-1.3803331048577172E-4</v>
      </c>
      <c r="T20" s="43">
        <f>P20/ref!$B$7</f>
        <v>0</v>
      </c>
      <c r="U20" s="43">
        <f>Q20/ref!$B$7</f>
        <v>0</v>
      </c>
      <c r="V20" s="43">
        <f>R20/ref!$B$7</f>
        <v>0</v>
      </c>
      <c r="X20" s="8"/>
      <c r="Z20" s="5">
        <f>Annual_impact!W20</f>
        <v>0</v>
      </c>
      <c r="AA20" s="5">
        <f>Annual_impact!X20</f>
        <v>0</v>
      </c>
      <c r="AB20" s="5">
        <f>Annual_impact!Y20</f>
        <v>0</v>
      </c>
      <c r="AC20" s="5">
        <f>Annual_impact!Z20</f>
        <v>0</v>
      </c>
      <c r="AD20" s="8"/>
      <c r="AF20" s="8"/>
      <c r="AJ20">
        <v>1957</v>
      </c>
      <c r="AK20" s="3">
        <f>(RS_baseline_RSBsn_cbc!K20-RS_baseline_RSBsn_cbc!I20)/ref!$B$7</f>
        <v>135.32785763175909</v>
      </c>
      <c r="AL20" s="3">
        <f>AK20+R20/ref!$B$7</f>
        <v>135.32785763175909</v>
      </c>
      <c r="AM20" s="3">
        <f>-RS_baseline_RSBsn_cbc!J20/ref!$B$7</f>
        <v>51.339129477526811</v>
      </c>
      <c r="AN20" s="3">
        <f>AM20+R20/ref!$B$7</f>
        <v>51.339129477526811</v>
      </c>
    </row>
    <row r="21" spans="1:40" x14ac:dyDescent="0.3">
      <c r="A21">
        <v>1958</v>
      </c>
      <c r="B21" s="6">
        <f>RS_scenario_1_RSBsn_cbc!C21-RS_baseline_RSBsn_cbc!C21</f>
        <v>159.68299999999999</v>
      </c>
      <c r="C21" s="6">
        <f>RS_scenario_1_RSBsn_cbc!D21-RS_baseline_RSBsn_cbc!D21</f>
        <v>0</v>
      </c>
      <c r="D21" s="6">
        <f>RS_scenario_1_RSBsn_cbc!E21-RS_baseline_RSBsn_cbc!E21</f>
        <v>5.0000000002910383E-2</v>
      </c>
      <c r="E21" s="6">
        <f>RS_scenario_1_RSBsn_cbc!F21-RS_baseline_RSBsn_cbc!F21</f>
        <v>-148.90000000000873</v>
      </c>
      <c r="F21" s="6">
        <f>RS_scenario_1_RSBsn_cbc!G21-RS_baseline_RSBsn_cbc!G21</f>
        <v>-2.0300000000006548</v>
      </c>
      <c r="G21" s="6">
        <f>RS_scenario_1_RSBsn_cbc!H21-RS_baseline_RSBsn_cbc!H21</f>
        <v>-9.6899999999986903</v>
      </c>
      <c r="H21" s="6">
        <f>RS_scenario_1_RSBsn_cbc!I21-RS_baseline_RSBsn_cbc!I21</f>
        <v>-110</v>
      </c>
      <c r="I21" s="6">
        <f>RS_scenario_1_RSBsn_cbc!J21-RS_baseline_RSBsn_cbc!J21</f>
        <v>0.86000000000058208</v>
      </c>
      <c r="J21" s="6">
        <f>RS_scenario_1_RSBsn_cbc!K21-RS_baseline_RSBsn_cbc!K21</f>
        <v>-100</v>
      </c>
      <c r="K21" s="6">
        <f>RS_scenario_1_RSBsn_cbc!L21-RS_baseline_RSBsn_cbc!L21</f>
        <v>0</v>
      </c>
      <c r="L21" s="6">
        <f>RS_scenario_1_RSBsn_cbc!M21-RS_baseline_RSBsn_cbc!M21</f>
        <v>0</v>
      </c>
      <c r="M21" s="6">
        <f>RS_scenario_1_RSBsn_cbc!N21-RS_baseline_RSBsn_cbc!N21</f>
        <v>0</v>
      </c>
      <c r="N21">
        <v>1958</v>
      </c>
      <c r="O21" s="5">
        <f t="shared" si="0"/>
        <v>148.90000000000873</v>
      </c>
      <c r="P21" s="5">
        <f t="shared" si="1"/>
        <v>-159.68299999999999</v>
      </c>
      <c r="Q21" s="5">
        <f t="shared" si="2"/>
        <v>-5.0000000002910383E-2</v>
      </c>
      <c r="R21" s="5">
        <f t="shared" si="3"/>
        <v>-0.86000000000058208</v>
      </c>
      <c r="S21" s="43">
        <f>O21/ref!$B$7</f>
        <v>0.20553159936118021</v>
      </c>
      <c r="T21" s="43">
        <f>P21/ref!$B$7</f>
        <v>-0.2204157312343144</v>
      </c>
      <c r="U21" s="43">
        <f>Q21/ref!$B$7</f>
        <v>-6.9016655262972359E-5</v>
      </c>
      <c r="V21" s="43">
        <f>R21/ref!$B$7</f>
        <v>-1.1870864704548304E-3</v>
      </c>
      <c r="X21">
        <f t="shared" ref="X21:X52" si="4">Q21/AB21</f>
        <v>0.98466015931509665</v>
      </c>
      <c r="Y21">
        <f t="shared" ref="Y21:Y52" si="5">R21/AC21</f>
        <v>0.99009924760609092</v>
      </c>
      <c r="Z21" s="5">
        <f>Annual_impact!W21</f>
        <v>160.61290260478609</v>
      </c>
      <c r="AA21" s="5">
        <f>Annual_impact!X21</f>
        <v>-159.6831116993707</v>
      </c>
      <c r="AB21" s="5">
        <f>Annual_impact!Y21</f>
        <v>-5.0778940865942063E-2</v>
      </c>
      <c r="AC21" s="5">
        <f>Annual_impact!Z21</f>
        <v>-0.86859979146528088</v>
      </c>
      <c r="AD21" s="8"/>
      <c r="AF21" s="8"/>
      <c r="AJ21">
        <v>1958</v>
      </c>
      <c r="AK21" s="3">
        <f>(RS_baseline_RSBsn_cbc!K21-RS_baseline_RSBsn_cbc!I21)/ref!$B$7</f>
        <v>138.40600045630848</v>
      </c>
      <c r="AL21" s="3">
        <f>AK21+R21/ref!$B$7</f>
        <v>138.40481336983802</v>
      </c>
      <c r="AM21" s="3">
        <f>-RS_baseline_RSBsn_cbc!J21/ref!$B$7</f>
        <v>81.694172826830936</v>
      </c>
      <c r="AN21" s="3">
        <f>AM21+R21/ref!$B$7</f>
        <v>81.692985740360484</v>
      </c>
    </row>
    <row r="22" spans="1:40" x14ac:dyDescent="0.3">
      <c r="A22">
        <v>1959</v>
      </c>
      <c r="B22" s="6">
        <f>RS_scenario_1_RSBsn_cbc!C22-RS_baseline_RSBsn_cbc!C22</f>
        <v>409.67500000000109</v>
      </c>
      <c r="C22" s="6">
        <f>RS_scenario_1_RSBsn_cbc!D22-RS_baseline_RSBsn_cbc!D22</f>
        <v>0</v>
      </c>
      <c r="D22" s="6">
        <f>RS_scenario_1_RSBsn_cbc!E22-RS_baseline_RSBsn_cbc!E22</f>
        <v>-11.099999999991269</v>
      </c>
      <c r="E22" s="6">
        <f>RS_scenario_1_RSBsn_cbc!F22-RS_baseline_RSBsn_cbc!F22</f>
        <v>-321.90000000000146</v>
      </c>
      <c r="F22" s="6">
        <f>RS_scenario_1_RSBsn_cbc!G22-RS_baseline_RSBsn_cbc!G22</f>
        <v>-9.7299999999995634</v>
      </c>
      <c r="G22" s="6">
        <f>RS_scenario_1_RSBsn_cbc!H22-RS_baseline_RSBsn_cbc!H22</f>
        <v>-33.909999999999854</v>
      </c>
      <c r="H22" s="6">
        <f>RS_scenario_1_RSBsn_cbc!I22-RS_baseline_RSBsn_cbc!I22</f>
        <v>3040</v>
      </c>
      <c r="I22" s="6">
        <f>RS_scenario_1_RSBsn_cbc!J22-RS_baseline_RSBsn_cbc!J22</f>
        <v>-32.649999999994179</v>
      </c>
      <c r="J22" s="6">
        <f>RS_scenario_1_RSBsn_cbc!K22-RS_baseline_RSBsn_cbc!K22</f>
        <v>3080</v>
      </c>
      <c r="K22" s="6">
        <f>RS_scenario_1_RSBsn_cbc!L22-RS_baseline_RSBsn_cbc!L22</f>
        <v>0</v>
      </c>
      <c r="L22" s="6">
        <f>RS_scenario_1_RSBsn_cbc!M22-RS_baseline_RSBsn_cbc!M22</f>
        <v>0</v>
      </c>
      <c r="M22" s="6">
        <f>RS_scenario_1_RSBsn_cbc!N22-RS_baseline_RSBsn_cbc!N22</f>
        <v>6.1000000000603904E-2</v>
      </c>
      <c r="N22">
        <v>1959</v>
      </c>
      <c r="O22" s="5">
        <f t="shared" si="0"/>
        <v>321.90000000000146</v>
      </c>
      <c r="P22" s="5">
        <f t="shared" si="1"/>
        <v>-409.67500000000109</v>
      </c>
      <c r="Q22" s="5">
        <f t="shared" si="2"/>
        <v>11.099999999991269</v>
      </c>
      <c r="R22" s="5">
        <f t="shared" si="3"/>
        <v>32.649999999994179</v>
      </c>
      <c r="S22" s="43">
        <f>O22/ref!$B$7</f>
        <v>0.44432922655715468</v>
      </c>
      <c r="T22" s="43">
        <f>P22/ref!$B$7</f>
        <v>-0.56548796486424979</v>
      </c>
      <c r="U22" s="43">
        <f>Q22/ref!$B$7</f>
        <v>1.532169746747597E-2</v>
      </c>
      <c r="V22" s="43">
        <f>R22/ref!$B$7</f>
        <v>4.5067875884089614E-2</v>
      </c>
      <c r="X22">
        <f t="shared" si="4"/>
        <v>0.99423558304275927</v>
      </c>
      <c r="Y22">
        <f t="shared" si="5"/>
        <v>0.99643243001779125</v>
      </c>
      <c r="Z22" s="5">
        <f>Annual_impact!W22</f>
        <v>365.41960994085321</v>
      </c>
      <c r="AA22" s="5">
        <f>Annual_impact!X22</f>
        <v>-409.67411121154896</v>
      </c>
      <c r="AB22" s="5">
        <f>Annual_impact!Y22</f>
        <v>11.164356003051934</v>
      </c>
      <c r="AC22" s="5">
        <f>Annual_impact!Z22</f>
        <v>32.766898202431264</v>
      </c>
      <c r="AD22" s="8"/>
      <c r="AF22" s="8"/>
      <c r="AJ22">
        <v>1959</v>
      </c>
      <c r="AK22" s="3">
        <f>(RS_baseline_RSBsn_cbc!K22-RS_baseline_RSBsn_cbc!I22)/ref!$B$7</f>
        <v>92.71697467488022</v>
      </c>
      <c r="AL22" s="3">
        <f>AK22+R22/ref!$B$7</f>
        <v>92.762042550764306</v>
      </c>
      <c r="AM22" s="3">
        <f>-RS_baseline_RSBsn_cbc!J22/ref!$B$7</f>
        <v>61.489616016427114</v>
      </c>
      <c r="AN22" s="3">
        <f>AM22+R22/ref!$B$7</f>
        <v>61.5346838923112</v>
      </c>
    </row>
    <row r="23" spans="1:40" x14ac:dyDescent="0.3">
      <c r="A23">
        <v>1960</v>
      </c>
      <c r="B23" s="6">
        <f>RS_scenario_1_RSBsn_cbc!C23-RS_baseline_RSBsn_cbc!C23</f>
        <v>606.28099999999904</v>
      </c>
      <c r="C23" s="6">
        <f>RS_scenario_1_RSBsn_cbc!D23-RS_baseline_RSBsn_cbc!D23</f>
        <v>0</v>
      </c>
      <c r="D23" s="6">
        <f>RS_scenario_1_RSBsn_cbc!E23-RS_baseline_RSBsn_cbc!E23</f>
        <v>-31.80000000000291</v>
      </c>
      <c r="E23" s="6">
        <f>RS_scenario_1_RSBsn_cbc!F23-RS_baseline_RSBsn_cbc!F23</f>
        <v>-428.90000000000873</v>
      </c>
      <c r="F23" s="6">
        <f>RS_scenario_1_RSBsn_cbc!G23-RS_baseline_RSBsn_cbc!G23</f>
        <v>-16.590000000000146</v>
      </c>
      <c r="G23" s="6">
        <f>RS_scenario_1_RSBsn_cbc!H23-RS_baseline_RSBsn_cbc!H23</f>
        <v>-52.129999999997381</v>
      </c>
      <c r="H23" s="6">
        <f>RS_scenario_1_RSBsn_cbc!I23-RS_baseline_RSBsn_cbc!I23</f>
        <v>7458</v>
      </c>
      <c r="I23" s="6">
        <f>RS_scenario_1_RSBsn_cbc!J23-RS_baseline_RSBsn_cbc!J23</f>
        <v>-77.18999999999869</v>
      </c>
      <c r="J23" s="6">
        <f>RS_scenario_1_RSBsn_cbc!K23-RS_baseline_RSBsn_cbc!K23</f>
        <v>7535</v>
      </c>
      <c r="K23" s="6">
        <f>RS_scenario_1_RSBsn_cbc!L23-RS_baseline_RSBsn_cbc!L23</f>
        <v>-9.9999999983992893E-3</v>
      </c>
      <c r="L23" s="6">
        <f>RS_scenario_1_RSBsn_cbc!M23-RS_baseline_RSBsn_cbc!M23</f>
        <v>0</v>
      </c>
      <c r="M23" s="6">
        <f>RS_scenario_1_RSBsn_cbc!N23-RS_baseline_RSBsn_cbc!N23</f>
        <v>1.0990000000001601</v>
      </c>
      <c r="N23">
        <v>1960</v>
      </c>
      <c r="O23" s="5">
        <f t="shared" si="0"/>
        <v>428.90000000000873</v>
      </c>
      <c r="P23" s="5">
        <f t="shared" si="1"/>
        <v>-606.28099999999904</v>
      </c>
      <c r="Q23" s="5">
        <f t="shared" si="2"/>
        <v>31.80000000000291</v>
      </c>
      <c r="R23" s="5">
        <f t="shared" si="3"/>
        <v>77.18999999999869</v>
      </c>
      <c r="S23" s="43">
        <f>O23/ref!$B$7</f>
        <v>0.59202486881132854</v>
      </c>
      <c r="T23" s="43">
        <f>P23/ref!$B$7</f>
        <v>-0.83686973534108933</v>
      </c>
      <c r="U23" s="43">
        <f>Q23/ref!$B$7</f>
        <v>4.389459274469943E-2</v>
      </c>
      <c r="V23" s="43">
        <f>R23/ref!$B$7</f>
        <v>0.10654791238877301</v>
      </c>
      <c r="X23">
        <f t="shared" si="4"/>
        <v>0.9987059288799498</v>
      </c>
      <c r="Y23">
        <f t="shared" si="5"/>
        <v>1.000814080122767</v>
      </c>
      <c r="Z23" s="5">
        <f>Annual_impact!W23</f>
        <v>496.77813028232435</v>
      </c>
      <c r="AA23" s="5">
        <f>Annual_impact!X23</f>
        <v>-606.28279466543245</v>
      </c>
      <c r="AB23" s="5">
        <f>Annual_impact!Y23</f>
        <v>31.841204783540896</v>
      </c>
      <c r="AC23" s="5">
        <f>Annual_impact!Z23</f>
        <v>77.127212269565604</v>
      </c>
      <c r="AD23" s="8"/>
      <c r="AF23" s="8"/>
      <c r="AJ23">
        <v>1960</v>
      </c>
      <c r="AK23" s="3">
        <f>(RS_baseline_RSBsn_cbc!K23-RS_baseline_RSBsn_cbc!I23)/ref!$B$7</f>
        <v>65.59066849190053</v>
      </c>
      <c r="AL23" s="3">
        <f>AK23+R23/ref!$B$7</f>
        <v>65.697216404289307</v>
      </c>
      <c r="AM23" s="3">
        <f>-RS_baseline_RSBsn_cbc!J23/ref!$B$7</f>
        <v>43.452182181154463</v>
      </c>
      <c r="AN23" s="3">
        <f>AM23+R23/ref!$B$7</f>
        <v>43.558730093543232</v>
      </c>
    </row>
    <row r="24" spans="1:40" x14ac:dyDescent="0.3">
      <c r="A24">
        <v>1961</v>
      </c>
      <c r="B24" s="6">
        <f>RS_scenario_1_RSBsn_cbc!C24-RS_baseline_RSBsn_cbc!C24</f>
        <v>417.90999999999985</v>
      </c>
      <c r="C24" s="6">
        <f>RS_scenario_1_RSBsn_cbc!D24-RS_baseline_RSBsn_cbc!D24</f>
        <v>0</v>
      </c>
      <c r="D24" s="6">
        <f>RS_scenario_1_RSBsn_cbc!E24-RS_baseline_RSBsn_cbc!E24</f>
        <v>-34.209999999991851</v>
      </c>
      <c r="E24" s="6">
        <f>RS_scenario_1_RSBsn_cbc!F24-RS_baseline_RSBsn_cbc!F24</f>
        <v>-199.9600000000064</v>
      </c>
      <c r="F24" s="6">
        <f>RS_scenario_1_RSBsn_cbc!G24-RS_baseline_RSBsn_cbc!G24</f>
        <v>-22.469999999999345</v>
      </c>
      <c r="G24" s="6">
        <f>RS_scenario_1_RSBsn_cbc!H24-RS_baseline_RSBsn_cbc!H24</f>
        <v>-57.159999999999854</v>
      </c>
      <c r="H24" s="6">
        <f>RS_scenario_1_RSBsn_cbc!I24-RS_baseline_RSBsn_cbc!I24</f>
        <v>10210</v>
      </c>
      <c r="I24" s="6">
        <f>RS_scenario_1_RSBsn_cbc!J24-RS_baseline_RSBsn_cbc!J24</f>
        <v>-104.08000000000175</v>
      </c>
      <c r="J24" s="6">
        <f>RS_scenario_1_RSBsn_cbc!K24-RS_baseline_RSBsn_cbc!K24</f>
        <v>10314</v>
      </c>
      <c r="K24" s="6">
        <f>RS_scenario_1_RSBsn_cbc!L24-RS_baseline_RSBsn_cbc!L24</f>
        <v>0</v>
      </c>
      <c r="L24" s="6">
        <f>RS_scenario_1_RSBsn_cbc!M24-RS_baseline_RSBsn_cbc!M24</f>
        <v>0</v>
      </c>
      <c r="M24" s="6">
        <f>RS_scenario_1_RSBsn_cbc!N24-RS_baseline_RSBsn_cbc!N24</f>
        <v>-0.28700000000026193</v>
      </c>
      <c r="N24">
        <v>1961</v>
      </c>
      <c r="O24" s="5">
        <f t="shared" si="0"/>
        <v>199.9600000000064</v>
      </c>
      <c r="P24" s="5">
        <f t="shared" si="1"/>
        <v>-417.90999999999985</v>
      </c>
      <c r="Q24" s="5">
        <f t="shared" si="2"/>
        <v>34.209999999991851</v>
      </c>
      <c r="R24" s="5">
        <f t="shared" si="3"/>
        <v>104.08000000000175</v>
      </c>
      <c r="S24" s="43">
        <f>O24/ref!$B$7</f>
        <v>0.27601140771162191</v>
      </c>
      <c r="T24" s="43">
        <f>P24/ref!$B$7</f>
        <v>-0.57685500798539791</v>
      </c>
      <c r="U24" s="43">
        <f>Q24/ref!$B$7</f>
        <v>4.7221195528165803E-2</v>
      </c>
      <c r="V24" s="43">
        <f>R24/ref!$B$7</f>
        <v>0.14366506958704325</v>
      </c>
      <c r="X24">
        <f t="shared" si="4"/>
        <v>0.99509978965461854</v>
      </c>
      <c r="Y24">
        <f t="shared" si="5"/>
        <v>0.97660243724505991</v>
      </c>
      <c r="Z24" s="5">
        <f>Annual_impact!W24</f>
        <v>276.93753168337838</v>
      </c>
      <c r="AA24" s="5">
        <f>Annual_impact!X24</f>
        <v>-417.91002635733531</v>
      </c>
      <c r="AB24" s="5">
        <f>Annual_impact!Y24</f>
        <v>34.378461693641334</v>
      </c>
      <c r="AC24" s="5">
        <f>Annual_impact!Z24</f>
        <v>106.57356159544874</v>
      </c>
      <c r="AD24" s="8"/>
      <c r="AF24" s="8"/>
      <c r="AJ24">
        <v>1961</v>
      </c>
      <c r="AK24" s="3">
        <f>(RS_baseline_RSBsn_cbc!K24-RS_baseline_RSBsn_cbc!I24)/ref!$B$7</f>
        <v>63.299315537303222</v>
      </c>
      <c r="AL24" s="3">
        <f>AK24+R24/ref!$B$7</f>
        <v>63.442980606890266</v>
      </c>
      <c r="AM24" s="3">
        <f>-RS_baseline_RSBsn_cbc!J24/ref!$B$7</f>
        <v>34.253946041524067</v>
      </c>
      <c r="AN24" s="3">
        <f>AM24+R24/ref!$B$7</f>
        <v>34.397611111111111</v>
      </c>
    </row>
    <row r="25" spans="1:40" x14ac:dyDescent="0.3">
      <c r="A25">
        <v>1962</v>
      </c>
      <c r="B25" s="6">
        <f>RS_scenario_1_RSBsn_cbc!C25-RS_baseline_RSBsn_cbc!C25</f>
        <v>187.91799999999967</v>
      </c>
      <c r="C25" s="6">
        <f>RS_scenario_1_RSBsn_cbc!D25-RS_baseline_RSBsn_cbc!D25</f>
        <v>0</v>
      </c>
      <c r="D25" s="6">
        <f>RS_scenario_1_RSBsn_cbc!E25-RS_baseline_RSBsn_cbc!E25</f>
        <v>-34.899999999994179</v>
      </c>
      <c r="E25" s="6">
        <f>RS_scenario_1_RSBsn_cbc!F25-RS_baseline_RSBsn_cbc!F25</f>
        <v>24.839999999996508</v>
      </c>
      <c r="F25" s="6">
        <f>RS_scenario_1_RSBsn_cbc!G25-RS_baseline_RSBsn_cbc!G25</f>
        <v>-23.960000000000946</v>
      </c>
      <c r="G25" s="6">
        <f>RS_scenario_1_RSBsn_cbc!H25-RS_baseline_RSBsn_cbc!H25</f>
        <v>-48.479999999999563</v>
      </c>
      <c r="H25" s="6">
        <f>RS_scenario_1_RSBsn_cbc!I25-RS_baseline_RSBsn_cbc!I25</f>
        <v>10930</v>
      </c>
      <c r="I25" s="6">
        <f>RS_scenario_1_RSBsn_cbc!J25-RS_baseline_RSBsn_cbc!J25</f>
        <v>-104.73999999999796</v>
      </c>
      <c r="J25" s="6">
        <f>RS_scenario_1_RSBsn_cbc!K25-RS_baseline_RSBsn_cbc!K25</f>
        <v>11040</v>
      </c>
      <c r="K25" s="6">
        <f>RS_scenario_1_RSBsn_cbc!L25-RS_baseline_RSBsn_cbc!L25</f>
        <v>0</v>
      </c>
      <c r="L25" s="6">
        <f>RS_scenario_1_RSBsn_cbc!M25-RS_baseline_RSBsn_cbc!M25</f>
        <v>0</v>
      </c>
      <c r="M25" s="6">
        <f>RS_scenario_1_RSBsn_cbc!N25-RS_baseline_RSBsn_cbc!N25</f>
        <v>0.96899999999914144</v>
      </c>
      <c r="N25">
        <v>1962</v>
      </c>
      <c r="O25" s="5">
        <f t="shared" si="0"/>
        <v>-24.839999999996508</v>
      </c>
      <c r="P25" s="5">
        <f t="shared" si="1"/>
        <v>-187.91799999999967</v>
      </c>
      <c r="Q25" s="5">
        <f t="shared" si="2"/>
        <v>34.899999999994179</v>
      </c>
      <c r="R25" s="5">
        <f t="shared" si="3"/>
        <v>104.73999999999796</v>
      </c>
      <c r="S25" s="43">
        <f>O25/ref!$B$7</f>
        <v>-3.428747433264405E-2</v>
      </c>
      <c r="T25" s="43">
        <f>P25/ref!$B$7</f>
        <v>-0.25938943645904589</v>
      </c>
      <c r="U25" s="43">
        <f>Q25/ref!$B$7</f>
        <v>4.8173625370742594E-2</v>
      </c>
      <c r="V25" s="43">
        <f>R25/ref!$B$7</f>
        <v>0.14457608943645625</v>
      </c>
      <c r="X25">
        <f t="shared" si="4"/>
        <v>0.98615449451413473</v>
      </c>
      <c r="Y25">
        <f t="shared" si="5"/>
        <v>0.95577491668901626</v>
      </c>
      <c r="Z25" s="5">
        <f>Annual_impact!W25</f>
        <v>42.235277893356624</v>
      </c>
      <c r="AA25" s="5">
        <f>Annual_impact!X25</f>
        <v>-187.91762426826352</v>
      </c>
      <c r="AB25" s="5">
        <f>Annual_impact!Y25</f>
        <v>35.389992332985258</v>
      </c>
      <c r="AC25" s="5">
        <f>Annual_impact!Z25</f>
        <v>109.58647080092558</v>
      </c>
      <c r="AD25" s="8"/>
      <c r="AF25" s="8"/>
      <c r="AJ25">
        <v>1962</v>
      </c>
      <c r="AK25" s="3">
        <f>(RS_baseline_RSBsn_cbc!K25-RS_baseline_RSBsn_cbc!I25)/ref!$B$7</f>
        <v>86.795345653661883</v>
      </c>
      <c r="AL25" s="3">
        <f>AK25+R25/ref!$B$7</f>
        <v>86.939921743098338</v>
      </c>
      <c r="AM25" s="3">
        <f>-RS_baseline_RSBsn_cbc!J25/ref!$B$7</f>
        <v>44.832556696326719</v>
      </c>
      <c r="AN25" s="3">
        <f>AM25+R25/ref!$B$7</f>
        <v>44.977132785763175</v>
      </c>
    </row>
    <row r="26" spans="1:40" x14ac:dyDescent="0.3">
      <c r="A26">
        <v>1963</v>
      </c>
      <c r="B26" s="6">
        <f>RS_scenario_1_RSBsn_cbc!C26-RS_baseline_RSBsn_cbc!C26</f>
        <v>500.35499999999956</v>
      </c>
      <c r="C26" s="6">
        <f>RS_scenario_1_RSBsn_cbc!D26-RS_baseline_RSBsn_cbc!D26</f>
        <v>0</v>
      </c>
      <c r="D26" s="6">
        <f>RS_scenario_1_RSBsn_cbc!E26-RS_baseline_RSBsn_cbc!E26</f>
        <v>-40.299999999988358</v>
      </c>
      <c r="E26" s="6">
        <f>RS_scenario_1_RSBsn_cbc!F26-RS_baseline_RSBsn_cbc!F26</f>
        <v>-286.33999999999651</v>
      </c>
      <c r="F26" s="6">
        <f>RS_scenario_1_RSBsn_cbc!G26-RS_baseline_RSBsn_cbc!G26</f>
        <v>-23.179999999998472</v>
      </c>
      <c r="G26" s="6">
        <f>RS_scenario_1_RSBsn_cbc!H26-RS_baseline_RSBsn_cbc!H26</f>
        <v>-45.209999999999127</v>
      </c>
      <c r="H26" s="6">
        <f>RS_scenario_1_RSBsn_cbc!I26-RS_baseline_RSBsn_cbc!I26</f>
        <v>11640</v>
      </c>
      <c r="I26" s="6">
        <f>RS_scenario_1_RSBsn_cbc!J26-RS_baseline_RSBsn_cbc!J26</f>
        <v>-105.69000000000233</v>
      </c>
      <c r="J26" s="6">
        <f>RS_scenario_1_RSBsn_cbc!K26-RS_baseline_RSBsn_cbc!K26</f>
        <v>11746</v>
      </c>
      <c r="K26" s="6">
        <f>RS_scenario_1_RSBsn_cbc!L26-RS_baseline_RSBsn_cbc!L26</f>
        <v>0</v>
      </c>
      <c r="L26" s="6">
        <f>RS_scenario_1_RSBsn_cbc!M26-RS_baseline_RSBsn_cbc!M26</f>
        <v>0</v>
      </c>
      <c r="M26" s="6">
        <f>RS_scenario_1_RSBsn_cbc!N26-RS_baseline_RSBsn_cbc!N26</f>
        <v>-0.33100000000013097</v>
      </c>
      <c r="N26">
        <v>1963</v>
      </c>
      <c r="O26" s="5">
        <f t="shared" si="0"/>
        <v>286.33999999999651</v>
      </c>
      <c r="P26" s="5">
        <f t="shared" si="1"/>
        <v>-500.35499999999956</v>
      </c>
      <c r="Q26" s="5">
        <f t="shared" si="2"/>
        <v>40.299999999988358</v>
      </c>
      <c r="R26" s="5">
        <f t="shared" si="3"/>
        <v>105.69000000000233</v>
      </c>
      <c r="S26" s="43">
        <f>O26/ref!$B$7</f>
        <v>0.39524458133697898</v>
      </c>
      <c r="T26" s="43">
        <f>P26/ref!$B$7</f>
        <v>-0.69065657084188858</v>
      </c>
      <c r="U26" s="43">
        <f>Q26/ref!$B$7</f>
        <v>5.5627424138701705E-2</v>
      </c>
      <c r="V26" s="43">
        <f>R26/ref!$B$7</f>
        <v>0.14588740588638241</v>
      </c>
      <c r="X26">
        <f t="shared" si="4"/>
        <v>0.95875685048397341</v>
      </c>
      <c r="Y26">
        <f t="shared" si="5"/>
        <v>0.98921086325856866</v>
      </c>
      <c r="Z26" s="5">
        <f>Annual_impact!W26</f>
        <v>347.01928343005409</v>
      </c>
      <c r="AA26" s="5">
        <f>Annual_impact!X26</f>
        <v>-500.35512392390348</v>
      </c>
      <c r="AB26" s="5">
        <f>Annual_impact!Y26</f>
        <v>42.033597965579297</v>
      </c>
      <c r="AC26" s="5">
        <f>Annual_impact!Z26</f>
        <v>106.84274094185331</v>
      </c>
      <c r="AD26" s="8"/>
      <c r="AF26" s="8"/>
      <c r="AJ26">
        <v>1963</v>
      </c>
      <c r="AK26" s="3">
        <f>(RS_baseline_RSBsn_cbc!K26-RS_baseline_RSBsn_cbc!I26)/ref!$B$7</f>
        <v>55.173294547113848</v>
      </c>
      <c r="AL26" s="3">
        <f>AK26+R26/ref!$B$7</f>
        <v>55.319181953000232</v>
      </c>
      <c r="AM26" s="3">
        <f>-RS_baseline_RSBsn_cbc!J26/ref!$B$7</f>
        <v>30.844247205110655</v>
      </c>
      <c r="AN26" s="3">
        <f>AM26+R26/ref!$B$7</f>
        <v>30.990134610997039</v>
      </c>
    </row>
    <row r="27" spans="1:40" x14ac:dyDescent="0.3">
      <c r="A27">
        <v>1964</v>
      </c>
      <c r="B27" s="6">
        <f>RS_scenario_1_RSBsn_cbc!C27-RS_baseline_RSBsn_cbc!C27</f>
        <v>1974.2899999999991</v>
      </c>
      <c r="C27" s="6">
        <f>RS_scenario_1_RSBsn_cbc!D27-RS_baseline_RSBsn_cbc!D27</f>
        <v>0</v>
      </c>
      <c r="D27" s="6">
        <f>RS_scenario_1_RSBsn_cbc!E27-RS_baseline_RSBsn_cbc!E27</f>
        <v>-127.30000000000291</v>
      </c>
      <c r="E27" s="6">
        <f>RS_scenario_1_RSBsn_cbc!F27-RS_baseline_RSBsn_cbc!F27</f>
        <v>-1487.3000000000029</v>
      </c>
      <c r="F27" s="6">
        <f>RS_scenario_1_RSBsn_cbc!G27-RS_baseline_RSBsn_cbc!G27</f>
        <v>-75.119999999998981</v>
      </c>
      <c r="G27" s="6">
        <f>RS_scenario_1_RSBsn_cbc!H27-RS_baseline_RSBsn_cbc!H27</f>
        <v>-75.259999999998399</v>
      </c>
      <c r="H27" s="6">
        <f>RS_scenario_1_RSBsn_cbc!I27-RS_baseline_RSBsn_cbc!I27</f>
        <v>32510</v>
      </c>
      <c r="I27" s="6">
        <f>RS_scenario_1_RSBsn_cbc!J27-RS_baseline_RSBsn_cbc!J27</f>
        <v>-208.82999999999993</v>
      </c>
      <c r="J27" s="6">
        <f>RS_scenario_1_RSBsn_cbc!K27-RS_baseline_RSBsn_cbc!K27</f>
        <v>32704</v>
      </c>
      <c r="K27" s="6">
        <f>RS_scenario_1_RSBsn_cbc!L27-RS_baseline_RSBsn_cbc!L27</f>
        <v>0</v>
      </c>
      <c r="L27" s="6">
        <f>RS_scenario_1_RSBsn_cbc!M27-RS_baseline_RSBsn_cbc!M27</f>
        <v>0</v>
      </c>
      <c r="M27" s="6">
        <f>RS_scenario_1_RSBsn_cbc!N27-RS_baseline_RSBsn_cbc!N27</f>
        <v>13.820999999999913</v>
      </c>
      <c r="N27">
        <v>1964</v>
      </c>
      <c r="O27" s="5">
        <f t="shared" si="0"/>
        <v>1487.3000000000029</v>
      </c>
      <c r="P27" s="5">
        <f t="shared" si="1"/>
        <v>-1974.2899999999991</v>
      </c>
      <c r="Q27" s="5">
        <f t="shared" si="2"/>
        <v>127.30000000000291</v>
      </c>
      <c r="R27" s="5">
        <f t="shared" si="3"/>
        <v>208.82999999999993</v>
      </c>
      <c r="S27" s="43">
        <f>O27/ref!$B$7</f>
        <v>2.0529694273328811</v>
      </c>
      <c r="T27" s="43">
        <f>P27/ref!$B$7</f>
        <v>-2.7251778462240464</v>
      </c>
      <c r="U27" s="43">
        <f>Q27/ref!$B$7</f>
        <v>0.1757164042893036</v>
      </c>
      <c r="V27" s="43">
        <f>R27/ref!$B$7</f>
        <v>0.28825496235455161</v>
      </c>
      <c r="X27">
        <f t="shared" si="4"/>
        <v>0.97429117622056982</v>
      </c>
      <c r="Y27">
        <f t="shared" si="5"/>
        <v>0.82804405853573837</v>
      </c>
      <c r="Z27" s="5">
        <f>Annual_impact!W27</f>
        <v>1624.1829391745114</v>
      </c>
      <c r="AA27" s="5">
        <f>Annual_impact!X27</f>
        <v>-1974.291459710734</v>
      </c>
      <c r="AB27" s="5">
        <f>Annual_impact!Y27</f>
        <v>130.65909156010201</v>
      </c>
      <c r="AC27" s="5">
        <f>Annual_impact!Z27</f>
        <v>252.19672534005247</v>
      </c>
      <c r="AD27" s="8"/>
      <c r="AF27" s="8"/>
      <c r="AJ27">
        <v>1964</v>
      </c>
      <c r="AK27" s="3">
        <f>(RS_baseline_RSBsn_cbc!K27-RS_baseline_RSBsn_cbc!I27)/ref!$B$7</f>
        <v>30.854585900068447</v>
      </c>
      <c r="AL27" s="3">
        <f>AK27+R27/ref!$B$7</f>
        <v>31.142840862422997</v>
      </c>
      <c r="AM27" s="3">
        <f>-RS_baseline_RSBsn_cbc!J27/ref!$B$7</f>
        <v>15.027410449463837</v>
      </c>
      <c r="AN27" s="3">
        <f>AM27+R27/ref!$B$7</f>
        <v>15.315665411818388</v>
      </c>
    </row>
    <row r="28" spans="1:40" x14ac:dyDescent="0.3">
      <c r="A28">
        <v>1965</v>
      </c>
      <c r="B28" s="6">
        <f>RS_scenario_1_RSBsn_cbc!C28-RS_baseline_RSBsn_cbc!C28</f>
        <v>1578.1930000000002</v>
      </c>
      <c r="C28" s="6">
        <f>RS_scenario_1_RSBsn_cbc!D28-RS_baseline_RSBsn_cbc!D28</f>
        <v>0</v>
      </c>
      <c r="D28" s="6">
        <f>RS_scenario_1_RSBsn_cbc!E28-RS_baseline_RSBsn_cbc!E28</f>
        <v>-197.52000000000407</v>
      </c>
      <c r="E28" s="6">
        <f>RS_scenario_1_RSBsn_cbc!F28-RS_baseline_RSBsn_cbc!F28</f>
        <v>-783.98999999999796</v>
      </c>
      <c r="F28" s="6">
        <f>RS_scenario_1_RSBsn_cbc!G28-RS_baseline_RSBsn_cbc!G28</f>
        <v>-109.03000000000065</v>
      </c>
      <c r="G28" s="6">
        <f>RS_scenario_1_RSBsn_cbc!H28-RS_baseline_RSBsn_cbc!H28</f>
        <v>-113.19999999999709</v>
      </c>
      <c r="H28" s="6">
        <f>RS_scenario_1_RSBsn_cbc!I28-RS_baseline_RSBsn_cbc!I28</f>
        <v>45830</v>
      </c>
      <c r="I28" s="6">
        <f>RS_scenario_1_RSBsn_cbc!J28-RS_baseline_RSBsn_cbc!J28</f>
        <v>-374.18999999999869</v>
      </c>
      <c r="J28" s="6">
        <f>RS_scenario_1_RSBsn_cbc!K28-RS_baseline_RSBsn_cbc!K28</f>
        <v>46210</v>
      </c>
      <c r="K28" s="6">
        <f>RS_scenario_1_RSBsn_cbc!L28-RS_baseline_RSBsn_cbc!L28</f>
        <v>0</v>
      </c>
      <c r="L28" s="6">
        <f>RS_scenario_1_RSBsn_cbc!M28-RS_baseline_RSBsn_cbc!M28</f>
        <v>0</v>
      </c>
      <c r="M28" s="6">
        <f>RS_scenario_1_RSBsn_cbc!N28-RS_baseline_RSBsn_cbc!N28</f>
        <v>2.6270000000004075</v>
      </c>
      <c r="N28">
        <v>1965</v>
      </c>
      <c r="O28" s="5">
        <f t="shared" si="0"/>
        <v>783.98999999999796</v>
      </c>
      <c r="P28" s="5">
        <f t="shared" si="1"/>
        <v>-1578.1930000000002</v>
      </c>
      <c r="Q28" s="5">
        <f t="shared" si="2"/>
        <v>197.52000000000407</v>
      </c>
      <c r="R28" s="5">
        <f t="shared" si="3"/>
        <v>374.18999999999869</v>
      </c>
      <c r="S28" s="43">
        <f>O28/ref!$B$7</f>
        <v>1.0821673511293606</v>
      </c>
      <c r="T28" s="43">
        <f>P28/ref!$B$7</f>
        <v>-2.1784320442619216</v>
      </c>
      <c r="U28" s="43">
        <f>Q28/ref!$B$7</f>
        <v>0.27264339493498169</v>
      </c>
      <c r="V28" s="43">
        <f>R28/ref!$B$7</f>
        <v>0.51650684462696606</v>
      </c>
      <c r="X28">
        <f t="shared" si="4"/>
        <v>0.98858108237427655</v>
      </c>
      <c r="Y28">
        <f t="shared" si="5"/>
        <v>0.95178145223608801</v>
      </c>
      <c r="Z28" s="5">
        <f>Annual_impact!W28</f>
        <v>984.94776286487104</v>
      </c>
      <c r="AA28" s="5">
        <f>Annual_impact!X28</f>
        <v>-1578.1926132489693</v>
      </c>
      <c r="AB28" s="5">
        <f>Annual_impact!Y28</f>
        <v>199.80151706486231</v>
      </c>
      <c r="AC28" s="5">
        <f>Annual_impact!Z28</f>
        <v>393.14697625267593</v>
      </c>
      <c r="AD28" s="8"/>
      <c r="AF28" s="8"/>
      <c r="AJ28">
        <v>1965</v>
      </c>
      <c r="AK28" s="3">
        <f>(RS_baseline_RSBsn_cbc!K28-RS_baseline_RSBsn_cbc!I28)/ref!$B$7</f>
        <v>85.332192562172025</v>
      </c>
      <c r="AL28" s="3">
        <f>AK28+R28/ref!$B$7</f>
        <v>85.848699406798985</v>
      </c>
      <c r="AM28" s="3">
        <f>-RS_baseline_RSBsn_cbc!J28/ref!$B$7</f>
        <v>35.029845083276292</v>
      </c>
      <c r="AN28" s="3">
        <f>AM28+R28/ref!$B$7</f>
        <v>35.54635192790326</v>
      </c>
    </row>
    <row r="29" spans="1:40" x14ac:dyDescent="0.3">
      <c r="A29">
        <v>1966</v>
      </c>
      <c r="B29" s="6">
        <f>RS_scenario_1_RSBsn_cbc!C29-RS_baseline_RSBsn_cbc!C29</f>
        <v>5277.9740000000002</v>
      </c>
      <c r="C29" s="6">
        <f>RS_scenario_1_RSBsn_cbc!D29-RS_baseline_RSBsn_cbc!D29</f>
        <v>0</v>
      </c>
      <c r="D29" s="6">
        <f>RS_scenario_1_RSBsn_cbc!E29-RS_baseline_RSBsn_cbc!E29</f>
        <v>-377</v>
      </c>
      <c r="E29" s="6">
        <f>RS_scenario_1_RSBsn_cbc!F29-RS_baseline_RSBsn_cbc!F29</f>
        <v>-4040</v>
      </c>
      <c r="F29" s="6">
        <f>RS_scenario_1_RSBsn_cbc!G29-RS_baseline_RSBsn_cbc!G29</f>
        <v>-257.18999999999869</v>
      </c>
      <c r="G29" s="6">
        <f>RS_scenario_1_RSBsn_cbc!H29-RS_baseline_RSBsn_cbc!H29</f>
        <v>-273.34000000000015</v>
      </c>
      <c r="H29" s="6">
        <f>RS_scenario_1_RSBsn_cbc!I29-RS_baseline_RSBsn_cbc!I29</f>
        <v>53004</v>
      </c>
      <c r="I29" s="6">
        <f>RS_scenario_1_RSBsn_cbc!J29-RS_baseline_RSBsn_cbc!J29</f>
        <v>-332.26999999999862</v>
      </c>
      <c r="J29" s="6">
        <f>RS_scenario_1_RSBsn_cbc!K29-RS_baseline_RSBsn_cbc!K29</f>
        <v>53268</v>
      </c>
      <c r="K29" s="6">
        <f>RS_scenario_1_RSBsn_cbc!L29-RS_baseline_RSBsn_cbc!L29</f>
        <v>-1.0000000000218279E-2</v>
      </c>
      <c r="L29" s="6">
        <f>RS_scenario_1_RSBsn_cbc!M29-RS_baseline_RSBsn_cbc!M29</f>
        <v>0</v>
      </c>
      <c r="M29" s="6">
        <f>RS_scenario_1_RSBsn_cbc!N29-RS_baseline_RSBsn_cbc!N29</f>
        <v>69.213999999999942</v>
      </c>
      <c r="N29">
        <v>1966</v>
      </c>
      <c r="O29" s="5">
        <f t="shared" si="0"/>
        <v>4040</v>
      </c>
      <c r="P29" s="5">
        <f t="shared" si="1"/>
        <v>-5277.9740000000002</v>
      </c>
      <c r="Q29" s="5">
        <f t="shared" si="2"/>
        <v>377</v>
      </c>
      <c r="R29" s="5">
        <f t="shared" si="3"/>
        <v>332.26999999999862</v>
      </c>
      <c r="S29" s="43">
        <f>O29/ref!$B$7</f>
        <v>5.5765457449235685</v>
      </c>
      <c r="T29" s="43">
        <f>P29/ref!$B$7</f>
        <v>-7.2853622404745613</v>
      </c>
      <c r="U29" s="43">
        <f>Q29/ref!$B$7</f>
        <v>0.52038558065252116</v>
      </c>
      <c r="V29" s="43">
        <f>R29/ref!$B$7</f>
        <v>0.45864328085785805</v>
      </c>
      <c r="X29">
        <f t="shared" si="4"/>
        <v>0.98291931665521592</v>
      </c>
      <c r="Y29">
        <f t="shared" si="5"/>
        <v>0.97196446195928143</v>
      </c>
      <c r="Z29" s="5">
        <f>Annual_impact!W29</f>
        <v>4539.0836614575674</v>
      </c>
      <c r="AA29" s="5">
        <f>Annual_impact!X29</f>
        <v>-5277.9714768709491</v>
      </c>
      <c r="AB29" s="5">
        <f>Annual_impact!Y29</f>
        <v>383.55131861981954</v>
      </c>
      <c r="AC29" s="5">
        <f>Annual_impact!Z29</f>
        <v>341.85406257571424</v>
      </c>
      <c r="AD29" s="8"/>
      <c r="AF29" s="8"/>
      <c r="AJ29">
        <v>1966</v>
      </c>
      <c r="AK29" s="3">
        <f>(RS_baseline_RSBsn_cbc!K29-RS_baseline_RSBsn_cbc!I29)/ref!$B$7</f>
        <v>25.784622404745608</v>
      </c>
      <c r="AL29" s="3">
        <f>AK29+R29/ref!$B$7</f>
        <v>26.243265685603465</v>
      </c>
      <c r="AM29" s="3">
        <f>-RS_baseline_RSBsn_cbc!J29/ref!$B$7</f>
        <v>15.56629249372576</v>
      </c>
      <c r="AN29" s="3">
        <f>AM29+R29/ref!$B$7</f>
        <v>16.024935774583618</v>
      </c>
    </row>
    <row r="30" spans="1:40" x14ac:dyDescent="0.3">
      <c r="A30">
        <v>1967</v>
      </c>
      <c r="B30" s="6">
        <f>RS_scenario_1_RSBsn_cbc!C30-RS_baseline_RSBsn_cbc!C30</f>
        <v>8235.9529999999995</v>
      </c>
      <c r="C30" s="6">
        <f>RS_scenario_1_RSBsn_cbc!D30-RS_baseline_RSBsn_cbc!D30</f>
        <v>0</v>
      </c>
      <c r="D30" s="6">
        <f>RS_scenario_1_RSBsn_cbc!E30-RS_baseline_RSBsn_cbc!E30</f>
        <v>-448.59999999999127</v>
      </c>
      <c r="E30" s="6">
        <f>RS_scenario_1_RSBsn_cbc!F30-RS_baseline_RSBsn_cbc!F30</f>
        <v>-5797.93</v>
      </c>
      <c r="F30" s="6">
        <f>RS_scenario_1_RSBsn_cbc!G30-RS_baseline_RSBsn_cbc!G30</f>
        <v>-436.63000000000102</v>
      </c>
      <c r="G30" s="6">
        <f>RS_scenario_1_RSBsn_cbc!H30-RS_baseline_RSBsn_cbc!H30</f>
        <v>-692.39999999999782</v>
      </c>
      <c r="H30" s="6">
        <f>RS_scenario_1_RSBsn_cbc!I30-RS_baseline_RSBsn_cbc!I30</f>
        <v>114990</v>
      </c>
      <c r="I30" s="6">
        <f>RS_scenario_1_RSBsn_cbc!J30-RS_baseline_RSBsn_cbc!J30</f>
        <v>-825.42000000000007</v>
      </c>
      <c r="J30" s="6">
        <f>RS_scenario_1_RSBsn_cbc!K30-RS_baseline_RSBsn_cbc!K30</f>
        <v>115811</v>
      </c>
      <c r="K30" s="6">
        <f>RS_scenario_1_RSBsn_cbc!L30-RS_baseline_RSBsn_cbc!L30</f>
        <v>0</v>
      </c>
      <c r="L30" s="6">
        <f>RS_scenario_1_RSBsn_cbc!M30-RS_baseline_RSBsn_cbc!M30</f>
        <v>0</v>
      </c>
      <c r="M30" s="6">
        <f>RS_scenario_1_RSBsn_cbc!N30-RS_baseline_RSBsn_cbc!N30</f>
        <v>3.8100000000004002</v>
      </c>
      <c r="N30">
        <v>1967</v>
      </c>
      <c r="O30" s="5">
        <f t="shared" si="0"/>
        <v>5797.93</v>
      </c>
      <c r="P30" s="5">
        <f t="shared" si="1"/>
        <v>-8235.9529999999995</v>
      </c>
      <c r="Q30" s="5">
        <f t="shared" si="2"/>
        <v>448.59999999999127</v>
      </c>
      <c r="R30" s="5">
        <f t="shared" si="3"/>
        <v>825.42000000000007</v>
      </c>
      <c r="S30" s="43">
        <f>O30/ref!$B$7</f>
        <v>8.0030747205110657</v>
      </c>
      <c r="T30" s="43">
        <f>P30/ref!$B$7</f>
        <v>-11.368358578599134</v>
      </c>
      <c r="U30" s="43">
        <f>Q30/ref!$B$7</f>
        <v>0.61921743098333271</v>
      </c>
      <c r="V30" s="43">
        <f>R30/ref!$B$7</f>
        <v>1.1393545516769337</v>
      </c>
      <c r="X30">
        <f t="shared" si="4"/>
        <v>0.97763738441197112</v>
      </c>
      <c r="Y30">
        <f t="shared" si="5"/>
        <v>0.91748029381620155</v>
      </c>
      <c r="Z30" s="5">
        <f>Annual_impact!W30</f>
        <v>6845.555923459593</v>
      </c>
      <c r="AA30" s="5">
        <f>Annual_impact!X30</f>
        <v>-8235.9519558654902</v>
      </c>
      <c r="AB30" s="5">
        <f>Annual_impact!Y30</f>
        <v>458.86133974900622</v>
      </c>
      <c r="AC30" s="5">
        <f>Annual_impact!Z30</f>
        <v>899.65964998192771</v>
      </c>
      <c r="AD30" s="8"/>
      <c r="AF30" s="8"/>
      <c r="AJ30">
        <v>1967</v>
      </c>
      <c r="AK30" s="3">
        <f>(RS_baseline_RSBsn_cbc!K30-RS_baseline_RSBsn_cbc!I30)/ref!$B$7</f>
        <v>55.158110882956883</v>
      </c>
      <c r="AL30" s="3">
        <f>AK30+R30/ref!$B$7</f>
        <v>56.297465434633814</v>
      </c>
      <c r="AM30" s="3">
        <f>-RS_baseline_RSBsn_cbc!J30/ref!$B$7</f>
        <v>14.208141341546886</v>
      </c>
      <c r="AN30" s="3">
        <f>AM30+R30/ref!$B$7</f>
        <v>15.347495893223821</v>
      </c>
    </row>
    <row r="31" spans="1:40" x14ac:dyDescent="0.3">
      <c r="A31">
        <v>1968</v>
      </c>
      <c r="B31" s="6">
        <f>RS_scenario_1_RSBsn_cbc!C31-RS_baseline_RSBsn_cbc!C31</f>
        <v>15618.040999999999</v>
      </c>
      <c r="C31" s="6">
        <f>RS_scenario_1_RSBsn_cbc!D31-RS_baseline_RSBsn_cbc!D31</f>
        <v>0</v>
      </c>
      <c r="D31" s="6">
        <f>RS_scenario_1_RSBsn_cbc!E31-RS_baseline_RSBsn_cbc!E31</f>
        <v>-803.30000000000291</v>
      </c>
      <c r="E31" s="6">
        <f>RS_scenario_1_RSBsn_cbc!F31-RS_baseline_RSBsn_cbc!F31</f>
        <v>-11538.629999999997</v>
      </c>
      <c r="F31" s="6">
        <f>RS_scenario_1_RSBsn_cbc!G31-RS_baseline_RSBsn_cbc!G31</f>
        <v>-712.6200000000008</v>
      </c>
      <c r="G31" s="6">
        <f>RS_scenario_1_RSBsn_cbc!H31-RS_baseline_RSBsn_cbc!H31</f>
        <v>-1010.6699999999983</v>
      </c>
      <c r="H31" s="6">
        <f>RS_scenario_1_RSBsn_cbc!I31-RS_baseline_RSBsn_cbc!I31</f>
        <v>231087</v>
      </c>
      <c r="I31" s="6">
        <f>RS_scenario_1_RSBsn_cbc!J31-RS_baseline_RSBsn_cbc!J31</f>
        <v>-1534.4369999999999</v>
      </c>
      <c r="J31" s="6">
        <f>RS_scenario_1_RSBsn_cbc!K31-RS_baseline_RSBsn_cbc!K31</f>
        <v>232365</v>
      </c>
      <c r="K31" s="6">
        <f>RS_scenario_1_RSBsn_cbc!L31-RS_baseline_RSBsn_cbc!L31</f>
        <v>0</v>
      </c>
      <c r="L31" s="6">
        <f>RS_scenario_1_RSBsn_cbc!M31-RS_baseline_RSBsn_cbc!M31</f>
        <v>0</v>
      </c>
      <c r="M31" s="6">
        <f>RS_scenario_1_RSBsn_cbc!N31-RS_baseline_RSBsn_cbc!N31</f>
        <v>256.58299999999963</v>
      </c>
      <c r="N31">
        <v>1968</v>
      </c>
      <c r="O31" s="5">
        <f t="shared" si="0"/>
        <v>11538.629999999997</v>
      </c>
      <c r="P31" s="5">
        <f t="shared" si="1"/>
        <v>-15618.040999999999</v>
      </c>
      <c r="Q31" s="5">
        <f t="shared" si="2"/>
        <v>803.30000000000291</v>
      </c>
      <c r="R31" s="5">
        <f t="shared" si="3"/>
        <v>1534.4369999999999</v>
      </c>
      <c r="S31" s="43">
        <f>O31/ref!$B$7</f>
        <v>15.927152977412728</v>
      </c>
      <c r="T31" s="43">
        <f>P31/ref!$B$7</f>
        <v>-21.558099030344511</v>
      </c>
      <c r="U31" s="43">
        <f>Q31/ref!$B$7</f>
        <v>1.1088215833903758</v>
      </c>
      <c r="V31" s="43">
        <f>R31/ref!$B$7</f>
        <v>2.1180341889117043</v>
      </c>
      <c r="X31">
        <f t="shared" si="4"/>
        <v>0.98034739137290161</v>
      </c>
      <c r="Y31">
        <f t="shared" si="5"/>
        <v>0.91562594431250977</v>
      </c>
      <c r="Z31" s="5">
        <f>Annual_impact!W31</f>
        <v>13104.848828917637</v>
      </c>
      <c r="AA31" s="5">
        <f>Annual_impact!X31</f>
        <v>-15618.039766945025</v>
      </c>
      <c r="AB31" s="5">
        <f>Annual_impact!Y31</f>
        <v>819.40341461514231</v>
      </c>
      <c r="AC31" s="5">
        <f>Annual_impact!Z31</f>
        <v>1675.8339030597472</v>
      </c>
      <c r="AD31" s="8"/>
      <c r="AF31" s="8"/>
      <c r="AJ31">
        <v>1968</v>
      </c>
      <c r="AK31" s="3">
        <f>(RS_baseline_RSBsn_cbc!K31-RS_baseline_RSBsn_cbc!I31)/ref!$B$7</f>
        <v>32.709753593429163</v>
      </c>
      <c r="AL31" s="3">
        <f>AK31+R31/ref!$B$7</f>
        <v>34.82778778234087</v>
      </c>
      <c r="AM31" s="3">
        <f>-RS_baseline_RSBsn_cbc!J31/ref!$B$7</f>
        <v>5.0752253251197814</v>
      </c>
      <c r="AN31" s="3">
        <f>AM31+R31/ref!$B$7</f>
        <v>7.1932595140314852</v>
      </c>
    </row>
    <row r="32" spans="1:40" x14ac:dyDescent="0.3">
      <c r="A32">
        <v>1969</v>
      </c>
      <c r="B32" s="6">
        <f>RS_scenario_1_RSBsn_cbc!C32-RS_baseline_RSBsn_cbc!C32</f>
        <v>12239.827999999998</v>
      </c>
      <c r="C32" s="6">
        <f>RS_scenario_1_RSBsn_cbc!D32-RS_baseline_RSBsn_cbc!D32</f>
        <v>0</v>
      </c>
      <c r="D32" s="6">
        <f>RS_scenario_1_RSBsn_cbc!E32-RS_baseline_RSBsn_cbc!E32</f>
        <v>-849.22999999999593</v>
      </c>
      <c r="E32" s="6">
        <f>RS_scenario_1_RSBsn_cbc!F32-RS_baseline_RSBsn_cbc!F32</f>
        <v>-6734.9000000000087</v>
      </c>
      <c r="F32" s="6">
        <f>RS_scenario_1_RSBsn_cbc!G32-RS_baseline_RSBsn_cbc!G32</f>
        <v>-875.59000000000015</v>
      </c>
      <c r="G32" s="6">
        <f>RS_scenario_1_RSBsn_cbc!H32-RS_baseline_RSBsn_cbc!H32</f>
        <v>-1224.1499999999978</v>
      </c>
      <c r="H32" s="6">
        <f>RS_scenario_1_RSBsn_cbc!I32-RS_baseline_RSBsn_cbc!I32</f>
        <v>333916</v>
      </c>
      <c r="I32" s="6">
        <f>RS_scenario_1_RSBsn_cbc!J32-RS_baseline_RSBsn_cbc!J32</f>
        <v>-2509.5999999999985</v>
      </c>
      <c r="J32" s="6">
        <f>RS_scenario_1_RSBsn_cbc!K32-RS_baseline_RSBsn_cbc!K32</f>
        <v>336343</v>
      </c>
      <c r="K32" s="6">
        <f>RS_scenario_1_RSBsn_cbc!L32-RS_baseline_RSBsn_cbc!L32</f>
        <v>0</v>
      </c>
      <c r="L32" s="6">
        <f>RS_scenario_1_RSBsn_cbc!M32-RS_baseline_RSBsn_cbc!M32</f>
        <v>0</v>
      </c>
      <c r="M32" s="6">
        <f>RS_scenario_1_RSBsn_cbc!N32-RS_baseline_RSBsn_cbc!N32</f>
        <v>83.11699999999928</v>
      </c>
      <c r="N32">
        <v>1969</v>
      </c>
      <c r="O32" s="5">
        <f t="shared" si="0"/>
        <v>6734.9000000000087</v>
      </c>
      <c r="P32" s="5">
        <f t="shared" si="1"/>
        <v>-12239.827999999998</v>
      </c>
      <c r="Q32" s="5">
        <f t="shared" si="2"/>
        <v>849.22999999999593</v>
      </c>
      <c r="R32" s="5">
        <f t="shared" si="3"/>
        <v>2509.5999999999985</v>
      </c>
      <c r="S32" s="43">
        <f>O32/ref!$B$7</f>
        <v>9.2964054300707399</v>
      </c>
      <c r="T32" s="43">
        <f>P32/ref!$B$7</f>
        <v>-16.895039790098103</v>
      </c>
      <c r="U32" s="43">
        <f>Q32/ref!$B$7</f>
        <v>1.1722202829112425</v>
      </c>
      <c r="V32" s="43">
        <f>R32/ref!$B$7</f>
        <v>3.46408396075747</v>
      </c>
      <c r="X32">
        <f t="shared" si="4"/>
        <v>0.9687494973505677</v>
      </c>
      <c r="Y32">
        <f t="shared" si="5"/>
        <v>0.91204771231494119</v>
      </c>
      <c r="Z32" s="5">
        <f>Annual_impact!W32</f>
        <v>8566.2005214882847</v>
      </c>
      <c r="AA32" s="5">
        <f>Annual_impact!X32</f>
        <v>-12239.830491477278</v>
      </c>
      <c r="AB32" s="5">
        <f>Annual_impact!Y32</f>
        <v>876.62497097810569</v>
      </c>
      <c r="AC32" s="5">
        <f>Annual_impact!Z32</f>
        <v>2751.6104323426043</v>
      </c>
      <c r="AD32" s="8"/>
      <c r="AF32" s="8"/>
      <c r="AJ32">
        <v>1969</v>
      </c>
      <c r="AK32" s="3">
        <f>(RS_baseline_RSBsn_cbc!K32-RS_baseline_RSBsn_cbc!I32)/ref!$B$7</f>
        <v>76.765845311430525</v>
      </c>
      <c r="AL32" s="3">
        <f>AK32+R32/ref!$B$7</f>
        <v>80.229929272187988</v>
      </c>
      <c r="AM32" s="3">
        <f>-RS_baseline_RSBsn_cbc!J32/ref!$B$7</f>
        <v>30.137751311886838</v>
      </c>
      <c r="AN32" s="3">
        <f>AM32+R32/ref!$B$7</f>
        <v>33.601835272644308</v>
      </c>
    </row>
    <row r="33" spans="1:64" x14ac:dyDescent="0.3">
      <c r="A33">
        <v>1970</v>
      </c>
      <c r="B33" s="6">
        <f>RS_scenario_1_RSBsn_cbc!C33-RS_baseline_RSBsn_cbc!C33</f>
        <v>24998.739999999998</v>
      </c>
      <c r="C33" s="6">
        <f>RS_scenario_1_RSBsn_cbc!D33-RS_baseline_RSBsn_cbc!D33</f>
        <v>0</v>
      </c>
      <c r="D33" s="6">
        <f>RS_scenario_1_RSBsn_cbc!E33-RS_baseline_RSBsn_cbc!E33</f>
        <v>-1762</v>
      </c>
      <c r="E33" s="6">
        <f>RS_scenario_1_RSBsn_cbc!F33-RS_baseline_RSBsn_cbc!F33</f>
        <v>-17387.300000000017</v>
      </c>
      <c r="F33" s="6">
        <f>RS_scenario_1_RSBsn_cbc!G33-RS_baseline_RSBsn_cbc!G33</f>
        <v>-1186.5900000000001</v>
      </c>
      <c r="G33" s="6">
        <f>RS_scenario_1_RSBsn_cbc!H33-RS_baseline_RSBsn_cbc!H33</f>
        <v>-1727.2900000000009</v>
      </c>
      <c r="H33" s="6">
        <f>RS_scenario_1_RSBsn_cbc!I33-RS_baseline_RSBsn_cbc!I33</f>
        <v>419332</v>
      </c>
      <c r="I33" s="6">
        <f>RS_scenario_1_RSBsn_cbc!J33-RS_baseline_RSBsn_cbc!J33</f>
        <v>-2898.1999999999989</v>
      </c>
      <c r="J33" s="6">
        <f>RS_scenario_1_RSBsn_cbc!K33-RS_baseline_RSBsn_cbc!K33</f>
        <v>422141</v>
      </c>
      <c r="K33" s="6">
        <f>RS_scenario_1_RSBsn_cbc!L33-RS_baseline_RSBsn_cbc!L33</f>
        <v>0</v>
      </c>
      <c r="L33" s="6">
        <f>RS_scenario_1_RSBsn_cbc!M33-RS_baseline_RSBsn_cbc!M33</f>
        <v>0</v>
      </c>
      <c r="M33" s="6">
        <f>RS_scenario_1_RSBsn_cbc!N33-RS_baseline_RSBsn_cbc!N33</f>
        <v>88.86200000000008</v>
      </c>
      <c r="N33">
        <v>1970</v>
      </c>
      <c r="O33" s="5">
        <f t="shared" si="0"/>
        <v>17387.300000000017</v>
      </c>
      <c r="P33" s="5">
        <f t="shared" si="1"/>
        <v>-24998.739999999998</v>
      </c>
      <c r="Q33" s="5">
        <f t="shared" si="2"/>
        <v>1762</v>
      </c>
      <c r="R33" s="5">
        <f t="shared" si="3"/>
        <v>2898.1999999999989</v>
      </c>
      <c r="S33" s="43">
        <f>O33/ref!$B$7</f>
        <v>24.000265799680609</v>
      </c>
      <c r="T33" s="43">
        <f>P33/ref!$B$7</f>
        <v>-34.506588409765001</v>
      </c>
      <c r="U33" s="43">
        <f>Q33/ref!$B$7</f>
        <v>2.4321469313255761</v>
      </c>
      <c r="V33" s="43">
        <f>R33/ref!$B$7</f>
        <v>4.0004814054300697</v>
      </c>
      <c r="X33">
        <f t="shared" si="4"/>
        <v>0.95110207469813635</v>
      </c>
      <c r="Y33">
        <f t="shared" si="5"/>
        <v>0.91021330669870326</v>
      </c>
      <c r="Z33" s="5">
        <f>Annual_impact!W33</f>
        <v>19954.774277471442</v>
      </c>
      <c r="AA33" s="5">
        <f>Annual_impact!X33</f>
        <v>-24998.736531938677</v>
      </c>
      <c r="AB33" s="5">
        <f>Annual_impact!Y33</f>
        <v>1852.5876947111369</v>
      </c>
      <c r="AC33" s="5">
        <f>Annual_impact!Z33</f>
        <v>3184.0888049765181</v>
      </c>
      <c r="AD33" s="8"/>
      <c r="AF33" s="8"/>
      <c r="AJ33">
        <v>1970</v>
      </c>
      <c r="AK33" s="3">
        <f>(RS_baseline_RSBsn_cbc!K33-RS_baseline_RSBsn_cbc!I33)/ref!$B$7</f>
        <v>33.8167807437828</v>
      </c>
      <c r="AL33" s="3">
        <f>AK33+R33/ref!$B$7</f>
        <v>37.817262149212873</v>
      </c>
      <c r="AM33" s="3">
        <f>-RS_baseline_RSBsn_cbc!J33/ref!$B$7</f>
        <v>17.439059434177505</v>
      </c>
      <c r="AN33" s="3">
        <f>AM33+R33/ref!$B$7</f>
        <v>21.439540839607574</v>
      </c>
    </row>
    <row r="34" spans="1:64" x14ac:dyDescent="0.3">
      <c r="A34">
        <v>1971</v>
      </c>
      <c r="B34" s="6">
        <f>RS_scenario_1_RSBsn_cbc!C34-RS_baseline_RSBsn_cbc!C34</f>
        <v>25083.5</v>
      </c>
      <c r="C34" s="6">
        <f>RS_scenario_1_RSBsn_cbc!D34-RS_baseline_RSBsn_cbc!D34</f>
        <v>0</v>
      </c>
      <c r="D34" s="6">
        <f>RS_scenario_1_RSBsn_cbc!E34-RS_baseline_RSBsn_cbc!E34</f>
        <v>-1845.1199999999953</v>
      </c>
      <c r="E34" s="6">
        <f>RS_scenario_1_RSBsn_cbc!F34-RS_baseline_RSBsn_cbc!F34</f>
        <v>-15223.442999999999</v>
      </c>
      <c r="F34" s="6">
        <f>RS_scenario_1_RSBsn_cbc!G34-RS_baseline_RSBsn_cbc!G34</f>
        <v>-1526.5900000000001</v>
      </c>
      <c r="G34" s="6">
        <f>RS_scenario_1_RSBsn_cbc!H34-RS_baseline_RSBsn_cbc!H34</f>
        <v>-2263.4599999999991</v>
      </c>
      <c r="H34" s="6">
        <f>RS_scenario_1_RSBsn_cbc!I34-RS_baseline_RSBsn_cbc!I34</f>
        <v>602161</v>
      </c>
      <c r="I34" s="6">
        <f>RS_scenario_1_RSBsn_cbc!J34-RS_baseline_RSBsn_cbc!J34</f>
        <v>-4175.674</v>
      </c>
      <c r="J34" s="6">
        <f>RS_scenario_1_RSBsn_cbc!K34-RS_baseline_RSBsn_cbc!K34</f>
        <v>605798</v>
      </c>
      <c r="K34" s="6">
        <f>RS_scenario_1_RSBsn_cbc!L34-RS_baseline_RSBsn_cbc!L34</f>
        <v>0</v>
      </c>
      <c r="L34" s="6">
        <f>RS_scenario_1_RSBsn_cbc!M34-RS_baseline_RSBsn_cbc!M34</f>
        <v>0</v>
      </c>
      <c r="M34" s="6">
        <f>RS_scenario_1_RSBsn_cbc!N34-RS_baseline_RSBsn_cbc!N34</f>
        <v>538.1309999999994</v>
      </c>
      <c r="N34">
        <v>1971</v>
      </c>
      <c r="O34" s="5">
        <f t="shared" si="0"/>
        <v>15223.442999999999</v>
      </c>
      <c r="P34" s="5">
        <f t="shared" si="1"/>
        <v>-25083.5</v>
      </c>
      <c r="Q34" s="5">
        <f t="shared" si="2"/>
        <v>1845.1199999999953</v>
      </c>
      <c r="R34" s="5">
        <f t="shared" si="3"/>
        <v>4175.674</v>
      </c>
      <c r="S34" s="43">
        <f>O34/ref!$B$7</f>
        <v>21.013422347707049</v>
      </c>
      <c r="T34" s="43">
        <f>P34/ref!$B$7</f>
        <v>-34.623585443759985</v>
      </c>
      <c r="U34" s="43">
        <f>Q34/ref!$B$7</f>
        <v>2.5468802190280568</v>
      </c>
      <c r="V34" s="43">
        <f>R34/ref!$B$7</f>
        <v>5.7638210586356378</v>
      </c>
      <c r="X34">
        <f t="shared" si="4"/>
        <v>0.95784801387175156</v>
      </c>
      <c r="Y34">
        <f t="shared" si="5"/>
        <v>0.92963896025528026</v>
      </c>
      <c r="Z34" s="5">
        <f>Annual_impact!W34</f>
        <v>18434.578140795318</v>
      </c>
      <c r="AA34" s="5">
        <f>Annual_impact!X34</f>
        <v>-25083.50739409724</v>
      </c>
      <c r="AB34" s="5">
        <f>Annual_impact!Y34</f>
        <v>1926.3181353185357</v>
      </c>
      <c r="AC34" s="5">
        <f>Annual_impact!Z34</f>
        <v>4491.7157934660499</v>
      </c>
      <c r="AD34" s="8"/>
      <c r="AF34" s="8"/>
      <c r="AJ34">
        <v>1971</v>
      </c>
      <c r="AK34" s="3">
        <f>(RS_baseline_RSBsn_cbc!K34-RS_baseline_RSBsn_cbc!I34)/ref!$B$7</f>
        <v>35.18469085101529</v>
      </c>
      <c r="AL34" s="3">
        <f>AK34+R34/ref!$B$7</f>
        <v>40.948511909650925</v>
      </c>
      <c r="AM34" s="3">
        <f>-RS_baseline_RSBsn_cbc!J34/ref!$B$7</f>
        <v>5.9041471024412502</v>
      </c>
      <c r="AN34" s="3">
        <f>AM34+R34/ref!$B$7</f>
        <v>11.667968161076889</v>
      </c>
    </row>
    <row r="35" spans="1:64" x14ac:dyDescent="0.3">
      <c r="A35">
        <v>1972</v>
      </c>
      <c r="B35" s="6">
        <f>RS_scenario_1_RSBsn_cbc!C35-RS_baseline_RSBsn_cbc!C35</f>
        <v>20508.701000000001</v>
      </c>
      <c r="C35" s="6">
        <f>RS_scenario_1_RSBsn_cbc!D35-RS_baseline_RSBsn_cbc!D35</f>
        <v>0</v>
      </c>
      <c r="D35" s="6">
        <f>RS_scenario_1_RSBsn_cbc!E35-RS_baseline_RSBsn_cbc!E35</f>
        <v>-2322</v>
      </c>
      <c r="E35" s="6">
        <f>RS_scenario_1_RSBsn_cbc!F35-RS_baseline_RSBsn_cbc!F35</f>
        <v>-8955.86</v>
      </c>
      <c r="F35" s="6">
        <f>RS_scenario_1_RSBsn_cbc!G35-RS_baseline_RSBsn_cbc!G35</f>
        <v>-1695.0599999999995</v>
      </c>
      <c r="G35" s="6">
        <f>RS_scenario_1_RSBsn_cbc!H35-RS_baseline_RSBsn_cbc!H35</f>
        <v>-2359.7999999999993</v>
      </c>
      <c r="H35" s="6">
        <f>RS_scenario_1_RSBsn_cbc!I35-RS_baseline_RSBsn_cbc!I35</f>
        <v>746261</v>
      </c>
      <c r="I35" s="6">
        <f>RS_scenario_1_RSBsn_cbc!J35-RS_baseline_RSBsn_cbc!J35</f>
        <v>-5150.6050000000005</v>
      </c>
      <c r="J35" s="6">
        <f>RS_scenario_1_RSBsn_cbc!K35-RS_baseline_RSBsn_cbc!K35</f>
        <v>751382</v>
      </c>
      <c r="K35" s="6">
        <f>RS_scenario_1_RSBsn_cbc!L35-RS_baseline_RSBsn_cbc!L35</f>
        <v>0</v>
      </c>
      <c r="L35" s="6">
        <f>RS_scenario_1_RSBsn_cbc!M35-RS_baseline_RSBsn_cbc!M35</f>
        <v>0</v>
      </c>
      <c r="M35" s="6">
        <f>RS_scenario_1_RSBsn_cbc!N35-RS_baseline_RSBsn_cbc!N35</f>
        <v>28.358999999999469</v>
      </c>
      <c r="N35">
        <v>1972</v>
      </c>
      <c r="O35" s="5">
        <f t="shared" si="0"/>
        <v>8955.86</v>
      </c>
      <c r="P35" s="5">
        <f t="shared" si="1"/>
        <v>-20508.701000000001</v>
      </c>
      <c r="Q35" s="5">
        <f t="shared" si="2"/>
        <v>2322</v>
      </c>
      <c r="R35" s="5">
        <f t="shared" si="3"/>
        <v>5150.6050000000005</v>
      </c>
      <c r="S35" s="43">
        <f>O35/ref!$B$7</f>
        <v>12.362070043349306</v>
      </c>
      <c r="T35" s="43">
        <f>P35/ref!$B$7</f>
        <v>-28.308838934519738</v>
      </c>
      <c r="U35" s="43">
        <f>Q35/ref!$B$7</f>
        <v>3.2051334702258729</v>
      </c>
      <c r="V35" s="43">
        <f>R35/ref!$B$7</f>
        <v>7.1095505932010052</v>
      </c>
      <c r="X35">
        <f t="shared" si="4"/>
        <v>0.96265602096032032</v>
      </c>
      <c r="Y35">
        <f t="shared" si="5"/>
        <v>0.89228106331328538</v>
      </c>
      <c r="Z35" s="5">
        <f>Annual_impact!W35</f>
        <v>12326.766006004631</v>
      </c>
      <c r="AA35" s="5">
        <f>Annual_impact!X35</f>
        <v>-20508.703342688248</v>
      </c>
      <c r="AB35" s="5">
        <f>Annual_impact!Y35</f>
        <v>2412.0765355870667</v>
      </c>
      <c r="AC35" s="5">
        <f>Annual_impact!Z35</f>
        <v>5772.4020062404834</v>
      </c>
      <c r="AD35" s="8"/>
      <c r="AF35" s="8"/>
      <c r="AJ35">
        <v>1972</v>
      </c>
      <c r="AK35" s="3">
        <f>(RS_baseline_RSBsn_cbc!K35-RS_baseline_RSBsn_cbc!I35)/ref!$B$7</f>
        <v>34.027971708875199</v>
      </c>
      <c r="AL35" s="3">
        <f>AK35+R35/ref!$B$7</f>
        <v>41.137522302076206</v>
      </c>
      <c r="AM35" s="3">
        <f>-RS_baseline_RSBsn_cbc!J35/ref!$B$7</f>
        <v>4.3244911362080769</v>
      </c>
      <c r="AN35" s="3">
        <f>AM35+R35/ref!$B$7</f>
        <v>11.434041729409081</v>
      </c>
    </row>
    <row r="36" spans="1:64" x14ac:dyDescent="0.3">
      <c r="A36">
        <v>1973</v>
      </c>
      <c r="B36" s="6">
        <f>RS_scenario_1_RSBsn_cbc!C36-RS_baseline_RSBsn_cbc!C36</f>
        <v>15954.962000000001</v>
      </c>
      <c r="C36" s="6">
        <f>RS_scenario_1_RSBsn_cbc!D36-RS_baseline_RSBsn_cbc!D36</f>
        <v>-9.9999999976716936E-2</v>
      </c>
      <c r="D36" s="6">
        <f>RS_scenario_1_RSBsn_cbc!E36-RS_baseline_RSBsn_cbc!E36</f>
        <v>-2167.6000000000058</v>
      </c>
      <c r="E36" s="6">
        <f>RS_scenario_1_RSBsn_cbc!F36-RS_baseline_RSBsn_cbc!F36</f>
        <v>-3692.8000000000466</v>
      </c>
      <c r="F36" s="6">
        <f>RS_scenario_1_RSBsn_cbc!G36-RS_baseline_RSBsn_cbc!G36</f>
        <v>-1640.7399999999998</v>
      </c>
      <c r="G36" s="6">
        <f>RS_scenario_1_RSBsn_cbc!H36-RS_baseline_RSBsn_cbc!H36</f>
        <v>-2228.0699999999997</v>
      </c>
      <c r="H36" s="6">
        <f>RS_scenario_1_RSBsn_cbc!I36-RS_baseline_RSBsn_cbc!I36</f>
        <v>886680</v>
      </c>
      <c r="I36" s="6">
        <f>RS_scenario_1_RSBsn_cbc!J36-RS_baseline_RSBsn_cbc!J36</f>
        <v>-6199.7900000000009</v>
      </c>
      <c r="J36" s="6">
        <f>RS_scenario_1_RSBsn_cbc!K36-RS_baseline_RSBsn_cbc!K36</f>
        <v>892840</v>
      </c>
      <c r="K36" s="6">
        <f>RS_scenario_1_RSBsn_cbc!L36-RS_baseline_RSBsn_cbc!L36</f>
        <v>0</v>
      </c>
      <c r="L36" s="6">
        <f>RS_scenario_1_RSBsn_cbc!M36-RS_baseline_RSBsn_cbc!M36</f>
        <v>0</v>
      </c>
      <c r="M36" s="6">
        <f>RS_scenario_1_RSBsn_cbc!N36-RS_baseline_RSBsn_cbc!N36</f>
        <v>41.79700000000048</v>
      </c>
      <c r="N36">
        <v>1973</v>
      </c>
      <c r="O36" s="5">
        <f t="shared" si="0"/>
        <v>3692.8000000000466</v>
      </c>
      <c r="P36" s="5">
        <f t="shared" si="1"/>
        <v>-15954.962000000001</v>
      </c>
      <c r="Q36" s="5">
        <f t="shared" si="2"/>
        <v>2167.6000000000058</v>
      </c>
      <c r="R36" s="5">
        <f t="shared" si="3"/>
        <v>6199.7900000000009</v>
      </c>
      <c r="S36" s="43">
        <f>O36/ref!$B$7</f>
        <v>5.0972940908054492</v>
      </c>
      <c r="T36" s="43">
        <f>P36/ref!$B$7</f>
        <v>-22.023162240474562</v>
      </c>
      <c r="U36" s="43">
        <f>Q36/ref!$B$7</f>
        <v>2.9920100387862276</v>
      </c>
      <c r="V36" s="43">
        <f>R36/ref!$B$7</f>
        <v>8.55777538215834</v>
      </c>
      <c r="X36">
        <f t="shared" si="4"/>
        <v>0.94966810016676084</v>
      </c>
      <c r="Y36">
        <f t="shared" si="5"/>
        <v>0.8767820737360259</v>
      </c>
      <c r="Z36" s="5">
        <f>Annual_impact!W36</f>
        <v>6559.8030127087213</v>
      </c>
      <c r="AA36" s="5">
        <f>Annual_impact!X36</f>
        <v>-15954.960930268626</v>
      </c>
      <c r="AB36" s="5">
        <f>Annual_impact!Y36</f>
        <v>2282.4816371313063</v>
      </c>
      <c r="AC36" s="5">
        <f>Annual_impact!Z36</f>
        <v>7071.0729447082431</v>
      </c>
      <c r="AD36" s="8"/>
      <c r="AF36" s="8"/>
      <c r="AJ36">
        <v>1973</v>
      </c>
      <c r="AK36" s="3">
        <f>(RS_baseline_RSBsn_cbc!K36-RS_baseline_RSBsn_cbc!I36)/ref!$B$7</f>
        <v>218.94843714350901</v>
      </c>
      <c r="AL36" s="3">
        <f>AK36+R36/ref!$B$7</f>
        <v>227.50621252566737</v>
      </c>
      <c r="AM36" s="3">
        <f>-RS_baseline_RSBsn_cbc!J36/ref!$B$7</f>
        <v>64.291678416609628</v>
      </c>
      <c r="AN36" s="3">
        <f>AM36+R36/ref!$B$7</f>
        <v>72.849453798767968</v>
      </c>
    </row>
    <row r="37" spans="1:64" x14ac:dyDescent="0.3">
      <c r="A37">
        <v>1974</v>
      </c>
      <c r="B37" s="6">
        <f>RS_scenario_1_RSBsn_cbc!C37-RS_baseline_RSBsn_cbc!C37</f>
        <v>21195.742999999999</v>
      </c>
      <c r="C37" s="6">
        <f>RS_scenario_1_RSBsn_cbc!D37-RS_baseline_RSBsn_cbc!D37</f>
        <v>0</v>
      </c>
      <c r="D37" s="6">
        <f>RS_scenario_1_RSBsn_cbc!E37-RS_baseline_RSBsn_cbc!E37</f>
        <v>-3740</v>
      </c>
      <c r="E37" s="6">
        <f>RS_scenario_1_RSBsn_cbc!F37-RS_baseline_RSBsn_cbc!F37</f>
        <v>-7266.6999999999825</v>
      </c>
      <c r="F37" s="6">
        <f>RS_scenario_1_RSBsn_cbc!G37-RS_baseline_RSBsn_cbc!G37</f>
        <v>-1651.3400000000001</v>
      </c>
      <c r="G37" s="6">
        <f>RS_scenario_1_RSBsn_cbc!H37-RS_baseline_RSBsn_cbc!H37</f>
        <v>-2295.3999999999978</v>
      </c>
      <c r="H37" s="6">
        <f>RS_scenario_1_RSBsn_cbc!I37-RS_baseline_RSBsn_cbc!I37</f>
        <v>905560</v>
      </c>
      <c r="I37" s="6">
        <f>RS_scenario_1_RSBsn_cbc!J37-RS_baseline_RSBsn_cbc!J37</f>
        <v>-6275.7900000000081</v>
      </c>
      <c r="J37" s="6">
        <f>RS_scenario_1_RSBsn_cbc!K37-RS_baseline_RSBsn_cbc!K37</f>
        <v>911680</v>
      </c>
      <c r="K37" s="6">
        <f>RS_scenario_1_RSBsn_cbc!L37-RS_baseline_RSBsn_cbc!L37</f>
        <v>0</v>
      </c>
      <c r="L37" s="6">
        <f>RS_scenario_1_RSBsn_cbc!M37-RS_baseline_RSBsn_cbc!M37</f>
        <v>0</v>
      </c>
      <c r="M37" s="6">
        <f>RS_scenario_1_RSBsn_cbc!N37-RS_baseline_RSBsn_cbc!N37</f>
        <v>157.30400000000009</v>
      </c>
      <c r="N37">
        <v>1974</v>
      </c>
      <c r="O37" s="5">
        <f t="shared" si="0"/>
        <v>7266.6999999999825</v>
      </c>
      <c r="P37" s="5">
        <f t="shared" si="1"/>
        <v>-21195.742999999999</v>
      </c>
      <c r="Q37" s="5">
        <f t="shared" si="2"/>
        <v>3740</v>
      </c>
      <c r="R37" s="5">
        <f t="shared" si="3"/>
        <v>6275.7900000000081</v>
      </c>
      <c r="S37" s="43">
        <f>O37/ref!$B$7</f>
        <v>10.030466575404951</v>
      </c>
      <c r="T37" s="43">
        <f>P37/ref!$B$7</f>
        <v>-29.257185751768194</v>
      </c>
      <c r="U37" s="43">
        <f>Q37/ref!$B$7</f>
        <v>5.1624458133698381</v>
      </c>
      <c r="V37" s="43">
        <f>R37/ref!$B$7</f>
        <v>8.6626806981519628</v>
      </c>
      <c r="X37">
        <f t="shared" si="4"/>
        <v>0.94540650154797323</v>
      </c>
      <c r="Y37">
        <f t="shared" si="5"/>
        <v>0.86919530403853751</v>
      </c>
      <c r="Z37" s="5">
        <f>Annual_impact!W37</f>
        <v>10091.256017244279</v>
      </c>
      <c r="AA37" s="5">
        <f>Annual_impact!X37</f>
        <v>-21195.746726124831</v>
      </c>
      <c r="AB37" s="5">
        <f>Annual_impact!Y37</f>
        <v>3955.9702560499254</v>
      </c>
      <c r="AC37" s="5">
        <f>Annual_impact!Z37</f>
        <v>7220.2299884051818</v>
      </c>
      <c r="AD37" s="8"/>
      <c r="AF37" s="8"/>
      <c r="AJ37">
        <v>1974</v>
      </c>
      <c r="AK37" s="3">
        <f>(RS_baseline_RSBsn_cbc!K37-RS_baseline_RSBsn_cbc!I37)/ref!$B$7</f>
        <v>109.88831850330824</v>
      </c>
      <c r="AL37" s="3">
        <f>AK37+R37/ref!$B$7</f>
        <v>118.5509992014602</v>
      </c>
      <c r="AM37" s="3">
        <f>-RS_baseline_RSBsn_cbc!J37/ref!$B$7</f>
        <v>90.649470339949801</v>
      </c>
      <c r="AN37" s="3">
        <f>AM37+R37/ref!$B$7</f>
        <v>99.31215103810176</v>
      </c>
    </row>
    <row r="38" spans="1:64" x14ac:dyDescent="0.3">
      <c r="A38">
        <v>1975</v>
      </c>
      <c r="B38" s="6">
        <f>RS_scenario_1_RSBsn_cbc!C38-RS_baseline_RSBsn_cbc!C38</f>
        <v>77383.23</v>
      </c>
      <c r="C38" s="6">
        <f>RS_scenario_1_RSBsn_cbc!D38-RS_baseline_RSBsn_cbc!D38</f>
        <v>0</v>
      </c>
      <c r="D38" s="6">
        <f>RS_scenario_1_RSBsn_cbc!E38-RS_baseline_RSBsn_cbc!E38</f>
        <v>-4930.7999999999884</v>
      </c>
      <c r="E38" s="6">
        <f>RS_scenario_1_RSBsn_cbc!F38-RS_baseline_RSBsn_cbc!F38</f>
        <v>-55099.409999999996</v>
      </c>
      <c r="F38" s="6">
        <f>RS_scenario_1_RSBsn_cbc!G38-RS_baseline_RSBsn_cbc!G38</f>
        <v>-3079.4699999999993</v>
      </c>
      <c r="G38" s="6">
        <f>RS_scenario_1_RSBsn_cbc!H38-RS_baseline_RSBsn_cbc!H38</f>
        <v>-4221.84</v>
      </c>
      <c r="H38" s="6">
        <f>RS_scenario_1_RSBsn_cbc!I38-RS_baseline_RSBsn_cbc!I38</f>
        <v>1545388</v>
      </c>
      <c r="I38" s="6">
        <f>RS_scenario_1_RSBsn_cbc!J38-RS_baseline_RSBsn_cbc!J38</f>
        <v>-10012.109999999993</v>
      </c>
      <c r="J38" s="6">
        <f>RS_scenario_1_RSBsn_cbc!K38-RS_baseline_RSBsn_cbc!K38</f>
        <v>1555222</v>
      </c>
      <c r="K38" s="6">
        <f>RS_scenario_1_RSBsn_cbc!L38-RS_baseline_RSBsn_cbc!L38</f>
        <v>0</v>
      </c>
      <c r="L38" s="6">
        <f>RS_scenario_1_RSBsn_cbc!M38-RS_baseline_RSBsn_cbc!M38</f>
        <v>0</v>
      </c>
      <c r="M38" s="6">
        <f>RS_scenario_1_RSBsn_cbc!N38-RS_baseline_RSBsn_cbc!N38</f>
        <v>173.48400000000038</v>
      </c>
      <c r="N38">
        <v>1975</v>
      </c>
      <c r="O38" s="5">
        <f t="shared" si="0"/>
        <v>55099.409999999996</v>
      </c>
      <c r="P38" s="5">
        <f t="shared" si="1"/>
        <v>-77383.23</v>
      </c>
      <c r="Q38" s="5">
        <f t="shared" si="2"/>
        <v>4930.7999999999884</v>
      </c>
      <c r="R38" s="5">
        <f t="shared" si="3"/>
        <v>10012.109999999993</v>
      </c>
      <c r="S38" s="43">
        <f>O38/ref!$B$7</f>
        <v>76.055539698836412</v>
      </c>
      <c r="T38" s="43">
        <f>P38/ref!$B$7</f>
        <v>-106.81463415468856</v>
      </c>
      <c r="U38" s="43">
        <f>Q38/ref!$B$7</f>
        <v>6.8061464750170959</v>
      </c>
      <c r="V38" s="43">
        <f>R38/ref!$B$7</f>
        <v>13.820046885694721</v>
      </c>
      <c r="X38">
        <f t="shared" si="4"/>
        <v>0.95360564642229884</v>
      </c>
      <c r="Y38">
        <f t="shared" si="5"/>
        <v>0.8979020443186978</v>
      </c>
      <c r="Z38" s="5">
        <f>Annual_impact!W38</f>
        <v>61213.812277294455</v>
      </c>
      <c r="AA38" s="5">
        <f>Annual_impact!X38</f>
        <v>-77383.228496585245</v>
      </c>
      <c r="AB38" s="5">
        <f>Annual_impact!Y38</f>
        <v>5170.6908599998069</v>
      </c>
      <c r="AC38" s="5">
        <f>Annual_impact!Z38</f>
        <v>11150.559310282999</v>
      </c>
      <c r="AD38" s="8"/>
      <c r="AF38" s="8"/>
      <c r="AJ38">
        <v>1975</v>
      </c>
      <c r="AK38" s="3">
        <f>(RS_baseline_RSBsn_cbc!K38-RS_baseline_RSBsn_cbc!I38)/ref!$B$7</f>
        <v>74.40685603467945</v>
      </c>
      <c r="AL38" s="3">
        <f>AK38+R38/ref!$B$7</f>
        <v>88.226902920374172</v>
      </c>
      <c r="AM38" s="3">
        <f>-RS_baseline_RSBsn_cbc!J38/ref!$B$7</f>
        <v>46.603468856947302</v>
      </c>
      <c r="AN38" s="3">
        <f>AM38+R38/ref!$B$7</f>
        <v>60.423515742642024</v>
      </c>
    </row>
    <row r="39" spans="1:64" x14ac:dyDescent="0.3">
      <c r="A39">
        <v>1976</v>
      </c>
      <c r="B39" s="6">
        <f>RS_scenario_1_RSBsn_cbc!C39-RS_baseline_RSBsn_cbc!C39</f>
        <v>105785.14</v>
      </c>
      <c r="C39" s="6">
        <f>RS_scenario_1_RSBsn_cbc!D39-RS_baseline_RSBsn_cbc!D39</f>
        <v>0</v>
      </c>
      <c r="D39" s="6">
        <f>RS_scenario_1_RSBsn_cbc!E39-RS_baseline_RSBsn_cbc!E39</f>
        <v>-8596.3000000000175</v>
      </c>
      <c r="E39" s="6">
        <f>RS_scenario_1_RSBsn_cbc!F39-RS_baseline_RSBsn_cbc!F39</f>
        <v>-67851.839999999997</v>
      </c>
      <c r="F39" s="6">
        <f>RS_scenario_1_RSBsn_cbc!G39-RS_baseline_RSBsn_cbc!G39</f>
        <v>-5077.0800000000017</v>
      </c>
      <c r="G39" s="6">
        <f>RS_scenario_1_RSBsn_cbc!H39-RS_baseline_RSBsn_cbc!H39</f>
        <v>-6934.8100000000013</v>
      </c>
      <c r="H39" s="6">
        <f>RS_scenario_1_RSBsn_cbc!I39-RS_baseline_RSBsn_cbc!I39</f>
        <v>2703552</v>
      </c>
      <c r="I39" s="6">
        <f>RS_scenario_1_RSBsn_cbc!J39-RS_baseline_RSBsn_cbc!J39</f>
        <v>-17329.600000000002</v>
      </c>
      <c r="J39" s="6">
        <f>RS_scenario_1_RSBsn_cbc!K39-RS_baseline_RSBsn_cbc!K39</f>
        <v>2719918</v>
      </c>
      <c r="K39" s="6">
        <f>RS_scenario_1_RSBsn_cbc!L39-RS_baseline_RSBsn_cbc!L39</f>
        <v>0</v>
      </c>
      <c r="L39" s="6">
        <f>RS_scenario_1_RSBsn_cbc!M39-RS_baseline_RSBsn_cbc!M39</f>
        <v>0</v>
      </c>
      <c r="M39" s="6">
        <f>RS_scenario_1_RSBsn_cbc!N39-RS_baseline_RSBsn_cbc!N39</f>
        <v>968.70399999999972</v>
      </c>
      <c r="N39">
        <v>1976</v>
      </c>
      <c r="O39" s="5">
        <f t="shared" si="0"/>
        <v>67851.839999999997</v>
      </c>
      <c r="P39" s="5">
        <f t="shared" si="1"/>
        <v>-105785.14</v>
      </c>
      <c r="Q39" s="5">
        <f t="shared" si="2"/>
        <v>8596.3000000000175</v>
      </c>
      <c r="R39" s="5">
        <f t="shared" si="3"/>
        <v>17329.600000000002</v>
      </c>
      <c r="S39" s="43">
        <f>O39/ref!$B$7</f>
        <v>93.658140999315535</v>
      </c>
      <c r="T39" s="43">
        <f>P39/ref!$B$7</f>
        <v>-146.01873077800593</v>
      </c>
      <c r="U39" s="43">
        <f>Q39/ref!$B$7</f>
        <v>11.865757472051131</v>
      </c>
      <c r="V39" s="43">
        <f>R39/ref!$B$7</f>
        <v>23.920620579511755</v>
      </c>
      <c r="X39">
        <f t="shared" si="4"/>
        <v>0.95164541080512499</v>
      </c>
      <c r="Y39">
        <f t="shared" si="5"/>
        <v>0.94645032162536336</v>
      </c>
      <c r="Z39" s="5">
        <f>Annual_impact!W39</f>
        <v>78480.100122140298</v>
      </c>
      <c r="AA39" s="5">
        <f>Annual_impact!X39</f>
        <v>-105785.17059776731</v>
      </c>
      <c r="AB39" s="5">
        <f>Annual_impact!Y39</f>
        <v>9033.0914250164351</v>
      </c>
      <c r="AC39" s="5">
        <f>Annual_impact!Z39</f>
        <v>18310.099964084155</v>
      </c>
      <c r="AD39" s="8"/>
      <c r="AF39" s="8"/>
      <c r="AJ39">
        <v>1976</v>
      </c>
      <c r="AK39" s="3">
        <f>(RS_baseline_RSBsn_cbc!K39-RS_baseline_RSBsn_cbc!I39)/ref!$B$7</f>
        <v>73.535865845311434</v>
      </c>
      <c r="AL39" s="3">
        <f>AK39+R39/ref!$B$7</f>
        <v>97.456486424823197</v>
      </c>
      <c r="AM39" s="3">
        <f>-RS_baseline_RSBsn_cbc!J39/ref!$B$7</f>
        <v>33.263294775268086</v>
      </c>
      <c r="AN39" s="3">
        <f>AM39+R39/ref!$B$7</f>
        <v>57.183915354779842</v>
      </c>
    </row>
    <row r="40" spans="1:64" x14ac:dyDescent="0.3">
      <c r="A40">
        <v>1977</v>
      </c>
      <c r="B40" s="6">
        <f>RS_scenario_1_RSBsn_cbc!C40-RS_baseline_RSBsn_cbc!C40</f>
        <v>50520.869999999995</v>
      </c>
      <c r="C40" s="6">
        <f>RS_scenario_1_RSBsn_cbc!D40-RS_baseline_RSBsn_cbc!D40</f>
        <v>0</v>
      </c>
      <c r="D40" s="6">
        <f>RS_scenario_1_RSBsn_cbc!E40-RS_baseline_RSBsn_cbc!E40</f>
        <v>-7101.5399999999936</v>
      </c>
      <c r="E40" s="6">
        <f>RS_scenario_1_RSBsn_cbc!F40-RS_baseline_RSBsn_cbc!F40</f>
        <v>-12748.340000000004</v>
      </c>
      <c r="F40" s="6">
        <f>RS_scenario_1_RSBsn_cbc!G40-RS_baseline_RSBsn_cbc!G40</f>
        <v>-4793.9800000000014</v>
      </c>
      <c r="G40" s="6">
        <f>RS_scenario_1_RSBsn_cbc!H40-RS_baseline_RSBsn_cbc!H40</f>
        <v>-6464.27</v>
      </c>
      <c r="H40" s="6">
        <f>RS_scenario_1_RSBsn_cbc!I40-RS_baseline_RSBsn_cbc!I40</f>
        <v>3029280</v>
      </c>
      <c r="I40" s="6">
        <f>RS_scenario_1_RSBsn_cbc!J40-RS_baseline_RSBsn_cbc!J40</f>
        <v>-19396.98</v>
      </c>
      <c r="J40" s="6">
        <f>RS_scenario_1_RSBsn_cbc!K40-RS_baseline_RSBsn_cbc!K40</f>
        <v>3048647</v>
      </c>
      <c r="K40" s="6">
        <f>RS_scenario_1_RSBsn_cbc!L40-RS_baseline_RSBsn_cbc!L40</f>
        <v>0</v>
      </c>
      <c r="L40" s="6">
        <f>RS_scenario_1_RSBsn_cbc!M40-RS_baseline_RSBsn_cbc!M40</f>
        <v>0</v>
      </c>
      <c r="M40" s="6">
        <f>RS_scenario_1_RSBsn_cbc!N40-RS_baseline_RSBsn_cbc!N40</f>
        <v>35.692000000000007</v>
      </c>
      <c r="N40">
        <v>1977</v>
      </c>
      <c r="O40" s="5">
        <f t="shared" si="0"/>
        <v>12748.340000000004</v>
      </c>
      <c r="P40" s="5">
        <f t="shared" si="1"/>
        <v>-50520.869999999995</v>
      </c>
      <c r="Q40" s="5">
        <f t="shared" si="2"/>
        <v>7101.5399999999936</v>
      </c>
      <c r="R40" s="5">
        <f t="shared" si="3"/>
        <v>19396.98</v>
      </c>
      <c r="S40" s="43">
        <f>O40/ref!$B$7</f>
        <v>17.596955738078947</v>
      </c>
      <c r="T40" s="43">
        <f>P40/ref!$B$7</f>
        <v>-69.735629363449689</v>
      </c>
      <c r="U40" s="43">
        <f>Q40/ref!$B$7</f>
        <v>9.8024907597535851</v>
      </c>
      <c r="V40" s="43">
        <f>R40/ref!$B$7</f>
        <v>26.774293634496921</v>
      </c>
      <c r="X40">
        <f t="shared" si="4"/>
        <v>0.94836371888477378</v>
      </c>
      <c r="Y40">
        <f t="shared" si="5"/>
        <v>0.92013239784973822</v>
      </c>
      <c r="Z40" s="5">
        <f>Annual_impact!W40</f>
        <v>21881.54265172928</v>
      </c>
      <c r="AA40" s="5">
        <f>Annual_impact!X40</f>
        <v>-50520.873833318947</v>
      </c>
      <c r="AB40" s="5">
        <f>Annual_impact!Y40</f>
        <v>7488.2029527142113</v>
      </c>
      <c r="AC40" s="5">
        <f>Annual_impact!Z40</f>
        <v>21080.640183226777</v>
      </c>
      <c r="AD40" s="8"/>
      <c r="AF40" s="8"/>
      <c r="AJ40">
        <v>1977</v>
      </c>
      <c r="AK40" s="3">
        <f>(RS_baseline_RSBsn_cbc!K40-RS_baseline_RSBsn_cbc!I40)/ref!$B$7</f>
        <v>78.959194615560122</v>
      </c>
      <c r="AL40" s="3">
        <f>AK40+R40/ref!$B$7</f>
        <v>105.73348825005704</v>
      </c>
      <c r="AM40" s="3">
        <f>-RS_baseline_RSBsn_cbc!J40/ref!$B$7</f>
        <v>35.978893109742188</v>
      </c>
      <c r="AN40" s="3">
        <f>AM40+R40/ref!$B$7</f>
        <v>62.753186744239109</v>
      </c>
    </row>
    <row r="41" spans="1:64" x14ac:dyDescent="0.3">
      <c r="A41">
        <v>1978</v>
      </c>
      <c r="B41" s="6">
        <f>RS_scenario_1_RSBsn_cbc!C41-RS_baseline_RSBsn_cbc!C41</f>
        <v>162083.57999999999</v>
      </c>
      <c r="C41" s="6">
        <f>RS_scenario_1_RSBsn_cbc!D41-RS_baseline_RSBsn_cbc!D41</f>
        <v>0</v>
      </c>
      <c r="D41" s="6">
        <f>RS_scenario_1_RSBsn_cbc!E41-RS_baseline_RSBsn_cbc!E41</f>
        <v>-11577.5</v>
      </c>
      <c r="E41" s="6">
        <f>RS_scenario_1_RSBsn_cbc!F41-RS_baseline_RSBsn_cbc!F41</f>
        <v>-111822.69000000002</v>
      </c>
      <c r="F41" s="6">
        <f>RS_scenario_1_RSBsn_cbc!G41-RS_baseline_RSBsn_cbc!G41</f>
        <v>-7451.26</v>
      </c>
      <c r="G41" s="6">
        <f>RS_scenario_1_RSBsn_cbc!H41-RS_baseline_RSBsn_cbc!H41</f>
        <v>-9627.59</v>
      </c>
      <c r="H41" s="6">
        <f>RS_scenario_1_RSBsn_cbc!I41-RS_baseline_RSBsn_cbc!I41</f>
        <v>3634390</v>
      </c>
      <c r="I41" s="6">
        <f>RS_scenario_1_RSBsn_cbc!J41-RS_baseline_RSBsn_cbc!J41</f>
        <v>-21490.289999999997</v>
      </c>
      <c r="J41" s="6">
        <f>RS_scenario_1_RSBsn_cbc!K41-RS_baseline_RSBsn_cbc!K41</f>
        <v>3654397</v>
      </c>
      <c r="K41" s="6">
        <f>RS_scenario_1_RSBsn_cbc!L41-RS_baseline_RSBsn_cbc!L41</f>
        <v>0</v>
      </c>
      <c r="L41" s="6">
        <f>RS_scenario_1_RSBsn_cbc!M41-RS_baseline_RSBsn_cbc!M41</f>
        <v>0</v>
      </c>
      <c r="M41" s="6">
        <f>RS_scenario_1_RSBsn_cbc!N41-RS_baseline_RSBsn_cbc!N41</f>
        <v>1480.2850000000008</v>
      </c>
      <c r="N41">
        <v>1978</v>
      </c>
      <c r="O41" s="5">
        <f t="shared" si="0"/>
        <v>111822.69000000002</v>
      </c>
      <c r="P41" s="5">
        <f t="shared" si="1"/>
        <v>-162083.57999999999</v>
      </c>
      <c r="Q41" s="5">
        <f t="shared" si="2"/>
        <v>11577.5</v>
      </c>
      <c r="R41" s="5">
        <f t="shared" si="3"/>
        <v>21490.289999999997</v>
      </c>
      <c r="S41" s="43">
        <f>O41/ref!$B$7</f>
        <v>154.35256091718006</v>
      </c>
      <c r="T41" s="43">
        <f>P41/ref!$B$7</f>
        <v>-223.72933127994523</v>
      </c>
      <c r="U41" s="43">
        <f>Q41/ref!$B$7</f>
        <v>15.980806525211044</v>
      </c>
      <c r="V41" s="43">
        <f>R41/ref!$B$7</f>
        <v>29.663758726899381</v>
      </c>
      <c r="X41">
        <f t="shared" si="4"/>
        <v>0.94613353602782535</v>
      </c>
      <c r="Y41">
        <f t="shared" si="5"/>
        <v>0.94659121018916303</v>
      </c>
      <c r="Z41" s="5">
        <f>Annual_impact!W41</f>
        <v>127233.59001545236</v>
      </c>
      <c r="AA41" s="5">
        <f>Annual_impact!X41</f>
        <v>-162083.54916348128</v>
      </c>
      <c r="AB41" s="5">
        <f>Annual_impact!Y41</f>
        <v>12236.644785477207</v>
      </c>
      <c r="AC41" s="5">
        <f>Annual_impact!Z41</f>
        <v>22702.820149476629</v>
      </c>
      <c r="AD41" s="8"/>
      <c r="AF41" s="8"/>
      <c r="AJ41">
        <v>1978</v>
      </c>
      <c r="AK41" s="3">
        <f>(RS_baseline_RSBsn_cbc!K41-RS_baseline_RSBsn_cbc!I41)/ref!$B$7</f>
        <v>61.774047456080311</v>
      </c>
      <c r="AL41" s="3">
        <f>AK41+R41/ref!$B$7</f>
        <v>91.437806182979699</v>
      </c>
      <c r="AM41" s="3">
        <f>-RS_baseline_RSBsn_cbc!J41/ref!$B$7</f>
        <v>24.794012548482776</v>
      </c>
      <c r="AN41" s="3">
        <f>AM41+R41/ref!$B$7</f>
        <v>54.457771275382157</v>
      </c>
    </row>
    <row r="42" spans="1:64" x14ac:dyDescent="0.3">
      <c r="A42">
        <v>1979</v>
      </c>
      <c r="B42" s="6">
        <f>RS_scenario_1_RSBsn_cbc!C42-RS_baseline_RSBsn_cbc!C42</f>
        <v>124627.11</v>
      </c>
      <c r="C42" s="6">
        <f>RS_scenario_1_RSBsn_cbc!D42-RS_baseline_RSBsn_cbc!D42</f>
        <v>0</v>
      </c>
      <c r="D42" s="6">
        <f>RS_scenario_1_RSBsn_cbc!E42-RS_baseline_RSBsn_cbc!E42</f>
        <v>-12407.5</v>
      </c>
      <c r="E42" s="6">
        <f>RS_scenario_1_RSBsn_cbc!F42-RS_baseline_RSBsn_cbc!F42</f>
        <v>-64595.049999999988</v>
      </c>
      <c r="F42" s="6">
        <f>RS_scenario_1_RSBsn_cbc!G42-RS_baseline_RSBsn_cbc!G42</f>
        <v>-8750.93</v>
      </c>
      <c r="G42" s="6">
        <f>RS_scenario_1_RSBsn_cbc!H42-RS_baseline_RSBsn_cbc!H42</f>
        <v>-11336.109999999997</v>
      </c>
      <c r="H42" s="6">
        <f>RS_scenario_1_RSBsn_cbc!I42-RS_baseline_RSBsn_cbc!I42</f>
        <v>4533310</v>
      </c>
      <c r="I42" s="6">
        <f>RS_scenario_1_RSBsn_cbc!J42-RS_baseline_RSBsn_cbc!J42</f>
        <v>-27400.159</v>
      </c>
      <c r="J42" s="6">
        <f>RS_scenario_1_RSBsn_cbc!K42-RS_baseline_RSBsn_cbc!K42</f>
        <v>4559353</v>
      </c>
      <c r="K42" s="6">
        <f>RS_scenario_1_RSBsn_cbc!L42-RS_baseline_RSBsn_cbc!L42</f>
        <v>0</v>
      </c>
      <c r="L42" s="6">
        <f>RS_scenario_1_RSBsn_cbc!M42-RS_baseline_RSBsn_cbc!M42</f>
        <v>0</v>
      </c>
      <c r="M42" s="6">
        <f>RS_scenario_1_RSBsn_cbc!N42-RS_baseline_RSBsn_cbc!N42</f>
        <v>1350.7749999999996</v>
      </c>
      <c r="N42">
        <v>1979</v>
      </c>
      <c r="O42" s="5">
        <f t="shared" si="0"/>
        <v>64595.049999999988</v>
      </c>
      <c r="P42" s="5">
        <f t="shared" si="1"/>
        <v>-124627.11</v>
      </c>
      <c r="Q42" s="5">
        <f t="shared" si="2"/>
        <v>12407.5</v>
      </c>
      <c r="R42" s="5">
        <f t="shared" si="3"/>
        <v>27400.159</v>
      </c>
      <c r="S42" s="43">
        <f>O42/ref!$B$7</f>
        <v>89.16268594569928</v>
      </c>
      <c r="T42" s="43">
        <f>P42/ref!$B$7</f>
        <v>-172.02692573579742</v>
      </c>
      <c r="U42" s="43">
        <f>Q42/ref!$B$7</f>
        <v>17.126483002509698</v>
      </c>
      <c r="V42" s="43">
        <f>R42/ref!$B$7</f>
        <v>37.821346554871091</v>
      </c>
      <c r="X42">
        <f t="shared" si="4"/>
        <v>0.94754626311849699</v>
      </c>
      <c r="Y42">
        <f t="shared" si="5"/>
        <v>0.89639798646082092</v>
      </c>
      <c r="Z42" s="5">
        <f>Annual_impact!W42</f>
        <v>81476.103964493625</v>
      </c>
      <c r="AA42" s="5">
        <f>Annual_impact!X42</f>
        <v>-124627.06228741976</v>
      </c>
      <c r="AB42" s="5">
        <f>Annual_impact!Y42</f>
        <v>13094.347456097095</v>
      </c>
      <c r="AC42" s="5">
        <f>Annual_impact!Z42</f>
        <v>30566.957326825261</v>
      </c>
      <c r="AD42" s="8"/>
      <c r="AF42" s="8"/>
      <c r="AJ42">
        <v>1979</v>
      </c>
      <c r="AK42" s="3">
        <f>(RS_baseline_RSBsn_cbc!K42-RS_baseline_RSBsn_cbc!I42)/ref!$B$7</f>
        <v>45.491638147387633</v>
      </c>
      <c r="AL42" s="3">
        <f>AK42+R42/ref!$B$7</f>
        <v>83.312984702258717</v>
      </c>
      <c r="AM42" s="3">
        <f>-RS_baseline_RSBsn_cbc!J42/ref!$B$7</f>
        <v>12.970190976500115</v>
      </c>
      <c r="AN42" s="3">
        <f>AM42+R42/ref!$B$7</f>
        <v>50.791537531371205</v>
      </c>
    </row>
    <row r="43" spans="1:64" x14ac:dyDescent="0.3">
      <c r="A43">
        <v>1980</v>
      </c>
      <c r="B43" s="6">
        <f>RS_scenario_1_RSBsn_cbc!C43-RS_baseline_RSBsn_cbc!C43</f>
        <v>174612.27</v>
      </c>
      <c r="C43" s="6">
        <f>RS_scenario_1_RSBsn_cbc!D43-RS_baseline_RSBsn_cbc!D43</f>
        <v>0</v>
      </c>
      <c r="D43" s="6">
        <f>RS_scenario_1_RSBsn_cbc!E43-RS_baseline_RSBsn_cbc!E43</f>
        <v>-18363.900000000009</v>
      </c>
      <c r="E43" s="6">
        <f>RS_scenario_1_RSBsn_cbc!F43-RS_baseline_RSBsn_cbc!F43</f>
        <v>-109340.30000000002</v>
      </c>
      <c r="F43" s="6">
        <f>RS_scenario_1_RSBsn_cbc!G43-RS_baseline_RSBsn_cbc!G43</f>
        <v>-10918.07</v>
      </c>
      <c r="G43" s="6">
        <f>RS_scenario_1_RSBsn_cbc!H43-RS_baseline_RSBsn_cbc!H43</f>
        <v>-14120.460000000003</v>
      </c>
      <c r="H43" s="6">
        <f>RS_scenario_1_RSBsn_cbc!I43-RS_baseline_RSBsn_cbc!I43</f>
        <v>4300766</v>
      </c>
      <c r="I43" s="6">
        <f>RS_scenario_1_RSBsn_cbc!J43-RS_baseline_RSBsn_cbc!J43</f>
        <v>-21929.970999999998</v>
      </c>
      <c r="J43" s="6">
        <f>RS_scenario_1_RSBsn_cbc!K43-RS_baseline_RSBsn_cbc!K43</f>
        <v>4319669</v>
      </c>
      <c r="K43" s="6">
        <f>RS_scenario_1_RSBsn_cbc!L43-RS_baseline_RSBsn_cbc!L43</f>
        <v>0</v>
      </c>
      <c r="L43" s="6">
        <f>RS_scenario_1_RSBsn_cbc!M43-RS_baseline_RSBsn_cbc!M43</f>
        <v>0</v>
      </c>
      <c r="M43" s="6">
        <f>RS_scenario_1_RSBsn_cbc!N43-RS_baseline_RSBsn_cbc!N43</f>
        <v>3026.8329999999996</v>
      </c>
      <c r="N43">
        <v>1980</v>
      </c>
      <c r="O43" s="5">
        <f t="shared" si="0"/>
        <v>109340.30000000002</v>
      </c>
      <c r="P43" s="5">
        <f t="shared" si="1"/>
        <v>-174612.27</v>
      </c>
      <c r="Q43" s="5">
        <f t="shared" si="2"/>
        <v>18363.900000000009</v>
      </c>
      <c r="R43" s="5">
        <f t="shared" si="3"/>
        <v>21929.970999999998</v>
      </c>
      <c r="S43" s="43">
        <f>O43/ref!$B$7</f>
        <v>150.92603582021451</v>
      </c>
      <c r="T43" s="43">
        <f>P43/ref!$B$7</f>
        <v>-241.02309685147159</v>
      </c>
      <c r="U43" s="43">
        <f>Q43/ref!$B$7</f>
        <v>25.348299110198507</v>
      </c>
      <c r="V43" s="43">
        <f>R43/ref!$B$7</f>
        <v>30.270664966917636</v>
      </c>
      <c r="X43">
        <f t="shared" si="4"/>
        <v>0.95265416066205055</v>
      </c>
      <c r="Y43">
        <f t="shared" si="5"/>
        <v>0.90849387390422831</v>
      </c>
      <c r="Z43" s="5">
        <f>Annual_impact!W43</f>
        <v>131110.3631903755</v>
      </c>
      <c r="AA43" s="5">
        <f>Annual_impact!X43</f>
        <v>-174612.27322430268</v>
      </c>
      <c r="AB43" s="5">
        <f>Annual_impact!Y43</f>
        <v>19276.565156906414</v>
      </c>
      <c r="AC43" s="5">
        <f>Annual_impact!Z43</f>
        <v>24138.820998050905</v>
      </c>
      <c r="AD43" s="8"/>
      <c r="AF43" s="8"/>
      <c r="AJ43">
        <v>1980</v>
      </c>
      <c r="AK43" s="3">
        <f>(RS_baseline_RSBsn_cbc!K43-RS_baseline_RSBsn_cbc!I43)/ref!$B$7</f>
        <v>24.451220625142597</v>
      </c>
      <c r="AL43" s="3">
        <f>AK43+R43/ref!$B$7</f>
        <v>54.721885592060232</v>
      </c>
      <c r="AM43" s="3">
        <f>-RS_baseline_RSBsn_cbc!J43/ref!$B$7</f>
        <v>5.1515398015058187</v>
      </c>
      <c r="AN43" s="3">
        <f>AM43+R43/ref!$B$7</f>
        <v>35.422204768423455</v>
      </c>
    </row>
    <row r="44" spans="1:64" x14ac:dyDescent="0.3">
      <c r="A44">
        <v>1981</v>
      </c>
      <c r="B44" s="6">
        <f>RS_scenario_1_RSBsn_cbc!C44-RS_baseline_RSBsn_cbc!C44</f>
        <v>29364.443000000003</v>
      </c>
      <c r="C44" s="6">
        <f>RS_scenario_1_RSBsn_cbc!D44-RS_baseline_RSBsn_cbc!D44</f>
        <v>0</v>
      </c>
      <c r="D44" s="6">
        <f>RS_scenario_1_RSBsn_cbc!E44-RS_baseline_RSBsn_cbc!E44</f>
        <v>-15085.820000000007</v>
      </c>
      <c r="E44" s="6">
        <f>RS_scenario_1_RSBsn_cbc!F44-RS_baseline_RSBsn_cbc!F44</f>
        <v>40355.600000000006</v>
      </c>
      <c r="F44" s="6">
        <f>RS_scenario_1_RSBsn_cbc!G44-RS_baseline_RSBsn_cbc!G44</f>
        <v>-9022.3099999999977</v>
      </c>
      <c r="G44" s="6">
        <f>RS_scenario_1_RSBsn_cbc!H44-RS_baseline_RSBsn_cbc!H44</f>
        <v>-11399.220000000001</v>
      </c>
      <c r="H44" s="6">
        <f>RS_scenario_1_RSBsn_cbc!I44-RS_baseline_RSBsn_cbc!I44</f>
        <v>5500575</v>
      </c>
      <c r="I44" s="6">
        <f>RS_scenario_1_RSBsn_cbc!J44-RS_baseline_RSBsn_cbc!J44</f>
        <v>-34003.023000000001</v>
      </c>
      <c r="J44" s="6">
        <f>RS_scenario_1_RSBsn_cbc!K44-RS_baseline_RSBsn_cbc!K44</f>
        <v>5533588</v>
      </c>
      <c r="K44" s="6">
        <f>RS_scenario_1_RSBsn_cbc!L44-RS_baseline_RSBsn_cbc!L44</f>
        <v>0</v>
      </c>
      <c r="L44" s="6">
        <f>RS_scenario_1_RSBsn_cbc!M44-RS_baseline_RSBsn_cbc!M44</f>
        <v>0</v>
      </c>
      <c r="M44" s="6">
        <f>RS_scenario_1_RSBsn_cbc!N44-RS_baseline_RSBsn_cbc!N44</f>
        <v>987.87700000000041</v>
      </c>
      <c r="N44">
        <v>1981</v>
      </c>
      <c r="O44" s="5">
        <f t="shared" si="0"/>
        <v>-40355.600000000006</v>
      </c>
      <c r="P44" s="5">
        <f t="shared" si="1"/>
        <v>-29364.443000000003</v>
      </c>
      <c r="Q44" s="5">
        <f t="shared" si="2"/>
        <v>15085.820000000007</v>
      </c>
      <c r="R44" s="5">
        <f t="shared" si="3"/>
        <v>34003.023000000001</v>
      </c>
      <c r="S44" s="43">
        <f>O44/ref!$B$7</f>
        <v>-55.704170659365744</v>
      </c>
      <c r="T44" s="43">
        <f>P44/ref!$B$7</f>
        <v>-40.532712788044726</v>
      </c>
      <c r="U44" s="43">
        <f>Q44/ref!$B$7</f>
        <v>20.823456764772995</v>
      </c>
      <c r="V44" s="43">
        <f>R44/ref!$B$7</f>
        <v>46.935498323066398</v>
      </c>
      <c r="X44">
        <f t="shared" si="4"/>
        <v>0.93875436081730756</v>
      </c>
      <c r="Y44">
        <f t="shared" si="5"/>
        <v>0.89260305142465768</v>
      </c>
      <c r="Z44" s="5">
        <f>Annual_impact!W44</f>
        <v>-25011.503688982659</v>
      </c>
      <c r="AA44" s="5">
        <f>Annual_impact!X44</f>
        <v>-29364.44616627926</v>
      </c>
      <c r="AB44" s="5">
        <f>Annual_impact!Y44</f>
        <v>16070.039863107364</v>
      </c>
      <c r="AC44" s="5">
        <f>Annual_impact!Z44</f>
        <v>38094.226706629299</v>
      </c>
      <c r="AD44" s="8"/>
      <c r="AF44" s="8"/>
      <c r="AJ44">
        <v>1981</v>
      </c>
      <c r="AK44" s="3">
        <f>(RS_baseline_RSBsn_cbc!K44-RS_baseline_RSBsn_cbc!I44)/ref!$B$7</f>
        <v>62.124652064795804</v>
      </c>
      <c r="AL44" s="3">
        <f>AK44+R44/ref!$B$7</f>
        <v>109.06015038786219</v>
      </c>
      <c r="AM44" s="3">
        <f>-RS_baseline_RSBsn_cbc!J44/ref!$B$7</f>
        <v>6.1506911590235003</v>
      </c>
      <c r="AN44" s="3">
        <f>AM44+R44/ref!$B$7</f>
        <v>53.0861894820899</v>
      </c>
    </row>
    <row r="45" spans="1:64" x14ac:dyDescent="0.3">
      <c r="A45">
        <v>1982</v>
      </c>
      <c r="B45" s="6">
        <f>RS_scenario_1_RSBsn_cbc!C45-RS_baseline_RSBsn_cbc!C45</f>
        <v>58203.288000000008</v>
      </c>
      <c r="C45" s="6">
        <f>RS_scenario_1_RSBsn_cbc!D45-RS_baseline_RSBsn_cbc!D45</f>
        <v>0</v>
      </c>
      <c r="D45" s="6">
        <f>RS_scenario_1_RSBsn_cbc!E45-RS_baseline_RSBsn_cbc!E45</f>
        <v>-15180</v>
      </c>
      <c r="E45" s="6">
        <f>RS_scenario_1_RSBsn_cbc!F45-RS_baseline_RSBsn_cbc!F45</f>
        <v>2238.1900000000023</v>
      </c>
      <c r="F45" s="6">
        <f>RS_scenario_1_RSBsn_cbc!G45-RS_baseline_RSBsn_cbc!G45</f>
        <v>-7933.24</v>
      </c>
      <c r="G45" s="6">
        <f>RS_scenario_1_RSBsn_cbc!H45-RS_baseline_RSBsn_cbc!H45</f>
        <v>-9263.02</v>
      </c>
      <c r="H45" s="6">
        <f>RS_scenario_1_RSBsn_cbc!I45-RS_baseline_RSBsn_cbc!I45</f>
        <v>4534488</v>
      </c>
      <c r="I45" s="6">
        <f>RS_scenario_1_RSBsn_cbc!J45-RS_baseline_RSBsn_cbc!J45</f>
        <v>-28057.040000000001</v>
      </c>
      <c r="J45" s="6">
        <f>RS_scenario_1_RSBsn_cbc!K45-RS_baseline_RSBsn_cbc!K45</f>
        <v>4561722</v>
      </c>
      <c r="K45" s="6">
        <f>RS_scenario_1_RSBsn_cbc!L45-RS_baseline_RSBsn_cbc!L45</f>
        <v>0</v>
      </c>
      <c r="L45" s="6">
        <f>RS_scenario_1_RSBsn_cbc!M45-RS_baseline_RSBsn_cbc!M45</f>
        <v>0</v>
      </c>
      <c r="M45" s="6">
        <f>RS_scenario_1_RSBsn_cbc!N45-RS_baseline_RSBsn_cbc!N45</f>
        <v>823.12100000000009</v>
      </c>
      <c r="N45">
        <v>1982</v>
      </c>
      <c r="O45" s="5">
        <f t="shared" si="0"/>
        <v>-2238.1900000000023</v>
      </c>
      <c r="P45" s="5">
        <f t="shared" si="1"/>
        <v>-58203.288000000008</v>
      </c>
      <c r="Q45" s="5">
        <f t="shared" si="2"/>
        <v>15180</v>
      </c>
      <c r="R45" s="5">
        <f t="shared" si="3"/>
        <v>28057.040000000001</v>
      </c>
      <c r="S45" s="43">
        <f>O45/ref!$B$7</f>
        <v>-3.0894477526808157</v>
      </c>
      <c r="T45" s="43">
        <f>P45/ref!$B$7</f>
        <v>-80.339925256673524</v>
      </c>
      <c r="U45" s="43">
        <f>Q45/ref!$B$7</f>
        <v>20.953456536618756</v>
      </c>
      <c r="V45" s="43">
        <f>R45/ref!$B$7</f>
        <v>38.728061145334252</v>
      </c>
      <c r="X45">
        <f t="shared" si="4"/>
        <v>0.93208929605752766</v>
      </c>
      <c r="Y45">
        <f t="shared" si="5"/>
        <v>0.86731638145592638</v>
      </c>
      <c r="Z45" s="5">
        <f>Annual_impact!W45</f>
        <v>9652.8107843216403</v>
      </c>
      <c r="AA45" s="5">
        <f>Annual_impact!X45</f>
        <v>-58203.287087350727</v>
      </c>
      <c r="AB45" s="5">
        <f>Annual_impact!Y45</f>
        <v>16285.993267176309</v>
      </c>
      <c r="AC45" s="5">
        <f>Annual_impact!Z45</f>
        <v>32349.256395805493</v>
      </c>
      <c r="AD45" s="8"/>
      <c r="AF45" s="8"/>
      <c r="AJ45">
        <v>1982</v>
      </c>
      <c r="AK45" s="3">
        <f>(RS_baseline_RSBsn_cbc!K45-RS_baseline_RSBsn_cbc!I45)/ref!$B$7</f>
        <v>47.6932694501483</v>
      </c>
      <c r="AL45" s="3">
        <f>AK45+R45/ref!$B$7</f>
        <v>86.421330595482544</v>
      </c>
      <c r="AM45" s="3">
        <f>-RS_baseline_RSBsn_cbc!J45/ref!$B$7</f>
        <v>23.675970339949806</v>
      </c>
      <c r="AN45" s="3">
        <f>AM45+R45/ref!$B$7</f>
        <v>62.404031485284058</v>
      </c>
    </row>
    <row r="46" spans="1:64" ht="15.6" x14ac:dyDescent="0.3">
      <c r="A46">
        <v>1983</v>
      </c>
      <c r="B46" s="6">
        <f>RS_scenario_1_RSBsn_cbc!C46-RS_baseline_RSBsn_cbc!C46</f>
        <v>176022.3</v>
      </c>
      <c r="C46" s="6">
        <f>RS_scenario_1_RSBsn_cbc!D46-RS_baseline_RSBsn_cbc!D46</f>
        <v>0</v>
      </c>
      <c r="D46" s="6">
        <f>RS_scenario_1_RSBsn_cbc!E46-RS_baseline_RSBsn_cbc!E46</f>
        <v>-14721.660000000003</v>
      </c>
      <c r="E46" s="6">
        <f>RS_scenario_1_RSBsn_cbc!F46-RS_baseline_RSBsn_cbc!F46</f>
        <v>-109390.9</v>
      </c>
      <c r="F46" s="6">
        <f>RS_scenario_1_RSBsn_cbc!G46-RS_baseline_RSBsn_cbc!G46</f>
        <v>-10761.91</v>
      </c>
      <c r="G46" s="6">
        <f>RS_scenario_1_RSBsn_cbc!H46-RS_baseline_RSBsn_cbc!H46</f>
        <v>-12972.629999999997</v>
      </c>
      <c r="H46" s="6">
        <f>RS_scenario_1_RSBsn_cbc!I46-RS_baseline_RSBsn_cbc!I46</f>
        <v>4916166</v>
      </c>
      <c r="I46" s="6">
        <f>RS_scenario_1_RSBsn_cbc!J46-RS_baseline_RSBsn_cbc!J46</f>
        <v>-28192.189000000002</v>
      </c>
      <c r="J46" s="6">
        <f>RS_scenario_1_RSBsn_cbc!K46-RS_baseline_RSBsn_cbc!K46</f>
        <v>4942069</v>
      </c>
      <c r="K46" s="6">
        <f>RS_scenario_1_RSBsn_cbc!L46-RS_baseline_RSBsn_cbc!L46</f>
        <v>0</v>
      </c>
      <c r="L46" s="6">
        <f>RS_scenario_1_RSBsn_cbc!M46-RS_baseline_RSBsn_cbc!M46</f>
        <v>0</v>
      </c>
      <c r="M46" s="6">
        <f>RS_scenario_1_RSBsn_cbc!N46-RS_baseline_RSBsn_cbc!N46</f>
        <v>2289.846</v>
      </c>
      <c r="N46">
        <v>1983</v>
      </c>
      <c r="O46" s="5">
        <f t="shared" si="0"/>
        <v>109390.9</v>
      </c>
      <c r="P46" s="5">
        <f t="shared" si="1"/>
        <v>-176022.3</v>
      </c>
      <c r="Q46" s="5">
        <f t="shared" si="2"/>
        <v>14721.660000000003</v>
      </c>
      <c r="R46" s="5">
        <f t="shared" si="3"/>
        <v>28192.189000000002</v>
      </c>
      <c r="S46" s="43">
        <f>O46/ref!$B$7</f>
        <v>150.99588067533654</v>
      </c>
      <c r="T46" s="43">
        <f>P46/ref!$B$7</f>
        <v>-242.96940793976728</v>
      </c>
      <c r="U46" s="43">
        <f>Q46/ref!$B$7</f>
        <v>20.32079466119097</v>
      </c>
      <c r="V46" s="43">
        <f>R46/ref!$B$7</f>
        <v>38.914611784166098</v>
      </c>
      <c r="X46">
        <f t="shared" si="4"/>
        <v>0.93082217687517432</v>
      </c>
      <c r="Y46">
        <f t="shared" si="5"/>
        <v>0.86316096143604104</v>
      </c>
      <c r="Z46" s="5">
        <f>Annual_impact!W46</f>
        <v>128139.98381489645</v>
      </c>
      <c r="AA46" s="5">
        <f>Annual_impact!X46</f>
        <v>-176022.30106073504</v>
      </c>
      <c r="AB46" s="5">
        <f>Annual_impact!Y46</f>
        <v>15815.759836558145</v>
      </c>
      <c r="AC46" s="5">
        <f>Annual_impact!Z46</f>
        <v>32661.566335317868</v>
      </c>
      <c r="AD46" s="8"/>
      <c r="AF46" s="8"/>
      <c r="AJ46">
        <v>1983</v>
      </c>
      <c r="AK46" s="3">
        <f>(RS_baseline_RSBsn_cbc!K46-RS_baseline_RSBsn_cbc!I46)/ref!$B$7</f>
        <v>35.112913529545978</v>
      </c>
      <c r="AL46" s="3">
        <f>AK46+R46/ref!$B$7</f>
        <v>74.027525313712076</v>
      </c>
      <c r="AM46" s="3">
        <f>-RS_baseline_RSBsn_cbc!J46/ref!$B$7</f>
        <v>6.6166833333333335</v>
      </c>
      <c r="AN46" s="3">
        <f>AM46+R46/ref!$B$7</f>
        <v>45.531295117499432</v>
      </c>
      <c r="BL46" s="44" t="s">
        <v>209</v>
      </c>
    </row>
    <row r="47" spans="1:64" x14ac:dyDescent="0.3">
      <c r="A47">
        <v>1984</v>
      </c>
      <c r="B47" s="6">
        <f>RS_scenario_1_RSBsn_cbc!C47-RS_baseline_RSBsn_cbc!C47</f>
        <v>165038.54</v>
      </c>
      <c r="C47" s="6">
        <f>RS_scenario_1_RSBsn_cbc!D47-RS_baseline_RSBsn_cbc!D47</f>
        <v>0</v>
      </c>
      <c r="D47" s="6">
        <f>RS_scenario_1_RSBsn_cbc!E47-RS_baseline_RSBsn_cbc!E47</f>
        <v>-21300.099999999991</v>
      </c>
      <c r="E47" s="6">
        <f>RS_scenario_1_RSBsn_cbc!F47-RS_baseline_RSBsn_cbc!F47</f>
        <v>-88142.64</v>
      </c>
      <c r="F47" s="6">
        <f>RS_scenario_1_RSBsn_cbc!G47-RS_baseline_RSBsn_cbc!G47</f>
        <v>-12612.26</v>
      </c>
      <c r="G47" s="6">
        <f>RS_scenario_1_RSBsn_cbc!H47-RS_baseline_RSBsn_cbc!H47</f>
        <v>-15727.730000000003</v>
      </c>
      <c r="H47" s="6">
        <f>RS_scenario_1_RSBsn_cbc!I47-RS_baseline_RSBsn_cbc!I47</f>
        <v>4968836</v>
      </c>
      <c r="I47" s="6">
        <f>RS_scenario_1_RSBsn_cbc!J47-RS_baseline_RSBsn_cbc!J47</f>
        <v>-27065.495999999999</v>
      </c>
      <c r="J47" s="6">
        <f>RS_scenario_1_RSBsn_cbc!K47-RS_baseline_RSBsn_cbc!K47</f>
        <v>4994198</v>
      </c>
      <c r="K47" s="6">
        <f>RS_scenario_1_RSBsn_cbc!L47-RS_baseline_RSBsn_cbc!L47</f>
        <v>0</v>
      </c>
      <c r="L47" s="6">
        <f>RS_scenario_1_RSBsn_cbc!M47-RS_baseline_RSBsn_cbc!M47</f>
        <v>0</v>
      </c>
      <c r="M47" s="6">
        <f>RS_scenario_1_RSBsn_cbc!N47-RS_baseline_RSBsn_cbc!N47</f>
        <v>1703.9410000000003</v>
      </c>
      <c r="N47">
        <v>1984</v>
      </c>
      <c r="O47" s="5">
        <f t="shared" si="0"/>
        <v>88142.64</v>
      </c>
      <c r="P47" s="5">
        <f t="shared" si="1"/>
        <v>-165038.54</v>
      </c>
      <c r="Q47" s="5">
        <f t="shared" si="2"/>
        <v>21300.099999999991</v>
      </c>
      <c r="R47" s="5">
        <f t="shared" si="3"/>
        <v>27065.495999999999</v>
      </c>
      <c r="S47" s="43">
        <f>O47/ref!$B$7</f>
        <v>121.66620396988364</v>
      </c>
      <c r="T47" s="43">
        <f>P47/ref!$B$7</f>
        <v>-227.80816039242529</v>
      </c>
      <c r="U47" s="43">
        <f>Q47/ref!$B$7</f>
        <v>29.401233173625361</v>
      </c>
      <c r="V47" s="43">
        <f>R47/ref!$B$7</f>
        <v>37.359400136892539</v>
      </c>
      <c r="X47">
        <f t="shared" si="4"/>
        <v>0.93481138963775612</v>
      </c>
      <c r="Y47">
        <f t="shared" si="5"/>
        <v>0.87692266591890644</v>
      </c>
      <c r="Z47" s="5">
        <f>Annual_impact!W47</f>
        <v>111050.02464005881</v>
      </c>
      <c r="AA47" s="5">
        <f>Annual_impact!X47</f>
        <v>-165038.51744797413</v>
      </c>
      <c r="AB47" s="5">
        <f>Annual_impact!Y47</f>
        <v>22785.451949033144</v>
      </c>
      <c r="AC47" s="5">
        <f>Annual_impact!Z47</f>
        <v>30864.176570962172</v>
      </c>
      <c r="AD47" s="8"/>
      <c r="AF47" s="8"/>
      <c r="AJ47">
        <v>1984</v>
      </c>
      <c r="AK47" s="3">
        <f>(RS_baseline_RSBsn_cbc!K47-RS_baseline_RSBsn_cbc!I47)/ref!$B$7</f>
        <v>18.093406342687658</v>
      </c>
      <c r="AL47" s="3">
        <f>AK47+R47/ref!$B$7</f>
        <v>55.452806479580197</v>
      </c>
      <c r="AM47" s="3">
        <f>-RS_baseline_RSBsn_cbc!J47/ref!$B$7</f>
        <v>-10.339144946383756</v>
      </c>
      <c r="AN47" s="3">
        <f>AM47+R47/ref!$B$7</f>
        <v>27.020255190508784</v>
      </c>
      <c r="BL47" t="s">
        <v>207</v>
      </c>
    </row>
    <row r="48" spans="1:64" x14ac:dyDescent="0.3">
      <c r="A48">
        <v>1985</v>
      </c>
      <c r="B48" s="6">
        <f>RS_scenario_1_RSBsn_cbc!C48-RS_baseline_RSBsn_cbc!C48</f>
        <v>124484.49999999999</v>
      </c>
      <c r="C48" s="6">
        <f>RS_scenario_1_RSBsn_cbc!D48-RS_baseline_RSBsn_cbc!D48</f>
        <v>0</v>
      </c>
      <c r="D48" s="6">
        <f>RS_scenario_1_RSBsn_cbc!E48-RS_baseline_RSBsn_cbc!E48</f>
        <v>-16305.169999999998</v>
      </c>
      <c r="E48" s="6">
        <f>RS_scenario_1_RSBsn_cbc!F48-RS_baseline_RSBsn_cbc!F48</f>
        <v>-42390.099999999991</v>
      </c>
      <c r="F48" s="6">
        <f>RS_scenario_1_RSBsn_cbc!G48-RS_baseline_RSBsn_cbc!G48</f>
        <v>-12689.62</v>
      </c>
      <c r="G48" s="6">
        <f>RS_scenario_1_RSBsn_cbc!H48-RS_baseline_RSBsn_cbc!H48</f>
        <v>-16102.5</v>
      </c>
      <c r="H48" s="6">
        <f>RS_scenario_1_RSBsn_cbc!I48-RS_baseline_RSBsn_cbc!I48</f>
        <v>6248130</v>
      </c>
      <c r="I48" s="6">
        <f>RS_scenario_1_RSBsn_cbc!J48-RS_baseline_RSBsn_cbc!J48</f>
        <v>-36943.17</v>
      </c>
      <c r="J48" s="6">
        <f>RS_scenario_1_RSBsn_cbc!K48-RS_baseline_RSBsn_cbc!K48</f>
        <v>6283384</v>
      </c>
      <c r="K48" s="6">
        <f>RS_scenario_1_RSBsn_cbc!L48-RS_baseline_RSBsn_cbc!L48</f>
        <v>0</v>
      </c>
      <c r="L48" s="6">
        <f>RS_scenario_1_RSBsn_cbc!M48-RS_baseline_RSBsn_cbc!M48</f>
        <v>0</v>
      </c>
      <c r="M48" s="6">
        <f>RS_scenario_1_RSBsn_cbc!N48-RS_baseline_RSBsn_cbc!N48</f>
        <v>1689.5669999999996</v>
      </c>
      <c r="N48">
        <v>1985</v>
      </c>
      <c r="O48" s="5">
        <f t="shared" si="0"/>
        <v>42390.099999999991</v>
      </c>
      <c r="P48" s="5">
        <f t="shared" si="1"/>
        <v>-124484.49999999999</v>
      </c>
      <c r="Q48" s="5">
        <f t="shared" si="2"/>
        <v>16305.169999999998</v>
      </c>
      <c r="R48" s="5">
        <f t="shared" si="3"/>
        <v>36943.17</v>
      </c>
      <c r="S48" s="43">
        <f>O48/ref!$B$7</f>
        <v>58.512458361852602</v>
      </c>
      <c r="T48" s="43">
        <f>P48/ref!$B$7</f>
        <v>-171.83007643166781</v>
      </c>
      <c r="U48" s="43">
        <f>Q48/ref!$B$7</f>
        <v>22.506565936573121</v>
      </c>
      <c r="V48" s="43">
        <f>R48/ref!$B$7</f>
        <v>50.993880561259409</v>
      </c>
      <c r="X48">
        <f t="shared" si="4"/>
        <v>0.92362611179631982</v>
      </c>
      <c r="Y48">
        <f t="shared" si="5"/>
        <v>0.86662367033910981</v>
      </c>
      <c r="Z48" s="5">
        <f>Annual_impact!W48</f>
        <v>64135.321163387278</v>
      </c>
      <c r="AA48" s="5">
        <f>Annual_impact!X48</f>
        <v>-124484.49793564912</v>
      </c>
      <c r="AB48" s="5">
        <f>Annual_impact!Y48</f>
        <v>17653.431179299154</v>
      </c>
      <c r="AC48" s="5">
        <f>Annual_impact!Z48</f>
        <v>42628.849481510399</v>
      </c>
      <c r="AD48" s="8"/>
      <c r="AF48" s="8"/>
      <c r="AJ48">
        <v>1985</v>
      </c>
      <c r="AK48" s="3">
        <f>(RS_baseline_RSBsn_cbc!K48-RS_baseline_RSBsn_cbc!I48)/ref!$B$7</f>
        <v>16.980857859913304</v>
      </c>
      <c r="AL48" s="3">
        <f>AK48+R48/ref!$B$7</f>
        <v>67.974738421172717</v>
      </c>
      <c r="AM48" s="3">
        <f>-RS_baseline_RSBsn_cbc!J48/ref!$B$7</f>
        <v>-18.004333447410449</v>
      </c>
      <c r="AN48" s="3">
        <f>AM48+R48/ref!$B$7</f>
        <v>32.989547113848957</v>
      </c>
      <c r="BL48" t="s">
        <v>208</v>
      </c>
    </row>
    <row r="49" spans="1:40" x14ac:dyDescent="0.3">
      <c r="A49">
        <v>1986</v>
      </c>
      <c r="B49" s="6">
        <f>RS_scenario_1_RSBsn_cbc!C49-RS_baseline_RSBsn_cbc!C49</f>
        <v>51300.79</v>
      </c>
      <c r="C49" s="6">
        <f>RS_scenario_1_RSBsn_cbc!D49-RS_baseline_RSBsn_cbc!D49</f>
        <v>0</v>
      </c>
      <c r="D49" s="6">
        <f>RS_scenario_1_RSBsn_cbc!E49-RS_baseline_RSBsn_cbc!E49</f>
        <v>-16307.660000000003</v>
      </c>
      <c r="E49" s="6">
        <f>RS_scenario_1_RSBsn_cbc!F49-RS_baseline_RSBsn_cbc!F49</f>
        <v>26980.380000000005</v>
      </c>
      <c r="F49" s="6">
        <f>RS_scenario_1_RSBsn_cbc!G49-RS_baseline_RSBsn_cbc!G49</f>
        <v>-10627.19</v>
      </c>
      <c r="G49" s="6">
        <f>RS_scenario_1_RSBsn_cbc!H49-RS_baseline_RSBsn_cbc!H49</f>
        <v>-13624.060000000001</v>
      </c>
      <c r="H49" s="6">
        <f>RS_scenario_1_RSBsn_cbc!I49-RS_baseline_RSBsn_cbc!I49</f>
        <v>6345837</v>
      </c>
      <c r="I49" s="6">
        <f>RS_scenario_1_RSBsn_cbc!J49-RS_baseline_RSBsn_cbc!J49</f>
        <v>-37371.142</v>
      </c>
      <c r="J49" s="6">
        <f>RS_scenario_1_RSBsn_cbc!K49-RS_baseline_RSBsn_cbc!K49</f>
        <v>6382653</v>
      </c>
      <c r="K49" s="6">
        <f>RS_scenario_1_RSBsn_cbc!L49-RS_baseline_RSBsn_cbc!L49</f>
        <v>-7.6299999999973807</v>
      </c>
      <c r="L49" s="6">
        <f>RS_scenario_1_RSBsn_cbc!M49-RS_baseline_RSBsn_cbc!M49</f>
        <v>0</v>
      </c>
      <c r="M49" s="6">
        <f>RS_scenario_1_RSBsn_cbc!N49-RS_baseline_RSBsn_cbc!N49</f>
        <v>547.83699999999953</v>
      </c>
      <c r="N49">
        <v>1986</v>
      </c>
      <c r="O49" s="5">
        <f t="shared" si="0"/>
        <v>-26980.380000000005</v>
      </c>
      <c r="P49" s="5">
        <f t="shared" si="1"/>
        <v>-51300.79</v>
      </c>
      <c r="Q49" s="5">
        <f t="shared" si="2"/>
        <v>16307.660000000003</v>
      </c>
      <c r="R49" s="5">
        <f t="shared" si="3"/>
        <v>37371.142</v>
      </c>
      <c r="S49" s="43">
        <f>O49/ref!$B$7</f>
        <v>-37.241911704312123</v>
      </c>
      <c r="T49" s="43">
        <f>P49/ref!$B$7</f>
        <v>-70.812178758840986</v>
      </c>
      <c r="U49" s="43">
        <f>Q49/ref!$B$7</f>
        <v>22.510002966005025</v>
      </c>
      <c r="V49" s="43">
        <f>R49/ref!$B$7</f>
        <v>51.584624480949124</v>
      </c>
      <c r="X49">
        <f t="shared" si="4"/>
        <v>0.90056309511858357</v>
      </c>
      <c r="Y49">
        <f t="shared" si="5"/>
        <v>0.85809501850925274</v>
      </c>
      <c r="Z49" s="5">
        <f>Annual_impact!W49</f>
        <v>-10787.547832400654</v>
      </c>
      <c r="AA49" s="5">
        <f>Annual_impact!X49</f>
        <v>-51300.78659208562</v>
      </c>
      <c r="AB49" s="5">
        <f>Annual_impact!Y49</f>
        <v>18108.2925653895</v>
      </c>
      <c r="AC49" s="5">
        <f>Annual_impact!Z49</f>
        <v>43551.286505454795</v>
      </c>
      <c r="AD49" s="8"/>
      <c r="AF49" s="8"/>
      <c r="AJ49">
        <v>1986</v>
      </c>
      <c r="AK49" s="3">
        <f>(RS_baseline_RSBsn_cbc!K49-RS_baseline_RSBsn_cbc!I49)/ref!$B$7</f>
        <v>28.900034223134842</v>
      </c>
      <c r="AL49" s="3">
        <f>AK49+R49/ref!$B$7</f>
        <v>80.484658704083969</v>
      </c>
      <c r="AM49" s="3">
        <f>-RS_baseline_RSBsn_cbc!J49/ref!$B$7</f>
        <v>-8.6571483230663926</v>
      </c>
      <c r="AN49" s="3">
        <f>AM49+R49/ref!$B$7</f>
        <v>42.92747615788273</v>
      </c>
    </row>
    <row r="50" spans="1:40" x14ac:dyDescent="0.3">
      <c r="A50">
        <v>1987</v>
      </c>
      <c r="B50" s="6">
        <f>RS_scenario_1_RSBsn_cbc!C50-RS_baseline_RSBsn_cbc!C50</f>
        <v>85419.81</v>
      </c>
      <c r="C50" s="6">
        <f>RS_scenario_1_RSBsn_cbc!D50-RS_baseline_RSBsn_cbc!D50</f>
        <v>0</v>
      </c>
      <c r="D50" s="6">
        <f>RS_scenario_1_RSBsn_cbc!E50-RS_baseline_RSBsn_cbc!E50</f>
        <v>-16455.72</v>
      </c>
      <c r="E50" s="6">
        <f>RS_scenario_1_RSBsn_cbc!F50-RS_baseline_RSBsn_cbc!F50</f>
        <v>-7649.4700000000012</v>
      </c>
      <c r="F50" s="6">
        <f>RS_scenario_1_RSBsn_cbc!G50-RS_baseline_RSBsn_cbc!G50</f>
        <v>-10007.67</v>
      </c>
      <c r="G50" s="6">
        <f>RS_scenario_1_RSBsn_cbc!H50-RS_baseline_RSBsn_cbc!H50</f>
        <v>-12974.460000000003</v>
      </c>
      <c r="H50" s="6">
        <f>RS_scenario_1_RSBsn_cbc!I50-RS_baseline_RSBsn_cbc!I50</f>
        <v>6269854</v>
      </c>
      <c r="I50" s="6">
        <f>RS_scenario_1_RSBsn_cbc!J50-RS_baseline_RSBsn_cbc!J50</f>
        <v>-38335.58</v>
      </c>
      <c r="J50" s="6">
        <f>RS_scenario_1_RSBsn_cbc!K50-RS_baseline_RSBsn_cbc!K50</f>
        <v>6308096</v>
      </c>
      <c r="K50" s="6">
        <f>RS_scenario_1_RSBsn_cbc!L50-RS_baseline_RSBsn_cbc!L50</f>
        <v>0</v>
      </c>
      <c r="L50" s="6">
        <f>RS_scenario_1_RSBsn_cbc!M50-RS_baseline_RSBsn_cbc!M50</f>
        <v>0</v>
      </c>
      <c r="M50" s="6">
        <f>RS_scenario_1_RSBsn_cbc!N50-RS_baseline_RSBsn_cbc!N50</f>
        <v>98.029000000000451</v>
      </c>
      <c r="N50">
        <v>1987</v>
      </c>
      <c r="O50" s="5">
        <f t="shared" si="0"/>
        <v>7649.4700000000012</v>
      </c>
      <c r="P50" s="5">
        <f t="shared" si="1"/>
        <v>-85419.81</v>
      </c>
      <c r="Q50" s="5">
        <f t="shared" si="2"/>
        <v>16455.72</v>
      </c>
      <c r="R50" s="5">
        <f t="shared" si="3"/>
        <v>38335.58</v>
      </c>
      <c r="S50" s="43">
        <f>O50/ref!$B$7</f>
        <v>10.558816678074381</v>
      </c>
      <c r="T50" s="43">
        <f>P50/ref!$B$7</f>
        <v>-117.90779158110882</v>
      </c>
      <c r="U50" s="43">
        <f>Q50/ref!$B$7</f>
        <v>22.71437508555784</v>
      </c>
      <c r="V50" s="43">
        <f>R50/ref!$B$7</f>
        <v>52.915870180241846</v>
      </c>
      <c r="X50">
        <f t="shared" si="4"/>
        <v>0.91460436533737577</v>
      </c>
      <c r="Y50">
        <f t="shared" si="5"/>
        <v>0.8582819112406922</v>
      </c>
      <c r="Z50" s="5">
        <f>Annual_impact!W50</f>
        <v>22785.124646406282</v>
      </c>
      <c r="AA50" s="5">
        <f>Annual_impact!X50</f>
        <v>-85419.783663251932</v>
      </c>
      <c r="AB50" s="5">
        <f>Annual_impact!Y50</f>
        <v>17992.173035310057</v>
      </c>
      <c r="AC50" s="5">
        <f>Annual_impact!Z50</f>
        <v>44665.487525635814</v>
      </c>
      <c r="AD50" s="8"/>
      <c r="AF50" s="8"/>
      <c r="AJ50">
        <v>1987</v>
      </c>
      <c r="AK50" s="3">
        <f>(RS_baseline_RSBsn_cbc!K50-RS_baseline_RSBsn_cbc!I50)/ref!$B$7</f>
        <v>62.636755646817249</v>
      </c>
      <c r="AL50" s="3">
        <f>AK50+R50/ref!$B$7</f>
        <v>115.5526258270591</v>
      </c>
      <c r="AM50" s="3">
        <f>-RS_baseline_RSBsn_cbc!J50/ref!$B$7</f>
        <v>20.903364248231803</v>
      </c>
      <c r="AN50" s="3">
        <f>AM50+R50/ref!$B$7</f>
        <v>73.819234428473649</v>
      </c>
    </row>
    <row r="51" spans="1:40" x14ac:dyDescent="0.3">
      <c r="A51">
        <v>1988</v>
      </c>
      <c r="B51" s="6">
        <f>RS_scenario_1_RSBsn_cbc!C51-RS_baseline_RSBsn_cbc!C51</f>
        <v>131077.47999999998</v>
      </c>
      <c r="C51" s="6">
        <f>RS_scenario_1_RSBsn_cbc!D51-RS_baseline_RSBsn_cbc!D51</f>
        <v>0</v>
      </c>
      <c r="D51" s="6">
        <f>RS_scenario_1_RSBsn_cbc!E51-RS_baseline_RSBsn_cbc!E51</f>
        <v>-22078.600000000006</v>
      </c>
      <c r="E51" s="6">
        <f>RS_scenario_1_RSBsn_cbc!F51-RS_baseline_RSBsn_cbc!F51</f>
        <v>-63016.200000000012</v>
      </c>
      <c r="F51" s="6">
        <f>RS_scenario_1_RSBsn_cbc!G51-RS_baseline_RSBsn_cbc!G51</f>
        <v>-11674.569999999998</v>
      </c>
      <c r="G51" s="6">
        <f>RS_scenario_1_RSBsn_cbc!H51-RS_baseline_RSBsn_cbc!H51</f>
        <v>-14547.099999999999</v>
      </c>
      <c r="H51" s="6">
        <f>RS_scenario_1_RSBsn_cbc!I51-RS_baseline_RSBsn_cbc!I51</f>
        <v>4098899</v>
      </c>
      <c r="I51" s="6">
        <f>RS_scenario_1_RSBsn_cbc!J51-RS_baseline_RSBsn_cbc!J51</f>
        <v>-19303.370800000001</v>
      </c>
      <c r="J51" s="6">
        <f>RS_scenario_1_RSBsn_cbc!K51-RS_baseline_RSBsn_cbc!K51</f>
        <v>4114934</v>
      </c>
      <c r="K51" s="6">
        <f>RS_scenario_1_RSBsn_cbc!L51-RS_baseline_RSBsn_cbc!L51</f>
        <v>0</v>
      </c>
      <c r="L51" s="6">
        <f>RS_scenario_1_RSBsn_cbc!M51-RS_baseline_RSBsn_cbc!M51</f>
        <v>0</v>
      </c>
      <c r="M51" s="6">
        <f>RS_scenario_1_RSBsn_cbc!N51-RS_baseline_RSBsn_cbc!N51</f>
        <v>3269.402</v>
      </c>
      <c r="N51">
        <v>1988</v>
      </c>
      <c r="O51" s="5">
        <f t="shared" si="0"/>
        <v>63016.200000000012</v>
      </c>
      <c r="P51" s="5">
        <f t="shared" si="1"/>
        <v>-131077.47999999998</v>
      </c>
      <c r="Q51" s="5">
        <f t="shared" si="2"/>
        <v>22078.600000000006</v>
      </c>
      <c r="R51" s="5">
        <f t="shared" si="3"/>
        <v>19303.370800000001</v>
      </c>
      <c r="S51" s="43">
        <f>O51/ref!$B$7</f>
        <v>86.983347022587282</v>
      </c>
      <c r="T51" s="43">
        <f>P51/ref!$B$7</f>
        <v>-180.93058498745151</v>
      </c>
      <c r="U51" s="43">
        <f>Q51/ref!$B$7</f>
        <v>30.475822496007311</v>
      </c>
      <c r="V51" s="43">
        <f>R51/ref!$B$7</f>
        <v>26.64508175678759</v>
      </c>
      <c r="X51">
        <f t="shared" si="4"/>
        <v>0.88901304090095334</v>
      </c>
      <c r="Y51">
        <f t="shared" si="5"/>
        <v>0.80618521114000308</v>
      </c>
      <c r="Z51" s="5">
        <f>Annual_impact!W51</f>
        <v>81445.183451368226</v>
      </c>
      <c r="AA51" s="5">
        <f>Annual_impact!X51</f>
        <v>-131077.45855889871</v>
      </c>
      <c r="AB51" s="5">
        <f>Annual_impact!Y51</f>
        <v>24834.956276484842</v>
      </c>
      <c r="AC51" s="5">
        <f>Annual_impact!Z51</f>
        <v>23944.089439080213</v>
      </c>
      <c r="AD51" s="8"/>
      <c r="AF51" s="8"/>
      <c r="AJ51">
        <v>1988</v>
      </c>
      <c r="AK51" s="3">
        <f>(RS_baseline_RSBsn_cbc!K51-RS_baseline_RSBsn_cbc!I51)/ref!$B$7</f>
        <v>13.0841775039927</v>
      </c>
      <c r="AL51" s="3">
        <f>AK51+R51/ref!$B$7</f>
        <v>39.729259260780289</v>
      </c>
      <c r="AM51" s="3">
        <f>-RS_baseline_RSBsn_cbc!J51/ref!$B$7</f>
        <v>-0.41621294547113852</v>
      </c>
      <c r="AN51" s="3">
        <f>AM51+R51/ref!$B$7</f>
        <v>26.228868811316453</v>
      </c>
    </row>
    <row r="52" spans="1:40" x14ac:dyDescent="0.3">
      <c r="A52">
        <v>1989</v>
      </c>
      <c r="B52" s="6">
        <f>RS_scenario_1_RSBsn_cbc!C52-RS_baseline_RSBsn_cbc!C52</f>
        <v>50504.995999999999</v>
      </c>
      <c r="C52" s="6">
        <f>RS_scenario_1_RSBsn_cbc!D52-RS_baseline_RSBsn_cbc!D52</f>
        <v>0</v>
      </c>
      <c r="D52" s="6">
        <f>RS_scenario_1_RSBsn_cbc!E52-RS_baseline_RSBsn_cbc!E52</f>
        <v>-18421.64</v>
      </c>
      <c r="E52" s="6">
        <f>RS_scenario_1_RSBsn_cbc!F52-RS_baseline_RSBsn_cbc!F52</f>
        <v>29912.600000000006</v>
      </c>
      <c r="F52" s="6">
        <f>RS_scenario_1_RSBsn_cbc!G52-RS_baseline_RSBsn_cbc!G52</f>
        <v>-10541.539999999999</v>
      </c>
      <c r="G52" s="6">
        <f>RS_scenario_1_RSBsn_cbc!H52-RS_baseline_RSBsn_cbc!H52</f>
        <v>-13333.39</v>
      </c>
      <c r="H52" s="6">
        <f>RS_scenario_1_RSBsn_cbc!I52-RS_baseline_RSBsn_cbc!I52</f>
        <v>6661684</v>
      </c>
      <c r="I52" s="6">
        <f>RS_scenario_1_RSBsn_cbc!J52-RS_baseline_RSBsn_cbc!J52</f>
        <v>-38319.49</v>
      </c>
      <c r="J52" s="6">
        <f>RS_scenario_1_RSBsn_cbc!K52-RS_baseline_RSBsn_cbc!K52</f>
        <v>6699020</v>
      </c>
      <c r="K52" s="6">
        <f>RS_scenario_1_RSBsn_cbc!L52-RS_baseline_RSBsn_cbc!L52</f>
        <v>0</v>
      </c>
      <c r="L52" s="6">
        <f>RS_scenario_1_RSBsn_cbc!M52-RS_baseline_RSBsn_cbc!M52</f>
        <v>0</v>
      </c>
      <c r="M52" s="6">
        <f>RS_scenario_1_RSBsn_cbc!N52-RS_baseline_RSBsn_cbc!N52</f>
        <v>979.84499999999935</v>
      </c>
      <c r="N52">
        <v>1989</v>
      </c>
      <c r="O52" s="5">
        <f t="shared" si="0"/>
        <v>-29912.600000000006</v>
      </c>
      <c r="P52" s="5">
        <f t="shared" si="1"/>
        <v>-50504.995999999999</v>
      </c>
      <c r="Q52" s="5">
        <f t="shared" si="2"/>
        <v>18421.64</v>
      </c>
      <c r="R52" s="5">
        <f t="shared" si="3"/>
        <v>38319.49</v>
      </c>
      <c r="S52" s="43">
        <f>O52/ref!$B$7</f>
        <v>-41.289352041980386</v>
      </c>
      <c r="T52" s="43">
        <f>P52/ref!$B$7</f>
        <v>-69.713717955738076</v>
      </c>
      <c r="U52" s="43">
        <f>Q52/ref!$B$7</f>
        <v>25.427999543691534</v>
      </c>
      <c r="V52" s="43">
        <f>R52/ref!$B$7</f>
        <v>52.89366062057951</v>
      </c>
      <c r="X52">
        <f t="shared" si="4"/>
        <v>0.88211554444074902</v>
      </c>
      <c r="Y52">
        <f t="shared" si="5"/>
        <v>0.83158126095787488</v>
      </c>
      <c r="Z52" s="5">
        <f>Annual_impact!W52</f>
        <v>-16023.974282349634</v>
      </c>
      <c r="AA52" s="5">
        <f>Annual_impact!X52</f>
        <v>-50504.991334796963</v>
      </c>
      <c r="AB52" s="5">
        <f>Annual_impact!Y52</f>
        <v>20883.477358602839</v>
      </c>
      <c r="AC52" s="5">
        <f>Annual_impact!Z52</f>
        <v>46080.271164192498</v>
      </c>
      <c r="AD52" s="8"/>
      <c r="AF52" s="8"/>
      <c r="AJ52">
        <v>1989</v>
      </c>
      <c r="AK52" s="3">
        <f>(RS_baseline_RSBsn_cbc!K52-RS_baseline_RSBsn_cbc!I52)/ref!$B$7</f>
        <v>34.803718913985854</v>
      </c>
      <c r="AL52" s="3">
        <f>AK52+R52/ref!$B$7</f>
        <v>87.697379534565357</v>
      </c>
      <c r="AM52" s="3">
        <f>-RS_baseline_RSBsn_cbc!J52/ref!$B$7</f>
        <v>-17.600020077572438</v>
      </c>
      <c r="AN52" s="3">
        <f>AM52+R52/ref!$B$7</f>
        <v>35.293640543007072</v>
      </c>
    </row>
    <row r="53" spans="1:40" x14ac:dyDescent="0.3">
      <c r="A53">
        <v>1990</v>
      </c>
      <c r="B53" s="6">
        <f>RS_scenario_1_RSBsn_cbc!C53-RS_baseline_RSBsn_cbc!C53</f>
        <v>161555.99</v>
      </c>
      <c r="C53" s="6">
        <f>RS_scenario_1_RSBsn_cbc!D53-RS_baseline_RSBsn_cbc!D53</f>
        <v>0</v>
      </c>
      <c r="D53" s="6">
        <f>RS_scenario_1_RSBsn_cbc!E53-RS_baseline_RSBsn_cbc!E53</f>
        <v>-18121.419999999998</v>
      </c>
      <c r="E53" s="6">
        <f>RS_scenario_1_RSBsn_cbc!F53-RS_baseline_RSBsn_cbc!F53</f>
        <v>-86055.900000000009</v>
      </c>
      <c r="F53" s="6">
        <f>RS_scenario_1_RSBsn_cbc!G53-RS_baseline_RSBsn_cbc!G53</f>
        <v>-11663.469999999998</v>
      </c>
      <c r="G53" s="6">
        <f>RS_scenario_1_RSBsn_cbc!H53-RS_baseline_RSBsn_cbc!H53</f>
        <v>-14902.559999999998</v>
      </c>
      <c r="H53" s="6">
        <f>RS_scenario_1_RSBsn_cbc!I53-RS_baseline_RSBsn_cbc!I53</f>
        <v>5396945</v>
      </c>
      <c r="I53" s="6">
        <f>RS_scenario_1_RSBsn_cbc!J53-RS_baseline_RSBsn_cbc!J53</f>
        <v>-30675.131000000001</v>
      </c>
      <c r="J53" s="6">
        <f>RS_scenario_1_RSBsn_cbc!K53-RS_baseline_RSBsn_cbc!K53</f>
        <v>5426094</v>
      </c>
      <c r="K53" s="6">
        <f>RS_scenario_1_RSBsn_cbc!L53-RS_baseline_RSBsn_cbc!L53</f>
        <v>0</v>
      </c>
      <c r="L53" s="6">
        <f>RS_scenario_1_RSBsn_cbc!M53-RS_baseline_RSBsn_cbc!M53</f>
        <v>0</v>
      </c>
      <c r="M53" s="6">
        <f>RS_scenario_1_RSBsn_cbc!N53-RS_baseline_RSBsn_cbc!N53</f>
        <v>1525.7870000000003</v>
      </c>
      <c r="N53">
        <v>1990</v>
      </c>
      <c r="O53" s="5">
        <f t="shared" si="0"/>
        <v>86055.900000000009</v>
      </c>
      <c r="P53" s="5">
        <f t="shared" si="1"/>
        <v>-161555.99</v>
      </c>
      <c r="Q53" s="5">
        <f t="shared" si="2"/>
        <v>18121.419999999998</v>
      </c>
      <c r="R53" s="5">
        <f t="shared" si="3"/>
        <v>30675.131000000001</v>
      </c>
      <c r="S53" s="43">
        <f>O53/ref!$B$7</f>
        <v>118.78580766598222</v>
      </c>
      <c r="T53" s="43">
        <f>P53/ref!$B$7</f>
        <v>-223.00108133698379</v>
      </c>
      <c r="U53" s="43">
        <f>Q53/ref!$B$7</f>
        <v>25.013595938854664</v>
      </c>
      <c r="V53" s="43">
        <f>R53/ref!$B$7</f>
        <v>42.341898825005707</v>
      </c>
      <c r="X53">
        <f t="shared" ref="X53:X70" si="6">Q53/AB53</f>
        <v>0.89411534547219895</v>
      </c>
      <c r="Y53">
        <f t="shared" ref="Y53:Y70" si="7">R53/AC53</f>
        <v>0.80313089482042643</v>
      </c>
      <c r="Z53" s="5">
        <f>Annual_impact!W53</f>
        <v>102936.22345884128</v>
      </c>
      <c r="AA53" s="5">
        <f>Annual_impact!X53</f>
        <v>-161555.99298352853</v>
      </c>
      <c r="AB53" s="5">
        <f>Annual_impact!Y53</f>
        <v>20267.42980284019</v>
      </c>
      <c r="AC53" s="5">
        <f>Annual_impact!Z53</f>
        <v>38194.435300435944</v>
      </c>
      <c r="AD53" s="8"/>
      <c r="AF53" s="8"/>
      <c r="AJ53">
        <v>1990</v>
      </c>
      <c r="AK53" s="3">
        <f>(RS_baseline_RSBsn_cbc!K53-RS_baseline_RSBsn_cbc!I53)/ref!$B$7</f>
        <v>32.800855578370978</v>
      </c>
      <c r="AL53" s="3">
        <f>AK53+R53/ref!$B$7</f>
        <v>75.142754403376685</v>
      </c>
      <c r="AM53" s="3">
        <f>-RS_baseline_RSBsn_cbc!J53/ref!$B$7</f>
        <v>3.3384170545288621</v>
      </c>
      <c r="AN53" s="3">
        <f>AM53+R53/ref!$B$7</f>
        <v>45.680315879534568</v>
      </c>
    </row>
    <row r="54" spans="1:40" x14ac:dyDescent="0.3">
      <c r="A54">
        <v>1991</v>
      </c>
      <c r="B54" s="6">
        <f>RS_scenario_1_RSBsn_cbc!C54-RS_baseline_RSBsn_cbc!C54</f>
        <v>166006.53</v>
      </c>
      <c r="C54" s="6">
        <f>RS_scenario_1_RSBsn_cbc!D54-RS_baseline_RSBsn_cbc!D54</f>
        <v>0</v>
      </c>
      <c r="D54" s="6">
        <f>RS_scenario_1_RSBsn_cbc!E54-RS_baseline_RSBsn_cbc!E54</f>
        <v>-22095.600000000006</v>
      </c>
      <c r="E54" s="6">
        <f>RS_scenario_1_RSBsn_cbc!F54-RS_baseline_RSBsn_cbc!F54</f>
        <v>-90368.000000000029</v>
      </c>
      <c r="F54" s="6">
        <f>RS_scenario_1_RSBsn_cbc!G54-RS_baseline_RSBsn_cbc!G54</f>
        <v>-13926.26</v>
      </c>
      <c r="G54" s="6">
        <f>RS_scenario_1_RSBsn_cbc!H54-RS_baseline_RSBsn_cbc!H54</f>
        <v>-17791.650000000001</v>
      </c>
      <c r="H54" s="6">
        <f>RS_scenario_1_RSBsn_cbc!I54-RS_baseline_RSBsn_cbc!I54</f>
        <v>4391456.2</v>
      </c>
      <c r="I54" s="6">
        <f>RS_scenario_1_RSBsn_cbc!J54-RS_baseline_RSBsn_cbc!J54</f>
        <v>-21774.004000000001</v>
      </c>
      <c r="J54" s="6">
        <f>RS_scenario_1_RSBsn_cbc!K54-RS_baseline_RSBsn_cbc!K54</f>
        <v>4409893.3</v>
      </c>
      <c r="K54" s="6">
        <f>RS_scenario_1_RSBsn_cbc!L54-RS_baseline_RSBsn_cbc!L54</f>
        <v>0</v>
      </c>
      <c r="L54" s="6">
        <f>RS_scenario_1_RSBsn_cbc!M54-RS_baseline_RSBsn_cbc!M54</f>
        <v>0</v>
      </c>
      <c r="M54" s="6">
        <f>RS_scenario_1_RSBsn_cbc!N54-RS_baseline_RSBsn_cbc!N54</f>
        <v>3336.8939999999993</v>
      </c>
      <c r="N54">
        <v>1991</v>
      </c>
      <c r="O54" s="5">
        <f t="shared" si="0"/>
        <v>90368.000000000029</v>
      </c>
      <c r="P54" s="5">
        <f t="shared" si="1"/>
        <v>-166006.53</v>
      </c>
      <c r="Q54" s="5">
        <f t="shared" si="2"/>
        <v>22095.600000000006</v>
      </c>
      <c r="R54" s="5">
        <f t="shared" si="3"/>
        <v>21774.004000000001</v>
      </c>
      <c r="S54" s="43">
        <f>O54/ref!$B$7</f>
        <v>124.73794204882505</v>
      </c>
      <c r="T54" s="43">
        <f>P54/ref!$B$7</f>
        <v>-229.14430903490759</v>
      </c>
      <c r="U54" s="43">
        <f>Q54/ref!$B$7</f>
        <v>30.499288158795355</v>
      </c>
      <c r="V54" s="43">
        <f>R54/ref!$B$7</f>
        <v>30.05537855350217</v>
      </c>
      <c r="X54">
        <f t="shared" si="6"/>
        <v>0.85257812322905191</v>
      </c>
      <c r="Y54">
        <f t="shared" si="7"/>
        <v>0.84738672720189012</v>
      </c>
      <c r="Z54" s="5">
        <f>Annual_impact!W54</f>
        <v>114606.19487526781</v>
      </c>
      <c r="AA54" s="5">
        <f>Annual_impact!X54</f>
        <v>-166006.54642242024</v>
      </c>
      <c r="AB54" s="5">
        <f>Annual_impact!Y54</f>
        <v>25916.21740927998</v>
      </c>
      <c r="AC54" s="5">
        <f>Annual_impact!Z54</f>
        <v>25695.47445225955</v>
      </c>
      <c r="AD54" s="8"/>
      <c r="AF54" s="8"/>
      <c r="AJ54">
        <v>1991</v>
      </c>
      <c r="AK54" s="3">
        <f>(RS_baseline_RSBsn_cbc!K54-RS_baseline_RSBsn_cbc!I54)/ref!$B$7</f>
        <v>4.8006605065022674</v>
      </c>
      <c r="AL54" s="3">
        <f>AK54+R54/ref!$B$7</f>
        <v>34.856039060004434</v>
      </c>
      <c r="AM54" s="3">
        <f>-RS_baseline_RSBsn_cbc!J54/ref!$B$7</f>
        <v>-12.162106707734429</v>
      </c>
      <c r="AN54" s="3">
        <f>AM54+R54/ref!$B$7</f>
        <v>17.893271845767742</v>
      </c>
    </row>
    <row r="55" spans="1:40" x14ac:dyDescent="0.3">
      <c r="A55">
        <v>1992</v>
      </c>
      <c r="B55" s="6">
        <f>RS_scenario_1_RSBsn_cbc!C55-RS_baseline_RSBsn_cbc!C55</f>
        <v>59726.222999999998</v>
      </c>
      <c r="C55" s="6">
        <f>RS_scenario_1_RSBsn_cbc!D55-RS_baseline_RSBsn_cbc!D55</f>
        <v>0</v>
      </c>
      <c r="D55" s="6">
        <f>RS_scenario_1_RSBsn_cbc!E55-RS_baseline_RSBsn_cbc!E55</f>
        <v>-18347.550000000003</v>
      </c>
      <c r="E55" s="6">
        <f>RS_scenario_1_RSBsn_cbc!F55-RS_baseline_RSBsn_cbc!F55</f>
        <v>33125</v>
      </c>
      <c r="F55" s="6">
        <f>RS_scenario_1_RSBsn_cbc!G55-RS_baseline_RSBsn_cbc!G55</f>
        <v>-12121.369999999999</v>
      </c>
      <c r="G55" s="6">
        <f>RS_scenario_1_RSBsn_cbc!H55-RS_baseline_RSBsn_cbc!H55</f>
        <v>-15626.719999999998</v>
      </c>
      <c r="H55" s="6">
        <f>RS_scenario_1_RSBsn_cbc!I55-RS_baseline_RSBsn_cbc!I55</f>
        <v>7811975</v>
      </c>
      <c r="I55" s="6">
        <f>RS_scenario_1_RSBsn_cbc!J55-RS_baseline_RSBsn_cbc!J55</f>
        <v>-46826.95</v>
      </c>
      <c r="J55" s="6">
        <f>RS_scenario_1_RSBsn_cbc!K55-RS_baseline_RSBsn_cbc!K55</f>
        <v>7857794</v>
      </c>
      <c r="K55" s="6">
        <f>RS_scenario_1_RSBsn_cbc!L55-RS_baseline_RSBsn_cbc!L55</f>
        <v>0</v>
      </c>
      <c r="L55" s="6">
        <f>RS_scenario_1_RSBsn_cbc!M55-RS_baseline_RSBsn_cbc!M55</f>
        <v>0</v>
      </c>
      <c r="M55" s="6">
        <f>RS_scenario_1_RSBsn_cbc!N55-RS_baseline_RSBsn_cbc!N55</f>
        <v>1007.9610000000002</v>
      </c>
      <c r="N55">
        <v>1992</v>
      </c>
      <c r="O55" s="5">
        <f t="shared" si="0"/>
        <v>-33125</v>
      </c>
      <c r="P55" s="5">
        <f t="shared" si="1"/>
        <v>-59726.222999999998</v>
      </c>
      <c r="Q55" s="5">
        <f t="shared" si="2"/>
        <v>18347.550000000003</v>
      </c>
      <c r="R55" s="5">
        <f t="shared" si="3"/>
        <v>46826.95</v>
      </c>
      <c r="S55" s="43">
        <f>O55/ref!$B$7</f>
        <v>-45.723534109057724</v>
      </c>
      <c r="T55" s="43">
        <f>P55/ref!$B$7</f>
        <v>-82.442082854209445</v>
      </c>
      <c r="U55" s="43">
        <f>Q55/ref!$B$7</f>
        <v>25.32573066392882</v>
      </c>
      <c r="V55" s="43">
        <f>R55/ref!$B$7</f>
        <v>64.636789299566502</v>
      </c>
      <c r="X55">
        <f t="shared" si="6"/>
        <v>0.87865685649165204</v>
      </c>
      <c r="Y55">
        <f t="shared" si="7"/>
        <v>0.80362742709491453</v>
      </c>
      <c r="Z55" s="5">
        <f>Annual_impact!W55</f>
        <v>-19407.321202944269</v>
      </c>
      <c r="AA55" s="5">
        <f>Annual_impact!X55</f>
        <v>-59726.22282304585</v>
      </c>
      <c r="AB55" s="5">
        <f>Annual_impact!Y55</f>
        <v>20881.359844227562</v>
      </c>
      <c r="AC55" s="5">
        <f>Annual_impact!Z55</f>
        <v>58269.477149725724</v>
      </c>
      <c r="AD55" s="8"/>
      <c r="AF55" s="8"/>
      <c r="AJ55">
        <v>1992</v>
      </c>
      <c r="AK55" s="3">
        <f>(RS_baseline_RSBsn_cbc!K55-RS_baseline_RSBsn_cbc!I55)/ref!$B$7</f>
        <v>52.785318275154005</v>
      </c>
      <c r="AL55" s="3">
        <f>AK55+R55/ref!$B$7</f>
        <v>117.42210757472051</v>
      </c>
      <c r="AM55" s="3">
        <f>-RS_baseline_RSBsn_cbc!J55/ref!$B$7</f>
        <v>-16.911330481405429</v>
      </c>
      <c r="AN55" s="3">
        <f>AM55+R55/ref!$B$7</f>
        <v>47.725458818161073</v>
      </c>
    </row>
    <row r="56" spans="1:40" x14ac:dyDescent="0.3">
      <c r="A56">
        <v>1993</v>
      </c>
      <c r="B56" s="6">
        <f>RS_scenario_1_RSBsn_cbc!C56-RS_baseline_RSBsn_cbc!C56</f>
        <v>74902.990000000005</v>
      </c>
      <c r="C56" s="6">
        <f>RS_scenario_1_RSBsn_cbc!D56-RS_baseline_RSBsn_cbc!D56</f>
        <v>0</v>
      </c>
      <c r="D56" s="6">
        <f>RS_scenario_1_RSBsn_cbc!E56-RS_baseline_RSBsn_cbc!E56</f>
        <v>-13982.130000000005</v>
      </c>
      <c r="E56" s="6">
        <f>RS_scenario_1_RSBsn_cbc!F56-RS_baseline_RSBsn_cbc!F56</f>
        <v>13016.299999999988</v>
      </c>
      <c r="F56" s="6">
        <f>RS_scenario_1_RSBsn_cbc!G56-RS_baseline_RSBsn_cbc!G56</f>
        <v>-10872.869999999999</v>
      </c>
      <c r="G56" s="6">
        <f>RS_scenario_1_RSBsn_cbc!H56-RS_baseline_RSBsn_cbc!H56</f>
        <v>-13863.770000000004</v>
      </c>
      <c r="H56" s="6">
        <f>RS_scenario_1_RSBsn_cbc!I56-RS_baseline_RSBsn_cbc!I56</f>
        <v>7801990</v>
      </c>
      <c r="I56" s="6">
        <f>RS_scenario_1_RSBsn_cbc!J56-RS_baseline_RSBsn_cbc!J56</f>
        <v>-49244.78</v>
      </c>
      <c r="J56" s="6">
        <f>RS_scenario_1_RSBsn_cbc!K56-RS_baseline_RSBsn_cbc!K56</f>
        <v>7851230</v>
      </c>
      <c r="K56" s="6">
        <f>RS_scenario_1_RSBsn_cbc!L56-RS_baseline_RSBsn_cbc!L56</f>
        <v>0</v>
      </c>
      <c r="L56" s="6">
        <f>RS_scenario_1_RSBsn_cbc!M56-RS_baseline_RSBsn_cbc!M56</f>
        <v>0</v>
      </c>
      <c r="M56" s="6">
        <f>RS_scenario_1_RSBsn_cbc!N56-RS_baseline_RSBsn_cbc!N56</f>
        <v>5.8280000000004293</v>
      </c>
      <c r="N56">
        <v>1993</v>
      </c>
      <c r="O56" s="5">
        <f t="shared" si="0"/>
        <v>-13016.299999999988</v>
      </c>
      <c r="P56" s="5">
        <f t="shared" si="1"/>
        <v>-74902.990000000005</v>
      </c>
      <c r="Q56" s="5">
        <f t="shared" si="2"/>
        <v>13982.130000000005</v>
      </c>
      <c r="R56" s="5">
        <f t="shared" si="3"/>
        <v>49244.78</v>
      </c>
      <c r="S56" s="43">
        <f>O56/ref!$B$7</f>
        <v>-17.966829796942719</v>
      </c>
      <c r="T56" s="43">
        <f>P56/ref!$B$7</f>
        <v>-103.39107677389917</v>
      </c>
      <c r="U56" s="43">
        <f>Q56/ref!$B$7</f>
        <v>19.29999691991787</v>
      </c>
      <c r="V56" s="43">
        <f>R56/ref!$B$7</f>
        <v>67.974200091261693</v>
      </c>
      <c r="X56">
        <f t="shared" si="6"/>
        <v>0.89386534333360923</v>
      </c>
      <c r="Y56">
        <f t="shared" si="7"/>
        <v>0.79512650365411874</v>
      </c>
      <c r="Z56" s="5">
        <f>Annual_impact!W56</f>
        <v>-2628.4688277928981</v>
      </c>
      <c r="AA56" s="5">
        <f>Annual_impact!X56</f>
        <v>-74902.992502094756</v>
      </c>
      <c r="AB56" s="5">
        <f>Annual_impact!Y56</f>
        <v>15642.322531327385</v>
      </c>
      <c r="AC56" s="5">
        <f>Annual_impact!Z56</f>
        <v>61933.264422313303</v>
      </c>
      <c r="AD56" s="8"/>
      <c r="AF56" s="8"/>
      <c r="AJ56">
        <v>1993</v>
      </c>
      <c r="AK56" s="3">
        <f>(RS_baseline_RSBsn_cbc!K56-RS_baseline_RSBsn_cbc!I56)/ref!$B$7</f>
        <v>129.32340862422998</v>
      </c>
      <c r="AL56" s="3">
        <f>AK56+R56/ref!$B$7</f>
        <v>197.29760871549166</v>
      </c>
      <c r="AM56" s="3">
        <f>-RS_baseline_RSBsn_cbc!J56/ref!$B$7</f>
        <v>56.865113620807676</v>
      </c>
      <c r="AN56" s="3">
        <f>AM56+R56/ref!$B$7</f>
        <v>124.83931371206937</v>
      </c>
    </row>
    <row r="57" spans="1:40" x14ac:dyDescent="0.3">
      <c r="A57">
        <v>1994</v>
      </c>
      <c r="B57" s="6">
        <f>RS_scenario_1_RSBsn_cbc!C57-RS_baseline_RSBsn_cbc!C57</f>
        <v>161537.49</v>
      </c>
      <c r="C57" s="6">
        <f>RS_scenario_1_RSBsn_cbc!D57-RS_baseline_RSBsn_cbc!D57</f>
        <v>0</v>
      </c>
      <c r="D57" s="6">
        <f>RS_scenario_1_RSBsn_cbc!E57-RS_baseline_RSBsn_cbc!E57</f>
        <v>-24516.100000000006</v>
      </c>
      <c r="E57" s="6">
        <f>RS_scenario_1_RSBsn_cbc!F57-RS_baseline_RSBsn_cbc!F57</f>
        <v>-72753.399999999994</v>
      </c>
      <c r="F57" s="6">
        <f>RS_scenario_1_RSBsn_cbc!G57-RS_baseline_RSBsn_cbc!G57</f>
        <v>-12628.63</v>
      </c>
      <c r="G57" s="6">
        <f>RS_scenario_1_RSBsn_cbc!H57-RS_baseline_RSBsn_cbc!H57</f>
        <v>-15858.730000000003</v>
      </c>
      <c r="H57" s="6">
        <f>RS_scenario_1_RSBsn_cbc!I57-RS_baseline_RSBsn_cbc!I57</f>
        <v>6298311</v>
      </c>
      <c r="I57" s="6">
        <f>RS_scenario_1_RSBsn_cbc!J57-RS_baseline_RSBsn_cbc!J57</f>
        <v>-35485.158000000003</v>
      </c>
      <c r="J57" s="6">
        <f>RS_scenario_1_RSBsn_cbc!K57-RS_baseline_RSBsn_cbc!K57</f>
        <v>6330826</v>
      </c>
      <c r="K57" s="6">
        <f>RS_scenario_1_RSBsn_cbc!L57-RS_baseline_RSBsn_cbc!L57</f>
        <v>0</v>
      </c>
      <c r="L57" s="6">
        <f>RS_scenario_1_RSBsn_cbc!M57-RS_baseline_RSBsn_cbc!M57</f>
        <v>0</v>
      </c>
      <c r="M57" s="6">
        <f>RS_scenario_1_RSBsn_cbc!N57-RS_baseline_RSBsn_cbc!N57</f>
        <v>2970.5959999999995</v>
      </c>
      <c r="N57">
        <v>1994</v>
      </c>
      <c r="O57" s="5">
        <f t="shared" si="0"/>
        <v>72753.399999999994</v>
      </c>
      <c r="P57" s="5">
        <f t="shared" si="1"/>
        <v>-161537.49</v>
      </c>
      <c r="Q57" s="5">
        <f t="shared" si="2"/>
        <v>24516.100000000006</v>
      </c>
      <c r="R57" s="5">
        <f t="shared" si="3"/>
        <v>35485.158000000003</v>
      </c>
      <c r="S57" s="43">
        <f>O57/ref!$B$7</f>
        <v>100.42392653433721</v>
      </c>
      <c r="T57" s="43">
        <f>P57/ref!$B$7</f>
        <v>-222.97554517453798</v>
      </c>
      <c r="U57" s="43">
        <f>Q57/ref!$B$7</f>
        <v>33.840384439881369</v>
      </c>
      <c r="V57" s="43">
        <f>R57/ref!$B$7</f>
        <v>48.981338329911026</v>
      </c>
      <c r="X57">
        <f t="shared" si="6"/>
        <v>0.88229838474564359</v>
      </c>
      <c r="Y57">
        <f t="shared" si="7"/>
        <v>0.8343145012830413</v>
      </c>
      <c r="Z57" s="5">
        <f>Annual_impact!W57</f>
        <v>90748.83399029549</v>
      </c>
      <c r="AA57" s="5">
        <f>Annual_impact!X57</f>
        <v>-161537.44152991564</v>
      </c>
      <c r="AB57" s="5">
        <f>Annual_impact!Y57</f>
        <v>27786.631398024958</v>
      </c>
      <c r="AC57" s="5">
        <f>Annual_impact!Z57</f>
        <v>42532.112225581055</v>
      </c>
      <c r="AD57" s="8"/>
      <c r="AF57" s="8"/>
      <c r="AJ57">
        <v>1994</v>
      </c>
      <c r="AK57" s="3">
        <f>(RS_baseline_RSBsn_cbc!K57-RS_baseline_RSBsn_cbc!I57)/ref!$B$7</f>
        <v>28.356182979694275</v>
      </c>
      <c r="AL57" s="3">
        <f>AK57+R57/ref!$B$7</f>
        <v>77.337521309605307</v>
      </c>
      <c r="AM57" s="3">
        <f>-RS_baseline_RSBsn_cbc!J57/ref!$B$7</f>
        <v>11.267855144877938</v>
      </c>
      <c r="AN57" s="3">
        <f>AM57+R57/ref!$B$7</f>
        <v>60.249193474788967</v>
      </c>
    </row>
    <row r="58" spans="1:40" x14ac:dyDescent="0.3">
      <c r="A58">
        <v>1995</v>
      </c>
      <c r="B58" s="6">
        <f>RS_scenario_1_RSBsn_cbc!C58-RS_baseline_RSBsn_cbc!C58</f>
        <v>130819.85</v>
      </c>
      <c r="C58" s="6">
        <f>RS_scenario_1_RSBsn_cbc!D58-RS_baseline_RSBsn_cbc!D58</f>
        <v>0</v>
      </c>
      <c r="D58" s="6">
        <f>RS_scenario_1_RSBsn_cbc!E58-RS_baseline_RSBsn_cbc!E58</f>
        <v>-23429.999999999985</v>
      </c>
      <c r="E58" s="6">
        <f>RS_scenario_1_RSBsn_cbc!F58-RS_baseline_RSBsn_cbc!F58</f>
        <v>-29552.949999999997</v>
      </c>
      <c r="F58" s="6">
        <f>RS_scenario_1_RSBsn_cbc!G58-RS_baseline_RSBsn_cbc!G58</f>
        <v>-13019.15</v>
      </c>
      <c r="G58" s="6">
        <f>RS_scenario_1_RSBsn_cbc!H58-RS_baseline_RSBsn_cbc!H58</f>
        <v>-16702.539999999997</v>
      </c>
      <c r="H58" s="6">
        <f>RS_scenario_1_RSBsn_cbc!I58-RS_baseline_RSBsn_cbc!I58</f>
        <v>8007312</v>
      </c>
      <c r="I58" s="6">
        <f>RS_scenario_1_RSBsn_cbc!J58-RS_baseline_RSBsn_cbc!J58</f>
        <v>-48126.302000000003</v>
      </c>
      <c r="J58" s="6">
        <f>RS_scenario_1_RSBsn_cbc!K58-RS_baseline_RSBsn_cbc!K58</f>
        <v>8054832</v>
      </c>
      <c r="K58" s="6">
        <f>RS_scenario_1_RSBsn_cbc!L58-RS_baseline_RSBsn_cbc!L58</f>
        <v>0</v>
      </c>
      <c r="L58" s="6">
        <f>RS_scenario_1_RSBsn_cbc!M58-RS_baseline_RSBsn_cbc!M58</f>
        <v>0</v>
      </c>
      <c r="M58" s="6">
        <f>RS_scenario_1_RSBsn_cbc!N58-RS_baseline_RSBsn_cbc!N58</f>
        <v>603.17399999999998</v>
      </c>
      <c r="N58">
        <v>1995</v>
      </c>
      <c r="O58" s="5">
        <f t="shared" si="0"/>
        <v>29552.949999999997</v>
      </c>
      <c r="P58" s="5">
        <f t="shared" si="1"/>
        <v>-130819.85</v>
      </c>
      <c r="Q58" s="5">
        <f t="shared" si="2"/>
        <v>23429.999999999985</v>
      </c>
      <c r="R58" s="5">
        <f t="shared" si="3"/>
        <v>48126.302000000003</v>
      </c>
      <c r="S58" s="43">
        <f>O58/ref!$B$7</f>
        <v>40.792915240702712</v>
      </c>
      <c r="T58" s="43">
        <f>P58/ref!$B$7</f>
        <v>-180.57496976956423</v>
      </c>
      <c r="U58" s="43">
        <f>Q58/ref!$B$7</f>
        <v>32.341204654346321</v>
      </c>
      <c r="V58" s="43">
        <f>R58/ref!$B$7</f>
        <v>66.430327880447194</v>
      </c>
      <c r="X58">
        <f t="shared" si="6"/>
        <v>0.89003571784610624</v>
      </c>
      <c r="Y58">
        <f t="shared" si="7"/>
        <v>0.80203335343176474</v>
      </c>
      <c r="Z58" s="5">
        <f>Annual_impact!W58</f>
        <v>44634.604403004094</v>
      </c>
      <c r="AA58" s="5">
        <f>Annual_impact!X58</f>
        <v>-130819.89288425467</v>
      </c>
      <c r="AB58" s="5">
        <f>Annual_impact!Y58</f>
        <v>26324.786219479796</v>
      </c>
      <c r="AC58" s="5">
        <f>Annual_impact!Z58</f>
        <v>60005.362363143271</v>
      </c>
      <c r="AD58" s="8"/>
      <c r="AF58" s="8"/>
      <c r="AJ58">
        <v>1995</v>
      </c>
      <c r="AK58" s="3">
        <f>(RS_baseline_RSBsn_cbc!K58-RS_baseline_RSBsn_cbc!I58)/ref!$B$7</f>
        <v>66.352612365959388</v>
      </c>
      <c r="AL58" s="3">
        <f>AK58+R58/ref!$B$7</f>
        <v>132.78294024640658</v>
      </c>
      <c r="AM58" s="3">
        <f>-RS_baseline_RSBsn_cbc!J58/ref!$B$7</f>
        <v>6.9556337896417979</v>
      </c>
      <c r="AN58" s="3">
        <f>AM58+R58/ref!$B$7</f>
        <v>73.385961670088989</v>
      </c>
    </row>
    <row r="59" spans="1:40" x14ac:dyDescent="0.3">
      <c r="A59">
        <v>1996</v>
      </c>
      <c r="B59" s="6">
        <f>RS_scenario_1_RSBsn_cbc!C59-RS_baseline_RSBsn_cbc!C59</f>
        <v>48676.593000000001</v>
      </c>
      <c r="C59" s="6">
        <f>RS_scenario_1_RSBsn_cbc!D59-RS_baseline_RSBsn_cbc!D59</f>
        <v>0</v>
      </c>
      <c r="D59" s="6">
        <f>RS_scenario_1_RSBsn_cbc!E59-RS_baseline_RSBsn_cbc!E59</f>
        <v>-15640.680000000008</v>
      </c>
      <c r="E59" s="6">
        <f>RS_scenario_1_RSBsn_cbc!F59-RS_baseline_RSBsn_cbc!F59</f>
        <v>40764.700000000012</v>
      </c>
      <c r="F59" s="6">
        <f>RS_scenario_1_RSBsn_cbc!G59-RS_baseline_RSBsn_cbc!G59</f>
        <v>-11189.480000000001</v>
      </c>
      <c r="G59" s="6">
        <f>RS_scenario_1_RSBsn_cbc!H59-RS_baseline_RSBsn_cbc!H59</f>
        <v>-14255.469999999998</v>
      </c>
      <c r="H59" s="6">
        <f>RS_scenario_1_RSBsn_cbc!I59-RS_baseline_RSBsn_cbc!I59</f>
        <v>7995579</v>
      </c>
      <c r="I59" s="6">
        <f>RS_scenario_1_RSBsn_cbc!J59-RS_baseline_RSBsn_cbc!J59</f>
        <v>-48084.4</v>
      </c>
      <c r="J59" s="6">
        <f>RS_scenario_1_RSBsn_cbc!K59-RS_baseline_RSBsn_cbc!K59</f>
        <v>8043363</v>
      </c>
      <c r="K59" s="6">
        <f>RS_scenario_1_RSBsn_cbc!L59-RS_baseline_RSBsn_cbc!L59</f>
        <v>0</v>
      </c>
      <c r="L59" s="6">
        <f>RS_scenario_1_RSBsn_cbc!M59-RS_baseline_RSBsn_cbc!M59</f>
        <v>0</v>
      </c>
      <c r="M59" s="6">
        <f>RS_scenario_1_RSBsn_cbc!N59-RS_baseline_RSBsn_cbc!N59</f>
        <v>306.13599999999951</v>
      </c>
      <c r="N59">
        <v>1996</v>
      </c>
      <c r="O59" s="5">
        <f t="shared" si="0"/>
        <v>-40764.700000000012</v>
      </c>
      <c r="P59" s="5">
        <f t="shared" si="1"/>
        <v>-48676.593000000001</v>
      </c>
      <c r="Q59" s="5">
        <f t="shared" si="2"/>
        <v>15640.680000000008</v>
      </c>
      <c r="R59" s="5">
        <f t="shared" si="3"/>
        <v>48084.4</v>
      </c>
      <c r="S59" s="43">
        <f>O59/ref!$B$7</f>
        <v>-56.26886493269452</v>
      </c>
      <c r="T59" s="43">
        <f>P59/ref!$B$7</f>
        <v>-67.189912765229295</v>
      </c>
      <c r="U59" s="43">
        <f>Q59/ref!$B$7</f>
        <v>21.589348391512672</v>
      </c>
      <c r="V59" s="43">
        <f>R59/ref!$B$7</f>
        <v>66.372489162673972</v>
      </c>
      <c r="X59">
        <f t="shared" si="6"/>
        <v>0.87404502085401459</v>
      </c>
      <c r="Y59">
        <f t="shared" si="7"/>
        <v>0.77421117423974262</v>
      </c>
      <c r="Z59" s="5">
        <f>Annual_impact!W59</f>
        <v>-31613.626430487529</v>
      </c>
      <c r="AA59" s="5">
        <f>Annual_impact!X59</f>
        <v>-48676.591284578717</v>
      </c>
      <c r="AB59" s="5">
        <f>Annual_impact!Y59</f>
        <v>17894.593100842521</v>
      </c>
      <c r="AC59" s="5">
        <f>Annual_impact!Z59</f>
        <v>62107.602679873184</v>
      </c>
      <c r="AD59" s="8"/>
      <c r="AF59" s="8"/>
      <c r="AJ59">
        <v>1996</v>
      </c>
      <c r="AK59" s="3">
        <f>(RS_baseline_RSBsn_cbc!K59-RS_baseline_RSBsn_cbc!I59)/ref!$B$7</f>
        <v>74.035546429386272</v>
      </c>
      <c r="AL59" s="3">
        <f>AK59+R59/ref!$B$7</f>
        <v>140.40803559206023</v>
      </c>
      <c r="AM59" s="3">
        <f>-RS_baseline_RSBsn_cbc!J59/ref!$B$7</f>
        <v>22.463251083732604</v>
      </c>
      <c r="AN59" s="3">
        <f>AM59+R59/ref!$B$7</f>
        <v>88.835740246406573</v>
      </c>
    </row>
    <row r="60" spans="1:40" x14ac:dyDescent="0.3">
      <c r="A60">
        <v>1997</v>
      </c>
      <c r="B60" s="6">
        <f>RS_scenario_1_RSBsn_cbc!C60-RS_baseline_RSBsn_cbc!C60</f>
        <v>76512.760000000009</v>
      </c>
      <c r="C60" s="6">
        <f>RS_scenario_1_RSBsn_cbc!D60-RS_baseline_RSBsn_cbc!D60</f>
        <v>0</v>
      </c>
      <c r="D60" s="6">
        <f>RS_scenario_1_RSBsn_cbc!E60-RS_baseline_RSBsn_cbc!E60</f>
        <v>-17006.61</v>
      </c>
      <c r="E60" s="6">
        <f>RS_scenario_1_RSBsn_cbc!F60-RS_baseline_RSBsn_cbc!F60</f>
        <v>10425.600000000006</v>
      </c>
      <c r="F60" s="6">
        <f>RS_scenario_1_RSBsn_cbc!G60-RS_baseline_RSBsn_cbc!G60</f>
        <v>-10481.549999999999</v>
      </c>
      <c r="G60" s="6">
        <f>RS_scenario_1_RSBsn_cbc!H60-RS_baseline_RSBsn_cbc!H60</f>
        <v>-13167.330000000002</v>
      </c>
      <c r="H60" s="6">
        <f>RS_scenario_1_RSBsn_cbc!I60-RS_baseline_RSBsn_cbc!I60</f>
        <v>7765700</v>
      </c>
      <c r="I60" s="6">
        <f>RS_scenario_1_RSBsn_cbc!J60-RS_baseline_RSBsn_cbc!J60</f>
        <v>-46334.689999999995</v>
      </c>
      <c r="J60" s="6">
        <f>RS_scenario_1_RSBsn_cbc!K60-RS_baseline_RSBsn_cbc!K60</f>
        <v>7812010</v>
      </c>
      <c r="K60" s="6">
        <f>RS_scenario_1_RSBsn_cbc!L60-RS_baseline_RSBsn_cbc!L60</f>
        <v>0</v>
      </c>
      <c r="L60" s="6">
        <f>RS_scenario_1_RSBsn_cbc!M60-RS_baseline_RSBsn_cbc!M60</f>
        <v>0</v>
      </c>
      <c r="M60" s="6">
        <f>RS_scenario_1_RSBsn_cbc!N60-RS_baseline_RSBsn_cbc!N60</f>
        <v>12.390999999999622</v>
      </c>
      <c r="N60">
        <v>1997</v>
      </c>
      <c r="O60" s="5">
        <f t="shared" si="0"/>
        <v>-10425.600000000006</v>
      </c>
      <c r="P60" s="5">
        <f t="shared" si="1"/>
        <v>-76512.760000000009</v>
      </c>
      <c r="Q60" s="5">
        <f t="shared" si="2"/>
        <v>17006.61</v>
      </c>
      <c r="R60" s="5">
        <f t="shared" si="3"/>
        <v>46334.689999999995</v>
      </c>
      <c r="S60" s="43">
        <f>O60/ref!$B$7</f>
        <v>-14.390800821355244</v>
      </c>
      <c r="T60" s="43">
        <f>P60/ref!$B$7</f>
        <v>-105.61309559662334</v>
      </c>
      <c r="U60" s="43">
        <f>Q60/ref!$B$7</f>
        <v>23.474786789869952</v>
      </c>
      <c r="V60" s="43">
        <f>R60/ref!$B$7</f>
        <v>63.957306525211038</v>
      </c>
      <c r="X60">
        <f t="shared" si="6"/>
        <v>0.90244943068239802</v>
      </c>
      <c r="Y60">
        <f t="shared" si="7"/>
        <v>0.76880523768828357</v>
      </c>
      <c r="Z60" s="5">
        <f>Annual_impact!W60</f>
        <v>-2544.7511338794393</v>
      </c>
      <c r="AA60" s="5">
        <f>Annual_impact!X60</f>
        <v>-76512.766096877807</v>
      </c>
      <c r="AB60" s="5">
        <f>Annual_impact!Y60</f>
        <v>18844.945125778679</v>
      </c>
      <c r="AC60" s="5">
        <f>Annual_impact!Z60</f>
        <v>60268.436957224083</v>
      </c>
      <c r="AD60" s="8"/>
      <c r="AF60" s="8"/>
      <c r="AJ60">
        <v>1997</v>
      </c>
      <c r="AK60" s="3">
        <f>(RS_baseline_RSBsn_cbc!K60-RS_baseline_RSBsn_cbc!I60)/ref!$B$7</f>
        <v>101.99281314168378</v>
      </c>
      <c r="AL60" s="3">
        <f>AK60+R60/ref!$B$7</f>
        <v>165.95011966689481</v>
      </c>
      <c r="AM60" s="3">
        <f>-RS_baseline_RSBsn_cbc!J60/ref!$B$7</f>
        <v>51.832985055897787</v>
      </c>
      <c r="AN60" s="3">
        <f>AM60+R60/ref!$B$7</f>
        <v>115.79029158110882</v>
      </c>
    </row>
    <row r="61" spans="1:40" x14ac:dyDescent="0.3">
      <c r="A61">
        <v>1998</v>
      </c>
      <c r="B61" s="6">
        <f>RS_scenario_1_RSBsn_cbc!C61-RS_baseline_RSBsn_cbc!C61</f>
        <v>163952.75</v>
      </c>
      <c r="C61" s="6">
        <f>RS_scenario_1_RSBsn_cbc!D61-RS_baseline_RSBsn_cbc!D61</f>
        <v>0</v>
      </c>
      <c r="D61" s="6">
        <f>RS_scenario_1_RSBsn_cbc!E61-RS_baseline_RSBsn_cbc!E61</f>
        <v>-24425.399999999994</v>
      </c>
      <c r="E61" s="6">
        <f>RS_scenario_1_RSBsn_cbc!F61-RS_baseline_RSBsn_cbc!F61</f>
        <v>-68533.199999999983</v>
      </c>
      <c r="F61" s="6">
        <f>RS_scenario_1_RSBsn_cbc!G61-RS_baseline_RSBsn_cbc!G61</f>
        <v>-12633.31</v>
      </c>
      <c r="G61" s="6">
        <f>RS_scenario_1_RSBsn_cbc!H61-RS_baseline_RSBsn_cbc!H61</f>
        <v>-15661.8</v>
      </c>
      <c r="H61" s="6">
        <f>RS_scenario_1_RSBsn_cbc!I61-RS_baseline_RSBsn_cbc!I61</f>
        <v>7273007</v>
      </c>
      <c r="I61" s="6">
        <f>RS_scenario_1_RSBsn_cbc!J61-RS_baseline_RSBsn_cbc!J61</f>
        <v>-42570.05</v>
      </c>
      <c r="J61" s="6">
        <f>RS_scenario_1_RSBsn_cbc!K61-RS_baseline_RSBsn_cbc!K61</f>
        <v>7314010</v>
      </c>
      <c r="K61" s="6">
        <f>RS_scenario_1_RSBsn_cbc!L61-RS_baseline_RSBsn_cbc!L61</f>
        <v>0</v>
      </c>
      <c r="L61" s="6">
        <f>RS_scenario_1_RSBsn_cbc!M61-RS_baseline_RSBsn_cbc!M61</f>
        <v>0</v>
      </c>
      <c r="M61" s="6">
        <f>RS_scenario_1_RSBsn_cbc!N61-RS_baseline_RSBsn_cbc!N61</f>
        <v>1566.1990000000005</v>
      </c>
      <c r="N61">
        <v>1998</v>
      </c>
      <c r="O61" s="5">
        <f t="shared" si="0"/>
        <v>68533.199999999983</v>
      </c>
      <c r="P61" s="5">
        <f t="shared" si="1"/>
        <v>-163952.75</v>
      </c>
      <c r="Q61" s="5">
        <f t="shared" si="2"/>
        <v>24425.399999999994</v>
      </c>
      <c r="R61" s="5">
        <f t="shared" si="3"/>
        <v>42570.05</v>
      </c>
      <c r="S61" s="43">
        <f>O61/ref!$B$7</f>
        <v>94.598644763860349</v>
      </c>
      <c r="T61" s="43">
        <f>P61/ref!$B$7</f>
        <v>-226.30940851015288</v>
      </c>
      <c r="U61" s="43">
        <f>Q61/ref!$B$7</f>
        <v>33.715188227241612</v>
      </c>
      <c r="V61" s="43">
        <f>R61/ref!$B$7</f>
        <v>58.7608493041296</v>
      </c>
      <c r="X61">
        <f t="shared" si="6"/>
        <v>0.90729255571339118</v>
      </c>
      <c r="Y61">
        <f t="shared" si="7"/>
        <v>0.76931417544010294</v>
      </c>
      <c r="Z61" s="5">
        <f>Annual_impact!W61</f>
        <v>81239.803569269468</v>
      </c>
      <c r="AA61" s="5">
        <f>Annual_impact!X61</f>
        <v>-163952.72939855958</v>
      </c>
      <c r="AB61" s="5">
        <f>Annual_impact!Y61</f>
        <v>26921.195204555217</v>
      </c>
      <c r="AC61" s="5">
        <f>Annual_impact!Z61</f>
        <v>55335.065125567038</v>
      </c>
      <c r="AD61" s="8"/>
      <c r="AF61" s="8"/>
      <c r="AJ61">
        <v>1998</v>
      </c>
      <c r="AK61" s="3">
        <f>(RS_baseline_RSBsn_cbc!K61-RS_baseline_RSBsn_cbc!I61)/ref!$B$7</f>
        <v>61.186025553274014</v>
      </c>
      <c r="AL61" s="3">
        <f>AK61+R61/ref!$B$7</f>
        <v>119.94687485740361</v>
      </c>
      <c r="AM61" s="3">
        <f>-RS_baseline_RSBsn_cbc!J61/ref!$B$7</f>
        <v>30.758556125941137</v>
      </c>
      <c r="AN61" s="3">
        <f>AM61+R61/ref!$B$7</f>
        <v>89.519405430070734</v>
      </c>
    </row>
    <row r="62" spans="1:40" x14ac:dyDescent="0.3">
      <c r="A62">
        <v>1999</v>
      </c>
      <c r="B62" s="6">
        <f>RS_scenario_1_RSBsn_cbc!C62-RS_baseline_RSBsn_cbc!C62</f>
        <v>121708.97</v>
      </c>
      <c r="C62" s="6">
        <f>RS_scenario_1_RSBsn_cbc!D62-RS_baseline_RSBsn_cbc!D62</f>
        <v>0</v>
      </c>
      <c r="D62" s="6">
        <f>RS_scenario_1_RSBsn_cbc!E62-RS_baseline_RSBsn_cbc!E62</f>
        <v>-20346.900000000009</v>
      </c>
      <c r="E62" s="6">
        <f>RS_scenario_1_RSBsn_cbc!F62-RS_baseline_RSBsn_cbc!F62</f>
        <v>-27885.700000000012</v>
      </c>
      <c r="F62" s="6">
        <f>RS_scenario_1_RSBsn_cbc!G62-RS_baseline_RSBsn_cbc!G62</f>
        <v>-13095.300000000001</v>
      </c>
      <c r="G62" s="6">
        <f>RS_scenario_1_RSBsn_cbc!H62-RS_baseline_RSBsn_cbc!H62</f>
        <v>-16601.900000000005</v>
      </c>
      <c r="H62" s="6">
        <f>RS_scenario_1_RSBsn_cbc!I62-RS_baseline_RSBsn_cbc!I62</f>
        <v>7434382</v>
      </c>
      <c r="I62" s="6">
        <f>RS_scenario_1_RSBsn_cbc!J62-RS_baseline_RSBsn_cbc!J62</f>
        <v>-43813.19</v>
      </c>
      <c r="J62" s="6">
        <f>RS_scenario_1_RSBsn_cbc!K62-RS_baseline_RSBsn_cbc!K62</f>
        <v>7477352</v>
      </c>
      <c r="K62" s="6">
        <f>RS_scenario_1_RSBsn_cbc!L62-RS_baseline_RSBsn_cbc!L62</f>
        <v>0</v>
      </c>
      <c r="L62" s="6">
        <f>RS_scenario_1_RSBsn_cbc!M62-RS_baseline_RSBsn_cbc!M62</f>
        <v>0</v>
      </c>
      <c r="M62" s="6">
        <f>RS_scenario_1_RSBsn_cbc!N62-RS_baseline_RSBsn_cbc!N62</f>
        <v>843.16899999999987</v>
      </c>
      <c r="N62">
        <v>1999</v>
      </c>
      <c r="O62" s="5">
        <f t="shared" si="0"/>
        <v>27885.700000000012</v>
      </c>
      <c r="P62" s="5">
        <f t="shared" si="1"/>
        <v>-121708.97</v>
      </c>
      <c r="Q62" s="5">
        <f t="shared" si="2"/>
        <v>20346.900000000009</v>
      </c>
      <c r="R62" s="5">
        <f t="shared" si="3"/>
        <v>43813.19</v>
      </c>
      <c r="S62" s="43">
        <f>O62/ref!$B$7</f>
        <v>38.491554871092873</v>
      </c>
      <c r="T62" s="43">
        <f>P62/ref!$B$7</f>
        <v>-167.99892048825006</v>
      </c>
      <c r="U62" s="43">
        <f>Q62/ref!$B$7</f>
        <v>28.085499657768665</v>
      </c>
      <c r="V62" s="43">
        <f>R62/ref!$B$7</f>
        <v>60.476796600501942</v>
      </c>
      <c r="X62">
        <f t="shared" si="6"/>
        <v>0.90023506253452679</v>
      </c>
      <c r="Y62">
        <f t="shared" si="7"/>
        <v>0.78223792420288263</v>
      </c>
      <c r="Z62" s="5">
        <f>Annual_impact!W62</f>
        <v>43199.030497548178</v>
      </c>
      <c r="AA62" s="5">
        <f>Annual_impact!X62</f>
        <v>-121709.01328594181</v>
      </c>
      <c r="AB62" s="5">
        <f>Annual_impact!Y62</f>
        <v>22601.763524645699</v>
      </c>
      <c r="AC62" s="5">
        <f>Annual_impact!Z62</f>
        <v>56010.056076796063</v>
      </c>
      <c r="AD62" s="8"/>
      <c r="AF62" s="8"/>
      <c r="AJ62">
        <v>1999</v>
      </c>
      <c r="AK62" s="3">
        <f>(RS_baseline_RSBsn_cbc!K62-RS_baseline_RSBsn_cbc!I62)/ref!$B$7</f>
        <v>42.251996349532284</v>
      </c>
      <c r="AL62" s="3">
        <f>AK62+R62/ref!$B$7</f>
        <v>102.72879295003423</v>
      </c>
      <c r="AM62" s="3">
        <f>-RS_baseline_RSBsn_cbc!J62/ref!$B$7</f>
        <v>14.455662673967604</v>
      </c>
      <c r="AN62" s="3">
        <f>AM62+R62/ref!$B$7</f>
        <v>74.932459274469551</v>
      </c>
    </row>
    <row r="63" spans="1:40" x14ac:dyDescent="0.3">
      <c r="A63">
        <v>2000</v>
      </c>
      <c r="B63" s="6">
        <f>RS_scenario_1_RSBsn_cbc!C63-RS_baseline_RSBsn_cbc!C63</f>
        <v>156033.18000000002</v>
      </c>
      <c r="C63" s="6">
        <f>RS_scenario_1_RSBsn_cbc!D63-RS_baseline_RSBsn_cbc!D63</f>
        <v>0</v>
      </c>
      <c r="D63" s="6">
        <f>RS_scenario_1_RSBsn_cbc!E63-RS_baseline_RSBsn_cbc!E63</f>
        <v>-22735</v>
      </c>
      <c r="E63" s="6">
        <f>RS_scenario_1_RSBsn_cbc!F63-RS_baseline_RSBsn_cbc!F63</f>
        <v>-52822.69000000001</v>
      </c>
      <c r="F63" s="6">
        <f>RS_scenario_1_RSBsn_cbc!G63-RS_baseline_RSBsn_cbc!G63</f>
        <v>-13922.289999999999</v>
      </c>
      <c r="G63" s="6">
        <f>RS_scenario_1_RSBsn_cbc!H63-RS_baseline_RSBsn_cbc!H63</f>
        <v>-17949.490000000002</v>
      </c>
      <c r="H63" s="6">
        <f>RS_scenario_1_RSBsn_cbc!I63-RS_baseline_RSBsn_cbc!I63</f>
        <v>8205788</v>
      </c>
      <c r="I63" s="6">
        <f>RS_scenario_1_RSBsn_cbc!J63-RS_baseline_RSBsn_cbc!J63</f>
        <v>-48367.812999999995</v>
      </c>
      <c r="J63" s="6">
        <f>RS_scenario_1_RSBsn_cbc!K63-RS_baseline_RSBsn_cbc!K63</f>
        <v>8251984</v>
      </c>
      <c r="K63" s="6">
        <f>RS_scenario_1_RSBsn_cbc!L63-RS_baseline_RSBsn_cbc!L63</f>
        <v>0</v>
      </c>
      <c r="L63" s="6">
        <f>RS_scenario_1_RSBsn_cbc!M63-RS_baseline_RSBsn_cbc!M63</f>
        <v>0</v>
      </c>
      <c r="M63" s="6">
        <f>RS_scenario_1_RSBsn_cbc!N63-RS_baseline_RSBsn_cbc!N63</f>
        <v>2173.009</v>
      </c>
      <c r="N63">
        <v>2000</v>
      </c>
      <c r="O63" s="5">
        <f t="shared" si="0"/>
        <v>52822.69000000001</v>
      </c>
      <c r="P63" s="5">
        <f t="shared" si="1"/>
        <v>-156033.18000000002</v>
      </c>
      <c r="Q63" s="5">
        <f t="shared" si="2"/>
        <v>22735</v>
      </c>
      <c r="R63" s="5">
        <f t="shared" si="3"/>
        <v>48367.812999999995</v>
      </c>
      <c r="S63" s="43">
        <f>O63/ref!$B$7</f>
        <v>72.912907711613073</v>
      </c>
      <c r="T63" s="43">
        <f>P63/ref!$B$7</f>
        <v>-215.37776386036964</v>
      </c>
      <c r="U63" s="43">
        <f>Q63/ref!$B$7</f>
        <v>31.381873146246864</v>
      </c>
      <c r="V63" s="43">
        <f>R63/ref!$B$7</f>
        <v>66.763693509012086</v>
      </c>
      <c r="X63">
        <f t="shared" si="6"/>
        <v>0.89658530131657821</v>
      </c>
      <c r="Y63">
        <f t="shared" si="7"/>
        <v>0.7626729795032422</v>
      </c>
      <c r="Z63" s="5">
        <f>Annual_impact!W63</f>
        <v>66985.093401308841</v>
      </c>
      <c r="AA63" s="5">
        <f>Annual_impact!X63</f>
        <v>-156033.14678816576</v>
      </c>
      <c r="AB63" s="5">
        <f>Annual_impact!Y63</f>
        <v>25357.319561914639</v>
      </c>
      <c r="AC63" s="5">
        <f>Annual_impact!Z63</f>
        <v>63418.81028944251</v>
      </c>
      <c r="AD63" s="8"/>
      <c r="AF63" s="8"/>
      <c r="AJ63">
        <v>2000</v>
      </c>
      <c r="AK63" s="3">
        <f>(RS_baseline_RSBsn_cbc!K63-RS_baseline_RSBsn_cbc!I63)/ref!$B$7</f>
        <v>58.545448323066395</v>
      </c>
      <c r="AL63" s="3">
        <f>AK63+R63/ref!$B$7</f>
        <v>125.30914183207848</v>
      </c>
      <c r="AM63" s="3">
        <f>-RS_baseline_RSBsn_cbc!J63/ref!$B$7</f>
        <v>11.032901745379878</v>
      </c>
      <c r="AN63" s="3">
        <f>AM63+R63/ref!$B$7</f>
        <v>77.79659525439196</v>
      </c>
    </row>
    <row r="64" spans="1:40" x14ac:dyDescent="0.3">
      <c r="A64">
        <v>2001</v>
      </c>
      <c r="B64" s="6">
        <f>RS_scenario_1_RSBsn_cbc!C64-RS_baseline_RSBsn_cbc!C64</f>
        <v>164615.99</v>
      </c>
      <c r="C64" s="6">
        <f>RS_scenario_1_RSBsn_cbc!D64-RS_baseline_RSBsn_cbc!D64</f>
        <v>0</v>
      </c>
      <c r="D64" s="6">
        <f>RS_scenario_1_RSBsn_cbc!E64-RS_baseline_RSBsn_cbc!E64</f>
        <v>-25086.5</v>
      </c>
      <c r="E64" s="6">
        <f>RS_scenario_1_RSBsn_cbc!F64-RS_baseline_RSBsn_cbc!F64</f>
        <v>-151602.5</v>
      </c>
      <c r="F64" s="6">
        <f>RS_scenario_1_RSBsn_cbc!G64-RS_baseline_RSBsn_cbc!G64</f>
        <v>-16284.42</v>
      </c>
      <c r="G64" s="6">
        <f>RS_scenario_1_RSBsn_cbc!H64-RS_baseline_RSBsn_cbc!H64</f>
        <v>-21085.040000000005</v>
      </c>
      <c r="H64" s="6">
        <f>RS_scenario_1_RSBsn_cbc!I64-RS_baseline_RSBsn_cbc!I64</f>
        <v>8064240</v>
      </c>
      <c r="I64" s="6">
        <f>RS_scenario_1_RSBsn_cbc!J64-RS_baseline_RSBsn_cbc!J64</f>
        <v>-45881.743999999999</v>
      </c>
      <c r="J64" s="6">
        <f>RS_scenario_1_RSBsn_cbc!K64-RS_baseline_RSBsn_cbc!K64</f>
        <v>8108187</v>
      </c>
      <c r="K64" s="6">
        <f>RS_scenario_1_RSBsn_cbc!L64-RS_baseline_RSBsn_cbc!L64</f>
        <v>0</v>
      </c>
      <c r="L64" s="6">
        <f>RS_scenario_1_RSBsn_cbc!M64-RS_baseline_RSBsn_cbc!M64</f>
        <v>0</v>
      </c>
      <c r="M64" s="6">
        <f>RS_scenario_1_RSBsn_cbc!N64-RS_baseline_RSBsn_cbc!N64</f>
        <v>1942.7200000000003</v>
      </c>
      <c r="N64">
        <v>2001</v>
      </c>
      <c r="O64" s="5">
        <f t="shared" ref="O64:O70" si="8">-E64</f>
        <v>151602.5</v>
      </c>
      <c r="P64" s="5">
        <f t="shared" ref="P64:P70" si="9">-B64</f>
        <v>-164615.99</v>
      </c>
      <c r="Q64" s="5">
        <f t="shared" ref="Q64:Q70" si="10">-D64</f>
        <v>25086.5</v>
      </c>
      <c r="R64" s="5">
        <f t="shared" ref="R64:R70" si="11">-I64</f>
        <v>45881.743999999999</v>
      </c>
      <c r="S64" s="43">
        <f>O64/ref!$B$7</f>
        <v>209.26194957791469</v>
      </c>
      <c r="T64" s="43">
        <f>P64/ref!$B$7</f>
        <v>-227.22490063883185</v>
      </c>
      <c r="U64" s="43">
        <f>Q64/ref!$B$7</f>
        <v>34.627726443075524</v>
      </c>
      <c r="V64" s="43">
        <f>R64/ref!$B$7</f>
        <v>63.332090166552589</v>
      </c>
      <c r="X64">
        <f t="shared" si="6"/>
        <v>0.89979809520213216</v>
      </c>
      <c r="Y64">
        <f t="shared" si="7"/>
        <v>0.7822335954334898</v>
      </c>
      <c r="Z64" s="5">
        <f>Annual_impact!W64</f>
        <v>78124.700671894912</v>
      </c>
      <c r="AA64" s="5">
        <f>Annual_impact!X64</f>
        <v>-164615.99367378347</v>
      </c>
      <c r="AB64" s="5">
        <f>Annual_impact!Y64</f>
        <v>27880.1434830383</v>
      </c>
      <c r="AC64" s="5">
        <f>Annual_impact!Z64</f>
        <v>58654.785818261546</v>
      </c>
      <c r="AD64" s="8"/>
      <c r="AF64" s="8"/>
      <c r="AJ64">
        <v>2001</v>
      </c>
      <c r="AK64" s="3">
        <f>(RS_baseline_RSBsn_cbc!K64-RS_baseline_RSBsn_cbc!I64)/ref!$B$7</f>
        <v>32.483378964179785</v>
      </c>
      <c r="AL64" s="3">
        <f>AK64+R64/ref!$B$7</f>
        <v>95.815469130732367</v>
      </c>
      <c r="AM64" s="3">
        <f>-RS_baseline_RSBsn_cbc!J64/ref!$B$7</f>
        <v>3.5047154460415242</v>
      </c>
      <c r="AN64" s="3">
        <f>AM64+R64/ref!$B$7</f>
        <v>66.836805612594119</v>
      </c>
    </row>
    <row r="65" spans="1:40" x14ac:dyDescent="0.3">
      <c r="A65">
        <v>2002</v>
      </c>
      <c r="B65" s="6">
        <f>RS_scenario_1_RSBsn_cbc!C65-RS_baseline_RSBsn_cbc!C65</f>
        <v>165166.66999999998</v>
      </c>
      <c r="C65" s="6">
        <f>RS_scenario_1_RSBsn_cbc!D65-RS_baseline_RSBsn_cbc!D65</f>
        <v>0</v>
      </c>
      <c r="D65" s="6">
        <f>RS_scenario_1_RSBsn_cbc!E65-RS_baseline_RSBsn_cbc!E65</f>
        <v>-24588.98000000001</v>
      </c>
      <c r="E65" s="6">
        <f>RS_scenario_1_RSBsn_cbc!F65-RS_baseline_RSBsn_cbc!F65</f>
        <v>-178772.1</v>
      </c>
      <c r="F65" s="6">
        <f>RS_scenario_1_RSBsn_cbc!G65-RS_baseline_RSBsn_cbc!G65</f>
        <v>-20960.96</v>
      </c>
      <c r="G65" s="6">
        <f>RS_scenario_1_RSBsn_cbc!H65-RS_baseline_RSBsn_cbc!H65</f>
        <v>-28003.42</v>
      </c>
      <c r="H65" s="6">
        <f>RS_scenario_1_RSBsn_cbc!I65-RS_baseline_RSBsn_cbc!I65</f>
        <v>7097901.9000000004</v>
      </c>
      <c r="I65" s="6">
        <f>RS_scenario_1_RSBsn_cbc!J65-RS_baseline_RSBsn_cbc!J65</f>
        <v>-39309.379999999997</v>
      </c>
      <c r="J65" s="6">
        <f>RS_scenario_1_RSBsn_cbc!K65-RS_baseline_RSBsn_cbc!K65</f>
        <v>7134708</v>
      </c>
      <c r="K65" s="6">
        <f>RS_scenario_1_RSBsn_cbc!L65-RS_baseline_RSBsn_cbc!L65</f>
        <v>0</v>
      </c>
      <c r="L65" s="6">
        <f>RS_scenario_1_RSBsn_cbc!M65-RS_baseline_RSBsn_cbc!M65</f>
        <v>0</v>
      </c>
      <c r="M65" s="6">
        <f>RS_scenario_1_RSBsn_cbc!N65-RS_baseline_RSBsn_cbc!N65</f>
        <v>2503.3399999999992</v>
      </c>
      <c r="N65">
        <v>2002</v>
      </c>
      <c r="O65" s="5">
        <f t="shared" si="8"/>
        <v>178772.1</v>
      </c>
      <c r="P65" s="5">
        <f t="shared" si="9"/>
        <v>-165166.66999999998</v>
      </c>
      <c r="Q65" s="5">
        <f t="shared" si="10"/>
        <v>24588.98000000001</v>
      </c>
      <c r="R65" s="5">
        <f t="shared" si="11"/>
        <v>39309.379999999997</v>
      </c>
      <c r="S65" s="43">
        <f>O65/ref!$B$7</f>
        <v>246.76504791238878</v>
      </c>
      <c r="T65" s="43">
        <f>P65/ref!$B$7</f>
        <v>-227.98502247319186</v>
      </c>
      <c r="U65" s="43">
        <f>Q65/ref!$B$7</f>
        <v>33.940983116586828</v>
      </c>
      <c r="V65" s="43">
        <f>R65/ref!$B$7</f>
        <v>54.260038558065247</v>
      </c>
      <c r="X65">
        <f t="shared" si="6"/>
        <v>0.87460112756829556</v>
      </c>
      <c r="Y65">
        <f t="shared" si="7"/>
        <v>0.77533027361382389</v>
      </c>
      <c r="Z65" s="5">
        <f>Annual_impact!W65</f>
        <v>85869.186164539191</v>
      </c>
      <c r="AA65" s="5">
        <f>Annual_impact!X65</f>
        <v>-165166.65309013429</v>
      </c>
      <c r="AB65" s="5">
        <f>Annual_impact!Y65</f>
        <v>28114.507545132241</v>
      </c>
      <c r="AC65" s="5">
        <f>Annual_impact!Z65</f>
        <v>50700.174284151828</v>
      </c>
      <c r="AD65" s="8"/>
      <c r="AF65" s="8"/>
      <c r="AJ65">
        <v>2002</v>
      </c>
      <c r="AK65" s="3">
        <f>(RS_baseline_RSBsn_cbc!K65-RS_baseline_RSBsn_cbc!I65)/ref!$B$7</f>
        <v>9.1349064567648046</v>
      </c>
      <c r="AL65" s="3">
        <f>AK65+R65/ref!$B$7</f>
        <v>63.39494501483005</v>
      </c>
      <c r="AM65" s="3">
        <f>-RS_baseline_RSBsn_cbc!J65/ref!$B$7</f>
        <v>-17.782030800821357</v>
      </c>
      <c r="AN65" s="3">
        <f>AM65+R65/ref!$B$7</f>
        <v>36.478007757243887</v>
      </c>
    </row>
    <row r="66" spans="1:40" x14ac:dyDescent="0.3">
      <c r="A66">
        <v>2003</v>
      </c>
      <c r="B66" s="6">
        <f>RS_scenario_1_RSBsn_cbc!C66-RS_baseline_RSBsn_cbc!C66</f>
        <v>166990.69</v>
      </c>
      <c r="C66" s="6">
        <f>RS_scenario_1_RSBsn_cbc!D66-RS_baseline_RSBsn_cbc!D66</f>
        <v>0</v>
      </c>
      <c r="D66" s="6">
        <f>RS_scenario_1_RSBsn_cbc!E66-RS_baseline_RSBsn_cbc!E66</f>
        <v>-23403.199999999997</v>
      </c>
      <c r="E66" s="6">
        <f>RS_scenario_1_RSBsn_cbc!F66-RS_baseline_RSBsn_cbc!F66</f>
        <v>-232778.7</v>
      </c>
      <c r="F66" s="6">
        <f>RS_scenario_1_RSBsn_cbc!G66-RS_baseline_RSBsn_cbc!G66</f>
        <v>-21720.989999999998</v>
      </c>
      <c r="G66" s="6">
        <f>RS_scenario_1_RSBsn_cbc!H66-RS_baseline_RSBsn_cbc!H66</f>
        <v>-28437.5</v>
      </c>
      <c r="H66" s="6">
        <f>RS_scenario_1_RSBsn_cbc!I66-RS_baseline_RSBsn_cbc!I66</f>
        <v>6025690.4000000004</v>
      </c>
      <c r="I66" s="6">
        <f>RS_scenario_1_RSBsn_cbc!J66-RS_baseline_RSBsn_cbc!J66</f>
        <v>-33873.544999999998</v>
      </c>
      <c r="J66" s="6">
        <f>RS_scenario_1_RSBsn_cbc!K66-RS_baseline_RSBsn_cbc!K66</f>
        <v>6058186</v>
      </c>
      <c r="K66" s="6">
        <f>RS_scenario_1_RSBsn_cbc!L66-RS_baseline_RSBsn_cbc!L66</f>
        <v>0</v>
      </c>
      <c r="L66" s="6">
        <f>RS_scenario_1_RSBsn_cbc!M66-RS_baseline_RSBsn_cbc!M66</f>
        <v>0</v>
      </c>
      <c r="M66" s="6">
        <f>RS_scenario_1_RSBsn_cbc!N66-RS_baseline_RSBsn_cbc!N66</f>
        <v>1377.7739999999994</v>
      </c>
      <c r="N66">
        <v>2003</v>
      </c>
      <c r="O66" s="5">
        <f t="shared" si="8"/>
        <v>232778.7</v>
      </c>
      <c r="P66" s="5">
        <f t="shared" si="9"/>
        <v>-166990.69</v>
      </c>
      <c r="Q66" s="5">
        <f t="shared" si="10"/>
        <v>23403.199999999997</v>
      </c>
      <c r="R66" s="5">
        <f t="shared" si="11"/>
        <v>33873.544999999998</v>
      </c>
      <c r="S66" s="43">
        <f>O66/ref!$B$7</f>
        <v>321.31214579055444</v>
      </c>
      <c r="T66" s="43">
        <f>P66/ref!$B$7</f>
        <v>-230.50277766370067</v>
      </c>
      <c r="U66" s="43">
        <f>Q66/ref!$B$7</f>
        <v>32.304211727127537</v>
      </c>
      <c r="V66" s="43">
        <f>R66/ref!$B$7</f>
        <v>46.756775553274011</v>
      </c>
      <c r="X66">
        <f t="shared" si="6"/>
        <v>0.87213280239571878</v>
      </c>
      <c r="Y66">
        <f t="shared" si="7"/>
        <v>0.74112452446331556</v>
      </c>
      <c r="Z66" s="5">
        <f>Annual_impact!W66</f>
        <v>94352.497458543032</v>
      </c>
      <c r="AA66" s="5">
        <f>Annual_impact!X66</f>
        <v>-166990.70050797763</v>
      </c>
      <c r="AB66" s="5">
        <f>Annual_impact!Y66</f>
        <v>26834.445322675874</v>
      </c>
      <c r="AC66" s="5">
        <f>Annual_impact!Z66</f>
        <v>45705.605309080122</v>
      </c>
      <c r="AD66" s="8"/>
      <c r="AF66" s="8"/>
      <c r="AJ66">
        <v>2003</v>
      </c>
      <c r="AK66" s="3">
        <f>(RS_baseline_RSBsn_cbc!K66-RS_baseline_RSBsn_cbc!I66)/ref!$B$7</f>
        <v>11.037695642254196</v>
      </c>
      <c r="AL66" s="3">
        <f>AK66+R66/ref!$B$7</f>
        <v>57.794471195528203</v>
      </c>
      <c r="AM66" s="3">
        <f>-RS_baseline_RSBsn_cbc!J66/ref!$B$7</f>
        <v>-11.124470282911249</v>
      </c>
      <c r="AN66" s="3">
        <f>AM66+R66/ref!$B$7</f>
        <v>35.632305270362764</v>
      </c>
    </row>
    <row r="67" spans="1:40" x14ac:dyDescent="0.3">
      <c r="A67">
        <v>2004</v>
      </c>
      <c r="B67" s="6">
        <f>RS_scenario_1_RSBsn_cbc!C67-RS_baseline_RSBsn_cbc!C67</f>
        <v>111747.09</v>
      </c>
      <c r="C67" s="6">
        <f>RS_scenario_1_RSBsn_cbc!D67-RS_baseline_RSBsn_cbc!D67</f>
        <v>0</v>
      </c>
      <c r="D67" s="6">
        <f>RS_scenario_1_RSBsn_cbc!E67-RS_baseline_RSBsn_cbc!E67</f>
        <v>-18713.169999999998</v>
      </c>
      <c r="E67" s="6">
        <f>RS_scenario_1_RSBsn_cbc!F67-RS_baseline_RSBsn_cbc!F67</f>
        <v>-20257.57</v>
      </c>
      <c r="F67" s="6">
        <f>RS_scenario_1_RSBsn_cbc!G67-RS_baseline_RSBsn_cbc!G67</f>
        <v>-21718.21</v>
      </c>
      <c r="G67" s="6">
        <f>RS_scenario_1_RSBsn_cbc!H67-RS_baseline_RSBsn_cbc!H67</f>
        <v>-28494.080000000002</v>
      </c>
      <c r="H67" s="6">
        <f>RS_scenario_1_RSBsn_cbc!I67-RS_baseline_RSBsn_cbc!I67</f>
        <v>6773798</v>
      </c>
      <c r="I67" s="6">
        <f>RS_scenario_1_RSBsn_cbc!J67-RS_baseline_RSBsn_cbc!J67</f>
        <v>-40845.300000000003</v>
      </c>
      <c r="J67" s="6">
        <f>RS_scenario_1_RSBsn_cbc!K67-RS_baseline_RSBsn_cbc!K67</f>
        <v>6813942</v>
      </c>
      <c r="K67" s="6">
        <f>RS_scenario_1_RSBsn_cbc!L67-RS_baseline_RSBsn_cbc!L67</f>
        <v>0</v>
      </c>
      <c r="L67" s="6">
        <f>RS_scenario_1_RSBsn_cbc!M67-RS_baseline_RSBsn_cbc!M67</f>
        <v>0</v>
      </c>
      <c r="M67" s="6">
        <f>RS_scenario_1_RSBsn_cbc!N67-RS_baseline_RSBsn_cbc!N67</f>
        <v>700.88400000000001</v>
      </c>
      <c r="N67">
        <v>2004</v>
      </c>
      <c r="O67" s="5">
        <f t="shared" si="8"/>
        <v>20257.57</v>
      </c>
      <c r="P67" s="5">
        <f t="shared" si="9"/>
        <v>-111747.09</v>
      </c>
      <c r="Q67" s="5">
        <f t="shared" si="10"/>
        <v>18713.169999999998</v>
      </c>
      <c r="R67" s="5">
        <f t="shared" si="11"/>
        <v>40845.300000000003</v>
      </c>
      <c r="S67" s="43">
        <f>O67/ref!$B$7</f>
        <v>27.962194501483005</v>
      </c>
      <c r="T67" s="43">
        <f>P67/ref!$B$7</f>
        <v>-154.24820773442846</v>
      </c>
      <c r="U67" s="43">
        <f>Q67/ref!$B$7</f>
        <v>25.830408053844398</v>
      </c>
      <c r="V67" s="43">
        <f>R67/ref!$B$7</f>
        <v>56.380119780971945</v>
      </c>
      <c r="X67">
        <f t="shared" si="6"/>
        <v>0.83184789763609868</v>
      </c>
      <c r="Y67">
        <f t="shared" si="7"/>
        <v>0.70828236489555452</v>
      </c>
      <c r="Z67" s="5">
        <f>Annual_impact!W67</f>
        <v>31856.447287107359</v>
      </c>
      <c r="AA67" s="5">
        <f>Annual_impact!X67</f>
        <v>-111747.1034166379</v>
      </c>
      <c r="AB67" s="5">
        <f>Annual_impact!Y67</f>
        <v>22495.903461652179</v>
      </c>
      <c r="AC67" s="5">
        <f>Annual_impact!Z67</f>
        <v>57668.102474954569</v>
      </c>
      <c r="AD67" s="8"/>
      <c r="AF67" s="8"/>
      <c r="AJ67">
        <v>2004</v>
      </c>
      <c r="AK67" s="3">
        <f>(RS_baseline_RSBsn_cbc!K67-RS_baseline_RSBsn_cbc!I67)/ref!$B$7</f>
        <v>20.388900296600504</v>
      </c>
      <c r="AL67" s="3">
        <f>AK67+R67/ref!$B$7</f>
        <v>76.769020077572449</v>
      </c>
      <c r="AM67" s="3">
        <f>-RS_baseline_RSBsn_cbc!J67/ref!$B$7</f>
        <v>-14.663099133013919</v>
      </c>
      <c r="AN67" s="3">
        <f>AM67+R67/ref!$B$7</f>
        <v>41.717020647958023</v>
      </c>
    </row>
    <row r="68" spans="1:40" x14ac:dyDescent="0.3">
      <c r="A68">
        <v>2005</v>
      </c>
      <c r="B68" s="6">
        <f>RS_scenario_1_RSBsn_cbc!C68-RS_baseline_RSBsn_cbc!C68</f>
        <v>126520.34</v>
      </c>
      <c r="C68" s="6">
        <f>RS_scenario_1_RSBsn_cbc!D68-RS_baseline_RSBsn_cbc!D68</f>
        <v>0</v>
      </c>
      <c r="D68" s="6">
        <f>RS_scenario_1_RSBsn_cbc!E68-RS_baseline_RSBsn_cbc!E68</f>
        <v>-20820.75</v>
      </c>
      <c r="E68" s="6">
        <f>RS_scenario_1_RSBsn_cbc!F68-RS_baseline_RSBsn_cbc!F68</f>
        <v>-106175.8</v>
      </c>
      <c r="F68" s="6">
        <f>RS_scenario_1_RSBsn_cbc!G68-RS_baseline_RSBsn_cbc!G68</f>
        <v>-22148.839999999997</v>
      </c>
      <c r="G68" s="6">
        <f>RS_scenario_1_RSBsn_cbc!H68-RS_baseline_RSBsn_cbc!H68</f>
        <v>-28505.26</v>
      </c>
      <c r="H68" s="6">
        <f>RS_scenario_1_RSBsn_cbc!I68-RS_baseline_RSBsn_cbc!I68</f>
        <v>6374106</v>
      </c>
      <c r="I68" s="6">
        <f>RS_scenario_1_RSBsn_cbc!J68-RS_baseline_RSBsn_cbc!J68</f>
        <v>-37080.754999999997</v>
      </c>
      <c r="J68" s="6">
        <f>RS_scenario_1_RSBsn_cbc!K68-RS_baseline_RSBsn_cbc!K68</f>
        <v>6409902</v>
      </c>
      <c r="K68" s="6">
        <f>RS_scenario_1_RSBsn_cbc!L68-RS_baseline_RSBsn_cbc!L68</f>
        <v>0</v>
      </c>
      <c r="L68" s="6">
        <f>RS_scenario_1_RSBsn_cbc!M68-RS_baseline_RSBsn_cbc!M68</f>
        <v>0</v>
      </c>
      <c r="M68" s="6">
        <f>RS_scenario_1_RSBsn_cbc!N68-RS_baseline_RSBsn_cbc!N68</f>
        <v>1284.6639999999998</v>
      </c>
      <c r="N68">
        <v>2005</v>
      </c>
      <c r="O68" s="5">
        <f t="shared" si="8"/>
        <v>106175.8</v>
      </c>
      <c r="P68" s="5">
        <f t="shared" si="9"/>
        <v>-126520.34</v>
      </c>
      <c r="Q68" s="5">
        <f t="shared" si="10"/>
        <v>20820.75</v>
      </c>
      <c r="R68" s="5">
        <f t="shared" si="11"/>
        <v>37080.754999999997</v>
      </c>
      <c r="S68" s="43">
        <f>O68/ref!$B$7</f>
        <v>146.55797170887521</v>
      </c>
      <c r="T68" s="43">
        <f>P68/ref!$B$7</f>
        <v>-174.64021378051564</v>
      </c>
      <c r="U68" s="43">
        <f>Q68/ref!$B$7</f>
        <v>28.73957049965777</v>
      </c>
      <c r="V68" s="43">
        <f>R68/ref!$B$7</f>
        <v>51.183793691535477</v>
      </c>
      <c r="X68">
        <f t="shared" si="6"/>
        <v>0.88560193461296299</v>
      </c>
      <c r="Y68">
        <f t="shared" si="7"/>
        <v>0.71261361675498336</v>
      </c>
      <c r="Z68" s="5">
        <f>Annual_impact!W68</f>
        <v>50715.684455838811</v>
      </c>
      <c r="AA68" s="5">
        <f>Annual_impact!X68</f>
        <v>-126520.30995544928</v>
      </c>
      <c r="AB68" s="5">
        <f>Annual_impact!Y68</f>
        <v>23510.280619587116</v>
      </c>
      <c r="AC68" s="5">
        <f>Annual_impact!Z68</f>
        <v>52034.867322426435</v>
      </c>
      <c r="AD68" s="8"/>
      <c r="AF68" s="8"/>
      <c r="AJ68">
        <v>2005</v>
      </c>
      <c r="AK68" s="3">
        <f>(RS_baseline_RSBsn_cbc!K68-RS_baseline_RSBsn_cbc!I68)/ref!$B$7</f>
        <v>15.652977412731007</v>
      </c>
      <c r="AL68" s="3">
        <f>AK68+R68/ref!$B$7</f>
        <v>66.836771104266489</v>
      </c>
      <c r="AM68" s="3">
        <f>-RS_baseline_RSBsn_cbc!J68/ref!$B$7</f>
        <v>-13.729103639060005</v>
      </c>
      <c r="AN68" s="3">
        <f>AM68+R68/ref!$B$7</f>
        <v>37.45469005247547</v>
      </c>
    </row>
    <row r="69" spans="1:40" x14ac:dyDescent="0.3">
      <c r="A69">
        <v>2006</v>
      </c>
      <c r="B69" s="6">
        <f>RS_scenario_1_RSBsn_cbc!C69-RS_baseline_RSBsn_cbc!C69</f>
        <v>135945.63999999998</v>
      </c>
      <c r="C69" s="6">
        <f>RS_scenario_1_RSBsn_cbc!D69-RS_baseline_RSBsn_cbc!D69</f>
        <v>0</v>
      </c>
      <c r="D69" s="6">
        <f>RS_scenario_1_RSBsn_cbc!E69-RS_baseline_RSBsn_cbc!E69</f>
        <v>-23547.540000000008</v>
      </c>
      <c r="E69" s="6">
        <f>RS_scenario_1_RSBsn_cbc!F69-RS_baseline_RSBsn_cbc!F69</f>
        <v>-94559.01</v>
      </c>
      <c r="F69" s="6">
        <f>RS_scenario_1_RSBsn_cbc!G69-RS_baseline_RSBsn_cbc!G69</f>
        <v>-22343.71</v>
      </c>
      <c r="G69" s="6">
        <f>RS_scenario_1_RSBsn_cbc!H69-RS_baseline_RSBsn_cbc!H69</f>
        <v>-28774.89</v>
      </c>
      <c r="H69" s="6">
        <f>RS_scenario_1_RSBsn_cbc!I69-RS_baseline_RSBsn_cbc!I69</f>
        <v>5387402</v>
      </c>
      <c r="I69" s="6">
        <f>RS_scenario_1_RSBsn_cbc!J69-RS_baseline_RSBsn_cbc!J69</f>
        <v>-29477.06</v>
      </c>
      <c r="J69" s="6">
        <f>RS_scenario_1_RSBsn_cbc!K69-RS_baseline_RSBsn_cbc!K69</f>
        <v>5414676</v>
      </c>
      <c r="K69" s="6">
        <f>RS_scenario_1_RSBsn_cbc!L69-RS_baseline_RSBsn_cbc!L69</f>
        <v>0</v>
      </c>
      <c r="L69" s="6">
        <f>RS_scenario_1_RSBsn_cbc!M69-RS_baseline_RSBsn_cbc!M69</f>
        <v>0</v>
      </c>
      <c r="M69" s="6">
        <f>RS_scenario_1_RSBsn_cbc!N69-RS_baseline_RSBsn_cbc!N69</f>
        <v>2202.7950000000001</v>
      </c>
      <c r="N69">
        <v>2006</v>
      </c>
      <c r="O69" s="5">
        <f t="shared" si="8"/>
        <v>94559.01</v>
      </c>
      <c r="P69" s="5">
        <f t="shared" si="9"/>
        <v>-135945.63999999998</v>
      </c>
      <c r="Q69" s="5">
        <f t="shared" si="10"/>
        <v>23547.540000000008</v>
      </c>
      <c r="R69" s="5">
        <f t="shared" si="11"/>
        <v>29477.06</v>
      </c>
      <c r="S69" s="43">
        <f>O69/ref!$B$7</f>
        <v>130.52293189596168</v>
      </c>
      <c r="T69" s="43">
        <f>P69/ref!$B$7</f>
        <v>-187.6502673967602</v>
      </c>
      <c r="U69" s="43">
        <f>Q69/ref!$B$7</f>
        <v>32.503449007529099</v>
      </c>
      <c r="V69" s="43">
        <f>R69/ref!$B$7</f>
        <v>40.688161761350678</v>
      </c>
      <c r="X69">
        <f t="shared" si="6"/>
        <v>0.85037175299040335</v>
      </c>
      <c r="Y69">
        <f t="shared" si="7"/>
        <v>0.63233109703607848</v>
      </c>
      <c r="Z69" s="5">
        <f>Annual_impact!W69</f>
        <v>61649.111082660093</v>
      </c>
      <c r="AA69" s="5">
        <f>Annual_impact!X69</f>
        <v>-135945.61600708793</v>
      </c>
      <c r="AB69" s="5">
        <f>Annual_impact!Y69</f>
        <v>27690.877451177224</v>
      </c>
      <c r="AC69" s="5">
        <f>Annual_impact!Z69</f>
        <v>46616.495911979713</v>
      </c>
      <c r="AD69" s="8"/>
      <c r="AF69" s="8"/>
      <c r="AJ69">
        <v>2006</v>
      </c>
      <c r="AK69" s="3">
        <f>(RS_baseline_RSBsn_cbc!K69-RS_baseline_RSBsn_cbc!I69)/ref!$B$7</f>
        <v>7.3143851243440565</v>
      </c>
      <c r="AL69" s="3">
        <f>AK69+R69/ref!$B$7</f>
        <v>48.002546885694734</v>
      </c>
      <c r="AM69" s="3">
        <f>-RS_baseline_RSBsn_cbc!J69/ref!$B$7</f>
        <v>-22.235592744695417</v>
      </c>
      <c r="AN69" s="3">
        <f>AM69+R69/ref!$B$7</f>
        <v>18.452569016655261</v>
      </c>
    </row>
    <row r="70" spans="1:40" x14ac:dyDescent="0.3">
      <c r="A70">
        <v>2007</v>
      </c>
      <c r="B70" s="6">
        <f>RS_scenario_1_RSBsn_cbc!C70-RS_baseline_RSBsn_cbc!C70</f>
        <v>122611.07</v>
      </c>
      <c r="C70" s="6">
        <f>RS_scenario_1_RSBsn_cbc!D70-RS_baseline_RSBsn_cbc!D70</f>
        <v>0</v>
      </c>
      <c r="D70" s="6">
        <f>RS_scenario_1_RSBsn_cbc!E70-RS_baseline_RSBsn_cbc!E70</f>
        <v>-20202.840000000011</v>
      </c>
      <c r="E70" s="6">
        <f>RS_scenario_1_RSBsn_cbc!F70-RS_baseline_RSBsn_cbc!F70</f>
        <v>228336.9</v>
      </c>
      <c r="F70" s="6">
        <f>RS_scenario_1_RSBsn_cbc!G70-RS_baseline_RSBsn_cbc!G70</f>
        <v>-21262.61</v>
      </c>
      <c r="G70" s="6">
        <f>RS_scenario_1_RSBsn_cbc!H70-RS_baseline_RSBsn_cbc!H70</f>
        <v>-29056.92</v>
      </c>
      <c r="H70" s="6">
        <f>RS_scenario_1_RSBsn_cbc!I70-RS_baseline_RSBsn_cbc!I70</f>
        <v>9689639</v>
      </c>
      <c r="I70" s="6">
        <f>RS_scenario_1_RSBsn_cbc!J70-RS_baseline_RSBsn_cbc!J70</f>
        <v>-59312.346000000005</v>
      </c>
      <c r="J70" s="6">
        <f>RS_scenario_1_RSBsn_cbc!K70-RS_baseline_RSBsn_cbc!K70</f>
        <v>9748739</v>
      </c>
      <c r="K70" s="6">
        <f>RS_scenario_1_RSBsn_cbc!L70-RS_baseline_RSBsn_cbc!L70</f>
        <v>0</v>
      </c>
      <c r="L70" s="6">
        <f>RS_scenario_1_RSBsn_cbc!M70-RS_baseline_RSBsn_cbc!M70</f>
        <v>0</v>
      </c>
      <c r="M70" s="6">
        <f>RS_scenario_1_RSBsn_cbc!N70-RS_baseline_RSBsn_cbc!N70</f>
        <v>216.74300000000039</v>
      </c>
      <c r="N70">
        <v>2007</v>
      </c>
      <c r="O70" s="5">
        <f t="shared" si="8"/>
        <v>-228336.9</v>
      </c>
      <c r="P70" s="5">
        <f t="shared" si="9"/>
        <v>-122611.07</v>
      </c>
      <c r="Q70" s="5">
        <f t="shared" si="10"/>
        <v>20202.840000000011</v>
      </c>
      <c r="R70" s="5">
        <f t="shared" si="11"/>
        <v>59312.346000000005</v>
      </c>
      <c r="S70" s="43">
        <f>O70/ref!$B$7</f>
        <v>-315.1809822039699</v>
      </c>
      <c r="T70" s="43">
        <f>P70/ref!$B$7</f>
        <v>-169.24411898243213</v>
      </c>
      <c r="U70" s="43">
        <f>Q70/ref!$B$7</f>
        <v>27.886648870636566</v>
      </c>
      <c r="V70" s="43">
        <f>R70/ref!$B$7</f>
        <v>81.87079472963724</v>
      </c>
      <c r="X70">
        <f t="shared" si="6"/>
        <v>0.88404299619462923</v>
      </c>
      <c r="Y70">
        <f t="shared" si="7"/>
        <v>0.74993777836288589</v>
      </c>
      <c r="Z70" s="5">
        <f>Annual_impact!W70</f>
        <v>20644.963078889366</v>
      </c>
      <c r="AA70" s="5">
        <f>Annual_impact!X70</f>
        <v>-122611.05765940648</v>
      </c>
      <c r="AB70" s="5">
        <f>Annual_impact!Y70</f>
        <v>22852.779883968666</v>
      </c>
      <c r="AC70" s="5">
        <f>Annual_impact!Z70</f>
        <v>79089.68945327551</v>
      </c>
      <c r="AD70" s="8"/>
      <c r="AF70" s="8"/>
      <c r="AJ70">
        <v>2007</v>
      </c>
      <c r="AK70" s="3">
        <f>(RS_baseline_RSBsn_cbc!K70-RS_baseline_RSBsn_cbc!I70)/ref!$B$7</f>
        <v>65.413985854437598</v>
      </c>
      <c r="AL70" s="3">
        <f>AK70+R70/ref!$B$7</f>
        <v>147.28478058407484</v>
      </c>
      <c r="AM70" s="3">
        <f>-RS_baseline_RSBsn_cbc!J70/ref!$B$7</f>
        <v>-8.717998927675108</v>
      </c>
      <c r="AN70" s="3">
        <f>AM70+R70/ref!$B$7</f>
        <v>73.152795801962128</v>
      </c>
    </row>
    <row r="72" spans="1:40" x14ac:dyDescent="0.3">
      <c r="A72">
        <f>A70-A2</f>
        <v>68</v>
      </c>
      <c r="N72" t="s">
        <v>145</v>
      </c>
      <c r="O72" s="3">
        <f>MAX(O21:O64)</f>
        <v>151602.5</v>
      </c>
      <c r="P72" s="3">
        <f>MAX(P21:P70)</f>
        <v>-159.68299999999999</v>
      </c>
      <c r="Q72" s="3">
        <f>MAX(Q21:Q70)</f>
        <v>25086.5</v>
      </c>
      <c r="R72" s="3">
        <f>MAX(R21:R70)</f>
        <v>59312.346000000005</v>
      </c>
      <c r="X72" s="3"/>
      <c r="AK72" s="3">
        <f>MIN(AK2:AK70)</f>
        <v>4.8006605065022674</v>
      </c>
      <c r="AL72" s="3">
        <f>MIN(AL2:AL70)</f>
        <v>6.8262993383527588</v>
      </c>
      <c r="AM72" s="3">
        <f>MIN(AM2:AM70)</f>
        <v>-22.235592744695417</v>
      </c>
      <c r="AN72" s="3">
        <f>MIN(AN2:AN70)</f>
        <v>1.4169630047912389</v>
      </c>
    </row>
    <row r="73" spans="1:40" x14ac:dyDescent="0.3">
      <c r="A73">
        <v>12</v>
      </c>
      <c r="N73" t="s">
        <v>146</v>
      </c>
      <c r="O73" s="3">
        <f>MIN(O21:O64)</f>
        <v>-40764.700000000012</v>
      </c>
      <c r="P73" s="3">
        <f>MIN(P21:P70)</f>
        <v>-176022.3</v>
      </c>
      <c r="Q73" s="3">
        <f>MIN(Q21:Q70)</f>
        <v>-5.0000000002910383E-2</v>
      </c>
      <c r="R73" s="3">
        <f>MIN(R21:R70)</f>
        <v>-0.86000000000058208</v>
      </c>
      <c r="X73" s="3"/>
      <c r="AK73" s="3">
        <f>MAX(AK2:AK70)</f>
        <v>218.94843714350901</v>
      </c>
      <c r="AL73" s="3">
        <f>MAX(AL2:AL70)</f>
        <v>227.50621252566737</v>
      </c>
      <c r="AM73" s="3">
        <f>MAX(AM2:AM70)</f>
        <v>112.5561987223363</v>
      </c>
      <c r="AN73" s="3">
        <f>MAX(AN2:AN70)</f>
        <v>124.83931371206937</v>
      </c>
    </row>
    <row r="74" spans="1:40" x14ac:dyDescent="0.3">
      <c r="A74">
        <f>A72*A73</f>
        <v>816</v>
      </c>
    </row>
    <row r="75" spans="1:40" x14ac:dyDescent="0.3">
      <c r="N75" t="s">
        <v>161</v>
      </c>
    </row>
    <row r="76" spans="1:40" ht="57.6" x14ac:dyDescent="0.3">
      <c r="A76">
        <f>742/12</f>
        <v>61.833333333333336</v>
      </c>
      <c r="N76" s="4" t="s">
        <v>162</v>
      </c>
      <c r="O76" s="10" t="s">
        <v>141</v>
      </c>
      <c r="P76" s="11" t="s">
        <v>115</v>
      </c>
      <c r="Q76" s="10" t="s">
        <v>142</v>
      </c>
      <c r="R76" s="10" t="s">
        <v>149</v>
      </c>
      <c r="S76" s="48" t="s">
        <v>240</v>
      </c>
      <c r="T76" s="49" t="s">
        <v>228</v>
      </c>
      <c r="U76" s="10" t="s">
        <v>163</v>
      </c>
    </row>
    <row r="77" spans="1:40" x14ac:dyDescent="0.3">
      <c r="A77">
        <f>61*12</f>
        <v>732</v>
      </c>
      <c r="N77" s="4" t="s">
        <v>164</v>
      </c>
      <c r="O77" s="12">
        <f>AVERAGE(O53:O70)</f>
        <v>49247.167777777773</v>
      </c>
      <c r="P77" s="12">
        <f>AVERAGE(P53:P70)</f>
        <v>-128612.82311111109</v>
      </c>
      <c r="Q77" s="5">
        <f>AVERAGE(Q53:Q70)</f>
        <v>20945.020555555559</v>
      </c>
      <c r="R77" s="5">
        <f>AVERAGE(R53:R70)</f>
        <v>41504.588777777783</v>
      </c>
      <c r="T77" s="5">
        <f>SUM(O77:R77)</f>
        <v>-16916.045999999988</v>
      </c>
      <c r="U77" s="13">
        <f>-R77/P77</f>
        <v>0.32270956949542401</v>
      </c>
      <c r="V77" s="3">
        <f>SUM(O77:R77)</f>
        <v>-16916.045999999988</v>
      </c>
    </row>
    <row r="78" spans="1:40" x14ac:dyDescent="0.3">
      <c r="N78" s="4" t="s">
        <v>165</v>
      </c>
      <c r="O78" s="12">
        <f>AVERAGE(Z53:Z70)</f>
        <v>50631.5670444391</v>
      </c>
      <c r="P78" s="12">
        <f>AVERAGE(AA53:AA70)</f>
        <v>-128612.82057277003</v>
      </c>
      <c r="Q78" s="5">
        <f>AVERAGE(AB53:AB70)</f>
        <v>23767.6389716749</v>
      </c>
      <c r="R78" s="5">
        <f>AVERAGE(AC53:AC70)</f>
        <v>54124.434312027304</v>
      </c>
      <c r="S78" s="3">
        <f>-AVERAGE(Annual_impact!Q53:Q70)</f>
        <v>20.691160331891162</v>
      </c>
      <c r="T78" s="5">
        <f>SUM(O78:S78)</f>
        <v>-68.489084296834477</v>
      </c>
      <c r="U78" s="13">
        <f>-R78/P78</f>
        <v>0.42083234059394042</v>
      </c>
      <c r="V78" s="3">
        <f>SUM(O78:R78)</f>
        <v>-89.180244628725632</v>
      </c>
    </row>
    <row r="79" spans="1:40" x14ac:dyDescent="0.3">
      <c r="N79" s="15" t="s">
        <v>166</v>
      </c>
      <c r="O79" s="4"/>
      <c r="P79" s="4"/>
      <c r="Q79" s="14">
        <f>Q77/Q78</f>
        <v>0.88124111025570528</v>
      </c>
      <c r="R79" s="14">
        <f>R77/R78</f>
        <v>0.76683644467310041</v>
      </c>
      <c r="U79" s="4"/>
    </row>
    <row r="80" spans="1:40" x14ac:dyDescent="0.3">
      <c r="N80" t="s">
        <v>167</v>
      </c>
    </row>
    <row r="81" spans="14:21" ht="15" customHeight="1" x14ac:dyDescent="0.3">
      <c r="N81" s="47" t="s">
        <v>221</v>
      </c>
      <c r="O81" s="48" t="s">
        <v>223</v>
      </c>
      <c r="P81" s="48" t="s">
        <v>224</v>
      </c>
      <c r="Q81" s="48" t="s">
        <v>225</v>
      </c>
      <c r="R81" s="48" t="s">
        <v>226</v>
      </c>
      <c r="S81" s="48" t="s">
        <v>240</v>
      </c>
      <c r="T81" s="49" t="s">
        <v>228</v>
      </c>
      <c r="U81" s="48" t="s">
        <v>227</v>
      </c>
    </row>
    <row r="82" spans="14:21" x14ac:dyDescent="0.3">
      <c r="N82" s="4" t="s">
        <v>220</v>
      </c>
      <c r="O82" s="5">
        <f>AVERAGE(O61:O70)</f>
        <v>70505.036999999982</v>
      </c>
      <c r="P82" s="5">
        <f>AVERAGE(P61:P70)</f>
        <v>-143529.239</v>
      </c>
      <c r="Q82" s="5">
        <f>AVERAGE(Q61:Q70)</f>
        <v>22387.028000000002</v>
      </c>
      <c r="R82" s="5">
        <f>AVERAGE(R61:R70)</f>
        <v>42053.118300000002</v>
      </c>
      <c r="T82" s="5">
        <f>SUM(O82:R82)</f>
        <v>-8584.0557000000117</v>
      </c>
      <c r="U82" s="13">
        <f>-R82/P82</f>
        <v>0.29299339000884694</v>
      </c>
    </row>
    <row r="83" spans="14:21" x14ac:dyDescent="0.3">
      <c r="N83" s="4" t="s">
        <v>222</v>
      </c>
      <c r="O83" s="5">
        <f>AVERAGE(Z61:Z70)</f>
        <v>61463.65176675994</v>
      </c>
      <c r="P83" s="5">
        <f>AVERAGE(AA61:AA70)</f>
        <v>-143529.23237831442</v>
      </c>
      <c r="Q83" s="5">
        <f>AVERAGE(AB61:AB70)</f>
        <v>25425.921605834716</v>
      </c>
      <c r="R83" s="5">
        <f>AVERAGE(AC61:AC70)</f>
        <v>56523.365206593531</v>
      </c>
      <c r="S83" s="3">
        <f>-AVERAGE(Annual_impact!Q61:Q70)</f>
        <v>25.977911773387262</v>
      </c>
      <c r="T83" s="5">
        <f>SUM(O83:S83)</f>
        <v>-90.315887352849728</v>
      </c>
      <c r="U83" s="13">
        <f>-R83/P83</f>
        <v>0.39381082355132518</v>
      </c>
    </row>
    <row r="84" spans="14:21" x14ac:dyDescent="0.3">
      <c r="N84" s="15" t="s">
        <v>166</v>
      </c>
      <c r="O84" s="4"/>
      <c r="P84" s="4"/>
      <c r="Q84" s="14">
        <f>Q82/Q83</f>
        <v>0.88048049337423617</v>
      </c>
      <c r="R84" s="14">
        <f>R82/R83</f>
        <v>0.74399530435414429</v>
      </c>
      <c r="T84" s="4"/>
      <c r="U84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2452"/>
  <sheetViews>
    <sheetView workbookViewId="0"/>
  </sheetViews>
  <sheetFormatPr defaultRowHeight="14.4" x14ac:dyDescent="0.3"/>
  <cols>
    <col min="1" max="1" width="4" bestFit="1" customWidth="1"/>
    <col min="2" max="2" width="3" bestFit="1" customWidth="1"/>
    <col min="3" max="3" width="17.5546875" bestFit="1" customWidth="1"/>
    <col min="4" max="4" width="22" bestFit="1" customWidth="1"/>
    <col min="5" max="5" width="15.6640625" bestFit="1" customWidth="1"/>
    <col min="6" max="6" width="13.44140625" bestFit="1" customWidth="1"/>
    <col min="7" max="7" width="18.33203125" bestFit="1" customWidth="1"/>
    <col min="8" max="8" width="22" bestFit="1" customWidth="1"/>
    <col min="9" max="9" width="19.33203125" bestFit="1" customWidth="1"/>
    <col min="10" max="10" width="23.6640625" bestFit="1" customWidth="1"/>
    <col min="11" max="11" width="17.5546875" bestFit="1" customWidth="1"/>
    <col min="12" max="12" width="15.109375" bestFit="1" customWidth="1"/>
    <col min="13" max="13" width="20" bestFit="1" customWidth="1"/>
    <col min="14" max="14" width="23.6640625" bestFit="1" customWidth="1"/>
    <col min="15" max="15" width="19" bestFit="1" customWidth="1"/>
    <col min="16" max="16" width="23.44140625" bestFit="1" customWidth="1"/>
    <col min="17" max="17" width="17.33203125" bestFit="1" customWidth="1"/>
    <col min="18" max="18" width="14.88671875" bestFit="1" customWidth="1"/>
    <col min="19" max="19" width="19.6640625" bestFit="1" customWidth="1"/>
    <col min="20" max="20" width="23.44140625" bestFit="1" customWidth="1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  <c r="T1" t="s">
        <v>22</v>
      </c>
    </row>
    <row r="2" spans="1:20" x14ac:dyDescent="0.3">
      <c r="A2">
        <v>1</v>
      </c>
      <c r="B2">
        <v>1</v>
      </c>
      <c r="C2">
        <v>79153892.229599997</v>
      </c>
      <c r="D2">
        <v>551092.09050000005</v>
      </c>
      <c r="E2">
        <v>15435409.071599999</v>
      </c>
      <c r="F2">
        <v>0</v>
      </c>
      <c r="G2">
        <v>82606908.832499996</v>
      </c>
      <c r="H2">
        <v>57970423.624600001</v>
      </c>
      <c r="I2">
        <v>68376644.093099996</v>
      </c>
      <c r="J2">
        <v>4485564.8839999996</v>
      </c>
      <c r="K2">
        <v>13217876.6894</v>
      </c>
      <c r="L2">
        <v>68108624.349600002</v>
      </c>
      <c r="M2">
        <v>0</v>
      </c>
      <c r="N2">
        <v>81488559.545300007</v>
      </c>
      <c r="O2">
        <v>10777248.136499999</v>
      </c>
      <c r="P2">
        <v>-3934472.7935000001</v>
      </c>
      <c r="Q2">
        <v>2217532.3821999999</v>
      </c>
      <c r="R2">
        <v>-68108624.349600002</v>
      </c>
      <c r="S2">
        <v>82606908.832499996</v>
      </c>
      <c r="T2">
        <v>-23518135.920699999</v>
      </c>
    </row>
    <row r="3" spans="1:20" x14ac:dyDescent="0.3">
      <c r="A3">
        <v>1</v>
      </c>
      <c r="B3">
        <v>2</v>
      </c>
      <c r="C3">
        <v>66222312.193499997</v>
      </c>
      <c r="D3">
        <v>542638.19369999995</v>
      </c>
      <c r="E3">
        <v>15435409.071599999</v>
      </c>
      <c r="F3">
        <v>0</v>
      </c>
      <c r="G3">
        <v>82606908.832499996</v>
      </c>
      <c r="H3">
        <v>58893213.172499999</v>
      </c>
      <c r="I3">
        <v>50855818.504699998</v>
      </c>
      <c r="J3">
        <v>4501051.9314999999</v>
      </c>
      <c r="K3">
        <v>13217876.6894</v>
      </c>
      <c r="L3">
        <v>68394883.909099996</v>
      </c>
      <c r="M3">
        <v>0</v>
      </c>
      <c r="N3">
        <v>86678248.558799997</v>
      </c>
      <c r="O3">
        <v>15366493.6888</v>
      </c>
      <c r="P3">
        <v>-3958413.7377999998</v>
      </c>
      <c r="Q3">
        <v>2217532.3821999999</v>
      </c>
      <c r="R3">
        <v>-68394883.909099996</v>
      </c>
      <c r="S3">
        <v>82606908.832499996</v>
      </c>
      <c r="T3">
        <v>-27785035.386300001</v>
      </c>
    </row>
    <row r="4" spans="1:20" x14ac:dyDescent="0.3">
      <c r="A4">
        <v>1</v>
      </c>
      <c r="B4">
        <v>3</v>
      </c>
      <c r="C4">
        <v>58758014.908699997</v>
      </c>
      <c r="D4">
        <v>538252.88399999996</v>
      </c>
      <c r="E4">
        <v>15435409.071599999</v>
      </c>
      <c r="F4">
        <v>0</v>
      </c>
      <c r="G4">
        <v>82606908.832499996</v>
      </c>
      <c r="H4">
        <v>59195769.071099997</v>
      </c>
      <c r="I4">
        <v>41385875.285499997</v>
      </c>
      <c r="J4">
        <v>4514527.0695000002</v>
      </c>
      <c r="K4">
        <v>13217876.6894</v>
      </c>
      <c r="L4">
        <v>68569875.541099995</v>
      </c>
      <c r="M4">
        <v>0</v>
      </c>
      <c r="N4">
        <v>88783025.562099993</v>
      </c>
      <c r="O4">
        <v>17372139.623199999</v>
      </c>
      <c r="P4">
        <v>-3976274.1855000001</v>
      </c>
      <c r="Q4">
        <v>2217532.3821999999</v>
      </c>
      <c r="R4">
        <v>-68569875.541099995</v>
      </c>
      <c r="S4">
        <v>82606908.832499996</v>
      </c>
      <c r="T4">
        <v>-29587256.491099998</v>
      </c>
    </row>
    <row r="5" spans="1:20" x14ac:dyDescent="0.3">
      <c r="A5">
        <v>2</v>
      </c>
      <c r="B5">
        <v>1</v>
      </c>
      <c r="C5">
        <v>124732695.6451</v>
      </c>
      <c r="D5">
        <v>533952.95380000002</v>
      </c>
      <c r="E5">
        <v>15435409.071599999</v>
      </c>
      <c r="F5">
        <v>0</v>
      </c>
      <c r="G5">
        <v>6431380.0930000003</v>
      </c>
      <c r="H5">
        <v>41179467.711999997</v>
      </c>
      <c r="I5">
        <v>71715346.703799993</v>
      </c>
      <c r="J5">
        <v>4549489.0569000002</v>
      </c>
      <c r="K5">
        <v>13217876.6894</v>
      </c>
      <c r="L5">
        <v>1076340.3396000001</v>
      </c>
      <c r="M5">
        <v>0</v>
      </c>
      <c r="N5">
        <v>96133541.148599997</v>
      </c>
      <c r="O5">
        <v>53017348.941299997</v>
      </c>
      <c r="P5">
        <v>-4015536.1030999999</v>
      </c>
      <c r="Q5">
        <v>2217532.3821999999</v>
      </c>
      <c r="R5">
        <v>-1076340.3396000001</v>
      </c>
      <c r="S5">
        <v>6431380.0930000003</v>
      </c>
      <c r="T5">
        <v>-54954073.4366</v>
      </c>
    </row>
    <row r="6" spans="1:20" x14ac:dyDescent="0.3">
      <c r="A6">
        <v>2</v>
      </c>
      <c r="B6">
        <v>2</v>
      </c>
      <c r="C6">
        <v>118780482.4311</v>
      </c>
      <c r="D6">
        <v>530524.97660000005</v>
      </c>
      <c r="E6">
        <v>15435409.071599999</v>
      </c>
      <c r="F6">
        <v>0</v>
      </c>
      <c r="G6">
        <v>6431380.0930000003</v>
      </c>
      <c r="H6">
        <v>40062672.739699997</v>
      </c>
      <c r="I6">
        <v>61442340.296499997</v>
      </c>
      <c r="J6">
        <v>4577572.5379999997</v>
      </c>
      <c r="K6">
        <v>13217876.6894</v>
      </c>
      <c r="L6">
        <v>1088982.3688999999</v>
      </c>
      <c r="M6">
        <v>0</v>
      </c>
      <c r="N6">
        <v>99990715.313299999</v>
      </c>
      <c r="O6">
        <v>57338142.134499997</v>
      </c>
      <c r="P6">
        <v>-4047047.5614</v>
      </c>
      <c r="Q6">
        <v>2217532.3821999999</v>
      </c>
      <c r="R6">
        <v>-1088982.3688999999</v>
      </c>
      <c r="S6">
        <v>6431380.0930000003</v>
      </c>
      <c r="T6">
        <v>-59928042.573600002</v>
      </c>
    </row>
    <row r="7" spans="1:20" x14ac:dyDescent="0.3">
      <c r="A7">
        <v>2</v>
      </c>
      <c r="B7">
        <v>3</v>
      </c>
      <c r="C7">
        <v>114587634.7321</v>
      </c>
      <c r="D7">
        <v>527800.51780000003</v>
      </c>
      <c r="E7">
        <v>15435409.071599999</v>
      </c>
      <c r="F7">
        <v>0</v>
      </c>
      <c r="G7">
        <v>6431380.0930000003</v>
      </c>
      <c r="H7">
        <v>39456815.294600002</v>
      </c>
      <c r="I7">
        <v>55024631.376900002</v>
      </c>
      <c r="J7">
        <v>4600749.9589</v>
      </c>
      <c r="K7">
        <v>13217876.6894</v>
      </c>
      <c r="L7">
        <v>1099367.9713999999</v>
      </c>
      <c r="M7">
        <v>0</v>
      </c>
      <c r="N7">
        <v>102012073.91140001</v>
      </c>
      <c r="O7">
        <v>59563003.3552</v>
      </c>
      <c r="P7">
        <v>-4072949.4410000001</v>
      </c>
      <c r="Q7">
        <v>2217532.3821999999</v>
      </c>
      <c r="R7">
        <v>-1099367.9713999999</v>
      </c>
      <c r="S7">
        <v>6431380.0930000003</v>
      </c>
      <c r="T7">
        <v>-62555258.616700001</v>
      </c>
    </row>
    <row r="8" spans="1:20" x14ac:dyDescent="0.3">
      <c r="A8">
        <v>3</v>
      </c>
      <c r="B8">
        <v>1</v>
      </c>
      <c r="C8">
        <v>111540789.7061</v>
      </c>
      <c r="D8">
        <v>526052.93350000004</v>
      </c>
      <c r="E8">
        <v>15435409.071599999</v>
      </c>
      <c r="F8">
        <v>0</v>
      </c>
      <c r="G8">
        <v>9436879.7579999994</v>
      </c>
      <c r="H8">
        <v>38055612.214699998</v>
      </c>
      <c r="I8">
        <v>36839193.490500003</v>
      </c>
      <c r="J8">
        <v>4617262.6522000004</v>
      </c>
      <c r="K8">
        <v>13217876.6894</v>
      </c>
      <c r="L8">
        <v>17740989.882100001</v>
      </c>
      <c r="M8">
        <v>0</v>
      </c>
      <c r="N8">
        <v>102572502.369</v>
      </c>
      <c r="O8">
        <v>74701596.215599999</v>
      </c>
      <c r="P8">
        <v>-4091209.7187000001</v>
      </c>
      <c r="Q8">
        <v>2217532.3821999999</v>
      </c>
      <c r="R8">
        <v>-17740989.882100001</v>
      </c>
      <c r="S8">
        <v>9436879.7579999994</v>
      </c>
      <c r="T8">
        <v>-64516890.154299997</v>
      </c>
    </row>
    <row r="9" spans="1:20" x14ac:dyDescent="0.3">
      <c r="A9">
        <v>3</v>
      </c>
      <c r="B9">
        <v>2</v>
      </c>
      <c r="C9">
        <v>107352957.42820001</v>
      </c>
      <c r="D9">
        <v>524686.1912</v>
      </c>
      <c r="E9">
        <v>15435409.071599999</v>
      </c>
      <c r="F9">
        <v>0</v>
      </c>
      <c r="G9">
        <v>9436879.7579999994</v>
      </c>
      <c r="H9">
        <v>37968884.987599999</v>
      </c>
      <c r="I9">
        <v>33665549.082800001</v>
      </c>
      <c r="J9">
        <v>4631412.4886999996</v>
      </c>
      <c r="K9">
        <v>13217876.6894</v>
      </c>
      <c r="L9">
        <v>17785266.533</v>
      </c>
      <c r="M9">
        <v>0</v>
      </c>
      <c r="N9">
        <v>101336481.24770001</v>
      </c>
      <c r="O9">
        <v>73687408.345400006</v>
      </c>
      <c r="P9">
        <v>-4106726.2974999999</v>
      </c>
      <c r="Q9">
        <v>2217532.3821999999</v>
      </c>
      <c r="R9">
        <v>-17785266.533</v>
      </c>
      <c r="S9">
        <v>9436879.7579999994</v>
      </c>
      <c r="T9">
        <v>-63367596.2601</v>
      </c>
    </row>
    <row r="10" spans="1:20" x14ac:dyDescent="0.3">
      <c r="A10">
        <v>3</v>
      </c>
      <c r="B10">
        <v>3</v>
      </c>
      <c r="C10">
        <v>104426512.08679999</v>
      </c>
      <c r="D10">
        <v>523635.95659999998</v>
      </c>
      <c r="E10">
        <v>15435409.071599999</v>
      </c>
      <c r="F10">
        <v>0</v>
      </c>
      <c r="G10">
        <v>9436879.7579999994</v>
      </c>
      <c r="H10">
        <v>37907128.660899997</v>
      </c>
      <c r="I10">
        <v>31243236.5145</v>
      </c>
      <c r="J10">
        <v>4643553.5751</v>
      </c>
      <c r="K10">
        <v>13217876.6894</v>
      </c>
      <c r="L10">
        <v>17828181.9113</v>
      </c>
      <c r="M10">
        <v>0</v>
      </c>
      <c r="N10">
        <v>100668551.2696</v>
      </c>
      <c r="O10">
        <v>73183275.572300002</v>
      </c>
      <c r="P10">
        <v>-4119917.6184999999</v>
      </c>
      <c r="Q10">
        <v>2217532.3821999999</v>
      </c>
      <c r="R10">
        <v>-17828181.9113</v>
      </c>
      <c r="S10">
        <v>9436879.7579999994</v>
      </c>
      <c r="T10">
        <v>-62761422.6087</v>
      </c>
    </row>
    <row r="11" spans="1:20" x14ac:dyDescent="0.3">
      <c r="A11">
        <v>4</v>
      </c>
      <c r="B11">
        <v>1</v>
      </c>
      <c r="C11">
        <v>145100649.47170001</v>
      </c>
      <c r="D11">
        <v>529051.23950000003</v>
      </c>
      <c r="E11">
        <v>15435409.071599999</v>
      </c>
      <c r="F11">
        <v>0</v>
      </c>
      <c r="G11">
        <v>6227033.5724999998</v>
      </c>
      <c r="H11">
        <v>36983057.5691</v>
      </c>
      <c r="I11">
        <v>18350463.096999999</v>
      </c>
      <c r="J11">
        <v>4606363.5702999998</v>
      </c>
      <c r="K11">
        <v>13217876.6894</v>
      </c>
      <c r="L11">
        <v>76026344.529300004</v>
      </c>
      <c r="M11">
        <v>0</v>
      </c>
      <c r="N11">
        <v>92737335.789299995</v>
      </c>
      <c r="O11">
        <v>126750186.37469999</v>
      </c>
      <c r="P11">
        <v>-4077312.3308000001</v>
      </c>
      <c r="Q11">
        <v>2217532.3821999999</v>
      </c>
      <c r="R11">
        <v>-76026344.529300004</v>
      </c>
      <c r="S11">
        <v>6227033.5724999998</v>
      </c>
      <c r="T11">
        <v>-55754278.220100001</v>
      </c>
    </row>
    <row r="12" spans="1:20" x14ac:dyDescent="0.3">
      <c r="A12">
        <v>4</v>
      </c>
      <c r="B12">
        <v>2</v>
      </c>
      <c r="C12">
        <v>138001438.19119999</v>
      </c>
      <c r="D12">
        <v>533854.72690000001</v>
      </c>
      <c r="E12">
        <v>15435409.071599999</v>
      </c>
      <c r="F12">
        <v>0</v>
      </c>
      <c r="G12">
        <v>6227033.5724999998</v>
      </c>
      <c r="H12">
        <v>38478260.5123</v>
      </c>
      <c r="I12">
        <v>16991276.280999999</v>
      </c>
      <c r="J12">
        <v>4575006.2166999998</v>
      </c>
      <c r="K12">
        <v>13217876.6894</v>
      </c>
      <c r="L12">
        <v>75049209.191499993</v>
      </c>
      <c r="M12">
        <v>0</v>
      </c>
      <c r="N12">
        <v>89158249.988900006</v>
      </c>
      <c r="O12">
        <v>121010161.9103</v>
      </c>
      <c r="P12">
        <v>-4041151.4898999999</v>
      </c>
      <c r="Q12">
        <v>2217532.3821999999</v>
      </c>
      <c r="R12">
        <v>-75049209.191499993</v>
      </c>
      <c r="S12">
        <v>6227033.5724999998</v>
      </c>
      <c r="T12">
        <v>-50679989.476599999</v>
      </c>
    </row>
    <row r="13" spans="1:20" x14ac:dyDescent="0.3">
      <c r="A13">
        <v>4</v>
      </c>
      <c r="B13">
        <v>3</v>
      </c>
      <c r="C13">
        <v>133157233.8776</v>
      </c>
      <c r="D13">
        <v>538138.04240000003</v>
      </c>
      <c r="E13">
        <v>15435409.071599999</v>
      </c>
      <c r="F13">
        <v>0</v>
      </c>
      <c r="G13">
        <v>6227033.5724999998</v>
      </c>
      <c r="H13">
        <v>39327721.2223</v>
      </c>
      <c r="I13">
        <v>15962676.1085</v>
      </c>
      <c r="J13">
        <v>4547566.0268999999</v>
      </c>
      <c r="K13">
        <v>13217876.6894</v>
      </c>
      <c r="L13">
        <v>74232424.068900004</v>
      </c>
      <c r="M13">
        <v>0</v>
      </c>
      <c r="N13">
        <v>86959314.515499994</v>
      </c>
      <c r="O13">
        <v>117194557.7691</v>
      </c>
      <c r="P13">
        <v>-4009427.9844999998</v>
      </c>
      <c r="Q13">
        <v>2217532.3821999999</v>
      </c>
      <c r="R13">
        <v>-74232424.068900004</v>
      </c>
      <c r="S13">
        <v>6227033.5724999998</v>
      </c>
      <c r="T13">
        <v>-47631593.293099999</v>
      </c>
    </row>
    <row r="14" spans="1:20" x14ac:dyDescent="0.3">
      <c r="A14">
        <v>5</v>
      </c>
      <c r="B14">
        <v>1</v>
      </c>
      <c r="C14">
        <v>46495060.802500002</v>
      </c>
      <c r="D14">
        <v>525493.86670000001</v>
      </c>
      <c r="E14">
        <v>15435409.071599999</v>
      </c>
      <c r="F14">
        <v>0</v>
      </c>
      <c r="G14">
        <v>131371981.30670001</v>
      </c>
      <c r="H14">
        <v>60488784.506499998</v>
      </c>
      <c r="I14">
        <v>106602062.31640001</v>
      </c>
      <c r="J14">
        <v>4604798.9471000005</v>
      </c>
      <c r="K14">
        <v>13217876.6894</v>
      </c>
      <c r="L14">
        <v>39291515.577200003</v>
      </c>
      <c r="M14">
        <v>0</v>
      </c>
      <c r="N14">
        <v>90492954.005999997</v>
      </c>
      <c r="O14">
        <v>-60107001.513899997</v>
      </c>
      <c r="P14">
        <v>-4079305.0803999999</v>
      </c>
      <c r="Q14">
        <v>2217532.3821999999</v>
      </c>
      <c r="R14">
        <v>-39291515.577200003</v>
      </c>
      <c r="S14">
        <v>131371981.30670001</v>
      </c>
      <c r="T14">
        <v>-30004169.499499999</v>
      </c>
    </row>
    <row r="15" spans="1:20" x14ac:dyDescent="0.3">
      <c r="A15">
        <v>5</v>
      </c>
      <c r="B15">
        <v>2</v>
      </c>
      <c r="C15">
        <v>43129885.943099998</v>
      </c>
      <c r="D15">
        <v>514098.07770000002</v>
      </c>
      <c r="E15">
        <v>15435409.071599999</v>
      </c>
      <c r="F15">
        <v>0</v>
      </c>
      <c r="G15">
        <v>131371981.30670001</v>
      </c>
      <c r="H15">
        <v>58791528.071599998</v>
      </c>
      <c r="I15">
        <v>99702087.565400004</v>
      </c>
      <c r="J15">
        <v>4653476.5272000004</v>
      </c>
      <c r="K15">
        <v>13217876.6894</v>
      </c>
      <c r="L15">
        <v>39313893.094700001</v>
      </c>
      <c r="M15">
        <v>0</v>
      </c>
      <c r="N15">
        <v>92078816.136999995</v>
      </c>
      <c r="O15">
        <v>-56572201.622299999</v>
      </c>
      <c r="P15">
        <v>-4139378.4495000001</v>
      </c>
      <c r="Q15">
        <v>2217532.3821999999</v>
      </c>
      <c r="R15">
        <v>-39313893.094700001</v>
      </c>
      <c r="S15">
        <v>131371981.30670001</v>
      </c>
      <c r="T15">
        <v>-33287288.065400001</v>
      </c>
    </row>
    <row r="16" spans="1:20" x14ac:dyDescent="0.3">
      <c r="A16">
        <v>5</v>
      </c>
      <c r="B16">
        <v>3</v>
      </c>
      <c r="C16">
        <v>41045138.6219</v>
      </c>
      <c r="D16">
        <v>503779.41850000003</v>
      </c>
      <c r="E16">
        <v>15435409.071599999</v>
      </c>
      <c r="F16">
        <v>0</v>
      </c>
      <c r="G16">
        <v>131371981.30670001</v>
      </c>
      <c r="H16">
        <v>57725218.430500001</v>
      </c>
      <c r="I16">
        <v>95598767.199599996</v>
      </c>
      <c r="J16">
        <v>4696216.5051999995</v>
      </c>
      <c r="K16">
        <v>13217876.6894</v>
      </c>
      <c r="L16">
        <v>39353217.723300003</v>
      </c>
      <c r="M16">
        <v>0</v>
      </c>
      <c r="N16">
        <v>93116078.819000006</v>
      </c>
      <c r="O16">
        <v>-54553628.577699997</v>
      </c>
      <c r="P16">
        <v>-4192437.0866999999</v>
      </c>
      <c r="Q16">
        <v>2217532.3821999999</v>
      </c>
      <c r="R16">
        <v>-39353217.723300003</v>
      </c>
      <c r="S16">
        <v>131371981.30670001</v>
      </c>
      <c r="T16">
        <v>-35390860.388499998</v>
      </c>
    </row>
    <row r="17" spans="1:20" x14ac:dyDescent="0.3">
      <c r="A17">
        <v>6</v>
      </c>
      <c r="B17">
        <v>1</v>
      </c>
      <c r="C17">
        <v>33220432.9767</v>
      </c>
      <c r="D17">
        <v>499850.48690000002</v>
      </c>
      <c r="E17">
        <v>15435409.071599999</v>
      </c>
      <c r="F17">
        <v>0</v>
      </c>
      <c r="G17">
        <v>201374497.3075</v>
      </c>
      <c r="H17">
        <v>74418363.6127</v>
      </c>
      <c r="I17">
        <v>144873263.75369999</v>
      </c>
      <c r="J17">
        <v>4686894.4555000002</v>
      </c>
      <c r="K17">
        <v>13217876.6894</v>
      </c>
      <c r="L17">
        <v>67586126.344400004</v>
      </c>
      <c r="M17">
        <v>0</v>
      </c>
      <c r="N17">
        <v>94598200.328700006</v>
      </c>
      <c r="O17">
        <v>-111652830.777</v>
      </c>
      <c r="P17">
        <v>-4187043.9685999998</v>
      </c>
      <c r="Q17">
        <v>2217532.3821999999</v>
      </c>
      <c r="R17">
        <v>-67586126.344400004</v>
      </c>
      <c r="S17">
        <v>201374497.3075</v>
      </c>
      <c r="T17">
        <v>-20179836.7161</v>
      </c>
    </row>
    <row r="18" spans="1:20" x14ac:dyDescent="0.3">
      <c r="A18">
        <v>6</v>
      </c>
      <c r="B18">
        <v>2</v>
      </c>
      <c r="C18">
        <v>28344144.9835</v>
      </c>
      <c r="D18">
        <v>496215.141</v>
      </c>
      <c r="E18">
        <v>15435409.071599999</v>
      </c>
      <c r="F18">
        <v>0</v>
      </c>
      <c r="G18">
        <v>201374497.3075</v>
      </c>
      <c r="H18">
        <v>73939033.989800006</v>
      </c>
      <c r="I18">
        <v>139954936.84909999</v>
      </c>
      <c r="J18">
        <v>4680371.3885000004</v>
      </c>
      <c r="K18">
        <v>13217876.6894</v>
      </c>
      <c r="L18">
        <v>67642939.385700002</v>
      </c>
      <c r="M18">
        <v>0</v>
      </c>
      <c r="N18">
        <v>94074424.784600005</v>
      </c>
      <c r="O18">
        <v>-111610791.86570001</v>
      </c>
      <c r="P18">
        <v>-4184156.2475999999</v>
      </c>
      <c r="Q18">
        <v>2217532.3821999999</v>
      </c>
      <c r="R18">
        <v>-67642939.385700002</v>
      </c>
      <c r="S18">
        <v>201374497.3075</v>
      </c>
      <c r="T18">
        <v>-20135390.794799998</v>
      </c>
    </row>
    <row r="19" spans="1:20" x14ac:dyDescent="0.3">
      <c r="A19">
        <v>6</v>
      </c>
      <c r="B19">
        <v>3</v>
      </c>
      <c r="C19">
        <v>25402600.639400002</v>
      </c>
      <c r="D19">
        <v>492832.92910000001</v>
      </c>
      <c r="E19">
        <v>15435409.071599999</v>
      </c>
      <c r="F19">
        <v>0</v>
      </c>
      <c r="G19">
        <v>201374497.3075</v>
      </c>
      <c r="H19">
        <v>73413650.1074</v>
      </c>
      <c r="I19">
        <v>136452920.56580001</v>
      </c>
      <c r="J19">
        <v>4675505.3353000004</v>
      </c>
      <c r="K19">
        <v>13217876.6894</v>
      </c>
      <c r="L19">
        <v>67705119.5678</v>
      </c>
      <c r="M19">
        <v>0</v>
      </c>
      <c r="N19">
        <v>94013258.713499993</v>
      </c>
      <c r="O19">
        <v>-111050319.92640001</v>
      </c>
      <c r="P19">
        <v>-4182672.4062000001</v>
      </c>
      <c r="Q19">
        <v>2217532.3821999999</v>
      </c>
      <c r="R19">
        <v>-67705119.5678</v>
      </c>
      <c r="S19">
        <v>201374497.3075</v>
      </c>
      <c r="T19">
        <v>-20599608.606199998</v>
      </c>
    </row>
    <row r="20" spans="1:20" x14ac:dyDescent="0.3">
      <c r="A20">
        <v>7</v>
      </c>
      <c r="B20">
        <v>1</v>
      </c>
      <c r="C20">
        <v>169927077.604</v>
      </c>
      <c r="D20">
        <v>509244.64319999999</v>
      </c>
      <c r="E20">
        <v>15435409.071599999</v>
      </c>
      <c r="F20">
        <v>0</v>
      </c>
      <c r="G20">
        <v>34728921.604099996</v>
      </c>
      <c r="H20">
        <v>65306174.582500003</v>
      </c>
      <c r="I20">
        <v>20967255.715</v>
      </c>
      <c r="J20">
        <v>4574424.0162000004</v>
      </c>
      <c r="K20">
        <v>13217876.6894</v>
      </c>
      <c r="L20">
        <v>165240370.64199999</v>
      </c>
      <c r="M20">
        <v>0</v>
      </c>
      <c r="N20">
        <v>82268516.049199998</v>
      </c>
      <c r="O20">
        <v>148959821.88909999</v>
      </c>
      <c r="P20">
        <v>-4065179.3730000001</v>
      </c>
      <c r="Q20">
        <v>2217532.3821999999</v>
      </c>
      <c r="R20">
        <v>-165240370.64199999</v>
      </c>
      <c r="S20">
        <v>34728921.604099996</v>
      </c>
      <c r="T20">
        <v>-16962341.466800001</v>
      </c>
    </row>
    <row r="21" spans="1:20" x14ac:dyDescent="0.3">
      <c r="A21">
        <v>7</v>
      </c>
      <c r="B21">
        <v>2</v>
      </c>
      <c r="C21">
        <v>152480928.91569999</v>
      </c>
      <c r="D21">
        <v>522642.78419999999</v>
      </c>
      <c r="E21">
        <v>15435409.071599999</v>
      </c>
      <c r="F21">
        <v>0</v>
      </c>
      <c r="G21">
        <v>34728921.604099996</v>
      </c>
      <c r="H21">
        <v>69999600.367899999</v>
      </c>
      <c r="I21">
        <v>18870720.398400001</v>
      </c>
      <c r="J21">
        <v>4491423.1308000004</v>
      </c>
      <c r="K21">
        <v>13217876.6894</v>
      </c>
      <c r="L21">
        <v>159614962.25830001</v>
      </c>
      <c r="M21">
        <v>0</v>
      </c>
      <c r="N21">
        <v>77177198.224299997</v>
      </c>
      <c r="O21">
        <v>133610208.51729999</v>
      </c>
      <c r="P21">
        <v>-3968780.3465999998</v>
      </c>
      <c r="Q21">
        <v>2217532.3821999999</v>
      </c>
      <c r="R21">
        <v>-159614962.25830001</v>
      </c>
      <c r="S21">
        <v>34728921.604099996</v>
      </c>
      <c r="T21">
        <v>-7177597.8563999999</v>
      </c>
    </row>
    <row r="22" spans="1:20" x14ac:dyDescent="0.3">
      <c r="A22">
        <v>7</v>
      </c>
      <c r="B22">
        <v>3</v>
      </c>
      <c r="C22">
        <v>140776734.27090001</v>
      </c>
      <c r="D22">
        <v>533614.61710000003</v>
      </c>
      <c r="E22">
        <v>15435409.071599999</v>
      </c>
      <c r="F22">
        <v>0</v>
      </c>
      <c r="G22">
        <v>34728921.604099996</v>
      </c>
      <c r="H22">
        <v>72822726.869200006</v>
      </c>
      <c r="I22">
        <v>17679590.253899999</v>
      </c>
      <c r="J22">
        <v>4421227.2538000001</v>
      </c>
      <c r="K22">
        <v>13217876.6894</v>
      </c>
      <c r="L22">
        <v>154938247.4646</v>
      </c>
      <c r="M22">
        <v>0</v>
      </c>
      <c r="N22">
        <v>74217293.982199997</v>
      </c>
      <c r="O22">
        <v>123097144.017</v>
      </c>
      <c r="P22">
        <v>-3887612.6367000001</v>
      </c>
      <c r="Q22">
        <v>2217532.3821999999</v>
      </c>
      <c r="R22">
        <v>-154938247.4646</v>
      </c>
      <c r="S22">
        <v>34728921.604099996</v>
      </c>
      <c r="T22">
        <v>-1394567.1129999999</v>
      </c>
    </row>
    <row r="23" spans="1:20" x14ac:dyDescent="0.3">
      <c r="A23">
        <v>8</v>
      </c>
      <c r="B23">
        <v>1</v>
      </c>
      <c r="C23">
        <v>129203369.8568</v>
      </c>
      <c r="D23">
        <v>546147.72309999994</v>
      </c>
      <c r="E23">
        <v>15435409.071599999</v>
      </c>
      <c r="F23">
        <v>0</v>
      </c>
      <c r="G23">
        <v>57086044.9142</v>
      </c>
      <c r="H23">
        <v>67013501.4164</v>
      </c>
      <c r="I23">
        <v>28120206.460700002</v>
      </c>
      <c r="J23">
        <v>4352372.4282</v>
      </c>
      <c r="K23">
        <v>13217876.6894</v>
      </c>
      <c r="L23">
        <v>155347106.83379999</v>
      </c>
      <c r="M23">
        <v>0</v>
      </c>
      <c r="N23">
        <v>69587027.170499995</v>
      </c>
      <c r="O23">
        <v>101083163.3961</v>
      </c>
      <c r="P23">
        <v>-3806224.7050999999</v>
      </c>
      <c r="Q23">
        <v>2217532.3821999999</v>
      </c>
      <c r="R23">
        <v>-155347106.83379999</v>
      </c>
      <c r="S23">
        <v>57086044.9142</v>
      </c>
      <c r="T23">
        <v>-2573525.7541</v>
      </c>
    </row>
    <row r="24" spans="1:20" x14ac:dyDescent="0.3">
      <c r="A24">
        <v>8</v>
      </c>
      <c r="B24">
        <v>2</v>
      </c>
      <c r="C24">
        <v>122377715.4878</v>
      </c>
      <c r="D24">
        <v>556763.16799999995</v>
      </c>
      <c r="E24">
        <v>15435409.071599999</v>
      </c>
      <c r="F24">
        <v>0</v>
      </c>
      <c r="G24">
        <v>57086044.9142</v>
      </c>
      <c r="H24">
        <v>66043912.5603</v>
      </c>
      <c r="I24">
        <v>25598706.975200001</v>
      </c>
      <c r="J24">
        <v>4293225.1511000004</v>
      </c>
      <c r="K24">
        <v>13217876.6894</v>
      </c>
      <c r="L24">
        <v>152042990.03569999</v>
      </c>
      <c r="M24">
        <v>0</v>
      </c>
      <c r="N24">
        <v>67516790.036200002</v>
      </c>
      <c r="O24">
        <v>96779008.512600005</v>
      </c>
      <c r="P24">
        <v>-3736461.9830999998</v>
      </c>
      <c r="Q24">
        <v>2217532.3821999999</v>
      </c>
      <c r="R24">
        <v>-152042990.03569999</v>
      </c>
      <c r="S24">
        <v>57086044.9142</v>
      </c>
      <c r="T24">
        <v>-1472877.4759</v>
      </c>
    </row>
    <row r="25" spans="1:20" x14ac:dyDescent="0.3">
      <c r="A25">
        <v>8</v>
      </c>
      <c r="B25">
        <v>3</v>
      </c>
      <c r="C25">
        <v>117195437.24160001</v>
      </c>
      <c r="D25">
        <v>566706.0675</v>
      </c>
      <c r="E25">
        <v>15435409.071599999</v>
      </c>
      <c r="F25">
        <v>0</v>
      </c>
      <c r="G25">
        <v>57086044.9142</v>
      </c>
      <c r="H25">
        <v>65532020.123300001</v>
      </c>
      <c r="I25">
        <v>24086642.710499998</v>
      </c>
      <c r="J25">
        <v>4242500.3958000001</v>
      </c>
      <c r="K25">
        <v>13217876.6894</v>
      </c>
      <c r="L25">
        <v>149175804.4901</v>
      </c>
      <c r="M25">
        <v>0</v>
      </c>
      <c r="N25">
        <v>66099904.323200002</v>
      </c>
      <c r="O25">
        <v>93108794.531200007</v>
      </c>
      <c r="P25">
        <v>-3675794.3283000002</v>
      </c>
      <c r="Q25">
        <v>2217532.3821999999</v>
      </c>
      <c r="R25">
        <v>-149175804.4901</v>
      </c>
      <c r="S25">
        <v>57086044.9142</v>
      </c>
      <c r="T25">
        <v>-567884.19990000001</v>
      </c>
    </row>
    <row r="26" spans="1:20" x14ac:dyDescent="0.3">
      <c r="A26">
        <v>9</v>
      </c>
      <c r="B26">
        <v>1</v>
      </c>
      <c r="C26">
        <v>65466390.465099998</v>
      </c>
      <c r="D26">
        <v>567434.15659999999</v>
      </c>
      <c r="E26">
        <v>15435409.071599999</v>
      </c>
      <c r="F26">
        <v>0</v>
      </c>
      <c r="G26">
        <v>110131816.3663</v>
      </c>
      <c r="H26">
        <v>95344941.343400002</v>
      </c>
      <c r="I26">
        <v>93875563.137799993</v>
      </c>
      <c r="J26">
        <v>4243544.6864999998</v>
      </c>
      <c r="K26">
        <v>13217876.6894</v>
      </c>
      <c r="L26">
        <v>100030026.15109999</v>
      </c>
      <c r="M26">
        <v>0</v>
      </c>
      <c r="N26">
        <v>71136804.576800004</v>
      </c>
      <c r="O26">
        <v>-28409172.672699999</v>
      </c>
      <c r="P26">
        <v>-3676110.5299</v>
      </c>
      <c r="Q26">
        <v>2217532.3821999999</v>
      </c>
      <c r="R26">
        <v>-100030026.15109999</v>
      </c>
      <c r="S26">
        <v>110131816.3663</v>
      </c>
      <c r="T26">
        <v>24208136.766600002</v>
      </c>
    </row>
    <row r="27" spans="1:20" x14ac:dyDescent="0.3">
      <c r="A27">
        <v>9</v>
      </c>
      <c r="B27">
        <v>2</v>
      </c>
      <c r="C27">
        <v>61120818.224699996</v>
      </c>
      <c r="D27">
        <v>567970.71499999997</v>
      </c>
      <c r="E27">
        <v>15435409.071599999</v>
      </c>
      <c r="F27">
        <v>0</v>
      </c>
      <c r="G27">
        <v>110131816.3663</v>
      </c>
      <c r="H27">
        <v>88922970.250400007</v>
      </c>
      <c r="I27">
        <v>84647801.641000003</v>
      </c>
      <c r="J27">
        <v>4240655.3919000002</v>
      </c>
      <c r="K27">
        <v>13217876.6894</v>
      </c>
      <c r="L27">
        <v>100208144.7518</v>
      </c>
      <c r="M27">
        <v>0</v>
      </c>
      <c r="N27">
        <v>73639158.729100004</v>
      </c>
      <c r="O27">
        <v>-23526983.4164</v>
      </c>
      <c r="P27">
        <v>-3672684.6768999998</v>
      </c>
      <c r="Q27">
        <v>2217532.3821999999</v>
      </c>
      <c r="R27">
        <v>-100208144.7518</v>
      </c>
      <c r="S27">
        <v>110131816.3663</v>
      </c>
      <c r="T27">
        <v>15283811.521299999</v>
      </c>
    </row>
    <row r="28" spans="1:20" x14ac:dyDescent="0.3">
      <c r="A28">
        <v>9</v>
      </c>
      <c r="B28">
        <v>3</v>
      </c>
      <c r="C28">
        <v>58483264.752499998</v>
      </c>
      <c r="D28">
        <v>568322.27179999999</v>
      </c>
      <c r="E28">
        <v>15435409.071599999</v>
      </c>
      <c r="F28">
        <v>0</v>
      </c>
      <c r="G28">
        <v>110131816.3663</v>
      </c>
      <c r="H28">
        <v>84428396.575900003</v>
      </c>
      <c r="I28">
        <v>76316282.122899994</v>
      </c>
      <c r="J28">
        <v>4235810.5543999998</v>
      </c>
      <c r="K28">
        <v>13217876.6894</v>
      </c>
      <c r="L28">
        <v>100065601.5466</v>
      </c>
      <c r="M28">
        <v>0</v>
      </c>
      <c r="N28">
        <v>75073520.704500005</v>
      </c>
      <c r="O28">
        <v>-17833017.3704</v>
      </c>
      <c r="P28">
        <v>-3667488.2826</v>
      </c>
      <c r="Q28">
        <v>2217532.3821999999</v>
      </c>
      <c r="R28">
        <v>-100065601.5466</v>
      </c>
      <c r="S28">
        <v>110131816.3663</v>
      </c>
      <c r="T28">
        <v>9354875.8714000005</v>
      </c>
    </row>
    <row r="29" spans="1:20" x14ac:dyDescent="0.3">
      <c r="A29">
        <v>10</v>
      </c>
      <c r="B29">
        <v>1</v>
      </c>
      <c r="C29">
        <v>86069139.125599995</v>
      </c>
      <c r="D29">
        <v>566581.73510000005</v>
      </c>
      <c r="E29">
        <v>15435409.071599999</v>
      </c>
      <c r="F29">
        <v>0</v>
      </c>
      <c r="G29">
        <v>32841778.544500001</v>
      </c>
      <c r="H29">
        <v>67069183.846100003</v>
      </c>
      <c r="I29">
        <v>28236673.675299998</v>
      </c>
      <c r="J29">
        <v>4237020.3333999999</v>
      </c>
      <c r="K29">
        <v>13217876.6894</v>
      </c>
      <c r="L29">
        <v>75028717.660600007</v>
      </c>
      <c r="M29">
        <v>0</v>
      </c>
      <c r="N29">
        <v>80834181.062700003</v>
      </c>
      <c r="O29">
        <v>57832465.450300001</v>
      </c>
      <c r="P29">
        <v>-3670438.5984</v>
      </c>
      <c r="Q29">
        <v>2217532.3821999999</v>
      </c>
      <c r="R29">
        <v>-75028717.660600007</v>
      </c>
      <c r="S29">
        <v>32841778.544500001</v>
      </c>
      <c r="T29">
        <v>-13764997.216600001</v>
      </c>
    </row>
    <row r="30" spans="1:20" x14ac:dyDescent="0.3">
      <c r="A30">
        <v>10</v>
      </c>
      <c r="B30">
        <v>2</v>
      </c>
      <c r="C30">
        <v>81026068.397100002</v>
      </c>
      <c r="D30">
        <v>565279.09779999999</v>
      </c>
      <c r="E30">
        <v>15435409.071599999</v>
      </c>
      <c r="F30">
        <v>0</v>
      </c>
      <c r="G30">
        <v>32841778.544500001</v>
      </c>
      <c r="H30">
        <v>65905089.426100001</v>
      </c>
      <c r="I30">
        <v>22778310.673999999</v>
      </c>
      <c r="J30">
        <v>4236280.8022999996</v>
      </c>
      <c r="K30">
        <v>13217876.6894</v>
      </c>
      <c r="L30">
        <v>75195567.430000007</v>
      </c>
      <c r="M30">
        <v>0</v>
      </c>
      <c r="N30">
        <v>79825986.802399993</v>
      </c>
      <c r="O30">
        <v>58247757.723099999</v>
      </c>
      <c r="P30">
        <v>-3671001.7045</v>
      </c>
      <c r="Q30">
        <v>2217532.3821999999</v>
      </c>
      <c r="R30">
        <v>-75195567.430000007</v>
      </c>
      <c r="S30">
        <v>32841778.544500001</v>
      </c>
      <c r="T30">
        <v>-13920897.3763</v>
      </c>
    </row>
    <row r="31" spans="1:20" x14ac:dyDescent="0.3">
      <c r="A31">
        <v>10</v>
      </c>
      <c r="B31">
        <v>3</v>
      </c>
      <c r="C31">
        <v>77849441.988600001</v>
      </c>
      <c r="D31">
        <v>564349.67709999997</v>
      </c>
      <c r="E31">
        <v>15435409.071599999</v>
      </c>
      <c r="F31">
        <v>0</v>
      </c>
      <c r="G31">
        <v>32841778.544500001</v>
      </c>
      <c r="H31">
        <v>65142709.410599999</v>
      </c>
      <c r="I31">
        <v>19689210.813900001</v>
      </c>
      <c r="J31">
        <v>4234277.1963</v>
      </c>
      <c r="K31">
        <v>13217876.6894</v>
      </c>
      <c r="L31">
        <v>75305199.366500005</v>
      </c>
      <c r="M31">
        <v>0</v>
      </c>
      <c r="N31">
        <v>79216553.889899999</v>
      </c>
      <c r="O31">
        <v>58160231.174699999</v>
      </c>
      <c r="P31">
        <v>-3669927.5192</v>
      </c>
      <c r="Q31">
        <v>2217532.3821999999</v>
      </c>
      <c r="R31">
        <v>-75305199.366500005</v>
      </c>
      <c r="S31">
        <v>32841778.544500001</v>
      </c>
      <c r="T31">
        <v>-14073844.4793</v>
      </c>
    </row>
    <row r="32" spans="1:20" x14ac:dyDescent="0.3">
      <c r="A32">
        <v>11</v>
      </c>
      <c r="B32">
        <v>1</v>
      </c>
      <c r="C32">
        <v>116440664.78910001</v>
      </c>
      <c r="D32">
        <v>566589.26470000006</v>
      </c>
      <c r="E32">
        <v>15435409.071599999</v>
      </c>
      <c r="F32">
        <v>0</v>
      </c>
      <c r="G32">
        <v>7659660.6391000003</v>
      </c>
      <c r="H32">
        <v>50836944.8081</v>
      </c>
      <c r="I32">
        <v>12156961.547900001</v>
      </c>
      <c r="J32">
        <v>4218501.7264999999</v>
      </c>
      <c r="K32">
        <v>13217876.6894</v>
      </c>
      <c r="L32">
        <v>85182198.669100001</v>
      </c>
      <c r="M32">
        <v>0</v>
      </c>
      <c r="N32">
        <v>76055929.482500002</v>
      </c>
      <c r="O32">
        <v>104283703.2413</v>
      </c>
      <c r="P32">
        <v>-3651912.4618000002</v>
      </c>
      <c r="Q32">
        <v>2217532.3821999999</v>
      </c>
      <c r="R32">
        <v>-85182198.669100001</v>
      </c>
      <c r="S32">
        <v>7659660.6391000003</v>
      </c>
      <c r="T32">
        <v>-25218984.674400002</v>
      </c>
    </row>
    <row r="33" spans="1:20" x14ac:dyDescent="0.3">
      <c r="A33">
        <v>11</v>
      </c>
      <c r="B33">
        <v>2</v>
      </c>
      <c r="C33">
        <v>114020782.278</v>
      </c>
      <c r="D33">
        <v>568848.34939999995</v>
      </c>
      <c r="E33">
        <v>15435409.071599999</v>
      </c>
      <c r="F33">
        <v>0</v>
      </c>
      <c r="G33">
        <v>7659660.6391000003</v>
      </c>
      <c r="H33">
        <v>50459983.553499997</v>
      </c>
      <c r="I33">
        <v>10868110.453500001</v>
      </c>
      <c r="J33">
        <v>4203740.3959999997</v>
      </c>
      <c r="K33">
        <v>13217876.6894</v>
      </c>
      <c r="L33">
        <v>84709722.386600003</v>
      </c>
      <c r="M33">
        <v>0</v>
      </c>
      <c r="N33">
        <v>75077953.462200001</v>
      </c>
      <c r="O33">
        <v>103152671.82449999</v>
      </c>
      <c r="P33">
        <v>-3634892.0466999998</v>
      </c>
      <c r="Q33">
        <v>2217532.3821999999</v>
      </c>
      <c r="R33">
        <v>-84709722.386600003</v>
      </c>
      <c r="S33">
        <v>7659660.6391000003</v>
      </c>
      <c r="T33">
        <v>-24617969.9087</v>
      </c>
    </row>
    <row r="34" spans="1:20" x14ac:dyDescent="0.3">
      <c r="A34">
        <v>11</v>
      </c>
      <c r="B34">
        <v>3</v>
      </c>
      <c r="C34">
        <v>112605948.88169999</v>
      </c>
      <c r="D34">
        <v>571120.87990000006</v>
      </c>
      <c r="E34">
        <v>15435409.071599999</v>
      </c>
      <c r="F34">
        <v>0</v>
      </c>
      <c r="G34">
        <v>7659660.6391000003</v>
      </c>
      <c r="H34">
        <v>50246400.194700003</v>
      </c>
      <c r="I34">
        <v>10261598.882200001</v>
      </c>
      <c r="J34">
        <v>4189750.0710999998</v>
      </c>
      <c r="K34">
        <v>13217876.6894</v>
      </c>
      <c r="L34">
        <v>84262564.772599995</v>
      </c>
      <c r="M34">
        <v>0</v>
      </c>
      <c r="N34">
        <v>74423622.493599996</v>
      </c>
      <c r="O34">
        <v>102344349.99959999</v>
      </c>
      <c r="P34">
        <v>-3618629.1913000001</v>
      </c>
      <c r="Q34">
        <v>2217532.3821999999</v>
      </c>
      <c r="R34">
        <v>-84262564.772599995</v>
      </c>
      <c r="S34">
        <v>7659660.6391000003</v>
      </c>
      <c r="T34">
        <v>-24177222.298900001</v>
      </c>
    </row>
    <row r="35" spans="1:20" x14ac:dyDescent="0.3">
      <c r="A35">
        <v>12</v>
      </c>
      <c r="B35">
        <v>1</v>
      </c>
      <c r="C35">
        <v>74175512.327999994</v>
      </c>
      <c r="D35">
        <v>559952.33239999996</v>
      </c>
      <c r="E35">
        <v>15435409.071599999</v>
      </c>
      <c r="F35">
        <v>0</v>
      </c>
      <c r="G35">
        <v>27137618.777899999</v>
      </c>
      <c r="H35">
        <v>60333164.441100001</v>
      </c>
      <c r="I35">
        <v>71453797.068800002</v>
      </c>
      <c r="J35">
        <v>4246057.0250000004</v>
      </c>
      <c r="K35">
        <v>13217876.6894</v>
      </c>
      <c r="L35">
        <v>446600.18359999999</v>
      </c>
      <c r="M35">
        <v>0</v>
      </c>
      <c r="N35">
        <v>86830767.770300001</v>
      </c>
      <c r="O35">
        <v>2721715.2592000002</v>
      </c>
      <c r="P35">
        <v>-3686104.6926000002</v>
      </c>
      <c r="Q35">
        <v>2217532.3821999999</v>
      </c>
      <c r="R35">
        <v>-446600.18359999999</v>
      </c>
      <c r="S35">
        <v>27137618.777899999</v>
      </c>
      <c r="T35">
        <v>-26497603.3292</v>
      </c>
    </row>
    <row r="36" spans="1:20" x14ac:dyDescent="0.3">
      <c r="A36">
        <v>12</v>
      </c>
      <c r="B36">
        <v>2</v>
      </c>
      <c r="C36">
        <v>70154560.630199999</v>
      </c>
      <c r="D36">
        <v>550302.71169999999</v>
      </c>
      <c r="E36">
        <v>15435409.071599999</v>
      </c>
      <c r="F36">
        <v>0</v>
      </c>
      <c r="G36">
        <v>27137618.777899999</v>
      </c>
      <c r="H36">
        <v>56179117.481799997</v>
      </c>
      <c r="I36">
        <v>60232895.027500004</v>
      </c>
      <c r="J36">
        <v>4292752.0439999998</v>
      </c>
      <c r="K36">
        <v>13217876.6894</v>
      </c>
      <c r="L36">
        <v>459613.14010000002</v>
      </c>
      <c r="M36">
        <v>0</v>
      </c>
      <c r="N36">
        <v>90919309.977899998</v>
      </c>
      <c r="O36">
        <v>9921665.6027000006</v>
      </c>
      <c r="P36">
        <v>-3742449.3322999999</v>
      </c>
      <c r="Q36">
        <v>2217532.3821999999</v>
      </c>
      <c r="R36">
        <v>-459613.14010000002</v>
      </c>
      <c r="S36">
        <v>27137618.777899999</v>
      </c>
      <c r="T36">
        <v>-34740192.495999999</v>
      </c>
    </row>
    <row r="37" spans="1:20" x14ac:dyDescent="0.3">
      <c r="A37">
        <v>12</v>
      </c>
      <c r="B37">
        <v>3</v>
      </c>
      <c r="C37">
        <v>67525636.573300004</v>
      </c>
      <c r="D37">
        <v>543109.17749999999</v>
      </c>
      <c r="E37">
        <v>15435409.071599999</v>
      </c>
      <c r="F37">
        <v>0</v>
      </c>
      <c r="G37">
        <v>27137618.777899999</v>
      </c>
      <c r="H37">
        <v>53279631.229999997</v>
      </c>
      <c r="I37">
        <v>52233643.037500001</v>
      </c>
      <c r="J37">
        <v>4333959.9342</v>
      </c>
      <c r="K37">
        <v>13217876.6894</v>
      </c>
      <c r="L37">
        <v>469620.27960000001</v>
      </c>
      <c r="M37">
        <v>0</v>
      </c>
      <c r="N37">
        <v>93478949.363199994</v>
      </c>
      <c r="O37">
        <v>15291993.535800001</v>
      </c>
      <c r="P37">
        <v>-3790850.7566999998</v>
      </c>
      <c r="Q37">
        <v>2217532.3821999999</v>
      </c>
      <c r="R37">
        <v>-469620.27960000001</v>
      </c>
      <c r="S37">
        <v>27137618.777899999</v>
      </c>
      <c r="T37">
        <v>-40199318.133100003</v>
      </c>
    </row>
    <row r="38" spans="1:20" x14ac:dyDescent="0.3">
      <c r="A38">
        <v>13</v>
      </c>
      <c r="B38">
        <v>1</v>
      </c>
      <c r="C38">
        <v>87378530.8609</v>
      </c>
      <c r="D38">
        <v>539511.89060000004</v>
      </c>
      <c r="E38">
        <v>15435409.071599999</v>
      </c>
      <c r="F38">
        <v>0</v>
      </c>
      <c r="G38">
        <v>10028067.018200001</v>
      </c>
      <c r="H38">
        <v>39834388.267999999</v>
      </c>
      <c r="I38">
        <v>36321777.694799997</v>
      </c>
      <c r="J38">
        <v>4356839.3509999998</v>
      </c>
      <c r="K38">
        <v>13217876.6894</v>
      </c>
      <c r="L38">
        <v>4993997.4225000003</v>
      </c>
      <c r="M38">
        <v>0</v>
      </c>
      <c r="N38">
        <v>94054073.849399999</v>
      </c>
      <c r="O38">
        <v>51056753.166100003</v>
      </c>
      <c r="P38">
        <v>-3817327.4604000002</v>
      </c>
      <c r="Q38">
        <v>2217532.3821999999</v>
      </c>
      <c r="R38">
        <v>-4993997.4225000003</v>
      </c>
      <c r="S38">
        <v>10028067.018200001</v>
      </c>
      <c r="T38">
        <v>-54219685.5814</v>
      </c>
    </row>
    <row r="39" spans="1:20" x14ac:dyDescent="0.3">
      <c r="A39">
        <v>13</v>
      </c>
      <c r="B39">
        <v>2</v>
      </c>
      <c r="C39">
        <v>85619943.934799999</v>
      </c>
      <c r="D39">
        <v>536519.41410000005</v>
      </c>
      <c r="E39">
        <v>15435409.071599999</v>
      </c>
      <c r="F39">
        <v>0</v>
      </c>
      <c r="G39">
        <v>10028067.018200001</v>
      </c>
      <c r="H39">
        <v>39146234.449000001</v>
      </c>
      <c r="I39">
        <v>33297387.6107</v>
      </c>
      <c r="J39">
        <v>4377158.7381999996</v>
      </c>
      <c r="K39">
        <v>13217876.6894</v>
      </c>
      <c r="L39">
        <v>5032164.3228000002</v>
      </c>
      <c r="M39">
        <v>0</v>
      </c>
      <c r="N39">
        <v>94648948.3565</v>
      </c>
      <c r="O39">
        <v>52322556.324000001</v>
      </c>
      <c r="P39">
        <v>-3840639.3240999999</v>
      </c>
      <c r="Q39">
        <v>2217532.3821999999</v>
      </c>
      <c r="R39">
        <v>-5032164.3228000002</v>
      </c>
      <c r="S39">
        <v>10028067.018200001</v>
      </c>
      <c r="T39">
        <v>-55502713.907499999</v>
      </c>
    </row>
    <row r="40" spans="1:20" x14ac:dyDescent="0.3">
      <c r="A40">
        <v>13</v>
      </c>
      <c r="B40">
        <v>3</v>
      </c>
      <c r="C40">
        <v>84276083.965100005</v>
      </c>
      <c r="D40">
        <v>534047.21329999994</v>
      </c>
      <c r="E40">
        <v>15435409.071599999</v>
      </c>
      <c r="F40">
        <v>0</v>
      </c>
      <c r="G40">
        <v>10028067.018200001</v>
      </c>
      <c r="H40">
        <v>38547625.606899999</v>
      </c>
      <c r="I40">
        <v>30837577.3664</v>
      </c>
      <c r="J40">
        <v>4395294.0842000004</v>
      </c>
      <c r="K40">
        <v>13217876.6894</v>
      </c>
      <c r="L40">
        <v>5066200.2637</v>
      </c>
      <c r="M40">
        <v>0</v>
      </c>
      <c r="N40">
        <v>95162621.828199998</v>
      </c>
      <c r="O40">
        <v>53438506.598700002</v>
      </c>
      <c r="P40">
        <v>-3861246.8709</v>
      </c>
      <c r="Q40">
        <v>2217532.3821999999</v>
      </c>
      <c r="R40">
        <v>-5066200.2637</v>
      </c>
      <c r="S40">
        <v>10028067.018200001</v>
      </c>
      <c r="T40">
        <v>-56614996.221199997</v>
      </c>
    </row>
    <row r="41" spans="1:20" x14ac:dyDescent="0.3">
      <c r="A41">
        <v>14</v>
      </c>
      <c r="B41">
        <v>1</v>
      </c>
      <c r="C41">
        <v>81259859.216999993</v>
      </c>
      <c r="D41">
        <v>531398.9473</v>
      </c>
      <c r="E41">
        <v>15435409.071599999</v>
      </c>
      <c r="F41">
        <v>0</v>
      </c>
      <c r="G41">
        <v>11102073.4597</v>
      </c>
      <c r="H41">
        <v>40084659.564900003</v>
      </c>
      <c r="I41">
        <v>34395636.774999999</v>
      </c>
      <c r="J41">
        <v>4415794.0714999996</v>
      </c>
      <c r="K41">
        <v>13217876.6894</v>
      </c>
      <c r="L41">
        <v>1421851.1025</v>
      </c>
      <c r="M41">
        <v>0</v>
      </c>
      <c r="N41">
        <v>94865820.756600007</v>
      </c>
      <c r="O41">
        <v>46864222.442000002</v>
      </c>
      <c r="P41">
        <v>-3884395.1242</v>
      </c>
      <c r="Q41">
        <v>2217532.3821999999</v>
      </c>
      <c r="R41">
        <v>-1421851.1025</v>
      </c>
      <c r="S41">
        <v>11102073.4597</v>
      </c>
      <c r="T41">
        <v>-54781161.191799998</v>
      </c>
    </row>
    <row r="42" spans="1:20" x14ac:dyDescent="0.3">
      <c r="A42">
        <v>14</v>
      </c>
      <c r="B42">
        <v>2</v>
      </c>
      <c r="C42">
        <v>80267317.753000006</v>
      </c>
      <c r="D42">
        <v>529207.03879999998</v>
      </c>
      <c r="E42">
        <v>15435409.071599999</v>
      </c>
      <c r="F42">
        <v>0</v>
      </c>
      <c r="G42">
        <v>11102073.4597</v>
      </c>
      <c r="H42">
        <v>38803805.370899998</v>
      </c>
      <c r="I42">
        <v>31173875.551100001</v>
      </c>
      <c r="J42">
        <v>4434091.0251000002</v>
      </c>
      <c r="K42">
        <v>13217876.6894</v>
      </c>
      <c r="L42">
        <v>1429053.6355000001</v>
      </c>
      <c r="M42">
        <v>0</v>
      </c>
      <c r="N42">
        <v>95804533.734300002</v>
      </c>
      <c r="O42">
        <v>49093442.201899998</v>
      </c>
      <c r="P42">
        <v>-3904883.9863</v>
      </c>
      <c r="Q42">
        <v>2217532.3821999999</v>
      </c>
      <c r="R42">
        <v>-1429053.6355000001</v>
      </c>
      <c r="S42">
        <v>11102073.4597</v>
      </c>
      <c r="T42">
        <v>-57000728.363399997</v>
      </c>
    </row>
    <row r="43" spans="1:20" x14ac:dyDescent="0.3">
      <c r="A43">
        <v>14</v>
      </c>
      <c r="B43">
        <v>3</v>
      </c>
      <c r="C43">
        <v>79416741.696700007</v>
      </c>
      <c r="D43">
        <v>527410.70730000001</v>
      </c>
      <c r="E43">
        <v>15435409.071599999</v>
      </c>
      <c r="F43">
        <v>0</v>
      </c>
      <c r="G43">
        <v>11102073.4597</v>
      </c>
      <c r="H43">
        <v>38028435.662900001</v>
      </c>
      <c r="I43">
        <v>28806991.183400001</v>
      </c>
      <c r="J43">
        <v>4450555.7317000004</v>
      </c>
      <c r="K43">
        <v>13217876.6894</v>
      </c>
      <c r="L43">
        <v>1435344.8404999999</v>
      </c>
      <c r="M43">
        <v>0</v>
      </c>
      <c r="N43">
        <v>96455198.309400007</v>
      </c>
      <c r="O43">
        <v>50609750.513300002</v>
      </c>
      <c r="P43">
        <v>-3923145.0244999998</v>
      </c>
      <c r="Q43">
        <v>2217532.3821999999</v>
      </c>
      <c r="R43">
        <v>-1435344.8404999999</v>
      </c>
      <c r="S43">
        <v>11102073.4597</v>
      </c>
      <c r="T43">
        <v>-58426762.646499999</v>
      </c>
    </row>
    <row r="44" spans="1:20" x14ac:dyDescent="0.3">
      <c r="A44">
        <v>15</v>
      </c>
      <c r="B44">
        <v>1</v>
      </c>
      <c r="C44">
        <v>77497177.401800007</v>
      </c>
      <c r="D44">
        <v>527161.10679999995</v>
      </c>
      <c r="E44">
        <v>15435409.071599999</v>
      </c>
      <c r="F44">
        <v>0</v>
      </c>
      <c r="G44">
        <v>12356016.4397</v>
      </c>
      <c r="H44">
        <v>39961658.703599997</v>
      </c>
      <c r="I44">
        <v>19419017.522799999</v>
      </c>
      <c r="J44">
        <v>4457311.1612999998</v>
      </c>
      <c r="K44">
        <v>13217876.6894</v>
      </c>
      <c r="L44">
        <v>12578085.816299999</v>
      </c>
      <c r="M44">
        <v>0</v>
      </c>
      <c r="N44">
        <v>96130675.015699998</v>
      </c>
      <c r="O44">
        <v>58078159.879000001</v>
      </c>
      <c r="P44">
        <v>-3930150.0545000001</v>
      </c>
      <c r="Q44">
        <v>2217532.3821999999</v>
      </c>
      <c r="R44">
        <v>-12578085.816299999</v>
      </c>
      <c r="S44">
        <v>12356016.4397</v>
      </c>
      <c r="T44">
        <v>-56169016.312200002</v>
      </c>
    </row>
    <row r="45" spans="1:20" x14ac:dyDescent="0.3">
      <c r="A45">
        <v>15</v>
      </c>
      <c r="B45">
        <v>2</v>
      </c>
      <c r="C45">
        <v>75894199.686000004</v>
      </c>
      <c r="D45">
        <v>527039.97290000005</v>
      </c>
      <c r="E45">
        <v>15435409.071599999</v>
      </c>
      <c r="F45">
        <v>0</v>
      </c>
      <c r="G45">
        <v>12356016.4397</v>
      </c>
      <c r="H45">
        <v>40032977.937899999</v>
      </c>
      <c r="I45">
        <v>18270160.149999999</v>
      </c>
      <c r="J45">
        <v>4463790.1080999998</v>
      </c>
      <c r="K45">
        <v>13217876.6894</v>
      </c>
      <c r="L45">
        <v>12615188.174900001</v>
      </c>
      <c r="M45">
        <v>0</v>
      </c>
      <c r="N45">
        <v>95673467.903400004</v>
      </c>
      <c r="O45">
        <v>57624039.535999998</v>
      </c>
      <c r="P45">
        <v>-3936750.1351999999</v>
      </c>
      <c r="Q45">
        <v>2217532.3821999999</v>
      </c>
      <c r="R45">
        <v>-12615188.174900001</v>
      </c>
      <c r="S45">
        <v>12356016.4397</v>
      </c>
      <c r="T45">
        <v>-55640489.965499997</v>
      </c>
    </row>
    <row r="46" spans="1:20" x14ac:dyDescent="0.3">
      <c r="A46">
        <v>15</v>
      </c>
      <c r="B46">
        <v>3</v>
      </c>
      <c r="C46">
        <v>74903285.725999996</v>
      </c>
      <c r="D46">
        <v>527022.22169999999</v>
      </c>
      <c r="E46">
        <v>15435409.071599999</v>
      </c>
      <c r="F46">
        <v>0</v>
      </c>
      <c r="G46">
        <v>12356016.4397</v>
      </c>
      <c r="H46">
        <v>40006031.834799998</v>
      </c>
      <c r="I46">
        <v>17379366.659000002</v>
      </c>
      <c r="J46">
        <v>4469824.2604</v>
      </c>
      <c r="K46">
        <v>13217876.6894</v>
      </c>
      <c r="L46">
        <v>12653350.8927</v>
      </c>
      <c r="M46">
        <v>0</v>
      </c>
      <c r="N46">
        <v>95485352.631699994</v>
      </c>
      <c r="O46">
        <v>57523919.067000002</v>
      </c>
      <c r="P46">
        <v>-3942802.0386999999</v>
      </c>
      <c r="Q46">
        <v>2217532.3821999999</v>
      </c>
      <c r="R46">
        <v>-12653350.8927</v>
      </c>
      <c r="S46">
        <v>12356016.4397</v>
      </c>
      <c r="T46">
        <v>-55479320.796899997</v>
      </c>
    </row>
    <row r="47" spans="1:20" x14ac:dyDescent="0.3">
      <c r="A47">
        <v>16</v>
      </c>
      <c r="B47">
        <v>1</v>
      </c>
      <c r="C47">
        <v>99431069.290999994</v>
      </c>
      <c r="D47">
        <v>531580.54920000001</v>
      </c>
      <c r="E47">
        <v>15435409.071599999</v>
      </c>
      <c r="F47">
        <v>0</v>
      </c>
      <c r="G47">
        <v>9667185.5283000004</v>
      </c>
      <c r="H47">
        <v>40868613.889200002</v>
      </c>
      <c r="I47">
        <v>7914582.6047</v>
      </c>
      <c r="J47">
        <v>4449251.8095000004</v>
      </c>
      <c r="K47">
        <v>13217876.6894</v>
      </c>
      <c r="L47">
        <v>50892589.556500003</v>
      </c>
      <c r="M47">
        <v>0</v>
      </c>
      <c r="N47">
        <v>90014148.2016</v>
      </c>
      <c r="O47">
        <v>91516486.686299995</v>
      </c>
      <c r="P47">
        <v>-3917671.2603000002</v>
      </c>
      <c r="Q47">
        <v>2217532.3821999999</v>
      </c>
      <c r="R47">
        <v>-50892589.556500003</v>
      </c>
      <c r="S47">
        <v>9667185.5283000004</v>
      </c>
      <c r="T47">
        <v>-49145534.312399998</v>
      </c>
    </row>
    <row r="48" spans="1:20" x14ac:dyDescent="0.3">
      <c r="A48">
        <v>16</v>
      </c>
      <c r="B48">
        <v>2</v>
      </c>
      <c r="C48">
        <v>94808230.671299994</v>
      </c>
      <c r="D48">
        <v>535623.18870000006</v>
      </c>
      <c r="E48">
        <v>15435409.071599999</v>
      </c>
      <c r="F48">
        <v>0</v>
      </c>
      <c r="G48">
        <v>9667185.5283000004</v>
      </c>
      <c r="H48">
        <v>42025573.770099998</v>
      </c>
      <c r="I48">
        <v>6918808.5429999996</v>
      </c>
      <c r="J48">
        <v>4432194.1530999998</v>
      </c>
      <c r="K48">
        <v>13217876.6894</v>
      </c>
      <c r="L48">
        <v>50500016.543399997</v>
      </c>
      <c r="M48">
        <v>0</v>
      </c>
      <c r="N48">
        <v>87676474.599399999</v>
      </c>
      <c r="O48">
        <v>87889422.128299996</v>
      </c>
      <c r="P48">
        <v>-3896570.9643999999</v>
      </c>
      <c r="Q48">
        <v>2217532.3821999999</v>
      </c>
      <c r="R48">
        <v>-50500016.543399997</v>
      </c>
      <c r="S48">
        <v>9667185.5283000004</v>
      </c>
      <c r="T48">
        <v>-45650900.829300001</v>
      </c>
    </row>
    <row r="49" spans="1:20" x14ac:dyDescent="0.3">
      <c r="A49">
        <v>16</v>
      </c>
      <c r="B49">
        <v>3</v>
      </c>
      <c r="C49">
        <v>91927886.448599994</v>
      </c>
      <c r="D49">
        <v>539231.76839999994</v>
      </c>
      <c r="E49">
        <v>15435409.071599999</v>
      </c>
      <c r="F49">
        <v>0</v>
      </c>
      <c r="G49">
        <v>9667185.5283000004</v>
      </c>
      <c r="H49">
        <v>42692537.055500001</v>
      </c>
      <c r="I49">
        <v>6310631.3826000001</v>
      </c>
      <c r="J49">
        <v>4417481.0275999997</v>
      </c>
      <c r="K49">
        <v>13217876.6894</v>
      </c>
      <c r="L49">
        <v>50182327.278200001</v>
      </c>
      <c r="M49">
        <v>0</v>
      </c>
      <c r="N49">
        <v>86315428.964100003</v>
      </c>
      <c r="O49">
        <v>85617255.066100001</v>
      </c>
      <c r="P49">
        <v>-3878249.2592000002</v>
      </c>
      <c r="Q49">
        <v>2217532.3821999999</v>
      </c>
      <c r="R49">
        <v>-50182327.278200001</v>
      </c>
      <c r="S49">
        <v>9667185.5283000004</v>
      </c>
      <c r="T49">
        <v>-43622891.908699997</v>
      </c>
    </row>
    <row r="50" spans="1:20" x14ac:dyDescent="0.3">
      <c r="A50">
        <v>17</v>
      </c>
      <c r="B50">
        <v>1</v>
      </c>
      <c r="C50">
        <v>86022850.364700004</v>
      </c>
      <c r="D50">
        <v>546176.18429999996</v>
      </c>
      <c r="E50">
        <v>15435409.071599999</v>
      </c>
      <c r="F50">
        <v>0</v>
      </c>
      <c r="G50">
        <v>26179435.126800001</v>
      </c>
      <c r="H50">
        <v>55643067.789499998</v>
      </c>
      <c r="I50">
        <v>13960416.391799999</v>
      </c>
      <c r="J50">
        <v>4381223.9457999999</v>
      </c>
      <c r="K50">
        <v>13217876.6894</v>
      </c>
      <c r="L50">
        <v>68086647.274599999</v>
      </c>
      <c r="M50">
        <v>0</v>
      </c>
      <c r="N50">
        <v>84469534.409899995</v>
      </c>
      <c r="O50">
        <v>72062433.973000005</v>
      </c>
      <c r="P50">
        <v>-3835047.7615</v>
      </c>
      <c r="Q50">
        <v>2217532.3821999999</v>
      </c>
      <c r="R50">
        <v>-68086647.274599999</v>
      </c>
      <c r="S50">
        <v>26179435.126800001</v>
      </c>
      <c r="T50">
        <v>-28826466.6204</v>
      </c>
    </row>
    <row r="51" spans="1:20" x14ac:dyDescent="0.3">
      <c r="A51">
        <v>17</v>
      </c>
      <c r="B51">
        <v>2</v>
      </c>
      <c r="C51">
        <v>81961988.597399995</v>
      </c>
      <c r="D51">
        <v>552135.59470000002</v>
      </c>
      <c r="E51">
        <v>15435409.071599999</v>
      </c>
      <c r="F51">
        <v>0</v>
      </c>
      <c r="G51">
        <v>26179435.126800001</v>
      </c>
      <c r="H51">
        <v>56188881.478600003</v>
      </c>
      <c r="I51">
        <v>12463378.445</v>
      </c>
      <c r="J51">
        <v>4350559.6308000004</v>
      </c>
      <c r="K51">
        <v>13217876.6894</v>
      </c>
      <c r="L51">
        <v>67417028.921800002</v>
      </c>
      <c r="M51">
        <v>0</v>
      </c>
      <c r="N51">
        <v>83057398.682899997</v>
      </c>
      <c r="O51">
        <v>69498610.152400002</v>
      </c>
      <c r="P51">
        <v>-3798424.0361000001</v>
      </c>
      <c r="Q51">
        <v>2217532.3821999999</v>
      </c>
      <c r="R51">
        <v>-67417028.921800002</v>
      </c>
      <c r="S51">
        <v>26179435.126800001</v>
      </c>
      <c r="T51">
        <v>-26868517.204300001</v>
      </c>
    </row>
    <row r="52" spans="1:20" x14ac:dyDescent="0.3">
      <c r="A52">
        <v>17</v>
      </c>
      <c r="B52">
        <v>3</v>
      </c>
      <c r="C52">
        <v>79120232.395999998</v>
      </c>
      <c r="D52">
        <v>557274.94510000001</v>
      </c>
      <c r="E52">
        <v>15435409.071599999</v>
      </c>
      <c r="F52">
        <v>0</v>
      </c>
      <c r="G52">
        <v>26179435.126800001</v>
      </c>
      <c r="H52">
        <v>56617196.7227</v>
      </c>
      <c r="I52">
        <v>11547178.4484</v>
      </c>
      <c r="J52">
        <v>4323891.7237</v>
      </c>
      <c r="K52">
        <v>13217876.6894</v>
      </c>
      <c r="L52">
        <v>66840445.345299996</v>
      </c>
      <c r="M52">
        <v>0</v>
      </c>
      <c r="N52">
        <v>82095455.972399995</v>
      </c>
      <c r="O52">
        <v>67573053.947600007</v>
      </c>
      <c r="P52">
        <v>-3766616.7785</v>
      </c>
      <c r="Q52">
        <v>2217532.3821999999</v>
      </c>
      <c r="R52">
        <v>-66840445.345299996</v>
      </c>
      <c r="S52">
        <v>26179435.126800001</v>
      </c>
      <c r="T52">
        <v>-25478259.2498</v>
      </c>
    </row>
    <row r="53" spans="1:20" x14ac:dyDescent="0.3">
      <c r="A53">
        <v>18</v>
      </c>
      <c r="B53">
        <v>1</v>
      </c>
      <c r="C53">
        <v>32162561.2183</v>
      </c>
      <c r="D53">
        <v>555946.17220000003</v>
      </c>
      <c r="E53">
        <v>15435409.071599999</v>
      </c>
      <c r="F53">
        <v>0</v>
      </c>
      <c r="G53">
        <v>149968939.37909999</v>
      </c>
      <c r="H53">
        <v>70910910.259100005</v>
      </c>
      <c r="I53">
        <v>94135873.392700002</v>
      </c>
      <c r="J53">
        <v>4324567.4726</v>
      </c>
      <c r="K53">
        <v>13217876.6894</v>
      </c>
      <c r="L53">
        <v>73775618.731099993</v>
      </c>
      <c r="M53">
        <v>0</v>
      </c>
      <c r="N53">
        <v>83525043.723199993</v>
      </c>
      <c r="O53">
        <v>-61973312.174500003</v>
      </c>
      <c r="P53">
        <v>-3768621.3004000001</v>
      </c>
      <c r="Q53">
        <v>2217532.3821999999</v>
      </c>
      <c r="R53">
        <v>-73775618.731099993</v>
      </c>
      <c r="S53">
        <v>149968939.37909999</v>
      </c>
      <c r="T53">
        <v>-12614133.4641</v>
      </c>
    </row>
    <row r="54" spans="1:20" x14ac:dyDescent="0.3">
      <c r="A54">
        <v>18</v>
      </c>
      <c r="B54">
        <v>2</v>
      </c>
      <c r="C54">
        <v>27651879.658799998</v>
      </c>
      <c r="D54">
        <v>554449.77469999995</v>
      </c>
      <c r="E54">
        <v>15435409.071599999</v>
      </c>
      <c r="F54">
        <v>0</v>
      </c>
      <c r="G54">
        <v>149968939.37909999</v>
      </c>
      <c r="H54">
        <v>71425240.981700003</v>
      </c>
      <c r="I54">
        <v>90868370.290399998</v>
      </c>
      <c r="J54">
        <v>4324839.6085000001</v>
      </c>
      <c r="K54">
        <v>13217876.6894</v>
      </c>
      <c r="L54">
        <v>73553076.762700006</v>
      </c>
      <c r="M54">
        <v>0</v>
      </c>
      <c r="N54">
        <v>83036007.997199997</v>
      </c>
      <c r="O54">
        <v>-63216490.6316</v>
      </c>
      <c r="P54">
        <v>-3770389.8338000001</v>
      </c>
      <c r="Q54">
        <v>2217532.3821999999</v>
      </c>
      <c r="R54">
        <v>-73553076.762700006</v>
      </c>
      <c r="S54">
        <v>149968939.37909999</v>
      </c>
      <c r="T54">
        <v>-11610767.0156</v>
      </c>
    </row>
    <row r="55" spans="1:20" x14ac:dyDescent="0.3">
      <c r="A55">
        <v>18</v>
      </c>
      <c r="B55">
        <v>3</v>
      </c>
      <c r="C55">
        <v>24922412.1173</v>
      </c>
      <c r="D55">
        <v>552815.97829999996</v>
      </c>
      <c r="E55">
        <v>15435409.071599999</v>
      </c>
      <c r="F55">
        <v>0</v>
      </c>
      <c r="G55">
        <v>149968939.37909999</v>
      </c>
      <c r="H55">
        <v>71721716.124300003</v>
      </c>
      <c r="I55">
        <v>88585697.157800004</v>
      </c>
      <c r="J55">
        <v>4325102.4139</v>
      </c>
      <c r="K55">
        <v>13217876.6894</v>
      </c>
      <c r="L55">
        <v>73395412.146699995</v>
      </c>
      <c r="M55">
        <v>0</v>
      </c>
      <c r="N55">
        <v>83004850.905000001</v>
      </c>
      <c r="O55">
        <v>-63663285.0405</v>
      </c>
      <c r="P55">
        <v>-3772286.4356</v>
      </c>
      <c r="Q55">
        <v>2217532.3821999999</v>
      </c>
      <c r="R55">
        <v>-73395412.146699995</v>
      </c>
      <c r="S55">
        <v>149968939.37909999</v>
      </c>
      <c r="T55">
        <v>-11283134.7807</v>
      </c>
    </row>
    <row r="56" spans="1:20" x14ac:dyDescent="0.3">
      <c r="A56">
        <v>19</v>
      </c>
      <c r="B56">
        <v>1</v>
      </c>
      <c r="C56">
        <v>6144851.5070000002</v>
      </c>
      <c r="D56">
        <v>510993.92440000002</v>
      </c>
      <c r="E56">
        <v>15435409.071599999</v>
      </c>
      <c r="F56">
        <v>0</v>
      </c>
      <c r="G56">
        <v>660725209.24059999</v>
      </c>
      <c r="H56">
        <v>106257916.6666</v>
      </c>
      <c r="I56">
        <v>651817589.68809998</v>
      </c>
      <c r="J56">
        <v>4472761.4693</v>
      </c>
      <c r="K56">
        <v>13217876.6894</v>
      </c>
      <c r="L56">
        <v>27157313.2082</v>
      </c>
      <c r="M56">
        <v>0</v>
      </c>
      <c r="N56">
        <v>92221734.963200003</v>
      </c>
      <c r="O56">
        <v>-645672738.18099999</v>
      </c>
      <c r="P56">
        <v>-3961767.5449999999</v>
      </c>
      <c r="Q56">
        <v>2217532.3821999999</v>
      </c>
      <c r="R56">
        <v>-27157313.2082</v>
      </c>
      <c r="S56">
        <v>660725209.24059999</v>
      </c>
      <c r="T56">
        <v>14036181.703400001</v>
      </c>
    </row>
    <row r="57" spans="1:20" x14ac:dyDescent="0.3">
      <c r="A57">
        <v>19</v>
      </c>
      <c r="B57">
        <v>2</v>
      </c>
      <c r="C57">
        <v>5800609.1689999998</v>
      </c>
      <c r="D57">
        <v>472945.75640000001</v>
      </c>
      <c r="E57">
        <v>15435409.071599999</v>
      </c>
      <c r="F57">
        <v>0</v>
      </c>
      <c r="G57">
        <v>660725209.24059999</v>
      </c>
      <c r="H57">
        <v>99487508.688800007</v>
      </c>
      <c r="I57">
        <v>635402587.35769999</v>
      </c>
      <c r="J57">
        <v>4601419.4242000002</v>
      </c>
      <c r="K57">
        <v>13217876.6894</v>
      </c>
      <c r="L57">
        <v>28107090.449000001</v>
      </c>
      <c r="M57">
        <v>0</v>
      </c>
      <c r="N57">
        <v>100538237.8149</v>
      </c>
      <c r="O57">
        <v>-629601978.18869996</v>
      </c>
      <c r="P57">
        <v>-4128473.6677000001</v>
      </c>
      <c r="Q57">
        <v>2217532.3821999999</v>
      </c>
      <c r="R57">
        <v>-28107090.449000001</v>
      </c>
      <c r="S57">
        <v>660725209.24059999</v>
      </c>
      <c r="T57">
        <v>-1050729.1261</v>
      </c>
    </row>
    <row r="58" spans="1:20" x14ac:dyDescent="0.3">
      <c r="A58">
        <v>19</v>
      </c>
      <c r="B58">
        <v>3</v>
      </c>
      <c r="C58">
        <v>5568208.0502000004</v>
      </c>
      <c r="D58">
        <v>439868.35019999999</v>
      </c>
      <c r="E58">
        <v>15435409.071599999</v>
      </c>
      <c r="F58">
        <v>0</v>
      </c>
      <c r="G58">
        <v>660725209.24059999</v>
      </c>
      <c r="H58">
        <v>94493842.789900005</v>
      </c>
      <c r="I58">
        <v>622485059.26470006</v>
      </c>
      <c r="J58">
        <v>4718412.0060000001</v>
      </c>
      <c r="K58">
        <v>13217876.6894</v>
      </c>
      <c r="L58">
        <v>28972181.3101</v>
      </c>
      <c r="M58">
        <v>0</v>
      </c>
      <c r="N58">
        <v>107202397.97849999</v>
      </c>
      <c r="O58">
        <v>-616916851.21449995</v>
      </c>
      <c r="P58">
        <v>-4278543.6557999998</v>
      </c>
      <c r="Q58">
        <v>2217532.3821999999</v>
      </c>
      <c r="R58">
        <v>-28972181.3101</v>
      </c>
      <c r="S58">
        <v>660725209.24059999</v>
      </c>
      <c r="T58">
        <v>-12708555.1887</v>
      </c>
    </row>
    <row r="59" spans="1:20" x14ac:dyDescent="0.3">
      <c r="A59">
        <v>20</v>
      </c>
      <c r="B59">
        <v>1</v>
      </c>
      <c r="C59">
        <v>183185211.84689999</v>
      </c>
      <c r="D59">
        <v>462458.66110000003</v>
      </c>
      <c r="E59">
        <v>15435409.071599999</v>
      </c>
      <c r="F59">
        <v>0</v>
      </c>
      <c r="G59">
        <v>46641255.882600002</v>
      </c>
      <c r="H59">
        <v>62504212.147100002</v>
      </c>
      <c r="I59">
        <v>38657411.339500003</v>
      </c>
      <c r="J59">
        <v>4587070.7692</v>
      </c>
      <c r="K59">
        <v>13217876.6894</v>
      </c>
      <c r="L59">
        <v>162697319.5438</v>
      </c>
      <c r="M59">
        <v>0</v>
      </c>
      <c r="N59">
        <v>89206003.212400004</v>
      </c>
      <c r="O59">
        <v>144527800.50740001</v>
      </c>
      <c r="P59">
        <v>-4124612.1080999998</v>
      </c>
      <c r="Q59">
        <v>2217532.3821999999</v>
      </c>
      <c r="R59">
        <v>-162697319.5438</v>
      </c>
      <c r="S59">
        <v>46641255.882600002</v>
      </c>
      <c r="T59">
        <v>-26701791.065400001</v>
      </c>
    </row>
    <row r="60" spans="1:20" x14ac:dyDescent="0.3">
      <c r="A60">
        <v>20</v>
      </c>
      <c r="B60">
        <v>2</v>
      </c>
      <c r="C60">
        <v>155377524.37850001</v>
      </c>
      <c r="D60">
        <v>482679.75309999997</v>
      </c>
      <c r="E60">
        <v>15435409.071599999</v>
      </c>
      <c r="F60">
        <v>0</v>
      </c>
      <c r="G60">
        <v>46641255.882600002</v>
      </c>
      <c r="H60">
        <v>68090372.144899994</v>
      </c>
      <c r="I60">
        <v>29943919.185699999</v>
      </c>
      <c r="J60">
        <v>4484385.1149000004</v>
      </c>
      <c r="K60">
        <v>13217876.6894</v>
      </c>
      <c r="L60">
        <v>157241792.155</v>
      </c>
      <c r="M60">
        <v>0</v>
      </c>
      <c r="N60">
        <v>81257654.827900007</v>
      </c>
      <c r="O60">
        <v>125433605.1928</v>
      </c>
      <c r="P60">
        <v>-4001705.3616999998</v>
      </c>
      <c r="Q60">
        <v>2217532.3821999999</v>
      </c>
      <c r="R60">
        <v>-157241792.155</v>
      </c>
      <c r="S60">
        <v>46641255.882600002</v>
      </c>
      <c r="T60">
        <v>-13167282.683</v>
      </c>
    </row>
    <row r="61" spans="1:20" x14ac:dyDescent="0.3">
      <c r="A61">
        <v>20</v>
      </c>
      <c r="B61">
        <v>3</v>
      </c>
      <c r="C61">
        <v>137965647.8637</v>
      </c>
      <c r="D61">
        <v>499771.60070000001</v>
      </c>
      <c r="E61">
        <v>15435409.071599999</v>
      </c>
      <c r="F61">
        <v>0</v>
      </c>
      <c r="G61">
        <v>46641255.882600002</v>
      </c>
      <c r="H61">
        <v>71484016.670699999</v>
      </c>
      <c r="I61">
        <v>24803329.626899999</v>
      </c>
      <c r="J61">
        <v>4400080.8468000004</v>
      </c>
      <c r="K61">
        <v>13217876.6894</v>
      </c>
      <c r="L61">
        <v>152825160.77340001</v>
      </c>
      <c r="M61">
        <v>0</v>
      </c>
      <c r="N61">
        <v>76857285.146699995</v>
      </c>
      <c r="O61">
        <v>113162318.2368</v>
      </c>
      <c r="P61">
        <v>-3900309.2461000001</v>
      </c>
      <c r="Q61">
        <v>2217532.3821999999</v>
      </c>
      <c r="R61">
        <v>-152825160.77340001</v>
      </c>
      <c r="S61">
        <v>46641255.882600002</v>
      </c>
      <c r="T61">
        <v>-5373268.4760999996</v>
      </c>
    </row>
    <row r="62" spans="1:20" x14ac:dyDescent="0.3">
      <c r="A62">
        <v>21</v>
      </c>
      <c r="B62">
        <v>1</v>
      </c>
      <c r="C62">
        <v>110137350.2863</v>
      </c>
      <c r="D62">
        <v>509800.29129999998</v>
      </c>
      <c r="E62">
        <v>15435409.071599999</v>
      </c>
      <c r="F62">
        <v>0</v>
      </c>
      <c r="G62">
        <v>44594752.958700001</v>
      </c>
      <c r="H62">
        <v>69683991.880600005</v>
      </c>
      <c r="I62">
        <v>20749975.499600001</v>
      </c>
      <c r="J62">
        <v>4355616.6694999998</v>
      </c>
      <c r="K62">
        <v>13217876.6894</v>
      </c>
      <c r="L62">
        <v>127161145.002</v>
      </c>
      <c r="M62">
        <v>0</v>
      </c>
      <c r="N62">
        <v>74860987.097399995</v>
      </c>
      <c r="O62">
        <v>89387374.786699995</v>
      </c>
      <c r="P62">
        <v>-3845816.3782000002</v>
      </c>
      <c r="Q62">
        <v>2217532.3821999999</v>
      </c>
      <c r="R62">
        <v>-127161145.002</v>
      </c>
      <c r="S62">
        <v>44594752.958700001</v>
      </c>
      <c r="T62">
        <v>-5176995.2167999996</v>
      </c>
    </row>
    <row r="63" spans="1:20" x14ac:dyDescent="0.3">
      <c r="A63">
        <v>21</v>
      </c>
      <c r="B63">
        <v>2</v>
      </c>
      <c r="C63">
        <v>102769960.90279999</v>
      </c>
      <c r="D63">
        <v>518457.98489999998</v>
      </c>
      <c r="E63">
        <v>15435409.071599999</v>
      </c>
      <c r="F63">
        <v>0</v>
      </c>
      <c r="G63">
        <v>44594752.958700001</v>
      </c>
      <c r="H63">
        <v>70202101.3917</v>
      </c>
      <c r="I63">
        <v>17165464.035300002</v>
      </c>
      <c r="J63">
        <v>4316312.3097999999</v>
      </c>
      <c r="K63">
        <v>13217876.6894</v>
      </c>
      <c r="L63">
        <v>125355001.6867</v>
      </c>
      <c r="M63">
        <v>0</v>
      </c>
      <c r="N63">
        <v>73455979.652999997</v>
      </c>
      <c r="O63">
        <v>85604496.867500007</v>
      </c>
      <c r="P63">
        <v>-3797854.3248999999</v>
      </c>
      <c r="Q63">
        <v>2217532.3821999999</v>
      </c>
      <c r="R63">
        <v>-125355001.6867</v>
      </c>
      <c r="S63">
        <v>44594752.958700001</v>
      </c>
      <c r="T63">
        <v>-3253878.2612000001</v>
      </c>
    </row>
    <row r="64" spans="1:20" x14ac:dyDescent="0.3">
      <c r="A64">
        <v>21</v>
      </c>
      <c r="B64">
        <v>3</v>
      </c>
      <c r="C64">
        <v>97249388.141399994</v>
      </c>
      <c r="D64">
        <v>525973.44819999998</v>
      </c>
      <c r="E64">
        <v>15435409.071599999</v>
      </c>
      <c r="F64">
        <v>0</v>
      </c>
      <c r="G64">
        <v>44594752.958700001</v>
      </c>
      <c r="H64">
        <v>70759835.290600002</v>
      </c>
      <c r="I64">
        <v>14946111.2929</v>
      </c>
      <c r="J64">
        <v>4281334.5703999996</v>
      </c>
      <c r="K64">
        <v>13217876.6894</v>
      </c>
      <c r="L64">
        <v>123773579.7957</v>
      </c>
      <c r="M64">
        <v>0</v>
      </c>
      <c r="N64">
        <v>72342650.811399996</v>
      </c>
      <c r="O64">
        <v>82303276.848499998</v>
      </c>
      <c r="P64">
        <v>-3755361.1222000001</v>
      </c>
      <c r="Q64">
        <v>2217532.3821999999</v>
      </c>
      <c r="R64">
        <v>-123773579.7957</v>
      </c>
      <c r="S64">
        <v>44594752.958700001</v>
      </c>
      <c r="T64">
        <v>-1582815.5208000001</v>
      </c>
    </row>
    <row r="65" spans="1:20" x14ac:dyDescent="0.3">
      <c r="A65">
        <v>22</v>
      </c>
      <c r="B65">
        <v>1</v>
      </c>
      <c r="C65">
        <v>72120742.245700002</v>
      </c>
      <c r="D65">
        <v>518160.65820000001</v>
      </c>
      <c r="E65">
        <v>15435409.071599999</v>
      </c>
      <c r="F65">
        <v>0</v>
      </c>
      <c r="G65">
        <v>52053748.757299997</v>
      </c>
      <c r="H65">
        <v>69617787.988299996</v>
      </c>
      <c r="I65">
        <v>41033990.9802</v>
      </c>
      <c r="J65">
        <v>4313955.2241000002</v>
      </c>
      <c r="K65">
        <v>13217876.6894</v>
      </c>
      <c r="L65">
        <v>73110021.798199996</v>
      </c>
      <c r="M65">
        <v>0</v>
      </c>
      <c r="N65">
        <v>77313765.604900002</v>
      </c>
      <c r="O65">
        <v>31086751.2656</v>
      </c>
      <c r="P65">
        <v>-3795794.5658999998</v>
      </c>
      <c r="Q65">
        <v>2217532.3821999999</v>
      </c>
      <c r="R65">
        <v>-73110021.798199996</v>
      </c>
      <c r="S65">
        <v>52053748.757299997</v>
      </c>
      <c r="T65">
        <v>-7695977.6166000003</v>
      </c>
    </row>
    <row r="66" spans="1:20" x14ac:dyDescent="0.3">
      <c r="A66">
        <v>22</v>
      </c>
      <c r="B66">
        <v>2</v>
      </c>
      <c r="C66">
        <v>68421449.052000001</v>
      </c>
      <c r="D66">
        <v>511366.83419999998</v>
      </c>
      <c r="E66">
        <v>15435409.071599999</v>
      </c>
      <c r="F66">
        <v>0</v>
      </c>
      <c r="G66">
        <v>52053748.757299997</v>
      </c>
      <c r="H66">
        <v>67683264.323699996</v>
      </c>
      <c r="I66">
        <v>34301599.702</v>
      </c>
      <c r="J66">
        <v>4339583.1744999997</v>
      </c>
      <c r="K66">
        <v>13217876.6894</v>
      </c>
      <c r="L66">
        <v>73262709.466000006</v>
      </c>
      <c r="M66">
        <v>0</v>
      </c>
      <c r="N66">
        <v>78551557.831699997</v>
      </c>
      <c r="O66">
        <v>34119849.350000001</v>
      </c>
      <c r="P66">
        <v>-3828216.3402999998</v>
      </c>
      <c r="Q66">
        <v>2217532.3821999999</v>
      </c>
      <c r="R66">
        <v>-73262709.466000006</v>
      </c>
      <c r="S66">
        <v>52053748.757299997</v>
      </c>
      <c r="T66">
        <v>-10868293.507999999</v>
      </c>
    </row>
    <row r="67" spans="1:20" x14ac:dyDescent="0.3">
      <c r="A67">
        <v>22</v>
      </c>
      <c r="B67">
        <v>3</v>
      </c>
      <c r="C67">
        <v>66005548.207599998</v>
      </c>
      <c r="D67">
        <v>505430.01059999998</v>
      </c>
      <c r="E67">
        <v>15435409.071599999</v>
      </c>
      <c r="F67">
        <v>0</v>
      </c>
      <c r="G67">
        <v>52053748.757299997</v>
      </c>
      <c r="H67">
        <v>66697489.139799997</v>
      </c>
      <c r="I67">
        <v>30371129.393800002</v>
      </c>
      <c r="J67">
        <v>4360667.8482999997</v>
      </c>
      <c r="K67">
        <v>13217876.6894</v>
      </c>
      <c r="L67">
        <v>73331851.969099998</v>
      </c>
      <c r="M67">
        <v>0</v>
      </c>
      <c r="N67">
        <v>79091228.503900006</v>
      </c>
      <c r="O67">
        <v>35634418.8138</v>
      </c>
      <c r="P67">
        <v>-3855237.8377</v>
      </c>
      <c r="Q67">
        <v>2217532.3821999999</v>
      </c>
      <c r="R67">
        <v>-73331851.969099998</v>
      </c>
      <c r="S67">
        <v>52053748.757299997</v>
      </c>
      <c r="T67">
        <v>-12393739.3642</v>
      </c>
    </row>
    <row r="68" spans="1:20" x14ac:dyDescent="0.3">
      <c r="A68">
        <v>23</v>
      </c>
      <c r="B68">
        <v>1</v>
      </c>
      <c r="C68">
        <v>15946123.870300001</v>
      </c>
      <c r="D68">
        <v>453691.79879999999</v>
      </c>
      <c r="E68">
        <v>15435409.071599999</v>
      </c>
      <c r="F68">
        <v>0</v>
      </c>
      <c r="G68">
        <v>773966823.29439998</v>
      </c>
      <c r="H68">
        <v>114626936.63</v>
      </c>
      <c r="I68">
        <v>797625059.53120005</v>
      </c>
      <c r="J68">
        <v>4588025.7340000002</v>
      </c>
      <c r="K68">
        <v>13217876.6894</v>
      </c>
      <c r="L68">
        <v>2456538.4178999998</v>
      </c>
      <c r="M68">
        <v>0</v>
      </c>
      <c r="N68">
        <v>102118331.6275</v>
      </c>
      <c r="O68">
        <v>-781678935.66100001</v>
      </c>
      <c r="P68">
        <v>-4134333.9352000002</v>
      </c>
      <c r="Q68">
        <v>2217532.3821999999</v>
      </c>
      <c r="R68">
        <v>-2456538.4178999998</v>
      </c>
      <c r="S68">
        <v>773966823.29439998</v>
      </c>
      <c r="T68">
        <v>12508605.0024</v>
      </c>
    </row>
    <row r="69" spans="1:20" x14ac:dyDescent="0.3">
      <c r="A69">
        <v>23</v>
      </c>
      <c r="B69">
        <v>2</v>
      </c>
      <c r="C69">
        <v>13753851.2919</v>
      </c>
      <c r="D69">
        <v>409957.37449999998</v>
      </c>
      <c r="E69">
        <v>15435409.071599999</v>
      </c>
      <c r="F69">
        <v>0</v>
      </c>
      <c r="G69">
        <v>773966823.29439998</v>
      </c>
      <c r="H69">
        <v>107756740.6134</v>
      </c>
      <c r="I69">
        <v>777125123.49989998</v>
      </c>
      <c r="J69">
        <v>4791425.9994999999</v>
      </c>
      <c r="K69">
        <v>13217876.6894</v>
      </c>
      <c r="L69">
        <v>2498512.7455000002</v>
      </c>
      <c r="M69">
        <v>0</v>
      </c>
      <c r="N69">
        <v>113412711.8154</v>
      </c>
      <c r="O69">
        <v>-763371272.20809996</v>
      </c>
      <c r="P69">
        <v>-4381468.625</v>
      </c>
      <c r="Q69">
        <v>2217532.3821999999</v>
      </c>
      <c r="R69">
        <v>-2498512.7455000002</v>
      </c>
      <c r="S69">
        <v>773966823.29439998</v>
      </c>
      <c r="T69">
        <v>-5655971.2019999996</v>
      </c>
    </row>
    <row r="70" spans="1:20" x14ac:dyDescent="0.3">
      <c r="A70">
        <v>23</v>
      </c>
      <c r="B70">
        <v>3</v>
      </c>
      <c r="C70">
        <v>12463083.493000001</v>
      </c>
      <c r="D70">
        <v>371682.09940000001</v>
      </c>
      <c r="E70">
        <v>15435409.071599999</v>
      </c>
      <c r="F70">
        <v>0</v>
      </c>
      <c r="G70">
        <v>773966823.29439998</v>
      </c>
      <c r="H70">
        <v>103372216.2956</v>
      </c>
      <c r="I70">
        <v>762407254.52460003</v>
      </c>
      <c r="J70">
        <v>4976378.5614</v>
      </c>
      <c r="K70">
        <v>13217876.6894</v>
      </c>
      <c r="L70">
        <v>2530385.6412999998</v>
      </c>
      <c r="M70">
        <v>0</v>
      </c>
      <c r="N70">
        <v>122244747.2976</v>
      </c>
      <c r="O70">
        <v>-749944171.0316</v>
      </c>
      <c r="P70">
        <v>-4604696.4620000003</v>
      </c>
      <c r="Q70">
        <v>2217532.3821999999</v>
      </c>
      <c r="R70">
        <v>-2530385.6412999998</v>
      </c>
      <c r="S70">
        <v>773966823.29439998</v>
      </c>
      <c r="T70">
        <v>-18872531.002</v>
      </c>
    </row>
    <row r="71" spans="1:20" x14ac:dyDescent="0.3">
      <c r="A71">
        <v>24</v>
      </c>
      <c r="B71">
        <v>1</v>
      </c>
      <c r="C71">
        <v>157240939.18009999</v>
      </c>
      <c r="D71">
        <v>382497.63280000002</v>
      </c>
      <c r="E71">
        <v>15435409.071599999</v>
      </c>
      <c r="F71">
        <v>0</v>
      </c>
      <c r="G71">
        <v>6519096.2176999999</v>
      </c>
      <c r="H71">
        <v>32547110.237300001</v>
      </c>
      <c r="I71">
        <v>39581405.968099996</v>
      </c>
      <c r="J71">
        <v>4909530.2236000001</v>
      </c>
      <c r="K71">
        <v>13217876.6894</v>
      </c>
      <c r="L71">
        <v>43566135.693700001</v>
      </c>
      <c r="M71">
        <v>0</v>
      </c>
      <c r="N71">
        <v>111184393.6407</v>
      </c>
      <c r="O71">
        <v>117659533.2119</v>
      </c>
      <c r="P71">
        <v>-4527032.5909000002</v>
      </c>
      <c r="Q71">
        <v>2217532.3821999999</v>
      </c>
      <c r="R71">
        <v>-43566135.693700001</v>
      </c>
      <c r="S71">
        <v>6519096.2176999999</v>
      </c>
      <c r="T71">
        <v>-78637283.403300002</v>
      </c>
    </row>
    <row r="72" spans="1:20" x14ac:dyDescent="0.3">
      <c r="A72">
        <v>24</v>
      </c>
      <c r="B72">
        <v>2</v>
      </c>
      <c r="C72">
        <v>136941648.85839999</v>
      </c>
      <c r="D72">
        <v>392306.41029999999</v>
      </c>
      <c r="E72">
        <v>15435409.071599999</v>
      </c>
      <c r="F72">
        <v>0</v>
      </c>
      <c r="G72">
        <v>6519096.2176999999</v>
      </c>
      <c r="H72">
        <v>33774017.108000003</v>
      </c>
      <c r="I72">
        <v>25943154.9047</v>
      </c>
      <c r="J72">
        <v>4858989.4505000003</v>
      </c>
      <c r="K72">
        <v>13217876.6894</v>
      </c>
      <c r="L72">
        <v>43293067.703599997</v>
      </c>
      <c r="M72">
        <v>0</v>
      </c>
      <c r="N72">
        <v>105910630.7846</v>
      </c>
      <c r="O72">
        <v>110998493.95370001</v>
      </c>
      <c r="P72">
        <v>-4466683.0401999997</v>
      </c>
      <c r="Q72">
        <v>2217532.3821999999</v>
      </c>
      <c r="R72">
        <v>-43293067.703599997</v>
      </c>
      <c r="S72">
        <v>6519096.2176999999</v>
      </c>
      <c r="T72">
        <v>-72136613.676599994</v>
      </c>
    </row>
    <row r="73" spans="1:20" x14ac:dyDescent="0.3">
      <c r="A73">
        <v>24</v>
      </c>
      <c r="B73">
        <v>3</v>
      </c>
      <c r="C73">
        <v>124710123.6499</v>
      </c>
      <c r="D73">
        <v>401215.2316</v>
      </c>
      <c r="E73">
        <v>15435409.071599999</v>
      </c>
      <c r="F73">
        <v>0</v>
      </c>
      <c r="G73">
        <v>6519096.2176999999</v>
      </c>
      <c r="H73">
        <v>34515469.945100002</v>
      </c>
      <c r="I73">
        <v>17867811.364300001</v>
      </c>
      <c r="J73">
        <v>4818696.4631000003</v>
      </c>
      <c r="K73">
        <v>13217876.6894</v>
      </c>
      <c r="L73">
        <v>43077447.632600002</v>
      </c>
      <c r="M73">
        <v>0</v>
      </c>
      <c r="N73">
        <v>102736636.7729</v>
      </c>
      <c r="O73">
        <v>106842312.28560001</v>
      </c>
      <c r="P73">
        <v>-4417481.2313999999</v>
      </c>
      <c r="Q73">
        <v>2217532.3821999999</v>
      </c>
      <c r="R73">
        <v>-43077447.632600002</v>
      </c>
      <c r="S73">
        <v>6519096.2176999999</v>
      </c>
      <c r="T73">
        <v>-68221166.827800006</v>
      </c>
    </row>
    <row r="74" spans="1:20" x14ac:dyDescent="0.3">
      <c r="A74">
        <v>25</v>
      </c>
      <c r="B74">
        <v>1</v>
      </c>
      <c r="C74">
        <v>110023756.4482</v>
      </c>
      <c r="D74">
        <v>404980.22220000002</v>
      </c>
      <c r="E74">
        <v>15435409.071599999</v>
      </c>
      <c r="F74">
        <v>0</v>
      </c>
      <c r="G74">
        <v>5964825.8788000001</v>
      </c>
      <c r="H74">
        <v>37954212.832900003</v>
      </c>
      <c r="I74">
        <v>28292600.526999999</v>
      </c>
      <c r="J74">
        <v>4809093.4563999996</v>
      </c>
      <c r="K74">
        <v>13217876.6894</v>
      </c>
      <c r="L74">
        <v>20728672.369600002</v>
      </c>
      <c r="M74">
        <v>0</v>
      </c>
      <c r="N74">
        <v>102298764.4823</v>
      </c>
      <c r="O74">
        <v>81731155.921200007</v>
      </c>
      <c r="P74">
        <v>-4404113.2341999998</v>
      </c>
      <c r="Q74">
        <v>2217532.3821999999</v>
      </c>
      <c r="R74">
        <v>-20728672.369600002</v>
      </c>
      <c r="S74">
        <v>5964825.8788000001</v>
      </c>
      <c r="T74">
        <v>-64344551.649400003</v>
      </c>
    </row>
    <row r="75" spans="1:20" x14ac:dyDescent="0.3">
      <c r="A75">
        <v>25</v>
      </c>
      <c r="B75">
        <v>2</v>
      </c>
      <c r="C75">
        <v>105246849.9879</v>
      </c>
      <c r="D75">
        <v>408583.57130000001</v>
      </c>
      <c r="E75">
        <v>15435409.071599999</v>
      </c>
      <c r="F75">
        <v>0</v>
      </c>
      <c r="G75">
        <v>5964825.8788000001</v>
      </c>
      <c r="H75">
        <v>37481733.024300002</v>
      </c>
      <c r="I75">
        <v>23187824.382599998</v>
      </c>
      <c r="J75">
        <v>4800890.0921999998</v>
      </c>
      <c r="K75">
        <v>13217876.6894</v>
      </c>
      <c r="L75">
        <v>20767792.032699998</v>
      </c>
      <c r="M75">
        <v>0</v>
      </c>
      <c r="N75">
        <v>101919121.14049999</v>
      </c>
      <c r="O75">
        <v>82059025.605399996</v>
      </c>
      <c r="P75">
        <v>-4392306.5208999999</v>
      </c>
      <c r="Q75">
        <v>2217532.3821999999</v>
      </c>
      <c r="R75">
        <v>-20767792.032699998</v>
      </c>
      <c r="S75">
        <v>5964825.8788000001</v>
      </c>
      <c r="T75">
        <v>-64437388.1162</v>
      </c>
    </row>
    <row r="76" spans="1:20" x14ac:dyDescent="0.3">
      <c r="A76">
        <v>25</v>
      </c>
      <c r="B76">
        <v>3</v>
      </c>
      <c r="C76">
        <v>102013949.5219</v>
      </c>
      <c r="D76">
        <v>412029.89689999999</v>
      </c>
      <c r="E76">
        <v>15435409.071599999</v>
      </c>
      <c r="F76">
        <v>0</v>
      </c>
      <c r="G76">
        <v>5964825.8788000001</v>
      </c>
      <c r="H76">
        <v>36431838.707199998</v>
      </c>
      <c r="I76">
        <v>20200492.553100001</v>
      </c>
      <c r="J76">
        <v>4793779.7921000002</v>
      </c>
      <c r="K76">
        <v>13217876.6894</v>
      </c>
      <c r="L76">
        <v>20796573.300000001</v>
      </c>
      <c r="M76">
        <v>0</v>
      </c>
      <c r="N76">
        <v>101157328.8496</v>
      </c>
      <c r="O76">
        <v>81813456.968799993</v>
      </c>
      <c r="P76">
        <v>-4381749.8952000001</v>
      </c>
      <c r="Q76">
        <v>2217532.3821999999</v>
      </c>
      <c r="R76">
        <v>-20796573.300000001</v>
      </c>
      <c r="S76">
        <v>5964825.8788000001</v>
      </c>
      <c r="T76">
        <v>-64725490.142399997</v>
      </c>
    </row>
    <row r="77" spans="1:20" x14ac:dyDescent="0.3">
      <c r="A77">
        <v>26</v>
      </c>
      <c r="B77">
        <v>1</v>
      </c>
      <c r="C77">
        <v>112950806.2973</v>
      </c>
      <c r="D77">
        <v>418672.2966</v>
      </c>
      <c r="E77">
        <v>15435409.071599999</v>
      </c>
      <c r="F77">
        <v>0</v>
      </c>
      <c r="G77">
        <v>3754277.3626999999</v>
      </c>
      <c r="H77">
        <v>31797117.445500001</v>
      </c>
      <c r="I77">
        <v>9769073.8863999993</v>
      </c>
      <c r="J77">
        <v>4771881.6913000001</v>
      </c>
      <c r="K77">
        <v>13217876.6894</v>
      </c>
      <c r="L77">
        <v>33236431.9355</v>
      </c>
      <c r="M77">
        <v>0</v>
      </c>
      <c r="N77">
        <v>103968101.361</v>
      </c>
      <c r="O77">
        <v>103181732.4109</v>
      </c>
      <c r="P77">
        <v>-4353209.3947000001</v>
      </c>
      <c r="Q77">
        <v>2217532.3821999999</v>
      </c>
      <c r="R77">
        <v>-33236431.9355</v>
      </c>
      <c r="S77">
        <v>3754277.3626999999</v>
      </c>
      <c r="T77">
        <v>-72170983.915399998</v>
      </c>
    </row>
    <row r="78" spans="1:20" x14ac:dyDescent="0.3">
      <c r="A78">
        <v>26</v>
      </c>
      <c r="B78">
        <v>2</v>
      </c>
      <c r="C78">
        <v>108940318.5469</v>
      </c>
      <c r="D78">
        <v>424998.58679999999</v>
      </c>
      <c r="E78">
        <v>15435409.071599999</v>
      </c>
      <c r="F78">
        <v>0</v>
      </c>
      <c r="G78">
        <v>3754277.3626999999</v>
      </c>
      <c r="H78">
        <v>31870460.535</v>
      </c>
      <c r="I78">
        <v>8163657.4485999998</v>
      </c>
      <c r="J78">
        <v>4752868.2814999996</v>
      </c>
      <c r="K78">
        <v>13217876.6894</v>
      </c>
      <c r="L78">
        <v>33141152.214699998</v>
      </c>
      <c r="M78">
        <v>0</v>
      </c>
      <c r="N78">
        <v>101408759.531</v>
      </c>
      <c r="O78">
        <v>100776661.09819999</v>
      </c>
      <c r="P78">
        <v>-4327869.6946</v>
      </c>
      <c r="Q78">
        <v>2217532.3821999999</v>
      </c>
      <c r="R78">
        <v>-33141152.214699998</v>
      </c>
      <c r="S78">
        <v>3754277.3626999999</v>
      </c>
      <c r="T78">
        <v>-69538298.996000007</v>
      </c>
    </row>
    <row r="79" spans="1:20" x14ac:dyDescent="0.3">
      <c r="A79">
        <v>26</v>
      </c>
      <c r="B79">
        <v>3</v>
      </c>
      <c r="C79">
        <v>106284401.6754</v>
      </c>
      <c r="D79">
        <v>430948.14350000001</v>
      </c>
      <c r="E79">
        <v>15435409.071599999</v>
      </c>
      <c r="F79">
        <v>0</v>
      </c>
      <c r="G79">
        <v>3754277.3626999999</v>
      </c>
      <c r="H79">
        <v>31812386.248599999</v>
      </c>
      <c r="I79">
        <v>7234378.5992000001</v>
      </c>
      <c r="J79">
        <v>4735886.8766999999</v>
      </c>
      <c r="K79">
        <v>13217876.6894</v>
      </c>
      <c r="L79">
        <v>33054978.930599999</v>
      </c>
      <c r="M79">
        <v>0</v>
      </c>
      <c r="N79">
        <v>99736508.803200006</v>
      </c>
      <c r="O79">
        <v>99050023.076199993</v>
      </c>
      <c r="P79">
        <v>-4304938.7331999997</v>
      </c>
      <c r="Q79">
        <v>2217532.3821999999</v>
      </c>
      <c r="R79">
        <v>-33054978.930599999</v>
      </c>
      <c r="S79">
        <v>3754277.3626999999</v>
      </c>
      <c r="T79">
        <v>-67924122.5546</v>
      </c>
    </row>
    <row r="80" spans="1:20" x14ac:dyDescent="0.3">
      <c r="A80">
        <v>27</v>
      </c>
      <c r="B80">
        <v>1</v>
      </c>
      <c r="C80">
        <v>92367735.344699994</v>
      </c>
      <c r="D80">
        <v>434368.34879999998</v>
      </c>
      <c r="E80">
        <v>15435409.071599999</v>
      </c>
      <c r="F80">
        <v>0</v>
      </c>
      <c r="G80">
        <v>7970409.5876000002</v>
      </c>
      <c r="H80">
        <v>36000762.422899999</v>
      </c>
      <c r="I80">
        <v>12947462.964600001</v>
      </c>
      <c r="J80">
        <v>4730858.5176999997</v>
      </c>
      <c r="K80">
        <v>13217876.6894</v>
      </c>
      <c r="L80">
        <v>23090445.658500001</v>
      </c>
      <c r="M80">
        <v>0</v>
      </c>
      <c r="N80">
        <v>98142767.169300005</v>
      </c>
      <c r="O80">
        <v>79420272.380099997</v>
      </c>
      <c r="P80">
        <v>-4296490.1688999999</v>
      </c>
      <c r="Q80">
        <v>2217532.3821999999</v>
      </c>
      <c r="R80">
        <v>-23090445.658500001</v>
      </c>
      <c r="S80">
        <v>7970409.5876000002</v>
      </c>
      <c r="T80">
        <v>-62142004.746399999</v>
      </c>
    </row>
    <row r="81" spans="1:20" x14ac:dyDescent="0.3">
      <c r="A81">
        <v>27</v>
      </c>
      <c r="B81">
        <v>2</v>
      </c>
      <c r="C81">
        <v>91111658.298199996</v>
      </c>
      <c r="D81">
        <v>437644.4497</v>
      </c>
      <c r="E81">
        <v>15435409.071599999</v>
      </c>
      <c r="F81">
        <v>0</v>
      </c>
      <c r="G81">
        <v>7970409.5876000002</v>
      </c>
      <c r="H81">
        <v>35635532.975500003</v>
      </c>
      <c r="I81">
        <v>11160463.6809</v>
      </c>
      <c r="J81">
        <v>4725683.1476999996</v>
      </c>
      <c r="K81">
        <v>13217876.6894</v>
      </c>
      <c r="L81">
        <v>23107568.0167</v>
      </c>
      <c r="M81">
        <v>0</v>
      </c>
      <c r="N81">
        <v>98363873.362800002</v>
      </c>
      <c r="O81">
        <v>79951194.617300004</v>
      </c>
      <c r="P81">
        <v>-4288038.6979999999</v>
      </c>
      <c r="Q81">
        <v>2217532.3821999999</v>
      </c>
      <c r="R81">
        <v>-23107568.0167</v>
      </c>
      <c r="S81">
        <v>7970409.5876000002</v>
      </c>
      <c r="T81">
        <v>-62728340.3873</v>
      </c>
    </row>
    <row r="82" spans="1:20" x14ac:dyDescent="0.3">
      <c r="A82">
        <v>27</v>
      </c>
      <c r="B82">
        <v>3</v>
      </c>
      <c r="C82">
        <v>90064837.017299995</v>
      </c>
      <c r="D82">
        <v>440788.56640000001</v>
      </c>
      <c r="E82">
        <v>15435409.071599999</v>
      </c>
      <c r="F82">
        <v>0</v>
      </c>
      <c r="G82">
        <v>7970409.5876000002</v>
      </c>
      <c r="H82">
        <v>35495569.229500003</v>
      </c>
      <c r="I82">
        <v>9995519.0497999992</v>
      </c>
      <c r="J82">
        <v>4720495.4891999997</v>
      </c>
      <c r="K82">
        <v>13217876.6894</v>
      </c>
      <c r="L82">
        <v>23117614.736099999</v>
      </c>
      <c r="M82">
        <v>0</v>
      </c>
      <c r="N82">
        <v>98329725.425699994</v>
      </c>
      <c r="O82">
        <v>80069317.967600003</v>
      </c>
      <c r="P82">
        <v>-4279706.9228999997</v>
      </c>
      <c r="Q82">
        <v>2217532.3821999999</v>
      </c>
      <c r="R82">
        <v>-23117614.736099999</v>
      </c>
      <c r="S82">
        <v>7970409.5876000002</v>
      </c>
      <c r="T82">
        <v>-62834156.196199998</v>
      </c>
    </row>
    <row r="83" spans="1:20" x14ac:dyDescent="0.3">
      <c r="A83">
        <v>28</v>
      </c>
      <c r="B83">
        <v>1</v>
      </c>
      <c r="C83">
        <v>98752713.361399993</v>
      </c>
      <c r="D83">
        <v>447066.0796</v>
      </c>
      <c r="E83">
        <v>15435409.071599999</v>
      </c>
      <c r="F83">
        <v>0</v>
      </c>
      <c r="G83">
        <v>14390344.985099999</v>
      </c>
      <c r="H83">
        <v>43496852.890000001</v>
      </c>
      <c r="I83">
        <v>5863026.2386999996</v>
      </c>
      <c r="J83">
        <v>4694844.335</v>
      </c>
      <c r="K83">
        <v>13217876.6894</v>
      </c>
      <c r="L83">
        <v>54685666.298900001</v>
      </c>
      <c r="M83">
        <v>0</v>
      </c>
      <c r="N83">
        <v>94246611.714100003</v>
      </c>
      <c r="O83">
        <v>92889687.122700006</v>
      </c>
      <c r="P83">
        <v>-4247778.2554000001</v>
      </c>
      <c r="Q83">
        <v>2217532.3821999999</v>
      </c>
      <c r="R83">
        <v>-54685666.298900001</v>
      </c>
      <c r="S83">
        <v>14390344.985099999</v>
      </c>
      <c r="T83">
        <v>-50749758.824100003</v>
      </c>
    </row>
    <row r="84" spans="1:20" x14ac:dyDescent="0.3">
      <c r="A84">
        <v>28</v>
      </c>
      <c r="B84">
        <v>2</v>
      </c>
      <c r="C84">
        <v>94440050.071099997</v>
      </c>
      <c r="D84">
        <v>452993.50660000002</v>
      </c>
      <c r="E84">
        <v>15435409.071599999</v>
      </c>
      <c r="F84">
        <v>0</v>
      </c>
      <c r="G84">
        <v>14390344.985099999</v>
      </c>
      <c r="H84">
        <v>44601604.252999999</v>
      </c>
      <c r="I84">
        <v>4915147.7775999997</v>
      </c>
      <c r="J84">
        <v>4672781.2061999999</v>
      </c>
      <c r="K84">
        <v>13217876.6894</v>
      </c>
      <c r="L84">
        <v>54307123.138800003</v>
      </c>
      <c r="M84">
        <v>0</v>
      </c>
      <c r="N84">
        <v>92296396.038299993</v>
      </c>
      <c r="O84">
        <v>89524902.293500006</v>
      </c>
      <c r="P84">
        <v>-4219787.6995999999</v>
      </c>
      <c r="Q84">
        <v>2217532.3821999999</v>
      </c>
      <c r="R84">
        <v>-54307123.138800003</v>
      </c>
      <c r="S84">
        <v>14390344.985099999</v>
      </c>
      <c r="T84">
        <v>-47694791.785300002</v>
      </c>
    </row>
    <row r="85" spans="1:20" x14ac:dyDescent="0.3">
      <c r="A85">
        <v>28</v>
      </c>
      <c r="B85">
        <v>3</v>
      </c>
      <c r="C85">
        <v>91723848.036799997</v>
      </c>
      <c r="D85">
        <v>458389.56170000002</v>
      </c>
      <c r="E85">
        <v>15435409.071599999</v>
      </c>
      <c r="F85">
        <v>0</v>
      </c>
      <c r="G85">
        <v>14390344.985099999</v>
      </c>
      <c r="H85">
        <v>45280774.277099997</v>
      </c>
      <c r="I85">
        <v>4357204.0045999996</v>
      </c>
      <c r="J85">
        <v>4653065.76</v>
      </c>
      <c r="K85">
        <v>13217876.6894</v>
      </c>
      <c r="L85">
        <v>53990284.185400002</v>
      </c>
      <c r="M85">
        <v>0</v>
      </c>
      <c r="N85">
        <v>91093191.246700004</v>
      </c>
      <c r="O85">
        <v>87366644.032100007</v>
      </c>
      <c r="P85">
        <v>-4194676.1984000001</v>
      </c>
      <c r="Q85">
        <v>2217532.3821999999</v>
      </c>
      <c r="R85">
        <v>-53990284.185400002</v>
      </c>
      <c r="S85">
        <v>14390344.985099999</v>
      </c>
      <c r="T85">
        <v>-45812416.969700001</v>
      </c>
    </row>
    <row r="86" spans="1:20" x14ac:dyDescent="0.3">
      <c r="A86">
        <v>29</v>
      </c>
      <c r="B86">
        <v>1</v>
      </c>
      <c r="C86">
        <v>6266464.9420999996</v>
      </c>
      <c r="D86">
        <v>441595.19910000003</v>
      </c>
      <c r="E86">
        <v>15435409.071599999</v>
      </c>
      <c r="F86">
        <v>0</v>
      </c>
      <c r="G86">
        <v>237749410.88769999</v>
      </c>
      <c r="H86">
        <v>73417349.702299997</v>
      </c>
      <c r="I86">
        <v>203065101.8766</v>
      </c>
      <c r="J86">
        <v>4737073.449</v>
      </c>
      <c r="K86">
        <v>13217876.6894</v>
      </c>
      <c r="L86">
        <v>13276180.2324</v>
      </c>
      <c r="M86">
        <v>0</v>
      </c>
      <c r="N86">
        <v>98895106.727599993</v>
      </c>
      <c r="O86">
        <v>-196798636.93439999</v>
      </c>
      <c r="P86">
        <v>-4295478.25</v>
      </c>
      <c r="Q86">
        <v>2217532.3821999999</v>
      </c>
      <c r="R86">
        <v>-13276180.2324</v>
      </c>
      <c r="S86">
        <v>237749410.88769999</v>
      </c>
      <c r="T86">
        <v>-25477757.0253</v>
      </c>
    </row>
    <row r="87" spans="1:20" x14ac:dyDescent="0.3">
      <c r="A87">
        <v>29</v>
      </c>
      <c r="B87">
        <v>2</v>
      </c>
      <c r="C87">
        <v>5304091.6067000004</v>
      </c>
      <c r="D87">
        <v>427223.89270000003</v>
      </c>
      <c r="E87">
        <v>15435409.071599999</v>
      </c>
      <c r="F87">
        <v>0</v>
      </c>
      <c r="G87">
        <v>237749410.88769999</v>
      </c>
      <c r="H87">
        <v>71306442.092500001</v>
      </c>
      <c r="I87">
        <v>195486287.0492</v>
      </c>
      <c r="J87">
        <v>4811324.7322000004</v>
      </c>
      <c r="K87">
        <v>13217876.6894</v>
      </c>
      <c r="L87">
        <v>13445786.342</v>
      </c>
      <c r="M87">
        <v>0</v>
      </c>
      <c r="N87">
        <v>103134994.9153</v>
      </c>
      <c r="O87">
        <v>-190182195.44260001</v>
      </c>
      <c r="P87">
        <v>-4384100.8394999998</v>
      </c>
      <c r="Q87">
        <v>2217532.3821999999</v>
      </c>
      <c r="R87">
        <v>-13445786.342</v>
      </c>
      <c r="S87">
        <v>237749410.88769999</v>
      </c>
      <c r="T87">
        <v>-31828552.822799999</v>
      </c>
    </row>
    <row r="88" spans="1:20" x14ac:dyDescent="0.3">
      <c r="A88">
        <v>29</v>
      </c>
      <c r="B88">
        <v>3</v>
      </c>
      <c r="C88">
        <v>4867977.5617000004</v>
      </c>
      <c r="D88">
        <v>414165.72129999998</v>
      </c>
      <c r="E88">
        <v>15435409.071599999</v>
      </c>
      <c r="F88">
        <v>0</v>
      </c>
      <c r="G88">
        <v>237749410.88769999</v>
      </c>
      <c r="H88">
        <v>69978275.199699998</v>
      </c>
      <c r="I88">
        <v>190565529.4077</v>
      </c>
      <c r="J88">
        <v>4878134.7878999999</v>
      </c>
      <c r="K88">
        <v>13217876.6894</v>
      </c>
      <c r="L88">
        <v>13595528.956</v>
      </c>
      <c r="M88">
        <v>0</v>
      </c>
      <c r="N88">
        <v>106057427.70119999</v>
      </c>
      <c r="O88">
        <v>-185697551.8459</v>
      </c>
      <c r="P88">
        <v>-4463969.0665999996</v>
      </c>
      <c r="Q88">
        <v>2217532.3821999999</v>
      </c>
      <c r="R88">
        <v>-13595528.956</v>
      </c>
      <c r="S88">
        <v>237749410.88769999</v>
      </c>
      <c r="T88">
        <v>-36079152.501500003</v>
      </c>
    </row>
    <row r="89" spans="1:20" x14ac:dyDescent="0.3">
      <c r="A89">
        <v>30</v>
      </c>
      <c r="B89">
        <v>1</v>
      </c>
      <c r="C89">
        <v>184482372.98890001</v>
      </c>
      <c r="D89">
        <v>431500.64490000001</v>
      </c>
      <c r="E89">
        <v>15435409.071599999</v>
      </c>
      <c r="F89">
        <v>0</v>
      </c>
      <c r="G89">
        <v>14938490.458799999</v>
      </c>
      <c r="H89">
        <v>46813567.755500004</v>
      </c>
      <c r="I89">
        <v>5900432.0067999996</v>
      </c>
      <c r="J89">
        <v>4760356.3680999996</v>
      </c>
      <c r="K89">
        <v>13217876.6894</v>
      </c>
      <c r="L89">
        <v>149416836.44600001</v>
      </c>
      <c r="M89">
        <v>0</v>
      </c>
      <c r="N89">
        <v>89079038.640599996</v>
      </c>
      <c r="O89">
        <v>178581940.98199999</v>
      </c>
      <c r="P89">
        <v>-4328855.7231999999</v>
      </c>
      <c r="Q89">
        <v>2217532.3821999999</v>
      </c>
      <c r="R89">
        <v>-149416836.44600001</v>
      </c>
      <c r="S89">
        <v>14938490.458799999</v>
      </c>
      <c r="T89">
        <v>-42265470.884999998</v>
      </c>
    </row>
    <row r="90" spans="1:20" x14ac:dyDescent="0.3">
      <c r="A90">
        <v>30</v>
      </c>
      <c r="B90">
        <v>2</v>
      </c>
      <c r="C90">
        <v>165262532.95320001</v>
      </c>
      <c r="D90">
        <v>446333.23810000002</v>
      </c>
      <c r="E90">
        <v>15435409.071599999</v>
      </c>
      <c r="F90">
        <v>0</v>
      </c>
      <c r="G90">
        <v>14938490.458799999</v>
      </c>
      <c r="H90">
        <v>51609171.780500002</v>
      </c>
      <c r="I90">
        <v>4358237.3394999998</v>
      </c>
      <c r="J90">
        <v>4664164.7506999997</v>
      </c>
      <c r="K90">
        <v>13217876.6894</v>
      </c>
      <c r="L90">
        <v>144682493.52810001</v>
      </c>
      <c r="M90">
        <v>0</v>
      </c>
      <c r="N90">
        <v>81136326.635199994</v>
      </c>
      <c r="O90">
        <v>160904295.6137</v>
      </c>
      <c r="P90">
        <v>-4217831.5126999998</v>
      </c>
      <c r="Q90">
        <v>2217532.3821999999</v>
      </c>
      <c r="R90">
        <v>-144682493.52810001</v>
      </c>
      <c r="S90">
        <v>14938490.458799999</v>
      </c>
      <c r="T90">
        <v>-29527154.854699999</v>
      </c>
    </row>
    <row r="91" spans="1:20" x14ac:dyDescent="0.3">
      <c r="A91">
        <v>30</v>
      </c>
      <c r="B91">
        <v>3</v>
      </c>
      <c r="C91">
        <v>153614268.31009999</v>
      </c>
      <c r="D91">
        <v>460105.72749999998</v>
      </c>
      <c r="E91">
        <v>15435409.071599999</v>
      </c>
      <c r="F91">
        <v>0</v>
      </c>
      <c r="G91">
        <v>14938490.458799999</v>
      </c>
      <c r="H91">
        <v>54341412.580399998</v>
      </c>
      <c r="I91">
        <v>3643581.2911999999</v>
      </c>
      <c r="J91">
        <v>4583851.3846000005</v>
      </c>
      <c r="K91">
        <v>13217876.6894</v>
      </c>
      <c r="L91">
        <v>140866354.6706</v>
      </c>
      <c r="M91">
        <v>0</v>
      </c>
      <c r="N91">
        <v>76813114.112299994</v>
      </c>
      <c r="O91">
        <v>149970687.01890001</v>
      </c>
      <c r="P91">
        <v>-4123745.6571</v>
      </c>
      <c r="Q91">
        <v>2217532.3821999999</v>
      </c>
      <c r="R91">
        <v>-140866354.6706</v>
      </c>
      <c r="S91">
        <v>14938490.458799999</v>
      </c>
      <c r="T91">
        <v>-22471701.5319</v>
      </c>
    </row>
    <row r="92" spans="1:20" x14ac:dyDescent="0.3">
      <c r="A92">
        <v>31</v>
      </c>
      <c r="B92">
        <v>1</v>
      </c>
      <c r="C92">
        <v>8218877.8282000003</v>
      </c>
      <c r="D92">
        <v>408040.99959999998</v>
      </c>
      <c r="E92">
        <v>15435409.071599999</v>
      </c>
      <c r="F92">
        <v>0</v>
      </c>
      <c r="G92">
        <v>639449526.81939995</v>
      </c>
      <c r="H92">
        <v>114700314.7546</v>
      </c>
      <c r="I92">
        <v>634653013.13730001</v>
      </c>
      <c r="J92">
        <v>4833216.3630999997</v>
      </c>
      <c r="K92">
        <v>13217876.6894</v>
      </c>
      <c r="L92">
        <v>35978098.249700002</v>
      </c>
      <c r="M92">
        <v>0</v>
      </c>
      <c r="N92">
        <v>89411772.649700001</v>
      </c>
      <c r="O92">
        <v>-626434135.30900002</v>
      </c>
      <c r="P92">
        <v>-4425175.3635</v>
      </c>
      <c r="Q92">
        <v>2217532.3821999999</v>
      </c>
      <c r="R92">
        <v>-35978098.249700002</v>
      </c>
      <c r="S92">
        <v>639449526.81939995</v>
      </c>
      <c r="T92">
        <v>25288542.105</v>
      </c>
    </row>
    <row r="93" spans="1:20" x14ac:dyDescent="0.3">
      <c r="A93">
        <v>31</v>
      </c>
      <c r="B93">
        <v>2</v>
      </c>
      <c r="C93">
        <v>7344528.9140999997</v>
      </c>
      <c r="D93">
        <v>367389.93440000003</v>
      </c>
      <c r="E93">
        <v>15435409.071599999</v>
      </c>
      <c r="F93">
        <v>0</v>
      </c>
      <c r="G93">
        <v>639449526.81939995</v>
      </c>
      <c r="H93">
        <v>102864401.98720001</v>
      </c>
      <c r="I93">
        <v>610698718.00759995</v>
      </c>
      <c r="J93">
        <v>5056344.0224000001</v>
      </c>
      <c r="K93">
        <v>13217876.6894</v>
      </c>
      <c r="L93">
        <v>36593191.787299998</v>
      </c>
      <c r="M93">
        <v>0</v>
      </c>
      <c r="N93">
        <v>99855073.051499993</v>
      </c>
      <c r="O93">
        <v>-603354189.09350002</v>
      </c>
      <c r="P93">
        <v>-4688954.0880000005</v>
      </c>
      <c r="Q93">
        <v>2217532.3821999999</v>
      </c>
      <c r="R93">
        <v>-36593191.787299998</v>
      </c>
      <c r="S93">
        <v>639449526.81939995</v>
      </c>
      <c r="T93">
        <v>3009328.9356999998</v>
      </c>
    </row>
    <row r="94" spans="1:20" x14ac:dyDescent="0.3">
      <c r="A94">
        <v>31</v>
      </c>
      <c r="B94">
        <v>3</v>
      </c>
      <c r="C94">
        <v>6875114.0721000005</v>
      </c>
      <c r="D94">
        <v>331204.58100000001</v>
      </c>
      <c r="E94">
        <v>15435409.071599999</v>
      </c>
      <c r="F94">
        <v>0</v>
      </c>
      <c r="G94">
        <v>639449526.81939995</v>
      </c>
      <c r="H94">
        <v>95714233.783500001</v>
      </c>
      <c r="I94">
        <v>594288823.625</v>
      </c>
      <c r="J94">
        <v>5256998.8108000001</v>
      </c>
      <c r="K94">
        <v>13217876.6894</v>
      </c>
      <c r="L94">
        <v>37091352.388300002</v>
      </c>
      <c r="M94">
        <v>0</v>
      </c>
      <c r="N94">
        <v>107844929.23119999</v>
      </c>
      <c r="O94">
        <v>-587413709.55299997</v>
      </c>
      <c r="P94">
        <v>-4925794.2298999997</v>
      </c>
      <c r="Q94">
        <v>2217532.3821999999</v>
      </c>
      <c r="R94">
        <v>-37091352.388300002</v>
      </c>
      <c r="S94">
        <v>639449526.81939995</v>
      </c>
      <c r="T94">
        <v>-12130695.447799999</v>
      </c>
    </row>
    <row r="95" spans="1:20" x14ac:dyDescent="0.3">
      <c r="A95">
        <v>32</v>
      </c>
      <c r="B95">
        <v>1</v>
      </c>
      <c r="C95">
        <v>220629817.33950001</v>
      </c>
      <c r="D95">
        <v>359408.40110000002</v>
      </c>
      <c r="E95">
        <v>15435409.071599999</v>
      </c>
      <c r="F95">
        <v>0</v>
      </c>
      <c r="G95">
        <v>54184339.201700002</v>
      </c>
      <c r="H95">
        <v>63103195.533</v>
      </c>
      <c r="I95">
        <v>35258871.693099998</v>
      </c>
      <c r="J95">
        <v>5068716.1081999997</v>
      </c>
      <c r="K95">
        <v>13217876.6894</v>
      </c>
      <c r="L95">
        <v>202510636.4682</v>
      </c>
      <c r="M95">
        <v>0</v>
      </c>
      <c r="N95">
        <v>98149136.122999996</v>
      </c>
      <c r="O95">
        <v>185370945.6464</v>
      </c>
      <c r="P95">
        <v>-4709307.7070000004</v>
      </c>
      <c r="Q95">
        <v>2217532.3821999999</v>
      </c>
      <c r="R95">
        <v>-202510636.4682</v>
      </c>
      <c r="S95">
        <v>54184339.201700002</v>
      </c>
      <c r="T95">
        <v>-35045940.590000004</v>
      </c>
    </row>
    <row r="96" spans="1:20" x14ac:dyDescent="0.3">
      <c r="A96">
        <v>32</v>
      </c>
      <c r="B96">
        <v>2</v>
      </c>
      <c r="C96">
        <v>187074707.93959999</v>
      </c>
      <c r="D96">
        <v>382987.913</v>
      </c>
      <c r="E96">
        <v>15435409.071599999</v>
      </c>
      <c r="F96">
        <v>0</v>
      </c>
      <c r="G96">
        <v>54184339.201700002</v>
      </c>
      <c r="H96">
        <v>68961100.378900006</v>
      </c>
      <c r="I96">
        <v>28181102.079700001</v>
      </c>
      <c r="J96">
        <v>4919784.6479000002</v>
      </c>
      <c r="K96">
        <v>13217876.6894</v>
      </c>
      <c r="L96">
        <v>193815857.70519999</v>
      </c>
      <c r="M96">
        <v>0</v>
      </c>
      <c r="N96">
        <v>86446735.553100005</v>
      </c>
      <c r="O96">
        <v>158893605.8599</v>
      </c>
      <c r="P96">
        <v>-4536796.7348999996</v>
      </c>
      <c r="Q96">
        <v>2217532.3821999999</v>
      </c>
      <c r="R96">
        <v>-193815857.70519999</v>
      </c>
      <c r="S96">
        <v>54184339.201700002</v>
      </c>
      <c r="T96">
        <v>-17485635.174199998</v>
      </c>
    </row>
    <row r="97" spans="1:20" x14ac:dyDescent="0.3">
      <c r="A97">
        <v>32</v>
      </c>
      <c r="B97">
        <v>3</v>
      </c>
      <c r="C97">
        <v>165774855.76930001</v>
      </c>
      <c r="D97">
        <v>403964.27260000003</v>
      </c>
      <c r="E97">
        <v>15435409.071599999</v>
      </c>
      <c r="F97">
        <v>0</v>
      </c>
      <c r="G97">
        <v>54184339.201700002</v>
      </c>
      <c r="H97">
        <v>72447248.490899995</v>
      </c>
      <c r="I97">
        <v>24112792.8627</v>
      </c>
      <c r="J97">
        <v>4798560.6072000004</v>
      </c>
      <c r="K97">
        <v>13217876.6894</v>
      </c>
      <c r="L97">
        <v>186644909.93380001</v>
      </c>
      <c r="M97">
        <v>0</v>
      </c>
      <c r="N97">
        <v>80123436.372299999</v>
      </c>
      <c r="O97">
        <v>141662062.9066</v>
      </c>
      <c r="P97">
        <v>-4394596.3345999997</v>
      </c>
      <c r="Q97">
        <v>2217532.3821999999</v>
      </c>
      <c r="R97">
        <v>-186644909.93380001</v>
      </c>
      <c r="S97">
        <v>54184339.201700002</v>
      </c>
      <c r="T97">
        <v>-7676187.8814000003</v>
      </c>
    </row>
    <row r="98" spans="1:20" x14ac:dyDescent="0.3">
      <c r="A98">
        <v>33</v>
      </c>
      <c r="B98">
        <v>1</v>
      </c>
      <c r="C98">
        <v>20782648.4857</v>
      </c>
      <c r="D98">
        <v>399960.3947</v>
      </c>
      <c r="E98">
        <v>15435409.071599999</v>
      </c>
      <c r="F98">
        <v>0</v>
      </c>
      <c r="G98">
        <v>226154037.09580001</v>
      </c>
      <c r="H98">
        <v>95771976.845400006</v>
      </c>
      <c r="I98">
        <v>177823854.192</v>
      </c>
      <c r="J98">
        <v>4826288.0327000003</v>
      </c>
      <c r="K98">
        <v>13217876.6894</v>
      </c>
      <c r="L98">
        <v>78904397.532000005</v>
      </c>
      <c r="M98">
        <v>0</v>
      </c>
      <c r="N98">
        <v>83545868.764300004</v>
      </c>
      <c r="O98">
        <v>-157041205.70629999</v>
      </c>
      <c r="P98">
        <v>-4426327.6379000004</v>
      </c>
      <c r="Q98">
        <v>2217532.3821999999</v>
      </c>
      <c r="R98">
        <v>-78904397.532000005</v>
      </c>
      <c r="S98">
        <v>226154037.09580001</v>
      </c>
      <c r="T98">
        <v>12226108.0811</v>
      </c>
    </row>
    <row r="99" spans="1:20" x14ac:dyDescent="0.3">
      <c r="A99">
        <v>33</v>
      </c>
      <c r="B99">
        <v>2</v>
      </c>
      <c r="C99">
        <v>18282312.412900001</v>
      </c>
      <c r="D99">
        <v>396322.37790000002</v>
      </c>
      <c r="E99">
        <v>15435409.071599999</v>
      </c>
      <c r="F99">
        <v>0</v>
      </c>
      <c r="G99">
        <v>226154037.09580001</v>
      </c>
      <c r="H99">
        <v>88268713.635000005</v>
      </c>
      <c r="I99">
        <v>162883147.706</v>
      </c>
      <c r="J99">
        <v>4846729.4441999998</v>
      </c>
      <c r="K99">
        <v>13217876.6894</v>
      </c>
      <c r="L99">
        <v>79386736.046000004</v>
      </c>
      <c r="M99">
        <v>0</v>
      </c>
      <c r="N99">
        <v>87998311.102500007</v>
      </c>
      <c r="O99">
        <v>-144600835.29319999</v>
      </c>
      <c r="P99">
        <v>-4450407.0663999999</v>
      </c>
      <c r="Q99">
        <v>2217532.3821999999</v>
      </c>
      <c r="R99">
        <v>-79386736.046000004</v>
      </c>
      <c r="S99">
        <v>226154037.09580001</v>
      </c>
      <c r="T99">
        <v>270402.53259999998</v>
      </c>
    </row>
    <row r="100" spans="1:20" x14ac:dyDescent="0.3">
      <c r="A100">
        <v>33</v>
      </c>
      <c r="B100">
        <v>3</v>
      </c>
      <c r="C100">
        <v>16835558.059099998</v>
      </c>
      <c r="D100">
        <v>392979.05820000003</v>
      </c>
      <c r="E100">
        <v>15435409.071599999</v>
      </c>
      <c r="F100">
        <v>0</v>
      </c>
      <c r="G100">
        <v>226154037.09580001</v>
      </c>
      <c r="H100">
        <v>84344446.208499998</v>
      </c>
      <c r="I100">
        <v>154478112.19159999</v>
      </c>
      <c r="J100">
        <v>4863021.7862</v>
      </c>
      <c r="K100">
        <v>13217876.6894</v>
      </c>
      <c r="L100">
        <v>79709397.145199999</v>
      </c>
      <c r="M100">
        <v>0</v>
      </c>
      <c r="N100">
        <v>90741892.601699993</v>
      </c>
      <c r="O100">
        <v>-137642554.13249999</v>
      </c>
      <c r="P100">
        <v>-4470042.7279000003</v>
      </c>
      <c r="Q100">
        <v>2217532.3821999999</v>
      </c>
      <c r="R100">
        <v>-79709397.145199999</v>
      </c>
      <c r="S100">
        <v>226154037.09580001</v>
      </c>
      <c r="T100">
        <v>-6397446.3931999998</v>
      </c>
    </row>
    <row r="101" spans="1:20" x14ac:dyDescent="0.3">
      <c r="A101">
        <v>34</v>
      </c>
      <c r="B101">
        <v>1</v>
      </c>
      <c r="C101">
        <v>93514001.2315</v>
      </c>
      <c r="D101">
        <v>389183.1887</v>
      </c>
      <c r="E101">
        <v>15435409.071599999</v>
      </c>
      <c r="F101">
        <v>0</v>
      </c>
      <c r="G101">
        <v>50258087.558700003</v>
      </c>
      <c r="H101">
        <v>56549439.725699998</v>
      </c>
      <c r="I101">
        <v>30109921.5075</v>
      </c>
      <c r="J101">
        <v>4891877.5422</v>
      </c>
      <c r="K101">
        <v>13217876.6894</v>
      </c>
      <c r="L101">
        <v>76414748.980399996</v>
      </c>
      <c r="M101">
        <v>0</v>
      </c>
      <c r="N101">
        <v>91437024.571099997</v>
      </c>
      <c r="O101">
        <v>63404079.723999999</v>
      </c>
      <c r="P101">
        <v>-4502694.3534000004</v>
      </c>
      <c r="Q101">
        <v>2217532.3821999999</v>
      </c>
      <c r="R101">
        <v>-76414748.980399996</v>
      </c>
      <c r="S101">
        <v>50258087.558700003</v>
      </c>
      <c r="T101">
        <v>-34887584.845399998</v>
      </c>
    </row>
    <row r="102" spans="1:20" x14ac:dyDescent="0.3">
      <c r="A102">
        <v>34</v>
      </c>
      <c r="B102">
        <v>2</v>
      </c>
      <c r="C102">
        <v>85454453.446799994</v>
      </c>
      <c r="D102">
        <v>386208.40149999998</v>
      </c>
      <c r="E102">
        <v>15435409.071599999</v>
      </c>
      <c r="F102">
        <v>0</v>
      </c>
      <c r="G102">
        <v>50258087.558700003</v>
      </c>
      <c r="H102">
        <v>57021995.279100001</v>
      </c>
      <c r="I102">
        <v>24747318.503800001</v>
      </c>
      <c r="J102">
        <v>4917672.5612000003</v>
      </c>
      <c r="K102">
        <v>13217876.6894</v>
      </c>
      <c r="L102">
        <v>76048690.148200005</v>
      </c>
      <c r="M102">
        <v>0</v>
      </c>
      <c r="N102">
        <v>89559251.473900005</v>
      </c>
      <c r="O102">
        <v>60707134.943099998</v>
      </c>
      <c r="P102">
        <v>-4531464.1596999997</v>
      </c>
      <c r="Q102">
        <v>2217532.3821999999</v>
      </c>
      <c r="R102">
        <v>-76048690.148200005</v>
      </c>
      <c r="S102">
        <v>50258087.558700003</v>
      </c>
      <c r="T102">
        <v>-32537256.194800001</v>
      </c>
    </row>
    <row r="103" spans="1:20" x14ac:dyDescent="0.3">
      <c r="A103">
        <v>34</v>
      </c>
      <c r="B103">
        <v>3</v>
      </c>
      <c r="C103">
        <v>80543655.074900001</v>
      </c>
      <c r="D103">
        <v>383763.37910000002</v>
      </c>
      <c r="E103">
        <v>15435409.071599999</v>
      </c>
      <c r="F103">
        <v>0</v>
      </c>
      <c r="G103">
        <v>50258087.558700003</v>
      </c>
      <c r="H103">
        <v>57386904.374899998</v>
      </c>
      <c r="I103">
        <v>21601948.193700001</v>
      </c>
      <c r="J103">
        <v>4941025.9239999996</v>
      </c>
      <c r="K103">
        <v>13217876.6894</v>
      </c>
      <c r="L103">
        <v>75724163.963100001</v>
      </c>
      <c r="M103">
        <v>0</v>
      </c>
      <c r="N103">
        <v>88461470.944499999</v>
      </c>
      <c r="O103">
        <v>58941706.881200001</v>
      </c>
      <c r="P103">
        <v>-4557262.5449000001</v>
      </c>
      <c r="Q103">
        <v>2217532.3821999999</v>
      </c>
      <c r="R103">
        <v>-75724163.963100001</v>
      </c>
      <c r="S103">
        <v>50258087.558700003</v>
      </c>
      <c r="T103">
        <v>-31074566.569600001</v>
      </c>
    </row>
    <row r="104" spans="1:20" x14ac:dyDescent="0.3">
      <c r="A104">
        <v>35</v>
      </c>
      <c r="B104">
        <v>1</v>
      </c>
      <c r="C104">
        <v>10052768.5019</v>
      </c>
      <c r="D104">
        <v>378000.87199999997</v>
      </c>
      <c r="E104">
        <v>15435409.071599999</v>
      </c>
      <c r="F104">
        <v>0</v>
      </c>
      <c r="G104">
        <v>199325254.595</v>
      </c>
      <c r="H104">
        <v>65284486.409199998</v>
      </c>
      <c r="I104">
        <v>171057196.12599999</v>
      </c>
      <c r="J104">
        <v>4994309.1171000004</v>
      </c>
      <c r="K104">
        <v>13217876.6894</v>
      </c>
      <c r="L104">
        <v>3227781.1373000001</v>
      </c>
      <c r="M104">
        <v>0</v>
      </c>
      <c r="N104">
        <v>97936549.314600006</v>
      </c>
      <c r="O104">
        <v>-161004427.6241</v>
      </c>
      <c r="P104">
        <v>-4616308.2450000001</v>
      </c>
      <c r="Q104">
        <v>2217532.3821999999</v>
      </c>
      <c r="R104">
        <v>-3227781.1373000001</v>
      </c>
      <c r="S104">
        <v>199325254.595</v>
      </c>
      <c r="T104">
        <v>-32652062.905400001</v>
      </c>
    </row>
    <row r="105" spans="1:20" x14ac:dyDescent="0.3">
      <c r="A105">
        <v>35</v>
      </c>
      <c r="B105">
        <v>2</v>
      </c>
      <c r="C105">
        <v>9262264.8408000004</v>
      </c>
      <c r="D105">
        <v>372840.18599999999</v>
      </c>
      <c r="E105">
        <v>15435409.071599999</v>
      </c>
      <c r="F105">
        <v>0</v>
      </c>
      <c r="G105">
        <v>199325254.595</v>
      </c>
      <c r="H105">
        <v>60689409.285400003</v>
      </c>
      <c r="I105">
        <v>159109112.56130001</v>
      </c>
      <c r="J105">
        <v>5040901.7176000001</v>
      </c>
      <c r="K105">
        <v>13217876.6894</v>
      </c>
      <c r="L105">
        <v>3288995.7601000001</v>
      </c>
      <c r="M105">
        <v>0</v>
      </c>
      <c r="N105">
        <v>104147415.234</v>
      </c>
      <c r="O105">
        <v>-149846847.72049999</v>
      </c>
      <c r="P105">
        <v>-4668061.5316000003</v>
      </c>
      <c r="Q105">
        <v>2217532.3821999999</v>
      </c>
      <c r="R105">
        <v>-3288995.7601000001</v>
      </c>
      <c r="S105">
        <v>199325254.595</v>
      </c>
      <c r="T105">
        <v>-43458005.9485</v>
      </c>
    </row>
    <row r="106" spans="1:20" x14ac:dyDescent="0.3">
      <c r="A106">
        <v>35</v>
      </c>
      <c r="B106">
        <v>3</v>
      </c>
      <c r="C106">
        <v>8762867.4682999998</v>
      </c>
      <c r="D106">
        <v>368433.14490000001</v>
      </c>
      <c r="E106">
        <v>15435409.071599999</v>
      </c>
      <c r="F106">
        <v>0</v>
      </c>
      <c r="G106">
        <v>199325254.595</v>
      </c>
      <c r="H106">
        <v>58146039.454999998</v>
      </c>
      <c r="I106">
        <v>152041086.8141</v>
      </c>
      <c r="J106">
        <v>5082929.9171000002</v>
      </c>
      <c r="K106">
        <v>13217876.6894</v>
      </c>
      <c r="L106">
        <v>3338065.4133000001</v>
      </c>
      <c r="M106">
        <v>0</v>
      </c>
      <c r="N106">
        <v>108187012.0149</v>
      </c>
      <c r="O106">
        <v>-143278219.34580001</v>
      </c>
      <c r="P106">
        <v>-4714496.7720999997</v>
      </c>
      <c r="Q106">
        <v>2217532.3821999999</v>
      </c>
      <c r="R106">
        <v>-3338065.4133000001</v>
      </c>
      <c r="S106">
        <v>199325254.595</v>
      </c>
      <c r="T106">
        <v>-50040972.560000002</v>
      </c>
    </row>
    <row r="107" spans="1:20" x14ac:dyDescent="0.3">
      <c r="A107">
        <v>36</v>
      </c>
      <c r="B107">
        <v>1</v>
      </c>
      <c r="C107">
        <v>141577825.04339999</v>
      </c>
      <c r="D107">
        <v>377930.56770000001</v>
      </c>
      <c r="E107">
        <v>15435409.071599999</v>
      </c>
      <c r="F107">
        <v>0</v>
      </c>
      <c r="G107">
        <v>4126792.0189</v>
      </c>
      <c r="H107">
        <v>33240184.114999998</v>
      </c>
      <c r="I107">
        <v>7784805.8057000004</v>
      </c>
      <c r="J107">
        <v>5033423.1127000004</v>
      </c>
      <c r="K107">
        <v>13217876.6894</v>
      </c>
      <c r="L107">
        <v>58354298.129799999</v>
      </c>
      <c r="M107">
        <v>0</v>
      </c>
      <c r="N107">
        <v>110989552.36139999</v>
      </c>
      <c r="O107">
        <v>133793019.2377</v>
      </c>
      <c r="P107">
        <v>-4655492.5449999999</v>
      </c>
      <c r="Q107">
        <v>2217532.3821999999</v>
      </c>
      <c r="R107">
        <v>-58354298.129799999</v>
      </c>
      <c r="S107">
        <v>4126792.0189</v>
      </c>
      <c r="T107">
        <v>-77749368.2465</v>
      </c>
    </row>
    <row r="108" spans="1:20" x14ac:dyDescent="0.3">
      <c r="A108">
        <v>36</v>
      </c>
      <c r="B108">
        <v>2</v>
      </c>
      <c r="C108">
        <v>130985692.6478</v>
      </c>
      <c r="D108">
        <v>386657.01750000002</v>
      </c>
      <c r="E108">
        <v>15435409.071599999</v>
      </c>
      <c r="F108">
        <v>0</v>
      </c>
      <c r="G108">
        <v>4126792.0189</v>
      </c>
      <c r="H108">
        <v>33982289.509300001</v>
      </c>
      <c r="I108">
        <v>5533178.9386999998</v>
      </c>
      <c r="J108">
        <v>4992673.2555999998</v>
      </c>
      <c r="K108">
        <v>13217876.6894</v>
      </c>
      <c r="L108">
        <v>57797897.692699999</v>
      </c>
      <c r="M108">
        <v>0</v>
      </c>
      <c r="N108">
        <v>103971520.42470001</v>
      </c>
      <c r="O108">
        <v>125452513.70909999</v>
      </c>
      <c r="P108">
        <v>-4606016.2380999997</v>
      </c>
      <c r="Q108">
        <v>2217532.3821999999</v>
      </c>
      <c r="R108">
        <v>-57797897.692699999</v>
      </c>
      <c r="S108">
        <v>4126792.0189</v>
      </c>
      <c r="T108">
        <v>-69989230.915299997</v>
      </c>
    </row>
    <row r="109" spans="1:20" x14ac:dyDescent="0.3">
      <c r="A109">
        <v>36</v>
      </c>
      <c r="B109">
        <v>3</v>
      </c>
      <c r="C109">
        <v>125075001.7613</v>
      </c>
      <c r="D109">
        <v>394512.84049999999</v>
      </c>
      <c r="E109">
        <v>15435409.071599999</v>
      </c>
      <c r="F109">
        <v>0</v>
      </c>
      <c r="G109">
        <v>4126792.0189</v>
      </c>
      <c r="H109">
        <v>34457684.336199999</v>
      </c>
      <c r="I109">
        <v>4577776.6596999997</v>
      </c>
      <c r="J109">
        <v>4957636.2011000002</v>
      </c>
      <c r="K109">
        <v>13217876.6894</v>
      </c>
      <c r="L109">
        <v>57338471.053000003</v>
      </c>
      <c r="M109">
        <v>0</v>
      </c>
      <c r="N109">
        <v>99992604.616400003</v>
      </c>
      <c r="O109">
        <v>120497225.10160001</v>
      </c>
      <c r="P109">
        <v>-4563123.3606000002</v>
      </c>
      <c r="Q109">
        <v>2217532.3821999999</v>
      </c>
      <c r="R109">
        <v>-57338471.053000003</v>
      </c>
      <c r="S109">
        <v>4126792.0189</v>
      </c>
      <c r="T109">
        <v>-65534920.280299999</v>
      </c>
    </row>
    <row r="110" spans="1:20" x14ac:dyDescent="0.3">
      <c r="A110">
        <v>37</v>
      </c>
      <c r="B110">
        <v>1</v>
      </c>
      <c r="C110">
        <v>86733206.0722</v>
      </c>
      <c r="D110">
        <v>396946.54869999998</v>
      </c>
      <c r="E110">
        <v>15435409.071599999</v>
      </c>
      <c r="F110">
        <v>0</v>
      </c>
      <c r="G110">
        <v>12927407.4222</v>
      </c>
      <c r="H110">
        <v>43116926.093800001</v>
      </c>
      <c r="I110">
        <v>39522314.749600001</v>
      </c>
      <c r="J110">
        <v>4965707.8605000004</v>
      </c>
      <c r="K110">
        <v>13217876.6894</v>
      </c>
      <c r="L110">
        <v>229569.897</v>
      </c>
      <c r="M110">
        <v>0</v>
      </c>
      <c r="N110">
        <v>100378290.39030001</v>
      </c>
      <c r="O110">
        <v>47210891.3226</v>
      </c>
      <c r="P110">
        <v>-4568761.3118000003</v>
      </c>
      <c r="Q110">
        <v>2217532.3821999999</v>
      </c>
      <c r="R110">
        <v>-229569.897</v>
      </c>
      <c r="S110">
        <v>12927407.4222</v>
      </c>
      <c r="T110">
        <v>-57261364.296499997</v>
      </c>
    </row>
    <row r="111" spans="1:20" x14ac:dyDescent="0.3">
      <c r="A111">
        <v>37</v>
      </c>
      <c r="B111">
        <v>2</v>
      </c>
      <c r="C111">
        <v>84156800.327700004</v>
      </c>
      <c r="D111">
        <v>399269.3665</v>
      </c>
      <c r="E111">
        <v>15435409.071599999</v>
      </c>
      <c r="F111">
        <v>0</v>
      </c>
      <c r="G111">
        <v>12927407.4222</v>
      </c>
      <c r="H111">
        <v>40744251.873599999</v>
      </c>
      <c r="I111">
        <v>31640535.226500001</v>
      </c>
      <c r="J111">
        <v>4971455.9568999996</v>
      </c>
      <c r="K111">
        <v>13217876.6894</v>
      </c>
      <c r="L111">
        <v>232590.58859999999</v>
      </c>
      <c r="M111">
        <v>0</v>
      </c>
      <c r="N111">
        <v>103355259.37100001</v>
      </c>
      <c r="O111">
        <v>52516265.101199999</v>
      </c>
      <c r="P111">
        <v>-4572186.5903000003</v>
      </c>
      <c r="Q111">
        <v>2217532.3821999999</v>
      </c>
      <c r="R111">
        <v>-232590.58859999999</v>
      </c>
      <c r="S111">
        <v>12927407.4222</v>
      </c>
      <c r="T111">
        <v>-62611007.497299999</v>
      </c>
    </row>
    <row r="112" spans="1:20" x14ac:dyDescent="0.3">
      <c r="A112">
        <v>37</v>
      </c>
      <c r="B112">
        <v>3</v>
      </c>
      <c r="C112">
        <v>82353147.928100005</v>
      </c>
      <c r="D112">
        <v>401493.42930000002</v>
      </c>
      <c r="E112">
        <v>15435409.071599999</v>
      </c>
      <c r="F112">
        <v>0</v>
      </c>
      <c r="G112">
        <v>12927407.4222</v>
      </c>
      <c r="H112">
        <v>39555018.173</v>
      </c>
      <c r="I112">
        <v>27074049.612399999</v>
      </c>
      <c r="J112">
        <v>4975743.6050000004</v>
      </c>
      <c r="K112">
        <v>13217876.6894</v>
      </c>
      <c r="L112">
        <v>235266.72450000001</v>
      </c>
      <c r="M112">
        <v>0</v>
      </c>
      <c r="N112">
        <v>105028004.675</v>
      </c>
      <c r="O112">
        <v>55279098.315700002</v>
      </c>
      <c r="P112">
        <v>-4574250.1756999996</v>
      </c>
      <c r="Q112">
        <v>2217532.3821999999</v>
      </c>
      <c r="R112">
        <v>-235266.72450000001</v>
      </c>
      <c r="S112">
        <v>12927407.4222</v>
      </c>
      <c r="T112">
        <v>-65472986.501900002</v>
      </c>
    </row>
    <row r="113" spans="1:20" x14ac:dyDescent="0.3">
      <c r="A113">
        <v>38</v>
      </c>
      <c r="B113">
        <v>1</v>
      </c>
      <c r="C113">
        <v>117762918.0618</v>
      </c>
      <c r="D113">
        <v>407431.85019999999</v>
      </c>
      <c r="E113">
        <v>15435409.071599999</v>
      </c>
      <c r="F113">
        <v>0</v>
      </c>
      <c r="G113">
        <v>3545740.8278999999</v>
      </c>
      <c r="H113">
        <v>31479623.2333</v>
      </c>
      <c r="I113">
        <v>5822626.9532000003</v>
      </c>
      <c r="J113">
        <v>4949924.9879000001</v>
      </c>
      <c r="K113">
        <v>13217876.6894</v>
      </c>
      <c r="L113">
        <v>38959722.727899998</v>
      </c>
      <c r="M113">
        <v>0</v>
      </c>
      <c r="N113">
        <v>106372591.2941</v>
      </c>
      <c r="O113">
        <v>111940291.10860001</v>
      </c>
      <c r="P113">
        <v>-4542493.1376999998</v>
      </c>
      <c r="Q113">
        <v>2217532.3821999999</v>
      </c>
      <c r="R113">
        <v>-38959722.727899998</v>
      </c>
      <c r="S113">
        <v>3545740.8278999999</v>
      </c>
      <c r="T113">
        <v>-74892968.060800001</v>
      </c>
    </row>
    <row r="114" spans="1:20" x14ac:dyDescent="0.3">
      <c r="A114">
        <v>38</v>
      </c>
      <c r="B114">
        <v>2</v>
      </c>
      <c r="C114">
        <v>112453302.50669999</v>
      </c>
      <c r="D114">
        <v>412879.39429999999</v>
      </c>
      <c r="E114">
        <v>15435409.071599999</v>
      </c>
      <c r="F114">
        <v>0</v>
      </c>
      <c r="G114">
        <v>3545740.8278999999</v>
      </c>
      <c r="H114">
        <v>31894600.9593</v>
      </c>
      <c r="I114">
        <v>4718017.6111000003</v>
      </c>
      <c r="J114">
        <v>4927225.4570000004</v>
      </c>
      <c r="K114">
        <v>13217876.6894</v>
      </c>
      <c r="L114">
        <v>38743255.845600002</v>
      </c>
      <c r="M114">
        <v>0</v>
      </c>
      <c r="N114">
        <v>102411802.3118</v>
      </c>
      <c r="O114">
        <v>107735284.89560001</v>
      </c>
      <c r="P114">
        <v>-4514346.0626999997</v>
      </c>
      <c r="Q114">
        <v>2217532.3821999999</v>
      </c>
      <c r="R114">
        <v>-38743255.845600002</v>
      </c>
      <c r="S114">
        <v>3545740.8278999999</v>
      </c>
      <c r="T114">
        <v>-70517201.352500007</v>
      </c>
    </row>
    <row r="115" spans="1:20" x14ac:dyDescent="0.3">
      <c r="A115">
        <v>38</v>
      </c>
      <c r="B115">
        <v>3</v>
      </c>
      <c r="C115">
        <v>109200971.87</v>
      </c>
      <c r="D115">
        <v>417898.53080000001</v>
      </c>
      <c r="E115">
        <v>15435409.071599999</v>
      </c>
      <c r="F115">
        <v>0</v>
      </c>
      <c r="G115">
        <v>3545740.8278999999</v>
      </c>
      <c r="H115">
        <v>32111988.831</v>
      </c>
      <c r="I115">
        <v>4267803.7122</v>
      </c>
      <c r="J115">
        <v>4906725.4664000003</v>
      </c>
      <c r="K115">
        <v>13217876.6894</v>
      </c>
      <c r="L115">
        <v>38564819.728200004</v>
      </c>
      <c r="M115">
        <v>0</v>
      </c>
      <c r="N115">
        <v>100370511.1996</v>
      </c>
      <c r="O115">
        <v>104933168.15790001</v>
      </c>
      <c r="P115">
        <v>-4488826.9356000004</v>
      </c>
      <c r="Q115">
        <v>2217532.3821999999</v>
      </c>
      <c r="R115">
        <v>-38564819.728200004</v>
      </c>
      <c r="S115">
        <v>3545740.8278999999</v>
      </c>
      <c r="T115">
        <v>-68258522.368599996</v>
      </c>
    </row>
    <row r="116" spans="1:20" x14ac:dyDescent="0.3">
      <c r="A116">
        <v>39</v>
      </c>
      <c r="B116">
        <v>1</v>
      </c>
      <c r="C116">
        <v>119678695.0948</v>
      </c>
      <c r="D116">
        <v>423507.78519999998</v>
      </c>
      <c r="E116">
        <v>15435409.071599999</v>
      </c>
      <c r="F116">
        <v>0</v>
      </c>
      <c r="G116">
        <v>5281820.4253000002</v>
      </c>
      <c r="H116">
        <v>35880259.356399998</v>
      </c>
      <c r="I116">
        <v>3630408.8577999999</v>
      </c>
      <c r="J116">
        <v>4877412.9689999996</v>
      </c>
      <c r="K116">
        <v>13217876.6894</v>
      </c>
      <c r="L116">
        <v>61196033.928300001</v>
      </c>
      <c r="M116">
        <v>0</v>
      </c>
      <c r="N116">
        <v>94256994.832399994</v>
      </c>
      <c r="O116">
        <v>116048286.237</v>
      </c>
      <c r="P116">
        <v>-4453905.1837999998</v>
      </c>
      <c r="Q116">
        <v>2217532.3821999999</v>
      </c>
      <c r="R116">
        <v>-61196033.928300001</v>
      </c>
      <c r="S116">
        <v>5281820.4253000002</v>
      </c>
      <c r="T116">
        <v>-58376735.476000004</v>
      </c>
    </row>
    <row r="117" spans="1:20" x14ac:dyDescent="0.3">
      <c r="A117">
        <v>39</v>
      </c>
      <c r="B117">
        <v>2</v>
      </c>
      <c r="C117">
        <v>116033072.3609</v>
      </c>
      <c r="D117">
        <v>428630.21110000001</v>
      </c>
      <c r="E117">
        <v>15435409.071599999</v>
      </c>
      <c r="F117">
        <v>0</v>
      </c>
      <c r="G117">
        <v>5281820.4253000002</v>
      </c>
      <c r="H117">
        <v>36401313.091399997</v>
      </c>
      <c r="I117">
        <v>2929691.8775999998</v>
      </c>
      <c r="J117">
        <v>4851121.4636000004</v>
      </c>
      <c r="K117">
        <v>13217876.6894</v>
      </c>
      <c r="L117">
        <v>60661107.049800001</v>
      </c>
      <c r="M117">
        <v>0</v>
      </c>
      <c r="N117">
        <v>92409767.978799999</v>
      </c>
      <c r="O117">
        <v>113103380.4833</v>
      </c>
      <c r="P117">
        <v>-4422491.2525000004</v>
      </c>
      <c r="Q117">
        <v>2217532.3821999999</v>
      </c>
      <c r="R117">
        <v>-60661107.049800001</v>
      </c>
      <c r="S117">
        <v>5281820.4253000002</v>
      </c>
      <c r="T117">
        <v>-56008454.887400001</v>
      </c>
    </row>
    <row r="118" spans="1:20" x14ac:dyDescent="0.3">
      <c r="A118">
        <v>39</v>
      </c>
      <c r="B118">
        <v>3</v>
      </c>
      <c r="C118">
        <v>113682755.61399999</v>
      </c>
      <c r="D118">
        <v>433329.37400000001</v>
      </c>
      <c r="E118">
        <v>15435409.071599999</v>
      </c>
      <c r="F118">
        <v>0</v>
      </c>
      <c r="G118">
        <v>5281820.4253000002</v>
      </c>
      <c r="H118">
        <v>36761473.0528</v>
      </c>
      <c r="I118">
        <v>2574559.3558999998</v>
      </c>
      <c r="J118">
        <v>4827112.2220999999</v>
      </c>
      <c r="K118">
        <v>13217876.6894</v>
      </c>
      <c r="L118">
        <v>60191137.015699998</v>
      </c>
      <c r="M118">
        <v>0</v>
      </c>
      <c r="N118">
        <v>91109016.815899998</v>
      </c>
      <c r="O118">
        <v>111108196.2581</v>
      </c>
      <c r="P118">
        <v>-4393782.8481000001</v>
      </c>
      <c r="Q118">
        <v>2217532.3821999999</v>
      </c>
      <c r="R118">
        <v>-60191137.015699998</v>
      </c>
      <c r="S118">
        <v>5281820.4253000002</v>
      </c>
      <c r="T118">
        <v>-54347543.763099998</v>
      </c>
    </row>
    <row r="119" spans="1:20" x14ac:dyDescent="0.3">
      <c r="A119">
        <v>40</v>
      </c>
      <c r="B119">
        <v>1</v>
      </c>
      <c r="C119">
        <v>125674632.4059</v>
      </c>
      <c r="D119">
        <v>439796.89480000001</v>
      </c>
      <c r="E119">
        <v>15435409.071599999</v>
      </c>
      <c r="F119">
        <v>0</v>
      </c>
      <c r="G119">
        <v>5365649.7461999999</v>
      </c>
      <c r="H119">
        <v>36890013.934100002</v>
      </c>
      <c r="I119">
        <v>2634083.4460999998</v>
      </c>
      <c r="J119">
        <v>4789088.3158999998</v>
      </c>
      <c r="K119">
        <v>13217876.6894</v>
      </c>
      <c r="L119">
        <v>74960536.493100002</v>
      </c>
      <c r="M119">
        <v>0</v>
      </c>
      <c r="N119">
        <v>88675918.973299995</v>
      </c>
      <c r="O119">
        <v>123040548.95990001</v>
      </c>
      <c r="P119">
        <v>-4349291.4210999999</v>
      </c>
      <c r="Q119">
        <v>2217532.3821999999</v>
      </c>
      <c r="R119">
        <v>-74960536.493100002</v>
      </c>
      <c r="S119">
        <v>5365649.7461999999</v>
      </c>
      <c r="T119">
        <v>-51785905.0392</v>
      </c>
    </row>
    <row r="120" spans="1:20" x14ac:dyDescent="0.3">
      <c r="A120">
        <v>40</v>
      </c>
      <c r="B120">
        <v>2</v>
      </c>
      <c r="C120">
        <v>122070647.16249999</v>
      </c>
      <c r="D120">
        <v>445612.88829999999</v>
      </c>
      <c r="E120">
        <v>15435409.071599999</v>
      </c>
      <c r="F120">
        <v>0</v>
      </c>
      <c r="G120">
        <v>5365649.7461999999</v>
      </c>
      <c r="H120">
        <v>37570181.219700001</v>
      </c>
      <c r="I120">
        <v>2398792.4249</v>
      </c>
      <c r="J120">
        <v>4755059.2026000004</v>
      </c>
      <c r="K120">
        <v>13217876.6894</v>
      </c>
      <c r="L120">
        <v>74193321.437600002</v>
      </c>
      <c r="M120">
        <v>0</v>
      </c>
      <c r="N120">
        <v>86817622.402400002</v>
      </c>
      <c r="O120">
        <v>119671854.7376</v>
      </c>
      <c r="P120">
        <v>-4309446.3141999999</v>
      </c>
      <c r="Q120">
        <v>2217532.3821999999</v>
      </c>
      <c r="R120">
        <v>-74193321.437600002</v>
      </c>
      <c r="S120">
        <v>5365649.7461999999</v>
      </c>
      <c r="T120">
        <v>-49247441.182700001</v>
      </c>
    </row>
    <row r="121" spans="1:20" x14ac:dyDescent="0.3">
      <c r="A121">
        <v>40</v>
      </c>
      <c r="B121">
        <v>3</v>
      </c>
      <c r="C121">
        <v>119641033.2475</v>
      </c>
      <c r="D121">
        <v>450870.55040000001</v>
      </c>
      <c r="E121">
        <v>15435409.071599999</v>
      </c>
      <c r="F121">
        <v>0</v>
      </c>
      <c r="G121">
        <v>5365649.7461999999</v>
      </c>
      <c r="H121">
        <v>38019905.6778</v>
      </c>
      <c r="I121">
        <v>2198882.9837000002</v>
      </c>
      <c r="J121">
        <v>4724079.3891000003</v>
      </c>
      <c r="K121">
        <v>13217876.6894</v>
      </c>
      <c r="L121">
        <v>73507784.083199993</v>
      </c>
      <c r="M121">
        <v>0</v>
      </c>
      <c r="N121">
        <v>85505631.2667</v>
      </c>
      <c r="O121">
        <v>117442150.26369999</v>
      </c>
      <c r="P121">
        <v>-4273208.8387000002</v>
      </c>
      <c r="Q121">
        <v>2217532.3821999999</v>
      </c>
      <c r="R121">
        <v>-73507784.083199993</v>
      </c>
      <c r="S121">
        <v>5365649.7461999999</v>
      </c>
      <c r="T121">
        <v>-47485725.589000002</v>
      </c>
    </row>
    <row r="122" spans="1:20" x14ac:dyDescent="0.3">
      <c r="A122">
        <v>41</v>
      </c>
      <c r="B122">
        <v>1</v>
      </c>
      <c r="C122">
        <v>142747951.19049999</v>
      </c>
      <c r="D122">
        <v>460658.54979999998</v>
      </c>
      <c r="E122">
        <v>15435409.071599999</v>
      </c>
      <c r="F122">
        <v>0</v>
      </c>
      <c r="G122">
        <v>15219952.971899999</v>
      </c>
      <c r="H122">
        <v>50443347.645300001</v>
      </c>
      <c r="I122">
        <v>4031730.3895999999</v>
      </c>
      <c r="J122">
        <v>4656618.3081999999</v>
      </c>
      <c r="K122">
        <v>13217876.6894</v>
      </c>
      <c r="L122">
        <v>121512487.80679999</v>
      </c>
      <c r="M122">
        <v>0</v>
      </c>
      <c r="N122">
        <v>81913583.916700006</v>
      </c>
      <c r="O122">
        <v>138716220.80090001</v>
      </c>
      <c r="P122">
        <v>-4195959.7583999997</v>
      </c>
      <c r="Q122">
        <v>2217532.3821999999</v>
      </c>
      <c r="R122">
        <v>-121512487.80679999</v>
      </c>
      <c r="S122">
        <v>15219952.971899999</v>
      </c>
      <c r="T122">
        <v>-31470236.271400001</v>
      </c>
    </row>
    <row r="123" spans="1:20" x14ac:dyDescent="0.3">
      <c r="A123">
        <v>41</v>
      </c>
      <c r="B123">
        <v>2</v>
      </c>
      <c r="C123">
        <v>134600565.10339999</v>
      </c>
      <c r="D123">
        <v>469046.60070000001</v>
      </c>
      <c r="E123">
        <v>15435409.071599999</v>
      </c>
      <c r="F123">
        <v>0</v>
      </c>
      <c r="G123">
        <v>15219952.971899999</v>
      </c>
      <c r="H123">
        <v>52420277.357500002</v>
      </c>
      <c r="I123">
        <v>3353462.7914999998</v>
      </c>
      <c r="J123">
        <v>4598248.6113</v>
      </c>
      <c r="K123">
        <v>13217876.6894</v>
      </c>
      <c r="L123">
        <v>119028301.551</v>
      </c>
      <c r="M123">
        <v>0</v>
      </c>
      <c r="N123">
        <v>78750977.000799999</v>
      </c>
      <c r="O123">
        <v>131247102.3118</v>
      </c>
      <c r="P123">
        <v>-4129202.0106000002</v>
      </c>
      <c r="Q123">
        <v>2217532.3821999999</v>
      </c>
      <c r="R123">
        <v>-119028301.551</v>
      </c>
      <c r="S123">
        <v>15219952.971899999</v>
      </c>
      <c r="T123">
        <v>-26330699.643199999</v>
      </c>
    </row>
    <row r="124" spans="1:20" x14ac:dyDescent="0.3">
      <c r="A124">
        <v>41</v>
      </c>
      <c r="B124">
        <v>3</v>
      </c>
      <c r="C124">
        <v>129107536.0122</v>
      </c>
      <c r="D124">
        <v>476908.32939999999</v>
      </c>
      <c r="E124">
        <v>15435409.071599999</v>
      </c>
      <c r="F124">
        <v>0</v>
      </c>
      <c r="G124">
        <v>15219952.971899999</v>
      </c>
      <c r="H124">
        <v>53674994.761200003</v>
      </c>
      <c r="I124">
        <v>2941660.9338000002</v>
      </c>
      <c r="J124">
        <v>4547218.8382999999</v>
      </c>
      <c r="K124">
        <v>13217876.6894</v>
      </c>
      <c r="L124">
        <v>116852645.8712</v>
      </c>
      <c r="M124">
        <v>0</v>
      </c>
      <c r="N124">
        <v>76806656.643399999</v>
      </c>
      <c r="O124">
        <v>126165875.0785</v>
      </c>
      <c r="P124">
        <v>-4070310.5088999998</v>
      </c>
      <c r="Q124">
        <v>2217532.3821999999</v>
      </c>
      <c r="R124">
        <v>-116852645.8712</v>
      </c>
      <c r="S124">
        <v>15219952.971899999</v>
      </c>
      <c r="T124">
        <v>-23131661.882300001</v>
      </c>
    </row>
    <row r="125" spans="1:20" x14ac:dyDescent="0.3">
      <c r="A125">
        <v>42</v>
      </c>
      <c r="B125">
        <v>1</v>
      </c>
      <c r="C125">
        <v>82855075.117200002</v>
      </c>
      <c r="D125">
        <v>472265.0404</v>
      </c>
      <c r="E125">
        <v>15435409.071599999</v>
      </c>
      <c r="F125">
        <v>0</v>
      </c>
      <c r="G125">
        <v>50061451.428400002</v>
      </c>
      <c r="H125">
        <v>65193546.092</v>
      </c>
      <c r="I125">
        <v>21031991.536600001</v>
      </c>
      <c r="J125">
        <v>4570543.9966000002</v>
      </c>
      <c r="K125">
        <v>13217876.6894</v>
      </c>
      <c r="L125">
        <v>97322666.274700001</v>
      </c>
      <c r="M125">
        <v>0</v>
      </c>
      <c r="N125">
        <v>77673670.885100007</v>
      </c>
      <c r="O125">
        <v>61823083.580700003</v>
      </c>
      <c r="P125">
        <v>-4098278.9561999999</v>
      </c>
      <c r="Q125">
        <v>2217532.3821999999</v>
      </c>
      <c r="R125">
        <v>-97322666.274700001</v>
      </c>
      <c r="S125">
        <v>50061451.428400002</v>
      </c>
      <c r="T125">
        <v>-12480124.793099999</v>
      </c>
    </row>
    <row r="126" spans="1:20" x14ac:dyDescent="0.3">
      <c r="A126">
        <v>42</v>
      </c>
      <c r="B126">
        <v>2</v>
      </c>
      <c r="C126">
        <v>78247087.770199999</v>
      </c>
      <c r="D126">
        <v>468173.37770000001</v>
      </c>
      <c r="E126">
        <v>15435409.071599999</v>
      </c>
      <c r="F126">
        <v>0</v>
      </c>
      <c r="G126">
        <v>50061451.428400002</v>
      </c>
      <c r="H126">
        <v>65325193.470899999</v>
      </c>
      <c r="I126">
        <v>17541960.0876</v>
      </c>
      <c r="J126">
        <v>4587928.6087999996</v>
      </c>
      <c r="K126">
        <v>13217876.6894</v>
      </c>
      <c r="L126">
        <v>96487091.648000002</v>
      </c>
      <c r="M126">
        <v>0</v>
      </c>
      <c r="N126">
        <v>77408104.526600003</v>
      </c>
      <c r="O126">
        <v>60705127.682599999</v>
      </c>
      <c r="P126">
        <v>-4119755.2311</v>
      </c>
      <c r="Q126">
        <v>2217532.3821999999</v>
      </c>
      <c r="R126">
        <v>-96487091.648000002</v>
      </c>
      <c r="S126">
        <v>50061451.428400002</v>
      </c>
      <c r="T126">
        <v>-12082911.0557</v>
      </c>
    </row>
    <row r="127" spans="1:20" x14ac:dyDescent="0.3">
      <c r="A127">
        <v>42</v>
      </c>
      <c r="B127">
        <v>3</v>
      </c>
      <c r="C127">
        <v>75068185.737000003</v>
      </c>
      <c r="D127">
        <v>464535.9486</v>
      </c>
      <c r="E127">
        <v>15435409.071599999</v>
      </c>
      <c r="F127">
        <v>0</v>
      </c>
      <c r="G127">
        <v>50061451.428400002</v>
      </c>
      <c r="H127">
        <v>65505467.295699999</v>
      </c>
      <c r="I127">
        <v>15708348.201099999</v>
      </c>
      <c r="J127">
        <v>4601559.3108999999</v>
      </c>
      <c r="K127">
        <v>13217876.6894</v>
      </c>
      <c r="L127">
        <v>95746305.035600007</v>
      </c>
      <c r="M127">
        <v>0</v>
      </c>
      <c r="N127">
        <v>77166599.242200002</v>
      </c>
      <c r="O127">
        <v>59359837.535899997</v>
      </c>
      <c r="P127">
        <v>-4137023.3623000002</v>
      </c>
      <c r="Q127">
        <v>2217532.3821999999</v>
      </c>
      <c r="R127">
        <v>-95746305.035600007</v>
      </c>
      <c r="S127">
        <v>50061451.428400002</v>
      </c>
      <c r="T127">
        <v>-11661131.9465</v>
      </c>
    </row>
    <row r="128" spans="1:20" x14ac:dyDescent="0.3">
      <c r="A128">
        <v>43</v>
      </c>
      <c r="B128">
        <v>1</v>
      </c>
      <c r="C128">
        <v>111578467.4691</v>
      </c>
      <c r="D128">
        <v>470962.7169</v>
      </c>
      <c r="E128">
        <v>15435409.071599999</v>
      </c>
      <c r="F128">
        <v>0</v>
      </c>
      <c r="G128">
        <v>44572356.019599997</v>
      </c>
      <c r="H128">
        <v>72257900.4516</v>
      </c>
      <c r="I128">
        <v>10024807.489600001</v>
      </c>
      <c r="J128">
        <v>4550153.3554999996</v>
      </c>
      <c r="K128">
        <v>13217876.6894</v>
      </c>
      <c r="L128">
        <v>144299861.42739999</v>
      </c>
      <c r="M128">
        <v>0</v>
      </c>
      <c r="N128">
        <v>72435749.296800002</v>
      </c>
      <c r="O128">
        <v>101553659.9795</v>
      </c>
      <c r="P128">
        <v>-4079190.6386000002</v>
      </c>
      <c r="Q128">
        <v>2217532.3821999999</v>
      </c>
      <c r="R128">
        <v>-144299861.42739999</v>
      </c>
      <c r="S128">
        <v>44572356.019599997</v>
      </c>
      <c r="T128">
        <v>-177848.84520000001</v>
      </c>
    </row>
    <row r="129" spans="1:20" x14ac:dyDescent="0.3">
      <c r="A129">
        <v>43</v>
      </c>
      <c r="B129">
        <v>2</v>
      </c>
      <c r="C129">
        <v>103561553.6894</v>
      </c>
      <c r="D129">
        <v>476566.83649999998</v>
      </c>
      <c r="E129">
        <v>15435409.071599999</v>
      </c>
      <c r="F129">
        <v>0</v>
      </c>
      <c r="G129">
        <v>44572356.019599997</v>
      </c>
      <c r="H129">
        <v>74298783.541899994</v>
      </c>
      <c r="I129">
        <v>8665968.5248000007</v>
      </c>
      <c r="J129">
        <v>4506930.9003999997</v>
      </c>
      <c r="K129">
        <v>13217876.6894</v>
      </c>
      <c r="L129">
        <v>141865525.84999999</v>
      </c>
      <c r="M129">
        <v>0</v>
      </c>
      <c r="N129">
        <v>70193472.981700003</v>
      </c>
      <c r="O129">
        <v>94895585.1646</v>
      </c>
      <c r="P129">
        <v>-4030364.0639</v>
      </c>
      <c r="Q129">
        <v>2217532.3821999999</v>
      </c>
      <c r="R129">
        <v>-141865525.84999999</v>
      </c>
      <c r="S129">
        <v>44572356.019599997</v>
      </c>
      <c r="T129">
        <v>4105310.5600999999</v>
      </c>
    </row>
    <row r="130" spans="1:20" x14ac:dyDescent="0.3">
      <c r="A130">
        <v>43</v>
      </c>
      <c r="B130">
        <v>3</v>
      </c>
      <c r="C130">
        <v>98138192.183899999</v>
      </c>
      <c r="D130">
        <v>481500.48590000003</v>
      </c>
      <c r="E130">
        <v>15435409.071599999</v>
      </c>
      <c r="F130">
        <v>0</v>
      </c>
      <c r="G130">
        <v>44572356.019599997</v>
      </c>
      <c r="H130">
        <v>75461892.998099998</v>
      </c>
      <c r="I130">
        <v>7846426.1748000002</v>
      </c>
      <c r="J130">
        <v>4469406.1150000002</v>
      </c>
      <c r="K130">
        <v>13217876.6894</v>
      </c>
      <c r="L130">
        <v>139809982.15380001</v>
      </c>
      <c r="M130">
        <v>0</v>
      </c>
      <c r="N130">
        <v>68804489.481299996</v>
      </c>
      <c r="O130">
        <v>90291766.009100005</v>
      </c>
      <c r="P130">
        <v>-3987905.6291</v>
      </c>
      <c r="Q130">
        <v>2217532.3821999999</v>
      </c>
      <c r="R130">
        <v>-139809982.15380001</v>
      </c>
      <c r="S130">
        <v>44572356.019599997</v>
      </c>
      <c r="T130">
        <v>6657403.5168000003</v>
      </c>
    </row>
    <row r="131" spans="1:20" x14ac:dyDescent="0.3">
      <c r="A131">
        <v>44</v>
      </c>
      <c r="B131">
        <v>1</v>
      </c>
      <c r="C131">
        <v>92712833.439300001</v>
      </c>
      <c r="D131">
        <v>484607.47960000002</v>
      </c>
      <c r="E131">
        <v>15435409.071599999</v>
      </c>
      <c r="F131">
        <v>0</v>
      </c>
      <c r="G131">
        <v>64441702.905000001</v>
      </c>
      <c r="H131">
        <v>71346138.0352</v>
      </c>
      <c r="I131">
        <v>17038769.477000002</v>
      </c>
      <c r="J131">
        <v>4442436.3399</v>
      </c>
      <c r="K131">
        <v>13217876.6894</v>
      </c>
      <c r="L131">
        <v>143906080.12200001</v>
      </c>
      <c r="M131">
        <v>0</v>
      </c>
      <c r="N131">
        <v>67250433.567499995</v>
      </c>
      <c r="O131">
        <v>75674063.962300003</v>
      </c>
      <c r="P131">
        <v>-3957828.8602999998</v>
      </c>
      <c r="Q131">
        <v>2217532.3821999999</v>
      </c>
      <c r="R131">
        <v>-143906080.12200001</v>
      </c>
      <c r="S131">
        <v>64441702.905000001</v>
      </c>
      <c r="T131">
        <v>4095704.4676999999</v>
      </c>
    </row>
    <row r="132" spans="1:20" x14ac:dyDescent="0.3">
      <c r="A132">
        <v>44</v>
      </c>
      <c r="B132">
        <v>2</v>
      </c>
      <c r="C132">
        <v>88404181.178100005</v>
      </c>
      <c r="D132">
        <v>487458.90259999997</v>
      </c>
      <c r="E132">
        <v>15435409.071599999</v>
      </c>
      <c r="F132">
        <v>0</v>
      </c>
      <c r="G132">
        <v>64441702.905000001</v>
      </c>
      <c r="H132">
        <v>70480549.580899999</v>
      </c>
      <c r="I132">
        <v>15254356.396</v>
      </c>
      <c r="J132">
        <v>4417863.6446000002</v>
      </c>
      <c r="K132">
        <v>13217876.6894</v>
      </c>
      <c r="L132">
        <v>142111782.00760001</v>
      </c>
      <c r="M132">
        <v>0</v>
      </c>
      <c r="N132">
        <v>65792665.478299998</v>
      </c>
      <c r="O132">
        <v>73149824.782100007</v>
      </c>
      <c r="P132">
        <v>-3930404.7420000001</v>
      </c>
      <c r="Q132">
        <v>2217532.3821999999</v>
      </c>
      <c r="R132">
        <v>-142111782.00760001</v>
      </c>
      <c r="S132">
        <v>64441702.905000001</v>
      </c>
      <c r="T132">
        <v>4687884.1025999999</v>
      </c>
    </row>
    <row r="133" spans="1:20" x14ac:dyDescent="0.3">
      <c r="A133">
        <v>44</v>
      </c>
      <c r="B133">
        <v>3</v>
      </c>
      <c r="C133">
        <v>86114246.893000007</v>
      </c>
      <c r="D133">
        <v>490095.5073</v>
      </c>
      <c r="E133">
        <v>15435409.071599999</v>
      </c>
      <c r="F133">
        <v>0</v>
      </c>
      <c r="G133">
        <v>64441702.905000001</v>
      </c>
      <c r="H133">
        <v>70056249.657399997</v>
      </c>
      <c r="I133">
        <v>14149568.2236</v>
      </c>
      <c r="J133">
        <v>4395410.6709000003</v>
      </c>
      <c r="K133">
        <v>13217876.6894</v>
      </c>
      <c r="L133">
        <v>140461135.7017</v>
      </c>
      <c r="M133">
        <v>0</v>
      </c>
      <c r="N133">
        <v>64856739.591200002</v>
      </c>
      <c r="O133">
        <v>71964678.669400007</v>
      </c>
      <c r="P133">
        <v>-3905315.1636000001</v>
      </c>
      <c r="Q133">
        <v>2217532.3821999999</v>
      </c>
      <c r="R133">
        <v>-140461135.7017</v>
      </c>
      <c r="S133">
        <v>64441702.905000001</v>
      </c>
      <c r="T133">
        <v>5199510.0661000004</v>
      </c>
    </row>
    <row r="134" spans="1:20" x14ac:dyDescent="0.3">
      <c r="A134">
        <v>45</v>
      </c>
      <c r="B134">
        <v>1</v>
      </c>
      <c r="C134">
        <v>107038545.0029</v>
      </c>
      <c r="D134">
        <v>498680.25219999999</v>
      </c>
      <c r="E134">
        <v>15435409.071599999</v>
      </c>
      <c r="F134">
        <v>0</v>
      </c>
      <c r="G134">
        <v>44738228.224799998</v>
      </c>
      <c r="H134">
        <v>78178451.368200004</v>
      </c>
      <c r="I134">
        <v>23406690.496199999</v>
      </c>
      <c r="J134">
        <v>4343342.7165999999</v>
      </c>
      <c r="K134">
        <v>13217876.6894</v>
      </c>
      <c r="L134">
        <v>139693325.87709999</v>
      </c>
      <c r="M134">
        <v>0</v>
      </c>
      <c r="N134">
        <v>63756929.744800001</v>
      </c>
      <c r="O134">
        <v>83631854.506699994</v>
      </c>
      <c r="P134">
        <v>-3844662.4643999999</v>
      </c>
      <c r="Q134">
        <v>2217532.3821999999</v>
      </c>
      <c r="R134">
        <v>-139693325.87709999</v>
      </c>
      <c r="S134">
        <v>44738228.224799998</v>
      </c>
      <c r="T134">
        <v>14421521.623299999</v>
      </c>
    </row>
    <row r="135" spans="1:20" x14ac:dyDescent="0.3">
      <c r="A135">
        <v>45</v>
      </c>
      <c r="B135">
        <v>2</v>
      </c>
      <c r="C135">
        <v>102074868.1442</v>
      </c>
      <c r="D135">
        <v>506705.17910000001</v>
      </c>
      <c r="E135">
        <v>15435409.071599999</v>
      </c>
      <c r="F135">
        <v>0</v>
      </c>
      <c r="G135">
        <v>44738228.224799998</v>
      </c>
      <c r="H135">
        <v>79007657.138899997</v>
      </c>
      <c r="I135">
        <v>21277769.527600002</v>
      </c>
      <c r="J135">
        <v>4298663.5143999998</v>
      </c>
      <c r="K135">
        <v>13217876.6894</v>
      </c>
      <c r="L135">
        <v>138194069.41620001</v>
      </c>
      <c r="M135">
        <v>0</v>
      </c>
      <c r="N135">
        <v>63718686.244099997</v>
      </c>
      <c r="O135">
        <v>80797098.616600007</v>
      </c>
      <c r="P135">
        <v>-3791958.3352999999</v>
      </c>
      <c r="Q135">
        <v>2217532.3821999999</v>
      </c>
      <c r="R135">
        <v>-138194069.41620001</v>
      </c>
      <c r="S135">
        <v>44738228.224799998</v>
      </c>
      <c r="T135">
        <v>15288970.8948</v>
      </c>
    </row>
    <row r="136" spans="1:20" x14ac:dyDescent="0.3">
      <c r="A136">
        <v>45</v>
      </c>
      <c r="B136">
        <v>3</v>
      </c>
      <c r="C136">
        <v>98338526.983199999</v>
      </c>
      <c r="D136">
        <v>514701.54129999998</v>
      </c>
      <c r="E136">
        <v>15435409.071599999</v>
      </c>
      <c r="F136">
        <v>0</v>
      </c>
      <c r="G136">
        <v>44738228.224799998</v>
      </c>
      <c r="H136">
        <v>79600953.924600005</v>
      </c>
      <c r="I136">
        <v>19306241.176199999</v>
      </c>
      <c r="J136">
        <v>4260023.9029999999</v>
      </c>
      <c r="K136">
        <v>13217876.6894</v>
      </c>
      <c r="L136">
        <v>136802765.2236</v>
      </c>
      <c r="M136">
        <v>0</v>
      </c>
      <c r="N136">
        <v>63577153.057800002</v>
      </c>
      <c r="O136">
        <v>79032285.806999996</v>
      </c>
      <c r="P136">
        <v>-3745322.3616999998</v>
      </c>
      <c r="Q136">
        <v>2217532.3821999999</v>
      </c>
      <c r="R136">
        <v>-136802765.2236</v>
      </c>
      <c r="S136">
        <v>44738228.224799998</v>
      </c>
      <c r="T136">
        <v>16023800.866800001</v>
      </c>
    </row>
    <row r="137" spans="1:20" x14ac:dyDescent="0.3">
      <c r="A137">
        <v>46</v>
      </c>
      <c r="B137">
        <v>1</v>
      </c>
      <c r="C137">
        <v>87712281.481199995</v>
      </c>
      <c r="D137">
        <v>511383.40759999998</v>
      </c>
      <c r="E137">
        <v>15435409.071599999</v>
      </c>
      <c r="F137">
        <v>0</v>
      </c>
      <c r="G137">
        <v>29011612.979200002</v>
      </c>
      <c r="H137">
        <v>68276091.2465</v>
      </c>
      <c r="I137">
        <v>22414689.536600001</v>
      </c>
      <c r="J137">
        <v>4279287.4735000003</v>
      </c>
      <c r="K137">
        <v>13217876.6894</v>
      </c>
      <c r="L137">
        <v>92657732.862900004</v>
      </c>
      <c r="M137">
        <v>0</v>
      </c>
      <c r="N137">
        <v>67916114.612000003</v>
      </c>
      <c r="O137">
        <v>65297591.944600001</v>
      </c>
      <c r="P137">
        <v>-3767904.0658999998</v>
      </c>
      <c r="Q137">
        <v>2217532.3821999999</v>
      </c>
      <c r="R137">
        <v>-92657732.862900004</v>
      </c>
      <c r="S137">
        <v>29011612.979200002</v>
      </c>
      <c r="T137">
        <v>359976.63439999998</v>
      </c>
    </row>
    <row r="138" spans="1:20" x14ac:dyDescent="0.3">
      <c r="A138">
        <v>46</v>
      </c>
      <c r="B138">
        <v>2</v>
      </c>
      <c r="C138">
        <v>84645301.931799993</v>
      </c>
      <c r="D138">
        <v>509113.67070000002</v>
      </c>
      <c r="E138">
        <v>15435409.071599999</v>
      </c>
      <c r="F138">
        <v>0</v>
      </c>
      <c r="G138">
        <v>29011612.979200002</v>
      </c>
      <c r="H138">
        <v>66727992.6633</v>
      </c>
      <c r="I138">
        <v>16818785.656800002</v>
      </c>
      <c r="J138">
        <v>4293982.2444000002</v>
      </c>
      <c r="K138">
        <v>13217876.6894</v>
      </c>
      <c r="L138">
        <v>92588320.259900004</v>
      </c>
      <c r="M138">
        <v>0</v>
      </c>
      <c r="N138">
        <v>69095833.009000003</v>
      </c>
      <c r="O138">
        <v>67826516.275000006</v>
      </c>
      <c r="P138">
        <v>-3784868.5737000001</v>
      </c>
      <c r="Q138">
        <v>2217532.3821999999</v>
      </c>
      <c r="R138">
        <v>-92588320.259900004</v>
      </c>
      <c r="S138">
        <v>29011612.979200002</v>
      </c>
      <c r="T138">
        <v>-2367840.3456999999</v>
      </c>
    </row>
    <row r="139" spans="1:20" x14ac:dyDescent="0.3">
      <c r="A139">
        <v>46</v>
      </c>
      <c r="B139">
        <v>3</v>
      </c>
      <c r="C139">
        <v>82666679.985599995</v>
      </c>
      <c r="D139">
        <v>507233.799</v>
      </c>
      <c r="E139">
        <v>15435409.071599999</v>
      </c>
      <c r="F139">
        <v>0</v>
      </c>
      <c r="G139">
        <v>29011612.979200002</v>
      </c>
      <c r="H139">
        <v>65614529.9199</v>
      </c>
      <c r="I139">
        <v>13210834.3051</v>
      </c>
      <c r="J139">
        <v>4305415.4216999998</v>
      </c>
      <c r="K139">
        <v>13217876.6894</v>
      </c>
      <c r="L139">
        <v>92412180.505899996</v>
      </c>
      <c r="M139">
        <v>0</v>
      </c>
      <c r="N139">
        <v>69656202.957800001</v>
      </c>
      <c r="O139">
        <v>69455845.680399999</v>
      </c>
      <c r="P139">
        <v>-3798181.6228</v>
      </c>
      <c r="Q139">
        <v>2217532.3821999999</v>
      </c>
      <c r="R139">
        <v>-92412180.505899996</v>
      </c>
      <c r="S139">
        <v>29011612.979200002</v>
      </c>
      <c r="T139">
        <v>-4041673.0378999999</v>
      </c>
    </row>
    <row r="140" spans="1:20" x14ac:dyDescent="0.3">
      <c r="A140">
        <v>47</v>
      </c>
      <c r="B140">
        <v>1</v>
      </c>
      <c r="C140">
        <v>73063095.183300003</v>
      </c>
      <c r="D140">
        <v>497840.31910000002</v>
      </c>
      <c r="E140">
        <v>15435409.071599999</v>
      </c>
      <c r="F140">
        <v>0</v>
      </c>
      <c r="G140">
        <v>23860147.740200002</v>
      </c>
      <c r="H140">
        <v>63733307.728799999</v>
      </c>
      <c r="I140">
        <v>47497089.073200002</v>
      </c>
      <c r="J140">
        <v>4353788.6272</v>
      </c>
      <c r="K140">
        <v>13217876.6894</v>
      </c>
      <c r="L140">
        <v>37081662.262599997</v>
      </c>
      <c r="M140">
        <v>0</v>
      </c>
      <c r="N140">
        <v>73882283.315300003</v>
      </c>
      <c r="O140">
        <v>25566006.109999999</v>
      </c>
      <c r="P140">
        <v>-3855948.3080000002</v>
      </c>
      <c r="Q140">
        <v>2217532.3821999999</v>
      </c>
      <c r="R140">
        <v>-37081662.262599997</v>
      </c>
      <c r="S140">
        <v>23860147.740200002</v>
      </c>
      <c r="T140">
        <v>-10148975.5865</v>
      </c>
    </row>
    <row r="141" spans="1:20" x14ac:dyDescent="0.3">
      <c r="A141">
        <v>47</v>
      </c>
      <c r="B141">
        <v>2</v>
      </c>
      <c r="C141">
        <v>70266076.387099996</v>
      </c>
      <c r="D141">
        <v>490450.53610000003</v>
      </c>
      <c r="E141">
        <v>15435409.071599999</v>
      </c>
      <c r="F141">
        <v>0</v>
      </c>
      <c r="G141">
        <v>23860147.740200002</v>
      </c>
      <c r="H141">
        <v>60589329.792999998</v>
      </c>
      <c r="I141">
        <v>38076772.491300002</v>
      </c>
      <c r="J141">
        <v>4394619.2814999996</v>
      </c>
      <c r="K141">
        <v>13217876.6894</v>
      </c>
      <c r="L141">
        <v>37621427.387800001</v>
      </c>
      <c r="M141">
        <v>0</v>
      </c>
      <c r="N141">
        <v>76795373.657800004</v>
      </c>
      <c r="O141">
        <v>32189303.895799998</v>
      </c>
      <c r="P141">
        <v>-3904168.7453999999</v>
      </c>
      <c r="Q141">
        <v>2217532.3821999999</v>
      </c>
      <c r="R141">
        <v>-37621427.387800001</v>
      </c>
      <c r="S141">
        <v>23860147.740200002</v>
      </c>
      <c r="T141">
        <v>-16206043.864800001</v>
      </c>
    </row>
    <row r="142" spans="1:20" x14ac:dyDescent="0.3">
      <c r="A142">
        <v>47</v>
      </c>
      <c r="B142">
        <v>3</v>
      </c>
      <c r="C142">
        <v>68304992.064600006</v>
      </c>
      <c r="D142">
        <v>484608.75880000001</v>
      </c>
      <c r="E142">
        <v>15435409.071599999</v>
      </c>
      <c r="F142">
        <v>0</v>
      </c>
      <c r="G142">
        <v>23860147.740200002</v>
      </c>
      <c r="H142">
        <v>58939994.480599999</v>
      </c>
      <c r="I142">
        <v>31766685.917199999</v>
      </c>
      <c r="J142">
        <v>4430081.4919999996</v>
      </c>
      <c r="K142">
        <v>13217876.6894</v>
      </c>
      <c r="L142">
        <v>38025450.938500002</v>
      </c>
      <c r="M142">
        <v>0</v>
      </c>
      <c r="N142">
        <v>78555484.798899993</v>
      </c>
      <c r="O142">
        <v>36538306.147399999</v>
      </c>
      <c r="P142">
        <v>-3945472.7332000001</v>
      </c>
      <c r="Q142">
        <v>2217532.3821999999</v>
      </c>
      <c r="R142">
        <v>-38025450.938500002</v>
      </c>
      <c r="S142">
        <v>23860147.740200002</v>
      </c>
      <c r="T142">
        <v>-19615490.3182</v>
      </c>
    </row>
    <row r="143" spans="1:20" x14ac:dyDescent="0.3">
      <c r="A143">
        <v>48</v>
      </c>
      <c r="B143">
        <v>1</v>
      </c>
      <c r="C143">
        <v>102834204.2701</v>
      </c>
      <c r="D143">
        <v>487313.21159999998</v>
      </c>
      <c r="E143">
        <v>15435409.071599999</v>
      </c>
      <c r="F143">
        <v>0</v>
      </c>
      <c r="G143">
        <v>3556416.2982999999</v>
      </c>
      <c r="H143">
        <v>41128921.030900002</v>
      </c>
      <c r="I143">
        <v>14693879.813300001</v>
      </c>
      <c r="J143">
        <v>4417010.3820000002</v>
      </c>
      <c r="K143">
        <v>13217876.6894</v>
      </c>
      <c r="L143">
        <v>50708545.397399999</v>
      </c>
      <c r="M143">
        <v>0</v>
      </c>
      <c r="N143">
        <v>80460977.570999995</v>
      </c>
      <c r="O143">
        <v>88140324.456699997</v>
      </c>
      <c r="P143">
        <v>-3929697.1704000002</v>
      </c>
      <c r="Q143">
        <v>2217532.3821999999</v>
      </c>
      <c r="R143">
        <v>-50708545.397399999</v>
      </c>
      <c r="S143">
        <v>3556416.2982999999</v>
      </c>
      <c r="T143">
        <v>-39332056.540100001</v>
      </c>
    </row>
    <row r="144" spans="1:20" x14ac:dyDescent="0.3">
      <c r="A144">
        <v>48</v>
      </c>
      <c r="B144">
        <v>2</v>
      </c>
      <c r="C144">
        <v>100133201.2096</v>
      </c>
      <c r="D144">
        <v>489972.44189999998</v>
      </c>
      <c r="E144">
        <v>15435409.071599999</v>
      </c>
      <c r="F144">
        <v>0</v>
      </c>
      <c r="G144">
        <v>3556416.2982999999</v>
      </c>
      <c r="H144">
        <v>40150347.390299998</v>
      </c>
      <c r="I144">
        <v>11571998.554500001</v>
      </c>
      <c r="J144">
        <v>4406013.358</v>
      </c>
      <c r="K144">
        <v>13217876.6894</v>
      </c>
      <c r="L144">
        <v>50775613.663699999</v>
      </c>
      <c r="M144">
        <v>0</v>
      </c>
      <c r="N144">
        <v>79774984.223700002</v>
      </c>
      <c r="O144">
        <v>88561202.655200005</v>
      </c>
      <c r="P144">
        <v>-3916040.9160000002</v>
      </c>
      <c r="Q144">
        <v>2217532.3821999999</v>
      </c>
      <c r="R144">
        <v>-50775613.663699999</v>
      </c>
      <c r="S144">
        <v>3556416.2982999999</v>
      </c>
      <c r="T144">
        <v>-39624636.833400004</v>
      </c>
    </row>
    <row r="145" spans="1:20" x14ac:dyDescent="0.3">
      <c r="A145">
        <v>48</v>
      </c>
      <c r="B145">
        <v>3</v>
      </c>
      <c r="C145">
        <v>98499215.450100005</v>
      </c>
      <c r="D145">
        <v>492584.06540000002</v>
      </c>
      <c r="E145">
        <v>15435409.071599999</v>
      </c>
      <c r="F145">
        <v>0</v>
      </c>
      <c r="G145">
        <v>3556416.2982999999</v>
      </c>
      <c r="H145">
        <v>39583386.662600003</v>
      </c>
      <c r="I145">
        <v>9767777.5107000005</v>
      </c>
      <c r="J145">
        <v>4396177.4314000001</v>
      </c>
      <c r="K145">
        <v>13217876.6894</v>
      </c>
      <c r="L145">
        <v>50819139.035499997</v>
      </c>
      <c r="M145">
        <v>0</v>
      </c>
      <c r="N145">
        <v>79437588.068599999</v>
      </c>
      <c r="O145">
        <v>88731437.939300001</v>
      </c>
      <c r="P145">
        <v>-3903593.3659999999</v>
      </c>
      <c r="Q145">
        <v>2217532.3821999999</v>
      </c>
      <c r="R145">
        <v>-50819139.035499997</v>
      </c>
      <c r="S145">
        <v>3556416.2982999999</v>
      </c>
      <c r="T145">
        <v>-39854201.406000003</v>
      </c>
    </row>
    <row r="146" spans="1:20" x14ac:dyDescent="0.3">
      <c r="A146">
        <v>49</v>
      </c>
      <c r="B146">
        <v>1</v>
      </c>
      <c r="C146">
        <v>71635939.518800005</v>
      </c>
      <c r="D146">
        <v>487141.53110000002</v>
      </c>
      <c r="E146">
        <v>15435409.071599999</v>
      </c>
      <c r="F146">
        <v>0</v>
      </c>
      <c r="G146">
        <v>20150432.348099999</v>
      </c>
      <c r="H146">
        <v>51911299.437200002</v>
      </c>
      <c r="I146">
        <v>52583099.8763</v>
      </c>
      <c r="J146">
        <v>4438573.8048</v>
      </c>
      <c r="K146">
        <v>13217876.6894</v>
      </c>
      <c r="L146">
        <v>1558540.5884</v>
      </c>
      <c r="M146">
        <v>0</v>
      </c>
      <c r="N146">
        <v>87143876.430000007</v>
      </c>
      <c r="O146">
        <v>19052839.642499998</v>
      </c>
      <c r="P146">
        <v>-3951432.2736999998</v>
      </c>
      <c r="Q146">
        <v>2217532.3821999999</v>
      </c>
      <c r="R146">
        <v>-1558540.5884</v>
      </c>
      <c r="S146">
        <v>20150432.348099999</v>
      </c>
      <c r="T146">
        <v>-35232576.992899999</v>
      </c>
    </row>
    <row r="147" spans="1:20" x14ac:dyDescent="0.3">
      <c r="A147">
        <v>49</v>
      </c>
      <c r="B147">
        <v>2</v>
      </c>
      <c r="C147">
        <v>68261259.755999997</v>
      </c>
      <c r="D147">
        <v>482403.8138</v>
      </c>
      <c r="E147">
        <v>15435409.071599999</v>
      </c>
      <c r="F147">
        <v>0</v>
      </c>
      <c r="G147">
        <v>20150432.348099999</v>
      </c>
      <c r="H147">
        <v>49567878.652900003</v>
      </c>
      <c r="I147">
        <v>44533280.4604</v>
      </c>
      <c r="J147">
        <v>4474594.0724999998</v>
      </c>
      <c r="K147">
        <v>13217876.6894</v>
      </c>
      <c r="L147">
        <v>1585650.1470999999</v>
      </c>
      <c r="M147">
        <v>0</v>
      </c>
      <c r="N147">
        <v>89776969.716900006</v>
      </c>
      <c r="O147">
        <v>23727979.295600001</v>
      </c>
      <c r="P147">
        <v>-3992190.2587000001</v>
      </c>
      <c r="Q147">
        <v>2217532.3821999999</v>
      </c>
      <c r="R147">
        <v>-1585650.1470999999</v>
      </c>
      <c r="S147">
        <v>20150432.348099999</v>
      </c>
      <c r="T147">
        <v>-40209091.064000003</v>
      </c>
    </row>
    <row r="148" spans="1:20" x14ac:dyDescent="0.3">
      <c r="A148">
        <v>49</v>
      </c>
      <c r="B148">
        <v>3</v>
      </c>
      <c r="C148">
        <v>66033361.3235</v>
      </c>
      <c r="D148">
        <v>478261.01569999999</v>
      </c>
      <c r="E148">
        <v>15435409.071599999</v>
      </c>
      <c r="F148">
        <v>0</v>
      </c>
      <c r="G148">
        <v>20150432.348099999</v>
      </c>
      <c r="H148">
        <v>47977436.298799999</v>
      </c>
      <c r="I148">
        <v>38938462.097599998</v>
      </c>
      <c r="J148">
        <v>4506039.8173000002</v>
      </c>
      <c r="K148">
        <v>13217876.6894</v>
      </c>
      <c r="L148">
        <v>1607037.7023</v>
      </c>
      <c r="M148">
        <v>0</v>
      </c>
      <c r="N148">
        <v>91520263.977699995</v>
      </c>
      <c r="O148">
        <v>27094899.2258</v>
      </c>
      <c r="P148">
        <v>-4027778.8015999999</v>
      </c>
      <c r="Q148">
        <v>2217532.3821999999</v>
      </c>
      <c r="R148">
        <v>-1607037.7023</v>
      </c>
      <c r="S148">
        <v>20150432.348099999</v>
      </c>
      <c r="T148">
        <v>-43542827.678900003</v>
      </c>
    </row>
    <row r="149" spans="1:20" x14ac:dyDescent="0.3">
      <c r="A149">
        <v>50</v>
      </c>
      <c r="B149">
        <v>1</v>
      </c>
      <c r="C149">
        <v>81568503.922399998</v>
      </c>
      <c r="D149">
        <v>478514.95819999999</v>
      </c>
      <c r="E149">
        <v>15435409.071599999</v>
      </c>
      <c r="F149">
        <v>0</v>
      </c>
      <c r="G149">
        <v>9514729.8253000006</v>
      </c>
      <c r="H149">
        <v>37773570.953599997</v>
      </c>
      <c r="I149">
        <v>22880322.856400002</v>
      </c>
      <c r="J149">
        <v>4509906.6524</v>
      </c>
      <c r="K149">
        <v>13217876.6894</v>
      </c>
      <c r="L149">
        <v>12462094.317500001</v>
      </c>
      <c r="M149">
        <v>0</v>
      </c>
      <c r="N149">
        <v>91483293.116300002</v>
      </c>
      <c r="O149">
        <v>58688181.066</v>
      </c>
      <c r="P149">
        <v>-4031391.6941</v>
      </c>
      <c r="Q149">
        <v>2217532.3821999999</v>
      </c>
      <c r="R149">
        <v>-12462094.317500001</v>
      </c>
      <c r="S149">
        <v>9514729.8253000006</v>
      </c>
      <c r="T149">
        <v>-53709722.162699997</v>
      </c>
    </row>
    <row r="150" spans="1:20" x14ac:dyDescent="0.3">
      <c r="A150">
        <v>50</v>
      </c>
      <c r="B150">
        <v>2</v>
      </c>
      <c r="C150">
        <v>80157572.085199997</v>
      </c>
      <c r="D150">
        <v>478944.96899999998</v>
      </c>
      <c r="E150">
        <v>15435409.071599999</v>
      </c>
      <c r="F150">
        <v>0</v>
      </c>
      <c r="G150">
        <v>9514729.8253000006</v>
      </c>
      <c r="H150">
        <v>37394474.620499998</v>
      </c>
      <c r="I150">
        <v>20917226.650800001</v>
      </c>
      <c r="J150">
        <v>4513762.1251999997</v>
      </c>
      <c r="K150">
        <v>13217876.6894</v>
      </c>
      <c r="L150">
        <v>12520493.2085</v>
      </c>
      <c r="M150">
        <v>0</v>
      </c>
      <c r="N150">
        <v>91681302.552200004</v>
      </c>
      <c r="O150">
        <v>59240345.434299998</v>
      </c>
      <c r="P150">
        <v>-4034817.1562000001</v>
      </c>
      <c r="Q150">
        <v>2217532.3821999999</v>
      </c>
      <c r="R150">
        <v>-12520493.2085</v>
      </c>
      <c r="S150">
        <v>9514729.8253000006</v>
      </c>
      <c r="T150">
        <v>-54286827.931699999</v>
      </c>
    </row>
    <row r="151" spans="1:20" x14ac:dyDescent="0.3">
      <c r="A151">
        <v>50</v>
      </c>
      <c r="B151">
        <v>3</v>
      </c>
      <c r="C151">
        <v>79185035.507200003</v>
      </c>
      <c r="D151">
        <v>479522.03320000001</v>
      </c>
      <c r="E151">
        <v>15435409.071599999</v>
      </c>
      <c r="F151">
        <v>0</v>
      </c>
      <c r="G151">
        <v>9514729.8253000006</v>
      </c>
      <c r="H151">
        <v>37078264.497299999</v>
      </c>
      <c r="I151">
        <v>19377094.502500001</v>
      </c>
      <c r="J151">
        <v>4517326.9018000001</v>
      </c>
      <c r="K151">
        <v>13217876.6894</v>
      </c>
      <c r="L151">
        <v>12575067.971799999</v>
      </c>
      <c r="M151">
        <v>0</v>
      </c>
      <c r="N151">
        <v>91918670.067200005</v>
      </c>
      <c r="O151">
        <v>59807941.004699998</v>
      </c>
      <c r="P151">
        <v>-4037804.8686000002</v>
      </c>
      <c r="Q151">
        <v>2217532.3821999999</v>
      </c>
      <c r="R151">
        <v>-12575067.971799999</v>
      </c>
      <c r="S151">
        <v>9514729.8253000006</v>
      </c>
      <c r="T151">
        <v>-54840405.569899999</v>
      </c>
    </row>
    <row r="152" spans="1:20" x14ac:dyDescent="0.3">
      <c r="A152">
        <v>51</v>
      </c>
      <c r="B152">
        <v>1</v>
      </c>
      <c r="C152">
        <v>74900898.652400002</v>
      </c>
      <c r="D152">
        <v>479245.54509999999</v>
      </c>
      <c r="E152">
        <v>15435409.071599999</v>
      </c>
      <c r="F152">
        <v>0</v>
      </c>
      <c r="G152">
        <v>11505918.3453</v>
      </c>
      <c r="H152">
        <v>41282996.690800004</v>
      </c>
      <c r="I152">
        <v>16747863.248500001</v>
      </c>
      <c r="J152">
        <v>4526133.0091000004</v>
      </c>
      <c r="K152">
        <v>13217876.6894</v>
      </c>
      <c r="L152">
        <v>19122795.218800001</v>
      </c>
      <c r="M152">
        <v>0</v>
      </c>
      <c r="N152">
        <v>90012180.025900006</v>
      </c>
      <c r="O152">
        <v>58153035.403899997</v>
      </c>
      <c r="P152">
        <v>-4046887.4640000002</v>
      </c>
      <c r="Q152">
        <v>2217532.3821999999</v>
      </c>
      <c r="R152">
        <v>-19122795.218800001</v>
      </c>
      <c r="S152">
        <v>11505918.3453</v>
      </c>
      <c r="T152">
        <v>-48729183.335000001</v>
      </c>
    </row>
    <row r="153" spans="1:20" x14ac:dyDescent="0.3">
      <c r="A153">
        <v>51</v>
      </c>
      <c r="B153">
        <v>2</v>
      </c>
      <c r="C153">
        <v>73388845.639699996</v>
      </c>
      <c r="D153">
        <v>479127.83779999998</v>
      </c>
      <c r="E153">
        <v>15435409.071599999</v>
      </c>
      <c r="F153">
        <v>0</v>
      </c>
      <c r="G153">
        <v>11505918.3453</v>
      </c>
      <c r="H153">
        <v>41199276.597999997</v>
      </c>
      <c r="I153">
        <v>14986746.2729</v>
      </c>
      <c r="J153">
        <v>4533934.6396000003</v>
      </c>
      <c r="K153">
        <v>13217876.6894</v>
      </c>
      <c r="L153">
        <v>19183413.826499999</v>
      </c>
      <c r="M153">
        <v>0</v>
      </c>
      <c r="N153">
        <v>89920180.459900007</v>
      </c>
      <c r="O153">
        <v>58402099.366800003</v>
      </c>
      <c r="P153">
        <v>-4054806.8018</v>
      </c>
      <c r="Q153">
        <v>2217532.3821999999</v>
      </c>
      <c r="R153">
        <v>-19183413.826499999</v>
      </c>
      <c r="S153">
        <v>11505918.3453</v>
      </c>
      <c r="T153">
        <v>-48720903.861900002</v>
      </c>
    </row>
    <row r="154" spans="1:20" x14ac:dyDescent="0.3">
      <c r="A154">
        <v>51</v>
      </c>
      <c r="B154">
        <v>3</v>
      </c>
      <c r="C154">
        <v>72470085.502700001</v>
      </c>
      <c r="D154">
        <v>479145.5883</v>
      </c>
      <c r="E154">
        <v>15435409.071599999</v>
      </c>
      <c r="F154">
        <v>0</v>
      </c>
      <c r="G154">
        <v>11505918.3453</v>
      </c>
      <c r="H154">
        <v>41098037.570200004</v>
      </c>
      <c r="I154">
        <v>13921678.9574</v>
      </c>
      <c r="J154">
        <v>4540859.9978999998</v>
      </c>
      <c r="K154">
        <v>13217876.6894</v>
      </c>
      <c r="L154">
        <v>19243584.559300002</v>
      </c>
      <c r="M154">
        <v>0</v>
      </c>
      <c r="N154">
        <v>89947770.029300004</v>
      </c>
      <c r="O154">
        <v>58548406.545299999</v>
      </c>
      <c r="P154">
        <v>-4061714.4095999999</v>
      </c>
      <c r="Q154">
        <v>2217532.3821999999</v>
      </c>
      <c r="R154">
        <v>-19243584.559300002</v>
      </c>
      <c r="S154">
        <v>11505918.3453</v>
      </c>
      <c r="T154">
        <v>-48849732.459100001</v>
      </c>
    </row>
    <row r="155" spans="1:20" x14ac:dyDescent="0.3">
      <c r="A155">
        <v>52</v>
      </c>
      <c r="B155">
        <v>1</v>
      </c>
      <c r="C155">
        <v>65623976.432499997</v>
      </c>
      <c r="D155">
        <v>475774.09460000001</v>
      </c>
      <c r="E155">
        <v>15435409.071599999</v>
      </c>
      <c r="F155">
        <v>0</v>
      </c>
      <c r="G155">
        <v>19441960.774799999</v>
      </c>
      <c r="H155">
        <v>48205000.057800002</v>
      </c>
      <c r="I155">
        <v>20346059.864700001</v>
      </c>
      <c r="J155">
        <v>4565585.0011</v>
      </c>
      <c r="K155">
        <v>13217876.6894</v>
      </c>
      <c r="L155">
        <v>21924789.033199999</v>
      </c>
      <c r="M155">
        <v>0</v>
      </c>
      <c r="N155">
        <v>88919463.700100005</v>
      </c>
      <c r="O155">
        <v>45277916.567699999</v>
      </c>
      <c r="P155">
        <v>-4089810.9065999999</v>
      </c>
      <c r="Q155">
        <v>2217532.3821999999</v>
      </c>
      <c r="R155">
        <v>-21924789.033199999</v>
      </c>
      <c r="S155">
        <v>19441960.774799999</v>
      </c>
      <c r="T155">
        <v>-40714463.642399997</v>
      </c>
    </row>
    <row r="156" spans="1:20" x14ac:dyDescent="0.3">
      <c r="A156">
        <v>52</v>
      </c>
      <c r="B156">
        <v>2</v>
      </c>
      <c r="C156">
        <v>64013341.229800001</v>
      </c>
      <c r="D156">
        <v>473590.85769999999</v>
      </c>
      <c r="E156">
        <v>15435409.071599999</v>
      </c>
      <c r="F156">
        <v>0</v>
      </c>
      <c r="G156">
        <v>19441960.774799999</v>
      </c>
      <c r="H156">
        <v>47829738.129600003</v>
      </c>
      <c r="I156">
        <v>18186800.738699999</v>
      </c>
      <c r="J156">
        <v>4588217.5595000004</v>
      </c>
      <c r="K156">
        <v>13217876.6894</v>
      </c>
      <c r="L156">
        <v>21947617.878899999</v>
      </c>
      <c r="M156">
        <v>0</v>
      </c>
      <c r="N156">
        <v>89065318.637199998</v>
      </c>
      <c r="O156">
        <v>45826540.491099998</v>
      </c>
      <c r="P156">
        <v>-4114626.7017999999</v>
      </c>
      <c r="Q156">
        <v>2217532.3821999999</v>
      </c>
      <c r="R156">
        <v>-21947617.878899999</v>
      </c>
      <c r="S156">
        <v>19441960.774799999</v>
      </c>
      <c r="T156">
        <v>-41235580.507600002</v>
      </c>
    </row>
    <row r="157" spans="1:20" x14ac:dyDescent="0.3">
      <c r="A157">
        <v>52</v>
      </c>
      <c r="B157">
        <v>3</v>
      </c>
      <c r="C157">
        <v>63009137.814199999</v>
      </c>
      <c r="D157">
        <v>471751.70120000001</v>
      </c>
      <c r="E157">
        <v>15435409.071599999</v>
      </c>
      <c r="F157">
        <v>0</v>
      </c>
      <c r="G157">
        <v>19441960.774799999</v>
      </c>
      <c r="H157">
        <v>47518197.961000003</v>
      </c>
      <c r="I157">
        <v>16798849.822999999</v>
      </c>
      <c r="J157">
        <v>4608637.0347999996</v>
      </c>
      <c r="K157">
        <v>13217876.6894</v>
      </c>
      <c r="L157">
        <v>21975501.952100001</v>
      </c>
      <c r="M157">
        <v>0</v>
      </c>
      <c r="N157">
        <v>89079088.501300007</v>
      </c>
      <c r="O157">
        <v>46210287.9912</v>
      </c>
      <c r="P157">
        <v>-4136885.3336</v>
      </c>
      <c r="Q157">
        <v>2217532.3821999999</v>
      </c>
      <c r="R157">
        <v>-21975501.952100001</v>
      </c>
      <c r="S157">
        <v>19441960.774799999</v>
      </c>
      <c r="T157">
        <v>-41560890.540399998</v>
      </c>
    </row>
    <row r="158" spans="1:20" x14ac:dyDescent="0.3">
      <c r="A158">
        <v>53</v>
      </c>
      <c r="B158">
        <v>1</v>
      </c>
      <c r="C158">
        <v>3451033.8347999998</v>
      </c>
      <c r="D158">
        <v>424517.02370000002</v>
      </c>
      <c r="E158">
        <v>15435409.071599999</v>
      </c>
      <c r="F158">
        <v>0</v>
      </c>
      <c r="G158">
        <v>731365222.26890004</v>
      </c>
      <c r="H158">
        <v>105020696.852</v>
      </c>
      <c r="I158">
        <v>735132159.33150005</v>
      </c>
      <c r="J158">
        <v>4824567.2328000003</v>
      </c>
      <c r="K158">
        <v>13217876.6894</v>
      </c>
      <c r="L158">
        <v>0</v>
      </c>
      <c r="M158">
        <v>0</v>
      </c>
      <c r="N158">
        <v>102449559.8276</v>
      </c>
      <c r="O158">
        <v>-731681125.49670005</v>
      </c>
      <c r="P158">
        <v>-4400050.2090999996</v>
      </c>
      <c r="Q158">
        <v>2217532.3821999999</v>
      </c>
      <c r="R158">
        <v>0</v>
      </c>
      <c r="S158">
        <v>731365222.26890004</v>
      </c>
      <c r="T158">
        <v>2571137.0244</v>
      </c>
    </row>
    <row r="159" spans="1:20" x14ac:dyDescent="0.3">
      <c r="A159">
        <v>53</v>
      </c>
      <c r="B159">
        <v>2</v>
      </c>
      <c r="C159">
        <v>2849938.3242000001</v>
      </c>
      <c r="D159">
        <v>388982.08029999997</v>
      </c>
      <c r="E159">
        <v>15435409.071599999</v>
      </c>
      <c r="F159">
        <v>0</v>
      </c>
      <c r="G159">
        <v>731365222.26890004</v>
      </c>
      <c r="H159">
        <v>100410954.57250001</v>
      </c>
      <c r="I159">
        <v>720549632.59829998</v>
      </c>
      <c r="J159">
        <v>5024060.6644000001</v>
      </c>
      <c r="K159">
        <v>13217876.6894</v>
      </c>
      <c r="L159">
        <v>0</v>
      </c>
      <c r="M159">
        <v>0</v>
      </c>
      <c r="N159">
        <v>111539599.1601</v>
      </c>
      <c r="O159">
        <v>-717699694.27409995</v>
      </c>
      <c r="P159">
        <v>-4635078.5840999996</v>
      </c>
      <c r="Q159">
        <v>2217532.3821999999</v>
      </c>
      <c r="R159">
        <v>0</v>
      </c>
      <c r="S159">
        <v>731365222.26890004</v>
      </c>
      <c r="T159">
        <v>-11128644.5876</v>
      </c>
    </row>
    <row r="160" spans="1:20" x14ac:dyDescent="0.3">
      <c r="A160">
        <v>53</v>
      </c>
      <c r="B160">
        <v>3</v>
      </c>
      <c r="C160">
        <v>2515149.3492000001</v>
      </c>
      <c r="D160">
        <v>359621.58899999998</v>
      </c>
      <c r="E160">
        <v>15435409.071599999</v>
      </c>
      <c r="F160">
        <v>0</v>
      </c>
      <c r="G160">
        <v>731365222.26890004</v>
      </c>
      <c r="H160">
        <v>96955120.783000007</v>
      </c>
      <c r="I160">
        <v>709103233.03349996</v>
      </c>
      <c r="J160">
        <v>5208832.4606999997</v>
      </c>
      <c r="K160">
        <v>13217876.6894</v>
      </c>
      <c r="L160">
        <v>0</v>
      </c>
      <c r="M160">
        <v>0</v>
      </c>
      <c r="N160">
        <v>119021167.3127</v>
      </c>
      <c r="O160">
        <v>-706588083.68429995</v>
      </c>
      <c r="P160">
        <v>-4849210.8717999998</v>
      </c>
      <c r="Q160">
        <v>2217532.3821999999</v>
      </c>
      <c r="R160">
        <v>0</v>
      </c>
      <c r="S160">
        <v>731365222.26890004</v>
      </c>
      <c r="T160">
        <v>-22066046.5297</v>
      </c>
    </row>
    <row r="161" spans="1:20" x14ac:dyDescent="0.3">
      <c r="A161">
        <v>54</v>
      </c>
      <c r="B161">
        <v>1</v>
      </c>
      <c r="C161">
        <v>41294414.505900003</v>
      </c>
      <c r="D161">
        <v>364360.30489999999</v>
      </c>
      <c r="E161">
        <v>15435409.071599999</v>
      </c>
      <c r="F161">
        <v>0</v>
      </c>
      <c r="G161">
        <v>287748136.84420002</v>
      </c>
      <c r="H161">
        <v>76451888.743599996</v>
      </c>
      <c r="I161">
        <v>233671403.46470001</v>
      </c>
      <c r="J161">
        <v>5133603.3476</v>
      </c>
      <c r="K161">
        <v>13217876.6894</v>
      </c>
      <c r="L161">
        <v>58829494.008299999</v>
      </c>
      <c r="M161">
        <v>0</v>
      </c>
      <c r="N161">
        <v>110425651.5282</v>
      </c>
      <c r="O161">
        <v>-192376988.95879999</v>
      </c>
      <c r="P161">
        <v>-4769243.0427000001</v>
      </c>
      <c r="Q161">
        <v>2217532.3821999999</v>
      </c>
      <c r="R161">
        <v>-58829494.008299999</v>
      </c>
      <c r="S161">
        <v>287748136.84420002</v>
      </c>
      <c r="T161">
        <v>-33973762.784500003</v>
      </c>
    </row>
    <row r="162" spans="1:20" x14ac:dyDescent="0.3">
      <c r="A162">
        <v>54</v>
      </c>
      <c r="B162">
        <v>2</v>
      </c>
      <c r="C162">
        <v>29867862.665800001</v>
      </c>
      <c r="D162">
        <v>371302.35800000001</v>
      </c>
      <c r="E162">
        <v>15435409.071599999</v>
      </c>
      <c r="F162">
        <v>0</v>
      </c>
      <c r="G162">
        <v>287748136.84420002</v>
      </c>
      <c r="H162">
        <v>76915268.526199996</v>
      </c>
      <c r="I162">
        <v>225884998.9465</v>
      </c>
      <c r="J162">
        <v>5079116.2200999996</v>
      </c>
      <c r="K162">
        <v>13217876.6894</v>
      </c>
      <c r="L162">
        <v>58296954.017399997</v>
      </c>
      <c r="M162">
        <v>0</v>
      </c>
      <c r="N162">
        <v>107803126.27949999</v>
      </c>
      <c r="O162">
        <v>-196017136.2807</v>
      </c>
      <c r="P162">
        <v>-4707813.8622000003</v>
      </c>
      <c r="Q162">
        <v>2217532.3821999999</v>
      </c>
      <c r="R162">
        <v>-58296954.017399997</v>
      </c>
      <c r="S162">
        <v>287748136.84420002</v>
      </c>
      <c r="T162">
        <v>-30887857.753400002</v>
      </c>
    </row>
    <row r="163" spans="1:20" x14ac:dyDescent="0.3">
      <c r="A163">
        <v>54</v>
      </c>
      <c r="B163">
        <v>3</v>
      </c>
      <c r="C163">
        <v>23304407.081700001</v>
      </c>
      <c r="D163">
        <v>378136.38400000002</v>
      </c>
      <c r="E163">
        <v>15435409.071599999</v>
      </c>
      <c r="F163">
        <v>0</v>
      </c>
      <c r="G163">
        <v>287748136.84420002</v>
      </c>
      <c r="H163">
        <v>77155026.180700004</v>
      </c>
      <c r="I163">
        <v>220910653.55289999</v>
      </c>
      <c r="J163">
        <v>5036935.2768000001</v>
      </c>
      <c r="K163">
        <v>13217876.6894</v>
      </c>
      <c r="L163">
        <v>57887820.125299998</v>
      </c>
      <c r="M163">
        <v>0</v>
      </c>
      <c r="N163">
        <v>106879107.34190001</v>
      </c>
      <c r="O163">
        <v>-197606246.47119999</v>
      </c>
      <c r="P163">
        <v>-4658798.8927999996</v>
      </c>
      <c r="Q163">
        <v>2217532.3821999999</v>
      </c>
      <c r="R163">
        <v>-57887820.125299998</v>
      </c>
      <c r="S163">
        <v>287748136.84420002</v>
      </c>
      <c r="T163">
        <v>-29724081.161200002</v>
      </c>
    </row>
    <row r="164" spans="1:20" x14ac:dyDescent="0.3">
      <c r="A164">
        <v>55</v>
      </c>
      <c r="B164">
        <v>1</v>
      </c>
      <c r="C164">
        <v>221177332.5016</v>
      </c>
      <c r="D164">
        <v>401453.83730000001</v>
      </c>
      <c r="E164">
        <v>15435409.071599999</v>
      </c>
      <c r="F164">
        <v>0</v>
      </c>
      <c r="G164">
        <v>18196860.212499999</v>
      </c>
      <c r="H164">
        <v>52957031.948799998</v>
      </c>
      <c r="I164">
        <v>21340954.954399999</v>
      </c>
      <c r="J164">
        <v>4892177.4457</v>
      </c>
      <c r="K164">
        <v>13217876.6894</v>
      </c>
      <c r="L164">
        <v>181769736.3608</v>
      </c>
      <c r="M164">
        <v>0</v>
      </c>
      <c r="N164">
        <v>87138226.672900006</v>
      </c>
      <c r="O164">
        <v>199836377.54719999</v>
      </c>
      <c r="P164">
        <v>-4490723.6085000001</v>
      </c>
      <c r="Q164">
        <v>2217532.3821999999</v>
      </c>
      <c r="R164">
        <v>-181769736.3608</v>
      </c>
      <c r="S164">
        <v>18196860.212499999</v>
      </c>
      <c r="T164">
        <v>-34181194.724100001</v>
      </c>
    </row>
    <row r="165" spans="1:20" x14ac:dyDescent="0.3">
      <c r="A165">
        <v>55</v>
      </c>
      <c r="B165">
        <v>2</v>
      </c>
      <c r="C165">
        <v>192365671.9048</v>
      </c>
      <c r="D165">
        <v>420959.04859999998</v>
      </c>
      <c r="E165">
        <v>15435409.071599999</v>
      </c>
      <c r="F165">
        <v>0</v>
      </c>
      <c r="G165">
        <v>18196860.212499999</v>
      </c>
      <c r="H165">
        <v>58436501.102300003</v>
      </c>
      <c r="I165">
        <v>13669827.1062</v>
      </c>
      <c r="J165">
        <v>4773127.1522000004</v>
      </c>
      <c r="K165">
        <v>13217876.6894</v>
      </c>
      <c r="L165">
        <v>174746933.99649999</v>
      </c>
      <c r="M165">
        <v>0</v>
      </c>
      <c r="N165">
        <v>78640609.163699999</v>
      </c>
      <c r="O165">
        <v>178695844.79859999</v>
      </c>
      <c r="P165">
        <v>-4352168.1036</v>
      </c>
      <c r="Q165">
        <v>2217532.3821999999</v>
      </c>
      <c r="R165">
        <v>-174746933.99649999</v>
      </c>
      <c r="S165">
        <v>18196860.212499999</v>
      </c>
      <c r="T165">
        <v>-20204108.0614</v>
      </c>
    </row>
    <row r="166" spans="1:20" x14ac:dyDescent="0.3">
      <c r="A166">
        <v>55</v>
      </c>
      <c r="B166">
        <v>3</v>
      </c>
      <c r="C166">
        <v>174835140.91659999</v>
      </c>
      <c r="D166">
        <v>438163.68489999999</v>
      </c>
      <c r="E166">
        <v>15435409.071599999</v>
      </c>
      <c r="F166">
        <v>0</v>
      </c>
      <c r="G166">
        <v>18196860.212499999</v>
      </c>
      <c r="H166">
        <v>61282495.020999998</v>
      </c>
      <c r="I166">
        <v>9570861.3000000007</v>
      </c>
      <c r="J166">
        <v>4673245.9363000002</v>
      </c>
      <c r="K166">
        <v>13217876.6894</v>
      </c>
      <c r="L166">
        <v>169079952.20730001</v>
      </c>
      <c r="M166">
        <v>0</v>
      </c>
      <c r="N166">
        <v>73794728.859400004</v>
      </c>
      <c r="O166">
        <v>165264279.61660001</v>
      </c>
      <c r="P166">
        <v>-4235082.2514000004</v>
      </c>
      <c r="Q166">
        <v>2217532.3821999999</v>
      </c>
      <c r="R166">
        <v>-169079952.20730001</v>
      </c>
      <c r="S166">
        <v>18196860.212499999</v>
      </c>
      <c r="T166">
        <v>-12512233.838300001</v>
      </c>
    </row>
    <row r="167" spans="1:20" x14ac:dyDescent="0.3">
      <c r="A167">
        <v>56</v>
      </c>
      <c r="B167">
        <v>1</v>
      </c>
      <c r="C167">
        <v>15449563.239499999</v>
      </c>
      <c r="D167">
        <v>440730.59370000003</v>
      </c>
      <c r="E167">
        <v>15435409.071599999</v>
      </c>
      <c r="F167">
        <v>0</v>
      </c>
      <c r="G167">
        <v>357414480.87349999</v>
      </c>
      <c r="H167">
        <v>114084641.8348</v>
      </c>
      <c r="I167">
        <v>326478540.5891</v>
      </c>
      <c r="J167">
        <v>4665694.1985999998</v>
      </c>
      <c r="K167">
        <v>13217876.6894</v>
      </c>
      <c r="L167">
        <v>75569294.9322</v>
      </c>
      <c r="M167">
        <v>0</v>
      </c>
      <c r="N167">
        <v>82803286.042400002</v>
      </c>
      <c r="O167">
        <v>-311028977.34969997</v>
      </c>
      <c r="P167">
        <v>-4224963.6048999997</v>
      </c>
      <c r="Q167">
        <v>2217532.3821999999</v>
      </c>
      <c r="R167">
        <v>-75569294.9322</v>
      </c>
      <c r="S167">
        <v>357414480.87349999</v>
      </c>
      <c r="T167">
        <v>31281355.792399999</v>
      </c>
    </row>
    <row r="168" spans="1:20" x14ac:dyDescent="0.3">
      <c r="A168">
        <v>56</v>
      </c>
      <c r="B168">
        <v>2</v>
      </c>
      <c r="C168">
        <v>13940463.122400001</v>
      </c>
      <c r="D168">
        <v>443021.0024</v>
      </c>
      <c r="E168">
        <v>15435409.071599999</v>
      </c>
      <c r="F168">
        <v>0</v>
      </c>
      <c r="G168">
        <v>357414480.87349999</v>
      </c>
      <c r="H168">
        <v>104127209.6344</v>
      </c>
      <c r="I168">
        <v>308064161.13340002</v>
      </c>
      <c r="J168">
        <v>4655504.0476000002</v>
      </c>
      <c r="K168">
        <v>13217876.6894</v>
      </c>
      <c r="L168">
        <v>76585794.555600002</v>
      </c>
      <c r="M168">
        <v>0</v>
      </c>
      <c r="N168">
        <v>88688608.066200003</v>
      </c>
      <c r="O168">
        <v>-294123698.01099998</v>
      </c>
      <c r="P168">
        <v>-4212483.0451999996</v>
      </c>
      <c r="Q168">
        <v>2217532.3821999999</v>
      </c>
      <c r="R168">
        <v>-76585794.555600002</v>
      </c>
      <c r="S168">
        <v>357414480.87349999</v>
      </c>
      <c r="T168">
        <v>15438601.568299999</v>
      </c>
    </row>
    <row r="169" spans="1:20" x14ac:dyDescent="0.3">
      <c r="A169">
        <v>56</v>
      </c>
      <c r="B169">
        <v>3</v>
      </c>
      <c r="C169">
        <v>13052125.3574</v>
      </c>
      <c r="D169">
        <v>445076.94439999998</v>
      </c>
      <c r="E169">
        <v>15435409.071599999</v>
      </c>
      <c r="F169">
        <v>0</v>
      </c>
      <c r="G169">
        <v>357414480.87349999</v>
      </c>
      <c r="H169">
        <v>98634652.703400001</v>
      </c>
      <c r="I169">
        <v>296916697.24970001</v>
      </c>
      <c r="J169">
        <v>4644458.6277999999</v>
      </c>
      <c r="K169">
        <v>13217876.6894</v>
      </c>
      <c r="L169">
        <v>77386224.040099993</v>
      </c>
      <c r="M169">
        <v>0</v>
      </c>
      <c r="N169">
        <v>92700181.080200002</v>
      </c>
      <c r="O169">
        <v>-283864571.89240003</v>
      </c>
      <c r="P169">
        <v>-4199381.6835000003</v>
      </c>
      <c r="Q169">
        <v>2217532.3821999999</v>
      </c>
      <c r="R169">
        <v>-77386224.040099993</v>
      </c>
      <c r="S169">
        <v>357414480.87349999</v>
      </c>
      <c r="T169">
        <v>5934471.6232000003</v>
      </c>
    </row>
    <row r="170" spans="1:20" x14ac:dyDescent="0.3">
      <c r="A170">
        <v>57</v>
      </c>
      <c r="B170">
        <v>1</v>
      </c>
      <c r="C170">
        <v>34835674.6734</v>
      </c>
      <c r="D170">
        <v>394384.53600000002</v>
      </c>
      <c r="E170">
        <v>15435409.071599999</v>
      </c>
      <c r="F170">
        <v>0</v>
      </c>
      <c r="G170">
        <v>875196824.28489995</v>
      </c>
      <c r="H170">
        <v>96184073.317699999</v>
      </c>
      <c r="I170">
        <v>851243161.85689998</v>
      </c>
      <c r="J170">
        <v>4918700.4593000002</v>
      </c>
      <c r="K170">
        <v>13217876.6894</v>
      </c>
      <c r="L170">
        <v>35420172.368600003</v>
      </c>
      <c r="M170">
        <v>0</v>
      </c>
      <c r="N170">
        <v>117099019.6223</v>
      </c>
      <c r="O170">
        <v>-816407487.18350005</v>
      </c>
      <c r="P170">
        <v>-4524315.9232999999</v>
      </c>
      <c r="Q170">
        <v>2217532.3821999999</v>
      </c>
      <c r="R170">
        <v>-35420172.368600003</v>
      </c>
      <c r="S170">
        <v>875196824.28489995</v>
      </c>
      <c r="T170">
        <v>-20914946.3046</v>
      </c>
    </row>
    <row r="171" spans="1:20" x14ac:dyDescent="0.3">
      <c r="A171">
        <v>57</v>
      </c>
      <c r="B171">
        <v>2</v>
      </c>
      <c r="C171">
        <v>27288840.734700002</v>
      </c>
      <c r="D171">
        <v>352704.42690000002</v>
      </c>
      <c r="E171">
        <v>15435409.071599999</v>
      </c>
      <c r="F171">
        <v>0</v>
      </c>
      <c r="G171">
        <v>875196824.28489995</v>
      </c>
      <c r="H171">
        <v>92302821.4639</v>
      </c>
      <c r="I171">
        <v>832150808.12230003</v>
      </c>
      <c r="J171">
        <v>5163362.2624000004</v>
      </c>
      <c r="K171">
        <v>13217876.6894</v>
      </c>
      <c r="L171">
        <v>35401767.490800001</v>
      </c>
      <c r="M171">
        <v>0</v>
      </c>
      <c r="N171">
        <v>124492194.61920001</v>
      </c>
      <c r="O171">
        <v>-804861967.38759995</v>
      </c>
      <c r="P171">
        <v>-4810657.8355</v>
      </c>
      <c r="Q171">
        <v>2217532.3821999999</v>
      </c>
      <c r="R171">
        <v>-35401767.490800001</v>
      </c>
      <c r="S171">
        <v>875196824.28489995</v>
      </c>
      <c r="T171">
        <v>-32189373.155400001</v>
      </c>
    </row>
    <row r="172" spans="1:20" x14ac:dyDescent="0.3">
      <c r="A172">
        <v>57</v>
      </c>
      <c r="B172">
        <v>3</v>
      </c>
      <c r="C172">
        <v>22966396.125700001</v>
      </c>
      <c r="D172">
        <v>318748.26459999999</v>
      </c>
      <c r="E172">
        <v>15435409.071599999</v>
      </c>
      <c r="F172">
        <v>0</v>
      </c>
      <c r="G172">
        <v>875196824.28489995</v>
      </c>
      <c r="H172">
        <v>89623403.294100001</v>
      </c>
      <c r="I172">
        <v>817613956.32729995</v>
      </c>
      <c r="J172">
        <v>5387702.5385999996</v>
      </c>
      <c r="K172">
        <v>13217876.6894</v>
      </c>
      <c r="L172">
        <v>35442819.483099997</v>
      </c>
      <c r="M172">
        <v>0</v>
      </c>
      <c r="N172">
        <v>131582429.65790001</v>
      </c>
      <c r="O172">
        <v>-794647560.20150006</v>
      </c>
      <c r="P172">
        <v>-5068954.2739000004</v>
      </c>
      <c r="Q172">
        <v>2217532.3821999999</v>
      </c>
      <c r="R172">
        <v>-35442819.483099997</v>
      </c>
      <c r="S172">
        <v>875196824.28489995</v>
      </c>
      <c r="T172">
        <v>-41959026.363799997</v>
      </c>
    </row>
    <row r="173" spans="1:20" x14ac:dyDescent="0.3">
      <c r="A173">
        <v>58</v>
      </c>
      <c r="B173">
        <v>1</v>
      </c>
      <c r="C173">
        <v>188087514.5564</v>
      </c>
      <c r="D173">
        <v>327758.55070000002</v>
      </c>
      <c r="E173">
        <v>15435409.071599999</v>
      </c>
      <c r="F173">
        <v>0</v>
      </c>
      <c r="G173">
        <v>33147345.499299999</v>
      </c>
      <c r="H173">
        <v>49765473.964900002</v>
      </c>
      <c r="I173">
        <v>50117973.780500002</v>
      </c>
      <c r="J173">
        <v>5296123.9228999997</v>
      </c>
      <c r="K173">
        <v>13217876.6894</v>
      </c>
      <c r="L173">
        <v>107743652.6901</v>
      </c>
      <c r="M173">
        <v>0</v>
      </c>
      <c r="N173">
        <v>110486076.7983</v>
      </c>
      <c r="O173">
        <v>137969540.77590001</v>
      </c>
      <c r="P173">
        <v>-4968365.3722999999</v>
      </c>
      <c r="Q173">
        <v>2217532.3821999999</v>
      </c>
      <c r="R173">
        <v>-107743652.6901</v>
      </c>
      <c r="S173">
        <v>33147345.499299999</v>
      </c>
      <c r="T173">
        <v>-60720602.833400004</v>
      </c>
    </row>
    <row r="174" spans="1:20" x14ac:dyDescent="0.3">
      <c r="A174">
        <v>58</v>
      </c>
      <c r="B174">
        <v>2</v>
      </c>
      <c r="C174">
        <v>161696025.01179999</v>
      </c>
      <c r="D174">
        <v>338864.89130000002</v>
      </c>
      <c r="E174">
        <v>15435409.071599999</v>
      </c>
      <c r="F174">
        <v>0</v>
      </c>
      <c r="G174">
        <v>33147345.499299999</v>
      </c>
      <c r="H174">
        <v>52269587.290200002</v>
      </c>
      <c r="I174">
        <v>36182221.633699998</v>
      </c>
      <c r="J174">
        <v>5229432.2268000003</v>
      </c>
      <c r="K174">
        <v>13217876.6894</v>
      </c>
      <c r="L174">
        <v>105603056.4024</v>
      </c>
      <c r="M174">
        <v>0</v>
      </c>
      <c r="N174">
        <v>102659028.5124</v>
      </c>
      <c r="O174">
        <v>125513803.37800001</v>
      </c>
      <c r="P174">
        <v>-4890567.3355</v>
      </c>
      <c r="Q174">
        <v>2217532.3821999999</v>
      </c>
      <c r="R174">
        <v>-105603056.4024</v>
      </c>
      <c r="S174">
        <v>33147345.499299999</v>
      </c>
      <c r="T174">
        <v>-50389441.222199999</v>
      </c>
    </row>
    <row r="175" spans="1:20" x14ac:dyDescent="0.3">
      <c r="A175">
        <v>58</v>
      </c>
      <c r="B175">
        <v>3</v>
      </c>
      <c r="C175">
        <v>144458965.2229</v>
      </c>
      <c r="D175">
        <v>348757.9191</v>
      </c>
      <c r="E175">
        <v>15435409.071599999</v>
      </c>
      <c r="F175">
        <v>0</v>
      </c>
      <c r="G175">
        <v>33147345.499299999</v>
      </c>
      <c r="H175">
        <v>54126768.476000004</v>
      </c>
      <c r="I175">
        <v>27328129.086399999</v>
      </c>
      <c r="J175">
        <v>5176441.3104999997</v>
      </c>
      <c r="K175">
        <v>13217876.6894</v>
      </c>
      <c r="L175">
        <v>103828371.94400001</v>
      </c>
      <c r="M175">
        <v>0</v>
      </c>
      <c r="N175">
        <v>97921564.216999993</v>
      </c>
      <c r="O175">
        <v>117130836.1365</v>
      </c>
      <c r="P175">
        <v>-4827683.3914000001</v>
      </c>
      <c r="Q175">
        <v>2217532.3821999999</v>
      </c>
      <c r="R175">
        <v>-103828371.94400001</v>
      </c>
      <c r="S175">
        <v>33147345.499299999</v>
      </c>
      <c r="T175">
        <v>-43794795.740999997</v>
      </c>
    </row>
    <row r="176" spans="1:20" x14ac:dyDescent="0.3">
      <c r="A176">
        <v>59</v>
      </c>
      <c r="B176">
        <v>1</v>
      </c>
      <c r="C176">
        <v>138448070.3723</v>
      </c>
      <c r="D176">
        <v>360460.84830000001</v>
      </c>
      <c r="E176">
        <v>15435409.071599999</v>
      </c>
      <c r="F176">
        <v>0</v>
      </c>
      <c r="G176">
        <v>13847084.9265</v>
      </c>
      <c r="H176">
        <v>49311314.808700003</v>
      </c>
      <c r="I176">
        <v>26900153.652899999</v>
      </c>
      <c r="J176">
        <v>5120119.0773</v>
      </c>
      <c r="K176">
        <v>13217876.6894</v>
      </c>
      <c r="L176">
        <v>73241394.508699998</v>
      </c>
      <c r="M176">
        <v>0</v>
      </c>
      <c r="N176">
        <v>98364218.988900006</v>
      </c>
      <c r="O176">
        <v>111547916.7194</v>
      </c>
      <c r="P176">
        <v>-4759658.2290000003</v>
      </c>
      <c r="Q176">
        <v>2217532.3821999999</v>
      </c>
      <c r="R176">
        <v>-73241394.508699998</v>
      </c>
      <c r="S176">
        <v>13847084.9265</v>
      </c>
      <c r="T176">
        <v>-49052904.180200003</v>
      </c>
    </row>
    <row r="177" spans="1:20" x14ac:dyDescent="0.3">
      <c r="A177">
        <v>59</v>
      </c>
      <c r="B177">
        <v>2</v>
      </c>
      <c r="C177">
        <v>130288801.5837</v>
      </c>
      <c r="D177">
        <v>370788.93320000003</v>
      </c>
      <c r="E177">
        <v>15435409.071599999</v>
      </c>
      <c r="F177">
        <v>0</v>
      </c>
      <c r="G177">
        <v>13847084.9265</v>
      </c>
      <c r="H177">
        <v>49198142.472499996</v>
      </c>
      <c r="I177">
        <v>20066425.892000001</v>
      </c>
      <c r="J177">
        <v>5071151.2844000002</v>
      </c>
      <c r="K177">
        <v>13217876.6894</v>
      </c>
      <c r="L177">
        <v>72643864.1884</v>
      </c>
      <c r="M177">
        <v>0</v>
      </c>
      <c r="N177">
        <v>97591794.467700005</v>
      </c>
      <c r="O177">
        <v>110222375.6917</v>
      </c>
      <c r="P177">
        <v>-4700362.3513000002</v>
      </c>
      <c r="Q177">
        <v>2217532.3821999999</v>
      </c>
      <c r="R177">
        <v>-72643864.1884</v>
      </c>
      <c r="S177">
        <v>13847084.9265</v>
      </c>
      <c r="T177">
        <v>-48393651.995200001</v>
      </c>
    </row>
    <row r="178" spans="1:20" x14ac:dyDescent="0.3">
      <c r="A178">
        <v>59</v>
      </c>
      <c r="B178">
        <v>3</v>
      </c>
      <c r="C178">
        <v>124465194.3706</v>
      </c>
      <c r="D178">
        <v>379935.58960000001</v>
      </c>
      <c r="E178">
        <v>15435409.071599999</v>
      </c>
      <c r="F178">
        <v>0</v>
      </c>
      <c r="G178">
        <v>13847084.9265</v>
      </c>
      <c r="H178">
        <v>49387867.320600003</v>
      </c>
      <c r="I178">
        <v>16067224.128799999</v>
      </c>
      <c r="J178">
        <v>5027797.3685999997</v>
      </c>
      <c r="K178">
        <v>13217876.6894</v>
      </c>
      <c r="L178">
        <v>72063717.578299999</v>
      </c>
      <c r="M178">
        <v>0</v>
      </c>
      <c r="N178">
        <v>96575514.267399997</v>
      </c>
      <c r="O178">
        <v>108397970.2418</v>
      </c>
      <c r="P178">
        <v>-4647861.7790000001</v>
      </c>
      <c r="Q178">
        <v>2217532.3821999999</v>
      </c>
      <c r="R178">
        <v>-72063717.578299999</v>
      </c>
      <c r="S178">
        <v>13847084.9265</v>
      </c>
      <c r="T178">
        <v>-47187646.946800001</v>
      </c>
    </row>
    <row r="179" spans="1:20" x14ac:dyDescent="0.3">
      <c r="A179">
        <v>60</v>
      </c>
      <c r="B179">
        <v>1</v>
      </c>
      <c r="C179">
        <v>108885415.1347</v>
      </c>
      <c r="D179">
        <v>381169.48570000002</v>
      </c>
      <c r="E179">
        <v>15435409.071599999</v>
      </c>
      <c r="F179">
        <v>0</v>
      </c>
      <c r="G179">
        <v>12743606.2468</v>
      </c>
      <c r="H179">
        <v>41046267.6228</v>
      </c>
      <c r="I179">
        <v>32098353.0526</v>
      </c>
      <c r="J179">
        <v>5040472.9905000003</v>
      </c>
      <c r="K179">
        <v>13217876.6894</v>
      </c>
      <c r="L179">
        <v>19404628.941100001</v>
      </c>
      <c r="M179">
        <v>0</v>
      </c>
      <c r="N179">
        <v>108520654.20200001</v>
      </c>
      <c r="O179">
        <v>76787062.082100004</v>
      </c>
      <c r="P179">
        <v>-4659303.5048000002</v>
      </c>
      <c r="Q179">
        <v>2217532.3821999999</v>
      </c>
      <c r="R179">
        <v>-19404628.941100001</v>
      </c>
      <c r="S179">
        <v>12743606.2468</v>
      </c>
      <c r="T179">
        <v>-67474386.5792</v>
      </c>
    </row>
    <row r="180" spans="1:20" x14ac:dyDescent="0.3">
      <c r="A180">
        <v>60</v>
      </c>
      <c r="B180">
        <v>2</v>
      </c>
      <c r="C180">
        <v>102706210.6807</v>
      </c>
      <c r="D180">
        <v>382473.69939999998</v>
      </c>
      <c r="E180">
        <v>15435409.071599999</v>
      </c>
      <c r="F180">
        <v>0</v>
      </c>
      <c r="G180">
        <v>12743606.2468</v>
      </c>
      <c r="H180">
        <v>39903004.8904</v>
      </c>
      <c r="I180">
        <v>24921898.421</v>
      </c>
      <c r="J180">
        <v>5049525.2812999999</v>
      </c>
      <c r="K180">
        <v>13217876.6894</v>
      </c>
      <c r="L180">
        <v>19470675.964299999</v>
      </c>
      <c r="M180">
        <v>0</v>
      </c>
      <c r="N180">
        <v>108399478.0975</v>
      </c>
      <c r="O180">
        <v>77784312.259599999</v>
      </c>
      <c r="P180">
        <v>-4667051.5818999996</v>
      </c>
      <c r="Q180">
        <v>2217532.3821999999</v>
      </c>
      <c r="R180">
        <v>-19470675.964299999</v>
      </c>
      <c r="S180">
        <v>12743606.2468</v>
      </c>
      <c r="T180">
        <v>-68496473.207100004</v>
      </c>
    </row>
    <row r="181" spans="1:20" x14ac:dyDescent="0.3">
      <c r="A181">
        <v>60</v>
      </c>
      <c r="B181">
        <v>3</v>
      </c>
      <c r="C181">
        <v>98530709.0009</v>
      </c>
      <c r="D181">
        <v>383827.75760000001</v>
      </c>
      <c r="E181">
        <v>15435409.071599999</v>
      </c>
      <c r="F181">
        <v>0</v>
      </c>
      <c r="G181">
        <v>12743606.2468</v>
      </c>
      <c r="H181">
        <v>39389125.310099997</v>
      </c>
      <c r="I181">
        <v>20418974.2872</v>
      </c>
      <c r="J181">
        <v>5056402.3328</v>
      </c>
      <c r="K181">
        <v>13217876.6894</v>
      </c>
      <c r="L181">
        <v>19515146.591899998</v>
      </c>
      <c r="M181">
        <v>0</v>
      </c>
      <c r="N181">
        <v>108108502.1204</v>
      </c>
      <c r="O181">
        <v>78111734.713699996</v>
      </c>
      <c r="P181">
        <v>-4672574.5751999998</v>
      </c>
      <c r="Q181">
        <v>2217532.3821999999</v>
      </c>
      <c r="R181">
        <v>-19515146.591899998</v>
      </c>
      <c r="S181">
        <v>12743606.2468</v>
      </c>
      <c r="T181">
        <v>-68719376.810399994</v>
      </c>
    </row>
    <row r="182" spans="1:20" x14ac:dyDescent="0.3">
      <c r="A182">
        <v>61</v>
      </c>
      <c r="B182">
        <v>1</v>
      </c>
      <c r="C182">
        <v>83339752.258499995</v>
      </c>
      <c r="D182">
        <v>385002.79519999999</v>
      </c>
      <c r="E182">
        <v>15435409.071599999</v>
      </c>
      <c r="F182">
        <v>0</v>
      </c>
      <c r="G182">
        <v>19068565.148699999</v>
      </c>
      <c r="H182">
        <v>41845743.015699998</v>
      </c>
      <c r="I182">
        <v>33157997.4113</v>
      </c>
      <c r="J182">
        <v>5064223.4130999995</v>
      </c>
      <c r="K182">
        <v>13217876.6894</v>
      </c>
      <c r="L182">
        <v>366682.77220000001</v>
      </c>
      <c r="M182">
        <v>0</v>
      </c>
      <c r="N182">
        <v>108227869.1216</v>
      </c>
      <c r="O182">
        <v>50181754.847199999</v>
      </c>
      <c r="P182">
        <v>-4679220.6179</v>
      </c>
      <c r="Q182">
        <v>2217532.3821999999</v>
      </c>
      <c r="R182">
        <v>-366682.77220000001</v>
      </c>
      <c r="S182">
        <v>19068565.148699999</v>
      </c>
      <c r="T182">
        <v>-66382126.105899997</v>
      </c>
    </row>
    <row r="183" spans="1:20" x14ac:dyDescent="0.3">
      <c r="A183">
        <v>61</v>
      </c>
      <c r="B183">
        <v>2</v>
      </c>
      <c r="C183">
        <v>80882728.069299996</v>
      </c>
      <c r="D183">
        <v>386195.21309999999</v>
      </c>
      <c r="E183">
        <v>15435409.071599999</v>
      </c>
      <c r="F183">
        <v>0</v>
      </c>
      <c r="G183">
        <v>19068565.148699999</v>
      </c>
      <c r="H183">
        <v>40865419.887900002</v>
      </c>
      <c r="I183">
        <v>28078291.871399999</v>
      </c>
      <c r="J183">
        <v>5070626.6446000002</v>
      </c>
      <c r="K183">
        <v>13217876.6894</v>
      </c>
      <c r="L183">
        <v>370706.24690000003</v>
      </c>
      <c r="M183">
        <v>0</v>
      </c>
      <c r="N183">
        <v>109751600.399</v>
      </c>
      <c r="O183">
        <v>52804436.197899997</v>
      </c>
      <c r="P183">
        <v>-4684431.4314000001</v>
      </c>
      <c r="Q183">
        <v>2217532.3821999999</v>
      </c>
      <c r="R183">
        <v>-370706.24690000003</v>
      </c>
      <c r="S183">
        <v>19068565.148699999</v>
      </c>
      <c r="T183">
        <v>-68886180.511000007</v>
      </c>
    </row>
    <row r="184" spans="1:20" x14ac:dyDescent="0.3">
      <c r="A184">
        <v>61</v>
      </c>
      <c r="B184">
        <v>3</v>
      </c>
      <c r="C184">
        <v>78958051.559499994</v>
      </c>
      <c r="D184">
        <v>387400.77980000002</v>
      </c>
      <c r="E184">
        <v>15435409.071599999</v>
      </c>
      <c r="F184">
        <v>0</v>
      </c>
      <c r="G184">
        <v>19068565.148699999</v>
      </c>
      <c r="H184">
        <v>40314504.465499997</v>
      </c>
      <c r="I184">
        <v>24832787.107999999</v>
      </c>
      <c r="J184">
        <v>5075973.45</v>
      </c>
      <c r="K184">
        <v>13217876.6894</v>
      </c>
      <c r="L184">
        <v>373868.06589999999</v>
      </c>
      <c r="M184">
        <v>0</v>
      </c>
      <c r="N184">
        <v>110587317.9954</v>
      </c>
      <c r="O184">
        <v>54125264.451499999</v>
      </c>
      <c r="P184">
        <v>-4688572.6701999996</v>
      </c>
      <c r="Q184">
        <v>2217532.3821999999</v>
      </c>
      <c r="R184">
        <v>-373868.06589999999</v>
      </c>
      <c r="S184">
        <v>19068565.148699999</v>
      </c>
      <c r="T184">
        <v>-70272813.529899999</v>
      </c>
    </row>
    <row r="185" spans="1:20" x14ac:dyDescent="0.3">
      <c r="A185">
        <v>62</v>
      </c>
      <c r="B185">
        <v>1</v>
      </c>
      <c r="C185">
        <v>87195921.107199997</v>
      </c>
      <c r="D185">
        <v>389358.83149999997</v>
      </c>
      <c r="E185">
        <v>15435409.071599999</v>
      </c>
      <c r="F185">
        <v>0</v>
      </c>
      <c r="G185">
        <v>11790620.629899999</v>
      </c>
      <c r="H185">
        <v>36774979.3539</v>
      </c>
      <c r="I185">
        <v>18211067.543499999</v>
      </c>
      <c r="J185">
        <v>5075476.9452</v>
      </c>
      <c r="K185">
        <v>13217876.6894</v>
      </c>
      <c r="L185">
        <v>3375809.0062000002</v>
      </c>
      <c r="M185">
        <v>0</v>
      </c>
      <c r="N185">
        <v>111677034.65629999</v>
      </c>
      <c r="O185">
        <v>68984853.563700005</v>
      </c>
      <c r="P185">
        <v>-4686118.1136999996</v>
      </c>
      <c r="Q185">
        <v>2217532.3821999999</v>
      </c>
      <c r="R185">
        <v>-3375809.0062000002</v>
      </c>
      <c r="S185">
        <v>11790620.629899999</v>
      </c>
      <c r="T185">
        <v>-74902055.302300006</v>
      </c>
    </row>
    <row r="186" spans="1:20" x14ac:dyDescent="0.3">
      <c r="A186">
        <v>62</v>
      </c>
      <c r="B186">
        <v>2</v>
      </c>
      <c r="C186">
        <v>85523079.517299995</v>
      </c>
      <c r="D186">
        <v>391281.52010000002</v>
      </c>
      <c r="E186">
        <v>15435409.071599999</v>
      </c>
      <c r="F186">
        <v>0</v>
      </c>
      <c r="G186">
        <v>11790620.629899999</v>
      </c>
      <c r="H186">
        <v>36669002.873000003</v>
      </c>
      <c r="I186">
        <v>16766105.4439</v>
      </c>
      <c r="J186">
        <v>5074798.0961999996</v>
      </c>
      <c r="K186">
        <v>13217876.6894</v>
      </c>
      <c r="L186">
        <v>3386292.2936999998</v>
      </c>
      <c r="M186">
        <v>0</v>
      </c>
      <c r="N186">
        <v>111313736.7728</v>
      </c>
      <c r="O186">
        <v>68756974.073400006</v>
      </c>
      <c r="P186">
        <v>-4683516.5761000002</v>
      </c>
      <c r="Q186">
        <v>2217532.3821999999</v>
      </c>
      <c r="R186">
        <v>-3386292.2936999998</v>
      </c>
      <c r="S186">
        <v>11790620.629899999</v>
      </c>
      <c r="T186">
        <v>-74644733.899800003</v>
      </c>
    </row>
    <row r="187" spans="1:20" x14ac:dyDescent="0.3">
      <c r="A187">
        <v>62</v>
      </c>
      <c r="B187">
        <v>3</v>
      </c>
      <c r="C187">
        <v>84196208.093600005</v>
      </c>
      <c r="D187">
        <v>393165.55300000001</v>
      </c>
      <c r="E187">
        <v>15435409.071599999</v>
      </c>
      <c r="F187">
        <v>0</v>
      </c>
      <c r="G187">
        <v>11790620.629899999</v>
      </c>
      <c r="H187">
        <v>36587449.388300002</v>
      </c>
      <c r="I187">
        <v>15608616.195499999</v>
      </c>
      <c r="J187">
        <v>5073943.1672</v>
      </c>
      <c r="K187">
        <v>13217876.6894</v>
      </c>
      <c r="L187">
        <v>3395958.8809000002</v>
      </c>
      <c r="M187">
        <v>0</v>
      </c>
      <c r="N187">
        <v>111065573.722</v>
      </c>
      <c r="O187">
        <v>68587591.898100004</v>
      </c>
      <c r="P187">
        <v>-4680777.6141999997</v>
      </c>
      <c r="Q187">
        <v>2217532.3821999999</v>
      </c>
      <c r="R187">
        <v>-3395958.8809000002</v>
      </c>
      <c r="S187">
        <v>11790620.629899999</v>
      </c>
      <c r="T187">
        <v>-74478124.333800003</v>
      </c>
    </row>
    <row r="188" spans="1:20" x14ac:dyDescent="0.3">
      <c r="A188">
        <v>63</v>
      </c>
      <c r="B188">
        <v>1</v>
      </c>
      <c r="C188">
        <v>89885062.825200006</v>
      </c>
      <c r="D188">
        <v>395395.12550000002</v>
      </c>
      <c r="E188">
        <v>15435409.071599999</v>
      </c>
      <c r="F188">
        <v>0</v>
      </c>
      <c r="G188">
        <v>10789195.6646</v>
      </c>
      <c r="H188">
        <v>35683174.557800002</v>
      </c>
      <c r="I188">
        <v>12491210.8994</v>
      </c>
      <c r="J188">
        <v>5069001.6886999998</v>
      </c>
      <c r="K188">
        <v>13217876.6894</v>
      </c>
      <c r="L188">
        <v>13526807.712300001</v>
      </c>
      <c r="M188">
        <v>0</v>
      </c>
      <c r="N188">
        <v>108010420.12270001</v>
      </c>
      <c r="O188">
        <v>77393851.925899997</v>
      </c>
      <c r="P188">
        <v>-4673606.5631999997</v>
      </c>
      <c r="Q188">
        <v>2217532.3821999999</v>
      </c>
      <c r="R188">
        <v>-13526807.712300001</v>
      </c>
      <c r="S188">
        <v>10789195.6646</v>
      </c>
      <c r="T188">
        <v>-72327245.564899996</v>
      </c>
    </row>
    <row r="189" spans="1:20" x14ac:dyDescent="0.3">
      <c r="A189">
        <v>63</v>
      </c>
      <c r="B189">
        <v>2</v>
      </c>
      <c r="C189">
        <v>87853145.738000005</v>
      </c>
      <c r="D189">
        <v>397636.00939999998</v>
      </c>
      <c r="E189">
        <v>15435409.071599999</v>
      </c>
      <c r="F189">
        <v>0</v>
      </c>
      <c r="G189">
        <v>10789195.6646</v>
      </c>
      <c r="H189">
        <v>35603852.334600002</v>
      </c>
      <c r="I189">
        <v>11158076.3551</v>
      </c>
      <c r="J189">
        <v>5064624.4323000005</v>
      </c>
      <c r="K189">
        <v>13217876.6894</v>
      </c>
      <c r="L189">
        <v>13509800.443299999</v>
      </c>
      <c r="M189">
        <v>0</v>
      </c>
      <c r="N189">
        <v>107236407.0804</v>
      </c>
      <c r="O189">
        <v>76695069.3829</v>
      </c>
      <c r="P189">
        <v>-4666988.4228999997</v>
      </c>
      <c r="Q189">
        <v>2217532.3821999999</v>
      </c>
      <c r="R189">
        <v>-13509800.443299999</v>
      </c>
      <c r="S189">
        <v>10789195.6646</v>
      </c>
      <c r="T189">
        <v>-71632554.745800003</v>
      </c>
    </row>
    <row r="190" spans="1:20" x14ac:dyDescent="0.3">
      <c r="A190">
        <v>63</v>
      </c>
      <c r="B190">
        <v>3</v>
      </c>
      <c r="C190">
        <v>86475691.969899997</v>
      </c>
      <c r="D190">
        <v>399846.36959999998</v>
      </c>
      <c r="E190">
        <v>15435409.071599999</v>
      </c>
      <c r="F190">
        <v>0</v>
      </c>
      <c r="G190">
        <v>10789195.6646</v>
      </c>
      <c r="H190">
        <v>35610228.617399998</v>
      </c>
      <c r="I190">
        <v>10226671.966399999</v>
      </c>
      <c r="J190">
        <v>5060598.5894999998</v>
      </c>
      <c r="K190">
        <v>13217876.6894</v>
      </c>
      <c r="L190">
        <v>13498390.3835</v>
      </c>
      <c r="M190">
        <v>0</v>
      </c>
      <c r="N190">
        <v>106743504.48649999</v>
      </c>
      <c r="O190">
        <v>76249020.0035</v>
      </c>
      <c r="P190">
        <v>-4660752.2198999999</v>
      </c>
      <c r="Q190">
        <v>2217532.3821999999</v>
      </c>
      <c r="R190">
        <v>-13498390.3835</v>
      </c>
      <c r="S190">
        <v>10789195.6646</v>
      </c>
      <c r="T190">
        <v>-71133275.869100004</v>
      </c>
    </row>
    <row r="191" spans="1:20" x14ac:dyDescent="0.3">
      <c r="A191">
        <v>64</v>
      </c>
      <c r="B191">
        <v>1</v>
      </c>
      <c r="C191">
        <v>142217665.37059999</v>
      </c>
      <c r="D191">
        <v>407094.17300000001</v>
      </c>
      <c r="E191">
        <v>15435409.071599999</v>
      </c>
      <c r="F191">
        <v>0</v>
      </c>
      <c r="G191">
        <v>10740787.417099999</v>
      </c>
      <c r="H191">
        <v>42264983.661899999</v>
      </c>
      <c r="I191">
        <v>3720868.3968000002</v>
      </c>
      <c r="J191">
        <v>5016077.3678000001</v>
      </c>
      <c r="K191">
        <v>13217876.6894</v>
      </c>
      <c r="L191">
        <v>91565671.841100007</v>
      </c>
      <c r="M191">
        <v>0</v>
      </c>
      <c r="N191">
        <v>98441374.835999995</v>
      </c>
      <c r="O191">
        <v>138496796.9738</v>
      </c>
      <c r="P191">
        <v>-4608983.1947999997</v>
      </c>
      <c r="Q191">
        <v>2217532.3821999999</v>
      </c>
      <c r="R191">
        <v>-91565671.841100007</v>
      </c>
      <c r="S191">
        <v>10740787.417099999</v>
      </c>
      <c r="T191">
        <v>-56176391.174099997</v>
      </c>
    </row>
    <row r="192" spans="1:20" x14ac:dyDescent="0.3">
      <c r="A192">
        <v>64</v>
      </c>
      <c r="B192">
        <v>2</v>
      </c>
      <c r="C192">
        <v>132368243.5879</v>
      </c>
      <c r="D192">
        <v>413523.04820000002</v>
      </c>
      <c r="E192">
        <v>15435409.071599999</v>
      </c>
      <c r="F192">
        <v>0</v>
      </c>
      <c r="G192">
        <v>10740787.417099999</v>
      </c>
      <c r="H192">
        <v>44085095.841399997</v>
      </c>
      <c r="I192">
        <v>2541284.5392999998</v>
      </c>
      <c r="J192">
        <v>4977661.0948999999</v>
      </c>
      <c r="K192">
        <v>13217876.6894</v>
      </c>
      <c r="L192">
        <v>89933282.364299998</v>
      </c>
      <c r="M192">
        <v>0</v>
      </c>
      <c r="N192">
        <v>93307705.618699998</v>
      </c>
      <c r="O192">
        <v>129826959.0487</v>
      </c>
      <c r="P192">
        <v>-4564138.0466999998</v>
      </c>
      <c r="Q192">
        <v>2217532.3821999999</v>
      </c>
      <c r="R192">
        <v>-89933282.364299998</v>
      </c>
      <c r="S192">
        <v>10740787.417099999</v>
      </c>
      <c r="T192">
        <v>-49222609.7773</v>
      </c>
    </row>
    <row r="193" spans="1:20" x14ac:dyDescent="0.3">
      <c r="A193">
        <v>64</v>
      </c>
      <c r="B193">
        <v>3</v>
      </c>
      <c r="C193">
        <v>126761888.9685</v>
      </c>
      <c r="D193">
        <v>419255.45789999998</v>
      </c>
      <c r="E193">
        <v>15435409.071599999</v>
      </c>
      <c r="F193">
        <v>0</v>
      </c>
      <c r="G193">
        <v>10740787.417099999</v>
      </c>
      <c r="H193">
        <v>45239722.659100004</v>
      </c>
      <c r="I193">
        <v>2220776.2840999998</v>
      </c>
      <c r="J193">
        <v>4943593.1986999996</v>
      </c>
      <c r="K193">
        <v>13217876.6894</v>
      </c>
      <c r="L193">
        <v>88566395.993200004</v>
      </c>
      <c r="M193">
        <v>0</v>
      </c>
      <c r="N193">
        <v>90384196.531599998</v>
      </c>
      <c r="O193">
        <v>124541112.68440001</v>
      </c>
      <c r="P193">
        <v>-4524337.7407999998</v>
      </c>
      <c r="Q193">
        <v>2217532.3821999999</v>
      </c>
      <c r="R193">
        <v>-88566395.993200004</v>
      </c>
      <c r="S193">
        <v>10740787.417099999</v>
      </c>
      <c r="T193">
        <v>-45144473.872500002</v>
      </c>
    </row>
    <row r="194" spans="1:20" x14ac:dyDescent="0.3">
      <c r="A194">
        <v>65</v>
      </c>
      <c r="B194">
        <v>1</v>
      </c>
      <c r="C194">
        <v>4266055.0625999998</v>
      </c>
      <c r="D194">
        <v>395610.21870000003</v>
      </c>
      <c r="E194">
        <v>15449192.2916</v>
      </c>
      <c r="F194">
        <v>0</v>
      </c>
      <c r="G194">
        <v>335686469.99949998</v>
      </c>
      <c r="H194">
        <v>74648825.010800004</v>
      </c>
      <c r="I194">
        <v>307130094.71700001</v>
      </c>
      <c r="J194">
        <v>5081866.5959000001</v>
      </c>
      <c r="K194">
        <v>13246247.409399999</v>
      </c>
      <c r="L194">
        <v>2999629.7697000001</v>
      </c>
      <c r="M194">
        <v>0</v>
      </c>
      <c r="N194">
        <v>101714161.74089999</v>
      </c>
      <c r="O194">
        <v>-302864039.65450001</v>
      </c>
      <c r="P194">
        <v>-4686256.3772</v>
      </c>
      <c r="Q194">
        <v>2202944.8821999999</v>
      </c>
      <c r="R194">
        <v>-2999629.7697000001</v>
      </c>
      <c r="S194">
        <v>335686469.99949998</v>
      </c>
      <c r="T194">
        <v>-27065336.73</v>
      </c>
    </row>
    <row r="195" spans="1:20" x14ac:dyDescent="0.3">
      <c r="A195">
        <v>65</v>
      </c>
      <c r="B195">
        <v>2</v>
      </c>
      <c r="C195">
        <v>3588573.8462999999</v>
      </c>
      <c r="D195">
        <v>374968.35129999998</v>
      </c>
      <c r="E195">
        <v>15449192.2916</v>
      </c>
      <c r="F195">
        <v>0</v>
      </c>
      <c r="G195">
        <v>335686469.99949998</v>
      </c>
      <c r="H195">
        <v>70655204.8046</v>
      </c>
      <c r="I195">
        <v>294594269.89340001</v>
      </c>
      <c r="J195">
        <v>5203982.5138999997</v>
      </c>
      <c r="K195">
        <v>13246247.409399999</v>
      </c>
      <c r="L195">
        <v>3038537.4559999998</v>
      </c>
      <c r="M195">
        <v>0</v>
      </c>
      <c r="N195">
        <v>109476149.4595</v>
      </c>
      <c r="O195">
        <v>-291005696.04710001</v>
      </c>
      <c r="P195">
        <v>-4829014.1627000002</v>
      </c>
      <c r="Q195">
        <v>2202944.8821999999</v>
      </c>
      <c r="R195">
        <v>-3038537.4559999998</v>
      </c>
      <c r="S195">
        <v>335686469.99949998</v>
      </c>
      <c r="T195">
        <v>-38820944.654899999</v>
      </c>
    </row>
    <row r="196" spans="1:20" x14ac:dyDescent="0.3">
      <c r="A196">
        <v>65</v>
      </c>
      <c r="B196">
        <v>3</v>
      </c>
      <c r="C196">
        <v>3278045.3594999998</v>
      </c>
      <c r="D196">
        <v>355676.13</v>
      </c>
      <c r="E196">
        <v>15449192.2916</v>
      </c>
      <c r="F196">
        <v>0</v>
      </c>
      <c r="G196">
        <v>335686469.99949998</v>
      </c>
      <c r="H196">
        <v>68330789.906000003</v>
      </c>
      <c r="I196">
        <v>286611938.10860002</v>
      </c>
      <c r="J196">
        <v>5313917.6169999996</v>
      </c>
      <c r="K196">
        <v>13246247.409399999</v>
      </c>
      <c r="L196">
        <v>3069775.5764000001</v>
      </c>
      <c r="M196">
        <v>0</v>
      </c>
      <c r="N196">
        <v>114708068.6434</v>
      </c>
      <c r="O196">
        <v>-283333892.74910003</v>
      </c>
      <c r="P196">
        <v>-4958241.4869999997</v>
      </c>
      <c r="Q196">
        <v>2202944.8821999999</v>
      </c>
      <c r="R196">
        <v>-3069775.5764000001</v>
      </c>
      <c r="S196">
        <v>335686469.99949998</v>
      </c>
      <c r="T196">
        <v>-46377278.737400003</v>
      </c>
    </row>
    <row r="197" spans="1:20" x14ac:dyDescent="0.3">
      <c r="A197">
        <v>66</v>
      </c>
      <c r="B197">
        <v>1</v>
      </c>
      <c r="C197">
        <v>206033829.0526</v>
      </c>
      <c r="D197">
        <v>374568.57049999997</v>
      </c>
      <c r="E197">
        <v>15457025.1116</v>
      </c>
      <c r="F197">
        <v>0</v>
      </c>
      <c r="G197">
        <v>15007194.7609</v>
      </c>
      <c r="H197">
        <v>47271566.462399997</v>
      </c>
      <c r="I197">
        <v>9241809.0045999996</v>
      </c>
      <c r="J197">
        <v>5165879.1912000002</v>
      </c>
      <c r="K197">
        <v>13262370.1494</v>
      </c>
      <c r="L197">
        <v>158796463.59599999</v>
      </c>
      <c r="M197">
        <v>0</v>
      </c>
      <c r="N197">
        <v>98095898.015900001</v>
      </c>
      <c r="O197">
        <v>196792020.04789999</v>
      </c>
      <c r="P197">
        <v>-4791310.6206999999</v>
      </c>
      <c r="Q197">
        <v>2194654.9622</v>
      </c>
      <c r="R197">
        <v>-158796463.59599999</v>
      </c>
      <c r="S197">
        <v>15007194.7609</v>
      </c>
      <c r="T197">
        <v>-50824331.553499997</v>
      </c>
    </row>
    <row r="198" spans="1:20" x14ac:dyDescent="0.3">
      <c r="A198">
        <v>66</v>
      </c>
      <c r="B198">
        <v>2</v>
      </c>
      <c r="C198">
        <v>181797566.07100001</v>
      </c>
      <c r="D198">
        <v>390582.77970000001</v>
      </c>
      <c r="E198">
        <v>15457025.1116</v>
      </c>
      <c r="F198">
        <v>0</v>
      </c>
      <c r="G198">
        <v>15007194.7609</v>
      </c>
      <c r="H198">
        <v>52431538.794100001</v>
      </c>
      <c r="I198">
        <v>5331728.4331</v>
      </c>
      <c r="J198">
        <v>5045716.0207000002</v>
      </c>
      <c r="K198">
        <v>13262370.1494</v>
      </c>
      <c r="L198">
        <v>153703361.0997</v>
      </c>
      <c r="M198">
        <v>0</v>
      </c>
      <c r="N198">
        <v>88299804.659400001</v>
      </c>
      <c r="O198">
        <v>176465837.63800001</v>
      </c>
      <c r="P198">
        <v>-4655133.2410000004</v>
      </c>
      <c r="Q198">
        <v>2194654.9622</v>
      </c>
      <c r="R198">
        <v>-153703361.0997</v>
      </c>
      <c r="S198">
        <v>15007194.7609</v>
      </c>
      <c r="T198">
        <v>-35868265.865199998</v>
      </c>
    </row>
    <row r="199" spans="1:20" x14ac:dyDescent="0.3">
      <c r="A199">
        <v>66</v>
      </c>
      <c r="B199">
        <v>3</v>
      </c>
      <c r="C199">
        <v>167473263.89320001</v>
      </c>
      <c r="D199">
        <v>404242.46269999997</v>
      </c>
      <c r="E199">
        <v>15457025.1116</v>
      </c>
      <c r="F199">
        <v>0</v>
      </c>
      <c r="G199">
        <v>15007194.7609</v>
      </c>
      <c r="H199">
        <v>55260316.996100001</v>
      </c>
      <c r="I199">
        <v>3537591.2277000002</v>
      </c>
      <c r="J199">
        <v>4944629.6979999999</v>
      </c>
      <c r="K199">
        <v>13262370.1494</v>
      </c>
      <c r="L199">
        <v>149498971.949</v>
      </c>
      <c r="M199">
        <v>0</v>
      </c>
      <c r="N199">
        <v>82821311.8539</v>
      </c>
      <c r="O199">
        <v>163935672.6654</v>
      </c>
      <c r="P199">
        <v>-4540387.2352999998</v>
      </c>
      <c r="Q199">
        <v>2194654.9622</v>
      </c>
      <c r="R199">
        <v>-149498971.949</v>
      </c>
      <c r="S199">
        <v>15007194.7609</v>
      </c>
      <c r="T199">
        <v>-27560994.857700001</v>
      </c>
    </row>
    <row r="200" spans="1:20" x14ac:dyDescent="0.3">
      <c r="A200">
        <v>67</v>
      </c>
      <c r="B200">
        <v>1</v>
      </c>
      <c r="C200">
        <v>53465050.733499996</v>
      </c>
      <c r="D200">
        <v>405912.30369999999</v>
      </c>
      <c r="E200">
        <v>15486886.271600001</v>
      </c>
      <c r="F200">
        <v>0</v>
      </c>
      <c r="G200">
        <v>93958643.707300007</v>
      </c>
      <c r="H200">
        <v>73211814.415999994</v>
      </c>
      <c r="I200">
        <v>36894307.973300003</v>
      </c>
      <c r="J200">
        <v>4927650.8964999998</v>
      </c>
      <c r="K200">
        <v>13323834.8894</v>
      </c>
      <c r="L200">
        <v>98574224.862499997</v>
      </c>
      <c r="M200">
        <v>0</v>
      </c>
      <c r="N200">
        <v>81919829.760199994</v>
      </c>
      <c r="O200">
        <v>16570742.760199999</v>
      </c>
      <c r="P200">
        <v>-4521738.5927999998</v>
      </c>
      <c r="Q200">
        <v>2163051.3821999999</v>
      </c>
      <c r="R200">
        <v>-98574224.862499997</v>
      </c>
      <c r="S200">
        <v>93958643.707300007</v>
      </c>
      <c r="T200">
        <v>-8708015.3442000002</v>
      </c>
    </row>
    <row r="201" spans="1:20" x14ac:dyDescent="0.3">
      <c r="A201">
        <v>67</v>
      </c>
      <c r="B201">
        <v>2</v>
      </c>
      <c r="C201">
        <v>49989450.677699998</v>
      </c>
      <c r="D201">
        <v>407366.40250000003</v>
      </c>
      <c r="E201">
        <v>15486886.271600001</v>
      </c>
      <c r="F201">
        <v>0</v>
      </c>
      <c r="G201">
        <v>93958643.707300007</v>
      </c>
      <c r="H201">
        <v>72795693.499500006</v>
      </c>
      <c r="I201">
        <v>33032613.4267</v>
      </c>
      <c r="J201">
        <v>4910720.1566000003</v>
      </c>
      <c r="K201">
        <v>13323834.8894</v>
      </c>
      <c r="L201">
        <v>98262958.826000005</v>
      </c>
      <c r="M201">
        <v>0</v>
      </c>
      <c r="N201">
        <v>82383997.897699997</v>
      </c>
      <c r="O201">
        <v>16956837.2509</v>
      </c>
      <c r="P201">
        <v>-4503353.7540999996</v>
      </c>
      <c r="Q201">
        <v>2163051.3821999999</v>
      </c>
      <c r="R201">
        <v>-98262958.826000005</v>
      </c>
      <c r="S201">
        <v>93958643.707300007</v>
      </c>
      <c r="T201">
        <v>-9588304.3981999997</v>
      </c>
    </row>
    <row r="202" spans="1:20" x14ac:dyDescent="0.3">
      <c r="A202">
        <v>67</v>
      </c>
      <c r="B202">
        <v>3</v>
      </c>
      <c r="C202">
        <v>47612643.228799999</v>
      </c>
      <c r="D202">
        <v>408635.15639999998</v>
      </c>
      <c r="E202">
        <v>15486886.271600001</v>
      </c>
      <c r="F202">
        <v>0</v>
      </c>
      <c r="G202">
        <v>93958643.707300007</v>
      </c>
      <c r="H202">
        <v>72741858.571999997</v>
      </c>
      <c r="I202">
        <v>31021837.9157</v>
      </c>
      <c r="J202">
        <v>4894559.3273999998</v>
      </c>
      <c r="K202">
        <v>13323834.8894</v>
      </c>
      <c r="L202">
        <v>97957608.690500006</v>
      </c>
      <c r="M202">
        <v>0</v>
      </c>
      <c r="N202">
        <v>82448129.251699999</v>
      </c>
      <c r="O202">
        <v>16590805.313100001</v>
      </c>
      <c r="P202">
        <v>-4485924.1710000001</v>
      </c>
      <c r="Q202">
        <v>2163051.3821999999</v>
      </c>
      <c r="R202">
        <v>-97957608.690500006</v>
      </c>
      <c r="S202">
        <v>93958643.707300007</v>
      </c>
      <c r="T202">
        <v>-9706270.6798</v>
      </c>
    </row>
    <row r="203" spans="1:20" x14ac:dyDescent="0.3">
      <c r="A203">
        <v>68</v>
      </c>
      <c r="B203">
        <v>1</v>
      </c>
      <c r="C203">
        <v>75494027.125300005</v>
      </c>
      <c r="D203">
        <v>412483.69620000001</v>
      </c>
      <c r="E203">
        <v>15593620.4716</v>
      </c>
      <c r="F203">
        <v>0</v>
      </c>
      <c r="G203">
        <v>107790057.567</v>
      </c>
      <c r="H203">
        <v>69084565.885000005</v>
      </c>
      <c r="I203">
        <v>36516568.6897</v>
      </c>
      <c r="J203">
        <v>4853184.7797999997</v>
      </c>
      <c r="K203">
        <v>13543531.589400001</v>
      </c>
      <c r="L203">
        <v>129197222.27680001</v>
      </c>
      <c r="M203">
        <v>0</v>
      </c>
      <c r="N203">
        <v>84471709.585299999</v>
      </c>
      <c r="O203">
        <v>38977458.435599998</v>
      </c>
      <c r="P203">
        <v>-4440701.0835999995</v>
      </c>
      <c r="Q203">
        <v>2050088.8822000001</v>
      </c>
      <c r="R203">
        <v>-129197222.27680001</v>
      </c>
      <c r="S203">
        <v>107790057.567</v>
      </c>
      <c r="T203">
        <v>-15387143.700300001</v>
      </c>
    </row>
    <row r="204" spans="1:20" x14ac:dyDescent="0.3">
      <c r="A204">
        <v>68</v>
      </c>
      <c r="B204">
        <v>2</v>
      </c>
      <c r="C204">
        <v>68482977.457499996</v>
      </c>
      <c r="D204">
        <v>416692.60269999999</v>
      </c>
      <c r="E204">
        <v>15593620.4716</v>
      </c>
      <c r="F204">
        <v>0</v>
      </c>
      <c r="G204">
        <v>107790057.567</v>
      </c>
      <c r="H204">
        <v>70410089.944499999</v>
      </c>
      <c r="I204">
        <v>34929265.039099999</v>
      </c>
      <c r="J204">
        <v>4817255.2878999999</v>
      </c>
      <c r="K204">
        <v>13543531.589400001</v>
      </c>
      <c r="L204">
        <v>127773088.2226</v>
      </c>
      <c r="M204">
        <v>0</v>
      </c>
      <c r="N204">
        <v>81787379.029100001</v>
      </c>
      <c r="O204">
        <v>33553712.418299999</v>
      </c>
      <c r="P204">
        <v>-4400562.6852000002</v>
      </c>
      <c r="Q204">
        <v>2050088.8822000001</v>
      </c>
      <c r="R204">
        <v>-127773088.2226</v>
      </c>
      <c r="S204">
        <v>107790057.567</v>
      </c>
      <c r="T204">
        <v>-11377289.0845</v>
      </c>
    </row>
    <row r="205" spans="1:20" x14ac:dyDescent="0.3">
      <c r="A205">
        <v>68</v>
      </c>
      <c r="B205">
        <v>3</v>
      </c>
      <c r="C205">
        <v>63877442.975199997</v>
      </c>
      <c r="D205">
        <v>420545.23499999999</v>
      </c>
      <c r="E205">
        <v>15593620.4716</v>
      </c>
      <c r="F205">
        <v>0</v>
      </c>
      <c r="G205">
        <v>107790057.567</v>
      </c>
      <c r="H205">
        <v>71233451.229100004</v>
      </c>
      <c r="I205">
        <v>33895941.3803</v>
      </c>
      <c r="J205">
        <v>4784945.9265000001</v>
      </c>
      <c r="K205">
        <v>13543531.589400001</v>
      </c>
      <c r="L205">
        <v>126571777.27169999</v>
      </c>
      <c r="M205">
        <v>0</v>
      </c>
      <c r="N205">
        <v>80189736.901800007</v>
      </c>
      <c r="O205">
        <v>29981501.594900001</v>
      </c>
      <c r="P205">
        <v>-4364400.6914999997</v>
      </c>
      <c r="Q205">
        <v>2050088.8822000001</v>
      </c>
      <c r="R205">
        <v>-126571777.27169999</v>
      </c>
      <c r="S205">
        <v>107790057.567</v>
      </c>
      <c r="T205">
        <v>-8956285.6727000009</v>
      </c>
    </row>
    <row r="206" spans="1:20" x14ac:dyDescent="0.3">
      <c r="A206">
        <v>69</v>
      </c>
      <c r="B206">
        <v>1</v>
      </c>
      <c r="C206">
        <v>147313217.0149</v>
      </c>
      <c r="D206">
        <v>428396.20069999999</v>
      </c>
      <c r="E206">
        <v>15609062.6316</v>
      </c>
      <c r="F206">
        <v>0</v>
      </c>
      <c r="G206">
        <v>22497421.937100001</v>
      </c>
      <c r="H206">
        <v>63583556.793200001</v>
      </c>
      <c r="I206">
        <v>3346879.4328000001</v>
      </c>
      <c r="J206">
        <v>4730603.5510999998</v>
      </c>
      <c r="K206">
        <v>13575317.089400001</v>
      </c>
      <c r="L206">
        <v>153600340.72409999</v>
      </c>
      <c r="M206">
        <v>0</v>
      </c>
      <c r="N206">
        <v>74627606.893700004</v>
      </c>
      <c r="O206">
        <v>143966337.5821</v>
      </c>
      <c r="P206">
        <v>-4302207.3503999999</v>
      </c>
      <c r="Q206">
        <v>2033745.5422</v>
      </c>
      <c r="R206">
        <v>-153600340.72409999</v>
      </c>
      <c r="S206">
        <v>22497421.937100001</v>
      </c>
      <c r="T206">
        <v>-11044050.100400001</v>
      </c>
    </row>
    <row r="207" spans="1:20" x14ac:dyDescent="0.3">
      <c r="A207">
        <v>69</v>
      </c>
      <c r="B207">
        <v>2</v>
      </c>
      <c r="C207">
        <v>139709919.94659999</v>
      </c>
      <c r="D207">
        <v>435377.35159999999</v>
      </c>
      <c r="E207">
        <v>15609062.6316</v>
      </c>
      <c r="F207">
        <v>0</v>
      </c>
      <c r="G207">
        <v>22497421.937100001</v>
      </c>
      <c r="H207">
        <v>64917288.4903</v>
      </c>
      <c r="I207">
        <v>2505787.2697999999</v>
      </c>
      <c r="J207">
        <v>4682841.2198999999</v>
      </c>
      <c r="K207">
        <v>13575317.089400001</v>
      </c>
      <c r="L207">
        <v>150407839.87079999</v>
      </c>
      <c r="M207">
        <v>0</v>
      </c>
      <c r="N207">
        <v>72486876.286699995</v>
      </c>
      <c r="O207">
        <v>137204132.67680001</v>
      </c>
      <c r="P207">
        <v>-4247463.8682000004</v>
      </c>
      <c r="Q207">
        <v>2033745.5422</v>
      </c>
      <c r="R207">
        <v>-150407839.87079999</v>
      </c>
      <c r="S207">
        <v>22497421.937100001</v>
      </c>
      <c r="T207">
        <v>-7569587.7962999996</v>
      </c>
    </row>
    <row r="208" spans="1:20" x14ac:dyDescent="0.3">
      <c r="A208">
        <v>69</v>
      </c>
      <c r="B208">
        <v>3</v>
      </c>
      <c r="C208">
        <v>134145231.8514</v>
      </c>
      <c r="D208">
        <v>441614.97639999999</v>
      </c>
      <c r="E208">
        <v>15609062.6316</v>
      </c>
      <c r="F208">
        <v>0</v>
      </c>
      <c r="G208">
        <v>22497421.937100001</v>
      </c>
      <c r="H208">
        <v>65935525.511500001</v>
      </c>
      <c r="I208">
        <v>2113348.8827999998</v>
      </c>
      <c r="J208">
        <v>4640080.7575000003</v>
      </c>
      <c r="K208">
        <v>13575317.089400001</v>
      </c>
      <c r="L208">
        <v>147608262.24079999</v>
      </c>
      <c r="M208">
        <v>0</v>
      </c>
      <c r="N208">
        <v>71009551.217399999</v>
      </c>
      <c r="O208">
        <v>132031882.9686</v>
      </c>
      <c r="P208">
        <v>-4198465.7810000004</v>
      </c>
      <c r="Q208">
        <v>2033745.5422</v>
      </c>
      <c r="R208">
        <v>-147608262.24079999</v>
      </c>
      <c r="S208">
        <v>22497421.937100001</v>
      </c>
      <c r="T208">
        <v>-5074025.7059000004</v>
      </c>
    </row>
    <row r="209" spans="1:20" x14ac:dyDescent="0.3">
      <c r="A209">
        <v>70</v>
      </c>
      <c r="B209">
        <v>1</v>
      </c>
      <c r="C209">
        <v>42139673.374399997</v>
      </c>
      <c r="D209">
        <v>409788.5626</v>
      </c>
      <c r="E209">
        <v>15513359.9616</v>
      </c>
      <c r="F209">
        <v>0</v>
      </c>
      <c r="G209">
        <v>171126688.0598</v>
      </c>
      <c r="H209">
        <v>78069014.865700006</v>
      </c>
      <c r="I209">
        <v>144952553.27320001</v>
      </c>
      <c r="J209">
        <v>4838524.3750999998</v>
      </c>
      <c r="K209">
        <v>13378327.1894</v>
      </c>
      <c r="L209">
        <v>64752871.988899998</v>
      </c>
      <c r="M209">
        <v>0</v>
      </c>
      <c r="N209">
        <v>78281879.2553</v>
      </c>
      <c r="O209">
        <v>-102812879.8989</v>
      </c>
      <c r="P209">
        <v>-4428735.8125999998</v>
      </c>
      <c r="Q209">
        <v>2135032.7722</v>
      </c>
      <c r="R209">
        <v>-64752871.988899998</v>
      </c>
      <c r="S209">
        <v>171126688.0598</v>
      </c>
      <c r="T209">
        <v>-212864.38959999999</v>
      </c>
    </row>
    <row r="210" spans="1:20" x14ac:dyDescent="0.3">
      <c r="A210">
        <v>70</v>
      </c>
      <c r="B210">
        <v>2</v>
      </c>
      <c r="C210">
        <v>39803104.291900001</v>
      </c>
      <c r="D210">
        <v>381221.19089999999</v>
      </c>
      <c r="E210">
        <v>15513359.9616</v>
      </c>
      <c r="F210">
        <v>0</v>
      </c>
      <c r="G210">
        <v>171126688.0598</v>
      </c>
      <c r="H210">
        <v>73554229.595599994</v>
      </c>
      <c r="I210">
        <v>133234521.85250001</v>
      </c>
      <c r="J210">
        <v>5009813.5751</v>
      </c>
      <c r="K210">
        <v>13378327.1894</v>
      </c>
      <c r="L210">
        <v>65078215.3006</v>
      </c>
      <c r="M210">
        <v>0</v>
      </c>
      <c r="N210">
        <v>83205068.587200001</v>
      </c>
      <c r="O210">
        <v>-93431417.560599998</v>
      </c>
      <c r="P210">
        <v>-4628592.3842000002</v>
      </c>
      <c r="Q210">
        <v>2135032.7722</v>
      </c>
      <c r="R210">
        <v>-65078215.3006</v>
      </c>
      <c r="S210">
        <v>171126688.0598</v>
      </c>
      <c r="T210">
        <v>-9650838.9915999994</v>
      </c>
    </row>
    <row r="211" spans="1:20" x14ac:dyDescent="0.3">
      <c r="A211">
        <v>70</v>
      </c>
      <c r="B211">
        <v>3</v>
      </c>
      <c r="C211">
        <v>38353741.160599999</v>
      </c>
      <c r="D211">
        <v>358311.61749999999</v>
      </c>
      <c r="E211">
        <v>15513359.9616</v>
      </c>
      <c r="F211">
        <v>0</v>
      </c>
      <c r="G211">
        <v>171126688.0598</v>
      </c>
      <c r="H211">
        <v>71172949.953999996</v>
      </c>
      <c r="I211">
        <v>126123496.0975</v>
      </c>
      <c r="J211">
        <v>5165324.2352</v>
      </c>
      <c r="K211">
        <v>13378327.1894</v>
      </c>
      <c r="L211">
        <v>65281075.035899997</v>
      </c>
      <c r="M211">
        <v>0</v>
      </c>
      <c r="N211">
        <v>86354482.999799997</v>
      </c>
      <c r="O211">
        <v>-87769754.936900005</v>
      </c>
      <c r="P211">
        <v>-4807012.6177000003</v>
      </c>
      <c r="Q211">
        <v>2135032.7722</v>
      </c>
      <c r="R211">
        <v>-65281075.035899997</v>
      </c>
      <c r="S211">
        <v>171126688.0598</v>
      </c>
      <c r="T211">
        <v>-15181533.0458</v>
      </c>
    </row>
    <row r="212" spans="1:20" x14ac:dyDescent="0.3">
      <c r="A212">
        <v>71</v>
      </c>
      <c r="B212">
        <v>1</v>
      </c>
      <c r="C212">
        <v>109781503.4842</v>
      </c>
      <c r="D212">
        <v>365575.6862</v>
      </c>
      <c r="E212">
        <v>15435409.071599999</v>
      </c>
      <c r="F212">
        <v>0</v>
      </c>
      <c r="G212">
        <v>12562640.766000001</v>
      </c>
      <c r="H212">
        <v>48795918.491800003</v>
      </c>
      <c r="I212">
        <v>16792399.984000001</v>
      </c>
      <c r="J212">
        <v>5101994.4737</v>
      </c>
      <c r="K212">
        <v>13217876.6894</v>
      </c>
      <c r="L212">
        <v>61103426.357100002</v>
      </c>
      <c r="M212">
        <v>0</v>
      </c>
      <c r="N212">
        <v>90422234.179800004</v>
      </c>
      <c r="O212">
        <v>92989103.500100002</v>
      </c>
      <c r="P212">
        <v>-4736418.7873999998</v>
      </c>
      <c r="Q212">
        <v>2217532.3821999999</v>
      </c>
      <c r="R212">
        <v>-61103426.357100002</v>
      </c>
      <c r="S212">
        <v>12562640.766000001</v>
      </c>
      <c r="T212">
        <v>-41626315.688000001</v>
      </c>
    </row>
    <row r="213" spans="1:20" x14ac:dyDescent="0.3">
      <c r="A213">
        <v>71</v>
      </c>
      <c r="B213">
        <v>2</v>
      </c>
      <c r="C213">
        <v>103067783.215</v>
      </c>
      <c r="D213">
        <v>372094.10830000002</v>
      </c>
      <c r="E213">
        <v>15435409.071599999</v>
      </c>
      <c r="F213">
        <v>0</v>
      </c>
      <c r="G213">
        <v>12562640.766000001</v>
      </c>
      <c r="H213">
        <v>48253237.474200003</v>
      </c>
      <c r="I213">
        <v>11346119.7158</v>
      </c>
      <c r="J213">
        <v>5052351.4863999998</v>
      </c>
      <c r="K213">
        <v>13217876.6894</v>
      </c>
      <c r="L213">
        <v>61118069.317699999</v>
      </c>
      <c r="M213">
        <v>0</v>
      </c>
      <c r="N213">
        <v>88745100.670100003</v>
      </c>
      <c r="O213">
        <v>91721663.499200001</v>
      </c>
      <c r="P213">
        <v>-4680257.3781000003</v>
      </c>
      <c r="Q213">
        <v>2217532.3821999999</v>
      </c>
      <c r="R213">
        <v>-61118069.317699999</v>
      </c>
      <c r="S213">
        <v>12562640.766000001</v>
      </c>
      <c r="T213">
        <v>-40491863.195900001</v>
      </c>
    </row>
    <row r="214" spans="1:20" x14ac:dyDescent="0.3">
      <c r="A214">
        <v>71</v>
      </c>
      <c r="B214">
        <v>3</v>
      </c>
      <c r="C214">
        <v>99241832.475600004</v>
      </c>
      <c r="D214">
        <v>378638.96289999998</v>
      </c>
      <c r="E214">
        <v>15435409.071599999</v>
      </c>
      <c r="F214">
        <v>0</v>
      </c>
      <c r="G214">
        <v>12562640.766000001</v>
      </c>
      <c r="H214">
        <v>47951490.4089</v>
      </c>
      <c r="I214">
        <v>8402740.9066000003</v>
      </c>
      <c r="J214">
        <v>5012001.7251000004</v>
      </c>
      <c r="K214">
        <v>13217876.6894</v>
      </c>
      <c r="L214">
        <v>61104739.890500002</v>
      </c>
      <c r="M214">
        <v>0</v>
      </c>
      <c r="N214">
        <v>87697777.717099994</v>
      </c>
      <c r="O214">
        <v>90839091.569000006</v>
      </c>
      <c r="P214">
        <v>-4633362.7621999998</v>
      </c>
      <c r="Q214">
        <v>2217532.3821999999</v>
      </c>
      <c r="R214">
        <v>-61104739.890500002</v>
      </c>
      <c r="S214">
        <v>12562640.766000001</v>
      </c>
      <c r="T214">
        <v>-39746287.308200002</v>
      </c>
    </row>
    <row r="215" spans="1:20" x14ac:dyDescent="0.3">
      <c r="A215">
        <v>72</v>
      </c>
      <c r="B215">
        <v>1</v>
      </c>
      <c r="C215">
        <v>121194457.5793</v>
      </c>
      <c r="D215">
        <v>386462.17570000002</v>
      </c>
      <c r="E215">
        <v>15435409.071599999</v>
      </c>
      <c r="F215">
        <v>0</v>
      </c>
      <c r="G215">
        <v>2614968.4578</v>
      </c>
      <c r="H215">
        <v>37663064.5163</v>
      </c>
      <c r="I215">
        <v>8264434.5935000004</v>
      </c>
      <c r="J215">
        <v>4970079.6661</v>
      </c>
      <c r="K215">
        <v>13217876.6894</v>
      </c>
      <c r="L215">
        <v>64845635.325199999</v>
      </c>
      <c r="M215">
        <v>0</v>
      </c>
      <c r="N215">
        <v>86784506.366799995</v>
      </c>
      <c r="O215">
        <v>112930022.9858</v>
      </c>
      <c r="P215">
        <v>-4583617.4903999995</v>
      </c>
      <c r="Q215">
        <v>2217532.3821999999</v>
      </c>
      <c r="R215">
        <v>-64845635.325199999</v>
      </c>
      <c r="S215">
        <v>2614968.4578</v>
      </c>
      <c r="T215">
        <v>-49121441.850500003</v>
      </c>
    </row>
    <row r="216" spans="1:20" x14ac:dyDescent="0.3">
      <c r="A216">
        <v>72</v>
      </c>
      <c r="B216">
        <v>2</v>
      </c>
      <c r="C216">
        <v>118390456.1498</v>
      </c>
      <c r="D216">
        <v>393583.22450000001</v>
      </c>
      <c r="E216">
        <v>15435409.071599999</v>
      </c>
      <c r="F216">
        <v>0</v>
      </c>
      <c r="G216">
        <v>2614968.4578</v>
      </c>
      <c r="H216">
        <v>36414558.678400002</v>
      </c>
      <c r="I216">
        <v>5190948.8631999996</v>
      </c>
      <c r="J216">
        <v>4933061.2040999997</v>
      </c>
      <c r="K216">
        <v>13217876.6894</v>
      </c>
      <c r="L216">
        <v>64559392.8002</v>
      </c>
      <c r="M216">
        <v>0</v>
      </c>
      <c r="N216">
        <v>85570121.673899993</v>
      </c>
      <c r="O216">
        <v>113199507.28659999</v>
      </c>
      <c r="P216">
        <v>-4539477.9796000002</v>
      </c>
      <c r="Q216">
        <v>2217532.3821999999</v>
      </c>
      <c r="R216">
        <v>-64559392.8002</v>
      </c>
      <c r="S216">
        <v>2614968.4578</v>
      </c>
      <c r="T216">
        <v>-49155562.995499998</v>
      </c>
    </row>
    <row r="217" spans="1:20" x14ac:dyDescent="0.3">
      <c r="A217">
        <v>72</v>
      </c>
      <c r="B217">
        <v>3</v>
      </c>
      <c r="C217">
        <v>116601030.31209999</v>
      </c>
      <c r="D217">
        <v>400091.17349999998</v>
      </c>
      <c r="E217">
        <v>15435409.071599999</v>
      </c>
      <c r="F217">
        <v>0</v>
      </c>
      <c r="G217">
        <v>2614968.4578</v>
      </c>
      <c r="H217">
        <v>35836691.843999997</v>
      </c>
      <c r="I217">
        <v>3802398.2705999999</v>
      </c>
      <c r="J217">
        <v>4899729.4620000003</v>
      </c>
      <c r="K217">
        <v>13217876.6894</v>
      </c>
      <c r="L217">
        <v>64274138.544600002</v>
      </c>
      <c r="M217">
        <v>0</v>
      </c>
      <c r="N217">
        <v>84857767.560399994</v>
      </c>
      <c r="O217">
        <v>112798632.0415</v>
      </c>
      <c r="P217">
        <v>-4499638.2884999998</v>
      </c>
      <c r="Q217">
        <v>2217532.3821999999</v>
      </c>
      <c r="R217">
        <v>-64274138.544600002</v>
      </c>
      <c r="S217">
        <v>2614968.4578</v>
      </c>
      <c r="T217">
        <v>-49021075.716399997</v>
      </c>
    </row>
    <row r="218" spans="1:20" x14ac:dyDescent="0.3">
      <c r="A218">
        <v>73</v>
      </c>
      <c r="B218">
        <v>1</v>
      </c>
      <c r="C218">
        <v>100018278.2815</v>
      </c>
      <c r="D218">
        <v>398694.00520000001</v>
      </c>
      <c r="E218">
        <v>15435409.071599999</v>
      </c>
      <c r="F218">
        <v>0</v>
      </c>
      <c r="G218">
        <v>5308990.0345000001</v>
      </c>
      <c r="H218">
        <v>36294453.253899999</v>
      </c>
      <c r="I218">
        <v>33790084.652400002</v>
      </c>
      <c r="J218">
        <v>4914573.8816999998</v>
      </c>
      <c r="K218">
        <v>13217876.6894</v>
      </c>
      <c r="L218">
        <v>13400219.7565</v>
      </c>
      <c r="M218">
        <v>0</v>
      </c>
      <c r="N218">
        <v>91554358.784500003</v>
      </c>
      <c r="O218">
        <v>66228193.629100002</v>
      </c>
      <c r="P218">
        <v>-4515879.8765000002</v>
      </c>
      <c r="Q218">
        <v>2217532.3821999999</v>
      </c>
      <c r="R218">
        <v>-13400219.7565</v>
      </c>
      <c r="S218">
        <v>5308990.0345000001</v>
      </c>
      <c r="T218">
        <v>-55259905.530599996</v>
      </c>
    </row>
    <row r="219" spans="1:20" x14ac:dyDescent="0.3">
      <c r="A219">
        <v>73</v>
      </c>
      <c r="B219">
        <v>2</v>
      </c>
      <c r="C219">
        <v>96938641.168500006</v>
      </c>
      <c r="D219">
        <v>397705.90480000002</v>
      </c>
      <c r="E219">
        <v>15435409.071599999</v>
      </c>
      <c r="F219">
        <v>0</v>
      </c>
      <c r="G219">
        <v>5308990.0345000001</v>
      </c>
      <c r="H219">
        <v>35051955.935099997</v>
      </c>
      <c r="I219">
        <v>27297909.882199999</v>
      </c>
      <c r="J219">
        <v>4925297.159</v>
      </c>
      <c r="K219">
        <v>13217876.6894</v>
      </c>
      <c r="L219">
        <v>13521814.6053</v>
      </c>
      <c r="M219">
        <v>0</v>
      </c>
      <c r="N219">
        <v>93682847.579999998</v>
      </c>
      <c r="O219">
        <v>69640731.286300004</v>
      </c>
      <c r="P219">
        <v>-4527591.2542000003</v>
      </c>
      <c r="Q219">
        <v>2217532.3821999999</v>
      </c>
      <c r="R219">
        <v>-13521814.6053</v>
      </c>
      <c r="S219">
        <v>5308990.0345000001</v>
      </c>
      <c r="T219">
        <v>-58630891.644900002</v>
      </c>
    </row>
    <row r="220" spans="1:20" x14ac:dyDescent="0.3">
      <c r="A220">
        <v>73</v>
      </c>
      <c r="B220">
        <v>3</v>
      </c>
      <c r="C220">
        <v>94848470.815799996</v>
      </c>
      <c r="D220">
        <v>397220.83240000001</v>
      </c>
      <c r="E220">
        <v>15435409.071599999</v>
      </c>
      <c r="F220">
        <v>0</v>
      </c>
      <c r="G220">
        <v>5308990.0345000001</v>
      </c>
      <c r="H220">
        <v>34298036.998099998</v>
      </c>
      <c r="I220">
        <v>23416122.630800001</v>
      </c>
      <c r="J220">
        <v>4933521.8421999998</v>
      </c>
      <c r="K220">
        <v>13217876.6894</v>
      </c>
      <c r="L220">
        <v>13621097.452299999</v>
      </c>
      <c r="M220">
        <v>0</v>
      </c>
      <c r="N220">
        <v>94809755.849199995</v>
      </c>
      <c r="O220">
        <v>71432348.184900001</v>
      </c>
      <c r="P220">
        <v>-4536301.0098000001</v>
      </c>
      <c r="Q220">
        <v>2217532.3821999999</v>
      </c>
      <c r="R220">
        <v>-13621097.452299999</v>
      </c>
      <c r="S220">
        <v>5308990.0345000001</v>
      </c>
      <c r="T220">
        <v>-60511718.851099998</v>
      </c>
    </row>
    <row r="221" spans="1:20" x14ac:dyDescent="0.3">
      <c r="A221">
        <v>74</v>
      </c>
      <c r="B221">
        <v>1</v>
      </c>
      <c r="C221">
        <v>95103397.296200007</v>
      </c>
      <c r="D221">
        <v>397920.00670000003</v>
      </c>
      <c r="E221">
        <v>15435409.071599999</v>
      </c>
      <c r="F221">
        <v>0</v>
      </c>
      <c r="G221">
        <v>5587988.6891999999</v>
      </c>
      <c r="H221">
        <v>35277925.610699996</v>
      </c>
      <c r="I221">
        <v>13727432.714400001</v>
      </c>
      <c r="J221">
        <v>4938145.3221000005</v>
      </c>
      <c r="K221">
        <v>13217876.6894</v>
      </c>
      <c r="L221">
        <v>25202167.6589</v>
      </c>
      <c r="M221">
        <v>0</v>
      </c>
      <c r="N221">
        <v>94921968.809900001</v>
      </c>
      <c r="O221">
        <v>81375964.581799999</v>
      </c>
      <c r="P221">
        <v>-4540225.3153999997</v>
      </c>
      <c r="Q221">
        <v>2217532.3821999999</v>
      </c>
      <c r="R221">
        <v>-25202167.6589</v>
      </c>
      <c r="S221">
        <v>5587988.6891999999</v>
      </c>
      <c r="T221">
        <v>-59644043.199199997</v>
      </c>
    </row>
    <row r="222" spans="1:20" x14ac:dyDescent="0.3">
      <c r="A222">
        <v>74</v>
      </c>
      <c r="B222">
        <v>2</v>
      </c>
      <c r="C222">
        <v>93254416.860599995</v>
      </c>
      <c r="D222">
        <v>398771.67849999998</v>
      </c>
      <c r="E222">
        <v>15435409.071599999</v>
      </c>
      <c r="F222">
        <v>0</v>
      </c>
      <c r="G222">
        <v>5587988.6891999999</v>
      </c>
      <c r="H222">
        <v>35155992.495300002</v>
      </c>
      <c r="I222">
        <v>12064792.8675</v>
      </c>
      <c r="J222">
        <v>4941709.7732999995</v>
      </c>
      <c r="K222">
        <v>13217876.6894</v>
      </c>
      <c r="L222">
        <v>25261754.611699998</v>
      </c>
      <c r="M222">
        <v>0</v>
      </c>
      <c r="N222">
        <v>94333952.178200006</v>
      </c>
      <c r="O222">
        <v>81189623.993100002</v>
      </c>
      <c r="P222">
        <v>-4542938.0948999999</v>
      </c>
      <c r="Q222">
        <v>2217532.3821999999</v>
      </c>
      <c r="R222">
        <v>-25261754.611699998</v>
      </c>
      <c r="S222">
        <v>5587988.6891999999</v>
      </c>
      <c r="T222">
        <v>-59177959.682800002</v>
      </c>
    </row>
    <row r="223" spans="1:20" x14ac:dyDescent="0.3">
      <c r="A223">
        <v>74</v>
      </c>
      <c r="B223">
        <v>3</v>
      </c>
      <c r="C223">
        <v>92108226.5361</v>
      </c>
      <c r="D223">
        <v>399747.2573</v>
      </c>
      <c r="E223">
        <v>15435409.071599999</v>
      </c>
      <c r="F223">
        <v>0</v>
      </c>
      <c r="G223">
        <v>5587988.6891999999</v>
      </c>
      <c r="H223">
        <v>35016048.318999998</v>
      </c>
      <c r="I223">
        <v>10939586.1053</v>
      </c>
      <c r="J223">
        <v>4944361.5959000001</v>
      </c>
      <c r="K223">
        <v>13217876.6894</v>
      </c>
      <c r="L223">
        <v>25315272.068300001</v>
      </c>
      <c r="M223">
        <v>0</v>
      </c>
      <c r="N223">
        <v>94001651.963599995</v>
      </c>
      <c r="O223">
        <v>81168640.430700004</v>
      </c>
      <c r="P223">
        <v>-4544614.3386000004</v>
      </c>
      <c r="Q223">
        <v>2217532.3821999999</v>
      </c>
      <c r="R223">
        <v>-25315272.068300001</v>
      </c>
      <c r="S223">
        <v>5587988.6891999999</v>
      </c>
      <c r="T223">
        <v>-58985603.644599997</v>
      </c>
    </row>
    <row r="224" spans="1:20" x14ac:dyDescent="0.3">
      <c r="A224">
        <v>75</v>
      </c>
      <c r="B224">
        <v>1</v>
      </c>
      <c r="C224">
        <v>90435004.406599998</v>
      </c>
      <c r="D224">
        <v>404011.85830000002</v>
      </c>
      <c r="E224">
        <v>15435409.071599999</v>
      </c>
      <c r="F224">
        <v>0</v>
      </c>
      <c r="G224">
        <v>11224011.4246</v>
      </c>
      <c r="H224">
        <v>44611021.125299998</v>
      </c>
      <c r="I224">
        <v>7311650.9620000003</v>
      </c>
      <c r="J224">
        <v>4926234.4879999999</v>
      </c>
      <c r="K224">
        <v>13217876.6894</v>
      </c>
      <c r="L224">
        <v>46138925.710900001</v>
      </c>
      <c r="M224">
        <v>0</v>
      </c>
      <c r="N224">
        <v>90585112.422600001</v>
      </c>
      <c r="O224">
        <v>83123353.444600001</v>
      </c>
      <c r="P224">
        <v>-4522222.6297000004</v>
      </c>
      <c r="Q224">
        <v>2217532.3821999999</v>
      </c>
      <c r="R224">
        <v>-46138925.710900001</v>
      </c>
      <c r="S224">
        <v>11224011.4246</v>
      </c>
      <c r="T224">
        <v>-45974091.297300003</v>
      </c>
    </row>
    <row r="225" spans="1:20" x14ac:dyDescent="0.3">
      <c r="A225">
        <v>75</v>
      </c>
      <c r="B225">
        <v>2</v>
      </c>
      <c r="C225">
        <v>87464698.288900003</v>
      </c>
      <c r="D225">
        <v>407825.8798</v>
      </c>
      <c r="E225">
        <v>15435409.071599999</v>
      </c>
      <c r="F225">
        <v>0</v>
      </c>
      <c r="G225">
        <v>11224011.4246</v>
      </c>
      <c r="H225">
        <v>44772086.2711</v>
      </c>
      <c r="I225">
        <v>5507555.8152999999</v>
      </c>
      <c r="J225">
        <v>4910111.8605000004</v>
      </c>
      <c r="K225">
        <v>13217876.6894</v>
      </c>
      <c r="L225">
        <v>45968680.098999999</v>
      </c>
      <c r="M225">
        <v>0</v>
      </c>
      <c r="N225">
        <v>89796187.636500001</v>
      </c>
      <c r="O225">
        <v>81957142.4736</v>
      </c>
      <c r="P225">
        <v>-4502285.9807000002</v>
      </c>
      <c r="Q225">
        <v>2217532.3821999999</v>
      </c>
      <c r="R225">
        <v>-45968680.098999999</v>
      </c>
      <c r="S225">
        <v>11224011.4246</v>
      </c>
      <c r="T225">
        <v>-45024101.365400001</v>
      </c>
    </row>
    <row r="226" spans="1:20" x14ac:dyDescent="0.3">
      <c r="A226">
        <v>75</v>
      </c>
      <c r="B226">
        <v>3</v>
      </c>
      <c r="C226">
        <v>85682439.3829</v>
      </c>
      <c r="D226">
        <v>411256.2536</v>
      </c>
      <c r="E226">
        <v>15435409.071599999</v>
      </c>
      <c r="F226">
        <v>0</v>
      </c>
      <c r="G226">
        <v>11224011.4246</v>
      </c>
      <c r="H226">
        <v>44848613.1228</v>
      </c>
      <c r="I226">
        <v>4341289.7467999998</v>
      </c>
      <c r="J226">
        <v>4895318.8901000004</v>
      </c>
      <c r="K226">
        <v>13217876.6894</v>
      </c>
      <c r="L226">
        <v>45820179.214100003</v>
      </c>
      <c r="M226">
        <v>0</v>
      </c>
      <c r="N226">
        <v>89296438.582000002</v>
      </c>
      <c r="O226">
        <v>81341149.636099994</v>
      </c>
      <c r="P226">
        <v>-4484062.6365</v>
      </c>
      <c r="Q226">
        <v>2217532.3821999999</v>
      </c>
      <c r="R226">
        <v>-45820179.214100003</v>
      </c>
      <c r="S226">
        <v>11224011.4246</v>
      </c>
      <c r="T226">
        <v>-44447825.459299996</v>
      </c>
    </row>
    <row r="227" spans="1:20" x14ac:dyDescent="0.3">
      <c r="A227">
        <v>76</v>
      </c>
      <c r="B227">
        <v>1</v>
      </c>
      <c r="C227">
        <v>95387560.853799999</v>
      </c>
      <c r="D227">
        <v>415561.6152</v>
      </c>
      <c r="E227">
        <v>15435409.071599999</v>
      </c>
      <c r="F227">
        <v>0</v>
      </c>
      <c r="G227">
        <v>13665181.7576</v>
      </c>
      <c r="H227">
        <v>47371668.104699999</v>
      </c>
      <c r="I227">
        <v>4592390.5937000001</v>
      </c>
      <c r="J227">
        <v>4865964.5236999998</v>
      </c>
      <c r="K227">
        <v>13217876.6894</v>
      </c>
      <c r="L227">
        <v>63225531.240199998</v>
      </c>
      <c r="M227">
        <v>0</v>
      </c>
      <c r="N227">
        <v>86391400.578400001</v>
      </c>
      <c r="O227">
        <v>90795170.260100007</v>
      </c>
      <c r="P227">
        <v>-4450402.9084999999</v>
      </c>
      <c r="Q227">
        <v>2217532.3821999999</v>
      </c>
      <c r="R227">
        <v>-63225531.240199998</v>
      </c>
      <c r="S227">
        <v>13665181.7576</v>
      </c>
      <c r="T227">
        <v>-39019732.473700002</v>
      </c>
    </row>
    <row r="228" spans="1:20" x14ac:dyDescent="0.3">
      <c r="A228">
        <v>76</v>
      </c>
      <c r="B228">
        <v>2</v>
      </c>
      <c r="C228">
        <v>92189792.627499998</v>
      </c>
      <c r="D228">
        <v>419461.39750000002</v>
      </c>
      <c r="E228">
        <v>15435409.071599999</v>
      </c>
      <c r="F228">
        <v>0</v>
      </c>
      <c r="G228">
        <v>13665181.7576</v>
      </c>
      <c r="H228">
        <v>48075611.7456</v>
      </c>
      <c r="I228">
        <v>3765635.3522999999</v>
      </c>
      <c r="J228">
        <v>4840073.0147000002</v>
      </c>
      <c r="K228">
        <v>13217876.6894</v>
      </c>
      <c r="L228">
        <v>62860601.128399998</v>
      </c>
      <c r="M228">
        <v>0</v>
      </c>
      <c r="N228">
        <v>85016353.087099999</v>
      </c>
      <c r="O228">
        <v>88424157.275199994</v>
      </c>
      <c r="P228">
        <v>-4420611.6172000002</v>
      </c>
      <c r="Q228">
        <v>2217532.3821999999</v>
      </c>
      <c r="R228">
        <v>-62860601.128399998</v>
      </c>
      <c r="S228">
        <v>13665181.7576</v>
      </c>
      <c r="T228">
        <v>-36940741.341499999</v>
      </c>
    </row>
    <row r="229" spans="1:20" x14ac:dyDescent="0.3">
      <c r="A229">
        <v>76</v>
      </c>
      <c r="B229">
        <v>3</v>
      </c>
      <c r="C229">
        <v>90134502.129999995</v>
      </c>
      <c r="D229">
        <v>423012.13299999997</v>
      </c>
      <c r="E229">
        <v>15435409.071599999</v>
      </c>
      <c r="F229">
        <v>0</v>
      </c>
      <c r="G229">
        <v>13665181.7576</v>
      </c>
      <c r="H229">
        <v>48469678.690700002</v>
      </c>
      <c r="I229">
        <v>3193880.9071999998</v>
      </c>
      <c r="J229">
        <v>4816701.5462999996</v>
      </c>
      <c r="K229">
        <v>13217876.6894</v>
      </c>
      <c r="L229">
        <v>62556596.6646</v>
      </c>
      <c r="M229">
        <v>0</v>
      </c>
      <c r="N229">
        <v>84149350.685499996</v>
      </c>
      <c r="O229">
        <v>86940621.222800002</v>
      </c>
      <c r="P229">
        <v>-4393689.4133000001</v>
      </c>
      <c r="Q229">
        <v>2217532.3821999999</v>
      </c>
      <c r="R229">
        <v>-62556596.6646</v>
      </c>
      <c r="S229">
        <v>13665181.7576</v>
      </c>
      <c r="T229">
        <v>-35679671.994800001</v>
      </c>
    </row>
    <row r="230" spans="1:20" x14ac:dyDescent="0.3">
      <c r="A230">
        <v>77</v>
      </c>
      <c r="B230">
        <v>1</v>
      </c>
      <c r="C230">
        <v>148820260.0887</v>
      </c>
      <c r="D230">
        <v>433830.80009999999</v>
      </c>
      <c r="E230">
        <v>15475395.4616</v>
      </c>
      <c r="F230">
        <v>0</v>
      </c>
      <c r="G230">
        <v>10134656.0737</v>
      </c>
      <c r="H230">
        <v>50186164.5396</v>
      </c>
      <c r="I230">
        <v>991826.37690000003</v>
      </c>
      <c r="J230">
        <v>4743340.1166000003</v>
      </c>
      <c r="K230">
        <v>13304150.8794</v>
      </c>
      <c r="L230">
        <v>130549152.4734</v>
      </c>
      <c r="M230">
        <v>0</v>
      </c>
      <c r="N230">
        <v>76931630.085099995</v>
      </c>
      <c r="O230">
        <v>147828433.71180001</v>
      </c>
      <c r="P230">
        <v>-4309509.3163999999</v>
      </c>
      <c r="Q230">
        <v>2171244.5822000001</v>
      </c>
      <c r="R230">
        <v>-130549152.4734</v>
      </c>
      <c r="S230">
        <v>10134656.0737</v>
      </c>
      <c r="T230">
        <v>-26745465.545499999</v>
      </c>
    </row>
    <row r="231" spans="1:20" x14ac:dyDescent="0.3">
      <c r="A231">
        <v>77</v>
      </c>
      <c r="B231">
        <v>2</v>
      </c>
      <c r="C231">
        <v>140310679.2121</v>
      </c>
      <c r="D231">
        <v>443919.3199</v>
      </c>
      <c r="E231">
        <v>15475395.4616</v>
      </c>
      <c r="F231">
        <v>0</v>
      </c>
      <c r="G231">
        <v>10134656.0737</v>
      </c>
      <c r="H231">
        <v>52437621.605700001</v>
      </c>
      <c r="I231">
        <v>859265.24140000006</v>
      </c>
      <c r="J231">
        <v>4681345.3880000003</v>
      </c>
      <c r="K231">
        <v>13304150.8794</v>
      </c>
      <c r="L231">
        <v>127597081.54080001</v>
      </c>
      <c r="M231">
        <v>0</v>
      </c>
      <c r="N231">
        <v>73218275.466199994</v>
      </c>
      <c r="O231">
        <v>139451413.9707</v>
      </c>
      <c r="P231">
        <v>-4237426.068</v>
      </c>
      <c r="Q231">
        <v>2171244.5822000001</v>
      </c>
      <c r="R231">
        <v>-127597081.54080001</v>
      </c>
      <c r="S231">
        <v>10134656.0737</v>
      </c>
      <c r="T231">
        <v>-20780653.8605</v>
      </c>
    </row>
    <row r="232" spans="1:20" x14ac:dyDescent="0.3">
      <c r="A232">
        <v>77</v>
      </c>
      <c r="B232">
        <v>3</v>
      </c>
      <c r="C232">
        <v>134876559.71110001</v>
      </c>
      <c r="D232">
        <v>452619.50900000002</v>
      </c>
      <c r="E232">
        <v>15475395.4616</v>
      </c>
      <c r="F232">
        <v>0</v>
      </c>
      <c r="G232">
        <v>10134656.0737</v>
      </c>
      <c r="H232">
        <v>52892115.333899997</v>
      </c>
      <c r="I232">
        <v>798660.72699999996</v>
      </c>
      <c r="J232">
        <v>4626925.3894999996</v>
      </c>
      <c r="K232">
        <v>13304150.8794</v>
      </c>
      <c r="L232">
        <v>125069637.9927</v>
      </c>
      <c r="M232">
        <v>0</v>
      </c>
      <c r="N232">
        <v>70984815.252299994</v>
      </c>
      <c r="O232">
        <v>134077898.9841</v>
      </c>
      <c r="P232">
        <v>-4174305.8805</v>
      </c>
      <c r="Q232">
        <v>2171244.5822000001</v>
      </c>
      <c r="R232">
        <v>-125069637.9927</v>
      </c>
      <c r="S232">
        <v>10134656.0737</v>
      </c>
      <c r="T232">
        <v>-18092699.918400001</v>
      </c>
    </row>
    <row r="233" spans="1:20" x14ac:dyDescent="0.3">
      <c r="A233">
        <v>78</v>
      </c>
      <c r="B233">
        <v>1</v>
      </c>
      <c r="C233">
        <v>67072492.545699999</v>
      </c>
      <c r="D233">
        <v>453602.4178</v>
      </c>
      <c r="E233">
        <v>15498119.251599999</v>
      </c>
      <c r="F233">
        <v>0</v>
      </c>
      <c r="G233">
        <v>57512699.309600003</v>
      </c>
      <c r="H233">
        <v>71347198.855299994</v>
      </c>
      <c r="I233">
        <v>25068375.6919</v>
      </c>
      <c r="J233">
        <v>4620754.6222000001</v>
      </c>
      <c r="K233">
        <v>13353179.4794</v>
      </c>
      <c r="L233">
        <v>95047219.047700003</v>
      </c>
      <c r="M233">
        <v>0</v>
      </c>
      <c r="N233">
        <v>73480075.255600005</v>
      </c>
      <c r="O233">
        <v>42004116.853699997</v>
      </c>
      <c r="P233">
        <v>-4167152.2045</v>
      </c>
      <c r="Q233">
        <v>2144939.7722</v>
      </c>
      <c r="R233">
        <v>-95047219.047700003</v>
      </c>
      <c r="S233">
        <v>57512699.309600003</v>
      </c>
      <c r="T233">
        <v>-2132876.4002999999</v>
      </c>
    </row>
    <row r="234" spans="1:20" x14ac:dyDescent="0.3">
      <c r="A234">
        <v>78</v>
      </c>
      <c r="B234">
        <v>2</v>
      </c>
      <c r="C234">
        <v>63771803.3574</v>
      </c>
      <c r="D234">
        <v>454340.4178</v>
      </c>
      <c r="E234">
        <v>15498119.251599999</v>
      </c>
      <c r="F234">
        <v>0</v>
      </c>
      <c r="G234">
        <v>57512699.309600003</v>
      </c>
      <c r="H234">
        <v>70552995.892499998</v>
      </c>
      <c r="I234">
        <v>20931642.623799998</v>
      </c>
      <c r="J234">
        <v>4613312.0548</v>
      </c>
      <c r="K234">
        <v>13353179.4794</v>
      </c>
      <c r="L234">
        <v>94628190.6822</v>
      </c>
      <c r="M234">
        <v>0</v>
      </c>
      <c r="N234">
        <v>73872357.604399994</v>
      </c>
      <c r="O234">
        <v>42840160.733599998</v>
      </c>
      <c r="P234">
        <v>-4158971.6370999999</v>
      </c>
      <c r="Q234">
        <v>2144939.7722</v>
      </c>
      <c r="R234">
        <v>-94628190.6822</v>
      </c>
      <c r="S234">
        <v>57512699.309600003</v>
      </c>
      <c r="T234">
        <v>-3319361.7119</v>
      </c>
    </row>
    <row r="235" spans="1:20" x14ac:dyDescent="0.3">
      <c r="A235">
        <v>78</v>
      </c>
      <c r="B235">
        <v>3</v>
      </c>
      <c r="C235">
        <v>61522445.945799999</v>
      </c>
      <c r="D235">
        <v>454869.67050000001</v>
      </c>
      <c r="E235">
        <v>15498119.251599999</v>
      </c>
      <c r="F235">
        <v>0</v>
      </c>
      <c r="G235">
        <v>57512699.309600003</v>
      </c>
      <c r="H235">
        <v>70179580.022200003</v>
      </c>
      <c r="I235">
        <v>18741626.000599999</v>
      </c>
      <c r="J235">
        <v>4605451.4866000004</v>
      </c>
      <c r="K235">
        <v>13353179.4794</v>
      </c>
      <c r="L235">
        <v>94202325.685800001</v>
      </c>
      <c r="M235">
        <v>0</v>
      </c>
      <c r="N235">
        <v>74081582.7016</v>
      </c>
      <c r="O235">
        <v>42780819.945200004</v>
      </c>
      <c r="P235">
        <v>-4150581.8160000001</v>
      </c>
      <c r="Q235">
        <v>2144939.7722</v>
      </c>
      <c r="R235">
        <v>-94202325.685800001</v>
      </c>
      <c r="S235">
        <v>57512699.309600003</v>
      </c>
      <c r="T235">
        <v>-3902002.6793999998</v>
      </c>
    </row>
    <row r="236" spans="1:20" x14ac:dyDescent="0.3">
      <c r="A236">
        <v>79</v>
      </c>
      <c r="B236">
        <v>1</v>
      </c>
      <c r="C236">
        <v>162351204.86610001</v>
      </c>
      <c r="D236">
        <v>462802.7267</v>
      </c>
      <c r="E236">
        <v>15584749.251599999</v>
      </c>
      <c r="F236">
        <v>0</v>
      </c>
      <c r="G236">
        <v>20890858.6756</v>
      </c>
      <c r="H236">
        <v>62815397.068800002</v>
      </c>
      <c r="I236">
        <v>3987419.7557999999</v>
      </c>
      <c r="J236">
        <v>4539670.6522000004</v>
      </c>
      <c r="K236">
        <v>13540091.339400001</v>
      </c>
      <c r="L236">
        <v>174136225.89570001</v>
      </c>
      <c r="M236">
        <v>0</v>
      </c>
      <c r="N236">
        <v>67304318.474399999</v>
      </c>
      <c r="O236">
        <v>158363785.11019999</v>
      </c>
      <c r="P236">
        <v>-4076867.9254999999</v>
      </c>
      <c r="Q236">
        <v>2044657.9121999999</v>
      </c>
      <c r="R236">
        <v>-174136225.89570001</v>
      </c>
      <c r="S236">
        <v>20890858.6756</v>
      </c>
      <c r="T236">
        <v>-4488921.4056000002</v>
      </c>
    </row>
    <row r="237" spans="1:20" x14ac:dyDescent="0.3">
      <c r="A237">
        <v>79</v>
      </c>
      <c r="B237">
        <v>2</v>
      </c>
      <c r="C237">
        <v>151752356.63609999</v>
      </c>
      <c r="D237">
        <v>470155.91489999997</v>
      </c>
      <c r="E237">
        <v>15584749.251599999</v>
      </c>
      <c r="F237">
        <v>0</v>
      </c>
      <c r="G237">
        <v>20890858.6756</v>
      </c>
      <c r="H237">
        <v>61698328.081299998</v>
      </c>
      <c r="I237">
        <v>3695763.1661999999</v>
      </c>
      <c r="J237">
        <v>4468123.2448000005</v>
      </c>
      <c r="K237">
        <v>13540091.339400001</v>
      </c>
      <c r="L237">
        <v>168651327.1821</v>
      </c>
      <c r="M237">
        <v>0</v>
      </c>
      <c r="N237">
        <v>64046491.503399998</v>
      </c>
      <c r="O237">
        <v>148056593.46990001</v>
      </c>
      <c r="P237">
        <v>-3997967.3298999998</v>
      </c>
      <c r="Q237">
        <v>2044657.9121999999</v>
      </c>
      <c r="R237">
        <v>-168651327.1821</v>
      </c>
      <c r="S237">
        <v>20890858.6756</v>
      </c>
      <c r="T237">
        <v>-2348163.4221000001</v>
      </c>
    </row>
    <row r="238" spans="1:20" x14ac:dyDescent="0.3">
      <c r="A238">
        <v>79</v>
      </c>
      <c r="B238">
        <v>3</v>
      </c>
      <c r="C238">
        <v>147308393.88249999</v>
      </c>
      <c r="D238">
        <v>477349.26150000002</v>
      </c>
      <c r="E238">
        <v>15584749.251599999</v>
      </c>
      <c r="F238">
        <v>0</v>
      </c>
      <c r="G238">
        <v>20890858.6756</v>
      </c>
      <c r="H238">
        <v>60883228.794100001</v>
      </c>
      <c r="I238">
        <v>3560498.0792</v>
      </c>
      <c r="J238">
        <v>4406726.8827</v>
      </c>
      <c r="K238">
        <v>13540091.339400001</v>
      </c>
      <c r="L238">
        <v>163681070.97029999</v>
      </c>
      <c r="M238">
        <v>0</v>
      </c>
      <c r="N238">
        <v>62092804.208300002</v>
      </c>
      <c r="O238">
        <v>143747895.80340001</v>
      </c>
      <c r="P238">
        <v>-3929377.6211999999</v>
      </c>
      <c r="Q238">
        <v>2044657.9121999999</v>
      </c>
      <c r="R238">
        <v>-163681070.97029999</v>
      </c>
      <c r="S238">
        <v>20890858.6756</v>
      </c>
      <c r="T238">
        <v>-1209575.4142</v>
      </c>
    </row>
    <row r="239" spans="1:20" x14ac:dyDescent="0.3">
      <c r="A239">
        <v>80</v>
      </c>
      <c r="B239">
        <v>1</v>
      </c>
      <c r="C239">
        <v>196147456.21720001</v>
      </c>
      <c r="D239">
        <v>500209.25949999999</v>
      </c>
      <c r="E239">
        <v>15894395.2216</v>
      </c>
      <c r="F239">
        <v>0</v>
      </c>
      <c r="G239">
        <v>7555782.8651999999</v>
      </c>
      <c r="H239">
        <v>49099299.577</v>
      </c>
      <c r="I239">
        <v>888250.35199999996</v>
      </c>
      <c r="J239">
        <v>4292831.3376000002</v>
      </c>
      <c r="K239">
        <v>14208180.009400001</v>
      </c>
      <c r="L239">
        <v>195034280.9197</v>
      </c>
      <c r="M239">
        <v>0</v>
      </c>
      <c r="N239">
        <v>57659742.520099998</v>
      </c>
      <c r="O239">
        <v>195259205.86520001</v>
      </c>
      <c r="P239">
        <v>-3792622.0781</v>
      </c>
      <c r="Q239">
        <v>1686215.2122</v>
      </c>
      <c r="R239">
        <v>-195034280.9197</v>
      </c>
      <c r="S239">
        <v>7555782.8651999999</v>
      </c>
      <c r="T239">
        <v>-8560442.9431999996</v>
      </c>
    </row>
    <row r="240" spans="1:20" x14ac:dyDescent="0.3">
      <c r="A240">
        <v>80</v>
      </c>
      <c r="B240">
        <v>2</v>
      </c>
      <c r="C240">
        <v>187893034.89579999</v>
      </c>
      <c r="D240">
        <v>525004.29359999998</v>
      </c>
      <c r="E240">
        <v>15894395.2216</v>
      </c>
      <c r="F240">
        <v>0</v>
      </c>
      <c r="G240">
        <v>7555782.8651999999</v>
      </c>
      <c r="H240">
        <v>47959206.656400003</v>
      </c>
      <c r="I240">
        <v>782623.24250000005</v>
      </c>
      <c r="J240">
        <v>4202038.3772999998</v>
      </c>
      <c r="K240">
        <v>14208180.009400001</v>
      </c>
      <c r="L240">
        <v>187084186.48410001</v>
      </c>
      <c r="M240">
        <v>0</v>
      </c>
      <c r="N240">
        <v>55198623.2623</v>
      </c>
      <c r="O240">
        <v>187110411.65329999</v>
      </c>
      <c r="P240">
        <v>-3677034.0836999998</v>
      </c>
      <c r="Q240">
        <v>1686215.2122</v>
      </c>
      <c r="R240">
        <v>-187084186.48410001</v>
      </c>
      <c r="S240">
        <v>7555782.8651999999</v>
      </c>
      <c r="T240">
        <v>-7239416.6059999997</v>
      </c>
    </row>
    <row r="241" spans="1:20" x14ac:dyDescent="0.3">
      <c r="A241">
        <v>80</v>
      </c>
      <c r="B241">
        <v>3</v>
      </c>
      <c r="C241">
        <v>180031707.22940001</v>
      </c>
      <c r="D241">
        <v>547617.26459999999</v>
      </c>
      <c r="E241">
        <v>15894395.2216</v>
      </c>
      <c r="F241">
        <v>0</v>
      </c>
      <c r="G241">
        <v>7555782.8651999999</v>
      </c>
      <c r="H241">
        <v>47195873.253600001</v>
      </c>
      <c r="I241">
        <v>724862.43530000001</v>
      </c>
      <c r="J241">
        <v>4125611.5362</v>
      </c>
      <c r="K241">
        <v>14208180.009400001</v>
      </c>
      <c r="L241">
        <v>180141044.6284</v>
      </c>
      <c r="M241">
        <v>0</v>
      </c>
      <c r="N241">
        <v>53610599.825599998</v>
      </c>
      <c r="O241">
        <v>179306844.79409999</v>
      </c>
      <c r="P241">
        <v>-3577994.2716000001</v>
      </c>
      <c r="Q241">
        <v>1686215.2122</v>
      </c>
      <c r="R241">
        <v>-180141044.6284</v>
      </c>
      <c r="S241">
        <v>7555782.8651999999</v>
      </c>
      <c r="T241">
        <v>-6414726.5719999997</v>
      </c>
    </row>
    <row r="242" spans="1:20" x14ac:dyDescent="0.3">
      <c r="A242">
        <v>81</v>
      </c>
      <c r="B242">
        <v>1</v>
      </c>
      <c r="C242">
        <v>96564680.356800005</v>
      </c>
      <c r="D242">
        <v>546332.35100000002</v>
      </c>
      <c r="E242">
        <v>15939194.4616</v>
      </c>
      <c r="F242">
        <v>0</v>
      </c>
      <c r="G242">
        <v>36987141.099799998</v>
      </c>
      <c r="H242">
        <v>69992042.234599993</v>
      </c>
      <c r="I242">
        <v>27763191.697700001</v>
      </c>
      <c r="J242">
        <v>4118498.8785000001</v>
      </c>
      <c r="K242">
        <v>14304838.249399999</v>
      </c>
      <c r="L242">
        <v>113736476.2246</v>
      </c>
      <c r="M242">
        <v>0</v>
      </c>
      <c r="N242">
        <v>57314679.234999999</v>
      </c>
      <c r="O242">
        <v>68801488.659099996</v>
      </c>
      <c r="P242">
        <v>-3572166.5274999999</v>
      </c>
      <c r="Q242">
        <v>1634356.2122</v>
      </c>
      <c r="R242">
        <v>-113736476.2246</v>
      </c>
      <c r="S242">
        <v>36987141.099799998</v>
      </c>
      <c r="T242">
        <v>12677362.999600001</v>
      </c>
    </row>
    <row r="243" spans="1:20" x14ac:dyDescent="0.3">
      <c r="A243">
        <v>81</v>
      </c>
      <c r="B243">
        <v>2</v>
      </c>
      <c r="C243">
        <v>91071610.842999995</v>
      </c>
      <c r="D243">
        <v>546517.59149999998</v>
      </c>
      <c r="E243">
        <v>15939194.4616</v>
      </c>
      <c r="F243">
        <v>0</v>
      </c>
      <c r="G243">
        <v>36987141.099799998</v>
      </c>
      <c r="H243">
        <v>70170948.571600005</v>
      </c>
      <c r="I243">
        <v>21273619.072900001</v>
      </c>
      <c r="J243">
        <v>4109234.4882999999</v>
      </c>
      <c r="K243">
        <v>14304838.249399999</v>
      </c>
      <c r="L243">
        <v>113288251.5186</v>
      </c>
      <c r="M243">
        <v>0</v>
      </c>
      <c r="N243">
        <v>59222333.681999996</v>
      </c>
      <c r="O243">
        <v>69797991.769999996</v>
      </c>
      <c r="P243">
        <v>-3562716.8968000002</v>
      </c>
      <c r="Q243">
        <v>1634356.2122</v>
      </c>
      <c r="R243">
        <v>-113288251.5186</v>
      </c>
      <c r="S243">
        <v>36987141.099799998</v>
      </c>
      <c r="T243">
        <v>10948614.889599999</v>
      </c>
    </row>
    <row r="244" spans="1:20" x14ac:dyDescent="0.3">
      <c r="A244">
        <v>81</v>
      </c>
      <c r="B244">
        <v>3</v>
      </c>
      <c r="C244">
        <v>86951029.482500002</v>
      </c>
      <c r="D244">
        <v>547553.24470000004</v>
      </c>
      <c r="E244">
        <v>15939194.4616</v>
      </c>
      <c r="F244">
        <v>0</v>
      </c>
      <c r="G244">
        <v>36987141.099799998</v>
      </c>
      <c r="H244">
        <v>70172848.528799996</v>
      </c>
      <c r="I244">
        <v>17903302.020100001</v>
      </c>
      <c r="J244">
        <v>4098757.9051000001</v>
      </c>
      <c r="K244">
        <v>14304838.249399999</v>
      </c>
      <c r="L244">
        <v>112791644.98639999</v>
      </c>
      <c r="M244">
        <v>0</v>
      </c>
      <c r="N244">
        <v>60125970.390600003</v>
      </c>
      <c r="O244">
        <v>69047727.462300003</v>
      </c>
      <c r="P244">
        <v>-3551204.6603999999</v>
      </c>
      <c r="Q244">
        <v>1634356.2122</v>
      </c>
      <c r="R244">
        <v>-112791644.98639999</v>
      </c>
      <c r="S244">
        <v>36987141.099799998</v>
      </c>
      <c r="T244">
        <v>10046878.1381</v>
      </c>
    </row>
    <row r="245" spans="1:20" x14ac:dyDescent="0.3">
      <c r="A245">
        <v>82</v>
      </c>
      <c r="B245">
        <v>1</v>
      </c>
      <c r="C245">
        <v>75280346.747799993</v>
      </c>
      <c r="D245">
        <v>537450.80009999999</v>
      </c>
      <c r="E245">
        <v>15661551.9616</v>
      </c>
      <c r="F245">
        <v>0</v>
      </c>
      <c r="G245">
        <v>34220374.607699998</v>
      </c>
      <c r="H245">
        <v>94430144.949900001</v>
      </c>
      <c r="I245">
        <v>74824105.457000002</v>
      </c>
      <c r="J245">
        <v>4160083.6581999999</v>
      </c>
      <c r="K245">
        <v>13705799.919399999</v>
      </c>
      <c r="L245">
        <v>61869014.211599998</v>
      </c>
      <c r="M245">
        <v>0</v>
      </c>
      <c r="N245">
        <v>64378029.293499999</v>
      </c>
      <c r="O245">
        <v>456241.29080000002</v>
      </c>
      <c r="P245">
        <v>-3622632.8580999998</v>
      </c>
      <c r="Q245">
        <v>1955752.0422</v>
      </c>
      <c r="R245">
        <v>-61869014.211599998</v>
      </c>
      <c r="S245">
        <v>34220374.607699998</v>
      </c>
      <c r="T245">
        <v>30052115.656399999</v>
      </c>
    </row>
    <row r="246" spans="1:20" x14ac:dyDescent="0.3">
      <c r="A246">
        <v>82</v>
      </c>
      <c r="B246">
        <v>2</v>
      </c>
      <c r="C246">
        <v>72052976.474000007</v>
      </c>
      <c r="D246">
        <v>529343.37250000006</v>
      </c>
      <c r="E246">
        <v>15661551.9616</v>
      </c>
      <c r="F246">
        <v>0</v>
      </c>
      <c r="G246">
        <v>34220374.607699998</v>
      </c>
      <c r="H246">
        <v>87086384.227899998</v>
      </c>
      <c r="I246">
        <v>59927240.843999997</v>
      </c>
      <c r="J246">
        <v>4191371.7403000002</v>
      </c>
      <c r="K246">
        <v>13705799.919399999</v>
      </c>
      <c r="L246">
        <v>63232997.525700003</v>
      </c>
      <c r="M246">
        <v>0</v>
      </c>
      <c r="N246">
        <v>67041209.6787</v>
      </c>
      <c r="O246">
        <v>12125735.630000001</v>
      </c>
      <c r="P246">
        <v>-3662028.3678000001</v>
      </c>
      <c r="Q246">
        <v>1955752.0422</v>
      </c>
      <c r="R246">
        <v>-63232997.525700003</v>
      </c>
      <c r="S246">
        <v>34220374.607699998</v>
      </c>
      <c r="T246">
        <v>20045174.5493</v>
      </c>
    </row>
    <row r="247" spans="1:20" x14ac:dyDescent="0.3">
      <c r="A247">
        <v>82</v>
      </c>
      <c r="B247">
        <v>3</v>
      </c>
      <c r="C247">
        <v>69968595.457200006</v>
      </c>
      <c r="D247">
        <v>522711.59289999999</v>
      </c>
      <c r="E247">
        <v>15661551.9616</v>
      </c>
      <c r="F247">
        <v>0</v>
      </c>
      <c r="G247">
        <v>34220374.607699998</v>
      </c>
      <c r="H247">
        <v>83623132.614500001</v>
      </c>
      <c r="I247">
        <v>50321158.0691</v>
      </c>
      <c r="J247">
        <v>4209377.3963000001</v>
      </c>
      <c r="K247">
        <v>13705799.919399999</v>
      </c>
      <c r="L247">
        <v>64288519.496799998</v>
      </c>
      <c r="M247">
        <v>0</v>
      </c>
      <c r="N247">
        <v>68839308.864700004</v>
      </c>
      <c r="O247">
        <v>19647437.388099998</v>
      </c>
      <c r="P247">
        <v>-3686665.8034999999</v>
      </c>
      <c r="Q247">
        <v>1955752.0422</v>
      </c>
      <c r="R247">
        <v>-64288519.496799998</v>
      </c>
      <c r="S247">
        <v>34220374.607699998</v>
      </c>
      <c r="T247">
        <v>14783823.7498</v>
      </c>
    </row>
    <row r="248" spans="1:20" x14ac:dyDescent="0.3">
      <c r="A248">
        <v>83</v>
      </c>
      <c r="B248">
        <v>1</v>
      </c>
      <c r="C248">
        <v>5306303.1536999997</v>
      </c>
      <c r="D248">
        <v>494682.05869999999</v>
      </c>
      <c r="E248">
        <v>15435409.071599999</v>
      </c>
      <c r="F248">
        <v>0</v>
      </c>
      <c r="G248">
        <v>241448681.95879999</v>
      </c>
      <c r="H248">
        <v>102440539.495</v>
      </c>
      <c r="I248">
        <v>268356208.89860001</v>
      </c>
      <c r="J248">
        <v>4317295.6831</v>
      </c>
      <c r="K248">
        <v>13217876.6894</v>
      </c>
      <c r="L248">
        <v>0</v>
      </c>
      <c r="M248">
        <v>0</v>
      </c>
      <c r="N248">
        <v>79123861.888799995</v>
      </c>
      <c r="O248">
        <v>-263049905.7448</v>
      </c>
      <c r="P248">
        <v>-3822613.6244000001</v>
      </c>
      <c r="Q248">
        <v>2217532.3821999999</v>
      </c>
      <c r="R248">
        <v>0</v>
      </c>
      <c r="S248">
        <v>241448681.95879999</v>
      </c>
      <c r="T248">
        <v>23316677.606199998</v>
      </c>
    </row>
    <row r="249" spans="1:20" x14ac:dyDescent="0.3">
      <c r="A249">
        <v>83</v>
      </c>
      <c r="B249">
        <v>2</v>
      </c>
      <c r="C249">
        <v>3842734.2467999998</v>
      </c>
      <c r="D249">
        <v>472867.99839999998</v>
      </c>
      <c r="E249">
        <v>15435409.071599999</v>
      </c>
      <c r="F249">
        <v>0</v>
      </c>
      <c r="G249">
        <v>241448681.95879999</v>
      </c>
      <c r="H249">
        <v>92753119.949200004</v>
      </c>
      <c r="I249">
        <v>250062239.61739999</v>
      </c>
      <c r="J249">
        <v>4411566.6880000001</v>
      </c>
      <c r="K249">
        <v>13217876.6894</v>
      </c>
      <c r="L249">
        <v>0</v>
      </c>
      <c r="M249">
        <v>0</v>
      </c>
      <c r="N249">
        <v>86112113.5845</v>
      </c>
      <c r="O249">
        <v>-246219505.37059999</v>
      </c>
      <c r="P249">
        <v>-3938698.6894999999</v>
      </c>
      <c r="Q249">
        <v>2217532.3821999999</v>
      </c>
      <c r="R249">
        <v>0</v>
      </c>
      <c r="S249">
        <v>241448681.95879999</v>
      </c>
      <c r="T249">
        <v>6641006.3646999998</v>
      </c>
    </row>
    <row r="250" spans="1:20" x14ac:dyDescent="0.3">
      <c r="A250">
        <v>83</v>
      </c>
      <c r="B250">
        <v>3</v>
      </c>
      <c r="C250">
        <v>3048531.8139999998</v>
      </c>
      <c r="D250">
        <v>456307.30869999999</v>
      </c>
      <c r="E250">
        <v>15435409.071599999</v>
      </c>
      <c r="F250">
        <v>0</v>
      </c>
      <c r="G250">
        <v>241448681.95879999</v>
      </c>
      <c r="H250">
        <v>87789383.044599995</v>
      </c>
      <c r="I250">
        <v>239155678.8655</v>
      </c>
      <c r="J250">
        <v>4496998.7026000004</v>
      </c>
      <c r="K250">
        <v>13217876.6894</v>
      </c>
      <c r="L250">
        <v>0</v>
      </c>
      <c r="M250">
        <v>0</v>
      </c>
      <c r="N250">
        <v>91125905.180500001</v>
      </c>
      <c r="O250">
        <v>-236107147.05140001</v>
      </c>
      <c r="P250">
        <v>-4040691.3938000002</v>
      </c>
      <c r="Q250">
        <v>2217532.3821999999</v>
      </c>
      <c r="R250">
        <v>0</v>
      </c>
      <c r="S250">
        <v>241448681.95879999</v>
      </c>
      <c r="T250">
        <v>-3336522.1359000001</v>
      </c>
    </row>
    <row r="251" spans="1:20" x14ac:dyDescent="0.3">
      <c r="A251">
        <v>84</v>
      </c>
      <c r="B251">
        <v>1</v>
      </c>
      <c r="C251">
        <v>58910949.3979</v>
      </c>
      <c r="D251">
        <v>450343.38929999998</v>
      </c>
      <c r="E251">
        <v>15435409.071599999</v>
      </c>
      <c r="F251">
        <v>0</v>
      </c>
      <c r="G251">
        <v>36739413.745899998</v>
      </c>
      <c r="H251">
        <v>62544655.791900001</v>
      </c>
      <c r="I251">
        <v>64487760.618000001</v>
      </c>
      <c r="J251">
        <v>4522936.4802999999</v>
      </c>
      <c r="K251">
        <v>13217876.6894</v>
      </c>
      <c r="L251">
        <v>22168.647799999999</v>
      </c>
      <c r="M251">
        <v>0</v>
      </c>
      <c r="N251">
        <v>91073291.391599998</v>
      </c>
      <c r="O251">
        <v>-5576811.2200999996</v>
      </c>
      <c r="P251">
        <v>-4072593.0910999998</v>
      </c>
      <c r="Q251">
        <v>2217532.3821999999</v>
      </c>
      <c r="R251">
        <v>-22168.647799999999</v>
      </c>
      <c r="S251">
        <v>36739413.745899998</v>
      </c>
      <c r="T251">
        <v>-28528635.5997</v>
      </c>
    </row>
    <row r="252" spans="1:20" x14ac:dyDescent="0.3">
      <c r="A252">
        <v>84</v>
      </c>
      <c r="B252">
        <v>2</v>
      </c>
      <c r="C252">
        <v>55200293.506300002</v>
      </c>
      <c r="D252">
        <v>446580.62670000002</v>
      </c>
      <c r="E252">
        <v>15435409.071599999</v>
      </c>
      <c r="F252">
        <v>0</v>
      </c>
      <c r="G252">
        <v>36739413.745899998</v>
      </c>
      <c r="H252">
        <v>59159308.622199997</v>
      </c>
      <c r="I252">
        <v>56734627.257600002</v>
      </c>
      <c r="J252">
        <v>4549239.9573999997</v>
      </c>
      <c r="K252">
        <v>13217876.6894</v>
      </c>
      <c r="L252">
        <v>22459.065999999999</v>
      </c>
      <c r="M252">
        <v>0</v>
      </c>
      <c r="N252">
        <v>92385418.831200004</v>
      </c>
      <c r="O252">
        <v>-1534333.7512999999</v>
      </c>
      <c r="P252">
        <v>-4102659.3306</v>
      </c>
      <c r="Q252">
        <v>2217532.3821999999</v>
      </c>
      <c r="R252">
        <v>-22459.065999999999</v>
      </c>
      <c r="S252">
        <v>36739413.745899998</v>
      </c>
      <c r="T252">
        <v>-33226110.208999999</v>
      </c>
    </row>
    <row r="253" spans="1:20" x14ac:dyDescent="0.3">
      <c r="A253">
        <v>84</v>
      </c>
      <c r="B253">
        <v>3</v>
      </c>
      <c r="C253">
        <v>52902778.532200001</v>
      </c>
      <c r="D253">
        <v>443443.44439999998</v>
      </c>
      <c r="E253">
        <v>15435409.071599999</v>
      </c>
      <c r="F253">
        <v>0</v>
      </c>
      <c r="G253">
        <v>36739413.745899998</v>
      </c>
      <c r="H253">
        <v>56794059.566500001</v>
      </c>
      <c r="I253">
        <v>51011423.975199997</v>
      </c>
      <c r="J253">
        <v>4574005.6227000002</v>
      </c>
      <c r="K253">
        <v>13217876.6894</v>
      </c>
      <c r="L253">
        <v>22734.4935</v>
      </c>
      <c r="M253">
        <v>0</v>
      </c>
      <c r="N253">
        <v>93420998.877200007</v>
      </c>
      <c r="O253">
        <v>1891354.557</v>
      </c>
      <c r="P253">
        <v>-4130562.1784000001</v>
      </c>
      <c r="Q253">
        <v>2217532.3821999999</v>
      </c>
      <c r="R253">
        <v>-22734.4935</v>
      </c>
      <c r="S253">
        <v>36739413.745899998</v>
      </c>
      <c r="T253">
        <v>-36626939.310800001</v>
      </c>
    </row>
    <row r="254" spans="1:20" x14ac:dyDescent="0.3">
      <c r="A254">
        <v>85</v>
      </c>
      <c r="B254">
        <v>1</v>
      </c>
      <c r="C254">
        <v>103819863.2925</v>
      </c>
      <c r="D254">
        <v>444771.34159999999</v>
      </c>
      <c r="E254">
        <v>15435409.071599999</v>
      </c>
      <c r="F254">
        <v>0</v>
      </c>
      <c r="G254">
        <v>4079420.7924000002</v>
      </c>
      <c r="H254">
        <v>41826960.342799999</v>
      </c>
      <c r="I254">
        <v>20504801.830899999</v>
      </c>
      <c r="J254">
        <v>4571611.2158000004</v>
      </c>
      <c r="K254">
        <v>13217876.6894</v>
      </c>
      <c r="L254">
        <v>35140990.685999997</v>
      </c>
      <c r="M254">
        <v>0</v>
      </c>
      <c r="N254">
        <v>92849328.7764</v>
      </c>
      <c r="O254">
        <v>83315061.461600006</v>
      </c>
      <c r="P254">
        <v>-4126839.8741000001</v>
      </c>
      <c r="Q254">
        <v>2217532.3821999999</v>
      </c>
      <c r="R254">
        <v>-35140990.685999997</v>
      </c>
      <c r="S254">
        <v>4079420.7924000002</v>
      </c>
      <c r="T254">
        <v>-51022368.433600001</v>
      </c>
    </row>
    <row r="255" spans="1:20" x14ac:dyDescent="0.3">
      <c r="A255">
        <v>85</v>
      </c>
      <c r="B255">
        <v>2</v>
      </c>
      <c r="C255">
        <v>97911639.174799994</v>
      </c>
      <c r="D255">
        <v>446126.80810000002</v>
      </c>
      <c r="E255">
        <v>15435409.071599999</v>
      </c>
      <c r="F255">
        <v>0</v>
      </c>
      <c r="G255">
        <v>4079420.7924000002</v>
      </c>
      <c r="H255">
        <v>41274651.687799998</v>
      </c>
      <c r="I255">
        <v>16795181.498799998</v>
      </c>
      <c r="J255">
        <v>4570877.8827999998</v>
      </c>
      <c r="K255">
        <v>13217876.6894</v>
      </c>
      <c r="L255">
        <v>35055893.955200002</v>
      </c>
      <c r="M255">
        <v>0</v>
      </c>
      <c r="N255">
        <v>89785813.925500005</v>
      </c>
      <c r="O255">
        <v>81116457.675999999</v>
      </c>
      <c r="P255">
        <v>-4124751.0747000002</v>
      </c>
      <c r="Q255">
        <v>2217532.3821999999</v>
      </c>
      <c r="R255">
        <v>-35055893.955200002</v>
      </c>
      <c r="S255">
        <v>4079420.7924000002</v>
      </c>
      <c r="T255">
        <v>-48511162.237800002</v>
      </c>
    </row>
    <row r="256" spans="1:20" x14ac:dyDescent="0.3">
      <c r="A256">
        <v>85</v>
      </c>
      <c r="B256">
        <v>3</v>
      </c>
      <c r="C256">
        <v>94856900.073100001</v>
      </c>
      <c r="D256">
        <v>447505.3615</v>
      </c>
      <c r="E256">
        <v>15435409.071599999</v>
      </c>
      <c r="F256">
        <v>0</v>
      </c>
      <c r="G256">
        <v>4079420.7924000002</v>
      </c>
      <c r="H256">
        <v>41172965.766000003</v>
      </c>
      <c r="I256">
        <v>14775896.9954</v>
      </c>
      <c r="J256">
        <v>4570911.6118000001</v>
      </c>
      <c r="K256">
        <v>13217876.6894</v>
      </c>
      <c r="L256">
        <v>35004736.100599997</v>
      </c>
      <c r="M256">
        <v>0</v>
      </c>
      <c r="N256">
        <v>88660417.767499998</v>
      </c>
      <c r="O256">
        <v>80081003.077600002</v>
      </c>
      <c r="P256">
        <v>-4123406.2503</v>
      </c>
      <c r="Q256">
        <v>2217532.3821999999</v>
      </c>
      <c r="R256">
        <v>-35004736.100599997</v>
      </c>
      <c r="S256">
        <v>4079420.7924000002</v>
      </c>
      <c r="T256">
        <v>-47487452.001500003</v>
      </c>
    </row>
    <row r="257" spans="1:20" x14ac:dyDescent="0.3">
      <c r="A257">
        <v>86</v>
      </c>
      <c r="B257">
        <v>1</v>
      </c>
      <c r="C257">
        <v>91093020.9551</v>
      </c>
      <c r="D257">
        <v>448230.22289999999</v>
      </c>
      <c r="E257">
        <v>15435409.071599999</v>
      </c>
      <c r="F257">
        <v>0</v>
      </c>
      <c r="G257">
        <v>4925688.0694000004</v>
      </c>
      <c r="H257">
        <v>37149507.031499997</v>
      </c>
      <c r="I257">
        <v>18187519.344500002</v>
      </c>
      <c r="J257">
        <v>4574337.5656000003</v>
      </c>
      <c r="K257">
        <v>13221130.999399999</v>
      </c>
      <c r="L257">
        <v>24098916.407000002</v>
      </c>
      <c r="M257">
        <v>0</v>
      </c>
      <c r="N257">
        <v>88815560.868000001</v>
      </c>
      <c r="O257">
        <v>72905501.610699996</v>
      </c>
      <c r="P257">
        <v>-4126107.3426999999</v>
      </c>
      <c r="Q257">
        <v>2214278.0721999998</v>
      </c>
      <c r="R257">
        <v>-24098916.407000002</v>
      </c>
      <c r="S257">
        <v>4925688.0694000004</v>
      </c>
      <c r="T257">
        <v>-51666053.836499996</v>
      </c>
    </row>
    <row r="258" spans="1:20" x14ac:dyDescent="0.3">
      <c r="A258">
        <v>86</v>
      </c>
      <c r="B258">
        <v>2</v>
      </c>
      <c r="C258">
        <v>88527539.701800004</v>
      </c>
      <c r="D258">
        <v>449076.84259999997</v>
      </c>
      <c r="E258">
        <v>15435409.071599999</v>
      </c>
      <c r="F258">
        <v>0</v>
      </c>
      <c r="G258">
        <v>4925688.0694000004</v>
      </c>
      <c r="H258">
        <v>36420731.127099998</v>
      </c>
      <c r="I258">
        <v>15397022.2345</v>
      </c>
      <c r="J258">
        <v>4577354.6030000001</v>
      </c>
      <c r="K258">
        <v>13221130.999399999</v>
      </c>
      <c r="L258">
        <v>24170235.538899999</v>
      </c>
      <c r="M258">
        <v>0</v>
      </c>
      <c r="N258">
        <v>88285693.762400001</v>
      </c>
      <c r="O258">
        <v>73130517.467299998</v>
      </c>
      <c r="P258">
        <v>-4128277.7604</v>
      </c>
      <c r="Q258">
        <v>2214278.0721999998</v>
      </c>
      <c r="R258">
        <v>-24170235.538899999</v>
      </c>
      <c r="S258">
        <v>4925688.0694000004</v>
      </c>
      <c r="T258">
        <v>-51864962.635300003</v>
      </c>
    </row>
    <row r="259" spans="1:20" x14ac:dyDescent="0.3">
      <c r="A259">
        <v>86</v>
      </c>
      <c r="B259">
        <v>3</v>
      </c>
      <c r="C259">
        <v>86887163.804299995</v>
      </c>
      <c r="D259">
        <v>450018.63819999999</v>
      </c>
      <c r="E259">
        <v>15435409.071599999</v>
      </c>
      <c r="F259">
        <v>0</v>
      </c>
      <c r="G259">
        <v>4925688.0694000004</v>
      </c>
      <c r="H259">
        <v>36040213.991599999</v>
      </c>
      <c r="I259">
        <v>13622348.2355</v>
      </c>
      <c r="J259">
        <v>4579980.7542000003</v>
      </c>
      <c r="K259">
        <v>13221130.999399999</v>
      </c>
      <c r="L259">
        <v>24233992.3532</v>
      </c>
      <c r="M259">
        <v>0</v>
      </c>
      <c r="N259">
        <v>87977134.816300005</v>
      </c>
      <c r="O259">
        <v>73264815.568900004</v>
      </c>
      <c r="P259">
        <v>-4129962.1159999999</v>
      </c>
      <c r="Q259">
        <v>2214278.0721999998</v>
      </c>
      <c r="R259">
        <v>-24233992.3532</v>
      </c>
      <c r="S259">
        <v>4925688.0694000004</v>
      </c>
      <c r="T259">
        <v>-51936920.824600004</v>
      </c>
    </row>
    <row r="260" spans="1:20" x14ac:dyDescent="0.3">
      <c r="A260">
        <v>87</v>
      </c>
      <c r="B260">
        <v>1</v>
      </c>
      <c r="C260">
        <v>100402930.2855</v>
      </c>
      <c r="D260">
        <v>452517.42920000001</v>
      </c>
      <c r="E260">
        <v>15435409.071599999</v>
      </c>
      <c r="F260">
        <v>0</v>
      </c>
      <c r="G260">
        <v>3875862.5520000001</v>
      </c>
      <c r="H260">
        <v>34701474.725199997</v>
      </c>
      <c r="I260">
        <v>6232244.1015999997</v>
      </c>
      <c r="J260">
        <v>4570518.9886999996</v>
      </c>
      <c r="K260">
        <v>13221130.999399999</v>
      </c>
      <c r="L260">
        <v>41938848.799099997</v>
      </c>
      <c r="M260">
        <v>0</v>
      </c>
      <c r="N260">
        <v>89568058.725500003</v>
      </c>
      <c r="O260">
        <v>94170686.183899999</v>
      </c>
      <c r="P260">
        <v>-4118001.5595</v>
      </c>
      <c r="Q260">
        <v>2214278.0721999998</v>
      </c>
      <c r="R260">
        <v>-41938848.799099997</v>
      </c>
      <c r="S260">
        <v>3875862.5520000001</v>
      </c>
      <c r="T260">
        <v>-54866584.000299998</v>
      </c>
    </row>
    <row r="261" spans="1:20" x14ac:dyDescent="0.3">
      <c r="A261">
        <v>87</v>
      </c>
      <c r="B261">
        <v>2</v>
      </c>
      <c r="C261">
        <v>96535381.3169</v>
      </c>
      <c r="D261">
        <v>454896.49690000003</v>
      </c>
      <c r="E261">
        <v>15435409.071599999</v>
      </c>
      <c r="F261">
        <v>0</v>
      </c>
      <c r="G261">
        <v>3875862.5520000001</v>
      </c>
      <c r="H261">
        <v>34988754.518700004</v>
      </c>
      <c r="I261">
        <v>5192544.2038000003</v>
      </c>
      <c r="J261">
        <v>4562450.3892999999</v>
      </c>
      <c r="K261">
        <v>13221130.999399999</v>
      </c>
      <c r="L261">
        <v>41797168.955499999</v>
      </c>
      <c r="M261">
        <v>0</v>
      </c>
      <c r="N261">
        <v>86949031.243200004</v>
      </c>
      <c r="O261">
        <v>91342837.113199994</v>
      </c>
      <c r="P261">
        <v>-4107553.8925000001</v>
      </c>
      <c r="Q261">
        <v>2214278.0721999998</v>
      </c>
      <c r="R261">
        <v>-41797168.955499999</v>
      </c>
      <c r="S261">
        <v>3875862.5520000001</v>
      </c>
      <c r="T261">
        <v>-51960276.7245</v>
      </c>
    </row>
    <row r="262" spans="1:20" x14ac:dyDescent="0.3">
      <c r="A262">
        <v>87</v>
      </c>
      <c r="B262">
        <v>3</v>
      </c>
      <c r="C262">
        <v>94328256.764599994</v>
      </c>
      <c r="D262">
        <v>457167.70539999998</v>
      </c>
      <c r="E262">
        <v>15435409.071599999</v>
      </c>
      <c r="F262">
        <v>0</v>
      </c>
      <c r="G262">
        <v>3875862.5520000001</v>
      </c>
      <c r="H262">
        <v>35190586.884900004</v>
      </c>
      <c r="I262">
        <v>4645017.9632999999</v>
      </c>
      <c r="J262">
        <v>4555264.2648999998</v>
      </c>
      <c r="K262">
        <v>13221130.999399999</v>
      </c>
      <c r="L262">
        <v>41688055.292499997</v>
      </c>
      <c r="M262">
        <v>0</v>
      </c>
      <c r="N262">
        <v>85512568.323300004</v>
      </c>
      <c r="O262">
        <v>89683238.801300004</v>
      </c>
      <c r="P262">
        <v>-4098096.5594000001</v>
      </c>
      <c r="Q262">
        <v>2214278.0721999998</v>
      </c>
      <c r="R262">
        <v>-41688055.292499997</v>
      </c>
      <c r="S262">
        <v>3875862.5520000001</v>
      </c>
      <c r="T262">
        <v>-50321981.438500002</v>
      </c>
    </row>
    <row r="263" spans="1:20" x14ac:dyDescent="0.3">
      <c r="A263">
        <v>88</v>
      </c>
      <c r="B263">
        <v>1</v>
      </c>
      <c r="C263">
        <v>67183301.921900004</v>
      </c>
      <c r="D263">
        <v>454132.5257</v>
      </c>
      <c r="E263">
        <v>15435409.071599999</v>
      </c>
      <c r="F263">
        <v>0</v>
      </c>
      <c r="G263">
        <v>18601680.959800001</v>
      </c>
      <c r="H263">
        <v>50130347.183600001</v>
      </c>
      <c r="I263">
        <v>24019751.791999999</v>
      </c>
      <c r="J263">
        <v>4580915.9842999997</v>
      </c>
      <c r="K263">
        <v>13221130.999399999</v>
      </c>
      <c r="L263">
        <v>23963986.532099999</v>
      </c>
      <c r="M263">
        <v>0</v>
      </c>
      <c r="N263">
        <v>85841744.304900005</v>
      </c>
      <c r="O263">
        <v>43163550.129900001</v>
      </c>
      <c r="P263">
        <v>-4126783.4586</v>
      </c>
      <c r="Q263">
        <v>2214278.0721999998</v>
      </c>
      <c r="R263">
        <v>-23963986.532099999</v>
      </c>
      <c r="S263">
        <v>18601680.959800001</v>
      </c>
      <c r="T263">
        <v>-35711397.121299997</v>
      </c>
    </row>
    <row r="264" spans="1:20" x14ac:dyDescent="0.3">
      <c r="A264">
        <v>88</v>
      </c>
      <c r="B264">
        <v>2</v>
      </c>
      <c r="C264">
        <v>65176537.4793</v>
      </c>
      <c r="D264">
        <v>451484.44870000001</v>
      </c>
      <c r="E264">
        <v>15435409.071599999</v>
      </c>
      <c r="F264">
        <v>0</v>
      </c>
      <c r="G264">
        <v>18601680.959800001</v>
      </c>
      <c r="H264">
        <v>49487632.709299996</v>
      </c>
      <c r="I264">
        <v>20244699.7971</v>
      </c>
      <c r="J264">
        <v>4602857.5802999996</v>
      </c>
      <c r="K264">
        <v>13221130.999399999</v>
      </c>
      <c r="L264">
        <v>24066927.0418</v>
      </c>
      <c r="M264">
        <v>0</v>
      </c>
      <c r="N264">
        <v>86617665.068599999</v>
      </c>
      <c r="O264">
        <v>44931837.6822</v>
      </c>
      <c r="P264">
        <v>-4151373.1316</v>
      </c>
      <c r="Q264">
        <v>2214278.0721999998</v>
      </c>
      <c r="R264">
        <v>-24066927.0418</v>
      </c>
      <c r="S264">
        <v>18601680.959800001</v>
      </c>
      <c r="T264">
        <v>-37130032.359300002</v>
      </c>
    </row>
    <row r="265" spans="1:20" x14ac:dyDescent="0.3">
      <c r="A265">
        <v>88</v>
      </c>
      <c r="B265">
        <v>3</v>
      </c>
      <c r="C265">
        <v>63741913.674800001</v>
      </c>
      <c r="D265">
        <v>449171.886</v>
      </c>
      <c r="E265">
        <v>15435409.071599999</v>
      </c>
      <c r="F265">
        <v>0</v>
      </c>
      <c r="G265">
        <v>18601680.959800001</v>
      </c>
      <c r="H265">
        <v>49030936.874499999</v>
      </c>
      <c r="I265">
        <v>17887384.931200001</v>
      </c>
      <c r="J265">
        <v>4622096.5993999997</v>
      </c>
      <c r="K265">
        <v>13221130.999399999</v>
      </c>
      <c r="L265">
        <v>24154639.669399999</v>
      </c>
      <c r="M265">
        <v>0</v>
      </c>
      <c r="N265">
        <v>87014209.001599997</v>
      </c>
      <c r="O265">
        <v>45854528.743600003</v>
      </c>
      <c r="P265">
        <v>-4172924.7133999998</v>
      </c>
      <c r="Q265">
        <v>2214278.0721999998</v>
      </c>
      <c r="R265">
        <v>-24154639.669399999</v>
      </c>
      <c r="S265">
        <v>18601680.959800001</v>
      </c>
      <c r="T265">
        <v>-37983272.1272</v>
      </c>
    </row>
    <row r="266" spans="1:20" x14ac:dyDescent="0.3">
      <c r="A266">
        <v>89</v>
      </c>
      <c r="B266">
        <v>1</v>
      </c>
      <c r="C266">
        <v>13334001.363399999</v>
      </c>
      <c r="D266">
        <v>429695.75670000003</v>
      </c>
      <c r="E266">
        <v>15673002.321599999</v>
      </c>
      <c r="F266">
        <v>0</v>
      </c>
      <c r="G266">
        <v>230537792.59369999</v>
      </c>
      <c r="H266">
        <v>65848234.262199998</v>
      </c>
      <c r="I266">
        <v>194419492.05070001</v>
      </c>
      <c r="J266">
        <v>4745808.2455000002</v>
      </c>
      <c r="K266">
        <v>13675148.7894</v>
      </c>
      <c r="L266">
        <v>20752970.616</v>
      </c>
      <c r="M266">
        <v>0</v>
      </c>
      <c r="N266">
        <v>91964780.914299995</v>
      </c>
      <c r="O266">
        <v>-181085490.6873</v>
      </c>
      <c r="P266">
        <v>-4316112.4888000004</v>
      </c>
      <c r="Q266">
        <v>1997853.5322</v>
      </c>
      <c r="R266">
        <v>-20752970.616</v>
      </c>
      <c r="S266">
        <v>230537792.59369999</v>
      </c>
      <c r="T266">
        <v>-26116546.652199998</v>
      </c>
    </row>
    <row r="267" spans="1:20" x14ac:dyDescent="0.3">
      <c r="A267">
        <v>89</v>
      </c>
      <c r="B267">
        <v>2</v>
      </c>
      <c r="C267">
        <v>11812033.237500001</v>
      </c>
      <c r="D267">
        <v>412321.45289999997</v>
      </c>
      <c r="E267">
        <v>15673002.321599999</v>
      </c>
      <c r="F267">
        <v>0</v>
      </c>
      <c r="G267">
        <v>230537792.59369999</v>
      </c>
      <c r="H267">
        <v>64195506.495200001</v>
      </c>
      <c r="I267">
        <v>188488988.5697</v>
      </c>
      <c r="J267">
        <v>4857197.4538000003</v>
      </c>
      <c r="K267">
        <v>13675148.7894</v>
      </c>
      <c r="L267">
        <v>20803383.7359</v>
      </c>
      <c r="M267">
        <v>0</v>
      </c>
      <c r="N267">
        <v>94610549.392000005</v>
      </c>
      <c r="O267">
        <v>-176676955.33219999</v>
      </c>
      <c r="P267">
        <v>-4444876.0009000003</v>
      </c>
      <c r="Q267">
        <v>1997853.5322</v>
      </c>
      <c r="R267">
        <v>-20803383.7359</v>
      </c>
      <c r="S267">
        <v>230537792.59369999</v>
      </c>
      <c r="T267">
        <v>-30415042.8968</v>
      </c>
    </row>
    <row r="268" spans="1:20" x14ac:dyDescent="0.3">
      <c r="A268">
        <v>89</v>
      </c>
      <c r="B268">
        <v>3</v>
      </c>
      <c r="C268">
        <v>10937253.970799999</v>
      </c>
      <c r="D268">
        <v>396101.93609999999</v>
      </c>
      <c r="E268">
        <v>15673002.321599999</v>
      </c>
      <c r="F268">
        <v>0</v>
      </c>
      <c r="G268">
        <v>230537792.59369999</v>
      </c>
      <c r="H268">
        <v>63194908.852899998</v>
      </c>
      <c r="I268">
        <v>184190228.02289999</v>
      </c>
      <c r="J268">
        <v>4959017.7876000004</v>
      </c>
      <c r="K268">
        <v>13675148.7894</v>
      </c>
      <c r="L268">
        <v>20862986.227299999</v>
      </c>
      <c r="M268">
        <v>0</v>
      </c>
      <c r="N268">
        <v>96743866.248400003</v>
      </c>
      <c r="O268">
        <v>-173252974.0521</v>
      </c>
      <c r="P268">
        <v>-4562915.8515999997</v>
      </c>
      <c r="Q268">
        <v>1997853.5322</v>
      </c>
      <c r="R268">
        <v>-20862986.227299999</v>
      </c>
      <c r="S268">
        <v>230537792.59369999</v>
      </c>
      <c r="T268">
        <v>-33548957.395500001</v>
      </c>
    </row>
    <row r="269" spans="1:20" x14ac:dyDescent="0.3">
      <c r="A269">
        <v>90</v>
      </c>
      <c r="B269">
        <v>1</v>
      </c>
      <c r="C269">
        <v>9297866.8728</v>
      </c>
      <c r="D269">
        <v>392486.00959999999</v>
      </c>
      <c r="E269">
        <v>15808023.771600001</v>
      </c>
      <c r="F269">
        <v>0</v>
      </c>
      <c r="G269">
        <v>213635050.8308</v>
      </c>
      <c r="H269">
        <v>74461824.162</v>
      </c>
      <c r="I269">
        <v>164482331.47839999</v>
      </c>
      <c r="J269">
        <v>4965586.6063999999</v>
      </c>
      <c r="K269">
        <v>13933161.7794</v>
      </c>
      <c r="L269">
        <v>34726116.191100001</v>
      </c>
      <c r="M269">
        <v>0</v>
      </c>
      <c r="N269">
        <v>95375917.887899995</v>
      </c>
      <c r="O269">
        <v>-155184464.60550001</v>
      </c>
      <c r="P269">
        <v>-4573100.5969000002</v>
      </c>
      <c r="Q269">
        <v>1874861.9922</v>
      </c>
      <c r="R269">
        <v>-34726116.191100001</v>
      </c>
      <c r="S269">
        <v>213635050.8308</v>
      </c>
      <c r="T269">
        <v>-20914093.725900002</v>
      </c>
    </row>
    <row r="270" spans="1:20" x14ac:dyDescent="0.3">
      <c r="A270">
        <v>90</v>
      </c>
      <c r="B270">
        <v>2</v>
      </c>
      <c r="C270">
        <v>6107747.3901000004</v>
      </c>
      <c r="D270">
        <v>388985.87599999999</v>
      </c>
      <c r="E270">
        <v>15808023.771600001</v>
      </c>
      <c r="F270">
        <v>0</v>
      </c>
      <c r="G270">
        <v>213635050.8308</v>
      </c>
      <c r="H270">
        <v>73663714.8847</v>
      </c>
      <c r="I270">
        <v>160002126.27410001</v>
      </c>
      <c r="J270">
        <v>4975932.3543999996</v>
      </c>
      <c r="K270">
        <v>13933161.7794</v>
      </c>
      <c r="L270">
        <v>34966060.158699997</v>
      </c>
      <c r="M270">
        <v>0</v>
      </c>
      <c r="N270">
        <v>95576350.905699998</v>
      </c>
      <c r="O270">
        <v>-153894378.884</v>
      </c>
      <c r="P270">
        <v>-4586946.4784000004</v>
      </c>
      <c r="Q270">
        <v>1874861.9922</v>
      </c>
      <c r="R270">
        <v>-34966060.158699997</v>
      </c>
      <c r="S270">
        <v>213635050.8308</v>
      </c>
      <c r="T270">
        <v>-21912636.0211</v>
      </c>
    </row>
    <row r="271" spans="1:20" x14ac:dyDescent="0.3">
      <c r="A271">
        <v>90</v>
      </c>
      <c r="B271">
        <v>3</v>
      </c>
      <c r="C271">
        <v>4527612.3414000003</v>
      </c>
      <c r="D271">
        <v>385603.09110000002</v>
      </c>
      <c r="E271">
        <v>15808023.771600001</v>
      </c>
      <c r="F271">
        <v>0</v>
      </c>
      <c r="G271">
        <v>213635050.8308</v>
      </c>
      <c r="H271">
        <v>73103877.210700005</v>
      </c>
      <c r="I271">
        <v>157116388.6318</v>
      </c>
      <c r="J271">
        <v>4988316.3132999996</v>
      </c>
      <c r="K271">
        <v>13933161.7794</v>
      </c>
      <c r="L271">
        <v>35205869.849699996</v>
      </c>
      <c r="M271">
        <v>0</v>
      </c>
      <c r="N271">
        <v>96134230.641100004</v>
      </c>
      <c r="O271">
        <v>-152588776.2904</v>
      </c>
      <c r="P271">
        <v>-4602713.2221999997</v>
      </c>
      <c r="Q271">
        <v>1874861.9922</v>
      </c>
      <c r="R271">
        <v>-35205869.849699996</v>
      </c>
      <c r="S271">
        <v>213635050.8308</v>
      </c>
      <c r="T271">
        <v>-23030353.430399999</v>
      </c>
    </row>
    <row r="272" spans="1:20" x14ac:dyDescent="0.3">
      <c r="A272">
        <v>91</v>
      </c>
      <c r="B272">
        <v>1</v>
      </c>
      <c r="C272">
        <v>65186668.0748</v>
      </c>
      <c r="D272">
        <v>377341.65049999999</v>
      </c>
      <c r="E272">
        <v>16322766.4016</v>
      </c>
      <c r="F272">
        <v>0</v>
      </c>
      <c r="G272">
        <v>140092838.43360001</v>
      </c>
      <c r="H272">
        <v>68252375.841299996</v>
      </c>
      <c r="I272">
        <v>83959143.367300004</v>
      </c>
      <c r="J272">
        <v>5013282.5508000003</v>
      </c>
      <c r="K272">
        <v>14916785.269400001</v>
      </c>
      <c r="L272">
        <v>99991389.012400001</v>
      </c>
      <c r="M272">
        <v>0</v>
      </c>
      <c r="N272">
        <v>86466512.764400005</v>
      </c>
      <c r="O272">
        <v>-18772475.2925</v>
      </c>
      <c r="P272">
        <v>-4635940.9002999999</v>
      </c>
      <c r="Q272">
        <v>1405981.1322000001</v>
      </c>
      <c r="R272">
        <v>-99991389.012400001</v>
      </c>
      <c r="S272">
        <v>140092838.43360001</v>
      </c>
      <c r="T272">
        <v>-18214136.923099998</v>
      </c>
    </row>
    <row r="273" spans="1:20" x14ac:dyDescent="0.3">
      <c r="A273">
        <v>91</v>
      </c>
      <c r="B273">
        <v>2</v>
      </c>
      <c r="C273">
        <v>53601367.040799998</v>
      </c>
      <c r="D273">
        <v>370587.65779999999</v>
      </c>
      <c r="E273">
        <v>16322766.4016</v>
      </c>
      <c r="F273">
        <v>0</v>
      </c>
      <c r="G273">
        <v>140092838.43360001</v>
      </c>
      <c r="H273">
        <v>70244106.985699996</v>
      </c>
      <c r="I273">
        <v>78862055.939199999</v>
      </c>
      <c r="J273">
        <v>5038081.5615999997</v>
      </c>
      <c r="K273">
        <v>14916785.269400001</v>
      </c>
      <c r="L273">
        <v>98828885.064300001</v>
      </c>
      <c r="M273">
        <v>0</v>
      </c>
      <c r="N273">
        <v>83036754.046100006</v>
      </c>
      <c r="O273">
        <v>-25260688.898400001</v>
      </c>
      <c r="P273">
        <v>-4667493.9039000003</v>
      </c>
      <c r="Q273">
        <v>1405981.1322000001</v>
      </c>
      <c r="R273">
        <v>-98828885.064300001</v>
      </c>
      <c r="S273">
        <v>140092838.43360001</v>
      </c>
      <c r="T273">
        <v>-12792647.0603</v>
      </c>
    </row>
    <row r="274" spans="1:20" x14ac:dyDescent="0.3">
      <c r="A274">
        <v>91</v>
      </c>
      <c r="B274">
        <v>3</v>
      </c>
      <c r="C274">
        <v>46812016.3627</v>
      </c>
      <c r="D274">
        <v>364609.35259999998</v>
      </c>
      <c r="E274">
        <v>16322766.4016</v>
      </c>
      <c r="F274">
        <v>0</v>
      </c>
      <c r="G274">
        <v>140092838.43360001</v>
      </c>
      <c r="H274">
        <v>71426774.212500006</v>
      </c>
      <c r="I274">
        <v>75649492.310800001</v>
      </c>
      <c r="J274">
        <v>5062097.5347999996</v>
      </c>
      <c r="K274">
        <v>14916785.269400001</v>
      </c>
      <c r="L274">
        <v>98011695.856000006</v>
      </c>
      <c r="M274">
        <v>0</v>
      </c>
      <c r="N274">
        <v>81373772.511500001</v>
      </c>
      <c r="O274">
        <v>-28837475.948100001</v>
      </c>
      <c r="P274">
        <v>-4697488.1821999997</v>
      </c>
      <c r="Q274">
        <v>1405981.1322000001</v>
      </c>
      <c r="R274">
        <v>-98011695.856000006</v>
      </c>
      <c r="S274">
        <v>140092838.43360001</v>
      </c>
      <c r="T274">
        <v>-9946998.2990000006</v>
      </c>
    </row>
    <row r="275" spans="1:20" x14ac:dyDescent="0.3">
      <c r="A275">
        <v>92</v>
      </c>
      <c r="B275">
        <v>1</v>
      </c>
      <c r="C275">
        <v>167346776.93599999</v>
      </c>
      <c r="D275">
        <v>388249.94329999998</v>
      </c>
      <c r="E275">
        <v>18162637.1316</v>
      </c>
      <c r="F275">
        <v>0</v>
      </c>
      <c r="G275">
        <v>34584081.058200002</v>
      </c>
      <c r="H275">
        <v>64442266.443499997</v>
      </c>
      <c r="I275">
        <v>12359156.068700001</v>
      </c>
      <c r="J275">
        <v>4915832.784</v>
      </c>
      <c r="K275">
        <v>18432600.8094</v>
      </c>
      <c r="L275">
        <v>177915811.7595</v>
      </c>
      <c r="M275">
        <v>0</v>
      </c>
      <c r="N275">
        <v>72367249.084099993</v>
      </c>
      <c r="O275">
        <v>154987620.8673</v>
      </c>
      <c r="P275">
        <v>-4527582.8408000004</v>
      </c>
      <c r="Q275">
        <v>-269963.6778</v>
      </c>
      <c r="R275">
        <v>-177915811.7595</v>
      </c>
      <c r="S275">
        <v>34584081.058200002</v>
      </c>
      <c r="T275">
        <v>-7924982.6405999996</v>
      </c>
    </row>
    <row r="276" spans="1:20" x14ac:dyDescent="0.3">
      <c r="A276">
        <v>92</v>
      </c>
      <c r="B276">
        <v>2</v>
      </c>
      <c r="C276">
        <v>150993544.977</v>
      </c>
      <c r="D276">
        <v>409414.37550000002</v>
      </c>
      <c r="E276">
        <v>18162637.1316</v>
      </c>
      <c r="F276">
        <v>0</v>
      </c>
      <c r="G276">
        <v>34584081.058200002</v>
      </c>
      <c r="H276">
        <v>68127773.588799998</v>
      </c>
      <c r="I276">
        <v>10173683.273399999</v>
      </c>
      <c r="J276">
        <v>4799283.0942000002</v>
      </c>
      <c r="K276">
        <v>18432600.8094</v>
      </c>
      <c r="L276">
        <v>171558858.2534</v>
      </c>
      <c r="M276">
        <v>0</v>
      </c>
      <c r="N276">
        <v>68148318.958000004</v>
      </c>
      <c r="O276">
        <v>140819861.70359999</v>
      </c>
      <c r="P276">
        <v>-4389868.7187000001</v>
      </c>
      <c r="Q276">
        <v>-269963.6778</v>
      </c>
      <c r="R276">
        <v>-171558858.2534</v>
      </c>
      <c r="S276">
        <v>34584081.058200002</v>
      </c>
      <c r="T276">
        <v>-20545.369200000001</v>
      </c>
    </row>
    <row r="277" spans="1:20" x14ac:dyDescent="0.3">
      <c r="A277">
        <v>92</v>
      </c>
      <c r="B277">
        <v>3</v>
      </c>
      <c r="C277">
        <v>139897244.37009999</v>
      </c>
      <c r="D277">
        <v>427524.28029999998</v>
      </c>
      <c r="E277">
        <v>18162637.1316</v>
      </c>
      <c r="F277">
        <v>0</v>
      </c>
      <c r="G277">
        <v>34584081.058200002</v>
      </c>
      <c r="H277">
        <v>70451918.570299998</v>
      </c>
      <c r="I277">
        <v>9072209.3473000005</v>
      </c>
      <c r="J277">
        <v>4702720.6903999997</v>
      </c>
      <c r="K277">
        <v>18432600.8094</v>
      </c>
      <c r="L277">
        <v>166245128.32749999</v>
      </c>
      <c r="M277">
        <v>0</v>
      </c>
      <c r="N277">
        <v>65659670.444799997</v>
      </c>
      <c r="O277">
        <v>130825035.0229</v>
      </c>
      <c r="P277">
        <v>-4275196.4101</v>
      </c>
      <c r="Q277">
        <v>-269963.6778</v>
      </c>
      <c r="R277">
        <v>-166245128.32749999</v>
      </c>
      <c r="S277">
        <v>34584081.058200002</v>
      </c>
      <c r="T277">
        <v>4792248.1255999999</v>
      </c>
    </row>
    <row r="278" spans="1:20" x14ac:dyDescent="0.3">
      <c r="A278">
        <v>93</v>
      </c>
      <c r="B278">
        <v>1</v>
      </c>
      <c r="C278">
        <v>121734309.1693</v>
      </c>
      <c r="D278">
        <v>437260.25280000002</v>
      </c>
      <c r="E278">
        <v>18428827.211599998</v>
      </c>
      <c r="F278">
        <v>0</v>
      </c>
      <c r="G278">
        <v>30005809.179400001</v>
      </c>
      <c r="H278">
        <v>78077661.892499998</v>
      </c>
      <c r="I278">
        <v>9869590.3388999999</v>
      </c>
      <c r="J278">
        <v>4640225.7306000004</v>
      </c>
      <c r="K278">
        <v>18941264.499400001</v>
      </c>
      <c r="L278">
        <v>149460446.9937</v>
      </c>
      <c r="M278">
        <v>0</v>
      </c>
      <c r="N278">
        <v>65330763.654399998</v>
      </c>
      <c r="O278">
        <v>111864718.8304</v>
      </c>
      <c r="P278">
        <v>-4202965.4778000005</v>
      </c>
      <c r="Q278">
        <v>-512437.28779999999</v>
      </c>
      <c r="R278">
        <v>-149460446.9937</v>
      </c>
      <c r="S278">
        <v>30005809.179400001</v>
      </c>
      <c r="T278">
        <v>12746898.238</v>
      </c>
    </row>
    <row r="279" spans="1:20" x14ac:dyDescent="0.3">
      <c r="A279">
        <v>93</v>
      </c>
      <c r="B279">
        <v>2</v>
      </c>
      <c r="C279">
        <v>115347827.50480001</v>
      </c>
      <c r="D279">
        <v>445696.27480000001</v>
      </c>
      <c r="E279">
        <v>18428827.211599998</v>
      </c>
      <c r="F279">
        <v>0</v>
      </c>
      <c r="G279">
        <v>30005809.179400001</v>
      </c>
      <c r="H279">
        <v>78577589.2368</v>
      </c>
      <c r="I279">
        <v>7801883.9296000004</v>
      </c>
      <c r="J279">
        <v>4584547.9077000003</v>
      </c>
      <c r="K279">
        <v>18941264.499400001</v>
      </c>
      <c r="L279">
        <v>146510785.4404</v>
      </c>
      <c r="M279">
        <v>0</v>
      </c>
      <c r="N279">
        <v>64582688.166900001</v>
      </c>
      <c r="O279">
        <v>107545943.57520001</v>
      </c>
      <c r="P279">
        <v>-4138851.6329000001</v>
      </c>
      <c r="Q279">
        <v>-512437.28779999999</v>
      </c>
      <c r="R279">
        <v>-146510785.4404</v>
      </c>
      <c r="S279">
        <v>30005809.179400001</v>
      </c>
      <c r="T279">
        <v>13994901.0699</v>
      </c>
    </row>
    <row r="280" spans="1:20" x14ac:dyDescent="0.3">
      <c r="A280">
        <v>93</v>
      </c>
      <c r="B280">
        <v>3</v>
      </c>
      <c r="C280">
        <v>110510957.28290001</v>
      </c>
      <c r="D280">
        <v>453136.5625</v>
      </c>
      <c r="E280">
        <v>18428827.211599998</v>
      </c>
      <c r="F280">
        <v>0</v>
      </c>
      <c r="G280">
        <v>30005809.179400001</v>
      </c>
      <c r="H280">
        <v>78334464.165600002</v>
      </c>
      <c r="I280">
        <v>6706014.3126999997</v>
      </c>
      <c r="J280">
        <v>4518012.9848999996</v>
      </c>
      <c r="K280">
        <v>18941264.499400001</v>
      </c>
      <c r="L280">
        <v>143846552.77489999</v>
      </c>
      <c r="M280">
        <v>0</v>
      </c>
      <c r="N280">
        <v>63905167.474799998</v>
      </c>
      <c r="O280">
        <v>103804942.9702</v>
      </c>
      <c r="P280">
        <v>-4064876.4224</v>
      </c>
      <c r="Q280">
        <v>-512437.28779999999</v>
      </c>
      <c r="R280">
        <v>-143846552.77489999</v>
      </c>
      <c r="S280">
        <v>30005809.179400001</v>
      </c>
      <c r="T280">
        <v>14429296.6908</v>
      </c>
    </row>
    <row r="281" spans="1:20" x14ac:dyDescent="0.3">
      <c r="A281">
        <v>94</v>
      </c>
      <c r="B281">
        <v>1</v>
      </c>
      <c r="C281">
        <v>160715810.09529999</v>
      </c>
      <c r="D281">
        <v>464114.49249999999</v>
      </c>
      <c r="E281">
        <v>16779116.6316</v>
      </c>
      <c r="F281">
        <v>0</v>
      </c>
      <c r="G281">
        <v>5092279.4338999996</v>
      </c>
      <c r="H281">
        <v>49344725.766800001</v>
      </c>
      <c r="I281">
        <v>3012341.8001999999</v>
      </c>
      <c r="J281">
        <v>4440863.3842000002</v>
      </c>
      <c r="K281">
        <v>15788826.7194</v>
      </c>
      <c r="L281">
        <v>141936660.04809999</v>
      </c>
      <c r="M281">
        <v>0</v>
      </c>
      <c r="N281">
        <v>69878217.3204</v>
      </c>
      <c r="O281">
        <v>157703468.2951</v>
      </c>
      <c r="P281">
        <v>-3976748.8917</v>
      </c>
      <c r="Q281">
        <v>990289.91220000002</v>
      </c>
      <c r="R281">
        <v>-141936660.04809999</v>
      </c>
      <c r="S281">
        <v>5092279.4338999996</v>
      </c>
      <c r="T281">
        <v>-20533491.5537</v>
      </c>
    </row>
    <row r="282" spans="1:20" x14ac:dyDescent="0.3">
      <c r="A282">
        <v>94</v>
      </c>
      <c r="B282">
        <v>2</v>
      </c>
      <c r="C282">
        <v>155698103.6489</v>
      </c>
      <c r="D282">
        <v>476646.74560000002</v>
      </c>
      <c r="E282">
        <v>16779116.6316</v>
      </c>
      <c r="F282">
        <v>0</v>
      </c>
      <c r="G282">
        <v>5092279.4338999996</v>
      </c>
      <c r="H282">
        <v>46253915.8697</v>
      </c>
      <c r="I282">
        <v>1680693.4224</v>
      </c>
      <c r="J282">
        <v>4375639.9458999997</v>
      </c>
      <c r="K282">
        <v>15788826.7194</v>
      </c>
      <c r="L282">
        <v>138553962.1248</v>
      </c>
      <c r="M282">
        <v>0</v>
      </c>
      <c r="N282">
        <v>66256021.530599996</v>
      </c>
      <c r="O282">
        <v>154017410.2265</v>
      </c>
      <c r="P282">
        <v>-3898993.2003000001</v>
      </c>
      <c r="Q282">
        <v>990289.91220000002</v>
      </c>
      <c r="R282">
        <v>-138553962.1248</v>
      </c>
      <c r="S282">
        <v>5092279.4338999996</v>
      </c>
      <c r="T282">
        <v>-20002105.660799999</v>
      </c>
    </row>
    <row r="283" spans="1:20" x14ac:dyDescent="0.3">
      <c r="A283">
        <v>94</v>
      </c>
      <c r="B283">
        <v>3</v>
      </c>
      <c r="C283">
        <v>153247358.08270001</v>
      </c>
      <c r="D283">
        <v>489982.19219999999</v>
      </c>
      <c r="E283">
        <v>16779116.6316</v>
      </c>
      <c r="F283">
        <v>0</v>
      </c>
      <c r="G283">
        <v>5092279.4338999996</v>
      </c>
      <c r="H283">
        <v>44666095.514200002</v>
      </c>
      <c r="I283">
        <v>1214274.5007</v>
      </c>
      <c r="J283">
        <v>4319733.5842000004</v>
      </c>
      <c r="K283">
        <v>15788826.7194</v>
      </c>
      <c r="L283">
        <v>135311843.47409999</v>
      </c>
      <c r="M283">
        <v>0</v>
      </c>
      <c r="N283">
        <v>64243986.373599999</v>
      </c>
      <c r="O283">
        <v>152033083.58199999</v>
      </c>
      <c r="P283">
        <v>-3829751.3920999998</v>
      </c>
      <c r="Q283">
        <v>990289.91220000002</v>
      </c>
      <c r="R283">
        <v>-135311843.47409999</v>
      </c>
      <c r="S283">
        <v>5092279.4338999996</v>
      </c>
      <c r="T283">
        <v>-19577890.8594</v>
      </c>
    </row>
    <row r="284" spans="1:20" x14ac:dyDescent="0.3">
      <c r="A284">
        <v>95</v>
      </c>
      <c r="B284">
        <v>1</v>
      </c>
      <c r="C284">
        <v>113528563.34460001</v>
      </c>
      <c r="D284">
        <v>488702.16340000002</v>
      </c>
      <c r="E284">
        <v>15435409.071599999</v>
      </c>
      <c r="F284">
        <v>0</v>
      </c>
      <c r="G284">
        <v>6574983.8327000001</v>
      </c>
      <c r="H284">
        <v>48110113.229599997</v>
      </c>
      <c r="I284">
        <v>18204730.57</v>
      </c>
      <c r="J284">
        <v>4311255.5034999996</v>
      </c>
      <c r="K284">
        <v>13221130.999399999</v>
      </c>
      <c r="L284">
        <v>80219041.588499993</v>
      </c>
      <c r="M284">
        <v>0</v>
      </c>
      <c r="N284">
        <v>65422991.503700003</v>
      </c>
      <c r="O284">
        <v>95323832.774599999</v>
      </c>
      <c r="P284">
        <v>-3822553.3401000001</v>
      </c>
      <c r="Q284">
        <v>2214278.0721999998</v>
      </c>
      <c r="R284">
        <v>-80219041.588499993</v>
      </c>
      <c r="S284">
        <v>6574983.8327000001</v>
      </c>
      <c r="T284">
        <v>-17312878.274099998</v>
      </c>
    </row>
    <row r="285" spans="1:20" x14ac:dyDescent="0.3">
      <c r="A285">
        <v>95</v>
      </c>
      <c r="B285">
        <v>2</v>
      </c>
      <c r="C285">
        <v>108627258.92039999</v>
      </c>
      <c r="D285">
        <v>488311.65639999998</v>
      </c>
      <c r="E285">
        <v>15435409.071599999</v>
      </c>
      <c r="F285">
        <v>0</v>
      </c>
      <c r="G285">
        <v>6574983.8327000001</v>
      </c>
      <c r="H285">
        <v>48651610.863200001</v>
      </c>
      <c r="I285">
        <v>13864706.047</v>
      </c>
      <c r="J285">
        <v>4300992.6075999998</v>
      </c>
      <c r="K285">
        <v>13221130.999399999</v>
      </c>
      <c r="L285">
        <v>80353349.466700003</v>
      </c>
      <c r="M285">
        <v>0</v>
      </c>
      <c r="N285">
        <v>66772036.424900003</v>
      </c>
      <c r="O285">
        <v>94762552.873400003</v>
      </c>
      <c r="P285">
        <v>-3812680.9512</v>
      </c>
      <c r="Q285">
        <v>2214278.0721999998</v>
      </c>
      <c r="R285">
        <v>-80353349.466700003</v>
      </c>
      <c r="S285">
        <v>6574983.8327000001</v>
      </c>
      <c r="T285">
        <v>-18120425.561700001</v>
      </c>
    </row>
    <row r="286" spans="1:20" x14ac:dyDescent="0.3">
      <c r="A286">
        <v>95</v>
      </c>
      <c r="B286">
        <v>3</v>
      </c>
      <c r="C286">
        <v>105459877.0881</v>
      </c>
      <c r="D286">
        <v>488545.66080000001</v>
      </c>
      <c r="E286">
        <v>15435409.071599999</v>
      </c>
      <c r="F286">
        <v>0</v>
      </c>
      <c r="G286">
        <v>6574983.8327000001</v>
      </c>
      <c r="H286">
        <v>48919050.456900001</v>
      </c>
      <c r="I286">
        <v>10469532.948999999</v>
      </c>
      <c r="J286">
        <v>4289681.2456</v>
      </c>
      <c r="K286">
        <v>13221130.999399999</v>
      </c>
      <c r="L286">
        <v>80391314.453400001</v>
      </c>
      <c r="M286">
        <v>0</v>
      </c>
      <c r="N286">
        <v>67408955.015599996</v>
      </c>
      <c r="O286">
        <v>94990344.138999999</v>
      </c>
      <c r="P286">
        <v>-3801135.5847999998</v>
      </c>
      <c r="Q286">
        <v>2214278.0721999998</v>
      </c>
      <c r="R286">
        <v>-80391314.453400001</v>
      </c>
      <c r="S286">
        <v>6574983.8327000001</v>
      </c>
      <c r="T286">
        <v>-18489904.558699999</v>
      </c>
    </row>
    <row r="287" spans="1:20" x14ac:dyDescent="0.3">
      <c r="A287">
        <v>96</v>
      </c>
      <c r="B287">
        <v>1</v>
      </c>
      <c r="C287">
        <v>85710874.051300004</v>
      </c>
      <c r="D287">
        <v>479722.99959999998</v>
      </c>
      <c r="E287">
        <v>15435409.071599999</v>
      </c>
      <c r="F287">
        <v>0</v>
      </c>
      <c r="G287">
        <v>10344351.437999999</v>
      </c>
      <c r="H287">
        <v>59442296.463</v>
      </c>
      <c r="I287">
        <v>66976309.902199998</v>
      </c>
      <c r="J287">
        <v>4361468.4740000004</v>
      </c>
      <c r="K287">
        <v>13221130.999399999</v>
      </c>
      <c r="L287">
        <v>12231637.5602</v>
      </c>
      <c r="M287">
        <v>0</v>
      </c>
      <c r="N287">
        <v>74348095.715700001</v>
      </c>
      <c r="O287">
        <v>18734564.149099998</v>
      </c>
      <c r="P287">
        <v>-3881745.4742999999</v>
      </c>
      <c r="Q287">
        <v>2214278.0721999998</v>
      </c>
      <c r="R287">
        <v>-12231637.5602</v>
      </c>
      <c r="S287">
        <v>10344351.437999999</v>
      </c>
      <c r="T287">
        <v>-14905799.252699999</v>
      </c>
    </row>
    <row r="288" spans="1:20" x14ac:dyDescent="0.3">
      <c r="A288">
        <v>96</v>
      </c>
      <c r="B288">
        <v>2</v>
      </c>
      <c r="C288">
        <v>82520518.061100006</v>
      </c>
      <c r="D288">
        <v>473982.09210000001</v>
      </c>
      <c r="E288">
        <v>15435409.071599999</v>
      </c>
      <c r="F288">
        <v>0</v>
      </c>
      <c r="G288">
        <v>10344351.437999999</v>
      </c>
      <c r="H288">
        <v>51281100.827799998</v>
      </c>
      <c r="I288">
        <v>50619760.579800002</v>
      </c>
      <c r="J288">
        <v>4407080.1289999997</v>
      </c>
      <c r="K288">
        <v>13221130.999399999</v>
      </c>
      <c r="L288">
        <v>12536425.4847</v>
      </c>
      <c r="M288">
        <v>0</v>
      </c>
      <c r="N288">
        <v>78649867.668799996</v>
      </c>
      <c r="O288">
        <v>31900757.4813</v>
      </c>
      <c r="P288">
        <v>-3933098.0369000002</v>
      </c>
      <c r="Q288">
        <v>2214278.0721999998</v>
      </c>
      <c r="R288">
        <v>-12536425.4847</v>
      </c>
      <c r="S288">
        <v>10344351.437999999</v>
      </c>
      <c r="T288">
        <v>-27368766.840999998</v>
      </c>
    </row>
    <row r="289" spans="1:20" x14ac:dyDescent="0.3">
      <c r="A289">
        <v>96</v>
      </c>
      <c r="B289">
        <v>3</v>
      </c>
      <c r="C289">
        <v>80212577.929299995</v>
      </c>
      <c r="D289">
        <v>469101.38880000002</v>
      </c>
      <c r="E289">
        <v>15435409.071599999</v>
      </c>
      <c r="F289">
        <v>0</v>
      </c>
      <c r="G289">
        <v>10344351.437999999</v>
      </c>
      <c r="H289">
        <v>47730027.769699998</v>
      </c>
      <c r="I289">
        <v>41639144.258699998</v>
      </c>
      <c r="J289">
        <v>4439302.6778999995</v>
      </c>
      <c r="K289">
        <v>13221130.999399999</v>
      </c>
      <c r="L289">
        <v>12776629.076199999</v>
      </c>
      <c r="M289">
        <v>0</v>
      </c>
      <c r="N289">
        <v>81406837.189799994</v>
      </c>
      <c r="O289">
        <v>38573433.670699999</v>
      </c>
      <c r="P289">
        <v>-3970201.2891000002</v>
      </c>
      <c r="Q289">
        <v>2214278.0721999998</v>
      </c>
      <c r="R289">
        <v>-12776629.076199999</v>
      </c>
      <c r="S289">
        <v>10344351.437999999</v>
      </c>
      <c r="T289">
        <v>-33676809.420100003</v>
      </c>
    </row>
    <row r="290" spans="1:20" x14ac:dyDescent="0.3">
      <c r="A290">
        <v>97</v>
      </c>
      <c r="B290">
        <v>1</v>
      </c>
      <c r="C290">
        <v>61061727.577399999</v>
      </c>
      <c r="D290">
        <v>462412.72450000001</v>
      </c>
      <c r="E290">
        <v>15435409.071599999</v>
      </c>
      <c r="F290">
        <v>0</v>
      </c>
      <c r="G290">
        <v>25421169.043299999</v>
      </c>
      <c r="H290">
        <v>56543742.941399999</v>
      </c>
      <c r="I290">
        <v>55924098.188900001</v>
      </c>
      <c r="J290">
        <v>4484171.9057</v>
      </c>
      <c r="K290">
        <v>13221130.999399999</v>
      </c>
      <c r="L290">
        <v>27605.805100000001</v>
      </c>
      <c r="M290">
        <v>0</v>
      </c>
      <c r="N290">
        <v>85113059.237800002</v>
      </c>
      <c r="O290">
        <v>5137629.3886000002</v>
      </c>
      <c r="P290">
        <v>-4021759.1812</v>
      </c>
      <c r="Q290">
        <v>2214278.0721999998</v>
      </c>
      <c r="R290">
        <v>-27605.805100000001</v>
      </c>
      <c r="S290">
        <v>25421169.043299999</v>
      </c>
      <c r="T290">
        <v>-28569316.296399999</v>
      </c>
    </row>
    <row r="291" spans="1:20" x14ac:dyDescent="0.3">
      <c r="A291">
        <v>97</v>
      </c>
      <c r="B291">
        <v>2</v>
      </c>
      <c r="C291">
        <v>58820899.831900001</v>
      </c>
      <c r="D291">
        <v>457296.38740000001</v>
      </c>
      <c r="E291">
        <v>15435409.071599999</v>
      </c>
      <c r="F291">
        <v>0</v>
      </c>
      <c r="G291">
        <v>25421169.043299999</v>
      </c>
      <c r="H291">
        <v>54793353.747900002</v>
      </c>
      <c r="I291">
        <v>48875827.012199998</v>
      </c>
      <c r="J291">
        <v>4522684.6007000003</v>
      </c>
      <c r="K291">
        <v>13221130.999399999</v>
      </c>
      <c r="L291">
        <v>28034.624599999999</v>
      </c>
      <c r="M291">
        <v>0</v>
      </c>
      <c r="N291">
        <v>87438690.775900006</v>
      </c>
      <c r="O291">
        <v>9945072.8198000006</v>
      </c>
      <c r="P291">
        <v>-4065388.2132000001</v>
      </c>
      <c r="Q291">
        <v>2214278.0721999998</v>
      </c>
      <c r="R291">
        <v>-28034.624599999999</v>
      </c>
      <c r="S291">
        <v>25421169.043299999</v>
      </c>
      <c r="T291">
        <v>-32645337.028000001</v>
      </c>
    </row>
    <row r="292" spans="1:20" x14ac:dyDescent="0.3">
      <c r="A292">
        <v>97</v>
      </c>
      <c r="B292">
        <v>3</v>
      </c>
      <c r="C292">
        <v>57140288.399999999</v>
      </c>
      <c r="D292">
        <v>452863.17119999998</v>
      </c>
      <c r="E292">
        <v>15435409.071599999</v>
      </c>
      <c r="F292">
        <v>0</v>
      </c>
      <c r="G292">
        <v>25421169.043299999</v>
      </c>
      <c r="H292">
        <v>53264328.462200001</v>
      </c>
      <c r="I292">
        <v>44716498.738799997</v>
      </c>
      <c r="J292">
        <v>4556085.3598999996</v>
      </c>
      <c r="K292">
        <v>13221130.999399999</v>
      </c>
      <c r="L292">
        <v>28407.090199999999</v>
      </c>
      <c r="M292">
        <v>0</v>
      </c>
      <c r="N292">
        <v>89105972.280300006</v>
      </c>
      <c r="O292">
        <v>12423789.6612</v>
      </c>
      <c r="P292">
        <v>-4103222.1886</v>
      </c>
      <c r="Q292">
        <v>2214278.0721999998</v>
      </c>
      <c r="R292">
        <v>-28407.090199999999</v>
      </c>
      <c r="S292">
        <v>25421169.043299999</v>
      </c>
      <c r="T292">
        <v>-35841643.818099998</v>
      </c>
    </row>
    <row r="293" spans="1:20" x14ac:dyDescent="0.3">
      <c r="A293">
        <v>98</v>
      </c>
      <c r="B293">
        <v>1</v>
      </c>
      <c r="C293">
        <v>87112157.699599996</v>
      </c>
      <c r="D293">
        <v>452785.1519</v>
      </c>
      <c r="E293">
        <v>15435409.071599999</v>
      </c>
      <c r="F293">
        <v>0</v>
      </c>
      <c r="G293">
        <v>5279435.4752000002</v>
      </c>
      <c r="H293">
        <v>36736760.168799996</v>
      </c>
      <c r="I293">
        <v>20012509.652399998</v>
      </c>
      <c r="J293">
        <v>4561398.4892999995</v>
      </c>
      <c r="K293">
        <v>13221130.999399999</v>
      </c>
      <c r="L293">
        <v>18630549.4463</v>
      </c>
      <c r="M293">
        <v>0</v>
      </c>
      <c r="N293">
        <v>88970705.834600002</v>
      </c>
      <c r="O293">
        <v>67099648.047200002</v>
      </c>
      <c r="P293">
        <v>-4108613.3374000001</v>
      </c>
      <c r="Q293">
        <v>2214278.0721999998</v>
      </c>
      <c r="R293">
        <v>-18630549.4463</v>
      </c>
      <c r="S293">
        <v>5279435.4752000002</v>
      </c>
      <c r="T293">
        <v>-52233945.665700004</v>
      </c>
    </row>
    <row r="294" spans="1:20" x14ac:dyDescent="0.3">
      <c r="A294">
        <v>98</v>
      </c>
      <c r="B294">
        <v>2</v>
      </c>
      <c r="C294">
        <v>84432459.763899997</v>
      </c>
      <c r="D294">
        <v>452945.07380000001</v>
      </c>
      <c r="E294">
        <v>15435409.071599999</v>
      </c>
      <c r="F294">
        <v>0</v>
      </c>
      <c r="G294">
        <v>5279435.4752000002</v>
      </c>
      <c r="H294">
        <v>36489831.765100002</v>
      </c>
      <c r="I294">
        <v>17732350.429699998</v>
      </c>
      <c r="J294">
        <v>4566539.2062999997</v>
      </c>
      <c r="K294">
        <v>13221130.999399999</v>
      </c>
      <c r="L294">
        <v>18714753.613400001</v>
      </c>
      <c r="M294">
        <v>0</v>
      </c>
      <c r="N294">
        <v>88013891.7333</v>
      </c>
      <c r="O294">
        <v>66700109.334299996</v>
      </c>
      <c r="P294">
        <v>-4113594.1324999998</v>
      </c>
      <c r="Q294">
        <v>2214278.0721999998</v>
      </c>
      <c r="R294">
        <v>-18714753.613400001</v>
      </c>
      <c r="S294">
        <v>5279435.4752000002</v>
      </c>
      <c r="T294">
        <v>-51524059.968199998</v>
      </c>
    </row>
    <row r="295" spans="1:20" x14ac:dyDescent="0.3">
      <c r="A295">
        <v>98</v>
      </c>
      <c r="B295">
        <v>3</v>
      </c>
      <c r="C295">
        <v>83008164.986300007</v>
      </c>
      <c r="D295">
        <v>453301.33390000003</v>
      </c>
      <c r="E295">
        <v>15435409.071599999</v>
      </c>
      <c r="F295">
        <v>0</v>
      </c>
      <c r="G295">
        <v>5279435.4752000002</v>
      </c>
      <c r="H295">
        <v>36341522.144699998</v>
      </c>
      <c r="I295">
        <v>16292164.5736</v>
      </c>
      <c r="J295">
        <v>4571220.307</v>
      </c>
      <c r="K295">
        <v>13221130.999399999</v>
      </c>
      <c r="L295">
        <v>18796808.3292</v>
      </c>
      <c r="M295">
        <v>0</v>
      </c>
      <c r="N295">
        <v>87744846.187399998</v>
      </c>
      <c r="O295">
        <v>66716000.412799999</v>
      </c>
      <c r="P295">
        <v>-4117918.9731000001</v>
      </c>
      <c r="Q295">
        <v>2214278.0721999998</v>
      </c>
      <c r="R295">
        <v>-18796808.3292</v>
      </c>
      <c r="S295">
        <v>5279435.4752000002</v>
      </c>
      <c r="T295">
        <v>-51403324.0427</v>
      </c>
    </row>
    <row r="296" spans="1:20" x14ac:dyDescent="0.3">
      <c r="A296">
        <v>99</v>
      </c>
      <c r="B296">
        <v>1</v>
      </c>
      <c r="C296">
        <v>30778190.403900001</v>
      </c>
      <c r="D296">
        <v>448366.21870000003</v>
      </c>
      <c r="E296">
        <v>15435409.071599999</v>
      </c>
      <c r="F296">
        <v>0</v>
      </c>
      <c r="G296">
        <v>77628873.287799999</v>
      </c>
      <c r="H296">
        <v>60794583.116800003</v>
      </c>
      <c r="I296">
        <v>77583123.331799999</v>
      </c>
      <c r="J296">
        <v>4609130.6875</v>
      </c>
      <c r="K296">
        <v>13221130.999399999</v>
      </c>
      <c r="L296">
        <v>971783.89870000002</v>
      </c>
      <c r="M296">
        <v>0</v>
      </c>
      <c r="N296">
        <v>88528716.704600006</v>
      </c>
      <c r="O296">
        <v>-46804932.927900001</v>
      </c>
      <c r="P296">
        <v>-4160764.4687999999</v>
      </c>
      <c r="Q296">
        <v>2214278.0721999998</v>
      </c>
      <c r="R296">
        <v>-971783.89870000002</v>
      </c>
      <c r="S296">
        <v>77628873.287799999</v>
      </c>
      <c r="T296">
        <v>-27734133.587699998</v>
      </c>
    </row>
    <row r="297" spans="1:20" x14ac:dyDescent="0.3">
      <c r="A297">
        <v>99</v>
      </c>
      <c r="B297">
        <v>2</v>
      </c>
      <c r="C297">
        <v>29315878.4659</v>
      </c>
      <c r="D297">
        <v>443961.66119999997</v>
      </c>
      <c r="E297">
        <v>15435409.071599999</v>
      </c>
      <c r="F297">
        <v>0</v>
      </c>
      <c r="G297">
        <v>77628873.287799999</v>
      </c>
      <c r="H297">
        <v>58244339.370399997</v>
      </c>
      <c r="I297">
        <v>70709344.627200007</v>
      </c>
      <c r="J297">
        <v>4642098.2668000003</v>
      </c>
      <c r="K297">
        <v>13221130.999399999</v>
      </c>
      <c r="L297">
        <v>979539.54169999994</v>
      </c>
      <c r="M297">
        <v>0</v>
      </c>
      <c r="N297">
        <v>90977128.080699995</v>
      </c>
      <c r="O297">
        <v>-41393466.161300004</v>
      </c>
      <c r="P297">
        <v>-4198136.6056000004</v>
      </c>
      <c r="Q297">
        <v>2214278.0721999998</v>
      </c>
      <c r="R297">
        <v>-979539.54169999994</v>
      </c>
      <c r="S297">
        <v>77628873.287799999</v>
      </c>
      <c r="T297">
        <v>-32732788.710299999</v>
      </c>
    </row>
    <row r="298" spans="1:20" x14ac:dyDescent="0.3">
      <c r="A298">
        <v>99</v>
      </c>
      <c r="B298">
        <v>3</v>
      </c>
      <c r="C298">
        <v>28298446.095800001</v>
      </c>
      <c r="D298">
        <v>440017.60889999999</v>
      </c>
      <c r="E298">
        <v>15435409.071599999</v>
      </c>
      <c r="F298">
        <v>0</v>
      </c>
      <c r="G298">
        <v>77628873.287799999</v>
      </c>
      <c r="H298">
        <v>56828532.316500001</v>
      </c>
      <c r="I298">
        <v>66629262.509800002</v>
      </c>
      <c r="J298">
        <v>4671369.0928999996</v>
      </c>
      <c r="K298">
        <v>13221130.999399999</v>
      </c>
      <c r="L298">
        <v>986542.11239999998</v>
      </c>
      <c r="M298">
        <v>0</v>
      </c>
      <c r="N298">
        <v>92742603.107099995</v>
      </c>
      <c r="O298">
        <v>-38330816.413999997</v>
      </c>
      <c r="P298">
        <v>-4231351.4840000002</v>
      </c>
      <c r="Q298">
        <v>2214278.0721999998</v>
      </c>
      <c r="R298">
        <v>-986542.11239999998</v>
      </c>
      <c r="S298">
        <v>77628873.287799999</v>
      </c>
      <c r="T298">
        <v>-35914070.790600002</v>
      </c>
    </row>
    <row r="299" spans="1:20" x14ac:dyDescent="0.3">
      <c r="A299">
        <v>100</v>
      </c>
      <c r="B299">
        <v>1</v>
      </c>
      <c r="C299">
        <v>57293068.772500001</v>
      </c>
      <c r="D299">
        <v>438566.95649999997</v>
      </c>
      <c r="E299">
        <v>15435409.071599999</v>
      </c>
      <c r="F299">
        <v>0</v>
      </c>
      <c r="G299">
        <v>21941199.120999999</v>
      </c>
      <c r="H299">
        <v>48030226.006499998</v>
      </c>
      <c r="I299">
        <v>23586171.161200002</v>
      </c>
      <c r="J299">
        <v>4683920.3460999997</v>
      </c>
      <c r="K299">
        <v>13221130.999399999</v>
      </c>
      <c r="L299">
        <v>8585847.1618000008</v>
      </c>
      <c r="M299">
        <v>0</v>
      </c>
      <c r="N299">
        <v>92964167.999899998</v>
      </c>
      <c r="O299">
        <v>33706897.611299999</v>
      </c>
      <c r="P299">
        <v>-4245353.3896000003</v>
      </c>
      <c r="Q299">
        <v>2214278.0721999998</v>
      </c>
      <c r="R299">
        <v>-8585847.1618000008</v>
      </c>
      <c r="S299">
        <v>21941199.120999999</v>
      </c>
      <c r="T299">
        <v>-44933941.9934</v>
      </c>
    </row>
    <row r="300" spans="1:20" x14ac:dyDescent="0.3">
      <c r="A300">
        <v>100</v>
      </c>
      <c r="B300">
        <v>2</v>
      </c>
      <c r="C300">
        <v>55460681.277599998</v>
      </c>
      <c r="D300">
        <v>437450.9486</v>
      </c>
      <c r="E300">
        <v>15435409.071599999</v>
      </c>
      <c r="F300">
        <v>0</v>
      </c>
      <c r="G300">
        <v>21941199.120999999</v>
      </c>
      <c r="H300">
        <v>47976214.121399999</v>
      </c>
      <c r="I300">
        <v>21919660.9179</v>
      </c>
      <c r="J300">
        <v>4696141.4115000004</v>
      </c>
      <c r="K300">
        <v>13221130.999399999</v>
      </c>
      <c r="L300">
        <v>8621646.9870999996</v>
      </c>
      <c r="M300">
        <v>0</v>
      </c>
      <c r="N300">
        <v>92620546.642000005</v>
      </c>
      <c r="O300">
        <v>33541020.359700002</v>
      </c>
      <c r="P300">
        <v>-4258690.4630000005</v>
      </c>
      <c r="Q300">
        <v>2214278.0721999998</v>
      </c>
      <c r="R300">
        <v>-8621646.9870999996</v>
      </c>
      <c r="S300">
        <v>21941199.120999999</v>
      </c>
      <c r="T300">
        <v>-44644332.520599999</v>
      </c>
    </row>
    <row r="301" spans="1:20" x14ac:dyDescent="0.3">
      <c r="A301">
        <v>100</v>
      </c>
      <c r="B301">
        <v>3</v>
      </c>
      <c r="C301">
        <v>54376657.2927</v>
      </c>
      <c r="D301">
        <v>437112.20319999999</v>
      </c>
      <c r="E301">
        <v>15435409.071599999</v>
      </c>
      <c r="F301">
        <v>0</v>
      </c>
      <c r="G301">
        <v>21941199.120999999</v>
      </c>
      <c r="H301">
        <v>47845002.286899999</v>
      </c>
      <c r="I301">
        <v>20662944.758200001</v>
      </c>
      <c r="J301">
        <v>4708319.2769999998</v>
      </c>
      <c r="K301">
        <v>13221130.999399999</v>
      </c>
      <c r="L301">
        <v>8657258.3835000005</v>
      </c>
      <c r="M301">
        <v>0</v>
      </c>
      <c r="N301">
        <v>92639593.8961</v>
      </c>
      <c r="O301">
        <v>33713712.534500003</v>
      </c>
      <c r="P301">
        <v>-4271207.0738000004</v>
      </c>
      <c r="Q301">
        <v>2214278.0721999998</v>
      </c>
      <c r="R301">
        <v>-8657258.3835000005</v>
      </c>
      <c r="S301">
        <v>21941199.120999999</v>
      </c>
      <c r="T301">
        <v>-44794591.609200001</v>
      </c>
    </row>
    <row r="302" spans="1:20" x14ac:dyDescent="0.3">
      <c r="A302">
        <v>101</v>
      </c>
      <c r="B302">
        <v>1</v>
      </c>
      <c r="C302">
        <v>166856897.32350001</v>
      </c>
      <c r="D302">
        <v>451746.72879999998</v>
      </c>
      <c r="E302">
        <v>15717164.571599999</v>
      </c>
      <c r="F302">
        <v>0</v>
      </c>
      <c r="G302">
        <v>6666035.9296000004</v>
      </c>
      <c r="H302">
        <v>46131568.210199997</v>
      </c>
      <c r="I302">
        <v>4419976.3125999998</v>
      </c>
      <c r="J302">
        <v>4613306.6090000002</v>
      </c>
      <c r="K302">
        <v>13787286.599400001</v>
      </c>
      <c r="L302">
        <v>136998757.89199999</v>
      </c>
      <c r="M302">
        <v>0</v>
      </c>
      <c r="N302">
        <v>77699073.556500003</v>
      </c>
      <c r="O302">
        <v>162436921.01089999</v>
      </c>
      <c r="P302">
        <v>-4161559.8802</v>
      </c>
      <c r="Q302">
        <v>1929877.9722</v>
      </c>
      <c r="R302">
        <v>-136998757.89199999</v>
      </c>
      <c r="S302">
        <v>6666035.9296000004</v>
      </c>
      <c r="T302">
        <v>-31567505.346299998</v>
      </c>
    </row>
    <row r="303" spans="1:20" x14ac:dyDescent="0.3">
      <c r="A303">
        <v>101</v>
      </c>
      <c r="B303">
        <v>2</v>
      </c>
      <c r="C303">
        <v>151337600.63780001</v>
      </c>
      <c r="D303">
        <v>464923.08659999998</v>
      </c>
      <c r="E303">
        <v>15717164.571599999</v>
      </c>
      <c r="F303">
        <v>0</v>
      </c>
      <c r="G303">
        <v>6666035.9296000004</v>
      </c>
      <c r="H303">
        <v>49936150.384099998</v>
      </c>
      <c r="I303">
        <v>2548856.6921999999</v>
      </c>
      <c r="J303">
        <v>4535973.9693999998</v>
      </c>
      <c r="K303">
        <v>13787286.599400001</v>
      </c>
      <c r="L303">
        <v>132756425.2198</v>
      </c>
      <c r="M303">
        <v>0</v>
      </c>
      <c r="N303">
        <v>71272767.861599997</v>
      </c>
      <c r="O303">
        <v>148788743.9456</v>
      </c>
      <c r="P303">
        <v>-4071050.8827999998</v>
      </c>
      <c r="Q303">
        <v>1929877.9722</v>
      </c>
      <c r="R303">
        <v>-132756425.2198</v>
      </c>
      <c r="S303">
        <v>6666035.9296000004</v>
      </c>
      <c r="T303">
        <v>-21336617.477499999</v>
      </c>
    </row>
    <row r="304" spans="1:20" x14ac:dyDescent="0.3">
      <c r="A304">
        <v>101</v>
      </c>
      <c r="B304">
        <v>3</v>
      </c>
      <c r="C304">
        <v>141930482.01890001</v>
      </c>
      <c r="D304">
        <v>476411.09889999998</v>
      </c>
      <c r="E304">
        <v>15717164.571599999</v>
      </c>
      <c r="F304">
        <v>0</v>
      </c>
      <c r="G304">
        <v>6666035.9296000004</v>
      </c>
      <c r="H304">
        <v>52316850.734899998</v>
      </c>
      <c r="I304">
        <v>1880140.1787</v>
      </c>
      <c r="J304">
        <v>4470537.0990000004</v>
      </c>
      <c r="K304">
        <v>13787286.599400001</v>
      </c>
      <c r="L304">
        <v>129332563.32449999</v>
      </c>
      <c r="M304">
        <v>0</v>
      </c>
      <c r="N304">
        <v>68016121.626000002</v>
      </c>
      <c r="O304">
        <v>140050341.84029999</v>
      </c>
      <c r="P304">
        <v>-3994126.0000999998</v>
      </c>
      <c r="Q304">
        <v>1929877.9722</v>
      </c>
      <c r="R304">
        <v>-129332563.32449999</v>
      </c>
      <c r="S304">
        <v>6666035.9296000004</v>
      </c>
      <c r="T304">
        <v>-15699270.891100001</v>
      </c>
    </row>
    <row r="305" spans="1:20" x14ac:dyDescent="0.3">
      <c r="A305">
        <v>102</v>
      </c>
      <c r="B305">
        <v>1</v>
      </c>
      <c r="C305">
        <v>117800780.1393</v>
      </c>
      <c r="D305">
        <v>484599.56420000002</v>
      </c>
      <c r="E305">
        <v>15877282.9516</v>
      </c>
      <c r="F305">
        <v>0</v>
      </c>
      <c r="G305">
        <v>15020883.865900001</v>
      </c>
      <c r="H305">
        <v>58848557.151699997</v>
      </c>
      <c r="I305">
        <v>2939670.7426999998</v>
      </c>
      <c r="J305">
        <v>4422755.9375999998</v>
      </c>
      <c r="K305">
        <v>14109026.249399999</v>
      </c>
      <c r="L305">
        <v>122045157.2366</v>
      </c>
      <c r="M305">
        <v>0</v>
      </c>
      <c r="N305">
        <v>64705725.451399997</v>
      </c>
      <c r="O305">
        <v>114861109.39669999</v>
      </c>
      <c r="P305">
        <v>-3938156.3733000001</v>
      </c>
      <c r="Q305">
        <v>1768256.7021999999</v>
      </c>
      <c r="R305">
        <v>-122045157.2366</v>
      </c>
      <c r="S305">
        <v>15020883.865900001</v>
      </c>
      <c r="T305">
        <v>-5857168.2997000003</v>
      </c>
    </row>
    <row r="306" spans="1:20" x14ac:dyDescent="0.3">
      <c r="A306">
        <v>102</v>
      </c>
      <c r="B306">
        <v>2</v>
      </c>
      <c r="C306">
        <v>112705565.1921</v>
      </c>
      <c r="D306">
        <v>491820.49089999998</v>
      </c>
      <c r="E306">
        <v>15877282.9516</v>
      </c>
      <c r="F306">
        <v>0</v>
      </c>
      <c r="G306">
        <v>15020883.865900001</v>
      </c>
      <c r="H306">
        <v>59923534.207699999</v>
      </c>
      <c r="I306">
        <v>2136576.9485999998</v>
      </c>
      <c r="J306">
        <v>4380375.8558</v>
      </c>
      <c r="K306">
        <v>14109026.249399999</v>
      </c>
      <c r="L306">
        <v>120086455.6529</v>
      </c>
      <c r="M306">
        <v>0</v>
      </c>
      <c r="N306">
        <v>63502525.1052</v>
      </c>
      <c r="O306">
        <v>110568988.24349999</v>
      </c>
      <c r="P306">
        <v>-3888555.3648999999</v>
      </c>
      <c r="Q306">
        <v>1768256.7021999999</v>
      </c>
      <c r="R306">
        <v>-120086455.6529</v>
      </c>
      <c r="S306">
        <v>15020883.865900001</v>
      </c>
      <c r="T306">
        <v>-3578990.8975</v>
      </c>
    </row>
    <row r="307" spans="1:20" x14ac:dyDescent="0.3">
      <c r="A307">
        <v>102</v>
      </c>
      <c r="B307">
        <v>3</v>
      </c>
      <c r="C307">
        <v>108821638.89470001</v>
      </c>
      <c r="D307">
        <v>498227.59960000002</v>
      </c>
      <c r="E307">
        <v>15877282.9516</v>
      </c>
      <c r="F307">
        <v>0</v>
      </c>
      <c r="G307">
        <v>15020883.865900001</v>
      </c>
      <c r="H307">
        <v>60430432.132700004</v>
      </c>
      <c r="I307">
        <v>1664006.3558</v>
      </c>
      <c r="J307">
        <v>4342429.6993000004</v>
      </c>
      <c r="K307">
        <v>14109026.249399999</v>
      </c>
      <c r="L307">
        <v>118412652.4672</v>
      </c>
      <c r="M307">
        <v>0</v>
      </c>
      <c r="N307">
        <v>62662347.3565</v>
      </c>
      <c r="O307">
        <v>107157632.5389</v>
      </c>
      <c r="P307">
        <v>-3844202.0997000001</v>
      </c>
      <c r="Q307">
        <v>1768256.7021999999</v>
      </c>
      <c r="R307">
        <v>-118412652.4672</v>
      </c>
      <c r="S307">
        <v>15020883.865900001</v>
      </c>
      <c r="T307">
        <v>-2231915.2237999998</v>
      </c>
    </row>
    <row r="308" spans="1:20" x14ac:dyDescent="0.3">
      <c r="A308">
        <v>103</v>
      </c>
      <c r="B308">
        <v>1</v>
      </c>
      <c r="C308">
        <v>6174186.7116</v>
      </c>
      <c r="D308">
        <v>417161.81890000001</v>
      </c>
      <c r="E308">
        <v>16487702.3716</v>
      </c>
      <c r="F308">
        <v>0</v>
      </c>
      <c r="G308">
        <v>1095404831.7646</v>
      </c>
      <c r="H308">
        <v>158648493.93720001</v>
      </c>
      <c r="I308">
        <v>1147230484.2138</v>
      </c>
      <c r="J308">
        <v>4738821.3887999998</v>
      </c>
      <c r="K308">
        <v>15335594.759400001</v>
      </c>
      <c r="L308">
        <v>23355479.094000001</v>
      </c>
      <c r="M308">
        <v>0</v>
      </c>
      <c r="N308">
        <v>86289579.454099998</v>
      </c>
      <c r="O308" t="s">
        <v>23</v>
      </c>
      <c r="P308">
        <v>-4321659.5698999995</v>
      </c>
      <c r="Q308">
        <v>1152107.6122000001</v>
      </c>
      <c r="R308">
        <v>-23355479.094000001</v>
      </c>
      <c r="S308">
        <v>1095404831.7646</v>
      </c>
      <c r="T308">
        <v>72358914.483099997</v>
      </c>
    </row>
    <row r="309" spans="1:20" x14ac:dyDescent="0.3">
      <c r="A309">
        <v>103</v>
      </c>
      <c r="B309">
        <v>2</v>
      </c>
      <c r="C309">
        <v>4521869.1611000001</v>
      </c>
      <c r="D309">
        <v>352389.88809999998</v>
      </c>
      <c r="E309">
        <v>16487702.3716</v>
      </c>
      <c r="F309">
        <v>0</v>
      </c>
      <c r="G309">
        <v>1095404831.7646</v>
      </c>
      <c r="H309">
        <v>143552402.0273</v>
      </c>
      <c r="I309">
        <v>1113887608.1477001</v>
      </c>
      <c r="J309">
        <v>5094617.4704</v>
      </c>
      <c r="K309">
        <v>15335594.759400001</v>
      </c>
      <c r="L309">
        <v>24137678.223999999</v>
      </c>
      <c r="M309">
        <v>0</v>
      </c>
      <c r="N309">
        <v>101605528.2069</v>
      </c>
      <c r="O309" t="s">
        <v>23</v>
      </c>
      <c r="P309">
        <v>-4742227.5822000001</v>
      </c>
      <c r="Q309">
        <v>1152107.6122000001</v>
      </c>
      <c r="R309">
        <v>-24137678.223999999</v>
      </c>
      <c r="S309">
        <v>1095404831.7646</v>
      </c>
      <c r="T309">
        <v>41946873.820500001</v>
      </c>
    </row>
    <row r="310" spans="1:20" x14ac:dyDescent="0.3">
      <c r="A310">
        <v>103</v>
      </c>
      <c r="B310">
        <v>3</v>
      </c>
      <c r="C310">
        <v>3628235.8117999998</v>
      </c>
      <c r="D310">
        <v>296641.05180000002</v>
      </c>
      <c r="E310">
        <v>16487702.3716</v>
      </c>
      <c r="F310">
        <v>0</v>
      </c>
      <c r="G310">
        <v>1095404831.7646</v>
      </c>
      <c r="H310">
        <v>134999691.3757</v>
      </c>
      <c r="I310">
        <v>1090776664.9619</v>
      </c>
      <c r="J310">
        <v>5418271.7648</v>
      </c>
      <c r="K310">
        <v>15335594.759400001</v>
      </c>
      <c r="L310">
        <v>24731755.1987</v>
      </c>
      <c r="M310">
        <v>0</v>
      </c>
      <c r="N310">
        <v>114436671.8821</v>
      </c>
      <c r="O310" t="s">
        <v>23</v>
      </c>
      <c r="P310">
        <v>-5121630.7130000005</v>
      </c>
      <c r="Q310">
        <v>1152107.6122000001</v>
      </c>
      <c r="R310">
        <v>-24731755.1987</v>
      </c>
      <c r="S310">
        <v>1095404831.7646</v>
      </c>
      <c r="T310">
        <v>20563019.4936</v>
      </c>
    </row>
    <row r="311" spans="1:20" x14ac:dyDescent="0.3">
      <c r="A311">
        <v>104</v>
      </c>
      <c r="B311">
        <v>1</v>
      </c>
      <c r="C311">
        <v>29903507.430199999</v>
      </c>
      <c r="D311">
        <v>278671.7476</v>
      </c>
      <c r="E311">
        <v>18669556.071600001</v>
      </c>
      <c r="F311">
        <v>0</v>
      </c>
      <c r="G311">
        <v>525484587.8689</v>
      </c>
      <c r="H311">
        <v>88095864.272699997</v>
      </c>
      <c r="I311">
        <v>472947825.83859998</v>
      </c>
      <c r="J311">
        <v>5580195.9847999997</v>
      </c>
      <c r="K311">
        <v>19719781.7894</v>
      </c>
      <c r="L311">
        <v>52256455.723999999</v>
      </c>
      <c r="M311">
        <v>0</v>
      </c>
      <c r="N311">
        <v>111885230.58220001</v>
      </c>
      <c r="O311">
        <v>-443044318.4084</v>
      </c>
      <c r="P311">
        <v>-5301524.2372000003</v>
      </c>
      <c r="Q311">
        <v>-1050225.7178</v>
      </c>
      <c r="R311">
        <v>-52256455.723999999</v>
      </c>
      <c r="S311">
        <v>525484587.8689</v>
      </c>
      <c r="T311">
        <v>-23789366.309500001</v>
      </c>
    </row>
    <row r="312" spans="1:20" x14ac:dyDescent="0.3">
      <c r="A312">
        <v>104</v>
      </c>
      <c r="B312">
        <v>2</v>
      </c>
      <c r="C312">
        <v>20570779.7839</v>
      </c>
      <c r="D312">
        <v>266879.2991</v>
      </c>
      <c r="E312">
        <v>18669556.071600001</v>
      </c>
      <c r="F312">
        <v>0</v>
      </c>
      <c r="G312">
        <v>525484587.8689</v>
      </c>
      <c r="H312">
        <v>86628360.381200001</v>
      </c>
      <c r="I312">
        <v>461092708.0557</v>
      </c>
      <c r="J312">
        <v>5740340.7396</v>
      </c>
      <c r="K312">
        <v>19719781.7894</v>
      </c>
      <c r="L312">
        <v>52381026.932999998</v>
      </c>
      <c r="M312">
        <v>0</v>
      </c>
      <c r="N312">
        <v>112543451.11929999</v>
      </c>
      <c r="O312">
        <v>-440521928.2719</v>
      </c>
      <c r="P312">
        <v>-5473461.4404999996</v>
      </c>
      <c r="Q312">
        <v>-1050225.7178</v>
      </c>
      <c r="R312">
        <v>-52381026.932999998</v>
      </c>
      <c r="S312">
        <v>525484587.8689</v>
      </c>
      <c r="T312">
        <v>-25915090.7381</v>
      </c>
    </row>
    <row r="313" spans="1:20" x14ac:dyDescent="0.3">
      <c r="A313">
        <v>104</v>
      </c>
      <c r="B313">
        <v>3</v>
      </c>
      <c r="C313">
        <v>15661454.142000001</v>
      </c>
      <c r="D313">
        <v>261396.26680000001</v>
      </c>
      <c r="E313">
        <v>18669556.071600001</v>
      </c>
      <c r="F313">
        <v>0</v>
      </c>
      <c r="G313">
        <v>525484587.8689</v>
      </c>
      <c r="H313">
        <v>85426056.386800006</v>
      </c>
      <c r="I313">
        <v>452836173.8186</v>
      </c>
      <c r="J313">
        <v>5898744.051</v>
      </c>
      <c r="K313">
        <v>19719781.7894</v>
      </c>
      <c r="L313">
        <v>52576602.674500003</v>
      </c>
      <c r="M313">
        <v>0</v>
      </c>
      <c r="N313">
        <v>114330049.4853</v>
      </c>
      <c r="O313">
        <v>-437174719.67659998</v>
      </c>
      <c r="P313">
        <v>-5637347.7841999996</v>
      </c>
      <c r="Q313">
        <v>-1050225.7178</v>
      </c>
      <c r="R313">
        <v>-52576602.674500003</v>
      </c>
      <c r="S313">
        <v>525484587.8689</v>
      </c>
      <c r="T313">
        <v>-28903993.098499998</v>
      </c>
    </row>
    <row r="314" spans="1:20" x14ac:dyDescent="0.3">
      <c r="A314">
        <v>105</v>
      </c>
      <c r="B314">
        <v>1</v>
      </c>
      <c r="C314">
        <v>81264917.532100007</v>
      </c>
      <c r="D314">
        <v>271594.63130000001</v>
      </c>
      <c r="E314">
        <v>18985223.771600001</v>
      </c>
      <c r="F314">
        <v>0</v>
      </c>
      <c r="G314">
        <v>314976709.54960001</v>
      </c>
      <c r="H314">
        <v>88110930.890499994</v>
      </c>
      <c r="I314">
        <v>276741481.64609998</v>
      </c>
      <c r="J314">
        <v>5771799.7856000001</v>
      </c>
      <c r="K314">
        <v>20354079.729400001</v>
      </c>
      <c r="L314">
        <v>92611792.5079</v>
      </c>
      <c r="M314">
        <v>0</v>
      </c>
      <c r="N314">
        <v>108115815.9083</v>
      </c>
      <c r="O314">
        <v>-195476564.11399999</v>
      </c>
      <c r="P314">
        <v>-5500205.1542999996</v>
      </c>
      <c r="Q314">
        <v>-1368855.9578</v>
      </c>
      <c r="R314">
        <v>-92611792.5079</v>
      </c>
      <c r="S314">
        <v>314976709.54960001</v>
      </c>
      <c r="T314">
        <v>-20004885.017900001</v>
      </c>
    </row>
    <row r="315" spans="1:20" x14ac:dyDescent="0.3">
      <c r="A315">
        <v>105</v>
      </c>
      <c r="B315">
        <v>2</v>
      </c>
      <c r="C315">
        <v>66876148.219899997</v>
      </c>
      <c r="D315">
        <v>285521.20890000003</v>
      </c>
      <c r="E315">
        <v>18985223.771600001</v>
      </c>
      <c r="F315">
        <v>0</v>
      </c>
      <c r="G315">
        <v>314976709.54960001</v>
      </c>
      <c r="H315">
        <v>83610296.829699993</v>
      </c>
      <c r="I315">
        <v>260920687.50139999</v>
      </c>
      <c r="J315">
        <v>5680206.148</v>
      </c>
      <c r="K315">
        <v>20354079.729400001</v>
      </c>
      <c r="L315">
        <v>91004821.790099993</v>
      </c>
      <c r="M315">
        <v>0</v>
      </c>
      <c r="N315">
        <v>106715058.03309999</v>
      </c>
      <c r="O315">
        <v>-194044539.28150001</v>
      </c>
      <c r="P315">
        <v>-5394684.9391999999</v>
      </c>
      <c r="Q315">
        <v>-1368855.9578</v>
      </c>
      <c r="R315">
        <v>-91004821.790099993</v>
      </c>
      <c r="S315">
        <v>314976709.54960001</v>
      </c>
      <c r="T315">
        <v>-23104761.203400001</v>
      </c>
    </row>
    <row r="316" spans="1:20" x14ac:dyDescent="0.3">
      <c r="A316">
        <v>105</v>
      </c>
      <c r="B316">
        <v>3</v>
      </c>
      <c r="C316">
        <v>57436795.507299997</v>
      </c>
      <c r="D316">
        <v>296808.00839999999</v>
      </c>
      <c r="E316">
        <v>18985223.771600001</v>
      </c>
      <c r="F316">
        <v>0</v>
      </c>
      <c r="G316">
        <v>314976709.54960001</v>
      </c>
      <c r="H316">
        <v>81357555.052499995</v>
      </c>
      <c r="I316">
        <v>251099719.32269999</v>
      </c>
      <c r="J316">
        <v>5607771.6765000001</v>
      </c>
      <c r="K316">
        <v>20354079.729400001</v>
      </c>
      <c r="L316">
        <v>89628356.776500002</v>
      </c>
      <c r="M316">
        <v>0</v>
      </c>
      <c r="N316">
        <v>106308700.8538</v>
      </c>
      <c r="O316">
        <v>-193662923.8154</v>
      </c>
      <c r="P316">
        <v>-5310963.6681000004</v>
      </c>
      <c r="Q316">
        <v>-1368855.9578</v>
      </c>
      <c r="R316">
        <v>-89628356.776500002</v>
      </c>
      <c r="S316">
        <v>314976709.54960001</v>
      </c>
      <c r="T316">
        <v>-24951145.8013</v>
      </c>
    </row>
    <row r="317" spans="1:20" x14ac:dyDescent="0.3">
      <c r="A317">
        <v>106</v>
      </c>
      <c r="B317">
        <v>1</v>
      </c>
      <c r="C317">
        <v>225493871.2062</v>
      </c>
      <c r="D317">
        <v>308190.44390000001</v>
      </c>
      <c r="E317">
        <v>17028876.021600001</v>
      </c>
      <c r="F317">
        <v>0</v>
      </c>
      <c r="G317">
        <v>9386987.5859999992</v>
      </c>
      <c r="H317">
        <v>46852440.781999998</v>
      </c>
      <c r="I317">
        <v>25941942.100400001</v>
      </c>
      <c r="J317">
        <v>5472548.2874999996</v>
      </c>
      <c r="K317">
        <v>16423021.579399999</v>
      </c>
      <c r="L317">
        <v>158801369.03920001</v>
      </c>
      <c r="M317">
        <v>0</v>
      </c>
      <c r="N317">
        <v>92804496.679499999</v>
      </c>
      <c r="O317">
        <v>199551929.10589999</v>
      </c>
      <c r="P317">
        <v>-5164357.8435000004</v>
      </c>
      <c r="Q317">
        <v>605854.44220000005</v>
      </c>
      <c r="R317">
        <v>-158801369.03920001</v>
      </c>
      <c r="S317">
        <v>9386987.5859999992</v>
      </c>
      <c r="T317">
        <v>-45952055.897600003</v>
      </c>
    </row>
    <row r="318" spans="1:20" x14ac:dyDescent="0.3">
      <c r="A318">
        <v>106</v>
      </c>
      <c r="B318">
        <v>2</v>
      </c>
      <c r="C318">
        <v>202213318.49020001</v>
      </c>
      <c r="D318">
        <v>320494.94669999997</v>
      </c>
      <c r="E318">
        <v>17028876.021600001</v>
      </c>
      <c r="F318">
        <v>0</v>
      </c>
      <c r="G318">
        <v>9386987.5859999992</v>
      </c>
      <c r="H318">
        <v>49845022.338100001</v>
      </c>
      <c r="I318">
        <v>17718826.102200001</v>
      </c>
      <c r="J318">
        <v>5360728.2928999998</v>
      </c>
      <c r="K318">
        <v>16423021.579399999</v>
      </c>
      <c r="L318">
        <v>153752122.74419999</v>
      </c>
      <c r="M318">
        <v>0</v>
      </c>
      <c r="N318">
        <v>85988374.325000003</v>
      </c>
      <c r="O318">
        <v>184494492.38800001</v>
      </c>
      <c r="P318">
        <v>-5040233.3460999997</v>
      </c>
      <c r="Q318">
        <v>605854.44220000005</v>
      </c>
      <c r="R318">
        <v>-153752122.74419999</v>
      </c>
      <c r="S318">
        <v>9386987.5859999992</v>
      </c>
      <c r="T318">
        <v>-36143351.986900002</v>
      </c>
    </row>
    <row r="319" spans="1:20" x14ac:dyDescent="0.3">
      <c r="A319">
        <v>106</v>
      </c>
      <c r="B319">
        <v>3</v>
      </c>
      <c r="C319">
        <v>186378062.15329999</v>
      </c>
      <c r="D319">
        <v>333631.93890000001</v>
      </c>
      <c r="E319">
        <v>17028876.021600001</v>
      </c>
      <c r="F319">
        <v>0</v>
      </c>
      <c r="G319">
        <v>9386987.5859999992</v>
      </c>
      <c r="H319">
        <v>51700897.511500001</v>
      </c>
      <c r="I319">
        <v>12539549.8367</v>
      </c>
      <c r="J319">
        <v>5266601.0379999997</v>
      </c>
      <c r="K319">
        <v>16423021.579399999</v>
      </c>
      <c r="L319">
        <v>149482012.33000001</v>
      </c>
      <c r="M319">
        <v>0</v>
      </c>
      <c r="N319">
        <v>81543422.364800006</v>
      </c>
      <c r="O319">
        <v>173838512.31659999</v>
      </c>
      <c r="P319">
        <v>-4932969.0992000001</v>
      </c>
      <c r="Q319">
        <v>605854.44220000005</v>
      </c>
      <c r="R319">
        <v>-149482012.33000001</v>
      </c>
      <c r="S319">
        <v>9386987.5859999992</v>
      </c>
      <c r="T319">
        <v>-29842524.853300001</v>
      </c>
    </row>
    <row r="320" spans="1:20" x14ac:dyDescent="0.3">
      <c r="A320">
        <v>107</v>
      </c>
      <c r="B320">
        <v>1</v>
      </c>
      <c r="C320">
        <v>149674728.88139999</v>
      </c>
      <c r="D320">
        <v>346297.67080000002</v>
      </c>
      <c r="E320">
        <v>15435409.071599999</v>
      </c>
      <c r="F320">
        <v>0</v>
      </c>
      <c r="G320">
        <v>5760029.7356000002</v>
      </c>
      <c r="H320">
        <v>46316189.5242</v>
      </c>
      <c r="I320">
        <v>15372118.938300001</v>
      </c>
      <c r="J320">
        <v>5199916.7230000002</v>
      </c>
      <c r="K320">
        <v>13221130.999399999</v>
      </c>
      <c r="L320">
        <v>101367206.4712</v>
      </c>
      <c r="M320">
        <v>0</v>
      </c>
      <c r="N320">
        <v>82012242.459700003</v>
      </c>
      <c r="O320">
        <v>134302609.94319999</v>
      </c>
      <c r="P320">
        <v>-4853619.0522999996</v>
      </c>
      <c r="Q320">
        <v>2214278.0721999998</v>
      </c>
      <c r="R320">
        <v>-101367206.4712</v>
      </c>
      <c r="S320">
        <v>5760029.7356000002</v>
      </c>
      <c r="T320">
        <v>-35696052.935500003</v>
      </c>
    </row>
    <row r="321" spans="1:20" x14ac:dyDescent="0.3">
      <c r="A321">
        <v>107</v>
      </c>
      <c r="B321">
        <v>2</v>
      </c>
      <c r="C321">
        <v>143330945.3425</v>
      </c>
      <c r="D321">
        <v>357750.64289999998</v>
      </c>
      <c r="E321">
        <v>15435409.071599999</v>
      </c>
      <c r="F321">
        <v>0</v>
      </c>
      <c r="G321">
        <v>5760029.7356000002</v>
      </c>
      <c r="H321">
        <v>45976187.406400003</v>
      </c>
      <c r="I321">
        <v>10353234.801200001</v>
      </c>
      <c r="J321">
        <v>5139443.0630000001</v>
      </c>
      <c r="K321">
        <v>13221130.999399999</v>
      </c>
      <c r="L321">
        <v>100210292.7745</v>
      </c>
      <c r="M321">
        <v>0</v>
      </c>
      <c r="N321">
        <v>81712426.633100003</v>
      </c>
      <c r="O321">
        <v>132977710.5413</v>
      </c>
      <c r="P321">
        <v>-4781692.4200999998</v>
      </c>
      <c r="Q321">
        <v>2214278.0721999998</v>
      </c>
      <c r="R321">
        <v>-100210292.7745</v>
      </c>
      <c r="S321">
        <v>5760029.7356000002</v>
      </c>
      <c r="T321">
        <v>-35736239.2267</v>
      </c>
    </row>
    <row r="322" spans="1:20" x14ac:dyDescent="0.3">
      <c r="A322">
        <v>107</v>
      </c>
      <c r="B322">
        <v>3</v>
      </c>
      <c r="C322">
        <v>138706976.73719999</v>
      </c>
      <c r="D322">
        <v>367942.86859999999</v>
      </c>
      <c r="E322">
        <v>15435409.071599999</v>
      </c>
      <c r="F322">
        <v>0</v>
      </c>
      <c r="G322">
        <v>5760029.7356000002</v>
      </c>
      <c r="H322">
        <v>46152074.666500002</v>
      </c>
      <c r="I322">
        <v>7840189.1535999998</v>
      </c>
      <c r="J322">
        <v>5084171.5223000003</v>
      </c>
      <c r="K322">
        <v>13221130.999399999</v>
      </c>
      <c r="L322">
        <v>99096508.500799999</v>
      </c>
      <c r="M322">
        <v>0</v>
      </c>
      <c r="N322">
        <v>81116478.369399995</v>
      </c>
      <c r="O322">
        <v>130866787.5836</v>
      </c>
      <c r="P322">
        <v>-4716228.6536999997</v>
      </c>
      <c r="Q322">
        <v>2214278.0721999998</v>
      </c>
      <c r="R322">
        <v>-99096508.500799999</v>
      </c>
      <c r="S322">
        <v>5760029.7356000002</v>
      </c>
      <c r="T322">
        <v>-34964403.7029</v>
      </c>
    </row>
    <row r="323" spans="1:20" x14ac:dyDescent="0.3">
      <c r="A323">
        <v>108</v>
      </c>
      <c r="B323">
        <v>1</v>
      </c>
      <c r="C323">
        <v>90235802.881500006</v>
      </c>
      <c r="D323">
        <v>364703.09830000001</v>
      </c>
      <c r="E323">
        <v>15435409.071599999</v>
      </c>
      <c r="F323">
        <v>0</v>
      </c>
      <c r="G323">
        <v>25749765.672899999</v>
      </c>
      <c r="H323">
        <v>54884159.306599997</v>
      </c>
      <c r="I323">
        <v>65479380.891900003</v>
      </c>
      <c r="J323">
        <v>5117761.9846000001</v>
      </c>
      <c r="K323">
        <v>13221130.999399999</v>
      </c>
      <c r="L323">
        <v>2685394.9045000002</v>
      </c>
      <c r="M323">
        <v>0</v>
      </c>
      <c r="N323">
        <v>99241629.394999996</v>
      </c>
      <c r="O323">
        <v>24756421.989599999</v>
      </c>
      <c r="P323">
        <v>-4753058.8863000004</v>
      </c>
      <c r="Q323">
        <v>2214278.0721999998</v>
      </c>
      <c r="R323">
        <v>-2685394.9045000002</v>
      </c>
      <c r="S323">
        <v>25749765.672899999</v>
      </c>
      <c r="T323">
        <v>-44357470.088399999</v>
      </c>
    </row>
    <row r="324" spans="1:20" x14ac:dyDescent="0.3">
      <c r="A324">
        <v>108</v>
      </c>
      <c r="B324">
        <v>2</v>
      </c>
      <c r="C324">
        <v>81994564.897599995</v>
      </c>
      <c r="D324">
        <v>361963.78149999998</v>
      </c>
      <c r="E324">
        <v>15435409.071599999</v>
      </c>
      <c r="F324">
        <v>0</v>
      </c>
      <c r="G324">
        <v>25749765.672899999</v>
      </c>
      <c r="H324">
        <v>52267460.880999997</v>
      </c>
      <c r="I324">
        <v>52085758.803900003</v>
      </c>
      <c r="J324">
        <v>5143359.9528000001</v>
      </c>
      <c r="K324">
        <v>13221130.999399999</v>
      </c>
      <c r="L324">
        <v>2730585.5547000002</v>
      </c>
      <c r="M324">
        <v>0</v>
      </c>
      <c r="N324">
        <v>101504586.5654</v>
      </c>
      <c r="O324">
        <v>29908806.093699999</v>
      </c>
      <c r="P324">
        <v>-4781396.1712999996</v>
      </c>
      <c r="Q324">
        <v>2214278.0721999998</v>
      </c>
      <c r="R324">
        <v>-2730585.5547000002</v>
      </c>
      <c r="S324">
        <v>25749765.672899999</v>
      </c>
      <c r="T324">
        <v>-49237125.6844</v>
      </c>
    </row>
    <row r="325" spans="1:20" x14ac:dyDescent="0.3">
      <c r="A325">
        <v>108</v>
      </c>
      <c r="B325">
        <v>3</v>
      </c>
      <c r="C325">
        <v>76633719.030699998</v>
      </c>
      <c r="D325">
        <v>359684.39179999998</v>
      </c>
      <c r="E325">
        <v>15435409.071599999</v>
      </c>
      <c r="F325">
        <v>0</v>
      </c>
      <c r="G325">
        <v>25749765.672899999</v>
      </c>
      <c r="H325">
        <v>50529134.436700001</v>
      </c>
      <c r="I325">
        <v>44518333.529100001</v>
      </c>
      <c r="J325">
        <v>5163842.2539999997</v>
      </c>
      <c r="K325">
        <v>13221130.999399999</v>
      </c>
      <c r="L325">
        <v>2763453.6461999998</v>
      </c>
      <c r="M325">
        <v>0</v>
      </c>
      <c r="N325">
        <v>102862768.3053</v>
      </c>
      <c r="O325">
        <v>32115385.501600001</v>
      </c>
      <c r="P325">
        <v>-4804157.8622000003</v>
      </c>
      <c r="Q325">
        <v>2214278.0721999998</v>
      </c>
      <c r="R325">
        <v>-2763453.6461999998</v>
      </c>
      <c r="S325">
        <v>25749765.672899999</v>
      </c>
      <c r="T325">
        <v>-52333633.868600003</v>
      </c>
    </row>
    <row r="326" spans="1:20" x14ac:dyDescent="0.3">
      <c r="A326">
        <v>109</v>
      </c>
      <c r="B326">
        <v>1</v>
      </c>
      <c r="C326">
        <v>107421889.3854</v>
      </c>
      <c r="D326">
        <v>363795.07169999997</v>
      </c>
      <c r="E326">
        <v>15435409.071599999</v>
      </c>
      <c r="F326">
        <v>0</v>
      </c>
      <c r="G326">
        <v>4071573.9208999998</v>
      </c>
      <c r="H326">
        <v>33488124.802999999</v>
      </c>
      <c r="I326">
        <v>15177431.694800001</v>
      </c>
      <c r="J326">
        <v>5146052.1562999999</v>
      </c>
      <c r="K326">
        <v>13221130.999399999</v>
      </c>
      <c r="L326">
        <v>27044500.151999999</v>
      </c>
      <c r="M326">
        <v>0</v>
      </c>
      <c r="N326">
        <v>100751667.67990001</v>
      </c>
      <c r="O326">
        <v>92244457.690599993</v>
      </c>
      <c r="P326">
        <v>-4782257.0845999997</v>
      </c>
      <c r="Q326">
        <v>2214278.0721999998</v>
      </c>
      <c r="R326">
        <v>-27044500.151999999</v>
      </c>
      <c r="S326">
        <v>4071573.9208999998</v>
      </c>
      <c r="T326">
        <v>-67263542.876800001</v>
      </c>
    </row>
    <row r="327" spans="1:20" x14ac:dyDescent="0.3">
      <c r="A327">
        <v>109</v>
      </c>
      <c r="B327">
        <v>2</v>
      </c>
      <c r="C327">
        <v>104024319.43709999</v>
      </c>
      <c r="D327">
        <v>367749.88299999997</v>
      </c>
      <c r="E327">
        <v>15435409.071599999</v>
      </c>
      <c r="F327">
        <v>0</v>
      </c>
      <c r="G327">
        <v>4071573.9208999998</v>
      </c>
      <c r="H327">
        <v>33107299.169</v>
      </c>
      <c r="I327">
        <v>12623551.148700001</v>
      </c>
      <c r="J327">
        <v>5129841.5055999998</v>
      </c>
      <c r="K327">
        <v>13221130.999399999</v>
      </c>
      <c r="L327">
        <v>27076962.632800002</v>
      </c>
      <c r="M327">
        <v>0</v>
      </c>
      <c r="N327">
        <v>99159883.079500005</v>
      </c>
      <c r="O327">
        <v>91400768.288499996</v>
      </c>
      <c r="P327">
        <v>-4762091.6226000004</v>
      </c>
      <c r="Q327">
        <v>2214278.0721999998</v>
      </c>
      <c r="R327">
        <v>-27076962.632800002</v>
      </c>
      <c r="S327">
        <v>4071573.9208999998</v>
      </c>
      <c r="T327">
        <v>-66052583.910599999</v>
      </c>
    </row>
    <row r="328" spans="1:20" x14ac:dyDescent="0.3">
      <c r="A328">
        <v>109</v>
      </c>
      <c r="B328">
        <v>3</v>
      </c>
      <c r="C328">
        <v>101810841.3046</v>
      </c>
      <c r="D328">
        <v>371552.92790000001</v>
      </c>
      <c r="E328">
        <v>15435409.071599999</v>
      </c>
      <c r="F328">
        <v>0</v>
      </c>
      <c r="G328">
        <v>4071573.9208999998</v>
      </c>
      <c r="H328">
        <v>32883212.6215</v>
      </c>
      <c r="I328">
        <v>10985234.494200001</v>
      </c>
      <c r="J328">
        <v>5114682.1807000004</v>
      </c>
      <c r="K328">
        <v>13221130.999399999</v>
      </c>
      <c r="L328">
        <v>27105213.196199998</v>
      </c>
      <c r="M328">
        <v>0</v>
      </c>
      <c r="N328">
        <v>98252398.988999993</v>
      </c>
      <c r="O328">
        <v>90825606.810399994</v>
      </c>
      <c r="P328">
        <v>-4743129.2527999999</v>
      </c>
      <c r="Q328">
        <v>2214278.0721999998</v>
      </c>
      <c r="R328">
        <v>-27105213.196199998</v>
      </c>
      <c r="S328">
        <v>4071573.9208999998</v>
      </c>
      <c r="T328">
        <v>-65369186.367399998</v>
      </c>
    </row>
    <row r="329" spans="1:20" x14ac:dyDescent="0.3">
      <c r="A329">
        <v>110</v>
      </c>
      <c r="B329">
        <v>1</v>
      </c>
      <c r="C329">
        <v>56842639.589000002</v>
      </c>
      <c r="D329">
        <v>367546.11949999997</v>
      </c>
      <c r="E329">
        <v>15435409.071599999</v>
      </c>
      <c r="F329">
        <v>0</v>
      </c>
      <c r="G329">
        <v>43265224.151299998</v>
      </c>
      <c r="H329">
        <v>50774086.5814</v>
      </c>
      <c r="I329">
        <v>47187170.363499999</v>
      </c>
      <c r="J329">
        <v>5153716.2766000004</v>
      </c>
      <c r="K329">
        <v>13221130.999399999</v>
      </c>
      <c r="L329">
        <v>293347.80200000003</v>
      </c>
      <c r="M329">
        <v>0</v>
      </c>
      <c r="N329">
        <v>100164531.669</v>
      </c>
      <c r="O329">
        <v>9655469.2255000006</v>
      </c>
      <c r="P329">
        <v>-4786170.1571000004</v>
      </c>
      <c r="Q329">
        <v>2214278.0721999998</v>
      </c>
      <c r="R329">
        <v>-293347.80200000003</v>
      </c>
      <c r="S329">
        <v>43265224.151299998</v>
      </c>
      <c r="T329">
        <v>-49390445.0876</v>
      </c>
    </row>
    <row r="330" spans="1:20" x14ac:dyDescent="0.3">
      <c r="A330">
        <v>110</v>
      </c>
      <c r="B330">
        <v>2</v>
      </c>
      <c r="C330">
        <v>54413168.224699996</v>
      </c>
      <c r="D330">
        <v>364108.6532</v>
      </c>
      <c r="E330">
        <v>15435409.071599999</v>
      </c>
      <c r="F330">
        <v>0</v>
      </c>
      <c r="G330">
        <v>43265224.151299998</v>
      </c>
      <c r="H330">
        <v>48757926.9472</v>
      </c>
      <c r="I330">
        <v>40870373.505500004</v>
      </c>
      <c r="J330">
        <v>5186942.807</v>
      </c>
      <c r="K330">
        <v>13221130.999399999</v>
      </c>
      <c r="L330">
        <v>295458.64559999999</v>
      </c>
      <c r="M330">
        <v>0</v>
      </c>
      <c r="N330">
        <v>102529903.5933</v>
      </c>
      <c r="O330">
        <v>13542794.7191</v>
      </c>
      <c r="P330">
        <v>-4822834.1536999997</v>
      </c>
      <c r="Q330">
        <v>2214278.0721999998</v>
      </c>
      <c r="R330">
        <v>-295458.64559999999</v>
      </c>
      <c r="S330">
        <v>43265224.151299998</v>
      </c>
      <c r="T330">
        <v>-53771976.6461</v>
      </c>
    </row>
    <row r="331" spans="1:20" x14ac:dyDescent="0.3">
      <c r="A331">
        <v>110</v>
      </c>
      <c r="B331">
        <v>3</v>
      </c>
      <c r="C331">
        <v>52754009.308499999</v>
      </c>
      <c r="D331">
        <v>361164.52039999998</v>
      </c>
      <c r="E331">
        <v>15435409.071599999</v>
      </c>
      <c r="F331">
        <v>0</v>
      </c>
      <c r="G331">
        <v>43265224.151299998</v>
      </c>
      <c r="H331">
        <v>47531094.227799997</v>
      </c>
      <c r="I331">
        <v>36413100.716399997</v>
      </c>
      <c r="J331">
        <v>5216004.6380000003</v>
      </c>
      <c r="K331">
        <v>13221130.999399999</v>
      </c>
      <c r="L331">
        <v>297080.85359999997</v>
      </c>
      <c r="M331">
        <v>0</v>
      </c>
      <c r="N331">
        <v>104012385.70739999</v>
      </c>
      <c r="O331">
        <v>16340908.5921</v>
      </c>
      <c r="P331">
        <v>-4854840.1176000005</v>
      </c>
      <c r="Q331">
        <v>2214278.0721999998</v>
      </c>
      <c r="R331">
        <v>-297080.85359999997</v>
      </c>
      <c r="S331">
        <v>43265224.151299998</v>
      </c>
      <c r="T331">
        <v>-56481291.479599997</v>
      </c>
    </row>
    <row r="332" spans="1:20" x14ac:dyDescent="0.3">
      <c r="A332">
        <v>111</v>
      </c>
      <c r="B332">
        <v>1</v>
      </c>
      <c r="C332">
        <v>87431223.832200006</v>
      </c>
      <c r="D332">
        <v>363296.32309999998</v>
      </c>
      <c r="E332">
        <v>15435409.071599999</v>
      </c>
      <c r="F332">
        <v>0</v>
      </c>
      <c r="G332">
        <v>9268877.3767000008</v>
      </c>
      <c r="H332">
        <v>36559299.414499998</v>
      </c>
      <c r="I332">
        <v>12444584.828600001</v>
      </c>
      <c r="J332">
        <v>5211632.2821000004</v>
      </c>
      <c r="K332">
        <v>13221130.999399999</v>
      </c>
      <c r="L332">
        <v>16207011.7786</v>
      </c>
      <c r="M332">
        <v>0</v>
      </c>
      <c r="N332">
        <v>102001789.55230001</v>
      </c>
      <c r="O332">
        <v>74986639.003600001</v>
      </c>
      <c r="P332">
        <v>-4848335.9589999998</v>
      </c>
      <c r="Q332">
        <v>2214278.0721999998</v>
      </c>
      <c r="R332">
        <v>-16207011.7786</v>
      </c>
      <c r="S332">
        <v>9268877.3767000008</v>
      </c>
      <c r="T332">
        <v>-65442490.137800001</v>
      </c>
    </row>
    <row r="333" spans="1:20" x14ac:dyDescent="0.3">
      <c r="A333">
        <v>111</v>
      </c>
      <c r="B333">
        <v>2</v>
      </c>
      <c r="C333">
        <v>85201676.476199999</v>
      </c>
      <c r="D333">
        <v>365408.7758</v>
      </c>
      <c r="E333">
        <v>15435409.071599999</v>
      </c>
      <c r="F333">
        <v>0</v>
      </c>
      <c r="G333">
        <v>9268877.3767000008</v>
      </c>
      <c r="H333">
        <v>36758393.704499997</v>
      </c>
      <c r="I333">
        <v>11179860.4706</v>
      </c>
      <c r="J333">
        <v>5208238.4190999996</v>
      </c>
      <c r="K333">
        <v>13221130.999399999</v>
      </c>
      <c r="L333">
        <v>16210460.112500001</v>
      </c>
      <c r="M333">
        <v>0</v>
      </c>
      <c r="N333">
        <v>101180693.51530001</v>
      </c>
      <c r="O333">
        <v>74021816.005600005</v>
      </c>
      <c r="P333">
        <v>-4842829.6432999996</v>
      </c>
      <c r="Q333">
        <v>2214278.0721999998</v>
      </c>
      <c r="R333">
        <v>-16210460.112500001</v>
      </c>
      <c r="S333">
        <v>9268877.3767000008</v>
      </c>
      <c r="T333">
        <v>-64422299.810800001</v>
      </c>
    </row>
    <row r="334" spans="1:20" x14ac:dyDescent="0.3">
      <c r="A334">
        <v>111</v>
      </c>
      <c r="B334">
        <v>3</v>
      </c>
      <c r="C334">
        <v>83814513.518199995</v>
      </c>
      <c r="D334">
        <v>367490.68939999997</v>
      </c>
      <c r="E334">
        <v>15435409.071599999</v>
      </c>
      <c r="F334">
        <v>0</v>
      </c>
      <c r="G334">
        <v>9268877.3767000008</v>
      </c>
      <c r="H334">
        <v>36859345.302599996</v>
      </c>
      <c r="I334">
        <v>10356942.186699999</v>
      </c>
      <c r="J334">
        <v>5205349.1655999999</v>
      </c>
      <c r="K334">
        <v>13221130.999399999</v>
      </c>
      <c r="L334">
        <v>16218009.0493</v>
      </c>
      <c r="M334">
        <v>0</v>
      </c>
      <c r="N334">
        <v>100722719.7827</v>
      </c>
      <c r="O334">
        <v>73457571.331499994</v>
      </c>
      <c r="P334">
        <v>-4837858.4762000004</v>
      </c>
      <c r="Q334">
        <v>2214278.0721999998</v>
      </c>
      <c r="R334">
        <v>-16218009.0493</v>
      </c>
      <c r="S334">
        <v>9268877.3767000008</v>
      </c>
      <c r="T334">
        <v>-63863374.480099998</v>
      </c>
    </row>
    <row r="335" spans="1:20" x14ac:dyDescent="0.3">
      <c r="A335">
        <v>112</v>
      </c>
      <c r="B335">
        <v>1</v>
      </c>
      <c r="C335">
        <v>89684433.679800004</v>
      </c>
      <c r="D335">
        <v>374171.61009999999</v>
      </c>
      <c r="E335">
        <v>15435409.071599999</v>
      </c>
      <c r="F335">
        <v>0</v>
      </c>
      <c r="G335">
        <v>14973356.2609</v>
      </c>
      <c r="H335">
        <v>44111752.723700002</v>
      </c>
      <c r="I335">
        <v>6794324.5477</v>
      </c>
      <c r="J335">
        <v>5166442.2244999995</v>
      </c>
      <c r="K335">
        <v>13221130.999399999</v>
      </c>
      <c r="L335">
        <v>42654641.805200003</v>
      </c>
      <c r="M335">
        <v>0</v>
      </c>
      <c r="N335">
        <v>96828625.700200006</v>
      </c>
      <c r="O335">
        <v>82890109.132100001</v>
      </c>
      <c r="P335">
        <v>-4792270.6144000003</v>
      </c>
      <c r="Q335">
        <v>2214278.0721999998</v>
      </c>
      <c r="R335">
        <v>-42654641.805200003</v>
      </c>
      <c r="S335">
        <v>14973356.2609</v>
      </c>
      <c r="T335">
        <v>-52716872.976499997</v>
      </c>
    </row>
    <row r="336" spans="1:20" x14ac:dyDescent="0.3">
      <c r="A336">
        <v>112</v>
      </c>
      <c r="B336">
        <v>2</v>
      </c>
      <c r="C336">
        <v>86388387.358700007</v>
      </c>
      <c r="D336">
        <v>380130.10570000001</v>
      </c>
      <c r="E336">
        <v>15435409.071599999</v>
      </c>
      <c r="F336">
        <v>0</v>
      </c>
      <c r="G336">
        <v>14973356.2609</v>
      </c>
      <c r="H336">
        <v>44332778.265699998</v>
      </c>
      <c r="I336">
        <v>5460289.0969000002</v>
      </c>
      <c r="J336">
        <v>5132818.2587000001</v>
      </c>
      <c r="K336">
        <v>13221130.999399999</v>
      </c>
      <c r="L336">
        <v>42411989.023599997</v>
      </c>
      <c r="M336">
        <v>0</v>
      </c>
      <c r="N336">
        <v>95293782.603400007</v>
      </c>
      <c r="O336">
        <v>80928098.261800006</v>
      </c>
      <c r="P336">
        <v>-4752688.1529999999</v>
      </c>
      <c r="Q336">
        <v>2214278.0721999998</v>
      </c>
      <c r="R336">
        <v>-42411989.023599997</v>
      </c>
      <c r="S336">
        <v>14973356.2609</v>
      </c>
      <c r="T336">
        <v>-50961004.337700002</v>
      </c>
    </row>
    <row r="337" spans="1:20" x14ac:dyDescent="0.3">
      <c r="A337">
        <v>112</v>
      </c>
      <c r="B337">
        <v>3</v>
      </c>
      <c r="C337">
        <v>84240756.168400005</v>
      </c>
      <c r="D337">
        <v>385467.96860000002</v>
      </c>
      <c r="E337">
        <v>15435409.071599999</v>
      </c>
      <c r="F337">
        <v>0</v>
      </c>
      <c r="G337">
        <v>14973356.2609</v>
      </c>
      <c r="H337">
        <v>44497369.481899999</v>
      </c>
      <c r="I337">
        <v>4692540.9984999998</v>
      </c>
      <c r="J337">
        <v>5102909.3760000002</v>
      </c>
      <c r="K337">
        <v>13221130.999399999</v>
      </c>
      <c r="L337">
        <v>42204181.302699998</v>
      </c>
      <c r="M337">
        <v>0</v>
      </c>
      <c r="N337">
        <v>94338310.273699999</v>
      </c>
      <c r="O337">
        <v>79548215.1699</v>
      </c>
      <c r="P337">
        <v>-4717441.4073999999</v>
      </c>
      <c r="Q337">
        <v>2214278.0721999998</v>
      </c>
      <c r="R337">
        <v>-42204181.302699998</v>
      </c>
      <c r="S337">
        <v>14973356.2609</v>
      </c>
      <c r="T337">
        <v>-49840940.7918</v>
      </c>
    </row>
    <row r="338" spans="1:20" x14ac:dyDescent="0.3">
      <c r="A338">
        <v>113</v>
      </c>
      <c r="B338">
        <v>1</v>
      </c>
      <c r="C338">
        <v>101179986.5187</v>
      </c>
      <c r="D338">
        <v>385788.31219999999</v>
      </c>
      <c r="E338">
        <v>15791873.2916</v>
      </c>
      <c r="F338">
        <v>0</v>
      </c>
      <c r="G338">
        <v>25586398.706900001</v>
      </c>
      <c r="H338">
        <v>51395237.013300002</v>
      </c>
      <c r="I338">
        <v>5445023.4840000002</v>
      </c>
      <c r="J338">
        <v>5098832.1341000004</v>
      </c>
      <c r="K338">
        <v>13886521.8694</v>
      </c>
      <c r="L338">
        <v>79974978.923500001</v>
      </c>
      <c r="M338">
        <v>0</v>
      </c>
      <c r="N338">
        <v>90256631.717999995</v>
      </c>
      <c r="O338">
        <v>95734963.034700006</v>
      </c>
      <c r="P338">
        <v>-4713043.8218999999</v>
      </c>
      <c r="Q338">
        <v>1905351.4221999999</v>
      </c>
      <c r="R338">
        <v>-79974978.923500001</v>
      </c>
      <c r="S338">
        <v>25586398.706900001</v>
      </c>
      <c r="T338">
        <v>-38861394.704700001</v>
      </c>
    </row>
    <row r="339" spans="1:20" x14ac:dyDescent="0.3">
      <c r="A339">
        <v>113</v>
      </c>
      <c r="B339">
        <v>2</v>
      </c>
      <c r="C339">
        <v>94744099.605199993</v>
      </c>
      <c r="D339">
        <v>386230.89179999998</v>
      </c>
      <c r="E339">
        <v>15791873.2916</v>
      </c>
      <c r="F339">
        <v>0</v>
      </c>
      <c r="G339">
        <v>25586398.706900001</v>
      </c>
      <c r="H339">
        <v>53043841.034100004</v>
      </c>
      <c r="I339">
        <v>4449565.3882999998</v>
      </c>
      <c r="J339">
        <v>5093908.3607000001</v>
      </c>
      <c r="K339">
        <v>13886521.8694</v>
      </c>
      <c r="L339">
        <v>78932685.862000003</v>
      </c>
      <c r="M339">
        <v>0</v>
      </c>
      <c r="N339">
        <v>87338594.396400005</v>
      </c>
      <c r="O339">
        <v>90294534.216900006</v>
      </c>
      <c r="P339">
        <v>-4707677.4688999997</v>
      </c>
      <c r="Q339">
        <v>1905351.4221999999</v>
      </c>
      <c r="R339">
        <v>-78932685.862000003</v>
      </c>
      <c r="S339">
        <v>25586398.706900001</v>
      </c>
      <c r="T339">
        <v>-34294753.362300001</v>
      </c>
    </row>
    <row r="340" spans="1:20" x14ac:dyDescent="0.3">
      <c r="A340">
        <v>113</v>
      </c>
      <c r="B340">
        <v>3</v>
      </c>
      <c r="C340">
        <v>90591986.765100002</v>
      </c>
      <c r="D340">
        <v>386775.14669999998</v>
      </c>
      <c r="E340">
        <v>15791873.2916</v>
      </c>
      <c r="F340">
        <v>0</v>
      </c>
      <c r="G340">
        <v>25586398.706900001</v>
      </c>
      <c r="H340">
        <v>54056667.0506</v>
      </c>
      <c r="I340">
        <v>3912564.3623000002</v>
      </c>
      <c r="J340">
        <v>5088563.4194999998</v>
      </c>
      <c r="K340">
        <v>13886521.8694</v>
      </c>
      <c r="L340">
        <v>78055545.186800003</v>
      </c>
      <c r="M340">
        <v>0</v>
      </c>
      <c r="N340">
        <v>85609194.729599997</v>
      </c>
      <c r="O340">
        <v>86679422.402700007</v>
      </c>
      <c r="P340">
        <v>-4701788.2726999996</v>
      </c>
      <c r="Q340">
        <v>1905351.4221999999</v>
      </c>
      <c r="R340">
        <v>-78055545.186800003</v>
      </c>
      <c r="S340">
        <v>25586398.706900001</v>
      </c>
      <c r="T340">
        <v>-31552527.679000001</v>
      </c>
    </row>
    <row r="341" spans="1:20" x14ac:dyDescent="0.3">
      <c r="A341">
        <v>114</v>
      </c>
      <c r="B341">
        <v>1</v>
      </c>
      <c r="C341">
        <v>2872965.2470999998</v>
      </c>
      <c r="D341">
        <v>346185.47759999998</v>
      </c>
      <c r="E341">
        <v>15994447.5516</v>
      </c>
      <c r="F341">
        <v>0</v>
      </c>
      <c r="G341">
        <v>715868373.08829999</v>
      </c>
      <c r="H341">
        <v>107249621.7705</v>
      </c>
      <c r="I341">
        <v>709907517.99170005</v>
      </c>
      <c r="J341">
        <v>5339049.8309000004</v>
      </c>
      <c r="K341">
        <v>14264655.6994</v>
      </c>
      <c r="L341">
        <v>11862747.467399999</v>
      </c>
      <c r="M341">
        <v>0</v>
      </c>
      <c r="N341">
        <v>100734520.32430001</v>
      </c>
      <c r="O341">
        <v>-707034552.74460006</v>
      </c>
      <c r="P341">
        <v>-4992864.3532999996</v>
      </c>
      <c r="Q341">
        <v>1729791.8522000001</v>
      </c>
      <c r="R341">
        <v>-11862747.467399999</v>
      </c>
      <c r="S341">
        <v>715868373.08829999</v>
      </c>
      <c r="T341">
        <v>6515101.4462000001</v>
      </c>
    </row>
    <row r="342" spans="1:20" x14ac:dyDescent="0.3">
      <c r="A342">
        <v>114</v>
      </c>
      <c r="B342">
        <v>2</v>
      </c>
      <c r="C342">
        <v>2435509.7639000001</v>
      </c>
      <c r="D342">
        <v>312097.49660000001</v>
      </c>
      <c r="E342">
        <v>15994447.5516</v>
      </c>
      <c r="F342">
        <v>0</v>
      </c>
      <c r="G342">
        <v>715868373.08829999</v>
      </c>
      <c r="H342">
        <v>102944438.95649999</v>
      </c>
      <c r="I342">
        <v>694095324.7349</v>
      </c>
      <c r="J342">
        <v>5563998.1909999996</v>
      </c>
      <c r="K342">
        <v>14264655.6994</v>
      </c>
      <c r="L342">
        <v>12032683.6907</v>
      </c>
      <c r="M342">
        <v>0</v>
      </c>
      <c r="N342">
        <v>111368838.4342</v>
      </c>
      <c r="O342">
        <v>-691659814.97099996</v>
      </c>
      <c r="P342">
        <v>-5251900.6944000004</v>
      </c>
      <c r="Q342">
        <v>1729791.8522000001</v>
      </c>
      <c r="R342">
        <v>-12032683.6907</v>
      </c>
      <c r="S342">
        <v>715868373.08829999</v>
      </c>
      <c r="T342">
        <v>-8424399.4777000006</v>
      </c>
    </row>
    <row r="343" spans="1:20" x14ac:dyDescent="0.3">
      <c r="A343">
        <v>114</v>
      </c>
      <c r="B343">
        <v>3</v>
      </c>
      <c r="C343">
        <v>2177352.3966999999</v>
      </c>
      <c r="D343">
        <v>282887.06020000001</v>
      </c>
      <c r="E343">
        <v>15994447.5516</v>
      </c>
      <c r="F343">
        <v>0</v>
      </c>
      <c r="G343">
        <v>715868373.08829999</v>
      </c>
      <c r="H343">
        <v>100165244.51010001</v>
      </c>
      <c r="I343">
        <v>682508442.6336</v>
      </c>
      <c r="J343">
        <v>5769597.6052999999</v>
      </c>
      <c r="K343">
        <v>14264655.6994</v>
      </c>
      <c r="L343">
        <v>12173704.3983</v>
      </c>
      <c r="M343">
        <v>0</v>
      </c>
      <c r="N343">
        <v>119441288.3027</v>
      </c>
      <c r="O343">
        <v>-680331090.23689997</v>
      </c>
      <c r="P343">
        <v>-5486710.5449999999</v>
      </c>
      <c r="Q343">
        <v>1729791.8522000001</v>
      </c>
      <c r="R343">
        <v>-12173704.3983</v>
      </c>
      <c r="S343">
        <v>715868373.08829999</v>
      </c>
      <c r="T343">
        <v>-19276043.7927</v>
      </c>
    </row>
    <row r="344" spans="1:20" x14ac:dyDescent="0.3">
      <c r="A344">
        <v>115</v>
      </c>
      <c r="B344">
        <v>1</v>
      </c>
      <c r="C344">
        <v>34740527.674999997</v>
      </c>
      <c r="D344">
        <v>292333.60979999998</v>
      </c>
      <c r="E344">
        <v>16766722.1116</v>
      </c>
      <c r="F344">
        <v>0</v>
      </c>
      <c r="G344">
        <v>480560338.62400001</v>
      </c>
      <c r="H344">
        <v>101999396.82690001</v>
      </c>
      <c r="I344">
        <v>429883109.875</v>
      </c>
      <c r="J344">
        <v>5691029.7438000003</v>
      </c>
      <c r="K344">
        <v>15706216.099400001</v>
      </c>
      <c r="L344">
        <v>66850735.840899996</v>
      </c>
      <c r="M344">
        <v>0</v>
      </c>
      <c r="N344">
        <v>116159948.0072</v>
      </c>
      <c r="O344">
        <v>-395142582.19999999</v>
      </c>
      <c r="P344">
        <v>-5398696.1339999996</v>
      </c>
      <c r="Q344">
        <v>1060506.0122</v>
      </c>
      <c r="R344">
        <v>-66850735.840899996</v>
      </c>
      <c r="S344">
        <v>480560338.62400001</v>
      </c>
      <c r="T344">
        <v>-14160551.180199999</v>
      </c>
    </row>
    <row r="345" spans="1:20" x14ac:dyDescent="0.3">
      <c r="A345">
        <v>115</v>
      </c>
      <c r="B345">
        <v>2</v>
      </c>
      <c r="C345">
        <v>23899882.142299999</v>
      </c>
      <c r="D345">
        <v>300175.7501</v>
      </c>
      <c r="E345">
        <v>16766722.1116</v>
      </c>
      <c r="F345">
        <v>0</v>
      </c>
      <c r="G345">
        <v>480560338.62400001</v>
      </c>
      <c r="H345">
        <v>101653711.8221</v>
      </c>
      <c r="I345">
        <v>419328872.7773</v>
      </c>
      <c r="J345">
        <v>5631260.0687999995</v>
      </c>
      <c r="K345">
        <v>15706216.099400001</v>
      </c>
      <c r="L345">
        <v>66609851.810400002</v>
      </c>
      <c r="M345">
        <v>0</v>
      </c>
      <c r="N345">
        <v>115786624.09110001</v>
      </c>
      <c r="O345">
        <v>-395428990.63499999</v>
      </c>
      <c r="P345">
        <v>-5331084.3185999999</v>
      </c>
      <c r="Q345">
        <v>1060506.0122</v>
      </c>
      <c r="R345">
        <v>-66609851.810400002</v>
      </c>
      <c r="S345">
        <v>480560338.62400001</v>
      </c>
      <c r="T345">
        <v>-14132912.268999999</v>
      </c>
    </row>
    <row r="346" spans="1:20" x14ac:dyDescent="0.3">
      <c r="A346">
        <v>115</v>
      </c>
      <c r="B346">
        <v>3</v>
      </c>
      <c r="C346">
        <v>17729709.515500002</v>
      </c>
      <c r="D346">
        <v>306855.98359999998</v>
      </c>
      <c r="E346">
        <v>16766722.1116</v>
      </c>
      <c r="F346">
        <v>0</v>
      </c>
      <c r="G346">
        <v>480560338.62400001</v>
      </c>
      <c r="H346">
        <v>101063643.00669999</v>
      </c>
      <c r="I346">
        <v>411710308.78850001</v>
      </c>
      <c r="J346">
        <v>5584104.6491999999</v>
      </c>
      <c r="K346">
        <v>15706216.099400001</v>
      </c>
      <c r="L346">
        <v>66495476.503600001</v>
      </c>
      <c r="M346">
        <v>0</v>
      </c>
      <c r="N346">
        <v>116850375.18179999</v>
      </c>
      <c r="O346">
        <v>-393980599.273</v>
      </c>
      <c r="P346">
        <v>-5277248.6655999999</v>
      </c>
      <c r="Q346">
        <v>1060506.0122</v>
      </c>
      <c r="R346">
        <v>-66495476.503600001</v>
      </c>
      <c r="S346">
        <v>480560338.62400001</v>
      </c>
      <c r="T346">
        <v>-15786732.175100001</v>
      </c>
    </row>
    <row r="347" spans="1:20" x14ac:dyDescent="0.3">
      <c r="A347">
        <v>116</v>
      </c>
      <c r="B347">
        <v>1</v>
      </c>
      <c r="C347">
        <v>132059685.2163</v>
      </c>
      <c r="D347">
        <v>317908.82740000001</v>
      </c>
      <c r="E347">
        <v>19527102.981600001</v>
      </c>
      <c r="F347">
        <v>0</v>
      </c>
      <c r="G347">
        <v>142419173.43130001</v>
      </c>
      <c r="H347">
        <v>60305450.9727</v>
      </c>
      <c r="I347">
        <v>74891644.781599998</v>
      </c>
      <c r="J347">
        <v>5508916.4945</v>
      </c>
      <c r="K347">
        <v>20858859.139400002</v>
      </c>
      <c r="L347">
        <v>152587861.7518</v>
      </c>
      <c r="M347">
        <v>0</v>
      </c>
      <c r="N347">
        <v>100926196.0033</v>
      </c>
      <c r="O347">
        <v>57168040.434699997</v>
      </c>
      <c r="P347">
        <v>-5191007.6671000002</v>
      </c>
      <c r="Q347">
        <v>-1331756.1577999999</v>
      </c>
      <c r="R347">
        <v>-152587861.7518</v>
      </c>
      <c r="S347">
        <v>142419173.43130001</v>
      </c>
      <c r="T347">
        <v>-40620745.030699998</v>
      </c>
    </row>
    <row r="348" spans="1:20" x14ac:dyDescent="0.3">
      <c r="A348">
        <v>116</v>
      </c>
      <c r="B348">
        <v>2</v>
      </c>
      <c r="C348">
        <v>109474520.5671</v>
      </c>
      <c r="D348">
        <v>327105.82659999997</v>
      </c>
      <c r="E348">
        <v>19527102.981600001</v>
      </c>
      <c r="F348">
        <v>0</v>
      </c>
      <c r="G348">
        <v>142419173.43130001</v>
      </c>
      <c r="H348">
        <v>63848864.5079</v>
      </c>
      <c r="I348">
        <v>66506068.927299999</v>
      </c>
      <c r="J348">
        <v>5447129.0300000003</v>
      </c>
      <c r="K348">
        <v>20858859.139400002</v>
      </c>
      <c r="L348">
        <v>148375937.8739</v>
      </c>
      <c r="M348">
        <v>0</v>
      </c>
      <c r="N348">
        <v>94469159.176100001</v>
      </c>
      <c r="O348">
        <v>42968451.639899999</v>
      </c>
      <c r="P348">
        <v>-5120023.2034</v>
      </c>
      <c r="Q348">
        <v>-1331756.1577999999</v>
      </c>
      <c r="R348">
        <v>-148375937.8739</v>
      </c>
      <c r="S348">
        <v>142419173.43130001</v>
      </c>
      <c r="T348">
        <v>-30620294.668099999</v>
      </c>
    </row>
    <row r="349" spans="1:20" x14ac:dyDescent="0.3">
      <c r="A349">
        <v>116</v>
      </c>
      <c r="B349">
        <v>3</v>
      </c>
      <c r="C349">
        <v>94961308.797399998</v>
      </c>
      <c r="D349">
        <v>334769.8223</v>
      </c>
      <c r="E349">
        <v>19527102.981600001</v>
      </c>
      <c r="F349">
        <v>0</v>
      </c>
      <c r="G349">
        <v>142419173.43130001</v>
      </c>
      <c r="H349">
        <v>66191803.567900002</v>
      </c>
      <c r="I349">
        <v>61444232.245200001</v>
      </c>
      <c r="J349">
        <v>5395093.4562999997</v>
      </c>
      <c r="K349">
        <v>20858859.139400002</v>
      </c>
      <c r="L349">
        <v>144946505.67320001</v>
      </c>
      <c r="M349">
        <v>0</v>
      </c>
      <c r="N349">
        <v>90810189.018399999</v>
      </c>
      <c r="O349">
        <v>33517076.552200001</v>
      </c>
      <c r="P349">
        <v>-5060323.6338999998</v>
      </c>
      <c r="Q349">
        <v>-1331756.1577999999</v>
      </c>
      <c r="R349">
        <v>-144946505.67320001</v>
      </c>
      <c r="S349">
        <v>142419173.43130001</v>
      </c>
      <c r="T349">
        <v>-24618385.450599998</v>
      </c>
    </row>
    <row r="350" spans="1:20" x14ac:dyDescent="0.3">
      <c r="A350">
        <v>117</v>
      </c>
      <c r="B350">
        <v>1</v>
      </c>
      <c r="C350">
        <v>194328496.11109999</v>
      </c>
      <c r="D350">
        <v>351166.75679999997</v>
      </c>
      <c r="E350">
        <v>19926471.211599998</v>
      </c>
      <c r="F350">
        <v>0</v>
      </c>
      <c r="G350">
        <v>22016380.521499999</v>
      </c>
      <c r="H350">
        <v>66577282.901799999</v>
      </c>
      <c r="I350">
        <v>22181693.0275</v>
      </c>
      <c r="J350">
        <v>5273972.8858000003</v>
      </c>
      <c r="K350">
        <v>21604336.9694</v>
      </c>
      <c r="L350">
        <v>169286424.29480001</v>
      </c>
      <c r="M350">
        <v>0</v>
      </c>
      <c r="N350">
        <v>84803503.2403</v>
      </c>
      <c r="O350">
        <v>172146803.08360001</v>
      </c>
      <c r="P350">
        <v>-4922806.1290999996</v>
      </c>
      <c r="Q350">
        <v>-1677865.7578</v>
      </c>
      <c r="R350">
        <v>-169286424.29480001</v>
      </c>
      <c r="S350">
        <v>22016380.521499999</v>
      </c>
      <c r="T350">
        <v>-18226220.338599999</v>
      </c>
    </row>
    <row r="351" spans="1:20" x14ac:dyDescent="0.3">
      <c r="A351">
        <v>117</v>
      </c>
      <c r="B351">
        <v>2</v>
      </c>
      <c r="C351">
        <v>178481699.4084</v>
      </c>
      <c r="D351">
        <v>366265.29070000001</v>
      </c>
      <c r="E351">
        <v>19926471.211599998</v>
      </c>
      <c r="F351">
        <v>0</v>
      </c>
      <c r="G351">
        <v>22016380.521499999</v>
      </c>
      <c r="H351">
        <v>68650151.789199993</v>
      </c>
      <c r="I351">
        <v>17241030.9186</v>
      </c>
      <c r="J351">
        <v>5172061.5395999998</v>
      </c>
      <c r="K351">
        <v>21604336.9694</v>
      </c>
      <c r="L351">
        <v>164264521.64660001</v>
      </c>
      <c r="M351">
        <v>0</v>
      </c>
      <c r="N351">
        <v>81051751.512500003</v>
      </c>
      <c r="O351">
        <v>161240668.48980001</v>
      </c>
      <c r="P351">
        <v>-4805796.2489</v>
      </c>
      <c r="Q351">
        <v>-1677865.7578</v>
      </c>
      <c r="R351">
        <v>-164264521.64660001</v>
      </c>
      <c r="S351">
        <v>22016380.521499999</v>
      </c>
      <c r="T351">
        <v>-12401599.723300001</v>
      </c>
    </row>
    <row r="352" spans="1:20" x14ac:dyDescent="0.3">
      <c r="A352">
        <v>117</v>
      </c>
      <c r="B352">
        <v>3</v>
      </c>
      <c r="C352">
        <v>166935082.8556</v>
      </c>
      <c r="D352">
        <v>379272.35509999999</v>
      </c>
      <c r="E352">
        <v>19926471.211599998</v>
      </c>
      <c r="F352">
        <v>0</v>
      </c>
      <c r="G352">
        <v>22016380.521499999</v>
      </c>
      <c r="H352">
        <v>70119977.777099997</v>
      </c>
      <c r="I352">
        <v>14404645.298699999</v>
      </c>
      <c r="J352">
        <v>5083421.4537000004</v>
      </c>
      <c r="K352">
        <v>21604336.9694</v>
      </c>
      <c r="L352">
        <v>159863895.8946</v>
      </c>
      <c r="M352">
        <v>0</v>
      </c>
      <c r="N352">
        <v>78388179.721399993</v>
      </c>
      <c r="O352">
        <v>152530437.55680001</v>
      </c>
      <c r="P352">
        <v>-4704149.0986000001</v>
      </c>
      <c r="Q352">
        <v>-1677865.7578</v>
      </c>
      <c r="R352">
        <v>-159863895.8946</v>
      </c>
      <c r="S352">
        <v>22016380.521499999</v>
      </c>
      <c r="T352">
        <v>-8268201.9441999998</v>
      </c>
    </row>
    <row r="353" spans="1:20" x14ac:dyDescent="0.3">
      <c r="A353">
        <v>118</v>
      </c>
      <c r="B353">
        <v>1</v>
      </c>
      <c r="C353">
        <v>131378463.9816</v>
      </c>
      <c r="D353">
        <v>382630.41649999999</v>
      </c>
      <c r="E353">
        <v>17451390.191599999</v>
      </c>
      <c r="F353">
        <v>0</v>
      </c>
      <c r="G353">
        <v>33297494.243999999</v>
      </c>
      <c r="H353">
        <v>62318350.785800003</v>
      </c>
      <c r="I353">
        <v>23226550.370099999</v>
      </c>
      <c r="J353">
        <v>5066549.8359000003</v>
      </c>
      <c r="K353">
        <v>16984246.259399999</v>
      </c>
      <c r="L353">
        <v>115592105.605</v>
      </c>
      <c r="M353">
        <v>0</v>
      </c>
      <c r="N353">
        <v>83856567.668400005</v>
      </c>
      <c r="O353">
        <v>108151913.61149999</v>
      </c>
      <c r="P353">
        <v>-4683919.4194999998</v>
      </c>
      <c r="Q353">
        <v>467143.93219999998</v>
      </c>
      <c r="R353">
        <v>-115592105.605</v>
      </c>
      <c r="S353">
        <v>33297494.243999999</v>
      </c>
      <c r="T353">
        <v>-21538216.8827</v>
      </c>
    </row>
    <row r="354" spans="1:20" x14ac:dyDescent="0.3">
      <c r="A354">
        <v>118</v>
      </c>
      <c r="B354">
        <v>2</v>
      </c>
      <c r="C354">
        <v>124241066.36499999</v>
      </c>
      <c r="D354">
        <v>385737.91820000001</v>
      </c>
      <c r="E354">
        <v>17451390.191599999</v>
      </c>
      <c r="F354">
        <v>0</v>
      </c>
      <c r="G354">
        <v>33297494.243999999</v>
      </c>
      <c r="H354">
        <v>61659446.522500001</v>
      </c>
      <c r="I354">
        <v>17772662.686799999</v>
      </c>
      <c r="J354">
        <v>5047157.8042000001</v>
      </c>
      <c r="K354">
        <v>16984246.259399999</v>
      </c>
      <c r="L354">
        <v>114028645.5943</v>
      </c>
      <c r="M354">
        <v>0</v>
      </c>
      <c r="N354">
        <v>83180614.208800003</v>
      </c>
      <c r="O354">
        <v>106468403.67820001</v>
      </c>
      <c r="P354">
        <v>-4661419.8859999999</v>
      </c>
      <c r="Q354">
        <v>467143.93219999998</v>
      </c>
      <c r="R354">
        <v>-114028645.5943</v>
      </c>
      <c r="S354">
        <v>33297494.243999999</v>
      </c>
      <c r="T354">
        <v>-21521167.686299998</v>
      </c>
    </row>
    <row r="355" spans="1:20" x14ac:dyDescent="0.3">
      <c r="A355">
        <v>118</v>
      </c>
      <c r="B355">
        <v>3</v>
      </c>
      <c r="C355">
        <v>119225209.4085</v>
      </c>
      <c r="D355">
        <v>388610.55570000003</v>
      </c>
      <c r="E355">
        <v>17451390.191599999</v>
      </c>
      <c r="F355">
        <v>0</v>
      </c>
      <c r="G355">
        <v>33297494.243999999</v>
      </c>
      <c r="H355">
        <v>61581713.767499998</v>
      </c>
      <c r="I355">
        <v>15043155.598099999</v>
      </c>
      <c r="J355">
        <v>5026914.8333000001</v>
      </c>
      <c r="K355">
        <v>16984246.259399999</v>
      </c>
      <c r="L355">
        <v>112556512.4734</v>
      </c>
      <c r="M355">
        <v>0</v>
      </c>
      <c r="N355">
        <v>82386830.991400003</v>
      </c>
      <c r="O355">
        <v>104182053.81029999</v>
      </c>
      <c r="P355">
        <v>-4638304.2775999997</v>
      </c>
      <c r="Q355">
        <v>467143.93219999998</v>
      </c>
      <c r="R355">
        <v>-112556512.4734</v>
      </c>
      <c r="S355">
        <v>33297494.243999999</v>
      </c>
      <c r="T355">
        <v>-20805117.223999999</v>
      </c>
    </row>
    <row r="356" spans="1:20" x14ac:dyDescent="0.3">
      <c r="A356">
        <v>119</v>
      </c>
      <c r="B356">
        <v>1</v>
      </c>
      <c r="C356">
        <v>99339765.824399993</v>
      </c>
      <c r="D356">
        <v>385915.73859999998</v>
      </c>
      <c r="E356">
        <v>15435409.071599999</v>
      </c>
      <c r="F356">
        <v>0</v>
      </c>
      <c r="G356">
        <v>18296259.961800002</v>
      </c>
      <c r="H356">
        <v>60123393.898400001</v>
      </c>
      <c r="I356">
        <v>35558557.970100001</v>
      </c>
      <c r="J356">
        <v>5035312.8447000002</v>
      </c>
      <c r="K356">
        <v>13221130.999399999</v>
      </c>
      <c r="L356">
        <v>52770143.542900003</v>
      </c>
      <c r="M356">
        <v>0</v>
      </c>
      <c r="N356">
        <v>86632160.0352</v>
      </c>
      <c r="O356">
        <v>63781207.8543</v>
      </c>
      <c r="P356">
        <v>-4649397.1062000003</v>
      </c>
      <c r="Q356">
        <v>2214278.0721999998</v>
      </c>
      <c r="R356">
        <v>-52770143.542900003</v>
      </c>
      <c r="S356">
        <v>18296259.961800002</v>
      </c>
      <c r="T356">
        <v>-26508766.136799999</v>
      </c>
    </row>
    <row r="357" spans="1:20" x14ac:dyDescent="0.3">
      <c r="A357">
        <v>119</v>
      </c>
      <c r="B357">
        <v>2</v>
      </c>
      <c r="C357">
        <v>94439477.895199999</v>
      </c>
      <c r="D357">
        <v>383871.59169999999</v>
      </c>
      <c r="E357">
        <v>15435409.071599999</v>
      </c>
      <c r="F357">
        <v>0</v>
      </c>
      <c r="G357">
        <v>18296259.961800002</v>
      </c>
      <c r="H357">
        <v>57301946.877999999</v>
      </c>
      <c r="I357">
        <v>25627469.566399999</v>
      </c>
      <c r="J357">
        <v>5039465.4029000001</v>
      </c>
      <c r="K357">
        <v>13221130.999399999</v>
      </c>
      <c r="L357">
        <v>53051716.156800002</v>
      </c>
      <c r="M357">
        <v>0</v>
      </c>
      <c r="N357">
        <v>88537149.943100005</v>
      </c>
      <c r="O357">
        <v>68812008.328799993</v>
      </c>
      <c r="P357">
        <v>-4655593.8112000003</v>
      </c>
      <c r="Q357">
        <v>2214278.0721999998</v>
      </c>
      <c r="R357">
        <v>-53051716.156800002</v>
      </c>
      <c r="S357">
        <v>18296259.961800002</v>
      </c>
      <c r="T357">
        <v>-31235203.065099999</v>
      </c>
    </row>
    <row r="358" spans="1:20" x14ac:dyDescent="0.3">
      <c r="A358">
        <v>119</v>
      </c>
      <c r="B358">
        <v>3</v>
      </c>
      <c r="C358">
        <v>91147273.862200007</v>
      </c>
      <c r="D358">
        <v>382373.43369999999</v>
      </c>
      <c r="E358">
        <v>15435409.071599999</v>
      </c>
      <c r="F358">
        <v>0</v>
      </c>
      <c r="G358">
        <v>18296259.961800002</v>
      </c>
      <c r="H358">
        <v>55420230.7513</v>
      </c>
      <c r="I358">
        <v>19778665.969900001</v>
      </c>
      <c r="J358">
        <v>5040930.9165000003</v>
      </c>
      <c r="K358">
        <v>13221130.999399999</v>
      </c>
      <c r="L358">
        <v>53229675.743100002</v>
      </c>
      <c r="M358">
        <v>0</v>
      </c>
      <c r="N358">
        <v>89376888.368200004</v>
      </c>
      <c r="O358">
        <v>71368607.892399997</v>
      </c>
      <c r="P358">
        <v>-4658557.4828000003</v>
      </c>
      <c r="Q358">
        <v>2214278.0721999998</v>
      </c>
      <c r="R358">
        <v>-53229675.743100002</v>
      </c>
      <c r="S358">
        <v>18296259.961800002</v>
      </c>
      <c r="T358">
        <v>-33956657.616800003</v>
      </c>
    </row>
    <row r="359" spans="1:20" x14ac:dyDescent="0.3">
      <c r="A359">
        <v>120</v>
      </c>
      <c r="B359">
        <v>1</v>
      </c>
      <c r="C359">
        <v>128225612.14910001</v>
      </c>
      <c r="D359">
        <v>385985.0048</v>
      </c>
      <c r="E359">
        <v>15435409.071599999</v>
      </c>
      <c r="F359">
        <v>0</v>
      </c>
      <c r="G359">
        <v>3036230.1683999998</v>
      </c>
      <c r="H359">
        <v>37841747.848200001</v>
      </c>
      <c r="I359">
        <v>6241841.6387999998</v>
      </c>
      <c r="J359">
        <v>5009674.1578000002</v>
      </c>
      <c r="K359">
        <v>13221130.999399999</v>
      </c>
      <c r="L359">
        <v>69654444.143199995</v>
      </c>
      <c r="M359">
        <v>0</v>
      </c>
      <c r="N359">
        <v>91550545.719999999</v>
      </c>
      <c r="O359">
        <v>121983770.5103</v>
      </c>
      <c r="P359">
        <v>-4623689.1529999999</v>
      </c>
      <c r="Q359">
        <v>2214278.0721999998</v>
      </c>
      <c r="R359">
        <v>-69654444.143199995</v>
      </c>
      <c r="S359">
        <v>3036230.1683999998</v>
      </c>
      <c r="T359">
        <v>-53708797.871799998</v>
      </c>
    </row>
    <row r="360" spans="1:20" x14ac:dyDescent="0.3">
      <c r="A360">
        <v>120</v>
      </c>
      <c r="B360">
        <v>2</v>
      </c>
      <c r="C360">
        <v>123930314.66590001</v>
      </c>
      <c r="D360">
        <v>389858.75919999997</v>
      </c>
      <c r="E360">
        <v>15435409.071599999</v>
      </c>
      <c r="F360">
        <v>0</v>
      </c>
      <c r="G360">
        <v>3036230.1683999998</v>
      </c>
      <c r="H360">
        <v>37631771.937200002</v>
      </c>
      <c r="I360">
        <v>4643176.2961999997</v>
      </c>
      <c r="J360">
        <v>4981776.2721999995</v>
      </c>
      <c r="K360">
        <v>13221130.999399999</v>
      </c>
      <c r="L360">
        <v>69283390.532100007</v>
      </c>
      <c r="M360">
        <v>0</v>
      </c>
      <c r="N360">
        <v>89076810.061399996</v>
      </c>
      <c r="O360">
        <v>119287138.3698</v>
      </c>
      <c r="P360">
        <v>-4591917.5130000003</v>
      </c>
      <c r="Q360">
        <v>2214278.0721999998</v>
      </c>
      <c r="R360">
        <v>-69283390.532100007</v>
      </c>
      <c r="S360">
        <v>3036230.1683999998</v>
      </c>
      <c r="T360">
        <v>-51445038.124300003</v>
      </c>
    </row>
    <row r="361" spans="1:20" x14ac:dyDescent="0.3">
      <c r="A361">
        <v>120</v>
      </c>
      <c r="B361">
        <v>3</v>
      </c>
      <c r="C361">
        <v>121225407.74250001</v>
      </c>
      <c r="D361">
        <v>393932.32659999997</v>
      </c>
      <c r="E361">
        <v>15435409.071599999</v>
      </c>
      <c r="F361">
        <v>0</v>
      </c>
      <c r="G361">
        <v>3036230.1683999998</v>
      </c>
      <c r="H361">
        <v>37462032.810099997</v>
      </c>
      <c r="I361">
        <v>3415345.0295000002</v>
      </c>
      <c r="J361">
        <v>4956279.2215999998</v>
      </c>
      <c r="K361">
        <v>13221130.999399999</v>
      </c>
      <c r="L361">
        <v>68935388.237100005</v>
      </c>
      <c r="M361">
        <v>0</v>
      </c>
      <c r="N361">
        <v>87418454.446400002</v>
      </c>
      <c r="O361">
        <v>117810062.7131</v>
      </c>
      <c r="P361">
        <v>-4562346.8949999996</v>
      </c>
      <c r="Q361">
        <v>2214278.0721999998</v>
      </c>
      <c r="R361">
        <v>-68935388.237100005</v>
      </c>
      <c r="S361">
        <v>3036230.1683999998</v>
      </c>
      <c r="T361">
        <v>-49956421.636299998</v>
      </c>
    </row>
    <row r="362" spans="1:20" x14ac:dyDescent="0.3">
      <c r="A362">
        <v>121</v>
      </c>
      <c r="B362">
        <v>1</v>
      </c>
      <c r="C362">
        <v>100076905.35169999</v>
      </c>
      <c r="D362">
        <v>391477.66350000002</v>
      </c>
      <c r="E362">
        <v>15435409.071599999</v>
      </c>
      <c r="F362">
        <v>0</v>
      </c>
      <c r="G362">
        <v>6356004.9918999998</v>
      </c>
      <c r="H362">
        <v>42431628.5612</v>
      </c>
      <c r="I362">
        <v>35783991.960900001</v>
      </c>
      <c r="J362">
        <v>4974392.4441</v>
      </c>
      <c r="K362">
        <v>13221130.999399999</v>
      </c>
      <c r="L362">
        <v>20316883.372099999</v>
      </c>
      <c r="M362">
        <v>0</v>
      </c>
      <c r="N362">
        <v>89623146.444199994</v>
      </c>
      <c r="O362">
        <v>64292913.390799999</v>
      </c>
      <c r="P362">
        <v>-4582914.7806000002</v>
      </c>
      <c r="Q362">
        <v>2214278.0721999998</v>
      </c>
      <c r="R362">
        <v>-20316883.372099999</v>
      </c>
      <c r="S362">
        <v>6356004.9918999998</v>
      </c>
      <c r="T362">
        <v>-47191517.883000001</v>
      </c>
    </row>
    <row r="363" spans="1:20" x14ac:dyDescent="0.3">
      <c r="A363">
        <v>121</v>
      </c>
      <c r="B363">
        <v>2</v>
      </c>
      <c r="C363">
        <v>97147445.463499993</v>
      </c>
      <c r="D363">
        <v>389639.45620000002</v>
      </c>
      <c r="E363">
        <v>15435409.071599999</v>
      </c>
      <c r="F363">
        <v>0</v>
      </c>
      <c r="G363">
        <v>6356004.9918999998</v>
      </c>
      <c r="H363">
        <v>40526745.263899997</v>
      </c>
      <c r="I363">
        <v>29255259.9333</v>
      </c>
      <c r="J363">
        <v>4987654.2242999999</v>
      </c>
      <c r="K363">
        <v>13221130.999399999</v>
      </c>
      <c r="L363">
        <v>20504450.8794</v>
      </c>
      <c r="M363">
        <v>0</v>
      </c>
      <c r="N363">
        <v>91676713.864600003</v>
      </c>
      <c r="O363">
        <v>67892185.530200005</v>
      </c>
      <c r="P363">
        <v>-4598014.7681</v>
      </c>
      <c r="Q363">
        <v>2214278.0721999998</v>
      </c>
      <c r="R363">
        <v>-20504450.8794</v>
      </c>
      <c r="S363">
        <v>6356004.9918999998</v>
      </c>
      <c r="T363">
        <v>-51149968.600699998</v>
      </c>
    </row>
    <row r="364" spans="1:20" x14ac:dyDescent="0.3">
      <c r="A364">
        <v>121</v>
      </c>
      <c r="B364">
        <v>3</v>
      </c>
      <c r="C364">
        <v>95224536.777099997</v>
      </c>
      <c r="D364">
        <v>388306.973</v>
      </c>
      <c r="E364">
        <v>15435409.071599999</v>
      </c>
      <c r="F364">
        <v>0</v>
      </c>
      <c r="G364">
        <v>6356004.9918999998</v>
      </c>
      <c r="H364">
        <v>38884846.789499998</v>
      </c>
      <c r="I364">
        <v>23975233.412300002</v>
      </c>
      <c r="J364">
        <v>4997612.5783000002</v>
      </c>
      <c r="K364">
        <v>13221130.999399999</v>
      </c>
      <c r="L364">
        <v>20647472.192200001</v>
      </c>
      <c r="M364">
        <v>0</v>
      </c>
      <c r="N364">
        <v>93087915.910799995</v>
      </c>
      <c r="O364">
        <v>71249303.364800006</v>
      </c>
      <c r="P364">
        <v>-4609305.6052999999</v>
      </c>
      <c r="Q364">
        <v>2214278.0721999998</v>
      </c>
      <c r="R364">
        <v>-20647472.192200001</v>
      </c>
      <c r="S364">
        <v>6356004.9918999998</v>
      </c>
      <c r="T364">
        <v>-54203069.121399999</v>
      </c>
    </row>
    <row r="365" spans="1:20" x14ac:dyDescent="0.3">
      <c r="A365">
        <v>122</v>
      </c>
      <c r="B365">
        <v>1</v>
      </c>
      <c r="C365">
        <v>108745257.3601</v>
      </c>
      <c r="D365">
        <v>390579.96409999998</v>
      </c>
      <c r="E365">
        <v>15435409.071599999</v>
      </c>
      <c r="F365">
        <v>0</v>
      </c>
      <c r="G365">
        <v>2880377.7368999999</v>
      </c>
      <c r="H365">
        <v>32591193.615899999</v>
      </c>
      <c r="I365">
        <v>8290993.7367000002</v>
      </c>
      <c r="J365">
        <v>4984690.3179000001</v>
      </c>
      <c r="K365">
        <v>13221673.3794</v>
      </c>
      <c r="L365">
        <v>37802254.924900003</v>
      </c>
      <c r="M365">
        <v>0</v>
      </c>
      <c r="N365">
        <v>96105318.086799994</v>
      </c>
      <c r="O365">
        <v>100454263.6234</v>
      </c>
      <c r="P365">
        <v>-4594110.3537999997</v>
      </c>
      <c r="Q365">
        <v>2213735.6921999999</v>
      </c>
      <c r="R365">
        <v>-37802254.924900003</v>
      </c>
      <c r="S365">
        <v>2880377.7368999999</v>
      </c>
      <c r="T365">
        <v>-63514124.471000001</v>
      </c>
    </row>
    <row r="366" spans="1:20" x14ac:dyDescent="0.3">
      <c r="A366">
        <v>122</v>
      </c>
      <c r="B366">
        <v>2</v>
      </c>
      <c r="C366">
        <v>105779445.7098</v>
      </c>
      <c r="D366">
        <v>392873.60450000002</v>
      </c>
      <c r="E366">
        <v>15435409.071599999</v>
      </c>
      <c r="F366">
        <v>0</v>
      </c>
      <c r="G366">
        <v>2880377.7368999999</v>
      </c>
      <c r="H366">
        <v>32521914.414000001</v>
      </c>
      <c r="I366">
        <v>7125010.6451000003</v>
      </c>
      <c r="J366">
        <v>4972717.8602</v>
      </c>
      <c r="K366">
        <v>13221673.3794</v>
      </c>
      <c r="L366">
        <v>37789143.479800001</v>
      </c>
      <c r="M366">
        <v>0</v>
      </c>
      <c r="N366">
        <v>94040926.931500003</v>
      </c>
      <c r="O366">
        <v>98654435.064600006</v>
      </c>
      <c r="P366">
        <v>-4579844.2558000004</v>
      </c>
      <c r="Q366">
        <v>2213735.6921999999</v>
      </c>
      <c r="R366">
        <v>-37789143.479800001</v>
      </c>
      <c r="S366">
        <v>2880377.7368999999</v>
      </c>
      <c r="T366">
        <v>-61519012.517499998</v>
      </c>
    </row>
    <row r="367" spans="1:20" x14ac:dyDescent="0.3">
      <c r="A367">
        <v>122</v>
      </c>
      <c r="B367">
        <v>3</v>
      </c>
      <c r="C367">
        <v>104097486.5625</v>
      </c>
      <c r="D367">
        <v>395172.54320000001</v>
      </c>
      <c r="E367">
        <v>15435409.071599999</v>
      </c>
      <c r="F367">
        <v>0</v>
      </c>
      <c r="G367">
        <v>2880377.7368999999</v>
      </c>
      <c r="H367">
        <v>32563102.295400001</v>
      </c>
      <c r="I367">
        <v>6576827.6770000001</v>
      </c>
      <c r="J367">
        <v>4961281.6765000001</v>
      </c>
      <c r="K367">
        <v>13221673.3794</v>
      </c>
      <c r="L367">
        <v>37779601.275600001</v>
      </c>
      <c r="M367">
        <v>0</v>
      </c>
      <c r="N367">
        <v>93052596.906299993</v>
      </c>
      <c r="O367">
        <v>97520658.885499999</v>
      </c>
      <c r="P367">
        <v>-4566109.1332999999</v>
      </c>
      <c r="Q367">
        <v>2213735.6921999999</v>
      </c>
      <c r="R367">
        <v>-37779601.275600001</v>
      </c>
      <c r="S367">
        <v>2880377.7368999999</v>
      </c>
      <c r="T367">
        <v>-60489494.6109</v>
      </c>
    </row>
    <row r="368" spans="1:20" x14ac:dyDescent="0.3">
      <c r="A368">
        <v>123</v>
      </c>
      <c r="B368">
        <v>1</v>
      </c>
      <c r="C368">
        <v>109403147.77590001</v>
      </c>
      <c r="D368">
        <v>397998.31420000002</v>
      </c>
      <c r="E368">
        <v>15435409.071599999</v>
      </c>
      <c r="F368">
        <v>0</v>
      </c>
      <c r="G368">
        <v>4624653.1249000002</v>
      </c>
      <c r="H368">
        <v>36712742.819700003</v>
      </c>
      <c r="I368">
        <v>2815630.6253</v>
      </c>
      <c r="J368">
        <v>4946196.9594000001</v>
      </c>
      <c r="K368">
        <v>13221673.3794</v>
      </c>
      <c r="L368">
        <v>57498861.358199999</v>
      </c>
      <c r="M368">
        <v>0</v>
      </c>
      <c r="N368">
        <v>88439044.792300001</v>
      </c>
      <c r="O368">
        <v>106587517.1507</v>
      </c>
      <c r="P368">
        <v>-4548198.6452000001</v>
      </c>
      <c r="Q368">
        <v>2213735.6921999999</v>
      </c>
      <c r="R368">
        <v>-57498861.358199999</v>
      </c>
      <c r="S368">
        <v>4624653.1249000002</v>
      </c>
      <c r="T368">
        <v>-51726301.972599998</v>
      </c>
    </row>
    <row r="369" spans="1:20" x14ac:dyDescent="0.3">
      <c r="A369">
        <v>123</v>
      </c>
      <c r="B369">
        <v>2</v>
      </c>
      <c r="C369">
        <v>106778366.79610001</v>
      </c>
      <c r="D369">
        <v>400707.41879999998</v>
      </c>
      <c r="E369">
        <v>15435409.071599999</v>
      </c>
      <c r="F369">
        <v>0</v>
      </c>
      <c r="G369">
        <v>4624653.1249000002</v>
      </c>
      <c r="H369">
        <v>37233881.211400002</v>
      </c>
      <c r="I369">
        <v>2084725.1603000001</v>
      </c>
      <c r="J369">
        <v>4932015.9173999997</v>
      </c>
      <c r="K369">
        <v>13221673.3794</v>
      </c>
      <c r="L369">
        <v>57196457.317400001</v>
      </c>
      <c r="M369">
        <v>0</v>
      </c>
      <c r="N369">
        <v>87326717.667400002</v>
      </c>
      <c r="O369">
        <v>104693641.6358</v>
      </c>
      <c r="P369">
        <v>-4531308.4985999996</v>
      </c>
      <c r="Q369">
        <v>2213735.6921999999</v>
      </c>
      <c r="R369">
        <v>-57196457.317400001</v>
      </c>
      <c r="S369">
        <v>4624653.1249000002</v>
      </c>
      <c r="T369">
        <v>-50092836.456</v>
      </c>
    </row>
    <row r="370" spans="1:20" x14ac:dyDescent="0.3">
      <c r="A370">
        <v>123</v>
      </c>
      <c r="B370">
        <v>3</v>
      </c>
      <c r="C370">
        <v>105106718.7528</v>
      </c>
      <c r="D370">
        <v>403308.46620000002</v>
      </c>
      <c r="E370">
        <v>15435409.071599999</v>
      </c>
      <c r="F370">
        <v>0</v>
      </c>
      <c r="G370">
        <v>4624653.1249000002</v>
      </c>
      <c r="H370">
        <v>37520516.849399999</v>
      </c>
      <c r="I370">
        <v>1711035.4617999999</v>
      </c>
      <c r="J370">
        <v>4918473.8787000002</v>
      </c>
      <c r="K370">
        <v>13221673.3794</v>
      </c>
      <c r="L370">
        <v>56932292.010600001</v>
      </c>
      <c r="M370">
        <v>0</v>
      </c>
      <c r="N370">
        <v>86496545.099600002</v>
      </c>
      <c r="O370">
        <v>103395683.2911</v>
      </c>
      <c r="P370">
        <v>-4515165.4124999996</v>
      </c>
      <c r="Q370">
        <v>2213735.6921999999</v>
      </c>
      <c r="R370">
        <v>-56932292.010600001</v>
      </c>
      <c r="S370">
        <v>4624653.1249000002</v>
      </c>
      <c r="T370">
        <v>-48976028.250100002</v>
      </c>
    </row>
    <row r="371" spans="1:20" x14ac:dyDescent="0.3">
      <c r="A371">
        <v>124</v>
      </c>
      <c r="B371">
        <v>1</v>
      </c>
      <c r="C371">
        <v>121780847.54970001</v>
      </c>
      <c r="D371">
        <v>409053.09340000001</v>
      </c>
      <c r="E371">
        <v>15435409.071599999</v>
      </c>
      <c r="F371">
        <v>0</v>
      </c>
      <c r="G371">
        <v>4719253.3858000003</v>
      </c>
      <c r="H371">
        <v>38445004.266900003</v>
      </c>
      <c r="I371">
        <v>1265737.9304</v>
      </c>
      <c r="J371">
        <v>4881734.4055000003</v>
      </c>
      <c r="K371">
        <v>13221673.3794</v>
      </c>
      <c r="L371">
        <v>78349133.893900007</v>
      </c>
      <c r="M371">
        <v>0</v>
      </c>
      <c r="N371">
        <v>83482179.535799995</v>
      </c>
      <c r="O371">
        <v>120515109.61929999</v>
      </c>
      <c r="P371">
        <v>-4472681.3120999997</v>
      </c>
      <c r="Q371">
        <v>2213735.6921999999</v>
      </c>
      <c r="R371">
        <v>-78349133.893900007</v>
      </c>
      <c r="S371">
        <v>4719253.3858000003</v>
      </c>
      <c r="T371">
        <v>-45037175.2689</v>
      </c>
    </row>
    <row r="372" spans="1:20" x14ac:dyDescent="0.3">
      <c r="A372">
        <v>124</v>
      </c>
      <c r="B372">
        <v>2</v>
      </c>
      <c r="C372">
        <v>118306111.1031</v>
      </c>
      <c r="D372">
        <v>414266.98989999999</v>
      </c>
      <c r="E372">
        <v>15435409.071599999</v>
      </c>
      <c r="F372">
        <v>0</v>
      </c>
      <c r="G372">
        <v>4719253.3858000003</v>
      </c>
      <c r="H372">
        <v>39377756.499799997</v>
      </c>
      <c r="I372">
        <v>1121766.2161000001</v>
      </c>
      <c r="J372">
        <v>4849327.4107999997</v>
      </c>
      <c r="K372">
        <v>13221673.3794</v>
      </c>
      <c r="L372">
        <v>77634703.273499995</v>
      </c>
      <c r="M372">
        <v>0</v>
      </c>
      <c r="N372">
        <v>81791290.064300001</v>
      </c>
      <c r="O372">
        <v>117184344.88699999</v>
      </c>
      <c r="P372">
        <v>-4435060.4209000003</v>
      </c>
      <c r="Q372">
        <v>2213735.6921999999</v>
      </c>
      <c r="R372">
        <v>-77634703.273499995</v>
      </c>
      <c r="S372">
        <v>4719253.3858000003</v>
      </c>
      <c r="T372">
        <v>-42413533.564400002</v>
      </c>
    </row>
    <row r="373" spans="1:20" x14ac:dyDescent="0.3">
      <c r="A373">
        <v>124</v>
      </c>
      <c r="B373">
        <v>3</v>
      </c>
      <c r="C373">
        <v>115976263.87109999</v>
      </c>
      <c r="D373">
        <v>419024.64970000001</v>
      </c>
      <c r="E373">
        <v>15435409.071599999</v>
      </c>
      <c r="F373">
        <v>0</v>
      </c>
      <c r="G373">
        <v>4719253.3858000003</v>
      </c>
      <c r="H373">
        <v>39914653.969499998</v>
      </c>
      <c r="I373">
        <v>1041678.6935000001</v>
      </c>
      <c r="J373">
        <v>4820031.1590999998</v>
      </c>
      <c r="K373">
        <v>13221673.3794</v>
      </c>
      <c r="L373">
        <v>77013520.961600006</v>
      </c>
      <c r="M373">
        <v>0</v>
      </c>
      <c r="N373">
        <v>80562201.667600006</v>
      </c>
      <c r="O373">
        <v>114934585.1776</v>
      </c>
      <c r="P373">
        <v>-4401006.5093999999</v>
      </c>
      <c r="Q373">
        <v>2213735.6921999999</v>
      </c>
      <c r="R373">
        <v>-77013520.961600006</v>
      </c>
      <c r="S373">
        <v>4719253.3858000003</v>
      </c>
      <c r="T373">
        <v>-40647547.698100001</v>
      </c>
    </row>
    <row r="374" spans="1:20" x14ac:dyDescent="0.3">
      <c r="A374">
        <v>125</v>
      </c>
      <c r="B374">
        <v>1</v>
      </c>
      <c r="C374">
        <v>142617138.3427</v>
      </c>
      <c r="D374">
        <v>428386.15460000001</v>
      </c>
      <c r="E374">
        <v>15911786.7016</v>
      </c>
      <c r="F374">
        <v>0</v>
      </c>
      <c r="G374">
        <v>6014693.6403000001</v>
      </c>
      <c r="H374">
        <v>44411030.835199997</v>
      </c>
      <c r="I374">
        <v>1130380.3991</v>
      </c>
      <c r="J374">
        <v>4761870.1271000002</v>
      </c>
      <c r="K374">
        <v>13930756.599400001</v>
      </c>
      <c r="L374">
        <v>113605162.4712</v>
      </c>
      <c r="M374">
        <v>0</v>
      </c>
      <c r="N374">
        <v>76658976.673099995</v>
      </c>
      <c r="O374">
        <v>141486757.94369999</v>
      </c>
      <c r="P374">
        <v>-4333483.9725000001</v>
      </c>
      <c r="Q374">
        <v>1981030.1022000001</v>
      </c>
      <c r="R374">
        <v>-113605162.4712</v>
      </c>
      <c r="S374">
        <v>6014693.6403000001</v>
      </c>
      <c r="T374">
        <v>-32247945.8378</v>
      </c>
    </row>
    <row r="375" spans="1:20" x14ac:dyDescent="0.3">
      <c r="A375">
        <v>125</v>
      </c>
      <c r="B375">
        <v>2</v>
      </c>
      <c r="C375">
        <v>136338419.40020001</v>
      </c>
      <c r="D375">
        <v>436572.64789999998</v>
      </c>
      <c r="E375">
        <v>15911786.7016</v>
      </c>
      <c r="F375">
        <v>0</v>
      </c>
      <c r="G375">
        <v>6014693.6403000001</v>
      </c>
      <c r="H375">
        <v>46168639.974699996</v>
      </c>
      <c r="I375">
        <v>871802.17220000003</v>
      </c>
      <c r="J375">
        <v>4711172.5895999996</v>
      </c>
      <c r="K375">
        <v>13930756.599400001</v>
      </c>
      <c r="L375">
        <v>111726308.9752</v>
      </c>
      <c r="M375">
        <v>0</v>
      </c>
      <c r="N375">
        <v>74088078.183400005</v>
      </c>
      <c r="O375">
        <v>135466617.22799999</v>
      </c>
      <c r="P375">
        <v>-4274599.9417000003</v>
      </c>
      <c r="Q375">
        <v>1981030.1022000001</v>
      </c>
      <c r="R375">
        <v>-111726308.9752</v>
      </c>
      <c r="S375">
        <v>6014693.6403000001</v>
      </c>
      <c r="T375">
        <v>-27919438.208700001</v>
      </c>
    </row>
    <row r="376" spans="1:20" x14ac:dyDescent="0.3">
      <c r="A376">
        <v>125</v>
      </c>
      <c r="B376">
        <v>3</v>
      </c>
      <c r="C376">
        <v>131941657.6983</v>
      </c>
      <c r="D376">
        <v>443778.40950000001</v>
      </c>
      <c r="E376">
        <v>15911786.7016</v>
      </c>
      <c r="F376">
        <v>0</v>
      </c>
      <c r="G376">
        <v>6014693.6403000001</v>
      </c>
      <c r="H376">
        <v>47255477.561999999</v>
      </c>
      <c r="I376">
        <v>737068.89430000004</v>
      </c>
      <c r="J376">
        <v>4665985.8958999999</v>
      </c>
      <c r="K376">
        <v>13930756.599400001</v>
      </c>
      <c r="L376">
        <v>110108294.32080001</v>
      </c>
      <c r="M376">
        <v>0</v>
      </c>
      <c r="N376">
        <v>72515030.989500001</v>
      </c>
      <c r="O376">
        <v>131204588.80400001</v>
      </c>
      <c r="P376">
        <v>-4222207.4863999998</v>
      </c>
      <c r="Q376">
        <v>1981030.1022000001</v>
      </c>
      <c r="R376">
        <v>-110108294.32080001</v>
      </c>
      <c r="S376">
        <v>6014693.6403000001</v>
      </c>
      <c r="T376">
        <v>-25259553.427499998</v>
      </c>
    </row>
    <row r="377" spans="1:20" x14ac:dyDescent="0.3">
      <c r="A377">
        <v>126</v>
      </c>
      <c r="B377">
        <v>1</v>
      </c>
      <c r="C377">
        <v>85825934.584299996</v>
      </c>
      <c r="D377">
        <v>449469.05330000003</v>
      </c>
      <c r="E377">
        <v>16182506.6416</v>
      </c>
      <c r="F377">
        <v>0</v>
      </c>
      <c r="G377">
        <v>40500926.498800002</v>
      </c>
      <c r="H377">
        <v>71622618.933899999</v>
      </c>
      <c r="I377">
        <v>17939079.8891</v>
      </c>
      <c r="J377">
        <v>4626498.78</v>
      </c>
      <c r="K377">
        <v>14333720.2794</v>
      </c>
      <c r="L377">
        <v>104624928.9261</v>
      </c>
      <c r="M377">
        <v>0</v>
      </c>
      <c r="N377">
        <v>72730716.775999993</v>
      </c>
      <c r="O377">
        <v>67886854.695199996</v>
      </c>
      <c r="P377">
        <v>-4177029.7267</v>
      </c>
      <c r="Q377">
        <v>1848786.3622000001</v>
      </c>
      <c r="R377">
        <v>-104624928.9261</v>
      </c>
      <c r="S377">
        <v>40500926.498800002</v>
      </c>
      <c r="T377">
        <v>-1108097.8419999999</v>
      </c>
    </row>
    <row r="378" spans="1:20" x14ac:dyDescent="0.3">
      <c r="A378">
        <v>126</v>
      </c>
      <c r="B378">
        <v>2</v>
      </c>
      <c r="C378">
        <v>81853690.302900001</v>
      </c>
      <c r="D378">
        <v>454792.375</v>
      </c>
      <c r="E378">
        <v>16182506.6416</v>
      </c>
      <c r="F378">
        <v>0</v>
      </c>
      <c r="G378">
        <v>40500926.498800002</v>
      </c>
      <c r="H378">
        <v>71664708.692699999</v>
      </c>
      <c r="I378">
        <v>14747104.179300001</v>
      </c>
      <c r="J378">
        <v>4591409.7105</v>
      </c>
      <c r="K378">
        <v>14333720.2794</v>
      </c>
      <c r="L378">
        <v>104073622.17659999</v>
      </c>
      <c r="M378">
        <v>0</v>
      </c>
      <c r="N378">
        <v>72323158.022599995</v>
      </c>
      <c r="O378">
        <v>67106586.123599999</v>
      </c>
      <c r="P378">
        <v>-4136617.3355</v>
      </c>
      <c r="Q378">
        <v>1848786.3622000001</v>
      </c>
      <c r="R378">
        <v>-104073622.17659999</v>
      </c>
      <c r="S378">
        <v>40500926.498800002</v>
      </c>
      <c r="T378">
        <v>-658449.32990000001</v>
      </c>
    </row>
    <row r="379" spans="1:20" x14ac:dyDescent="0.3">
      <c r="A379">
        <v>126</v>
      </c>
      <c r="B379">
        <v>3</v>
      </c>
      <c r="C379">
        <v>78989022.121199995</v>
      </c>
      <c r="D379">
        <v>459996.97159999999</v>
      </c>
      <c r="E379">
        <v>16182506.6416</v>
      </c>
      <c r="F379">
        <v>0</v>
      </c>
      <c r="G379">
        <v>40500926.498800002</v>
      </c>
      <c r="H379">
        <v>71676304.305500001</v>
      </c>
      <c r="I379">
        <v>13064052.6884</v>
      </c>
      <c r="J379">
        <v>4560024.9990999997</v>
      </c>
      <c r="K379">
        <v>14333720.2794</v>
      </c>
      <c r="L379">
        <v>103595033.5124</v>
      </c>
      <c r="M379">
        <v>0</v>
      </c>
      <c r="N379">
        <v>71870512.214000002</v>
      </c>
      <c r="O379">
        <v>65924969.432899997</v>
      </c>
      <c r="P379">
        <v>-4100028.0274999999</v>
      </c>
      <c r="Q379">
        <v>1848786.3622000001</v>
      </c>
      <c r="R379">
        <v>-103595033.5124</v>
      </c>
      <c r="S379">
        <v>40500926.498800002</v>
      </c>
      <c r="T379">
        <v>-194207.90849999999</v>
      </c>
    </row>
    <row r="380" spans="1:20" x14ac:dyDescent="0.3">
      <c r="A380">
        <v>127</v>
      </c>
      <c r="B380">
        <v>1</v>
      </c>
      <c r="C380">
        <v>91324586.395199999</v>
      </c>
      <c r="D380">
        <v>455891.63740000001</v>
      </c>
      <c r="E380">
        <v>17214572.761599999</v>
      </c>
      <c r="F380">
        <v>0</v>
      </c>
      <c r="G380">
        <v>63178485.289099999</v>
      </c>
      <c r="H380">
        <v>73112410.815500006</v>
      </c>
      <c r="I380">
        <v>18518390.134399999</v>
      </c>
      <c r="J380">
        <v>4580133.0521999998</v>
      </c>
      <c r="K380">
        <v>15869939.599400001</v>
      </c>
      <c r="L380">
        <v>138162068.21419999</v>
      </c>
      <c r="M380">
        <v>0</v>
      </c>
      <c r="N380">
        <v>68593160.642800003</v>
      </c>
      <c r="O380">
        <v>72806196.260800004</v>
      </c>
      <c r="P380">
        <v>-4124241.4147999999</v>
      </c>
      <c r="Q380">
        <v>1344633.1621999999</v>
      </c>
      <c r="R380">
        <v>-138162068.21419999</v>
      </c>
      <c r="S380">
        <v>63178485.289099999</v>
      </c>
      <c r="T380">
        <v>4519250.1727</v>
      </c>
    </row>
    <row r="381" spans="1:20" x14ac:dyDescent="0.3">
      <c r="A381">
        <v>127</v>
      </c>
      <c r="B381">
        <v>2</v>
      </c>
      <c r="C381">
        <v>83706591.892399997</v>
      </c>
      <c r="D381">
        <v>452229.40990000003</v>
      </c>
      <c r="E381">
        <v>17214572.761599999</v>
      </c>
      <c r="F381">
        <v>0</v>
      </c>
      <c r="G381">
        <v>63178485.289099999</v>
      </c>
      <c r="H381">
        <v>75014640.567900002</v>
      </c>
      <c r="I381">
        <v>16419074.0931</v>
      </c>
      <c r="J381">
        <v>4595947.7478</v>
      </c>
      <c r="K381">
        <v>15869939.599400001</v>
      </c>
      <c r="L381">
        <v>136142926.09830001</v>
      </c>
      <c r="M381">
        <v>0</v>
      </c>
      <c r="N381">
        <v>67137748.643099993</v>
      </c>
      <c r="O381">
        <v>67287517.799199998</v>
      </c>
      <c r="P381">
        <v>-4143718.3379000002</v>
      </c>
      <c r="Q381">
        <v>1344633.1621999999</v>
      </c>
      <c r="R381">
        <v>-136142926.09830001</v>
      </c>
      <c r="S381">
        <v>63178485.289099999</v>
      </c>
      <c r="T381">
        <v>7876891.9248000002</v>
      </c>
    </row>
    <row r="382" spans="1:20" x14ac:dyDescent="0.3">
      <c r="A382">
        <v>127</v>
      </c>
      <c r="B382">
        <v>3</v>
      </c>
      <c r="C382">
        <v>79009187.855199993</v>
      </c>
      <c r="D382">
        <v>448957.6251</v>
      </c>
      <c r="E382">
        <v>17214572.761599999</v>
      </c>
      <c r="F382">
        <v>0</v>
      </c>
      <c r="G382">
        <v>63178485.289099999</v>
      </c>
      <c r="H382">
        <v>76102121.455400005</v>
      </c>
      <c r="I382">
        <v>15098535.837400001</v>
      </c>
      <c r="J382">
        <v>4608983.9616999999</v>
      </c>
      <c r="K382">
        <v>15869939.599400001</v>
      </c>
      <c r="L382">
        <v>134454303.2949</v>
      </c>
      <c r="M382">
        <v>0</v>
      </c>
      <c r="N382">
        <v>66297271.312700003</v>
      </c>
      <c r="O382">
        <v>63910652.017800003</v>
      </c>
      <c r="P382">
        <v>-4160026.3366</v>
      </c>
      <c r="Q382">
        <v>1344633.1621999999</v>
      </c>
      <c r="R382">
        <v>-134454303.2949</v>
      </c>
      <c r="S382">
        <v>63178485.289099999</v>
      </c>
      <c r="T382">
        <v>9804850.1426999997</v>
      </c>
    </row>
    <row r="383" spans="1:20" x14ac:dyDescent="0.3">
      <c r="A383">
        <v>128</v>
      </c>
      <c r="B383">
        <v>1</v>
      </c>
      <c r="C383">
        <v>3220363.1491</v>
      </c>
      <c r="D383">
        <v>406874.87329999998</v>
      </c>
      <c r="E383">
        <v>20903539.071600001</v>
      </c>
      <c r="F383">
        <v>0</v>
      </c>
      <c r="G383">
        <v>968711123.20239997</v>
      </c>
      <c r="H383">
        <v>170585606.62419999</v>
      </c>
      <c r="I383">
        <v>1041148646.5666</v>
      </c>
      <c r="J383">
        <v>4839125.3290999997</v>
      </c>
      <c r="K383">
        <v>21360926.8094</v>
      </c>
      <c r="L383">
        <v>9073717.7364000008</v>
      </c>
      <c r="M383">
        <v>0</v>
      </c>
      <c r="N383">
        <v>87289124.8565</v>
      </c>
      <c r="O383" t="s">
        <v>23</v>
      </c>
      <c r="P383">
        <v>-4432250.4557999996</v>
      </c>
      <c r="Q383">
        <v>-457387.7378</v>
      </c>
      <c r="R383">
        <v>-9073717.7364000008</v>
      </c>
      <c r="S383">
        <v>968711123.20239997</v>
      </c>
      <c r="T383">
        <v>83296481.767700002</v>
      </c>
    </row>
    <row r="384" spans="1:20" x14ac:dyDescent="0.3">
      <c r="A384">
        <v>128</v>
      </c>
      <c r="B384">
        <v>2</v>
      </c>
      <c r="C384">
        <v>2188391.2422000002</v>
      </c>
      <c r="D384">
        <v>370488.30469999998</v>
      </c>
      <c r="E384">
        <v>20903539.071600001</v>
      </c>
      <c r="F384">
        <v>0</v>
      </c>
      <c r="G384">
        <v>968711123.20239997</v>
      </c>
      <c r="H384">
        <v>152493503.1083</v>
      </c>
      <c r="I384">
        <v>1003942150.0789</v>
      </c>
      <c r="J384">
        <v>5039847.8910999997</v>
      </c>
      <c r="K384">
        <v>21360926.8094</v>
      </c>
      <c r="L384">
        <v>9420740.0425000004</v>
      </c>
      <c r="M384">
        <v>0</v>
      </c>
      <c r="N384">
        <v>104795286.6674</v>
      </c>
      <c r="O384" t="s">
        <v>23</v>
      </c>
      <c r="P384">
        <v>-4669359.5864000004</v>
      </c>
      <c r="Q384">
        <v>-457387.7378</v>
      </c>
      <c r="R384">
        <v>-9420740.0425000004</v>
      </c>
      <c r="S384">
        <v>968711123.20239997</v>
      </c>
      <c r="T384">
        <v>47698216.440899998</v>
      </c>
    </row>
    <row r="385" spans="1:20" x14ac:dyDescent="0.3">
      <c r="A385">
        <v>128</v>
      </c>
      <c r="B385">
        <v>3</v>
      </c>
      <c r="C385">
        <v>1612091.6971</v>
      </c>
      <c r="D385">
        <v>337734.81339999998</v>
      </c>
      <c r="E385">
        <v>20903539.071600001</v>
      </c>
      <c r="F385">
        <v>0</v>
      </c>
      <c r="G385">
        <v>968711123.20239997</v>
      </c>
      <c r="H385">
        <v>142311850.0077</v>
      </c>
      <c r="I385">
        <v>978821771.85360003</v>
      </c>
      <c r="J385">
        <v>5218936.9274000004</v>
      </c>
      <c r="K385">
        <v>21360926.8094</v>
      </c>
      <c r="L385">
        <v>9689214.6118000001</v>
      </c>
      <c r="M385">
        <v>0</v>
      </c>
      <c r="N385">
        <v>118685880.6532</v>
      </c>
      <c r="O385">
        <v>-977209680.15649998</v>
      </c>
      <c r="P385">
        <v>-4881202.1140000001</v>
      </c>
      <c r="Q385">
        <v>-457387.7378</v>
      </c>
      <c r="R385">
        <v>-9689214.6118000001</v>
      </c>
      <c r="S385">
        <v>968711123.20239997</v>
      </c>
      <c r="T385">
        <v>23625969.354499999</v>
      </c>
    </row>
    <row r="386" spans="1:20" x14ac:dyDescent="0.3">
      <c r="A386">
        <v>129</v>
      </c>
      <c r="B386">
        <v>1</v>
      </c>
      <c r="C386">
        <v>7168151.5882999999</v>
      </c>
      <c r="D386">
        <v>335167.10440000001</v>
      </c>
      <c r="E386">
        <v>21437253.911600001</v>
      </c>
      <c r="F386">
        <v>0</v>
      </c>
      <c r="G386">
        <v>784629041.30710006</v>
      </c>
      <c r="H386">
        <v>134774595.36199999</v>
      </c>
      <c r="I386">
        <v>785258829.83589995</v>
      </c>
      <c r="J386">
        <v>5230343.8289999999</v>
      </c>
      <c r="K386">
        <v>22155355.5394</v>
      </c>
      <c r="L386">
        <v>8165139.7471000003</v>
      </c>
      <c r="M386">
        <v>0</v>
      </c>
      <c r="N386">
        <v>127497848.1235</v>
      </c>
      <c r="O386">
        <v>-778090678.24759996</v>
      </c>
      <c r="P386">
        <v>-4895176.7246000003</v>
      </c>
      <c r="Q386">
        <v>-718101.62780000002</v>
      </c>
      <c r="R386">
        <v>-8165139.7471000003</v>
      </c>
      <c r="S386">
        <v>784629041.30710006</v>
      </c>
      <c r="T386">
        <v>7276747.2385</v>
      </c>
    </row>
    <row r="387" spans="1:20" x14ac:dyDescent="0.3">
      <c r="A387">
        <v>129</v>
      </c>
      <c r="B387">
        <v>2</v>
      </c>
      <c r="C387">
        <v>4186911.6285000001</v>
      </c>
      <c r="D387">
        <v>332434.48710000003</v>
      </c>
      <c r="E387">
        <v>21437253.911600001</v>
      </c>
      <c r="F387">
        <v>0</v>
      </c>
      <c r="G387">
        <v>784629041.30710006</v>
      </c>
      <c r="H387">
        <v>128980741.4805</v>
      </c>
      <c r="I387">
        <v>769296675.04980004</v>
      </c>
      <c r="J387">
        <v>5248579.8344999999</v>
      </c>
      <c r="K387">
        <v>22155355.5394</v>
      </c>
      <c r="L387">
        <v>8267832.7517999997</v>
      </c>
      <c r="M387">
        <v>0</v>
      </c>
      <c r="N387">
        <v>134555987.45140001</v>
      </c>
      <c r="O387">
        <v>-765109763.42130005</v>
      </c>
      <c r="P387">
        <v>-4916145.3475000001</v>
      </c>
      <c r="Q387">
        <v>-718101.62780000002</v>
      </c>
      <c r="R387">
        <v>-8267832.7517999997</v>
      </c>
      <c r="S387">
        <v>784629041.30710006</v>
      </c>
      <c r="T387">
        <v>-5575245.9709999999</v>
      </c>
    </row>
    <row r="388" spans="1:20" x14ac:dyDescent="0.3">
      <c r="A388">
        <v>129</v>
      </c>
      <c r="B388">
        <v>3</v>
      </c>
      <c r="C388">
        <v>2797261.9147999999</v>
      </c>
      <c r="D388">
        <v>329658.03090000001</v>
      </c>
      <c r="E388">
        <v>21437253.911600001</v>
      </c>
      <c r="F388">
        <v>0</v>
      </c>
      <c r="G388">
        <v>784629041.30710006</v>
      </c>
      <c r="H388">
        <v>124905996.84</v>
      </c>
      <c r="I388">
        <v>757241154.67480004</v>
      </c>
      <c r="J388">
        <v>5270394.3982999995</v>
      </c>
      <c r="K388">
        <v>22155355.5394</v>
      </c>
      <c r="L388">
        <v>8367252.1365999999</v>
      </c>
      <c r="M388">
        <v>0</v>
      </c>
      <c r="N388">
        <v>141015215.49990001</v>
      </c>
      <c r="O388">
        <v>-754443892.76010001</v>
      </c>
      <c r="P388">
        <v>-4940736.3673999999</v>
      </c>
      <c r="Q388">
        <v>-718101.62780000002</v>
      </c>
      <c r="R388">
        <v>-8367252.1365999999</v>
      </c>
      <c r="S388">
        <v>784629041.30710006</v>
      </c>
      <c r="T388">
        <v>-16109218.6599</v>
      </c>
    </row>
    <row r="389" spans="1:20" x14ac:dyDescent="0.3">
      <c r="A389">
        <v>130</v>
      </c>
      <c r="B389">
        <v>1</v>
      </c>
      <c r="C389">
        <v>238092430.61230001</v>
      </c>
      <c r="D389">
        <v>341551.86290000001</v>
      </c>
      <c r="E389">
        <v>18129561.351599999</v>
      </c>
      <c r="F389">
        <v>0</v>
      </c>
      <c r="G389">
        <v>13618416.122099999</v>
      </c>
      <c r="H389">
        <v>41022361.544200003</v>
      </c>
      <c r="I389">
        <v>55995268.715899996</v>
      </c>
      <c r="J389">
        <v>5187025.2625000002</v>
      </c>
      <c r="K389">
        <v>17231890.4694</v>
      </c>
      <c r="L389">
        <v>115992955.5889</v>
      </c>
      <c r="M389">
        <v>0</v>
      </c>
      <c r="N389">
        <v>116861914.34299999</v>
      </c>
      <c r="O389">
        <v>182097161.8964</v>
      </c>
      <c r="P389">
        <v>-4845473.3996000001</v>
      </c>
      <c r="Q389">
        <v>897670.88219999999</v>
      </c>
      <c r="R389">
        <v>-115992955.5889</v>
      </c>
      <c r="S389">
        <v>13618416.122099999</v>
      </c>
      <c r="T389">
        <v>-75839552.798800007</v>
      </c>
    </row>
    <row r="390" spans="1:20" x14ac:dyDescent="0.3">
      <c r="A390">
        <v>130</v>
      </c>
      <c r="B390">
        <v>2</v>
      </c>
      <c r="C390">
        <v>204019203.2667</v>
      </c>
      <c r="D390">
        <v>351971.39789999998</v>
      </c>
      <c r="E390">
        <v>18129561.351599999</v>
      </c>
      <c r="F390">
        <v>0</v>
      </c>
      <c r="G390">
        <v>13618416.122099999</v>
      </c>
      <c r="H390">
        <v>43949365.379900001</v>
      </c>
      <c r="I390">
        <v>38419962.432099998</v>
      </c>
      <c r="J390">
        <v>5119082.5614999998</v>
      </c>
      <c r="K390">
        <v>17231890.4694</v>
      </c>
      <c r="L390">
        <v>113070738.68970001</v>
      </c>
      <c r="M390">
        <v>0</v>
      </c>
      <c r="N390">
        <v>106256893.44660001</v>
      </c>
      <c r="O390">
        <v>165599240.8346</v>
      </c>
      <c r="P390">
        <v>-4767111.1635999996</v>
      </c>
      <c r="Q390">
        <v>897670.88219999999</v>
      </c>
      <c r="R390">
        <v>-113070738.68970001</v>
      </c>
      <c r="S390">
        <v>13618416.122099999</v>
      </c>
      <c r="T390">
        <v>-62307528.066600002</v>
      </c>
    </row>
    <row r="391" spans="1:20" x14ac:dyDescent="0.3">
      <c r="A391">
        <v>130</v>
      </c>
      <c r="B391">
        <v>3</v>
      </c>
      <c r="C391">
        <v>182649677.90180001</v>
      </c>
      <c r="D391">
        <v>361925.53120000003</v>
      </c>
      <c r="E391">
        <v>18129561.351599999</v>
      </c>
      <c r="F391">
        <v>0</v>
      </c>
      <c r="G391">
        <v>13618416.122099999</v>
      </c>
      <c r="H391">
        <v>45977088.156999998</v>
      </c>
      <c r="I391">
        <v>27687842.074999999</v>
      </c>
      <c r="J391">
        <v>5062449.0990000004</v>
      </c>
      <c r="K391">
        <v>17231890.4694</v>
      </c>
      <c r="L391">
        <v>110739639.318</v>
      </c>
      <c r="M391">
        <v>0</v>
      </c>
      <c r="N391">
        <v>100032345.1072</v>
      </c>
      <c r="O391">
        <v>154961835.82690001</v>
      </c>
      <c r="P391">
        <v>-4700523.5678000003</v>
      </c>
      <c r="Q391">
        <v>897670.88219999999</v>
      </c>
      <c r="R391">
        <v>-110739639.318</v>
      </c>
      <c r="S391">
        <v>13618416.122099999</v>
      </c>
      <c r="T391">
        <v>-54055256.950099997</v>
      </c>
    </row>
    <row r="392" spans="1:20" x14ac:dyDescent="0.3">
      <c r="A392">
        <v>131</v>
      </c>
      <c r="B392">
        <v>1</v>
      </c>
      <c r="C392">
        <v>171074396.2308</v>
      </c>
      <c r="D392">
        <v>372400.42839999998</v>
      </c>
      <c r="E392">
        <v>15435409.071599999</v>
      </c>
      <c r="F392">
        <v>0</v>
      </c>
      <c r="G392">
        <v>10801266.756200001</v>
      </c>
      <c r="H392">
        <v>47665680.191500001</v>
      </c>
      <c r="I392">
        <v>27691596.845100001</v>
      </c>
      <c r="J392">
        <v>5007813.0762</v>
      </c>
      <c r="K392">
        <v>13221673.3794</v>
      </c>
      <c r="L392">
        <v>101798444.0634</v>
      </c>
      <c r="M392">
        <v>0</v>
      </c>
      <c r="N392">
        <v>97494938.705500007</v>
      </c>
      <c r="O392">
        <v>143382799.38569999</v>
      </c>
      <c r="P392">
        <v>-4635412.6478000004</v>
      </c>
      <c r="Q392">
        <v>2213735.6921999999</v>
      </c>
      <c r="R392">
        <v>-101798444.0634</v>
      </c>
      <c r="S392">
        <v>10801266.756200001</v>
      </c>
      <c r="T392">
        <v>-49829258.5141</v>
      </c>
    </row>
    <row r="393" spans="1:20" x14ac:dyDescent="0.3">
      <c r="A393">
        <v>131</v>
      </c>
      <c r="B393">
        <v>2</v>
      </c>
      <c r="C393">
        <v>160866774.04589999</v>
      </c>
      <c r="D393">
        <v>381726.89980000001</v>
      </c>
      <c r="E393">
        <v>15435409.071599999</v>
      </c>
      <c r="F393">
        <v>0</v>
      </c>
      <c r="G393">
        <v>10801266.756200001</v>
      </c>
      <c r="H393">
        <v>48446694.3882</v>
      </c>
      <c r="I393">
        <v>22205046.734999999</v>
      </c>
      <c r="J393">
        <v>4959503.0532999998</v>
      </c>
      <c r="K393">
        <v>13221673.3794</v>
      </c>
      <c r="L393">
        <v>100178494.6974</v>
      </c>
      <c r="M393">
        <v>0</v>
      </c>
      <c r="N393">
        <v>95245877.335899994</v>
      </c>
      <c r="O393">
        <v>138661727.3109</v>
      </c>
      <c r="P393">
        <v>-4577776.1535</v>
      </c>
      <c r="Q393">
        <v>2213735.6921999999</v>
      </c>
      <c r="R393">
        <v>-100178494.6974</v>
      </c>
      <c r="S393">
        <v>10801266.756200001</v>
      </c>
      <c r="T393">
        <v>-46799182.947700001</v>
      </c>
    </row>
    <row r="394" spans="1:20" x14ac:dyDescent="0.3">
      <c r="A394">
        <v>131</v>
      </c>
      <c r="B394">
        <v>3</v>
      </c>
      <c r="C394">
        <v>153188049.9601</v>
      </c>
      <c r="D394">
        <v>390067.00520000001</v>
      </c>
      <c r="E394">
        <v>15435409.071599999</v>
      </c>
      <c r="F394">
        <v>0</v>
      </c>
      <c r="G394">
        <v>10801266.756200001</v>
      </c>
      <c r="H394">
        <v>49135275.294100001</v>
      </c>
      <c r="I394">
        <v>18727438.6589</v>
      </c>
      <c r="J394">
        <v>4916133.6118999999</v>
      </c>
      <c r="K394">
        <v>13221673.3794</v>
      </c>
      <c r="L394">
        <v>98709115.773200005</v>
      </c>
      <c r="M394">
        <v>0</v>
      </c>
      <c r="N394">
        <v>93330170.894199997</v>
      </c>
      <c r="O394">
        <v>134460611.30109999</v>
      </c>
      <c r="P394">
        <v>-4526066.6067000004</v>
      </c>
      <c r="Q394">
        <v>2213735.6921999999</v>
      </c>
      <c r="R394">
        <v>-98709115.773200005</v>
      </c>
      <c r="S394">
        <v>10801266.756200001</v>
      </c>
      <c r="T394">
        <v>-44194895.600100003</v>
      </c>
    </row>
    <row r="395" spans="1:20" x14ac:dyDescent="0.3">
      <c r="A395">
        <v>132</v>
      </c>
      <c r="B395">
        <v>1</v>
      </c>
      <c r="C395">
        <v>138340661.76980001</v>
      </c>
      <c r="D395">
        <v>393963.92629999999</v>
      </c>
      <c r="E395">
        <v>15435409.071599999</v>
      </c>
      <c r="F395">
        <v>0</v>
      </c>
      <c r="G395">
        <v>3817753.4898000001</v>
      </c>
      <c r="H395">
        <v>37397732.836099997</v>
      </c>
      <c r="I395">
        <v>20983380.392000001</v>
      </c>
      <c r="J395">
        <v>4904794.5489999996</v>
      </c>
      <c r="K395">
        <v>13221673.3794</v>
      </c>
      <c r="L395">
        <v>56925045.2755</v>
      </c>
      <c r="M395">
        <v>0</v>
      </c>
      <c r="N395">
        <v>99534720.4419</v>
      </c>
      <c r="O395">
        <v>117357281.3779</v>
      </c>
      <c r="P395">
        <v>-4510830.6228</v>
      </c>
      <c r="Q395">
        <v>2213735.6921999999</v>
      </c>
      <c r="R395">
        <v>-56925045.2755</v>
      </c>
      <c r="S395">
        <v>3817753.4898000001</v>
      </c>
      <c r="T395">
        <v>-62136987.605800003</v>
      </c>
    </row>
    <row r="396" spans="1:20" x14ac:dyDescent="0.3">
      <c r="A396">
        <v>132</v>
      </c>
      <c r="B396">
        <v>2</v>
      </c>
      <c r="C396">
        <v>132168989.8837</v>
      </c>
      <c r="D396">
        <v>397669.14899999998</v>
      </c>
      <c r="E396">
        <v>15435409.071599999</v>
      </c>
      <c r="F396">
        <v>0</v>
      </c>
      <c r="G396">
        <v>3817753.4898000001</v>
      </c>
      <c r="H396">
        <v>36108668.537600003</v>
      </c>
      <c r="I396">
        <v>14539464.638499999</v>
      </c>
      <c r="J396">
        <v>4891976.4134</v>
      </c>
      <c r="K396">
        <v>13221673.3794</v>
      </c>
      <c r="L396">
        <v>56720675.4586</v>
      </c>
      <c r="M396">
        <v>0</v>
      </c>
      <c r="N396">
        <v>98683192.710999995</v>
      </c>
      <c r="O396">
        <v>117629525.24519999</v>
      </c>
      <c r="P396">
        <v>-4494307.2642999999</v>
      </c>
      <c r="Q396">
        <v>2213735.6921999999</v>
      </c>
      <c r="R396">
        <v>-56720675.4586</v>
      </c>
      <c r="S396">
        <v>3817753.4898000001</v>
      </c>
      <c r="T396">
        <v>-62574524.1734</v>
      </c>
    </row>
    <row r="397" spans="1:20" x14ac:dyDescent="0.3">
      <c r="A397">
        <v>132</v>
      </c>
      <c r="B397">
        <v>3</v>
      </c>
      <c r="C397">
        <v>128004162.21349999</v>
      </c>
      <c r="D397">
        <v>401195.06760000001</v>
      </c>
      <c r="E397">
        <v>15435409.071599999</v>
      </c>
      <c r="F397">
        <v>0</v>
      </c>
      <c r="G397">
        <v>3817753.4898000001</v>
      </c>
      <c r="H397">
        <v>35457665.174599998</v>
      </c>
      <c r="I397">
        <v>11007793.1949</v>
      </c>
      <c r="J397">
        <v>4878554.7640000004</v>
      </c>
      <c r="K397">
        <v>13221673.3794</v>
      </c>
      <c r="L397">
        <v>56485564.488700002</v>
      </c>
      <c r="M397">
        <v>0</v>
      </c>
      <c r="N397">
        <v>97704368.222800002</v>
      </c>
      <c r="O397">
        <v>116996369.0186</v>
      </c>
      <c r="P397">
        <v>-4477359.6963999998</v>
      </c>
      <c r="Q397">
        <v>2213735.6921999999</v>
      </c>
      <c r="R397">
        <v>-56485564.488700002</v>
      </c>
      <c r="S397">
        <v>3817753.4898000001</v>
      </c>
      <c r="T397">
        <v>-62246703.048100002</v>
      </c>
    </row>
    <row r="398" spans="1:20" x14ac:dyDescent="0.3">
      <c r="A398">
        <v>133</v>
      </c>
      <c r="B398">
        <v>1</v>
      </c>
      <c r="C398">
        <v>119163569.68629999</v>
      </c>
      <c r="D398">
        <v>402950.08860000002</v>
      </c>
      <c r="E398">
        <v>15435409.071599999</v>
      </c>
      <c r="F398">
        <v>0</v>
      </c>
      <c r="G398">
        <v>3449465.9517999999</v>
      </c>
      <c r="H398">
        <v>34201043.1686</v>
      </c>
      <c r="I398">
        <v>16444383.7445</v>
      </c>
      <c r="J398">
        <v>4876495.4479</v>
      </c>
      <c r="K398">
        <v>13221673.3794</v>
      </c>
      <c r="L398">
        <v>39689685.858199999</v>
      </c>
      <c r="M398">
        <v>0</v>
      </c>
      <c r="N398">
        <v>98406376.293300003</v>
      </c>
      <c r="O398">
        <v>102719185.9418</v>
      </c>
      <c r="P398">
        <v>-4473545.3592999997</v>
      </c>
      <c r="Q398">
        <v>2213735.6921999999</v>
      </c>
      <c r="R398">
        <v>-39689685.858199999</v>
      </c>
      <c r="S398">
        <v>3449465.9517999999</v>
      </c>
      <c r="T398">
        <v>-64205333.124799997</v>
      </c>
    </row>
    <row r="399" spans="1:20" x14ac:dyDescent="0.3">
      <c r="A399">
        <v>133</v>
      </c>
      <c r="B399">
        <v>2</v>
      </c>
      <c r="C399">
        <v>116610412.267</v>
      </c>
      <c r="D399">
        <v>404764.22779999999</v>
      </c>
      <c r="E399">
        <v>15435409.071599999</v>
      </c>
      <c r="F399">
        <v>0</v>
      </c>
      <c r="G399">
        <v>3449465.9517999999</v>
      </c>
      <c r="H399">
        <v>33772420.129100002</v>
      </c>
      <c r="I399">
        <v>13094405.2744</v>
      </c>
      <c r="J399">
        <v>4872720.3590000002</v>
      </c>
      <c r="K399">
        <v>13221673.3794</v>
      </c>
      <c r="L399">
        <v>39680957.475000001</v>
      </c>
      <c r="M399">
        <v>0</v>
      </c>
      <c r="N399">
        <v>98870236.033399999</v>
      </c>
      <c r="O399">
        <v>103516006.99250001</v>
      </c>
      <c r="P399">
        <v>-4467956.1310999999</v>
      </c>
      <c r="Q399">
        <v>2213735.6921999999</v>
      </c>
      <c r="R399">
        <v>-39680957.475000001</v>
      </c>
      <c r="S399">
        <v>3449465.9517999999</v>
      </c>
      <c r="T399">
        <v>-65097815.904299997</v>
      </c>
    </row>
    <row r="400" spans="1:20" x14ac:dyDescent="0.3">
      <c r="A400">
        <v>133</v>
      </c>
      <c r="B400">
        <v>3</v>
      </c>
      <c r="C400">
        <v>114570272.47499999</v>
      </c>
      <c r="D400">
        <v>406617.6054</v>
      </c>
      <c r="E400">
        <v>15435409.071599999</v>
      </c>
      <c r="F400">
        <v>0</v>
      </c>
      <c r="G400">
        <v>3449465.9517999999</v>
      </c>
      <c r="H400">
        <v>33505212.2498</v>
      </c>
      <c r="I400">
        <v>10996415.364399999</v>
      </c>
      <c r="J400">
        <v>4867842.1496000001</v>
      </c>
      <c r="K400">
        <v>13221673.3794</v>
      </c>
      <c r="L400">
        <v>39649009.859499998</v>
      </c>
      <c r="M400">
        <v>0</v>
      </c>
      <c r="N400">
        <v>98751226.728499994</v>
      </c>
      <c r="O400">
        <v>103573857.11059999</v>
      </c>
      <c r="P400">
        <v>-4461224.5442000004</v>
      </c>
      <c r="Q400">
        <v>2213735.6921999999</v>
      </c>
      <c r="R400">
        <v>-39649009.859499998</v>
      </c>
      <c r="S400">
        <v>3449465.9517999999</v>
      </c>
      <c r="T400">
        <v>-65246014.478699997</v>
      </c>
    </row>
    <row r="401" spans="1:20" x14ac:dyDescent="0.3">
      <c r="A401">
        <v>134</v>
      </c>
      <c r="B401">
        <v>1</v>
      </c>
      <c r="C401">
        <v>105580532.11040001</v>
      </c>
      <c r="D401">
        <v>406052.42349999998</v>
      </c>
      <c r="E401">
        <v>15435409.071599999</v>
      </c>
      <c r="F401">
        <v>0</v>
      </c>
      <c r="G401">
        <v>5973404.4913999997</v>
      </c>
      <c r="H401">
        <v>34115929.487499997</v>
      </c>
      <c r="I401">
        <v>23686685.894900002</v>
      </c>
      <c r="J401">
        <v>4876188.0378</v>
      </c>
      <c r="K401">
        <v>13222754.6394</v>
      </c>
      <c r="L401">
        <v>18331772.0645</v>
      </c>
      <c r="M401">
        <v>0</v>
      </c>
      <c r="N401">
        <v>101056444.56119999</v>
      </c>
      <c r="O401">
        <v>81893846.215499997</v>
      </c>
      <c r="P401">
        <v>-4470135.6142999995</v>
      </c>
      <c r="Q401">
        <v>2212654.4322000002</v>
      </c>
      <c r="R401">
        <v>-18331772.0645</v>
      </c>
      <c r="S401">
        <v>5973404.4913999997</v>
      </c>
      <c r="T401">
        <v>-66940515.073700003</v>
      </c>
    </row>
    <row r="402" spans="1:20" x14ac:dyDescent="0.3">
      <c r="A402">
        <v>134</v>
      </c>
      <c r="B402">
        <v>2</v>
      </c>
      <c r="C402">
        <v>102884840.7714</v>
      </c>
      <c r="D402">
        <v>405780.52179999999</v>
      </c>
      <c r="E402">
        <v>15435409.071599999</v>
      </c>
      <c r="F402">
        <v>0</v>
      </c>
      <c r="G402">
        <v>5973404.4913999997</v>
      </c>
      <c r="H402">
        <v>33753613.211099997</v>
      </c>
      <c r="I402">
        <v>19739629.114100002</v>
      </c>
      <c r="J402">
        <v>4882044.2363</v>
      </c>
      <c r="K402">
        <v>13222754.6394</v>
      </c>
      <c r="L402">
        <v>18396892.1928</v>
      </c>
      <c r="M402">
        <v>0</v>
      </c>
      <c r="N402">
        <v>101913692.23190001</v>
      </c>
      <c r="O402">
        <v>83145211.657299995</v>
      </c>
      <c r="P402">
        <v>-4476263.7144999998</v>
      </c>
      <c r="Q402">
        <v>2212654.4322000002</v>
      </c>
      <c r="R402">
        <v>-18396892.1928</v>
      </c>
      <c r="S402">
        <v>5973404.4913999997</v>
      </c>
      <c r="T402">
        <v>-68160079.020799994</v>
      </c>
    </row>
    <row r="403" spans="1:20" x14ac:dyDescent="0.3">
      <c r="A403">
        <v>134</v>
      </c>
      <c r="B403">
        <v>3</v>
      </c>
      <c r="C403">
        <v>100926577.21349999</v>
      </c>
      <c r="D403">
        <v>405751.76010000001</v>
      </c>
      <c r="E403">
        <v>15435409.071599999</v>
      </c>
      <c r="F403">
        <v>0</v>
      </c>
      <c r="G403">
        <v>5973404.4913999997</v>
      </c>
      <c r="H403">
        <v>33361851.2903</v>
      </c>
      <c r="I403">
        <v>17057466.2586</v>
      </c>
      <c r="J403">
        <v>4886112.091</v>
      </c>
      <c r="K403">
        <v>13222754.6394</v>
      </c>
      <c r="L403">
        <v>18446659.666099999</v>
      </c>
      <c r="M403">
        <v>0</v>
      </c>
      <c r="N403">
        <v>102313309.1101</v>
      </c>
      <c r="O403">
        <v>83869110.954899997</v>
      </c>
      <c r="P403">
        <v>-4480360.3309000004</v>
      </c>
      <c r="Q403">
        <v>2212654.4322000002</v>
      </c>
      <c r="R403">
        <v>-18446659.666099999</v>
      </c>
      <c r="S403">
        <v>5973404.4913999997</v>
      </c>
      <c r="T403">
        <v>-68951457.819800004</v>
      </c>
    </row>
    <row r="404" spans="1:20" x14ac:dyDescent="0.3">
      <c r="A404">
        <v>135</v>
      </c>
      <c r="B404">
        <v>1</v>
      </c>
      <c r="C404">
        <v>93160884.909199998</v>
      </c>
      <c r="D404">
        <v>404727.5025</v>
      </c>
      <c r="E404">
        <v>15435409.071599999</v>
      </c>
      <c r="F404">
        <v>0</v>
      </c>
      <c r="G404">
        <v>11556724.2662</v>
      </c>
      <c r="H404">
        <v>40614970.857299998</v>
      </c>
      <c r="I404">
        <v>15131230.9256</v>
      </c>
      <c r="J404">
        <v>4896855.0537999999</v>
      </c>
      <c r="K404">
        <v>13222754.6394</v>
      </c>
      <c r="L404">
        <v>26140821.272399999</v>
      </c>
      <c r="M404">
        <v>0</v>
      </c>
      <c r="N404">
        <v>101586983.81299999</v>
      </c>
      <c r="O404">
        <v>78029653.983500004</v>
      </c>
      <c r="P404">
        <v>-4492127.5513000004</v>
      </c>
      <c r="Q404">
        <v>2212654.4322000002</v>
      </c>
      <c r="R404">
        <v>-26140821.272399999</v>
      </c>
      <c r="S404">
        <v>11556724.2662</v>
      </c>
      <c r="T404">
        <v>-60972012.955700003</v>
      </c>
    </row>
    <row r="405" spans="1:20" x14ac:dyDescent="0.3">
      <c r="A405">
        <v>135</v>
      </c>
      <c r="B405">
        <v>2</v>
      </c>
      <c r="C405">
        <v>90792641.199000001</v>
      </c>
      <c r="D405">
        <v>403945.386</v>
      </c>
      <c r="E405">
        <v>15435409.071599999</v>
      </c>
      <c r="F405">
        <v>0</v>
      </c>
      <c r="G405">
        <v>11556724.2662</v>
      </c>
      <c r="H405">
        <v>40737936.224200003</v>
      </c>
      <c r="I405">
        <v>13338305.5562</v>
      </c>
      <c r="J405">
        <v>4905586.9747000001</v>
      </c>
      <c r="K405">
        <v>13222754.6394</v>
      </c>
      <c r="L405">
        <v>26148826.835900001</v>
      </c>
      <c r="M405">
        <v>0</v>
      </c>
      <c r="N405">
        <v>101084864.4788</v>
      </c>
      <c r="O405">
        <v>77454335.642800003</v>
      </c>
      <c r="P405">
        <v>-4501641.5887000002</v>
      </c>
      <c r="Q405">
        <v>2212654.4322000002</v>
      </c>
      <c r="R405">
        <v>-26148826.835900001</v>
      </c>
      <c r="S405">
        <v>11556724.2662</v>
      </c>
      <c r="T405">
        <v>-60346928.254600003</v>
      </c>
    </row>
    <row r="406" spans="1:20" x14ac:dyDescent="0.3">
      <c r="A406">
        <v>135</v>
      </c>
      <c r="B406">
        <v>3</v>
      </c>
      <c r="C406">
        <v>89118755.887899995</v>
      </c>
      <c r="D406">
        <v>403370.98989999999</v>
      </c>
      <c r="E406">
        <v>15435409.071599999</v>
      </c>
      <c r="F406">
        <v>0</v>
      </c>
      <c r="G406">
        <v>11556724.2662</v>
      </c>
      <c r="H406">
        <v>40803899.016199999</v>
      </c>
      <c r="I406">
        <v>12110058.3325</v>
      </c>
      <c r="J406">
        <v>4912731.1397000002</v>
      </c>
      <c r="K406">
        <v>13222754.6394</v>
      </c>
      <c r="L406">
        <v>26161170.756999999</v>
      </c>
      <c r="M406">
        <v>0</v>
      </c>
      <c r="N406">
        <v>100765526.6727</v>
      </c>
      <c r="O406">
        <v>77008697.555399999</v>
      </c>
      <c r="P406">
        <v>-4509360.1497999998</v>
      </c>
      <c r="Q406">
        <v>2212654.4322000002</v>
      </c>
      <c r="R406">
        <v>-26161170.756999999</v>
      </c>
      <c r="S406">
        <v>11556724.2662</v>
      </c>
      <c r="T406">
        <v>-59961627.656599998</v>
      </c>
    </row>
    <row r="407" spans="1:20" x14ac:dyDescent="0.3">
      <c r="A407">
        <v>136</v>
      </c>
      <c r="B407">
        <v>1</v>
      </c>
      <c r="C407">
        <v>107157683.37190001</v>
      </c>
      <c r="D407">
        <v>405210.71480000002</v>
      </c>
      <c r="E407">
        <v>15435409.071599999</v>
      </c>
      <c r="F407">
        <v>0</v>
      </c>
      <c r="G407">
        <v>10943849.715700001</v>
      </c>
      <c r="H407">
        <v>41216516.244800001</v>
      </c>
      <c r="I407">
        <v>4757014.8398000002</v>
      </c>
      <c r="J407">
        <v>4901918.7423999999</v>
      </c>
      <c r="K407">
        <v>13222754.6394</v>
      </c>
      <c r="L407">
        <v>55812708.743799999</v>
      </c>
      <c r="M407">
        <v>0</v>
      </c>
      <c r="N407">
        <v>96697411.966800004</v>
      </c>
      <c r="O407">
        <v>102400668.53210001</v>
      </c>
      <c r="P407">
        <v>-4496708.0275999997</v>
      </c>
      <c r="Q407">
        <v>2212654.4322000002</v>
      </c>
      <c r="R407">
        <v>-55812708.743799999</v>
      </c>
      <c r="S407">
        <v>10943849.715700001</v>
      </c>
      <c r="T407">
        <v>-55480895.722000003</v>
      </c>
    </row>
    <row r="408" spans="1:20" x14ac:dyDescent="0.3">
      <c r="A408">
        <v>136</v>
      </c>
      <c r="B408">
        <v>2</v>
      </c>
      <c r="C408">
        <v>103302763.97310001</v>
      </c>
      <c r="D408">
        <v>406947.5404</v>
      </c>
      <c r="E408">
        <v>15435409.071599999</v>
      </c>
      <c r="F408">
        <v>0</v>
      </c>
      <c r="G408">
        <v>10943849.715700001</v>
      </c>
      <c r="H408">
        <v>41991691.3279</v>
      </c>
      <c r="I408">
        <v>3982914.3481000001</v>
      </c>
      <c r="J408">
        <v>4892570.0915999999</v>
      </c>
      <c r="K408">
        <v>13222754.6394</v>
      </c>
      <c r="L408">
        <v>55445841.920400001</v>
      </c>
      <c r="M408">
        <v>0</v>
      </c>
      <c r="N408">
        <v>94713581.948899999</v>
      </c>
      <c r="O408">
        <v>99319849.624899998</v>
      </c>
      <c r="P408">
        <v>-4485622.5511999996</v>
      </c>
      <c r="Q408">
        <v>2212654.4322000002</v>
      </c>
      <c r="R408">
        <v>-55445841.920400001</v>
      </c>
      <c r="S408">
        <v>10943849.715700001</v>
      </c>
      <c r="T408">
        <v>-52721890.620999999</v>
      </c>
    </row>
    <row r="409" spans="1:20" x14ac:dyDescent="0.3">
      <c r="A409">
        <v>136</v>
      </c>
      <c r="B409">
        <v>3</v>
      </c>
      <c r="C409">
        <v>100828207.79899999</v>
      </c>
      <c r="D409">
        <v>408595.58649999998</v>
      </c>
      <c r="E409">
        <v>15435409.071599999</v>
      </c>
      <c r="F409">
        <v>0</v>
      </c>
      <c r="G409">
        <v>10943849.715700001</v>
      </c>
      <c r="H409">
        <v>42456662.881399997</v>
      </c>
      <c r="I409">
        <v>3463098.5761000002</v>
      </c>
      <c r="J409">
        <v>4884092.5439999998</v>
      </c>
      <c r="K409">
        <v>13222754.6394</v>
      </c>
      <c r="L409">
        <v>55135142.4494</v>
      </c>
      <c r="M409">
        <v>0</v>
      </c>
      <c r="N409">
        <v>93464096.783500001</v>
      </c>
      <c r="O409">
        <v>97365109.222800002</v>
      </c>
      <c r="P409">
        <v>-4475496.9574999996</v>
      </c>
      <c r="Q409">
        <v>2212654.4322000002</v>
      </c>
      <c r="R409">
        <v>-55135142.4494</v>
      </c>
      <c r="S409">
        <v>10943849.715700001</v>
      </c>
      <c r="T409">
        <v>-51007433.902099997</v>
      </c>
    </row>
    <row r="410" spans="1:20" x14ac:dyDescent="0.3">
      <c r="A410">
        <v>137</v>
      </c>
      <c r="B410">
        <v>1</v>
      </c>
      <c r="C410">
        <v>69793268.785699993</v>
      </c>
      <c r="D410">
        <v>408746.64409999998</v>
      </c>
      <c r="E410">
        <v>15949350.5416</v>
      </c>
      <c r="F410">
        <v>0</v>
      </c>
      <c r="G410">
        <v>41478674.971699998</v>
      </c>
      <c r="H410">
        <v>53622880.200900003</v>
      </c>
      <c r="I410">
        <v>16901169.1369</v>
      </c>
      <c r="J410">
        <v>4883800.0674000001</v>
      </c>
      <c r="K410">
        <v>13996211.9694</v>
      </c>
      <c r="L410">
        <v>52051056.761200003</v>
      </c>
      <c r="M410">
        <v>0</v>
      </c>
      <c r="N410">
        <v>93389346.084299996</v>
      </c>
      <c r="O410">
        <v>52892099.648800001</v>
      </c>
      <c r="P410">
        <v>-4475053.4232999999</v>
      </c>
      <c r="Q410">
        <v>1953138.5722000001</v>
      </c>
      <c r="R410">
        <v>-52051056.761200003</v>
      </c>
      <c r="S410">
        <v>41478674.971699998</v>
      </c>
      <c r="T410">
        <v>-39766465.883400001</v>
      </c>
    </row>
    <row r="411" spans="1:20" x14ac:dyDescent="0.3">
      <c r="A411">
        <v>137</v>
      </c>
      <c r="B411">
        <v>2</v>
      </c>
      <c r="C411">
        <v>67495293.779100001</v>
      </c>
      <c r="D411">
        <v>409053.7954</v>
      </c>
      <c r="E411">
        <v>15949350.5416</v>
      </c>
      <c r="F411">
        <v>0</v>
      </c>
      <c r="G411">
        <v>41478674.971699998</v>
      </c>
      <c r="H411">
        <v>53380512.842</v>
      </c>
      <c r="I411">
        <v>14915975.770500001</v>
      </c>
      <c r="J411">
        <v>4883496.1147999996</v>
      </c>
      <c r="K411">
        <v>13996211.9694</v>
      </c>
      <c r="L411">
        <v>51914892.700599998</v>
      </c>
      <c r="M411">
        <v>0</v>
      </c>
      <c r="N411">
        <v>93107187.947999999</v>
      </c>
      <c r="O411">
        <v>52579318.008500002</v>
      </c>
      <c r="P411">
        <v>-4474442.3194000004</v>
      </c>
      <c r="Q411">
        <v>1953138.5722000001</v>
      </c>
      <c r="R411">
        <v>-51914892.700599998</v>
      </c>
      <c r="S411">
        <v>41478674.971699998</v>
      </c>
      <c r="T411">
        <v>-39726675.105999999</v>
      </c>
    </row>
    <row r="412" spans="1:20" x14ac:dyDescent="0.3">
      <c r="A412">
        <v>137</v>
      </c>
      <c r="B412">
        <v>3</v>
      </c>
      <c r="C412">
        <v>65852580.443099998</v>
      </c>
      <c r="D412">
        <v>409417.04639999999</v>
      </c>
      <c r="E412">
        <v>15949350.5416</v>
      </c>
      <c r="F412">
        <v>0</v>
      </c>
      <c r="G412">
        <v>41478674.971699998</v>
      </c>
      <c r="H412">
        <v>53272743.344599999</v>
      </c>
      <c r="I412">
        <v>13526294.421499999</v>
      </c>
      <c r="J412">
        <v>4883052.6188000003</v>
      </c>
      <c r="K412">
        <v>13996211.9694</v>
      </c>
      <c r="L412">
        <v>51799717.228100002</v>
      </c>
      <c r="M412">
        <v>0</v>
      </c>
      <c r="N412">
        <v>92680629.5044</v>
      </c>
      <c r="O412">
        <v>52326286.021600001</v>
      </c>
      <c r="P412">
        <v>-4473635.5723999999</v>
      </c>
      <c r="Q412">
        <v>1953138.5722000001</v>
      </c>
      <c r="R412">
        <v>-51799717.228100002</v>
      </c>
      <c r="S412">
        <v>41478674.971699998</v>
      </c>
      <c r="T412">
        <v>-39407886.159900002</v>
      </c>
    </row>
    <row r="413" spans="1:20" x14ac:dyDescent="0.3">
      <c r="A413">
        <v>138</v>
      </c>
      <c r="B413">
        <v>1</v>
      </c>
      <c r="C413">
        <v>2060398.3326999999</v>
      </c>
      <c r="D413">
        <v>366234.34450000001</v>
      </c>
      <c r="E413">
        <v>16241417.511600001</v>
      </c>
      <c r="F413">
        <v>0</v>
      </c>
      <c r="G413">
        <v>984914085.54719996</v>
      </c>
      <c r="H413">
        <v>148693571.3662</v>
      </c>
      <c r="I413">
        <v>1013033712.7184</v>
      </c>
      <c r="J413">
        <v>5149886.3158999998</v>
      </c>
      <c r="K413">
        <v>14435758.7794</v>
      </c>
      <c r="L413">
        <v>5599633.6982000005</v>
      </c>
      <c r="M413">
        <v>0</v>
      </c>
      <c r="N413">
        <v>113921135.5429</v>
      </c>
      <c r="O413" t="s">
        <v>23</v>
      </c>
      <c r="P413">
        <v>-4783651.9714000002</v>
      </c>
      <c r="Q413">
        <v>1805658.7322</v>
      </c>
      <c r="R413">
        <v>-5599633.6982000005</v>
      </c>
      <c r="S413">
        <v>984914085.54719996</v>
      </c>
      <c r="T413">
        <v>34772435.823399998</v>
      </c>
    </row>
    <row r="414" spans="1:20" x14ac:dyDescent="0.3">
      <c r="A414">
        <v>138</v>
      </c>
      <c r="B414">
        <v>2</v>
      </c>
      <c r="C414">
        <v>1443090.6332</v>
      </c>
      <c r="D414">
        <v>326381.28100000002</v>
      </c>
      <c r="E414">
        <v>16241417.511600001</v>
      </c>
      <c r="F414">
        <v>0</v>
      </c>
      <c r="G414">
        <v>984914085.54719996</v>
      </c>
      <c r="H414">
        <v>142904667.3127</v>
      </c>
      <c r="I414">
        <v>992067631.35790002</v>
      </c>
      <c r="J414">
        <v>5385158.0285999998</v>
      </c>
      <c r="K414">
        <v>14435758.7794</v>
      </c>
      <c r="L414">
        <v>5753850.3798000002</v>
      </c>
      <c r="M414">
        <v>0</v>
      </c>
      <c r="N414">
        <v>128006367.6656</v>
      </c>
      <c r="O414">
        <v>-990624540.72459996</v>
      </c>
      <c r="P414">
        <v>-5058776.7476000004</v>
      </c>
      <c r="Q414">
        <v>1805658.7322</v>
      </c>
      <c r="R414">
        <v>-5753850.3798000002</v>
      </c>
      <c r="S414">
        <v>984914085.54719996</v>
      </c>
      <c r="T414">
        <v>14898299.6471</v>
      </c>
    </row>
    <row r="415" spans="1:20" x14ac:dyDescent="0.3">
      <c r="A415">
        <v>138</v>
      </c>
      <c r="B415">
        <v>3</v>
      </c>
      <c r="C415">
        <v>1115190.9350999999</v>
      </c>
      <c r="D415">
        <v>294460.66680000001</v>
      </c>
      <c r="E415">
        <v>16241417.511600001</v>
      </c>
      <c r="F415">
        <v>0</v>
      </c>
      <c r="G415">
        <v>984914085.54719996</v>
      </c>
      <c r="H415">
        <v>138559065.09369999</v>
      </c>
      <c r="I415">
        <v>975927400.12960005</v>
      </c>
      <c r="J415">
        <v>5601487.2504000003</v>
      </c>
      <c r="K415">
        <v>14435758.7794</v>
      </c>
      <c r="L415">
        <v>5890240.5126</v>
      </c>
      <c r="M415">
        <v>0</v>
      </c>
      <c r="N415">
        <v>139114510.94279999</v>
      </c>
      <c r="O415">
        <v>-974812209.19449997</v>
      </c>
      <c r="P415">
        <v>-5307026.5835999995</v>
      </c>
      <c r="Q415">
        <v>1805658.7322</v>
      </c>
      <c r="R415">
        <v>-5890240.5126</v>
      </c>
      <c r="S415">
        <v>984914085.54719996</v>
      </c>
      <c r="T415">
        <v>-555445.84909999999</v>
      </c>
    </row>
    <row r="416" spans="1:20" x14ac:dyDescent="0.3">
      <c r="A416">
        <v>139</v>
      </c>
      <c r="B416">
        <v>1</v>
      </c>
      <c r="C416">
        <v>1394223.8425</v>
      </c>
      <c r="D416">
        <v>269956.1029</v>
      </c>
      <c r="E416">
        <v>17354864.711599998</v>
      </c>
      <c r="F416">
        <v>0</v>
      </c>
      <c r="G416">
        <v>1102604629.5989001</v>
      </c>
      <c r="H416">
        <v>166628138.38240001</v>
      </c>
      <c r="I416">
        <v>1104304792.1796999</v>
      </c>
      <c r="J416">
        <v>5803773.5264999997</v>
      </c>
      <c r="K416">
        <v>16111443.6094</v>
      </c>
      <c r="L416">
        <v>12246237.329700001</v>
      </c>
      <c r="M416">
        <v>0</v>
      </c>
      <c r="N416">
        <v>149737833.80989999</v>
      </c>
      <c r="O416" t="s">
        <v>23</v>
      </c>
      <c r="P416">
        <v>-5533817.4237000002</v>
      </c>
      <c r="Q416">
        <v>1243421.1022000001</v>
      </c>
      <c r="R416">
        <v>-12246237.329700001</v>
      </c>
      <c r="S416">
        <v>1102604629.5989001</v>
      </c>
      <c r="T416">
        <v>16890304.572500002</v>
      </c>
    </row>
    <row r="417" spans="1:20" x14ac:dyDescent="0.3">
      <c r="A417">
        <v>139</v>
      </c>
      <c r="B417">
        <v>2</v>
      </c>
      <c r="C417">
        <v>578049.82739999995</v>
      </c>
      <c r="D417">
        <v>252649.04790000001</v>
      </c>
      <c r="E417">
        <v>17354864.711599998</v>
      </c>
      <c r="F417">
        <v>0</v>
      </c>
      <c r="G417">
        <v>1102604629.5989001</v>
      </c>
      <c r="H417">
        <v>161032484.81079999</v>
      </c>
      <c r="I417">
        <v>1087045169.7584</v>
      </c>
      <c r="J417">
        <v>5995558.5022999998</v>
      </c>
      <c r="K417">
        <v>16111443.6094</v>
      </c>
      <c r="L417">
        <v>12618670.830499999</v>
      </c>
      <c r="M417">
        <v>0</v>
      </c>
      <c r="N417">
        <v>159983064.74309999</v>
      </c>
      <c r="O417" t="s">
        <v>23</v>
      </c>
      <c r="P417">
        <v>-5742909.4544000002</v>
      </c>
      <c r="Q417">
        <v>1243421.1022000001</v>
      </c>
      <c r="R417">
        <v>-12618670.830499999</v>
      </c>
      <c r="S417">
        <v>1102604629.5989001</v>
      </c>
      <c r="T417">
        <v>1049420.0678000001</v>
      </c>
    </row>
    <row r="418" spans="1:20" x14ac:dyDescent="0.3">
      <c r="A418">
        <v>139</v>
      </c>
      <c r="B418">
        <v>3</v>
      </c>
      <c r="C418">
        <v>291304.50679999997</v>
      </c>
      <c r="D418">
        <v>237101.99720000001</v>
      </c>
      <c r="E418">
        <v>17354864.711599998</v>
      </c>
      <c r="F418">
        <v>0</v>
      </c>
      <c r="G418">
        <v>1102604629.5989001</v>
      </c>
      <c r="H418">
        <v>157115281.05180001</v>
      </c>
      <c r="I418">
        <v>1073150567.6655</v>
      </c>
      <c r="J418">
        <v>6174878.6069</v>
      </c>
      <c r="K418">
        <v>16111443.6094</v>
      </c>
      <c r="L418">
        <v>12976097.7587</v>
      </c>
      <c r="M418">
        <v>0</v>
      </c>
      <c r="N418">
        <v>169123836.01179999</v>
      </c>
      <c r="O418" t="s">
        <v>23</v>
      </c>
      <c r="P418">
        <v>-5937776.6097999997</v>
      </c>
      <c r="Q418">
        <v>1243421.1022000001</v>
      </c>
      <c r="R418">
        <v>-12976097.7587</v>
      </c>
      <c r="S418">
        <v>1102604629.5989001</v>
      </c>
      <c r="T418">
        <v>-12008554.959899999</v>
      </c>
    </row>
    <row r="419" spans="1:20" x14ac:dyDescent="0.3">
      <c r="A419">
        <v>140</v>
      </c>
      <c r="B419">
        <v>1</v>
      </c>
      <c r="C419">
        <v>168942643.08989999</v>
      </c>
      <c r="D419">
        <v>245981.98509999999</v>
      </c>
      <c r="E419">
        <v>21334716.231600001</v>
      </c>
      <c r="F419">
        <v>0</v>
      </c>
      <c r="G419">
        <v>174496343.8714</v>
      </c>
      <c r="H419">
        <v>71851829.956200004</v>
      </c>
      <c r="I419">
        <v>148496935.84099999</v>
      </c>
      <c r="J419">
        <v>6033995.9895000001</v>
      </c>
      <c r="K419">
        <v>22100929.8094</v>
      </c>
      <c r="L419">
        <v>116229522.6969</v>
      </c>
      <c r="M419">
        <v>0</v>
      </c>
      <c r="N419">
        <v>144048113.78619999</v>
      </c>
      <c r="O419">
        <v>20445707.248799998</v>
      </c>
      <c r="P419">
        <v>-5788014.0044999998</v>
      </c>
      <c r="Q419">
        <v>-766213.57779999997</v>
      </c>
      <c r="R419">
        <v>-116229522.6969</v>
      </c>
      <c r="S419">
        <v>174496343.8714</v>
      </c>
      <c r="T419">
        <v>-72196283.829899997</v>
      </c>
    </row>
    <row r="420" spans="1:20" x14ac:dyDescent="0.3">
      <c r="A420">
        <v>140</v>
      </c>
      <c r="B420">
        <v>2</v>
      </c>
      <c r="C420">
        <v>132475627.4867</v>
      </c>
      <c r="D420">
        <v>258822.08</v>
      </c>
      <c r="E420">
        <v>21334716.231600001</v>
      </c>
      <c r="F420">
        <v>0</v>
      </c>
      <c r="G420">
        <v>174496343.8714</v>
      </c>
      <c r="H420">
        <v>71394554.426499993</v>
      </c>
      <c r="I420">
        <v>125748449.6781</v>
      </c>
      <c r="J420">
        <v>5929444.9130999995</v>
      </c>
      <c r="K420">
        <v>22100929.8094</v>
      </c>
      <c r="L420">
        <v>113774652.5044</v>
      </c>
      <c r="M420">
        <v>0</v>
      </c>
      <c r="N420">
        <v>132424139.0316</v>
      </c>
      <c r="O420">
        <v>6727177.8086999999</v>
      </c>
      <c r="P420">
        <v>-5670622.8331000004</v>
      </c>
      <c r="Q420">
        <v>-766213.57779999997</v>
      </c>
      <c r="R420">
        <v>-113774652.5044</v>
      </c>
      <c r="S420">
        <v>174496343.8714</v>
      </c>
      <c r="T420">
        <v>-61029584.605099998</v>
      </c>
    </row>
    <row r="421" spans="1:20" x14ac:dyDescent="0.3">
      <c r="A421">
        <v>140</v>
      </c>
      <c r="B421">
        <v>3</v>
      </c>
      <c r="C421">
        <v>109414002.14560001</v>
      </c>
      <c r="D421">
        <v>269814.68969999999</v>
      </c>
      <c r="E421">
        <v>21334716.231600001</v>
      </c>
      <c r="F421">
        <v>0</v>
      </c>
      <c r="G421">
        <v>174496343.8714</v>
      </c>
      <c r="H421">
        <v>71451538.9903</v>
      </c>
      <c r="I421">
        <v>111592312.3714</v>
      </c>
      <c r="J421">
        <v>5844798.0137999998</v>
      </c>
      <c r="K421">
        <v>22100929.8094</v>
      </c>
      <c r="L421">
        <v>111856378.2237</v>
      </c>
      <c r="M421">
        <v>0</v>
      </c>
      <c r="N421">
        <v>125584465.17380001</v>
      </c>
      <c r="O421">
        <v>-2178310.2258000001</v>
      </c>
      <c r="P421">
        <v>-5574983.3241999997</v>
      </c>
      <c r="Q421">
        <v>-766213.57779999997</v>
      </c>
      <c r="R421">
        <v>-111856378.2237</v>
      </c>
      <c r="S421">
        <v>174496343.8714</v>
      </c>
      <c r="T421">
        <v>-54132926.183499999</v>
      </c>
    </row>
    <row r="422" spans="1:20" x14ac:dyDescent="0.3">
      <c r="A422">
        <v>141</v>
      </c>
      <c r="B422">
        <v>1</v>
      </c>
      <c r="C422">
        <v>135721759.21630001</v>
      </c>
      <c r="D422">
        <v>276420.07549999998</v>
      </c>
      <c r="E422">
        <v>21910516.011599999</v>
      </c>
      <c r="F422">
        <v>0</v>
      </c>
      <c r="G422">
        <v>117427254.25139999</v>
      </c>
      <c r="H422">
        <v>64632801.199900001</v>
      </c>
      <c r="I422">
        <v>63139337.218999997</v>
      </c>
      <c r="J422">
        <v>5796135.7710999995</v>
      </c>
      <c r="K422">
        <v>22967481.1494</v>
      </c>
      <c r="L422">
        <v>130723399.708</v>
      </c>
      <c r="M422">
        <v>0</v>
      </c>
      <c r="N422">
        <v>117357077.5317</v>
      </c>
      <c r="O422">
        <v>72582421.997299999</v>
      </c>
      <c r="P422">
        <v>-5519715.6956000002</v>
      </c>
      <c r="Q422">
        <v>-1056965.1377999999</v>
      </c>
      <c r="R422">
        <v>-130723399.708</v>
      </c>
      <c r="S422">
        <v>117427254.25139999</v>
      </c>
      <c r="T422">
        <v>-52724276.331799999</v>
      </c>
    </row>
    <row r="423" spans="1:20" x14ac:dyDescent="0.3">
      <c r="A423">
        <v>141</v>
      </c>
      <c r="B423">
        <v>2</v>
      </c>
      <c r="C423">
        <v>118820618.2485</v>
      </c>
      <c r="D423">
        <v>282158.5625</v>
      </c>
      <c r="E423">
        <v>21910516.011599999</v>
      </c>
      <c r="F423">
        <v>0</v>
      </c>
      <c r="G423">
        <v>117427254.25139999</v>
      </c>
      <c r="H423">
        <v>66077340.042099997</v>
      </c>
      <c r="I423">
        <v>55119823.990000002</v>
      </c>
      <c r="J423">
        <v>5754256.5450999998</v>
      </c>
      <c r="K423">
        <v>22967481.1494</v>
      </c>
      <c r="L423">
        <v>128407789.53659999</v>
      </c>
      <c r="M423">
        <v>0</v>
      </c>
      <c r="N423">
        <v>112283368.015</v>
      </c>
      <c r="O423">
        <v>63700794.258500002</v>
      </c>
      <c r="P423">
        <v>-5472097.9825999998</v>
      </c>
      <c r="Q423">
        <v>-1056965.1377999999</v>
      </c>
      <c r="R423">
        <v>-128407789.53659999</v>
      </c>
      <c r="S423">
        <v>117427254.25139999</v>
      </c>
      <c r="T423">
        <v>-46206027.972900003</v>
      </c>
    </row>
    <row r="424" spans="1:20" x14ac:dyDescent="0.3">
      <c r="A424">
        <v>141</v>
      </c>
      <c r="B424">
        <v>3</v>
      </c>
      <c r="C424">
        <v>106426941.2411</v>
      </c>
      <c r="D424">
        <v>287165.20049999998</v>
      </c>
      <c r="E424">
        <v>21910516.011599999</v>
      </c>
      <c r="F424">
        <v>0</v>
      </c>
      <c r="G424">
        <v>117427254.25139999</v>
      </c>
      <c r="H424">
        <v>67205456.309499994</v>
      </c>
      <c r="I424">
        <v>49383996.857900001</v>
      </c>
      <c r="J424">
        <v>5717815.8929000003</v>
      </c>
      <c r="K424">
        <v>22967481.1494</v>
      </c>
      <c r="L424">
        <v>126431866.18430001</v>
      </c>
      <c r="M424">
        <v>0</v>
      </c>
      <c r="N424">
        <v>108768094.75830001</v>
      </c>
      <c r="O424">
        <v>57042944.383199997</v>
      </c>
      <c r="P424">
        <v>-5430650.6924000001</v>
      </c>
      <c r="Q424">
        <v>-1056965.1377999999</v>
      </c>
      <c r="R424">
        <v>-126431866.18430001</v>
      </c>
      <c r="S424">
        <v>117427254.25139999</v>
      </c>
      <c r="T424">
        <v>-41562638.448799998</v>
      </c>
    </row>
    <row r="425" spans="1:20" x14ac:dyDescent="0.3">
      <c r="A425">
        <v>142</v>
      </c>
      <c r="B425">
        <v>1</v>
      </c>
      <c r="C425">
        <v>68813025.845599994</v>
      </c>
      <c r="D425">
        <v>281653.73310000001</v>
      </c>
      <c r="E425">
        <v>18342002.771600001</v>
      </c>
      <c r="F425">
        <v>0</v>
      </c>
      <c r="G425">
        <v>153332422.86289999</v>
      </c>
      <c r="H425">
        <v>59388052.373999998</v>
      </c>
      <c r="I425">
        <v>99814891.750599995</v>
      </c>
      <c r="J425">
        <v>5814882.6886999998</v>
      </c>
      <c r="K425">
        <v>17597039.3094</v>
      </c>
      <c r="L425">
        <v>62556075.342900001</v>
      </c>
      <c r="M425">
        <v>0</v>
      </c>
      <c r="N425">
        <v>114347781.66689999</v>
      </c>
      <c r="O425">
        <v>-31001865.905000001</v>
      </c>
      <c r="P425">
        <v>-5533228.9556999998</v>
      </c>
      <c r="Q425">
        <v>744963.46219999995</v>
      </c>
      <c r="R425">
        <v>-62556075.342900001</v>
      </c>
      <c r="S425">
        <v>153332422.86289999</v>
      </c>
      <c r="T425">
        <v>-54959729.292800002</v>
      </c>
    </row>
    <row r="426" spans="1:20" x14ac:dyDescent="0.3">
      <c r="A426">
        <v>142</v>
      </c>
      <c r="B426">
        <v>2</v>
      </c>
      <c r="C426">
        <v>62858751.134099998</v>
      </c>
      <c r="D426">
        <v>276503.8872</v>
      </c>
      <c r="E426">
        <v>18342002.771600001</v>
      </c>
      <c r="F426">
        <v>0</v>
      </c>
      <c r="G426">
        <v>153332422.86289999</v>
      </c>
      <c r="H426">
        <v>58376097.795199998</v>
      </c>
      <c r="I426">
        <v>90727077.774599999</v>
      </c>
      <c r="J426">
        <v>5901031.1245999997</v>
      </c>
      <c r="K426">
        <v>17597039.3094</v>
      </c>
      <c r="L426">
        <v>62271703.764300004</v>
      </c>
      <c r="M426">
        <v>0</v>
      </c>
      <c r="N426">
        <v>116679211.0891</v>
      </c>
      <c r="O426">
        <v>-27868326.640500002</v>
      </c>
      <c r="P426">
        <v>-5624527.2374</v>
      </c>
      <c r="Q426">
        <v>744963.46219999995</v>
      </c>
      <c r="R426">
        <v>-62271703.764300004</v>
      </c>
      <c r="S426">
        <v>153332422.86289999</v>
      </c>
      <c r="T426">
        <v>-58303113.293899998</v>
      </c>
    </row>
    <row r="427" spans="1:20" x14ac:dyDescent="0.3">
      <c r="A427">
        <v>142</v>
      </c>
      <c r="B427">
        <v>3</v>
      </c>
      <c r="C427">
        <v>58698217.633400001</v>
      </c>
      <c r="D427">
        <v>271678.45890000003</v>
      </c>
      <c r="E427">
        <v>18342002.771600001</v>
      </c>
      <c r="F427">
        <v>0</v>
      </c>
      <c r="G427">
        <v>153332422.86289999</v>
      </c>
      <c r="H427">
        <v>57916506.2509</v>
      </c>
      <c r="I427">
        <v>85449421.2852</v>
      </c>
      <c r="J427">
        <v>5979828.5543999998</v>
      </c>
      <c r="K427">
        <v>17597039.3094</v>
      </c>
      <c r="L427">
        <v>61961037.114600003</v>
      </c>
      <c r="M427">
        <v>0</v>
      </c>
      <c r="N427">
        <v>117568808.2861</v>
      </c>
      <c r="O427">
        <v>-26751203.651799999</v>
      </c>
      <c r="P427">
        <v>-5708150.0954999998</v>
      </c>
      <c r="Q427">
        <v>744963.46219999995</v>
      </c>
      <c r="R427">
        <v>-61961037.114600003</v>
      </c>
      <c r="S427">
        <v>153332422.86289999</v>
      </c>
      <c r="T427">
        <v>-59652302.0352</v>
      </c>
    </row>
    <row r="428" spans="1:20" x14ac:dyDescent="0.3">
      <c r="A428">
        <v>143</v>
      </c>
      <c r="B428">
        <v>1</v>
      </c>
      <c r="C428">
        <v>145435697.53749999</v>
      </c>
      <c r="D428">
        <v>276263.85739999998</v>
      </c>
      <c r="E428">
        <v>15435409.071599999</v>
      </c>
      <c r="F428">
        <v>0</v>
      </c>
      <c r="G428">
        <v>17414836.233399998</v>
      </c>
      <c r="H428">
        <v>43338802.104400001</v>
      </c>
      <c r="I428">
        <v>27788894.725000001</v>
      </c>
      <c r="J428">
        <v>5933954.6847000001</v>
      </c>
      <c r="K428">
        <v>13222754.6394</v>
      </c>
      <c r="L428">
        <v>54306826.807400003</v>
      </c>
      <c r="M428">
        <v>0</v>
      </c>
      <c r="N428">
        <v>120653918.295</v>
      </c>
      <c r="O428">
        <v>117646802.8125</v>
      </c>
      <c r="P428">
        <v>-5657690.8273</v>
      </c>
      <c r="Q428">
        <v>2212654.4322000002</v>
      </c>
      <c r="R428">
        <v>-54306826.807400003</v>
      </c>
      <c r="S428">
        <v>17414836.233399998</v>
      </c>
      <c r="T428">
        <v>-77315116.190699995</v>
      </c>
    </row>
    <row r="429" spans="1:20" x14ac:dyDescent="0.3">
      <c r="A429">
        <v>143</v>
      </c>
      <c r="B429">
        <v>2</v>
      </c>
      <c r="C429">
        <v>136038934.98469999</v>
      </c>
      <c r="D429">
        <v>280474.913</v>
      </c>
      <c r="E429">
        <v>15435409.071599999</v>
      </c>
      <c r="F429">
        <v>0</v>
      </c>
      <c r="G429">
        <v>17414836.233399998</v>
      </c>
      <c r="H429">
        <v>43362952.4256</v>
      </c>
      <c r="I429">
        <v>22243741.484999999</v>
      </c>
      <c r="J429">
        <v>5896093.2482000003</v>
      </c>
      <c r="K429">
        <v>13222754.6394</v>
      </c>
      <c r="L429">
        <v>54046672.9652</v>
      </c>
      <c r="M429">
        <v>0</v>
      </c>
      <c r="N429">
        <v>117139190.6851</v>
      </c>
      <c r="O429">
        <v>113795193.49959999</v>
      </c>
      <c r="P429">
        <v>-5615618.3353000004</v>
      </c>
      <c r="Q429">
        <v>2212654.4322000002</v>
      </c>
      <c r="R429">
        <v>-54046672.9652</v>
      </c>
      <c r="S429">
        <v>17414836.233399998</v>
      </c>
      <c r="T429">
        <v>-73776238.259499997</v>
      </c>
    </row>
    <row r="430" spans="1:20" x14ac:dyDescent="0.3">
      <c r="A430">
        <v>143</v>
      </c>
      <c r="B430">
        <v>3</v>
      </c>
      <c r="C430">
        <v>129641188.7155</v>
      </c>
      <c r="D430">
        <v>284352.89030000003</v>
      </c>
      <c r="E430">
        <v>15435409.071599999</v>
      </c>
      <c r="F430">
        <v>0</v>
      </c>
      <c r="G430">
        <v>17414836.233399998</v>
      </c>
      <c r="H430">
        <v>43498385.362400003</v>
      </c>
      <c r="I430">
        <v>18692499.522799999</v>
      </c>
      <c r="J430">
        <v>5863498.0455999998</v>
      </c>
      <c r="K430">
        <v>13222754.6394</v>
      </c>
      <c r="L430">
        <v>53786400.707999997</v>
      </c>
      <c r="M430">
        <v>0</v>
      </c>
      <c r="N430">
        <v>114731267.744</v>
      </c>
      <c r="O430">
        <v>110948689.1928</v>
      </c>
      <c r="P430">
        <v>-5579145.1553999996</v>
      </c>
      <c r="Q430">
        <v>2212654.4322000002</v>
      </c>
      <c r="R430">
        <v>-53786400.707999997</v>
      </c>
      <c r="S430">
        <v>17414836.233399998</v>
      </c>
      <c r="T430">
        <v>-71232882.381699994</v>
      </c>
    </row>
    <row r="431" spans="1:20" x14ac:dyDescent="0.3">
      <c r="A431">
        <v>144</v>
      </c>
      <c r="B431">
        <v>1</v>
      </c>
      <c r="C431">
        <v>135760504.07429999</v>
      </c>
      <c r="D431">
        <v>291181.54070000001</v>
      </c>
      <c r="E431">
        <v>15435409.071599999</v>
      </c>
      <c r="F431">
        <v>0</v>
      </c>
      <c r="G431">
        <v>6916451.6321</v>
      </c>
      <c r="H431">
        <v>35278876.045199998</v>
      </c>
      <c r="I431">
        <v>20097027.065499999</v>
      </c>
      <c r="J431">
        <v>5814106.3131999997</v>
      </c>
      <c r="K431">
        <v>13222754.6394</v>
      </c>
      <c r="L431">
        <v>38058281.901299998</v>
      </c>
      <c r="M431">
        <v>0</v>
      </c>
      <c r="N431">
        <v>116447361.54889999</v>
      </c>
      <c r="O431">
        <v>115663477.0089</v>
      </c>
      <c r="P431">
        <v>-5522924.7725</v>
      </c>
      <c r="Q431">
        <v>2212654.4322000002</v>
      </c>
      <c r="R431">
        <v>-38058281.901299998</v>
      </c>
      <c r="S431">
        <v>6916451.6321</v>
      </c>
      <c r="T431">
        <v>-81168485.503700003</v>
      </c>
    </row>
    <row r="432" spans="1:20" x14ac:dyDescent="0.3">
      <c r="A432">
        <v>144</v>
      </c>
      <c r="B432">
        <v>2</v>
      </c>
      <c r="C432">
        <v>131081922.8501</v>
      </c>
      <c r="D432">
        <v>297385.43699999998</v>
      </c>
      <c r="E432">
        <v>15435409.071599999</v>
      </c>
      <c r="F432">
        <v>0</v>
      </c>
      <c r="G432">
        <v>6916451.6321</v>
      </c>
      <c r="H432">
        <v>34930875.034299999</v>
      </c>
      <c r="I432">
        <v>16175155.702299999</v>
      </c>
      <c r="J432">
        <v>5769949.8392000003</v>
      </c>
      <c r="K432">
        <v>13222754.6394</v>
      </c>
      <c r="L432">
        <v>37962060.754199997</v>
      </c>
      <c r="M432">
        <v>0</v>
      </c>
      <c r="N432">
        <v>115531135.7351</v>
      </c>
      <c r="O432">
        <v>114906767.1478</v>
      </c>
      <c r="P432">
        <v>-5472564.4020999996</v>
      </c>
      <c r="Q432">
        <v>2212654.4322000002</v>
      </c>
      <c r="R432">
        <v>-37962060.754199997</v>
      </c>
      <c r="S432">
        <v>6916451.6321</v>
      </c>
      <c r="T432">
        <v>-80600260.700800002</v>
      </c>
    </row>
    <row r="433" spans="1:20" x14ac:dyDescent="0.3">
      <c r="A433">
        <v>144</v>
      </c>
      <c r="B433">
        <v>3</v>
      </c>
      <c r="C433">
        <v>127555977.05760001</v>
      </c>
      <c r="D433">
        <v>303163.49810000003</v>
      </c>
      <c r="E433">
        <v>15435409.071599999</v>
      </c>
      <c r="F433">
        <v>0</v>
      </c>
      <c r="G433">
        <v>6916451.6321</v>
      </c>
      <c r="H433">
        <v>34806451.956299998</v>
      </c>
      <c r="I433">
        <v>13649168.3189</v>
      </c>
      <c r="J433">
        <v>5729919.4413999999</v>
      </c>
      <c r="K433">
        <v>13222754.6394</v>
      </c>
      <c r="L433">
        <v>37852445.746600002</v>
      </c>
      <c r="M433">
        <v>0</v>
      </c>
      <c r="N433">
        <v>114585785.1269</v>
      </c>
      <c r="O433">
        <v>113906808.7387</v>
      </c>
      <c r="P433">
        <v>-5426755.9431999996</v>
      </c>
      <c r="Q433">
        <v>2212654.4322000002</v>
      </c>
      <c r="R433">
        <v>-37852445.746600002</v>
      </c>
      <c r="S433">
        <v>6916451.6321</v>
      </c>
      <c r="T433">
        <v>-79779333.170599997</v>
      </c>
    </row>
    <row r="434" spans="1:20" x14ac:dyDescent="0.3">
      <c r="A434">
        <v>145</v>
      </c>
      <c r="B434">
        <v>1</v>
      </c>
      <c r="C434">
        <v>134482365.0623</v>
      </c>
      <c r="D434">
        <v>308260.47269999998</v>
      </c>
      <c r="E434">
        <v>15435409.071599999</v>
      </c>
      <c r="F434">
        <v>0</v>
      </c>
      <c r="G434">
        <v>3414688.8983</v>
      </c>
      <c r="H434">
        <v>31987156.935400002</v>
      </c>
      <c r="I434">
        <v>12230398.896</v>
      </c>
      <c r="J434">
        <v>5695283.4598000003</v>
      </c>
      <c r="K434">
        <v>13222754.6394</v>
      </c>
      <c r="L434">
        <v>38638461.062799998</v>
      </c>
      <c r="M434">
        <v>0</v>
      </c>
      <c r="N434">
        <v>116422367.1885</v>
      </c>
      <c r="O434">
        <v>122251966.1663</v>
      </c>
      <c r="P434">
        <v>-5387022.9870999996</v>
      </c>
      <c r="Q434">
        <v>2212654.4322000002</v>
      </c>
      <c r="R434">
        <v>-38638461.062799998</v>
      </c>
      <c r="S434">
        <v>3414688.8983</v>
      </c>
      <c r="T434">
        <v>-84435210.253099993</v>
      </c>
    </row>
    <row r="435" spans="1:20" x14ac:dyDescent="0.3">
      <c r="A435">
        <v>145</v>
      </c>
      <c r="B435">
        <v>2</v>
      </c>
      <c r="C435">
        <v>130765070.884</v>
      </c>
      <c r="D435">
        <v>313884.85110000003</v>
      </c>
      <c r="E435">
        <v>15435409.071599999</v>
      </c>
      <c r="F435">
        <v>0</v>
      </c>
      <c r="G435">
        <v>3414688.8983</v>
      </c>
      <c r="H435">
        <v>31560435.7311</v>
      </c>
      <c r="I435">
        <v>10335003.355900001</v>
      </c>
      <c r="J435">
        <v>5663830.1650999999</v>
      </c>
      <c r="K435">
        <v>13222754.6394</v>
      </c>
      <c r="L435">
        <v>38519809.461900003</v>
      </c>
      <c r="M435">
        <v>0</v>
      </c>
      <c r="N435">
        <v>114268116.03389999</v>
      </c>
      <c r="O435">
        <v>120430067.5281</v>
      </c>
      <c r="P435">
        <v>-5349945.3139000004</v>
      </c>
      <c r="Q435">
        <v>2212654.4322000002</v>
      </c>
      <c r="R435">
        <v>-38519809.461900003</v>
      </c>
      <c r="S435">
        <v>3414688.8983</v>
      </c>
      <c r="T435">
        <v>-82707680.302900001</v>
      </c>
    </row>
    <row r="436" spans="1:20" x14ac:dyDescent="0.3">
      <c r="A436">
        <v>145</v>
      </c>
      <c r="B436">
        <v>3</v>
      </c>
      <c r="C436">
        <v>128223630.2392</v>
      </c>
      <c r="D436">
        <v>319115.28700000001</v>
      </c>
      <c r="E436">
        <v>15435409.071599999</v>
      </c>
      <c r="F436">
        <v>0</v>
      </c>
      <c r="G436">
        <v>3414688.8983</v>
      </c>
      <c r="H436">
        <v>31425875.8182</v>
      </c>
      <c r="I436">
        <v>9095857.7764999997</v>
      </c>
      <c r="J436">
        <v>5634314.4166000001</v>
      </c>
      <c r="K436">
        <v>13222754.6394</v>
      </c>
      <c r="L436">
        <v>38402910.778499998</v>
      </c>
      <c r="M436">
        <v>0</v>
      </c>
      <c r="N436">
        <v>112869552.8867</v>
      </c>
      <c r="O436">
        <v>119127772.46269999</v>
      </c>
      <c r="P436">
        <v>-5315199.1295999996</v>
      </c>
      <c r="Q436">
        <v>2212654.4322000002</v>
      </c>
      <c r="R436">
        <v>-38402910.778499998</v>
      </c>
      <c r="S436">
        <v>3414688.8983</v>
      </c>
      <c r="T436">
        <v>-81443677.068399996</v>
      </c>
    </row>
    <row r="437" spans="1:20" x14ac:dyDescent="0.3">
      <c r="A437">
        <v>146</v>
      </c>
      <c r="B437">
        <v>1</v>
      </c>
      <c r="C437">
        <v>129228177.7731</v>
      </c>
      <c r="D437">
        <v>324829.71789999999</v>
      </c>
      <c r="E437">
        <v>15435409.071599999</v>
      </c>
      <c r="F437">
        <v>0</v>
      </c>
      <c r="G437">
        <v>3794521.4482999998</v>
      </c>
      <c r="H437">
        <v>32246514.305100001</v>
      </c>
      <c r="I437">
        <v>7114819.2701000003</v>
      </c>
      <c r="J437">
        <v>5600286.6727999998</v>
      </c>
      <c r="K437">
        <v>13223062.179400001</v>
      </c>
      <c r="L437">
        <v>44602739.970200002</v>
      </c>
      <c r="M437">
        <v>0</v>
      </c>
      <c r="N437">
        <v>110830064.70209999</v>
      </c>
      <c r="O437">
        <v>122113358.50300001</v>
      </c>
      <c r="P437">
        <v>-5275456.9549000002</v>
      </c>
      <c r="Q437">
        <v>2212346.8922000001</v>
      </c>
      <c r="R437">
        <v>-44602739.970200002</v>
      </c>
      <c r="S437">
        <v>3794521.4482999998</v>
      </c>
      <c r="T437">
        <v>-78583550.397</v>
      </c>
    </row>
    <row r="438" spans="1:20" x14ac:dyDescent="0.3">
      <c r="A438">
        <v>146</v>
      </c>
      <c r="B438">
        <v>2</v>
      </c>
      <c r="C438">
        <v>126817254.24070001</v>
      </c>
      <c r="D438">
        <v>330105.76699999999</v>
      </c>
      <c r="E438">
        <v>15435409.071599999</v>
      </c>
      <c r="F438">
        <v>0</v>
      </c>
      <c r="G438">
        <v>3794521.4482999998</v>
      </c>
      <c r="H438">
        <v>32316249.438700002</v>
      </c>
      <c r="I438">
        <v>6380966.4183999998</v>
      </c>
      <c r="J438">
        <v>5568626.8247999996</v>
      </c>
      <c r="K438">
        <v>13223062.179400001</v>
      </c>
      <c r="L438">
        <v>44410638.648800001</v>
      </c>
      <c r="M438">
        <v>0</v>
      </c>
      <c r="N438">
        <v>109460591.07170001</v>
      </c>
      <c r="O438">
        <v>120436287.8224</v>
      </c>
      <c r="P438">
        <v>-5238521.0577999996</v>
      </c>
      <c r="Q438">
        <v>2212346.8922000001</v>
      </c>
      <c r="R438">
        <v>-44410638.648800001</v>
      </c>
      <c r="S438">
        <v>3794521.4482999998</v>
      </c>
      <c r="T438">
        <v>-77144341.633000001</v>
      </c>
    </row>
    <row r="439" spans="1:20" x14ac:dyDescent="0.3">
      <c r="A439">
        <v>146</v>
      </c>
      <c r="B439">
        <v>3</v>
      </c>
      <c r="C439">
        <v>125114916.9782</v>
      </c>
      <c r="D439">
        <v>334995.7401</v>
      </c>
      <c r="E439">
        <v>15435409.071599999</v>
      </c>
      <c r="F439">
        <v>0</v>
      </c>
      <c r="G439">
        <v>3794521.4482999998</v>
      </c>
      <c r="H439">
        <v>32451767.618000001</v>
      </c>
      <c r="I439">
        <v>5913129.0011999998</v>
      </c>
      <c r="J439">
        <v>5538916.9042999996</v>
      </c>
      <c r="K439">
        <v>13223062.179400001</v>
      </c>
      <c r="L439">
        <v>44229114.879600003</v>
      </c>
      <c r="M439">
        <v>0</v>
      </c>
      <c r="N439">
        <v>108478038.189</v>
      </c>
      <c r="O439">
        <v>119201787.977</v>
      </c>
      <c r="P439">
        <v>-5203921.1642000005</v>
      </c>
      <c r="Q439">
        <v>2212346.8922000001</v>
      </c>
      <c r="R439">
        <v>-44229114.879600003</v>
      </c>
      <c r="S439">
        <v>3794521.4482999998</v>
      </c>
      <c r="T439">
        <v>-76026270.570999995</v>
      </c>
    </row>
    <row r="440" spans="1:20" x14ac:dyDescent="0.3">
      <c r="A440">
        <v>147</v>
      </c>
      <c r="B440">
        <v>1</v>
      </c>
      <c r="C440">
        <v>135808013.7252</v>
      </c>
      <c r="D440">
        <v>340446.19059999997</v>
      </c>
      <c r="E440">
        <v>15435409.071599999</v>
      </c>
      <c r="F440">
        <v>0</v>
      </c>
      <c r="G440">
        <v>4423289.4119999995</v>
      </c>
      <c r="H440">
        <v>33617331.748499997</v>
      </c>
      <c r="I440">
        <v>4904871.9609000003</v>
      </c>
      <c r="J440">
        <v>5503049.5543</v>
      </c>
      <c r="K440">
        <v>13223062.179400001</v>
      </c>
      <c r="L440">
        <v>61261971.769599997</v>
      </c>
      <c r="M440">
        <v>0</v>
      </c>
      <c r="N440">
        <v>105304801.0371</v>
      </c>
      <c r="O440">
        <v>130903141.7642</v>
      </c>
      <c r="P440">
        <v>-5162603.3636999996</v>
      </c>
      <c r="Q440">
        <v>2212346.8922000001</v>
      </c>
      <c r="R440">
        <v>-61261971.769599997</v>
      </c>
      <c r="S440">
        <v>4423289.4119999995</v>
      </c>
      <c r="T440">
        <v>-71687469.288599998</v>
      </c>
    </row>
    <row r="441" spans="1:20" x14ac:dyDescent="0.3">
      <c r="A441">
        <v>147</v>
      </c>
      <c r="B441">
        <v>2</v>
      </c>
      <c r="C441">
        <v>132913980.7242</v>
      </c>
      <c r="D441">
        <v>345455.07699999999</v>
      </c>
      <c r="E441">
        <v>15435409.071599999</v>
      </c>
      <c r="F441">
        <v>0</v>
      </c>
      <c r="G441">
        <v>4423289.4119999995</v>
      </c>
      <c r="H441">
        <v>34038179.711800002</v>
      </c>
      <c r="I441">
        <v>4537976.9645999996</v>
      </c>
      <c r="J441">
        <v>5469862.0745000001</v>
      </c>
      <c r="K441">
        <v>13223062.179400001</v>
      </c>
      <c r="L441">
        <v>60789576.798299998</v>
      </c>
      <c r="M441">
        <v>0</v>
      </c>
      <c r="N441">
        <v>103611559.0556</v>
      </c>
      <c r="O441">
        <v>128376003.7596</v>
      </c>
      <c r="P441">
        <v>-5124406.9974999996</v>
      </c>
      <c r="Q441">
        <v>2212346.8922000001</v>
      </c>
      <c r="R441">
        <v>-60789576.798299998</v>
      </c>
      <c r="S441">
        <v>4423289.4119999995</v>
      </c>
      <c r="T441">
        <v>-69573379.343799993</v>
      </c>
    </row>
    <row r="442" spans="1:20" x14ac:dyDescent="0.3">
      <c r="A442">
        <v>147</v>
      </c>
      <c r="B442">
        <v>3</v>
      </c>
      <c r="C442">
        <v>130656622.1292</v>
      </c>
      <c r="D442">
        <v>350063.43979999999</v>
      </c>
      <c r="E442">
        <v>15435409.071599999</v>
      </c>
      <c r="F442">
        <v>0</v>
      </c>
      <c r="G442">
        <v>4423289.4119999995</v>
      </c>
      <c r="H442">
        <v>34359210.739299998</v>
      </c>
      <c r="I442">
        <v>4176039.0956999999</v>
      </c>
      <c r="J442">
        <v>5438810.7357999999</v>
      </c>
      <c r="K442">
        <v>13223062.179400001</v>
      </c>
      <c r="L442">
        <v>60359199.954400003</v>
      </c>
      <c r="M442">
        <v>0</v>
      </c>
      <c r="N442">
        <v>102385369.9376</v>
      </c>
      <c r="O442">
        <v>126480583.0336</v>
      </c>
      <c r="P442">
        <v>-5088747.2960000001</v>
      </c>
      <c r="Q442">
        <v>2212346.8922000001</v>
      </c>
      <c r="R442">
        <v>-60359199.954400003</v>
      </c>
      <c r="S442">
        <v>4423289.4119999995</v>
      </c>
      <c r="T442">
        <v>-68026159.198300004</v>
      </c>
    </row>
    <row r="443" spans="1:20" x14ac:dyDescent="0.3">
      <c r="A443">
        <v>148</v>
      </c>
      <c r="B443">
        <v>1</v>
      </c>
      <c r="C443">
        <v>84639628.416999996</v>
      </c>
      <c r="D443">
        <v>348780.34279999998</v>
      </c>
      <c r="E443">
        <v>15435409.071599999</v>
      </c>
      <c r="F443">
        <v>0</v>
      </c>
      <c r="G443">
        <v>27103358.573600002</v>
      </c>
      <c r="H443">
        <v>47202598.620399997</v>
      </c>
      <c r="I443">
        <v>38533399.301299997</v>
      </c>
      <c r="J443">
        <v>5453213.7566</v>
      </c>
      <c r="K443">
        <v>13223062.179400001</v>
      </c>
      <c r="L443">
        <v>11237704.8245</v>
      </c>
      <c r="M443">
        <v>0</v>
      </c>
      <c r="N443">
        <v>106017075.027</v>
      </c>
      <c r="O443">
        <v>46106229.115800001</v>
      </c>
      <c r="P443">
        <v>-5104433.4137000004</v>
      </c>
      <c r="Q443">
        <v>2212346.8922000001</v>
      </c>
      <c r="R443">
        <v>-11237704.8245</v>
      </c>
      <c r="S443">
        <v>27103358.573600002</v>
      </c>
      <c r="T443">
        <v>-58814476.406599998</v>
      </c>
    </row>
    <row r="444" spans="1:20" x14ac:dyDescent="0.3">
      <c r="A444">
        <v>148</v>
      </c>
      <c r="B444">
        <v>2</v>
      </c>
      <c r="C444">
        <v>81758005.836300001</v>
      </c>
      <c r="D444">
        <v>347802.2255</v>
      </c>
      <c r="E444">
        <v>15435409.071599999</v>
      </c>
      <c r="F444">
        <v>0</v>
      </c>
      <c r="G444">
        <v>27103358.573600002</v>
      </c>
      <c r="H444">
        <v>45450202.041299999</v>
      </c>
      <c r="I444">
        <v>31691674.040899999</v>
      </c>
      <c r="J444">
        <v>5463643.0336999996</v>
      </c>
      <c r="K444">
        <v>13223062.179400001</v>
      </c>
      <c r="L444">
        <v>11269756.3027</v>
      </c>
      <c r="M444">
        <v>0</v>
      </c>
      <c r="N444">
        <v>108361893.6162</v>
      </c>
      <c r="O444">
        <v>50066331.795400001</v>
      </c>
      <c r="P444">
        <v>-5115840.8081999999</v>
      </c>
      <c r="Q444">
        <v>2212346.8922000001</v>
      </c>
      <c r="R444">
        <v>-11269756.3027</v>
      </c>
      <c r="S444">
        <v>27103358.573600002</v>
      </c>
      <c r="T444">
        <v>-62911691.574900001</v>
      </c>
    </row>
    <row r="445" spans="1:20" x14ac:dyDescent="0.3">
      <c r="A445">
        <v>148</v>
      </c>
      <c r="B445">
        <v>3</v>
      </c>
      <c r="C445">
        <v>79735958.940699995</v>
      </c>
      <c r="D445">
        <v>347082.25949999999</v>
      </c>
      <c r="E445">
        <v>15435409.071599999</v>
      </c>
      <c r="F445">
        <v>0</v>
      </c>
      <c r="G445">
        <v>27103358.573600002</v>
      </c>
      <c r="H445">
        <v>44607535.5568</v>
      </c>
      <c r="I445">
        <v>27410428.549199998</v>
      </c>
      <c r="J445">
        <v>5471397.3156000003</v>
      </c>
      <c r="K445">
        <v>13223062.179400001</v>
      </c>
      <c r="L445">
        <v>11289424.801999999</v>
      </c>
      <c r="M445">
        <v>0</v>
      </c>
      <c r="N445">
        <v>109823801.94239999</v>
      </c>
      <c r="O445">
        <v>52325530.391500004</v>
      </c>
      <c r="P445">
        <v>-5124315.0560999997</v>
      </c>
      <c r="Q445">
        <v>2212346.8922000001</v>
      </c>
      <c r="R445">
        <v>-11289424.801999999</v>
      </c>
      <c r="S445">
        <v>27103358.573600002</v>
      </c>
      <c r="T445">
        <v>-65216266.385600001</v>
      </c>
    </row>
    <row r="446" spans="1:20" x14ac:dyDescent="0.3">
      <c r="A446">
        <v>149</v>
      </c>
      <c r="B446">
        <v>1</v>
      </c>
      <c r="C446">
        <v>17736180.0647</v>
      </c>
      <c r="D446">
        <v>344864.39510000002</v>
      </c>
      <c r="E446">
        <v>16420050.7116</v>
      </c>
      <c r="F446">
        <v>0</v>
      </c>
      <c r="G446">
        <v>178601695.0821</v>
      </c>
      <c r="H446">
        <v>57638901.566799998</v>
      </c>
      <c r="I446">
        <v>114944955.33939999</v>
      </c>
      <c r="J446">
        <v>5492709.3991</v>
      </c>
      <c r="K446">
        <v>15104617.5594</v>
      </c>
      <c r="L446">
        <v>22829468.66</v>
      </c>
      <c r="M446">
        <v>0</v>
      </c>
      <c r="N446">
        <v>112168554.21430001</v>
      </c>
      <c r="O446">
        <v>-97208775.274700001</v>
      </c>
      <c r="P446">
        <v>-5147845.0039999997</v>
      </c>
      <c r="Q446">
        <v>1315433.1521999999</v>
      </c>
      <c r="R446">
        <v>-22829468.66</v>
      </c>
      <c r="S446">
        <v>178601695.0821</v>
      </c>
      <c r="T446">
        <v>-54529652.647500001</v>
      </c>
    </row>
    <row r="447" spans="1:20" x14ac:dyDescent="0.3">
      <c r="A447">
        <v>149</v>
      </c>
      <c r="B447">
        <v>2</v>
      </c>
      <c r="C447">
        <v>15248265.371300001</v>
      </c>
      <c r="D447">
        <v>342836.00309999997</v>
      </c>
      <c r="E447">
        <v>16420050.7116</v>
      </c>
      <c r="F447">
        <v>0</v>
      </c>
      <c r="G447">
        <v>178601695.0821</v>
      </c>
      <c r="H447">
        <v>56854356.973499998</v>
      </c>
      <c r="I447">
        <v>110202205.20640001</v>
      </c>
      <c r="J447">
        <v>5510301.4776999997</v>
      </c>
      <c r="K447">
        <v>15104617.5594</v>
      </c>
      <c r="L447">
        <v>22883043.940400001</v>
      </c>
      <c r="M447">
        <v>0</v>
      </c>
      <c r="N447">
        <v>113626431.03</v>
      </c>
      <c r="O447">
        <v>-94953939.834999993</v>
      </c>
      <c r="P447">
        <v>-5167465.4746000003</v>
      </c>
      <c r="Q447">
        <v>1315433.1521999999</v>
      </c>
      <c r="R447">
        <v>-22883043.940400001</v>
      </c>
      <c r="S447">
        <v>178601695.0821</v>
      </c>
      <c r="T447">
        <v>-56772074.056400001</v>
      </c>
    </row>
    <row r="448" spans="1:20" x14ac:dyDescent="0.3">
      <c r="A448">
        <v>149</v>
      </c>
      <c r="B448">
        <v>3</v>
      </c>
      <c r="C448">
        <v>13957423.8994</v>
      </c>
      <c r="D448">
        <v>340968.32040000003</v>
      </c>
      <c r="E448">
        <v>16420050.7116</v>
      </c>
      <c r="F448">
        <v>0</v>
      </c>
      <c r="G448">
        <v>178601695.0821</v>
      </c>
      <c r="H448">
        <v>56322147.594700001</v>
      </c>
      <c r="I448">
        <v>106991506.2316</v>
      </c>
      <c r="J448">
        <v>5525274.1736000003</v>
      </c>
      <c r="K448">
        <v>15104617.5594</v>
      </c>
      <c r="L448">
        <v>22936646.333799999</v>
      </c>
      <c r="M448">
        <v>0</v>
      </c>
      <c r="N448">
        <v>114867311.7096</v>
      </c>
      <c r="O448">
        <v>-93034082.332200006</v>
      </c>
      <c r="P448">
        <v>-5184305.8532999996</v>
      </c>
      <c r="Q448">
        <v>1315433.1521999999</v>
      </c>
      <c r="R448">
        <v>-22936646.333799999</v>
      </c>
      <c r="S448">
        <v>178601695.0821</v>
      </c>
      <c r="T448">
        <v>-58545164.114799999</v>
      </c>
    </row>
    <row r="449" spans="1:20" x14ac:dyDescent="0.3">
      <c r="A449">
        <v>150</v>
      </c>
      <c r="B449">
        <v>1</v>
      </c>
      <c r="C449">
        <v>170982580.65669999</v>
      </c>
      <c r="D449">
        <v>349999.09740000003</v>
      </c>
      <c r="E449">
        <v>16979611.051600002</v>
      </c>
      <c r="F449">
        <v>0</v>
      </c>
      <c r="G449">
        <v>27196463.804000001</v>
      </c>
      <c r="H449">
        <v>50889582.726199999</v>
      </c>
      <c r="I449">
        <v>6435698.9638</v>
      </c>
      <c r="J449">
        <v>5440692.7982999999</v>
      </c>
      <c r="K449">
        <v>16173883.599400001</v>
      </c>
      <c r="L449">
        <v>139365882.9562</v>
      </c>
      <c r="M449">
        <v>0</v>
      </c>
      <c r="N449">
        <v>99423239.036300004</v>
      </c>
      <c r="O449">
        <v>164546881.6929</v>
      </c>
      <c r="P449">
        <v>-5090693.7010000004</v>
      </c>
      <c r="Q449">
        <v>805727.45220000006</v>
      </c>
      <c r="R449">
        <v>-139365882.9562</v>
      </c>
      <c r="S449">
        <v>27196463.804000001</v>
      </c>
      <c r="T449">
        <v>-48533656.310099997</v>
      </c>
    </row>
    <row r="450" spans="1:20" x14ac:dyDescent="0.3">
      <c r="A450">
        <v>150</v>
      </c>
      <c r="B450">
        <v>2</v>
      </c>
      <c r="C450">
        <v>155202648.40099999</v>
      </c>
      <c r="D450">
        <v>357772.41759999999</v>
      </c>
      <c r="E450">
        <v>16979611.051600002</v>
      </c>
      <c r="F450">
        <v>0</v>
      </c>
      <c r="G450">
        <v>27196463.804000001</v>
      </c>
      <c r="H450">
        <v>54994524.742200002</v>
      </c>
      <c r="I450">
        <v>5314184.6083000004</v>
      </c>
      <c r="J450">
        <v>5369744.0144999996</v>
      </c>
      <c r="K450">
        <v>16173883.599400001</v>
      </c>
      <c r="L450">
        <v>135895410.66389999</v>
      </c>
      <c r="M450">
        <v>0</v>
      </c>
      <c r="N450">
        <v>92483319.382400006</v>
      </c>
      <c r="O450">
        <v>149888463.79269999</v>
      </c>
      <c r="P450">
        <v>-5011971.5969000002</v>
      </c>
      <c r="Q450">
        <v>805727.45220000006</v>
      </c>
      <c r="R450">
        <v>-135895410.66389999</v>
      </c>
      <c r="S450">
        <v>27196463.804000001</v>
      </c>
      <c r="T450">
        <v>-37488794.640100002</v>
      </c>
    </row>
    <row r="451" spans="1:20" x14ac:dyDescent="0.3">
      <c r="A451">
        <v>150</v>
      </c>
      <c r="B451">
        <v>3</v>
      </c>
      <c r="C451">
        <v>145475233.9774</v>
      </c>
      <c r="D451">
        <v>364506.78340000001</v>
      </c>
      <c r="E451">
        <v>16979611.051600002</v>
      </c>
      <c r="F451">
        <v>0</v>
      </c>
      <c r="G451">
        <v>27196463.804000001</v>
      </c>
      <c r="H451">
        <v>57466054.154399998</v>
      </c>
      <c r="I451">
        <v>4740750.9000000004</v>
      </c>
      <c r="J451">
        <v>5308282.1646999996</v>
      </c>
      <c r="K451">
        <v>16173883.599400001</v>
      </c>
      <c r="L451">
        <v>133053289.3655</v>
      </c>
      <c r="M451">
        <v>0</v>
      </c>
      <c r="N451">
        <v>88545701.751200005</v>
      </c>
      <c r="O451">
        <v>140734483.0774</v>
      </c>
      <c r="P451">
        <v>-4943775.3811999997</v>
      </c>
      <c r="Q451">
        <v>805727.45220000006</v>
      </c>
      <c r="R451">
        <v>-133053289.3655</v>
      </c>
      <c r="S451">
        <v>27196463.804000001</v>
      </c>
      <c r="T451">
        <v>-31079647.596799999</v>
      </c>
    </row>
    <row r="452" spans="1:20" x14ac:dyDescent="0.3">
      <c r="A452">
        <v>151</v>
      </c>
      <c r="B452">
        <v>1</v>
      </c>
      <c r="C452">
        <v>294039360.16100001</v>
      </c>
      <c r="D452">
        <v>384444.29639999999</v>
      </c>
      <c r="E452">
        <v>19112824.191599999</v>
      </c>
      <c r="F452">
        <v>0</v>
      </c>
      <c r="G452">
        <v>5090495.0335999997</v>
      </c>
      <c r="H452">
        <v>49042570.506999999</v>
      </c>
      <c r="I452">
        <v>4068998.6515000002</v>
      </c>
      <c r="J452">
        <v>5149986.3092999998</v>
      </c>
      <c r="K452">
        <v>20250247.8594</v>
      </c>
      <c r="L452">
        <v>263261178.94710001</v>
      </c>
      <c r="M452">
        <v>0</v>
      </c>
      <c r="N452">
        <v>77594247.566599995</v>
      </c>
      <c r="O452">
        <v>289970361.50950003</v>
      </c>
      <c r="P452">
        <v>-4765542.0127999997</v>
      </c>
      <c r="Q452">
        <v>-1137423.6677999999</v>
      </c>
      <c r="R452">
        <v>-263261178.94710001</v>
      </c>
      <c r="S452">
        <v>5090495.0335999997</v>
      </c>
      <c r="T452">
        <v>-28551677.059599999</v>
      </c>
    </row>
    <row r="453" spans="1:20" x14ac:dyDescent="0.3">
      <c r="A453">
        <v>151</v>
      </c>
      <c r="B453">
        <v>2</v>
      </c>
      <c r="C453">
        <v>273598857.1749</v>
      </c>
      <c r="D453">
        <v>402698.09840000002</v>
      </c>
      <c r="E453">
        <v>19112824.191599999</v>
      </c>
      <c r="F453">
        <v>0</v>
      </c>
      <c r="G453">
        <v>5090495.0335999997</v>
      </c>
      <c r="H453">
        <v>48042474.902400002</v>
      </c>
      <c r="I453">
        <v>3156350.9781999998</v>
      </c>
      <c r="J453">
        <v>5020116.2155999998</v>
      </c>
      <c r="K453">
        <v>20250247.8594</v>
      </c>
      <c r="L453">
        <v>248392667.4237</v>
      </c>
      <c r="M453">
        <v>0</v>
      </c>
      <c r="N453">
        <v>70901661.483899996</v>
      </c>
      <c r="O453">
        <v>270442506.19660002</v>
      </c>
      <c r="P453">
        <v>-4617418.1172000002</v>
      </c>
      <c r="Q453">
        <v>-1137423.6677999999</v>
      </c>
      <c r="R453">
        <v>-248392667.4237</v>
      </c>
      <c r="S453">
        <v>5090495.0335999997</v>
      </c>
      <c r="T453">
        <v>-22859186.581599999</v>
      </c>
    </row>
    <row r="454" spans="1:20" x14ac:dyDescent="0.3">
      <c r="A454">
        <v>151</v>
      </c>
      <c r="B454">
        <v>3</v>
      </c>
      <c r="C454">
        <v>257908160.7441</v>
      </c>
      <c r="D454">
        <v>418849.72379999998</v>
      </c>
      <c r="E454">
        <v>19112824.191599999</v>
      </c>
      <c r="F454">
        <v>0</v>
      </c>
      <c r="G454">
        <v>5090495.0335999997</v>
      </c>
      <c r="H454">
        <v>46186394.2601</v>
      </c>
      <c r="I454">
        <v>3002291.7744999998</v>
      </c>
      <c r="J454">
        <v>4887114.7916999999</v>
      </c>
      <c r="K454">
        <v>20250247.8594</v>
      </c>
      <c r="L454">
        <v>235601418.3312</v>
      </c>
      <c r="M454">
        <v>0</v>
      </c>
      <c r="N454">
        <v>67186529.343400002</v>
      </c>
      <c r="O454">
        <v>254905868.96959999</v>
      </c>
      <c r="P454">
        <v>-4468265.0679000001</v>
      </c>
      <c r="Q454">
        <v>-1137423.6677999999</v>
      </c>
      <c r="R454">
        <v>-235601418.3312</v>
      </c>
      <c r="S454">
        <v>5090495.0335999997</v>
      </c>
      <c r="T454">
        <v>-21000135.083299998</v>
      </c>
    </row>
    <row r="455" spans="1:20" x14ac:dyDescent="0.3">
      <c r="A455">
        <v>152</v>
      </c>
      <c r="B455">
        <v>1</v>
      </c>
      <c r="C455">
        <v>174188617.32300001</v>
      </c>
      <c r="D455">
        <v>428400.35369999998</v>
      </c>
      <c r="E455">
        <v>26737676.8616</v>
      </c>
      <c r="F455">
        <v>0</v>
      </c>
      <c r="G455">
        <v>25409787.505199999</v>
      </c>
      <c r="H455">
        <v>75720637.203799993</v>
      </c>
      <c r="I455">
        <v>17160215.884399999</v>
      </c>
      <c r="J455">
        <v>4834864.3463000003</v>
      </c>
      <c r="K455">
        <v>34820606.529399998</v>
      </c>
      <c r="L455">
        <v>174352882.4346</v>
      </c>
      <c r="M455">
        <v>0</v>
      </c>
      <c r="N455">
        <v>69644369.593700007</v>
      </c>
      <c r="O455">
        <v>157028401.43849999</v>
      </c>
      <c r="P455">
        <v>-4406463.9926000005</v>
      </c>
      <c r="Q455">
        <v>-8082929.6677999999</v>
      </c>
      <c r="R455">
        <v>-174352882.4346</v>
      </c>
      <c r="S455">
        <v>25409787.505199999</v>
      </c>
      <c r="T455">
        <v>6076267.6101000002</v>
      </c>
    </row>
    <row r="456" spans="1:20" x14ac:dyDescent="0.3">
      <c r="A456">
        <v>152</v>
      </c>
      <c r="B456">
        <v>2</v>
      </c>
      <c r="C456">
        <v>165078732.52739999</v>
      </c>
      <c r="D456">
        <v>437925.65909999999</v>
      </c>
      <c r="E456">
        <v>26737676.8616</v>
      </c>
      <c r="F456">
        <v>0</v>
      </c>
      <c r="G456">
        <v>25409787.505199999</v>
      </c>
      <c r="H456">
        <v>73409617.265200004</v>
      </c>
      <c r="I456">
        <v>11152312.0328</v>
      </c>
      <c r="J456">
        <v>4781376.8570999997</v>
      </c>
      <c r="K456">
        <v>34820606.529399998</v>
      </c>
      <c r="L456">
        <v>171648885.1101</v>
      </c>
      <c r="M456">
        <v>0</v>
      </c>
      <c r="N456">
        <v>68403610.3803</v>
      </c>
      <c r="O456">
        <v>153926420.49470001</v>
      </c>
      <c r="P456">
        <v>-4343451.1979999999</v>
      </c>
      <c r="Q456">
        <v>-8082929.6677999999</v>
      </c>
      <c r="R456">
        <v>-171648885.1101</v>
      </c>
      <c r="S456">
        <v>25409787.505199999</v>
      </c>
      <c r="T456">
        <v>5006006.8848999999</v>
      </c>
    </row>
    <row r="457" spans="1:20" x14ac:dyDescent="0.3">
      <c r="A457">
        <v>152</v>
      </c>
      <c r="B457">
        <v>3</v>
      </c>
      <c r="C457">
        <v>158688284.14379999</v>
      </c>
      <c r="D457">
        <v>450851.11139999999</v>
      </c>
      <c r="E457">
        <v>26737676.8616</v>
      </c>
      <c r="F457">
        <v>0</v>
      </c>
      <c r="G457">
        <v>25409787.505199999</v>
      </c>
      <c r="H457">
        <v>71681562.912599996</v>
      </c>
      <c r="I457">
        <v>6837572.818</v>
      </c>
      <c r="J457">
        <v>4734428.3915999997</v>
      </c>
      <c r="K457">
        <v>34820606.529399998</v>
      </c>
      <c r="L457">
        <v>168965623.10620001</v>
      </c>
      <c r="M457">
        <v>0</v>
      </c>
      <c r="N457">
        <v>67396366.077199996</v>
      </c>
      <c r="O457">
        <v>151850711.3258</v>
      </c>
      <c r="P457">
        <v>-4283577.2801999999</v>
      </c>
      <c r="Q457">
        <v>-8082929.6677999999</v>
      </c>
      <c r="R457">
        <v>-168965623.10620001</v>
      </c>
      <c r="S457">
        <v>25409787.505199999</v>
      </c>
      <c r="T457">
        <v>4285196.8354000002</v>
      </c>
    </row>
    <row r="458" spans="1:20" x14ac:dyDescent="0.3">
      <c r="A458">
        <v>153</v>
      </c>
      <c r="B458">
        <v>1</v>
      </c>
      <c r="C458">
        <v>138404851.41139999</v>
      </c>
      <c r="D458">
        <v>454746.51449999999</v>
      </c>
      <c r="E458">
        <v>27840830.351599999</v>
      </c>
      <c r="F458">
        <v>0</v>
      </c>
      <c r="G458">
        <v>25789902.067000002</v>
      </c>
      <c r="H458">
        <v>76451140.542699993</v>
      </c>
      <c r="I458">
        <v>15860021.393100001</v>
      </c>
      <c r="J458">
        <v>4722390.9250999996</v>
      </c>
      <c r="K458">
        <v>36928626.3794</v>
      </c>
      <c r="L458">
        <v>141031244.50409999</v>
      </c>
      <c r="M458">
        <v>0</v>
      </c>
      <c r="N458">
        <v>69436122.688800007</v>
      </c>
      <c r="O458">
        <v>122544830.0183</v>
      </c>
      <c r="P458">
        <v>-4267644.4106000001</v>
      </c>
      <c r="Q458">
        <v>-9087796.0277999993</v>
      </c>
      <c r="R458">
        <v>-141031244.50409999</v>
      </c>
      <c r="S458">
        <v>25789902.067000002</v>
      </c>
      <c r="T458">
        <v>7015017.8539000005</v>
      </c>
    </row>
    <row r="459" spans="1:20" x14ac:dyDescent="0.3">
      <c r="A459">
        <v>153</v>
      </c>
      <c r="B459">
        <v>2</v>
      </c>
      <c r="C459">
        <v>133358163.8453</v>
      </c>
      <c r="D459">
        <v>458547.81359999999</v>
      </c>
      <c r="E459">
        <v>27840830.351599999</v>
      </c>
      <c r="F459">
        <v>0</v>
      </c>
      <c r="G459">
        <v>25789902.067000002</v>
      </c>
      <c r="H459">
        <v>75922098.796700001</v>
      </c>
      <c r="I459">
        <v>11694160.6391</v>
      </c>
      <c r="J459">
        <v>4707166.2235000003</v>
      </c>
      <c r="K459">
        <v>36928626.3794</v>
      </c>
      <c r="L459">
        <v>139949425.88350001</v>
      </c>
      <c r="M459">
        <v>0</v>
      </c>
      <c r="N459">
        <v>69686811.116899997</v>
      </c>
      <c r="O459">
        <v>121664003.2062</v>
      </c>
      <c r="P459">
        <v>-4248618.4099000003</v>
      </c>
      <c r="Q459">
        <v>-9087796.0277999993</v>
      </c>
      <c r="R459">
        <v>-139949425.88350001</v>
      </c>
      <c r="S459">
        <v>25789902.067000002</v>
      </c>
      <c r="T459">
        <v>6235287.6798</v>
      </c>
    </row>
    <row r="460" spans="1:20" x14ac:dyDescent="0.3">
      <c r="A460">
        <v>153</v>
      </c>
      <c r="B460">
        <v>3</v>
      </c>
      <c r="C460">
        <v>129585300.62549999</v>
      </c>
      <c r="D460">
        <v>462566.26699999999</v>
      </c>
      <c r="E460">
        <v>27840830.351599999</v>
      </c>
      <c r="F460">
        <v>0</v>
      </c>
      <c r="G460">
        <v>25789902.067000002</v>
      </c>
      <c r="H460">
        <v>75661640.903300002</v>
      </c>
      <c r="I460">
        <v>8591144.8485000003</v>
      </c>
      <c r="J460">
        <v>4690851.7214000002</v>
      </c>
      <c r="K460">
        <v>36928626.3794</v>
      </c>
      <c r="L460">
        <v>138788233.78459999</v>
      </c>
      <c r="M460">
        <v>0</v>
      </c>
      <c r="N460">
        <v>69528713.293099999</v>
      </c>
      <c r="O460">
        <v>120994155.777</v>
      </c>
      <c r="P460">
        <v>-4228285.4544000002</v>
      </c>
      <c r="Q460">
        <v>-9087796.0277999993</v>
      </c>
      <c r="R460">
        <v>-138788233.78459999</v>
      </c>
      <c r="S460">
        <v>25789902.067000002</v>
      </c>
      <c r="T460">
        <v>6132927.6102999998</v>
      </c>
    </row>
    <row r="461" spans="1:20" x14ac:dyDescent="0.3">
      <c r="A461">
        <v>154</v>
      </c>
      <c r="B461">
        <v>1</v>
      </c>
      <c r="C461">
        <v>180960356.10879999</v>
      </c>
      <c r="D461">
        <v>473404.69780000002</v>
      </c>
      <c r="E461">
        <v>21004045.931600001</v>
      </c>
      <c r="F461">
        <v>0</v>
      </c>
      <c r="G461">
        <v>4209034.5458000004</v>
      </c>
      <c r="H461">
        <v>45866763.140699998</v>
      </c>
      <c r="I461">
        <v>6637484.3035000004</v>
      </c>
      <c r="J461">
        <v>4623799.8384999996</v>
      </c>
      <c r="K461">
        <v>23864190.8094</v>
      </c>
      <c r="L461">
        <v>149567788.68740001</v>
      </c>
      <c r="M461">
        <v>0</v>
      </c>
      <c r="N461">
        <v>69139351.152700007</v>
      </c>
      <c r="O461">
        <v>174322871.8053</v>
      </c>
      <c r="P461">
        <v>-4150395.1406999999</v>
      </c>
      <c r="Q461">
        <v>-2860144.8777999999</v>
      </c>
      <c r="R461">
        <v>-149567788.68740001</v>
      </c>
      <c r="S461">
        <v>4209034.5458000004</v>
      </c>
      <c r="T461">
        <v>-23272588.011999998</v>
      </c>
    </row>
    <row r="462" spans="1:20" x14ac:dyDescent="0.3">
      <c r="A462">
        <v>154</v>
      </c>
      <c r="B462">
        <v>2</v>
      </c>
      <c r="C462">
        <v>175238862.33379999</v>
      </c>
      <c r="D462">
        <v>483192.16970000003</v>
      </c>
      <c r="E462">
        <v>21004045.931600001</v>
      </c>
      <c r="F462">
        <v>0</v>
      </c>
      <c r="G462">
        <v>4209034.5458000004</v>
      </c>
      <c r="H462">
        <v>45206170.740500003</v>
      </c>
      <c r="I462">
        <v>4287480.6072000004</v>
      </c>
      <c r="J462">
        <v>4564714.2028999999</v>
      </c>
      <c r="K462">
        <v>23864190.8094</v>
      </c>
      <c r="L462">
        <v>146460457.42680001</v>
      </c>
      <c r="M462">
        <v>0</v>
      </c>
      <c r="N462">
        <v>67860488.588499993</v>
      </c>
      <c r="O462">
        <v>170951381.72670001</v>
      </c>
      <c r="P462">
        <v>-4081522.0332999998</v>
      </c>
      <c r="Q462">
        <v>-2860144.8777999999</v>
      </c>
      <c r="R462">
        <v>-146460457.42680001</v>
      </c>
      <c r="S462">
        <v>4209034.5458000004</v>
      </c>
      <c r="T462">
        <v>-22654317.848000001</v>
      </c>
    </row>
    <row r="463" spans="1:20" x14ac:dyDescent="0.3">
      <c r="A463">
        <v>154</v>
      </c>
      <c r="B463">
        <v>3</v>
      </c>
      <c r="C463">
        <v>170328102.96700001</v>
      </c>
      <c r="D463">
        <v>492081.3529</v>
      </c>
      <c r="E463">
        <v>21004045.931600001</v>
      </c>
      <c r="F463">
        <v>0</v>
      </c>
      <c r="G463">
        <v>4209034.5458000004</v>
      </c>
      <c r="H463">
        <v>44660871.098800004</v>
      </c>
      <c r="I463">
        <v>2912959.3613</v>
      </c>
      <c r="J463">
        <v>4512032.5526999999</v>
      </c>
      <c r="K463">
        <v>23864190.8094</v>
      </c>
      <c r="L463">
        <v>143615583.80289999</v>
      </c>
      <c r="M463">
        <v>0</v>
      </c>
      <c r="N463">
        <v>66878084.789800003</v>
      </c>
      <c r="O463">
        <v>167415143.60569999</v>
      </c>
      <c r="P463">
        <v>-4019951.1998000001</v>
      </c>
      <c r="Q463">
        <v>-2860144.8777999999</v>
      </c>
      <c r="R463">
        <v>-143615583.80289999</v>
      </c>
      <c r="S463">
        <v>4209034.5458000004</v>
      </c>
      <c r="T463">
        <v>-22217213.691</v>
      </c>
    </row>
    <row r="464" spans="1:20" x14ac:dyDescent="0.3">
      <c r="A464">
        <v>155</v>
      </c>
      <c r="B464">
        <v>1</v>
      </c>
      <c r="C464">
        <v>150650765.58739999</v>
      </c>
      <c r="D464">
        <v>491107.35330000002</v>
      </c>
      <c r="E464">
        <v>15435409.071599999</v>
      </c>
      <c r="F464">
        <v>0</v>
      </c>
      <c r="G464">
        <v>2614968.4578</v>
      </c>
      <c r="H464">
        <v>45980586.035300002</v>
      </c>
      <c r="I464">
        <v>25115605.7053</v>
      </c>
      <c r="J464">
        <v>4496046.9126000004</v>
      </c>
      <c r="K464">
        <v>13223062.179400001</v>
      </c>
      <c r="L464">
        <v>94101954.917799994</v>
      </c>
      <c r="M464">
        <v>0</v>
      </c>
      <c r="N464">
        <v>78411854.640499994</v>
      </c>
      <c r="O464">
        <v>125535159.8821</v>
      </c>
      <c r="P464">
        <v>-4004939.5592999998</v>
      </c>
      <c r="Q464">
        <v>2212346.8922000001</v>
      </c>
      <c r="R464">
        <v>-94101954.917799994</v>
      </c>
      <c r="S464">
        <v>2614968.4578</v>
      </c>
      <c r="T464">
        <v>-32431268.605099998</v>
      </c>
    </row>
    <row r="465" spans="1:20" x14ac:dyDescent="0.3">
      <c r="A465">
        <v>155</v>
      </c>
      <c r="B465">
        <v>2</v>
      </c>
      <c r="C465">
        <v>143270879.2132</v>
      </c>
      <c r="D465">
        <v>490934.62229999999</v>
      </c>
      <c r="E465">
        <v>15435409.071599999</v>
      </c>
      <c r="F465">
        <v>0</v>
      </c>
      <c r="G465">
        <v>2614968.4578</v>
      </c>
      <c r="H465">
        <v>44287001.983599998</v>
      </c>
      <c r="I465">
        <v>17222188.5638</v>
      </c>
      <c r="J465">
        <v>4478925.4232999999</v>
      </c>
      <c r="K465">
        <v>13223062.179400001</v>
      </c>
      <c r="L465">
        <v>93996492.424700007</v>
      </c>
      <c r="M465">
        <v>0</v>
      </c>
      <c r="N465">
        <v>77134125.342299998</v>
      </c>
      <c r="O465">
        <v>126048690.6494</v>
      </c>
      <c r="P465">
        <v>-3987990.801</v>
      </c>
      <c r="Q465">
        <v>2212346.8922000001</v>
      </c>
      <c r="R465">
        <v>-93996492.424700007</v>
      </c>
      <c r="S465">
        <v>2614968.4578</v>
      </c>
      <c r="T465">
        <v>-32847123.3587</v>
      </c>
    </row>
    <row r="466" spans="1:20" x14ac:dyDescent="0.3">
      <c r="A466">
        <v>155</v>
      </c>
      <c r="B466">
        <v>3</v>
      </c>
      <c r="C466">
        <v>139151540.80500001</v>
      </c>
      <c r="D466">
        <v>491375.65429999999</v>
      </c>
      <c r="E466">
        <v>15435409.071599999</v>
      </c>
      <c r="F466">
        <v>0</v>
      </c>
      <c r="G466">
        <v>2614968.4578</v>
      </c>
      <c r="H466">
        <v>43416330.872400001</v>
      </c>
      <c r="I466">
        <v>13274767.3851</v>
      </c>
      <c r="J466">
        <v>4461310.7836999996</v>
      </c>
      <c r="K466">
        <v>13223062.179400001</v>
      </c>
      <c r="L466">
        <v>93767641.449200004</v>
      </c>
      <c r="M466">
        <v>0</v>
      </c>
      <c r="N466">
        <v>76259852.902700007</v>
      </c>
      <c r="O466">
        <v>125876773.4199</v>
      </c>
      <c r="P466">
        <v>-3969935.1294</v>
      </c>
      <c r="Q466">
        <v>2212346.8922000001</v>
      </c>
      <c r="R466">
        <v>-93767641.449200004</v>
      </c>
      <c r="S466">
        <v>2614968.4578</v>
      </c>
      <c r="T466">
        <v>-32843522.030299999</v>
      </c>
    </row>
    <row r="467" spans="1:20" x14ac:dyDescent="0.3">
      <c r="A467">
        <v>156</v>
      </c>
      <c r="B467">
        <v>1</v>
      </c>
      <c r="C467">
        <v>105836567.3179</v>
      </c>
      <c r="D467">
        <v>472420.72769999999</v>
      </c>
      <c r="E467">
        <v>15435409.071599999</v>
      </c>
      <c r="F467">
        <v>0</v>
      </c>
      <c r="G467">
        <v>10836697.781300001</v>
      </c>
      <c r="H467">
        <v>60887322.829400003</v>
      </c>
      <c r="I467">
        <v>79306375.2227</v>
      </c>
      <c r="J467">
        <v>4549575.6125999996</v>
      </c>
      <c r="K467">
        <v>13223062.179400001</v>
      </c>
      <c r="L467">
        <v>18529122.1303</v>
      </c>
      <c r="M467">
        <v>0</v>
      </c>
      <c r="N467">
        <v>75808140.599600002</v>
      </c>
      <c r="O467">
        <v>26530192.095199998</v>
      </c>
      <c r="P467">
        <v>-4077154.8849999998</v>
      </c>
      <c r="Q467">
        <v>2212346.8922000001</v>
      </c>
      <c r="R467">
        <v>-18529122.1303</v>
      </c>
      <c r="S467">
        <v>10836697.781300001</v>
      </c>
      <c r="T467">
        <v>-14920817.770199999</v>
      </c>
    </row>
    <row r="468" spans="1:20" x14ac:dyDescent="0.3">
      <c r="A468">
        <v>156</v>
      </c>
      <c r="B468">
        <v>2</v>
      </c>
      <c r="C468">
        <v>101135784.42730001</v>
      </c>
      <c r="D468">
        <v>455854.69910000003</v>
      </c>
      <c r="E468">
        <v>15435409.071599999</v>
      </c>
      <c r="F468">
        <v>0</v>
      </c>
      <c r="G468">
        <v>10836697.781300001</v>
      </c>
      <c r="H468">
        <v>52817248.100199997</v>
      </c>
      <c r="I468">
        <v>62118014.306599997</v>
      </c>
      <c r="J468">
        <v>4606234.4332999997</v>
      </c>
      <c r="K468">
        <v>13223062.179400001</v>
      </c>
      <c r="L468">
        <v>19001123.455600001</v>
      </c>
      <c r="M468">
        <v>0</v>
      </c>
      <c r="N468">
        <v>81208609.178900003</v>
      </c>
      <c r="O468">
        <v>39017770.120700002</v>
      </c>
      <c r="P468">
        <v>-4150379.7341999998</v>
      </c>
      <c r="Q468">
        <v>2212346.8922000001</v>
      </c>
      <c r="R468">
        <v>-19001123.455600001</v>
      </c>
      <c r="S468">
        <v>10836697.781300001</v>
      </c>
      <c r="T468">
        <v>-28391361.0788</v>
      </c>
    </row>
    <row r="469" spans="1:20" x14ac:dyDescent="0.3">
      <c r="A469">
        <v>156</v>
      </c>
      <c r="B469">
        <v>3</v>
      </c>
      <c r="C469">
        <v>97754824.2993</v>
      </c>
      <c r="D469">
        <v>444304.32150000002</v>
      </c>
      <c r="E469">
        <v>15435409.071599999</v>
      </c>
      <c r="F469">
        <v>0</v>
      </c>
      <c r="G469">
        <v>10836697.781300001</v>
      </c>
      <c r="H469">
        <v>48289408.885499999</v>
      </c>
      <c r="I469">
        <v>49919529.434199996</v>
      </c>
      <c r="J469">
        <v>4650557.9232000001</v>
      </c>
      <c r="K469">
        <v>13223062.179400001</v>
      </c>
      <c r="L469">
        <v>19359430.939399999</v>
      </c>
      <c r="M469">
        <v>0</v>
      </c>
      <c r="N469">
        <v>84804842.086400002</v>
      </c>
      <c r="O469">
        <v>47835294.865099996</v>
      </c>
      <c r="P469">
        <v>-4206253.6017000005</v>
      </c>
      <c r="Q469">
        <v>2212346.8922000001</v>
      </c>
      <c r="R469">
        <v>-19359430.939399999</v>
      </c>
      <c r="S469">
        <v>10836697.781300001</v>
      </c>
      <c r="T469">
        <v>-36515433.200900003</v>
      </c>
    </row>
    <row r="470" spans="1:20" x14ac:dyDescent="0.3">
      <c r="A470">
        <v>157</v>
      </c>
      <c r="B470">
        <v>1</v>
      </c>
      <c r="C470">
        <v>96434866.091100007</v>
      </c>
      <c r="D470">
        <v>436913.84899999999</v>
      </c>
      <c r="E470">
        <v>15435409.071599999</v>
      </c>
      <c r="F470">
        <v>0</v>
      </c>
      <c r="G470">
        <v>9078477.0208000001</v>
      </c>
      <c r="H470">
        <v>44333711.250699997</v>
      </c>
      <c r="I470">
        <v>54958528.777400002</v>
      </c>
      <c r="J470">
        <v>4689075.5604999997</v>
      </c>
      <c r="K470">
        <v>13223062.179400001</v>
      </c>
      <c r="L470">
        <v>3699548.4202999999</v>
      </c>
      <c r="M470">
        <v>0</v>
      </c>
      <c r="N470">
        <v>88552843.914199993</v>
      </c>
      <c r="O470">
        <v>41476337.313699998</v>
      </c>
      <c r="P470">
        <v>-4252161.7116</v>
      </c>
      <c r="Q470">
        <v>2212346.8922000001</v>
      </c>
      <c r="R470">
        <v>-3699548.4202999999</v>
      </c>
      <c r="S470">
        <v>9078477.0208000001</v>
      </c>
      <c r="T470">
        <v>-44219132.663599998</v>
      </c>
    </row>
    <row r="471" spans="1:20" x14ac:dyDescent="0.3">
      <c r="A471">
        <v>157</v>
      </c>
      <c r="B471">
        <v>2</v>
      </c>
      <c r="C471">
        <v>94070612.819199994</v>
      </c>
      <c r="D471">
        <v>430628.06770000001</v>
      </c>
      <c r="E471">
        <v>15435409.071599999</v>
      </c>
      <c r="F471">
        <v>0</v>
      </c>
      <c r="G471">
        <v>9078477.0208000001</v>
      </c>
      <c r="H471">
        <v>42577396.537299998</v>
      </c>
      <c r="I471">
        <v>47849726.197400004</v>
      </c>
      <c r="J471">
        <v>4721238.7911</v>
      </c>
      <c r="K471">
        <v>13223062.179400001</v>
      </c>
      <c r="L471">
        <v>3762785.0347000002</v>
      </c>
      <c r="M471">
        <v>0</v>
      </c>
      <c r="N471">
        <v>91488007.411300004</v>
      </c>
      <c r="O471">
        <v>46220886.621699996</v>
      </c>
      <c r="P471">
        <v>-4290610.7235000003</v>
      </c>
      <c r="Q471">
        <v>2212346.8922000001</v>
      </c>
      <c r="R471">
        <v>-3762785.0347000002</v>
      </c>
      <c r="S471">
        <v>9078477.0208000001</v>
      </c>
      <c r="T471">
        <v>-48910610.873999998</v>
      </c>
    </row>
    <row r="472" spans="1:20" x14ac:dyDescent="0.3">
      <c r="A472">
        <v>157</v>
      </c>
      <c r="B472">
        <v>3</v>
      </c>
      <c r="C472">
        <v>92134519.422399998</v>
      </c>
      <c r="D472">
        <v>425149.10729999997</v>
      </c>
      <c r="E472">
        <v>15435409.071599999</v>
      </c>
      <c r="F472">
        <v>0</v>
      </c>
      <c r="G472">
        <v>9078477.0208000001</v>
      </c>
      <c r="H472">
        <v>41212593.768299997</v>
      </c>
      <c r="I472">
        <v>42440026.533200003</v>
      </c>
      <c r="J472">
        <v>4748681.1617999999</v>
      </c>
      <c r="K472">
        <v>13223062.179400001</v>
      </c>
      <c r="L472">
        <v>3816772.2447000002</v>
      </c>
      <c r="M472">
        <v>0</v>
      </c>
      <c r="N472">
        <v>93495440.716199994</v>
      </c>
      <c r="O472">
        <v>49694492.889200002</v>
      </c>
      <c r="P472">
        <v>-4323532.0544999996</v>
      </c>
      <c r="Q472">
        <v>2212346.8922000001</v>
      </c>
      <c r="R472">
        <v>-3816772.2447000002</v>
      </c>
      <c r="S472">
        <v>9078477.0208000001</v>
      </c>
      <c r="T472">
        <v>-52282846.947999999</v>
      </c>
    </row>
    <row r="473" spans="1:20" x14ac:dyDescent="0.3">
      <c r="A473">
        <v>158</v>
      </c>
      <c r="B473">
        <v>1</v>
      </c>
      <c r="C473">
        <v>107677429.23649999</v>
      </c>
      <c r="D473">
        <v>425468.47499999998</v>
      </c>
      <c r="E473">
        <v>15435409.071599999</v>
      </c>
      <c r="F473">
        <v>0</v>
      </c>
      <c r="G473">
        <v>3807103.2286999999</v>
      </c>
      <c r="H473">
        <v>36439898.251400001</v>
      </c>
      <c r="I473">
        <v>17695149.533100002</v>
      </c>
      <c r="J473">
        <v>4746528.6741000004</v>
      </c>
      <c r="K473">
        <v>13269798.1294</v>
      </c>
      <c r="L473">
        <v>36830422.759199999</v>
      </c>
      <c r="M473">
        <v>0</v>
      </c>
      <c r="N473">
        <v>91738893.295300007</v>
      </c>
      <c r="O473">
        <v>89982279.703299999</v>
      </c>
      <c r="P473">
        <v>-4321060.1990999999</v>
      </c>
      <c r="Q473">
        <v>2165610.9421999999</v>
      </c>
      <c r="R473">
        <v>-36830422.759199999</v>
      </c>
      <c r="S473">
        <v>3807103.2286999999</v>
      </c>
      <c r="T473">
        <v>-55298995.043899998</v>
      </c>
    </row>
    <row r="474" spans="1:20" x14ac:dyDescent="0.3">
      <c r="A474">
        <v>158</v>
      </c>
      <c r="B474">
        <v>2</v>
      </c>
      <c r="C474">
        <v>103834682.6071</v>
      </c>
      <c r="D474">
        <v>426014.48469999997</v>
      </c>
      <c r="E474">
        <v>15435409.071599999</v>
      </c>
      <c r="F474">
        <v>0</v>
      </c>
      <c r="G474">
        <v>3807103.2286999999</v>
      </c>
      <c r="H474">
        <v>36311255.095200002</v>
      </c>
      <c r="I474">
        <v>14885985.9124</v>
      </c>
      <c r="J474">
        <v>4745263.4899000004</v>
      </c>
      <c r="K474">
        <v>13269798.1294</v>
      </c>
      <c r="L474">
        <v>36888346.703400001</v>
      </c>
      <c r="M474">
        <v>0</v>
      </c>
      <c r="N474">
        <v>90304275.055899993</v>
      </c>
      <c r="O474">
        <v>88948696.694700003</v>
      </c>
      <c r="P474">
        <v>-4319249.0051999995</v>
      </c>
      <c r="Q474">
        <v>2165610.9421999999</v>
      </c>
      <c r="R474">
        <v>-36888346.703400001</v>
      </c>
      <c r="S474">
        <v>3807103.2286999999</v>
      </c>
      <c r="T474">
        <v>-53993019.960699998</v>
      </c>
    </row>
    <row r="475" spans="1:20" x14ac:dyDescent="0.3">
      <c r="A475">
        <v>158</v>
      </c>
      <c r="B475">
        <v>3</v>
      </c>
      <c r="C475">
        <v>101814922.3698</v>
      </c>
      <c r="D475">
        <v>426891.0857</v>
      </c>
      <c r="E475">
        <v>15435409.071599999</v>
      </c>
      <c r="F475">
        <v>0</v>
      </c>
      <c r="G475">
        <v>3807103.2286999999</v>
      </c>
      <c r="H475">
        <v>36046628.055600002</v>
      </c>
      <c r="I475">
        <v>13120045.1006</v>
      </c>
      <c r="J475">
        <v>4744365.3558</v>
      </c>
      <c r="K475">
        <v>13269798.1294</v>
      </c>
      <c r="L475">
        <v>36955337.936899997</v>
      </c>
      <c r="M475">
        <v>0</v>
      </c>
      <c r="N475">
        <v>89687306.063299999</v>
      </c>
      <c r="O475">
        <v>88694877.269299999</v>
      </c>
      <c r="P475">
        <v>-4317474.2701000003</v>
      </c>
      <c r="Q475">
        <v>2165610.9421999999</v>
      </c>
      <c r="R475">
        <v>-36955337.936899997</v>
      </c>
      <c r="S475">
        <v>3807103.2286999999</v>
      </c>
      <c r="T475">
        <v>-53640678.007700004</v>
      </c>
    </row>
    <row r="476" spans="1:20" x14ac:dyDescent="0.3">
      <c r="A476">
        <v>159</v>
      </c>
      <c r="B476">
        <v>1</v>
      </c>
      <c r="C476">
        <v>99858984.889699996</v>
      </c>
      <c r="D476">
        <v>426944.3455</v>
      </c>
      <c r="E476">
        <v>15435409.071599999</v>
      </c>
      <c r="F476">
        <v>0</v>
      </c>
      <c r="G476">
        <v>6392617.0488</v>
      </c>
      <c r="H476">
        <v>40152021.436899997</v>
      </c>
      <c r="I476">
        <v>9445910.2022999991</v>
      </c>
      <c r="J476">
        <v>4746658.6142999995</v>
      </c>
      <c r="K476">
        <v>13269798.1294</v>
      </c>
      <c r="L476">
        <v>47351178.3957</v>
      </c>
      <c r="M476">
        <v>0</v>
      </c>
      <c r="N476">
        <v>87612550.018099993</v>
      </c>
      <c r="O476">
        <v>90413074.6875</v>
      </c>
      <c r="P476">
        <v>-4319714.2687999997</v>
      </c>
      <c r="Q476">
        <v>2165610.9421999999</v>
      </c>
      <c r="R476">
        <v>-47351178.3957</v>
      </c>
      <c r="S476">
        <v>6392617.0488</v>
      </c>
      <c r="T476">
        <v>-47460528.581100002</v>
      </c>
    </row>
    <row r="477" spans="1:20" x14ac:dyDescent="0.3">
      <c r="A477">
        <v>159</v>
      </c>
      <c r="B477">
        <v>2</v>
      </c>
      <c r="C477">
        <v>97861418.932799995</v>
      </c>
      <c r="D477">
        <v>427132.87199999997</v>
      </c>
      <c r="E477">
        <v>15435409.071599999</v>
      </c>
      <c r="F477">
        <v>0</v>
      </c>
      <c r="G477">
        <v>6392617.0488</v>
      </c>
      <c r="H477">
        <v>40151278.3112</v>
      </c>
      <c r="I477">
        <v>8061347.4019999998</v>
      </c>
      <c r="J477">
        <v>4748232.8810999999</v>
      </c>
      <c r="K477">
        <v>13269798.1294</v>
      </c>
      <c r="L477">
        <v>47309875.694700003</v>
      </c>
      <c r="M477">
        <v>0</v>
      </c>
      <c r="N477">
        <v>86954676.849000007</v>
      </c>
      <c r="O477">
        <v>89800071.5308</v>
      </c>
      <c r="P477">
        <v>-4321100.0091000004</v>
      </c>
      <c r="Q477">
        <v>2165610.9421999999</v>
      </c>
      <c r="R477">
        <v>-47309875.694700003</v>
      </c>
      <c r="S477">
        <v>6392617.0488</v>
      </c>
      <c r="T477">
        <v>-46803398.537799999</v>
      </c>
    </row>
    <row r="478" spans="1:20" x14ac:dyDescent="0.3">
      <c r="A478">
        <v>159</v>
      </c>
      <c r="B478">
        <v>3</v>
      </c>
      <c r="C478">
        <v>96481205.988100007</v>
      </c>
      <c r="D478">
        <v>427433.54609999998</v>
      </c>
      <c r="E478">
        <v>15435409.071599999</v>
      </c>
      <c r="F478">
        <v>0</v>
      </c>
      <c r="G478">
        <v>6392617.0488</v>
      </c>
      <c r="H478">
        <v>40130049.6294</v>
      </c>
      <c r="I478">
        <v>7161180.6070999997</v>
      </c>
      <c r="J478">
        <v>4749150.7059000004</v>
      </c>
      <c r="K478">
        <v>13269798.1294</v>
      </c>
      <c r="L478">
        <v>47284750.5889</v>
      </c>
      <c r="M478">
        <v>0</v>
      </c>
      <c r="N478">
        <v>86492155.387500003</v>
      </c>
      <c r="O478">
        <v>89320025.380999997</v>
      </c>
      <c r="P478">
        <v>-4321717.1597999996</v>
      </c>
      <c r="Q478">
        <v>2165610.9421999999</v>
      </c>
      <c r="R478">
        <v>-47284750.5889</v>
      </c>
      <c r="S478">
        <v>6392617.0488</v>
      </c>
      <c r="T478">
        <v>-46362105.758199997</v>
      </c>
    </row>
    <row r="479" spans="1:20" x14ac:dyDescent="0.3">
      <c r="A479">
        <v>160</v>
      </c>
      <c r="B479">
        <v>1</v>
      </c>
      <c r="C479">
        <v>82439122.888300002</v>
      </c>
      <c r="D479">
        <v>426720.33319999999</v>
      </c>
      <c r="E479">
        <v>15435409.071599999</v>
      </c>
      <c r="F479">
        <v>0</v>
      </c>
      <c r="G479">
        <v>16443317.1665</v>
      </c>
      <c r="H479">
        <v>50138780.055</v>
      </c>
      <c r="I479">
        <v>13996092.5338</v>
      </c>
      <c r="J479">
        <v>4756862.1381999999</v>
      </c>
      <c r="K479">
        <v>13269798.1294</v>
      </c>
      <c r="L479">
        <v>47177375.542300001</v>
      </c>
      <c r="M479">
        <v>0</v>
      </c>
      <c r="N479">
        <v>85296077.215700001</v>
      </c>
      <c r="O479">
        <v>68443030.354599997</v>
      </c>
      <c r="P479">
        <v>-4330141.8049999997</v>
      </c>
      <c r="Q479">
        <v>2165610.9421999999</v>
      </c>
      <c r="R479">
        <v>-47177375.542300001</v>
      </c>
      <c r="S479">
        <v>16443317.1665</v>
      </c>
      <c r="T479">
        <v>-35157297.160700001</v>
      </c>
    </row>
    <row r="480" spans="1:20" x14ac:dyDescent="0.3">
      <c r="A480">
        <v>160</v>
      </c>
      <c r="B480">
        <v>2</v>
      </c>
      <c r="C480">
        <v>80651072.522300005</v>
      </c>
      <c r="D480">
        <v>426138.29389999999</v>
      </c>
      <c r="E480">
        <v>15435409.071599999</v>
      </c>
      <c r="F480">
        <v>0</v>
      </c>
      <c r="G480">
        <v>16443317.1665</v>
      </c>
      <c r="H480">
        <v>50247357.892499998</v>
      </c>
      <c r="I480">
        <v>12104441.106899999</v>
      </c>
      <c r="J480">
        <v>4763276.6108999997</v>
      </c>
      <c r="K480">
        <v>13269798.1294</v>
      </c>
      <c r="L480">
        <v>47230679.641099997</v>
      </c>
      <c r="M480">
        <v>0</v>
      </c>
      <c r="N480">
        <v>85315181.936800003</v>
      </c>
      <c r="O480">
        <v>68546631.415399998</v>
      </c>
      <c r="P480">
        <v>-4337138.3169999998</v>
      </c>
      <c r="Q480">
        <v>2165610.9421999999</v>
      </c>
      <c r="R480">
        <v>-47230679.641099997</v>
      </c>
      <c r="S480">
        <v>16443317.1665</v>
      </c>
      <c r="T480">
        <v>-35067824.044299997</v>
      </c>
    </row>
    <row r="481" spans="1:20" x14ac:dyDescent="0.3">
      <c r="A481">
        <v>160</v>
      </c>
      <c r="B481">
        <v>3</v>
      </c>
      <c r="C481">
        <v>79389213.506600007</v>
      </c>
      <c r="D481">
        <v>425674.16769999999</v>
      </c>
      <c r="E481">
        <v>15435409.071599999</v>
      </c>
      <c r="F481">
        <v>0</v>
      </c>
      <c r="G481">
        <v>16443317.1665</v>
      </c>
      <c r="H481">
        <v>50297371.645099998</v>
      </c>
      <c r="I481">
        <v>11118743.417199999</v>
      </c>
      <c r="J481">
        <v>4768603.0421000002</v>
      </c>
      <c r="K481">
        <v>13269798.1294</v>
      </c>
      <c r="L481">
        <v>47296045.194399998</v>
      </c>
      <c r="M481">
        <v>0</v>
      </c>
      <c r="N481">
        <v>85342331.336500004</v>
      </c>
      <c r="O481">
        <v>68270470.089300007</v>
      </c>
      <c r="P481">
        <v>-4342928.8744000001</v>
      </c>
      <c r="Q481">
        <v>2165610.9421999999</v>
      </c>
      <c r="R481">
        <v>-47296045.194399998</v>
      </c>
      <c r="S481">
        <v>16443317.1665</v>
      </c>
      <c r="T481">
        <v>-35044959.691500001</v>
      </c>
    </row>
    <row r="482" spans="1:20" x14ac:dyDescent="0.3">
      <c r="A482">
        <v>161</v>
      </c>
      <c r="B482">
        <v>1</v>
      </c>
      <c r="C482">
        <v>135734304.5266</v>
      </c>
      <c r="D482">
        <v>434079.94890000002</v>
      </c>
      <c r="E482">
        <v>16826072.891600002</v>
      </c>
      <c r="F482">
        <v>0</v>
      </c>
      <c r="G482">
        <v>8321758.6277999999</v>
      </c>
      <c r="H482">
        <v>46076513.845399998</v>
      </c>
      <c r="I482">
        <v>2232820.6562000001</v>
      </c>
      <c r="J482">
        <v>4716811.6627000002</v>
      </c>
      <c r="K482">
        <v>15927222.669399999</v>
      </c>
      <c r="L482">
        <v>105142518.31029999</v>
      </c>
      <c r="M482">
        <v>0</v>
      </c>
      <c r="N482">
        <v>79942526.321099997</v>
      </c>
      <c r="O482">
        <v>133501483.87029999</v>
      </c>
      <c r="P482">
        <v>-4282731.7138</v>
      </c>
      <c r="Q482">
        <v>898850.22219999996</v>
      </c>
      <c r="R482">
        <v>-105142518.31029999</v>
      </c>
      <c r="S482">
        <v>8321758.6277999999</v>
      </c>
      <c r="T482">
        <v>-33866012.475699998</v>
      </c>
    </row>
    <row r="483" spans="1:20" x14ac:dyDescent="0.3">
      <c r="A483">
        <v>161</v>
      </c>
      <c r="B483">
        <v>2</v>
      </c>
      <c r="C483">
        <v>128228237.7634</v>
      </c>
      <c r="D483">
        <v>441353.57020000002</v>
      </c>
      <c r="E483">
        <v>16826072.891600002</v>
      </c>
      <c r="F483">
        <v>0</v>
      </c>
      <c r="G483">
        <v>8321758.6277999999</v>
      </c>
      <c r="H483">
        <v>48136601.274999999</v>
      </c>
      <c r="I483">
        <v>1585523.9443999999</v>
      </c>
      <c r="J483">
        <v>4673439.4974999996</v>
      </c>
      <c r="K483">
        <v>15927222.669399999</v>
      </c>
      <c r="L483">
        <v>103528493.0879</v>
      </c>
      <c r="M483">
        <v>0</v>
      </c>
      <c r="N483">
        <v>76671880.349399999</v>
      </c>
      <c r="O483">
        <v>126642713.81900001</v>
      </c>
      <c r="P483">
        <v>-4232085.9272999996</v>
      </c>
      <c r="Q483">
        <v>898850.22219999996</v>
      </c>
      <c r="R483">
        <v>-103528493.0879</v>
      </c>
      <c r="S483">
        <v>8321758.6277999999</v>
      </c>
      <c r="T483">
        <v>-28535279.0744</v>
      </c>
    </row>
    <row r="484" spans="1:20" x14ac:dyDescent="0.3">
      <c r="A484">
        <v>161</v>
      </c>
      <c r="B484">
        <v>3</v>
      </c>
      <c r="C484">
        <v>123519977.15880001</v>
      </c>
      <c r="D484">
        <v>447685.65100000001</v>
      </c>
      <c r="E484">
        <v>16826072.891600002</v>
      </c>
      <c r="F484">
        <v>0</v>
      </c>
      <c r="G484">
        <v>8321758.6277999999</v>
      </c>
      <c r="H484">
        <v>49325979.997500002</v>
      </c>
      <c r="I484">
        <v>1294411.8537000001</v>
      </c>
      <c r="J484">
        <v>4635966.0182999996</v>
      </c>
      <c r="K484">
        <v>15927222.669399999</v>
      </c>
      <c r="L484">
        <v>102194934.7845</v>
      </c>
      <c r="M484">
        <v>0</v>
      </c>
      <c r="N484">
        <v>74793908.740500003</v>
      </c>
      <c r="O484">
        <v>122225565.30509999</v>
      </c>
      <c r="P484">
        <v>-4188280.3673</v>
      </c>
      <c r="Q484">
        <v>898850.22219999996</v>
      </c>
      <c r="R484">
        <v>-102194934.7845</v>
      </c>
      <c r="S484">
        <v>8321758.6277999999</v>
      </c>
      <c r="T484">
        <v>-25467928.743000001</v>
      </c>
    </row>
    <row r="485" spans="1:20" x14ac:dyDescent="0.3">
      <c r="A485">
        <v>162</v>
      </c>
      <c r="B485">
        <v>1</v>
      </c>
      <c r="C485">
        <v>135156425.55239999</v>
      </c>
      <c r="D485">
        <v>453140.5969</v>
      </c>
      <c r="E485">
        <v>17616370.8816</v>
      </c>
      <c r="F485">
        <v>0</v>
      </c>
      <c r="G485">
        <v>13009023.9408</v>
      </c>
      <c r="H485">
        <v>56797694.885200001</v>
      </c>
      <c r="I485">
        <v>1618677.2949000001</v>
      </c>
      <c r="J485">
        <v>4595075.2311000004</v>
      </c>
      <c r="K485">
        <v>17437405.919399999</v>
      </c>
      <c r="L485">
        <v>129302366.1038</v>
      </c>
      <c r="M485">
        <v>0</v>
      </c>
      <c r="N485">
        <v>71197591.669499993</v>
      </c>
      <c r="O485">
        <v>133537748.25749999</v>
      </c>
      <c r="P485">
        <v>-4141934.6343</v>
      </c>
      <c r="Q485">
        <v>178964.96220000001</v>
      </c>
      <c r="R485">
        <v>-129302366.1038</v>
      </c>
      <c r="S485">
        <v>13009023.9408</v>
      </c>
      <c r="T485">
        <v>-14399896.784299999</v>
      </c>
    </row>
    <row r="486" spans="1:20" x14ac:dyDescent="0.3">
      <c r="A486">
        <v>162</v>
      </c>
      <c r="B486">
        <v>2</v>
      </c>
      <c r="C486">
        <v>129043961.4479</v>
      </c>
      <c r="D486">
        <v>458023.91619999998</v>
      </c>
      <c r="E486">
        <v>17616370.8816</v>
      </c>
      <c r="F486">
        <v>0</v>
      </c>
      <c r="G486">
        <v>13009023.9408</v>
      </c>
      <c r="H486">
        <v>57902045.4991</v>
      </c>
      <c r="I486">
        <v>1253781.1606000001</v>
      </c>
      <c r="J486">
        <v>4559461.2521000002</v>
      </c>
      <c r="K486">
        <v>17437405.919399999</v>
      </c>
      <c r="L486">
        <v>127184916.48729999</v>
      </c>
      <c r="M486">
        <v>0</v>
      </c>
      <c r="N486">
        <v>68941986.671700001</v>
      </c>
      <c r="O486">
        <v>127790180.28730001</v>
      </c>
      <c r="P486">
        <v>-4101437.3358999998</v>
      </c>
      <c r="Q486">
        <v>178964.96220000001</v>
      </c>
      <c r="R486">
        <v>-127184916.48729999</v>
      </c>
      <c r="S486">
        <v>13009023.9408</v>
      </c>
      <c r="T486">
        <v>-11039941.172499999</v>
      </c>
    </row>
    <row r="487" spans="1:20" x14ac:dyDescent="0.3">
      <c r="A487">
        <v>162</v>
      </c>
      <c r="B487">
        <v>3</v>
      </c>
      <c r="C487">
        <v>125383078.4646</v>
      </c>
      <c r="D487">
        <v>463031.0184</v>
      </c>
      <c r="E487">
        <v>17616370.8816</v>
      </c>
      <c r="F487">
        <v>0</v>
      </c>
      <c r="G487">
        <v>13009023.9408</v>
      </c>
      <c r="H487">
        <v>58249868.166599996</v>
      </c>
      <c r="I487">
        <v>1044616.7703</v>
      </c>
      <c r="J487">
        <v>4528438.5005000001</v>
      </c>
      <c r="K487">
        <v>17437405.919399999</v>
      </c>
      <c r="L487">
        <v>125326259.68970001</v>
      </c>
      <c r="M487">
        <v>0</v>
      </c>
      <c r="N487">
        <v>67505580.594600007</v>
      </c>
      <c r="O487">
        <v>124338461.6943</v>
      </c>
      <c r="P487">
        <v>-4065407.4821000001</v>
      </c>
      <c r="Q487">
        <v>178964.96220000001</v>
      </c>
      <c r="R487">
        <v>-125326259.68970001</v>
      </c>
      <c r="S487">
        <v>13009023.9408</v>
      </c>
      <c r="T487">
        <v>-9255712.4279999994</v>
      </c>
    </row>
    <row r="488" spans="1:20" x14ac:dyDescent="0.3">
      <c r="A488">
        <v>163</v>
      </c>
      <c r="B488">
        <v>1</v>
      </c>
      <c r="C488">
        <v>105611298.815</v>
      </c>
      <c r="D488">
        <v>469026.8259</v>
      </c>
      <c r="E488">
        <v>20629225.251600001</v>
      </c>
      <c r="F488">
        <v>0</v>
      </c>
      <c r="G488">
        <v>69942098.590800002</v>
      </c>
      <c r="H488">
        <v>71802117.271300003</v>
      </c>
      <c r="I488">
        <v>23902503.583999999</v>
      </c>
      <c r="J488">
        <v>4487610.6260000002</v>
      </c>
      <c r="K488">
        <v>23194680.419399999</v>
      </c>
      <c r="L488">
        <v>153351568.7252</v>
      </c>
      <c r="M488">
        <v>0</v>
      </c>
      <c r="N488">
        <v>64898846.034500003</v>
      </c>
      <c r="O488">
        <v>81708795.231000006</v>
      </c>
      <c r="P488">
        <v>-4018583.8001000001</v>
      </c>
      <c r="Q488">
        <v>-2565455.1677999999</v>
      </c>
      <c r="R488">
        <v>-153351568.7252</v>
      </c>
      <c r="S488">
        <v>69942098.590800002</v>
      </c>
      <c r="T488">
        <v>6903271.2368000001</v>
      </c>
    </row>
    <row r="489" spans="1:20" x14ac:dyDescent="0.3">
      <c r="A489">
        <v>163</v>
      </c>
      <c r="B489">
        <v>2</v>
      </c>
      <c r="C489">
        <v>98738596.339599997</v>
      </c>
      <c r="D489">
        <v>474175.58179999999</v>
      </c>
      <c r="E489">
        <v>20629225.251600001</v>
      </c>
      <c r="F489">
        <v>0</v>
      </c>
      <c r="G489">
        <v>69942098.590800002</v>
      </c>
      <c r="H489">
        <v>71881393.359099999</v>
      </c>
      <c r="I489">
        <v>21455938.155299999</v>
      </c>
      <c r="J489">
        <v>4452465.2894000001</v>
      </c>
      <c r="K489">
        <v>23194680.419399999</v>
      </c>
      <c r="L489">
        <v>150987448.42590001</v>
      </c>
      <c r="M489">
        <v>0</v>
      </c>
      <c r="N489">
        <v>62866883.876199998</v>
      </c>
      <c r="O489">
        <v>77282658.184300005</v>
      </c>
      <c r="P489">
        <v>-3978289.7075999998</v>
      </c>
      <c r="Q489">
        <v>-2565455.1677999999</v>
      </c>
      <c r="R489">
        <v>-150987448.42590001</v>
      </c>
      <c r="S489">
        <v>69942098.590800002</v>
      </c>
      <c r="T489">
        <v>9014509.4828999992</v>
      </c>
    </row>
    <row r="490" spans="1:20" x14ac:dyDescent="0.3">
      <c r="A490">
        <v>163</v>
      </c>
      <c r="B490">
        <v>3</v>
      </c>
      <c r="C490">
        <v>94081451.910300002</v>
      </c>
      <c r="D490">
        <v>479378.98060000001</v>
      </c>
      <c r="E490">
        <v>20629225.251600001</v>
      </c>
      <c r="F490">
        <v>0</v>
      </c>
      <c r="G490">
        <v>69942098.590800002</v>
      </c>
      <c r="H490">
        <v>71953510.716499999</v>
      </c>
      <c r="I490">
        <v>19810274.7379</v>
      </c>
      <c r="J490">
        <v>4422347.1473000003</v>
      </c>
      <c r="K490">
        <v>23194680.419399999</v>
      </c>
      <c r="L490">
        <v>148999133.9763</v>
      </c>
      <c r="M490">
        <v>0</v>
      </c>
      <c r="N490">
        <v>61648852.265699998</v>
      </c>
      <c r="O490">
        <v>74271177.172299996</v>
      </c>
      <c r="P490">
        <v>-3942968.1667999998</v>
      </c>
      <c r="Q490">
        <v>-2565455.1677999999</v>
      </c>
      <c r="R490">
        <v>-148999133.9763</v>
      </c>
      <c r="S490">
        <v>69942098.590800002</v>
      </c>
      <c r="T490">
        <v>10304658.4508</v>
      </c>
    </row>
    <row r="491" spans="1:20" x14ac:dyDescent="0.3">
      <c r="A491">
        <v>164</v>
      </c>
      <c r="B491">
        <v>1</v>
      </c>
      <c r="C491">
        <v>75068102.1928</v>
      </c>
      <c r="D491">
        <v>488202.06939999998</v>
      </c>
      <c r="E491">
        <v>31398225.371599998</v>
      </c>
      <c r="F491">
        <v>0</v>
      </c>
      <c r="G491">
        <v>83918115.493100002</v>
      </c>
      <c r="H491">
        <v>84979918.983700007</v>
      </c>
      <c r="I491">
        <v>46231280.571900003</v>
      </c>
      <c r="J491">
        <v>4416450.1917000003</v>
      </c>
      <c r="K491">
        <v>43773201.409400001</v>
      </c>
      <c r="L491">
        <v>116724186.296</v>
      </c>
      <c r="M491">
        <v>0</v>
      </c>
      <c r="N491">
        <v>64224788.197099999</v>
      </c>
      <c r="O491">
        <v>28836821.620900001</v>
      </c>
      <c r="P491">
        <v>-3928248.1222999999</v>
      </c>
      <c r="Q491">
        <v>-12374976.037799999</v>
      </c>
      <c r="R491">
        <v>-116724186.296</v>
      </c>
      <c r="S491">
        <v>83918115.493100002</v>
      </c>
      <c r="T491">
        <v>20755130.786600001</v>
      </c>
    </row>
    <row r="492" spans="1:20" x14ac:dyDescent="0.3">
      <c r="A492">
        <v>164</v>
      </c>
      <c r="B492">
        <v>2</v>
      </c>
      <c r="C492">
        <v>69940107.111200005</v>
      </c>
      <c r="D492">
        <v>495491.71309999999</v>
      </c>
      <c r="E492">
        <v>31398225.371599998</v>
      </c>
      <c r="F492">
        <v>0</v>
      </c>
      <c r="G492">
        <v>83918115.493100002</v>
      </c>
      <c r="H492">
        <v>84439388.537799999</v>
      </c>
      <c r="I492">
        <v>39204931.891199999</v>
      </c>
      <c r="J492">
        <v>4410864.3498</v>
      </c>
      <c r="K492">
        <v>43773201.409400001</v>
      </c>
      <c r="L492">
        <v>116494266.83570001</v>
      </c>
      <c r="M492">
        <v>0</v>
      </c>
      <c r="N492">
        <v>65625748.206900001</v>
      </c>
      <c r="O492">
        <v>30735175.220100001</v>
      </c>
      <c r="P492">
        <v>-3915372.6367000001</v>
      </c>
      <c r="Q492">
        <v>-12374976.037799999</v>
      </c>
      <c r="R492">
        <v>-116494266.83570001</v>
      </c>
      <c r="S492">
        <v>83918115.493100002</v>
      </c>
      <c r="T492">
        <v>18813640.330899999</v>
      </c>
    </row>
    <row r="493" spans="1:20" x14ac:dyDescent="0.3">
      <c r="A493">
        <v>164</v>
      </c>
      <c r="B493">
        <v>3</v>
      </c>
      <c r="C493">
        <v>66622333.8024</v>
      </c>
      <c r="D493">
        <v>501482.85489999998</v>
      </c>
      <c r="E493">
        <v>31398225.371599998</v>
      </c>
      <c r="F493">
        <v>0</v>
      </c>
      <c r="G493">
        <v>83918115.493100002</v>
      </c>
      <c r="H493">
        <v>84014191.440099999</v>
      </c>
      <c r="I493">
        <v>35121953.096500002</v>
      </c>
      <c r="J493">
        <v>4405715.8278000001</v>
      </c>
      <c r="K493">
        <v>43773201.409400001</v>
      </c>
      <c r="L493">
        <v>116181975.9457</v>
      </c>
      <c r="M493">
        <v>0</v>
      </c>
      <c r="N493">
        <v>66427256.868799999</v>
      </c>
      <c r="O493">
        <v>31500380.705899999</v>
      </c>
      <c r="P493">
        <v>-3904232.9728999999</v>
      </c>
      <c r="Q493">
        <v>-12374976.037799999</v>
      </c>
      <c r="R493">
        <v>-116181975.9457</v>
      </c>
      <c r="S493">
        <v>83918115.493100002</v>
      </c>
      <c r="T493">
        <v>17586934.5713</v>
      </c>
    </row>
    <row r="494" spans="1:20" x14ac:dyDescent="0.3">
      <c r="A494">
        <v>165</v>
      </c>
      <c r="B494">
        <v>1</v>
      </c>
      <c r="C494">
        <v>118939097.6619</v>
      </c>
      <c r="D494">
        <v>510331.2316</v>
      </c>
      <c r="E494">
        <v>32956270.121599998</v>
      </c>
      <c r="F494">
        <v>0</v>
      </c>
      <c r="G494">
        <v>20609305.203899998</v>
      </c>
      <c r="H494">
        <v>76957413.922700003</v>
      </c>
      <c r="I494">
        <v>12070226.705600001</v>
      </c>
      <c r="J494">
        <v>4368119.2686000001</v>
      </c>
      <c r="K494">
        <v>46750474.799400002</v>
      </c>
      <c r="L494">
        <v>121233641.39120001</v>
      </c>
      <c r="M494">
        <v>0</v>
      </c>
      <c r="N494">
        <v>65396280.146899998</v>
      </c>
      <c r="O494">
        <v>106868870.95630001</v>
      </c>
      <c r="P494">
        <v>-3857788.037</v>
      </c>
      <c r="Q494">
        <v>-13794204.6778</v>
      </c>
      <c r="R494">
        <v>-121233641.39120001</v>
      </c>
      <c r="S494">
        <v>20609305.203899998</v>
      </c>
      <c r="T494">
        <v>11561133.775800001</v>
      </c>
    </row>
    <row r="495" spans="1:20" x14ac:dyDescent="0.3">
      <c r="A495">
        <v>165</v>
      </c>
      <c r="B495">
        <v>2</v>
      </c>
      <c r="C495">
        <v>115395893.25049999</v>
      </c>
      <c r="D495">
        <v>518125.6017</v>
      </c>
      <c r="E495">
        <v>32956270.121599998</v>
      </c>
      <c r="F495">
        <v>0</v>
      </c>
      <c r="G495">
        <v>20609305.203899998</v>
      </c>
      <c r="H495">
        <v>75531743.455699995</v>
      </c>
      <c r="I495">
        <v>8524366.5144999996</v>
      </c>
      <c r="J495">
        <v>4335154.8953</v>
      </c>
      <c r="K495">
        <v>46750474.799400002</v>
      </c>
      <c r="L495">
        <v>120459442.5439</v>
      </c>
      <c r="M495">
        <v>0</v>
      </c>
      <c r="N495">
        <v>64820721.210000001</v>
      </c>
      <c r="O495">
        <v>106871526.736</v>
      </c>
      <c r="P495">
        <v>-3817029.2936</v>
      </c>
      <c r="Q495">
        <v>-13794204.6778</v>
      </c>
      <c r="R495">
        <v>-120459442.5439</v>
      </c>
      <c r="S495">
        <v>20609305.203899998</v>
      </c>
      <c r="T495">
        <v>10711022.2456</v>
      </c>
    </row>
    <row r="496" spans="1:20" x14ac:dyDescent="0.3">
      <c r="A496">
        <v>165</v>
      </c>
      <c r="B496">
        <v>3</v>
      </c>
      <c r="C496">
        <v>112935300.36570001</v>
      </c>
      <c r="D496">
        <v>525034.46010000003</v>
      </c>
      <c r="E496">
        <v>32956270.121599998</v>
      </c>
      <c r="F496">
        <v>0</v>
      </c>
      <c r="G496">
        <v>20609305.203899998</v>
      </c>
      <c r="H496">
        <v>74971276.114399999</v>
      </c>
      <c r="I496">
        <v>6684134.8302999996</v>
      </c>
      <c r="J496">
        <v>4305667.6704000002</v>
      </c>
      <c r="K496">
        <v>46750474.799400002</v>
      </c>
      <c r="L496">
        <v>119715535.60529999</v>
      </c>
      <c r="M496">
        <v>0</v>
      </c>
      <c r="N496">
        <v>64421997.874200001</v>
      </c>
      <c r="O496">
        <v>106251165.5355</v>
      </c>
      <c r="P496">
        <v>-3780633.2102999999</v>
      </c>
      <c r="Q496">
        <v>-13794204.6778</v>
      </c>
      <c r="R496">
        <v>-119715535.60529999</v>
      </c>
      <c r="S496">
        <v>20609305.203899998</v>
      </c>
      <c r="T496">
        <v>10549278.2402</v>
      </c>
    </row>
    <row r="497" spans="1:20" x14ac:dyDescent="0.3">
      <c r="A497">
        <v>166</v>
      </c>
      <c r="B497">
        <v>1</v>
      </c>
      <c r="C497">
        <v>129879477.55850001</v>
      </c>
      <c r="D497">
        <v>528842.82330000005</v>
      </c>
      <c r="E497">
        <v>23300302.301600002</v>
      </c>
      <c r="F497">
        <v>0</v>
      </c>
      <c r="G497">
        <v>11527862.6373</v>
      </c>
      <c r="H497">
        <v>56913175.781300001</v>
      </c>
      <c r="I497">
        <v>7581208.6382999998</v>
      </c>
      <c r="J497">
        <v>4265408.2709999997</v>
      </c>
      <c r="K497">
        <v>28298850.749400001</v>
      </c>
      <c r="L497">
        <v>119331516.9842</v>
      </c>
      <c r="M497">
        <v>0</v>
      </c>
      <c r="N497">
        <v>63334243.2962</v>
      </c>
      <c r="O497">
        <v>122298268.92020001</v>
      </c>
      <c r="P497">
        <v>-3736565.4476999999</v>
      </c>
      <c r="Q497">
        <v>-4998548.4478000002</v>
      </c>
      <c r="R497">
        <v>-119331516.9842</v>
      </c>
      <c r="S497">
        <v>11527862.6373</v>
      </c>
      <c r="T497">
        <v>-6421067.5148999998</v>
      </c>
    </row>
    <row r="498" spans="1:20" x14ac:dyDescent="0.3">
      <c r="A498">
        <v>166</v>
      </c>
      <c r="B498">
        <v>2</v>
      </c>
      <c r="C498">
        <v>125003056.59540001</v>
      </c>
      <c r="D498">
        <v>532942.76020000002</v>
      </c>
      <c r="E498">
        <v>23300302.301600002</v>
      </c>
      <c r="F498">
        <v>0</v>
      </c>
      <c r="G498">
        <v>11527862.6373</v>
      </c>
      <c r="H498">
        <v>56503208.664800003</v>
      </c>
      <c r="I498">
        <v>4316747.6649000002</v>
      </c>
      <c r="J498">
        <v>4229852.8848000001</v>
      </c>
      <c r="K498">
        <v>28298850.749400001</v>
      </c>
      <c r="L498">
        <v>118024438.5632</v>
      </c>
      <c r="M498">
        <v>0</v>
      </c>
      <c r="N498">
        <v>62784504.605300002</v>
      </c>
      <c r="O498">
        <v>120686308.9304</v>
      </c>
      <c r="P498">
        <v>-3696910.1246000002</v>
      </c>
      <c r="Q498">
        <v>-4998548.4478000002</v>
      </c>
      <c r="R498">
        <v>-118024438.5632</v>
      </c>
      <c r="S498">
        <v>11527862.6373</v>
      </c>
      <c r="T498">
        <v>-6281295.9404999996</v>
      </c>
    </row>
    <row r="499" spans="1:20" x14ac:dyDescent="0.3">
      <c r="A499">
        <v>166</v>
      </c>
      <c r="B499">
        <v>3</v>
      </c>
      <c r="C499">
        <v>122063010.45020001</v>
      </c>
      <c r="D499">
        <v>536956.46070000005</v>
      </c>
      <c r="E499">
        <v>23300302.301600002</v>
      </c>
      <c r="F499">
        <v>0</v>
      </c>
      <c r="G499">
        <v>11527862.6373</v>
      </c>
      <c r="H499">
        <v>56211096.922200002</v>
      </c>
      <c r="I499">
        <v>2634706.4278000002</v>
      </c>
      <c r="J499">
        <v>4197912.4971000003</v>
      </c>
      <c r="K499">
        <v>28298850.749400001</v>
      </c>
      <c r="L499">
        <v>116813659.4905</v>
      </c>
      <c r="M499">
        <v>0</v>
      </c>
      <c r="N499">
        <v>62340881.2839</v>
      </c>
      <c r="O499">
        <v>119428304.02240001</v>
      </c>
      <c r="P499">
        <v>-3660956.0364000001</v>
      </c>
      <c r="Q499">
        <v>-4998548.4478000002</v>
      </c>
      <c r="R499">
        <v>-116813659.4905</v>
      </c>
      <c r="S499">
        <v>11527862.6373</v>
      </c>
      <c r="T499">
        <v>-6129784.3617000002</v>
      </c>
    </row>
    <row r="500" spans="1:20" x14ac:dyDescent="0.3">
      <c r="A500">
        <v>167</v>
      </c>
      <c r="B500">
        <v>1</v>
      </c>
      <c r="C500">
        <v>96615740.451800004</v>
      </c>
      <c r="D500">
        <v>529288.40819999995</v>
      </c>
      <c r="E500">
        <v>15435409.071599999</v>
      </c>
      <c r="F500">
        <v>0</v>
      </c>
      <c r="G500">
        <v>15818696.599300001</v>
      </c>
      <c r="H500">
        <v>60206909.633900002</v>
      </c>
      <c r="I500">
        <v>44814515.066500001</v>
      </c>
      <c r="J500">
        <v>4214263.3433999997</v>
      </c>
      <c r="K500">
        <v>13269798.1294</v>
      </c>
      <c r="L500">
        <v>56734660.074699998</v>
      </c>
      <c r="M500">
        <v>0</v>
      </c>
      <c r="N500">
        <v>67136110.956400007</v>
      </c>
      <c r="O500">
        <v>51801225.385200001</v>
      </c>
      <c r="P500">
        <v>-3684974.9353</v>
      </c>
      <c r="Q500">
        <v>2165610.9421999999</v>
      </c>
      <c r="R500">
        <v>-56734660.074699998</v>
      </c>
      <c r="S500">
        <v>15818696.599300001</v>
      </c>
      <c r="T500">
        <v>-6929201.3224999998</v>
      </c>
    </row>
    <row r="501" spans="1:20" x14ac:dyDescent="0.3">
      <c r="A501">
        <v>167</v>
      </c>
      <c r="B501">
        <v>2</v>
      </c>
      <c r="C501">
        <v>90353052.979699999</v>
      </c>
      <c r="D501">
        <v>523645.39929999999</v>
      </c>
      <c r="E501">
        <v>15435409.071599999</v>
      </c>
      <c r="F501">
        <v>0</v>
      </c>
      <c r="G501">
        <v>15818696.599300001</v>
      </c>
      <c r="H501">
        <v>61693909.816699997</v>
      </c>
      <c r="I501">
        <v>36797338.599299997</v>
      </c>
      <c r="J501">
        <v>4227019.0747999996</v>
      </c>
      <c r="K501">
        <v>13269798.1294</v>
      </c>
      <c r="L501">
        <v>57367702.868000001</v>
      </c>
      <c r="M501">
        <v>0</v>
      </c>
      <c r="N501">
        <v>70243889.337400004</v>
      </c>
      <c r="O501">
        <v>53555714.380400002</v>
      </c>
      <c r="P501">
        <v>-3703373.6754999999</v>
      </c>
      <c r="Q501">
        <v>2165610.9421999999</v>
      </c>
      <c r="R501">
        <v>-57367702.868000001</v>
      </c>
      <c r="S501">
        <v>15818696.599300001</v>
      </c>
      <c r="T501">
        <v>-8549979.5207000002</v>
      </c>
    </row>
    <row r="502" spans="1:20" x14ac:dyDescent="0.3">
      <c r="A502">
        <v>167</v>
      </c>
      <c r="B502">
        <v>3</v>
      </c>
      <c r="C502">
        <v>86129280.072799996</v>
      </c>
      <c r="D502">
        <v>518973.37190000003</v>
      </c>
      <c r="E502">
        <v>15435409.071599999</v>
      </c>
      <c r="F502">
        <v>0</v>
      </c>
      <c r="G502">
        <v>15818696.599300001</v>
      </c>
      <c r="H502">
        <v>61834845.867799997</v>
      </c>
      <c r="I502">
        <v>29624617.2773</v>
      </c>
      <c r="J502">
        <v>4273594.7915000003</v>
      </c>
      <c r="K502">
        <v>13269798.1294</v>
      </c>
      <c r="L502">
        <v>57873838.464000002</v>
      </c>
      <c r="M502">
        <v>0</v>
      </c>
      <c r="N502">
        <v>72089646.982600003</v>
      </c>
      <c r="O502">
        <v>56504662.795599997</v>
      </c>
      <c r="P502">
        <v>-3754621.4196000001</v>
      </c>
      <c r="Q502">
        <v>2165610.9421999999</v>
      </c>
      <c r="R502">
        <v>-57873838.464000002</v>
      </c>
      <c r="S502">
        <v>15818696.599300001</v>
      </c>
      <c r="T502">
        <v>-10254801.114800001</v>
      </c>
    </row>
    <row r="503" spans="1:20" x14ac:dyDescent="0.3">
      <c r="A503">
        <v>168</v>
      </c>
      <c r="B503">
        <v>1</v>
      </c>
      <c r="C503">
        <v>75108899.717500001</v>
      </c>
      <c r="D503">
        <v>501069.89600000001</v>
      </c>
      <c r="E503">
        <v>15435409.071599999</v>
      </c>
      <c r="F503">
        <v>0</v>
      </c>
      <c r="G503">
        <v>22297618.4505</v>
      </c>
      <c r="H503">
        <v>61324880.934299998</v>
      </c>
      <c r="I503">
        <v>73338655.356199995</v>
      </c>
      <c r="J503">
        <v>4336977.8084000004</v>
      </c>
      <c r="K503">
        <v>13269798.1294</v>
      </c>
      <c r="L503">
        <v>1223019.4463</v>
      </c>
      <c r="M503">
        <v>0</v>
      </c>
      <c r="N503">
        <v>81529900.528899997</v>
      </c>
      <c r="O503">
        <v>1770244.3613</v>
      </c>
      <c r="P503">
        <v>-3835907.9123999998</v>
      </c>
      <c r="Q503">
        <v>2165610.9421999999</v>
      </c>
      <c r="R503">
        <v>-1223019.4463</v>
      </c>
      <c r="S503">
        <v>22297618.4505</v>
      </c>
      <c r="T503">
        <v>-20205019.594599999</v>
      </c>
    </row>
    <row r="504" spans="1:20" x14ac:dyDescent="0.3">
      <c r="A504">
        <v>168</v>
      </c>
      <c r="B504">
        <v>2</v>
      </c>
      <c r="C504">
        <v>71980543.307500005</v>
      </c>
      <c r="D504">
        <v>485590.45659999998</v>
      </c>
      <c r="E504">
        <v>15435409.071599999</v>
      </c>
      <c r="F504">
        <v>0</v>
      </c>
      <c r="G504">
        <v>22297618.4505</v>
      </c>
      <c r="H504">
        <v>56847210.8781</v>
      </c>
      <c r="I504">
        <v>62127694.488200001</v>
      </c>
      <c r="J504">
        <v>4385288.1041999999</v>
      </c>
      <c r="K504">
        <v>13269798.1294</v>
      </c>
      <c r="L504">
        <v>1240774.162</v>
      </c>
      <c r="M504">
        <v>0</v>
      </c>
      <c r="N504">
        <v>85343483.813700005</v>
      </c>
      <c r="O504">
        <v>9852848.8193999995</v>
      </c>
      <c r="P504">
        <v>-3899697.6475999998</v>
      </c>
      <c r="Q504">
        <v>2165610.9421999999</v>
      </c>
      <c r="R504">
        <v>-1240774.162</v>
      </c>
      <c r="S504">
        <v>22297618.4505</v>
      </c>
      <c r="T504">
        <v>-28496272.9355</v>
      </c>
    </row>
    <row r="505" spans="1:20" x14ac:dyDescent="0.3">
      <c r="A505">
        <v>168</v>
      </c>
      <c r="B505">
        <v>3</v>
      </c>
      <c r="C505">
        <v>69759779.346599996</v>
      </c>
      <c r="D505">
        <v>475289.6972</v>
      </c>
      <c r="E505">
        <v>15435409.071599999</v>
      </c>
      <c r="F505">
        <v>0</v>
      </c>
      <c r="G505">
        <v>22297618.4505</v>
      </c>
      <c r="H505">
        <v>54228739.026199996</v>
      </c>
      <c r="I505">
        <v>54820346.122199997</v>
      </c>
      <c r="J505">
        <v>4428082.1087999996</v>
      </c>
      <c r="K505">
        <v>13269798.1294</v>
      </c>
      <c r="L505">
        <v>1254984.7471</v>
      </c>
      <c r="M505">
        <v>0</v>
      </c>
      <c r="N505">
        <v>87885754.881099999</v>
      </c>
      <c r="O505">
        <v>14939433.2245</v>
      </c>
      <c r="P505">
        <v>-3952792.4116000002</v>
      </c>
      <c r="Q505">
        <v>2165610.9421999999</v>
      </c>
      <c r="R505">
        <v>-1254984.7471</v>
      </c>
      <c r="S505">
        <v>22297618.4505</v>
      </c>
      <c r="T505">
        <v>-33657015.854900002</v>
      </c>
    </row>
    <row r="506" spans="1:20" x14ac:dyDescent="0.3">
      <c r="A506">
        <v>169</v>
      </c>
      <c r="B506">
        <v>1</v>
      </c>
      <c r="C506">
        <v>81567812.899900004</v>
      </c>
      <c r="D506">
        <v>468268.2978</v>
      </c>
      <c r="E506">
        <v>15435409.071599999</v>
      </c>
      <c r="F506">
        <v>0</v>
      </c>
      <c r="G506">
        <v>11763024.282500001</v>
      </c>
      <c r="H506">
        <v>43299392.785300002</v>
      </c>
      <c r="I506">
        <v>42116704.376800001</v>
      </c>
      <c r="J506">
        <v>4463228.7746000001</v>
      </c>
      <c r="K506">
        <v>13269798.1294</v>
      </c>
      <c r="L506">
        <v>2586071.3594999998</v>
      </c>
      <c r="M506">
        <v>0</v>
      </c>
      <c r="N506">
        <v>89407344.300899997</v>
      </c>
      <c r="O506">
        <v>39451108.523100004</v>
      </c>
      <c r="P506">
        <v>-3994960.4767999998</v>
      </c>
      <c r="Q506">
        <v>2165610.9421999999</v>
      </c>
      <c r="R506">
        <v>-2586071.3594999998</v>
      </c>
      <c r="S506">
        <v>11763024.282500001</v>
      </c>
      <c r="T506">
        <v>-46107951.515500002</v>
      </c>
    </row>
    <row r="507" spans="1:20" x14ac:dyDescent="0.3">
      <c r="A507">
        <v>169</v>
      </c>
      <c r="B507">
        <v>2</v>
      </c>
      <c r="C507">
        <v>79961055.845400006</v>
      </c>
      <c r="D507">
        <v>462156.0282</v>
      </c>
      <c r="E507">
        <v>15435409.071599999</v>
      </c>
      <c r="F507">
        <v>0</v>
      </c>
      <c r="G507">
        <v>11763024.282500001</v>
      </c>
      <c r="H507">
        <v>42383322.961599998</v>
      </c>
      <c r="I507">
        <v>38894087.140900001</v>
      </c>
      <c r="J507">
        <v>4493990.2276999997</v>
      </c>
      <c r="K507">
        <v>13269798.1294</v>
      </c>
      <c r="L507">
        <v>2608900.6952</v>
      </c>
      <c r="M507">
        <v>0</v>
      </c>
      <c r="N507">
        <v>90429942.423299998</v>
      </c>
      <c r="O507">
        <v>41066968.704499997</v>
      </c>
      <c r="P507">
        <v>-4031834.1995000001</v>
      </c>
      <c r="Q507">
        <v>2165610.9421999999</v>
      </c>
      <c r="R507">
        <v>-2608900.6952</v>
      </c>
      <c r="S507">
        <v>11763024.282500001</v>
      </c>
      <c r="T507">
        <v>-48046619.4617</v>
      </c>
    </row>
    <row r="508" spans="1:20" x14ac:dyDescent="0.3">
      <c r="A508">
        <v>169</v>
      </c>
      <c r="B508">
        <v>3</v>
      </c>
      <c r="C508">
        <v>78711058.832800001</v>
      </c>
      <c r="D508">
        <v>457704.6384</v>
      </c>
      <c r="E508">
        <v>15435409.071599999</v>
      </c>
      <c r="F508">
        <v>0</v>
      </c>
      <c r="G508">
        <v>11763024.282500001</v>
      </c>
      <c r="H508">
        <v>41514655.420400001</v>
      </c>
      <c r="I508">
        <v>36048370.439900003</v>
      </c>
      <c r="J508">
        <v>4522157.9475999996</v>
      </c>
      <c r="K508">
        <v>13269798.1294</v>
      </c>
      <c r="L508">
        <v>2629306.4432000001</v>
      </c>
      <c r="M508">
        <v>0</v>
      </c>
      <c r="N508">
        <v>91378610.846200004</v>
      </c>
      <c r="O508">
        <v>42662688.392899998</v>
      </c>
      <c r="P508">
        <v>-4064453.3092</v>
      </c>
      <c r="Q508">
        <v>2165610.9421999999</v>
      </c>
      <c r="R508">
        <v>-2629306.4432000001</v>
      </c>
      <c r="S508">
        <v>11763024.282500001</v>
      </c>
      <c r="T508">
        <v>-49863955.425800003</v>
      </c>
    </row>
    <row r="509" spans="1:20" x14ac:dyDescent="0.3">
      <c r="A509">
        <v>170</v>
      </c>
      <c r="B509">
        <v>1</v>
      </c>
      <c r="C509">
        <v>100390987.3567</v>
      </c>
      <c r="D509">
        <v>458907.96799999999</v>
      </c>
      <c r="E509">
        <v>15435409.071599999</v>
      </c>
      <c r="F509">
        <v>0</v>
      </c>
      <c r="G509">
        <v>2956453.4367999998</v>
      </c>
      <c r="H509">
        <v>35636323.846000001</v>
      </c>
      <c r="I509">
        <v>16819850.400800001</v>
      </c>
      <c r="J509">
        <v>4518757.5245000003</v>
      </c>
      <c r="K509">
        <v>13385140.8994</v>
      </c>
      <c r="L509">
        <v>31698225.317899998</v>
      </c>
      <c r="M509">
        <v>0</v>
      </c>
      <c r="N509">
        <v>88809460.152199998</v>
      </c>
      <c r="O509">
        <v>83571136.955899999</v>
      </c>
      <c r="P509">
        <v>-4059849.5564999999</v>
      </c>
      <c r="Q509">
        <v>2050268.1721999999</v>
      </c>
      <c r="R509">
        <v>-31698225.317899998</v>
      </c>
      <c r="S509">
        <v>2956453.4367999998</v>
      </c>
      <c r="T509">
        <v>-53173136.306199998</v>
      </c>
    </row>
    <row r="510" spans="1:20" x14ac:dyDescent="0.3">
      <c r="A510">
        <v>170</v>
      </c>
      <c r="B510">
        <v>2</v>
      </c>
      <c r="C510">
        <v>96430100.023399994</v>
      </c>
      <c r="D510">
        <v>460239.99369999999</v>
      </c>
      <c r="E510">
        <v>15435409.071599999</v>
      </c>
      <c r="F510">
        <v>0</v>
      </c>
      <c r="G510">
        <v>2956453.4367999998</v>
      </c>
      <c r="H510">
        <v>35007536.3926</v>
      </c>
      <c r="I510">
        <v>13940224.3638</v>
      </c>
      <c r="J510">
        <v>4516957.5493999999</v>
      </c>
      <c r="K510">
        <v>13385140.8994</v>
      </c>
      <c r="L510">
        <v>31707167.036699999</v>
      </c>
      <c r="M510">
        <v>0</v>
      </c>
      <c r="N510">
        <v>87125405.970200002</v>
      </c>
      <c r="O510">
        <v>82489875.659600005</v>
      </c>
      <c r="P510">
        <v>-4056717.5556999999</v>
      </c>
      <c r="Q510">
        <v>2050268.1721999999</v>
      </c>
      <c r="R510">
        <v>-31707167.036699999</v>
      </c>
      <c r="S510">
        <v>2956453.4367999998</v>
      </c>
      <c r="T510">
        <v>-52117869.577600002</v>
      </c>
    </row>
    <row r="511" spans="1:20" x14ac:dyDescent="0.3">
      <c r="A511">
        <v>170</v>
      </c>
      <c r="B511">
        <v>3</v>
      </c>
      <c r="C511">
        <v>94250756.229000002</v>
      </c>
      <c r="D511">
        <v>461591.84409999999</v>
      </c>
      <c r="E511">
        <v>15435409.071599999</v>
      </c>
      <c r="F511">
        <v>0</v>
      </c>
      <c r="G511">
        <v>2956453.4367999998</v>
      </c>
      <c r="H511">
        <v>34714559.711300001</v>
      </c>
      <c r="I511">
        <v>12155895.6325</v>
      </c>
      <c r="J511">
        <v>4515823.5950999996</v>
      </c>
      <c r="K511">
        <v>13385140.8994</v>
      </c>
      <c r="L511">
        <v>31728331.632100001</v>
      </c>
      <c r="M511">
        <v>0</v>
      </c>
      <c r="N511">
        <v>86295816.459000006</v>
      </c>
      <c r="O511">
        <v>82094860.596499994</v>
      </c>
      <c r="P511">
        <v>-4054231.7510000002</v>
      </c>
      <c r="Q511">
        <v>2050268.1721999999</v>
      </c>
      <c r="R511">
        <v>-31728331.632100001</v>
      </c>
      <c r="S511">
        <v>2956453.4367999998</v>
      </c>
      <c r="T511">
        <v>-51581256.747699998</v>
      </c>
    </row>
    <row r="512" spans="1:20" x14ac:dyDescent="0.3">
      <c r="A512">
        <v>171</v>
      </c>
      <c r="B512">
        <v>1</v>
      </c>
      <c r="C512">
        <v>99486524.423800007</v>
      </c>
      <c r="D512">
        <v>464333.69050000003</v>
      </c>
      <c r="E512">
        <v>15435409.071599999</v>
      </c>
      <c r="F512">
        <v>0</v>
      </c>
      <c r="G512">
        <v>6383408.3812999995</v>
      </c>
      <c r="H512">
        <v>39638778.344599999</v>
      </c>
      <c r="I512">
        <v>6166117.5404000003</v>
      </c>
      <c r="J512">
        <v>4502977.6436999999</v>
      </c>
      <c r="K512">
        <v>13385140.8994</v>
      </c>
      <c r="L512">
        <v>55240168.931599997</v>
      </c>
      <c r="M512">
        <v>0</v>
      </c>
      <c r="N512">
        <v>82393296.135900006</v>
      </c>
      <c r="O512">
        <v>93320406.883399993</v>
      </c>
      <c r="P512">
        <v>-4038643.9533000002</v>
      </c>
      <c r="Q512">
        <v>2050268.1721999999</v>
      </c>
      <c r="R512">
        <v>-55240168.931599997</v>
      </c>
      <c r="S512">
        <v>6383408.3812999995</v>
      </c>
      <c r="T512">
        <v>-42754517.791299999</v>
      </c>
    </row>
    <row r="513" spans="1:20" x14ac:dyDescent="0.3">
      <c r="A513">
        <v>171</v>
      </c>
      <c r="B513">
        <v>2</v>
      </c>
      <c r="C513">
        <v>95732440.497600004</v>
      </c>
      <c r="D513">
        <v>466871.34740000003</v>
      </c>
      <c r="E513">
        <v>15435409.071599999</v>
      </c>
      <c r="F513">
        <v>0</v>
      </c>
      <c r="G513">
        <v>6383408.3812999995</v>
      </c>
      <c r="H513">
        <v>40431743.907600001</v>
      </c>
      <c r="I513">
        <v>4934687.7517999997</v>
      </c>
      <c r="J513">
        <v>4492303.1129000001</v>
      </c>
      <c r="K513">
        <v>13385140.8994</v>
      </c>
      <c r="L513">
        <v>54961170.986500002</v>
      </c>
      <c r="M513">
        <v>0</v>
      </c>
      <c r="N513">
        <v>80849151.078899994</v>
      </c>
      <c r="O513">
        <v>90797752.745800003</v>
      </c>
      <c r="P513">
        <v>-4025431.7655000002</v>
      </c>
      <c r="Q513">
        <v>2050268.1721999999</v>
      </c>
      <c r="R513">
        <v>-54961170.986500002</v>
      </c>
      <c r="S513">
        <v>6383408.3812999995</v>
      </c>
      <c r="T513">
        <v>-40417407.171300001</v>
      </c>
    </row>
    <row r="514" spans="1:20" x14ac:dyDescent="0.3">
      <c r="A514">
        <v>171</v>
      </c>
      <c r="B514">
        <v>3</v>
      </c>
      <c r="C514">
        <v>93405099.331799999</v>
      </c>
      <c r="D514">
        <v>469232.72169999999</v>
      </c>
      <c r="E514">
        <v>15435409.071599999</v>
      </c>
      <c r="F514">
        <v>0</v>
      </c>
      <c r="G514">
        <v>6383408.3812999995</v>
      </c>
      <c r="H514">
        <v>40869205.716300003</v>
      </c>
      <c r="I514">
        <v>4176806.4673000001</v>
      </c>
      <c r="J514">
        <v>4483015.6755999997</v>
      </c>
      <c r="K514">
        <v>13385140.8994</v>
      </c>
      <c r="L514">
        <v>54748023.380199999</v>
      </c>
      <c r="M514">
        <v>0</v>
      </c>
      <c r="N514">
        <v>79926071.070800006</v>
      </c>
      <c r="O514">
        <v>89228292.864399999</v>
      </c>
      <c r="P514">
        <v>-4013782.9539000001</v>
      </c>
      <c r="Q514">
        <v>2050268.1721999999</v>
      </c>
      <c r="R514">
        <v>-54748023.380199999</v>
      </c>
      <c r="S514">
        <v>6383408.3812999995</v>
      </c>
      <c r="T514">
        <v>-39056865.354500003</v>
      </c>
    </row>
    <row r="515" spans="1:20" x14ac:dyDescent="0.3">
      <c r="A515">
        <v>172</v>
      </c>
      <c r="B515">
        <v>1</v>
      </c>
      <c r="C515">
        <v>109442393.795</v>
      </c>
      <c r="D515">
        <v>474474.78529999999</v>
      </c>
      <c r="E515">
        <v>15435409.071599999</v>
      </c>
      <c r="F515">
        <v>0</v>
      </c>
      <c r="G515">
        <v>4146092.1019000001</v>
      </c>
      <c r="H515">
        <v>40325468.093500003</v>
      </c>
      <c r="I515">
        <v>3362128.4246999999</v>
      </c>
      <c r="J515">
        <v>4457443.4596999995</v>
      </c>
      <c r="K515">
        <v>13385140.8994</v>
      </c>
      <c r="L515">
        <v>70831890.575900003</v>
      </c>
      <c r="M515">
        <v>0</v>
      </c>
      <c r="N515">
        <v>78462954.583800003</v>
      </c>
      <c r="O515">
        <v>106080265.37029999</v>
      </c>
      <c r="P515">
        <v>-3982968.6743999999</v>
      </c>
      <c r="Q515">
        <v>2050268.1721999999</v>
      </c>
      <c r="R515">
        <v>-70831890.575900003</v>
      </c>
      <c r="S515">
        <v>4146092.1019000001</v>
      </c>
      <c r="T515">
        <v>-38137486.490199998</v>
      </c>
    </row>
    <row r="516" spans="1:20" x14ac:dyDescent="0.3">
      <c r="A516">
        <v>172</v>
      </c>
      <c r="B516">
        <v>2</v>
      </c>
      <c r="C516">
        <v>106108224.7801</v>
      </c>
      <c r="D516">
        <v>479146.21460000001</v>
      </c>
      <c r="E516">
        <v>15435409.071599999</v>
      </c>
      <c r="F516">
        <v>0</v>
      </c>
      <c r="G516">
        <v>4146092.1019000001</v>
      </c>
      <c r="H516">
        <v>40871107.560800001</v>
      </c>
      <c r="I516">
        <v>2564671.8462</v>
      </c>
      <c r="J516">
        <v>4435316.4356000004</v>
      </c>
      <c r="K516">
        <v>13385140.8994</v>
      </c>
      <c r="L516">
        <v>70292871.717399999</v>
      </c>
      <c r="M516">
        <v>0</v>
      </c>
      <c r="N516">
        <v>76898340.126399994</v>
      </c>
      <c r="O516">
        <v>103543552.9339</v>
      </c>
      <c r="P516">
        <v>-3956170.2209000001</v>
      </c>
      <c r="Q516">
        <v>2050268.1721999999</v>
      </c>
      <c r="R516">
        <v>-70292871.717399999</v>
      </c>
      <c r="S516">
        <v>4146092.1019000001</v>
      </c>
      <c r="T516">
        <v>-36027232.5656</v>
      </c>
    </row>
    <row r="517" spans="1:20" x14ac:dyDescent="0.3">
      <c r="A517">
        <v>172</v>
      </c>
      <c r="B517">
        <v>3</v>
      </c>
      <c r="C517">
        <v>104194734.98</v>
      </c>
      <c r="D517">
        <v>483336.50439999998</v>
      </c>
      <c r="E517">
        <v>15435409.071599999</v>
      </c>
      <c r="F517">
        <v>0</v>
      </c>
      <c r="G517">
        <v>4146092.1019000001</v>
      </c>
      <c r="H517">
        <v>41226622.072999999</v>
      </c>
      <c r="I517">
        <v>2316280.5438999999</v>
      </c>
      <c r="J517">
        <v>4415655.5953000002</v>
      </c>
      <c r="K517">
        <v>13385140.8994</v>
      </c>
      <c r="L517">
        <v>69826267.602599993</v>
      </c>
      <c r="M517">
        <v>0</v>
      </c>
      <c r="N517">
        <v>75944156.622799993</v>
      </c>
      <c r="O517">
        <v>101878454.43610001</v>
      </c>
      <c r="P517">
        <v>-3932319.0909000002</v>
      </c>
      <c r="Q517">
        <v>2050268.1721999999</v>
      </c>
      <c r="R517">
        <v>-69826267.602599993</v>
      </c>
      <c r="S517">
        <v>4146092.1019000001</v>
      </c>
      <c r="T517">
        <v>-34717534.549699999</v>
      </c>
    </row>
    <row r="518" spans="1:20" x14ac:dyDescent="0.3">
      <c r="A518">
        <v>173</v>
      </c>
      <c r="B518">
        <v>1</v>
      </c>
      <c r="C518">
        <v>122785103.38519999</v>
      </c>
      <c r="D518">
        <v>490251.82319999998</v>
      </c>
      <c r="E518">
        <v>17720470.431600001</v>
      </c>
      <c r="F518">
        <v>0</v>
      </c>
      <c r="G518">
        <v>11473284.8027</v>
      </c>
      <c r="H518">
        <v>51910469.649599999</v>
      </c>
      <c r="I518">
        <v>3050441.9021999999</v>
      </c>
      <c r="J518">
        <v>4376447.3996000001</v>
      </c>
      <c r="K518">
        <v>17751673.0394</v>
      </c>
      <c r="L518">
        <v>108166000.19140001</v>
      </c>
      <c r="M518">
        <v>0</v>
      </c>
      <c r="N518">
        <v>71454459.081100002</v>
      </c>
      <c r="O518">
        <v>119734661.483</v>
      </c>
      <c r="P518">
        <v>-3886195.5764000001</v>
      </c>
      <c r="Q518">
        <v>-31202.607800000002</v>
      </c>
      <c r="R518">
        <v>-108166000.19140001</v>
      </c>
      <c r="S518">
        <v>11473284.8027</v>
      </c>
      <c r="T518">
        <v>-19543989.431400001</v>
      </c>
    </row>
    <row r="519" spans="1:20" x14ac:dyDescent="0.3">
      <c r="A519">
        <v>173</v>
      </c>
      <c r="B519">
        <v>2</v>
      </c>
      <c r="C519">
        <v>115636095.5619</v>
      </c>
      <c r="D519">
        <v>496623.22460000002</v>
      </c>
      <c r="E519">
        <v>17720470.431600001</v>
      </c>
      <c r="F519">
        <v>0</v>
      </c>
      <c r="G519">
        <v>11473284.8027</v>
      </c>
      <c r="H519">
        <v>53868956.749899998</v>
      </c>
      <c r="I519">
        <v>2084349.0745999999</v>
      </c>
      <c r="J519">
        <v>4343526.0654999996</v>
      </c>
      <c r="K519">
        <v>17751673.0394</v>
      </c>
      <c r="L519">
        <v>106544490.9682</v>
      </c>
      <c r="M519">
        <v>0</v>
      </c>
      <c r="N519">
        <v>68819769.741899997</v>
      </c>
      <c r="O519">
        <v>113551746.48729999</v>
      </c>
      <c r="P519">
        <v>-3846902.8409000002</v>
      </c>
      <c r="Q519">
        <v>-31202.607800000002</v>
      </c>
      <c r="R519">
        <v>-106544490.9682</v>
      </c>
      <c r="S519">
        <v>11473284.8027</v>
      </c>
      <c r="T519">
        <v>-14950812.992000001</v>
      </c>
    </row>
    <row r="520" spans="1:20" x14ac:dyDescent="0.3">
      <c r="A520">
        <v>173</v>
      </c>
      <c r="B520">
        <v>3</v>
      </c>
      <c r="C520">
        <v>111136114.95630001</v>
      </c>
      <c r="D520">
        <v>502664.45250000001</v>
      </c>
      <c r="E520">
        <v>17720470.431600001</v>
      </c>
      <c r="F520">
        <v>0</v>
      </c>
      <c r="G520">
        <v>11473284.8027</v>
      </c>
      <c r="H520">
        <v>54257781.967100002</v>
      </c>
      <c r="I520">
        <v>1542363.4139</v>
      </c>
      <c r="J520">
        <v>4315271.5597000001</v>
      </c>
      <c r="K520">
        <v>17751673.0394</v>
      </c>
      <c r="L520">
        <v>105213149.53650001</v>
      </c>
      <c r="M520">
        <v>0</v>
      </c>
      <c r="N520">
        <v>67330650.301300004</v>
      </c>
      <c r="O520">
        <v>109593751.5424</v>
      </c>
      <c r="P520">
        <v>-3812607.1072</v>
      </c>
      <c r="Q520">
        <v>-31202.607800000002</v>
      </c>
      <c r="R520">
        <v>-105213149.53650001</v>
      </c>
      <c r="S520">
        <v>11473284.8027</v>
      </c>
      <c r="T520">
        <v>-13072868.334100001</v>
      </c>
    </row>
    <row r="521" spans="1:20" x14ac:dyDescent="0.3">
      <c r="A521">
        <v>174</v>
      </c>
      <c r="B521">
        <v>1</v>
      </c>
      <c r="C521">
        <v>15429553.1756</v>
      </c>
      <c r="D521">
        <v>488797.50209999998</v>
      </c>
      <c r="E521">
        <v>19019044.1316</v>
      </c>
      <c r="F521">
        <v>0</v>
      </c>
      <c r="G521">
        <v>176749788.7471</v>
      </c>
      <c r="H521">
        <v>78785098.576800004</v>
      </c>
      <c r="I521">
        <v>149571521.56979999</v>
      </c>
      <c r="J521">
        <v>4393780.4837999996</v>
      </c>
      <c r="K521">
        <v>20233122.079399999</v>
      </c>
      <c r="L521">
        <v>40398391.532600001</v>
      </c>
      <c r="M521">
        <v>0</v>
      </c>
      <c r="N521">
        <v>75420423.698899999</v>
      </c>
      <c r="O521">
        <v>-134141968.3942</v>
      </c>
      <c r="P521">
        <v>-3904982.9816999999</v>
      </c>
      <c r="Q521">
        <v>-1214077.9478</v>
      </c>
      <c r="R521">
        <v>-40398391.532600001</v>
      </c>
      <c r="S521">
        <v>176749788.7471</v>
      </c>
      <c r="T521">
        <v>3364674.8779000002</v>
      </c>
    </row>
    <row r="522" spans="1:20" x14ac:dyDescent="0.3">
      <c r="A522">
        <v>174</v>
      </c>
      <c r="B522">
        <v>2</v>
      </c>
      <c r="C522">
        <v>13118069.485400001</v>
      </c>
      <c r="D522">
        <v>476873.21919999999</v>
      </c>
      <c r="E522">
        <v>19019044.1316</v>
      </c>
      <c r="F522">
        <v>0</v>
      </c>
      <c r="G522">
        <v>176749788.7471</v>
      </c>
      <c r="H522">
        <v>74059282.243699998</v>
      </c>
      <c r="I522">
        <v>137694879.56959999</v>
      </c>
      <c r="J522">
        <v>4460596.1594000002</v>
      </c>
      <c r="K522">
        <v>20233122.079399999</v>
      </c>
      <c r="L522">
        <v>40984557.029600002</v>
      </c>
      <c r="M522">
        <v>0</v>
      </c>
      <c r="N522">
        <v>79799610.334999993</v>
      </c>
      <c r="O522">
        <v>-124576810.08419999</v>
      </c>
      <c r="P522">
        <v>-3983722.9402999999</v>
      </c>
      <c r="Q522">
        <v>-1214077.9478</v>
      </c>
      <c r="R522">
        <v>-40984557.029600002</v>
      </c>
      <c r="S522">
        <v>176749788.7471</v>
      </c>
      <c r="T522">
        <v>-5740328.0913000004</v>
      </c>
    </row>
    <row r="523" spans="1:20" x14ac:dyDescent="0.3">
      <c r="A523">
        <v>174</v>
      </c>
      <c r="B523">
        <v>3</v>
      </c>
      <c r="C523">
        <v>11848432.213</v>
      </c>
      <c r="D523">
        <v>466214.41989999998</v>
      </c>
      <c r="E523">
        <v>19019044.1316</v>
      </c>
      <c r="F523">
        <v>0</v>
      </c>
      <c r="G523">
        <v>176749788.7471</v>
      </c>
      <c r="H523">
        <v>71076616.741699994</v>
      </c>
      <c r="I523">
        <v>129727349.75669999</v>
      </c>
      <c r="J523">
        <v>4519166.7940999996</v>
      </c>
      <c r="K523">
        <v>20233122.079399999</v>
      </c>
      <c r="L523">
        <v>41458678.430100001</v>
      </c>
      <c r="M523">
        <v>0</v>
      </c>
      <c r="N523">
        <v>82716969.786200002</v>
      </c>
      <c r="O523">
        <v>-117878917.5438</v>
      </c>
      <c r="P523">
        <v>-4052952.3742999998</v>
      </c>
      <c r="Q523">
        <v>-1214077.9478</v>
      </c>
      <c r="R523">
        <v>-41458678.430100001</v>
      </c>
      <c r="S523">
        <v>176749788.7471</v>
      </c>
      <c r="T523">
        <v>-11640353.044500001</v>
      </c>
    </row>
    <row r="524" spans="1:20" x14ac:dyDescent="0.3">
      <c r="A524">
        <v>175</v>
      </c>
      <c r="B524">
        <v>1</v>
      </c>
      <c r="C524">
        <v>148906046.1593</v>
      </c>
      <c r="D524">
        <v>478957.14449999999</v>
      </c>
      <c r="E524">
        <v>23969598.981600001</v>
      </c>
      <c r="F524">
        <v>0</v>
      </c>
      <c r="G524">
        <v>29328863.765500002</v>
      </c>
      <c r="H524">
        <v>60080992.955200002</v>
      </c>
      <c r="I524">
        <v>4673963.6158999996</v>
      </c>
      <c r="J524">
        <v>4428351.4216999998</v>
      </c>
      <c r="K524">
        <v>29693154.689399999</v>
      </c>
      <c r="L524">
        <v>154895425.45640001</v>
      </c>
      <c r="M524">
        <v>0</v>
      </c>
      <c r="N524">
        <v>70261535.393800005</v>
      </c>
      <c r="O524">
        <v>144232082.54339999</v>
      </c>
      <c r="P524">
        <v>-3949394.2771999999</v>
      </c>
      <c r="Q524">
        <v>-5723555.7078</v>
      </c>
      <c r="R524">
        <v>-154895425.45640001</v>
      </c>
      <c r="S524">
        <v>29328863.765500002</v>
      </c>
      <c r="T524">
        <v>-10180542.4387</v>
      </c>
    </row>
    <row r="525" spans="1:20" x14ac:dyDescent="0.3">
      <c r="A525">
        <v>175</v>
      </c>
      <c r="B525">
        <v>2</v>
      </c>
      <c r="C525">
        <v>134972555.56670001</v>
      </c>
      <c r="D525">
        <v>491137.91810000001</v>
      </c>
      <c r="E525">
        <v>23969598.981600001</v>
      </c>
      <c r="F525">
        <v>0</v>
      </c>
      <c r="G525">
        <v>29328863.765500002</v>
      </c>
      <c r="H525">
        <v>62161642.472000003</v>
      </c>
      <c r="I525">
        <v>3155950.5166000002</v>
      </c>
      <c r="J525">
        <v>4357491.6100000003</v>
      </c>
      <c r="K525">
        <v>29693154.689399999</v>
      </c>
      <c r="L525">
        <v>150658493.61359999</v>
      </c>
      <c r="M525">
        <v>0</v>
      </c>
      <c r="N525">
        <v>65064085.951200001</v>
      </c>
      <c r="O525">
        <v>131816605.0501</v>
      </c>
      <c r="P525">
        <v>-3866353.6919</v>
      </c>
      <c r="Q525">
        <v>-5723555.7078</v>
      </c>
      <c r="R525">
        <v>-150658493.61359999</v>
      </c>
      <c r="S525">
        <v>29328863.765500002</v>
      </c>
      <c r="T525">
        <v>-2902443.4791999999</v>
      </c>
    </row>
    <row r="526" spans="1:20" x14ac:dyDescent="0.3">
      <c r="A526">
        <v>175</v>
      </c>
      <c r="B526">
        <v>3</v>
      </c>
      <c r="C526">
        <v>126755520.2789</v>
      </c>
      <c r="D526">
        <v>504663.94829999999</v>
      </c>
      <c r="E526">
        <v>23969598.981600001</v>
      </c>
      <c r="F526">
        <v>0</v>
      </c>
      <c r="G526">
        <v>29328863.765500002</v>
      </c>
      <c r="H526">
        <v>62764886.839599997</v>
      </c>
      <c r="I526">
        <v>2546687.7843999998</v>
      </c>
      <c r="J526">
        <v>4301999.8246999998</v>
      </c>
      <c r="K526">
        <v>29693154.689399999</v>
      </c>
      <c r="L526">
        <v>147284467.69929999</v>
      </c>
      <c r="M526">
        <v>0</v>
      </c>
      <c r="N526">
        <v>62189273.177599996</v>
      </c>
      <c r="O526">
        <v>124208832.4945</v>
      </c>
      <c r="P526">
        <v>-3797335.8764</v>
      </c>
      <c r="Q526">
        <v>-5723555.7078</v>
      </c>
      <c r="R526">
        <v>-147284467.69929999</v>
      </c>
      <c r="S526">
        <v>29328863.765500002</v>
      </c>
      <c r="T526">
        <v>575613.66209999996</v>
      </c>
    </row>
    <row r="527" spans="1:20" x14ac:dyDescent="0.3">
      <c r="A527">
        <v>176</v>
      </c>
      <c r="B527">
        <v>1</v>
      </c>
      <c r="C527">
        <v>196389348.3321</v>
      </c>
      <c r="D527">
        <v>531718.98829999997</v>
      </c>
      <c r="E527">
        <v>41664620.301600002</v>
      </c>
      <c r="F527">
        <v>0</v>
      </c>
      <c r="G527">
        <v>21339885.642000001</v>
      </c>
      <c r="H527">
        <v>61107778.807800002</v>
      </c>
      <c r="I527">
        <v>13343850.8069</v>
      </c>
      <c r="J527">
        <v>4198699.2116999999</v>
      </c>
      <c r="K527">
        <v>63506635.389399998</v>
      </c>
      <c r="L527">
        <v>182791143.0449</v>
      </c>
      <c r="M527">
        <v>0</v>
      </c>
      <c r="N527">
        <v>57561039.850699998</v>
      </c>
      <c r="O527">
        <v>183045497.52520001</v>
      </c>
      <c r="P527">
        <v>-3666980.2234</v>
      </c>
      <c r="Q527">
        <v>-21842015.0878</v>
      </c>
      <c r="R527">
        <v>-182791143.0449</v>
      </c>
      <c r="S527">
        <v>21339885.642000001</v>
      </c>
      <c r="T527">
        <v>3546738.9571000002</v>
      </c>
    </row>
    <row r="528" spans="1:20" x14ac:dyDescent="0.3">
      <c r="A528">
        <v>176</v>
      </c>
      <c r="B528">
        <v>2</v>
      </c>
      <c r="C528">
        <v>184741356.6961</v>
      </c>
      <c r="D528">
        <v>554179.54079999996</v>
      </c>
      <c r="E528">
        <v>41664620.301600002</v>
      </c>
      <c r="F528">
        <v>0</v>
      </c>
      <c r="G528">
        <v>21339885.642000001</v>
      </c>
      <c r="H528">
        <v>60680333.625299998</v>
      </c>
      <c r="I528">
        <v>10317293.9739</v>
      </c>
      <c r="J528">
        <v>4111797.84</v>
      </c>
      <c r="K528">
        <v>63506635.389399998</v>
      </c>
      <c r="L528">
        <v>175751986.4948</v>
      </c>
      <c r="M528">
        <v>0</v>
      </c>
      <c r="N528">
        <v>55615518.886399999</v>
      </c>
      <c r="O528">
        <v>174424062.72220001</v>
      </c>
      <c r="P528">
        <v>-3557618.2991999998</v>
      </c>
      <c r="Q528">
        <v>-21842015.0878</v>
      </c>
      <c r="R528">
        <v>-175751986.4948</v>
      </c>
      <c r="S528">
        <v>21339885.642000001</v>
      </c>
      <c r="T528">
        <v>5064814.7390000001</v>
      </c>
    </row>
    <row r="529" spans="1:20" x14ac:dyDescent="0.3">
      <c r="A529">
        <v>176</v>
      </c>
      <c r="B529">
        <v>3</v>
      </c>
      <c r="C529">
        <v>176091727.5891</v>
      </c>
      <c r="D529">
        <v>575183.71939999994</v>
      </c>
      <c r="E529">
        <v>41664620.301600002</v>
      </c>
      <c r="F529">
        <v>0</v>
      </c>
      <c r="G529">
        <v>21339885.642000001</v>
      </c>
      <c r="H529">
        <v>60310395.556100003</v>
      </c>
      <c r="I529">
        <v>8720894.6086999997</v>
      </c>
      <c r="J529">
        <v>4039815.8675000002</v>
      </c>
      <c r="K529">
        <v>63506635.389399998</v>
      </c>
      <c r="L529">
        <v>169610689.3935</v>
      </c>
      <c r="M529">
        <v>0</v>
      </c>
      <c r="N529">
        <v>54339030.253799997</v>
      </c>
      <c r="O529">
        <v>167370832.9804</v>
      </c>
      <c r="P529">
        <v>-3464632.1482000002</v>
      </c>
      <c r="Q529">
        <v>-21842015.0878</v>
      </c>
      <c r="R529">
        <v>-169610689.3935</v>
      </c>
      <c r="S529">
        <v>21339885.642000001</v>
      </c>
      <c r="T529">
        <v>5971365.3022999996</v>
      </c>
    </row>
    <row r="530" spans="1:20" x14ac:dyDescent="0.3">
      <c r="A530">
        <v>177</v>
      </c>
      <c r="B530">
        <v>1</v>
      </c>
      <c r="C530">
        <v>101606740.2288</v>
      </c>
      <c r="D530">
        <v>574461.21640000003</v>
      </c>
      <c r="E530">
        <v>44224713.041599996</v>
      </c>
      <c r="F530">
        <v>0</v>
      </c>
      <c r="G530">
        <v>40103859.351000004</v>
      </c>
      <c r="H530">
        <v>93839048.785099998</v>
      </c>
      <c r="I530">
        <v>35745344.647100002</v>
      </c>
      <c r="J530">
        <v>4070814.1184</v>
      </c>
      <c r="K530">
        <v>68398724.749400005</v>
      </c>
      <c r="L530">
        <v>113205503.0828</v>
      </c>
      <c r="M530">
        <v>0</v>
      </c>
      <c r="N530">
        <v>58428144.237599999</v>
      </c>
      <c r="O530">
        <v>65861395.581699997</v>
      </c>
      <c r="P530">
        <v>-3496352.9019999998</v>
      </c>
      <c r="Q530">
        <v>-24174011.707800001</v>
      </c>
      <c r="R530">
        <v>-113205503.0828</v>
      </c>
      <c r="S530">
        <v>40103859.351000004</v>
      </c>
      <c r="T530">
        <v>35410904.547600001</v>
      </c>
    </row>
    <row r="531" spans="1:20" x14ac:dyDescent="0.3">
      <c r="A531">
        <v>177</v>
      </c>
      <c r="B531">
        <v>2</v>
      </c>
      <c r="C531">
        <v>97173122.720300004</v>
      </c>
      <c r="D531">
        <v>574277.66610000003</v>
      </c>
      <c r="E531">
        <v>44224713.041599996</v>
      </c>
      <c r="F531">
        <v>0</v>
      </c>
      <c r="G531">
        <v>40103859.351000004</v>
      </c>
      <c r="H531">
        <v>85714902.262600005</v>
      </c>
      <c r="I531">
        <v>21659448.338300001</v>
      </c>
      <c r="J531">
        <v>4080320.2955</v>
      </c>
      <c r="K531">
        <v>68398724.749400005</v>
      </c>
      <c r="L531">
        <v>113865964.24680001</v>
      </c>
      <c r="M531">
        <v>0</v>
      </c>
      <c r="N531">
        <v>59263990.038900003</v>
      </c>
      <c r="O531">
        <v>75513674.381899998</v>
      </c>
      <c r="P531">
        <v>-3506042.6294999998</v>
      </c>
      <c r="Q531">
        <v>-24174011.707800001</v>
      </c>
      <c r="R531">
        <v>-113865964.24680001</v>
      </c>
      <c r="S531">
        <v>40103859.351000004</v>
      </c>
      <c r="T531">
        <v>26450912.223700002</v>
      </c>
    </row>
    <row r="532" spans="1:20" x14ac:dyDescent="0.3">
      <c r="A532">
        <v>177</v>
      </c>
      <c r="B532">
        <v>3</v>
      </c>
      <c r="C532">
        <v>94443452.090900004</v>
      </c>
      <c r="D532">
        <v>574503.43000000005</v>
      </c>
      <c r="E532">
        <v>44224713.041599996</v>
      </c>
      <c r="F532">
        <v>0</v>
      </c>
      <c r="G532">
        <v>40103859.351000004</v>
      </c>
      <c r="H532">
        <v>82422110.830300003</v>
      </c>
      <c r="I532">
        <v>15133156.8563</v>
      </c>
      <c r="J532">
        <v>4081064.2708000001</v>
      </c>
      <c r="K532">
        <v>68398724.749400005</v>
      </c>
      <c r="L532">
        <v>114133688.7034</v>
      </c>
      <c r="M532">
        <v>0</v>
      </c>
      <c r="N532">
        <v>59616556.4322</v>
      </c>
      <c r="O532">
        <v>79310295.234599993</v>
      </c>
      <c r="P532">
        <v>-3506560.8407999999</v>
      </c>
      <c r="Q532">
        <v>-24174011.707800001</v>
      </c>
      <c r="R532">
        <v>-114133688.7034</v>
      </c>
      <c r="S532">
        <v>40103859.351000004</v>
      </c>
      <c r="T532">
        <v>22805554.3981</v>
      </c>
    </row>
    <row r="533" spans="1:20" x14ac:dyDescent="0.3">
      <c r="A533">
        <v>178</v>
      </c>
      <c r="B533">
        <v>1</v>
      </c>
      <c r="C533">
        <v>124662491.0845</v>
      </c>
      <c r="D533">
        <v>577426.77040000004</v>
      </c>
      <c r="E533">
        <v>28358563.731600001</v>
      </c>
      <c r="F533">
        <v>0</v>
      </c>
      <c r="G533">
        <v>12572969.5042</v>
      </c>
      <c r="H533">
        <v>58206497.820799999</v>
      </c>
      <c r="I533">
        <v>14495197.9812</v>
      </c>
      <c r="J533">
        <v>4052798.8428000002</v>
      </c>
      <c r="K533">
        <v>38080043.769400001</v>
      </c>
      <c r="L533">
        <v>107527815.8119</v>
      </c>
      <c r="M533">
        <v>0</v>
      </c>
      <c r="N533">
        <v>59892069.431000002</v>
      </c>
      <c r="O533">
        <v>110167293.10340001</v>
      </c>
      <c r="P533">
        <v>-3475372.0723999999</v>
      </c>
      <c r="Q533">
        <v>-9721480.0377999991</v>
      </c>
      <c r="R533">
        <v>-107527815.8119</v>
      </c>
      <c r="S533">
        <v>12572969.5042</v>
      </c>
      <c r="T533">
        <v>-1685571.6102</v>
      </c>
    </row>
    <row r="534" spans="1:20" x14ac:dyDescent="0.3">
      <c r="A534">
        <v>178</v>
      </c>
      <c r="B534">
        <v>2</v>
      </c>
      <c r="C534">
        <v>117911785.50560001</v>
      </c>
      <c r="D534">
        <v>580358.91810000001</v>
      </c>
      <c r="E534">
        <v>28358563.731600001</v>
      </c>
      <c r="F534">
        <v>0</v>
      </c>
      <c r="G534">
        <v>12572969.5042</v>
      </c>
      <c r="H534">
        <v>57830508.856399998</v>
      </c>
      <c r="I534">
        <v>8496482.3823000006</v>
      </c>
      <c r="J534">
        <v>4027184.4988000002</v>
      </c>
      <c r="K534">
        <v>38080043.769400001</v>
      </c>
      <c r="L534">
        <v>106642139.9974</v>
      </c>
      <c r="M534">
        <v>0</v>
      </c>
      <c r="N534">
        <v>59878586.813199997</v>
      </c>
      <c r="O534">
        <v>109415303.1233</v>
      </c>
      <c r="P534">
        <v>-3446825.5806999998</v>
      </c>
      <c r="Q534">
        <v>-9721480.0377999991</v>
      </c>
      <c r="R534">
        <v>-106642139.9974</v>
      </c>
      <c r="S534">
        <v>12572969.5042</v>
      </c>
      <c r="T534">
        <v>-2048077.9569000001</v>
      </c>
    </row>
    <row r="535" spans="1:20" x14ac:dyDescent="0.3">
      <c r="A535">
        <v>178</v>
      </c>
      <c r="B535">
        <v>3</v>
      </c>
      <c r="C535">
        <v>113687400.991</v>
      </c>
      <c r="D535">
        <v>583287.78720000002</v>
      </c>
      <c r="E535">
        <v>28358563.731600001</v>
      </c>
      <c r="F535">
        <v>0</v>
      </c>
      <c r="G535">
        <v>12572969.5042</v>
      </c>
      <c r="H535">
        <v>57552205.915200002</v>
      </c>
      <c r="I535">
        <v>5160977.5303999996</v>
      </c>
      <c r="J535">
        <v>4003942.1442999998</v>
      </c>
      <c r="K535">
        <v>38080043.769400001</v>
      </c>
      <c r="L535">
        <v>105797362.4376</v>
      </c>
      <c r="M535">
        <v>0</v>
      </c>
      <c r="N535">
        <v>59759437.809500001</v>
      </c>
      <c r="O535">
        <v>108526423.4606</v>
      </c>
      <c r="P535">
        <v>-3420654.3571000001</v>
      </c>
      <c r="Q535">
        <v>-9721480.0377999991</v>
      </c>
      <c r="R535">
        <v>-105797362.4376</v>
      </c>
      <c r="S535">
        <v>12572969.5042</v>
      </c>
      <c r="T535">
        <v>-2207231.8942999998</v>
      </c>
    </row>
    <row r="536" spans="1:20" x14ac:dyDescent="0.3">
      <c r="A536">
        <v>179</v>
      </c>
      <c r="B536">
        <v>1</v>
      </c>
      <c r="C536">
        <v>93992733.782600001</v>
      </c>
      <c r="D536">
        <v>571162.54429999995</v>
      </c>
      <c r="E536">
        <v>15435409.071599999</v>
      </c>
      <c r="F536">
        <v>0</v>
      </c>
      <c r="G536">
        <v>14215912.8102</v>
      </c>
      <c r="H536">
        <v>61565279.443800002</v>
      </c>
      <c r="I536">
        <v>57910094.3653</v>
      </c>
      <c r="J536">
        <v>4028348.5169000002</v>
      </c>
      <c r="K536">
        <v>13385140.8994</v>
      </c>
      <c r="L536">
        <v>44372841.814099997</v>
      </c>
      <c r="M536">
        <v>0</v>
      </c>
      <c r="N536">
        <v>64048548.078299999</v>
      </c>
      <c r="O536">
        <v>36082639.417300001</v>
      </c>
      <c r="P536">
        <v>-3457185.9726999998</v>
      </c>
      <c r="Q536">
        <v>2050268.1721999999</v>
      </c>
      <c r="R536">
        <v>-44372841.814099997</v>
      </c>
      <c r="S536">
        <v>14215912.8102</v>
      </c>
      <c r="T536">
        <v>-2483268.6345000002</v>
      </c>
    </row>
    <row r="537" spans="1:20" x14ac:dyDescent="0.3">
      <c r="A537">
        <v>179</v>
      </c>
      <c r="B537">
        <v>2</v>
      </c>
      <c r="C537">
        <v>87055264.211300001</v>
      </c>
      <c r="D537">
        <v>560922.46129999997</v>
      </c>
      <c r="E537">
        <v>15435409.071599999</v>
      </c>
      <c r="F537">
        <v>0</v>
      </c>
      <c r="G537">
        <v>14215912.8102</v>
      </c>
      <c r="H537">
        <v>63167893.8891</v>
      </c>
      <c r="I537">
        <v>47680234.9824</v>
      </c>
      <c r="J537">
        <v>4047496.4523</v>
      </c>
      <c r="K537">
        <v>13385140.8994</v>
      </c>
      <c r="L537">
        <v>45210944.636399999</v>
      </c>
      <c r="M537">
        <v>0</v>
      </c>
      <c r="N537">
        <v>67150456.215000004</v>
      </c>
      <c r="O537">
        <v>39375029.2289</v>
      </c>
      <c r="P537">
        <v>-3486573.9911000002</v>
      </c>
      <c r="Q537">
        <v>2050268.1721999999</v>
      </c>
      <c r="R537">
        <v>-45210944.636399999</v>
      </c>
      <c r="S537">
        <v>14215912.8102</v>
      </c>
      <c r="T537">
        <v>-3982562.3259000001</v>
      </c>
    </row>
    <row r="538" spans="1:20" x14ac:dyDescent="0.3">
      <c r="A538">
        <v>179</v>
      </c>
      <c r="B538">
        <v>3</v>
      </c>
      <c r="C538">
        <v>82472340.098399997</v>
      </c>
      <c r="D538">
        <v>552538.91359999997</v>
      </c>
      <c r="E538">
        <v>15435409.071599999</v>
      </c>
      <c r="F538">
        <v>0</v>
      </c>
      <c r="G538">
        <v>14215912.8102</v>
      </c>
      <c r="H538">
        <v>64283733.750600003</v>
      </c>
      <c r="I538">
        <v>43193013.317900002</v>
      </c>
      <c r="J538">
        <v>4064856.1982</v>
      </c>
      <c r="K538">
        <v>13385140.8994</v>
      </c>
      <c r="L538">
        <v>45987742.443400003</v>
      </c>
      <c r="M538">
        <v>0</v>
      </c>
      <c r="N538">
        <v>69121520.782900006</v>
      </c>
      <c r="O538">
        <v>39279326.780400001</v>
      </c>
      <c r="P538">
        <v>-3512317.2845999999</v>
      </c>
      <c r="Q538">
        <v>2050268.1721999999</v>
      </c>
      <c r="R538">
        <v>-45987742.443400003</v>
      </c>
      <c r="S538">
        <v>14215912.8102</v>
      </c>
      <c r="T538">
        <v>-4837787.0323000001</v>
      </c>
    </row>
    <row r="539" spans="1:20" x14ac:dyDescent="0.3">
      <c r="A539">
        <v>180</v>
      </c>
      <c r="B539">
        <v>1</v>
      </c>
      <c r="C539">
        <v>110132225.81569999</v>
      </c>
      <c r="D539">
        <v>549161.77610000002</v>
      </c>
      <c r="E539">
        <v>15435409.071599999</v>
      </c>
      <c r="F539">
        <v>0</v>
      </c>
      <c r="G539">
        <v>2614968.4578</v>
      </c>
      <c r="H539">
        <v>47592091.435000002</v>
      </c>
      <c r="I539">
        <v>27935653.184900001</v>
      </c>
      <c r="J539">
        <v>4074671.4775999999</v>
      </c>
      <c r="K539">
        <v>13385140.8994</v>
      </c>
      <c r="L539">
        <v>53132484.224699996</v>
      </c>
      <c r="M539">
        <v>0</v>
      </c>
      <c r="N539">
        <v>79129966.512799993</v>
      </c>
      <c r="O539">
        <v>82196572.630799994</v>
      </c>
      <c r="P539">
        <v>-3525509.7015</v>
      </c>
      <c r="Q539">
        <v>2050268.1721999999</v>
      </c>
      <c r="R539">
        <v>-53132484.224699996</v>
      </c>
      <c r="S539">
        <v>2614968.4578</v>
      </c>
      <c r="T539">
        <v>-31537875.077799998</v>
      </c>
    </row>
    <row r="540" spans="1:20" x14ac:dyDescent="0.3">
      <c r="A540">
        <v>180</v>
      </c>
      <c r="B540">
        <v>2</v>
      </c>
      <c r="C540">
        <v>105371774.4703</v>
      </c>
      <c r="D540">
        <v>546468.54139999999</v>
      </c>
      <c r="E540">
        <v>15435409.071599999</v>
      </c>
      <c r="F540">
        <v>0</v>
      </c>
      <c r="G540">
        <v>2614968.4578</v>
      </c>
      <c r="H540">
        <v>44432601.9877</v>
      </c>
      <c r="I540">
        <v>21454752.846700002</v>
      </c>
      <c r="J540">
        <v>4109643.9597999998</v>
      </c>
      <c r="K540">
        <v>13385140.8994</v>
      </c>
      <c r="L540">
        <v>53380699.195</v>
      </c>
      <c r="M540">
        <v>0</v>
      </c>
      <c r="N540">
        <v>76986117.1831</v>
      </c>
      <c r="O540">
        <v>83917021.623500004</v>
      </c>
      <c r="P540">
        <v>-3563175.4183999998</v>
      </c>
      <c r="Q540">
        <v>2050268.1721999999</v>
      </c>
      <c r="R540">
        <v>-53380699.195</v>
      </c>
      <c r="S540">
        <v>2614968.4578</v>
      </c>
      <c r="T540">
        <v>-32553515.1954</v>
      </c>
    </row>
    <row r="541" spans="1:20" x14ac:dyDescent="0.3">
      <c r="A541">
        <v>180</v>
      </c>
      <c r="B541">
        <v>3</v>
      </c>
      <c r="C541">
        <v>102377492.1564</v>
      </c>
      <c r="D541">
        <v>544338.35600000003</v>
      </c>
      <c r="E541">
        <v>15435409.071599999</v>
      </c>
      <c r="F541">
        <v>0</v>
      </c>
      <c r="G541">
        <v>2614968.4578</v>
      </c>
      <c r="H541">
        <v>42646733.315499999</v>
      </c>
      <c r="I541">
        <v>17329911.9285</v>
      </c>
      <c r="J541">
        <v>4125677.4470000002</v>
      </c>
      <c r="K541">
        <v>13385140.8994</v>
      </c>
      <c r="L541">
        <v>53564385.585699998</v>
      </c>
      <c r="M541">
        <v>0</v>
      </c>
      <c r="N541">
        <v>75908144.643399999</v>
      </c>
      <c r="O541">
        <v>85047580.227899998</v>
      </c>
      <c r="P541">
        <v>-3581339.0909000002</v>
      </c>
      <c r="Q541">
        <v>2050268.1721999999</v>
      </c>
      <c r="R541">
        <v>-53564385.585699998</v>
      </c>
      <c r="S541">
        <v>2614968.4578</v>
      </c>
      <c r="T541">
        <v>-33261411.3279</v>
      </c>
    </row>
    <row r="542" spans="1:20" x14ac:dyDescent="0.3">
      <c r="A542">
        <v>181</v>
      </c>
      <c r="B542">
        <v>1</v>
      </c>
      <c r="C542">
        <v>94719519.099099994</v>
      </c>
      <c r="D542">
        <v>535659.00080000004</v>
      </c>
      <c r="E542">
        <v>15435409.071599999</v>
      </c>
      <c r="F542">
        <v>0</v>
      </c>
      <c r="G542">
        <v>3680573.3097999999</v>
      </c>
      <c r="H542">
        <v>41035266.013400003</v>
      </c>
      <c r="I542">
        <v>34496868.174199998</v>
      </c>
      <c r="J542">
        <v>4154829.8859999999</v>
      </c>
      <c r="K542">
        <v>13385140.8994</v>
      </c>
      <c r="L542">
        <v>28506549.183699999</v>
      </c>
      <c r="M542">
        <v>0</v>
      </c>
      <c r="N542">
        <v>74426001.433300003</v>
      </c>
      <c r="O542">
        <v>60222650.924900003</v>
      </c>
      <c r="P542">
        <v>-3619170.8851999999</v>
      </c>
      <c r="Q542">
        <v>2050268.1721999999</v>
      </c>
      <c r="R542">
        <v>-28506549.183699999</v>
      </c>
      <c r="S542">
        <v>3680573.3097999999</v>
      </c>
      <c r="T542">
        <v>-33390735.4199</v>
      </c>
    </row>
    <row r="543" spans="1:20" x14ac:dyDescent="0.3">
      <c r="A543">
        <v>181</v>
      </c>
      <c r="B543">
        <v>2</v>
      </c>
      <c r="C543">
        <v>92296110.806199998</v>
      </c>
      <c r="D543">
        <v>528270.6385</v>
      </c>
      <c r="E543">
        <v>15435409.071599999</v>
      </c>
      <c r="F543">
        <v>0</v>
      </c>
      <c r="G543">
        <v>3680573.3097999999</v>
      </c>
      <c r="H543">
        <v>39536847.035700001</v>
      </c>
      <c r="I543">
        <v>28860207.087400001</v>
      </c>
      <c r="J543">
        <v>4177085.4531999999</v>
      </c>
      <c r="K543">
        <v>13385140.8994</v>
      </c>
      <c r="L543">
        <v>28801235.272100002</v>
      </c>
      <c r="M543">
        <v>0</v>
      </c>
      <c r="N543">
        <v>76051251.683599994</v>
      </c>
      <c r="O543">
        <v>63435903.718699999</v>
      </c>
      <c r="P543">
        <v>-3648814.8147</v>
      </c>
      <c r="Q543">
        <v>2050268.1721999999</v>
      </c>
      <c r="R543">
        <v>-28801235.272100002</v>
      </c>
      <c r="S543">
        <v>3680573.3097999999</v>
      </c>
      <c r="T543">
        <v>-36514404.6479</v>
      </c>
    </row>
    <row r="544" spans="1:20" x14ac:dyDescent="0.3">
      <c r="A544">
        <v>181</v>
      </c>
      <c r="B544">
        <v>3</v>
      </c>
      <c r="C544">
        <v>90681327.320999995</v>
      </c>
      <c r="D544">
        <v>523415.99280000001</v>
      </c>
      <c r="E544">
        <v>15435409.071599999</v>
      </c>
      <c r="F544">
        <v>0</v>
      </c>
      <c r="G544">
        <v>3680573.3097999999</v>
      </c>
      <c r="H544">
        <v>38546852.471600004</v>
      </c>
      <c r="I544">
        <v>25089496.366799999</v>
      </c>
      <c r="J544">
        <v>4196516.4978</v>
      </c>
      <c r="K544">
        <v>13385140.8994</v>
      </c>
      <c r="L544">
        <v>29039660.0913</v>
      </c>
      <c r="M544">
        <v>0</v>
      </c>
      <c r="N544">
        <v>77185879.3169</v>
      </c>
      <c r="O544">
        <v>65591830.954099998</v>
      </c>
      <c r="P544">
        <v>-3673100.5049999999</v>
      </c>
      <c r="Q544">
        <v>2050268.1721999999</v>
      </c>
      <c r="R544">
        <v>-29039660.0913</v>
      </c>
      <c r="S544">
        <v>3680573.3097999999</v>
      </c>
      <c r="T544">
        <v>-38639026.845299996</v>
      </c>
    </row>
    <row r="545" spans="1:20" x14ac:dyDescent="0.3">
      <c r="A545">
        <v>182</v>
      </c>
      <c r="B545">
        <v>1</v>
      </c>
      <c r="C545">
        <v>84884161.665700004</v>
      </c>
      <c r="D545">
        <v>518702.0111</v>
      </c>
      <c r="E545">
        <v>15435409.071599999</v>
      </c>
      <c r="F545">
        <v>0</v>
      </c>
      <c r="G545">
        <v>6339007.7100999998</v>
      </c>
      <c r="H545">
        <v>40025445.946500003</v>
      </c>
      <c r="I545">
        <v>34712043.523000002</v>
      </c>
      <c r="J545">
        <v>4219957.3925000001</v>
      </c>
      <c r="K545">
        <v>14085363.009400001</v>
      </c>
      <c r="L545">
        <v>15689148.9037</v>
      </c>
      <c r="M545">
        <v>0</v>
      </c>
      <c r="N545">
        <v>77958252.570899993</v>
      </c>
      <c r="O545">
        <v>50172118.142800003</v>
      </c>
      <c r="P545">
        <v>-3701255.3813999998</v>
      </c>
      <c r="Q545">
        <v>1350046.0622</v>
      </c>
      <c r="R545">
        <v>-15689148.9037</v>
      </c>
      <c r="S545">
        <v>6339007.7100999998</v>
      </c>
      <c r="T545">
        <v>-37932806.624300003</v>
      </c>
    </row>
    <row r="546" spans="1:20" x14ac:dyDescent="0.3">
      <c r="A546">
        <v>182</v>
      </c>
      <c r="B546">
        <v>2</v>
      </c>
      <c r="C546">
        <v>83292435.168400005</v>
      </c>
      <c r="D546">
        <v>515456.19500000001</v>
      </c>
      <c r="E546">
        <v>15435409.071599999</v>
      </c>
      <c r="F546">
        <v>0</v>
      </c>
      <c r="G546">
        <v>6339007.7100999998</v>
      </c>
      <c r="H546">
        <v>39111214.207999997</v>
      </c>
      <c r="I546">
        <v>30741481.663199998</v>
      </c>
      <c r="J546">
        <v>4240719.6689999998</v>
      </c>
      <c r="K546">
        <v>14085363.009400001</v>
      </c>
      <c r="L546">
        <v>15845063.6075</v>
      </c>
      <c r="M546">
        <v>0</v>
      </c>
      <c r="N546">
        <v>79429166.330599993</v>
      </c>
      <c r="O546">
        <v>52550953.5053</v>
      </c>
      <c r="P546">
        <v>-3725263.4741000002</v>
      </c>
      <c r="Q546">
        <v>1350046.0622</v>
      </c>
      <c r="R546">
        <v>-15845063.6075</v>
      </c>
      <c r="S546">
        <v>6339007.7100999998</v>
      </c>
      <c r="T546">
        <v>-40317952.122599997</v>
      </c>
    </row>
    <row r="547" spans="1:20" x14ac:dyDescent="0.3">
      <c r="A547">
        <v>182</v>
      </c>
      <c r="B547">
        <v>3</v>
      </c>
      <c r="C547">
        <v>82126913.329999998</v>
      </c>
      <c r="D547">
        <v>512738.20689999999</v>
      </c>
      <c r="E547">
        <v>15435409.071599999</v>
      </c>
      <c r="F547">
        <v>0</v>
      </c>
      <c r="G547">
        <v>6339007.7100999998</v>
      </c>
      <c r="H547">
        <v>38657858.2808</v>
      </c>
      <c r="I547">
        <v>27835622.309900001</v>
      </c>
      <c r="J547">
        <v>4258733.1719000004</v>
      </c>
      <c r="K547">
        <v>14085363.009400001</v>
      </c>
      <c r="L547">
        <v>15981849.782</v>
      </c>
      <c r="M547">
        <v>0</v>
      </c>
      <c r="N547">
        <v>80517787.554399997</v>
      </c>
      <c r="O547">
        <v>54291291.020099998</v>
      </c>
      <c r="P547">
        <v>-3745994.9649999999</v>
      </c>
      <c r="Q547">
        <v>1350046.0622</v>
      </c>
      <c r="R547">
        <v>-15981849.782</v>
      </c>
      <c r="S547">
        <v>6339007.7100999998</v>
      </c>
      <c r="T547">
        <v>-41859929.273599997</v>
      </c>
    </row>
    <row r="548" spans="1:20" x14ac:dyDescent="0.3">
      <c r="A548">
        <v>183</v>
      </c>
      <c r="B548">
        <v>1</v>
      </c>
      <c r="C548">
        <v>76429361.893099993</v>
      </c>
      <c r="D548">
        <v>508013.06420000002</v>
      </c>
      <c r="E548">
        <v>15435409.071599999</v>
      </c>
      <c r="F548">
        <v>0</v>
      </c>
      <c r="G548">
        <v>9454587.8241000008</v>
      </c>
      <c r="H548">
        <v>42070080.152400002</v>
      </c>
      <c r="I548">
        <v>30042719.575800002</v>
      </c>
      <c r="J548">
        <v>4290408.9557999996</v>
      </c>
      <c r="K548">
        <v>14085363.009400001</v>
      </c>
      <c r="L548">
        <v>13521439.564099999</v>
      </c>
      <c r="M548">
        <v>0</v>
      </c>
      <c r="N548">
        <v>81598838.572799996</v>
      </c>
      <c r="O548">
        <v>46386642.317199998</v>
      </c>
      <c r="P548">
        <v>-3782395.8916000002</v>
      </c>
      <c r="Q548">
        <v>1350046.0622</v>
      </c>
      <c r="R548">
        <v>-13521439.564099999</v>
      </c>
      <c r="S548">
        <v>9454587.8241000008</v>
      </c>
      <c r="T548">
        <v>-39528758.420400001</v>
      </c>
    </row>
    <row r="549" spans="1:20" x14ac:dyDescent="0.3">
      <c r="A549">
        <v>183</v>
      </c>
      <c r="B549">
        <v>2</v>
      </c>
      <c r="C549">
        <v>75158673.490700006</v>
      </c>
      <c r="D549">
        <v>504642.67719999998</v>
      </c>
      <c r="E549">
        <v>15435409.071599999</v>
      </c>
      <c r="F549">
        <v>0</v>
      </c>
      <c r="G549">
        <v>9454587.8241000008</v>
      </c>
      <c r="H549">
        <v>41629858.6765</v>
      </c>
      <c r="I549">
        <v>27488005.0383</v>
      </c>
      <c r="J549">
        <v>4318872.4534999998</v>
      </c>
      <c r="K549">
        <v>14085363.009400001</v>
      </c>
      <c r="L549">
        <v>13599150.8257</v>
      </c>
      <c r="M549">
        <v>0</v>
      </c>
      <c r="N549">
        <v>82159260.968199998</v>
      </c>
      <c r="O549">
        <v>47670668.452399999</v>
      </c>
      <c r="P549">
        <v>-3814229.7763</v>
      </c>
      <c r="Q549">
        <v>1350046.0622</v>
      </c>
      <c r="R549">
        <v>-13599150.8257</v>
      </c>
      <c r="S549">
        <v>9454587.8241000008</v>
      </c>
      <c r="T549">
        <v>-40529402.291699998</v>
      </c>
    </row>
    <row r="550" spans="1:20" x14ac:dyDescent="0.3">
      <c r="A550">
        <v>183</v>
      </c>
      <c r="B550">
        <v>3</v>
      </c>
      <c r="C550">
        <v>74227729.377000004</v>
      </c>
      <c r="D550">
        <v>501810.41590000002</v>
      </c>
      <c r="E550">
        <v>15435409.071599999</v>
      </c>
      <c r="F550">
        <v>0</v>
      </c>
      <c r="G550">
        <v>9454587.8241000008</v>
      </c>
      <c r="H550">
        <v>41326310.878399998</v>
      </c>
      <c r="I550">
        <v>25884019.929299999</v>
      </c>
      <c r="J550">
        <v>4344270.4768000003</v>
      </c>
      <c r="K550">
        <v>14085363.009400001</v>
      </c>
      <c r="L550">
        <v>13673601.391100001</v>
      </c>
      <c r="M550">
        <v>0</v>
      </c>
      <c r="N550">
        <v>82648256.053599998</v>
      </c>
      <c r="O550">
        <v>48343709.447800003</v>
      </c>
      <c r="P550">
        <v>-3842460.0608999999</v>
      </c>
      <c r="Q550">
        <v>1350046.0622</v>
      </c>
      <c r="R550">
        <v>-13673601.391100001</v>
      </c>
      <c r="S550">
        <v>9454587.8241000008</v>
      </c>
      <c r="T550">
        <v>-41321945.175300002</v>
      </c>
    </row>
    <row r="551" spans="1:20" x14ac:dyDescent="0.3">
      <c r="A551">
        <v>184</v>
      </c>
      <c r="B551">
        <v>1</v>
      </c>
      <c r="C551">
        <v>116364059.87369999</v>
      </c>
      <c r="D551">
        <v>508407.86259999999</v>
      </c>
      <c r="E551">
        <v>15435409.071599999</v>
      </c>
      <c r="F551">
        <v>0</v>
      </c>
      <c r="G551">
        <v>3757474.3607000001</v>
      </c>
      <c r="H551">
        <v>38627818.823600002</v>
      </c>
      <c r="I551">
        <v>5443596.7303999998</v>
      </c>
      <c r="J551">
        <v>4310882.1322999997</v>
      </c>
      <c r="K551">
        <v>14085363.009400001</v>
      </c>
      <c r="L551">
        <v>76362953.363999993</v>
      </c>
      <c r="M551">
        <v>0</v>
      </c>
      <c r="N551">
        <v>75408232.649599999</v>
      </c>
      <c r="O551">
        <v>110920463.1433</v>
      </c>
      <c r="P551">
        <v>-3802474.2696000002</v>
      </c>
      <c r="Q551">
        <v>1350046.0622</v>
      </c>
      <c r="R551">
        <v>-76362953.363999993</v>
      </c>
      <c r="S551">
        <v>3757474.3607000001</v>
      </c>
      <c r="T551">
        <v>-36780413.825999998</v>
      </c>
    </row>
    <row r="552" spans="1:20" x14ac:dyDescent="0.3">
      <c r="A552">
        <v>184</v>
      </c>
      <c r="B552">
        <v>2</v>
      </c>
      <c r="C552">
        <v>109259429.6427</v>
      </c>
      <c r="D552">
        <v>514243.78009999997</v>
      </c>
      <c r="E552">
        <v>15435409.071599999</v>
      </c>
      <c r="F552">
        <v>0</v>
      </c>
      <c r="G552">
        <v>3757474.3607000001</v>
      </c>
      <c r="H552">
        <v>40586572.549999997</v>
      </c>
      <c r="I552">
        <v>3917383.2384000001</v>
      </c>
      <c r="J552">
        <v>4284128.9036999997</v>
      </c>
      <c r="K552">
        <v>14085363.009400001</v>
      </c>
      <c r="L552">
        <v>75419153.547000006</v>
      </c>
      <c r="M552">
        <v>0</v>
      </c>
      <c r="N552">
        <v>72335344.812900007</v>
      </c>
      <c r="O552">
        <v>105342046.4043</v>
      </c>
      <c r="P552">
        <v>-3769885.1236</v>
      </c>
      <c r="Q552">
        <v>1350046.0622</v>
      </c>
      <c r="R552">
        <v>-75419153.547000006</v>
      </c>
      <c r="S552">
        <v>3757474.3607000001</v>
      </c>
      <c r="T552">
        <v>-31748772.263</v>
      </c>
    </row>
    <row r="553" spans="1:20" x14ac:dyDescent="0.3">
      <c r="A553">
        <v>184</v>
      </c>
      <c r="B553">
        <v>3</v>
      </c>
      <c r="C553">
        <v>105063942.434</v>
      </c>
      <c r="D553">
        <v>519442.94839999999</v>
      </c>
      <c r="E553">
        <v>15435409.071599999</v>
      </c>
      <c r="F553">
        <v>0</v>
      </c>
      <c r="G553">
        <v>3757474.3607000001</v>
      </c>
      <c r="H553">
        <v>41619602.673600003</v>
      </c>
      <c r="I553">
        <v>3105622.5011999998</v>
      </c>
      <c r="J553">
        <v>4261691.6314000003</v>
      </c>
      <c r="K553">
        <v>14085363.009400001</v>
      </c>
      <c r="L553">
        <v>74683206.632599995</v>
      </c>
      <c r="M553">
        <v>0</v>
      </c>
      <c r="N553">
        <v>70678057.969699994</v>
      </c>
      <c r="O553">
        <v>101958319.93279999</v>
      </c>
      <c r="P553">
        <v>-3742248.6830000002</v>
      </c>
      <c r="Q553">
        <v>1350046.0622</v>
      </c>
      <c r="R553">
        <v>-74683206.632599995</v>
      </c>
      <c r="S553">
        <v>3757474.3607000001</v>
      </c>
      <c r="T553">
        <v>-29058455.296100002</v>
      </c>
    </row>
    <row r="554" spans="1:20" x14ac:dyDescent="0.3">
      <c r="A554">
        <v>185</v>
      </c>
      <c r="B554">
        <v>1</v>
      </c>
      <c r="C554">
        <v>94292486.760499999</v>
      </c>
      <c r="D554">
        <v>525899.20279999997</v>
      </c>
      <c r="E554">
        <v>18405041.931600001</v>
      </c>
      <c r="F554">
        <v>0</v>
      </c>
      <c r="G554">
        <v>17454336.968899999</v>
      </c>
      <c r="H554">
        <v>59906681.923</v>
      </c>
      <c r="I554">
        <v>8859410.3846000005</v>
      </c>
      <c r="J554">
        <v>4225717.7429999998</v>
      </c>
      <c r="K554">
        <v>20559659.739399999</v>
      </c>
      <c r="L554">
        <v>89064682.7447</v>
      </c>
      <c r="M554">
        <v>0</v>
      </c>
      <c r="N554">
        <v>67734160.435100004</v>
      </c>
      <c r="O554">
        <v>85433076.3759</v>
      </c>
      <c r="P554">
        <v>-3699818.5402000002</v>
      </c>
      <c r="Q554">
        <v>-2154617.8078000001</v>
      </c>
      <c r="R554">
        <v>-89064682.7447</v>
      </c>
      <c r="S554">
        <v>17454336.968899999</v>
      </c>
      <c r="T554">
        <v>-7827478.5120999999</v>
      </c>
    </row>
    <row r="555" spans="1:20" x14ac:dyDescent="0.3">
      <c r="A555">
        <v>185</v>
      </c>
      <c r="B555">
        <v>2</v>
      </c>
      <c r="C555">
        <v>89402050.249599993</v>
      </c>
      <c r="D555">
        <v>531999.65610000002</v>
      </c>
      <c r="E555">
        <v>18405041.931600001</v>
      </c>
      <c r="F555">
        <v>0</v>
      </c>
      <c r="G555">
        <v>17454336.968899999</v>
      </c>
      <c r="H555">
        <v>60952395.469499998</v>
      </c>
      <c r="I555">
        <v>7172135.6035000002</v>
      </c>
      <c r="J555">
        <v>4195988.8981999997</v>
      </c>
      <c r="K555">
        <v>20559659.739399999</v>
      </c>
      <c r="L555">
        <v>88280672.119599998</v>
      </c>
      <c r="M555">
        <v>0</v>
      </c>
      <c r="N555">
        <v>66507229.231399998</v>
      </c>
      <c r="O555">
        <v>82229914.6461</v>
      </c>
      <c r="P555">
        <v>-3663989.2420999999</v>
      </c>
      <c r="Q555">
        <v>-2154617.8078000001</v>
      </c>
      <c r="R555">
        <v>-88280672.119599998</v>
      </c>
      <c r="S555">
        <v>17454336.968899999</v>
      </c>
      <c r="T555">
        <v>-5554833.7619000003</v>
      </c>
    </row>
    <row r="556" spans="1:20" x14ac:dyDescent="0.3">
      <c r="A556">
        <v>185</v>
      </c>
      <c r="B556">
        <v>3</v>
      </c>
      <c r="C556">
        <v>86230382.041199997</v>
      </c>
      <c r="D556">
        <v>537432.94290000002</v>
      </c>
      <c r="E556">
        <v>18405041.931600001</v>
      </c>
      <c r="F556">
        <v>0</v>
      </c>
      <c r="G556">
        <v>17454336.968899999</v>
      </c>
      <c r="H556">
        <v>61600767.871600002</v>
      </c>
      <c r="I556">
        <v>5999336.6772999996</v>
      </c>
      <c r="J556">
        <v>4170439.2878</v>
      </c>
      <c r="K556">
        <v>20559659.739399999</v>
      </c>
      <c r="L556">
        <v>87646985.6426</v>
      </c>
      <c r="M556">
        <v>0</v>
      </c>
      <c r="N556">
        <v>65765212.851199999</v>
      </c>
      <c r="O556">
        <v>80231045.363900006</v>
      </c>
      <c r="P556">
        <v>-3633006.3448999999</v>
      </c>
      <c r="Q556">
        <v>-2154617.8078000001</v>
      </c>
      <c r="R556">
        <v>-87646985.6426</v>
      </c>
      <c r="S556">
        <v>17454336.968899999</v>
      </c>
      <c r="T556">
        <v>-4164444.9796000002</v>
      </c>
    </row>
    <row r="557" spans="1:20" x14ac:dyDescent="0.3">
      <c r="A557">
        <v>186</v>
      </c>
      <c r="B557">
        <v>1</v>
      </c>
      <c r="C557">
        <v>20326530.363499999</v>
      </c>
      <c r="D557">
        <v>530773.45570000005</v>
      </c>
      <c r="E557">
        <v>20092649.771600001</v>
      </c>
      <c r="F557">
        <v>0</v>
      </c>
      <c r="G557">
        <v>431832480.03930002</v>
      </c>
      <c r="H557">
        <v>113684668.0405</v>
      </c>
      <c r="I557">
        <v>422571395.85829997</v>
      </c>
      <c r="J557">
        <v>4226217.6951000001</v>
      </c>
      <c r="K557">
        <v>24238927.009399999</v>
      </c>
      <c r="L557">
        <v>59777339.477499999</v>
      </c>
      <c r="M557">
        <v>0</v>
      </c>
      <c r="N557">
        <v>75538836.976999998</v>
      </c>
      <c r="O557">
        <v>-402244865.49479997</v>
      </c>
      <c r="P557">
        <v>-3695444.2393</v>
      </c>
      <c r="Q557">
        <v>-4146277.2377999998</v>
      </c>
      <c r="R557">
        <v>-59777339.477499999</v>
      </c>
      <c r="S557">
        <v>431832480.03930002</v>
      </c>
      <c r="T557">
        <v>38145831.063500002</v>
      </c>
    </row>
    <row r="558" spans="1:20" x14ac:dyDescent="0.3">
      <c r="A558">
        <v>186</v>
      </c>
      <c r="B558">
        <v>2</v>
      </c>
      <c r="C558">
        <v>17838349.430300001</v>
      </c>
      <c r="D558">
        <v>526776.70209999999</v>
      </c>
      <c r="E558">
        <v>20092649.771600001</v>
      </c>
      <c r="F558">
        <v>0</v>
      </c>
      <c r="G558">
        <v>431832480.03930002</v>
      </c>
      <c r="H558">
        <v>108488937.9498</v>
      </c>
      <c r="I558">
        <v>408569465.07730001</v>
      </c>
      <c r="J558">
        <v>4276064.5691999998</v>
      </c>
      <c r="K558">
        <v>24238927.009399999</v>
      </c>
      <c r="L558">
        <v>60016871.452299997</v>
      </c>
      <c r="M558">
        <v>0</v>
      </c>
      <c r="N558">
        <v>81559793.074499995</v>
      </c>
      <c r="O558">
        <v>-390731115.64700001</v>
      </c>
      <c r="P558">
        <v>-3749287.8670999999</v>
      </c>
      <c r="Q558">
        <v>-4146277.2377999998</v>
      </c>
      <c r="R558">
        <v>-60016871.452299997</v>
      </c>
      <c r="S558">
        <v>431832480.03930002</v>
      </c>
      <c r="T558">
        <v>26929144.875300001</v>
      </c>
    </row>
    <row r="559" spans="1:20" x14ac:dyDescent="0.3">
      <c r="A559">
        <v>186</v>
      </c>
      <c r="B559">
        <v>3</v>
      </c>
      <c r="C559">
        <v>16297278.942199999</v>
      </c>
      <c r="D559">
        <v>522515.08510000003</v>
      </c>
      <c r="E559">
        <v>20092649.771600001</v>
      </c>
      <c r="F559">
        <v>0</v>
      </c>
      <c r="G559">
        <v>431832480.03930002</v>
      </c>
      <c r="H559">
        <v>104903789.3564</v>
      </c>
      <c r="I559">
        <v>398734862.88120002</v>
      </c>
      <c r="J559">
        <v>4319911.9471000005</v>
      </c>
      <c r="K559">
        <v>24238927.009399999</v>
      </c>
      <c r="L559">
        <v>60183050.340999998</v>
      </c>
      <c r="M559">
        <v>0</v>
      </c>
      <c r="N559">
        <v>86047410.197799996</v>
      </c>
      <c r="O559">
        <v>-382437583.93900001</v>
      </c>
      <c r="P559">
        <v>-3797396.8620000002</v>
      </c>
      <c r="Q559">
        <v>-4146277.2377999998</v>
      </c>
      <c r="R559">
        <v>-60183050.340999998</v>
      </c>
      <c r="S559">
        <v>431832480.03930002</v>
      </c>
      <c r="T559">
        <v>18856379.158599999</v>
      </c>
    </row>
    <row r="560" spans="1:20" x14ac:dyDescent="0.3">
      <c r="A560">
        <v>187</v>
      </c>
      <c r="B560">
        <v>1</v>
      </c>
      <c r="C560">
        <v>50497643.529899999</v>
      </c>
      <c r="D560">
        <v>518013.85619999998</v>
      </c>
      <c r="E560">
        <v>26526319.771600001</v>
      </c>
      <c r="F560">
        <v>0</v>
      </c>
      <c r="G560">
        <v>165473460.4113</v>
      </c>
      <c r="H560">
        <v>73614932.879299998</v>
      </c>
      <c r="I560">
        <v>113768079.20110001</v>
      </c>
      <c r="J560">
        <v>4344308.4282</v>
      </c>
      <c r="K560">
        <v>38265403.739399999</v>
      </c>
      <c r="L560">
        <v>80003484.991500005</v>
      </c>
      <c r="M560">
        <v>0</v>
      </c>
      <c r="N560">
        <v>80223221.745499998</v>
      </c>
      <c r="O560">
        <v>-63270435.671099998</v>
      </c>
      <c r="P560">
        <v>-3826294.5718999999</v>
      </c>
      <c r="Q560">
        <v>-11739083.967800001</v>
      </c>
      <c r="R560">
        <v>-80003484.991500005</v>
      </c>
      <c r="S560">
        <v>165473460.4113</v>
      </c>
      <c r="T560">
        <v>-6608288.8662</v>
      </c>
    </row>
    <row r="561" spans="1:20" x14ac:dyDescent="0.3">
      <c r="A561">
        <v>187</v>
      </c>
      <c r="B561">
        <v>2</v>
      </c>
      <c r="C561">
        <v>40509280.627400003</v>
      </c>
      <c r="D561">
        <v>513354.88799999998</v>
      </c>
      <c r="E561">
        <v>26526319.771600001</v>
      </c>
      <c r="F561">
        <v>0</v>
      </c>
      <c r="G561">
        <v>165473460.4113</v>
      </c>
      <c r="H561">
        <v>73973288.347100005</v>
      </c>
      <c r="I561">
        <v>106186056.5246</v>
      </c>
      <c r="J561">
        <v>4369078.5297999997</v>
      </c>
      <c r="K561">
        <v>38265403.739399999</v>
      </c>
      <c r="L561">
        <v>79700748.746600002</v>
      </c>
      <c r="M561">
        <v>0</v>
      </c>
      <c r="N561">
        <v>78435103.216199994</v>
      </c>
      <c r="O561">
        <v>-65676775.897200003</v>
      </c>
      <c r="P561">
        <v>-3855723.6417999999</v>
      </c>
      <c r="Q561">
        <v>-11739083.967800001</v>
      </c>
      <c r="R561">
        <v>-79700748.746600002</v>
      </c>
      <c r="S561">
        <v>165473460.4113</v>
      </c>
      <c r="T561">
        <v>-4461814.8689999999</v>
      </c>
    </row>
    <row r="562" spans="1:20" x14ac:dyDescent="0.3">
      <c r="A562">
        <v>187</v>
      </c>
      <c r="B562">
        <v>3</v>
      </c>
      <c r="C562">
        <v>34634300.9454</v>
      </c>
      <c r="D562">
        <v>508924.1874</v>
      </c>
      <c r="E562">
        <v>26526319.771600001</v>
      </c>
      <c r="F562">
        <v>0</v>
      </c>
      <c r="G562">
        <v>165473460.4113</v>
      </c>
      <c r="H562">
        <v>74194976.319000006</v>
      </c>
      <c r="I562">
        <v>101403982.2993</v>
      </c>
      <c r="J562">
        <v>4394055.8942999998</v>
      </c>
      <c r="K562">
        <v>38265403.739399999</v>
      </c>
      <c r="L562">
        <v>79526521.282000005</v>
      </c>
      <c r="M562">
        <v>0</v>
      </c>
      <c r="N562">
        <v>77702754.018399999</v>
      </c>
      <c r="O562">
        <v>-66769681.3539</v>
      </c>
      <c r="P562">
        <v>-3885131.7069000001</v>
      </c>
      <c r="Q562">
        <v>-11739083.967800001</v>
      </c>
      <c r="R562">
        <v>-79526521.282000005</v>
      </c>
      <c r="S562">
        <v>165473460.4113</v>
      </c>
      <c r="T562">
        <v>-3507777.6995000001</v>
      </c>
    </row>
    <row r="563" spans="1:20" x14ac:dyDescent="0.3">
      <c r="A563">
        <v>188</v>
      </c>
      <c r="B563">
        <v>1</v>
      </c>
      <c r="C563">
        <v>181899526.3247</v>
      </c>
      <c r="D563">
        <v>538038.79650000005</v>
      </c>
      <c r="E563">
        <v>49522515.181599997</v>
      </c>
      <c r="F563">
        <v>0</v>
      </c>
      <c r="G563">
        <v>27069901.1743</v>
      </c>
      <c r="H563">
        <v>70819727.312800005</v>
      </c>
      <c r="I563">
        <v>16054867.539899999</v>
      </c>
      <c r="J563">
        <v>4299805.4468</v>
      </c>
      <c r="K563">
        <v>88400958.8794</v>
      </c>
      <c r="L563">
        <v>153724269.50299999</v>
      </c>
      <c r="M563">
        <v>0</v>
      </c>
      <c r="N563">
        <v>67865449.826900005</v>
      </c>
      <c r="O563">
        <v>165844658.78479999</v>
      </c>
      <c r="P563">
        <v>-3761766.6502</v>
      </c>
      <c r="Q563">
        <v>-38878443.697800003</v>
      </c>
      <c r="R563">
        <v>-153724269.50299999</v>
      </c>
      <c r="S563">
        <v>27069901.1743</v>
      </c>
      <c r="T563">
        <v>2954277.4859000002</v>
      </c>
    </row>
    <row r="564" spans="1:20" x14ac:dyDescent="0.3">
      <c r="A564">
        <v>188</v>
      </c>
      <c r="B564">
        <v>2</v>
      </c>
      <c r="C564">
        <v>164438795.77000001</v>
      </c>
      <c r="D564">
        <v>562575.40740000003</v>
      </c>
      <c r="E564">
        <v>49522515.181599997</v>
      </c>
      <c r="F564">
        <v>0</v>
      </c>
      <c r="G564">
        <v>27069901.1743</v>
      </c>
      <c r="H564">
        <v>74301726.051699996</v>
      </c>
      <c r="I564">
        <v>11046802.3402</v>
      </c>
      <c r="J564">
        <v>4225270.7018999998</v>
      </c>
      <c r="K564">
        <v>88400958.8794</v>
      </c>
      <c r="L564">
        <v>149291319.83590001</v>
      </c>
      <c r="M564">
        <v>0</v>
      </c>
      <c r="N564">
        <v>63355342.155100003</v>
      </c>
      <c r="O564">
        <v>153391993.4298</v>
      </c>
      <c r="P564">
        <v>-3662695.2944999998</v>
      </c>
      <c r="Q564">
        <v>-38878443.697800003</v>
      </c>
      <c r="R564">
        <v>-149291319.83590001</v>
      </c>
      <c r="S564">
        <v>27069901.1743</v>
      </c>
      <c r="T564">
        <v>10946383.896600001</v>
      </c>
    </row>
    <row r="565" spans="1:20" x14ac:dyDescent="0.3">
      <c r="A565">
        <v>188</v>
      </c>
      <c r="B565">
        <v>3</v>
      </c>
      <c r="C565">
        <v>154319948.17969999</v>
      </c>
      <c r="D565">
        <v>584123.07510000002</v>
      </c>
      <c r="E565">
        <v>49522515.181599997</v>
      </c>
      <c r="F565">
        <v>0</v>
      </c>
      <c r="G565">
        <v>27069901.1743</v>
      </c>
      <c r="H565">
        <v>74931887.224700004</v>
      </c>
      <c r="I565">
        <v>8440285.0212999992</v>
      </c>
      <c r="J565">
        <v>4164876.1376999998</v>
      </c>
      <c r="K565">
        <v>88400958.8794</v>
      </c>
      <c r="L565">
        <v>145694757.17340001</v>
      </c>
      <c r="M565">
        <v>0</v>
      </c>
      <c r="N565">
        <v>60670727.498599999</v>
      </c>
      <c r="O565">
        <v>145879663.15830001</v>
      </c>
      <c r="P565">
        <v>-3580753.0625999998</v>
      </c>
      <c r="Q565">
        <v>-38878443.697800003</v>
      </c>
      <c r="R565">
        <v>-145694757.17340001</v>
      </c>
      <c r="S565">
        <v>27069901.1743</v>
      </c>
      <c r="T565">
        <v>14261159.7261</v>
      </c>
    </row>
    <row r="566" spans="1:20" x14ac:dyDescent="0.3">
      <c r="A566">
        <v>189</v>
      </c>
      <c r="B566">
        <v>1</v>
      </c>
      <c r="C566">
        <v>186144603.5873</v>
      </c>
      <c r="D566">
        <v>598952.80599999998</v>
      </c>
      <c r="E566">
        <v>52849574.321599998</v>
      </c>
      <c r="F566">
        <v>0</v>
      </c>
      <c r="G566">
        <v>12012063.8881</v>
      </c>
      <c r="H566">
        <v>57537516.347599998</v>
      </c>
      <c r="I566">
        <v>4875408.5513000004</v>
      </c>
      <c r="J566">
        <v>4099741.3969999999</v>
      </c>
      <c r="K566">
        <v>95654503.759399995</v>
      </c>
      <c r="L566">
        <v>146328508.80289999</v>
      </c>
      <c r="M566">
        <v>0</v>
      </c>
      <c r="N566">
        <v>59057766.278099999</v>
      </c>
      <c r="O566">
        <v>181269195.03600001</v>
      </c>
      <c r="P566">
        <v>-3500788.591</v>
      </c>
      <c r="Q566">
        <v>-42804929.437799998</v>
      </c>
      <c r="R566">
        <v>-146328508.80289999</v>
      </c>
      <c r="S566">
        <v>12012063.8881</v>
      </c>
      <c r="T566">
        <v>-1520249.9305</v>
      </c>
    </row>
    <row r="567" spans="1:20" x14ac:dyDescent="0.3">
      <c r="A567">
        <v>189</v>
      </c>
      <c r="B567">
        <v>2</v>
      </c>
      <c r="C567">
        <v>179572023.65689999</v>
      </c>
      <c r="D567">
        <v>611792.89179999998</v>
      </c>
      <c r="E567">
        <v>52849574.321599998</v>
      </c>
      <c r="F567">
        <v>0</v>
      </c>
      <c r="G567">
        <v>12012063.8881</v>
      </c>
      <c r="H567">
        <v>56921177.596900001</v>
      </c>
      <c r="I567">
        <v>3367470.6387</v>
      </c>
      <c r="J567">
        <v>4043405.2275999999</v>
      </c>
      <c r="K567">
        <v>95654503.759399995</v>
      </c>
      <c r="L567">
        <v>142247944.02950001</v>
      </c>
      <c r="M567">
        <v>0</v>
      </c>
      <c r="N567">
        <v>57506923.149700001</v>
      </c>
      <c r="O567">
        <v>176204553.01820001</v>
      </c>
      <c r="P567">
        <v>-3431612.3358999998</v>
      </c>
      <c r="Q567">
        <v>-42804929.437799998</v>
      </c>
      <c r="R567">
        <v>-142247944.02950001</v>
      </c>
      <c r="S567">
        <v>12012063.8881</v>
      </c>
      <c r="T567">
        <v>-585745.55279999995</v>
      </c>
    </row>
    <row r="568" spans="1:20" x14ac:dyDescent="0.3">
      <c r="A568">
        <v>189</v>
      </c>
      <c r="B568">
        <v>3</v>
      </c>
      <c r="C568">
        <v>174377753.83660001</v>
      </c>
      <c r="D568">
        <v>623309.2317</v>
      </c>
      <c r="E568">
        <v>52849574.321599998</v>
      </c>
      <c r="F568">
        <v>0</v>
      </c>
      <c r="G568">
        <v>12012063.8881</v>
      </c>
      <c r="H568">
        <v>56331391.759599999</v>
      </c>
      <c r="I568">
        <v>2550667.4212000002</v>
      </c>
      <c r="J568">
        <v>3992242.7439999999</v>
      </c>
      <c r="K568">
        <v>95654503.759399995</v>
      </c>
      <c r="L568">
        <v>138573691.81060001</v>
      </c>
      <c r="M568">
        <v>0</v>
      </c>
      <c r="N568">
        <v>56299549.0484</v>
      </c>
      <c r="O568">
        <v>171827086.4154</v>
      </c>
      <c r="P568">
        <v>-3368933.5123000001</v>
      </c>
      <c r="Q568">
        <v>-42804929.437799998</v>
      </c>
      <c r="R568">
        <v>-138573691.81060001</v>
      </c>
      <c r="S568">
        <v>12012063.8881</v>
      </c>
      <c r="T568">
        <v>31842.711200000002</v>
      </c>
    </row>
    <row r="569" spans="1:20" x14ac:dyDescent="0.3">
      <c r="A569">
        <v>190</v>
      </c>
      <c r="B569">
        <v>1</v>
      </c>
      <c r="C569">
        <v>45630462.799099997</v>
      </c>
      <c r="D569">
        <v>568803.37939999998</v>
      </c>
      <c r="E569">
        <v>32230155.191599999</v>
      </c>
      <c r="F569">
        <v>0</v>
      </c>
      <c r="G569">
        <v>193033011.2931</v>
      </c>
      <c r="H569">
        <v>102527220.7923</v>
      </c>
      <c r="I569">
        <v>220587921.99419999</v>
      </c>
      <c r="J569">
        <v>4155996.2371999999</v>
      </c>
      <c r="K569">
        <v>50700719.829400003</v>
      </c>
      <c r="L569">
        <v>31343304.560600001</v>
      </c>
      <c r="M569">
        <v>0</v>
      </c>
      <c r="N569">
        <v>66746952.832800001</v>
      </c>
      <c r="O569">
        <v>-174957459.19510001</v>
      </c>
      <c r="P569">
        <v>-3587192.8577999999</v>
      </c>
      <c r="Q569">
        <v>-18470564.637800001</v>
      </c>
      <c r="R569">
        <v>-31343304.560600001</v>
      </c>
      <c r="S569">
        <v>193033011.2931</v>
      </c>
      <c r="T569">
        <v>35780267.9595</v>
      </c>
    </row>
    <row r="570" spans="1:20" x14ac:dyDescent="0.3">
      <c r="A570">
        <v>190</v>
      </c>
      <c r="B570">
        <v>2</v>
      </c>
      <c r="C570">
        <v>37928391.982100002</v>
      </c>
      <c r="D570">
        <v>521492.90590000001</v>
      </c>
      <c r="E570">
        <v>32230155.191599999</v>
      </c>
      <c r="F570">
        <v>0</v>
      </c>
      <c r="G570">
        <v>193033011.2931</v>
      </c>
      <c r="H570">
        <v>90469923.403400004</v>
      </c>
      <c r="I570">
        <v>194503059.11790001</v>
      </c>
      <c r="J570">
        <v>4282587.1131999996</v>
      </c>
      <c r="K570">
        <v>50700719.829400003</v>
      </c>
      <c r="L570">
        <v>32038033.969599999</v>
      </c>
      <c r="M570">
        <v>0</v>
      </c>
      <c r="N570">
        <v>71664841.491899997</v>
      </c>
      <c r="O570">
        <v>-156574667.1358</v>
      </c>
      <c r="P570">
        <v>-3761094.2072999999</v>
      </c>
      <c r="Q570">
        <v>-18470564.637800001</v>
      </c>
      <c r="R570">
        <v>-32038033.969599999</v>
      </c>
      <c r="S570">
        <v>193033011.2931</v>
      </c>
      <c r="T570">
        <v>18805081.911499999</v>
      </c>
    </row>
    <row r="571" spans="1:20" x14ac:dyDescent="0.3">
      <c r="A571">
        <v>190</v>
      </c>
      <c r="B571">
        <v>3</v>
      </c>
      <c r="C571">
        <v>33858644.040100001</v>
      </c>
      <c r="D571">
        <v>483893.51640000002</v>
      </c>
      <c r="E571">
        <v>32230155.191599999</v>
      </c>
      <c r="F571">
        <v>0</v>
      </c>
      <c r="G571">
        <v>193033011.2931</v>
      </c>
      <c r="H571">
        <v>84214514.194999993</v>
      </c>
      <c r="I571">
        <v>180589286.98649999</v>
      </c>
      <c r="J571">
        <v>4392764.1743999999</v>
      </c>
      <c r="K571">
        <v>50700719.829400003</v>
      </c>
      <c r="L571">
        <v>32574555.230900001</v>
      </c>
      <c r="M571">
        <v>0</v>
      </c>
      <c r="N571">
        <v>75336088.5889</v>
      </c>
      <c r="O571">
        <v>-146730642.9465</v>
      </c>
      <c r="P571">
        <v>-3908870.6581000001</v>
      </c>
      <c r="Q571">
        <v>-18470564.637800001</v>
      </c>
      <c r="R571">
        <v>-32574555.230900001</v>
      </c>
      <c r="S571">
        <v>193033011.2931</v>
      </c>
      <c r="T571">
        <v>8878425.6062000003</v>
      </c>
    </row>
    <row r="572" spans="1:20" x14ac:dyDescent="0.3">
      <c r="A572">
        <v>191</v>
      </c>
      <c r="B572">
        <v>1</v>
      </c>
      <c r="C572">
        <v>109829921.7669</v>
      </c>
      <c r="D572">
        <v>473438.35090000002</v>
      </c>
      <c r="E572">
        <v>15435409.071599999</v>
      </c>
      <c r="F572">
        <v>0</v>
      </c>
      <c r="G572">
        <v>15152656.5364</v>
      </c>
      <c r="H572">
        <v>52638407.905900002</v>
      </c>
      <c r="I572">
        <v>38281199.477300003</v>
      </c>
      <c r="J572">
        <v>4409277.3749000002</v>
      </c>
      <c r="K572">
        <v>14085363.009400001</v>
      </c>
      <c r="L572">
        <v>61395747.5022</v>
      </c>
      <c r="M572">
        <v>0</v>
      </c>
      <c r="N572">
        <v>75892972.314700007</v>
      </c>
      <c r="O572">
        <v>71548722.2896</v>
      </c>
      <c r="P572">
        <v>-3935839.0241</v>
      </c>
      <c r="Q572">
        <v>1350046.0622</v>
      </c>
      <c r="R572">
        <v>-61395747.5022</v>
      </c>
      <c r="S572">
        <v>15152656.5364</v>
      </c>
      <c r="T572">
        <v>-23254564.408799998</v>
      </c>
    </row>
    <row r="573" spans="1:20" x14ac:dyDescent="0.3">
      <c r="A573">
        <v>191</v>
      </c>
      <c r="B573">
        <v>2</v>
      </c>
      <c r="C573">
        <v>100014704.10340001</v>
      </c>
      <c r="D573">
        <v>466779.95750000002</v>
      </c>
      <c r="E573">
        <v>15435409.071599999</v>
      </c>
      <c r="F573">
        <v>0</v>
      </c>
      <c r="G573">
        <v>15152656.5364</v>
      </c>
      <c r="H573">
        <v>51938947.483599998</v>
      </c>
      <c r="I573">
        <v>29170553.2181</v>
      </c>
      <c r="J573">
        <v>4427899.2493000003</v>
      </c>
      <c r="K573">
        <v>14085363.009400001</v>
      </c>
      <c r="L573">
        <v>61267585.728200004</v>
      </c>
      <c r="M573">
        <v>0</v>
      </c>
      <c r="N573">
        <v>74355422.377499998</v>
      </c>
      <c r="O573">
        <v>70844150.885199994</v>
      </c>
      <c r="P573">
        <v>-3961119.2917999998</v>
      </c>
      <c r="Q573">
        <v>1350046.0622</v>
      </c>
      <c r="R573">
        <v>-61267585.728200004</v>
      </c>
      <c r="S573">
        <v>15152656.5364</v>
      </c>
      <c r="T573">
        <v>-22416474.893800002</v>
      </c>
    </row>
    <row r="574" spans="1:20" x14ac:dyDescent="0.3">
      <c r="A574">
        <v>191</v>
      </c>
      <c r="B574">
        <v>3</v>
      </c>
      <c r="C574">
        <v>94704571.479000002</v>
      </c>
      <c r="D574">
        <v>461507.24060000002</v>
      </c>
      <c r="E574">
        <v>15435409.071599999</v>
      </c>
      <c r="F574">
        <v>0</v>
      </c>
      <c r="G574">
        <v>15152656.5364</v>
      </c>
      <c r="H574">
        <v>51680188.815499999</v>
      </c>
      <c r="I574">
        <v>24139378.565299999</v>
      </c>
      <c r="J574">
        <v>4446041.5519000003</v>
      </c>
      <c r="K574">
        <v>14085363.009400001</v>
      </c>
      <c r="L574">
        <v>61144709.701499999</v>
      </c>
      <c r="M574">
        <v>0</v>
      </c>
      <c r="N574">
        <v>73772764.510100007</v>
      </c>
      <c r="O574">
        <v>70565192.913699999</v>
      </c>
      <c r="P574">
        <v>-3984534.3113000002</v>
      </c>
      <c r="Q574">
        <v>1350046.0622</v>
      </c>
      <c r="R574">
        <v>-61144709.701499999</v>
      </c>
      <c r="S574">
        <v>15152656.5364</v>
      </c>
      <c r="T574">
        <v>-22092575.694600001</v>
      </c>
    </row>
    <row r="575" spans="1:20" x14ac:dyDescent="0.3">
      <c r="A575">
        <v>192</v>
      </c>
      <c r="B575">
        <v>1</v>
      </c>
      <c r="C575">
        <v>105765284.37970001</v>
      </c>
      <c r="D575">
        <v>466099.58270000003</v>
      </c>
      <c r="E575">
        <v>15435409.071599999</v>
      </c>
      <c r="F575">
        <v>0</v>
      </c>
      <c r="G575">
        <v>2988908.5920000002</v>
      </c>
      <c r="H575">
        <v>43246759.348099999</v>
      </c>
      <c r="I575">
        <v>28587761.095699999</v>
      </c>
      <c r="J575">
        <v>4424348.5288000004</v>
      </c>
      <c r="K575">
        <v>14085363.009400001</v>
      </c>
      <c r="L575">
        <v>44861152.956100002</v>
      </c>
      <c r="M575">
        <v>0</v>
      </c>
      <c r="N575">
        <v>75373986.676899999</v>
      </c>
      <c r="O575">
        <v>77177523.284099996</v>
      </c>
      <c r="P575">
        <v>-3958248.9462000001</v>
      </c>
      <c r="Q575">
        <v>1350046.0622</v>
      </c>
      <c r="R575">
        <v>-44861152.956100002</v>
      </c>
      <c r="S575">
        <v>2988908.5920000002</v>
      </c>
      <c r="T575">
        <v>-32127227.3288</v>
      </c>
    </row>
    <row r="576" spans="1:20" x14ac:dyDescent="0.3">
      <c r="A576">
        <v>192</v>
      </c>
      <c r="B576">
        <v>2</v>
      </c>
      <c r="C576">
        <v>102013694.18520001</v>
      </c>
      <c r="D576">
        <v>470449.19040000002</v>
      </c>
      <c r="E576">
        <v>15435409.071599999</v>
      </c>
      <c r="F576">
        <v>0</v>
      </c>
      <c r="G576">
        <v>2988908.5920000002</v>
      </c>
      <c r="H576">
        <v>42282688.992200002</v>
      </c>
      <c r="I576">
        <v>23613707.332600001</v>
      </c>
      <c r="J576">
        <v>4406979.4079999998</v>
      </c>
      <c r="K576">
        <v>14085363.009400001</v>
      </c>
      <c r="L576">
        <v>45006097.090899996</v>
      </c>
      <c r="M576">
        <v>0</v>
      </c>
      <c r="N576">
        <v>75855660.380400002</v>
      </c>
      <c r="O576">
        <v>78399986.852500007</v>
      </c>
      <c r="P576">
        <v>-3936530.2176000001</v>
      </c>
      <c r="Q576">
        <v>1350046.0622</v>
      </c>
      <c r="R576">
        <v>-45006097.090899996</v>
      </c>
      <c r="S576">
        <v>2988908.5920000002</v>
      </c>
      <c r="T576">
        <v>-33572971.3882</v>
      </c>
    </row>
    <row r="577" spans="1:20" x14ac:dyDescent="0.3">
      <c r="A577">
        <v>192</v>
      </c>
      <c r="B577">
        <v>3</v>
      </c>
      <c r="C577">
        <v>99203776.315899998</v>
      </c>
      <c r="D577">
        <v>474543.22320000001</v>
      </c>
      <c r="E577">
        <v>15435409.071599999</v>
      </c>
      <c r="F577">
        <v>0</v>
      </c>
      <c r="G577">
        <v>2988908.5920000002</v>
      </c>
      <c r="H577">
        <v>41622278.701200001</v>
      </c>
      <c r="I577">
        <v>20211237.072000001</v>
      </c>
      <c r="J577">
        <v>4392364.0629000003</v>
      </c>
      <c r="K577">
        <v>14085363.009400001</v>
      </c>
      <c r="L577">
        <v>45113851.513999999</v>
      </c>
      <c r="M577">
        <v>0</v>
      </c>
      <c r="N577">
        <v>75930882.874200001</v>
      </c>
      <c r="O577">
        <v>78992539.243900001</v>
      </c>
      <c r="P577">
        <v>-3917820.8396999999</v>
      </c>
      <c r="Q577">
        <v>1350046.0622</v>
      </c>
      <c r="R577">
        <v>-45113851.513999999</v>
      </c>
      <c r="S577">
        <v>2988908.5920000002</v>
      </c>
      <c r="T577">
        <v>-34308604.173</v>
      </c>
    </row>
    <row r="578" spans="1:20" x14ac:dyDescent="0.3">
      <c r="A578">
        <v>193</v>
      </c>
      <c r="B578">
        <v>1</v>
      </c>
      <c r="C578">
        <v>99665439.703199998</v>
      </c>
      <c r="D578">
        <v>476251.31140000001</v>
      </c>
      <c r="E578">
        <v>15435409.071599999</v>
      </c>
      <c r="F578">
        <v>0</v>
      </c>
      <c r="G578">
        <v>2669122.6189999999</v>
      </c>
      <c r="H578">
        <v>36162920.201099999</v>
      </c>
      <c r="I578">
        <v>26312741.829799999</v>
      </c>
      <c r="J578">
        <v>4391747.1014</v>
      </c>
      <c r="K578">
        <v>14085363.009400001</v>
      </c>
      <c r="L578">
        <v>28735466.2377</v>
      </c>
      <c r="M578">
        <v>0</v>
      </c>
      <c r="N578">
        <v>80513997.346200004</v>
      </c>
      <c r="O578">
        <v>73352697.873400003</v>
      </c>
      <c r="P578">
        <v>-3915495.79</v>
      </c>
      <c r="Q578">
        <v>1350046.0622</v>
      </c>
      <c r="R578">
        <v>-28735466.2377</v>
      </c>
      <c r="S578">
        <v>2669122.6189999999</v>
      </c>
      <c r="T578">
        <v>-44351077.145099998</v>
      </c>
    </row>
    <row r="579" spans="1:20" x14ac:dyDescent="0.3">
      <c r="A579">
        <v>193</v>
      </c>
      <c r="B579">
        <v>2</v>
      </c>
      <c r="C579">
        <v>96718820.231999993</v>
      </c>
      <c r="D579">
        <v>478193.95020000002</v>
      </c>
      <c r="E579">
        <v>15435409.071599999</v>
      </c>
      <c r="F579">
        <v>0</v>
      </c>
      <c r="G579">
        <v>2669122.6189999999</v>
      </c>
      <c r="H579">
        <v>35081895.501900002</v>
      </c>
      <c r="I579">
        <v>22488757.3147</v>
      </c>
      <c r="J579">
        <v>4390652.4061000003</v>
      </c>
      <c r="K579">
        <v>14085363.009400001</v>
      </c>
      <c r="L579">
        <v>28898334.756999999</v>
      </c>
      <c r="M579">
        <v>0</v>
      </c>
      <c r="N579">
        <v>80585499.583800003</v>
      </c>
      <c r="O579">
        <v>74230062.917300001</v>
      </c>
      <c r="P579">
        <v>-3912458.4558000001</v>
      </c>
      <c r="Q579">
        <v>1350046.0622</v>
      </c>
      <c r="R579">
        <v>-28898334.756999999</v>
      </c>
      <c r="S579">
        <v>2669122.6189999999</v>
      </c>
      <c r="T579">
        <v>-45503604.081900001</v>
      </c>
    </row>
    <row r="580" spans="1:20" x14ac:dyDescent="0.3">
      <c r="A580">
        <v>193</v>
      </c>
      <c r="B580">
        <v>3</v>
      </c>
      <c r="C580">
        <v>94669041.482600003</v>
      </c>
      <c r="D580">
        <v>480602.83769999997</v>
      </c>
      <c r="E580">
        <v>15435409.071599999</v>
      </c>
      <c r="F580">
        <v>0</v>
      </c>
      <c r="G580">
        <v>2669122.6189999999</v>
      </c>
      <c r="H580">
        <v>34224344.062600002</v>
      </c>
      <c r="I580">
        <v>19373464.408199999</v>
      </c>
      <c r="J580">
        <v>4389602.3760000002</v>
      </c>
      <c r="K580">
        <v>14085363.009400001</v>
      </c>
      <c r="L580">
        <v>29027431.769299999</v>
      </c>
      <c r="M580">
        <v>0</v>
      </c>
      <c r="N580">
        <v>80609678.628399998</v>
      </c>
      <c r="O580">
        <v>75295577.074399993</v>
      </c>
      <c r="P580">
        <v>-3908999.5383000001</v>
      </c>
      <c r="Q580">
        <v>1350046.0622</v>
      </c>
      <c r="R580">
        <v>-29027431.769299999</v>
      </c>
      <c r="S580">
        <v>2669122.6189999999</v>
      </c>
      <c r="T580">
        <v>-46385334.565800004</v>
      </c>
    </row>
    <row r="581" spans="1:20" x14ac:dyDescent="0.3">
      <c r="A581">
        <v>194</v>
      </c>
      <c r="B581">
        <v>1</v>
      </c>
      <c r="C581">
        <v>84035102.733199999</v>
      </c>
      <c r="D581">
        <v>479994.41840000002</v>
      </c>
      <c r="E581">
        <v>15435409.071599999</v>
      </c>
      <c r="F581">
        <v>0</v>
      </c>
      <c r="G581">
        <v>6908988.2072000001</v>
      </c>
      <c r="H581">
        <v>38262401.662</v>
      </c>
      <c r="I581">
        <v>34332546.9736</v>
      </c>
      <c r="J581">
        <v>4406750.7278000005</v>
      </c>
      <c r="K581">
        <v>14515430.1994</v>
      </c>
      <c r="L581">
        <v>10630266.701400001</v>
      </c>
      <c r="M581">
        <v>0</v>
      </c>
      <c r="N581">
        <v>80883472.280499995</v>
      </c>
      <c r="O581">
        <v>49702555.759599999</v>
      </c>
      <c r="P581">
        <v>-3926756.3094000001</v>
      </c>
      <c r="Q581">
        <v>919978.87219999998</v>
      </c>
      <c r="R581">
        <v>-10630266.701400001</v>
      </c>
      <c r="S581">
        <v>6908988.2072000001</v>
      </c>
      <c r="T581">
        <v>-42621070.6184</v>
      </c>
    </row>
    <row r="582" spans="1:20" x14ac:dyDescent="0.3">
      <c r="A582">
        <v>194</v>
      </c>
      <c r="B582">
        <v>2</v>
      </c>
      <c r="C582">
        <v>82357441.501599997</v>
      </c>
      <c r="D582">
        <v>479652.28860000003</v>
      </c>
      <c r="E582">
        <v>15435409.071599999</v>
      </c>
      <c r="F582">
        <v>0</v>
      </c>
      <c r="G582">
        <v>6908988.2072000001</v>
      </c>
      <c r="H582">
        <v>37508300.942100003</v>
      </c>
      <c r="I582">
        <v>29985380.7311</v>
      </c>
      <c r="J582">
        <v>4421052.7131000003</v>
      </c>
      <c r="K582">
        <v>14515430.1994</v>
      </c>
      <c r="L582">
        <v>10719014.2585</v>
      </c>
      <c r="M582">
        <v>0</v>
      </c>
      <c r="N582">
        <v>82515479.847599998</v>
      </c>
      <c r="O582">
        <v>52372060.770599999</v>
      </c>
      <c r="P582">
        <v>-3941400.4243999999</v>
      </c>
      <c r="Q582">
        <v>919978.87219999998</v>
      </c>
      <c r="R582">
        <v>-10719014.2585</v>
      </c>
      <c r="S582">
        <v>6908988.2072000001</v>
      </c>
      <c r="T582">
        <v>-45007178.905500002</v>
      </c>
    </row>
    <row r="583" spans="1:20" x14ac:dyDescent="0.3">
      <c r="A583">
        <v>194</v>
      </c>
      <c r="B583">
        <v>3</v>
      </c>
      <c r="C583">
        <v>81010407.544</v>
      </c>
      <c r="D583">
        <v>479533.36129999999</v>
      </c>
      <c r="E583">
        <v>15435409.071599999</v>
      </c>
      <c r="F583">
        <v>0</v>
      </c>
      <c r="G583">
        <v>6908988.2072000001</v>
      </c>
      <c r="H583">
        <v>37096212.574500002</v>
      </c>
      <c r="I583">
        <v>27324355.778000001</v>
      </c>
      <c r="J583">
        <v>4433303.2794000003</v>
      </c>
      <c r="K583">
        <v>14515430.1994</v>
      </c>
      <c r="L583">
        <v>10797568.7829</v>
      </c>
      <c r="M583">
        <v>0</v>
      </c>
      <c r="N583">
        <v>83553541.722299993</v>
      </c>
      <c r="O583">
        <v>53686051.766000003</v>
      </c>
      <c r="P583">
        <v>-3953769.9180999999</v>
      </c>
      <c r="Q583">
        <v>919978.87219999998</v>
      </c>
      <c r="R583">
        <v>-10797568.7829</v>
      </c>
      <c r="S583">
        <v>6908988.2072000001</v>
      </c>
      <c r="T583">
        <v>-46457329.147799999</v>
      </c>
    </row>
    <row r="584" spans="1:20" x14ac:dyDescent="0.3">
      <c r="A584">
        <v>195</v>
      </c>
      <c r="B584">
        <v>1</v>
      </c>
      <c r="C584">
        <v>87268009.8873</v>
      </c>
      <c r="D584">
        <v>482755.56089999998</v>
      </c>
      <c r="E584">
        <v>15435409.071599999</v>
      </c>
      <c r="F584">
        <v>0</v>
      </c>
      <c r="G584">
        <v>4582097.5299000004</v>
      </c>
      <c r="H584">
        <v>35927115.643299997</v>
      </c>
      <c r="I584">
        <v>13933612.469000001</v>
      </c>
      <c r="J584">
        <v>4425490.8777000001</v>
      </c>
      <c r="K584">
        <v>14515430.1994</v>
      </c>
      <c r="L584">
        <v>29065486.555599999</v>
      </c>
      <c r="M584">
        <v>0</v>
      </c>
      <c r="N584">
        <v>81727295.499699995</v>
      </c>
      <c r="O584">
        <v>73334397.418200001</v>
      </c>
      <c r="P584">
        <v>-3942735.3168000001</v>
      </c>
      <c r="Q584">
        <v>919978.87219999998</v>
      </c>
      <c r="R584">
        <v>-29065486.555599999</v>
      </c>
      <c r="S584">
        <v>4582097.5299000004</v>
      </c>
      <c r="T584">
        <v>-45800179.856399998</v>
      </c>
    </row>
    <row r="585" spans="1:20" x14ac:dyDescent="0.3">
      <c r="A585">
        <v>195</v>
      </c>
      <c r="B585">
        <v>2</v>
      </c>
      <c r="C585">
        <v>85256447.048700005</v>
      </c>
      <c r="D585">
        <v>485746.88280000002</v>
      </c>
      <c r="E585">
        <v>15435409.071599999</v>
      </c>
      <c r="F585">
        <v>0</v>
      </c>
      <c r="G585">
        <v>4582097.5299000004</v>
      </c>
      <c r="H585">
        <v>36089187.244099997</v>
      </c>
      <c r="I585">
        <v>12579755.1478</v>
      </c>
      <c r="J585">
        <v>4419102.0756999999</v>
      </c>
      <c r="K585">
        <v>14515430.1994</v>
      </c>
      <c r="L585">
        <v>29093846.3314</v>
      </c>
      <c r="M585">
        <v>0</v>
      </c>
      <c r="N585">
        <v>81221739.118200004</v>
      </c>
      <c r="O585">
        <v>72676691.900900006</v>
      </c>
      <c r="P585">
        <v>-3933355.1929000001</v>
      </c>
      <c r="Q585">
        <v>919978.87219999998</v>
      </c>
      <c r="R585">
        <v>-29093846.3314</v>
      </c>
      <c r="S585">
        <v>4582097.5299000004</v>
      </c>
      <c r="T585">
        <v>-45132551.8741</v>
      </c>
    </row>
    <row r="586" spans="1:20" x14ac:dyDescent="0.3">
      <c r="A586">
        <v>195</v>
      </c>
      <c r="B586">
        <v>3</v>
      </c>
      <c r="C586">
        <v>84064172.254600003</v>
      </c>
      <c r="D586">
        <v>488539.13919999998</v>
      </c>
      <c r="E586">
        <v>15435409.071599999</v>
      </c>
      <c r="F586">
        <v>0</v>
      </c>
      <c r="G586">
        <v>4582097.5299000004</v>
      </c>
      <c r="H586">
        <v>36188916.711000003</v>
      </c>
      <c r="I586">
        <v>11772676.020199999</v>
      </c>
      <c r="J586">
        <v>4413532.6311999997</v>
      </c>
      <c r="K586">
        <v>14515430.1994</v>
      </c>
      <c r="L586">
        <v>29129970.047600001</v>
      </c>
      <c r="M586">
        <v>0</v>
      </c>
      <c r="N586">
        <v>80881937.343799993</v>
      </c>
      <c r="O586">
        <v>72291496.234400004</v>
      </c>
      <c r="P586">
        <v>-3924993.4920999999</v>
      </c>
      <c r="Q586">
        <v>919978.87219999998</v>
      </c>
      <c r="R586">
        <v>-29129970.047600001</v>
      </c>
      <c r="S586">
        <v>4582097.5299000004</v>
      </c>
      <c r="T586">
        <v>-44693020.632799998</v>
      </c>
    </row>
    <row r="587" spans="1:20" x14ac:dyDescent="0.3">
      <c r="A587">
        <v>196</v>
      </c>
      <c r="B587">
        <v>1</v>
      </c>
      <c r="C587">
        <v>124954687.5043</v>
      </c>
      <c r="D587">
        <v>498430.71049999999</v>
      </c>
      <c r="E587">
        <v>15435409.071599999</v>
      </c>
      <c r="F587">
        <v>0</v>
      </c>
      <c r="G587">
        <v>3897464.6963999998</v>
      </c>
      <c r="H587">
        <v>40886573.000100002</v>
      </c>
      <c r="I587">
        <v>5355195.0317000002</v>
      </c>
      <c r="J587">
        <v>4365052.4731999999</v>
      </c>
      <c r="K587">
        <v>14515430.1994</v>
      </c>
      <c r="L587">
        <v>86574611.802200004</v>
      </c>
      <c r="M587">
        <v>0</v>
      </c>
      <c r="N587">
        <v>75767239.475299999</v>
      </c>
      <c r="O587">
        <v>119599492.4726</v>
      </c>
      <c r="P587">
        <v>-3866621.7626999998</v>
      </c>
      <c r="Q587">
        <v>919978.87219999998</v>
      </c>
      <c r="R587">
        <v>-86574611.802200004</v>
      </c>
      <c r="S587">
        <v>3897464.6963999998</v>
      </c>
      <c r="T587">
        <v>-34880666.475199997</v>
      </c>
    </row>
    <row r="588" spans="1:20" x14ac:dyDescent="0.3">
      <c r="A588">
        <v>196</v>
      </c>
      <c r="B588">
        <v>2</v>
      </c>
      <c r="C588">
        <v>117170086.58939999</v>
      </c>
      <c r="D588">
        <v>507044.35489999998</v>
      </c>
      <c r="E588">
        <v>15435409.071599999</v>
      </c>
      <c r="F588">
        <v>0</v>
      </c>
      <c r="G588">
        <v>3897464.6963999998</v>
      </c>
      <c r="H588">
        <v>43035186.303999998</v>
      </c>
      <c r="I588">
        <v>4391531.7445999999</v>
      </c>
      <c r="J588">
        <v>4324368.5580000002</v>
      </c>
      <c r="K588">
        <v>14515430.1994</v>
      </c>
      <c r="L588">
        <v>85214769.057899997</v>
      </c>
      <c r="M588">
        <v>0</v>
      </c>
      <c r="N588">
        <v>72318639.076499999</v>
      </c>
      <c r="O588">
        <v>112778554.8449</v>
      </c>
      <c r="P588">
        <v>-3817324.2031</v>
      </c>
      <c r="Q588">
        <v>919978.87219999998</v>
      </c>
      <c r="R588">
        <v>-85214769.057899997</v>
      </c>
      <c r="S588">
        <v>3897464.6963999998</v>
      </c>
      <c r="T588">
        <v>-29283452.772500001</v>
      </c>
    </row>
    <row r="589" spans="1:20" x14ac:dyDescent="0.3">
      <c r="A589">
        <v>196</v>
      </c>
      <c r="B589">
        <v>3</v>
      </c>
      <c r="C589">
        <v>112270630.2666</v>
      </c>
      <c r="D589">
        <v>514847.7561</v>
      </c>
      <c r="E589">
        <v>15435409.071599999</v>
      </c>
      <c r="F589">
        <v>0</v>
      </c>
      <c r="G589">
        <v>3897464.6963999998</v>
      </c>
      <c r="H589">
        <v>44067762.820500001</v>
      </c>
      <c r="I589">
        <v>3715671.7951000002</v>
      </c>
      <c r="J589">
        <v>4289413.1529000001</v>
      </c>
      <c r="K589">
        <v>14515430.1994</v>
      </c>
      <c r="L589">
        <v>84103126.457399994</v>
      </c>
      <c r="M589">
        <v>0</v>
      </c>
      <c r="N589">
        <v>70318749.079999998</v>
      </c>
      <c r="O589">
        <v>108554958.47149999</v>
      </c>
      <c r="P589">
        <v>-3774565.3966999999</v>
      </c>
      <c r="Q589">
        <v>919978.87219999998</v>
      </c>
      <c r="R589">
        <v>-84103126.457399994</v>
      </c>
      <c r="S589">
        <v>3897464.6963999998</v>
      </c>
      <c r="T589">
        <v>-26250986.259500001</v>
      </c>
    </row>
    <row r="590" spans="1:20" x14ac:dyDescent="0.3">
      <c r="A590">
        <v>197</v>
      </c>
      <c r="B590">
        <v>1</v>
      </c>
      <c r="C590">
        <v>112921533.55779999</v>
      </c>
      <c r="D590">
        <v>523557.3322</v>
      </c>
      <c r="E590">
        <v>23420915.3816</v>
      </c>
      <c r="F590">
        <v>0</v>
      </c>
      <c r="G590">
        <v>9650326.1524</v>
      </c>
      <c r="H590">
        <v>50911407.4639</v>
      </c>
      <c r="I590">
        <v>4424289.0766000003</v>
      </c>
      <c r="J590">
        <v>4244465.6167000001</v>
      </c>
      <c r="K590">
        <v>29776706.939399999</v>
      </c>
      <c r="L590">
        <v>93339962.122899994</v>
      </c>
      <c r="M590">
        <v>0</v>
      </c>
      <c r="N590">
        <v>66166656.717399999</v>
      </c>
      <c r="O590">
        <v>108497244.48119999</v>
      </c>
      <c r="P590">
        <v>-3720908.2845000001</v>
      </c>
      <c r="Q590">
        <v>-6355791.5577999996</v>
      </c>
      <c r="R590">
        <v>-93339962.122899994</v>
      </c>
      <c r="S590">
        <v>9650326.1524</v>
      </c>
      <c r="T590">
        <v>-15255249.253599999</v>
      </c>
    </row>
    <row r="591" spans="1:20" x14ac:dyDescent="0.3">
      <c r="A591">
        <v>197</v>
      </c>
      <c r="B591">
        <v>2</v>
      </c>
      <c r="C591">
        <v>108063681.1566</v>
      </c>
      <c r="D591">
        <v>531797.38489999995</v>
      </c>
      <c r="E591">
        <v>23420915.3816</v>
      </c>
      <c r="F591">
        <v>0</v>
      </c>
      <c r="G591">
        <v>9650326.1524</v>
      </c>
      <c r="H591">
        <v>51899890.7227</v>
      </c>
      <c r="I591">
        <v>2658282.9404000002</v>
      </c>
      <c r="J591">
        <v>4206270.7566999998</v>
      </c>
      <c r="K591">
        <v>29776706.939399999</v>
      </c>
      <c r="L591">
        <v>92241719.634599999</v>
      </c>
      <c r="M591">
        <v>0</v>
      </c>
      <c r="N591">
        <v>64880078.236299999</v>
      </c>
      <c r="O591">
        <v>105405398.21619999</v>
      </c>
      <c r="P591">
        <v>-3674473.3717999998</v>
      </c>
      <c r="Q591">
        <v>-6355791.5577999996</v>
      </c>
      <c r="R591">
        <v>-92241719.634599999</v>
      </c>
      <c r="S591">
        <v>9650326.1524</v>
      </c>
      <c r="T591">
        <v>-12980187.513499999</v>
      </c>
    </row>
    <row r="592" spans="1:20" x14ac:dyDescent="0.3">
      <c r="A592">
        <v>197</v>
      </c>
      <c r="B592">
        <v>3</v>
      </c>
      <c r="C592">
        <v>104708047.39049999</v>
      </c>
      <c r="D592">
        <v>539368.20319999999</v>
      </c>
      <c r="E592">
        <v>23420915.3816</v>
      </c>
      <c r="F592">
        <v>0</v>
      </c>
      <c r="G592">
        <v>9650326.1524</v>
      </c>
      <c r="H592">
        <v>52142264.610699996</v>
      </c>
      <c r="I592">
        <v>1820766.5009999999</v>
      </c>
      <c r="J592">
        <v>4172965.5323999999</v>
      </c>
      <c r="K592">
        <v>29776706.939399999</v>
      </c>
      <c r="L592">
        <v>91303675.516599998</v>
      </c>
      <c r="M592">
        <v>0</v>
      </c>
      <c r="N592">
        <v>64078837.216899998</v>
      </c>
      <c r="O592">
        <v>102887280.88940001</v>
      </c>
      <c r="P592">
        <v>-3633597.3292999999</v>
      </c>
      <c r="Q592">
        <v>-6355791.5577999996</v>
      </c>
      <c r="R592">
        <v>-91303675.516599998</v>
      </c>
      <c r="S592">
        <v>9650326.1524</v>
      </c>
      <c r="T592">
        <v>-11936572.6062</v>
      </c>
    </row>
    <row r="593" spans="1:20" x14ac:dyDescent="0.3">
      <c r="A593">
        <v>198</v>
      </c>
      <c r="B593">
        <v>1</v>
      </c>
      <c r="C593">
        <v>81693484.106700003</v>
      </c>
      <c r="D593">
        <v>540775.00360000005</v>
      </c>
      <c r="E593">
        <v>27958985.411600001</v>
      </c>
      <c r="F593">
        <v>0</v>
      </c>
      <c r="G593">
        <v>45402479.140799999</v>
      </c>
      <c r="H593">
        <v>73028247.082200006</v>
      </c>
      <c r="I593">
        <v>16913384.074299999</v>
      </c>
      <c r="J593">
        <v>4163703.1557999998</v>
      </c>
      <c r="K593">
        <v>38449511.659400001</v>
      </c>
      <c r="L593">
        <v>105774218.2378</v>
      </c>
      <c r="M593">
        <v>0</v>
      </c>
      <c r="N593">
        <v>63440208.874899998</v>
      </c>
      <c r="O593">
        <v>64780100.032399997</v>
      </c>
      <c r="P593">
        <v>-3622928.1521999999</v>
      </c>
      <c r="Q593">
        <v>-10490526.2478</v>
      </c>
      <c r="R593">
        <v>-105774218.2378</v>
      </c>
      <c r="S593">
        <v>45402479.140799999</v>
      </c>
      <c r="T593">
        <v>9588038.2072999999</v>
      </c>
    </row>
    <row r="594" spans="1:20" x14ac:dyDescent="0.3">
      <c r="A594">
        <v>198</v>
      </c>
      <c r="B594">
        <v>2</v>
      </c>
      <c r="C594">
        <v>75818366.272300005</v>
      </c>
      <c r="D594">
        <v>542017.1091</v>
      </c>
      <c r="E594">
        <v>27958985.411600001</v>
      </c>
      <c r="F594">
        <v>0</v>
      </c>
      <c r="G594">
        <v>45402479.140799999</v>
      </c>
      <c r="H594">
        <v>74240828.156200007</v>
      </c>
      <c r="I594">
        <v>14237439.1995</v>
      </c>
      <c r="J594">
        <v>4154416.5879000002</v>
      </c>
      <c r="K594">
        <v>38449511.659400001</v>
      </c>
      <c r="L594">
        <v>104802791.127</v>
      </c>
      <c r="M594">
        <v>0</v>
      </c>
      <c r="N594">
        <v>62233843.558700003</v>
      </c>
      <c r="O594">
        <v>61580927.072899997</v>
      </c>
      <c r="P594">
        <v>-3612399.4788000002</v>
      </c>
      <c r="Q594">
        <v>-10490526.2478</v>
      </c>
      <c r="R594">
        <v>-104802791.127</v>
      </c>
      <c r="S594">
        <v>45402479.140799999</v>
      </c>
      <c r="T594">
        <v>12006984.5975</v>
      </c>
    </row>
    <row r="595" spans="1:20" x14ac:dyDescent="0.3">
      <c r="A595">
        <v>198</v>
      </c>
      <c r="B595">
        <v>3</v>
      </c>
      <c r="C595">
        <v>71896692.7236</v>
      </c>
      <c r="D595">
        <v>543082.07129999995</v>
      </c>
      <c r="E595">
        <v>27958985.411600001</v>
      </c>
      <c r="F595">
        <v>0</v>
      </c>
      <c r="G595">
        <v>45402479.140799999</v>
      </c>
      <c r="H595">
        <v>74934009.051499993</v>
      </c>
      <c r="I595">
        <v>12539609.4988</v>
      </c>
      <c r="J595">
        <v>4145383.1483</v>
      </c>
      <c r="K595">
        <v>38449511.659400001</v>
      </c>
      <c r="L595">
        <v>104014871.1349</v>
      </c>
      <c r="M595">
        <v>0</v>
      </c>
      <c r="N595">
        <v>61536147.414399996</v>
      </c>
      <c r="O595">
        <v>59357083.224799998</v>
      </c>
      <c r="P595">
        <v>-3602301.077</v>
      </c>
      <c r="Q595">
        <v>-10490526.2478</v>
      </c>
      <c r="R595">
        <v>-104014871.1349</v>
      </c>
      <c r="S595">
        <v>45402479.140799999</v>
      </c>
      <c r="T595">
        <v>13397861.637</v>
      </c>
    </row>
    <row r="596" spans="1:20" x14ac:dyDescent="0.3">
      <c r="A596">
        <v>199</v>
      </c>
      <c r="B596">
        <v>1</v>
      </c>
      <c r="C596">
        <v>197510726.0907</v>
      </c>
      <c r="D596">
        <v>569747.96189999999</v>
      </c>
      <c r="E596">
        <v>45259476.641599998</v>
      </c>
      <c r="F596">
        <v>0</v>
      </c>
      <c r="G596">
        <v>10406928.943700001</v>
      </c>
      <c r="H596">
        <v>50382719.819399998</v>
      </c>
      <c r="I596">
        <v>3106748.9726</v>
      </c>
      <c r="J596">
        <v>4044206.0576999998</v>
      </c>
      <c r="K596">
        <v>71512861.249400005</v>
      </c>
      <c r="L596">
        <v>172635713.41670001</v>
      </c>
      <c r="M596">
        <v>0</v>
      </c>
      <c r="N596">
        <v>55488853.952200003</v>
      </c>
      <c r="O596">
        <v>194403977.11809999</v>
      </c>
      <c r="P596">
        <v>-3474458.0957999998</v>
      </c>
      <c r="Q596">
        <v>-26253384.607799999</v>
      </c>
      <c r="R596">
        <v>-172635713.41670001</v>
      </c>
      <c r="S596">
        <v>10406928.943700001</v>
      </c>
      <c r="T596">
        <v>-5106134.1327999998</v>
      </c>
    </row>
    <row r="597" spans="1:20" x14ac:dyDescent="0.3">
      <c r="A597">
        <v>199</v>
      </c>
      <c r="B597">
        <v>2</v>
      </c>
      <c r="C597">
        <v>186695382.55880001</v>
      </c>
      <c r="D597">
        <v>592724.17429999996</v>
      </c>
      <c r="E597">
        <v>45259476.641599998</v>
      </c>
      <c r="F597">
        <v>0</v>
      </c>
      <c r="G597">
        <v>10406928.943700001</v>
      </c>
      <c r="H597">
        <v>49684904.806900002</v>
      </c>
      <c r="I597">
        <v>1841748.5249000001</v>
      </c>
      <c r="J597">
        <v>3960569.7524000001</v>
      </c>
      <c r="K597">
        <v>71512861.249400005</v>
      </c>
      <c r="L597">
        <v>165150683.5826</v>
      </c>
      <c r="M597">
        <v>0</v>
      </c>
      <c r="N597">
        <v>52496421.322899997</v>
      </c>
      <c r="O597">
        <v>184853634.03389999</v>
      </c>
      <c r="P597">
        <v>-3367845.5781</v>
      </c>
      <c r="Q597">
        <v>-26253384.607799999</v>
      </c>
      <c r="R597">
        <v>-165150683.5826</v>
      </c>
      <c r="S597">
        <v>10406928.943700001</v>
      </c>
      <c r="T597">
        <v>-2811516.5159</v>
      </c>
    </row>
    <row r="598" spans="1:20" x14ac:dyDescent="0.3">
      <c r="A598">
        <v>199</v>
      </c>
      <c r="B598">
        <v>3</v>
      </c>
      <c r="C598">
        <v>178922421.07620001</v>
      </c>
      <c r="D598">
        <v>612436.32579999999</v>
      </c>
      <c r="E598">
        <v>45259476.641599998</v>
      </c>
      <c r="F598">
        <v>0</v>
      </c>
      <c r="G598">
        <v>10406928.943700001</v>
      </c>
      <c r="H598">
        <v>48716353.619400002</v>
      </c>
      <c r="I598">
        <v>1265706.9524999999</v>
      </c>
      <c r="J598">
        <v>3890096.8738000002</v>
      </c>
      <c r="K598">
        <v>71512861.249400005</v>
      </c>
      <c r="L598">
        <v>158635019.59760001</v>
      </c>
      <c r="M598">
        <v>0</v>
      </c>
      <c r="N598">
        <v>50689683.842600003</v>
      </c>
      <c r="O598">
        <v>177656714.12369999</v>
      </c>
      <c r="P598">
        <v>-3277660.548</v>
      </c>
      <c r="Q598">
        <v>-26253384.607799999</v>
      </c>
      <c r="R598">
        <v>-158635019.59760001</v>
      </c>
      <c r="S598">
        <v>10406928.943700001</v>
      </c>
      <c r="T598">
        <v>-1973330.2231000001</v>
      </c>
    </row>
    <row r="599" spans="1:20" x14ac:dyDescent="0.3">
      <c r="A599">
        <v>200</v>
      </c>
      <c r="B599">
        <v>1</v>
      </c>
      <c r="C599">
        <v>151884632.91569999</v>
      </c>
      <c r="D599">
        <v>618715.22770000005</v>
      </c>
      <c r="E599">
        <v>107097510.55159999</v>
      </c>
      <c r="F599">
        <v>0</v>
      </c>
      <c r="G599">
        <v>60289156.664099999</v>
      </c>
      <c r="H599">
        <v>93602505.547900006</v>
      </c>
      <c r="I599">
        <v>52199149.418200001</v>
      </c>
      <c r="J599">
        <v>3896621.6513999999</v>
      </c>
      <c r="K599">
        <v>189692889.1494</v>
      </c>
      <c r="L599">
        <v>112866857.15989999</v>
      </c>
      <c r="M599">
        <v>0</v>
      </c>
      <c r="N599">
        <v>52950147.540200002</v>
      </c>
      <c r="O599">
        <v>99685483.497500002</v>
      </c>
      <c r="P599">
        <v>-3277906.4237000002</v>
      </c>
      <c r="Q599">
        <v>-82595378.597800002</v>
      </c>
      <c r="R599">
        <v>-112866857.15989999</v>
      </c>
      <c r="S599">
        <v>60289156.664099999</v>
      </c>
      <c r="T599">
        <v>40652358.007700004</v>
      </c>
    </row>
    <row r="600" spans="1:20" x14ac:dyDescent="0.3">
      <c r="A600">
        <v>200</v>
      </c>
      <c r="B600">
        <v>2</v>
      </c>
      <c r="C600">
        <v>140969512.38530001</v>
      </c>
      <c r="D600">
        <v>623790.75520000001</v>
      </c>
      <c r="E600">
        <v>107097510.55159999</v>
      </c>
      <c r="F600">
        <v>0</v>
      </c>
      <c r="G600">
        <v>60289156.664099999</v>
      </c>
      <c r="H600">
        <v>93544628.6171</v>
      </c>
      <c r="I600">
        <v>40530734.742700003</v>
      </c>
      <c r="J600">
        <v>3899526.1603999999</v>
      </c>
      <c r="K600">
        <v>189692889.1494</v>
      </c>
      <c r="L600">
        <v>112732059.213</v>
      </c>
      <c r="M600">
        <v>0</v>
      </c>
      <c r="N600">
        <v>53978957.7795</v>
      </c>
      <c r="O600">
        <v>100438777.6427</v>
      </c>
      <c r="P600">
        <v>-3275735.4051999999</v>
      </c>
      <c r="Q600">
        <v>-82595378.597800002</v>
      </c>
      <c r="R600">
        <v>-112732059.213</v>
      </c>
      <c r="S600">
        <v>60289156.664099999</v>
      </c>
      <c r="T600">
        <v>39565670.8376</v>
      </c>
    </row>
    <row r="601" spans="1:20" x14ac:dyDescent="0.3">
      <c r="A601">
        <v>200</v>
      </c>
      <c r="B601">
        <v>3</v>
      </c>
      <c r="C601">
        <v>134653470.44440001</v>
      </c>
      <c r="D601">
        <v>628268.59640000004</v>
      </c>
      <c r="E601">
        <v>107097510.55159999</v>
      </c>
      <c r="F601">
        <v>0</v>
      </c>
      <c r="G601">
        <v>60289156.664099999</v>
      </c>
      <c r="H601">
        <v>93440721.541700006</v>
      </c>
      <c r="I601">
        <v>34276486.012599997</v>
      </c>
      <c r="J601">
        <v>3900503.0992999999</v>
      </c>
      <c r="K601">
        <v>189692889.1494</v>
      </c>
      <c r="L601">
        <v>112503627.0213</v>
      </c>
      <c r="M601">
        <v>0</v>
      </c>
      <c r="N601">
        <v>54466286.341700003</v>
      </c>
      <c r="O601">
        <v>100376984.43179999</v>
      </c>
      <c r="P601">
        <v>-3272234.5029000002</v>
      </c>
      <c r="Q601">
        <v>-82595378.597800002</v>
      </c>
      <c r="R601">
        <v>-112503627.0213</v>
      </c>
      <c r="S601">
        <v>60289156.664099999</v>
      </c>
      <c r="T601">
        <v>38974435.199900001</v>
      </c>
    </row>
    <row r="602" spans="1:20" x14ac:dyDescent="0.3">
      <c r="A602">
        <v>201</v>
      </c>
      <c r="B602">
        <v>1</v>
      </c>
      <c r="C602">
        <v>235950826.4242</v>
      </c>
      <c r="D602">
        <v>647898.20460000006</v>
      </c>
      <c r="E602">
        <v>116044156.07160001</v>
      </c>
      <c r="F602">
        <v>0</v>
      </c>
      <c r="G602">
        <v>8466750.4088000003</v>
      </c>
      <c r="H602">
        <v>46586593.101000004</v>
      </c>
      <c r="I602">
        <v>4889287.9146999996</v>
      </c>
      <c r="J602">
        <v>3838302.6263000001</v>
      </c>
      <c r="K602">
        <v>206791019.19940001</v>
      </c>
      <c r="L602">
        <v>141392096.86199999</v>
      </c>
      <c r="M602">
        <v>0</v>
      </c>
      <c r="N602">
        <v>51484177.3134</v>
      </c>
      <c r="O602">
        <v>231061538.5095</v>
      </c>
      <c r="P602">
        <v>-3190404.4218000001</v>
      </c>
      <c r="Q602">
        <v>-90746863.127800003</v>
      </c>
      <c r="R602">
        <v>-141392096.86199999</v>
      </c>
      <c r="S602">
        <v>8466750.4088000003</v>
      </c>
      <c r="T602">
        <v>-4897584.2123999996</v>
      </c>
    </row>
    <row r="603" spans="1:20" x14ac:dyDescent="0.3">
      <c r="A603">
        <v>201</v>
      </c>
      <c r="B603">
        <v>2</v>
      </c>
      <c r="C603">
        <v>228763918.08739999</v>
      </c>
      <c r="D603">
        <v>668260.64890000003</v>
      </c>
      <c r="E603">
        <v>116044156.07160001</v>
      </c>
      <c r="F603">
        <v>0</v>
      </c>
      <c r="G603">
        <v>8466750.4088000003</v>
      </c>
      <c r="H603">
        <v>45932609.939199999</v>
      </c>
      <c r="I603">
        <v>3380899.0285999998</v>
      </c>
      <c r="J603">
        <v>3789395.5737000001</v>
      </c>
      <c r="K603">
        <v>206791019.19940001</v>
      </c>
      <c r="L603">
        <v>136743338.94159999</v>
      </c>
      <c r="M603">
        <v>0</v>
      </c>
      <c r="N603">
        <v>49719258.102399997</v>
      </c>
      <c r="O603">
        <v>225383019.05880001</v>
      </c>
      <c r="P603">
        <v>-3121134.9248000002</v>
      </c>
      <c r="Q603">
        <v>-90746863.127800003</v>
      </c>
      <c r="R603">
        <v>-136743338.94159999</v>
      </c>
      <c r="S603">
        <v>8466750.4088000003</v>
      </c>
      <c r="T603">
        <v>-3786648.1631999998</v>
      </c>
    </row>
    <row r="604" spans="1:20" x14ac:dyDescent="0.3">
      <c r="A604">
        <v>201</v>
      </c>
      <c r="B604">
        <v>3</v>
      </c>
      <c r="C604">
        <v>223239942.69029999</v>
      </c>
      <c r="D604">
        <v>685717.48789999995</v>
      </c>
      <c r="E604">
        <v>116044156.07160001</v>
      </c>
      <c r="F604">
        <v>0</v>
      </c>
      <c r="G604">
        <v>8466750.4088000003</v>
      </c>
      <c r="H604">
        <v>45219512.972800002</v>
      </c>
      <c r="I604">
        <v>2556073.2343000001</v>
      </c>
      <c r="J604">
        <v>3742334.5619999999</v>
      </c>
      <c r="K604">
        <v>206791019.19940001</v>
      </c>
      <c r="L604">
        <v>132615353.116</v>
      </c>
      <c r="M604">
        <v>0</v>
      </c>
      <c r="N604">
        <v>48483797.824500002</v>
      </c>
      <c r="O604">
        <v>220683869.456</v>
      </c>
      <c r="P604">
        <v>-3056617.0740999999</v>
      </c>
      <c r="Q604">
        <v>-90746863.127800003</v>
      </c>
      <c r="R604">
        <v>-132615353.116</v>
      </c>
      <c r="S604">
        <v>8466750.4088000003</v>
      </c>
      <c r="T604">
        <v>-3264284.8517</v>
      </c>
    </row>
    <row r="605" spans="1:20" x14ac:dyDescent="0.3">
      <c r="A605">
        <v>202</v>
      </c>
      <c r="B605">
        <v>1</v>
      </c>
      <c r="C605">
        <v>205237849.94369999</v>
      </c>
      <c r="D605">
        <v>694328.92489999998</v>
      </c>
      <c r="E605">
        <v>60597404.281599998</v>
      </c>
      <c r="F605">
        <v>0</v>
      </c>
      <c r="G605">
        <v>2835134.3955000001</v>
      </c>
      <c r="H605">
        <v>31533673.557799999</v>
      </c>
      <c r="I605">
        <v>29930604.598200001</v>
      </c>
      <c r="J605">
        <v>3710110.7220000001</v>
      </c>
      <c r="K605">
        <v>100825511.6294</v>
      </c>
      <c r="L605">
        <v>115374055.21879999</v>
      </c>
      <c r="M605">
        <v>0</v>
      </c>
      <c r="N605">
        <v>51803113.232100002</v>
      </c>
      <c r="O605">
        <v>175307245.34549999</v>
      </c>
      <c r="P605">
        <v>-3015781.7971000001</v>
      </c>
      <c r="Q605">
        <v>-40228107.347800002</v>
      </c>
      <c r="R605">
        <v>-115374055.21879999</v>
      </c>
      <c r="S605">
        <v>2835134.3955000001</v>
      </c>
      <c r="T605">
        <v>-20269439.674400002</v>
      </c>
    </row>
    <row r="606" spans="1:20" x14ac:dyDescent="0.3">
      <c r="A606">
        <v>202</v>
      </c>
      <c r="B606">
        <v>2</v>
      </c>
      <c r="C606">
        <v>188869183.5133</v>
      </c>
      <c r="D606">
        <v>704651.79200000002</v>
      </c>
      <c r="E606">
        <v>60597404.281599998</v>
      </c>
      <c r="F606">
        <v>0</v>
      </c>
      <c r="G606">
        <v>2835134.3955000001</v>
      </c>
      <c r="H606">
        <v>29937951.6437</v>
      </c>
      <c r="I606">
        <v>16234038.202400001</v>
      </c>
      <c r="J606">
        <v>3683272.4571000002</v>
      </c>
      <c r="K606">
        <v>100825511.6294</v>
      </c>
      <c r="L606">
        <v>112618256.1234</v>
      </c>
      <c r="M606">
        <v>0</v>
      </c>
      <c r="N606">
        <v>50091150.201899998</v>
      </c>
      <c r="O606">
        <v>172635145.3109</v>
      </c>
      <c r="P606">
        <v>-2978620.6650999999</v>
      </c>
      <c r="Q606">
        <v>-40228107.347800002</v>
      </c>
      <c r="R606">
        <v>-112618256.1234</v>
      </c>
      <c r="S606">
        <v>2835134.3955000001</v>
      </c>
      <c r="T606">
        <v>-20153198.558200002</v>
      </c>
    </row>
    <row r="607" spans="1:20" x14ac:dyDescent="0.3">
      <c r="A607">
        <v>202</v>
      </c>
      <c r="B607">
        <v>3</v>
      </c>
      <c r="C607">
        <v>179068282.78259999</v>
      </c>
      <c r="D607">
        <v>715356.48950000003</v>
      </c>
      <c r="E607">
        <v>60597404.281599998</v>
      </c>
      <c r="F607">
        <v>0</v>
      </c>
      <c r="G607">
        <v>2835134.3955000001</v>
      </c>
      <c r="H607">
        <v>29450382.456099998</v>
      </c>
      <c r="I607">
        <v>9346968.5843000002</v>
      </c>
      <c r="J607">
        <v>3659944.5534000001</v>
      </c>
      <c r="K607">
        <v>100825511.6294</v>
      </c>
      <c r="L607">
        <v>110102413.8431</v>
      </c>
      <c r="M607">
        <v>0</v>
      </c>
      <c r="N607">
        <v>49620659.079499997</v>
      </c>
      <c r="O607">
        <v>169721314.1983</v>
      </c>
      <c r="P607">
        <v>-2944588.0639</v>
      </c>
      <c r="Q607">
        <v>-40228107.347800002</v>
      </c>
      <c r="R607">
        <v>-110102413.8431</v>
      </c>
      <c r="S607">
        <v>2835134.3955000001</v>
      </c>
      <c r="T607">
        <v>-20170276.623399999</v>
      </c>
    </row>
    <row r="608" spans="1:20" x14ac:dyDescent="0.3">
      <c r="A608">
        <v>203</v>
      </c>
      <c r="B608">
        <v>1</v>
      </c>
      <c r="C608">
        <v>110617776.97310001</v>
      </c>
      <c r="D608">
        <v>665593.3787</v>
      </c>
      <c r="E608">
        <v>15435409.071599999</v>
      </c>
      <c r="F608">
        <v>0</v>
      </c>
      <c r="G608">
        <v>38716326.439999998</v>
      </c>
      <c r="H608">
        <v>59763788.297600001</v>
      </c>
      <c r="I608">
        <v>121682564.4985</v>
      </c>
      <c r="J608">
        <v>3718862.6719999998</v>
      </c>
      <c r="K608">
        <v>14515430.1994</v>
      </c>
      <c r="L608">
        <v>31806062.024900001</v>
      </c>
      <c r="M608">
        <v>0</v>
      </c>
      <c r="N608">
        <v>52066069.726999998</v>
      </c>
      <c r="O608">
        <v>-11064787.5254</v>
      </c>
      <c r="P608">
        <v>-3053269.2933</v>
      </c>
      <c r="Q608">
        <v>919978.87219999998</v>
      </c>
      <c r="R608">
        <v>-31806062.024900001</v>
      </c>
      <c r="S608">
        <v>38716326.439999998</v>
      </c>
      <c r="T608">
        <v>7697718.5706000002</v>
      </c>
    </row>
    <row r="609" spans="1:20" x14ac:dyDescent="0.3">
      <c r="A609">
        <v>203</v>
      </c>
      <c r="B609">
        <v>2</v>
      </c>
      <c r="C609">
        <v>95451283.258499995</v>
      </c>
      <c r="D609">
        <v>636508.75569999998</v>
      </c>
      <c r="E609">
        <v>15435409.071599999</v>
      </c>
      <c r="F609">
        <v>0</v>
      </c>
      <c r="G609">
        <v>38716326.439999998</v>
      </c>
      <c r="H609">
        <v>60603144.636399999</v>
      </c>
      <c r="I609">
        <v>102959010.4552</v>
      </c>
      <c r="J609">
        <v>3780278.7225000001</v>
      </c>
      <c r="K609">
        <v>14515430.1994</v>
      </c>
      <c r="L609">
        <v>32663273.789299998</v>
      </c>
      <c r="M609">
        <v>0</v>
      </c>
      <c r="N609">
        <v>55660021.447099999</v>
      </c>
      <c r="O609">
        <v>-7507727.1966000004</v>
      </c>
      <c r="P609">
        <v>-3143769.9668000001</v>
      </c>
      <c r="Q609">
        <v>919978.87219999998</v>
      </c>
      <c r="R609">
        <v>-32663273.789299998</v>
      </c>
      <c r="S609">
        <v>38716326.439999998</v>
      </c>
      <c r="T609">
        <v>4943123.1892999997</v>
      </c>
    </row>
    <row r="610" spans="1:20" x14ac:dyDescent="0.3">
      <c r="A610">
        <v>203</v>
      </c>
      <c r="B610">
        <v>3</v>
      </c>
      <c r="C610">
        <v>86246928.420000002</v>
      </c>
      <c r="D610">
        <v>612293.28870000003</v>
      </c>
      <c r="E610">
        <v>15435409.071599999</v>
      </c>
      <c r="F610">
        <v>0</v>
      </c>
      <c r="G610">
        <v>38716326.439999998</v>
      </c>
      <c r="H610">
        <v>61574011.855499998</v>
      </c>
      <c r="I610">
        <v>90744514.898699999</v>
      </c>
      <c r="J610">
        <v>3833356.1050999998</v>
      </c>
      <c r="K610">
        <v>14515430.1994</v>
      </c>
      <c r="L610">
        <v>33381119.885000002</v>
      </c>
      <c r="M610">
        <v>0</v>
      </c>
      <c r="N610">
        <v>58349812.091600001</v>
      </c>
      <c r="O610">
        <v>-4497586.4787999997</v>
      </c>
      <c r="P610">
        <v>-3221062.8163999999</v>
      </c>
      <c r="Q610">
        <v>919978.87219999998</v>
      </c>
      <c r="R610">
        <v>-33381119.885000002</v>
      </c>
      <c r="S610">
        <v>38716326.439999998</v>
      </c>
      <c r="T610">
        <v>3224199.7639000001</v>
      </c>
    </row>
    <row r="611" spans="1:20" x14ac:dyDescent="0.3">
      <c r="A611">
        <v>204</v>
      </c>
      <c r="B611">
        <v>1</v>
      </c>
      <c r="C611">
        <v>110514848.80410001</v>
      </c>
      <c r="D611">
        <v>600920.3469</v>
      </c>
      <c r="E611">
        <v>15435409.071599999</v>
      </c>
      <c r="F611">
        <v>0</v>
      </c>
      <c r="G611">
        <v>4309610.0175999999</v>
      </c>
      <c r="H611">
        <v>40119876.145499997</v>
      </c>
      <c r="I611">
        <v>56551473.538000003</v>
      </c>
      <c r="J611">
        <v>3854203.1937000002</v>
      </c>
      <c r="K611">
        <v>14515430.1994</v>
      </c>
      <c r="L611">
        <v>31915057.083299998</v>
      </c>
      <c r="M611">
        <v>0</v>
      </c>
      <c r="N611">
        <v>63681561.210000001</v>
      </c>
      <c r="O611">
        <v>53963375.266099997</v>
      </c>
      <c r="P611">
        <v>-3253282.8467999999</v>
      </c>
      <c r="Q611">
        <v>919978.87219999998</v>
      </c>
      <c r="R611">
        <v>-31915057.083299998</v>
      </c>
      <c r="S611">
        <v>4309610.0175999999</v>
      </c>
      <c r="T611">
        <v>-23561685.0645</v>
      </c>
    </row>
    <row r="612" spans="1:20" x14ac:dyDescent="0.3">
      <c r="A612">
        <v>204</v>
      </c>
      <c r="B612">
        <v>2</v>
      </c>
      <c r="C612">
        <v>103874149.97390001</v>
      </c>
      <c r="D612">
        <v>592589.67189999996</v>
      </c>
      <c r="E612">
        <v>15435409.071599999</v>
      </c>
      <c r="F612">
        <v>0</v>
      </c>
      <c r="G612">
        <v>4309610.0175999999</v>
      </c>
      <c r="H612">
        <v>40212923.3112</v>
      </c>
      <c r="I612">
        <v>48481592.185199998</v>
      </c>
      <c r="J612">
        <v>3873145.2108999998</v>
      </c>
      <c r="K612">
        <v>14515430.1994</v>
      </c>
      <c r="L612">
        <v>32393974.7139</v>
      </c>
      <c r="M612">
        <v>0</v>
      </c>
      <c r="N612">
        <v>64299547.767399997</v>
      </c>
      <c r="O612">
        <v>55392557.788800001</v>
      </c>
      <c r="P612">
        <v>-3280555.5389999999</v>
      </c>
      <c r="Q612">
        <v>919978.87219999998</v>
      </c>
      <c r="R612">
        <v>-32393974.7139</v>
      </c>
      <c r="S612">
        <v>4309610.0175999999</v>
      </c>
      <c r="T612">
        <v>-24086624.4562</v>
      </c>
    </row>
    <row r="613" spans="1:20" x14ac:dyDescent="0.3">
      <c r="A613">
        <v>204</v>
      </c>
      <c r="B613">
        <v>3</v>
      </c>
      <c r="C613">
        <v>99376697.066400006</v>
      </c>
      <c r="D613">
        <v>585510.14859999996</v>
      </c>
      <c r="E613">
        <v>15435409.071599999</v>
      </c>
      <c r="F613">
        <v>0</v>
      </c>
      <c r="G613">
        <v>4309610.0175999999</v>
      </c>
      <c r="H613">
        <v>40403864.950800002</v>
      </c>
      <c r="I613">
        <v>43375707.942900002</v>
      </c>
      <c r="J613">
        <v>3889430.4586999998</v>
      </c>
      <c r="K613">
        <v>14515430.1994</v>
      </c>
      <c r="L613">
        <v>32814720.306899998</v>
      </c>
      <c r="M613">
        <v>0</v>
      </c>
      <c r="N613">
        <v>64827328.625</v>
      </c>
      <c r="O613">
        <v>56000989.123499997</v>
      </c>
      <c r="P613">
        <v>-3303920.3100999999</v>
      </c>
      <c r="Q613">
        <v>919978.87219999998</v>
      </c>
      <c r="R613">
        <v>-32814720.306899998</v>
      </c>
      <c r="S613">
        <v>4309610.0175999999</v>
      </c>
      <c r="T613">
        <v>-24423463.674199998</v>
      </c>
    </row>
    <row r="614" spans="1:20" x14ac:dyDescent="0.3">
      <c r="A614">
        <v>205</v>
      </c>
      <c r="B614">
        <v>1</v>
      </c>
      <c r="C614">
        <v>98476948.188099995</v>
      </c>
      <c r="D614">
        <v>578194.81669999997</v>
      </c>
      <c r="E614">
        <v>15435409.071599999</v>
      </c>
      <c r="F614">
        <v>0</v>
      </c>
      <c r="G614">
        <v>3280690.9497000002</v>
      </c>
      <c r="H614">
        <v>39565872.302100003</v>
      </c>
      <c r="I614">
        <v>43680732.880199999</v>
      </c>
      <c r="J614">
        <v>3906527.3289000001</v>
      </c>
      <c r="K614">
        <v>14515430.1994</v>
      </c>
      <c r="L614">
        <v>27108809.189599998</v>
      </c>
      <c r="M614">
        <v>0</v>
      </c>
      <c r="N614">
        <v>66570627.233199999</v>
      </c>
      <c r="O614">
        <v>54796215.307899997</v>
      </c>
      <c r="P614">
        <v>-3328332.5122000002</v>
      </c>
      <c r="Q614">
        <v>919978.87219999998</v>
      </c>
      <c r="R614">
        <v>-27108809.189599998</v>
      </c>
      <c r="S614">
        <v>3280690.9497000002</v>
      </c>
      <c r="T614">
        <v>-27004754.9311</v>
      </c>
    </row>
    <row r="615" spans="1:20" x14ac:dyDescent="0.3">
      <c r="A615">
        <v>205</v>
      </c>
      <c r="B615">
        <v>2</v>
      </c>
      <c r="C615">
        <v>95536042.972800002</v>
      </c>
      <c r="D615">
        <v>572342.15029999998</v>
      </c>
      <c r="E615">
        <v>15435409.071599999</v>
      </c>
      <c r="F615">
        <v>0</v>
      </c>
      <c r="G615">
        <v>3280690.9497000002</v>
      </c>
      <c r="H615">
        <v>40036608.8517</v>
      </c>
      <c r="I615">
        <v>41266359.262800001</v>
      </c>
      <c r="J615">
        <v>3921805.1260000002</v>
      </c>
      <c r="K615">
        <v>14515430.1994</v>
      </c>
      <c r="L615">
        <v>27468570.098200001</v>
      </c>
      <c r="M615">
        <v>0</v>
      </c>
      <c r="N615">
        <v>67397295.160999998</v>
      </c>
      <c r="O615">
        <v>54269683.710000001</v>
      </c>
      <c r="P615">
        <v>-3349462.9756999998</v>
      </c>
      <c r="Q615">
        <v>919978.87219999998</v>
      </c>
      <c r="R615">
        <v>-27468570.098200001</v>
      </c>
      <c r="S615">
        <v>3280690.9497000002</v>
      </c>
      <c r="T615">
        <v>-27360686.309300002</v>
      </c>
    </row>
    <row r="616" spans="1:20" x14ac:dyDescent="0.3">
      <c r="A616">
        <v>205</v>
      </c>
      <c r="B616">
        <v>3</v>
      </c>
      <c r="C616">
        <v>93110741.317499995</v>
      </c>
      <c r="D616">
        <v>568586.88829999999</v>
      </c>
      <c r="E616">
        <v>15435409.071599999</v>
      </c>
      <c r="F616">
        <v>0</v>
      </c>
      <c r="G616">
        <v>3280690.9497000002</v>
      </c>
      <c r="H616">
        <v>40397377.998199999</v>
      </c>
      <c r="I616">
        <v>36784920.410999998</v>
      </c>
      <c r="J616">
        <v>3936453.7115000002</v>
      </c>
      <c r="K616">
        <v>14515430.1994</v>
      </c>
      <c r="L616">
        <v>27771396.179200001</v>
      </c>
      <c r="M616">
        <v>0</v>
      </c>
      <c r="N616">
        <v>67980997.597399995</v>
      </c>
      <c r="O616">
        <v>56325820.906599998</v>
      </c>
      <c r="P616">
        <v>-3367866.8232</v>
      </c>
      <c r="Q616">
        <v>919978.87219999998</v>
      </c>
      <c r="R616">
        <v>-27771396.179200001</v>
      </c>
      <c r="S616">
        <v>3280690.9497000002</v>
      </c>
      <c r="T616">
        <v>-27583619.599199999</v>
      </c>
    </row>
    <row r="617" spans="1:20" x14ac:dyDescent="0.3">
      <c r="A617">
        <v>206</v>
      </c>
      <c r="B617">
        <v>1</v>
      </c>
      <c r="C617">
        <v>88756896.029799998</v>
      </c>
      <c r="D617">
        <v>565174.30209999997</v>
      </c>
      <c r="E617">
        <v>15435409.071599999</v>
      </c>
      <c r="F617">
        <v>0</v>
      </c>
      <c r="G617">
        <v>3564598.6401</v>
      </c>
      <c r="H617">
        <v>44299178.546800002</v>
      </c>
      <c r="I617">
        <v>46473200.448600002</v>
      </c>
      <c r="J617">
        <v>3954982.6167000001</v>
      </c>
      <c r="K617">
        <v>14519505.759400001</v>
      </c>
      <c r="L617">
        <v>17078375.806699999</v>
      </c>
      <c r="M617">
        <v>0</v>
      </c>
      <c r="N617">
        <v>69647125.395699993</v>
      </c>
      <c r="O617">
        <v>42283695.581200004</v>
      </c>
      <c r="P617">
        <v>-3389808.3146000002</v>
      </c>
      <c r="Q617">
        <v>915903.31220000004</v>
      </c>
      <c r="R617">
        <v>-17078375.806699999</v>
      </c>
      <c r="S617">
        <v>3564598.6401</v>
      </c>
      <c r="T617">
        <v>-25347946.848900001</v>
      </c>
    </row>
    <row r="618" spans="1:20" x14ac:dyDescent="0.3">
      <c r="A618">
        <v>206</v>
      </c>
      <c r="B618">
        <v>2</v>
      </c>
      <c r="C618">
        <v>86718225.9023</v>
      </c>
      <c r="D618">
        <v>562802.63080000004</v>
      </c>
      <c r="E618">
        <v>15435409.071599999</v>
      </c>
      <c r="F618">
        <v>0</v>
      </c>
      <c r="G618">
        <v>3564598.6401</v>
      </c>
      <c r="H618">
        <v>45052219.718000002</v>
      </c>
      <c r="I618">
        <v>44137441.799400002</v>
      </c>
      <c r="J618">
        <v>3971768.6833000001</v>
      </c>
      <c r="K618">
        <v>14519505.759400001</v>
      </c>
      <c r="L618">
        <v>17339073.237100001</v>
      </c>
      <c r="M618">
        <v>0</v>
      </c>
      <c r="N618">
        <v>70755632.754999995</v>
      </c>
      <c r="O618">
        <v>42580784.102899998</v>
      </c>
      <c r="P618">
        <v>-3408966.0525000002</v>
      </c>
      <c r="Q618">
        <v>915903.31220000004</v>
      </c>
      <c r="R618">
        <v>-17339073.237100001</v>
      </c>
      <c r="S618">
        <v>3564598.6401</v>
      </c>
      <c r="T618">
        <v>-25703413.037</v>
      </c>
    </row>
    <row r="619" spans="1:20" x14ac:dyDescent="0.3">
      <c r="A619">
        <v>206</v>
      </c>
      <c r="B619">
        <v>3</v>
      </c>
      <c r="C619">
        <v>85202948.880999997</v>
      </c>
      <c r="D619">
        <v>560849.31610000005</v>
      </c>
      <c r="E619">
        <v>15435409.071599999</v>
      </c>
      <c r="F619">
        <v>0</v>
      </c>
      <c r="G619">
        <v>3564598.6401</v>
      </c>
      <c r="H619">
        <v>45740830.788999997</v>
      </c>
      <c r="I619">
        <v>40956986.502300002</v>
      </c>
      <c r="J619">
        <v>3986962.8204999999</v>
      </c>
      <c r="K619">
        <v>14519505.759400001</v>
      </c>
      <c r="L619">
        <v>17573594.105999999</v>
      </c>
      <c r="M619">
        <v>0</v>
      </c>
      <c r="N619">
        <v>71670726.209900007</v>
      </c>
      <c r="O619">
        <v>44245962.378700003</v>
      </c>
      <c r="P619">
        <v>-3426113.5044</v>
      </c>
      <c r="Q619">
        <v>915903.31220000004</v>
      </c>
      <c r="R619">
        <v>-17573594.105999999</v>
      </c>
      <c r="S619">
        <v>3564598.6401</v>
      </c>
      <c r="T619">
        <v>-25929895.420899998</v>
      </c>
    </row>
    <row r="620" spans="1:20" x14ac:dyDescent="0.3">
      <c r="A620">
        <v>207</v>
      </c>
      <c r="B620">
        <v>1</v>
      </c>
      <c r="C620">
        <v>84213823.565500006</v>
      </c>
      <c r="D620">
        <v>560510.77179999999</v>
      </c>
      <c r="E620">
        <v>15435409.071599999</v>
      </c>
      <c r="F620">
        <v>0</v>
      </c>
      <c r="G620">
        <v>5419751.5559</v>
      </c>
      <c r="H620">
        <v>47653655.364</v>
      </c>
      <c r="I620">
        <v>29846357.734200001</v>
      </c>
      <c r="J620">
        <v>4031351.2464000001</v>
      </c>
      <c r="K620">
        <v>14519505.759400001</v>
      </c>
      <c r="L620">
        <v>34356252.823700003</v>
      </c>
      <c r="M620">
        <v>0</v>
      </c>
      <c r="N620">
        <v>70180546.625499994</v>
      </c>
      <c r="O620">
        <v>54367465.831299998</v>
      </c>
      <c r="P620">
        <v>-3470840.4747000001</v>
      </c>
      <c r="Q620">
        <v>915903.31220000004</v>
      </c>
      <c r="R620">
        <v>-34356252.823700003</v>
      </c>
      <c r="S620">
        <v>5419751.5559</v>
      </c>
      <c r="T620">
        <v>-22526891.261599999</v>
      </c>
    </row>
    <row r="621" spans="1:20" x14ac:dyDescent="0.3">
      <c r="A621">
        <v>207</v>
      </c>
      <c r="B621">
        <v>2</v>
      </c>
      <c r="C621">
        <v>81722146.466299996</v>
      </c>
      <c r="D621">
        <v>560257.53159999999</v>
      </c>
      <c r="E621">
        <v>15435409.071599999</v>
      </c>
      <c r="F621">
        <v>0</v>
      </c>
      <c r="G621">
        <v>5419751.5559</v>
      </c>
      <c r="H621">
        <v>46869121.331100002</v>
      </c>
      <c r="I621">
        <v>26191323.0605</v>
      </c>
      <c r="J621">
        <v>4054505.9637000002</v>
      </c>
      <c r="K621">
        <v>14519505.759400001</v>
      </c>
      <c r="L621">
        <v>34533867.830899999</v>
      </c>
      <c r="M621">
        <v>0</v>
      </c>
      <c r="N621">
        <v>69668677.818599999</v>
      </c>
      <c r="O621">
        <v>55530823.4058</v>
      </c>
      <c r="P621">
        <v>-3494248.4320999999</v>
      </c>
      <c r="Q621">
        <v>915903.31220000004</v>
      </c>
      <c r="R621">
        <v>-34533867.830899999</v>
      </c>
      <c r="S621">
        <v>5419751.5559</v>
      </c>
      <c r="T621">
        <v>-22799556.487500001</v>
      </c>
    </row>
    <row r="622" spans="1:20" x14ac:dyDescent="0.3">
      <c r="A622">
        <v>207</v>
      </c>
      <c r="B622">
        <v>3</v>
      </c>
      <c r="C622">
        <v>80213283.0264</v>
      </c>
      <c r="D622">
        <v>560090.29720000003</v>
      </c>
      <c r="E622">
        <v>15435409.071599999</v>
      </c>
      <c r="F622">
        <v>0</v>
      </c>
      <c r="G622">
        <v>5419751.5559</v>
      </c>
      <c r="H622">
        <v>46630973.827799998</v>
      </c>
      <c r="I622">
        <v>24309772.846900001</v>
      </c>
      <c r="J622">
        <v>4068962.2971000001</v>
      </c>
      <c r="K622">
        <v>14519505.759400001</v>
      </c>
      <c r="L622">
        <v>34714762.086099997</v>
      </c>
      <c r="M622">
        <v>0</v>
      </c>
      <c r="N622">
        <v>69577092.711700007</v>
      </c>
      <c r="O622">
        <v>55903510.179399997</v>
      </c>
      <c r="P622">
        <v>-3508872</v>
      </c>
      <c r="Q622">
        <v>915903.31220000004</v>
      </c>
      <c r="R622">
        <v>-34714762.086099997</v>
      </c>
      <c r="S622">
        <v>5419751.5559</v>
      </c>
      <c r="T622">
        <v>-22946118.883900002</v>
      </c>
    </row>
    <row r="623" spans="1:20" x14ac:dyDescent="0.3">
      <c r="A623">
        <v>208</v>
      </c>
      <c r="B623">
        <v>1</v>
      </c>
      <c r="C623">
        <v>9902484.4418000001</v>
      </c>
      <c r="D623">
        <v>545346.14419999998</v>
      </c>
      <c r="E623">
        <v>15435409.071599999</v>
      </c>
      <c r="F623">
        <v>0</v>
      </c>
      <c r="G623">
        <v>194410519.22639999</v>
      </c>
      <c r="H623">
        <v>91776745.417300001</v>
      </c>
      <c r="I623">
        <v>217755465.0431</v>
      </c>
      <c r="J623">
        <v>4142200.3791999999</v>
      </c>
      <c r="K623">
        <v>14519505.759400001</v>
      </c>
      <c r="L623">
        <v>0</v>
      </c>
      <c r="M623">
        <v>0</v>
      </c>
      <c r="N623">
        <v>75021434.972499996</v>
      </c>
      <c r="O623">
        <v>-207852980.6013</v>
      </c>
      <c r="P623">
        <v>-3596854.2349999999</v>
      </c>
      <c r="Q623">
        <v>915903.31220000004</v>
      </c>
      <c r="R623">
        <v>0</v>
      </c>
      <c r="S623">
        <v>194410519.22639999</v>
      </c>
      <c r="T623">
        <v>16755310.444800001</v>
      </c>
    </row>
    <row r="624" spans="1:20" x14ac:dyDescent="0.3">
      <c r="A624">
        <v>208</v>
      </c>
      <c r="B624">
        <v>2</v>
      </c>
      <c r="C624">
        <v>7999490.1763000004</v>
      </c>
      <c r="D624">
        <v>532483.0085</v>
      </c>
      <c r="E624">
        <v>15435409.071599999</v>
      </c>
      <c r="F624">
        <v>0</v>
      </c>
      <c r="G624">
        <v>194410519.22639999</v>
      </c>
      <c r="H624">
        <v>85400873.133900002</v>
      </c>
      <c r="I624">
        <v>204874357.64789999</v>
      </c>
      <c r="J624">
        <v>4205277.3300999999</v>
      </c>
      <c r="K624">
        <v>14519505.759400001</v>
      </c>
      <c r="L624">
        <v>0</v>
      </c>
      <c r="M624">
        <v>0</v>
      </c>
      <c r="N624">
        <v>79576095.831499994</v>
      </c>
      <c r="O624">
        <v>-196874867.47170001</v>
      </c>
      <c r="P624">
        <v>-3672794.3217000002</v>
      </c>
      <c r="Q624">
        <v>915903.31220000004</v>
      </c>
      <c r="R624">
        <v>0</v>
      </c>
      <c r="S624">
        <v>194410519.22639999</v>
      </c>
      <c r="T624">
        <v>5824777.3022999996</v>
      </c>
    </row>
    <row r="625" spans="1:20" x14ac:dyDescent="0.3">
      <c r="A625">
        <v>208</v>
      </c>
      <c r="B625">
        <v>3</v>
      </c>
      <c r="C625">
        <v>6891260.5332000004</v>
      </c>
      <c r="D625">
        <v>520853.53749999998</v>
      </c>
      <c r="E625">
        <v>15435409.071599999</v>
      </c>
      <c r="F625">
        <v>0</v>
      </c>
      <c r="G625">
        <v>194410519.22639999</v>
      </c>
      <c r="H625">
        <v>80879905.688899994</v>
      </c>
      <c r="I625">
        <v>196139726.5469</v>
      </c>
      <c r="J625">
        <v>4261050.3465999998</v>
      </c>
      <c r="K625">
        <v>14519505.759400001</v>
      </c>
      <c r="L625">
        <v>0</v>
      </c>
      <c r="M625">
        <v>0</v>
      </c>
      <c r="N625">
        <v>83012293.221900001</v>
      </c>
      <c r="O625">
        <v>-189248466.01370001</v>
      </c>
      <c r="P625">
        <v>-3740196.8091000002</v>
      </c>
      <c r="Q625">
        <v>915903.31220000004</v>
      </c>
      <c r="R625">
        <v>0</v>
      </c>
      <c r="S625">
        <v>194410519.22639999</v>
      </c>
      <c r="T625">
        <v>-2132387.5329999998</v>
      </c>
    </row>
    <row r="626" spans="1:20" x14ac:dyDescent="0.3">
      <c r="A626">
        <v>209</v>
      </c>
      <c r="B626">
        <v>1</v>
      </c>
      <c r="C626">
        <v>33331013.773400001</v>
      </c>
      <c r="D626">
        <v>512964.8909</v>
      </c>
      <c r="E626">
        <v>20179415.181600001</v>
      </c>
      <c r="F626">
        <v>0</v>
      </c>
      <c r="G626">
        <v>94620055.052200004</v>
      </c>
      <c r="H626">
        <v>65037197.1413</v>
      </c>
      <c r="I626">
        <v>80739991.148599997</v>
      </c>
      <c r="J626">
        <v>4298437.0075000003</v>
      </c>
      <c r="K626">
        <v>23836623.5594</v>
      </c>
      <c r="L626">
        <v>24172288.887499999</v>
      </c>
      <c r="M626">
        <v>0</v>
      </c>
      <c r="N626">
        <v>80314917.315300003</v>
      </c>
      <c r="O626">
        <v>-47408977.375200003</v>
      </c>
      <c r="P626">
        <v>-3785472.1165999998</v>
      </c>
      <c r="Q626">
        <v>-3657208.3777999999</v>
      </c>
      <c r="R626">
        <v>-24172288.887499999</v>
      </c>
      <c r="S626">
        <v>94620055.052200004</v>
      </c>
      <c r="T626">
        <v>-15277720.174000001</v>
      </c>
    </row>
    <row r="627" spans="1:20" x14ac:dyDescent="0.3">
      <c r="A627">
        <v>209</v>
      </c>
      <c r="B627">
        <v>2</v>
      </c>
      <c r="C627">
        <v>28490939.767999999</v>
      </c>
      <c r="D627">
        <v>505729.66869999998</v>
      </c>
      <c r="E627">
        <v>20179415.181600001</v>
      </c>
      <c r="F627">
        <v>0</v>
      </c>
      <c r="G627">
        <v>94620055.052200004</v>
      </c>
      <c r="H627">
        <v>64735070.940300003</v>
      </c>
      <c r="I627">
        <v>76196452.705200002</v>
      </c>
      <c r="J627">
        <v>4333898.8671000004</v>
      </c>
      <c r="K627">
        <v>23836623.5594</v>
      </c>
      <c r="L627">
        <v>24191247.472199999</v>
      </c>
      <c r="M627">
        <v>0</v>
      </c>
      <c r="N627">
        <v>79655256.958499998</v>
      </c>
      <c r="O627">
        <v>-47705512.937200002</v>
      </c>
      <c r="P627">
        <v>-3828169.1984000001</v>
      </c>
      <c r="Q627">
        <v>-3657208.3777999999</v>
      </c>
      <c r="R627">
        <v>-24191247.472199999</v>
      </c>
      <c r="S627">
        <v>94620055.052200004</v>
      </c>
      <c r="T627">
        <v>-14920186.018100001</v>
      </c>
    </row>
    <row r="628" spans="1:20" x14ac:dyDescent="0.3">
      <c r="A628">
        <v>209</v>
      </c>
      <c r="B628">
        <v>3</v>
      </c>
      <c r="C628">
        <v>25911506.557300001</v>
      </c>
      <c r="D628">
        <v>499062.4987</v>
      </c>
      <c r="E628">
        <v>20179415.181600001</v>
      </c>
      <c r="F628">
        <v>0</v>
      </c>
      <c r="G628">
        <v>94620055.052200004</v>
      </c>
      <c r="H628">
        <v>64287370.002599999</v>
      </c>
      <c r="I628">
        <v>72998747.899200007</v>
      </c>
      <c r="J628">
        <v>4367374.5418999996</v>
      </c>
      <c r="K628">
        <v>23836623.5594</v>
      </c>
      <c r="L628">
        <v>24255626.668900002</v>
      </c>
      <c r="M628">
        <v>0</v>
      </c>
      <c r="N628">
        <v>79662431.076000005</v>
      </c>
      <c r="O628">
        <v>-47087241.341899998</v>
      </c>
      <c r="P628">
        <v>-3868312.0432000002</v>
      </c>
      <c r="Q628">
        <v>-3657208.3777999999</v>
      </c>
      <c r="R628">
        <v>-24255626.668900002</v>
      </c>
      <c r="S628">
        <v>94620055.052200004</v>
      </c>
      <c r="T628">
        <v>-15375061.0734</v>
      </c>
    </row>
    <row r="629" spans="1:20" x14ac:dyDescent="0.3">
      <c r="A629">
        <v>210</v>
      </c>
      <c r="B629">
        <v>1</v>
      </c>
      <c r="C629">
        <v>6107086.4918999998</v>
      </c>
      <c r="D629">
        <v>428572.25679999997</v>
      </c>
      <c r="E629">
        <v>22875378.481600001</v>
      </c>
      <c r="F629">
        <v>0</v>
      </c>
      <c r="G629">
        <v>877686427.26800001</v>
      </c>
      <c r="H629">
        <v>131957098.1593</v>
      </c>
      <c r="I629">
        <v>904455202.35319996</v>
      </c>
      <c r="J629">
        <v>4662937.9632000001</v>
      </c>
      <c r="K629">
        <v>29131432.249400001</v>
      </c>
      <c r="L629">
        <v>9390197.4791999999</v>
      </c>
      <c r="M629">
        <v>0</v>
      </c>
      <c r="N629">
        <v>91046475.258599997</v>
      </c>
      <c r="O629">
        <v>-898348115.86129999</v>
      </c>
      <c r="P629">
        <v>-4234365.7063999996</v>
      </c>
      <c r="Q629">
        <v>-6256053.7677999996</v>
      </c>
      <c r="R629">
        <v>-9390197.4791999999</v>
      </c>
      <c r="S629">
        <v>877686427.26800001</v>
      </c>
      <c r="T629">
        <v>40910622.900700003</v>
      </c>
    </row>
    <row r="630" spans="1:20" x14ac:dyDescent="0.3">
      <c r="A630">
        <v>210</v>
      </c>
      <c r="B630">
        <v>2</v>
      </c>
      <c r="C630">
        <v>5164634.8761999998</v>
      </c>
      <c r="D630">
        <v>374254.20980000001</v>
      </c>
      <c r="E630">
        <v>22875378.481600001</v>
      </c>
      <c r="F630">
        <v>0</v>
      </c>
      <c r="G630">
        <v>877686427.26800001</v>
      </c>
      <c r="H630">
        <v>123379969.0353</v>
      </c>
      <c r="I630">
        <v>884939286.93850005</v>
      </c>
      <c r="J630">
        <v>4937942.7956999997</v>
      </c>
      <c r="K630">
        <v>29131432.249400001</v>
      </c>
      <c r="L630">
        <v>9508195.5898000002</v>
      </c>
      <c r="M630">
        <v>0</v>
      </c>
      <c r="N630">
        <v>100670582.9096</v>
      </c>
      <c r="O630">
        <v>-879774652.06229997</v>
      </c>
      <c r="P630">
        <v>-4563688.5860000001</v>
      </c>
      <c r="Q630">
        <v>-6256053.7677999996</v>
      </c>
      <c r="R630">
        <v>-9508195.5898000002</v>
      </c>
      <c r="S630">
        <v>877686427.26800001</v>
      </c>
      <c r="T630">
        <v>22709386.125700001</v>
      </c>
    </row>
    <row r="631" spans="1:20" x14ac:dyDescent="0.3">
      <c r="A631">
        <v>210</v>
      </c>
      <c r="B631">
        <v>3</v>
      </c>
      <c r="C631">
        <v>4571428.0466999998</v>
      </c>
      <c r="D631">
        <v>329024.44910000003</v>
      </c>
      <c r="E631">
        <v>22875378.481600001</v>
      </c>
      <c r="F631">
        <v>0</v>
      </c>
      <c r="G631">
        <v>877686427.26800001</v>
      </c>
      <c r="H631">
        <v>116899603.5676</v>
      </c>
      <c r="I631">
        <v>869503504.31659997</v>
      </c>
      <c r="J631">
        <v>5194561.0527999997</v>
      </c>
      <c r="K631">
        <v>29131432.249400001</v>
      </c>
      <c r="L631">
        <v>9600943.2602999993</v>
      </c>
      <c r="M631">
        <v>0</v>
      </c>
      <c r="N631">
        <v>108793781.4084</v>
      </c>
      <c r="O631">
        <v>-864932076.26989996</v>
      </c>
      <c r="P631">
        <v>-4865536.6036999999</v>
      </c>
      <c r="Q631">
        <v>-6256053.7677999996</v>
      </c>
      <c r="R631">
        <v>-9600943.2602999993</v>
      </c>
      <c r="S631">
        <v>877686427.26800001</v>
      </c>
      <c r="T631">
        <v>8105822.1591999996</v>
      </c>
    </row>
    <row r="632" spans="1:20" x14ac:dyDescent="0.3">
      <c r="A632">
        <v>211</v>
      </c>
      <c r="B632">
        <v>1</v>
      </c>
      <c r="C632">
        <v>15087580.292300001</v>
      </c>
      <c r="D632">
        <v>288947.7132</v>
      </c>
      <c r="E632">
        <v>33153203.941599999</v>
      </c>
      <c r="F632">
        <v>0</v>
      </c>
      <c r="G632">
        <v>1077787445.2783</v>
      </c>
      <c r="H632">
        <v>153678176.40400001</v>
      </c>
      <c r="I632">
        <v>1086155046.1415999</v>
      </c>
      <c r="J632">
        <v>5457182.2308999998</v>
      </c>
      <c r="K632">
        <v>49316841.329400003</v>
      </c>
      <c r="L632">
        <v>15138426.177300001</v>
      </c>
      <c r="M632">
        <v>0</v>
      </c>
      <c r="N632">
        <v>123789708.59999999</v>
      </c>
      <c r="O632" t="s">
        <v>23</v>
      </c>
      <c r="P632">
        <v>-5168234.5175999999</v>
      </c>
      <c r="Q632">
        <v>-16163637.387800001</v>
      </c>
      <c r="R632">
        <v>-15138426.177300001</v>
      </c>
      <c r="S632">
        <v>1077787445.2783</v>
      </c>
      <c r="T632">
        <v>29888467.804000001</v>
      </c>
    </row>
    <row r="633" spans="1:20" x14ac:dyDescent="0.3">
      <c r="A633">
        <v>211</v>
      </c>
      <c r="B633">
        <v>2</v>
      </c>
      <c r="C633">
        <v>10547742.5809</v>
      </c>
      <c r="D633">
        <v>266086.47590000002</v>
      </c>
      <c r="E633">
        <v>33153203.941599999</v>
      </c>
      <c r="F633">
        <v>0</v>
      </c>
      <c r="G633">
        <v>1077787445.2783</v>
      </c>
      <c r="H633">
        <v>148584863.60319999</v>
      </c>
      <c r="I633">
        <v>1068795460.3382</v>
      </c>
      <c r="J633">
        <v>5715214.6745999996</v>
      </c>
      <c r="K633">
        <v>49316841.329400003</v>
      </c>
      <c r="L633">
        <v>15406576.2272</v>
      </c>
      <c r="M633">
        <v>0</v>
      </c>
      <c r="N633">
        <v>130949929.2916</v>
      </c>
      <c r="O633" t="s">
        <v>23</v>
      </c>
      <c r="P633">
        <v>-5449128.1986999996</v>
      </c>
      <c r="Q633">
        <v>-16163637.387800001</v>
      </c>
      <c r="R633">
        <v>-15406576.2272</v>
      </c>
      <c r="S633">
        <v>1077787445.2783</v>
      </c>
      <c r="T633">
        <v>17634934.3116</v>
      </c>
    </row>
    <row r="634" spans="1:20" x14ac:dyDescent="0.3">
      <c r="A634">
        <v>211</v>
      </c>
      <c r="B634">
        <v>3</v>
      </c>
      <c r="C634">
        <v>8277123.5427999999</v>
      </c>
      <c r="D634">
        <v>252213.24770000001</v>
      </c>
      <c r="E634">
        <v>33153203.941599999</v>
      </c>
      <c r="F634">
        <v>0</v>
      </c>
      <c r="G634">
        <v>1077787445.2783</v>
      </c>
      <c r="H634">
        <v>144323112.0941</v>
      </c>
      <c r="I634">
        <v>1054583694.5761</v>
      </c>
      <c r="J634">
        <v>5964205.3320000004</v>
      </c>
      <c r="K634">
        <v>49316841.329400003</v>
      </c>
      <c r="L634">
        <v>15659868.1238</v>
      </c>
      <c r="M634">
        <v>0</v>
      </c>
      <c r="N634">
        <v>138084413.4366</v>
      </c>
      <c r="O634" t="s">
        <v>23</v>
      </c>
      <c r="P634">
        <v>-5711992.0843000002</v>
      </c>
      <c r="Q634">
        <v>-16163637.387800001</v>
      </c>
      <c r="R634">
        <v>-15659868.1238</v>
      </c>
      <c r="S634">
        <v>1077787445.2783</v>
      </c>
      <c r="T634">
        <v>6238698.6574999997</v>
      </c>
    </row>
    <row r="635" spans="1:20" x14ac:dyDescent="0.3">
      <c r="A635">
        <v>212</v>
      </c>
      <c r="B635">
        <v>1</v>
      </c>
      <c r="C635">
        <v>345547116.12559998</v>
      </c>
      <c r="D635">
        <v>263068.3455</v>
      </c>
      <c r="E635">
        <v>69889761.761600003</v>
      </c>
      <c r="F635">
        <v>0</v>
      </c>
      <c r="G635">
        <v>27707759.104600001</v>
      </c>
      <c r="H635">
        <v>64996655.857500002</v>
      </c>
      <c r="I635">
        <v>79130812.616999999</v>
      </c>
      <c r="J635">
        <v>5654621.8382999999</v>
      </c>
      <c r="K635">
        <v>121466586.88940001</v>
      </c>
      <c r="L635">
        <v>199338321.37009999</v>
      </c>
      <c r="M635">
        <v>0</v>
      </c>
      <c r="N635">
        <v>103352809.76530001</v>
      </c>
      <c r="O635">
        <v>266416303.5086</v>
      </c>
      <c r="P635">
        <v>-5391553.4928000001</v>
      </c>
      <c r="Q635">
        <v>-51576825.127800003</v>
      </c>
      <c r="R635">
        <v>-199338321.37009999</v>
      </c>
      <c r="S635">
        <v>27707759.104600001</v>
      </c>
      <c r="T635">
        <v>-38356153.907799996</v>
      </c>
    </row>
    <row r="636" spans="1:20" x14ac:dyDescent="0.3">
      <c r="A636">
        <v>212</v>
      </c>
      <c r="B636">
        <v>2</v>
      </c>
      <c r="C636">
        <v>291704537.54250002</v>
      </c>
      <c r="D636">
        <v>289420.08360000001</v>
      </c>
      <c r="E636">
        <v>69889761.761600003</v>
      </c>
      <c r="F636">
        <v>0</v>
      </c>
      <c r="G636">
        <v>27707759.104600001</v>
      </c>
      <c r="H636">
        <v>70731468.358500004</v>
      </c>
      <c r="I636">
        <v>55078811.883599997</v>
      </c>
      <c r="J636">
        <v>5426700.6531999996</v>
      </c>
      <c r="K636">
        <v>121466586.88940001</v>
      </c>
      <c r="L636">
        <v>189783807.98629999</v>
      </c>
      <c r="M636">
        <v>0</v>
      </c>
      <c r="N636">
        <v>88811888.231199995</v>
      </c>
      <c r="O636">
        <v>236625725.65900001</v>
      </c>
      <c r="P636">
        <v>-5137280.5695000002</v>
      </c>
      <c r="Q636">
        <v>-51576825.127800003</v>
      </c>
      <c r="R636">
        <v>-189783807.98629999</v>
      </c>
      <c r="S636">
        <v>27707759.104600001</v>
      </c>
      <c r="T636">
        <v>-18080419.872699998</v>
      </c>
    </row>
    <row r="637" spans="1:20" x14ac:dyDescent="0.3">
      <c r="A637">
        <v>212</v>
      </c>
      <c r="B637">
        <v>3</v>
      </c>
      <c r="C637">
        <v>256755613.8969</v>
      </c>
      <c r="D637">
        <v>311320.7844</v>
      </c>
      <c r="E637">
        <v>69889761.761600003</v>
      </c>
      <c r="F637">
        <v>0</v>
      </c>
      <c r="G637">
        <v>27707759.104600001</v>
      </c>
      <c r="H637">
        <v>74947459.894700006</v>
      </c>
      <c r="I637">
        <v>40409626.817199998</v>
      </c>
      <c r="J637">
        <v>5240580.4453999996</v>
      </c>
      <c r="K637">
        <v>121466586.88940001</v>
      </c>
      <c r="L637">
        <v>181877443.1647</v>
      </c>
      <c r="M637">
        <v>0</v>
      </c>
      <c r="N637">
        <v>80816425.025000006</v>
      </c>
      <c r="O637">
        <v>216345987.07969999</v>
      </c>
      <c r="P637">
        <v>-4929259.6610000003</v>
      </c>
      <c r="Q637">
        <v>-51576825.127800003</v>
      </c>
      <c r="R637">
        <v>-181877443.1647</v>
      </c>
      <c r="S637">
        <v>27707759.104600001</v>
      </c>
      <c r="T637">
        <v>-5868965.1303000003</v>
      </c>
    </row>
    <row r="638" spans="1:20" x14ac:dyDescent="0.3">
      <c r="A638">
        <v>213</v>
      </c>
      <c r="B638">
        <v>1</v>
      </c>
      <c r="C638">
        <v>251456130.50080001</v>
      </c>
      <c r="D638">
        <v>332782.66830000002</v>
      </c>
      <c r="E638">
        <v>75204758.191599995</v>
      </c>
      <c r="F638">
        <v>0</v>
      </c>
      <c r="G638">
        <v>15295006.054199999</v>
      </c>
      <c r="H638">
        <v>63526842.119599998</v>
      </c>
      <c r="I638">
        <v>25509772.6754</v>
      </c>
      <c r="J638">
        <v>5103132.8606000002</v>
      </c>
      <c r="K638">
        <v>131905114.86939999</v>
      </c>
      <c r="L638">
        <v>168334371.95950001</v>
      </c>
      <c r="M638">
        <v>0</v>
      </c>
      <c r="N638">
        <v>75399752.544699997</v>
      </c>
      <c r="O638">
        <v>225946357.82539999</v>
      </c>
      <c r="P638">
        <v>-4770350.1922000004</v>
      </c>
      <c r="Q638">
        <v>-56700356.6778</v>
      </c>
      <c r="R638">
        <v>-168334371.95950001</v>
      </c>
      <c r="S638">
        <v>15295006.054199999</v>
      </c>
      <c r="T638">
        <v>-11872910.425100001</v>
      </c>
    </row>
    <row r="639" spans="1:20" x14ac:dyDescent="0.3">
      <c r="A639">
        <v>213</v>
      </c>
      <c r="B639">
        <v>2</v>
      </c>
      <c r="C639">
        <v>235133671.38170001</v>
      </c>
      <c r="D639">
        <v>355313.89740000002</v>
      </c>
      <c r="E639">
        <v>75204758.191599995</v>
      </c>
      <c r="F639">
        <v>0</v>
      </c>
      <c r="G639">
        <v>15295006.054199999</v>
      </c>
      <c r="H639">
        <v>63718359.878799997</v>
      </c>
      <c r="I639">
        <v>18619254.365400001</v>
      </c>
      <c r="J639">
        <v>4988901.7520000003</v>
      </c>
      <c r="K639">
        <v>131905114.86939999</v>
      </c>
      <c r="L639">
        <v>163028089.7911</v>
      </c>
      <c r="M639">
        <v>0</v>
      </c>
      <c r="N639">
        <v>71683236.746199995</v>
      </c>
      <c r="O639">
        <v>216514417.01629999</v>
      </c>
      <c r="P639">
        <v>-4633587.8545000004</v>
      </c>
      <c r="Q639">
        <v>-56700356.6778</v>
      </c>
      <c r="R639">
        <v>-163028089.7911</v>
      </c>
      <c r="S639">
        <v>15295006.054199999</v>
      </c>
      <c r="T639">
        <v>-7964876.8673999999</v>
      </c>
    </row>
    <row r="640" spans="1:20" x14ac:dyDescent="0.3">
      <c r="A640">
        <v>213</v>
      </c>
      <c r="B640">
        <v>3</v>
      </c>
      <c r="C640">
        <v>222599147.27149999</v>
      </c>
      <c r="D640">
        <v>376460.11820000003</v>
      </c>
      <c r="E640">
        <v>75204758.191599995</v>
      </c>
      <c r="F640">
        <v>0</v>
      </c>
      <c r="G640">
        <v>15295006.054199999</v>
      </c>
      <c r="H640">
        <v>63864424.427000001</v>
      </c>
      <c r="I640">
        <v>14045581.927200001</v>
      </c>
      <c r="J640">
        <v>4890940.7927999999</v>
      </c>
      <c r="K640">
        <v>131905114.86939999</v>
      </c>
      <c r="L640">
        <v>158349018.5237</v>
      </c>
      <c r="M640">
        <v>0</v>
      </c>
      <c r="N640">
        <v>68867682.969899997</v>
      </c>
      <c r="O640">
        <v>208553565.34419999</v>
      </c>
      <c r="P640">
        <v>-4514480.6745999996</v>
      </c>
      <c r="Q640">
        <v>-56700356.6778</v>
      </c>
      <c r="R640">
        <v>-158349018.5237</v>
      </c>
      <c r="S640">
        <v>15295006.054199999</v>
      </c>
      <c r="T640">
        <v>-5003258.5428999998</v>
      </c>
    </row>
    <row r="641" spans="1:20" x14ac:dyDescent="0.3">
      <c r="A641">
        <v>214</v>
      </c>
      <c r="B641">
        <v>1</v>
      </c>
      <c r="C641">
        <v>35117778.780299999</v>
      </c>
      <c r="D641">
        <v>369950.70429999998</v>
      </c>
      <c r="E641">
        <v>42265114.591600001</v>
      </c>
      <c r="F641">
        <v>0</v>
      </c>
      <c r="G641">
        <v>216033596.24250001</v>
      </c>
      <c r="H641">
        <v>91538200.817300007</v>
      </c>
      <c r="I641">
        <v>211631774.0889</v>
      </c>
      <c r="J641">
        <v>4949406.6003999999</v>
      </c>
      <c r="K641">
        <v>67212422.059400007</v>
      </c>
      <c r="L641">
        <v>20100948.114599999</v>
      </c>
      <c r="M641">
        <v>0</v>
      </c>
      <c r="N641">
        <v>81006712.861699998</v>
      </c>
      <c r="O641">
        <v>-176513995.30860001</v>
      </c>
      <c r="P641">
        <v>-4579455.8962000003</v>
      </c>
      <c r="Q641">
        <v>-24947307.467799999</v>
      </c>
      <c r="R641">
        <v>-20100948.114599999</v>
      </c>
      <c r="S641">
        <v>216033596.24250001</v>
      </c>
      <c r="T641">
        <v>10531487.955600001</v>
      </c>
    </row>
    <row r="642" spans="1:20" x14ac:dyDescent="0.3">
      <c r="A642">
        <v>214</v>
      </c>
      <c r="B642">
        <v>2</v>
      </c>
      <c r="C642">
        <v>26114921.533100002</v>
      </c>
      <c r="D642">
        <v>364243.36829999997</v>
      </c>
      <c r="E642">
        <v>42265114.591600001</v>
      </c>
      <c r="F642">
        <v>0</v>
      </c>
      <c r="G642">
        <v>216033596.24250001</v>
      </c>
      <c r="H642">
        <v>82602045.225500003</v>
      </c>
      <c r="I642">
        <v>185843622.66</v>
      </c>
      <c r="J642">
        <v>4994823.0889999997</v>
      </c>
      <c r="K642">
        <v>67212422.059400007</v>
      </c>
      <c r="L642">
        <v>20577019.616799999</v>
      </c>
      <c r="M642">
        <v>0</v>
      </c>
      <c r="N642">
        <v>88253481.970799997</v>
      </c>
      <c r="O642">
        <v>-159728701.12689999</v>
      </c>
      <c r="P642">
        <v>-4630579.7208000002</v>
      </c>
      <c r="Q642">
        <v>-24947307.467799999</v>
      </c>
      <c r="R642">
        <v>-20577019.616799999</v>
      </c>
      <c r="S642">
        <v>216033596.24250001</v>
      </c>
      <c r="T642">
        <v>-5651436.7452999996</v>
      </c>
    </row>
    <row r="643" spans="1:20" x14ac:dyDescent="0.3">
      <c r="A643">
        <v>214</v>
      </c>
      <c r="B643">
        <v>3</v>
      </c>
      <c r="C643">
        <v>21713076.679699998</v>
      </c>
      <c r="D643">
        <v>359203.27860000002</v>
      </c>
      <c r="E643">
        <v>42265114.591600001</v>
      </c>
      <c r="F643">
        <v>0</v>
      </c>
      <c r="G643">
        <v>216033596.24250001</v>
      </c>
      <c r="H643">
        <v>78195249.316300005</v>
      </c>
      <c r="I643">
        <v>171777755.14489999</v>
      </c>
      <c r="J643">
        <v>5032107.6885000002</v>
      </c>
      <c r="K643">
        <v>67212422.059400007</v>
      </c>
      <c r="L643">
        <v>20927260.645500001</v>
      </c>
      <c r="M643">
        <v>0</v>
      </c>
      <c r="N643">
        <v>92963261.654699996</v>
      </c>
      <c r="O643">
        <v>-150064678.46520001</v>
      </c>
      <c r="P643">
        <v>-4672904.4099000003</v>
      </c>
      <c r="Q643">
        <v>-24947307.467799999</v>
      </c>
      <c r="R643">
        <v>-20927260.645500001</v>
      </c>
      <c r="S643">
        <v>216033596.24250001</v>
      </c>
      <c r="T643">
        <v>-14768012.338300001</v>
      </c>
    </row>
    <row r="644" spans="1:20" x14ac:dyDescent="0.3">
      <c r="A644">
        <v>215</v>
      </c>
      <c r="B644">
        <v>1</v>
      </c>
      <c r="C644">
        <v>79247376.070600003</v>
      </c>
      <c r="D644">
        <v>358330.86300000001</v>
      </c>
      <c r="E644">
        <v>15435409.071599999</v>
      </c>
      <c r="F644">
        <v>0</v>
      </c>
      <c r="G644">
        <v>66514761.661200002</v>
      </c>
      <c r="H644">
        <v>57939340.208800003</v>
      </c>
      <c r="I644">
        <v>87896082.971399993</v>
      </c>
      <c r="J644">
        <v>5044381.3246999998</v>
      </c>
      <c r="K644">
        <v>14519505.759400001</v>
      </c>
      <c r="L644">
        <v>11987192.144400001</v>
      </c>
      <c r="M644">
        <v>0</v>
      </c>
      <c r="N644">
        <v>99897667.992599994</v>
      </c>
      <c r="O644">
        <v>-8648706.9008000009</v>
      </c>
      <c r="P644">
        <v>-4686050.4616</v>
      </c>
      <c r="Q644">
        <v>915903.31220000004</v>
      </c>
      <c r="R644">
        <v>-11987192.144400001</v>
      </c>
      <c r="S644">
        <v>66514761.661200002</v>
      </c>
      <c r="T644">
        <v>-41958327.783799998</v>
      </c>
    </row>
    <row r="645" spans="1:20" x14ac:dyDescent="0.3">
      <c r="A645">
        <v>215</v>
      </c>
      <c r="B645">
        <v>2</v>
      </c>
      <c r="C645">
        <v>67105741.994800001</v>
      </c>
      <c r="D645">
        <v>358714.68910000002</v>
      </c>
      <c r="E645">
        <v>15435409.071599999</v>
      </c>
      <c r="F645">
        <v>0</v>
      </c>
      <c r="G645">
        <v>66514761.661200002</v>
      </c>
      <c r="H645">
        <v>56658715.289700001</v>
      </c>
      <c r="I645">
        <v>74592852.010299996</v>
      </c>
      <c r="J645">
        <v>5055753.9878000002</v>
      </c>
      <c r="K645">
        <v>14519505.759400001</v>
      </c>
      <c r="L645">
        <v>12026047.0964</v>
      </c>
      <c r="M645">
        <v>0</v>
      </c>
      <c r="N645">
        <v>99686099.545399994</v>
      </c>
      <c r="O645">
        <v>-7487110.0154999997</v>
      </c>
      <c r="P645">
        <v>-4697039.2987000002</v>
      </c>
      <c r="Q645">
        <v>915903.31220000004</v>
      </c>
      <c r="R645">
        <v>-12026047.0964</v>
      </c>
      <c r="S645">
        <v>66514761.661200002</v>
      </c>
      <c r="T645">
        <v>-43027384.255599998</v>
      </c>
    </row>
    <row r="646" spans="1:20" x14ac:dyDescent="0.3">
      <c r="A646">
        <v>215</v>
      </c>
      <c r="B646">
        <v>3</v>
      </c>
      <c r="C646">
        <v>59649309.154600002</v>
      </c>
      <c r="D646">
        <v>359131.8346</v>
      </c>
      <c r="E646">
        <v>15435409.071599999</v>
      </c>
      <c r="F646">
        <v>0</v>
      </c>
      <c r="G646">
        <v>66514761.661200002</v>
      </c>
      <c r="H646">
        <v>55870702.167999998</v>
      </c>
      <c r="I646">
        <v>66235423.522699997</v>
      </c>
      <c r="J646">
        <v>5065445.7021000003</v>
      </c>
      <c r="K646">
        <v>14519505.759400001</v>
      </c>
      <c r="L646">
        <v>12060552.8607</v>
      </c>
      <c r="M646">
        <v>0</v>
      </c>
      <c r="N646">
        <v>99770900.827999994</v>
      </c>
      <c r="O646">
        <v>-6586114.3680999996</v>
      </c>
      <c r="P646">
        <v>-4706313.8674999997</v>
      </c>
      <c r="Q646">
        <v>915903.31220000004</v>
      </c>
      <c r="R646">
        <v>-12060552.8607</v>
      </c>
      <c r="S646">
        <v>66514761.661200002</v>
      </c>
      <c r="T646">
        <v>-43900198.659999996</v>
      </c>
    </row>
    <row r="647" spans="1:20" x14ac:dyDescent="0.3">
      <c r="A647">
        <v>216</v>
      </c>
      <c r="B647">
        <v>1</v>
      </c>
      <c r="C647">
        <v>98914045.041299999</v>
      </c>
      <c r="D647">
        <v>360722.09700000001</v>
      </c>
      <c r="E647">
        <v>15435409.071599999</v>
      </c>
      <c r="F647">
        <v>0</v>
      </c>
      <c r="G647">
        <v>12217035.116</v>
      </c>
      <c r="H647">
        <v>45006616.353299998</v>
      </c>
      <c r="I647">
        <v>45678474.272</v>
      </c>
      <c r="J647">
        <v>5065112.7714</v>
      </c>
      <c r="K647">
        <v>14519505.759400001</v>
      </c>
      <c r="L647">
        <v>7476800.1199000003</v>
      </c>
      <c r="M647">
        <v>0</v>
      </c>
      <c r="N647">
        <v>98349802.7808</v>
      </c>
      <c r="O647">
        <v>53235570.769299999</v>
      </c>
      <c r="P647">
        <v>-4704390.6743999999</v>
      </c>
      <c r="Q647">
        <v>915903.31220000004</v>
      </c>
      <c r="R647">
        <v>-7476800.1199000003</v>
      </c>
      <c r="S647">
        <v>12217035.116</v>
      </c>
      <c r="T647">
        <v>-53343186.427500002</v>
      </c>
    </row>
    <row r="648" spans="1:20" x14ac:dyDescent="0.3">
      <c r="A648">
        <v>216</v>
      </c>
      <c r="B648">
        <v>2</v>
      </c>
      <c r="C648">
        <v>93829487.399700001</v>
      </c>
      <c r="D648">
        <v>362361.94890000002</v>
      </c>
      <c r="E648">
        <v>15435409.071599999</v>
      </c>
      <c r="F648">
        <v>0</v>
      </c>
      <c r="G648">
        <v>12217035.116</v>
      </c>
      <c r="H648">
        <v>44594170.695799999</v>
      </c>
      <c r="I648">
        <v>40084541.132700004</v>
      </c>
      <c r="J648">
        <v>5064644.4819999998</v>
      </c>
      <c r="K648">
        <v>14519505.759400001</v>
      </c>
      <c r="L648">
        <v>7517260.9714000002</v>
      </c>
      <c r="M648">
        <v>0</v>
      </c>
      <c r="N648">
        <v>98757238.024100006</v>
      </c>
      <c r="O648">
        <v>53744946.267099999</v>
      </c>
      <c r="P648">
        <v>-4702282.5329999998</v>
      </c>
      <c r="Q648">
        <v>915903.31220000004</v>
      </c>
      <c r="R648">
        <v>-7517260.9714000002</v>
      </c>
      <c r="S648">
        <v>12217035.116</v>
      </c>
      <c r="T648">
        <v>-54163067.328400001</v>
      </c>
    </row>
    <row r="649" spans="1:20" x14ac:dyDescent="0.3">
      <c r="A649">
        <v>216</v>
      </c>
      <c r="B649">
        <v>3</v>
      </c>
      <c r="C649">
        <v>90195604.989399999</v>
      </c>
      <c r="D649">
        <v>364639.15519999998</v>
      </c>
      <c r="E649">
        <v>15435409.071599999</v>
      </c>
      <c r="F649">
        <v>0</v>
      </c>
      <c r="G649">
        <v>12217035.116</v>
      </c>
      <c r="H649">
        <v>44332766.954300001</v>
      </c>
      <c r="I649">
        <v>36050190.2641</v>
      </c>
      <c r="J649">
        <v>5064571.7040999997</v>
      </c>
      <c r="K649">
        <v>14519505.759400001</v>
      </c>
      <c r="L649">
        <v>7551195.9167999998</v>
      </c>
      <c r="M649">
        <v>0</v>
      </c>
      <c r="N649">
        <v>98955142.069700003</v>
      </c>
      <c r="O649">
        <v>54145414.725299999</v>
      </c>
      <c r="P649">
        <v>-4699932.5488999998</v>
      </c>
      <c r="Q649">
        <v>915903.31220000004</v>
      </c>
      <c r="R649">
        <v>-7551195.9167999998</v>
      </c>
      <c r="S649">
        <v>12217035.116</v>
      </c>
      <c r="T649">
        <v>-54622375.115500003</v>
      </c>
    </row>
    <row r="650" spans="1:20" x14ac:dyDescent="0.3">
      <c r="A650">
        <v>217</v>
      </c>
      <c r="B650">
        <v>1</v>
      </c>
      <c r="C650">
        <v>119827199.2929</v>
      </c>
      <c r="D650">
        <v>370294.49359999999</v>
      </c>
      <c r="E650">
        <v>15435409.071599999</v>
      </c>
      <c r="F650">
        <v>0</v>
      </c>
      <c r="G650">
        <v>4036968.0288</v>
      </c>
      <c r="H650">
        <v>35037636.8719</v>
      </c>
      <c r="I650">
        <v>18414188.166700002</v>
      </c>
      <c r="J650">
        <v>5037726.9861000003</v>
      </c>
      <c r="K650">
        <v>14519505.759400001</v>
      </c>
      <c r="L650">
        <v>38766534.374799997</v>
      </c>
      <c r="M650">
        <v>0</v>
      </c>
      <c r="N650">
        <v>98798038.1699</v>
      </c>
      <c r="O650">
        <v>101413011.12620001</v>
      </c>
      <c r="P650">
        <v>-4667432.4924999997</v>
      </c>
      <c r="Q650">
        <v>915903.31220000004</v>
      </c>
      <c r="R650">
        <v>-38766534.374799997</v>
      </c>
      <c r="S650">
        <v>4036968.0288</v>
      </c>
      <c r="T650">
        <v>-63760401.298</v>
      </c>
    </row>
    <row r="651" spans="1:20" x14ac:dyDescent="0.3">
      <c r="A651">
        <v>217</v>
      </c>
      <c r="B651">
        <v>2</v>
      </c>
      <c r="C651">
        <v>113935819.14740001</v>
      </c>
      <c r="D651">
        <v>375568.1666</v>
      </c>
      <c r="E651">
        <v>15435409.071599999</v>
      </c>
      <c r="F651">
        <v>0</v>
      </c>
      <c r="G651">
        <v>4036968.0288</v>
      </c>
      <c r="H651">
        <v>35091764.920599997</v>
      </c>
      <c r="I651">
        <v>15564053.121300001</v>
      </c>
      <c r="J651">
        <v>5014279.1368000004</v>
      </c>
      <c r="K651">
        <v>14519505.759400001</v>
      </c>
      <c r="L651">
        <v>38550281.017999999</v>
      </c>
      <c r="M651">
        <v>0</v>
      </c>
      <c r="N651">
        <v>95538705.773000002</v>
      </c>
      <c r="O651">
        <v>98371766.026099995</v>
      </c>
      <c r="P651">
        <v>-4638710.9702000003</v>
      </c>
      <c r="Q651">
        <v>915903.31220000004</v>
      </c>
      <c r="R651">
        <v>-38550281.017999999</v>
      </c>
      <c r="S651">
        <v>4036968.0288</v>
      </c>
      <c r="T651">
        <v>-60446940.852399997</v>
      </c>
    </row>
    <row r="652" spans="1:20" x14ac:dyDescent="0.3">
      <c r="A652">
        <v>217</v>
      </c>
      <c r="B652">
        <v>3</v>
      </c>
      <c r="C652">
        <v>109939523.39929999</v>
      </c>
      <c r="D652">
        <v>380490.32120000001</v>
      </c>
      <c r="E652">
        <v>15435409.071599999</v>
      </c>
      <c r="F652">
        <v>0</v>
      </c>
      <c r="G652">
        <v>4036968.0288</v>
      </c>
      <c r="H652">
        <v>35142659.224399999</v>
      </c>
      <c r="I652">
        <v>13823349.7456</v>
      </c>
      <c r="J652">
        <v>4993186.1003999999</v>
      </c>
      <c r="K652">
        <v>14519505.759400001</v>
      </c>
      <c r="L652">
        <v>38373427.5176</v>
      </c>
      <c r="M652">
        <v>0</v>
      </c>
      <c r="N652">
        <v>93602355.311399996</v>
      </c>
      <c r="O652">
        <v>96116173.653600007</v>
      </c>
      <c r="P652">
        <v>-4612695.7791999998</v>
      </c>
      <c r="Q652">
        <v>915903.31220000004</v>
      </c>
      <c r="R652">
        <v>-38373427.5176</v>
      </c>
      <c r="S652">
        <v>4036968.0288</v>
      </c>
      <c r="T652">
        <v>-58459696.086900003</v>
      </c>
    </row>
    <row r="653" spans="1:20" x14ac:dyDescent="0.3">
      <c r="A653">
        <v>218</v>
      </c>
      <c r="B653">
        <v>1</v>
      </c>
      <c r="C653">
        <v>95454491.196600005</v>
      </c>
      <c r="D653">
        <v>383645.6176</v>
      </c>
      <c r="E653">
        <v>15435409.071599999</v>
      </c>
      <c r="F653">
        <v>0</v>
      </c>
      <c r="G653">
        <v>6238401.3180999998</v>
      </c>
      <c r="H653">
        <v>38361923.292300001</v>
      </c>
      <c r="I653">
        <v>20540965.829999998</v>
      </c>
      <c r="J653">
        <v>4984282.3167000003</v>
      </c>
      <c r="K653">
        <v>14530281.769400001</v>
      </c>
      <c r="L653">
        <v>22720033.187199999</v>
      </c>
      <c r="M653">
        <v>0</v>
      </c>
      <c r="N653">
        <v>92971149.504800007</v>
      </c>
      <c r="O653">
        <v>74913525.366600007</v>
      </c>
      <c r="P653">
        <v>-4600636.6990999999</v>
      </c>
      <c r="Q653">
        <v>905127.30220000003</v>
      </c>
      <c r="R653">
        <v>-22720033.187199999</v>
      </c>
      <c r="S653">
        <v>6238401.3180999998</v>
      </c>
      <c r="T653">
        <v>-54609226.212399997</v>
      </c>
    </row>
    <row r="654" spans="1:20" x14ac:dyDescent="0.3">
      <c r="A654">
        <v>218</v>
      </c>
      <c r="B654">
        <v>2</v>
      </c>
      <c r="C654">
        <v>93563342.020099998</v>
      </c>
      <c r="D654">
        <v>386669.19530000002</v>
      </c>
      <c r="E654">
        <v>15435409.071599999</v>
      </c>
      <c r="F654">
        <v>0</v>
      </c>
      <c r="G654">
        <v>6238401.3180999998</v>
      </c>
      <c r="H654">
        <v>37960972.2962</v>
      </c>
      <c r="I654">
        <v>17757486.4428</v>
      </c>
      <c r="J654">
        <v>4975167.2542000003</v>
      </c>
      <c r="K654">
        <v>14530281.769400001</v>
      </c>
      <c r="L654">
        <v>22731750.032099999</v>
      </c>
      <c r="M654">
        <v>0</v>
      </c>
      <c r="N654">
        <v>93490936.314300001</v>
      </c>
      <c r="O654">
        <v>75805855.577299997</v>
      </c>
      <c r="P654">
        <v>-4588498.0588999996</v>
      </c>
      <c r="Q654">
        <v>905127.30220000003</v>
      </c>
      <c r="R654">
        <v>-22731750.032099999</v>
      </c>
      <c r="S654">
        <v>6238401.3180999998</v>
      </c>
      <c r="T654">
        <v>-55529964.018100001</v>
      </c>
    </row>
    <row r="655" spans="1:20" x14ac:dyDescent="0.3">
      <c r="A655">
        <v>218</v>
      </c>
      <c r="B655">
        <v>3</v>
      </c>
      <c r="C655">
        <v>92171545.707800001</v>
      </c>
      <c r="D655">
        <v>389566.97509999998</v>
      </c>
      <c r="E655">
        <v>15435409.071599999</v>
      </c>
      <c r="F655">
        <v>0</v>
      </c>
      <c r="G655">
        <v>6238401.3180999998</v>
      </c>
      <c r="H655">
        <v>37745850.7914</v>
      </c>
      <c r="I655">
        <v>16073460.603700001</v>
      </c>
      <c r="J655">
        <v>4966039.4024</v>
      </c>
      <c r="K655">
        <v>14530281.769400001</v>
      </c>
      <c r="L655">
        <v>22736830.8169</v>
      </c>
      <c r="M655">
        <v>0</v>
      </c>
      <c r="N655">
        <v>93634018.581499994</v>
      </c>
      <c r="O655">
        <v>76098085.104100004</v>
      </c>
      <c r="P655">
        <v>-4576472.4272999996</v>
      </c>
      <c r="Q655">
        <v>905127.30220000003</v>
      </c>
      <c r="R655">
        <v>-22736830.8169</v>
      </c>
      <c r="S655">
        <v>6238401.3180999998</v>
      </c>
      <c r="T655">
        <v>-55888167.790100001</v>
      </c>
    </row>
    <row r="656" spans="1:20" x14ac:dyDescent="0.3">
      <c r="A656">
        <v>219</v>
      </c>
      <c r="B656">
        <v>1</v>
      </c>
      <c r="C656">
        <v>85022494.377900004</v>
      </c>
      <c r="D656">
        <v>390505.91019999998</v>
      </c>
      <c r="E656">
        <v>15435409.071599999</v>
      </c>
      <c r="F656">
        <v>0</v>
      </c>
      <c r="G656">
        <v>10398015.889599999</v>
      </c>
      <c r="H656">
        <v>40344553.359399997</v>
      </c>
      <c r="I656">
        <v>26304451.598499998</v>
      </c>
      <c r="J656">
        <v>4972179.7252000002</v>
      </c>
      <c r="K656">
        <v>14530281.769400001</v>
      </c>
      <c r="L656">
        <v>11152053.250499999</v>
      </c>
      <c r="M656">
        <v>0</v>
      </c>
      <c r="N656">
        <v>94436635.780200005</v>
      </c>
      <c r="O656">
        <v>58718042.779399998</v>
      </c>
      <c r="P656">
        <v>-4581673.8150000004</v>
      </c>
      <c r="Q656">
        <v>905127.30220000003</v>
      </c>
      <c r="R656">
        <v>-11152053.250499999</v>
      </c>
      <c r="S656">
        <v>10398015.889599999</v>
      </c>
      <c r="T656">
        <v>-54092082.4208</v>
      </c>
    </row>
    <row r="657" spans="1:20" x14ac:dyDescent="0.3">
      <c r="A657">
        <v>219</v>
      </c>
      <c r="B657">
        <v>2</v>
      </c>
      <c r="C657">
        <v>83199450.129600003</v>
      </c>
      <c r="D657">
        <v>391563.18349999998</v>
      </c>
      <c r="E657">
        <v>15435409.071599999</v>
      </c>
      <c r="F657">
        <v>0</v>
      </c>
      <c r="G657">
        <v>10398015.889599999</v>
      </c>
      <c r="H657">
        <v>39941526.513999999</v>
      </c>
      <c r="I657">
        <v>23558922.075100001</v>
      </c>
      <c r="J657">
        <v>4976615.1656999998</v>
      </c>
      <c r="K657">
        <v>14530281.769400001</v>
      </c>
      <c r="L657">
        <v>11156019.4739</v>
      </c>
      <c r="M657">
        <v>0</v>
      </c>
      <c r="N657">
        <v>94840070.869200006</v>
      </c>
      <c r="O657">
        <v>59640528.054499999</v>
      </c>
      <c r="P657">
        <v>-4585051.9822000004</v>
      </c>
      <c r="Q657">
        <v>905127.30220000003</v>
      </c>
      <c r="R657">
        <v>-11156019.4739</v>
      </c>
      <c r="S657">
        <v>10398015.889599999</v>
      </c>
      <c r="T657">
        <v>-54898544.3552</v>
      </c>
    </row>
    <row r="658" spans="1:20" x14ac:dyDescent="0.3">
      <c r="A658">
        <v>219</v>
      </c>
      <c r="B658">
        <v>3</v>
      </c>
      <c r="C658">
        <v>81914745.828099996</v>
      </c>
      <c r="D658">
        <v>392827.2377</v>
      </c>
      <c r="E658">
        <v>15435409.071599999</v>
      </c>
      <c r="F658">
        <v>0</v>
      </c>
      <c r="G658">
        <v>10398015.889599999</v>
      </c>
      <c r="H658">
        <v>39711138.675499998</v>
      </c>
      <c r="I658">
        <v>21861206.054400001</v>
      </c>
      <c r="J658">
        <v>4979987.0261000004</v>
      </c>
      <c r="K658">
        <v>14530281.769400001</v>
      </c>
      <c r="L658">
        <v>11161916.642000001</v>
      </c>
      <c r="M658">
        <v>0</v>
      </c>
      <c r="N658">
        <v>95073384.9384</v>
      </c>
      <c r="O658">
        <v>60053539.773699999</v>
      </c>
      <c r="P658">
        <v>-4587159.7883000001</v>
      </c>
      <c r="Q658">
        <v>905127.30220000003</v>
      </c>
      <c r="R658">
        <v>-11161916.642000001</v>
      </c>
      <c r="S658">
        <v>10398015.889599999</v>
      </c>
      <c r="T658">
        <v>-55362246.262900002</v>
      </c>
    </row>
    <row r="659" spans="1:20" x14ac:dyDescent="0.3">
      <c r="A659">
        <v>220</v>
      </c>
      <c r="B659">
        <v>1</v>
      </c>
      <c r="C659">
        <v>19266927.647700001</v>
      </c>
      <c r="D659">
        <v>389237.4694</v>
      </c>
      <c r="E659">
        <v>15435409.071599999</v>
      </c>
      <c r="F659">
        <v>0</v>
      </c>
      <c r="G659">
        <v>89089896.446700007</v>
      </c>
      <c r="H659">
        <v>66641318.599200003</v>
      </c>
      <c r="I659">
        <v>72121963.475400001</v>
      </c>
      <c r="J659">
        <v>5012406.9682</v>
      </c>
      <c r="K659">
        <v>14530281.769400001</v>
      </c>
      <c r="L659">
        <v>0</v>
      </c>
      <c r="M659">
        <v>0</v>
      </c>
      <c r="N659">
        <v>98926028.993399993</v>
      </c>
      <c r="O659">
        <v>-52855035.827600002</v>
      </c>
      <c r="P659">
        <v>-4623169.4988000002</v>
      </c>
      <c r="Q659">
        <v>905127.30220000003</v>
      </c>
      <c r="R659">
        <v>0</v>
      </c>
      <c r="S659">
        <v>89089896.446700007</v>
      </c>
      <c r="T659">
        <v>-32284710.394200001</v>
      </c>
    </row>
    <row r="660" spans="1:20" x14ac:dyDescent="0.3">
      <c r="A660">
        <v>220</v>
      </c>
      <c r="B660">
        <v>2</v>
      </c>
      <c r="C660">
        <v>17089467.967799999</v>
      </c>
      <c r="D660">
        <v>386148.44199999998</v>
      </c>
      <c r="E660">
        <v>15435409.071599999</v>
      </c>
      <c r="F660">
        <v>0</v>
      </c>
      <c r="G660">
        <v>89089896.446700007</v>
      </c>
      <c r="H660">
        <v>64763196.383500002</v>
      </c>
      <c r="I660">
        <v>66078863.850000001</v>
      </c>
      <c r="J660">
        <v>5040570.375</v>
      </c>
      <c r="K660">
        <v>14530281.769400001</v>
      </c>
      <c r="L660">
        <v>0</v>
      </c>
      <c r="M660">
        <v>0</v>
      </c>
      <c r="N660">
        <v>100755178.7714</v>
      </c>
      <c r="O660">
        <v>-48989395.882100001</v>
      </c>
      <c r="P660">
        <v>-4654421.9330000002</v>
      </c>
      <c r="Q660">
        <v>905127.30220000003</v>
      </c>
      <c r="R660">
        <v>0</v>
      </c>
      <c r="S660">
        <v>89089896.446700007</v>
      </c>
      <c r="T660">
        <v>-35991982.387999997</v>
      </c>
    </row>
    <row r="661" spans="1:20" x14ac:dyDescent="0.3">
      <c r="A661">
        <v>220</v>
      </c>
      <c r="B661">
        <v>3</v>
      </c>
      <c r="C661">
        <v>15817220.682399999</v>
      </c>
      <c r="D661">
        <v>383400.10739999998</v>
      </c>
      <c r="E661">
        <v>15435409.071599999</v>
      </c>
      <c r="F661">
        <v>0</v>
      </c>
      <c r="G661">
        <v>89089896.446700007</v>
      </c>
      <c r="H661">
        <v>63597197.2293</v>
      </c>
      <c r="I661">
        <v>62427336.660800003</v>
      </c>
      <c r="J661">
        <v>5065519.8378999997</v>
      </c>
      <c r="K661">
        <v>14530281.769400001</v>
      </c>
      <c r="L661">
        <v>0</v>
      </c>
      <c r="M661">
        <v>0</v>
      </c>
      <c r="N661">
        <v>102085328.3398</v>
      </c>
      <c r="O661">
        <v>-46610115.978399999</v>
      </c>
      <c r="P661">
        <v>-4682119.7303999998</v>
      </c>
      <c r="Q661">
        <v>905127.30220000003</v>
      </c>
      <c r="R661">
        <v>0</v>
      </c>
      <c r="S661">
        <v>89089896.446700007</v>
      </c>
      <c r="T661">
        <v>-38488131.1105</v>
      </c>
    </row>
    <row r="662" spans="1:20" x14ac:dyDescent="0.3">
      <c r="A662">
        <v>221</v>
      </c>
      <c r="B662">
        <v>1</v>
      </c>
      <c r="C662">
        <v>136535792.1367</v>
      </c>
      <c r="D662">
        <v>394038.54960000003</v>
      </c>
      <c r="E662">
        <v>20974387.301600002</v>
      </c>
      <c r="F662">
        <v>0</v>
      </c>
      <c r="G662">
        <v>12597982.0188</v>
      </c>
      <c r="H662">
        <v>44886167.785700001</v>
      </c>
      <c r="I662">
        <v>7574457.5164999999</v>
      </c>
      <c r="J662">
        <v>4992212.6881999997</v>
      </c>
      <c r="K662">
        <v>23852520.049400002</v>
      </c>
      <c r="L662">
        <v>88728929.630600005</v>
      </c>
      <c r="M662">
        <v>0</v>
      </c>
      <c r="N662">
        <v>90794958.040999994</v>
      </c>
      <c r="O662">
        <v>128961334.62019999</v>
      </c>
      <c r="P662">
        <v>-4598174.1386000002</v>
      </c>
      <c r="Q662">
        <v>-2878132.7478</v>
      </c>
      <c r="R662">
        <v>-88728929.630600005</v>
      </c>
      <c r="S662">
        <v>12597982.0188</v>
      </c>
      <c r="T662">
        <v>-45908790.2553</v>
      </c>
    </row>
    <row r="663" spans="1:20" x14ac:dyDescent="0.3">
      <c r="A663">
        <v>221</v>
      </c>
      <c r="B663">
        <v>2</v>
      </c>
      <c r="C663">
        <v>124864860.432</v>
      </c>
      <c r="D663">
        <v>403618.24890000001</v>
      </c>
      <c r="E663">
        <v>20974387.301600002</v>
      </c>
      <c r="F663">
        <v>0</v>
      </c>
      <c r="G663">
        <v>12597982.0188</v>
      </c>
      <c r="H663">
        <v>47931181.088699996</v>
      </c>
      <c r="I663">
        <v>5579454.8518000003</v>
      </c>
      <c r="J663">
        <v>4931277.8715000004</v>
      </c>
      <c r="K663">
        <v>23852520.049400002</v>
      </c>
      <c r="L663">
        <v>87088779.270400003</v>
      </c>
      <c r="M663">
        <v>0</v>
      </c>
      <c r="N663">
        <v>85644010.565500006</v>
      </c>
      <c r="O663">
        <v>119285405.5802</v>
      </c>
      <c r="P663">
        <v>-4527659.6226000004</v>
      </c>
      <c r="Q663">
        <v>-2878132.7478</v>
      </c>
      <c r="R663">
        <v>-87088779.270400003</v>
      </c>
      <c r="S663">
        <v>12597982.0188</v>
      </c>
      <c r="T663">
        <v>-37712829.476800002</v>
      </c>
    </row>
    <row r="664" spans="1:20" x14ac:dyDescent="0.3">
      <c r="A664">
        <v>221</v>
      </c>
      <c r="B664">
        <v>3</v>
      </c>
      <c r="C664">
        <v>117893493.042</v>
      </c>
      <c r="D664">
        <v>412180.29560000001</v>
      </c>
      <c r="E664">
        <v>20974387.301600002</v>
      </c>
      <c r="F664">
        <v>0</v>
      </c>
      <c r="G664">
        <v>12597982.0188</v>
      </c>
      <c r="H664">
        <v>49631260.567100003</v>
      </c>
      <c r="I664">
        <v>4612805.4463</v>
      </c>
      <c r="J664">
        <v>4878866.3795999996</v>
      </c>
      <c r="K664">
        <v>23852520.049400002</v>
      </c>
      <c r="L664">
        <v>85733943.406499997</v>
      </c>
      <c r="M664">
        <v>0</v>
      </c>
      <c r="N664">
        <v>82710640.640000001</v>
      </c>
      <c r="O664">
        <v>113280687.5957</v>
      </c>
      <c r="P664">
        <v>-4466686.0839999998</v>
      </c>
      <c r="Q664">
        <v>-2878132.7478</v>
      </c>
      <c r="R664">
        <v>-85733943.406499997</v>
      </c>
      <c r="S664">
        <v>12597982.0188</v>
      </c>
      <c r="T664">
        <v>-33079380.072900001</v>
      </c>
    </row>
    <row r="665" spans="1:20" x14ac:dyDescent="0.3">
      <c r="A665">
        <v>222</v>
      </c>
      <c r="B665">
        <v>1</v>
      </c>
      <c r="C665">
        <v>12224305.6643</v>
      </c>
      <c r="D665">
        <v>411941.95880000002</v>
      </c>
      <c r="E665">
        <v>24122122.8816</v>
      </c>
      <c r="F665">
        <v>0</v>
      </c>
      <c r="G665">
        <v>218832136.7252</v>
      </c>
      <c r="H665">
        <v>90034982.451299995</v>
      </c>
      <c r="I665">
        <v>173572330.2942</v>
      </c>
      <c r="J665">
        <v>4871945.7166999998</v>
      </c>
      <c r="K665">
        <v>29150239.0594</v>
      </c>
      <c r="L665">
        <v>52024555.170100003</v>
      </c>
      <c r="M665">
        <v>0</v>
      </c>
      <c r="N665">
        <v>85952278.140699998</v>
      </c>
      <c r="O665">
        <v>-161348024.62979999</v>
      </c>
      <c r="P665">
        <v>-4460003.7578999996</v>
      </c>
      <c r="Q665">
        <v>-5028116.1777999997</v>
      </c>
      <c r="R665">
        <v>-52024555.170100003</v>
      </c>
      <c r="S665">
        <v>218832136.7252</v>
      </c>
      <c r="T665">
        <v>4082704.3106</v>
      </c>
    </row>
    <row r="666" spans="1:20" x14ac:dyDescent="0.3">
      <c r="A666">
        <v>222</v>
      </c>
      <c r="B666">
        <v>2</v>
      </c>
      <c r="C666">
        <v>10058214.6601</v>
      </c>
      <c r="D666">
        <v>412022.00520000001</v>
      </c>
      <c r="E666">
        <v>24122122.8816</v>
      </c>
      <c r="F666">
        <v>0</v>
      </c>
      <c r="G666">
        <v>218832136.7252</v>
      </c>
      <c r="H666">
        <v>85848125.994399995</v>
      </c>
      <c r="I666">
        <v>164397346.67829999</v>
      </c>
      <c r="J666">
        <v>4864825.1204000004</v>
      </c>
      <c r="K666">
        <v>29150239.0594</v>
      </c>
      <c r="L666">
        <v>52337513.1259</v>
      </c>
      <c r="M666">
        <v>0</v>
      </c>
      <c r="N666">
        <v>88469726.328600004</v>
      </c>
      <c r="O666">
        <v>-154339132.01809999</v>
      </c>
      <c r="P666">
        <v>-4452803.1151000001</v>
      </c>
      <c r="Q666">
        <v>-5028116.1777999997</v>
      </c>
      <c r="R666">
        <v>-52337513.1259</v>
      </c>
      <c r="S666">
        <v>218832136.7252</v>
      </c>
      <c r="T666">
        <v>-2621600.3341999999</v>
      </c>
    </row>
    <row r="667" spans="1:20" x14ac:dyDescent="0.3">
      <c r="A667">
        <v>222</v>
      </c>
      <c r="B667">
        <v>3</v>
      </c>
      <c r="C667">
        <v>8851143.4515000004</v>
      </c>
      <c r="D667">
        <v>412449.15500000003</v>
      </c>
      <c r="E667">
        <v>24122122.8816</v>
      </c>
      <c r="F667">
        <v>0</v>
      </c>
      <c r="G667">
        <v>218832136.7252</v>
      </c>
      <c r="H667">
        <v>83373529.713100001</v>
      </c>
      <c r="I667">
        <v>158648899.3281</v>
      </c>
      <c r="J667">
        <v>4858076.6945000002</v>
      </c>
      <c r="K667">
        <v>29150239.0594</v>
      </c>
      <c r="L667">
        <v>52603554.431699999</v>
      </c>
      <c r="M667">
        <v>0</v>
      </c>
      <c r="N667">
        <v>90289449.798999995</v>
      </c>
      <c r="O667">
        <v>-149797755.87670001</v>
      </c>
      <c r="P667">
        <v>-4445627.5395</v>
      </c>
      <c r="Q667">
        <v>-5028116.1777999997</v>
      </c>
      <c r="R667">
        <v>-52603554.431699999</v>
      </c>
      <c r="S667">
        <v>218832136.7252</v>
      </c>
      <c r="T667">
        <v>-6915920.0859000003</v>
      </c>
    </row>
    <row r="668" spans="1:20" x14ac:dyDescent="0.3">
      <c r="A668">
        <v>223</v>
      </c>
      <c r="B668">
        <v>1</v>
      </c>
      <c r="C668">
        <v>63245839.4296</v>
      </c>
      <c r="D668">
        <v>414552.70169999998</v>
      </c>
      <c r="E668">
        <v>36122243.301600002</v>
      </c>
      <c r="F668">
        <v>0</v>
      </c>
      <c r="G668">
        <v>262395691.7626</v>
      </c>
      <c r="H668">
        <v>78004281.838200003</v>
      </c>
      <c r="I668">
        <v>184779941.7378</v>
      </c>
      <c r="J668">
        <v>4835804.7489999998</v>
      </c>
      <c r="K668">
        <v>49346743.0594</v>
      </c>
      <c r="L668">
        <v>110194901.5874</v>
      </c>
      <c r="M668">
        <v>0</v>
      </c>
      <c r="N668">
        <v>91206986.200499997</v>
      </c>
      <c r="O668">
        <v>-121534102.3082</v>
      </c>
      <c r="P668">
        <v>-4421252.0472999997</v>
      </c>
      <c r="Q668">
        <v>-13224499.7578</v>
      </c>
      <c r="R668">
        <v>-110194901.5874</v>
      </c>
      <c r="S668">
        <v>262395691.7626</v>
      </c>
      <c r="T668">
        <v>-13202704.362299999</v>
      </c>
    </row>
    <row r="669" spans="1:20" x14ac:dyDescent="0.3">
      <c r="A669">
        <v>223</v>
      </c>
      <c r="B669">
        <v>2</v>
      </c>
      <c r="C669">
        <v>51341313.880000003</v>
      </c>
      <c r="D669">
        <v>415781.37199999997</v>
      </c>
      <c r="E669">
        <v>36122243.301600002</v>
      </c>
      <c r="F669">
        <v>0</v>
      </c>
      <c r="G669">
        <v>262395691.7626</v>
      </c>
      <c r="H669">
        <v>80162106.105800003</v>
      </c>
      <c r="I669">
        <v>178981681.96610001</v>
      </c>
      <c r="J669">
        <v>4815864.9598000003</v>
      </c>
      <c r="K669">
        <v>49346743.0594</v>
      </c>
      <c r="L669">
        <v>108487356.1559</v>
      </c>
      <c r="M669">
        <v>0</v>
      </c>
      <c r="N669">
        <v>88898396.953899994</v>
      </c>
      <c r="O669">
        <v>-127640368.0861</v>
      </c>
      <c r="P669">
        <v>-4400083.5877999999</v>
      </c>
      <c r="Q669">
        <v>-13224499.7578</v>
      </c>
      <c r="R669">
        <v>-108487356.1559</v>
      </c>
      <c r="S669">
        <v>262395691.7626</v>
      </c>
      <c r="T669">
        <v>-8736290.8480999991</v>
      </c>
    </row>
    <row r="670" spans="1:20" x14ac:dyDescent="0.3">
      <c r="A670">
        <v>223</v>
      </c>
      <c r="B670">
        <v>3</v>
      </c>
      <c r="C670">
        <v>44108745.210000001</v>
      </c>
      <c r="D670">
        <v>417266.08689999999</v>
      </c>
      <c r="E670">
        <v>36122243.301600002</v>
      </c>
      <c r="F670">
        <v>0</v>
      </c>
      <c r="G670">
        <v>262395691.7626</v>
      </c>
      <c r="H670">
        <v>81433643.8715</v>
      </c>
      <c r="I670">
        <v>175233297.31940001</v>
      </c>
      <c r="J670">
        <v>4799116.5163000003</v>
      </c>
      <c r="K670">
        <v>49346743.0594</v>
      </c>
      <c r="L670">
        <v>107086113.8003</v>
      </c>
      <c r="M670">
        <v>0</v>
      </c>
      <c r="N670">
        <v>88038133.248799995</v>
      </c>
      <c r="O670">
        <v>-131124552.1094</v>
      </c>
      <c r="P670">
        <v>-4381850.4293999998</v>
      </c>
      <c r="Q670">
        <v>-13224499.7578</v>
      </c>
      <c r="R670">
        <v>-107086113.8003</v>
      </c>
      <c r="S670">
        <v>262395691.7626</v>
      </c>
      <c r="T670">
        <v>-6604489.3772999998</v>
      </c>
    </row>
    <row r="671" spans="1:20" x14ac:dyDescent="0.3">
      <c r="A671">
        <v>224</v>
      </c>
      <c r="B671">
        <v>1</v>
      </c>
      <c r="C671">
        <v>32303616.0592</v>
      </c>
      <c r="D671">
        <v>372963.55379999999</v>
      </c>
      <c r="E671">
        <v>79014888.941599995</v>
      </c>
      <c r="F671">
        <v>0</v>
      </c>
      <c r="G671">
        <v>1040540688.5918</v>
      </c>
      <c r="H671">
        <v>179570645.67629999</v>
      </c>
      <c r="I671">
        <v>1089491907.6422999</v>
      </c>
      <c r="J671">
        <v>5044335.4973999998</v>
      </c>
      <c r="K671">
        <v>121536141.1494</v>
      </c>
      <c r="L671">
        <v>9724991.4758000001</v>
      </c>
      <c r="M671">
        <v>0</v>
      </c>
      <c r="N671">
        <v>105961464.97130001</v>
      </c>
      <c r="O671" t="s">
        <v>23</v>
      </c>
      <c r="P671">
        <v>-4671371.9435999999</v>
      </c>
      <c r="Q671">
        <v>-42521252.207800001</v>
      </c>
      <c r="R671">
        <v>-9724991.4758000001</v>
      </c>
      <c r="S671">
        <v>1040540688.5918</v>
      </c>
      <c r="T671">
        <v>73609180.704999998</v>
      </c>
    </row>
    <row r="672" spans="1:20" x14ac:dyDescent="0.3">
      <c r="A672">
        <v>224</v>
      </c>
      <c r="B672">
        <v>2</v>
      </c>
      <c r="C672">
        <v>24777251.556000002</v>
      </c>
      <c r="D672">
        <v>334190.05430000002</v>
      </c>
      <c r="E672">
        <v>79014888.941599995</v>
      </c>
      <c r="F672">
        <v>0</v>
      </c>
      <c r="G672">
        <v>1040540688.5918</v>
      </c>
      <c r="H672">
        <v>165750160.3405</v>
      </c>
      <c r="I672">
        <v>1052041028.8813</v>
      </c>
      <c r="J672">
        <v>5259964.6516000004</v>
      </c>
      <c r="K672">
        <v>121536141.1494</v>
      </c>
      <c r="L672">
        <v>10039643.343499999</v>
      </c>
      <c r="M672">
        <v>0</v>
      </c>
      <c r="N672">
        <v>121496350.5123</v>
      </c>
      <c r="O672" t="s">
        <v>23</v>
      </c>
      <c r="P672">
        <v>-4925774.5972999996</v>
      </c>
      <c r="Q672">
        <v>-42521252.207800001</v>
      </c>
      <c r="R672">
        <v>-10039643.343499999</v>
      </c>
      <c r="S672">
        <v>1040540688.5918</v>
      </c>
      <c r="T672">
        <v>44253809.828199998</v>
      </c>
    </row>
    <row r="673" spans="1:20" x14ac:dyDescent="0.3">
      <c r="A673">
        <v>224</v>
      </c>
      <c r="B673">
        <v>3</v>
      </c>
      <c r="C673">
        <v>20701999.956</v>
      </c>
      <c r="D673">
        <v>304237.5037</v>
      </c>
      <c r="E673">
        <v>79014888.941599995</v>
      </c>
      <c r="F673">
        <v>0</v>
      </c>
      <c r="G673">
        <v>1040540688.5918</v>
      </c>
      <c r="H673">
        <v>155990929.1821</v>
      </c>
      <c r="I673">
        <v>1025665502.409</v>
      </c>
      <c r="J673">
        <v>5458971.1388999997</v>
      </c>
      <c r="K673">
        <v>121536141.1494</v>
      </c>
      <c r="L673">
        <v>10313618.0065</v>
      </c>
      <c r="M673">
        <v>0</v>
      </c>
      <c r="N673">
        <v>133519885.1214</v>
      </c>
      <c r="O673" t="s">
        <v>23</v>
      </c>
      <c r="P673">
        <v>-5154733.6352000004</v>
      </c>
      <c r="Q673">
        <v>-42521252.207800001</v>
      </c>
      <c r="R673">
        <v>-10313618.0065</v>
      </c>
      <c r="S673">
        <v>1040540688.5918</v>
      </c>
      <c r="T673">
        <v>22471044.060600001</v>
      </c>
    </row>
    <row r="674" spans="1:20" x14ac:dyDescent="0.3">
      <c r="A674">
        <v>225</v>
      </c>
      <c r="B674">
        <v>1</v>
      </c>
      <c r="C674">
        <v>302545505.17430001</v>
      </c>
      <c r="D674">
        <v>324547.06040000002</v>
      </c>
      <c r="E674">
        <v>85220539.911599994</v>
      </c>
      <c r="F674">
        <v>0</v>
      </c>
      <c r="G674">
        <v>31425902.976</v>
      </c>
      <c r="H674">
        <v>50959008.577500001</v>
      </c>
      <c r="I674">
        <v>49381185.0524</v>
      </c>
      <c r="J674">
        <v>5279367.1391000003</v>
      </c>
      <c r="K674">
        <v>131980407.55940001</v>
      </c>
      <c r="L674">
        <v>175935026.33000001</v>
      </c>
      <c r="M674">
        <v>0</v>
      </c>
      <c r="N674">
        <v>108012913.8461</v>
      </c>
      <c r="O674">
        <v>253164320.12200001</v>
      </c>
      <c r="P674">
        <v>-4954820.0785999997</v>
      </c>
      <c r="Q674">
        <v>-46759867.647799999</v>
      </c>
      <c r="R674">
        <v>-175935026.33000001</v>
      </c>
      <c r="S674">
        <v>31425902.976</v>
      </c>
      <c r="T674">
        <v>-57053905.268600002</v>
      </c>
    </row>
    <row r="675" spans="1:20" x14ac:dyDescent="0.3">
      <c r="A675">
        <v>225</v>
      </c>
      <c r="B675">
        <v>2</v>
      </c>
      <c r="C675">
        <v>260543971.00870001</v>
      </c>
      <c r="D675">
        <v>345236.65970000002</v>
      </c>
      <c r="E675">
        <v>85220539.911599994</v>
      </c>
      <c r="F675">
        <v>0</v>
      </c>
      <c r="G675">
        <v>31425902.976</v>
      </c>
      <c r="H675">
        <v>57716983.403200001</v>
      </c>
      <c r="I675">
        <v>34963556.761</v>
      </c>
      <c r="J675">
        <v>5141018.1588000003</v>
      </c>
      <c r="K675">
        <v>131980407.55940001</v>
      </c>
      <c r="L675">
        <v>169186981.92250001</v>
      </c>
      <c r="M675">
        <v>0</v>
      </c>
      <c r="N675">
        <v>94035583.864800006</v>
      </c>
      <c r="O675">
        <v>225580414.24779999</v>
      </c>
      <c r="P675">
        <v>-4795781.4990999997</v>
      </c>
      <c r="Q675">
        <v>-46759867.647799999</v>
      </c>
      <c r="R675">
        <v>-169186981.92250001</v>
      </c>
      <c r="S675">
        <v>31425902.976</v>
      </c>
      <c r="T675">
        <v>-36318600.461499996</v>
      </c>
    </row>
    <row r="676" spans="1:20" x14ac:dyDescent="0.3">
      <c r="A676">
        <v>225</v>
      </c>
      <c r="B676">
        <v>3</v>
      </c>
      <c r="C676">
        <v>234487108.9729</v>
      </c>
      <c r="D676">
        <v>362937.73389999999</v>
      </c>
      <c r="E676">
        <v>85220539.911599994</v>
      </c>
      <c r="F676">
        <v>0</v>
      </c>
      <c r="G676">
        <v>31425902.976</v>
      </c>
      <c r="H676">
        <v>61664549.060099997</v>
      </c>
      <c r="I676">
        <v>26212611.442200001</v>
      </c>
      <c r="J676">
        <v>5027471.1465999996</v>
      </c>
      <c r="K676">
        <v>131980407.55940001</v>
      </c>
      <c r="L676">
        <v>163655933.83070001</v>
      </c>
      <c r="M676">
        <v>0</v>
      </c>
      <c r="N676">
        <v>86391033.395300001</v>
      </c>
      <c r="O676">
        <v>208274497.5307</v>
      </c>
      <c r="P676">
        <v>-4664533.4126000004</v>
      </c>
      <c r="Q676">
        <v>-46759867.647799999</v>
      </c>
      <c r="R676">
        <v>-163655933.83070001</v>
      </c>
      <c r="S676">
        <v>31425902.976</v>
      </c>
      <c r="T676">
        <v>-24726484.335200001</v>
      </c>
    </row>
    <row r="677" spans="1:20" x14ac:dyDescent="0.3">
      <c r="A677">
        <v>226</v>
      </c>
      <c r="B677">
        <v>1</v>
      </c>
      <c r="C677">
        <v>94836109.997199997</v>
      </c>
      <c r="D677">
        <v>341234.82659999997</v>
      </c>
      <c r="E677">
        <v>46761072.641599998</v>
      </c>
      <c r="F677">
        <v>0</v>
      </c>
      <c r="G677">
        <v>157070880.162</v>
      </c>
      <c r="H677">
        <v>62343702.5572</v>
      </c>
      <c r="I677">
        <v>136179594.634</v>
      </c>
      <c r="J677">
        <v>5177239.4818000002</v>
      </c>
      <c r="K677">
        <v>67252158.869399995</v>
      </c>
      <c r="L677">
        <v>53090301.9899</v>
      </c>
      <c r="M677">
        <v>0</v>
      </c>
      <c r="N677">
        <v>99655184.113700002</v>
      </c>
      <c r="O677">
        <v>-41343484.636799999</v>
      </c>
      <c r="P677">
        <v>-4836004.6551999999</v>
      </c>
      <c r="Q677">
        <v>-20491086.2278</v>
      </c>
      <c r="R677">
        <v>-53090301.9899</v>
      </c>
      <c r="S677">
        <v>157070880.162</v>
      </c>
      <c r="T677">
        <v>-37311481.556599997</v>
      </c>
    </row>
    <row r="678" spans="1:20" x14ac:dyDescent="0.3">
      <c r="A678">
        <v>226</v>
      </c>
      <c r="B678">
        <v>2</v>
      </c>
      <c r="C678">
        <v>79245921.390799999</v>
      </c>
      <c r="D678">
        <v>322707.1434</v>
      </c>
      <c r="E678">
        <v>46761072.641599998</v>
      </c>
      <c r="F678">
        <v>0</v>
      </c>
      <c r="G678">
        <v>157070880.162</v>
      </c>
      <c r="H678">
        <v>60177599.854900002</v>
      </c>
      <c r="I678">
        <v>118175782.98800001</v>
      </c>
      <c r="J678">
        <v>5309056.8658999996</v>
      </c>
      <c r="K678">
        <v>67252158.869399995</v>
      </c>
      <c r="L678">
        <v>52793164.2456</v>
      </c>
      <c r="M678">
        <v>0</v>
      </c>
      <c r="N678">
        <v>100048787.46619999</v>
      </c>
      <c r="O678">
        <v>-38929861.597099997</v>
      </c>
      <c r="P678">
        <v>-4986349.7225000001</v>
      </c>
      <c r="Q678">
        <v>-20491086.2278</v>
      </c>
      <c r="R678">
        <v>-52793164.2456</v>
      </c>
      <c r="S678">
        <v>157070880.162</v>
      </c>
      <c r="T678">
        <v>-39871187.611299999</v>
      </c>
    </row>
    <row r="679" spans="1:20" x14ac:dyDescent="0.3">
      <c r="A679">
        <v>226</v>
      </c>
      <c r="B679">
        <v>3</v>
      </c>
      <c r="C679">
        <v>70154600.967099994</v>
      </c>
      <c r="D679">
        <v>309093.87150000001</v>
      </c>
      <c r="E679">
        <v>46761072.641599998</v>
      </c>
      <c r="F679">
        <v>0</v>
      </c>
      <c r="G679">
        <v>157070880.162</v>
      </c>
      <c r="H679">
        <v>59292416.3411</v>
      </c>
      <c r="I679">
        <v>108073155.3145</v>
      </c>
      <c r="J679">
        <v>5431207.2273000004</v>
      </c>
      <c r="K679">
        <v>67252158.869399995</v>
      </c>
      <c r="L679">
        <v>52531923.941200003</v>
      </c>
      <c r="M679">
        <v>0</v>
      </c>
      <c r="N679">
        <v>100300767.68889999</v>
      </c>
      <c r="O679">
        <v>-37918554.347400002</v>
      </c>
      <c r="P679">
        <v>-5122113.3558999998</v>
      </c>
      <c r="Q679">
        <v>-20491086.2278</v>
      </c>
      <c r="R679">
        <v>-52531923.941200003</v>
      </c>
      <c r="S679">
        <v>157070880.162</v>
      </c>
      <c r="T679">
        <v>-41008351.347800002</v>
      </c>
    </row>
    <row r="680" spans="1:20" x14ac:dyDescent="0.3">
      <c r="A680">
        <v>227</v>
      </c>
      <c r="B680">
        <v>1</v>
      </c>
      <c r="C680">
        <v>196282877.7042</v>
      </c>
      <c r="D680">
        <v>323896.97970000003</v>
      </c>
      <c r="E680">
        <v>15435409.071599999</v>
      </c>
      <c r="F680">
        <v>0</v>
      </c>
      <c r="G680">
        <v>4567402.1102999998</v>
      </c>
      <c r="H680">
        <v>43546442.861900002</v>
      </c>
      <c r="I680">
        <v>40477412.8046</v>
      </c>
      <c r="J680">
        <v>5327333.2703999998</v>
      </c>
      <c r="K680">
        <v>14530281.769400001</v>
      </c>
      <c r="L680">
        <v>106651749.1734</v>
      </c>
      <c r="M680">
        <v>0</v>
      </c>
      <c r="N680">
        <v>93442490.083700001</v>
      </c>
      <c r="O680">
        <v>155805464.8996</v>
      </c>
      <c r="P680">
        <v>-5003436.2906999998</v>
      </c>
      <c r="Q680">
        <v>905127.30220000003</v>
      </c>
      <c r="R680">
        <v>-106651749.1734</v>
      </c>
      <c r="S680">
        <v>4567402.1102999998</v>
      </c>
      <c r="T680">
        <v>-49896047.221699998</v>
      </c>
    </row>
    <row r="681" spans="1:20" x14ac:dyDescent="0.3">
      <c r="A681">
        <v>227</v>
      </c>
      <c r="B681">
        <v>2</v>
      </c>
      <c r="C681">
        <v>178782015.12850001</v>
      </c>
      <c r="D681">
        <v>337175.96679999999</v>
      </c>
      <c r="E681">
        <v>15435409.071599999</v>
      </c>
      <c r="F681">
        <v>0</v>
      </c>
      <c r="G681">
        <v>4567402.1102999998</v>
      </c>
      <c r="H681">
        <v>43662986.946099997</v>
      </c>
      <c r="I681">
        <v>29598489.8488</v>
      </c>
      <c r="J681">
        <v>5242206.7763</v>
      </c>
      <c r="K681">
        <v>14530281.769400001</v>
      </c>
      <c r="L681">
        <v>104816402.376</v>
      </c>
      <c r="M681">
        <v>0</v>
      </c>
      <c r="N681">
        <v>88737001.465399995</v>
      </c>
      <c r="O681">
        <v>149183525.27970001</v>
      </c>
      <c r="P681">
        <v>-4905030.8095000004</v>
      </c>
      <c r="Q681">
        <v>905127.30220000003</v>
      </c>
      <c r="R681">
        <v>-104816402.376</v>
      </c>
      <c r="S681">
        <v>4567402.1102999998</v>
      </c>
      <c r="T681">
        <v>-45074014.519299999</v>
      </c>
    </row>
    <row r="682" spans="1:20" x14ac:dyDescent="0.3">
      <c r="A682">
        <v>227</v>
      </c>
      <c r="B682">
        <v>3</v>
      </c>
      <c r="C682">
        <v>167963930.4711</v>
      </c>
      <c r="D682">
        <v>348862.38069999998</v>
      </c>
      <c r="E682">
        <v>15435409.071599999</v>
      </c>
      <c r="F682">
        <v>0</v>
      </c>
      <c r="G682">
        <v>4567402.1102999998</v>
      </c>
      <c r="H682">
        <v>43969925.267499998</v>
      </c>
      <c r="I682">
        <v>23526890.891399998</v>
      </c>
      <c r="J682">
        <v>5169481.0296</v>
      </c>
      <c r="K682">
        <v>14530281.769400001</v>
      </c>
      <c r="L682">
        <v>103164195.4645</v>
      </c>
      <c r="M682">
        <v>0</v>
      </c>
      <c r="N682">
        <v>86014088.566100001</v>
      </c>
      <c r="O682">
        <v>144437039.57969999</v>
      </c>
      <c r="P682">
        <v>-4820618.6489000004</v>
      </c>
      <c r="Q682">
        <v>905127.30220000003</v>
      </c>
      <c r="R682">
        <v>-103164195.4645</v>
      </c>
      <c r="S682">
        <v>4567402.1102999998</v>
      </c>
      <c r="T682">
        <v>-42044163.298600003</v>
      </c>
    </row>
    <row r="683" spans="1:20" x14ac:dyDescent="0.3">
      <c r="A683">
        <v>228</v>
      </c>
      <c r="B683">
        <v>1</v>
      </c>
      <c r="C683">
        <v>125149028.9359</v>
      </c>
      <c r="D683">
        <v>353940.20559999999</v>
      </c>
      <c r="E683">
        <v>15435409.071599999</v>
      </c>
      <c r="F683">
        <v>0</v>
      </c>
      <c r="G683">
        <v>6939226.5877999999</v>
      </c>
      <c r="H683">
        <v>43063212.3552</v>
      </c>
      <c r="I683">
        <v>37298909.849399999</v>
      </c>
      <c r="J683">
        <v>5147514.4145999998</v>
      </c>
      <c r="K683">
        <v>14530281.769400001</v>
      </c>
      <c r="L683">
        <v>44811448.349200003</v>
      </c>
      <c r="M683">
        <v>0</v>
      </c>
      <c r="N683">
        <v>88732146.018199995</v>
      </c>
      <c r="O683">
        <v>87850119.086500004</v>
      </c>
      <c r="P683">
        <v>-4793574.2089999998</v>
      </c>
      <c r="Q683">
        <v>905127.30220000003</v>
      </c>
      <c r="R683">
        <v>-44811448.349200003</v>
      </c>
      <c r="S683">
        <v>6939226.5877999999</v>
      </c>
      <c r="T683">
        <v>-45668933.663099997</v>
      </c>
    </row>
    <row r="684" spans="1:20" x14ac:dyDescent="0.3">
      <c r="A684">
        <v>228</v>
      </c>
      <c r="B684">
        <v>2</v>
      </c>
      <c r="C684">
        <v>119500481.0466</v>
      </c>
      <c r="D684">
        <v>359387.73550000001</v>
      </c>
      <c r="E684">
        <v>15435409.071599999</v>
      </c>
      <c r="F684">
        <v>0</v>
      </c>
      <c r="G684">
        <v>6939226.5877999999</v>
      </c>
      <c r="H684">
        <v>41282756.181699999</v>
      </c>
      <c r="I684">
        <v>28079149.024300002</v>
      </c>
      <c r="J684">
        <v>5126615.2525000004</v>
      </c>
      <c r="K684">
        <v>14530281.769400001</v>
      </c>
      <c r="L684">
        <v>44826425.208099999</v>
      </c>
      <c r="M684">
        <v>0</v>
      </c>
      <c r="N684">
        <v>90700733.1197</v>
      </c>
      <c r="O684">
        <v>91421332.022300005</v>
      </c>
      <c r="P684">
        <v>-4767227.5169000002</v>
      </c>
      <c r="Q684">
        <v>905127.30220000003</v>
      </c>
      <c r="R684">
        <v>-44826425.208099999</v>
      </c>
      <c r="S684">
        <v>6939226.5877999999</v>
      </c>
      <c r="T684">
        <v>-49417976.938000001</v>
      </c>
    </row>
    <row r="685" spans="1:20" x14ac:dyDescent="0.3">
      <c r="A685">
        <v>228</v>
      </c>
      <c r="B685">
        <v>3</v>
      </c>
      <c r="C685">
        <v>115470606.2674</v>
      </c>
      <c r="D685">
        <v>364685.35600000003</v>
      </c>
      <c r="E685">
        <v>15435409.071599999</v>
      </c>
      <c r="F685">
        <v>0</v>
      </c>
      <c r="G685">
        <v>6939226.5877999999</v>
      </c>
      <c r="H685">
        <v>40436076.332699999</v>
      </c>
      <c r="I685">
        <v>22501702.767900001</v>
      </c>
      <c r="J685">
        <v>5106617.2550999997</v>
      </c>
      <c r="K685">
        <v>14530281.769400001</v>
      </c>
      <c r="L685">
        <v>44785601.771200001</v>
      </c>
      <c r="M685">
        <v>0</v>
      </c>
      <c r="N685">
        <v>91589834.864700004</v>
      </c>
      <c r="O685">
        <v>92968903.499500006</v>
      </c>
      <c r="P685">
        <v>-4741931.8991999999</v>
      </c>
      <c r="Q685">
        <v>905127.30220000003</v>
      </c>
      <c r="R685">
        <v>-44785601.771200001</v>
      </c>
      <c r="S685">
        <v>6939226.5877999999</v>
      </c>
      <c r="T685">
        <v>-51153758.531999998</v>
      </c>
    </row>
    <row r="686" spans="1:20" x14ac:dyDescent="0.3">
      <c r="A686">
        <v>229</v>
      </c>
      <c r="B686">
        <v>1</v>
      </c>
      <c r="C686">
        <v>109526922.38959999</v>
      </c>
      <c r="D686">
        <v>368018.321</v>
      </c>
      <c r="E686">
        <v>15435409.071599999</v>
      </c>
      <c r="F686">
        <v>0</v>
      </c>
      <c r="G686">
        <v>5555641.3223999999</v>
      </c>
      <c r="H686">
        <v>38789029.895900004</v>
      </c>
      <c r="I686">
        <v>29617854.9771</v>
      </c>
      <c r="J686">
        <v>5100131.9310999997</v>
      </c>
      <c r="K686">
        <v>14530281.769400001</v>
      </c>
      <c r="L686">
        <v>24044281.041299999</v>
      </c>
      <c r="M686">
        <v>0</v>
      </c>
      <c r="N686">
        <v>96292544.146699995</v>
      </c>
      <c r="O686">
        <v>79909067.412499994</v>
      </c>
      <c r="P686">
        <v>-4732113.6100000003</v>
      </c>
      <c r="Q686">
        <v>905127.30220000003</v>
      </c>
      <c r="R686">
        <v>-24044281.041299999</v>
      </c>
      <c r="S686">
        <v>5555641.3223999999</v>
      </c>
      <c r="T686">
        <v>-57503514.250799999</v>
      </c>
    </row>
    <row r="687" spans="1:20" x14ac:dyDescent="0.3">
      <c r="A687">
        <v>229</v>
      </c>
      <c r="B687">
        <v>2</v>
      </c>
      <c r="C687">
        <v>105991889.95829999</v>
      </c>
      <c r="D687">
        <v>371244.88299999997</v>
      </c>
      <c r="E687">
        <v>15435409.071599999</v>
      </c>
      <c r="F687">
        <v>0</v>
      </c>
      <c r="G687">
        <v>5555641.3223999999</v>
      </c>
      <c r="H687">
        <v>38021104.947800003</v>
      </c>
      <c r="I687">
        <v>24497778.758200001</v>
      </c>
      <c r="J687">
        <v>5092313.9326999998</v>
      </c>
      <c r="K687">
        <v>14530281.769400001</v>
      </c>
      <c r="L687">
        <v>24109944.545699999</v>
      </c>
      <c r="M687">
        <v>0</v>
      </c>
      <c r="N687">
        <v>96938833.866300002</v>
      </c>
      <c r="O687">
        <v>81494111.200100005</v>
      </c>
      <c r="P687">
        <v>-4721069.0497000003</v>
      </c>
      <c r="Q687">
        <v>905127.30220000003</v>
      </c>
      <c r="R687">
        <v>-24109944.545699999</v>
      </c>
      <c r="S687">
        <v>5555641.3223999999</v>
      </c>
      <c r="T687">
        <v>-58917728.918499999</v>
      </c>
    </row>
    <row r="688" spans="1:20" x14ac:dyDescent="0.3">
      <c r="A688">
        <v>229</v>
      </c>
      <c r="B688">
        <v>3</v>
      </c>
      <c r="C688">
        <v>103350074.0131</v>
      </c>
      <c r="D688">
        <v>374369.24800000002</v>
      </c>
      <c r="E688">
        <v>15435409.071599999</v>
      </c>
      <c r="F688">
        <v>0</v>
      </c>
      <c r="G688">
        <v>5555641.3223999999</v>
      </c>
      <c r="H688">
        <v>37628730.703400001</v>
      </c>
      <c r="I688">
        <v>21171286.782099999</v>
      </c>
      <c r="J688">
        <v>5083781.1601</v>
      </c>
      <c r="K688">
        <v>14530281.769400001</v>
      </c>
      <c r="L688">
        <v>24156306.677299999</v>
      </c>
      <c r="M688">
        <v>0</v>
      </c>
      <c r="N688">
        <v>97245209.059100002</v>
      </c>
      <c r="O688">
        <v>82178787.231000006</v>
      </c>
      <c r="P688">
        <v>-4709411.9121000003</v>
      </c>
      <c r="Q688">
        <v>905127.30220000003</v>
      </c>
      <c r="R688">
        <v>-24156306.677299999</v>
      </c>
      <c r="S688">
        <v>5555641.3223999999</v>
      </c>
      <c r="T688">
        <v>-59616478.355700001</v>
      </c>
    </row>
    <row r="689" spans="1:20" x14ac:dyDescent="0.3">
      <c r="A689">
        <v>230</v>
      </c>
      <c r="B689">
        <v>1</v>
      </c>
      <c r="C689">
        <v>98560210.654699996</v>
      </c>
      <c r="D689">
        <v>376557.06520000001</v>
      </c>
      <c r="E689">
        <v>15435409.071599999</v>
      </c>
      <c r="F689">
        <v>0</v>
      </c>
      <c r="G689">
        <v>6337313.9471000005</v>
      </c>
      <c r="H689">
        <v>36792241.8248</v>
      </c>
      <c r="I689">
        <v>27854792.983100001</v>
      </c>
      <c r="J689">
        <v>5082139.3537999997</v>
      </c>
      <c r="K689">
        <v>14545191.5294</v>
      </c>
      <c r="L689">
        <v>12266376.683800001</v>
      </c>
      <c r="M689">
        <v>0</v>
      </c>
      <c r="N689">
        <v>97347014.180899993</v>
      </c>
      <c r="O689">
        <v>70705417.671599999</v>
      </c>
      <c r="P689">
        <v>-4705582.2887000004</v>
      </c>
      <c r="Q689">
        <v>890217.54220000003</v>
      </c>
      <c r="R689">
        <v>-12266376.683800001</v>
      </c>
      <c r="S689">
        <v>6337313.9471000005</v>
      </c>
      <c r="T689">
        <v>-60554772.3561</v>
      </c>
    </row>
    <row r="690" spans="1:20" x14ac:dyDescent="0.3">
      <c r="A690">
        <v>230</v>
      </c>
      <c r="B690">
        <v>2</v>
      </c>
      <c r="C690">
        <v>96410239.738000005</v>
      </c>
      <c r="D690">
        <v>378757.3847</v>
      </c>
      <c r="E690">
        <v>15435409.071599999</v>
      </c>
      <c r="F690">
        <v>0</v>
      </c>
      <c r="G690">
        <v>6337313.9471000005</v>
      </c>
      <c r="H690">
        <v>36354037.770300001</v>
      </c>
      <c r="I690">
        <v>24602470.0416</v>
      </c>
      <c r="J690">
        <v>5079310.7422000002</v>
      </c>
      <c r="K690">
        <v>14545191.5294</v>
      </c>
      <c r="L690">
        <v>12320223.394099999</v>
      </c>
      <c r="M690">
        <v>0</v>
      </c>
      <c r="N690">
        <v>98222385.319299996</v>
      </c>
      <c r="O690">
        <v>71807769.696400002</v>
      </c>
      <c r="P690">
        <v>-4700553.3574999999</v>
      </c>
      <c r="Q690">
        <v>890217.54220000003</v>
      </c>
      <c r="R690">
        <v>-12320223.394099999</v>
      </c>
      <c r="S690">
        <v>6337313.9471000005</v>
      </c>
      <c r="T690">
        <v>-61868347.549000002</v>
      </c>
    </row>
    <row r="691" spans="1:20" x14ac:dyDescent="0.3">
      <c r="A691">
        <v>230</v>
      </c>
      <c r="B691">
        <v>3</v>
      </c>
      <c r="C691">
        <v>94755167.767700002</v>
      </c>
      <c r="D691">
        <v>380956.3345</v>
      </c>
      <c r="E691">
        <v>15435409.071599999</v>
      </c>
      <c r="F691">
        <v>0</v>
      </c>
      <c r="G691">
        <v>6337313.9471000005</v>
      </c>
      <c r="H691">
        <v>36103186.714100003</v>
      </c>
      <c r="I691">
        <v>21948290.912700001</v>
      </c>
      <c r="J691">
        <v>5075687.5140000004</v>
      </c>
      <c r="K691">
        <v>14545191.5294</v>
      </c>
      <c r="L691">
        <v>12362961.6435</v>
      </c>
      <c r="M691">
        <v>0</v>
      </c>
      <c r="N691">
        <v>98723265.695500001</v>
      </c>
      <c r="O691">
        <v>72806876.855000004</v>
      </c>
      <c r="P691">
        <v>-4694731.1794999996</v>
      </c>
      <c r="Q691">
        <v>890217.54220000003</v>
      </c>
      <c r="R691">
        <v>-12362961.6435</v>
      </c>
      <c r="S691">
        <v>6337313.9471000005</v>
      </c>
      <c r="T691">
        <v>-62620078.981399998</v>
      </c>
    </row>
    <row r="692" spans="1:20" x14ac:dyDescent="0.3">
      <c r="A692">
        <v>231</v>
      </c>
      <c r="B692">
        <v>1</v>
      </c>
      <c r="C692">
        <v>104339996.0414</v>
      </c>
      <c r="D692">
        <v>384458.98009999999</v>
      </c>
      <c r="E692">
        <v>15435409.071599999</v>
      </c>
      <c r="F692">
        <v>0</v>
      </c>
      <c r="G692">
        <v>5814220.3683000002</v>
      </c>
      <c r="H692">
        <v>36675051.3979</v>
      </c>
      <c r="I692">
        <v>12757185.971799999</v>
      </c>
      <c r="J692">
        <v>5059364.5499</v>
      </c>
      <c r="K692">
        <v>14545191.5294</v>
      </c>
      <c r="L692">
        <v>34259866.543399997</v>
      </c>
      <c r="M692">
        <v>0</v>
      </c>
      <c r="N692">
        <v>96425763.975700006</v>
      </c>
      <c r="O692">
        <v>91582810.069600001</v>
      </c>
      <c r="P692">
        <v>-4674905.5698999995</v>
      </c>
      <c r="Q692">
        <v>890217.54220000003</v>
      </c>
      <c r="R692">
        <v>-34259866.543399997</v>
      </c>
      <c r="S692">
        <v>5814220.3683000002</v>
      </c>
      <c r="T692">
        <v>-59750712.577799998</v>
      </c>
    </row>
    <row r="693" spans="1:20" x14ac:dyDescent="0.3">
      <c r="A693">
        <v>231</v>
      </c>
      <c r="B693">
        <v>2</v>
      </c>
      <c r="C693">
        <v>101519107.6875</v>
      </c>
      <c r="D693">
        <v>387771.38549999997</v>
      </c>
      <c r="E693">
        <v>15435409.071599999</v>
      </c>
      <c r="F693">
        <v>0</v>
      </c>
      <c r="G693">
        <v>5814220.3683000002</v>
      </c>
      <c r="H693">
        <v>36679464.5634</v>
      </c>
      <c r="I693">
        <v>11223540.284600001</v>
      </c>
      <c r="J693">
        <v>5044461.1825999999</v>
      </c>
      <c r="K693">
        <v>14545191.5294</v>
      </c>
      <c r="L693">
        <v>34162836.039399996</v>
      </c>
      <c r="M693">
        <v>0</v>
      </c>
      <c r="N693">
        <v>95036908.820299998</v>
      </c>
      <c r="O693">
        <v>90295567.402899995</v>
      </c>
      <c r="P693">
        <v>-4656689.7971000001</v>
      </c>
      <c r="Q693">
        <v>890217.54220000003</v>
      </c>
      <c r="R693">
        <v>-34162836.039399996</v>
      </c>
      <c r="S693">
        <v>5814220.3683000002</v>
      </c>
      <c r="T693">
        <v>-58357444.256899998</v>
      </c>
    </row>
    <row r="694" spans="1:20" x14ac:dyDescent="0.3">
      <c r="A694">
        <v>231</v>
      </c>
      <c r="B694">
        <v>3</v>
      </c>
      <c r="C694">
        <v>99756973.444499999</v>
      </c>
      <c r="D694">
        <v>390912.32020000002</v>
      </c>
      <c r="E694">
        <v>15435409.071599999</v>
      </c>
      <c r="F694">
        <v>0</v>
      </c>
      <c r="G694">
        <v>5814220.3683000002</v>
      </c>
      <c r="H694">
        <v>36727916.1008</v>
      </c>
      <c r="I694">
        <v>10294401.8247</v>
      </c>
      <c r="J694">
        <v>5030519.8190000001</v>
      </c>
      <c r="K694">
        <v>14545191.5294</v>
      </c>
      <c r="L694">
        <v>34079445.554099999</v>
      </c>
      <c r="M694">
        <v>0</v>
      </c>
      <c r="N694">
        <v>94262533.505400002</v>
      </c>
      <c r="O694">
        <v>89462571.619800001</v>
      </c>
      <c r="P694">
        <v>-4639607.4988000002</v>
      </c>
      <c r="Q694">
        <v>890217.54220000003</v>
      </c>
      <c r="R694">
        <v>-34079445.554099999</v>
      </c>
      <c r="S694">
        <v>5814220.3683000002</v>
      </c>
      <c r="T694">
        <v>-57534617.4045</v>
      </c>
    </row>
    <row r="695" spans="1:20" x14ac:dyDescent="0.3">
      <c r="A695">
        <v>232</v>
      </c>
      <c r="B695">
        <v>1</v>
      </c>
      <c r="C695">
        <v>93811560.837400004</v>
      </c>
      <c r="D695">
        <v>395703.74550000002</v>
      </c>
      <c r="E695">
        <v>15435409.071599999</v>
      </c>
      <c r="F695">
        <v>0</v>
      </c>
      <c r="G695">
        <v>16506072.108999999</v>
      </c>
      <c r="H695">
        <v>48268378.648199998</v>
      </c>
      <c r="I695">
        <v>12244927.095100001</v>
      </c>
      <c r="J695">
        <v>5005826.6454999996</v>
      </c>
      <c r="K695">
        <v>14545191.5294</v>
      </c>
      <c r="L695">
        <v>51173496.583800003</v>
      </c>
      <c r="M695">
        <v>0</v>
      </c>
      <c r="N695">
        <v>91471399.667600006</v>
      </c>
      <c r="O695">
        <v>81566633.742400005</v>
      </c>
      <c r="P695">
        <v>-4610122.9000000004</v>
      </c>
      <c r="Q695">
        <v>890217.54220000003</v>
      </c>
      <c r="R695">
        <v>-51173496.583800003</v>
      </c>
      <c r="S695">
        <v>16506072.108999999</v>
      </c>
      <c r="T695">
        <v>-43203021.019299999</v>
      </c>
    </row>
    <row r="696" spans="1:20" x14ac:dyDescent="0.3">
      <c r="A696">
        <v>232</v>
      </c>
      <c r="B696">
        <v>2</v>
      </c>
      <c r="C696">
        <v>90218017.271699995</v>
      </c>
      <c r="D696">
        <v>399978.54639999999</v>
      </c>
      <c r="E696">
        <v>15435409.071599999</v>
      </c>
      <c r="F696">
        <v>0</v>
      </c>
      <c r="G696">
        <v>16506072.108999999</v>
      </c>
      <c r="H696">
        <v>48670809.039899997</v>
      </c>
      <c r="I696">
        <v>10414910.0703</v>
      </c>
      <c r="J696">
        <v>4983755.6973999999</v>
      </c>
      <c r="K696">
        <v>14545191.5294</v>
      </c>
      <c r="L696">
        <v>50912274.456699997</v>
      </c>
      <c r="M696">
        <v>0</v>
      </c>
      <c r="N696">
        <v>90366284.021899998</v>
      </c>
      <c r="O696">
        <v>79803107.201399997</v>
      </c>
      <c r="P696">
        <v>-4583777.1509999996</v>
      </c>
      <c r="Q696">
        <v>890217.54220000003</v>
      </c>
      <c r="R696">
        <v>-50912274.456699997</v>
      </c>
      <c r="S696">
        <v>16506072.108999999</v>
      </c>
      <c r="T696">
        <v>-41695474.982000001</v>
      </c>
    </row>
    <row r="697" spans="1:20" x14ac:dyDescent="0.3">
      <c r="A697">
        <v>232</v>
      </c>
      <c r="B697">
        <v>3</v>
      </c>
      <c r="C697">
        <v>87783310.515699998</v>
      </c>
      <c r="D697">
        <v>403816.00459999999</v>
      </c>
      <c r="E697">
        <v>15435409.071599999</v>
      </c>
      <c r="F697">
        <v>0</v>
      </c>
      <c r="G697">
        <v>16506072.108999999</v>
      </c>
      <c r="H697">
        <v>48945798.682800002</v>
      </c>
      <c r="I697">
        <v>9227901.0933999997</v>
      </c>
      <c r="J697">
        <v>4963560.9644999998</v>
      </c>
      <c r="K697">
        <v>14545191.5294</v>
      </c>
      <c r="L697">
        <v>50683632.090499997</v>
      </c>
      <c r="M697">
        <v>0</v>
      </c>
      <c r="N697">
        <v>89622578.330400005</v>
      </c>
      <c r="O697">
        <v>78555409.422199994</v>
      </c>
      <c r="P697">
        <v>-4559744.9598000003</v>
      </c>
      <c r="Q697">
        <v>890217.54220000003</v>
      </c>
      <c r="R697">
        <v>-50683632.090499997</v>
      </c>
      <c r="S697">
        <v>16506072.108999999</v>
      </c>
      <c r="T697">
        <v>-40676779.647600003</v>
      </c>
    </row>
    <row r="698" spans="1:20" x14ac:dyDescent="0.3">
      <c r="A698">
        <v>233</v>
      </c>
      <c r="B698">
        <v>1</v>
      </c>
      <c r="C698">
        <v>153303216.79809999</v>
      </c>
      <c r="D698">
        <v>412090.35550000001</v>
      </c>
      <c r="E698">
        <v>20369312.251600001</v>
      </c>
      <c r="F698">
        <v>0</v>
      </c>
      <c r="G698">
        <v>9760191.7307999991</v>
      </c>
      <c r="H698">
        <v>48171192.287600003</v>
      </c>
      <c r="I698">
        <v>4451442.8794</v>
      </c>
      <c r="J698">
        <v>4902933.7681999998</v>
      </c>
      <c r="K698">
        <v>25347047.989399999</v>
      </c>
      <c r="L698">
        <v>116139447.5686</v>
      </c>
      <c r="M698">
        <v>0</v>
      </c>
      <c r="N698">
        <v>82167394.062999994</v>
      </c>
      <c r="O698">
        <v>148851773.91870001</v>
      </c>
      <c r="P698">
        <v>-4490843.4127000002</v>
      </c>
      <c r="Q698">
        <v>-4977735.7378000002</v>
      </c>
      <c r="R698">
        <v>-116139447.5686</v>
      </c>
      <c r="S698">
        <v>9760191.7307999991</v>
      </c>
      <c r="T698">
        <v>-33996201.775399998</v>
      </c>
    </row>
    <row r="699" spans="1:20" x14ac:dyDescent="0.3">
      <c r="A699">
        <v>233</v>
      </c>
      <c r="B699">
        <v>2</v>
      </c>
      <c r="C699">
        <v>143993178.93349999</v>
      </c>
      <c r="D699">
        <v>419421.2598</v>
      </c>
      <c r="E699">
        <v>20369312.251600001</v>
      </c>
      <c r="F699">
        <v>0</v>
      </c>
      <c r="G699">
        <v>9760191.7307999991</v>
      </c>
      <c r="H699">
        <v>50532463.391900003</v>
      </c>
      <c r="I699">
        <v>3278895.4490999999</v>
      </c>
      <c r="J699">
        <v>4850396.3902000003</v>
      </c>
      <c r="K699">
        <v>25347047.989399999</v>
      </c>
      <c r="L699">
        <v>113711759.0939</v>
      </c>
      <c r="M699">
        <v>0</v>
      </c>
      <c r="N699">
        <v>78384061.569000006</v>
      </c>
      <c r="O699">
        <v>140714283.4844</v>
      </c>
      <c r="P699">
        <v>-4430975.1304000001</v>
      </c>
      <c r="Q699">
        <v>-4977735.7378000002</v>
      </c>
      <c r="R699">
        <v>-113711759.0939</v>
      </c>
      <c r="S699">
        <v>9760191.7307999991</v>
      </c>
      <c r="T699">
        <v>-27851598.177099999</v>
      </c>
    </row>
    <row r="700" spans="1:20" x14ac:dyDescent="0.3">
      <c r="A700">
        <v>233</v>
      </c>
      <c r="B700">
        <v>3</v>
      </c>
      <c r="C700">
        <v>137607000.18509999</v>
      </c>
      <c r="D700">
        <v>426630.9559</v>
      </c>
      <c r="E700">
        <v>20369312.251600001</v>
      </c>
      <c r="F700">
        <v>0</v>
      </c>
      <c r="G700">
        <v>9760191.7307999991</v>
      </c>
      <c r="H700">
        <v>51879700.773000002</v>
      </c>
      <c r="I700">
        <v>2665583.0271000001</v>
      </c>
      <c r="J700">
        <v>4804476.0398000004</v>
      </c>
      <c r="K700">
        <v>25347047.989399999</v>
      </c>
      <c r="L700">
        <v>111649402.03399999</v>
      </c>
      <c r="M700">
        <v>0</v>
      </c>
      <c r="N700">
        <v>76016874.399200007</v>
      </c>
      <c r="O700">
        <v>134941417.15799999</v>
      </c>
      <c r="P700">
        <v>-4377845.0839</v>
      </c>
      <c r="Q700">
        <v>-4977735.7378000002</v>
      </c>
      <c r="R700">
        <v>-111649402.03399999</v>
      </c>
      <c r="S700">
        <v>9760191.7307999991</v>
      </c>
      <c r="T700">
        <v>-24137173.6263</v>
      </c>
    </row>
    <row r="701" spans="1:20" x14ac:dyDescent="0.3">
      <c r="A701">
        <v>234</v>
      </c>
      <c r="B701">
        <v>1</v>
      </c>
      <c r="C701">
        <v>9744773.6107999999</v>
      </c>
      <c r="D701">
        <v>403110.33490000002</v>
      </c>
      <c r="E701">
        <v>23173191.371599998</v>
      </c>
      <c r="F701">
        <v>0</v>
      </c>
      <c r="G701">
        <v>384187314.58450001</v>
      </c>
      <c r="H701">
        <v>85401058.550500005</v>
      </c>
      <c r="I701">
        <v>353439963.35110003</v>
      </c>
      <c r="J701">
        <v>4938434.7141000004</v>
      </c>
      <c r="K701">
        <v>31485616.409400001</v>
      </c>
      <c r="L701">
        <v>25675453.865200002</v>
      </c>
      <c r="M701">
        <v>0</v>
      </c>
      <c r="N701">
        <v>87022807.418300003</v>
      </c>
      <c r="O701">
        <v>-343695189.7403</v>
      </c>
      <c r="P701">
        <v>-4535324.3792000003</v>
      </c>
      <c r="Q701">
        <v>-8312425.0378</v>
      </c>
      <c r="R701">
        <v>-25675453.865200002</v>
      </c>
      <c r="S701">
        <v>384187314.58450001</v>
      </c>
      <c r="T701">
        <v>-1621748.8677999999</v>
      </c>
    </row>
    <row r="702" spans="1:20" x14ac:dyDescent="0.3">
      <c r="A702">
        <v>234</v>
      </c>
      <c r="B702">
        <v>2</v>
      </c>
      <c r="C702">
        <v>8051051.3145000003</v>
      </c>
      <c r="D702">
        <v>383201.8296</v>
      </c>
      <c r="E702">
        <v>23173191.371599998</v>
      </c>
      <c r="F702">
        <v>0</v>
      </c>
      <c r="G702">
        <v>384187314.58450001</v>
      </c>
      <c r="H702">
        <v>80453355.496800005</v>
      </c>
      <c r="I702">
        <v>339677241.48790002</v>
      </c>
      <c r="J702">
        <v>5054022.8134000003</v>
      </c>
      <c r="K702">
        <v>31485616.409400001</v>
      </c>
      <c r="L702">
        <v>26064704.6677</v>
      </c>
      <c r="M702">
        <v>0</v>
      </c>
      <c r="N702">
        <v>93749960.551599994</v>
      </c>
      <c r="O702">
        <v>-331626190.17339998</v>
      </c>
      <c r="P702">
        <v>-4670820.9837999996</v>
      </c>
      <c r="Q702">
        <v>-8312425.0378</v>
      </c>
      <c r="R702">
        <v>-26064704.6677</v>
      </c>
      <c r="S702">
        <v>384187314.58450001</v>
      </c>
      <c r="T702">
        <v>-13296605.0547</v>
      </c>
    </row>
    <row r="703" spans="1:20" x14ac:dyDescent="0.3">
      <c r="A703">
        <v>234</v>
      </c>
      <c r="B703">
        <v>3</v>
      </c>
      <c r="C703">
        <v>7156917.6257999996</v>
      </c>
      <c r="D703">
        <v>365571.12030000001</v>
      </c>
      <c r="E703">
        <v>23173191.371599998</v>
      </c>
      <c r="F703">
        <v>0</v>
      </c>
      <c r="G703">
        <v>384187314.58450001</v>
      </c>
      <c r="H703">
        <v>77306719.207900003</v>
      </c>
      <c r="I703">
        <v>330298616.15700001</v>
      </c>
      <c r="J703">
        <v>5156241.8717</v>
      </c>
      <c r="K703">
        <v>31485616.409400001</v>
      </c>
      <c r="L703">
        <v>26377274.637600001</v>
      </c>
      <c r="M703">
        <v>0</v>
      </c>
      <c r="N703">
        <v>98791710.525999993</v>
      </c>
      <c r="O703">
        <v>-323141698.53119999</v>
      </c>
      <c r="P703">
        <v>-4790670.7514000004</v>
      </c>
      <c r="Q703">
        <v>-8312425.0378</v>
      </c>
      <c r="R703">
        <v>-26377274.637600001</v>
      </c>
      <c r="S703">
        <v>384187314.58450001</v>
      </c>
      <c r="T703">
        <v>-21484991.3182</v>
      </c>
    </row>
    <row r="704" spans="1:20" x14ac:dyDescent="0.3">
      <c r="A704">
        <v>235</v>
      </c>
      <c r="B704">
        <v>1</v>
      </c>
      <c r="C704">
        <v>199188926.38710001</v>
      </c>
      <c r="D704">
        <v>384809.3075</v>
      </c>
      <c r="E704">
        <v>33862425.461599998</v>
      </c>
      <c r="F704">
        <v>0</v>
      </c>
      <c r="G704">
        <v>40220948.685999997</v>
      </c>
      <c r="H704">
        <v>60782663.371399999</v>
      </c>
      <c r="I704">
        <v>15875616.5781</v>
      </c>
      <c r="J704">
        <v>5016131.3480000002</v>
      </c>
      <c r="K704">
        <v>54887691.969400004</v>
      </c>
      <c r="L704">
        <v>174615180.89039999</v>
      </c>
      <c r="M704">
        <v>0</v>
      </c>
      <c r="N704">
        <v>85101652.504199997</v>
      </c>
      <c r="O704">
        <v>183313309.8091</v>
      </c>
      <c r="P704">
        <v>-4631322.0405000001</v>
      </c>
      <c r="Q704">
        <v>-21025266.507800002</v>
      </c>
      <c r="R704">
        <v>-174615180.89039999</v>
      </c>
      <c r="S704">
        <v>40220948.685999997</v>
      </c>
      <c r="T704">
        <v>-24318989.132800002</v>
      </c>
    </row>
    <row r="705" spans="1:20" x14ac:dyDescent="0.3">
      <c r="A705">
        <v>235</v>
      </c>
      <c r="B705">
        <v>2</v>
      </c>
      <c r="C705">
        <v>176497755.35949999</v>
      </c>
      <c r="D705">
        <v>402298.47889999999</v>
      </c>
      <c r="E705">
        <v>33862425.461599998</v>
      </c>
      <c r="F705">
        <v>0</v>
      </c>
      <c r="G705">
        <v>40220948.685999997</v>
      </c>
      <c r="H705">
        <v>65753789.2016</v>
      </c>
      <c r="I705">
        <v>11953296.4432</v>
      </c>
      <c r="J705">
        <v>4904680.4841</v>
      </c>
      <c r="K705">
        <v>54887691.969400004</v>
      </c>
      <c r="L705">
        <v>168601321.74419999</v>
      </c>
      <c r="M705">
        <v>0</v>
      </c>
      <c r="N705">
        <v>77232651.459999993</v>
      </c>
      <c r="O705">
        <v>164544458.9163</v>
      </c>
      <c r="P705">
        <v>-4502382.0051999995</v>
      </c>
      <c r="Q705">
        <v>-21025266.507800002</v>
      </c>
      <c r="R705">
        <v>-168601321.74419999</v>
      </c>
      <c r="S705">
        <v>40220948.685999997</v>
      </c>
      <c r="T705">
        <v>-11478862.258400001</v>
      </c>
    </row>
    <row r="706" spans="1:20" x14ac:dyDescent="0.3">
      <c r="A706">
        <v>235</v>
      </c>
      <c r="B706">
        <v>3</v>
      </c>
      <c r="C706">
        <v>162367240.06490001</v>
      </c>
      <c r="D706">
        <v>417572.8407</v>
      </c>
      <c r="E706">
        <v>33862425.461599998</v>
      </c>
      <c r="F706">
        <v>0</v>
      </c>
      <c r="G706">
        <v>40220948.685999997</v>
      </c>
      <c r="H706">
        <v>68577516.428599998</v>
      </c>
      <c r="I706">
        <v>10166210.817199999</v>
      </c>
      <c r="J706">
        <v>4812111.0231999997</v>
      </c>
      <c r="K706">
        <v>54887691.969400004</v>
      </c>
      <c r="L706">
        <v>163607652.28999999</v>
      </c>
      <c r="M706">
        <v>0</v>
      </c>
      <c r="N706">
        <v>72913579.2324</v>
      </c>
      <c r="O706">
        <v>152201029.24770001</v>
      </c>
      <c r="P706">
        <v>-4394538.1825000001</v>
      </c>
      <c r="Q706">
        <v>-21025266.507800002</v>
      </c>
      <c r="R706">
        <v>-163607652.28999999</v>
      </c>
      <c r="S706">
        <v>40220948.685999997</v>
      </c>
      <c r="T706">
        <v>-4336062.8037</v>
      </c>
    </row>
    <row r="707" spans="1:20" x14ac:dyDescent="0.3">
      <c r="A707">
        <v>236</v>
      </c>
      <c r="B707">
        <v>1</v>
      </c>
      <c r="C707">
        <v>106739151.30140001</v>
      </c>
      <c r="D707">
        <v>422839.76689999999</v>
      </c>
      <c r="E707">
        <v>72069504.251599997</v>
      </c>
      <c r="F707">
        <v>0</v>
      </c>
      <c r="G707">
        <v>136176874.3109</v>
      </c>
      <c r="H707">
        <v>88342332.974199995</v>
      </c>
      <c r="I707">
        <v>74869417.933899999</v>
      </c>
      <c r="J707">
        <v>4813148.3450999996</v>
      </c>
      <c r="K707">
        <v>138534931.63940001</v>
      </c>
      <c r="L707">
        <v>112376231.9918</v>
      </c>
      <c r="M707">
        <v>0</v>
      </c>
      <c r="N707">
        <v>72746079.458100006</v>
      </c>
      <c r="O707">
        <v>31869733.3675</v>
      </c>
      <c r="P707">
        <v>-4390308.5780999996</v>
      </c>
      <c r="Q707">
        <v>-66465427.387800001</v>
      </c>
      <c r="R707">
        <v>-112376231.9918</v>
      </c>
      <c r="S707">
        <v>136176874.3109</v>
      </c>
      <c r="T707">
        <v>15596253.516000001</v>
      </c>
    </row>
    <row r="708" spans="1:20" x14ac:dyDescent="0.3">
      <c r="A708">
        <v>236</v>
      </c>
      <c r="B708">
        <v>2</v>
      </c>
      <c r="C708">
        <v>98324841.932999998</v>
      </c>
      <c r="D708">
        <v>427204.3077</v>
      </c>
      <c r="E708">
        <v>72069504.251599997</v>
      </c>
      <c r="F708">
        <v>0</v>
      </c>
      <c r="G708">
        <v>136176874.3109</v>
      </c>
      <c r="H708">
        <v>86288691.085299999</v>
      </c>
      <c r="I708">
        <v>64642432.026600003</v>
      </c>
      <c r="J708">
        <v>4811931.6616000002</v>
      </c>
      <c r="K708">
        <v>138534931.63940001</v>
      </c>
      <c r="L708">
        <v>111646691.26989999</v>
      </c>
      <c r="M708">
        <v>0</v>
      </c>
      <c r="N708">
        <v>73584256.3715</v>
      </c>
      <c r="O708">
        <v>33682409.906400003</v>
      </c>
      <c r="P708">
        <v>-4384727.3539000005</v>
      </c>
      <c r="Q708">
        <v>-66465427.387800001</v>
      </c>
      <c r="R708">
        <v>-111646691.26989999</v>
      </c>
      <c r="S708">
        <v>136176874.3109</v>
      </c>
      <c r="T708">
        <v>12704434.7139</v>
      </c>
    </row>
    <row r="709" spans="1:20" x14ac:dyDescent="0.3">
      <c r="A709">
        <v>236</v>
      </c>
      <c r="B709">
        <v>3</v>
      </c>
      <c r="C709">
        <v>93161029.994200006</v>
      </c>
      <c r="D709">
        <v>430496.90789999999</v>
      </c>
      <c r="E709">
        <v>72069504.251599997</v>
      </c>
      <c r="F709">
        <v>0</v>
      </c>
      <c r="G709">
        <v>136176874.3109</v>
      </c>
      <c r="H709">
        <v>85434036.5933</v>
      </c>
      <c r="I709">
        <v>59063201.614600003</v>
      </c>
      <c r="J709">
        <v>4809578.3521999996</v>
      </c>
      <c r="K709">
        <v>138534931.63940001</v>
      </c>
      <c r="L709">
        <v>110915137.3117</v>
      </c>
      <c r="M709">
        <v>0</v>
      </c>
      <c r="N709">
        <v>73905908.114899993</v>
      </c>
      <c r="O709">
        <v>34097828.379600003</v>
      </c>
      <c r="P709">
        <v>-4379081.4442999996</v>
      </c>
      <c r="Q709">
        <v>-66465427.387800001</v>
      </c>
      <c r="R709">
        <v>-110915137.3117</v>
      </c>
      <c r="S709">
        <v>136176874.3109</v>
      </c>
      <c r="T709">
        <v>11528128.478399999</v>
      </c>
    </row>
    <row r="710" spans="1:20" x14ac:dyDescent="0.3">
      <c r="A710">
        <v>237</v>
      </c>
      <c r="B710">
        <v>1</v>
      </c>
      <c r="C710">
        <v>223416511.47459999</v>
      </c>
      <c r="D710">
        <v>443217.68569999997</v>
      </c>
      <c r="E710">
        <v>77597253.741600007</v>
      </c>
      <c r="F710">
        <v>0</v>
      </c>
      <c r="G710">
        <v>20892317.921300001</v>
      </c>
      <c r="H710">
        <v>69450469.550400004</v>
      </c>
      <c r="I710">
        <v>4646560.9519999996</v>
      </c>
      <c r="J710">
        <v>4742845.5664999997</v>
      </c>
      <c r="K710">
        <v>150636903.36939999</v>
      </c>
      <c r="L710">
        <v>162932097.46090001</v>
      </c>
      <c r="M710">
        <v>0</v>
      </c>
      <c r="N710">
        <v>70273762.687600002</v>
      </c>
      <c r="O710">
        <v>218769950.5226</v>
      </c>
      <c r="P710">
        <v>-4299627.8809000002</v>
      </c>
      <c r="Q710">
        <v>-73039649.627800003</v>
      </c>
      <c r="R710">
        <v>-162932097.46090001</v>
      </c>
      <c r="S710">
        <v>20892317.921300001</v>
      </c>
      <c r="T710">
        <v>-823293.1372</v>
      </c>
    </row>
    <row r="711" spans="1:20" x14ac:dyDescent="0.3">
      <c r="A711">
        <v>237</v>
      </c>
      <c r="B711">
        <v>2</v>
      </c>
      <c r="C711">
        <v>214348981.18000001</v>
      </c>
      <c r="D711">
        <v>454080.27220000001</v>
      </c>
      <c r="E711">
        <v>77597253.741600007</v>
      </c>
      <c r="F711">
        <v>0</v>
      </c>
      <c r="G711">
        <v>20892317.921300001</v>
      </c>
      <c r="H711">
        <v>69345667.300300002</v>
      </c>
      <c r="I711">
        <v>3387052.0863000001</v>
      </c>
      <c r="J711">
        <v>4686051.5746999998</v>
      </c>
      <c r="K711">
        <v>150636903.36939999</v>
      </c>
      <c r="L711">
        <v>158319877.0314</v>
      </c>
      <c r="M711">
        <v>0</v>
      </c>
      <c r="N711">
        <v>66895993.252400003</v>
      </c>
      <c r="O711">
        <v>210961929.09369999</v>
      </c>
      <c r="P711">
        <v>-4231971.3025000002</v>
      </c>
      <c r="Q711">
        <v>-73039649.627800003</v>
      </c>
      <c r="R711">
        <v>-158319877.0314</v>
      </c>
      <c r="S711">
        <v>20892317.921300001</v>
      </c>
      <c r="T711">
        <v>2449674.0479000001</v>
      </c>
    </row>
    <row r="712" spans="1:20" x14ac:dyDescent="0.3">
      <c r="A712">
        <v>237</v>
      </c>
      <c r="B712">
        <v>3</v>
      </c>
      <c r="C712">
        <v>207807528.18579999</v>
      </c>
      <c r="D712">
        <v>463715.13870000001</v>
      </c>
      <c r="E712">
        <v>77597253.741600007</v>
      </c>
      <c r="F712">
        <v>0</v>
      </c>
      <c r="G712">
        <v>20892317.921300001</v>
      </c>
      <c r="H712">
        <v>69029307.431299999</v>
      </c>
      <c r="I712">
        <v>2662866.352</v>
      </c>
      <c r="J712">
        <v>4636777.1331000002</v>
      </c>
      <c r="K712">
        <v>150636903.36939999</v>
      </c>
      <c r="L712">
        <v>154161862.66429999</v>
      </c>
      <c r="M712">
        <v>0</v>
      </c>
      <c r="N712">
        <v>64789301.007299997</v>
      </c>
      <c r="O712">
        <v>205144661.83379999</v>
      </c>
      <c r="P712">
        <v>-4173061.9945</v>
      </c>
      <c r="Q712">
        <v>-73039649.627800003</v>
      </c>
      <c r="R712">
        <v>-154161862.66429999</v>
      </c>
      <c r="S712">
        <v>20892317.921300001</v>
      </c>
      <c r="T712">
        <v>4240006.4239999996</v>
      </c>
    </row>
    <row r="713" spans="1:20" x14ac:dyDescent="0.3">
      <c r="A713">
        <v>238</v>
      </c>
      <c r="B713">
        <v>1</v>
      </c>
      <c r="C713">
        <v>103829678.5359</v>
      </c>
      <c r="D713">
        <v>462969.1814</v>
      </c>
      <c r="E713">
        <v>43339075.391599998</v>
      </c>
      <c r="F713">
        <v>0</v>
      </c>
      <c r="G713">
        <v>58780873.723999999</v>
      </c>
      <c r="H713">
        <v>96841299.431999996</v>
      </c>
      <c r="I713">
        <v>82822956.812700003</v>
      </c>
      <c r="J713">
        <v>4644372.6043999996</v>
      </c>
      <c r="K713">
        <v>75635041.429399997</v>
      </c>
      <c r="L713">
        <v>69229124.0546</v>
      </c>
      <c r="M713">
        <v>0</v>
      </c>
      <c r="N713">
        <v>70134686.058200002</v>
      </c>
      <c r="O713">
        <v>21006721.723200001</v>
      </c>
      <c r="P713">
        <v>-4181403.4230999998</v>
      </c>
      <c r="Q713">
        <v>-32295966.037799999</v>
      </c>
      <c r="R713">
        <v>-69229124.0546</v>
      </c>
      <c r="S713">
        <v>58780873.723999999</v>
      </c>
      <c r="T713">
        <v>26706613.3739</v>
      </c>
    </row>
    <row r="714" spans="1:20" x14ac:dyDescent="0.3">
      <c r="A714">
        <v>238</v>
      </c>
      <c r="B714">
        <v>2</v>
      </c>
      <c r="C714">
        <v>92449356.209900007</v>
      </c>
      <c r="D714">
        <v>462576.59129999997</v>
      </c>
      <c r="E714">
        <v>43339075.391599998</v>
      </c>
      <c r="F714">
        <v>0</v>
      </c>
      <c r="G714">
        <v>58780873.723999999</v>
      </c>
      <c r="H714">
        <v>89599658.720500007</v>
      </c>
      <c r="I714">
        <v>60912802.906400003</v>
      </c>
      <c r="J714">
        <v>4647500.6034000004</v>
      </c>
      <c r="K714">
        <v>75635041.429399997</v>
      </c>
      <c r="L714">
        <v>69688786.125400007</v>
      </c>
      <c r="M714">
        <v>0</v>
      </c>
      <c r="N714">
        <v>73417611.988800004</v>
      </c>
      <c r="O714">
        <v>31536553.303399999</v>
      </c>
      <c r="P714">
        <v>-4184924.0120999999</v>
      </c>
      <c r="Q714">
        <v>-32295966.037799999</v>
      </c>
      <c r="R714">
        <v>-69688786.125400007</v>
      </c>
      <c r="S714">
        <v>58780873.723999999</v>
      </c>
      <c r="T714">
        <v>16182046.731699999</v>
      </c>
    </row>
    <row r="715" spans="1:20" x14ac:dyDescent="0.3">
      <c r="A715">
        <v>238</v>
      </c>
      <c r="B715">
        <v>3</v>
      </c>
      <c r="C715">
        <v>86173637.950000003</v>
      </c>
      <c r="D715">
        <v>462440.64679999999</v>
      </c>
      <c r="E715">
        <v>43339075.391599998</v>
      </c>
      <c r="F715">
        <v>0</v>
      </c>
      <c r="G715">
        <v>58780873.723999999</v>
      </c>
      <c r="H715">
        <v>85872066.368900001</v>
      </c>
      <c r="I715">
        <v>48761615.350699998</v>
      </c>
      <c r="J715">
        <v>4648036.5702</v>
      </c>
      <c r="K715">
        <v>75635041.429399997</v>
      </c>
      <c r="L715">
        <v>69931229.913800001</v>
      </c>
      <c r="M715">
        <v>0</v>
      </c>
      <c r="N715">
        <v>75360524.882200003</v>
      </c>
      <c r="O715">
        <v>37412022.599200003</v>
      </c>
      <c r="P715">
        <v>-4185595.9232999999</v>
      </c>
      <c r="Q715">
        <v>-32295966.037799999</v>
      </c>
      <c r="R715">
        <v>-69931229.913800001</v>
      </c>
      <c r="S715">
        <v>58780873.723999999</v>
      </c>
      <c r="T715">
        <v>10511541.4866</v>
      </c>
    </row>
    <row r="716" spans="1:20" x14ac:dyDescent="0.3">
      <c r="A716">
        <v>239</v>
      </c>
      <c r="B716">
        <v>1</v>
      </c>
      <c r="C716">
        <v>26184990.2733</v>
      </c>
      <c r="D716">
        <v>439905.45770000003</v>
      </c>
      <c r="E716">
        <v>15435409.071599999</v>
      </c>
      <c r="F716">
        <v>0</v>
      </c>
      <c r="G716">
        <v>206184738.7951</v>
      </c>
      <c r="H716">
        <v>78565325.937399998</v>
      </c>
      <c r="I716">
        <v>217252885.7274</v>
      </c>
      <c r="J716">
        <v>4765720.0420000004</v>
      </c>
      <c r="K716">
        <v>14545191.5294</v>
      </c>
      <c r="L716">
        <v>0</v>
      </c>
      <c r="M716">
        <v>0</v>
      </c>
      <c r="N716">
        <v>89672745.760399997</v>
      </c>
      <c r="O716">
        <v>-191067895.45410001</v>
      </c>
      <c r="P716">
        <v>-4325814.5844000001</v>
      </c>
      <c r="Q716">
        <v>890217.54220000003</v>
      </c>
      <c r="R716">
        <v>0</v>
      </c>
      <c r="S716">
        <v>206184738.7951</v>
      </c>
      <c r="T716">
        <v>-11107419.823000001</v>
      </c>
    </row>
    <row r="717" spans="1:20" x14ac:dyDescent="0.3">
      <c r="A717">
        <v>239</v>
      </c>
      <c r="B717">
        <v>2</v>
      </c>
      <c r="C717">
        <v>17312292.579700001</v>
      </c>
      <c r="D717">
        <v>419984.46460000001</v>
      </c>
      <c r="E717">
        <v>15435409.071599999</v>
      </c>
      <c r="F717">
        <v>0</v>
      </c>
      <c r="G717">
        <v>206184738.7951</v>
      </c>
      <c r="H717">
        <v>73803363.553000003</v>
      </c>
      <c r="I717">
        <v>198597477.74770001</v>
      </c>
      <c r="J717">
        <v>4867661.9517000001</v>
      </c>
      <c r="K717">
        <v>14545191.5294</v>
      </c>
      <c r="L717">
        <v>0</v>
      </c>
      <c r="M717">
        <v>0</v>
      </c>
      <c r="N717">
        <v>94848653.709600002</v>
      </c>
      <c r="O717">
        <v>-181285185.16800001</v>
      </c>
      <c r="P717">
        <v>-4447677.4869999997</v>
      </c>
      <c r="Q717">
        <v>890217.54220000003</v>
      </c>
      <c r="R717">
        <v>0</v>
      </c>
      <c r="S717">
        <v>206184738.7951</v>
      </c>
      <c r="T717">
        <v>-21045290.156599998</v>
      </c>
    </row>
    <row r="718" spans="1:20" x14ac:dyDescent="0.3">
      <c r="A718">
        <v>239</v>
      </c>
      <c r="B718">
        <v>3</v>
      </c>
      <c r="C718">
        <v>12607781.125800001</v>
      </c>
      <c r="D718">
        <v>402735.7684</v>
      </c>
      <c r="E718">
        <v>15435409.071599999</v>
      </c>
      <c r="F718">
        <v>0</v>
      </c>
      <c r="G718">
        <v>206184738.7951</v>
      </c>
      <c r="H718">
        <v>70501408.141499996</v>
      </c>
      <c r="I718">
        <v>186762235.84900001</v>
      </c>
      <c r="J718">
        <v>4958939.892</v>
      </c>
      <c r="K718">
        <v>14545191.5294</v>
      </c>
      <c r="L718">
        <v>0</v>
      </c>
      <c r="M718">
        <v>0</v>
      </c>
      <c r="N718">
        <v>98644549.414000005</v>
      </c>
      <c r="O718">
        <v>-174154454.72319999</v>
      </c>
      <c r="P718">
        <v>-4556204.1235999996</v>
      </c>
      <c r="Q718">
        <v>890217.54220000003</v>
      </c>
      <c r="R718">
        <v>0</v>
      </c>
      <c r="S718">
        <v>206184738.7951</v>
      </c>
      <c r="T718">
        <v>-28143141.272500001</v>
      </c>
    </row>
    <row r="719" spans="1:20" x14ac:dyDescent="0.3">
      <c r="A719">
        <v>240</v>
      </c>
      <c r="B719">
        <v>1</v>
      </c>
      <c r="C719">
        <v>131106451.1287</v>
      </c>
      <c r="D719">
        <v>405607.59169999999</v>
      </c>
      <c r="E719">
        <v>15435409.071599999</v>
      </c>
      <c r="F719">
        <v>0</v>
      </c>
      <c r="G719">
        <v>3517012.8166</v>
      </c>
      <c r="H719">
        <v>40375295.030699998</v>
      </c>
      <c r="I719">
        <v>26717146.524599999</v>
      </c>
      <c r="J719">
        <v>4920344.6035000002</v>
      </c>
      <c r="K719">
        <v>14545191.5294</v>
      </c>
      <c r="L719">
        <v>53156666.191600002</v>
      </c>
      <c r="M719">
        <v>0</v>
      </c>
      <c r="N719">
        <v>92446098.630500004</v>
      </c>
      <c r="O719">
        <v>104389304.6041</v>
      </c>
      <c r="P719">
        <v>-4514737.0116999997</v>
      </c>
      <c r="Q719">
        <v>890217.54220000003</v>
      </c>
      <c r="R719">
        <v>-53156666.191600002</v>
      </c>
      <c r="S719">
        <v>3517012.8166</v>
      </c>
      <c r="T719">
        <v>-52070803.599699996</v>
      </c>
    </row>
    <row r="720" spans="1:20" x14ac:dyDescent="0.3">
      <c r="A720">
        <v>240</v>
      </c>
      <c r="B720">
        <v>2</v>
      </c>
      <c r="C720">
        <v>122533540.4956</v>
      </c>
      <c r="D720">
        <v>408511.6985</v>
      </c>
      <c r="E720">
        <v>15435409.071599999</v>
      </c>
      <c r="F720">
        <v>0</v>
      </c>
      <c r="G720">
        <v>3517012.8166</v>
      </c>
      <c r="H720">
        <v>40752931.588299997</v>
      </c>
      <c r="I720">
        <v>21443787.860599998</v>
      </c>
      <c r="J720">
        <v>4889574.6471999995</v>
      </c>
      <c r="K720">
        <v>14545191.5294</v>
      </c>
      <c r="L720">
        <v>52824431.433799997</v>
      </c>
      <c r="M720">
        <v>0</v>
      </c>
      <c r="N720">
        <v>89397205.024200007</v>
      </c>
      <c r="O720">
        <v>101089752.63500001</v>
      </c>
      <c r="P720">
        <v>-4481062.9486999996</v>
      </c>
      <c r="Q720">
        <v>890217.54220000003</v>
      </c>
      <c r="R720">
        <v>-52824431.433799997</v>
      </c>
      <c r="S720">
        <v>3517012.8166</v>
      </c>
      <c r="T720">
        <v>-48644273.435900003</v>
      </c>
    </row>
    <row r="721" spans="1:20" x14ac:dyDescent="0.3">
      <c r="A721">
        <v>240</v>
      </c>
      <c r="B721">
        <v>3</v>
      </c>
      <c r="C721">
        <v>117165868.1046</v>
      </c>
      <c r="D721">
        <v>411417.3493</v>
      </c>
      <c r="E721">
        <v>15435409.071599999</v>
      </c>
      <c r="F721">
        <v>0</v>
      </c>
      <c r="G721">
        <v>3517012.8166</v>
      </c>
      <c r="H721">
        <v>40595873.008299999</v>
      </c>
      <c r="I721">
        <v>18062544.033799998</v>
      </c>
      <c r="J721">
        <v>4863751.3013000004</v>
      </c>
      <c r="K721">
        <v>14545191.5294</v>
      </c>
      <c r="L721">
        <v>52555226.740699999</v>
      </c>
      <c r="M721">
        <v>0</v>
      </c>
      <c r="N721">
        <v>87288016.834299996</v>
      </c>
      <c r="O721">
        <v>99103324.070800006</v>
      </c>
      <c r="P721">
        <v>-4452333.9519999996</v>
      </c>
      <c r="Q721">
        <v>890217.54220000003</v>
      </c>
      <c r="R721">
        <v>-52555226.740699999</v>
      </c>
      <c r="S721">
        <v>3517012.8166</v>
      </c>
      <c r="T721">
        <v>-46692143.825999998</v>
      </c>
    </row>
    <row r="722" spans="1:20" x14ac:dyDescent="0.3">
      <c r="A722">
        <v>241</v>
      </c>
      <c r="B722">
        <v>1</v>
      </c>
      <c r="C722">
        <v>96458897.351799995</v>
      </c>
      <c r="D722">
        <v>409590.02929999999</v>
      </c>
      <c r="E722">
        <v>15435409.071599999</v>
      </c>
      <c r="F722">
        <v>0</v>
      </c>
      <c r="G722">
        <v>7391100.3937999997</v>
      </c>
      <c r="H722">
        <v>43588078.286799997</v>
      </c>
      <c r="I722">
        <v>33687825.151199996</v>
      </c>
      <c r="J722">
        <v>4870078.3055999996</v>
      </c>
      <c r="K722">
        <v>14545191.5294</v>
      </c>
      <c r="L722">
        <v>20581170.457400002</v>
      </c>
      <c r="M722">
        <v>0</v>
      </c>
      <c r="N722">
        <v>88495018.110300004</v>
      </c>
      <c r="O722">
        <v>62771072.200599998</v>
      </c>
      <c r="P722">
        <v>-4460488.2762000002</v>
      </c>
      <c r="Q722">
        <v>890217.54220000003</v>
      </c>
      <c r="R722">
        <v>-20581170.457400002</v>
      </c>
      <c r="S722">
        <v>7391100.3937999997</v>
      </c>
      <c r="T722">
        <v>-44906939.823399998</v>
      </c>
    </row>
    <row r="723" spans="1:20" x14ac:dyDescent="0.3">
      <c r="A723">
        <v>241</v>
      </c>
      <c r="B723">
        <v>2</v>
      </c>
      <c r="C723">
        <v>93598917.196400002</v>
      </c>
      <c r="D723">
        <v>409068.37849999999</v>
      </c>
      <c r="E723">
        <v>15435409.071599999</v>
      </c>
      <c r="F723">
        <v>0</v>
      </c>
      <c r="G723">
        <v>7391100.3937999997</v>
      </c>
      <c r="H723">
        <v>43085044.6598</v>
      </c>
      <c r="I723">
        <v>29261968.623599999</v>
      </c>
      <c r="J723">
        <v>4875393.5138999997</v>
      </c>
      <c r="K723">
        <v>14545191.5294</v>
      </c>
      <c r="L723">
        <v>20678685.546999998</v>
      </c>
      <c r="M723">
        <v>0</v>
      </c>
      <c r="N723">
        <v>89820991.724399999</v>
      </c>
      <c r="O723">
        <v>64336948.572899997</v>
      </c>
      <c r="P723">
        <v>-4466325.1354</v>
      </c>
      <c r="Q723">
        <v>890217.54220000003</v>
      </c>
      <c r="R723">
        <v>-20678685.546999998</v>
      </c>
      <c r="S723">
        <v>7391100.3937999997</v>
      </c>
      <c r="T723">
        <v>-46735947.064499997</v>
      </c>
    </row>
    <row r="724" spans="1:20" x14ac:dyDescent="0.3">
      <c r="A724">
        <v>241</v>
      </c>
      <c r="B724">
        <v>3</v>
      </c>
      <c r="C724">
        <v>91460535.537499994</v>
      </c>
      <c r="D724">
        <v>408813.6312</v>
      </c>
      <c r="E724">
        <v>15435409.071599999</v>
      </c>
      <c r="F724">
        <v>0</v>
      </c>
      <c r="G724">
        <v>7391100.3937999997</v>
      </c>
      <c r="H724">
        <v>42678156.282300003</v>
      </c>
      <c r="I724">
        <v>26019429.521000002</v>
      </c>
      <c r="J724">
        <v>4879345.6178000001</v>
      </c>
      <c r="K724">
        <v>14545191.5294</v>
      </c>
      <c r="L724">
        <v>20756664.8924</v>
      </c>
      <c r="M724">
        <v>0</v>
      </c>
      <c r="N724">
        <v>90569562.925799996</v>
      </c>
      <c r="O724">
        <v>65441106.016599998</v>
      </c>
      <c r="P724">
        <v>-4470531.9867000002</v>
      </c>
      <c r="Q724">
        <v>890217.54220000003</v>
      </c>
      <c r="R724">
        <v>-20756664.8924</v>
      </c>
      <c r="S724">
        <v>7391100.3937999997</v>
      </c>
      <c r="T724">
        <v>-47891406.643399999</v>
      </c>
    </row>
    <row r="725" spans="1:20" x14ac:dyDescent="0.3">
      <c r="A725">
        <v>242</v>
      </c>
      <c r="B725">
        <v>1</v>
      </c>
      <c r="C725">
        <v>80965910.069100007</v>
      </c>
      <c r="D725">
        <v>406876.64630000002</v>
      </c>
      <c r="E725">
        <v>15435409.071599999</v>
      </c>
      <c r="F725">
        <v>0</v>
      </c>
      <c r="G725">
        <v>14077656.3292</v>
      </c>
      <c r="H725">
        <v>45951524.050800003</v>
      </c>
      <c r="I725">
        <v>40803164.021300003</v>
      </c>
      <c r="J725">
        <v>4895451.9304999998</v>
      </c>
      <c r="K725">
        <v>14559922.6294</v>
      </c>
      <c r="L725">
        <v>184051.29810000001</v>
      </c>
      <c r="M725">
        <v>0</v>
      </c>
      <c r="N725">
        <v>95798999.361599997</v>
      </c>
      <c r="O725">
        <v>40162746.047799997</v>
      </c>
      <c r="P725">
        <v>-4488575.2841999996</v>
      </c>
      <c r="Q725">
        <v>875486.44220000005</v>
      </c>
      <c r="R725">
        <v>-184051.29810000001</v>
      </c>
      <c r="S725">
        <v>14077656.3292</v>
      </c>
      <c r="T725">
        <v>-49847475.310800001</v>
      </c>
    </row>
    <row r="726" spans="1:20" x14ac:dyDescent="0.3">
      <c r="A726">
        <v>242</v>
      </c>
      <c r="B726">
        <v>2</v>
      </c>
      <c r="C726">
        <v>78257808.166899994</v>
      </c>
      <c r="D726">
        <v>405293.28269999998</v>
      </c>
      <c r="E726">
        <v>15435409.071599999</v>
      </c>
      <c r="F726">
        <v>0</v>
      </c>
      <c r="G726">
        <v>14077656.3292</v>
      </c>
      <c r="H726">
        <v>44762184.424699999</v>
      </c>
      <c r="I726">
        <v>36238190.223700002</v>
      </c>
      <c r="J726">
        <v>4908982.6227000002</v>
      </c>
      <c r="K726">
        <v>14559922.6294</v>
      </c>
      <c r="L726">
        <v>185616.72519999999</v>
      </c>
      <c r="M726">
        <v>0</v>
      </c>
      <c r="N726">
        <v>96827501.8662</v>
      </c>
      <c r="O726">
        <v>42019617.9432</v>
      </c>
      <c r="P726">
        <v>-4503689.34</v>
      </c>
      <c r="Q726">
        <v>875486.44220000005</v>
      </c>
      <c r="R726">
        <v>-185616.72519999999</v>
      </c>
      <c r="S726">
        <v>14077656.3292</v>
      </c>
      <c r="T726">
        <v>-52065317.441500001</v>
      </c>
    </row>
    <row r="727" spans="1:20" x14ac:dyDescent="0.3">
      <c r="A727">
        <v>242</v>
      </c>
      <c r="B727">
        <v>3</v>
      </c>
      <c r="C727">
        <v>76305647.368399993</v>
      </c>
      <c r="D727">
        <v>404010.42450000002</v>
      </c>
      <c r="E727">
        <v>15435409.071599999</v>
      </c>
      <c r="F727">
        <v>0</v>
      </c>
      <c r="G727">
        <v>14077656.3292</v>
      </c>
      <c r="H727">
        <v>44043310.529799998</v>
      </c>
      <c r="I727">
        <v>32771571.819699999</v>
      </c>
      <c r="J727">
        <v>4920579.0107000005</v>
      </c>
      <c r="K727">
        <v>14559922.6294</v>
      </c>
      <c r="L727">
        <v>186885.2899</v>
      </c>
      <c r="M727">
        <v>0</v>
      </c>
      <c r="N727">
        <v>97556869.745800003</v>
      </c>
      <c r="O727">
        <v>43534075.548699997</v>
      </c>
      <c r="P727">
        <v>-4516568.5861999998</v>
      </c>
      <c r="Q727">
        <v>875486.44220000005</v>
      </c>
      <c r="R727">
        <v>-186885.2899</v>
      </c>
      <c r="S727">
        <v>14077656.3292</v>
      </c>
      <c r="T727">
        <v>-53513559.215999998</v>
      </c>
    </row>
    <row r="728" spans="1:20" x14ac:dyDescent="0.3">
      <c r="A728">
        <v>243</v>
      </c>
      <c r="B728">
        <v>1</v>
      </c>
      <c r="C728">
        <v>63836385.213500001</v>
      </c>
      <c r="D728">
        <v>402408.5528</v>
      </c>
      <c r="E728">
        <v>15435409.071599999</v>
      </c>
      <c r="F728">
        <v>0</v>
      </c>
      <c r="G728">
        <v>25680539.079</v>
      </c>
      <c r="H728">
        <v>50303164.485399999</v>
      </c>
      <c r="I728">
        <v>36930717.104500003</v>
      </c>
      <c r="J728">
        <v>4934886.4258000003</v>
      </c>
      <c r="K728">
        <v>14559922.6294</v>
      </c>
      <c r="L728">
        <v>0</v>
      </c>
      <c r="M728">
        <v>0</v>
      </c>
      <c r="N728">
        <v>98971741.609500006</v>
      </c>
      <c r="O728">
        <v>26905668.109099999</v>
      </c>
      <c r="P728">
        <v>-4532477.8728999998</v>
      </c>
      <c r="Q728">
        <v>875486.44220000005</v>
      </c>
      <c r="R728">
        <v>0</v>
      </c>
      <c r="S728">
        <v>25680539.079</v>
      </c>
      <c r="T728">
        <v>-48668577.123999998</v>
      </c>
    </row>
    <row r="729" spans="1:20" x14ac:dyDescent="0.3">
      <c r="A729">
        <v>243</v>
      </c>
      <c r="B729">
        <v>2</v>
      </c>
      <c r="C729">
        <v>62023039.8794</v>
      </c>
      <c r="D729">
        <v>401307.34389999998</v>
      </c>
      <c r="E729">
        <v>15435409.071599999</v>
      </c>
      <c r="F729">
        <v>0</v>
      </c>
      <c r="G729">
        <v>25680539.079</v>
      </c>
      <c r="H729">
        <v>49910919.849600002</v>
      </c>
      <c r="I729">
        <v>34278584.991499998</v>
      </c>
      <c r="J729">
        <v>4947731.7329000002</v>
      </c>
      <c r="K729">
        <v>14559922.6294</v>
      </c>
      <c r="L729">
        <v>0</v>
      </c>
      <c r="M729">
        <v>0</v>
      </c>
      <c r="N729">
        <v>99327842.623999998</v>
      </c>
      <c r="O729">
        <v>27744454.887899999</v>
      </c>
      <c r="P729">
        <v>-4546424.3890000004</v>
      </c>
      <c r="Q729">
        <v>875486.44220000005</v>
      </c>
      <c r="R729">
        <v>0</v>
      </c>
      <c r="S729">
        <v>25680539.079</v>
      </c>
      <c r="T729">
        <v>-49416922.774400003</v>
      </c>
    </row>
    <row r="730" spans="1:20" x14ac:dyDescent="0.3">
      <c r="A730">
        <v>243</v>
      </c>
      <c r="B730">
        <v>3</v>
      </c>
      <c r="C730">
        <v>60681045.162100002</v>
      </c>
      <c r="D730">
        <v>400785.15470000001</v>
      </c>
      <c r="E730">
        <v>15435409.071599999</v>
      </c>
      <c r="F730">
        <v>0</v>
      </c>
      <c r="G730">
        <v>25680539.079</v>
      </c>
      <c r="H730">
        <v>49508005.6796</v>
      </c>
      <c r="I730">
        <v>32335022.190400001</v>
      </c>
      <c r="J730">
        <v>4959519.1457000002</v>
      </c>
      <c r="K730">
        <v>14559922.6294</v>
      </c>
      <c r="L730">
        <v>0</v>
      </c>
      <c r="M730">
        <v>0</v>
      </c>
      <c r="N730">
        <v>99672836.323500007</v>
      </c>
      <c r="O730">
        <v>28346022.971700002</v>
      </c>
      <c r="P730">
        <v>-4558733.9911000002</v>
      </c>
      <c r="Q730">
        <v>875486.44220000005</v>
      </c>
      <c r="R730">
        <v>0</v>
      </c>
      <c r="S730">
        <v>25680539.079</v>
      </c>
      <c r="T730">
        <v>-50164830.643799998</v>
      </c>
    </row>
    <row r="731" spans="1:20" x14ac:dyDescent="0.3">
      <c r="A731">
        <v>244</v>
      </c>
      <c r="B731">
        <v>1</v>
      </c>
      <c r="C731">
        <v>84822468.924600005</v>
      </c>
      <c r="D731">
        <v>403017.45240000001</v>
      </c>
      <c r="E731">
        <v>15435409.071599999</v>
      </c>
      <c r="F731">
        <v>0</v>
      </c>
      <c r="G731">
        <v>11925751.468499999</v>
      </c>
      <c r="H731">
        <v>42134428.779200003</v>
      </c>
      <c r="I731">
        <v>15248091.097899999</v>
      </c>
      <c r="J731">
        <v>4946566.0034999996</v>
      </c>
      <c r="K731">
        <v>14559922.6294</v>
      </c>
      <c r="L731">
        <v>24633423.351500001</v>
      </c>
      <c r="M731">
        <v>0</v>
      </c>
      <c r="N731">
        <v>95541977.563099995</v>
      </c>
      <c r="O731">
        <v>69574377.826700002</v>
      </c>
      <c r="P731">
        <v>-4543548.5510999998</v>
      </c>
      <c r="Q731">
        <v>875486.44220000005</v>
      </c>
      <c r="R731">
        <v>-24633423.351500001</v>
      </c>
      <c r="S731">
        <v>11925751.468499999</v>
      </c>
      <c r="T731">
        <v>-53407548.783799998</v>
      </c>
    </row>
    <row r="732" spans="1:20" x14ac:dyDescent="0.3">
      <c r="A732">
        <v>244</v>
      </c>
      <c r="B732">
        <v>2</v>
      </c>
      <c r="C732">
        <v>81687304.528600007</v>
      </c>
      <c r="D732">
        <v>405148.90620000003</v>
      </c>
      <c r="E732">
        <v>15435409.071599999</v>
      </c>
      <c r="F732">
        <v>0</v>
      </c>
      <c r="G732">
        <v>11925751.468499999</v>
      </c>
      <c r="H732">
        <v>42520934.488600001</v>
      </c>
      <c r="I732">
        <v>13879438.418</v>
      </c>
      <c r="J732">
        <v>4935763.3898999998</v>
      </c>
      <c r="K732">
        <v>14559922.6294</v>
      </c>
      <c r="L732">
        <v>24585580.071600001</v>
      </c>
      <c r="M732">
        <v>0</v>
      </c>
      <c r="N732">
        <v>94092476.984999999</v>
      </c>
      <c r="O732">
        <v>67807866.110599995</v>
      </c>
      <c r="P732">
        <v>-4530614.4836999997</v>
      </c>
      <c r="Q732">
        <v>875486.44220000005</v>
      </c>
      <c r="R732">
        <v>-24585580.071600001</v>
      </c>
      <c r="S732">
        <v>11925751.468499999</v>
      </c>
      <c r="T732">
        <v>-51571542.496399999</v>
      </c>
    </row>
    <row r="733" spans="1:20" x14ac:dyDescent="0.3">
      <c r="A733">
        <v>244</v>
      </c>
      <c r="B733">
        <v>3</v>
      </c>
      <c r="C733">
        <v>79799759.944000006</v>
      </c>
      <c r="D733">
        <v>407186.53470000002</v>
      </c>
      <c r="E733">
        <v>15435409.071599999</v>
      </c>
      <c r="F733">
        <v>0</v>
      </c>
      <c r="G733">
        <v>11925751.468499999</v>
      </c>
      <c r="H733">
        <v>42711181.1281</v>
      </c>
      <c r="I733">
        <v>12979857.915999999</v>
      </c>
      <c r="J733">
        <v>4926351.8093999997</v>
      </c>
      <c r="K733">
        <v>14559922.6294</v>
      </c>
      <c r="L733">
        <v>24557021.963799998</v>
      </c>
      <c r="M733">
        <v>0</v>
      </c>
      <c r="N733">
        <v>93297972.637999997</v>
      </c>
      <c r="O733">
        <v>66819902.027999997</v>
      </c>
      <c r="P733">
        <v>-4519165.2747</v>
      </c>
      <c r="Q733">
        <v>875486.44220000005</v>
      </c>
      <c r="R733">
        <v>-24557021.963799998</v>
      </c>
      <c r="S733">
        <v>11925751.468499999</v>
      </c>
      <c r="T733">
        <v>-50586791.509900004</v>
      </c>
    </row>
    <row r="734" spans="1:20" x14ac:dyDescent="0.3">
      <c r="A734">
        <v>245</v>
      </c>
      <c r="B734">
        <v>1</v>
      </c>
      <c r="C734">
        <v>138550118.51140001</v>
      </c>
      <c r="D734">
        <v>416228.26510000002</v>
      </c>
      <c r="E734">
        <v>20322397.691599999</v>
      </c>
      <c r="F734">
        <v>0</v>
      </c>
      <c r="G734">
        <v>14526792.365700001</v>
      </c>
      <c r="H734">
        <v>51221387.323200002</v>
      </c>
      <c r="I734">
        <v>5506643.2577</v>
      </c>
      <c r="J734">
        <v>4857581.1471999995</v>
      </c>
      <c r="K734">
        <v>26070403.959399998</v>
      </c>
      <c r="L734">
        <v>105304084.0244</v>
      </c>
      <c r="M734">
        <v>0</v>
      </c>
      <c r="N734">
        <v>83675527.066699997</v>
      </c>
      <c r="O734">
        <v>133043475.2537</v>
      </c>
      <c r="P734">
        <v>-4441352.8821</v>
      </c>
      <c r="Q734">
        <v>-5748006.2677999996</v>
      </c>
      <c r="R734">
        <v>-105304084.0244</v>
      </c>
      <c r="S734">
        <v>14526792.365700001</v>
      </c>
      <c r="T734">
        <v>-32454139.7434</v>
      </c>
    </row>
    <row r="735" spans="1:20" x14ac:dyDescent="0.3">
      <c r="A735">
        <v>245</v>
      </c>
      <c r="B735">
        <v>2</v>
      </c>
      <c r="C735">
        <v>127555250.30840001</v>
      </c>
      <c r="D735">
        <v>424068.17580000003</v>
      </c>
      <c r="E735">
        <v>20322397.691599999</v>
      </c>
      <c r="F735">
        <v>0</v>
      </c>
      <c r="G735">
        <v>14526792.365700001</v>
      </c>
      <c r="H735">
        <v>54237978.3675</v>
      </c>
      <c r="I735">
        <v>3998468.9707999998</v>
      </c>
      <c r="J735">
        <v>4799484.4784000004</v>
      </c>
      <c r="K735">
        <v>26070403.959399998</v>
      </c>
      <c r="L735">
        <v>103270910.44930001</v>
      </c>
      <c r="M735">
        <v>0</v>
      </c>
      <c r="N735">
        <v>79116416.994100004</v>
      </c>
      <c r="O735">
        <v>123556781.33759999</v>
      </c>
      <c r="P735">
        <v>-4375416.3026000001</v>
      </c>
      <c r="Q735">
        <v>-5748006.2677999996</v>
      </c>
      <c r="R735">
        <v>-103270910.44930001</v>
      </c>
      <c r="S735">
        <v>14526792.365700001</v>
      </c>
      <c r="T735">
        <v>-24878438.626600001</v>
      </c>
    </row>
    <row r="736" spans="1:20" x14ac:dyDescent="0.3">
      <c r="A736">
        <v>245</v>
      </c>
      <c r="B736">
        <v>3</v>
      </c>
      <c r="C736">
        <v>120566971.2736</v>
      </c>
      <c r="D736">
        <v>431659.4497</v>
      </c>
      <c r="E736">
        <v>20322397.691599999</v>
      </c>
      <c r="F736">
        <v>0</v>
      </c>
      <c r="G736">
        <v>14526792.365700001</v>
      </c>
      <c r="H736">
        <v>56068244.556699999</v>
      </c>
      <c r="I736">
        <v>3217659.3961</v>
      </c>
      <c r="J736">
        <v>4749721.8457000004</v>
      </c>
      <c r="K736">
        <v>26070403.959399998</v>
      </c>
      <c r="L736">
        <v>101580288.5466</v>
      </c>
      <c r="M736">
        <v>0</v>
      </c>
      <c r="N736">
        <v>76479319.444100007</v>
      </c>
      <c r="O736">
        <v>117349311.8775</v>
      </c>
      <c r="P736">
        <v>-4318062.3959999997</v>
      </c>
      <c r="Q736">
        <v>-5748006.2677999996</v>
      </c>
      <c r="R736">
        <v>-101580288.5466</v>
      </c>
      <c r="S736">
        <v>14526792.365700001</v>
      </c>
      <c r="T736">
        <v>-20411074.887400001</v>
      </c>
    </row>
    <row r="737" spans="1:20" x14ac:dyDescent="0.3">
      <c r="A737">
        <v>246</v>
      </c>
      <c r="B737">
        <v>1</v>
      </c>
      <c r="C737">
        <v>47316401.920000002</v>
      </c>
      <c r="D737">
        <v>428129.99</v>
      </c>
      <c r="E737">
        <v>23099615.581599999</v>
      </c>
      <c r="F737">
        <v>0</v>
      </c>
      <c r="G737">
        <v>105129452.3883</v>
      </c>
      <c r="H737">
        <v>71712619.460099995</v>
      </c>
      <c r="I737">
        <v>42108686.229000002</v>
      </c>
      <c r="J737">
        <v>4777293.9540999997</v>
      </c>
      <c r="K737">
        <v>32611675.5594</v>
      </c>
      <c r="L737">
        <v>90643622.704999998</v>
      </c>
      <c r="M737">
        <v>0</v>
      </c>
      <c r="N737">
        <v>77601233.952199996</v>
      </c>
      <c r="O737">
        <v>5207715.6911000004</v>
      </c>
      <c r="P737">
        <v>-4349163.9641000004</v>
      </c>
      <c r="Q737">
        <v>-9512059.9778000005</v>
      </c>
      <c r="R737">
        <v>-90643622.704999998</v>
      </c>
      <c r="S737">
        <v>105129452.3883</v>
      </c>
      <c r="T737">
        <v>-5888614.4921000004</v>
      </c>
    </row>
    <row r="738" spans="1:20" x14ac:dyDescent="0.3">
      <c r="A738">
        <v>246</v>
      </c>
      <c r="B738">
        <v>2</v>
      </c>
      <c r="C738">
        <v>42245110.7601</v>
      </c>
      <c r="D738">
        <v>424853.56359999999</v>
      </c>
      <c r="E738">
        <v>23099615.581599999</v>
      </c>
      <c r="F738">
        <v>0</v>
      </c>
      <c r="G738">
        <v>105129452.3883</v>
      </c>
      <c r="H738">
        <v>71996053.078500003</v>
      </c>
      <c r="I738">
        <v>38288417.5022</v>
      </c>
      <c r="J738">
        <v>4799904.4063999997</v>
      </c>
      <c r="K738">
        <v>32611675.5594</v>
      </c>
      <c r="L738">
        <v>89967090.273100004</v>
      </c>
      <c r="M738">
        <v>0</v>
      </c>
      <c r="N738">
        <v>77297149.810299993</v>
      </c>
      <c r="O738">
        <v>3956693.2579000001</v>
      </c>
      <c r="P738">
        <v>-4375050.8426999999</v>
      </c>
      <c r="Q738">
        <v>-9512059.9778000005</v>
      </c>
      <c r="R738">
        <v>-89967090.273100004</v>
      </c>
      <c r="S738">
        <v>105129452.3883</v>
      </c>
      <c r="T738">
        <v>-5301096.7318000002</v>
      </c>
    </row>
    <row r="739" spans="1:20" x14ac:dyDescent="0.3">
      <c r="A739">
        <v>246</v>
      </c>
      <c r="B739">
        <v>3</v>
      </c>
      <c r="C739">
        <v>39041973.811999999</v>
      </c>
      <c r="D739">
        <v>421757.00750000001</v>
      </c>
      <c r="E739">
        <v>23099615.581599999</v>
      </c>
      <c r="F739">
        <v>0</v>
      </c>
      <c r="G739">
        <v>105129452.3883</v>
      </c>
      <c r="H739">
        <v>72273157.630099997</v>
      </c>
      <c r="I739">
        <v>36093311.249200001</v>
      </c>
      <c r="J739">
        <v>4819306.2631000001</v>
      </c>
      <c r="K739">
        <v>32611675.5594</v>
      </c>
      <c r="L739">
        <v>89374844.173500001</v>
      </c>
      <c r="M739">
        <v>0</v>
      </c>
      <c r="N739">
        <v>77113748.857800007</v>
      </c>
      <c r="O739">
        <v>2948662.5628</v>
      </c>
      <c r="P739">
        <v>-4397549.2555999998</v>
      </c>
      <c r="Q739">
        <v>-9512059.9778000005</v>
      </c>
      <c r="R739">
        <v>-89374844.173500001</v>
      </c>
      <c r="S739">
        <v>105129452.3883</v>
      </c>
      <c r="T739">
        <v>-4840591.2278000005</v>
      </c>
    </row>
    <row r="740" spans="1:20" x14ac:dyDescent="0.3">
      <c r="A740">
        <v>247</v>
      </c>
      <c r="B740">
        <v>1</v>
      </c>
      <c r="C740">
        <v>59298828.8433</v>
      </c>
      <c r="D740">
        <v>420615.63929999998</v>
      </c>
      <c r="E740">
        <v>33687210.501599997</v>
      </c>
      <c r="F740">
        <v>0</v>
      </c>
      <c r="G740">
        <v>132650440.0845</v>
      </c>
      <c r="H740">
        <v>77387546.488499999</v>
      </c>
      <c r="I740">
        <v>66876776.059500001</v>
      </c>
      <c r="J740">
        <v>4806611.4247000003</v>
      </c>
      <c r="K740">
        <v>57548977.729400001</v>
      </c>
      <c r="L740">
        <v>96723003.391800001</v>
      </c>
      <c r="M740">
        <v>0</v>
      </c>
      <c r="N740">
        <v>77327382.205400005</v>
      </c>
      <c r="O740">
        <v>-7577947.2161999997</v>
      </c>
      <c r="P740">
        <v>-4385995.7854000004</v>
      </c>
      <c r="Q740">
        <v>-23861767.2278</v>
      </c>
      <c r="R740">
        <v>-96723003.391800001</v>
      </c>
      <c r="S740">
        <v>132650440.0845</v>
      </c>
      <c r="T740">
        <v>60164.283100000001</v>
      </c>
    </row>
    <row r="741" spans="1:20" x14ac:dyDescent="0.3">
      <c r="A741">
        <v>247</v>
      </c>
      <c r="B741">
        <v>2</v>
      </c>
      <c r="C741">
        <v>52585129.454000004</v>
      </c>
      <c r="D741">
        <v>419746.58750000002</v>
      </c>
      <c r="E741">
        <v>33687210.501599997</v>
      </c>
      <c r="F741">
        <v>0</v>
      </c>
      <c r="G741">
        <v>132650440.0845</v>
      </c>
      <c r="H741">
        <v>77960825.598800004</v>
      </c>
      <c r="I741">
        <v>62220700.413099997</v>
      </c>
      <c r="J741">
        <v>4796458.0009000003</v>
      </c>
      <c r="K741">
        <v>57548977.729400001</v>
      </c>
      <c r="L741">
        <v>96374204.379600003</v>
      </c>
      <c r="M741">
        <v>0</v>
      </c>
      <c r="N741">
        <v>76266804.460199997</v>
      </c>
      <c r="O741">
        <v>-9635570.9591000006</v>
      </c>
      <c r="P741">
        <v>-4376711.4134</v>
      </c>
      <c r="Q741">
        <v>-23861767.2278</v>
      </c>
      <c r="R741">
        <v>-96374204.379600003</v>
      </c>
      <c r="S741">
        <v>132650440.0845</v>
      </c>
      <c r="T741">
        <v>1694021.1385999999</v>
      </c>
    </row>
    <row r="742" spans="1:20" x14ac:dyDescent="0.3">
      <c r="A742">
        <v>247</v>
      </c>
      <c r="B742">
        <v>3</v>
      </c>
      <c r="C742">
        <v>48575014.613700002</v>
      </c>
      <c r="D742">
        <v>419120.69420000003</v>
      </c>
      <c r="E742">
        <v>33687210.501599997</v>
      </c>
      <c r="F742">
        <v>0</v>
      </c>
      <c r="G742">
        <v>132650440.0845</v>
      </c>
      <c r="H742">
        <v>78195195.064600006</v>
      </c>
      <c r="I742">
        <v>59315178.029799998</v>
      </c>
      <c r="J742">
        <v>4788040.9051999999</v>
      </c>
      <c r="K742">
        <v>57548977.729400001</v>
      </c>
      <c r="L742">
        <v>96131074.561100006</v>
      </c>
      <c r="M742">
        <v>0</v>
      </c>
      <c r="N742">
        <v>75749426.904499993</v>
      </c>
      <c r="O742">
        <v>-10740163.416099999</v>
      </c>
      <c r="P742">
        <v>-4368920.2110000001</v>
      </c>
      <c r="Q742">
        <v>-23861767.2278</v>
      </c>
      <c r="R742">
        <v>-96131074.561100006</v>
      </c>
      <c r="S742">
        <v>132650440.0845</v>
      </c>
      <c r="T742">
        <v>2445768.1601</v>
      </c>
    </row>
    <row r="743" spans="1:20" x14ac:dyDescent="0.3">
      <c r="A743">
        <v>248</v>
      </c>
      <c r="B743">
        <v>1</v>
      </c>
      <c r="C743">
        <v>255255148.51019999</v>
      </c>
      <c r="D743">
        <v>436802.6323</v>
      </c>
      <c r="E743">
        <v>71530992.171599999</v>
      </c>
      <c r="F743">
        <v>0</v>
      </c>
      <c r="G743">
        <v>18015617.642299999</v>
      </c>
      <c r="H743">
        <v>56311878.050399996</v>
      </c>
      <c r="I743">
        <v>7699101.6853</v>
      </c>
      <c r="J743">
        <v>4708790.3941000002</v>
      </c>
      <c r="K743">
        <v>146683655.86939999</v>
      </c>
      <c r="L743">
        <v>178752346.5054</v>
      </c>
      <c r="M743">
        <v>0</v>
      </c>
      <c r="N743">
        <v>66122628.204499997</v>
      </c>
      <c r="O743">
        <v>247556046.8249</v>
      </c>
      <c r="P743">
        <v>-4271987.7618000004</v>
      </c>
      <c r="Q743">
        <v>-75152663.697799996</v>
      </c>
      <c r="R743">
        <v>-178752346.5054</v>
      </c>
      <c r="S743">
        <v>18015617.642299999</v>
      </c>
      <c r="T743">
        <v>-9810750.1541000009</v>
      </c>
    </row>
    <row r="744" spans="1:20" x14ac:dyDescent="0.3">
      <c r="A744">
        <v>248</v>
      </c>
      <c r="B744">
        <v>2</v>
      </c>
      <c r="C744">
        <v>242548335.30469999</v>
      </c>
      <c r="D744">
        <v>452739.88620000001</v>
      </c>
      <c r="E744">
        <v>71530992.171599999</v>
      </c>
      <c r="F744">
        <v>0</v>
      </c>
      <c r="G744">
        <v>18015617.642299999</v>
      </c>
      <c r="H744">
        <v>55340700.797799997</v>
      </c>
      <c r="I744">
        <v>4905481.4956</v>
      </c>
      <c r="J744">
        <v>4644827.3486000001</v>
      </c>
      <c r="K744">
        <v>146683655.86939999</v>
      </c>
      <c r="L744">
        <v>171543691.23320001</v>
      </c>
      <c r="M744">
        <v>0</v>
      </c>
      <c r="N744">
        <v>62086143.963299997</v>
      </c>
      <c r="O744">
        <v>237642853.8091</v>
      </c>
      <c r="P744">
        <v>-4192087.4624000001</v>
      </c>
      <c r="Q744">
        <v>-75152663.697799996</v>
      </c>
      <c r="R744">
        <v>-171543691.23320001</v>
      </c>
      <c r="S744">
        <v>18015617.642299999</v>
      </c>
      <c r="T744">
        <v>-6745443.1655999999</v>
      </c>
    </row>
    <row r="745" spans="1:20" x14ac:dyDescent="0.3">
      <c r="A745">
        <v>248</v>
      </c>
      <c r="B745">
        <v>3</v>
      </c>
      <c r="C745">
        <v>234584439.22889999</v>
      </c>
      <c r="D745">
        <v>465915.15649999998</v>
      </c>
      <c r="E745">
        <v>71530992.171599999</v>
      </c>
      <c r="F745">
        <v>0</v>
      </c>
      <c r="G745">
        <v>18015617.642299999</v>
      </c>
      <c r="H745">
        <v>53933363.655500002</v>
      </c>
      <c r="I745">
        <v>3750472.7390000001</v>
      </c>
      <c r="J745">
        <v>4572847.1787999999</v>
      </c>
      <c r="K745">
        <v>146683655.86939999</v>
      </c>
      <c r="L745">
        <v>165140457.86149999</v>
      </c>
      <c r="M745">
        <v>0</v>
      </c>
      <c r="N745">
        <v>59528356.840899996</v>
      </c>
      <c r="O745">
        <v>230833966.48989999</v>
      </c>
      <c r="P745">
        <v>-4106932.0222999998</v>
      </c>
      <c r="Q745">
        <v>-75152663.697799996</v>
      </c>
      <c r="R745">
        <v>-165140457.86149999</v>
      </c>
      <c r="S745">
        <v>18015617.642299999</v>
      </c>
      <c r="T745">
        <v>-5594993.1853999998</v>
      </c>
    </row>
    <row r="746" spans="1:20" x14ac:dyDescent="0.3">
      <c r="A746">
        <v>249</v>
      </c>
      <c r="B746">
        <v>1</v>
      </c>
      <c r="C746">
        <v>162387606.33090001</v>
      </c>
      <c r="D746">
        <v>464240.45039999997</v>
      </c>
      <c r="E746">
        <v>77006179.751599997</v>
      </c>
      <c r="F746">
        <v>0</v>
      </c>
      <c r="G746">
        <v>49423701.545299999</v>
      </c>
      <c r="H746">
        <v>74268942.588699996</v>
      </c>
      <c r="I746">
        <v>19654618.004299998</v>
      </c>
      <c r="J746">
        <v>4594879.4210999999</v>
      </c>
      <c r="K746">
        <v>159579545.15939999</v>
      </c>
      <c r="L746">
        <v>118804568.2481</v>
      </c>
      <c r="M746">
        <v>0</v>
      </c>
      <c r="N746">
        <v>60315599.5779</v>
      </c>
      <c r="O746">
        <v>142732988.3267</v>
      </c>
      <c r="P746">
        <v>-4130638.9706999999</v>
      </c>
      <c r="Q746">
        <v>-82573365.407800004</v>
      </c>
      <c r="R746">
        <v>-118804568.2481</v>
      </c>
      <c r="S746">
        <v>49423701.545299999</v>
      </c>
      <c r="T746">
        <v>13953343.0108</v>
      </c>
    </row>
    <row r="747" spans="1:20" x14ac:dyDescent="0.3">
      <c r="A747">
        <v>249</v>
      </c>
      <c r="B747">
        <v>2</v>
      </c>
      <c r="C747">
        <v>158360223.27720001</v>
      </c>
      <c r="D747">
        <v>462723.81569999998</v>
      </c>
      <c r="E747">
        <v>77006179.751599997</v>
      </c>
      <c r="F747">
        <v>0</v>
      </c>
      <c r="G747">
        <v>49423701.545299999</v>
      </c>
      <c r="H747">
        <v>72738907.2245</v>
      </c>
      <c r="I747">
        <v>15118363.6061</v>
      </c>
      <c r="J747">
        <v>4607393.9375999998</v>
      </c>
      <c r="K747">
        <v>159579545.15939999</v>
      </c>
      <c r="L747">
        <v>117858621.235</v>
      </c>
      <c r="M747">
        <v>0</v>
      </c>
      <c r="N747">
        <v>60522650.971199997</v>
      </c>
      <c r="O747">
        <v>143241859.67109999</v>
      </c>
      <c r="P747">
        <v>-4144670.122</v>
      </c>
      <c r="Q747">
        <v>-82573365.407800004</v>
      </c>
      <c r="R747">
        <v>-117858621.235</v>
      </c>
      <c r="S747">
        <v>49423701.545299999</v>
      </c>
      <c r="T747">
        <v>12216256.2533</v>
      </c>
    </row>
    <row r="748" spans="1:20" x14ac:dyDescent="0.3">
      <c r="A748">
        <v>249</v>
      </c>
      <c r="B748">
        <v>3</v>
      </c>
      <c r="C748">
        <v>155432286.8946</v>
      </c>
      <c r="D748">
        <v>461393.85389999999</v>
      </c>
      <c r="E748">
        <v>77006179.751599997</v>
      </c>
      <c r="F748">
        <v>0</v>
      </c>
      <c r="G748">
        <v>49423701.545299999</v>
      </c>
      <c r="H748">
        <v>71666280.689300001</v>
      </c>
      <c r="I748">
        <v>12404930.7481</v>
      </c>
      <c r="J748">
        <v>4615752.2922999999</v>
      </c>
      <c r="K748">
        <v>159579545.15939999</v>
      </c>
      <c r="L748">
        <v>116881218.6091</v>
      </c>
      <c r="M748">
        <v>0</v>
      </c>
      <c r="N748">
        <v>60264840.548900001</v>
      </c>
      <c r="O748">
        <v>143027356.14649999</v>
      </c>
      <c r="P748">
        <v>-4154358.4383999999</v>
      </c>
      <c r="Q748">
        <v>-82573365.407800004</v>
      </c>
      <c r="R748">
        <v>-116881218.6091</v>
      </c>
      <c r="S748">
        <v>49423701.545299999</v>
      </c>
      <c r="T748">
        <v>11401440.1404</v>
      </c>
    </row>
    <row r="749" spans="1:20" x14ac:dyDescent="0.3">
      <c r="A749">
        <v>250</v>
      </c>
      <c r="B749">
        <v>1</v>
      </c>
      <c r="C749">
        <v>122220115.79359999</v>
      </c>
      <c r="D749">
        <v>461192.64919999999</v>
      </c>
      <c r="E749">
        <v>43073750.421599999</v>
      </c>
      <c r="F749">
        <v>0</v>
      </c>
      <c r="G749">
        <v>34957790.349299997</v>
      </c>
      <c r="H749">
        <v>77812119.011600003</v>
      </c>
      <c r="I749">
        <v>48753875.371799998</v>
      </c>
      <c r="J749">
        <v>4603023.5735999998</v>
      </c>
      <c r="K749">
        <v>79657398.429399997</v>
      </c>
      <c r="L749">
        <v>78783008.253900006</v>
      </c>
      <c r="M749">
        <v>0</v>
      </c>
      <c r="N749">
        <v>65334129.341700003</v>
      </c>
      <c r="O749">
        <v>73466240.421800002</v>
      </c>
      <c r="P749">
        <v>-4141830.9243999999</v>
      </c>
      <c r="Q749">
        <v>-36583648.007799998</v>
      </c>
      <c r="R749">
        <v>-78783008.253900006</v>
      </c>
      <c r="S749">
        <v>34957790.349299997</v>
      </c>
      <c r="T749">
        <v>12477989.67</v>
      </c>
    </row>
    <row r="750" spans="1:20" x14ac:dyDescent="0.3">
      <c r="A750">
        <v>250</v>
      </c>
      <c r="B750">
        <v>2</v>
      </c>
      <c r="C750">
        <v>110093285.4918</v>
      </c>
      <c r="D750">
        <v>461522.62959999999</v>
      </c>
      <c r="E750">
        <v>43073750.421599999</v>
      </c>
      <c r="F750">
        <v>0</v>
      </c>
      <c r="G750">
        <v>34957790.349299997</v>
      </c>
      <c r="H750">
        <v>76120381.582599998</v>
      </c>
      <c r="I750">
        <v>33894721.849200003</v>
      </c>
      <c r="J750">
        <v>4590494.5784</v>
      </c>
      <c r="K750">
        <v>79657398.429399997</v>
      </c>
      <c r="L750">
        <v>79274647.172299996</v>
      </c>
      <c r="M750">
        <v>0</v>
      </c>
      <c r="N750">
        <v>66395931.195299998</v>
      </c>
      <c r="O750">
        <v>76198563.642499998</v>
      </c>
      <c r="P750">
        <v>-4128971.9487999999</v>
      </c>
      <c r="Q750">
        <v>-36583648.007799998</v>
      </c>
      <c r="R750">
        <v>-79274647.172299996</v>
      </c>
      <c r="S750">
        <v>34957790.349299997</v>
      </c>
      <c r="T750">
        <v>9724450.3872999996</v>
      </c>
    </row>
    <row r="751" spans="1:20" x14ac:dyDescent="0.3">
      <c r="A751">
        <v>250</v>
      </c>
      <c r="B751">
        <v>3</v>
      </c>
      <c r="C751">
        <v>103313680.7159</v>
      </c>
      <c r="D751">
        <v>462251.18859999999</v>
      </c>
      <c r="E751">
        <v>43073750.421599999</v>
      </c>
      <c r="F751">
        <v>0</v>
      </c>
      <c r="G751">
        <v>34957790.349299997</v>
      </c>
      <c r="H751">
        <v>75438760.398599997</v>
      </c>
      <c r="I751">
        <v>24471328.6866</v>
      </c>
      <c r="J751">
        <v>4578368.2701000003</v>
      </c>
      <c r="K751">
        <v>79657398.429399997</v>
      </c>
      <c r="L751">
        <v>79581780.325100005</v>
      </c>
      <c r="M751">
        <v>0</v>
      </c>
      <c r="N751">
        <v>67064464.049599998</v>
      </c>
      <c r="O751">
        <v>78842352.029300004</v>
      </c>
      <c r="P751">
        <v>-4116117.0814999999</v>
      </c>
      <c r="Q751">
        <v>-36583648.007799998</v>
      </c>
      <c r="R751">
        <v>-79581780.325100005</v>
      </c>
      <c r="S751">
        <v>34957790.349299997</v>
      </c>
      <c r="T751">
        <v>8374296.3490000004</v>
      </c>
    </row>
    <row r="752" spans="1:20" x14ac:dyDescent="0.3">
      <c r="A752">
        <v>251</v>
      </c>
      <c r="B752">
        <v>1</v>
      </c>
      <c r="C752">
        <v>74439256.110499993</v>
      </c>
      <c r="D752">
        <v>451516.3946</v>
      </c>
      <c r="E752">
        <v>15435409.071599999</v>
      </c>
      <c r="F752">
        <v>0</v>
      </c>
      <c r="G752">
        <v>53909252.917499997</v>
      </c>
      <c r="H752">
        <v>72944814.173700005</v>
      </c>
      <c r="I752">
        <v>99268249.989800006</v>
      </c>
      <c r="J752">
        <v>4634205.6447000001</v>
      </c>
      <c r="K752">
        <v>14559922.6294</v>
      </c>
      <c r="L752">
        <v>23035615.430599999</v>
      </c>
      <c r="M752">
        <v>0</v>
      </c>
      <c r="N752">
        <v>75402115.512099996</v>
      </c>
      <c r="O752">
        <v>-24828993.879299998</v>
      </c>
      <c r="P752">
        <v>-4182689.2500999998</v>
      </c>
      <c r="Q752">
        <v>875486.44220000005</v>
      </c>
      <c r="R752">
        <v>-23035615.430599999</v>
      </c>
      <c r="S752">
        <v>53909252.917499997</v>
      </c>
      <c r="T752">
        <v>-2457301.3383999998</v>
      </c>
    </row>
    <row r="753" spans="1:20" x14ac:dyDescent="0.3">
      <c r="A753">
        <v>251</v>
      </c>
      <c r="B753">
        <v>2</v>
      </c>
      <c r="C753">
        <v>63715848.499700002</v>
      </c>
      <c r="D753">
        <v>442263.11420000001</v>
      </c>
      <c r="E753">
        <v>15435409.071599999</v>
      </c>
      <c r="F753">
        <v>0</v>
      </c>
      <c r="G753">
        <v>53909252.917499997</v>
      </c>
      <c r="H753">
        <v>68281364.569299996</v>
      </c>
      <c r="I753">
        <v>80153372.829300001</v>
      </c>
      <c r="J753">
        <v>4681813.9302000003</v>
      </c>
      <c r="K753">
        <v>14559922.6294</v>
      </c>
      <c r="L753">
        <v>23413962.1697</v>
      </c>
      <c r="M753">
        <v>0</v>
      </c>
      <c r="N753">
        <v>78710739.033899993</v>
      </c>
      <c r="O753">
        <v>-16437524.329700001</v>
      </c>
      <c r="P753">
        <v>-4239550.8161000004</v>
      </c>
      <c r="Q753">
        <v>875486.44220000005</v>
      </c>
      <c r="R753">
        <v>-23413962.1697</v>
      </c>
      <c r="S753">
        <v>53909252.917499997</v>
      </c>
      <c r="T753">
        <v>-10429374.4647</v>
      </c>
    </row>
    <row r="754" spans="1:20" x14ac:dyDescent="0.3">
      <c r="A754">
        <v>251</v>
      </c>
      <c r="B754">
        <v>3</v>
      </c>
      <c r="C754">
        <v>57224925.438500002</v>
      </c>
      <c r="D754">
        <v>434096.22720000002</v>
      </c>
      <c r="E754">
        <v>15435409.071599999</v>
      </c>
      <c r="F754">
        <v>0</v>
      </c>
      <c r="G754">
        <v>53909252.917499997</v>
      </c>
      <c r="H754">
        <v>65711254.414800003</v>
      </c>
      <c r="I754">
        <v>68339374.154699996</v>
      </c>
      <c r="J754">
        <v>4723297.5149999997</v>
      </c>
      <c r="K754">
        <v>14559922.6294</v>
      </c>
      <c r="L754">
        <v>23714529.166099999</v>
      </c>
      <c r="M754">
        <v>0</v>
      </c>
      <c r="N754">
        <v>81022089.349000007</v>
      </c>
      <c r="O754">
        <v>-11114448.7162</v>
      </c>
      <c r="P754">
        <v>-4289201.2877000002</v>
      </c>
      <c r="Q754">
        <v>875486.44220000005</v>
      </c>
      <c r="R754">
        <v>-23714529.166099999</v>
      </c>
      <c r="S754">
        <v>53909252.917499997</v>
      </c>
      <c r="T754">
        <v>-15310834.9342</v>
      </c>
    </row>
    <row r="755" spans="1:20" x14ac:dyDescent="0.3">
      <c r="A755">
        <v>252</v>
      </c>
      <c r="B755">
        <v>1</v>
      </c>
      <c r="C755">
        <v>112090083.1698</v>
      </c>
      <c r="D755">
        <v>436485.924</v>
      </c>
      <c r="E755">
        <v>15435409.071599999</v>
      </c>
      <c r="F755">
        <v>0</v>
      </c>
      <c r="G755">
        <v>4590348.6655000001</v>
      </c>
      <c r="H755">
        <v>44564543.826200001</v>
      </c>
      <c r="I755">
        <v>31948059.247299999</v>
      </c>
      <c r="J755">
        <v>4701687.2933</v>
      </c>
      <c r="K755">
        <v>14559922.6294</v>
      </c>
      <c r="L755">
        <v>45457744.203100003</v>
      </c>
      <c r="M755">
        <v>0</v>
      </c>
      <c r="N755">
        <v>80786430.0211</v>
      </c>
      <c r="O755">
        <v>80142023.922499999</v>
      </c>
      <c r="P755">
        <v>-4265201.3693000004</v>
      </c>
      <c r="Q755">
        <v>875486.44220000005</v>
      </c>
      <c r="R755">
        <v>-45457744.203100003</v>
      </c>
      <c r="S755">
        <v>4590348.6655000001</v>
      </c>
      <c r="T755">
        <v>-36221886.194899999</v>
      </c>
    </row>
    <row r="756" spans="1:20" x14ac:dyDescent="0.3">
      <c r="A756">
        <v>252</v>
      </c>
      <c r="B756">
        <v>2</v>
      </c>
      <c r="C756">
        <v>106550565.9896</v>
      </c>
      <c r="D756">
        <v>438899.2133</v>
      </c>
      <c r="E756">
        <v>15435409.071599999</v>
      </c>
      <c r="F756">
        <v>0</v>
      </c>
      <c r="G756">
        <v>4590348.6655000001</v>
      </c>
      <c r="H756">
        <v>43579337.539300002</v>
      </c>
      <c r="I756">
        <v>26516024.027800001</v>
      </c>
      <c r="J756">
        <v>4683663.6387999998</v>
      </c>
      <c r="K756">
        <v>14559922.6294</v>
      </c>
      <c r="L756">
        <v>45467843.818099998</v>
      </c>
      <c r="M756">
        <v>0</v>
      </c>
      <c r="N756">
        <v>79538490.598000005</v>
      </c>
      <c r="O756">
        <v>80034541.961700007</v>
      </c>
      <c r="P756">
        <v>-4244764.4254999999</v>
      </c>
      <c r="Q756">
        <v>875486.44220000005</v>
      </c>
      <c r="R756">
        <v>-45467843.818099998</v>
      </c>
      <c r="S756">
        <v>4590348.6655000001</v>
      </c>
      <c r="T756">
        <v>-35959153.058700003</v>
      </c>
    </row>
    <row r="757" spans="1:20" x14ac:dyDescent="0.3">
      <c r="A757">
        <v>252</v>
      </c>
      <c r="B757">
        <v>3</v>
      </c>
      <c r="C757">
        <v>103127941.163</v>
      </c>
      <c r="D757">
        <v>441309.56459999998</v>
      </c>
      <c r="E757">
        <v>15435409.071599999</v>
      </c>
      <c r="F757">
        <v>0</v>
      </c>
      <c r="G757">
        <v>4590348.6655000001</v>
      </c>
      <c r="H757">
        <v>42954908.7161</v>
      </c>
      <c r="I757">
        <v>22890529.898200002</v>
      </c>
      <c r="J757">
        <v>4667863.7441999996</v>
      </c>
      <c r="K757">
        <v>14559922.6294</v>
      </c>
      <c r="L757">
        <v>45473229.976300001</v>
      </c>
      <c r="M757">
        <v>0</v>
      </c>
      <c r="N757">
        <v>79031012.082000002</v>
      </c>
      <c r="O757">
        <v>80237411.264899999</v>
      </c>
      <c r="P757">
        <v>-4226554.1797000002</v>
      </c>
      <c r="Q757">
        <v>875486.44220000005</v>
      </c>
      <c r="R757">
        <v>-45473229.976300001</v>
      </c>
      <c r="S757">
        <v>4590348.6655000001</v>
      </c>
      <c r="T757">
        <v>-36076103.365900002</v>
      </c>
    </row>
    <row r="758" spans="1:20" x14ac:dyDescent="0.3">
      <c r="A758">
        <v>253</v>
      </c>
      <c r="B758">
        <v>1</v>
      </c>
      <c r="C758">
        <v>86153259.3301</v>
      </c>
      <c r="D758">
        <v>437297.47259999998</v>
      </c>
      <c r="E758">
        <v>15435409.071599999</v>
      </c>
      <c r="F758">
        <v>0</v>
      </c>
      <c r="G758">
        <v>9954317.5390000008</v>
      </c>
      <c r="H758">
        <v>47372041.086400002</v>
      </c>
      <c r="I758">
        <v>53576687.150200002</v>
      </c>
      <c r="J758">
        <v>4693532.4200999998</v>
      </c>
      <c r="K758">
        <v>14559922.6294</v>
      </c>
      <c r="L758">
        <v>2850948.2785999998</v>
      </c>
      <c r="M758">
        <v>0</v>
      </c>
      <c r="N758">
        <v>82194377.348700002</v>
      </c>
      <c r="O758">
        <v>32576572.179900002</v>
      </c>
      <c r="P758">
        <v>-4256234.9474999998</v>
      </c>
      <c r="Q758">
        <v>875486.44220000005</v>
      </c>
      <c r="R758">
        <v>-2850948.2785999998</v>
      </c>
      <c r="S758">
        <v>9954317.5390000008</v>
      </c>
      <c r="T758">
        <v>-34822336.2623</v>
      </c>
    </row>
    <row r="759" spans="1:20" x14ac:dyDescent="0.3">
      <c r="A759">
        <v>253</v>
      </c>
      <c r="B759">
        <v>2</v>
      </c>
      <c r="C759">
        <v>83413674.883699998</v>
      </c>
      <c r="D759">
        <v>434438.40700000001</v>
      </c>
      <c r="E759">
        <v>15435409.071599999</v>
      </c>
      <c r="F759">
        <v>0</v>
      </c>
      <c r="G759">
        <v>9954317.5390000008</v>
      </c>
      <c r="H759">
        <v>45839922.782099999</v>
      </c>
      <c r="I759">
        <v>47096395.929799996</v>
      </c>
      <c r="J759">
        <v>4715068.0261000004</v>
      </c>
      <c r="K759">
        <v>14559922.6294</v>
      </c>
      <c r="L759">
        <v>2884717.0501999999</v>
      </c>
      <c r="M759">
        <v>0</v>
      </c>
      <c r="N759">
        <v>85095166.0053</v>
      </c>
      <c r="O759">
        <v>36317278.953900002</v>
      </c>
      <c r="P759">
        <v>-4280629.6190999998</v>
      </c>
      <c r="Q759">
        <v>875486.44220000005</v>
      </c>
      <c r="R759">
        <v>-2884717.0501999999</v>
      </c>
      <c r="S759">
        <v>9954317.5390000008</v>
      </c>
      <c r="T759">
        <v>-39255243.223200001</v>
      </c>
    </row>
    <row r="760" spans="1:20" x14ac:dyDescent="0.3">
      <c r="A760">
        <v>253</v>
      </c>
      <c r="B760">
        <v>3</v>
      </c>
      <c r="C760">
        <v>81323554.359999999</v>
      </c>
      <c r="D760">
        <v>432060.87560000003</v>
      </c>
      <c r="E760">
        <v>15435409.071599999</v>
      </c>
      <c r="F760">
        <v>0</v>
      </c>
      <c r="G760">
        <v>9954317.5390000008</v>
      </c>
      <c r="H760">
        <v>44784186.572099999</v>
      </c>
      <c r="I760">
        <v>42080329.401500002</v>
      </c>
      <c r="J760">
        <v>4733297.5697999997</v>
      </c>
      <c r="K760">
        <v>14559922.6294</v>
      </c>
      <c r="L760">
        <v>2910193.3462999999</v>
      </c>
      <c r="M760">
        <v>0</v>
      </c>
      <c r="N760">
        <v>86965944.884200007</v>
      </c>
      <c r="O760">
        <v>39243224.958400004</v>
      </c>
      <c r="P760">
        <v>-4301236.6941999998</v>
      </c>
      <c r="Q760">
        <v>875486.44220000005</v>
      </c>
      <c r="R760">
        <v>-2910193.3462999999</v>
      </c>
      <c r="S760">
        <v>9954317.5390000008</v>
      </c>
      <c r="T760">
        <v>-42181758.312100001</v>
      </c>
    </row>
    <row r="761" spans="1:20" x14ac:dyDescent="0.3">
      <c r="A761">
        <v>254</v>
      </c>
      <c r="B761">
        <v>1</v>
      </c>
      <c r="C761">
        <v>107665501.4288</v>
      </c>
      <c r="D761">
        <v>434984.35800000001</v>
      </c>
      <c r="E761">
        <v>15435409.071599999</v>
      </c>
      <c r="F761">
        <v>0</v>
      </c>
      <c r="G761">
        <v>2755908.4064000002</v>
      </c>
      <c r="H761">
        <v>37168323.215700001</v>
      </c>
      <c r="I761">
        <v>18226729.416900001</v>
      </c>
      <c r="J761">
        <v>4716844.4255999997</v>
      </c>
      <c r="K761">
        <v>14759990.8994</v>
      </c>
      <c r="L761">
        <v>38236862.012400001</v>
      </c>
      <c r="M761">
        <v>0</v>
      </c>
      <c r="N761">
        <v>88337185.567499995</v>
      </c>
      <c r="O761">
        <v>89438772.011899993</v>
      </c>
      <c r="P761">
        <v>-4281860.0674999999</v>
      </c>
      <c r="Q761">
        <v>675418.17220000003</v>
      </c>
      <c r="R761">
        <v>-38236862.012400001</v>
      </c>
      <c r="S761">
        <v>2755908.4064000002</v>
      </c>
      <c r="T761">
        <v>-51168862.351800002</v>
      </c>
    </row>
    <row r="762" spans="1:20" x14ac:dyDescent="0.3">
      <c r="A762">
        <v>254</v>
      </c>
      <c r="B762">
        <v>2</v>
      </c>
      <c r="C762">
        <v>102594496.9469</v>
      </c>
      <c r="D762">
        <v>437742.18099999998</v>
      </c>
      <c r="E762">
        <v>15435409.071599999</v>
      </c>
      <c r="F762">
        <v>0</v>
      </c>
      <c r="G762">
        <v>2755908.4064000002</v>
      </c>
      <c r="H762">
        <v>36810585.4542</v>
      </c>
      <c r="I762">
        <v>15523297.953</v>
      </c>
      <c r="J762">
        <v>4702895.8117000004</v>
      </c>
      <c r="K762">
        <v>14759990.8994</v>
      </c>
      <c r="L762">
        <v>38129010.745899998</v>
      </c>
      <c r="M762">
        <v>0</v>
      </c>
      <c r="N762">
        <v>85422024.0317</v>
      </c>
      <c r="O762">
        <v>87071198.994000003</v>
      </c>
      <c r="P762">
        <v>-4265153.6308000004</v>
      </c>
      <c r="Q762">
        <v>675418.17220000003</v>
      </c>
      <c r="R762">
        <v>-38129010.745899998</v>
      </c>
      <c r="S762">
        <v>2755908.4064000002</v>
      </c>
      <c r="T762">
        <v>-48611438.577500001</v>
      </c>
    </row>
    <row r="763" spans="1:20" x14ac:dyDescent="0.3">
      <c r="A763">
        <v>254</v>
      </c>
      <c r="B763">
        <v>3</v>
      </c>
      <c r="C763">
        <v>99964894.6611</v>
      </c>
      <c r="D763">
        <v>440352.10320000001</v>
      </c>
      <c r="E763">
        <v>15435409.071599999</v>
      </c>
      <c r="F763">
        <v>0</v>
      </c>
      <c r="G763">
        <v>2755908.4064000002</v>
      </c>
      <c r="H763">
        <v>36564309.801700003</v>
      </c>
      <c r="I763">
        <v>13912812.6371</v>
      </c>
      <c r="J763">
        <v>4690496.4486999996</v>
      </c>
      <c r="K763">
        <v>14759990.8994</v>
      </c>
      <c r="L763">
        <v>38044703.081299998</v>
      </c>
      <c r="M763">
        <v>0</v>
      </c>
      <c r="N763">
        <v>84075455.550899997</v>
      </c>
      <c r="O763">
        <v>86052082.024000004</v>
      </c>
      <c r="P763">
        <v>-4250144.3454999998</v>
      </c>
      <c r="Q763">
        <v>675418.17220000003</v>
      </c>
      <c r="R763">
        <v>-38044703.081299998</v>
      </c>
      <c r="S763">
        <v>2755908.4064000002</v>
      </c>
      <c r="T763">
        <v>-47511145.7491</v>
      </c>
    </row>
    <row r="764" spans="1:20" x14ac:dyDescent="0.3">
      <c r="A764">
        <v>255</v>
      </c>
      <c r="B764">
        <v>1</v>
      </c>
      <c r="C764">
        <v>86352581.069100007</v>
      </c>
      <c r="D764">
        <v>441427.83240000001</v>
      </c>
      <c r="E764">
        <v>15435409.071599999</v>
      </c>
      <c r="F764">
        <v>0</v>
      </c>
      <c r="G764">
        <v>7092334.7246000003</v>
      </c>
      <c r="H764">
        <v>43521081.626400001</v>
      </c>
      <c r="I764">
        <v>14931861.6972</v>
      </c>
      <c r="J764">
        <v>4690095.9949000003</v>
      </c>
      <c r="K764">
        <v>14759990.8994</v>
      </c>
      <c r="L764">
        <v>36504693.500200003</v>
      </c>
      <c r="M764">
        <v>0</v>
      </c>
      <c r="N764">
        <v>82106140.0625</v>
      </c>
      <c r="O764">
        <v>71420719.371800005</v>
      </c>
      <c r="P764">
        <v>-4248668.1624999996</v>
      </c>
      <c r="Q764">
        <v>675418.17220000003</v>
      </c>
      <c r="R764">
        <v>-36504693.500200003</v>
      </c>
      <c r="S764">
        <v>7092334.7246000003</v>
      </c>
      <c r="T764">
        <v>-38585058.436099999</v>
      </c>
    </row>
    <row r="765" spans="1:20" x14ac:dyDescent="0.3">
      <c r="A765">
        <v>255</v>
      </c>
      <c r="B765">
        <v>2</v>
      </c>
      <c r="C765">
        <v>84946924.622899994</v>
      </c>
      <c r="D765">
        <v>442498.1018</v>
      </c>
      <c r="E765">
        <v>15435409.071599999</v>
      </c>
      <c r="F765">
        <v>0</v>
      </c>
      <c r="G765">
        <v>7092334.7246000003</v>
      </c>
      <c r="H765">
        <v>43362580.152999997</v>
      </c>
      <c r="I765">
        <v>13236176.473999999</v>
      </c>
      <c r="J765">
        <v>4688955.3925000001</v>
      </c>
      <c r="K765">
        <v>14759990.8994</v>
      </c>
      <c r="L765">
        <v>36481649.319399998</v>
      </c>
      <c r="M765">
        <v>0</v>
      </c>
      <c r="N765">
        <v>82147396.957399994</v>
      </c>
      <c r="O765">
        <v>71710748.148900002</v>
      </c>
      <c r="P765">
        <v>-4246457.2906999998</v>
      </c>
      <c r="Q765">
        <v>675418.17220000003</v>
      </c>
      <c r="R765">
        <v>-36481649.319399998</v>
      </c>
      <c r="S765">
        <v>7092334.7246000003</v>
      </c>
      <c r="T765">
        <v>-38784816.804399997</v>
      </c>
    </row>
    <row r="766" spans="1:20" x14ac:dyDescent="0.3">
      <c r="A766">
        <v>255</v>
      </c>
      <c r="B766">
        <v>3</v>
      </c>
      <c r="C766">
        <v>84016406.481399998</v>
      </c>
      <c r="D766">
        <v>443934.86810000002</v>
      </c>
      <c r="E766">
        <v>15435409.071599999</v>
      </c>
      <c r="F766">
        <v>0</v>
      </c>
      <c r="G766">
        <v>7092334.7246000003</v>
      </c>
      <c r="H766">
        <v>43257253.4991</v>
      </c>
      <c r="I766">
        <v>12403126.2634</v>
      </c>
      <c r="J766">
        <v>4687650.7669000002</v>
      </c>
      <c r="K766">
        <v>14759990.8994</v>
      </c>
      <c r="L766">
        <v>36463603.129699998</v>
      </c>
      <c r="M766">
        <v>0</v>
      </c>
      <c r="N766">
        <v>82020863.481999993</v>
      </c>
      <c r="O766">
        <v>71613280.217999995</v>
      </c>
      <c r="P766">
        <v>-4243715.8986999998</v>
      </c>
      <c r="Q766">
        <v>675418.17220000003</v>
      </c>
      <c r="R766">
        <v>-36463603.129699998</v>
      </c>
      <c r="S766">
        <v>7092334.7246000003</v>
      </c>
      <c r="T766">
        <v>-38763609.982900001</v>
      </c>
    </row>
    <row r="767" spans="1:20" x14ac:dyDescent="0.3">
      <c r="A767">
        <v>256</v>
      </c>
      <c r="B767">
        <v>1</v>
      </c>
      <c r="C767">
        <v>62945530.407799996</v>
      </c>
      <c r="D767">
        <v>442322.95030000003</v>
      </c>
      <c r="E767">
        <v>15435409.071599999</v>
      </c>
      <c r="F767">
        <v>0</v>
      </c>
      <c r="G767">
        <v>23231939.545000002</v>
      </c>
      <c r="H767">
        <v>56386699.601899996</v>
      </c>
      <c r="I767">
        <v>29885526.216800001</v>
      </c>
      <c r="J767">
        <v>4700738.9325999999</v>
      </c>
      <c r="K767">
        <v>14759990.8994</v>
      </c>
      <c r="L767">
        <v>26980432.220800001</v>
      </c>
      <c r="M767">
        <v>0</v>
      </c>
      <c r="N767">
        <v>81650228.912499994</v>
      </c>
      <c r="O767">
        <v>33060004.191</v>
      </c>
      <c r="P767">
        <v>-4258415.9823000003</v>
      </c>
      <c r="Q767">
        <v>675418.17220000003</v>
      </c>
      <c r="R767">
        <v>-26980432.220800001</v>
      </c>
      <c r="S767">
        <v>23231939.545000002</v>
      </c>
      <c r="T767">
        <v>-25263529.310600001</v>
      </c>
    </row>
    <row r="768" spans="1:20" x14ac:dyDescent="0.3">
      <c r="A768">
        <v>256</v>
      </c>
      <c r="B768">
        <v>2</v>
      </c>
      <c r="C768">
        <v>60952473.348499998</v>
      </c>
      <c r="D768">
        <v>440977.0588</v>
      </c>
      <c r="E768">
        <v>15435409.071599999</v>
      </c>
      <c r="F768">
        <v>0</v>
      </c>
      <c r="G768">
        <v>23231939.545000002</v>
      </c>
      <c r="H768">
        <v>55743288.757799998</v>
      </c>
      <c r="I768">
        <v>26486018.594700001</v>
      </c>
      <c r="J768">
        <v>4711689.9285000004</v>
      </c>
      <c r="K768">
        <v>14759990.8994</v>
      </c>
      <c r="L768">
        <v>27085279.584800001</v>
      </c>
      <c r="M768">
        <v>0</v>
      </c>
      <c r="N768">
        <v>82396581.735599995</v>
      </c>
      <c r="O768">
        <v>34466454.753899999</v>
      </c>
      <c r="P768">
        <v>-4270712.8696999997</v>
      </c>
      <c r="Q768">
        <v>675418.17220000003</v>
      </c>
      <c r="R768">
        <v>-27085279.584800001</v>
      </c>
      <c r="S768">
        <v>23231939.545000002</v>
      </c>
      <c r="T768">
        <v>-26653292.9778</v>
      </c>
    </row>
    <row r="769" spans="1:20" x14ac:dyDescent="0.3">
      <c r="A769">
        <v>256</v>
      </c>
      <c r="B769">
        <v>3</v>
      </c>
      <c r="C769">
        <v>59583431.4243</v>
      </c>
      <c r="D769">
        <v>440365.5197</v>
      </c>
      <c r="E769">
        <v>15435409.071599999</v>
      </c>
      <c r="F769">
        <v>0</v>
      </c>
      <c r="G769">
        <v>23231939.545000002</v>
      </c>
      <c r="H769">
        <v>55136553.456299998</v>
      </c>
      <c r="I769">
        <v>23897291.734099999</v>
      </c>
      <c r="J769">
        <v>4721547.3054</v>
      </c>
      <c r="K769">
        <v>14759990.8994</v>
      </c>
      <c r="L769">
        <v>27176236.605300002</v>
      </c>
      <c r="M769">
        <v>0</v>
      </c>
      <c r="N769">
        <v>82957451.438700005</v>
      </c>
      <c r="O769">
        <v>35686139.690200001</v>
      </c>
      <c r="P769">
        <v>-4281181.7856999999</v>
      </c>
      <c r="Q769">
        <v>675418.17220000003</v>
      </c>
      <c r="R769">
        <v>-27176236.605300002</v>
      </c>
      <c r="S769">
        <v>23231939.545000002</v>
      </c>
      <c r="T769">
        <v>-27820897.9824</v>
      </c>
    </row>
    <row r="770" spans="1:20" x14ac:dyDescent="0.3">
      <c r="A770">
        <v>257</v>
      </c>
      <c r="B770">
        <v>1</v>
      </c>
      <c r="C770">
        <v>115218480.8672</v>
      </c>
      <c r="D770">
        <v>445619.70329999999</v>
      </c>
      <c r="E770">
        <v>19982392.741599999</v>
      </c>
      <c r="F770">
        <v>0</v>
      </c>
      <c r="G770">
        <v>12995048.162</v>
      </c>
      <c r="H770">
        <v>50006139.509800002</v>
      </c>
      <c r="I770">
        <v>6319038.3751999997</v>
      </c>
      <c r="J770">
        <v>4679689.7989999996</v>
      </c>
      <c r="K770">
        <v>23787160.6494</v>
      </c>
      <c r="L770">
        <v>88020367.772</v>
      </c>
      <c r="M770">
        <v>0</v>
      </c>
      <c r="N770">
        <v>76601134.625300005</v>
      </c>
      <c r="O770">
        <v>108899442.492</v>
      </c>
      <c r="P770">
        <v>-4234070.0957000004</v>
      </c>
      <c r="Q770">
        <v>-3804767.9078000002</v>
      </c>
      <c r="R770">
        <v>-88020367.772</v>
      </c>
      <c r="S770">
        <v>12995048.162</v>
      </c>
      <c r="T770">
        <v>-26594995.115400001</v>
      </c>
    </row>
    <row r="771" spans="1:20" x14ac:dyDescent="0.3">
      <c r="A771">
        <v>257</v>
      </c>
      <c r="B771">
        <v>2</v>
      </c>
      <c r="C771">
        <v>107656469.3592</v>
      </c>
      <c r="D771">
        <v>450538.15059999999</v>
      </c>
      <c r="E771">
        <v>19982392.741599999</v>
      </c>
      <c r="F771">
        <v>0</v>
      </c>
      <c r="G771">
        <v>12995048.162</v>
      </c>
      <c r="H771">
        <v>51924892.946099997</v>
      </c>
      <c r="I771">
        <v>4899517.5368999997</v>
      </c>
      <c r="J771">
        <v>4644891.7938000001</v>
      </c>
      <c r="K771">
        <v>23787160.6494</v>
      </c>
      <c r="L771">
        <v>86808465.623999998</v>
      </c>
      <c r="M771">
        <v>0</v>
      </c>
      <c r="N771">
        <v>73358270.7535</v>
      </c>
      <c r="O771">
        <v>102756951.8223</v>
      </c>
      <c r="P771">
        <v>-4194353.6431999998</v>
      </c>
      <c r="Q771">
        <v>-3804767.9078000002</v>
      </c>
      <c r="R771">
        <v>-86808465.623999998</v>
      </c>
      <c r="S771">
        <v>12995048.162</v>
      </c>
      <c r="T771">
        <v>-21433377.807399999</v>
      </c>
    </row>
    <row r="772" spans="1:20" x14ac:dyDescent="0.3">
      <c r="A772">
        <v>257</v>
      </c>
      <c r="B772">
        <v>3</v>
      </c>
      <c r="C772">
        <v>103106416.9455</v>
      </c>
      <c r="D772">
        <v>455081.22489999997</v>
      </c>
      <c r="E772">
        <v>19982392.741599999</v>
      </c>
      <c r="F772">
        <v>0</v>
      </c>
      <c r="G772">
        <v>12995048.162</v>
      </c>
      <c r="H772">
        <v>52954976.073899999</v>
      </c>
      <c r="I772">
        <v>4177761.9630999998</v>
      </c>
      <c r="J772">
        <v>4614897.7747999998</v>
      </c>
      <c r="K772">
        <v>23787160.6494</v>
      </c>
      <c r="L772">
        <v>85818391.364299998</v>
      </c>
      <c r="M772">
        <v>0</v>
      </c>
      <c r="N772">
        <v>71515095.226199999</v>
      </c>
      <c r="O772">
        <v>98928654.9824</v>
      </c>
      <c r="P772">
        <v>-4159816.5499</v>
      </c>
      <c r="Q772">
        <v>-3804767.9078000002</v>
      </c>
      <c r="R772">
        <v>-85818391.364299998</v>
      </c>
      <c r="S772">
        <v>12995048.162</v>
      </c>
      <c r="T772">
        <v>-18560119.1523</v>
      </c>
    </row>
    <row r="773" spans="1:20" x14ac:dyDescent="0.3">
      <c r="A773">
        <v>258</v>
      </c>
      <c r="B773">
        <v>1</v>
      </c>
      <c r="C773">
        <v>23560523.516800001</v>
      </c>
      <c r="D773">
        <v>447967.74770000001</v>
      </c>
      <c r="E773">
        <v>22566389.181600001</v>
      </c>
      <c r="F773">
        <v>0</v>
      </c>
      <c r="G773">
        <v>121304947.69599999</v>
      </c>
      <c r="H773">
        <v>80729618.529499993</v>
      </c>
      <c r="I773">
        <v>78286947.697699994</v>
      </c>
      <c r="J773">
        <v>4651197.3053000001</v>
      </c>
      <c r="K773">
        <v>28917195.529399998</v>
      </c>
      <c r="L773">
        <v>62893052.837099999</v>
      </c>
      <c r="M773">
        <v>0</v>
      </c>
      <c r="N773">
        <v>73817980.234699994</v>
      </c>
      <c r="O773">
        <v>-54726424.1809</v>
      </c>
      <c r="P773">
        <v>-4203229.5575999999</v>
      </c>
      <c r="Q773">
        <v>-6350806.3477999996</v>
      </c>
      <c r="R773">
        <v>-62893052.837099999</v>
      </c>
      <c r="S773">
        <v>121304947.69599999</v>
      </c>
      <c r="T773">
        <v>6911638.2948000003</v>
      </c>
    </row>
    <row r="774" spans="1:20" x14ac:dyDescent="0.3">
      <c r="A774">
        <v>258</v>
      </c>
      <c r="B774">
        <v>2</v>
      </c>
      <c r="C774">
        <v>20790363.188999999</v>
      </c>
      <c r="D774">
        <v>441466.40649999998</v>
      </c>
      <c r="E774">
        <v>22566389.181600001</v>
      </c>
      <c r="F774">
        <v>0</v>
      </c>
      <c r="G774">
        <v>121304947.69599999</v>
      </c>
      <c r="H774">
        <v>79117353.6664</v>
      </c>
      <c r="I774">
        <v>72145534.376800001</v>
      </c>
      <c r="J774">
        <v>4682116.5206000004</v>
      </c>
      <c r="K774">
        <v>28917195.529399998</v>
      </c>
      <c r="L774">
        <v>63167171.876599997</v>
      </c>
      <c r="M774">
        <v>0</v>
      </c>
      <c r="N774">
        <v>75038116.452700004</v>
      </c>
      <c r="O774">
        <v>-51355171.187799998</v>
      </c>
      <c r="P774">
        <v>-4240650.1140999999</v>
      </c>
      <c r="Q774">
        <v>-6350806.3477999996</v>
      </c>
      <c r="R774">
        <v>-63167171.876599997</v>
      </c>
      <c r="S774">
        <v>121304947.69599999</v>
      </c>
      <c r="T774">
        <v>4079237.2135999999</v>
      </c>
    </row>
    <row r="775" spans="1:20" x14ac:dyDescent="0.3">
      <c r="A775">
        <v>258</v>
      </c>
      <c r="B775">
        <v>3</v>
      </c>
      <c r="C775">
        <v>19225289.412900001</v>
      </c>
      <c r="D775">
        <v>435656.56400000001</v>
      </c>
      <c r="E775">
        <v>22566389.181600001</v>
      </c>
      <c r="F775">
        <v>0</v>
      </c>
      <c r="G775">
        <v>121304947.69599999</v>
      </c>
      <c r="H775">
        <v>78143262.505500004</v>
      </c>
      <c r="I775">
        <v>68606575.2271</v>
      </c>
      <c r="J775">
        <v>4709509.2981000002</v>
      </c>
      <c r="K775">
        <v>28917195.529399998</v>
      </c>
      <c r="L775">
        <v>63403837.508000001</v>
      </c>
      <c r="M775">
        <v>0</v>
      </c>
      <c r="N775">
        <v>75833664.887799993</v>
      </c>
      <c r="O775">
        <v>-49381285.814199999</v>
      </c>
      <c r="P775">
        <v>-4273852.7341</v>
      </c>
      <c r="Q775">
        <v>-6350806.3477999996</v>
      </c>
      <c r="R775">
        <v>-63403837.508000001</v>
      </c>
      <c r="S775">
        <v>121304947.69599999</v>
      </c>
      <c r="T775">
        <v>2309597.6176999998</v>
      </c>
    </row>
    <row r="776" spans="1:20" x14ac:dyDescent="0.3">
      <c r="A776">
        <v>259</v>
      </c>
      <c r="B776">
        <v>1</v>
      </c>
      <c r="C776">
        <v>47758969.1514</v>
      </c>
      <c r="D776">
        <v>444289.15299999999</v>
      </c>
      <c r="E776">
        <v>32417367.191599999</v>
      </c>
      <c r="F776">
        <v>0</v>
      </c>
      <c r="G776">
        <v>122381640.01279999</v>
      </c>
      <c r="H776">
        <v>87634449.127900004</v>
      </c>
      <c r="I776">
        <v>62768545.217299998</v>
      </c>
      <c r="J776">
        <v>4655774.7947000004</v>
      </c>
      <c r="K776">
        <v>48474436.999399997</v>
      </c>
      <c r="L776">
        <v>101644028.5765</v>
      </c>
      <c r="M776">
        <v>0</v>
      </c>
      <c r="N776">
        <v>73080721.042300001</v>
      </c>
      <c r="O776">
        <v>-15009576.0659</v>
      </c>
      <c r="P776">
        <v>-4211485.6416999996</v>
      </c>
      <c r="Q776">
        <v>-16057069.807800001</v>
      </c>
      <c r="R776">
        <v>-101644028.5765</v>
      </c>
      <c r="S776">
        <v>122381640.01279999</v>
      </c>
      <c r="T776">
        <v>14553728.0856</v>
      </c>
    </row>
    <row r="777" spans="1:20" x14ac:dyDescent="0.3">
      <c r="A777">
        <v>259</v>
      </c>
      <c r="B777">
        <v>2</v>
      </c>
      <c r="C777">
        <v>40850008.453299999</v>
      </c>
      <c r="D777">
        <v>451635.03539999999</v>
      </c>
      <c r="E777">
        <v>32417367.191599999</v>
      </c>
      <c r="F777">
        <v>0</v>
      </c>
      <c r="G777">
        <v>122381640.01279999</v>
      </c>
      <c r="H777">
        <v>88219626.404400006</v>
      </c>
      <c r="I777">
        <v>58260860.489100002</v>
      </c>
      <c r="J777">
        <v>4611446.9845000003</v>
      </c>
      <c r="K777">
        <v>48474436.999399997</v>
      </c>
      <c r="L777">
        <v>100987240.1083</v>
      </c>
      <c r="M777">
        <v>0</v>
      </c>
      <c r="N777">
        <v>71883183.435200006</v>
      </c>
      <c r="O777">
        <v>-17410852.035799999</v>
      </c>
      <c r="P777">
        <v>-4159811.9490999999</v>
      </c>
      <c r="Q777">
        <v>-16057069.807800001</v>
      </c>
      <c r="R777">
        <v>-100987240.1083</v>
      </c>
      <c r="S777">
        <v>122381640.01279999</v>
      </c>
      <c r="T777">
        <v>16336442.9693</v>
      </c>
    </row>
    <row r="778" spans="1:20" x14ac:dyDescent="0.3">
      <c r="A778">
        <v>259</v>
      </c>
      <c r="B778">
        <v>3</v>
      </c>
      <c r="C778">
        <v>36636492.691699997</v>
      </c>
      <c r="D778">
        <v>458350.03739999997</v>
      </c>
      <c r="E778">
        <v>32417367.191599999</v>
      </c>
      <c r="F778">
        <v>0</v>
      </c>
      <c r="G778">
        <v>122381640.01279999</v>
      </c>
      <c r="H778">
        <v>88518220.243100002</v>
      </c>
      <c r="I778">
        <v>55441643.184299998</v>
      </c>
      <c r="J778">
        <v>4574190.2699999996</v>
      </c>
      <c r="K778">
        <v>48474436.999399997</v>
      </c>
      <c r="L778">
        <v>100461171.5182</v>
      </c>
      <c r="M778">
        <v>0</v>
      </c>
      <c r="N778">
        <v>71292943.686199993</v>
      </c>
      <c r="O778">
        <v>-18805150.4925</v>
      </c>
      <c r="P778">
        <v>-4115840.2326000002</v>
      </c>
      <c r="Q778">
        <v>-16057069.807800001</v>
      </c>
      <c r="R778">
        <v>-100461171.5182</v>
      </c>
      <c r="S778">
        <v>122381640.01279999</v>
      </c>
      <c r="T778">
        <v>17225276.556899998</v>
      </c>
    </row>
    <row r="779" spans="1:20" x14ac:dyDescent="0.3">
      <c r="A779">
        <v>260</v>
      </c>
      <c r="B779">
        <v>1</v>
      </c>
      <c r="C779">
        <v>67009456.738499999</v>
      </c>
      <c r="D779">
        <v>454162.84370000003</v>
      </c>
      <c r="E779">
        <v>67628221.0616</v>
      </c>
      <c r="F779">
        <v>0</v>
      </c>
      <c r="G779">
        <v>215972995.66119999</v>
      </c>
      <c r="H779">
        <v>91423719.906900004</v>
      </c>
      <c r="I779">
        <v>146937735.96489999</v>
      </c>
      <c r="J779">
        <v>4614467.6195999999</v>
      </c>
      <c r="K779">
        <v>118378888.4294</v>
      </c>
      <c r="L779">
        <v>101583998.2079</v>
      </c>
      <c r="M779">
        <v>0</v>
      </c>
      <c r="N779">
        <v>70976726.180099994</v>
      </c>
      <c r="O779">
        <v>-79928279.226400003</v>
      </c>
      <c r="P779">
        <v>-4160304.7758999998</v>
      </c>
      <c r="Q779">
        <v>-50750667.367799997</v>
      </c>
      <c r="R779">
        <v>-101583998.2079</v>
      </c>
      <c r="S779">
        <v>215972995.66119999</v>
      </c>
      <c r="T779">
        <v>20446993.7269</v>
      </c>
    </row>
    <row r="780" spans="1:20" x14ac:dyDescent="0.3">
      <c r="A780">
        <v>260</v>
      </c>
      <c r="B780">
        <v>2</v>
      </c>
      <c r="C780">
        <v>58642450.355400003</v>
      </c>
      <c r="D780">
        <v>449992.9498</v>
      </c>
      <c r="E780">
        <v>67628221.0616</v>
      </c>
      <c r="F780">
        <v>0</v>
      </c>
      <c r="G780">
        <v>215972995.66119999</v>
      </c>
      <c r="H780">
        <v>90017407.177399993</v>
      </c>
      <c r="I780">
        <v>137007454.1812</v>
      </c>
      <c r="J780">
        <v>4649949.3393999999</v>
      </c>
      <c r="K780">
        <v>118378888.4294</v>
      </c>
      <c r="L780">
        <v>101094642.0892</v>
      </c>
      <c r="M780">
        <v>0</v>
      </c>
      <c r="N780">
        <v>71550766.031499997</v>
      </c>
      <c r="O780">
        <v>-78365003.825800002</v>
      </c>
      <c r="P780">
        <v>-4199956.3896000003</v>
      </c>
      <c r="Q780">
        <v>-50750667.367799997</v>
      </c>
      <c r="R780">
        <v>-101094642.0892</v>
      </c>
      <c r="S780">
        <v>215972995.66119999</v>
      </c>
      <c r="T780">
        <v>18466641.1459</v>
      </c>
    </row>
    <row r="781" spans="1:20" x14ac:dyDescent="0.3">
      <c r="A781">
        <v>260</v>
      </c>
      <c r="B781">
        <v>3</v>
      </c>
      <c r="C781">
        <v>53687401.088799998</v>
      </c>
      <c r="D781">
        <v>445808.6298</v>
      </c>
      <c r="E781">
        <v>67628221.0616</v>
      </c>
      <c r="F781">
        <v>0</v>
      </c>
      <c r="G781">
        <v>215972995.66119999</v>
      </c>
      <c r="H781">
        <v>89219432.702500001</v>
      </c>
      <c r="I781">
        <v>131123405.0503</v>
      </c>
      <c r="J781">
        <v>4682209.3639000002</v>
      </c>
      <c r="K781">
        <v>118378888.4294</v>
      </c>
      <c r="L781">
        <v>100669234.8477</v>
      </c>
      <c r="M781">
        <v>0</v>
      </c>
      <c r="N781">
        <v>72067599.979200006</v>
      </c>
      <c r="O781">
        <v>-77436003.961400002</v>
      </c>
      <c r="P781">
        <v>-4236400.7340000002</v>
      </c>
      <c r="Q781">
        <v>-50750667.367799997</v>
      </c>
      <c r="R781">
        <v>-100669234.8477</v>
      </c>
      <c r="S781">
        <v>215972995.66119999</v>
      </c>
      <c r="T781">
        <v>17151832.723200001</v>
      </c>
    </row>
    <row r="782" spans="1:20" x14ac:dyDescent="0.3">
      <c r="A782">
        <v>261</v>
      </c>
      <c r="B782">
        <v>1</v>
      </c>
      <c r="C782">
        <v>47796459.717500001</v>
      </c>
      <c r="D782">
        <v>448083.4976</v>
      </c>
      <c r="E782">
        <v>72722481.031599998</v>
      </c>
      <c r="F782">
        <v>0</v>
      </c>
      <c r="G782">
        <v>377876442.25349998</v>
      </c>
      <c r="H782">
        <v>102299683.1798</v>
      </c>
      <c r="I782">
        <v>339253617.2252</v>
      </c>
      <c r="J782">
        <v>4679335.0006999997</v>
      </c>
      <c r="K782">
        <v>128492572.83939999</v>
      </c>
      <c r="L782">
        <v>48878125.455700003</v>
      </c>
      <c r="M782">
        <v>0</v>
      </c>
      <c r="N782">
        <v>79659564.854599997</v>
      </c>
      <c r="O782">
        <v>-291457157.50770003</v>
      </c>
      <c r="P782">
        <v>-4231251.5032000002</v>
      </c>
      <c r="Q782">
        <v>-55770091.807800002</v>
      </c>
      <c r="R782">
        <v>-48878125.455700003</v>
      </c>
      <c r="S782">
        <v>377876442.25349998</v>
      </c>
      <c r="T782">
        <v>22640118.325199999</v>
      </c>
    </row>
    <row r="783" spans="1:20" x14ac:dyDescent="0.3">
      <c r="A783">
        <v>261</v>
      </c>
      <c r="B783">
        <v>2</v>
      </c>
      <c r="C783">
        <v>45275680.517800003</v>
      </c>
      <c r="D783">
        <v>449508.86940000003</v>
      </c>
      <c r="E783">
        <v>72722481.031599998</v>
      </c>
      <c r="F783">
        <v>0</v>
      </c>
      <c r="G783">
        <v>377876442.25349998</v>
      </c>
      <c r="H783">
        <v>97733974.635399997</v>
      </c>
      <c r="I783">
        <v>326752707.47130001</v>
      </c>
      <c r="J783">
        <v>4677431.3508000001</v>
      </c>
      <c r="K783">
        <v>128492572.83939999</v>
      </c>
      <c r="L783">
        <v>49262178.572099999</v>
      </c>
      <c r="M783">
        <v>0</v>
      </c>
      <c r="N783">
        <v>84808604.698300004</v>
      </c>
      <c r="O783">
        <v>-281477026.95349997</v>
      </c>
      <c r="P783">
        <v>-4227922.4814999998</v>
      </c>
      <c r="Q783">
        <v>-55770091.807800002</v>
      </c>
      <c r="R783">
        <v>-49262178.572099999</v>
      </c>
      <c r="S783">
        <v>377876442.25349998</v>
      </c>
      <c r="T783">
        <v>12925369.937100001</v>
      </c>
    </row>
    <row r="784" spans="1:20" x14ac:dyDescent="0.3">
      <c r="A784">
        <v>261</v>
      </c>
      <c r="B784">
        <v>3</v>
      </c>
      <c r="C784">
        <v>43614407.8376</v>
      </c>
      <c r="D784">
        <v>450562.83350000001</v>
      </c>
      <c r="E784">
        <v>72722481.031599998</v>
      </c>
      <c r="F784">
        <v>0</v>
      </c>
      <c r="G784">
        <v>377876442.25349998</v>
      </c>
      <c r="H784">
        <v>95082311.421200007</v>
      </c>
      <c r="I784">
        <v>318337953.72640002</v>
      </c>
      <c r="J784">
        <v>4676647.8629999999</v>
      </c>
      <c r="K784">
        <v>128492572.83939999</v>
      </c>
      <c r="L784">
        <v>49587307.6932</v>
      </c>
      <c r="M784">
        <v>0</v>
      </c>
      <c r="N784">
        <v>88618480.075000003</v>
      </c>
      <c r="O784">
        <v>-274723545.88870001</v>
      </c>
      <c r="P784">
        <v>-4226085.0295000002</v>
      </c>
      <c r="Q784">
        <v>-55770091.807800002</v>
      </c>
      <c r="R784">
        <v>-49587307.6932</v>
      </c>
      <c r="S784">
        <v>377876442.25349998</v>
      </c>
      <c r="T784">
        <v>6463831.3461999996</v>
      </c>
    </row>
    <row r="785" spans="1:20" x14ac:dyDescent="0.3">
      <c r="A785">
        <v>262</v>
      </c>
      <c r="B785">
        <v>1</v>
      </c>
      <c r="C785">
        <v>160296013.73910001</v>
      </c>
      <c r="D785">
        <v>448522.92509999999</v>
      </c>
      <c r="E785">
        <v>41150851.691600002</v>
      </c>
      <c r="F785">
        <v>0</v>
      </c>
      <c r="G785">
        <v>18937776.283500001</v>
      </c>
      <c r="H785">
        <v>57979080.2214</v>
      </c>
      <c r="I785">
        <v>36250950.566600002</v>
      </c>
      <c r="J785">
        <v>4667827.3229999999</v>
      </c>
      <c r="K785">
        <v>65813109.3094</v>
      </c>
      <c r="L785">
        <v>90621717.821899995</v>
      </c>
      <c r="M785">
        <v>0</v>
      </c>
      <c r="N785">
        <v>81923797.441499993</v>
      </c>
      <c r="O785">
        <v>124045063.1724</v>
      </c>
      <c r="P785">
        <v>-4219304.3979000002</v>
      </c>
      <c r="Q785">
        <v>-24662257.617800001</v>
      </c>
      <c r="R785">
        <v>-90621717.821899995</v>
      </c>
      <c r="S785">
        <v>18937776.283500001</v>
      </c>
      <c r="T785">
        <v>-23944717.220199998</v>
      </c>
    </row>
    <row r="786" spans="1:20" x14ac:dyDescent="0.3">
      <c r="A786">
        <v>262</v>
      </c>
      <c r="B786">
        <v>2</v>
      </c>
      <c r="C786">
        <v>140074445.52239999</v>
      </c>
      <c r="D786">
        <v>447125.31390000001</v>
      </c>
      <c r="E786">
        <v>41150851.691600002</v>
      </c>
      <c r="F786">
        <v>0</v>
      </c>
      <c r="G786">
        <v>18937776.283500001</v>
      </c>
      <c r="H786">
        <v>59152196.174900003</v>
      </c>
      <c r="I786">
        <v>22242976.961100001</v>
      </c>
      <c r="J786">
        <v>4660992.8601000002</v>
      </c>
      <c r="K786">
        <v>65813109.3094</v>
      </c>
      <c r="L786">
        <v>89280743.881699994</v>
      </c>
      <c r="M786">
        <v>0</v>
      </c>
      <c r="N786">
        <v>78187662.026800007</v>
      </c>
      <c r="O786">
        <v>117831468.56129999</v>
      </c>
      <c r="P786">
        <v>-4213867.5461999997</v>
      </c>
      <c r="Q786">
        <v>-24662257.617800001</v>
      </c>
      <c r="R786">
        <v>-89280743.881699994</v>
      </c>
      <c r="S786">
        <v>18937776.283500001</v>
      </c>
      <c r="T786">
        <v>-19035465.8519</v>
      </c>
    </row>
    <row r="787" spans="1:20" x14ac:dyDescent="0.3">
      <c r="A787">
        <v>262</v>
      </c>
      <c r="B787">
        <v>3</v>
      </c>
      <c r="C787">
        <v>128717074.9805</v>
      </c>
      <c r="D787">
        <v>446240.57539999997</v>
      </c>
      <c r="E787">
        <v>41150851.691600002</v>
      </c>
      <c r="F787">
        <v>0</v>
      </c>
      <c r="G787">
        <v>18937776.283500001</v>
      </c>
      <c r="H787">
        <v>59907366.605899997</v>
      </c>
      <c r="I787">
        <v>14827373.530200001</v>
      </c>
      <c r="J787">
        <v>4655421.0166999996</v>
      </c>
      <c r="K787">
        <v>65813109.3094</v>
      </c>
      <c r="L787">
        <v>88156689.697600007</v>
      </c>
      <c r="M787">
        <v>0</v>
      </c>
      <c r="N787">
        <v>76034291.6655</v>
      </c>
      <c r="O787">
        <v>113889701.45029999</v>
      </c>
      <c r="P787">
        <v>-4209180.4413000001</v>
      </c>
      <c r="Q787">
        <v>-24662257.617800001</v>
      </c>
      <c r="R787">
        <v>-88156689.697600007</v>
      </c>
      <c r="S787">
        <v>18937776.283500001</v>
      </c>
      <c r="T787">
        <v>-16126925.059599999</v>
      </c>
    </row>
    <row r="788" spans="1:20" x14ac:dyDescent="0.3">
      <c r="A788">
        <v>263</v>
      </c>
      <c r="B788">
        <v>1</v>
      </c>
      <c r="C788">
        <v>93374564.987299994</v>
      </c>
      <c r="D788">
        <v>443861.14929999999</v>
      </c>
      <c r="E788">
        <v>15435409.071599999</v>
      </c>
      <c r="F788">
        <v>0</v>
      </c>
      <c r="G788">
        <v>27916171.866</v>
      </c>
      <c r="H788">
        <v>63000291.7632</v>
      </c>
      <c r="I788">
        <v>52042098.427900001</v>
      </c>
      <c r="J788">
        <v>4666243.1807000004</v>
      </c>
      <c r="K788">
        <v>14759990.8994</v>
      </c>
      <c r="L788">
        <v>49523937.056000002</v>
      </c>
      <c r="M788">
        <v>0</v>
      </c>
      <c r="N788">
        <v>78504341.123699993</v>
      </c>
      <c r="O788">
        <v>41332466.5594</v>
      </c>
      <c r="P788">
        <v>-4222382.0313999997</v>
      </c>
      <c r="Q788">
        <v>675418.17220000003</v>
      </c>
      <c r="R788">
        <v>-49523937.056000002</v>
      </c>
      <c r="S788">
        <v>27916171.866</v>
      </c>
      <c r="T788">
        <v>-15504049.3605</v>
      </c>
    </row>
    <row r="789" spans="1:20" x14ac:dyDescent="0.3">
      <c r="A789">
        <v>263</v>
      </c>
      <c r="B789">
        <v>2</v>
      </c>
      <c r="C789">
        <v>83367011.764699996</v>
      </c>
      <c r="D789">
        <v>442092.65250000003</v>
      </c>
      <c r="E789">
        <v>15435409.071599999</v>
      </c>
      <c r="F789">
        <v>0</v>
      </c>
      <c r="G789">
        <v>27916171.866</v>
      </c>
      <c r="H789">
        <v>61982434.0568</v>
      </c>
      <c r="I789">
        <v>39830723.909599997</v>
      </c>
      <c r="J789">
        <v>4674725.7637</v>
      </c>
      <c r="K789">
        <v>14759990.8994</v>
      </c>
      <c r="L789">
        <v>49595791.0057</v>
      </c>
      <c r="M789">
        <v>0</v>
      </c>
      <c r="N789">
        <v>79802230.194600001</v>
      </c>
      <c r="O789">
        <v>43536287.855099998</v>
      </c>
      <c r="P789">
        <v>-4232633.1112000002</v>
      </c>
      <c r="Q789">
        <v>675418.17220000003</v>
      </c>
      <c r="R789">
        <v>-49595791.0057</v>
      </c>
      <c r="S789">
        <v>27916171.866</v>
      </c>
      <c r="T789">
        <v>-17819796.137699999</v>
      </c>
    </row>
    <row r="790" spans="1:20" x14ac:dyDescent="0.3">
      <c r="A790">
        <v>263</v>
      </c>
      <c r="B790">
        <v>3</v>
      </c>
      <c r="C790">
        <v>77332299.669499993</v>
      </c>
      <c r="D790">
        <v>440795.77439999999</v>
      </c>
      <c r="E790">
        <v>15435409.071599999</v>
      </c>
      <c r="F790">
        <v>0</v>
      </c>
      <c r="G790">
        <v>27916171.866</v>
      </c>
      <c r="H790">
        <v>61527234.424999997</v>
      </c>
      <c r="I790">
        <v>32731001.955899999</v>
      </c>
      <c r="J790">
        <v>4681566.4171000002</v>
      </c>
      <c r="K790">
        <v>14759990.8994</v>
      </c>
      <c r="L790">
        <v>49625238.584700003</v>
      </c>
      <c r="M790">
        <v>0</v>
      </c>
      <c r="N790">
        <v>80434240.850700006</v>
      </c>
      <c r="O790">
        <v>44601297.713600002</v>
      </c>
      <c r="P790">
        <v>-4240770.6426999997</v>
      </c>
      <c r="Q790">
        <v>675418.17220000003</v>
      </c>
      <c r="R790">
        <v>-49625238.584700003</v>
      </c>
      <c r="S790">
        <v>27916171.866</v>
      </c>
      <c r="T790">
        <v>-18907006.425700001</v>
      </c>
    </row>
    <row r="791" spans="1:20" x14ac:dyDescent="0.3">
      <c r="A791">
        <v>264</v>
      </c>
      <c r="B791">
        <v>1</v>
      </c>
      <c r="C791">
        <v>79846143.784299999</v>
      </c>
      <c r="D791">
        <v>435620.16889999999</v>
      </c>
      <c r="E791">
        <v>15435409.071599999</v>
      </c>
      <c r="F791">
        <v>0</v>
      </c>
      <c r="G791">
        <v>18463581.2709</v>
      </c>
      <c r="H791">
        <v>52852448.6611</v>
      </c>
      <c r="I791">
        <v>58948858.3521</v>
      </c>
      <c r="J791">
        <v>4707156.8289999999</v>
      </c>
      <c r="K791">
        <v>14759990.8994</v>
      </c>
      <c r="L791">
        <v>22548.762500000001</v>
      </c>
      <c r="M791">
        <v>0</v>
      </c>
      <c r="N791">
        <v>88290275.025199994</v>
      </c>
      <c r="O791">
        <v>20897285.4322</v>
      </c>
      <c r="P791">
        <v>-4271536.6601</v>
      </c>
      <c r="Q791">
        <v>675418.17220000003</v>
      </c>
      <c r="R791">
        <v>-22548.762500000001</v>
      </c>
      <c r="S791">
        <v>18463581.2709</v>
      </c>
      <c r="T791">
        <v>-35437826.364200003</v>
      </c>
    </row>
    <row r="792" spans="1:20" x14ac:dyDescent="0.3">
      <c r="A792">
        <v>264</v>
      </c>
      <c r="B792">
        <v>2</v>
      </c>
      <c r="C792">
        <v>75189047.965700001</v>
      </c>
      <c r="D792">
        <v>431289.7856</v>
      </c>
      <c r="E792">
        <v>15435409.071599999</v>
      </c>
      <c r="F792">
        <v>0</v>
      </c>
      <c r="G792">
        <v>18463581.2709</v>
      </c>
      <c r="H792">
        <v>50388016.420599997</v>
      </c>
      <c r="I792">
        <v>49449915.148000002</v>
      </c>
      <c r="J792">
        <v>4728408.0124000004</v>
      </c>
      <c r="K792">
        <v>14759990.8994</v>
      </c>
      <c r="L792">
        <v>22732.232100000001</v>
      </c>
      <c r="M792">
        <v>0</v>
      </c>
      <c r="N792">
        <v>90809206.737299994</v>
      </c>
      <c r="O792">
        <v>25739132.817699999</v>
      </c>
      <c r="P792">
        <v>-4297118.2268000003</v>
      </c>
      <c r="Q792">
        <v>675418.17220000003</v>
      </c>
      <c r="R792">
        <v>-22732.232100000001</v>
      </c>
      <c r="S792">
        <v>18463581.2709</v>
      </c>
      <c r="T792">
        <v>-40421190.316799998</v>
      </c>
    </row>
    <row r="793" spans="1:20" x14ac:dyDescent="0.3">
      <c r="A793">
        <v>264</v>
      </c>
      <c r="B793">
        <v>3</v>
      </c>
      <c r="C793">
        <v>71963719.648100004</v>
      </c>
      <c r="D793">
        <v>428319.95449999999</v>
      </c>
      <c r="E793">
        <v>15435409.071599999</v>
      </c>
      <c r="F793">
        <v>0</v>
      </c>
      <c r="G793">
        <v>18463581.2709</v>
      </c>
      <c r="H793">
        <v>49049332.142300002</v>
      </c>
      <c r="I793">
        <v>43185830.239399999</v>
      </c>
      <c r="J793">
        <v>4747275.9974999996</v>
      </c>
      <c r="K793">
        <v>14759990.8994</v>
      </c>
      <c r="L793">
        <v>22849.845600000001</v>
      </c>
      <c r="M793">
        <v>0</v>
      </c>
      <c r="N793">
        <v>92391282.180800006</v>
      </c>
      <c r="O793">
        <v>28777889.4087</v>
      </c>
      <c r="P793">
        <v>-4318956.0429999996</v>
      </c>
      <c r="Q793">
        <v>675418.17220000003</v>
      </c>
      <c r="R793">
        <v>-22849.845600000001</v>
      </c>
      <c r="S793">
        <v>18463581.2709</v>
      </c>
      <c r="T793">
        <v>-43341950.038599998</v>
      </c>
    </row>
    <row r="794" spans="1:20" x14ac:dyDescent="0.3">
      <c r="A794">
        <v>265</v>
      </c>
      <c r="B794">
        <v>1</v>
      </c>
      <c r="C794">
        <v>95562014.144299999</v>
      </c>
      <c r="D794">
        <v>427869.8579</v>
      </c>
      <c r="E794">
        <v>15435409.071599999</v>
      </c>
      <c r="F794">
        <v>0</v>
      </c>
      <c r="G794">
        <v>5402187.9099000003</v>
      </c>
      <c r="H794">
        <v>37646630.041299999</v>
      </c>
      <c r="I794">
        <v>27467392.385499999</v>
      </c>
      <c r="J794">
        <v>4752938.0096000005</v>
      </c>
      <c r="K794">
        <v>14759990.8994</v>
      </c>
      <c r="L794">
        <v>12469925.6318</v>
      </c>
      <c r="M794">
        <v>0</v>
      </c>
      <c r="N794">
        <v>95259267.524200007</v>
      </c>
      <c r="O794">
        <v>68094621.7588</v>
      </c>
      <c r="P794">
        <v>-4325068.1517000003</v>
      </c>
      <c r="Q794">
        <v>675418.17220000003</v>
      </c>
      <c r="R794">
        <v>-12469925.6318</v>
      </c>
      <c r="S794">
        <v>5402187.9099000003</v>
      </c>
      <c r="T794">
        <v>-57612637.483000003</v>
      </c>
    </row>
    <row r="795" spans="1:20" x14ac:dyDescent="0.3">
      <c r="A795">
        <v>265</v>
      </c>
      <c r="B795">
        <v>2</v>
      </c>
      <c r="C795">
        <v>91672365.709199995</v>
      </c>
      <c r="D795">
        <v>427712.7696</v>
      </c>
      <c r="E795">
        <v>15435409.071599999</v>
      </c>
      <c r="F795">
        <v>0</v>
      </c>
      <c r="G795">
        <v>5402187.9099000003</v>
      </c>
      <c r="H795">
        <v>37393105.100699998</v>
      </c>
      <c r="I795">
        <v>24894290.522399999</v>
      </c>
      <c r="J795">
        <v>4758010.0565999998</v>
      </c>
      <c r="K795">
        <v>14759990.8994</v>
      </c>
      <c r="L795">
        <v>12503115.023600001</v>
      </c>
      <c r="M795">
        <v>0</v>
      </c>
      <c r="N795">
        <v>93508731.126800001</v>
      </c>
      <c r="O795">
        <v>66778075.186700001</v>
      </c>
      <c r="P795">
        <v>-4330297.2869999995</v>
      </c>
      <c r="Q795">
        <v>675418.17220000003</v>
      </c>
      <c r="R795">
        <v>-12503115.023600001</v>
      </c>
      <c r="S795">
        <v>5402187.9099000003</v>
      </c>
      <c r="T795">
        <v>-56115626.026100002</v>
      </c>
    </row>
    <row r="796" spans="1:20" x14ac:dyDescent="0.3">
      <c r="A796">
        <v>265</v>
      </c>
      <c r="B796">
        <v>3</v>
      </c>
      <c r="C796">
        <v>89231171.778500006</v>
      </c>
      <c r="D796">
        <v>427808.26319999999</v>
      </c>
      <c r="E796">
        <v>15435409.071599999</v>
      </c>
      <c r="F796">
        <v>0</v>
      </c>
      <c r="G796">
        <v>5402187.9099000003</v>
      </c>
      <c r="H796">
        <v>37239758.185599998</v>
      </c>
      <c r="I796">
        <v>23068633.725099999</v>
      </c>
      <c r="J796">
        <v>4762476.1964999996</v>
      </c>
      <c r="K796">
        <v>14759990.8994</v>
      </c>
      <c r="L796">
        <v>12536793.001700001</v>
      </c>
      <c r="M796">
        <v>0</v>
      </c>
      <c r="N796">
        <v>92701744.216000006</v>
      </c>
      <c r="O796">
        <v>66162538.053400002</v>
      </c>
      <c r="P796">
        <v>-4334667.9331999999</v>
      </c>
      <c r="Q796">
        <v>675418.17220000003</v>
      </c>
      <c r="R796">
        <v>-12536793.001700001</v>
      </c>
      <c r="S796">
        <v>5402187.9099000003</v>
      </c>
      <c r="T796">
        <v>-55461986.030400001</v>
      </c>
    </row>
    <row r="797" spans="1:20" x14ac:dyDescent="0.3">
      <c r="A797">
        <v>266</v>
      </c>
      <c r="B797">
        <v>1</v>
      </c>
      <c r="C797">
        <v>83039915.644999996</v>
      </c>
      <c r="D797">
        <v>427981.6851</v>
      </c>
      <c r="E797">
        <v>15435409.071599999</v>
      </c>
      <c r="F797">
        <v>0</v>
      </c>
      <c r="G797">
        <v>7742377.6518999999</v>
      </c>
      <c r="H797">
        <v>38761124.544399999</v>
      </c>
      <c r="I797">
        <v>28458051.966600001</v>
      </c>
      <c r="J797">
        <v>4770321.1161000002</v>
      </c>
      <c r="K797">
        <v>14884836.8794</v>
      </c>
      <c r="L797">
        <v>6004035.5532999998</v>
      </c>
      <c r="M797">
        <v>0</v>
      </c>
      <c r="N797">
        <v>91125403.891200006</v>
      </c>
      <c r="O797">
        <v>54581863.678400002</v>
      </c>
      <c r="P797">
        <v>-4342339.4309999999</v>
      </c>
      <c r="Q797">
        <v>550572.19220000005</v>
      </c>
      <c r="R797">
        <v>-6004035.5532999998</v>
      </c>
      <c r="S797">
        <v>7742377.6518999999</v>
      </c>
      <c r="T797">
        <v>-52364279.346799999</v>
      </c>
    </row>
    <row r="798" spans="1:20" x14ac:dyDescent="0.3">
      <c r="A798">
        <v>266</v>
      </c>
      <c r="B798">
        <v>2</v>
      </c>
      <c r="C798">
        <v>81683776.377900004</v>
      </c>
      <c r="D798">
        <v>428550.98</v>
      </c>
      <c r="E798">
        <v>15435409.071599999</v>
      </c>
      <c r="F798">
        <v>0</v>
      </c>
      <c r="G798">
        <v>7742377.6518999999</v>
      </c>
      <c r="H798">
        <v>38135674.687799998</v>
      </c>
      <c r="I798">
        <v>25895576.055799998</v>
      </c>
      <c r="J798">
        <v>4777306.3838</v>
      </c>
      <c r="K798">
        <v>14884836.8794</v>
      </c>
      <c r="L798">
        <v>6019290.6081999997</v>
      </c>
      <c r="M798">
        <v>0</v>
      </c>
      <c r="N798">
        <v>91723927.963400006</v>
      </c>
      <c r="O798">
        <v>55788200.322099999</v>
      </c>
      <c r="P798">
        <v>-4348755.4036999997</v>
      </c>
      <c r="Q798">
        <v>550572.19220000005</v>
      </c>
      <c r="R798">
        <v>-6019290.6081999997</v>
      </c>
      <c r="S798">
        <v>7742377.6518999999</v>
      </c>
      <c r="T798">
        <v>-53588253.275700003</v>
      </c>
    </row>
    <row r="799" spans="1:20" x14ac:dyDescent="0.3">
      <c r="A799">
        <v>266</v>
      </c>
      <c r="B799">
        <v>3</v>
      </c>
      <c r="C799">
        <v>80591847.187900007</v>
      </c>
      <c r="D799">
        <v>429291.62180000002</v>
      </c>
      <c r="E799">
        <v>15435409.071599999</v>
      </c>
      <c r="F799">
        <v>0</v>
      </c>
      <c r="G799">
        <v>7742377.6518999999</v>
      </c>
      <c r="H799">
        <v>37761555.913500004</v>
      </c>
      <c r="I799">
        <v>24081570.0735</v>
      </c>
      <c r="J799">
        <v>4783434.0323999999</v>
      </c>
      <c r="K799">
        <v>14884836.8794</v>
      </c>
      <c r="L799">
        <v>6031878.2609999999</v>
      </c>
      <c r="M799">
        <v>0</v>
      </c>
      <c r="N799">
        <v>92083645.513999999</v>
      </c>
      <c r="O799">
        <v>56510277.114399999</v>
      </c>
      <c r="P799">
        <v>-4354142.4106000001</v>
      </c>
      <c r="Q799">
        <v>550572.19220000005</v>
      </c>
      <c r="R799">
        <v>-6031878.2609999999</v>
      </c>
      <c r="S799">
        <v>7742377.6518999999</v>
      </c>
      <c r="T799">
        <v>-54322089.600500003</v>
      </c>
    </row>
    <row r="800" spans="1:20" x14ac:dyDescent="0.3">
      <c r="A800">
        <v>267</v>
      </c>
      <c r="B800">
        <v>1</v>
      </c>
      <c r="C800">
        <v>98813115.389799997</v>
      </c>
      <c r="D800">
        <v>433846.83620000002</v>
      </c>
      <c r="E800">
        <v>15435409.071599999</v>
      </c>
      <c r="F800">
        <v>0</v>
      </c>
      <c r="G800">
        <v>5953348.1788999997</v>
      </c>
      <c r="H800">
        <v>38608653.664399996</v>
      </c>
      <c r="I800">
        <v>10794572.439099999</v>
      </c>
      <c r="J800">
        <v>4760262.8</v>
      </c>
      <c r="K800">
        <v>14884836.8794</v>
      </c>
      <c r="L800">
        <v>40059828.337800004</v>
      </c>
      <c r="M800">
        <v>0</v>
      </c>
      <c r="N800">
        <v>89280482.859200001</v>
      </c>
      <c r="O800">
        <v>88018542.9507</v>
      </c>
      <c r="P800">
        <v>-4326415.9638999999</v>
      </c>
      <c r="Q800">
        <v>550572.19220000005</v>
      </c>
      <c r="R800">
        <v>-40059828.337800004</v>
      </c>
      <c r="S800">
        <v>5953348.1788999997</v>
      </c>
      <c r="T800">
        <v>-50671829.194899999</v>
      </c>
    </row>
    <row r="801" spans="1:20" x14ac:dyDescent="0.3">
      <c r="A801">
        <v>267</v>
      </c>
      <c r="B801">
        <v>2</v>
      </c>
      <c r="C801">
        <v>94577502.601500005</v>
      </c>
      <c r="D801">
        <v>438030.5723</v>
      </c>
      <c r="E801">
        <v>15435409.071599999</v>
      </c>
      <c r="F801">
        <v>0</v>
      </c>
      <c r="G801">
        <v>5953348.1788999997</v>
      </c>
      <c r="H801">
        <v>39144714.858999997</v>
      </c>
      <c r="I801">
        <v>9598138.5280000009</v>
      </c>
      <c r="J801">
        <v>4740518.1857000003</v>
      </c>
      <c r="K801">
        <v>14884836.8794</v>
      </c>
      <c r="L801">
        <v>39851771.808300003</v>
      </c>
      <c r="M801">
        <v>0</v>
      </c>
      <c r="N801">
        <v>87033191.9912</v>
      </c>
      <c r="O801">
        <v>84979364.073500007</v>
      </c>
      <c r="P801">
        <v>-4302487.6134000001</v>
      </c>
      <c r="Q801">
        <v>550572.19220000005</v>
      </c>
      <c r="R801">
        <v>-39851771.808300003</v>
      </c>
      <c r="S801">
        <v>5953348.1788999997</v>
      </c>
      <c r="T801">
        <v>-47888477.132200003</v>
      </c>
    </row>
    <row r="802" spans="1:20" x14ac:dyDescent="0.3">
      <c r="A802">
        <v>267</v>
      </c>
      <c r="B802">
        <v>3</v>
      </c>
      <c r="C802">
        <v>92241025.161899999</v>
      </c>
      <c r="D802">
        <v>441890.75189999997</v>
      </c>
      <c r="E802">
        <v>15435409.071599999</v>
      </c>
      <c r="F802">
        <v>0</v>
      </c>
      <c r="G802">
        <v>5953348.1788999997</v>
      </c>
      <c r="H802">
        <v>39288567.818000004</v>
      </c>
      <c r="I802">
        <v>8724891.5168999992</v>
      </c>
      <c r="J802">
        <v>4723086.0791999996</v>
      </c>
      <c r="K802">
        <v>14884836.8794</v>
      </c>
      <c r="L802">
        <v>39687417.808600001</v>
      </c>
      <c r="M802">
        <v>0</v>
      </c>
      <c r="N802">
        <v>85586174.541500002</v>
      </c>
      <c r="O802">
        <v>83516133.644999996</v>
      </c>
      <c r="P802">
        <v>-4281195.3273999998</v>
      </c>
      <c r="Q802">
        <v>550572.19220000005</v>
      </c>
      <c r="R802">
        <v>-39687417.808600001</v>
      </c>
      <c r="S802">
        <v>5953348.1788999997</v>
      </c>
      <c r="T802">
        <v>-46297606.723499998</v>
      </c>
    </row>
    <row r="803" spans="1:20" x14ac:dyDescent="0.3">
      <c r="A803">
        <v>268</v>
      </c>
      <c r="B803">
        <v>1</v>
      </c>
      <c r="C803">
        <v>103269399.5279</v>
      </c>
      <c r="D803">
        <v>448840.30009999999</v>
      </c>
      <c r="E803">
        <v>15435409.071599999</v>
      </c>
      <c r="F803">
        <v>0</v>
      </c>
      <c r="G803">
        <v>8729249.2530000005</v>
      </c>
      <c r="H803">
        <v>43090980.2852</v>
      </c>
      <c r="I803">
        <v>8650747.2214000002</v>
      </c>
      <c r="J803">
        <v>4681232.5943</v>
      </c>
      <c r="K803">
        <v>14884836.8794</v>
      </c>
      <c r="L803">
        <v>60758150.0876</v>
      </c>
      <c r="M803">
        <v>0</v>
      </c>
      <c r="N803">
        <v>82185668.0977</v>
      </c>
      <c r="O803">
        <v>94618652.306600004</v>
      </c>
      <c r="P803">
        <v>-4232392.2940999996</v>
      </c>
      <c r="Q803">
        <v>550572.19220000005</v>
      </c>
      <c r="R803">
        <v>-60758150.0876</v>
      </c>
      <c r="S803">
        <v>8729249.2530000005</v>
      </c>
      <c r="T803">
        <v>-39094687.8125</v>
      </c>
    </row>
    <row r="804" spans="1:20" x14ac:dyDescent="0.3">
      <c r="A804">
        <v>268</v>
      </c>
      <c r="B804">
        <v>2</v>
      </c>
      <c r="C804">
        <v>99474933.824699998</v>
      </c>
      <c r="D804">
        <v>454995.0981</v>
      </c>
      <c r="E804">
        <v>15435409.071599999</v>
      </c>
      <c r="F804">
        <v>0</v>
      </c>
      <c r="G804">
        <v>8729249.2530000005</v>
      </c>
      <c r="H804">
        <v>43829462.011200003</v>
      </c>
      <c r="I804">
        <v>7831735.0800999999</v>
      </c>
      <c r="J804">
        <v>4644793.1325000003</v>
      </c>
      <c r="K804">
        <v>14884836.8794</v>
      </c>
      <c r="L804">
        <v>60216015.611000001</v>
      </c>
      <c r="M804">
        <v>0</v>
      </c>
      <c r="N804">
        <v>80490487.877000004</v>
      </c>
      <c r="O804">
        <v>91643198.744599998</v>
      </c>
      <c r="P804">
        <v>-4189798.0343999998</v>
      </c>
      <c r="Q804">
        <v>550572.19220000005</v>
      </c>
      <c r="R804">
        <v>-60216015.611000001</v>
      </c>
      <c r="S804">
        <v>8729249.2530000005</v>
      </c>
      <c r="T804">
        <v>-36661025.865800001</v>
      </c>
    </row>
    <row r="805" spans="1:20" x14ac:dyDescent="0.3">
      <c r="A805">
        <v>268</v>
      </c>
      <c r="B805">
        <v>3</v>
      </c>
      <c r="C805">
        <v>96827519.114600003</v>
      </c>
      <c r="D805">
        <v>460476.45679999999</v>
      </c>
      <c r="E805">
        <v>15435409.071599999</v>
      </c>
      <c r="F805">
        <v>0</v>
      </c>
      <c r="G805">
        <v>8729249.2530000005</v>
      </c>
      <c r="H805">
        <v>44344370.567400001</v>
      </c>
      <c r="I805">
        <v>7233498.4245999996</v>
      </c>
      <c r="J805">
        <v>4612322.6946</v>
      </c>
      <c r="K805">
        <v>14884836.8794</v>
      </c>
      <c r="L805">
        <v>59748840.8737</v>
      </c>
      <c r="M805">
        <v>0</v>
      </c>
      <c r="N805">
        <v>79441513.354100004</v>
      </c>
      <c r="O805">
        <v>89594020.689999998</v>
      </c>
      <c r="P805">
        <v>-4151846.2377999998</v>
      </c>
      <c r="Q805">
        <v>550572.19220000005</v>
      </c>
      <c r="R805">
        <v>-59748840.8737</v>
      </c>
      <c r="S805">
        <v>8729249.2530000005</v>
      </c>
      <c r="T805">
        <v>-35097142.786700003</v>
      </c>
    </row>
    <row r="806" spans="1:20" x14ac:dyDescent="0.3">
      <c r="A806">
        <v>269</v>
      </c>
      <c r="B806">
        <v>1</v>
      </c>
      <c r="C806">
        <v>118006888.32600001</v>
      </c>
      <c r="D806">
        <v>468664.84830000001</v>
      </c>
      <c r="E806">
        <v>20038017.371599998</v>
      </c>
      <c r="F806">
        <v>0</v>
      </c>
      <c r="G806">
        <v>15566257.919399999</v>
      </c>
      <c r="H806">
        <v>51223460.596699998</v>
      </c>
      <c r="I806">
        <v>6644497.3262999998</v>
      </c>
      <c r="J806">
        <v>4565497.1463000001</v>
      </c>
      <c r="K806">
        <v>23458402.7194</v>
      </c>
      <c r="L806">
        <v>93264995.066599995</v>
      </c>
      <c r="M806">
        <v>0</v>
      </c>
      <c r="N806">
        <v>78012018.910500005</v>
      </c>
      <c r="O806">
        <v>111362390.99969999</v>
      </c>
      <c r="P806">
        <v>-4096832.298</v>
      </c>
      <c r="Q806">
        <v>-3420385.3478000001</v>
      </c>
      <c r="R806">
        <v>-93264995.066599995</v>
      </c>
      <c r="S806">
        <v>15566257.919399999</v>
      </c>
      <c r="T806">
        <v>-26788558.3138</v>
      </c>
    </row>
    <row r="807" spans="1:20" x14ac:dyDescent="0.3">
      <c r="A807">
        <v>269</v>
      </c>
      <c r="B807">
        <v>2</v>
      </c>
      <c r="C807">
        <v>109802894.1803</v>
      </c>
      <c r="D807">
        <v>476023.44189999998</v>
      </c>
      <c r="E807">
        <v>20038017.371599998</v>
      </c>
      <c r="F807">
        <v>0</v>
      </c>
      <c r="G807">
        <v>15566257.919399999</v>
      </c>
      <c r="H807">
        <v>53636216.981899999</v>
      </c>
      <c r="I807">
        <v>5263726.3691999996</v>
      </c>
      <c r="J807">
        <v>4525385.5414000005</v>
      </c>
      <c r="K807">
        <v>23458402.7194</v>
      </c>
      <c r="L807">
        <v>91756861.497700006</v>
      </c>
      <c r="M807">
        <v>0</v>
      </c>
      <c r="N807">
        <v>74788361.100799993</v>
      </c>
      <c r="O807">
        <v>104539167.81110001</v>
      </c>
      <c r="P807">
        <v>-4049362.0995</v>
      </c>
      <c r="Q807">
        <v>-3420385.3478000001</v>
      </c>
      <c r="R807">
        <v>-91756861.497700006</v>
      </c>
      <c r="S807">
        <v>15566257.919399999</v>
      </c>
      <c r="T807">
        <v>-21152144.118900001</v>
      </c>
    </row>
    <row r="808" spans="1:20" x14ac:dyDescent="0.3">
      <c r="A808">
        <v>269</v>
      </c>
      <c r="B808">
        <v>3</v>
      </c>
      <c r="C808">
        <v>104629744.7817</v>
      </c>
      <c r="D808">
        <v>482504.21889999998</v>
      </c>
      <c r="E808">
        <v>20038017.371599998</v>
      </c>
      <c r="F808">
        <v>0</v>
      </c>
      <c r="G808">
        <v>15566257.919399999</v>
      </c>
      <c r="H808">
        <v>55010904.238200001</v>
      </c>
      <c r="I808">
        <v>4482715.1068000002</v>
      </c>
      <c r="J808">
        <v>4489864.2373000002</v>
      </c>
      <c r="K808">
        <v>23458402.7194</v>
      </c>
      <c r="L808">
        <v>90486276.602400005</v>
      </c>
      <c r="M808">
        <v>0</v>
      </c>
      <c r="N808">
        <v>73018991.002700001</v>
      </c>
      <c r="O808">
        <v>100147029.6749</v>
      </c>
      <c r="P808">
        <v>-4007360.0183999999</v>
      </c>
      <c r="Q808">
        <v>-3420385.3478000001</v>
      </c>
      <c r="R808">
        <v>-90486276.602400005</v>
      </c>
      <c r="S808">
        <v>15566257.919399999</v>
      </c>
      <c r="T808">
        <v>-18008086.7645</v>
      </c>
    </row>
    <row r="809" spans="1:20" x14ac:dyDescent="0.3">
      <c r="A809">
        <v>270</v>
      </c>
      <c r="B809">
        <v>1</v>
      </c>
      <c r="C809">
        <v>140452887.80930001</v>
      </c>
      <c r="D809">
        <v>488787.04940000002</v>
      </c>
      <c r="E809">
        <v>22653625.5616</v>
      </c>
      <c r="F809">
        <v>0</v>
      </c>
      <c r="G809">
        <v>21988997.9956</v>
      </c>
      <c r="H809">
        <v>65770545.369499996</v>
      </c>
      <c r="I809">
        <v>5916760.6633000001</v>
      </c>
      <c r="J809">
        <v>4441199.0475000003</v>
      </c>
      <c r="K809">
        <v>28330659.9694</v>
      </c>
      <c r="L809">
        <v>146564602.63999999</v>
      </c>
      <c r="M809">
        <v>0</v>
      </c>
      <c r="N809">
        <v>67298397.720300004</v>
      </c>
      <c r="O809">
        <v>134536127.14610001</v>
      </c>
      <c r="P809">
        <v>-3952411.9980000001</v>
      </c>
      <c r="Q809">
        <v>-5677034.4078000002</v>
      </c>
      <c r="R809">
        <v>-146564602.63999999</v>
      </c>
      <c r="S809">
        <v>21988997.9956</v>
      </c>
      <c r="T809">
        <v>-1527852.3509</v>
      </c>
    </row>
    <row r="810" spans="1:20" x14ac:dyDescent="0.3">
      <c r="A810">
        <v>270</v>
      </c>
      <c r="B810">
        <v>2</v>
      </c>
      <c r="C810">
        <v>129159915.9245</v>
      </c>
      <c r="D810">
        <v>494215.01850000001</v>
      </c>
      <c r="E810">
        <v>22653625.5616</v>
      </c>
      <c r="F810">
        <v>0</v>
      </c>
      <c r="G810">
        <v>21988997.9956</v>
      </c>
      <c r="H810">
        <v>68816218.789900005</v>
      </c>
      <c r="I810">
        <v>4898341.5146000003</v>
      </c>
      <c r="J810">
        <v>4399342.1224999996</v>
      </c>
      <c r="K810">
        <v>28330659.9694</v>
      </c>
      <c r="L810">
        <v>142778543.0851</v>
      </c>
      <c r="M810">
        <v>0</v>
      </c>
      <c r="N810">
        <v>63909157.252999999</v>
      </c>
      <c r="O810">
        <v>124261574.40989999</v>
      </c>
      <c r="P810">
        <v>-3905127.1039999998</v>
      </c>
      <c r="Q810">
        <v>-5677034.4078000002</v>
      </c>
      <c r="R810">
        <v>-142778543.0851</v>
      </c>
      <c r="S810">
        <v>21988997.9956</v>
      </c>
      <c r="T810">
        <v>4907061.5368999997</v>
      </c>
    </row>
    <row r="811" spans="1:20" x14ac:dyDescent="0.3">
      <c r="A811">
        <v>270</v>
      </c>
      <c r="B811">
        <v>3</v>
      </c>
      <c r="C811">
        <v>121914592.0776</v>
      </c>
      <c r="D811">
        <v>498935.50689999998</v>
      </c>
      <c r="E811">
        <v>22653625.5616</v>
      </c>
      <c r="F811">
        <v>0</v>
      </c>
      <c r="G811">
        <v>21988997.9956</v>
      </c>
      <c r="H811">
        <v>69981239.983799994</v>
      </c>
      <c r="I811">
        <v>4283338.2840999998</v>
      </c>
      <c r="J811">
        <v>4362515.6138000004</v>
      </c>
      <c r="K811">
        <v>28330659.9694</v>
      </c>
      <c r="L811">
        <v>139564122.69769999</v>
      </c>
      <c r="M811">
        <v>0</v>
      </c>
      <c r="N811">
        <v>61921433.519299999</v>
      </c>
      <c r="O811">
        <v>117631253.79350001</v>
      </c>
      <c r="P811">
        <v>-3863580.1069</v>
      </c>
      <c r="Q811">
        <v>-5677034.4078000002</v>
      </c>
      <c r="R811">
        <v>-139564122.69769999</v>
      </c>
      <c r="S811">
        <v>21988997.9956</v>
      </c>
      <c r="T811">
        <v>8059806.4643999999</v>
      </c>
    </row>
    <row r="812" spans="1:20" x14ac:dyDescent="0.3">
      <c r="A812">
        <v>271</v>
      </c>
      <c r="B812">
        <v>1</v>
      </c>
      <c r="C812">
        <v>10320941.852399999</v>
      </c>
      <c r="D812">
        <v>466129.57010000001</v>
      </c>
      <c r="E812">
        <v>32625114.101599999</v>
      </c>
      <c r="F812">
        <v>0</v>
      </c>
      <c r="G812">
        <v>598937284.01049995</v>
      </c>
      <c r="H812">
        <v>117878626.37909999</v>
      </c>
      <c r="I812">
        <v>604012072.28509998</v>
      </c>
      <c r="J812">
        <v>4520082.0303999996</v>
      </c>
      <c r="K812">
        <v>46905174.489399999</v>
      </c>
      <c r="L812">
        <v>27444591.9802</v>
      </c>
      <c r="M812">
        <v>0</v>
      </c>
      <c r="N812">
        <v>76993168.986100003</v>
      </c>
      <c r="O812">
        <v>-593691130.43270004</v>
      </c>
      <c r="P812">
        <v>-4053952.4602999999</v>
      </c>
      <c r="Q812">
        <v>-14280060.387800001</v>
      </c>
      <c r="R812">
        <v>-27444591.9802</v>
      </c>
      <c r="S812">
        <v>598937284.01049995</v>
      </c>
      <c r="T812">
        <v>40885457.392999999</v>
      </c>
    </row>
    <row r="813" spans="1:20" x14ac:dyDescent="0.3">
      <c r="A813">
        <v>271</v>
      </c>
      <c r="B813">
        <v>2</v>
      </c>
      <c r="C813">
        <v>7654700.3683000002</v>
      </c>
      <c r="D813">
        <v>437143.44630000001</v>
      </c>
      <c r="E813">
        <v>32625114.101599999</v>
      </c>
      <c r="F813">
        <v>0</v>
      </c>
      <c r="G813">
        <v>598937284.01049995</v>
      </c>
      <c r="H813">
        <v>108349895.0756</v>
      </c>
      <c r="I813">
        <v>580523159.3822</v>
      </c>
      <c r="J813">
        <v>4654455.1913000001</v>
      </c>
      <c r="K813">
        <v>46905174.489399999</v>
      </c>
      <c r="L813">
        <v>28692629.665899999</v>
      </c>
      <c r="M813">
        <v>0</v>
      </c>
      <c r="N813">
        <v>86877733.136600003</v>
      </c>
      <c r="O813">
        <v>-572868459.01390004</v>
      </c>
      <c r="P813">
        <v>-4217311.7450000001</v>
      </c>
      <c r="Q813">
        <v>-14280060.387800001</v>
      </c>
      <c r="R813">
        <v>-28692629.665899999</v>
      </c>
      <c r="S813">
        <v>598937284.01049995</v>
      </c>
      <c r="T813">
        <v>21472161.938999999</v>
      </c>
    </row>
    <row r="814" spans="1:20" x14ac:dyDescent="0.3">
      <c r="A814">
        <v>271</v>
      </c>
      <c r="B814">
        <v>3</v>
      </c>
      <c r="C814">
        <v>6320609.7313999999</v>
      </c>
      <c r="D814">
        <v>414443.93359999999</v>
      </c>
      <c r="E814">
        <v>32625114.101599999</v>
      </c>
      <c r="F814">
        <v>0</v>
      </c>
      <c r="G814">
        <v>598937284.01049995</v>
      </c>
      <c r="H814">
        <v>103026701.1557</v>
      </c>
      <c r="I814">
        <v>565232233.02119994</v>
      </c>
      <c r="J814">
        <v>4775942.1304000001</v>
      </c>
      <c r="K814">
        <v>46905174.489399999</v>
      </c>
      <c r="L814">
        <v>29765463.3968</v>
      </c>
      <c r="M814">
        <v>0</v>
      </c>
      <c r="N814">
        <v>94231387.857199997</v>
      </c>
      <c r="O814">
        <v>-558911623.28980005</v>
      </c>
      <c r="P814">
        <v>-4361498.1968</v>
      </c>
      <c r="Q814">
        <v>-14280060.387800001</v>
      </c>
      <c r="R814">
        <v>-29765463.3968</v>
      </c>
      <c r="S814">
        <v>598937284.01049995</v>
      </c>
      <c r="T814">
        <v>8795313.2984999996</v>
      </c>
    </row>
    <row r="815" spans="1:20" x14ac:dyDescent="0.3">
      <c r="A815">
        <v>272</v>
      </c>
      <c r="B815">
        <v>1</v>
      </c>
      <c r="C815">
        <v>40860041.886500001</v>
      </c>
      <c r="D815">
        <v>392434.4669</v>
      </c>
      <c r="E815">
        <v>68266718.171599999</v>
      </c>
      <c r="F815">
        <v>0</v>
      </c>
      <c r="G815">
        <v>700888811.12399995</v>
      </c>
      <c r="H815">
        <v>114315362.81999999</v>
      </c>
      <c r="I815">
        <v>670246224.33000004</v>
      </c>
      <c r="J815">
        <v>4882064.9250999996</v>
      </c>
      <c r="K815">
        <v>113297015.2894</v>
      </c>
      <c r="L815">
        <v>35469921.355999999</v>
      </c>
      <c r="M815">
        <v>0</v>
      </c>
      <c r="N815">
        <v>100734025.7973</v>
      </c>
      <c r="O815">
        <v>-629386182.44360006</v>
      </c>
      <c r="P815">
        <v>-4489630.4582000002</v>
      </c>
      <c r="Q815">
        <v>-45030297.117799997</v>
      </c>
      <c r="R815">
        <v>-35469921.355999999</v>
      </c>
      <c r="S815">
        <v>700888811.12399995</v>
      </c>
      <c r="T815">
        <v>13581337.022700001</v>
      </c>
    </row>
    <row r="816" spans="1:20" x14ac:dyDescent="0.3">
      <c r="A816">
        <v>272</v>
      </c>
      <c r="B816">
        <v>2</v>
      </c>
      <c r="C816">
        <v>33892087.8068</v>
      </c>
      <c r="D816">
        <v>374074.58799999999</v>
      </c>
      <c r="E816">
        <v>68266718.171599999</v>
      </c>
      <c r="F816">
        <v>0</v>
      </c>
      <c r="G816">
        <v>700888811.12399995</v>
      </c>
      <c r="H816">
        <v>110878340.18099999</v>
      </c>
      <c r="I816">
        <v>652679591.54180002</v>
      </c>
      <c r="J816">
        <v>4981932.3679999998</v>
      </c>
      <c r="K816">
        <v>113297015.2894</v>
      </c>
      <c r="L816">
        <v>36329104.7742</v>
      </c>
      <c r="M816">
        <v>0</v>
      </c>
      <c r="N816">
        <v>106888880.3537</v>
      </c>
      <c r="O816">
        <v>-618787503.73500001</v>
      </c>
      <c r="P816">
        <v>-4607857.7801000001</v>
      </c>
      <c r="Q816">
        <v>-45030297.117799997</v>
      </c>
      <c r="R816">
        <v>-36329104.7742</v>
      </c>
      <c r="S816">
        <v>700888811.12399995</v>
      </c>
      <c r="T816">
        <v>3989459.8273</v>
      </c>
    </row>
    <row r="817" spans="1:20" x14ac:dyDescent="0.3">
      <c r="A817">
        <v>272</v>
      </c>
      <c r="B817">
        <v>3</v>
      </c>
      <c r="C817">
        <v>30348478.969900001</v>
      </c>
      <c r="D817">
        <v>357547.51510000002</v>
      </c>
      <c r="E817">
        <v>68266718.171599999</v>
      </c>
      <c r="F817">
        <v>0</v>
      </c>
      <c r="G817">
        <v>700888811.12399995</v>
      </c>
      <c r="H817">
        <v>107921783.5671</v>
      </c>
      <c r="I817">
        <v>639719262.0905</v>
      </c>
      <c r="J817">
        <v>5075431.2725999998</v>
      </c>
      <c r="K817">
        <v>113297015.2894</v>
      </c>
      <c r="L817">
        <v>37153868.394699998</v>
      </c>
      <c r="M817">
        <v>0</v>
      </c>
      <c r="N817">
        <v>112385742.4365</v>
      </c>
      <c r="O817">
        <v>-609370783.12059999</v>
      </c>
      <c r="P817">
        <v>-4717883.7573999995</v>
      </c>
      <c r="Q817">
        <v>-45030297.117799997</v>
      </c>
      <c r="R817">
        <v>-37153868.394699998</v>
      </c>
      <c r="S817">
        <v>700888811.12399995</v>
      </c>
      <c r="T817">
        <v>-4463958.8694000002</v>
      </c>
    </row>
    <row r="818" spans="1:20" x14ac:dyDescent="0.3">
      <c r="A818">
        <v>273</v>
      </c>
      <c r="B818">
        <v>1</v>
      </c>
      <c r="C818">
        <v>215303338.09459999</v>
      </c>
      <c r="D818">
        <v>376560.47570000001</v>
      </c>
      <c r="E818">
        <v>73423298.821600005</v>
      </c>
      <c r="F818">
        <v>0</v>
      </c>
      <c r="G818">
        <v>67400089.184599996</v>
      </c>
      <c r="H818">
        <v>62039918.922499999</v>
      </c>
      <c r="I818">
        <v>46899184.134599999</v>
      </c>
      <c r="J818">
        <v>4955841.4370999997</v>
      </c>
      <c r="K818">
        <v>122902496.69939999</v>
      </c>
      <c r="L818">
        <v>152079343.676</v>
      </c>
      <c r="M818">
        <v>0</v>
      </c>
      <c r="N818">
        <v>92186157.700100005</v>
      </c>
      <c r="O818">
        <v>168404153.96000001</v>
      </c>
      <c r="P818">
        <v>-4579280.9612999996</v>
      </c>
      <c r="Q818">
        <v>-49479197.877800003</v>
      </c>
      <c r="R818">
        <v>-152079343.676</v>
      </c>
      <c r="S818">
        <v>67400089.184599996</v>
      </c>
      <c r="T818">
        <v>-30146238.7775</v>
      </c>
    </row>
    <row r="819" spans="1:20" x14ac:dyDescent="0.3">
      <c r="A819">
        <v>273</v>
      </c>
      <c r="B819">
        <v>2</v>
      </c>
      <c r="C819">
        <v>186342576.16370001</v>
      </c>
      <c r="D819">
        <v>393541.51319999999</v>
      </c>
      <c r="E819">
        <v>73423298.821600005</v>
      </c>
      <c r="F819">
        <v>0</v>
      </c>
      <c r="G819">
        <v>67400089.184599996</v>
      </c>
      <c r="H819">
        <v>66419070.052599996</v>
      </c>
      <c r="I819">
        <v>35605893.726099998</v>
      </c>
      <c r="J819">
        <v>4862881.0602000002</v>
      </c>
      <c r="K819">
        <v>122902496.69939999</v>
      </c>
      <c r="L819">
        <v>147283336.96599999</v>
      </c>
      <c r="M819">
        <v>0</v>
      </c>
      <c r="N819">
        <v>83611018.542500004</v>
      </c>
      <c r="O819">
        <v>150736682.4375</v>
      </c>
      <c r="P819">
        <v>-4469339.5470000003</v>
      </c>
      <c r="Q819">
        <v>-49479197.877800003</v>
      </c>
      <c r="R819">
        <v>-147283336.96599999</v>
      </c>
      <c r="S819">
        <v>67400089.184599996</v>
      </c>
      <c r="T819">
        <v>-17191948.489999998</v>
      </c>
    </row>
    <row r="820" spans="1:20" x14ac:dyDescent="0.3">
      <c r="A820">
        <v>273</v>
      </c>
      <c r="B820">
        <v>3</v>
      </c>
      <c r="C820">
        <v>167550605.9456</v>
      </c>
      <c r="D820">
        <v>408381.04139999999</v>
      </c>
      <c r="E820">
        <v>73423298.821600005</v>
      </c>
      <c r="F820">
        <v>0</v>
      </c>
      <c r="G820">
        <v>67400089.184599996</v>
      </c>
      <c r="H820">
        <v>69062733.533099994</v>
      </c>
      <c r="I820">
        <v>28504995.687100001</v>
      </c>
      <c r="J820">
        <v>4787773.3683000002</v>
      </c>
      <c r="K820">
        <v>122902496.69939999</v>
      </c>
      <c r="L820">
        <v>143374762.4892</v>
      </c>
      <c r="M820">
        <v>0</v>
      </c>
      <c r="N820">
        <v>78824628.843600005</v>
      </c>
      <c r="O820">
        <v>139045610.25850001</v>
      </c>
      <c r="P820">
        <v>-4379392.3269999996</v>
      </c>
      <c r="Q820">
        <v>-49479197.877800003</v>
      </c>
      <c r="R820">
        <v>-143374762.4892</v>
      </c>
      <c r="S820">
        <v>67400089.184599996</v>
      </c>
      <c r="T820">
        <v>-9761895.3103999998</v>
      </c>
    </row>
    <row r="821" spans="1:20" x14ac:dyDescent="0.3">
      <c r="A821">
        <v>274</v>
      </c>
      <c r="B821">
        <v>1</v>
      </c>
      <c r="C821">
        <v>81317878.033500001</v>
      </c>
      <c r="D821">
        <v>402120.76490000001</v>
      </c>
      <c r="E821">
        <v>41465439.761600003</v>
      </c>
      <c r="F821">
        <v>0</v>
      </c>
      <c r="G821">
        <v>85819468.048199996</v>
      </c>
      <c r="H821">
        <v>77366032.333199993</v>
      </c>
      <c r="I821">
        <v>85539920.920599997</v>
      </c>
      <c r="J821">
        <v>4832030.8476</v>
      </c>
      <c r="K821">
        <v>63372600.029399998</v>
      </c>
      <c r="L821">
        <v>47036186.6523</v>
      </c>
      <c r="M821">
        <v>0</v>
      </c>
      <c r="N821">
        <v>85374702.047700003</v>
      </c>
      <c r="O821">
        <v>-4222042.8870999999</v>
      </c>
      <c r="P821">
        <v>-4429910.0826000003</v>
      </c>
      <c r="Q821">
        <v>-21907160.2678</v>
      </c>
      <c r="R821">
        <v>-47036186.6523</v>
      </c>
      <c r="S821">
        <v>85819468.048199996</v>
      </c>
      <c r="T821">
        <v>-8008669.7144999998</v>
      </c>
    </row>
    <row r="822" spans="1:20" x14ac:dyDescent="0.3">
      <c r="A822">
        <v>274</v>
      </c>
      <c r="B822">
        <v>2</v>
      </c>
      <c r="C822">
        <v>69235093.305700004</v>
      </c>
      <c r="D822">
        <v>396740.7035</v>
      </c>
      <c r="E822">
        <v>41465439.761600003</v>
      </c>
      <c r="F822">
        <v>0</v>
      </c>
      <c r="G822">
        <v>85819468.048199996</v>
      </c>
      <c r="H822">
        <v>75019665.3389</v>
      </c>
      <c r="I822">
        <v>67446818.214300007</v>
      </c>
      <c r="J822">
        <v>4868509.4996999996</v>
      </c>
      <c r="K822">
        <v>63372600.029399998</v>
      </c>
      <c r="L822">
        <v>47182300.952699997</v>
      </c>
      <c r="M822">
        <v>0</v>
      </c>
      <c r="N822">
        <v>88796671.862000003</v>
      </c>
      <c r="O822">
        <v>1788275.0914</v>
      </c>
      <c r="P822">
        <v>-4471768.7961999997</v>
      </c>
      <c r="Q822">
        <v>-21907160.2678</v>
      </c>
      <c r="R822">
        <v>-47182300.952699997</v>
      </c>
      <c r="S822">
        <v>85819468.048199996</v>
      </c>
      <c r="T822">
        <v>-13777006.5231</v>
      </c>
    </row>
    <row r="823" spans="1:20" x14ac:dyDescent="0.3">
      <c r="A823">
        <v>274</v>
      </c>
      <c r="B823">
        <v>3</v>
      </c>
      <c r="C823">
        <v>62280123.0436</v>
      </c>
      <c r="D823">
        <v>391886.51730000001</v>
      </c>
      <c r="E823">
        <v>41465439.761600003</v>
      </c>
      <c r="F823">
        <v>0</v>
      </c>
      <c r="G823">
        <v>85819468.048199996</v>
      </c>
      <c r="H823">
        <v>71202957.899599999</v>
      </c>
      <c r="I823">
        <v>54854104.258900002</v>
      </c>
      <c r="J823">
        <v>4899932.4188999999</v>
      </c>
      <c r="K823">
        <v>63372600.029399998</v>
      </c>
      <c r="L823">
        <v>47232451.068800002</v>
      </c>
      <c r="M823">
        <v>0</v>
      </c>
      <c r="N823">
        <v>90538293.960099995</v>
      </c>
      <c r="O823">
        <v>7426018.7846999997</v>
      </c>
      <c r="P823">
        <v>-4508045.9017000003</v>
      </c>
      <c r="Q823">
        <v>-21907160.2678</v>
      </c>
      <c r="R823">
        <v>-47232451.068800002</v>
      </c>
      <c r="S823">
        <v>85819468.048199996</v>
      </c>
      <c r="T823">
        <v>-19335336.060400002</v>
      </c>
    </row>
    <row r="824" spans="1:20" x14ac:dyDescent="0.3">
      <c r="A824">
        <v>275</v>
      </c>
      <c r="B824">
        <v>1</v>
      </c>
      <c r="C824">
        <v>163194850.7766</v>
      </c>
      <c r="D824">
        <v>400795.41080000001</v>
      </c>
      <c r="E824">
        <v>15435409.071599999</v>
      </c>
      <c r="F824">
        <v>0</v>
      </c>
      <c r="G824">
        <v>8308526.6980999997</v>
      </c>
      <c r="H824">
        <v>43837280.109300002</v>
      </c>
      <c r="I824">
        <v>32064703.3244</v>
      </c>
      <c r="J824">
        <v>4854943.3696999997</v>
      </c>
      <c r="K824">
        <v>14884836.8794</v>
      </c>
      <c r="L824">
        <v>84704560.586700007</v>
      </c>
      <c r="M824">
        <v>0</v>
      </c>
      <c r="N824">
        <v>95438181.650099993</v>
      </c>
      <c r="O824">
        <v>131130147.4522</v>
      </c>
      <c r="P824">
        <v>-4454147.9589</v>
      </c>
      <c r="Q824">
        <v>550572.19220000005</v>
      </c>
      <c r="R824">
        <v>-84704560.586700007</v>
      </c>
      <c r="S824">
        <v>8308526.6980999997</v>
      </c>
      <c r="T824">
        <v>-51600901.540799998</v>
      </c>
    </row>
    <row r="825" spans="1:20" x14ac:dyDescent="0.3">
      <c r="A825">
        <v>275</v>
      </c>
      <c r="B825">
        <v>2</v>
      </c>
      <c r="C825">
        <v>146168585.34979999</v>
      </c>
      <c r="D825">
        <v>408689.92180000001</v>
      </c>
      <c r="E825">
        <v>15435409.071599999</v>
      </c>
      <c r="F825">
        <v>0</v>
      </c>
      <c r="G825">
        <v>8308526.6980999997</v>
      </c>
      <c r="H825">
        <v>44388379.362899996</v>
      </c>
      <c r="I825">
        <v>23300691.015000001</v>
      </c>
      <c r="J825">
        <v>4816846.8629000001</v>
      </c>
      <c r="K825">
        <v>14884836.8794</v>
      </c>
      <c r="L825">
        <v>83529433.906399995</v>
      </c>
      <c r="M825">
        <v>0</v>
      </c>
      <c r="N825">
        <v>89069570.336600006</v>
      </c>
      <c r="O825">
        <v>122867894.3348</v>
      </c>
      <c r="P825">
        <v>-4408156.9411000004</v>
      </c>
      <c r="Q825">
        <v>550572.19220000005</v>
      </c>
      <c r="R825">
        <v>-83529433.906399995</v>
      </c>
      <c r="S825">
        <v>8308526.6980999997</v>
      </c>
      <c r="T825">
        <v>-44681190.9736</v>
      </c>
    </row>
    <row r="826" spans="1:20" x14ac:dyDescent="0.3">
      <c r="A826">
        <v>275</v>
      </c>
      <c r="B826">
        <v>3</v>
      </c>
      <c r="C826">
        <v>136670139.87310001</v>
      </c>
      <c r="D826">
        <v>415722.9841</v>
      </c>
      <c r="E826">
        <v>15435409.071599999</v>
      </c>
      <c r="F826">
        <v>0</v>
      </c>
      <c r="G826">
        <v>8308526.6980999997</v>
      </c>
      <c r="H826">
        <v>44942033.750799999</v>
      </c>
      <c r="I826">
        <v>18588403.706099998</v>
      </c>
      <c r="J826">
        <v>4783486.5722000003</v>
      </c>
      <c r="K826">
        <v>14884836.8794</v>
      </c>
      <c r="L826">
        <v>82502201.853699997</v>
      </c>
      <c r="M826">
        <v>0</v>
      </c>
      <c r="N826">
        <v>85786554.766000003</v>
      </c>
      <c r="O826">
        <v>118081736.167</v>
      </c>
      <c r="P826">
        <v>-4367763.5881000003</v>
      </c>
      <c r="Q826">
        <v>550572.19220000005</v>
      </c>
      <c r="R826">
        <v>-82502201.853699997</v>
      </c>
      <c r="S826">
        <v>8308526.6980999997</v>
      </c>
      <c r="T826">
        <v>-40844521.015100002</v>
      </c>
    </row>
    <row r="827" spans="1:20" x14ac:dyDescent="0.3">
      <c r="A827">
        <v>276</v>
      </c>
      <c r="B827">
        <v>1</v>
      </c>
      <c r="C827">
        <v>105165995.8889</v>
      </c>
      <c r="D827">
        <v>416156.04739999998</v>
      </c>
      <c r="E827">
        <v>15435409.071599999</v>
      </c>
      <c r="F827">
        <v>0</v>
      </c>
      <c r="G827">
        <v>8825017.3839999996</v>
      </c>
      <c r="H827">
        <v>42514956.0986</v>
      </c>
      <c r="I827">
        <v>39759416.607199997</v>
      </c>
      <c r="J827">
        <v>4789702.8139000004</v>
      </c>
      <c r="K827">
        <v>14884836.8794</v>
      </c>
      <c r="L827">
        <v>26198593.1415</v>
      </c>
      <c r="M827">
        <v>0</v>
      </c>
      <c r="N827">
        <v>85032868.530399993</v>
      </c>
      <c r="O827">
        <v>65406579.281599998</v>
      </c>
      <c r="P827">
        <v>-4373546.7664999999</v>
      </c>
      <c r="Q827">
        <v>550572.19220000005</v>
      </c>
      <c r="R827">
        <v>-26198593.1415</v>
      </c>
      <c r="S827">
        <v>8825017.3839999996</v>
      </c>
      <c r="T827">
        <v>-42517912.4318</v>
      </c>
    </row>
    <row r="828" spans="1:20" x14ac:dyDescent="0.3">
      <c r="A828">
        <v>276</v>
      </c>
      <c r="B828">
        <v>2</v>
      </c>
      <c r="C828">
        <v>100167192.7641</v>
      </c>
      <c r="D828">
        <v>416761.38449999999</v>
      </c>
      <c r="E828">
        <v>15435409.071599999</v>
      </c>
      <c r="F828">
        <v>0</v>
      </c>
      <c r="G828">
        <v>8825017.3839999996</v>
      </c>
      <c r="H828">
        <v>41939847.354900002</v>
      </c>
      <c r="I828">
        <v>32215785.749000002</v>
      </c>
      <c r="J828">
        <v>4793221.7055000002</v>
      </c>
      <c r="K828">
        <v>14884836.8794</v>
      </c>
      <c r="L828">
        <v>26338694.313900001</v>
      </c>
      <c r="M828">
        <v>0</v>
      </c>
      <c r="N828">
        <v>87302469.051300004</v>
      </c>
      <c r="O828">
        <v>67951407.015100002</v>
      </c>
      <c r="P828">
        <v>-4376460.3210000005</v>
      </c>
      <c r="Q828">
        <v>550572.19220000005</v>
      </c>
      <c r="R828">
        <v>-26338694.313900001</v>
      </c>
      <c r="S828">
        <v>8825017.3839999996</v>
      </c>
      <c r="T828">
        <v>-45362621.696500003</v>
      </c>
    </row>
    <row r="829" spans="1:20" x14ac:dyDescent="0.3">
      <c r="A829">
        <v>276</v>
      </c>
      <c r="B829">
        <v>3</v>
      </c>
      <c r="C829">
        <v>96744807.143000007</v>
      </c>
      <c r="D829">
        <v>417501.95250000001</v>
      </c>
      <c r="E829">
        <v>15435409.071599999</v>
      </c>
      <c r="F829">
        <v>0</v>
      </c>
      <c r="G829">
        <v>8825017.3839999996</v>
      </c>
      <c r="H829">
        <v>41636438.995499998</v>
      </c>
      <c r="I829">
        <v>27712863.505800001</v>
      </c>
      <c r="J829">
        <v>4795085.2011000002</v>
      </c>
      <c r="K829">
        <v>14884836.8794</v>
      </c>
      <c r="L829">
        <v>26445505.4122</v>
      </c>
      <c r="M829">
        <v>0</v>
      </c>
      <c r="N829">
        <v>88430282.639599994</v>
      </c>
      <c r="O829">
        <v>69031943.637199998</v>
      </c>
      <c r="P829">
        <v>-4377583.2485999996</v>
      </c>
      <c r="Q829">
        <v>550572.19220000005</v>
      </c>
      <c r="R829">
        <v>-26445505.4122</v>
      </c>
      <c r="S829">
        <v>8825017.3839999996</v>
      </c>
      <c r="T829">
        <v>-46793843.644100003</v>
      </c>
    </row>
    <row r="830" spans="1:20" x14ac:dyDescent="0.3">
      <c r="A830">
        <v>277</v>
      </c>
      <c r="B830">
        <v>1</v>
      </c>
      <c r="C830">
        <v>106800876.1261</v>
      </c>
      <c r="D830">
        <v>420201.07740000001</v>
      </c>
      <c r="E830">
        <v>15435409.071599999</v>
      </c>
      <c r="F830">
        <v>0</v>
      </c>
      <c r="G830">
        <v>4393806.0460000001</v>
      </c>
      <c r="H830">
        <v>35846384.555100001</v>
      </c>
      <c r="I830">
        <v>20123909.401299998</v>
      </c>
      <c r="J830">
        <v>4787004.9182000002</v>
      </c>
      <c r="K830">
        <v>14884836.8794</v>
      </c>
      <c r="L830">
        <v>28662483.380100001</v>
      </c>
      <c r="M830">
        <v>0</v>
      </c>
      <c r="N830">
        <v>94718994.865099996</v>
      </c>
      <c r="O830">
        <v>86676966.724800006</v>
      </c>
      <c r="P830">
        <v>-4366803.8408000004</v>
      </c>
      <c r="Q830">
        <v>550572.19220000005</v>
      </c>
      <c r="R830">
        <v>-28662483.380100001</v>
      </c>
      <c r="S830">
        <v>4393806.0460000001</v>
      </c>
      <c r="T830">
        <v>-58872610.310000002</v>
      </c>
    </row>
    <row r="831" spans="1:20" x14ac:dyDescent="0.3">
      <c r="A831">
        <v>277</v>
      </c>
      <c r="B831">
        <v>2</v>
      </c>
      <c r="C831">
        <v>102997878.73199999</v>
      </c>
      <c r="D831">
        <v>422776.538</v>
      </c>
      <c r="E831">
        <v>15435409.071599999</v>
      </c>
      <c r="F831">
        <v>0</v>
      </c>
      <c r="G831">
        <v>4393806.0460000001</v>
      </c>
      <c r="H831">
        <v>35250682.425499998</v>
      </c>
      <c r="I831">
        <v>17175535.892900001</v>
      </c>
      <c r="J831">
        <v>4779091.7155999998</v>
      </c>
      <c r="K831">
        <v>14884836.8794</v>
      </c>
      <c r="L831">
        <v>28683996.602699999</v>
      </c>
      <c r="M831">
        <v>0</v>
      </c>
      <c r="N831">
        <v>93094641.843899995</v>
      </c>
      <c r="O831">
        <v>85822342.839100003</v>
      </c>
      <c r="P831">
        <v>-4356315.1776000001</v>
      </c>
      <c r="Q831">
        <v>550572.19220000005</v>
      </c>
      <c r="R831">
        <v>-28683996.602699999</v>
      </c>
      <c r="S831">
        <v>4393806.0460000001</v>
      </c>
      <c r="T831">
        <v>-57843959.418399997</v>
      </c>
    </row>
    <row r="832" spans="1:20" x14ac:dyDescent="0.3">
      <c r="A832">
        <v>277</v>
      </c>
      <c r="B832">
        <v>3</v>
      </c>
      <c r="C832">
        <v>100443749.6962</v>
      </c>
      <c r="D832">
        <v>425338.69919999997</v>
      </c>
      <c r="E832">
        <v>15435409.071599999</v>
      </c>
      <c r="F832">
        <v>0</v>
      </c>
      <c r="G832">
        <v>4393806.0460000001</v>
      </c>
      <c r="H832">
        <v>34956462.930799998</v>
      </c>
      <c r="I832">
        <v>15178888.202299999</v>
      </c>
      <c r="J832">
        <v>4771385.7225000001</v>
      </c>
      <c r="K832">
        <v>14884836.8794</v>
      </c>
      <c r="L832">
        <v>28697733.2696</v>
      </c>
      <c r="M832">
        <v>0</v>
      </c>
      <c r="N832">
        <v>92108371.943000004</v>
      </c>
      <c r="O832">
        <v>85264861.494000003</v>
      </c>
      <c r="P832">
        <v>-4346047.0232999995</v>
      </c>
      <c r="Q832">
        <v>550572.19220000005</v>
      </c>
      <c r="R832">
        <v>-28697733.2696</v>
      </c>
      <c r="S832">
        <v>4393806.0460000001</v>
      </c>
      <c r="T832">
        <v>-57151909.012199998</v>
      </c>
    </row>
    <row r="833" spans="1:20" x14ac:dyDescent="0.3">
      <c r="A833">
        <v>278</v>
      </c>
      <c r="B833">
        <v>1</v>
      </c>
      <c r="C833">
        <v>96388333.165399998</v>
      </c>
      <c r="D833">
        <v>426516.97269999998</v>
      </c>
      <c r="E833">
        <v>15435409.071599999</v>
      </c>
      <c r="F833">
        <v>0</v>
      </c>
      <c r="G833">
        <v>4152995.9893999998</v>
      </c>
      <c r="H833">
        <v>36687665.049599998</v>
      </c>
      <c r="I833">
        <v>24048613.2302</v>
      </c>
      <c r="J833">
        <v>4772393.1694999998</v>
      </c>
      <c r="K833">
        <v>14948891.579399999</v>
      </c>
      <c r="L833">
        <v>17831676.166499998</v>
      </c>
      <c r="M833">
        <v>0</v>
      </c>
      <c r="N833">
        <v>91187856.991899997</v>
      </c>
      <c r="O833">
        <v>72339719.935200006</v>
      </c>
      <c r="P833">
        <v>-4345876.1968</v>
      </c>
      <c r="Q833">
        <v>486517.49219999998</v>
      </c>
      <c r="R833">
        <v>-17831676.166499998</v>
      </c>
      <c r="S833">
        <v>4152995.9893999998</v>
      </c>
      <c r="T833">
        <v>-54500191.942400001</v>
      </c>
    </row>
    <row r="834" spans="1:20" x14ac:dyDescent="0.3">
      <c r="A834">
        <v>278</v>
      </c>
      <c r="B834">
        <v>2</v>
      </c>
      <c r="C834">
        <v>94728211.391000003</v>
      </c>
      <c r="D834">
        <v>427799.77850000001</v>
      </c>
      <c r="E834">
        <v>15435409.071599999</v>
      </c>
      <c r="F834">
        <v>0</v>
      </c>
      <c r="G834">
        <v>4152995.9893999998</v>
      </c>
      <c r="H834">
        <v>36161644.364799999</v>
      </c>
      <c r="I834">
        <v>21051920.1085</v>
      </c>
      <c r="J834">
        <v>4772313.0702999998</v>
      </c>
      <c r="K834">
        <v>14948891.579399999</v>
      </c>
      <c r="L834">
        <v>17889700.975200001</v>
      </c>
      <c r="M834">
        <v>0</v>
      </c>
      <c r="N834">
        <v>91770492.344899997</v>
      </c>
      <c r="O834">
        <v>73676291.282399997</v>
      </c>
      <c r="P834">
        <v>-4344513.2918999996</v>
      </c>
      <c r="Q834">
        <v>486517.49219999998</v>
      </c>
      <c r="R834">
        <v>-17889700.975200001</v>
      </c>
      <c r="S834">
        <v>4152995.9893999998</v>
      </c>
      <c r="T834">
        <v>-55608847.980099998</v>
      </c>
    </row>
    <row r="835" spans="1:20" x14ac:dyDescent="0.3">
      <c r="A835">
        <v>278</v>
      </c>
      <c r="B835">
        <v>3</v>
      </c>
      <c r="C835">
        <v>93436895.989899993</v>
      </c>
      <c r="D835">
        <v>429161.36670000001</v>
      </c>
      <c r="E835">
        <v>15435409.071599999</v>
      </c>
      <c r="F835">
        <v>0</v>
      </c>
      <c r="G835">
        <v>4152995.9893999998</v>
      </c>
      <c r="H835">
        <v>35898082.620700002</v>
      </c>
      <c r="I835">
        <v>19224885.802099999</v>
      </c>
      <c r="J835">
        <v>4771482.2161999997</v>
      </c>
      <c r="K835">
        <v>14948891.579399999</v>
      </c>
      <c r="L835">
        <v>17937038.811700001</v>
      </c>
      <c r="M835">
        <v>0</v>
      </c>
      <c r="N835">
        <v>92051768.279200003</v>
      </c>
      <c r="O835">
        <v>74212010.187900007</v>
      </c>
      <c r="P835">
        <v>-4342320.8494999995</v>
      </c>
      <c r="Q835">
        <v>486517.49219999998</v>
      </c>
      <c r="R835">
        <v>-17937038.811700001</v>
      </c>
      <c r="S835">
        <v>4152995.9893999998</v>
      </c>
      <c r="T835">
        <v>-56153685.658500001</v>
      </c>
    </row>
    <row r="836" spans="1:20" x14ac:dyDescent="0.3">
      <c r="A836">
        <v>279</v>
      </c>
      <c r="B836">
        <v>1</v>
      </c>
      <c r="C836">
        <v>125956532.98029999</v>
      </c>
      <c r="D836">
        <v>435714.27830000001</v>
      </c>
      <c r="E836">
        <v>15435409.071599999</v>
      </c>
      <c r="F836">
        <v>0</v>
      </c>
      <c r="G836">
        <v>2939943.3697000002</v>
      </c>
      <c r="H836">
        <v>38819583.855599999</v>
      </c>
      <c r="I836">
        <v>11776426.872</v>
      </c>
      <c r="J836">
        <v>4732195.1405999996</v>
      </c>
      <c r="K836">
        <v>14948891.579399999</v>
      </c>
      <c r="L836">
        <v>66429547.711400002</v>
      </c>
      <c r="M836">
        <v>0</v>
      </c>
      <c r="N836">
        <v>86737623.114700004</v>
      </c>
      <c r="O836">
        <v>114180106.1082</v>
      </c>
      <c r="P836">
        <v>-4296480.8623000002</v>
      </c>
      <c r="Q836">
        <v>486517.49219999998</v>
      </c>
      <c r="R836">
        <v>-66429547.711400002</v>
      </c>
      <c r="S836">
        <v>2939943.3697000002</v>
      </c>
      <c r="T836">
        <v>-47918039.259099998</v>
      </c>
    </row>
    <row r="837" spans="1:20" x14ac:dyDescent="0.3">
      <c r="A837">
        <v>279</v>
      </c>
      <c r="B837">
        <v>2</v>
      </c>
      <c r="C837">
        <v>120570281.066</v>
      </c>
      <c r="D837">
        <v>441564.56160000002</v>
      </c>
      <c r="E837">
        <v>15435409.071599999</v>
      </c>
      <c r="F837">
        <v>0</v>
      </c>
      <c r="G837">
        <v>2939943.3697000002</v>
      </c>
      <c r="H837">
        <v>39214557.628799997</v>
      </c>
      <c r="I837">
        <v>9951112.9290999994</v>
      </c>
      <c r="J837">
        <v>4698131.9413999999</v>
      </c>
      <c r="K837">
        <v>14948891.579399999</v>
      </c>
      <c r="L837">
        <v>65727844.686099999</v>
      </c>
      <c r="M837">
        <v>0</v>
      </c>
      <c r="N837">
        <v>84068791.581799999</v>
      </c>
      <c r="O837">
        <v>110619168.13689999</v>
      </c>
      <c r="P837">
        <v>-4256567.3798000002</v>
      </c>
      <c r="Q837">
        <v>486517.49219999998</v>
      </c>
      <c r="R837">
        <v>-65727844.686099999</v>
      </c>
      <c r="S837">
        <v>2939943.3697000002</v>
      </c>
      <c r="T837">
        <v>-44854233.953000002</v>
      </c>
    </row>
    <row r="838" spans="1:20" x14ac:dyDescent="0.3">
      <c r="A838">
        <v>279</v>
      </c>
      <c r="B838">
        <v>3</v>
      </c>
      <c r="C838">
        <v>117493027.56900001</v>
      </c>
      <c r="D838">
        <v>446862.08319999999</v>
      </c>
      <c r="E838">
        <v>15435409.071599999</v>
      </c>
      <c r="F838">
        <v>0</v>
      </c>
      <c r="G838">
        <v>2939943.3697000002</v>
      </c>
      <c r="H838">
        <v>39279918.4441</v>
      </c>
      <c r="I838">
        <v>8852012.6640000008</v>
      </c>
      <c r="J838">
        <v>4667791.2060000002</v>
      </c>
      <c r="K838">
        <v>14948891.579399999</v>
      </c>
      <c r="L838">
        <v>65116293.465700001</v>
      </c>
      <c r="M838">
        <v>0</v>
      </c>
      <c r="N838">
        <v>82500770.522699997</v>
      </c>
      <c r="O838">
        <v>108641014.905</v>
      </c>
      <c r="P838">
        <v>-4220929.1228</v>
      </c>
      <c r="Q838">
        <v>486517.49219999998</v>
      </c>
      <c r="R838">
        <v>-65116293.465700001</v>
      </c>
      <c r="S838">
        <v>2939943.3697000002</v>
      </c>
      <c r="T838">
        <v>-43220852.078699999</v>
      </c>
    </row>
    <row r="839" spans="1:20" x14ac:dyDescent="0.3">
      <c r="A839">
        <v>280</v>
      </c>
      <c r="B839">
        <v>1</v>
      </c>
      <c r="C839">
        <v>108916223.9029</v>
      </c>
      <c r="D839">
        <v>450273.4767</v>
      </c>
      <c r="E839">
        <v>15435409.071599999</v>
      </c>
      <c r="F839">
        <v>0</v>
      </c>
      <c r="G839">
        <v>9388594.7271999996</v>
      </c>
      <c r="H839">
        <v>45431496.366400003</v>
      </c>
      <c r="I839">
        <v>9103125.9668000005</v>
      </c>
      <c r="J839">
        <v>4646026.7720999997</v>
      </c>
      <c r="K839">
        <v>14948891.579399999</v>
      </c>
      <c r="L839">
        <v>71642503.037</v>
      </c>
      <c r="M839">
        <v>0</v>
      </c>
      <c r="N839">
        <v>79297251.644999996</v>
      </c>
      <c r="O839">
        <v>99813097.936100006</v>
      </c>
      <c r="P839">
        <v>-4195753.2954000002</v>
      </c>
      <c r="Q839">
        <v>486517.49219999998</v>
      </c>
      <c r="R839">
        <v>-71642503.037</v>
      </c>
      <c r="S839">
        <v>9388594.7271999996</v>
      </c>
      <c r="T839">
        <v>-33865755.2786</v>
      </c>
    </row>
    <row r="840" spans="1:20" x14ac:dyDescent="0.3">
      <c r="A840">
        <v>280</v>
      </c>
      <c r="B840">
        <v>2</v>
      </c>
      <c r="C840">
        <v>105446249.0413</v>
      </c>
      <c r="D840">
        <v>453419.86489999999</v>
      </c>
      <c r="E840">
        <v>15435409.071599999</v>
      </c>
      <c r="F840">
        <v>0</v>
      </c>
      <c r="G840">
        <v>9388594.7271999996</v>
      </c>
      <c r="H840">
        <v>46077676.861900002</v>
      </c>
      <c r="I840">
        <v>8171469.5842000004</v>
      </c>
      <c r="J840">
        <v>4626054.1256999997</v>
      </c>
      <c r="K840">
        <v>14948891.579399999</v>
      </c>
      <c r="L840">
        <v>71061555.685699999</v>
      </c>
      <c r="M840">
        <v>0</v>
      </c>
      <c r="N840">
        <v>77979625.456799999</v>
      </c>
      <c r="O840">
        <v>97274779.457100004</v>
      </c>
      <c r="P840">
        <v>-4172634.2607</v>
      </c>
      <c r="Q840">
        <v>486517.49219999998</v>
      </c>
      <c r="R840">
        <v>-71061555.685699999</v>
      </c>
      <c r="S840">
        <v>9388594.7271999996</v>
      </c>
      <c r="T840">
        <v>-31901948.594900001</v>
      </c>
    </row>
    <row r="841" spans="1:20" x14ac:dyDescent="0.3">
      <c r="A841">
        <v>280</v>
      </c>
      <c r="B841">
        <v>3</v>
      </c>
      <c r="C841">
        <v>102997158.6869</v>
      </c>
      <c r="D841">
        <v>456335.85269999999</v>
      </c>
      <c r="E841">
        <v>15435409.071599999</v>
      </c>
      <c r="F841">
        <v>0</v>
      </c>
      <c r="G841">
        <v>9388594.7271999996</v>
      </c>
      <c r="H841">
        <v>46517791.227300003</v>
      </c>
      <c r="I841">
        <v>7543797.3175999997</v>
      </c>
      <c r="J841">
        <v>4607522.7008999996</v>
      </c>
      <c r="K841">
        <v>14948891.579399999</v>
      </c>
      <c r="L841">
        <v>70557495.811800003</v>
      </c>
      <c r="M841">
        <v>0</v>
      </c>
      <c r="N841">
        <v>77136285.895899996</v>
      </c>
      <c r="O841">
        <v>95453361.369299993</v>
      </c>
      <c r="P841">
        <v>-4151186.8481999999</v>
      </c>
      <c r="Q841">
        <v>486517.49219999998</v>
      </c>
      <c r="R841">
        <v>-70557495.811800003</v>
      </c>
      <c r="S841">
        <v>9388594.7271999996</v>
      </c>
      <c r="T841">
        <v>-30618494.6686</v>
      </c>
    </row>
    <row r="842" spans="1:20" x14ac:dyDescent="0.3">
      <c r="A842">
        <v>281</v>
      </c>
      <c r="B842">
        <v>1</v>
      </c>
      <c r="C842">
        <v>177131935.38789999</v>
      </c>
      <c r="D842">
        <v>469693.3933</v>
      </c>
      <c r="E842">
        <v>18720276.931600001</v>
      </c>
      <c r="F842">
        <v>0</v>
      </c>
      <c r="G842">
        <v>4216353.7613000004</v>
      </c>
      <c r="H842">
        <v>44529201.392999999</v>
      </c>
      <c r="I842">
        <v>4284942.5438000001</v>
      </c>
      <c r="J842">
        <v>4526516.3435000004</v>
      </c>
      <c r="K842">
        <v>23926339.839400001</v>
      </c>
      <c r="L842">
        <v>144133156.3788</v>
      </c>
      <c r="M842">
        <v>0</v>
      </c>
      <c r="N842">
        <v>71971976.687700003</v>
      </c>
      <c r="O842">
        <v>172846992.84400001</v>
      </c>
      <c r="P842">
        <v>-4056822.9503000001</v>
      </c>
      <c r="Q842">
        <v>-5206062.9078000002</v>
      </c>
      <c r="R842">
        <v>-144133156.3788</v>
      </c>
      <c r="S842">
        <v>4216353.7613000004</v>
      </c>
      <c r="T842">
        <v>-27442775.2947</v>
      </c>
    </row>
    <row r="843" spans="1:20" x14ac:dyDescent="0.3">
      <c r="A843">
        <v>281</v>
      </c>
      <c r="B843">
        <v>2</v>
      </c>
      <c r="C843">
        <v>169975646.7186</v>
      </c>
      <c r="D843">
        <v>481306.7868</v>
      </c>
      <c r="E843">
        <v>18720276.931600001</v>
      </c>
      <c r="F843">
        <v>0</v>
      </c>
      <c r="G843">
        <v>4216353.7613000004</v>
      </c>
      <c r="H843">
        <v>43534733.4243</v>
      </c>
      <c r="I843">
        <v>3313448.7056</v>
      </c>
      <c r="J843">
        <v>4457791.9145</v>
      </c>
      <c r="K843">
        <v>23926339.839400001</v>
      </c>
      <c r="L843">
        <v>139897175.25310001</v>
      </c>
      <c r="M843">
        <v>0</v>
      </c>
      <c r="N843">
        <v>68123960.223100007</v>
      </c>
      <c r="O843">
        <v>166662198.01300001</v>
      </c>
      <c r="P843">
        <v>-3976485.1277000001</v>
      </c>
      <c r="Q843">
        <v>-5206062.9078000002</v>
      </c>
      <c r="R843">
        <v>-139897175.25310001</v>
      </c>
      <c r="S843">
        <v>4216353.7613000004</v>
      </c>
      <c r="T843">
        <v>-24589226.798900001</v>
      </c>
    </row>
    <row r="844" spans="1:20" x14ac:dyDescent="0.3">
      <c r="A844">
        <v>281</v>
      </c>
      <c r="B844">
        <v>3</v>
      </c>
      <c r="C844">
        <v>164607636.77110001</v>
      </c>
      <c r="D844">
        <v>491355.67969999998</v>
      </c>
      <c r="E844">
        <v>18720276.931600001</v>
      </c>
      <c r="F844">
        <v>0</v>
      </c>
      <c r="G844">
        <v>4216353.7613000004</v>
      </c>
      <c r="H844">
        <v>41973667.980499998</v>
      </c>
      <c r="I844">
        <v>2771539.5849000001</v>
      </c>
      <c r="J844">
        <v>4381884.2050000001</v>
      </c>
      <c r="K844">
        <v>23926339.839400001</v>
      </c>
      <c r="L844">
        <v>136054969.18849999</v>
      </c>
      <c r="M844">
        <v>0</v>
      </c>
      <c r="N844">
        <v>65288745.922700003</v>
      </c>
      <c r="O844">
        <v>161836097.18630001</v>
      </c>
      <c r="P844">
        <v>-3890528.5252</v>
      </c>
      <c r="Q844">
        <v>-5206062.9078000002</v>
      </c>
      <c r="R844">
        <v>-136054969.18849999</v>
      </c>
      <c r="S844">
        <v>4216353.7613000004</v>
      </c>
      <c r="T844">
        <v>-23315077.942200001</v>
      </c>
    </row>
    <row r="845" spans="1:20" x14ac:dyDescent="0.3">
      <c r="A845">
        <v>282</v>
      </c>
      <c r="B845">
        <v>1</v>
      </c>
      <c r="C845">
        <v>102964795.77079999</v>
      </c>
      <c r="D845">
        <v>496934.91629999998</v>
      </c>
      <c r="E845">
        <v>20587029.2016</v>
      </c>
      <c r="F845">
        <v>0</v>
      </c>
      <c r="G845">
        <v>29856355.605799999</v>
      </c>
      <c r="H845">
        <v>73651196.768199995</v>
      </c>
      <c r="I845">
        <v>17999671.873500001</v>
      </c>
      <c r="J845">
        <v>4356532.6316999998</v>
      </c>
      <c r="K845">
        <v>29028118.759399999</v>
      </c>
      <c r="L845">
        <v>110557610.6071</v>
      </c>
      <c r="M845">
        <v>0</v>
      </c>
      <c r="N845">
        <v>65340673.529700004</v>
      </c>
      <c r="O845">
        <v>84965123.897300005</v>
      </c>
      <c r="P845">
        <v>-3859597.7154000001</v>
      </c>
      <c r="Q845">
        <v>-8441089.5578000005</v>
      </c>
      <c r="R845">
        <v>-110557610.6071</v>
      </c>
      <c r="S845">
        <v>29856355.605799999</v>
      </c>
      <c r="T845">
        <v>8310523.2385</v>
      </c>
    </row>
    <row r="846" spans="1:20" x14ac:dyDescent="0.3">
      <c r="A846">
        <v>282</v>
      </c>
      <c r="B846">
        <v>2</v>
      </c>
      <c r="C846">
        <v>97818607.378999993</v>
      </c>
      <c r="D846">
        <v>502548.06040000002</v>
      </c>
      <c r="E846">
        <v>20587029.2016</v>
      </c>
      <c r="F846">
        <v>0</v>
      </c>
      <c r="G846">
        <v>29856355.605799999</v>
      </c>
      <c r="H846">
        <v>71565166.937000006</v>
      </c>
      <c r="I846">
        <v>11864260.1905</v>
      </c>
      <c r="J846">
        <v>4329133.3865999999</v>
      </c>
      <c r="K846">
        <v>29028118.759399999</v>
      </c>
      <c r="L846">
        <v>109636437.33490001</v>
      </c>
      <c r="M846">
        <v>0</v>
      </c>
      <c r="N846">
        <v>65079271.107100002</v>
      </c>
      <c r="O846">
        <v>85954347.188500002</v>
      </c>
      <c r="P846">
        <v>-3826585.3262</v>
      </c>
      <c r="Q846">
        <v>-8441089.5578000005</v>
      </c>
      <c r="R846">
        <v>-109636437.33490001</v>
      </c>
      <c r="S846">
        <v>29856355.605799999</v>
      </c>
      <c r="T846">
        <v>6485895.8299000002</v>
      </c>
    </row>
    <row r="847" spans="1:20" x14ac:dyDescent="0.3">
      <c r="A847">
        <v>282</v>
      </c>
      <c r="B847">
        <v>3</v>
      </c>
      <c r="C847">
        <v>94095367.042600006</v>
      </c>
      <c r="D847">
        <v>507948.78110000002</v>
      </c>
      <c r="E847">
        <v>20587029.2016</v>
      </c>
      <c r="F847">
        <v>0</v>
      </c>
      <c r="G847">
        <v>29856355.605799999</v>
      </c>
      <c r="H847">
        <v>71099677.888799995</v>
      </c>
      <c r="I847">
        <v>8951894.5250000004</v>
      </c>
      <c r="J847">
        <v>4302533.9370999997</v>
      </c>
      <c r="K847">
        <v>29028118.759399999</v>
      </c>
      <c r="L847">
        <v>108735147.91320001</v>
      </c>
      <c r="M847">
        <v>0</v>
      </c>
      <c r="N847">
        <v>64776915.423500001</v>
      </c>
      <c r="O847">
        <v>85143472.5176</v>
      </c>
      <c r="P847">
        <v>-3794585.156</v>
      </c>
      <c r="Q847">
        <v>-8441089.5578000005</v>
      </c>
      <c r="R847">
        <v>-108735147.91320001</v>
      </c>
      <c r="S847">
        <v>29856355.605799999</v>
      </c>
      <c r="T847">
        <v>6322762.4652000004</v>
      </c>
    </row>
    <row r="848" spans="1:20" x14ac:dyDescent="0.3">
      <c r="A848">
        <v>283</v>
      </c>
      <c r="B848">
        <v>1</v>
      </c>
      <c r="C848">
        <v>33361974.101799998</v>
      </c>
      <c r="D848">
        <v>505950.58270000003</v>
      </c>
      <c r="E848">
        <v>27703650.051600002</v>
      </c>
      <c r="F848">
        <v>0</v>
      </c>
      <c r="G848">
        <v>272683981.00510001</v>
      </c>
      <c r="H848">
        <v>99612938.888400003</v>
      </c>
      <c r="I848">
        <v>215228785.26640001</v>
      </c>
      <c r="J848">
        <v>4324369.8858000003</v>
      </c>
      <c r="K848">
        <v>48477639.429399997</v>
      </c>
      <c r="L848">
        <v>96489164.078799993</v>
      </c>
      <c r="M848">
        <v>0</v>
      </c>
      <c r="N848">
        <v>69122162.238299996</v>
      </c>
      <c r="O848">
        <v>-181866811.16460001</v>
      </c>
      <c r="P848">
        <v>-3818419.3031000001</v>
      </c>
      <c r="Q848">
        <v>-20773989.377799999</v>
      </c>
      <c r="R848">
        <v>-96489164.078799993</v>
      </c>
      <c r="S848">
        <v>272683981.00510001</v>
      </c>
      <c r="T848">
        <v>30490776.6501</v>
      </c>
    </row>
    <row r="849" spans="1:20" x14ac:dyDescent="0.3">
      <c r="A849">
        <v>283</v>
      </c>
      <c r="B849">
        <v>2</v>
      </c>
      <c r="C849">
        <v>28977461.800500002</v>
      </c>
      <c r="D849">
        <v>503787.78480000002</v>
      </c>
      <c r="E849">
        <v>27703650.051600002</v>
      </c>
      <c r="F849">
        <v>0</v>
      </c>
      <c r="G849">
        <v>272683981.00510001</v>
      </c>
      <c r="H849">
        <v>95304788.186299995</v>
      </c>
      <c r="I849">
        <v>203517795.90130001</v>
      </c>
      <c r="J849">
        <v>4340736.5214</v>
      </c>
      <c r="K849">
        <v>48477639.429399997</v>
      </c>
      <c r="L849">
        <v>96649670.591399997</v>
      </c>
      <c r="M849">
        <v>0</v>
      </c>
      <c r="N849">
        <v>72070074.998600006</v>
      </c>
      <c r="O849">
        <v>-174540334.10069999</v>
      </c>
      <c r="P849">
        <v>-3836948.7365999999</v>
      </c>
      <c r="Q849">
        <v>-20773989.377799999</v>
      </c>
      <c r="R849">
        <v>-96649670.591399997</v>
      </c>
      <c r="S849">
        <v>272683981.00510001</v>
      </c>
      <c r="T849">
        <v>23234713.1877</v>
      </c>
    </row>
    <row r="850" spans="1:20" x14ac:dyDescent="0.3">
      <c r="A850">
        <v>283</v>
      </c>
      <c r="B850">
        <v>3</v>
      </c>
      <c r="C850">
        <v>26241356.059099998</v>
      </c>
      <c r="D850">
        <v>501499.64689999999</v>
      </c>
      <c r="E850">
        <v>27703650.051600002</v>
      </c>
      <c r="F850">
        <v>0</v>
      </c>
      <c r="G850">
        <v>272683981.00510001</v>
      </c>
      <c r="H850">
        <v>92650553.930700004</v>
      </c>
      <c r="I850">
        <v>195776210.90720001</v>
      </c>
      <c r="J850">
        <v>4353817.0202000001</v>
      </c>
      <c r="K850">
        <v>48477639.429399997</v>
      </c>
      <c r="L850">
        <v>96700642.029499993</v>
      </c>
      <c r="M850">
        <v>0</v>
      </c>
      <c r="N850">
        <v>74236664.378199995</v>
      </c>
      <c r="O850">
        <v>-169534854.84810001</v>
      </c>
      <c r="P850">
        <v>-3852317.3733999999</v>
      </c>
      <c r="Q850">
        <v>-20773989.377799999</v>
      </c>
      <c r="R850">
        <v>-96700642.029499993</v>
      </c>
      <c r="S850">
        <v>272683981.00510001</v>
      </c>
      <c r="T850">
        <v>18413889.552499998</v>
      </c>
    </row>
    <row r="851" spans="1:20" x14ac:dyDescent="0.3">
      <c r="A851">
        <v>284</v>
      </c>
      <c r="B851">
        <v>1</v>
      </c>
      <c r="C851">
        <v>90198787.203799993</v>
      </c>
      <c r="D851">
        <v>501312.48210000002</v>
      </c>
      <c r="E851">
        <v>53140956.041599996</v>
      </c>
      <c r="F851">
        <v>0</v>
      </c>
      <c r="G851">
        <v>198628096.74259999</v>
      </c>
      <c r="H851">
        <v>95924067.243100002</v>
      </c>
      <c r="I851">
        <v>142180030.14320001</v>
      </c>
      <c r="J851">
        <v>4350963.3574000001</v>
      </c>
      <c r="K851">
        <v>117997059.7094</v>
      </c>
      <c r="L851">
        <v>102060131.3872</v>
      </c>
      <c r="M851">
        <v>0</v>
      </c>
      <c r="N851">
        <v>71555126.878099993</v>
      </c>
      <c r="O851">
        <v>-51981242.939400002</v>
      </c>
      <c r="P851">
        <v>-3849650.8753</v>
      </c>
      <c r="Q851">
        <v>-64856103.667800002</v>
      </c>
      <c r="R851">
        <v>-102060131.3872</v>
      </c>
      <c r="S851">
        <v>198628096.74259999</v>
      </c>
      <c r="T851">
        <v>24368940.364999998</v>
      </c>
    </row>
    <row r="852" spans="1:20" x14ac:dyDescent="0.3">
      <c r="A852">
        <v>284</v>
      </c>
      <c r="B852">
        <v>2</v>
      </c>
      <c r="C852">
        <v>81359269.327299997</v>
      </c>
      <c r="D852">
        <v>501042.37060000002</v>
      </c>
      <c r="E852">
        <v>53140956.041599996</v>
      </c>
      <c r="F852">
        <v>0</v>
      </c>
      <c r="G852">
        <v>198628096.74259999</v>
      </c>
      <c r="H852">
        <v>95772686.671900004</v>
      </c>
      <c r="I852">
        <v>133945457.0758</v>
      </c>
      <c r="J852">
        <v>4349968.2619000003</v>
      </c>
      <c r="K852">
        <v>117997059.7094</v>
      </c>
      <c r="L852">
        <v>102116855.279</v>
      </c>
      <c r="M852">
        <v>0</v>
      </c>
      <c r="N852">
        <v>70930882.415700004</v>
      </c>
      <c r="O852">
        <v>-52586187.748499997</v>
      </c>
      <c r="P852">
        <v>-3848925.8912999998</v>
      </c>
      <c r="Q852">
        <v>-64856103.667800002</v>
      </c>
      <c r="R852">
        <v>-102116855.279</v>
      </c>
      <c r="S852">
        <v>198628096.74259999</v>
      </c>
      <c r="T852">
        <v>24841804.256299999</v>
      </c>
    </row>
    <row r="853" spans="1:20" x14ac:dyDescent="0.3">
      <c r="A853">
        <v>284</v>
      </c>
      <c r="B853">
        <v>3</v>
      </c>
      <c r="C853">
        <v>76267338.524800003</v>
      </c>
      <c r="D853">
        <v>501019.16489999997</v>
      </c>
      <c r="E853">
        <v>53140956.041599996</v>
      </c>
      <c r="F853">
        <v>0</v>
      </c>
      <c r="G853">
        <v>198628096.74259999</v>
      </c>
      <c r="H853">
        <v>95218008.902500004</v>
      </c>
      <c r="I853">
        <v>128190690.3046</v>
      </c>
      <c r="J853">
        <v>4350395.6726000002</v>
      </c>
      <c r="K853">
        <v>117997059.7094</v>
      </c>
      <c r="L853">
        <v>102237597.5983</v>
      </c>
      <c r="M853">
        <v>0</v>
      </c>
      <c r="N853">
        <v>70837666.417899996</v>
      </c>
      <c r="O853">
        <v>-51923351.779799998</v>
      </c>
      <c r="P853">
        <v>-3849376.5077</v>
      </c>
      <c r="Q853">
        <v>-64856103.667800002</v>
      </c>
      <c r="R853">
        <v>-102237597.5983</v>
      </c>
      <c r="S853">
        <v>198628096.74259999</v>
      </c>
      <c r="T853">
        <v>24380342.4846</v>
      </c>
    </row>
    <row r="854" spans="1:20" x14ac:dyDescent="0.3">
      <c r="A854">
        <v>285</v>
      </c>
      <c r="B854">
        <v>1</v>
      </c>
      <c r="C854">
        <v>218744081.33489999</v>
      </c>
      <c r="D854">
        <v>518389.17540000001</v>
      </c>
      <c r="E854">
        <v>56821191.3116</v>
      </c>
      <c r="F854">
        <v>0</v>
      </c>
      <c r="G854">
        <v>15371500.5013</v>
      </c>
      <c r="H854">
        <v>60524365.2535</v>
      </c>
      <c r="I854">
        <v>5617244.8196999999</v>
      </c>
      <c r="J854">
        <v>4298610.0663000001</v>
      </c>
      <c r="K854">
        <v>128055035.5394</v>
      </c>
      <c r="L854">
        <v>150697008.29049999</v>
      </c>
      <c r="M854">
        <v>0</v>
      </c>
      <c r="N854">
        <v>64742515.593500003</v>
      </c>
      <c r="O854">
        <v>213126836.51519999</v>
      </c>
      <c r="P854">
        <v>-3780220.8909</v>
      </c>
      <c r="Q854">
        <v>-71233844.227799997</v>
      </c>
      <c r="R854">
        <v>-150697008.29049999</v>
      </c>
      <c r="S854">
        <v>15371500.5013</v>
      </c>
      <c r="T854">
        <v>-4218150.34</v>
      </c>
    </row>
    <row r="855" spans="1:20" x14ac:dyDescent="0.3">
      <c r="A855">
        <v>285</v>
      </c>
      <c r="B855">
        <v>2</v>
      </c>
      <c r="C855">
        <v>209178166.06799999</v>
      </c>
      <c r="D855">
        <v>533258.78619999997</v>
      </c>
      <c r="E855">
        <v>56821191.3116</v>
      </c>
      <c r="F855">
        <v>0</v>
      </c>
      <c r="G855">
        <v>15371500.5013</v>
      </c>
      <c r="H855">
        <v>59963296.857900001</v>
      </c>
      <c r="I855">
        <v>3208681.9837000002</v>
      </c>
      <c r="J855">
        <v>4255267.3481999999</v>
      </c>
      <c r="K855">
        <v>128055035.5394</v>
      </c>
      <c r="L855">
        <v>146266602.528</v>
      </c>
      <c r="M855">
        <v>0</v>
      </c>
      <c r="N855">
        <v>61805875.453000002</v>
      </c>
      <c r="O855">
        <v>205969484.08430001</v>
      </c>
      <c r="P855">
        <v>-3722008.5621000002</v>
      </c>
      <c r="Q855">
        <v>-71233844.227799997</v>
      </c>
      <c r="R855">
        <v>-146266602.528</v>
      </c>
      <c r="S855">
        <v>15371500.5013</v>
      </c>
      <c r="T855">
        <v>-1842578.595</v>
      </c>
    </row>
    <row r="856" spans="1:20" x14ac:dyDescent="0.3">
      <c r="A856">
        <v>285</v>
      </c>
      <c r="B856">
        <v>3</v>
      </c>
      <c r="C856">
        <v>203150080.6178</v>
      </c>
      <c r="D856">
        <v>546107.3358</v>
      </c>
      <c r="E856">
        <v>56821191.3116</v>
      </c>
      <c r="F856">
        <v>0</v>
      </c>
      <c r="G856">
        <v>15371500.5013</v>
      </c>
      <c r="H856">
        <v>58828003.3182</v>
      </c>
      <c r="I856">
        <v>1971854.513</v>
      </c>
      <c r="J856">
        <v>4200240.4994000001</v>
      </c>
      <c r="K856">
        <v>128055035.5394</v>
      </c>
      <c r="L856">
        <v>142328020.39919999</v>
      </c>
      <c r="M856">
        <v>0</v>
      </c>
      <c r="N856">
        <v>59816022.312399998</v>
      </c>
      <c r="O856">
        <v>201178226.10479999</v>
      </c>
      <c r="P856">
        <v>-3654133.1636000001</v>
      </c>
      <c r="Q856">
        <v>-71233844.227799997</v>
      </c>
      <c r="R856">
        <v>-142328020.39919999</v>
      </c>
      <c r="S856">
        <v>15371500.5013</v>
      </c>
      <c r="T856">
        <v>-988018.99419999996</v>
      </c>
    </row>
    <row r="857" spans="1:20" x14ac:dyDescent="0.3">
      <c r="A857">
        <v>286</v>
      </c>
      <c r="B857">
        <v>1</v>
      </c>
      <c r="C857">
        <v>45211020.5669</v>
      </c>
      <c r="D857">
        <v>507840.44300000003</v>
      </c>
      <c r="E857">
        <v>34012964.491599999</v>
      </c>
      <c r="F857">
        <v>0</v>
      </c>
      <c r="G857">
        <v>194245594.12650001</v>
      </c>
      <c r="H857">
        <v>104804097.19939999</v>
      </c>
      <c r="I857">
        <v>196401778.4332</v>
      </c>
      <c r="J857">
        <v>4343669.6139000002</v>
      </c>
      <c r="K857">
        <v>65720810.269400001</v>
      </c>
      <c r="L857">
        <v>42687617.754299998</v>
      </c>
      <c r="M857">
        <v>0</v>
      </c>
      <c r="N857">
        <v>69393668.481199995</v>
      </c>
      <c r="O857">
        <v>-151190757.8662</v>
      </c>
      <c r="P857">
        <v>-3835829.1708999998</v>
      </c>
      <c r="Q857">
        <v>-31707845.777800001</v>
      </c>
      <c r="R857">
        <v>-42687617.754299998</v>
      </c>
      <c r="S857">
        <v>194245594.12650001</v>
      </c>
      <c r="T857">
        <v>35410428.718199998</v>
      </c>
    </row>
    <row r="858" spans="1:20" x14ac:dyDescent="0.3">
      <c r="A858">
        <v>286</v>
      </c>
      <c r="B858">
        <v>2</v>
      </c>
      <c r="C858">
        <v>36506748.704400003</v>
      </c>
      <c r="D858">
        <v>475167.78749999998</v>
      </c>
      <c r="E858">
        <v>34012964.491599999</v>
      </c>
      <c r="F858">
        <v>0</v>
      </c>
      <c r="G858">
        <v>194245594.12650001</v>
      </c>
      <c r="H858">
        <v>92570072.819000006</v>
      </c>
      <c r="I858">
        <v>168301032.02430001</v>
      </c>
      <c r="J858">
        <v>4463014.0576999998</v>
      </c>
      <c r="K858">
        <v>65720810.269400001</v>
      </c>
      <c r="L858">
        <v>43412929.415799998</v>
      </c>
      <c r="M858">
        <v>0</v>
      </c>
      <c r="N858">
        <v>75410091.6259</v>
      </c>
      <c r="O858">
        <v>-131794283.31990001</v>
      </c>
      <c r="P858">
        <v>-3987846.2702000001</v>
      </c>
      <c r="Q858">
        <v>-31707845.777800001</v>
      </c>
      <c r="R858">
        <v>-43412929.415799998</v>
      </c>
      <c r="S858">
        <v>194245594.12650001</v>
      </c>
      <c r="T858">
        <v>17159981.193100002</v>
      </c>
    </row>
    <row r="859" spans="1:20" x14ac:dyDescent="0.3">
      <c r="A859">
        <v>286</v>
      </c>
      <c r="B859">
        <v>3</v>
      </c>
      <c r="C859">
        <v>31920084.5614</v>
      </c>
      <c r="D859">
        <v>450414.7292</v>
      </c>
      <c r="E859">
        <v>34012964.491599999</v>
      </c>
      <c r="F859">
        <v>0</v>
      </c>
      <c r="G859">
        <v>194245594.12650001</v>
      </c>
      <c r="H859">
        <v>86026225.0616</v>
      </c>
      <c r="I859">
        <v>152819062.16819999</v>
      </c>
      <c r="J859">
        <v>4571410.6582000004</v>
      </c>
      <c r="K859">
        <v>65720810.269400001</v>
      </c>
      <c r="L859">
        <v>43911457.4617</v>
      </c>
      <c r="M859">
        <v>0</v>
      </c>
      <c r="N859">
        <v>79387437.481700003</v>
      </c>
      <c r="O859">
        <v>-120898977.6068</v>
      </c>
      <c r="P859">
        <v>-4120995.929</v>
      </c>
      <c r="Q859">
        <v>-31707845.777800001</v>
      </c>
      <c r="R859">
        <v>-43911457.4617</v>
      </c>
      <c r="S859">
        <v>194245594.12650001</v>
      </c>
      <c r="T859">
        <v>6638787.5798000004</v>
      </c>
    </row>
    <row r="860" spans="1:20" x14ac:dyDescent="0.3">
      <c r="A860">
        <v>287</v>
      </c>
      <c r="B860">
        <v>1</v>
      </c>
      <c r="C860">
        <v>113790448.661</v>
      </c>
      <c r="D860">
        <v>444038.0281</v>
      </c>
      <c r="E860">
        <v>15435409.071599999</v>
      </c>
      <c r="F860">
        <v>0</v>
      </c>
      <c r="G860">
        <v>29058595.420400001</v>
      </c>
      <c r="H860">
        <v>54639745.4428</v>
      </c>
      <c r="I860">
        <v>54803741.2333</v>
      </c>
      <c r="J860">
        <v>4574881.5920000002</v>
      </c>
      <c r="K860">
        <v>14948891.579399999</v>
      </c>
      <c r="L860">
        <v>56203980.0101</v>
      </c>
      <c r="M860">
        <v>0</v>
      </c>
      <c r="N860">
        <v>82906925.356099993</v>
      </c>
      <c r="O860">
        <v>58986707.427599996</v>
      </c>
      <c r="P860">
        <v>-4130843.5638000001</v>
      </c>
      <c r="Q860">
        <v>486517.49219999998</v>
      </c>
      <c r="R860">
        <v>-56203980.0101</v>
      </c>
      <c r="S860">
        <v>29058595.420400001</v>
      </c>
      <c r="T860">
        <v>-28267179.9133</v>
      </c>
    </row>
    <row r="861" spans="1:20" x14ac:dyDescent="0.3">
      <c r="A861">
        <v>287</v>
      </c>
      <c r="B861">
        <v>2</v>
      </c>
      <c r="C861">
        <v>99947927.922900006</v>
      </c>
      <c r="D861">
        <v>438691.82419999997</v>
      </c>
      <c r="E861">
        <v>15435409.071599999</v>
      </c>
      <c r="F861">
        <v>0</v>
      </c>
      <c r="G861">
        <v>29058595.420400001</v>
      </c>
      <c r="H861">
        <v>55038304.614299998</v>
      </c>
      <c r="I861">
        <v>44261979.867799997</v>
      </c>
      <c r="J861">
        <v>4581567.7616999997</v>
      </c>
      <c r="K861">
        <v>14948891.579399999</v>
      </c>
      <c r="L861">
        <v>56005052.226199999</v>
      </c>
      <c r="M861">
        <v>0</v>
      </c>
      <c r="N861">
        <v>80060608.503600001</v>
      </c>
      <c r="O861">
        <v>55685948.055200003</v>
      </c>
      <c r="P861">
        <v>-4142875.9375</v>
      </c>
      <c r="Q861">
        <v>486517.49219999998</v>
      </c>
      <c r="R861">
        <v>-56005052.226199999</v>
      </c>
      <c r="S861">
        <v>29058595.420400001</v>
      </c>
      <c r="T861">
        <v>-25022303.889199998</v>
      </c>
    </row>
    <row r="862" spans="1:20" x14ac:dyDescent="0.3">
      <c r="A862">
        <v>287</v>
      </c>
      <c r="B862">
        <v>3</v>
      </c>
      <c r="C862">
        <v>92082438.872999996</v>
      </c>
      <c r="D862">
        <v>434640.67170000001</v>
      </c>
      <c r="E862">
        <v>15435409.071599999</v>
      </c>
      <c r="F862">
        <v>0</v>
      </c>
      <c r="G862">
        <v>29058595.420400001</v>
      </c>
      <c r="H862">
        <v>55078213.411700003</v>
      </c>
      <c r="I862">
        <v>37748828.627599999</v>
      </c>
      <c r="J862">
        <v>4589850.5257000001</v>
      </c>
      <c r="K862">
        <v>14948891.579399999</v>
      </c>
      <c r="L862">
        <v>55884422.985299997</v>
      </c>
      <c r="M862">
        <v>0</v>
      </c>
      <c r="N862">
        <v>78754759.673700005</v>
      </c>
      <c r="O862">
        <v>54333610.245300002</v>
      </c>
      <c r="P862">
        <v>-4155209.8539999998</v>
      </c>
      <c r="Q862">
        <v>486517.49219999998</v>
      </c>
      <c r="R862">
        <v>-55884422.985299997</v>
      </c>
      <c r="S862">
        <v>29058595.420400001</v>
      </c>
      <c r="T862">
        <v>-23676546.261999998</v>
      </c>
    </row>
    <row r="863" spans="1:20" x14ac:dyDescent="0.3">
      <c r="A863">
        <v>288</v>
      </c>
      <c r="B863">
        <v>1</v>
      </c>
      <c r="C863">
        <v>112646201.8356</v>
      </c>
      <c r="D863">
        <v>438463.05670000002</v>
      </c>
      <c r="E863">
        <v>15435409.071599999</v>
      </c>
      <c r="F863">
        <v>0</v>
      </c>
      <c r="G863">
        <v>4516102.4620000003</v>
      </c>
      <c r="H863">
        <v>46240580.232900001</v>
      </c>
      <c r="I863">
        <v>28998672.2634</v>
      </c>
      <c r="J863">
        <v>4572243.4020999996</v>
      </c>
      <c r="K863">
        <v>14948891.579399999</v>
      </c>
      <c r="L863">
        <v>50169404.837399997</v>
      </c>
      <c r="M863">
        <v>0</v>
      </c>
      <c r="N863">
        <v>80859995.829600006</v>
      </c>
      <c r="O863">
        <v>83647529.572300002</v>
      </c>
      <c r="P863">
        <v>-4133780.3454</v>
      </c>
      <c r="Q863">
        <v>486517.49219999998</v>
      </c>
      <c r="R863">
        <v>-50169404.837399997</v>
      </c>
      <c r="S863">
        <v>4516102.4620000003</v>
      </c>
      <c r="T863">
        <v>-34619415.596699998</v>
      </c>
    </row>
    <row r="864" spans="1:20" x14ac:dyDescent="0.3">
      <c r="A864">
        <v>288</v>
      </c>
      <c r="B864">
        <v>2</v>
      </c>
      <c r="C864">
        <v>107608658.8954</v>
      </c>
      <c r="D864">
        <v>442145.1557</v>
      </c>
      <c r="E864">
        <v>15435409.071599999</v>
      </c>
      <c r="F864">
        <v>0</v>
      </c>
      <c r="G864">
        <v>4516102.4620000003</v>
      </c>
      <c r="H864">
        <v>45080936.406300001</v>
      </c>
      <c r="I864">
        <v>23462875.892700002</v>
      </c>
      <c r="J864">
        <v>4557690.1359000001</v>
      </c>
      <c r="K864">
        <v>14948891.579399999</v>
      </c>
      <c r="L864">
        <v>50178299.082999997</v>
      </c>
      <c r="M864">
        <v>0</v>
      </c>
      <c r="N864">
        <v>80047259.700200006</v>
      </c>
      <c r="O864">
        <v>84145783.002800003</v>
      </c>
      <c r="P864">
        <v>-4115544.9802000001</v>
      </c>
      <c r="Q864">
        <v>486517.49219999998</v>
      </c>
      <c r="R864">
        <v>-50178299.082999997</v>
      </c>
      <c r="S864">
        <v>4516102.4620000003</v>
      </c>
      <c r="T864">
        <v>-34966323.293899998</v>
      </c>
    </row>
    <row r="865" spans="1:20" x14ac:dyDescent="0.3">
      <c r="A865">
        <v>288</v>
      </c>
      <c r="B865">
        <v>3</v>
      </c>
      <c r="C865">
        <v>104589664.9645</v>
      </c>
      <c r="D865">
        <v>445668.52110000001</v>
      </c>
      <c r="E865">
        <v>15435409.071599999</v>
      </c>
      <c r="F865">
        <v>0</v>
      </c>
      <c r="G865">
        <v>4516102.4620000003</v>
      </c>
      <c r="H865">
        <v>44639818.872199997</v>
      </c>
      <c r="I865">
        <v>20402295.188099999</v>
      </c>
      <c r="J865">
        <v>4545032.2325999998</v>
      </c>
      <c r="K865">
        <v>14948891.579399999</v>
      </c>
      <c r="L865">
        <v>50165735.810699999</v>
      </c>
      <c r="M865">
        <v>0</v>
      </c>
      <c r="N865">
        <v>79777026.470200002</v>
      </c>
      <c r="O865">
        <v>84187369.776299998</v>
      </c>
      <c r="P865">
        <v>-4099363.7115000002</v>
      </c>
      <c r="Q865">
        <v>486517.49219999998</v>
      </c>
      <c r="R865">
        <v>-50165735.810699999</v>
      </c>
      <c r="S865">
        <v>4516102.4620000003</v>
      </c>
      <c r="T865">
        <v>-35137207.597999997</v>
      </c>
    </row>
    <row r="866" spans="1:20" x14ac:dyDescent="0.3">
      <c r="A866">
        <v>289</v>
      </c>
      <c r="B866">
        <v>1</v>
      </c>
      <c r="C866">
        <v>97719761.091999993</v>
      </c>
      <c r="D866">
        <v>445693.0294</v>
      </c>
      <c r="E866">
        <v>15435409.071599999</v>
      </c>
      <c r="F866">
        <v>0</v>
      </c>
      <c r="G866">
        <v>5030680.5641999999</v>
      </c>
      <c r="H866">
        <v>40333515.865400001</v>
      </c>
      <c r="I866">
        <v>41945873.404600002</v>
      </c>
      <c r="J866">
        <v>4553116.5966999996</v>
      </c>
      <c r="K866">
        <v>14948891.579399999</v>
      </c>
      <c r="L866">
        <v>13121135.594599999</v>
      </c>
      <c r="M866">
        <v>0</v>
      </c>
      <c r="N866">
        <v>83807657.933699995</v>
      </c>
      <c r="O866">
        <v>55773887.687399998</v>
      </c>
      <c r="P866">
        <v>-4107423.5673000002</v>
      </c>
      <c r="Q866">
        <v>486517.49219999998</v>
      </c>
      <c r="R866">
        <v>-13121135.594599999</v>
      </c>
      <c r="S866">
        <v>5030680.5641999999</v>
      </c>
      <c r="T866">
        <v>-43474142.068400003</v>
      </c>
    </row>
    <row r="867" spans="1:20" x14ac:dyDescent="0.3">
      <c r="A867">
        <v>289</v>
      </c>
      <c r="B867">
        <v>2</v>
      </c>
      <c r="C867">
        <v>94203458.431700006</v>
      </c>
      <c r="D867">
        <v>446337.02870000002</v>
      </c>
      <c r="E867">
        <v>15435409.071599999</v>
      </c>
      <c r="F867">
        <v>0</v>
      </c>
      <c r="G867">
        <v>5030680.5641999999</v>
      </c>
      <c r="H867">
        <v>39130601.860799998</v>
      </c>
      <c r="I867">
        <v>35570352.470100001</v>
      </c>
      <c r="J867">
        <v>4559369.4501</v>
      </c>
      <c r="K867">
        <v>14948891.579399999</v>
      </c>
      <c r="L867">
        <v>13248805.466600001</v>
      </c>
      <c r="M867">
        <v>0</v>
      </c>
      <c r="N867">
        <v>85546457.856000006</v>
      </c>
      <c r="O867">
        <v>58633105.961599998</v>
      </c>
      <c r="P867">
        <v>-4113032.4213999999</v>
      </c>
      <c r="Q867">
        <v>486517.49219999998</v>
      </c>
      <c r="R867">
        <v>-13248805.466600001</v>
      </c>
      <c r="S867">
        <v>5030680.5641999999</v>
      </c>
      <c r="T867">
        <v>-46415855.995200001</v>
      </c>
    </row>
    <row r="868" spans="1:20" x14ac:dyDescent="0.3">
      <c r="A868">
        <v>289</v>
      </c>
      <c r="B868">
        <v>3</v>
      </c>
      <c r="C868">
        <v>91726826.196099997</v>
      </c>
      <c r="D868">
        <v>447400.23859999998</v>
      </c>
      <c r="E868">
        <v>15435409.071599999</v>
      </c>
      <c r="F868">
        <v>0</v>
      </c>
      <c r="G868">
        <v>5030680.5641999999</v>
      </c>
      <c r="H868">
        <v>38343141.560599998</v>
      </c>
      <c r="I868">
        <v>31465777.777600002</v>
      </c>
      <c r="J868">
        <v>4564355.1715000002</v>
      </c>
      <c r="K868">
        <v>14948891.579399999</v>
      </c>
      <c r="L868">
        <v>13357939.0495</v>
      </c>
      <c r="M868">
        <v>0</v>
      </c>
      <c r="N868">
        <v>86466290.560399994</v>
      </c>
      <c r="O868">
        <v>60261048.418399997</v>
      </c>
      <c r="P868">
        <v>-4116954.9328999999</v>
      </c>
      <c r="Q868">
        <v>486517.49219999998</v>
      </c>
      <c r="R868">
        <v>-13357939.0495</v>
      </c>
      <c r="S868">
        <v>5030680.5641999999</v>
      </c>
      <c r="T868">
        <v>-48123148.999700002</v>
      </c>
    </row>
    <row r="869" spans="1:20" x14ac:dyDescent="0.3">
      <c r="A869">
        <v>290</v>
      </c>
      <c r="B869">
        <v>1</v>
      </c>
      <c r="C869">
        <v>101771041.5746</v>
      </c>
      <c r="D869">
        <v>450306.25170000002</v>
      </c>
      <c r="E869">
        <v>15435409.071599999</v>
      </c>
      <c r="F869">
        <v>0</v>
      </c>
      <c r="G869">
        <v>3496152.5378</v>
      </c>
      <c r="H869">
        <v>39164858.7663</v>
      </c>
      <c r="I869">
        <v>16874956.406599998</v>
      </c>
      <c r="J869">
        <v>4557099.3887999998</v>
      </c>
      <c r="K869">
        <v>15117483.8094</v>
      </c>
      <c r="L869">
        <v>38918837.833300002</v>
      </c>
      <c r="M869">
        <v>0</v>
      </c>
      <c r="N869">
        <v>85218667.465200007</v>
      </c>
      <c r="O869">
        <v>84896085.168099999</v>
      </c>
      <c r="P869">
        <v>-4106793.1370000001</v>
      </c>
      <c r="Q869">
        <v>317925.2622</v>
      </c>
      <c r="R869">
        <v>-38918837.833300002</v>
      </c>
      <c r="S869">
        <v>3496152.5378</v>
      </c>
      <c r="T869">
        <v>-46053808.698899999</v>
      </c>
    </row>
    <row r="870" spans="1:20" x14ac:dyDescent="0.3">
      <c r="A870">
        <v>290</v>
      </c>
      <c r="B870">
        <v>2</v>
      </c>
      <c r="C870">
        <v>98488200.119399995</v>
      </c>
      <c r="D870">
        <v>453114.88929999998</v>
      </c>
      <c r="E870">
        <v>15435409.071599999</v>
      </c>
      <c r="F870">
        <v>0</v>
      </c>
      <c r="G870">
        <v>3496152.5378</v>
      </c>
      <c r="H870">
        <v>39394368.900399998</v>
      </c>
      <c r="I870">
        <v>15027221.2072</v>
      </c>
      <c r="J870">
        <v>4550709.3210000005</v>
      </c>
      <c r="K870">
        <v>15117483.8094</v>
      </c>
      <c r="L870">
        <v>38875691.816100001</v>
      </c>
      <c r="M870">
        <v>0</v>
      </c>
      <c r="N870">
        <v>83637880.797199994</v>
      </c>
      <c r="O870">
        <v>83460978.912300006</v>
      </c>
      <c r="P870">
        <v>-4097594.4317000001</v>
      </c>
      <c r="Q870">
        <v>317925.2622</v>
      </c>
      <c r="R870">
        <v>-38875691.816100001</v>
      </c>
      <c r="S870">
        <v>3496152.5378</v>
      </c>
      <c r="T870">
        <v>-44243511.896799996</v>
      </c>
    </row>
    <row r="871" spans="1:20" x14ac:dyDescent="0.3">
      <c r="A871">
        <v>290</v>
      </c>
      <c r="B871">
        <v>3</v>
      </c>
      <c r="C871">
        <v>96658939.460099995</v>
      </c>
      <c r="D871">
        <v>455971.3444</v>
      </c>
      <c r="E871">
        <v>15435409.071599999</v>
      </c>
      <c r="F871">
        <v>0</v>
      </c>
      <c r="G871">
        <v>3496152.5378</v>
      </c>
      <c r="H871">
        <v>39453219.740599997</v>
      </c>
      <c r="I871">
        <v>14177014.9332</v>
      </c>
      <c r="J871">
        <v>4544945.0411</v>
      </c>
      <c r="K871">
        <v>15117483.8094</v>
      </c>
      <c r="L871">
        <v>38847503.598300003</v>
      </c>
      <c r="M871">
        <v>0</v>
      </c>
      <c r="N871">
        <v>82814025.697699994</v>
      </c>
      <c r="O871">
        <v>82481924.526899993</v>
      </c>
      <c r="P871">
        <v>-4088973.6968</v>
      </c>
      <c r="Q871">
        <v>317925.2622</v>
      </c>
      <c r="R871">
        <v>-38847503.598300003</v>
      </c>
      <c r="S871">
        <v>3496152.5378</v>
      </c>
      <c r="T871">
        <v>-43360805.957199998</v>
      </c>
    </row>
    <row r="872" spans="1:20" x14ac:dyDescent="0.3">
      <c r="A872">
        <v>291</v>
      </c>
      <c r="B872">
        <v>1</v>
      </c>
      <c r="C872">
        <v>90984443.041299999</v>
      </c>
      <c r="D872">
        <v>459653.59169999999</v>
      </c>
      <c r="E872">
        <v>15435409.071599999</v>
      </c>
      <c r="F872">
        <v>0</v>
      </c>
      <c r="G872">
        <v>5208192.3353000004</v>
      </c>
      <c r="H872">
        <v>42197884.296400003</v>
      </c>
      <c r="I872">
        <v>18426487.576000001</v>
      </c>
      <c r="J872">
        <v>4533585.4435000001</v>
      </c>
      <c r="K872">
        <v>15117483.8094</v>
      </c>
      <c r="L872">
        <v>34472780.473800004</v>
      </c>
      <c r="M872">
        <v>0</v>
      </c>
      <c r="N872">
        <v>81411559.046800002</v>
      </c>
      <c r="O872">
        <v>72557955.465299994</v>
      </c>
      <c r="P872">
        <v>-4073931.8517999998</v>
      </c>
      <c r="Q872">
        <v>317925.2622</v>
      </c>
      <c r="R872">
        <v>-34472780.473800004</v>
      </c>
      <c r="S872">
        <v>5208192.3353000004</v>
      </c>
      <c r="T872">
        <v>-39213674.750399999</v>
      </c>
    </row>
    <row r="873" spans="1:20" x14ac:dyDescent="0.3">
      <c r="A873">
        <v>291</v>
      </c>
      <c r="B873">
        <v>2</v>
      </c>
      <c r="C873">
        <v>89756637.188800007</v>
      </c>
      <c r="D873">
        <v>463086.88010000001</v>
      </c>
      <c r="E873">
        <v>15435409.071599999</v>
      </c>
      <c r="F873">
        <v>0</v>
      </c>
      <c r="G873">
        <v>5208192.3353000004</v>
      </c>
      <c r="H873">
        <v>41626321.360600002</v>
      </c>
      <c r="I873">
        <v>16122098.044</v>
      </c>
      <c r="J873">
        <v>4523212.0286999997</v>
      </c>
      <c r="K873">
        <v>15117483.8094</v>
      </c>
      <c r="L873">
        <v>34491016.773400001</v>
      </c>
      <c r="M873">
        <v>0</v>
      </c>
      <c r="N873">
        <v>81893854.061100006</v>
      </c>
      <c r="O873">
        <v>73634539.144800007</v>
      </c>
      <c r="P873">
        <v>-4060125.1486</v>
      </c>
      <c r="Q873">
        <v>317925.2622</v>
      </c>
      <c r="R873">
        <v>-34491016.773400001</v>
      </c>
      <c r="S873">
        <v>5208192.3353000004</v>
      </c>
      <c r="T873">
        <v>-40267532.700499997</v>
      </c>
    </row>
    <row r="874" spans="1:20" x14ac:dyDescent="0.3">
      <c r="A874">
        <v>291</v>
      </c>
      <c r="B874">
        <v>3</v>
      </c>
      <c r="C874">
        <v>88716085.138300002</v>
      </c>
      <c r="D874">
        <v>466303.47639999999</v>
      </c>
      <c r="E874">
        <v>15435409.071599999</v>
      </c>
      <c r="F874">
        <v>0</v>
      </c>
      <c r="G874">
        <v>5208192.3353000004</v>
      </c>
      <c r="H874">
        <v>41275318.599799998</v>
      </c>
      <c r="I874">
        <v>14732262.6976</v>
      </c>
      <c r="J874">
        <v>4513531.6851000004</v>
      </c>
      <c r="K874">
        <v>15117483.8094</v>
      </c>
      <c r="L874">
        <v>34505758.278899997</v>
      </c>
      <c r="M874">
        <v>0</v>
      </c>
      <c r="N874">
        <v>82046593.276299998</v>
      </c>
      <c r="O874">
        <v>73983822.440699995</v>
      </c>
      <c r="P874">
        <v>-4047228.2086</v>
      </c>
      <c r="Q874">
        <v>317925.2622</v>
      </c>
      <c r="R874">
        <v>-34505758.278899997</v>
      </c>
      <c r="S874">
        <v>5208192.3353000004</v>
      </c>
      <c r="T874">
        <v>-40771274.6765</v>
      </c>
    </row>
    <row r="875" spans="1:20" x14ac:dyDescent="0.3">
      <c r="A875">
        <v>292</v>
      </c>
      <c r="B875">
        <v>1</v>
      </c>
      <c r="C875">
        <v>102037226.9073</v>
      </c>
      <c r="D875">
        <v>470803.79200000002</v>
      </c>
      <c r="E875">
        <v>15435409.071599999</v>
      </c>
      <c r="F875">
        <v>0</v>
      </c>
      <c r="G875">
        <v>7555150.9022000004</v>
      </c>
      <c r="H875">
        <v>44522040.133699998</v>
      </c>
      <c r="I875">
        <v>9403263.2329999991</v>
      </c>
      <c r="J875">
        <v>4491247.7720999997</v>
      </c>
      <c r="K875">
        <v>15117483.8094</v>
      </c>
      <c r="L875">
        <v>62536292.761600003</v>
      </c>
      <c r="M875">
        <v>0</v>
      </c>
      <c r="N875">
        <v>78956958.200200006</v>
      </c>
      <c r="O875">
        <v>92633963.674400002</v>
      </c>
      <c r="P875">
        <v>-4020443.9800999998</v>
      </c>
      <c r="Q875">
        <v>317925.2622</v>
      </c>
      <c r="R875">
        <v>-62536292.761600003</v>
      </c>
      <c r="S875">
        <v>7555150.9022000004</v>
      </c>
      <c r="T875">
        <v>-34434918.066500001</v>
      </c>
    </row>
    <row r="876" spans="1:20" x14ac:dyDescent="0.3">
      <c r="A876">
        <v>292</v>
      </c>
      <c r="B876">
        <v>2</v>
      </c>
      <c r="C876">
        <v>97879138.593500003</v>
      </c>
      <c r="D876">
        <v>474923.29590000003</v>
      </c>
      <c r="E876">
        <v>15435409.071599999</v>
      </c>
      <c r="F876">
        <v>0</v>
      </c>
      <c r="G876">
        <v>7555150.9022000004</v>
      </c>
      <c r="H876">
        <v>45391514.453400001</v>
      </c>
      <c r="I876">
        <v>8329956.3017999995</v>
      </c>
      <c r="J876">
        <v>4471698.1643000003</v>
      </c>
      <c r="K876">
        <v>15117483.8094</v>
      </c>
      <c r="L876">
        <v>62115757.205399998</v>
      </c>
      <c r="M876">
        <v>0</v>
      </c>
      <c r="N876">
        <v>76907872.136500001</v>
      </c>
      <c r="O876">
        <v>89549182.291700006</v>
      </c>
      <c r="P876">
        <v>-3996774.8683000002</v>
      </c>
      <c r="Q876">
        <v>317925.2622</v>
      </c>
      <c r="R876">
        <v>-62115757.205399998</v>
      </c>
      <c r="S876">
        <v>7555150.9022000004</v>
      </c>
      <c r="T876">
        <v>-31516357.6831</v>
      </c>
    </row>
    <row r="877" spans="1:20" x14ac:dyDescent="0.3">
      <c r="A877">
        <v>292</v>
      </c>
      <c r="B877">
        <v>3</v>
      </c>
      <c r="C877">
        <v>95334239.250400007</v>
      </c>
      <c r="D877">
        <v>478716.73790000001</v>
      </c>
      <c r="E877">
        <v>15435409.071599999</v>
      </c>
      <c r="F877">
        <v>0</v>
      </c>
      <c r="G877">
        <v>7555150.9022000004</v>
      </c>
      <c r="H877">
        <v>45886299.653200001</v>
      </c>
      <c r="I877">
        <v>7746039.1823000005</v>
      </c>
      <c r="J877">
        <v>4454096.7163000004</v>
      </c>
      <c r="K877">
        <v>15117483.8094</v>
      </c>
      <c r="L877">
        <v>61775368.221299998</v>
      </c>
      <c r="M877">
        <v>0</v>
      </c>
      <c r="N877">
        <v>75726956.348499998</v>
      </c>
      <c r="O877">
        <v>87588200.068000004</v>
      </c>
      <c r="P877">
        <v>-3975379.9783999999</v>
      </c>
      <c r="Q877">
        <v>317925.2622</v>
      </c>
      <c r="R877">
        <v>-61775368.221299998</v>
      </c>
      <c r="S877">
        <v>7555150.9022000004</v>
      </c>
      <c r="T877">
        <v>-29840656.6954</v>
      </c>
    </row>
    <row r="878" spans="1:20" x14ac:dyDescent="0.3">
      <c r="A878">
        <v>293</v>
      </c>
      <c r="B878">
        <v>1</v>
      </c>
      <c r="C878">
        <v>128167558.96359999</v>
      </c>
      <c r="D878">
        <v>485415.16879999998</v>
      </c>
      <c r="E878">
        <v>20386787.141600002</v>
      </c>
      <c r="F878">
        <v>0</v>
      </c>
      <c r="G878">
        <v>10115519.6391</v>
      </c>
      <c r="H878">
        <v>50625829.587099999</v>
      </c>
      <c r="I878">
        <v>4995501.8373999996</v>
      </c>
      <c r="J878">
        <v>4411142.4137000004</v>
      </c>
      <c r="K878">
        <v>29107034.169399999</v>
      </c>
      <c r="L878">
        <v>103602663.3478</v>
      </c>
      <c r="M878">
        <v>0</v>
      </c>
      <c r="N878">
        <v>69615397.918699995</v>
      </c>
      <c r="O878">
        <v>123172057.12620001</v>
      </c>
      <c r="P878">
        <v>-3925727.2448999998</v>
      </c>
      <c r="Q878">
        <v>-8720247.0277999993</v>
      </c>
      <c r="R878">
        <v>-103602663.3478</v>
      </c>
      <c r="S878">
        <v>10115519.6391</v>
      </c>
      <c r="T878">
        <v>-18989568.331599999</v>
      </c>
    </row>
    <row r="879" spans="1:20" x14ac:dyDescent="0.3">
      <c r="A879">
        <v>293</v>
      </c>
      <c r="B879">
        <v>2</v>
      </c>
      <c r="C879">
        <v>121831869.72679999</v>
      </c>
      <c r="D879">
        <v>491382.18400000001</v>
      </c>
      <c r="E879">
        <v>20386787.141600002</v>
      </c>
      <c r="F879">
        <v>0</v>
      </c>
      <c r="G879">
        <v>10115519.6391</v>
      </c>
      <c r="H879">
        <v>51239583.180299997</v>
      </c>
      <c r="I879">
        <v>3309937.1597000002</v>
      </c>
      <c r="J879">
        <v>4374260.3198999995</v>
      </c>
      <c r="K879">
        <v>29107034.169399999</v>
      </c>
      <c r="L879">
        <v>101968181.5072</v>
      </c>
      <c r="M879">
        <v>0</v>
      </c>
      <c r="N879">
        <v>67055941.306699999</v>
      </c>
      <c r="O879">
        <v>118521932.5671</v>
      </c>
      <c r="P879">
        <v>-3882878.1359000001</v>
      </c>
      <c r="Q879">
        <v>-8720247.0277999993</v>
      </c>
      <c r="R879">
        <v>-101968181.5072</v>
      </c>
      <c r="S879">
        <v>10115519.6391</v>
      </c>
      <c r="T879">
        <v>-15816358.1263</v>
      </c>
    </row>
    <row r="880" spans="1:20" x14ac:dyDescent="0.3">
      <c r="A880">
        <v>293</v>
      </c>
      <c r="B880">
        <v>3</v>
      </c>
      <c r="C880">
        <v>118784001.91769999</v>
      </c>
      <c r="D880">
        <v>496733.62239999999</v>
      </c>
      <c r="E880">
        <v>20386787.141600002</v>
      </c>
      <c r="F880">
        <v>0</v>
      </c>
      <c r="G880">
        <v>10115519.6391</v>
      </c>
      <c r="H880">
        <v>51282606.470799997</v>
      </c>
      <c r="I880">
        <v>2509019.0378999999</v>
      </c>
      <c r="J880">
        <v>4341769.9913999997</v>
      </c>
      <c r="K880">
        <v>29107034.169399999</v>
      </c>
      <c r="L880">
        <v>100529841.84199999</v>
      </c>
      <c r="M880">
        <v>0</v>
      </c>
      <c r="N880">
        <v>65578458.128399998</v>
      </c>
      <c r="O880">
        <v>116274982.87980001</v>
      </c>
      <c r="P880">
        <v>-3845036.3689999999</v>
      </c>
      <c r="Q880">
        <v>-8720247.0277999993</v>
      </c>
      <c r="R880">
        <v>-100529841.84199999</v>
      </c>
      <c r="S880">
        <v>10115519.6391</v>
      </c>
      <c r="T880">
        <v>-14295851.657600001</v>
      </c>
    </row>
    <row r="881" spans="1:20" x14ac:dyDescent="0.3">
      <c r="A881">
        <v>294</v>
      </c>
      <c r="B881">
        <v>1</v>
      </c>
      <c r="C881">
        <v>41965886.505900003</v>
      </c>
      <c r="D881">
        <v>495874.47570000001</v>
      </c>
      <c r="E881">
        <v>23200597.171599999</v>
      </c>
      <c r="F881">
        <v>0</v>
      </c>
      <c r="G881">
        <v>148015761.61410001</v>
      </c>
      <c r="H881">
        <v>96625377.464300007</v>
      </c>
      <c r="I881">
        <v>109482080.2946</v>
      </c>
      <c r="J881">
        <v>4346593.1332</v>
      </c>
      <c r="K881">
        <v>37057131.709399998</v>
      </c>
      <c r="L881">
        <v>89672373.033800006</v>
      </c>
      <c r="M881">
        <v>0</v>
      </c>
      <c r="N881">
        <v>69518980.185399994</v>
      </c>
      <c r="O881">
        <v>-67516193.788699999</v>
      </c>
      <c r="P881">
        <v>-3850718.6575000002</v>
      </c>
      <c r="Q881">
        <v>-13856534.537799999</v>
      </c>
      <c r="R881">
        <v>-89672373.033800006</v>
      </c>
      <c r="S881">
        <v>148015761.61410001</v>
      </c>
      <c r="T881">
        <v>27106397.278900001</v>
      </c>
    </row>
    <row r="882" spans="1:20" x14ac:dyDescent="0.3">
      <c r="A882">
        <v>294</v>
      </c>
      <c r="B882">
        <v>2</v>
      </c>
      <c r="C882">
        <v>36841355.306900002</v>
      </c>
      <c r="D882">
        <v>495206.8763</v>
      </c>
      <c r="E882">
        <v>23200597.171599999</v>
      </c>
      <c r="F882">
        <v>0</v>
      </c>
      <c r="G882">
        <v>148015761.61410001</v>
      </c>
      <c r="H882">
        <v>93826667.243300006</v>
      </c>
      <c r="I882">
        <v>100542088.3849</v>
      </c>
      <c r="J882">
        <v>4350273.7094999999</v>
      </c>
      <c r="K882">
        <v>37057131.709399998</v>
      </c>
      <c r="L882">
        <v>89427177.725099996</v>
      </c>
      <c r="M882">
        <v>0</v>
      </c>
      <c r="N882">
        <v>70739321.3873</v>
      </c>
      <c r="O882">
        <v>-63700733.078000002</v>
      </c>
      <c r="P882">
        <v>-3855066.8330999999</v>
      </c>
      <c r="Q882">
        <v>-13856534.537799999</v>
      </c>
      <c r="R882">
        <v>-89427177.725099996</v>
      </c>
      <c r="S882">
        <v>148015761.61410001</v>
      </c>
      <c r="T882">
        <v>23087345.855999999</v>
      </c>
    </row>
    <row r="883" spans="1:20" x14ac:dyDescent="0.3">
      <c r="A883">
        <v>294</v>
      </c>
      <c r="B883">
        <v>3</v>
      </c>
      <c r="C883">
        <v>33632911.4441</v>
      </c>
      <c r="D883">
        <v>494324.36310000002</v>
      </c>
      <c r="E883">
        <v>23200597.171599999</v>
      </c>
      <c r="F883">
        <v>0</v>
      </c>
      <c r="G883">
        <v>148015761.61410001</v>
      </c>
      <c r="H883">
        <v>92078670.423999995</v>
      </c>
      <c r="I883">
        <v>95033374.336600006</v>
      </c>
      <c r="J883">
        <v>4353103.602</v>
      </c>
      <c r="K883">
        <v>37057131.709399998</v>
      </c>
      <c r="L883">
        <v>89142895.747999996</v>
      </c>
      <c r="M883">
        <v>0</v>
      </c>
      <c r="N883">
        <v>71681099.171700001</v>
      </c>
      <c r="O883">
        <v>-61400462.892499998</v>
      </c>
      <c r="P883">
        <v>-3858779.2389000002</v>
      </c>
      <c r="Q883">
        <v>-13856534.537799999</v>
      </c>
      <c r="R883">
        <v>-89142895.747999996</v>
      </c>
      <c r="S883">
        <v>148015761.61410001</v>
      </c>
      <c r="T883">
        <v>20397571.252300002</v>
      </c>
    </row>
    <row r="884" spans="1:20" x14ac:dyDescent="0.3">
      <c r="A884">
        <v>295</v>
      </c>
      <c r="B884">
        <v>1</v>
      </c>
      <c r="C884">
        <v>130364026.8899</v>
      </c>
      <c r="D884">
        <v>500850.08919999999</v>
      </c>
      <c r="E884">
        <v>33927690.981600001</v>
      </c>
      <c r="F884">
        <v>0</v>
      </c>
      <c r="G884">
        <v>47689532.772799999</v>
      </c>
      <c r="H884">
        <v>74508145.283899993</v>
      </c>
      <c r="I884">
        <v>20187049.031800002</v>
      </c>
      <c r="J884">
        <v>4311500.7817000002</v>
      </c>
      <c r="K884">
        <v>67365303.469400004</v>
      </c>
      <c r="L884">
        <v>130248956.243</v>
      </c>
      <c r="M884">
        <v>0</v>
      </c>
      <c r="N884">
        <v>65402207.846799999</v>
      </c>
      <c r="O884">
        <v>110176977.8582</v>
      </c>
      <c r="P884">
        <v>-3810650.6924999999</v>
      </c>
      <c r="Q884">
        <v>-33437612.487799998</v>
      </c>
      <c r="R884">
        <v>-130248956.243</v>
      </c>
      <c r="S884">
        <v>47689532.772799999</v>
      </c>
      <c r="T884">
        <v>9105937.4372000005</v>
      </c>
    </row>
    <row r="885" spans="1:20" x14ac:dyDescent="0.3">
      <c r="A885">
        <v>295</v>
      </c>
      <c r="B885">
        <v>2</v>
      </c>
      <c r="C885">
        <v>120754836.55050001</v>
      </c>
      <c r="D885">
        <v>506849.28940000001</v>
      </c>
      <c r="E885">
        <v>33927690.981600001</v>
      </c>
      <c r="F885">
        <v>0</v>
      </c>
      <c r="G885">
        <v>47689532.772799999</v>
      </c>
      <c r="H885">
        <v>75883682.169200003</v>
      </c>
      <c r="I885">
        <v>16997374.275400002</v>
      </c>
      <c r="J885">
        <v>4277485.8897000002</v>
      </c>
      <c r="K885">
        <v>67365303.469400004</v>
      </c>
      <c r="L885">
        <v>128083773.56380001</v>
      </c>
      <c r="M885">
        <v>0</v>
      </c>
      <c r="N885">
        <v>62414468.716899998</v>
      </c>
      <c r="O885">
        <v>103757462.27509999</v>
      </c>
      <c r="P885">
        <v>-3770636.6003</v>
      </c>
      <c r="Q885">
        <v>-33437612.487799998</v>
      </c>
      <c r="R885">
        <v>-128083773.56380001</v>
      </c>
      <c r="S885">
        <v>47689532.772799999</v>
      </c>
      <c r="T885">
        <v>13469213.452299999</v>
      </c>
    </row>
    <row r="886" spans="1:20" x14ac:dyDescent="0.3">
      <c r="A886">
        <v>295</v>
      </c>
      <c r="B886">
        <v>3</v>
      </c>
      <c r="C886">
        <v>114577941.0871</v>
      </c>
      <c r="D886">
        <v>512034.19750000001</v>
      </c>
      <c r="E886">
        <v>33927690.981600001</v>
      </c>
      <c r="F886">
        <v>0</v>
      </c>
      <c r="G886">
        <v>47689532.772799999</v>
      </c>
      <c r="H886">
        <v>76574937.163800001</v>
      </c>
      <c r="I886">
        <v>15136434.671499999</v>
      </c>
      <c r="J886">
        <v>4248457.7588</v>
      </c>
      <c r="K886">
        <v>67365303.469400004</v>
      </c>
      <c r="L886">
        <v>126393287.17030001</v>
      </c>
      <c r="M886">
        <v>0</v>
      </c>
      <c r="N886">
        <v>60709926.346100003</v>
      </c>
      <c r="O886">
        <v>99441506.415700004</v>
      </c>
      <c r="P886">
        <v>-3736423.5613000002</v>
      </c>
      <c r="Q886">
        <v>-33437612.487799998</v>
      </c>
      <c r="R886">
        <v>-126393287.17030001</v>
      </c>
      <c r="S886">
        <v>47689532.772799999</v>
      </c>
      <c r="T886">
        <v>15865010.8178</v>
      </c>
    </row>
    <row r="887" spans="1:20" x14ac:dyDescent="0.3">
      <c r="A887">
        <v>296</v>
      </c>
      <c r="B887">
        <v>1</v>
      </c>
      <c r="C887">
        <v>251709175.1514</v>
      </c>
      <c r="D887">
        <v>532494.18420000002</v>
      </c>
      <c r="E887">
        <v>72270092.821600005</v>
      </c>
      <c r="F887">
        <v>0</v>
      </c>
      <c r="G887">
        <v>20842250.608800001</v>
      </c>
      <c r="H887">
        <v>66992658.238300003</v>
      </c>
      <c r="I887">
        <v>10226352.840500001</v>
      </c>
      <c r="J887">
        <v>4155463.324</v>
      </c>
      <c r="K887">
        <v>175697357.00940001</v>
      </c>
      <c r="L887">
        <v>167130337.7252</v>
      </c>
      <c r="M887">
        <v>0</v>
      </c>
      <c r="N887">
        <v>56586494.2126</v>
      </c>
      <c r="O887">
        <v>241482822.3109</v>
      </c>
      <c r="P887">
        <v>-3622969.1398</v>
      </c>
      <c r="Q887">
        <v>-103427264.18780001</v>
      </c>
      <c r="R887">
        <v>-167130337.7252</v>
      </c>
      <c r="S887">
        <v>20842250.608800001</v>
      </c>
      <c r="T887">
        <v>10406164.025800001</v>
      </c>
    </row>
    <row r="888" spans="1:20" x14ac:dyDescent="0.3">
      <c r="A888">
        <v>296</v>
      </c>
      <c r="B888">
        <v>2</v>
      </c>
      <c r="C888">
        <v>241802555.60460001</v>
      </c>
      <c r="D888">
        <v>554063.91429999995</v>
      </c>
      <c r="E888">
        <v>72270092.821600005</v>
      </c>
      <c r="F888">
        <v>0</v>
      </c>
      <c r="G888">
        <v>20842250.608800001</v>
      </c>
      <c r="H888">
        <v>66240530.041500002</v>
      </c>
      <c r="I888">
        <v>7393828.0330999997</v>
      </c>
      <c r="J888">
        <v>4080987.523</v>
      </c>
      <c r="K888">
        <v>175697357.00940001</v>
      </c>
      <c r="L888">
        <v>161146692.0553</v>
      </c>
      <c r="M888">
        <v>0</v>
      </c>
      <c r="N888">
        <v>54261059.029299997</v>
      </c>
      <c r="O888">
        <v>234408727.5715</v>
      </c>
      <c r="P888">
        <v>-3526923.6088</v>
      </c>
      <c r="Q888">
        <v>-103427264.18780001</v>
      </c>
      <c r="R888">
        <v>-161146692.0553</v>
      </c>
      <c r="S888">
        <v>20842250.608800001</v>
      </c>
      <c r="T888">
        <v>11979471.0121</v>
      </c>
    </row>
    <row r="889" spans="1:20" x14ac:dyDescent="0.3">
      <c r="A889">
        <v>296</v>
      </c>
      <c r="B889">
        <v>3</v>
      </c>
      <c r="C889">
        <v>234298836.09619999</v>
      </c>
      <c r="D889">
        <v>572310.71499999997</v>
      </c>
      <c r="E889">
        <v>72270092.821600005</v>
      </c>
      <c r="F889">
        <v>0</v>
      </c>
      <c r="G889">
        <v>20842250.608800001</v>
      </c>
      <c r="H889">
        <v>65641874.4934</v>
      </c>
      <c r="I889">
        <v>6048620.2159000002</v>
      </c>
      <c r="J889">
        <v>4016836.3376000002</v>
      </c>
      <c r="K889">
        <v>175697357.00940001</v>
      </c>
      <c r="L889">
        <v>155845495.33059999</v>
      </c>
      <c r="M889">
        <v>0</v>
      </c>
      <c r="N889">
        <v>52736628.669600002</v>
      </c>
      <c r="O889">
        <v>228250215.88029999</v>
      </c>
      <c r="P889">
        <v>-3444525.6225000001</v>
      </c>
      <c r="Q889">
        <v>-103427264.18780001</v>
      </c>
      <c r="R889">
        <v>-155845495.33059999</v>
      </c>
      <c r="S889">
        <v>20842250.608800001</v>
      </c>
      <c r="T889">
        <v>12905245.8237</v>
      </c>
    </row>
    <row r="890" spans="1:20" x14ac:dyDescent="0.3">
      <c r="A890">
        <v>297</v>
      </c>
      <c r="B890">
        <v>1</v>
      </c>
      <c r="C890">
        <v>153939662.8224</v>
      </c>
      <c r="D890">
        <v>552817.64879999997</v>
      </c>
      <c r="E890">
        <v>77817420.331599995</v>
      </c>
      <c r="F890">
        <v>0</v>
      </c>
      <c r="G890">
        <v>105977254.9233</v>
      </c>
      <c r="H890">
        <v>74917240.165900007</v>
      </c>
      <c r="I890">
        <v>72204891.3838</v>
      </c>
      <c r="J890">
        <v>4084988.7225000001</v>
      </c>
      <c r="K890">
        <v>191370694.4594</v>
      </c>
      <c r="L890">
        <v>87386473.487499997</v>
      </c>
      <c r="M890">
        <v>0</v>
      </c>
      <c r="N890">
        <v>57088755.986100003</v>
      </c>
      <c r="O890">
        <v>81734771.438700005</v>
      </c>
      <c r="P890">
        <v>-3532171.0737000001</v>
      </c>
      <c r="Q890">
        <v>-113553274.1278</v>
      </c>
      <c r="R890">
        <v>-87386473.487499997</v>
      </c>
      <c r="S890">
        <v>105977254.9233</v>
      </c>
      <c r="T890">
        <v>17828484.1798</v>
      </c>
    </row>
    <row r="891" spans="1:20" x14ac:dyDescent="0.3">
      <c r="A891">
        <v>297</v>
      </c>
      <c r="B891">
        <v>2</v>
      </c>
      <c r="C891">
        <v>149048466.7852</v>
      </c>
      <c r="D891">
        <v>535608.10349999997</v>
      </c>
      <c r="E891">
        <v>77817420.331599995</v>
      </c>
      <c r="F891">
        <v>0</v>
      </c>
      <c r="G891">
        <v>105977254.9233</v>
      </c>
      <c r="H891">
        <v>73244644.099099994</v>
      </c>
      <c r="I891">
        <v>64652483.483199999</v>
      </c>
      <c r="J891">
        <v>4169415.8837000001</v>
      </c>
      <c r="K891">
        <v>191370694.4594</v>
      </c>
      <c r="L891">
        <v>87313680.423299998</v>
      </c>
      <c r="M891">
        <v>0</v>
      </c>
      <c r="N891">
        <v>58669692.465499997</v>
      </c>
      <c r="O891">
        <v>84395983.302000001</v>
      </c>
      <c r="P891">
        <v>-3633807.7801999999</v>
      </c>
      <c r="Q891">
        <v>-113553274.1278</v>
      </c>
      <c r="R891">
        <v>-87313680.423299998</v>
      </c>
      <c r="S891">
        <v>105977254.9233</v>
      </c>
      <c r="T891">
        <v>14574951.6336</v>
      </c>
    </row>
    <row r="892" spans="1:20" x14ac:dyDescent="0.3">
      <c r="A892">
        <v>297</v>
      </c>
      <c r="B892">
        <v>3</v>
      </c>
      <c r="C892">
        <v>146255001.88519999</v>
      </c>
      <c r="D892">
        <v>520319.21269999997</v>
      </c>
      <c r="E892">
        <v>77817420.331599995</v>
      </c>
      <c r="F892">
        <v>0</v>
      </c>
      <c r="G892">
        <v>105977254.9233</v>
      </c>
      <c r="H892">
        <v>70593512.143199995</v>
      </c>
      <c r="I892">
        <v>58826971.118199997</v>
      </c>
      <c r="J892">
        <v>4229068.9113999996</v>
      </c>
      <c r="K892">
        <v>191370694.4594</v>
      </c>
      <c r="L892">
        <v>87136848.284700006</v>
      </c>
      <c r="M892">
        <v>0</v>
      </c>
      <c r="N892">
        <v>59603267.790799998</v>
      </c>
      <c r="O892">
        <v>87428030.767000005</v>
      </c>
      <c r="P892">
        <v>-3708749.6987000001</v>
      </c>
      <c r="Q892">
        <v>-113553274.1278</v>
      </c>
      <c r="R892">
        <v>-87136848.284700006</v>
      </c>
      <c r="S892">
        <v>105977254.9233</v>
      </c>
      <c r="T892">
        <v>10990244.352399999</v>
      </c>
    </row>
    <row r="893" spans="1:20" x14ac:dyDescent="0.3">
      <c r="A893">
        <v>298</v>
      </c>
      <c r="B893">
        <v>1</v>
      </c>
      <c r="C893">
        <v>139873904.234</v>
      </c>
      <c r="D893">
        <v>520156.85259999998</v>
      </c>
      <c r="E893">
        <v>43437905.481600001</v>
      </c>
      <c r="F893">
        <v>0</v>
      </c>
      <c r="G893">
        <v>23685270.6688</v>
      </c>
      <c r="H893">
        <v>65540373.504900001</v>
      </c>
      <c r="I893">
        <v>39605233.331100002</v>
      </c>
      <c r="J893">
        <v>4224823.0834999997</v>
      </c>
      <c r="K893">
        <v>94235322.409400001</v>
      </c>
      <c r="L893">
        <v>71433253.210800007</v>
      </c>
      <c r="M893">
        <v>0</v>
      </c>
      <c r="N893">
        <v>61059405.3693</v>
      </c>
      <c r="O893">
        <v>100268670.9029</v>
      </c>
      <c r="P893">
        <v>-3704666.2308999998</v>
      </c>
      <c r="Q893">
        <v>-50797416.9278</v>
      </c>
      <c r="R893">
        <v>-71433253.210800007</v>
      </c>
      <c r="S893">
        <v>23685270.6688</v>
      </c>
      <c r="T893">
        <v>4480968.1355999997</v>
      </c>
    </row>
    <row r="894" spans="1:20" x14ac:dyDescent="0.3">
      <c r="A894">
        <v>298</v>
      </c>
      <c r="B894">
        <v>2</v>
      </c>
      <c r="C894">
        <v>125636202.2546</v>
      </c>
      <c r="D894">
        <v>520445.91930000001</v>
      </c>
      <c r="E894">
        <v>43437905.481600001</v>
      </c>
      <c r="F894">
        <v>0</v>
      </c>
      <c r="G894">
        <v>23685270.6688</v>
      </c>
      <c r="H894">
        <v>65892362.490699999</v>
      </c>
      <c r="I894">
        <v>26147540.768800002</v>
      </c>
      <c r="J894">
        <v>4220454.9473000001</v>
      </c>
      <c r="K894">
        <v>94235322.409400001</v>
      </c>
      <c r="L894">
        <v>71638509.0898</v>
      </c>
      <c r="M894">
        <v>0</v>
      </c>
      <c r="N894">
        <v>61911158.924599998</v>
      </c>
      <c r="O894">
        <v>99488661.485799998</v>
      </c>
      <c r="P894">
        <v>-3700009.0281000002</v>
      </c>
      <c r="Q894">
        <v>-50797416.9278</v>
      </c>
      <c r="R894">
        <v>-71638509.0898</v>
      </c>
      <c r="S894">
        <v>23685270.6688</v>
      </c>
      <c r="T894">
        <v>3981203.5660999999</v>
      </c>
    </row>
    <row r="895" spans="1:20" x14ac:dyDescent="0.3">
      <c r="A895">
        <v>298</v>
      </c>
      <c r="B895">
        <v>3</v>
      </c>
      <c r="C895">
        <v>118088001.9111</v>
      </c>
      <c r="D895">
        <v>520933.41850000003</v>
      </c>
      <c r="E895">
        <v>43437905.481600001</v>
      </c>
      <c r="F895">
        <v>0</v>
      </c>
      <c r="G895">
        <v>23685270.6688</v>
      </c>
      <c r="H895">
        <v>66142471.3552</v>
      </c>
      <c r="I895">
        <v>17583628.954100002</v>
      </c>
      <c r="J895">
        <v>4216025.7807999998</v>
      </c>
      <c r="K895">
        <v>94235322.409400001</v>
      </c>
      <c r="L895">
        <v>71744957.939899996</v>
      </c>
      <c r="M895">
        <v>0</v>
      </c>
      <c r="N895">
        <v>62444766.9978</v>
      </c>
      <c r="O895">
        <v>100504372.957</v>
      </c>
      <c r="P895">
        <v>-3695092.3621999999</v>
      </c>
      <c r="Q895">
        <v>-50797416.9278</v>
      </c>
      <c r="R895">
        <v>-71744957.939899996</v>
      </c>
      <c r="S895">
        <v>23685270.6688</v>
      </c>
      <c r="T895">
        <v>3697704.3574000001</v>
      </c>
    </row>
    <row r="896" spans="1:20" x14ac:dyDescent="0.3">
      <c r="A896">
        <v>299</v>
      </c>
      <c r="B896">
        <v>1</v>
      </c>
      <c r="C896">
        <v>143969697.84959999</v>
      </c>
      <c r="D896">
        <v>524334.92799999996</v>
      </c>
      <c r="E896">
        <v>15435409.071599999</v>
      </c>
      <c r="F896">
        <v>0</v>
      </c>
      <c r="G896">
        <v>5093169.9380999999</v>
      </c>
      <c r="H896">
        <v>42145804.6787</v>
      </c>
      <c r="I896">
        <v>50661489.963600002</v>
      </c>
      <c r="J896">
        <v>4184539.0737000001</v>
      </c>
      <c r="K896">
        <v>15117483.8094</v>
      </c>
      <c r="L896">
        <v>73564543.8574</v>
      </c>
      <c r="M896">
        <v>0</v>
      </c>
      <c r="N896">
        <v>63190173.976400003</v>
      </c>
      <c r="O896">
        <v>93308207.886000007</v>
      </c>
      <c r="P896">
        <v>-3660204.1457000002</v>
      </c>
      <c r="Q896">
        <v>317925.2622</v>
      </c>
      <c r="R896">
        <v>-73564543.8574</v>
      </c>
      <c r="S896">
        <v>5093169.9380999999</v>
      </c>
      <c r="T896">
        <v>-21044369.297699999</v>
      </c>
    </row>
    <row r="897" spans="1:20" x14ac:dyDescent="0.3">
      <c r="A897">
        <v>299</v>
      </c>
      <c r="B897">
        <v>2</v>
      </c>
      <c r="C897">
        <v>131367344.8977</v>
      </c>
      <c r="D897">
        <v>528060.95629999996</v>
      </c>
      <c r="E897">
        <v>15435409.071599999</v>
      </c>
      <c r="F897">
        <v>0</v>
      </c>
      <c r="G897">
        <v>5093169.9380999999</v>
      </c>
      <c r="H897">
        <v>42261286.407099999</v>
      </c>
      <c r="I897">
        <v>38805406.825199999</v>
      </c>
      <c r="J897">
        <v>4157162.2322</v>
      </c>
      <c r="K897">
        <v>15117483.8094</v>
      </c>
      <c r="L897">
        <v>73144124.523499995</v>
      </c>
      <c r="M897">
        <v>0</v>
      </c>
      <c r="N897">
        <v>63070884.520300001</v>
      </c>
      <c r="O897">
        <v>92561938.072500005</v>
      </c>
      <c r="P897">
        <v>-3629101.2758999998</v>
      </c>
      <c r="Q897">
        <v>317925.2622</v>
      </c>
      <c r="R897">
        <v>-73144124.523499995</v>
      </c>
      <c r="S897">
        <v>5093169.9380999999</v>
      </c>
      <c r="T897">
        <v>-20809598.113200001</v>
      </c>
    </row>
    <row r="898" spans="1:20" x14ac:dyDescent="0.3">
      <c r="A898">
        <v>299</v>
      </c>
      <c r="B898">
        <v>3</v>
      </c>
      <c r="C898">
        <v>123400574.4672</v>
      </c>
      <c r="D898">
        <v>532135.35569999996</v>
      </c>
      <c r="E898">
        <v>15435409.071599999</v>
      </c>
      <c r="F898">
        <v>0</v>
      </c>
      <c r="G898">
        <v>5093169.9380999999</v>
      </c>
      <c r="H898">
        <v>42316192.8697</v>
      </c>
      <c r="I898">
        <v>31467183.539900001</v>
      </c>
      <c r="J898">
        <v>4133162.5063</v>
      </c>
      <c r="K898">
        <v>15117483.8094</v>
      </c>
      <c r="L898">
        <v>72739812.399499997</v>
      </c>
      <c r="M898">
        <v>0</v>
      </c>
      <c r="N898">
        <v>62957680.402900003</v>
      </c>
      <c r="O898">
        <v>91933390.927300006</v>
      </c>
      <c r="P898">
        <v>-3601027.1505999998</v>
      </c>
      <c r="Q898">
        <v>317925.2622</v>
      </c>
      <c r="R898">
        <v>-72739812.399499997</v>
      </c>
      <c r="S898">
        <v>5093169.9380999999</v>
      </c>
      <c r="T898">
        <v>-20641487.533100002</v>
      </c>
    </row>
    <row r="899" spans="1:20" x14ac:dyDescent="0.3">
      <c r="A899">
        <v>300</v>
      </c>
      <c r="B899">
        <v>1</v>
      </c>
      <c r="C899">
        <v>31419063.609200001</v>
      </c>
      <c r="D899">
        <v>508871.26730000001</v>
      </c>
      <c r="E899">
        <v>15435409.071599999</v>
      </c>
      <c r="F899">
        <v>0</v>
      </c>
      <c r="G899">
        <v>155736493.5397</v>
      </c>
      <c r="H899">
        <v>82748392.829099998</v>
      </c>
      <c r="I899">
        <v>193273146.9377</v>
      </c>
      <c r="J899">
        <v>4244490.3147999998</v>
      </c>
      <c r="K899">
        <v>15117483.8094</v>
      </c>
      <c r="L899">
        <v>1415962.7951</v>
      </c>
      <c r="M899">
        <v>0</v>
      </c>
      <c r="N899">
        <v>71305370.426899999</v>
      </c>
      <c r="O899">
        <v>-161854083.3285</v>
      </c>
      <c r="P899">
        <v>-3735619.0474999999</v>
      </c>
      <c r="Q899">
        <v>317925.2622</v>
      </c>
      <c r="R899">
        <v>-1415962.7951</v>
      </c>
      <c r="S899">
        <v>155736493.5397</v>
      </c>
      <c r="T899">
        <v>11443022.4022</v>
      </c>
    </row>
    <row r="900" spans="1:20" x14ac:dyDescent="0.3">
      <c r="A900">
        <v>300</v>
      </c>
      <c r="B900">
        <v>2</v>
      </c>
      <c r="C900">
        <v>27392476.406500001</v>
      </c>
      <c r="D900">
        <v>490302.53960000002</v>
      </c>
      <c r="E900">
        <v>15435409.071599999</v>
      </c>
      <c r="F900">
        <v>0</v>
      </c>
      <c r="G900">
        <v>155736493.5397</v>
      </c>
      <c r="H900">
        <v>75278955.271899998</v>
      </c>
      <c r="I900">
        <v>175312487.9702</v>
      </c>
      <c r="J900">
        <v>4333125.4206999997</v>
      </c>
      <c r="K900">
        <v>15117483.8094</v>
      </c>
      <c r="L900">
        <v>1459421.5715000001</v>
      </c>
      <c r="M900">
        <v>0</v>
      </c>
      <c r="N900">
        <v>77069384.742400005</v>
      </c>
      <c r="O900">
        <v>-147920011.56369999</v>
      </c>
      <c r="P900">
        <v>-3842822.8810000001</v>
      </c>
      <c r="Q900">
        <v>317925.2622</v>
      </c>
      <c r="R900">
        <v>-1459421.5715000001</v>
      </c>
      <c r="S900">
        <v>155736493.5397</v>
      </c>
      <c r="T900">
        <v>-1790429.4705000001</v>
      </c>
    </row>
    <row r="901" spans="1:20" x14ac:dyDescent="0.3">
      <c r="A901">
        <v>300</v>
      </c>
      <c r="B901">
        <v>3</v>
      </c>
      <c r="C901">
        <v>24685531.280200001</v>
      </c>
      <c r="D901">
        <v>474310.18469999998</v>
      </c>
      <c r="E901">
        <v>15435409.071599999</v>
      </c>
      <c r="F901">
        <v>0</v>
      </c>
      <c r="G901">
        <v>155736493.5397</v>
      </c>
      <c r="H901">
        <v>68980425.910999998</v>
      </c>
      <c r="I901">
        <v>162636952.03380001</v>
      </c>
      <c r="J901">
        <v>4408476.1679999996</v>
      </c>
      <c r="K901">
        <v>15117483.8094</v>
      </c>
      <c r="L901">
        <v>1492000.6887999999</v>
      </c>
      <c r="M901">
        <v>0</v>
      </c>
      <c r="N901">
        <v>81254228.865899995</v>
      </c>
      <c r="O901">
        <v>-137951420.7536</v>
      </c>
      <c r="P901">
        <v>-3934165.9833</v>
      </c>
      <c r="Q901">
        <v>317925.2622</v>
      </c>
      <c r="R901">
        <v>-1492000.6887999999</v>
      </c>
      <c r="S901">
        <v>155736493.5397</v>
      </c>
      <c r="T901">
        <v>-12273802.9549</v>
      </c>
    </row>
    <row r="902" spans="1:20" x14ac:dyDescent="0.3">
      <c r="A902">
        <v>301</v>
      </c>
      <c r="B902">
        <v>1</v>
      </c>
      <c r="C902">
        <v>85977968.1523</v>
      </c>
      <c r="D902">
        <v>470452.88260000001</v>
      </c>
      <c r="E902">
        <v>15435409.071599999</v>
      </c>
      <c r="F902">
        <v>0</v>
      </c>
      <c r="G902">
        <v>10853799.094000001</v>
      </c>
      <c r="H902">
        <v>49454114.781400003</v>
      </c>
      <c r="I902">
        <v>55810374.959299996</v>
      </c>
      <c r="J902">
        <v>4425433.6036</v>
      </c>
      <c r="K902">
        <v>15117483.8094</v>
      </c>
      <c r="L902">
        <v>3163846.557</v>
      </c>
      <c r="M902">
        <v>0</v>
      </c>
      <c r="N902">
        <v>83244277.349800006</v>
      </c>
      <c r="O902">
        <v>30167593.193</v>
      </c>
      <c r="P902">
        <v>-3954980.7209000001</v>
      </c>
      <c r="Q902">
        <v>317925.2622</v>
      </c>
      <c r="R902">
        <v>-3163846.557</v>
      </c>
      <c r="S902">
        <v>10853799.094000001</v>
      </c>
      <c r="T902">
        <v>-33790162.568300001</v>
      </c>
    </row>
    <row r="903" spans="1:20" x14ac:dyDescent="0.3">
      <c r="A903">
        <v>301</v>
      </c>
      <c r="B903">
        <v>2</v>
      </c>
      <c r="C903">
        <v>82054456.565400004</v>
      </c>
      <c r="D903">
        <v>467924.1923</v>
      </c>
      <c r="E903">
        <v>15435409.071599999</v>
      </c>
      <c r="F903">
        <v>0</v>
      </c>
      <c r="G903">
        <v>10853799.094000001</v>
      </c>
      <c r="H903">
        <v>48038190.865500003</v>
      </c>
      <c r="I903">
        <v>49806001.111599997</v>
      </c>
      <c r="J903">
        <v>4442387.2953000003</v>
      </c>
      <c r="K903">
        <v>15117483.8094</v>
      </c>
      <c r="L903">
        <v>3193978.2932000002</v>
      </c>
      <c r="M903">
        <v>0</v>
      </c>
      <c r="N903">
        <v>83753909.366300002</v>
      </c>
      <c r="O903">
        <v>32248455.4538</v>
      </c>
      <c r="P903">
        <v>-3974463.1030000001</v>
      </c>
      <c r="Q903">
        <v>317925.2622</v>
      </c>
      <c r="R903">
        <v>-3193978.2932000002</v>
      </c>
      <c r="S903">
        <v>10853799.094000001</v>
      </c>
      <c r="T903">
        <v>-35715718.5009</v>
      </c>
    </row>
    <row r="904" spans="1:20" x14ac:dyDescent="0.3">
      <c r="A904">
        <v>301</v>
      </c>
      <c r="B904">
        <v>3</v>
      </c>
      <c r="C904">
        <v>79453197.092500001</v>
      </c>
      <c r="D904">
        <v>466014.82020000002</v>
      </c>
      <c r="E904">
        <v>15435409.071599999</v>
      </c>
      <c r="F904">
        <v>0</v>
      </c>
      <c r="G904">
        <v>10853799.094000001</v>
      </c>
      <c r="H904">
        <v>47158088.346600004</v>
      </c>
      <c r="I904">
        <v>45649174.826499999</v>
      </c>
      <c r="J904">
        <v>4458511.3075999999</v>
      </c>
      <c r="K904">
        <v>15117483.8094</v>
      </c>
      <c r="L904">
        <v>3218573.0411999999</v>
      </c>
      <c r="M904">
        <v>0</v>
      </c>
      <c r="N904">
        <v>84412717.798099995</v>
      </c>
      <c r="O904">
        <v>33804022.266000003</v>
      </c>
      <c r="P904">
        <v>-3992496.4874</v>
      </c>
      <c r="Q904">
        <v>317925.2622</v>
      </c>
      <c r="R904">
        <v>-3218573.0411999999</v>
      </c>
      <c r="S904">
        <v>10853799.094000001</v>
      </c>
      <c r="T904">
        <v>-37254629.451399997</v>
      </c>
    </row>
    <row r="905" spans="1:20" x14ac:dyDescent="0.3">
      <c r="A905">
        <v>302</v>
      </c>
      <c r="B905">
        <v>1</v>
      </c>
      <c r="C905">
        <v>89357497.037799999</v>
      </c>
      <c r="D905">
        <v>467168.88380000001</v>
      </c>
      <c r="E905">
        <v>15435409.071599999</v>
      </c>
      <c r="F905">
        <v>0</v>
      </c>
      <c r="G905">
        <v>6737658.4544000002</v>
      </c>
      <c r="H905">
        <v>39435760.9639</v>
      </c>
      <c r="I905">
        <v>32579409.558899999</v>
      </c>
      <c r="J905">
        <v>4457888.8372999998</v>
      </c>
      <c r="K905">
        <v>15132036.1394</v>
      </c>
      <c r="L905">
        <v>16677704.7938</v>
      </c>
      <c r="M905">
        <v>0</v>
      </c>
      <c r="N905">
        <v>82588280.013099998</v>
      </c>
      <c r="O905">
        <v>56778087.4789</v>
      </c>
      <c r="P905">
        <v>-3990719.9534999998</v>
      </c>
      <c r="Q905">
        <v>303372.93219999998</v>
      </c>
      <c r="R905">
        <v>-16677704.7938</v>
      </c>
      <c r="S905">
        <v>6737658.4544000002</v>
      </c>
      <c r="T905">
        <v>-43152519.049199998</v>
      </c>
    </row>
    <row r="906" spans="1:20" x14ac:dyDescent="0.3">
      <c r="A906">
        <v>302</v>
      </c>
      <c r="B906">
        <v>2</v>
      </c>
      <c r="C906">
        <v>86506816.665700004</v>
      </c>
      <c r="D906">
        <v>468682.04849999998</v>
      </c>
      <c r="E906">
        <v>15435409.071599999</v>
      </c>
      <c r="F906">
        <v>0</v>
      </c>
      <c r="G906">
        <v>6737658.4544000002</v>
      </c>
      <c r="H906">
        <v>39177715.1043</v>
      </c>
      <c r="I906">
        <v>29959483.622900002</v>
      </c>
      <c r="J906">
        <v>4458705.2175000003</v>
      </c>
      <c r="K906">
        <v>15132036.1394</v>
      </c>
      <c r="L906">
        <v>16731994.3627</v>
      </c>
      <c r="M906">
        <v>0</v>
      </c>
      <c r="N906">
        <v>81987620.708800003</v>
      </c>
      <c r="O906">
        <v>56547333.042900003</v>
      </c>
      <c r="P906">
        <v>-3990023.1690000002</v>
      </c>
      <c r="Q906">
        <v>303372.93219999998</v>
      </c>
      <c r="R906">
        <v>-16731994.3627</v>
      </c>
      <c r="S906">
        <v>6737658.4544000002</v>
      </c>
      <c r="T906">
        <v>-42809905.604599997</v>
      </c>
    </row>
    <row r="907" spans="1:20" x14ac:dyDescent="0.3">
      <c r="A907">
        <v>302</v>
      </c>
      <c r="B907">
        <v>3</v>
      </c>
      <c r="C907">
        <v>84657204.510199994</v>
      </c>
      <c r="D907">
        <v>470264.86540000001</v>
      </c>
      <c r="E907">
        <v>15435409.071599999</v>
      </c>
      <c r="F907">
        <v>0</v>
      </c>
      <c r="G907">
        <v>6737658.4544000002</v>
      </c>
      <c r="H907">
        <v>38964073.847599998</v>
      </c>
      <c r="I907">
        <v>27927973.678599998</v>
      </c>
      <c r="J907">
        <v>4460050.4568999996</v>
      </c>
      <c r="K907">
        <v>15132036.1394</v>
      </c>
      <c r="L907">
        <v>16786398.659299999</v>
      </c>
      <c r="M907">
        <v>0</v>
      </c>
      <c r="N907">
        <v>81816997.825599998</v>
      </c>
      <c r="O907">
        <v>56729230.831600003</v>
      </c>
      <c r="P907">
        <v>-3989785.5915999999</v>
      </c>
      <c r="Q907">
        <v>303372.93219999998</v>
      </c>
      <c r="R907">
        <v>-16786398.659299999</v>
      </c>
      <c r="S907">
        <v>6737658.4544000002</v>
      </c>
      <c r="T907">
        <v>-42852923.978</v>
      </c>
    </row>
    <row r="908" spans="1:20" x14ac:dyDescent="0.3">
      <c r="A908">
        <v>303</v>
      </c>
      <c r="B908">
        <v>1</v>
      </c>
      <c r="C908">
        <v>80352446.435299993</v>
      </c>
      <c r="D908">
        <v>472963.39860000001</v>
      </c>
      <c r="E908">
        <v>15435409.071599999</v>
      </c>
      <c r="F908">
        <v>0</v>
      </c>
      <c r="G908">
        <v>8622424.9228000008</v>
      </c>
      <c r="H908">
        <v>41424407.364200003</v>
      </c>
      <c r="I908">
        <v>24795454.795299999</v>
      </c>
      <c r="J908">
        <v>4457544.1752000004</v>
      </c>
      <c r="K908">
        <v>15132036.1394</v>
      </c>
      <c r="L908">
        <v>20699823.197999999</v>
      </c>
      <c r="M908">
        <v>0</v>
      </c>
      <c r="N908">
        <v>81061452.462699994</v>
      </c>
      <c r="O908">
        <v>55556991.640000001</v>
      </c>
      <c r="P908">
        <v>-3984580.7766</v>
      </c>
      <c r="Q908">
        <v>303372.93219999998</v>
      </c>
      <c r="R908">
        <v>-20699823.197999999</v>
      </c>
      <c r="S908">
        <v>8622424.9228000008</v>
      </c>
      <c r="T908">
        <v>-39637045.098499998</v>
      </c>
    </row>
    <row r="909" spans="1:20" x14ac:dyDescent="0.3">
      <c r="A909">
        <v>303</v>
      </c>
      <c r="B909">
        <v>2</v>
      </c>
      <c r="C909">
        <v>78823516.545900002</v>
      </c>
      <c r="D909">
        <v>475507.93060000002</v>
      </c>
      <c r="E909">
        <v>15435409.071599999</v>
      </c>
      <c r="F909">
        <v>0</v>
      </c>
      <c r="G909">
        <v>8622424.9228000008</v>
      </c>
      <c r="H909">
        <v>41380940.498199999</v>
      </c>
      <c r="I909">
        <v>23383480.745900001</v>
      </c>
      <c r="J909">
        <v>4455632.3883999996</v>
      </c>
      <c r="K909">
        <v>15132036.1394</v>
      </c>
      <c r="L909">
        <v>20750549.203299999</v>
      </c>
      <c r="M909">
        <v>0</v>
      </c>
      <c r="N909">
        <v>80900687.195700005</v>
      </c>
      <c r="O909">
        <v>55440035.799999997</v>
      </c>
      <c r="P909">
        <v>-3980124.4578</v>
      </c>
      <c r="Q909">
        <v>303372.93219999998</v>
      </c>
      <c r="R909">
        <v>-20750549.203299999</v>
      </c>
      <c r="S909">
        <v>8622424.9228000008</v>
      </c>
      <c r="T909">
        <v>-39519746.697499998</v>
      </c>
    </row>
    <row r="910" spans="1:20" x14ac:dyDescent="0.3">
      <c r="A910">
        <v>303</v>
      </c>
      <c r="B910">
        <v>3</v>
      </c>
      <c r="C910">
        <v>77727068.183400005</v>
      </c>
      <c r="D910">
        <v>477918.67060000001</v>
      </c>
      <c r="E910">
        <v>15435409.071599999</v>
      </c>
      <c r="F910">
        <v>0</v>
      </c>
      <c r="G910">
        <v>8622424.9228000008</v>
      </c>
      <c r="H910">
        <v>41319489.455399998</v>
      </c>
      <c r="I910">
        <v>22231292.230999999</v>
      </c>
      <c r="J910">
        <v>4454021.1964999996</v>
      </c>
      <c r="K910">
        <v>15132036.1394</v>
      </c>
      <c r="L910">
        <v>20801792.436000001</v>
      </c>
      <c r="M910">
        <v>0</v>
      </c>
      <c r="N910">
        <v>80867991.818100005</v>
      </c>
      <c r="O910">
        <v>55495775.952399999</v>
      </c>
      <c r="P910">
        <v>-3976102.5258999998</v>
      </c>
      <c r="Q910">
        <v>303372.93219999998</v>
      </c>
      <c r="R910">
        <v>-20801792.436000001</v>
      </c>
      <c r="S910">
        <v>8622424.9228000008</v>
      </c>
      <c r="T910">
        <v>-39548502.3627</v>
      </c>
    </row>
    <row r="911" spans="1:20" x14ac:dyDescent="0.3">
      <c r="A911">
        <v>304</v>
      </c>
      <c r="B911">
        <v>1</v>
      </c>
      <c r="C911">
        <v>106740426.5546</v>
      </c>
      <c r="D911">
        <v>484647.56410000002</v>
      </c>
      <c r="E911">
        <v>15435409.071599999</v>
      </c>
      <c r="F911">
        <v>0</v>
      </c>
      <c r="G911">
        <v>3822556.3152999999</v>
      </c>
      <c r="H911">
        <v>38825411.0123</v>
      </c>
      <c r="I911">
        <v>12530724.3641</v>
      </c>
      <c r="J911">
        <v>4425230.1072000004</v>
      </c>
      <c r="K911">
        <v>15132036.1394</v>
      </c>
      <c r="L911">
        <v>56376626.721500002</v>
      </c>
      <c r="M911">
        <v>0</v>
      </c>
      <c r="N911">
        <v>77790215.209700003</v>
      </c>
      <c r="O911">
        <v>94209702.190500006</v>
      </c>
      <c r="P911">
        <v>-3940582.5432000002</v>
      </c>
      <c r="Q911">
        <v>303372.93219999998</v>
      </c>
      <c r="R911">
        <v>-56376626.721500002</v>
      </c>
      <c r="S911">
        <v>3822556.3152999999</v>
      </c>
      <c r="T911">
        <v>-38964804.197400004</v>
      </c>
    </row>
    <row r="912" spans="1:20" x14ac:dyDescent="0.3">
      <c r="A912">
        <v>304</v>
      </c>
      <c r="B912">
        <v>2</v>
      </c>
      <c r="C912">
        <v>102069704.9795</v>
      </c>
      <c r="D912">
        <v>490698.73839999997</v>
      </c>
      <c r="E912">
        <v>15435409.071599999</v>
      </c>
      <c r="F912">
        <v>0</v>
      </c>
      <c r="G912">
        <v>3822556.3152999999</v>
      </c>
      <c r="H912">
        <v>39391037.522299998</v>
      </c>
      <c r="I912">
        <v>10937159.6844</v>
      </c>
      <c r="J912">
        <v>4400674.9596999995</v>
      </c>
      <c r="K912">
        <v>15132036.1394</v>
      </c>
      <c r="L912">
        <v>55908102.297300003</v>
      </c>
      <c r="M912">
        <v>0</v>
      </c>
      <c r="N912">
        <v>75424306.167899996</v>
      </c>
      <c r="O912">
        <v>91132545.295100003</v>
      </c>
      <c r="P912">
        <v>-3909976.2212999999</v>
      </c>
      <c r="Q912">
        <v>303372.93219999998</v>
      </c>
      <c r="R912">
        <v>-55908102.297300003</v>
      </c>
      <c r="S912">
        <v>3822556.3152999999</v>
      </c>
      <c r="T912">
        <v>-36033268.6457</v>
      </c>
    </row>
    <row r="913" spans="1:20" x14ac:dyDescent="0.3">
      <c r="A913">
        <v>304</v>
      </c>
      <c r="B913">
        <v>3</v>
      </c>
      <c r="C913">
        <v>99284481.291600004</v>
      </c>
      <c r="D913">
        <v>496173.78490000003</v>
      </c>
      <c r="E913">
        <v>15435409.071599999</v>
      </c>
      <c r="F913">
        <v>0</v>
      </c>
      <c r="G913">
        <v>3822556.3152999999</v>
      </c>
      <c r="H913">
        <v>39789956.208499998</v>
      </c>
      <c r="I913">
        <v>10026123.2678</v>
      </c>
      <c r="J913">
        <v>4379100.5486000003</v>
      </c>
      <c r="K913">
        <v>15132036.1394</v>
      </c>
      <c r="L913">
        <v>55518246.029600002</v>
      </c>
      <c r="M913">
        <v>0</v>
      </c>
      <c r="N913">
        <v>74121598.005199999</v>
      </c>
      <c r="O913">
        <v>89258358.023800001</v>
      </c>
      <c r="P913">
        <v>-3882926.7637</v>
      </c>
      <c r="Q913">
        <v>303372.93219999998</v>
      </c>
      <c r="R913">
        <v>-55518246.029600002</v>
      </c>
      <c r="S913">
        <v>3822556.3152999999</v>
      </c>
      <c r="T913">
        <v>-34331641.796700001</v>
      </c>
    </row>
    <row r="914" spans="1:20" x14ac:dyDescent="0.3">
      <c r="A914">
        <v>305</v>
      </c>
      <c r="B914">
        <v>1</v>
      </c>
      <c r="C914">
        <v>116577697.2572</v>
      </c>
      <c r="D914">
        <v>501671.62219999998</v>
      </c>
      <c r="E914">
        <v>20067031.711599998</v>
      </c>
      <c r="F914">
        <v>0</v>
      </c>
      <c r="G914">
        <v>14915266.4614</v>
      </c>
      <c r="H914">
        <v>53251511.779200003</v>
      </c>
      <c r="I914">
        <v>9848045.6458000001</v>
      </c>
      <c r="J914">
        <v>4348420.2664000001</v>
      </c>
      <c r="K914">
        <v>25007471.669399999</v>
      </c>
      <c r="L914">
        <v>96865577.171299994</v>
      </c>
      <c r="M914">
        <v>0</v>
      </c>
      <c r="N914">
        <v>70590954.615700006</v>
      </c>
      <c r="O914">
        <v>106729651.61139999</v>
      </c>
      <c r="P914">
        <v>-3846748.6441000002</v>
      </c>
      <c r="Q914">
        <v>-4940439.9578</v>
      </c>
      <c r="R914">
        <v>-96865577.171299994</v>
      </c>
      <c r="S914">
        <v>14915266.4614</v>
      </c>
      <c r="T914">
        <v>-17339442.8365</v>
      </c>
    </row>
    <row r="915" spans="1:20" x14ac:dyDescent="0.3">
      <c r="A915">
        <v>305</v>
      </c>
      <c r="B915">
        <v>2</v>
      </c>
      <c r="C915">
        <v>107047895.2193</v>
      </c>
      <c r="D915">
        <v>506516.45659999998</v>
      </c>
      <c r="E915">
        <v>20067031.711599998</v>
      </c>
      <c r="F915">
        <v>0</v>
      </c>
      <c r="G915">
        <v>14915266.4614</v>
      </c>
      <c r="H915">
        <v>55664545.4582</v>
      </c>
      <c r="I915">
        <v>7754911.5548999999</v>
      </c>
      <c r="J915">
        <v>4322788.8261000002</v>
      </c>
      <c r="K915">
        <v>25007471.669399999</v>
      </c>
      <c r="L915">
        <v>95158830.562199995</v>
      </c>
      <c r="M915">
        <v>0</v>
      </c>
      <c r="N915">
        <v>67227250.864299998</v>
      </c>
      <c r="O915">
        <v>99292983.664399996</v>
      </c>
      <c r="P915">
        <v>-3816272.3695999999</v>
      </c>
      <c r="Q915">
        <v>-4940439.9578</v>
      </c>
      <c r="R915">
        <v>-95158830.562199995</v>
      </c>
      <c r="S915">
        <v>14915266.4614</v>
      </c>
      <c r="T915">
        <v>-11562705.405999999</v>
      </c>
    </row>
    <row r="916" spans="1:20" x14ac:dyDescent="0.3">
      <c r="A916">
        <v>305</v>
      </c>
      <c r="B916">
        <v>3</v>
      </c>
      <c r="C916">
        <v>101774623.13689999</v>
      </c>
      <c r="D916">
        <v>510788.82290000003</v>
      </c>
      <c r="E916">
        <v>20067031.711599998</v>
      </c>
      <c r="F916">
        <v>0</v>
      </c>
      <c r="G916">
        <v>14915266.4614</v>
      </c>
      <c r="H916">
        <v>56018497.889700003</v>
      </c>
      <c r="I916">
        <v>6566099.1380000003</v>
      </c>
      <c r="J916">
        <v>4300511.4912999999</v>
      </c>
      <c r="K916">
        <v>25007471.669399999</v>
      </c>
      <c r="L916">
        <v>93738073.270500004</v>
      </c>
      <c r="M916">
        <v>0</v>
      </c>
      <c r="N916">
        <v>65557972.634300001</v>
      </c>
      <c r="O916">
        <v>95208523.998899996</v>
      </c>
      <c r="P916">
        <v>-3789722.6683999998</v>
      </c>
      <c r="Q916">
        <v>-4940439.9578</v>
      </c>
      <c r="R916">
        <v>-93738073.270500004</v>
      </c>
      <c r="S916">
        <v>14915266.4614</v>
      </c>
      <c r="T916">
        <v>-9539474.7445</v>
      </c>
    </row>
    <row r="917" spans="1:20" x14ac:dyDescent="0.3">
      <c r="A917">
        <v>306</v>
      </c>
      <c r="B917">
        <v>1</v>
      </c>
      <c r="C917">
        <v>16466613.0858</v>
      </c>
      <c r="D917">
        <v>508361.15419999999</v>
      </c>
      <c r="E917">
        <v>22699128.501600001</v>
      </c>
      <c r="F917">
        <v>0</v>
      </c>
      <c r="G917">
        <v>167895915.66890001</v>
      </c>
      <c r="H917">
        <v>87054018.679900005</v>
      </c>
      <c r="I917">
        <v>130151523.0043</v>
      </c>
      <c r="J917">
        <v>4304990.1440000003</v>
      </c>
      <c r="K917">
        <v>30619565.849399999</v>
      </c>
      <c r="L917">
        <v>60117068.1756</v>
      </c>
      <c r="M917">
        <v>0</v>
      </c>
      <c r="N917">
        <v>69131915.498600006</v>
      </c>
      <c r="O917">
        <v>-113684909.91850001</v>
      </c>
      <c r="P917">
        <v>-3796628.9896999998</v>
      </c>
      <c r="Q917">
        <v>-7920437.3477999996</v>
      </c>
      <c r="R917">
        <v>-60117068.1756</v>
      </c>
      <c r="S917">
        <v>167895915.66890001</v>
      </c>
      <c r="T917">
        <v>17922103.181299999</v>
      </c>
    </row>
    <row r="918" spans="1:20" x14ac:dyDescent="0.3">
      <c r="A918">
        <v>306</v>
      </c>
      <c r="B918">
        <v>2</v>
      </c>
      <c r="C918">
        <v>14118045.469599999</v>
      </c>
      <c r="D918">
        <v>506153.22129999998</v>
      </c>
      <c r="E918">
        <v>22699128.501600001</v>
      </c>
      <c r="F918">
        <v>0</v>
      </c>
      <c r="G918">
        <v>167895915.66890001</v>
      </c>
      <c r="H918">
        <v>83526474.293899998</v>
      </c>
      <c r="I918">
        <v>121236358.0572</v>
      </c>
      <c r="J918">
        <v>4307712.4753</v>
      </c>
      <c r="K918">
        <v>30619565.849399999</v>
      </c>
      <c r="L918">
        <v>60672386.140500002</v>
      </c>
      <c r="M918">
        <v>0</v>
      </c>
      <c r="N918">
        <v>71497614.679199994</v>
      </c>
      <c r="O918">
        <v>-107118312.58759999</v>
      </c>
      <c r="P918">
        <v>-3801559.2541</v>
      </c>
      <c r="Q918">
        <v>-7920437.3477999996</v>
      </c>
      <c r="R918">
        <v>-60672386.140500002</v>
      </c>
      <c r="S918">
        <v>167895915.66890001</v>
      </c>
      <c r="T918">
        <v>12028859.614700001</v>
      </c>
    </row>
    <row r="919" spans="1:20" x14ac:dyDescent="0.3">
      <c r="A919">
        <v>306</v>
      </c>
      <c r="B919">
        <v>3</v>
      </c>
      <c r="C919">
        <v>12792623.535599999</v>
      </c>
      <c r="D919">
        <v>504132.11700000003</v>
      </c>
      <c r="E919">
        <v>22699128.501600001</v>
      </c>
      <c r="F919">
        <v>0</v>
      </c>
      <c r="G919">
        <v>167895915.66890001</v>
      </c>
      <c r="H919">
        <v>81642699.622299999</v>
      </c>
      <c r="I919">
        <v>116336277.2238</v>
      </c>
      <c r="J919">
        <v>4309439.5076000001</v>
      </c>
      <c r="K919">
        <v>30619565.849399999</v>
      </c>
      <c r="L919">
        <v>61127278.308600001</v>
      </c>
      <c r="M919">
        <v>0</v>
      </c>
      <c r="N919">
        <v>73088060.909999996</v>
      </c>
      <c r="O919">
        <v>-103543653.6882</v>
      </c>
      <c r="P919">
        <v>-3805307.3906999999</v>
      </c>
      <c r="Q919">
        <v>-7920437.3477999996</v>
      </c>
      <c r="R919">
        <v>-61127278.308600001</v>
      </c>
      <c r="S919">
        <v>167895915.66890001</v>
      </c>
      <c r="T919">
        <v>8554638.7124000005</v>
      </c>
    </row>
    <row r="920" spans="1:20" x14ac:dyDescent="0.3">
      <c r="A920">
        <v>307</v>
      </c>
      <c r="B920">
        <v>1</v>
      </c>
      <c r="C920">
        <v>8018192.3225999996</v>
      </c>
      <c r="D920">
        <v>430700.98700000002</v>
      </c>
      <c r="E920">
        <v>32733475.501600001</v>
      </c>
      <c r="F920">
        <v>0</v>
      </c>
      <c r="G920">
        <v>1073251490.6341</v>
      </c>
      <c r="H920">
        <v>152846893.67809999</v>
      </c>
      <c r="I920">
        <v>1107014022.3783</v>
      </c>
      <c r="J920">
        <v>4634112.1416999996</v>
      </c>
      <c r="K920">
        <v>52014562.8094</v>
      </c>
      <c r="L920">
        <v>13137553.7292</v>
      </c>
      <c r="M920">
        <v>0</v>
      </c>
      <c r="N920">
        <v>90334526.552699998</v>
      </c>
      <c r="O920" t="s">
        <v>23</v>
      </c>
      <c r="P920">
        <v>-4203411.1546999998</v>
      </c>
      <c r="Q920">
        <v>-19281087.307799999</v>
      </c>
      <c r="R920">
        <v>-13137553.7292</v>
      </c>
      <c r="S920">
        <v>1073251490.6341</v>
      </c>
      <c r="T920">
        <v>62512367.125299998</v>
      </c>
    </row>
    <row r="921" spans="1:20" x14ac:dyDescent="0.3">
      <c r="A921">
        <v>307</v>
      </c>
      <c r="B921">
        <v>2</v>
      </c>
      <c r="C921">
        <v>5675243.5818999996</v>
      </c>
      <c r="D921">
        <v>374610.88770000002</v>
      </c>
      <c r="E921">
        <v>32733475.501600001</v>
      </c>
      <c r="F921">
        <v>0</v>
      </c>
      <c r="G921">
        <v>1073251490.6341</v>
      </c>
      <c r="H921">
        <v>141313608.17820001</v>
      </c>
      <c r="I921">
        <v>1078311397.1168001</v>
      </c>
      <c r="J921">
        <v>4932055.1711999997</v>
      </c>
      <c r="K921">
        <v>52014562.8094</v>
      </c>
      <c r="L921">
        <v>13424579.232899999</v>
      </c>
      <c r="M921">
        <v>0</v>
      </c>
      <c r="N921">
        <v>104229855.03290001</v>
      </c>
      <c r="O921" t="s">
        <v>23</v>
      </c>
      <c r="P921">
        <v>-4557444.2834999999</v>
      </c>
      <c r="Q921">
        <v>-19281087.307799999</v>
      </c>
      <c r="R921">
        <v>-13424579.232899999</v>
      </c>
      <c r="S921">
        <v>1073251490.6341</v>
      </c>
      <c r="T921">
        <v>37083753.145300001</v>
      </c>
    </row>
    <row r="922" spans="1:20" x14ac:dyDescent="0.3">
      <c r="A922">
        <v>307</v>
      </c>
      <c r="B922">
        <v>3</v>
      </c>
      <c r="C922">
        <v>4452637.8091000002</v>
      </c>
      <c r="D922">
        <v>327035.12650000001</v>
      </c>
      <c r="E922">
        <v>32733475.501600001</v>
      </c>
      <c r="F922">
        <v>0</v>
      </c>
      <c r="G922">
        <v>1073251490.6341</v>
      </c>
      <c r="H922">
        <v>133322872.1012</v>
      </c>
      <c r="I922">
        <v>1057136140.522</v>
      </c>
      <c r="J922">
        <v>5206050.3408000004</v>
      </c>
      <c r="K922">
        <v>52014562.8094</v>
      </c>
      <c r="L922">
        <v>13660459.338500001</v>
      </c>
      <c r="M922">
        <v>0</v>
      </c>
      <c r="N922">
        <v>115835548.52519999</v>
      </c>
      <c r="O922" t="s">
        <v>23</v>
      </c>
      <c r="P922">
        <v>-4879015.2143000001</v>
      </c>
      <c r="Q922">
        <v>-19281087.307799999</v>
      </c>
      <c r="R922">
        <v>-13660459.338500001</v>
      </c>
      <c r="S922">
        <v>1073251490.6341</v>
      </c>
      <c r="T922">
        <v>17487323.576000001</v>
      </c>
    </row>
    <row r="923" spans="1:20" x14ac:dyDescent="0.3">
      <c r="A923">
        <v>308</v>
      </c>
      <c r="B923">
        <v>1</v>
      </c>
      <c r="C923">
        <v>270747088.14749998</v>
      </c>
      <c r="D923">
        <v>350501.3</v>
      </c>
      <c r="E923">
        <v>68599759.081599995</v>
      </c>
      <c r="F923">
        <v>0</v>
      </c>
      <c r="G923">
        <v>35330102.358400002</v>
      </c>
      <c r="H923">
        <v>66925758.538599998</v>
      </c>
      <c r="I923">
        <v>54995687.599600002</v>
      </c>
      <c r="J923">
        <v>5048015.7708000001</v>
      </c>
      <c r="K923">
        <v>128487798.9694</v>
      </c>
      <c r="L923">
        <v>162920677.23879999</v>
      </c>
      <c r="M923">
        <v>0</v>
      </c>
      <c r="N923">
        <v>91159566.420000002</v>
      </c>
      <c r="O923">
        <v>215751400.5478</v>
      </c>
      <c r="P923">
        <v>-4697514.4708000002</v>
      </c>
      <c r="Q923">
        <v>-59888039.887800001</v>
      </c>
      <c r="R923">
        <v>-162920677.23879999</v>
      </c>
      <c r="S923">
        <v>35330102.358400002</v>
      </c>
      <c r="T923">
        <v>-24233807.8814</v>
      </c>
    </row>
    <row r="924" spans="1:20" x14ac:dyDescent="0.3">
      <c r="A924">
        <v>308</v>
      </c>
      <c r="B924">
        <v>2</v>
      </c>
      <c r="C924">
        <v>231129337.62630001</v>
      </c>
      <c r="D924">
        <v>370249.69309999997</v>
      </c>
      <c r="E924">
        <v>68599759.081599995</v>
      </c>
      <c r="F924">
        <v>0</v>
      </c>
      <c r="G924">
        <v>35330102.358400002</v>
      </c>
      <c r="H924">
        <v>71937870.096100003</v>
      </c>
      <c r="I924">
        <v>37148456.359899998</v>
      </c>
      <c r="J924">
        <v>4926027.8268999998</v>
      </c>
      <c r="K924">
        <v>128487798.9694</v>
      </c>
      <c r="L924">
        <v>156939118.1512</v>
      </c>
      <c r="M924">
        <v>0</v>
      </c>
      <c r="N924">
        <v>80209949.5123</v>
      </c>
      <c r="O924">
        <v>193980881.26640001</v>
      </c>
      <c r="P924">
        <v>-4555778.1338</v>
      </c>
      <c r="Q924">
        <v>-59888039.887800001</v>
      </c>
      <c r="R924">
        <v>-156939118.1512</v>
      </c>
      <c r="S924">
        <v>35330102.358400002</v>
      </c>
      <c r="T924">
        <v>-8272079.4161999999</v>
      </c>
    </row>
    <row r="925" spans="1:20" x14ac:dyDescent="0.3">
      <c r="A925">
        <v>308</v>
      </c>
      <c r="B925">
        <v>3</v>
      </c>
      <c r="C925">
        <v>206526038.7493</v>
      </c>
      <c r="D925">
        <v>388432.12790000002</v>
      </c>
      <c r="E925">
        <v>68599759.081599995</v>
      </c>
      <c r="F925">
        <v>0</v>
      </c>
      <c r="G925">
        <v>35330102.358400002</v>
      </c>
      <c r="H925">
        <v>75470807.322899997</v>
      </c>
      <c r="I925">
        <v>26912388.771200001</v>
      </c>
      <c r="J925">
        <v>4829397.2467</v>
      </c>
      <c r="K925">
        <v>128487798.9694</v>
      </c>
      <c r="L925">
        <v>152094680.7403</v>
      </c>
      <c r="M925">
        <v>0</v>
      </c>
      <c r="N925">
        <v>74142255.472499996</v>
      </c>
      <c r="O925">
        <v>179613649.9781</v>
      </c>
      <c r="P925">
        <v>-4440965.1188000003</v>
      </c>
      <c r="Q925">
        <v>-59888039.887800001</v>
      </c>
      <c r="R925">
        <v>-152094680.7403</v>
      </c>
      <c r="S925">
        <v>35330102.358400002</v>
      </c>
      <c r="T925">
        <v>1328551.8504000001</v>
      </c>
    </row>
    <row r="926" spans="1:20" x14ac:dyDescent="0.3">
      <c r="A926">
        <v>309</v>
      </c>
      <c r="B926">
        <v>1</v>
      </c>
      <c r="C926">
        <v>157303305.1029</v>
      </c>
      <c r="D926">
        <v>403026.63</v>
      </c>
      <c r="E926">
        <v>73788845.541600004</v>
      </c>
      <c r="F926">
        <v>0</v>
      </c>
      <c r="G926">
        <v>77897777.885100007</v>
      </c>
      <c r="H926">
        <v>80445312.561299995</v>
      </c>
      <c r="I926">
        <v>42263466.163999997</v>
      </c>
      <c r="J926">
        <v>4756615.2736</v>
      </c>
      <c r="K926">
        <v>139551844.4594</v>
      </c>
      <c r="L926">
        <v>129500439.4481</v>
      </c>
      <c r="M926">
        <v>0</v>
      </c>
      <c r="N926">
        <v>73212469.094899997</v>
      </c>
      <c r="O926">
        <v>115039838.93889999</v>
      </c>
      <c r="P926">
        <v>-4353588.6436000001</v>
      </c>
      <c r="Q926">
        <v>-65762998.917800002</v>
      </c>
      <c r="R926">
        <v>-129500439.4481</v>
      </c>
      <c r="S926">
        <v>77897777.885100007</v>
      </c>
      <c r="T926">
        <v>7232843.4664000003</v>
      </c>
    </row>
    <row r="927" spans="1:20" x14ac:dyDescent="0.3">
      <c r="A927">
        <v>309</v>
      </c>
      <c r="B927">
        <v>2</v>
      </c>
      <c r="C927">
        <v>147296191.27759999</v>
      </c>
      <c r="D927">
        <v>415455.63449999999</v>
      </c>
      <c r="E927">
        <v>73788845.541600004</v>
      </c>
      <c r="F927">
        <v>0</v>
      </c>
      <c r="G927">
        <v>77897777.885100007</v>
      </c>
      <c r="H927">
        <v>81240620.274700001</v>
      </c>
      <c r="I927">
        <v>36987131.0933</v>
      </c>
      <c r="J927">
        <v>4694045.6396000003</v>
      </c>
      <c r="K927">
        <v>139551844.4594</v>
      </c>
      <c r="L927">
        <v>126862220.27959999</v>
      </c>
      <c r="M927">
        <v>0</v>
      </c>
      <c r="N927">
        <v>72175552.477699995</v>
      </c>
      <c r="O927">
        <v>110309060.18430001</v>
      </c>
      <c r="P927">
        <v>-4278590.0050999997</v>
      </c>
      <c r="Q927">
        <v>-65762998.917800002</v>
      </c>
      <c r="R927">
        <v>-126862220.27959999</v>
      </c>
      <c r="S927">
        <v>77897777.885100007</v>
      </c>
      <c r="T927">
        <v>9065067.7969000004</v>
      </c>
    </row>
    <row r="928" spans="1:20" x14ac:dyDescent="0.3">
      <c r="A928">
        <v>309</v>
      </c>
      <c r="B928">
        <v>3</v>
      </c>
      <c r="C928">
        <v>139848768.19589999</v>
      </c>
      <c r="D928">
        <v>426187.22649999999</v>
      </c>
      <c r="E928">
        <v>73788845.541600004</v>
      </c>
      <c r="F928">
        <v>0</v>
      </c>
      <c r="G928">
        <v>77897777.885100007</v>
      </c>
      <c r="H928">
        <v>82032757.040199995</v>
      </c>
      <c r="I928">
        <v>33910003.926100001</v>
      </c>
      <c r="J928">
        <v>4639679.8748000003</v>
      </c>
      <c r="K928">
        <v>139551844.4594</v>
      </c>
      <c r="L928">
        <v>124475850.12530001</v>
      </c>
      <c r="M928">
        <v>0</v>
      </c>
      <c r="N928">
        <v>71243667.148399994</v>
      </c>
      <c r="O928">
        <v>105938764.26970001</v>
      </c>
      <c r="P928">
        <v>-4213492.6482999995</v>
      </c>
      <c r="Q928">
        <v>-65762998.917800002</v>
      </c>
      <c r="R928">
        <v>-124475850.12530001</v>
      </c>
      <c r="S928">
        <v>77897777.885100007</v>
      </c>
      <c r="T928">
        <v>10789089.891799999</v>
      </c>
    </row>
    <row r="929" spans="1:20" x14ac:dyDescent="0.3">
      <c r="A929">
        <v>310</v>
      </c>
      <c r="B929">
        <v>1</v>
      </c>
      <c r="C929">
        <v>60668858.074699998</v>
      </c>
      <c r="D929">
        <v>412568.62170000002</v>
      </c>
      <c r="E929">
        <v>41629529.041599996</v>
      </c>
      <c r="F929">
        <v>0</v>
      </c>
      <c r="G929">
        <v>145384939.48089999</v>
      </c>
      <c r="H929">
        <v>74417146.509299994</v>
      </c>
      <c r="I929">
        <v>135225673.2378</v>
      </c>
      <c r="J929">
        <v>4744258.3120999997</v>
      </c>
      <c r="K929">
        <v>70982516.159400001</v>
      </c>
      <c r="L929">
        <v>29212079.410500001</v>
      </c>
      <c r="M929">
        <v>0</v>
      </c>
      <c r="N929">
        <v>82044244.052599996</v>
      </c>
      <c r="O929">
        <v>-74556815.163100004</v>
      </c>
      <c r="P929">
        <v>-4331689.6904999996</v>
      </c>
      <c r="Q929">
        <v>-29352987.117800001</v>
      </c>
      <c r="R929">
        <v>-29212079.410500001</v>
      </c>
      <c r="S929">
        <v>145384939.48089999</v>
      </c>
      <c r="T929">
        <v>-7627097.5433</v>
      </c>
    </row>
    <row r="930" spans="1:20" x14ac:dyDescent="0.3">
      <c r="A930">
        <v>310</v>
      </c>
      <c r="B930">
        <v>2</v>
      </c>
      <c r="C930">
        <v>50086304.401799999</v>
      </c>
      <c r="D930">
        <v>400533.59970000002</v>
      </c>
      <c r="E930">
        <v>41629529.041599996</v>
      </c>
      <c r="F930">
        <v>0</v>
      </c>
      <c r="G930">
        <v>145384939.48089999</v>
      </c>
      <c r="H930">
        <v>70452682.245000005</v>
      </c>
      <c r="I930">
        <v>117133166.5971</v>
      </c>
      <c r="J930">
        <v>4835042.3198999995</v>
      </c>
      <c r="K930">
        <v>70982516.159400001</v>
      </c>
      <c r="L930">
        <v>29542854.813299999</v>
      </c>
      <c r="M930">
        <v>0</v>
      </c>
      <c r="N930">
        <v>85014626.861499995</v>
      </c>
      <c r="O930">
        <v>-67046862.1954</v>
      </c>
      <c r="P930">
        <v>-4434508.7200999996</v>
      </c>
      <c r="Q930">
        <v>-29352987.117800001</v>
      </c>
      <c r="R930">
        <v>-29542854.813299999</v>
      </c>
      <c r="S930">
        <v>145384939.48089999</v>
      </c>
      <c r="T930">
        <v>-14561944.6165</v>
      </c>
    </row>
    <row r="931" spans="1:20" x14ac:dyDescent="0.3">
      <c r="A931">
        <v>310</v>
      </c>
      <c r="B931">
        <v>3</v>
      </c>
      <c r="C931">
        <v>44414411.995999999</v>
      </c>
      <c r="D931">
        <v>389762.35110000003</v>
      </c>
      <c r="E931">
        <v>41629529.041599996</v>
      </c>
      <c r="F931">
        <v>0</v>
      </c>
      <c r="G931">
        <v>145384939.48089999</v>
      </c>
      <c r="H931">
        <v>68489875.568800002</v>
      </c>
      <c r="I931">
        <v>107160897.45730001</v>
      </c>
      <c r="J931">
        <v>4916320.1431999998</v>
      </c>
      <c r="K931">
        <v>70982516.159400001</v>
      </c>
      <c r="L931">
        <v>29788463.137899999</v>
      </c>
      <c r="M931">
        <v>0</v>
      </c>
      <c r="N931">
        <v>87017173.481800005</v>
      </c>
      <c r="O931">
        <v>-62746485.461300001</v>
      </c>
      <c r="P931">
        <v>-4526557.7921000002</v>
      </c>
      <c r="Q931">
        <v>-29352987.117800001</v>
      </c>
      <c r="R931">
        <v>-29788463.137899999</v>
      </c>
      <c r="S931">
        <v>145384939.48089999</v>
      </c>
      <c r="T931">
        <v>-18527297.912999999</v>
      </c>
    </row>
    <row r="932" spans="1:20" x14ac:dyDescent="0.3">
      <c r="A932">
        <v>311</v>
      </c>
      <c r="B932">
        <v>1</v>
      </c>
      <c r="C932">
        <v>109247870.07179999</v>
      </c>
      <c r="D932">
        <v>401735.75319999998</v>
      </c>
      <c r="E932">
        <v>15435409.071599999</v>
      </c>
      <c r="F932">
        <v>0</v>
      </c>
      <c r="G932">
        <v>29466899.189300001</v>
      </c>
      <c r="H932">
        <v>62951460.2817</v>
      </c>
      <c r="I932">
        <v>57590342.698799998</v>
      </c>
      <c r="J932">
        <v>4852707.5268000001</v>
      </c>
      <c r="K932">
        <v>15132036.1394</v>
      </c>
      <c r="L932">
        <v>54315946.809100002</v>
      </c>
      <c r="M932">
        <v>0</v>
      </c>
      <c r="N932">
        <v>85565192.701199993</v>
      </c>
      <c r="O932">
        <v>51657527.373000003</v>
      </c>
      <c r="P932">
        <v>-4450971.7736999998</v>
      </c>
      <c r="Q932">
        <v>303372.93219999998</v>
      </c>
      <c r="R932">
        <v>-54315946.809100002</v>
      </c>
      <c r="S932">
        <v>29466899.189300001</v>
      </c>
      <c r="T932">
        <v>-22613732.419500001</v>
      </c>
    </row>
    <row r="933" spans="1:20" x14ac:dyDescent="0.3">
      <c r="A933">
        <v>311</v>
      </c>
      <c r="B933">
        <v>2</v>
      </c>
      <c r="C933">
        <v>97638643.461899996</v>
      </c>
      <c r="D933">
        <v>412205.26640000002</v>
      </c>
      <c r="E933">
        <v>15435409.071599999</v>
      </c>
      <c r="F933">
        <v>0</v>
      </c>
      <c r="G933">
        <v>29466899.189300001</v>
      </c>
      <c r="H933">
        <v>62168233.113600001</v>
      </c>
      <c r="I933">
        <v>46026454.055299997</v>
      </c>
      <c r="J933">
        <v>4799679.0551000005</v>
      </c>
      <c r="K933">
        <v>15132036.1394</v>
      </c>
      <c r="L933">
        <v>53906849.5097</v>
      </c>
      <c r="M933">
        <v>0</v>
      </c>
      <c r="N933">
        <v>85235561.174999997</v>
      </c>
      <c r="O933">
        <v>51612189.4067</v>
      </c>
      <c r="P933">
        <v>-4387473.7887000004</v>
      </c>
      <c r="Q933">
        <v>303372.93219999998</v>
      </c>
      <c r="R933">
        <v>-53906849.5097</v>
      </c>
      <c r="S933">
        <v>29466899.189300001</v>
      </c>
      <c r="T933">
        <v>-23067328.061500002</v>
      </c>
    </row>
    <row r="934" spans="1:20" x14ac:dyDescent="0.3">
      <c r="A934">
        <v>311</v>
      </c>
      <c r="B934">
        <v>3</v>
      </c>
      <c r="C934">
        <v>90572047.937999994</v>
      </c>
      <c r="D934">
        <v>421406.37030000001</v>
      </c>
      <c r="E934">
        <v>15435409.071599999</v>
      </c>
      <c r="F934">
        <v>0</v>
      </c>
      <c r="G934">
        <v>29466899.189300001</v>
      </c>
      <c r="H934">
        <v>61714932.3653</v>
      </c>
      <c r="I934">
        <v>39059982.975100003</v>
      </c>
      <c r="J934">
        <v>4753899.3339999998</v>
      </c>
      <c r="K934">
        <v>15132036.1394</v>
      </c>
      <c r="L934">
        <v>53534425.191200003</v>
      </c>
      <c r="M934">
        <v>0</v>
      </c>
      <c r="N934">
        <v>85043757.376900002</v>
      </c>
      <c r="O934">
        <v>51512064.963</v>
      </c>
      <c r="P934">
        <v>-4332492.9637000002</v>
      </c>
      <c r="Q934">
        <v>303372.93219999998</v>
      </c>
      <c r="R934">
        <v>-53534425.191200003</v>
      </c>
      <c r="S934">
        <v>29466899.189300001</v>
      </c>
      <c r="T934">
        <v>-23328825.011599999</v>
      </c>
    </row>
    <row r="935" spans="1:20" x14ac:dyDescent="0.3">
      <c r="A935">
        <v>312</v>
      </c>
      <c r="B935">
        <v>1</v>
      </c>
      <c r="C935">
        <v>128198757.1697</v>
      </c>
      <c r="D935">
        <v>427429.16820000001</v>
      </c>
      <c r="E935">
        <v>15435409.071599999</v>
      </c>
      <c r="F935">
        <v>0</v>
      </c>
      <c r="G935">
        <v>2679630.1360999998</v>
      </c>
      <c r="H935">
        <v>38265642.924699999</v>
      </c>
      <c r="I935">
        <v>21175085.357999999</v>
      </c>
      <c r="J935">
        <v>4722514.1320000002</v>
      </c>
      <c r="K935">
        <v>15132036.1394</v>
      </c>
      <c r="L935">
        <v>60549591.653200001</v>
      </c>
      <c r="M935">
        <v>0</v>
      </c>
      <c r="N935">
        <v>84270750.720300004</v>
      </c>
      <c r="O935">
        <v>107023671.8118</v>
      </c>
      <c r="P935">
        <v>-4295084.9638</v>
      </c>
      <c r="Q935">
        <v>303372.93219999998</v>
      </c>
      <c r="R935">
        <v>-60549591.653200001</v>
      </c>
      <c r="S935">
        <v>2679630.1360999998</v>
      </c>
      <c r="T935">
        <v>-46005107.795500003</v>
      </c>
    </row>
    <row r="936" spans="1:20" x14ac:dyDescent="0.3">
      <c r="A936">
        <v>312</v>
      </c>
      <c r="B936">
        <v>2</v>
      </c>
      <c r="C936">
        <v>122806694.8893</v>
      </c>
      <c r="D936">
        <v>432989.35379999998</v>
      </c>
      <c r="E936">
        <v>15435409.071599999</v>
      </c>
      <c r="F936">
        <v>0</v>
      </c>
      <c r="G936">
        <v>2679630.1360999998</v>
      </c>
      <c r="H936">
        <v>38336324.508599997</v>
      </c>
      <c r="I936">
        <v>17782571.026700001</v>
      </c>
      <c r="J936">
        <v>4693562.5551000005</v>
      </c>
      <c r="K936">
        <v>15132036.1394</v>
      </c>
      <c r="L936">
        <v>60073557.962899998</v>
      </c>
      <c r="M936">
        <v>0</v>
      </c>
      <c r="N936">
        <v>82515885.967199996</v>
      </c>
      <c r="O936">
        <v>105024123.8626</v>
      </c>
      <c r="P936">
        <v>-4260573.2012</v>
      </c>
      <c r="Q936">
        <v>303372.93219999998</v>
      </c>
      <c r="R936">
        <v>-60073557.962899998</v>
      </c>
      <c r="S936">
        <v>2679630.1360999998</v>
      </c>
      <c r="T936">
        <v>-44179561.4586</v>
      </c>
    </row>
    <row r="937" spans="1:20" x14ac:dyDescent="0.3">
      <c r="A937">
        <v>312</v>
      </c>
      <c r="B937">
        <v>3</v>
      </c>
      <c r="C937">
        <v>119056743.26899999</v>
      </c>
      <c r="D937">
        <v>438139.10460000002</v>
      </c>
      <c r="E937">
        <v>15435409.071599999</v>
      </c>
      <c r="F937">
        <v>0</v>
      </c>
      <c r="G937">
        <v>2679630.1360999998</v>
      </c>
      <c r="H937">
        <v>38409707.953500003</v>
      </c>
      <c r="I937">
        <v>15672302.381999999</v>
      </c>
      <c r="J937">
        <v>4666718.7461999999</v>
      </c>
      <c r="K937">
        <v>15132036.1394</v>
      </c>
      <c r="L937">
        <v>59644149.349200003</v>
      </c>
      <c r="M937">
        <v>0</v>
      </c>
      <c r="N937">
        <v>81388135.877499998</v>
      </c>
      <c r="O937">
        <v>103384440.88699999</v>
      </c>
      <c r="P937">
        <v>-4228579.6415999997</v>
      </c>
      <c r="Q937">
        <v>303372.93219999998</v>
      </c>
      <c r="R937">
        <v>-59644149.349200003</v>
      </c>
      <c r="S937">
        <v>2679630.1360999998</v>
      </c>
      <c r="T937">
        <v>-42978427.923900001</v>
      </c>
    </row>
    <row r="938" spans="1:20" x14ac:dyDescent="0.3">
      <c r="A938">
        <v>313</v>
      </c>
      <c r="B938">
        <v>1</v>
      </c>
      <c r="C938">
        <v>67512576.0845</v>
      </c>
      <c r="D938">
        <v>434603.20789999998</v>
      </c>
      <c r="E938">
        <v>15435409.071599999</v>
      </c>
      <c r="F938">
        <v>0</v>
      </c>
      <c r="G938">
        <v>28875348.411499999</v>
      </c>
      <c r="H938">
        <v>58521845.1598</v>
      </c>
      <c r="I938">
        <v>63268019.891400002</v>
      </c>
      <c r="J938">
        <v>4696109.6030000001</v>
      </c>
      <c r="K938">
        <v>15132036.1394</v>
      </c>
      <c r="L938">
        <v>201697.4228</v>
      </c>
      <c r="M938">
        <v>0</v>
      </c>
      <c r="N938">
        <v>86008515.387400001</v>
      </c>
      <c r="O938">
        <v>4244556.1930999998</v>
      </c>
      <c r="P938">
        <v>-4261506.3951000003</v>
      </c>
      <c r="Q938">
        <v>303372.93219999998</v>
      </c>
      <c r="R938">
        <v>-201697.4228</v>
      </c>
      <c r="S938">
        <v>28875348.411499999</v>
      </c>
      <c r="T938">
        <v>-27486670.227699999</v>
      </c>
    </row>
    <row r="939" spans="1:20" x14ac:dyDescent="0.3">
      <c r="A939">
        <v>313</v>
      </c>
      <c r="B939">
        <v>2</v>
      </c>
      <c r="C939">
        <v>63996952.386100002</v>
      </c>
      <c r="D939">
        <v>431618.32089999999</v>
      </c>
      <c r="E939">
        <v>15435409.071599999</v>
      </c>
      <c r="F939">
        <v>0</v>
      </c>
      <c r="G939">
        <v>28875348.411499999</v>
      </c>
      <c r="H939">
        <v>54781136.798</v>
      </c>
      <c r="I939">
        <v>53474985.621699996</v>
      </c>
      <c r="J939">
        <v>4719511.0482000001</v>
      </c>
      <c r="K939">
        <v>15132036.1394</v>
      </c>
      <c r="L939">
        <v>203402.00339999999</v>
      </c>
      <c r="M939">
        <v>0</v>
      </c>
      <c r="N939">
        <v>89654447.403899997</v>
      </c>
      <c r="O939">
        <v>10521966.7644</v>
      </c>
      <c r="P939">
        <v>-4287892.7271999996</v>
      </c>
      <c r="Q939">
        <v>303372.93219999998</v>
      </c>
      <c r="R939">
        <v>-203402.00339999999</v>
      </c>
      <c r="S939">
        <v>28875348.411499999</v>
      </c>
      <c r="T939">
        <v>-34873310.605800003</v>
      </c>
    </row>
    <row r="940" spans="1:20" x14ac:dyDescent="0.3">
      <c r="A940">
        <v>313</v>
      </c>
      <c r="B940">
        <v>3</v>
      </c>
      <c r="C940">
        <v>61562242.190499999</v>
      </c>
      <c r="D940">
        <v>429102.65629999997</v>
      </c>
      <c r="E940">
        <v>15435409.071599999</v>
      </c>
      <c r="F940">
        <v>0</v>
      </c>
      <c r="G940">
        <v>28875348.411499999</v>
      </c>
      <c r="H940">
        <v>52717373.093500003</v>
      </c>
      <c r="I940">
        <v>46541276.497400001</v>
      </c>
      <c r="J940">
        <v>4738851.3842000002</v>
      </c>
      <c r="K940">
        <v>15132036.1394</v>
      </c>
      <c r="L940">
        <v>204706.08809999999</v>
      </c>
      <c r="M940">
        <v>0</v>
      </c>
      <c r="N940">
        <v>91871337.737399995</v>
      </c>
      <c r="O940">
        <v>15020965.6931</v>
      </c>
      <c r="P940">
        <v>-4309748.7279000003</v>
      </c>
      <c r="Q940">
        <v>303372.93219999998</v>
      </c>
      <c r="R940">
        <v>-204706.08809999999</v>
      </c>
      <c r="S940">
        <v>28875348.411499999</v>
      </c>
      <c r="T940">
        <v>-39153964.644000001</v>
      </c>
    </row>
    <row r="941" spans="1:20" x14ac:dyDescent="0.3">
      <c r="A941">
        <v>314</v>
      </c>
      <c r="B941">
        <v>1</v>
      </c>
      <c r="C941">
        <v>98667605.417899996</v>
      </c>
      <c r="D941">
        <v>430366.092</v>
      </c>
      <c r="E941">
        <v>15435409.071599999</v>
      </c>
      <c r="F941">
        <v>0</v>
      </c>
      <c r="G941">
        <v>4519333.8047000002</v>
      </c>
      <c r="H941">
        <v>37932009.4353</v>
      </c>
      <c r="I941">
        <v>23735327.180199999</v>
      </c>
      <c r="J941">
        <v>4733164.6632000003</v>
      </c>
      <c r="K941">
        <v>15480876.1094</v>
      </c>
      <c r="L941">
        <v>18095086.768399999</v>
      </c>
      <c r="M941">
        <v>0</v>
      </c>
      <c r="N941">
        <v>94753207.070700005</v>
      </c>
      <c r="O941">
        <v>74932278.237800002</v>
      </c>
      <c r="P941">
        <v>-4302798.5713</v>
      </c>
      <c r="Q941">
        <v>-45467.037799999998</v>
      </c>
      <c r="R941">
        <v>-18095086.768399999</v>
      </c>
      <c r="S941">
        <v>4519333.8047000002</v>
      </c>
      <c r="T941">
        <v>-56821197.635399997</v>
      </c>
    </row>
    <row r="942" spans="1:20" x14ac:dyDescent="0.3">
      <c r="A942">
        <v>314</v>
      </c>
      <c r="B942">
        <v>2</v>
      </c>
      <c r="C942">
        <v>94894270.721399993</v>
      </c>
      <c r="D942">
        <v>431699.12420000002</v>
      </c>
      <c r="E942">
        <v>15435409.071599999</v>
      </c>
      <c r="F942">
        <v>0</v>
      </c>
      <c r="G942">
        <v>4519333.8047000002</v>
      </c>
      <c r="H942">
        <v>38000912.612400003</v>
      </c>
      <c r="I942">
        <v>21870185.571199998</v>
      </c>
      <c r="J942">
        <v>4727974.1566000003</v>
      </c>
      <c r="K942">
        <v>15480876.1094</v>
      </c>
      <c r="L942">
        <v>18131376.7434</v>
      </c>
      <c r="M942">
        <v>0</v>
      </c>
      <c r="N942">
        <v>92765352.039399996</v>
      </c>
      <c r="O942">
        <v>73024085.150199994</v>
      </c>
      <c r="P942">
        <v>-4296275.0323000001</v>
      </c>
      <c r="Q942">
        <v>-45467.037799999998</v>
      </c>
      <c r="R942">
        <v>-18131376.7434</v>
      </c>
      <c r="S942">
        <v>4519333.8047000002</v>
      </c>
      <c r="T942">
        <v>-54764439.427000001</v>
      </c>
    </row>
    <row r="943" spans="1:20" x14ac:dyDescent="0.3">
      <c r="A943">
        <v>314</v>
      </c>
      <c r="B943">
        <v>3</v>
      </c>
      <c r="C943">
        <v>92577077.1567</v>
      </c>
      <c r="D943">
        <v>433083.71950000001</v>
      </c>
      <c r="E943">
        <v>15435409.071599999</v>
      </c>
      <c r="F943">
        <v>0</v>
      </c>
      <c r="G943">
        <v>4519333.8047000002</v>
      </c>
      <c r="H943">
        <v>37950391.286300004</v>
      </c>
      <c r="I943">
        <v>20554828.194400001</v>
      </c>
      <c r="J943">
        <v>4722980.2067999998</v>
      </c>
      <c r="K943">
        <v>15480876.1094</v>
      </c>
      <c r="L943">
        <v>18169289.804699998</v>
      </c>
      <c r="M943">
        <v>0</v>
      </c>
      <c r="N943">
        <v>91668746.546499997</v>
      </c>
      <c r="O943">
        <v>72022248.962300003</v>
      </c>
      <c r="P943">
        <v>-4289896.4874</v>
      </c>
      <c r="Q943">
        <v>-45467.037799999998</v>
      </c>
      <c r="R943">
        <v>-18169289.804699998</v>
      </c>
      <c r="S943">
        <v>4519333.8047000002</v>
      </c>
      <c r="T943">
        <v>-53718355.260200001</v>
      </c>
    </row>
    <row r="944" spans="1:20" x14ac:dyDescent="0.3">
      <c r="A944">
        <v>315</v>
      </c>
      <c r="B944">
        <v>1</v>
      </c>
      <c r="C944">
        <v>80089642.071999997</v>
      </c>
      <c r="D944">
        <v>433746.0882</v>
      </c>
      <c r="E944">
        <v>15435409.071599999</v>
      </c>
      <c r="F944">
        <v>0</v>
      </c>
      <c r="G944">
        <v>10382272.7729</v>
      </c>
      <c r="H944">
        <v>44431504.119400002</v>
      </c>
      <c r="I944">
        <v>27542470.970199998</v>
      </c>
      <c r="J944">
        <v>4722632.1039000005</v>
      </c>
      <c r="K944">
        <v>15480876.1094</v>
      </c>
      <c r="L944">
        <v>12602387.284600001</v>
      </c>
      <c r="M944">
        <v>0</v>
      </c>
      <c r="N944">
        <v>89828799.636399999</v>
      </c>
      <c r="O944">
        <v>52547171.101800002</v>
      </c>
      <c r="P944">
        <v>-4288886.0157000003</v>
      </c>
      <c r="Q944">
        <v>-45467.037799999998</v>
      </c>
      <c r="R944">
        <v>-12602387.284600001</v>
      </c>
      <c r="S944">
        <v>10382272.7729</v>
      </c>
      <c r="T944">
        <v>-45397295.516999997</v>
      </c>
    </row>
    <row r="945" spans="1:20" x14ac:dyDescent="0.3">
      <c r="A945">
        <v>315</v>
      </c>
      <c r="B945">
        <v>2</v>
      </c>
      <c r="C945">
        <v>78689962.3847</v>
      </c>
      <c r="D945">
        <v>434471.60389999999</v>
      </c>
      <c r="E945">
        <v>15435409.071599999</v>
      </c>
      <c r="F945">
        <v>0</v>
      </c>
      <c r="G945">
        <v>10382272.7729</v>
      </c>
      <c r="H945">
        <v>43924109.206299998</v>
      </c>
      <c r="I945">
        <v>25619254.010600001</v>
      </c>
      <c r="J945">
        <v>4721783.2940999996</v>
      </c>
      <c r="K945">
        <v>15480876.1094</v>
      </c>
      <c r="L945">
        <v>12618887.3376</v>
      </c>
      <c r="M945">
        <v>0</v>
      </c>
      <c r="N945">
        <v>90105419.799600005</v>
      </c>
      <c r="O945">
        <v>53070708.373999998</v>
      </c>
      <c r="P945">
        <v>-4287311.6902000001</v>
      </c>
      <c r="Q945">
        <v>-45467.037799999998</v>
      </c>
      <c r="R945">
        <v>-12618887.3376</v>
      </c>
      <c r="S945">
        <v>10382272.7729</v>
      </c>
      <c r="T945">
        <v>-46181310.5933</v>
      </c>
    </row>
    <row r="946" spans="1:20" x14ac:dyDescent="0.3">
      <c r="A946">
        <v>315</v>
      </c>
      <c r="B946">
        <v>3</v>
      </c>
      <c r="C946">
        <v>77678037.678399995</v>
      </c>
      <c r="D946">
        <v>435467.23739999998</v>
      </c>
      <c r="E946">
        <v>15435409.071599999</v>
      </c>
      <c r="F946">
        <v>0</v>
      </c>
      <c r="G946">
        <v>10382272.7729</v>
      </c>
      <c r="H946">
        <v>43628724.421400003</v>
      </c>
      <c r="I946">
        <v>24074830.481600001</v>
      </c>
      <c r="J946">
        <v>4720738.1309000002</v>
      </c>
      <c r="K946">
        <v>15480876.1094</v>
      </c>
      <c r="L946">
        <v>12634864.337300001</v>
      </c>
      <c r="M946">
        <v>0</v>
      </c>
      <c r="N946">
        <v>90305219.785799995</v>
      </c>
      <c r="O946">
        <v>53603207.196900003</v>
      </c>
      <c r="P946">
        <v>-4285270.8935000002</v>
      </c>
      <c r="Q946">
        <v>-45467.037799999998</v>
      </c>
      <c r="R946">
        <v>-12634864.337300001</v>
      </c>
      <c r="S946">
        <v>10382272.7729</v>
      </c>
      <c r="T946">
        <v>-46676495.364399999</v>
      </c>
    </row>
    <row r="947" spans="1:20" x14ac:dyDescent="0.3">
      <c r="A947">
        <v>316</v>
      </c>
      <c r="B947">
        <v>1</v>
      </c>
      <c r="C947">
        <v>155454690.43200001</v>
      </c>
      <c r="D947">
        <v>446819.55070000002</v>
      </c>
      <c r="E947">
        <v>15435409.071599999</v>
      </c>
      <c r="F947">
        <v>0</v>
      </c>
      <c r="G947">
        <v>2825419.9811999998</v>
      </c>
      <c r="H947">
        <v>40057189.782700002</v>
      </c>
      <c r="I947">
        <v>10140912.8814</v>
      </c>
      <c r="J947">
        <v>4650201.4497999996</v>
      </c>
      <c r="K947">
        <v>15480876.1094</v>
      </c>
      <c r="L947">
        <v>102864247.22920001</v>
      </c>
      <c r="M947">
        <v>0</v>
      </c>
      <c r="N947">
        <v>82138611.147699997</v>
      </c>
      <c r="O947">
        <v>145313777.55050001</v>
      </c>
      <c r="P947">
        <v>-4203381.8991</v>
      </c>
      <c r="Q947">
        <v>-45467.037799999998</v>
      </c>
      <c r="R947">
        <v>-102864247.22920001</v>
      </c>
      <c r="S947">
        <v>2825419.9811999998</v>
      </c>
      <c r="T947">
        <v>-42081421.365000002</v>
      </c>
    </row>
    <row r="948" spans="1:20" x14ac:dyDescent="0.3">
      <c r="A948">
        <v>316</v>
      </c>
      <c r="B948">
        <v>2</v>
      </c>
      <c r="C948">
        <v>144940651.1363</v>
      </c>
      <c r="D948">
        <v>456900.2219</v>
      </c>
      <c r="E948">
        <v>15435409.071599999</v>
      </c>
      <c r="F948">
        <v>0</v>
      </c>
      <c r="G948">
        <v>2825419.9811999998</v>
      </c>
      <c r="H948">
        <v>42413570.348099999</v>
      </c>
      <c r="I948">
        <v>9060001.4892999995</v>
      </c>
      <c r="J948">
        <v>4590637.2642000001</v>
      </c>
      <c r="K948">
        <v>15480876.1094</v>
      </c>
      <c r="L948">
        <v>100649130.7233</v>
      </c>
      <c r="M948">
        <v>0</v>
      </c>
      <c r="N948">
        <v>77067484.416500002</v>
      </c>
      <c r="O948">
        <v>135880649.6469</v>
      </c>
      <c r="P948">
        <v>-4133737.0424000002</v>
      </c>
      <c r="Q948">
        <v>-45467.037799999998</v>
      </c>
      <c r="R948">
        <v>-100649130.7233</v>
      </c>
      <c r="S948">
        <v>2825419.9811999998</v>
      </c>
      <c r="T948">
        <v>-34653914.068300001</v>
      </c>
    </row>
    <row r="949" spans="1:20" x14ac:dyDescent="0.3">
      <c r="A949">
        <v>316</v>
      </c>
      <c r="B949">
        <v>3</v>
      </c>
      <c r="C949">
        <v>138772039.19159999</v>
      </c>
      <c r="D949">
        <v>465729.63579999999</v>
      </c>
      <c r="E949">
        <v>15435409.071599999</v>
      </c>
      <c r="F949">
        <v>0</v>
      </c>
      <c r="G949">
        <v>2825419.9811999998</v>
      </c>
      <c r="H949">
        <v>44020953.408200003</v>
      </c>
      <c r="I949">
        <v>8662720.0022</v>
      </c>
      <c r="J949">
        <v>4538673.0125000002</v>
      </c>
      <c r="K949">
        <v>15480876.1094</v>
      </c>
      <c r="L949">
        <v>98785710.857999995</v>
      </c>
      <c r="M949">
        <v>0</v>
      </c>
      <c r="N949">
        <v>74568337.080300003</v>
      </c>
      <c r="O949">
        <v>130109319.1894</v>
      </c>
      <c r="P949">
        <v>-4072943.3766999999</v>
      </c>
      <c r="Q949">
        <v>-45467.037799999998</v>
      </c>
      <c r="R949">
        <v>-98785710.857999995</v>
      </c>
      <c r="S949">
        <v>2825419.9811999998</v>
      </c>
      <c r="T949">
        <v>-30547383.6721</v>
      </c>
    </row>
    <row r="950" spans="1:20" x14ac:dyDescent="0.3">
      <c r="A950">
        <v>317</v>
      </c>
      <c r="B950">
        <v>1</v>
      </c>
      <c r="C950">
        <v>121981658.90360001</v>
      </c>
      <c r="D950">
        <v>471711.52470000001</v>
      </c>
      <c r="E950">
        <v>19040957.281599998</v>
      </c>
      <c r="F950">
        <v>0</v>
      </c>
      <c r="G950">
        <v>10720015.398399999</v>
      </c>
      <c r="H950">
        <v>54328730.9956</v>
      </c>
      <c r="I950">
        <v>6380812.4647000004</v>
      </c>
      <c r="J950">
        <v>4502042.8902000003</v>
      </c>
      <c r="K950">
        <v>28118580.299400002</v>
      </c>
      <c r="L950">
        <v>96873913.783600003</v>
      </c>
      <c r="M950">
        <v>0</v>
      </c>
      <c r="N950">
        <v>71052411.489099994</v>
      </c>
      <c r="O950">
        <v>115600846.439</v>
      </c>
      <c r="P950">
        <v>-4030331.3654999998</v>
      </c>
      <c r="Q950">
        <v>-9077623.0177999996</v>
      </c>
      <c r="R950">
        <v>-96873913.783600003</v>
      </c>
      <c r="S950">
        <v>10720015.398399999</v>
      </c>
      <c r="T950">
        <v>-16723680.4935</v>
      </c>
    </row>
    <row r="951" spans="1:20" x14ac:dyDescent="0.3">
      <c r="A951">
        <v>317</v>
      </c>
      <c r="B951">
        <v>2</v>
      </c>
      <c r="C951">
        <v>117194479.4623</v>
      </c>
      <c r="D951">
        <v>477095.93430000002</v>
      </c>
      <c r="E951">
        <v>19040957.281599998</v>
      </c>
      <c r="F951">
        <v>0</v>
      </c>
      <c r="G951">
        <v>10720015.398399999</v>
      </c>
      <c r="H951">
        <v>55106546.517800003</v>
      </c>
      <c r="I951">
        <v>4676990.3685999997</v>
      </c>
      <c r="J951">
        <v>4468824.6988000004</v>
      </c>
      <c r="K951">
        <v>28118580.299400002</v>
      </c>
      <c r="L951">
        <v>95577931.385299996</v>
      </c>
      <c r="M951">
        <v>0</v>
      </c>
      <c r="N951">
        <v>69878005.668500006</v>
      </c>
      <c r="O951">
        <v>112517489.09370001</v>
      </c>
      <c r="P951">
        <v>-3991728.7644000002</v>
      </c>
      <c r="Q951">
        <v>-9077623.0177999996</v>
      </c>
      <c r="R951">
        <v>-95577931.385299996</v>
      </c>
      <c r="S951">
        <v>10720015.398399999</v>
      </c>
      <c r="T951">
        <v>-14771459.150699999</v>
      </c>
    </row>
    <row r="952" spans="1:20" x14ac:dyDescent="0.3">
      <c r="A952">
        <v>317</v>
      </c>
      <c r="B952">
        <v>3</v>
      </c>
      <c r="C952">
        <v>113623170.9307</v>
      </c>
      <c r="D952">
        <v>481943.48239999998</v>
      </c>
      <c r="E952">
        <v>19040957.281599998</v>
      </c>
      <c r="F952">
        <v>0</v>
      </c>
      <c r="G952">
        <v>10720015.398399999</v>
      </c>
      <c r="H952">
        <v>55623771.830700003</v>
      </c>
      <c r="I952">
        <v>3785716.9264000002</v>
      </c>
      <c r="J952">
        <v>4438456.9313000003</v>
      </c>
      <c r="K952">
        <v>28118580.299400002</v>
      </c>
      <c r="L952">
        <v>94429901.034099996</v>
      </c>
      <c r="M952">
        <v>0</v>
      </c>
      <c r="N952">
        <v>68928946.761500001</v>
      </c>
      <c r="O952">
        <v>109837454.0043</v>
      </c>
      <c r="P952">
        <v>-3956513.4489000002</v>
      </c>
      <c r="Q952">
        <v>-9077623.0177999996</v>
      </c>
      <c r="R952">
        <v>-94429901.034099996</v>
      </c>
      <c r="S952">
        <v>10720015.398399999</v>
      </c>
      <c r="T952">
        <v>-13305174.9308</v>
      </c>
    </row>
    <row r="953" spans="1:20" x14ac:dyDescent="0.3">
      <c r="A953">
        <v>318</v>
      </c>
      <c r="B953">
        <v>1</v>
      </c>
      <c r="C953">
        <v>200198002.10159999</v>
      </c>
      <c r="D953">
        <v>496402.58390000003</v>
      </c>
      <c r="E953">
        <v>21089947.191599999</v>
      </c>
      <c r="F953">
        <v>0</v>
      </c>
      <c r="G953">
        <v>5004102.9556999998</v>
      </c>
      <c r="H953">
        <v>45629813.441100001</v>
      </c>
      <c r="I953">
        <v>2377088.4509000001</v>
      </c>
      <c r="J953">
        <v>4332325.9029999999</v>
      </c>
      <c r="K953">
        <v>35300439.529399998</v>
      </c>
      <c r="L953">
        <v>167312208.06690001</v>
      </c>
      <c r="M953">
        <v>0</v>
      </c>
      <c r="N953">
        <v>65245171.986100003</v>
      </c>
      <c r="O953">
        <v>197820913.6507</v>
      </c>
      <c r="P953">
        <v>-3835923.3191</v>
      </c>
      <c r="Q953">
        <v>-14210492.3378</v>
      </c>
      <c r="R953">
        <v>-167312208.06690001</v>
      </c>
      <c r="S953">
        <v>5004102.9556999998</v>
      </c>
      <c r="T953">
        <v>-19615358.545000002</v>
      </c>
    </row>
    <row r="954" spans="1:20" x14ac:dyDescent="0.3">
      <c r="A954">
        <v>318</v>
      </c>
      <c r="B954">
        <v>2</v>
      </c>
      <c r="C954">
        <v>188793689.90009999</v>
      </c>
      <c r="D954">
        <v>510562.54009999998</v>
      </c>
      <c r="E954">
        <v>21089947.191599999</v>
      </c>
      <c r="F954">
        <v>0</v>
      </c>
      <c r="G954">
        <v>5004102.9556999998</v>
      </c>
      <c r="H954">
        <v>43561277.533799998</v>
      </c>
      <c r="I954">
        <v>1695066.6203999999</v>
      </c>
      <c r="J954">
        <v>4243421.0378999999</v>
      </c>
      <c r="K954">
        <v>35300439.529399998</v>
      </c>
      <c r="L954">
        <v>160914678.75490001</v>
      </c>
      <c r="M954">
        <v>0</v>
      </c>
      <c r="N954">
        <v>60575148.380199999</v>
      </c>
      <c r="O954">
        <v>187098623.27970001</v>
      </c>
      <c r="P954">
        <v>-3732858.4978</v>
      </c>
      <c r="Q954">
        <v>-14210492.3378</v>
      </c>
      <c r="R954">
        <v>-160914678.75490001</v>
      </c>
      <c r="S954">
        <v>5004102.9556999998</v>
      </c>
      <c r="T954">
        <v>-17013870.8464</v>
      </c>
    </row>
    <row r="955" spans="1:20" x14ac:dyDescent="0.3">
      <c r="A955">
        <v>318</v>
      </c>
      <c r="B955">
        <v>3</v>
      </c>
      <c r="C955">
        <v>182275961.10319999</v>
      </c>
      <c r="D955">
        <v>523782.91749999998</v>
      </c>
      <c r="E955">
        <v>21089947.191599999</v>
      </c>
      <c r="F955">
        <v>0</v>
      </c>
      <c r="G955">
        <v>5004102.9556999998</v>
      </c>
      <c r="H955">
        <v>42710748.436899997</v>
      </c>
      <c r="I955">
        <v>1268135.9717999999</v>
      </c>
      <c r="J955">
        <v>4167333.8602</v>
      </c>
      <c r="K955">
        <v>35300439.529399998</v>
      </c>
      <c r="L955">
        <v>155209497.79980001</v>
      </c>
      <c r="M955">
        <v>0</v>
      </c>
      <c r="N955">
        <v>58153357.0612</v>
      </c>
      <c r="O955">
        <v>181007825.13139999</v>
      </c>
      <c r="P955">
        <v>-3643550.9427</v>
      </c>
      <c r="Q955">
        <v>-14210492.3378</v>
      </c>
      <c r="R955">
        <v>-155209497.79980001</v>
      </c>
      <c r="S955">
        <v>5004102.9556999998</v>
      </c>
      <c r="T955">
        <v>-15442608.624199999</v>
      </c>
    </row>
    <row r="956" spans="1:20" x14ac:dyDescent="0.3">
      <c r="A956">
        <v>319</v>
      </c>
      <c r="B956">
        <v>1</v>
      </c>
      <c r="C956">
        <v>124499323.0808</v>
      </c>
      <c r="D956">
        <v>526236.91139999998</v>
      </c>
      <c r="E956">
        <v>28901319.2216</v>
      </c>
      <c r="F956">
        <v>0</v>
      </c>
      <c r="G956">
        <v>37755482.410800003</v>
      </c>
      <c r="H956">
        <v>76428281.631600007</v>
      </c>
      <c r="I956">
        <v>20491259.817299999</v>
      </c>
      <c r="J956">
        <v>4149519.3791999999</v>
      </c>
      <c r="K956">
        <v>62679855.359399997</v>
      </c>
      <c r="L956">
        <v>123561459.6811</v>
      </c>
      <c r="M956">
        <v>0</v>
      </c>
      <c r="N956">
        <v>56271461.117299996</v>
      </c>
      <c r="O956">
        <v>104008063.26350001</v>
      </c>
      <c r="P956">
        <v>-3623282.4678000002</v>
      </c>
      <c r="Q956">
        <v>-33778536.137800001</v>
      </c>
      <c r="R956">
        <v>-123561459.6811</v>
      </c>
      <c r="S956">
        <v>37755482.410800003</v>
      </c>
      <c r="T956">
        <v>20156820.514199998</v>
      </c>
    </row>
    <row r="957" spans="1:20" x14ac:dyDescent="0.3">
      <c r="A957">
        <v>319</v>
      </c>
      <c r="B957">
        <v>2</v>
      </c>
      <c r="C957">
        <v>118887416.3154</v>
      </c>
      <c r="D957">
        <v>528731.43019999994</v>
      </c>
      <c r="E957">
        <v>28901319.2216</v>
      </c>
      <c r="F957">
        <v>0</v>
      </c>
      <c r="G957">
        <v>37755482.410800003</v>
      </c>
      <c r="H957">
        <v>76208488.487100005</v>
      </c>
      <c r="I957">
        <v>15312741.7119</v>
      </c>
      <c r="J957">
        <v>4132125.0559</v>
      </c>
      <c r="K957">
        <v>62679855.359399997</v>
      </c>
      <c r="L957">
        <v>122440730.65369999</v>
      </c>
      <c r="M957">
        <v>0</v>
      </c>
      <c r="N957">
        <v>56239483.066699997</v>
      </c>
      <c r="O957">
        <v>103574674.60349999</v>
      </c>
      <c r="P957">
        <v>-3603393.6257000002</v>
      </c>
      <c r="Q957">
        <v>-33778536.137800001</v>
      </c>
      <c r="R957">
        <v>-122440730.65369999</v>
      </c>
      <c r="S957">
        <v>37755482.410800003</v>
      </c>
      <c r="T957">
        <v>19969005.420400001</v>
      </c>
    </row>
    <row r="958" spans="1:20" x14ac:dyDescent="0.3">
      <c r="A958">
        <v>319</v>
      </c>
      <c r="B958">
        <v>3</v>
      </c>
      <c r="C958">
        <v>114911978.9348</v>
      </c>
      <c r="D958">
        <v>531228.30889999995</v>
      </c>
      <c r="E958">
        <v>28901319.2216</v>
      </c>
      <c r="F958">
        <v>0</v>
      </c>
      <c r="G958">
        <v>37755482.410800003</v>
      </c>
      <c r="H958">
        <v>75064438.582599998</v>
      </c>
      <c r="I958">
        <v>12306318.998299999</v>
      </c>
      <c r="J958">
        <v>4121404.9752000002</v>
      </c>
      <c r="K958">
        <v>62679855.359399997</v>
      </c>
      <c r="L958">
        <v>121383001.682</v>
      </c>
      <c r="M958">
        <v>0</v>
      </c>
      <c r="N958">
        <v>56047831.669399999</v>
      </c>
      <c r="O958">
        <v>102605659.9365</v>
      </c>
      <c r="P958">
        <v>-3590176.6663000002</v>
      </c>
      <c r="Q958">
        <v>-33778536.137800001</v>
      </c>
      <c r="R958">
        <v>-121383001.682</v>
      </c>
      <c r="S958">
        <v>37755482.410800003</v>
      </c>
      <c r="T958">
        <v>19016606.913199998</v>
      </c>
    </row>
    <row r="959" spans="1:20" x14ac:dyDescent="0.3">
      <c r="A959">
        <v>320</v>
      </c>
      <c r="B959">
        <v>1</v>
      </c>
      <c r="C959">
        <v>122434471.1358</v>
      </c>
      <c r="D959">
        <v>536701.94550000003</v>
      </c>
      <c r="E959">
        <v>56821902.341600001</v>
      </c>
      <c r="F959">
        <v>0</v>
      </c>
      <c r="G959">
        <v>144240979.111</v>
      </c>
      <c r="H959">
        <v>95912299.0581</v>
      </c>
      <c r="I959">
        <v>98675931.946500003</v>
      </c>
      <c r="J959">
        <v>4155491.2083000001</v>
      </c>
      <c r="K959">
        <v>160543505.38940001</v>
      </c>
      <c r="L959">
        <v>97489037.471399993</v>
      </c>
      <c r="M959">
        <v>0</v>
      </c>
      <c r="N959">
        <v>58055334.5638</v>
      </c>
      <c r="O959">
        <v>23758539.189300001</v>
      </c>
      <c r="P959">
        <v>-3618789.2628000001</v>
      </c>
      <c r="Q959">
        <v>-103721603.0478</v>
      </c>
      <c r="R959">
        <v>-97489037.471399993</v>
      </c>
      <c r="S959">
        <v>144240979.111</v>
      </c>
      <c r="T959">
        <v>37856964.494400002</v>
      </c>
    </row>
    <row r="960" spans="1:20" x14ac:dyDescent="0.3">
      <c r="A960">
        <v>320</v>
      </c>
      <c r="B960">
        <v>2</v>
      </c>
      <c r="C960">
        <v>116736232.85259999</v>
      </c>
      <c r="D960">
        <v>541172.47329999995</v>
      </c>
      <c r="E960">
        <v>56821902.341600001</v>
      </c>
      <c r="F960">
        <v>0</v>
      </c>
      <c r="G960">
        <v>144240979.111</v>
      </c>
      <c r="H960">
        <v>93597302.141299993</v>
      </c>
      <c r="I960">
        <v>88931695.718600005</v>
      </c>
      <c r="J960">
        <v>4171143.4380999999</v>
      </c>
      <c r="K960">
        <v>160543505.38940001</v>
      </c>
      <c r="L960">
        <v>98226754.412699997</v>
      </c>
      <c r="M960">
        <v>0</v>
      </c>
      <c r="N960">
        <v>59327133.487999998</v>
      </c>
      <c r="O960">
        <v>27804537.134</v>
      </c>
      <c r="P960">
        <v>-3629970.9648000002</v>
      </c>
      <c r="Q960">
        <v>-103721603.0478</v>
      </c>
      <c r="R960">
        <v>-98226754.412699997</v>
      </c>
      <c r="S960">
        <v>144240979.111</v>
      </c>
      <c r="T960">
        <v>34270168.653300002</v>
      </c>
    </row>
    <row r="961" spans="1:20" x14ac:dyDescent="0.3">
      <c r="A961">
        <v>320</v>
      </c>
      <c r="B961">
        <v>3</v>
      </c>
      <c r="C961">
        <v>113449520.02060001</v>
      </c>
      <c r="D961">
        <v>544850.21629999997</v>
      </c>
      <c r="E961">
        <v>56821902.341600001</v>
      </c>
      <c r="F961">
        <v>0</v>
      </c>
      <c r="G961">
        <v>144240979.111</v>
      </c>
      <c r="H961">
        <v>92264343.862399995</v>
      </c>
      <c r="I961">
        <v>83290450.601999998</v>
      </c>
      <c r="J961">
        <v>4179124.2363</v>
      </c>
      <c r="K961">
        <v>160543505.38940001</v>
      </c>
      <c r="L961">
        <v>98795052.496600002</v>
      </c>
      <c r="M961">
        <v>0</v>
      </c>
      <c r="N961">
        <v>60134263.714900002</v>
      </c>
      <c r="O961">
        <v>30159069.4186</v>
      </c>
      <c r="P961">
        <v>-3634274.02</v>
      </c>
      <c r="Q961">
        <v>-103721603.0478</v>
      </c>
      <c r="R961">
        <v>-98795052.496600002</v>
      </c>
      <c r="S961">
        <v>144240979.111</v>
      </c>
      <c r="T961">
        <v>32130080.147500001</v>
      </c>
    </row>
    <row r="962" spans="1:20" x14ac:dyDescent="0.3">
      <c r="A962">
        <v>321</v>
      </c>
      <c r="B962">
        <v>1</v>
      </c>
      <c r="C962">
        <v>148496395.69499999</v>
      </c>
      <c r="D962">
        <v>550402.96360000002</v>
      </c>
      <c r="E962">
        <v>60861415.611599997</v>
      </c>
      <c r="F962">
        <v>0</v>
      </c>
      <c r="G962">
        <v>62173827.481600001</v>
      </c>
      <c r="H962">
        <v>95065900.918899998</v>
      </c>
      <c r="I962">
        <v>42125793.246200003</v>
      </c>
      <c r="J962">
        <v>4170072.4503000001</v>
      </c>
      <c r="K962">
        <v>174702289.06940001</v>
      </c>
      <c r="L962">
        <v>84157588.571999997</v>
      </c>
      <c r="M962">
        <v>0</v>
      </c>
      <c r="N962">
        <v>61493892.216399997</v>
      </c>
      <c r="O962">
        <v>106370602.4489</v>
      </c>
      <c r="P962">
        <v>-3619669.4868000001</v>
      </c>
      <c r="Q962">
        <v>-113840873.4578</v>
      </c>
      <c r="R962">
        <v>-84157588.571999997</v>
      </c>
      <c r="S962">
        <v>62173827.481600001</v>
      </c>
      <c r="T962">
        <v>33572008.702500001</v>
      </c>
    </row>
    <row r="963" spans="1:20" x14ac:dyDescent="0.3">
      <c r="A963">
        <v>321</v>
      </c>
      <c r="B963">
        <v>2</v>
      </c>
      <c r="C963">
        <v>145050468.55379999</v>
      </c>
      <c r="D963">
        <v>555389.50329999998</v>
      </c>
      <c r="E963">
        <v>60861415.611599997</v>
      </c>
      <c r="F963">
        <v>0</v>
      </c>
      <c r="G963">
        <v>62173827.481600001</v>
      </c>
      <c r="H963">
        <v>90651115.262799993</v>
      </c>
      <c r="I963">
        <v>33234281.211300001</v>
      </c>
      <c r="J963">
        <v>4160482.3809000002</v>
      </c>
      <c r="K963">
        <v>174702289.06940001</v>
      </c>
      <c r="L963">
        <v>84494199.742599994</v>
      </c>
      <c r="M963">
        <v>0</v>
      </c>
      <c r="N963">
        <v>62116384.673199996</v>
      </c>
      <c r="O963">
        <v>111816187.3426</v>
      </c>
      <c r="P963">
        <v>-3605092.8775999998</v>
      </c>
      <c r="Q963">
        <v>-113840873.4578</v>
      </c>
      <c r="R963">
        <v>-84494199.742599994</v>
      </c>
      <c r="S963">
        <v>62173827.481600001</v>
      </c>
      <c r="T963">
        <v>28534730.589600001</v>
      </c>
    </row>
    <row r="964" spans="1:20" x14ac:dyDescent="0.3">
      <c r="A964">
        <v>321</v>
      </c>
      <c r="B964">
        <v>3</v>
      </c>
      <c r="C964">
        <v>142719885.4946</v>
      </c>
      <c r="D964">
        <v>560292.80530000001</v>
      </c>
      <c r="E964">
        <v>60861415.611599997</v>
      </c>
      <c r="F964">
        <v>0</v>
      </c>
      <c r="G964">
        <v>62173827.481600001</v>
      </c>
      <c r="H964">
        <v>88700722.7896</v>
      </c>
      <c r="I964">
        <v>28724187.678300001</v>
      </c>
      <c r="J964">
        <v>4151165.2884999998</v>
      </c>
      <c r="K964">
        <v>174702289.06940001</v>
      </c>
      <c r="L964">
        <v>84691995.859899998</v>
      </c>
      <c r="M964">
        <v>0</v>
      </c>
      <c r="N964">
        <v>62439915.174099997</v>
      </c>
      <c r="O964">
        <v>113995697.8162</v>
      </c>
      <c r="P964">
        <v>-3590872.4830999998</v>
      </c>
      <c r="Q964">
        <v>-113840873.4578</v>
      </c>
      <c r="R964">
        <v>-84691995.859899998</v>
      </c>
      <c r="S964">
        <v>62173827.481600001</v>
      </c>
      <c r="T964">
        <v>26260807.615400001</v>
      </c>
    </row>
    <row r="965" spans="1:20" x14ac:dyDescent="0.3">
      <c r="A965">
        <v>322</v>
      </c>
      <c r="B965">
        <v>1</v>
      </c>
      <c r="C965">
        <v>161026456.3978</v>
      </c>
      <c r="D965">
        <v>563657.96840000001</v>
      </c>
      <c r="E965">
        <v>35826569.181599997</v>
      </c>
      <c r="F965">
        <v>0</v>
      </c>
      <c r="G965">
        <v>13525094.463300001</v>
      </c>
      <c r="H965">
        <v>62400373.758599997</v>
      </c>
      <c r="I965">
        <v>24563555.264199998</v>
      </c>
      <c r="J965">
        <v>4117105.5674999999</v>
      </c>
      <c r="K965">
        <v>86953356.309400007</v>
      </c>
      <c r="L965">
        <v>96219764.725400001</v>
      </c>
      <c r="M965">
        <v>0</v>
      </c>
      <c r="N965">
        <v>61816054.050300002</v>
      </c>
      <c r="O965">
        <v>136462901.1336</v>
      </c>
      <c r="P965">
        <v>-3553447.5989999999</v>
      </c>
      <c r="Q965">
        <v>-51126787.127800003</v>
      </c>
      <c r="R965">
        <v>-96219764.725400001</v>
      </c>
      <c r="S965">
        <v>13525094.463300001</v>
      </c>
      <c r="T965">
        <v>584319.70830000006</v>
      </c>
    </row>
    <row r="966" spans="1:20" x14ac:dyDescent="0.3">
      <c r="A966">
        <v>322</v>
      </c>
      <c r="B966">
        <v>2</v>
      </c>
      <c r="C966">
        <v>148920123.4323</v>
      </c>
      <c r="D966">
        <v>567068.32609999995</v>
      </c>
      <c r="E966">
        <v>35826569.181599997</v>
      </c>
      <c r="F966">
        <v>0</v>
      </c>
      <c r="G966">
        <v>13525094.463300001</v>
      </c>
      <c r="H966">
        <v>62092255.604900002</v>
      </c>
      <c r="I966">
        <v>13479622.140000001</v>
      </c>
      <c r="J966">
        <v>4087074.2366999998</v>
      </c>
      <c r="K966">
        <v>86953356.309400007</v>
      </c>
      <c r="L966">
        <v>95169706.138600007</v>
      </c>
      <c r="M966">
        <v>0</v>
      </c>
      <c r="N966">
        <v>61405078.6373</v>
      </c>
      <c r="O966">
        <v>135440501.29229999</v>
      </c>
      <c r="P966">
        <v>-3520005.9106999999</v>
      </c>
      <c r="Q966">
        <v>-51126787.127800003</v>
      </c>
      <c r="R966">
        <v>-95169706.138600007</v>
      </c>
      <c r="S966">
        <v>13525094.463300001</v>
      </c>
      <c r="T966">
        <v>687176.96759999997</v>
      </c>
    </row>
    <row r="967" spans="1:20" x14ac:dyDescent="0.3">
      <c r="A967">
        <v>322</v>
      </c>
      <c r="B967">
        <v>3</v>
      </c>
      <c r="C967">
        <v>141841836.2701</v>
      </c>
      <c r="D967">
        <v>570483.63749999995</v>
      </c>
      <c r="E967">
        <v>35826569.181599997</v>
      </c>
      <c r="F967">
        <v>0</v>
      </c>
      <c r="G967">
        <v>13525094.463300001</v>
      </c>
      <c r="H967">
        <v>61851010.701399997</v>
      </c>
      <c r="I967">
        <v>7517729.2715999996</v>
      </c>
      <c r="J967">
        <v>4060305.8837000001</v>
      </c>
      <c r="K967">
        <v>86953356.309400007</v>
      </c>
      <c r="L967">
        <v>94183265.121700004</v>
      </c>
      <c r="M967">
        <v>0</v>
      </c>
      <c r="N967">
        <v>61037458.1558</v>
      </c>
      <c r="O967">
        <v>134324106.99849999</v>
      </c>
      <c r="P967">
        <v>-3489822.2461999999</v>
      </c>
      <c r="Q967">
        <v>-51126787.127800003</v>
      </c>
      <c r="R967">
        <v>-94183265.121700004</v>
      </c>
      <c r="S967">
        <v>13525094.463300001</v>
      </c>
      <c r="T967">
        <v>813552.54559999995</v>
      </c>
    </row>
    <row r="968" spans="1:20" x14ac:dyDescent="0.3">
      <c r="A968">
        <v>323</v>
      </c>
      <c r="B968">
        <v>1</v>
      </c>
      <c r="C968">
        <v>144949990.13550001</v>
      </c>
      <c r="D968">
        <v>568889.38870000001</v>
      </c>
      <c r="E968">
        <v>15435409.071599999</v>
      </c>
      <c r="F968">
        <v>0</v>
      </c>
      <c r="G968">
        <v>4092193.4676999999</v>
      </c>
      <c r="H968">
        <v>47792114.405199997</v>
      </c>
      <c r="I968">
        <v>47611944.529600002</v>
      </c>
      <c r="J968">
        <v>4044219.8827</v>
      </c>
      <c r="K968">
        <v>15480876.1094</v>
      </c>
      <c r="L968">
        <v>82208361.559599996</v>
      </c>
      <c r="M968">
        <v>0</v>
      </c>
      <c r="N968">
        <v>64096489.291500002</v>
      </c>
      <c r="O968">
        <v>97338045.605900005</v>
      </c>
      <c r="P968">
        <v>-3475330.4939999999</v>
      </c>
      <c r="Q968">
        <v>-45467.037799999998</v>
      </c>
      <c r="R968">
        <v>-82208361.559599996</v>
      </c>
      <c r="S968">
        <v>4092193.4676999999</v>
      </c>
      <c r="T968">
        <v>-16304374.886299999</v>
      </c>
    </row>
    <row r="969" spans="1:20" x14ac:dyDescent="0.3">
      <c r="A969">
        <v>323</v>
      </c>
      <c r="B969">
        <v>2</v>
      </c>
      <c r="C969">
        <v>132827680.06219999</v>
      </c>
      <c r="D969">
        <v>568107.95330000005</v>
      </c>
      <c r="E969">
        <v>15435409.071599999</v>
      </c>
      <c r="F969">
        <v>0</v>
      </c>
      <c r="G969">
        <v>4092193.4676999999</v>
      </c>
      <c r="H969">
        <v>46965505.605999999</v>
      </c>
      <c r="I969">
        <v>35536819.723300003</v>
      </c>
      <c r="J969">
        <v>4028993.551</v>
      </c>
      <c r="K969">
        <v>15480876.1094</v>
      </c>
      <c r="L969">
        <v>81619118.201100007</v>
      </c>
      <c r="M969">
        <v>0</v>
      </c>
      <c r="N969">
        <v>63390590.811999999</v>
      </c>
      <c r="O969">
        <v>97290860.3389</v>
      </c>
      <c r="P969">
        <v>-3460885.5978000001</v>
      </c>
      <c r="Q969">
        <v>-45467.037799999998</v>
      </c>
      <c r="R969">
        <v>-81619118.201100007</v>
      </c>
      <c r="S969">
        <v>4092193.4676999999</v>
      </c>
      <c r="T969">
        <v>-16425085.206</v>
      </c>
    </row>
    <row r="970" spans="1:20" x14ac:dyDescent="0.3">
      <c r="A970">
        <v>323</v>
      </c>
      <c r="B970">
        <v>3</v>
      </c>
      <c r="C970">
        <v>125599513.6002</v>
      </c>
      <c r="D970">
        <v>567957.09389999998</v>
      </c>
      <c r="E970">
        <v>15435409.071599999</v>
      </c>
      <c r="F970">
        <v>0</v>
      </c>
      <c r="G970">
        <v>4092193.4676999999</v>
      </c>
      <c r="H970">
        <v>46598072.338200003</v>
      </c>
      <c r="I970">
        <v>28650477.9289</v>
      </c>
      <c r="J970">
        <v>4014539.3511999999</v>
      </c>
      <c r="K970">
        <v>15480876.1094</v>
      </c>
      <c r="L970">
        <v>81048245.643099993</v>
      </c>
      <c r="M970">
        <v>0</v>
      </c>
      <c r="N970">
        <v>63040625.8662</v>
      </c>
      <c r="O970">
        <v>96949035.671299994</v>
      </c>
      <c r="P970">
        <v>-3446582.2573000002</v>
      </c>
      <c r="Q970">
        <v>-45467.037799999998</v>
      </c>
      <c r="R970">
        <v>-81048245.643099993</v>
      </c>
      <c r="S970">
        <v>4092193.4676999999</v>
      </c>
      <c r="T970">
        <v>-16442553.528000001</v>
      </c>
    </row>
    <row r="971" spans="1:20" x14ac:dyDescent="0.3">
      <c r="A971">
        <v>324</v>
      </c>
      <c r="B971">
        <v>1</v>
      </c>
      <c r="C971">
        <v>114937374.89749999</v>
      </c>
      <c r="D971">
        <v>562030.18770000001</v>
      </c>
      <c r="E971">
        <v>15435409.071599999</v>
      </c>
      <c r="F971">
        <v>0</v>
      </c>
      <c r="G971">
        <v>2661353.0196000002</v>
      </c>
      <c r="H971">
        <v>44172519.522299998</v>
      </c>
      <c r="I971">
        <v>41587022.570100002</v>
      </c>
      <c r="J971">
        <v>4020314.5507999999</v>
      </c>
      <c r="K971">
        <v>15480876.1094</v>
      </c>
      <c r="L971">
        <v>47488596.792599998</v>
      </c>
      <c r="M971">
        <v>0</v>
      </c>
      <c r="N971">
        <v>68435590.777199998</v>
      </c>
      <c r="O971">
        <v>73350352.327399999</v>
      </c>
      <c r="P971">
        <v>-3458284.3631000002</v>
      </c>
      <c r="Q971">
        <v>-45467.037799999998</v>
      </c>
      <c r="R971">
        <v>-47488596.792599998</v>
      </c>
      <c r="S971">
        <v>2661353.0196000002</v>
      </c>
      <c r="T971">
        <v>-24263071.254799999</v>
      </c>
    </row>
    <row r="972" spans="1:20" x14ac:dyDescent="0.3">
      <c r="A972">
        <v>324</v>
      </c>
      <c r="B972">
        <v>2</v>
      </c>
      <c r="C972">
        <v>108990074.8022</v>
      </c>
      <c r="D972">
        <v>557312.34979999997</v>
      </c>
      <c r="E972">
        <v>15435409.071599999</v>
      </c>
      <c r="F972">
        <v>0</v>
      </c>
      <c r="G972">
        <v>2661353.0196000002</v>
      </c>
      <c r="H972">
        <v>43642636.4212</v>
      </c>
      <c r="I972">
        <v>34036889.585199997</v>
      </c>
      <c r="J972">
        <v>4023744.1592999999</v>
      </c>
      <c r="K972">
        <v>15480876.1094</v>
      </c>
      <c r="L972">
        <v>47702533.524700001</v>
      </c>
      <c r="M972">
        <v>0</v>
      </c>
      <c r="N972">
        <v>68867890.308200002</v>
      </c>
      <c r="O972">
        <v>74953185.216999993</v>
      </c>
      <c r="P972">
        <v>-3466431.8095</v>
      </c>
      <c r="Q972">
        <v>-45467.037799999998</v>
      </c>
      <c r="R972">
        <v>-47702533.524700001</v>
      </c>
      <c r="S972">
        <v>2661353.0196000002</v>
      </c>
      <c r="T972">
        <v>-25225253.8871</v>
      </c>
    </row>
    <row r="973" spans="1:20" x14ac:dyDescent="0.3">
      <c r="A973">
        <v>324</v>
      </c>
      <c r="B973">
        <v>3</v>
      </c>
      <c r="C973">
        <v>105022285.1605</v>
      </c>
      <c r="D973">
        <v>553581.92220000003</v>
      </c>
      <c r="E973">
        <v>15435409.071599999</v>
      </c>
      <c r="F973">
        <v>0</v>
      </c>
      <c r="G973">
        <v>2661353.0196000002</v>
      </c>
      <c r="H973">
        <v>43439072.622500002</v>
      </c>
      <c r="I973">
        <v>29704152.038899999</v>
      </c>
      <c r="J973">
        <v>4025466.9489000002</v>
      </c>
      <c r="K973">
        <v>15480876.1094</v>
      </c>
      <c r="L973">
        <v>47866211.269100003</v>
      </c>
      <c r="M973">
        <v>0</v>
      </c>
      <c r="N973">
        <v>69024528.557899997</v>
      </c>
      <c r="O973">
        <v>75318133.121600002</v>
      </c>
      <c r="P973">
        <v>-3471885.0266999998</v>
      </c>
      <c r="Q973">
        <v>-45467.037799999998</v>
      </c>
      <c r="R973">
        <v>-47866211.269100003</v>
      </c>
      <c r="S973">
        <v>2661353.0196000002</v>
      </c>
      <c r="T973">
        <v>-25585455.935400002</v>
      </c>
    </row>
    <row r="974" spans="1:20" x14ac:dyDescent="0.3">
      <c r="A974">
        <v>325</v>
      </c>
      <c r="B974">
        <v>1</v>
      </c>
      <c r="C974">
        <v>86745847.387199998</v>
      </c>
      <c r="D974">
        <v>542466.32030000002</v>
      </c>
      <c r="E974">
        <v>15435409.071599999</v>
      </c>
      <c r="F974">
        <v>0</v>
      </c>
      <c r="G974">
        <v>8580328.6763000004</v>
      </c>
      <c r="H974">
        <v>53912059.217100002</v>
      </c>
      <c r="I974">
        <v>67539853.131099999</v>
      </c>
      <c r="J974">
        <v>4089354.9978999998</v>
      </c>
      <c r="K974">
        <v>15480876.1094</v>
      </c>
      <c r="L974">
        <v>5253120.0409000004</v>
      </c>
      <c r="M974">
        <v>0</v>
      </c>
      <c r="N974">
        <v>72407508.186700001</v>
      </c>
      <c r="O974">
        <v>19205994.256099999</v>
      </c>
      <c r="P974">
        <v>-3546888.6776000001</v>
      </c>
      <c r="Q974">
        <v>-45467.037799999998</v>
      </c>
      <c r="R974">
        <v>-5253120.0409000004</v>
      </c>
      <c r="S974">
        <v>8580328.6763000004</v>
      </c>
      <c r="T974">
        <v>-18495448.969599999</v>
      </c>
    </row>
    <row r="975" spans="1:20" x14ac:dyDescent="0.3">
      <c r="A975">
        <v>325</v>
      </c>
      <c r="B975">
        <v>2</v>
      </c>
      <c r="C975">
        <v>83641263.627200007</v>
      </c>
      <c r="D975">
        <v>535194.37589999998</v>
      </c>
      <c r="E975">
        <v>15435409.071599999</v>
      </c>
      <c r="F975">
        <v>0</v>
      </c>
      <c r="G975">
        <v>8580328.6763000004</v>
      </c>
      <c r="H975">
        <v>49751648.865800001</v>
      </c>
      <c r="I975">
        <v>56368481.990699999</v>
      </c>
      <c r="J975">
        <v>4132477.1457000002</v>
      </c>
      <c r="K975">
        <v>15480876.1094</v>
      </c>
      <c r="L975">
        <v>5353358.1772999996</v>
      </c>
      <c r="M975">
        <v>0</v>
      </c>
      <c r="N975">
        <v>75722174.993900001</v>
      </c>
      <c r="O975">
        <v>27272781.636399999</v>
      </c>
      <c r="P975">
        <v>-3597282.7697999999</v>
      </c>
      <c r="Q975">
        <v>-45467.037799999998</v>
      </c>
      <c r="R975">
        <v>-5353358.1772999996</v>
      </c>
      <c r="S975">
        <v>8580328.6763000004</v>
      </c>
      <c r="T975">
        <v>-25970526.1281</v>
      </c>
    </row>
    <row r="976" spans="1:20" x14ac:dyDescent="0.3">
      <c r="A976">
        <v>325</v>
      </c>
      <c r="B976">
        <v>3</v>
      </c>
      <c r="C976">
        <v>81224854.519400001</v>
      </c>
      <c r="D976">
        <v>529586.35620000004</v>
      </c>
      <c r="E976">
        <v>15435409.071599999</v>
      </c>
      <c r="F976">
        <v>0</v>
      </c>
      <c r="G976">
        <v>8580328.6763000004</v>
      </c>
      <c r="H976">
        <v>47706271.989799999</v>
      </c>
      <c r="I976">
        <v>49854235.217299998</v>
      </c>
      <c r="J976">
        <v>4165140.1094</v>
      </c>
      <c r="K976">
        <v>15480876.1094</v>
      </c>
      <c r="L976">
        <v>5436909.2668000003</v>
      </c>
      <c r="M976">
        <v>0</v>
      </c>
      <c r="N976">
        <v>77819995.900099993</v>
      </c>
      <c r="O976">
        <v>31370619.302099999</v>
      </c>
      <c r="P976">
        <v>-3635553.7532000002</v>
      </c>
      <c r="Q976">
        <v>-45467.037799999998</v>
      </c>
      <c r="R976">
        <v>-5436909.2668000003</v>
      </c>
      <c r="S976">
        <v>8580328.6763000004</v>
      </c>
      <c r="T976">
        <v>-30113723.910300002</v>
      </c>
    </row>
    <row r="977" spans="1:20" x14ac:dyDescent="0.3">
      <c r="A977">
        <v>326</v>
      </c>
      <c r="B977">
        <v>1</v>
      </c>
      <c r="C977">
        <v>90883431.696400002</v>
      </c>
      <c r="D977">
        <v>527701.63419999997</v>
      </c>
      <c r="E977">
        <v>15435409.071599999</v>
      </c>
      <c r="F977">
        <v>0</v>
      </c>
      <c r="G977">
        <v>4137263.9668999999</v>
      </c>
      <c r="H977">
        <v>43858732.577100001</v>
      </c>
      <c r="I977">
        <v>30379118.947000001</v>
      </c>
      <c r="J977">
        <v>4176264.1803000001</v>
      </c>
      <c r="K977">
        <v>15614629.4694</v>
      </c>
      <c r="L977">
        <v>26651805.536800001</v>
      </c>
      <c r="M977">
        <v>0</v>
      </c>
      <c r="N977">
        <v>78091595.314400002</v>
      </c>
      <c r="O977">
        <v>60504312.749399997</v>
      </c>
      <c r="P977">
        <v>-3648562.5460999999</v>
      </c>
      <c r="Q977">
        <v>-179220.39780000001</v>
      </c>
      <c r="R977">
        <v>-26651805.536800001</v>
      </c>
      <c r="S977">
        <v>4137263.9668999999</v>
      </c>
      <c r="T977">
        <v>-34232862.737300001</v>
      </c>
    </row>
    <row r="978" spans="1:20" x14ac:dyDescent="0.3">
      <c r="A978">
        <v>326</v>
      </c>
      <c r="B978">
        <v>2</v>
      </c>
      <c r="C978">
        <v>88103058.149299994</v>
      </c>
      <c r="D978">
        <v>526205.25829999999</v>
      </c>
      <c r="E978">
        <v>15435409.071599999</v>
      </c>
      <c r="F978">
        <v>0</v>
      </c>
      <c r="G978">
        <v>4137263.9668999999</v>
      </c>
      <c r="H978">
        <v>43206188.811800003</v>
      </c>
      <c r="I978">
        <v>27424913.577399999</v>
      </c>
      <c r="J978">
        <v>4185442.2478</v>
      </c>
      <c r="K978">
        <v>15614629.4694</v>
      </c>
      <c r="L978">
        <v>26773844.4298</v>
      </c>
      <c r="M978">
        <v>0</v>
      </c>
      <c r="N978">
        <v>77324543.0933</v>
      </c>
      <c r="O978">
        <v>60678144.571900003</v>
      </c>
      <c r="P978">
        <v>-3659236.9895000001</v>
      </c>
      <c r="Q978">
        <v>-179220.39780000001</v>
      </c>
      <c r="R978">
        <v>-26773844.4298</v>
      </c>
      <c r="S978">
        <v>4137263.9668999999</v>
      </c>
      <c r="T978">
        <v>-34118354.281499997</v>
      </c>
    </row>
    <row r="979" spans="1:20" x14ac:dyDescent="0.3">
      <c r="A979">
        <v>326</v>
      </c>
      <c r="B979">
        <v>3</v>
      </c>
      <c r="C979">
        <v>86404594.212599993</v>
      </c>
      <c r="D979">
        <v>525045.98659999995</v>
      </c>
      <c r="E979">
        <v>15435409.071599999</v>
      </c>
      <c r="F979">
        <v>0</v>
      </c>
      <c r="G979">
        <v>4137263.9668999999</v>
      </c>
      <c r="H979">
        <v>42371739.263300002</v>
      </c>
      <c r="I979">
        <v>25158212.898499999</v>
      </c>
      <c r="J979">
        <v>4193127.0762999998</v>
      </c>
      <c r="K979">
        <v>15614629.4694</v>
      </c>
      <c r="L979">
        <v>26890878.3543</v>
      </c>
      <c r="M979">
        <v>0</v>
      </c>
      <c r="N979">
        <v>77075523.749400005</v>
      </c>
      <c r="O979">
        <v>61246381.314199999</v>
      </c>
      <c r="P979">
        <v>-3668081.0896999999</v>
      </c>
      <c r="Q979">
        <v>-179220.39780000001</v>
      </c>
      <c r="R979">
        <v>-26890878.3543</v>
      </c>
      <c r="S979">
        <v>4137263.9668999999</v>
      </c>
      <c r="T979">
        <v>-34703784.486000001</v>
      </c>
    </row>
    <row r="980" spans="1:20" x14ac:dyDescent="0.3">
      <c r="A980">
        <v>327</v>
      </c>
      <c r="B980">
        <v>1</v>
      </c>
      <c r="C980">
        <v>100312450.053</v>
      </c>
      <c r="D980">
        <v>527261.90769999998</v>
      </c>
      <c r="E980">
        <v>15435409.071599999</v>
      </c>
      <c r="F980">
        <v>0</v>
      </c>
      <c r="G980">
        <v>3031217.2686999999</v>
      </c>
      <c r="H980">
        <v>41885350.280199997</v>
      </c>
      <c r="I980">
        <v>14828462.1709</v>
      </c>
      <c r="J980">
        <v>4183383.3766999999</v>
      </c>
      <c r="K980">
        <v>15614629.4694</v>
      </c>
      <c r="L980">
        <v>52392524.820699997</v>
      </c>
      <c r="M980">
        <v>0</v>
      </c>
      <c r="N980">
        <v>74789175.860699996</v>
      </c>
      <c r="O980">
        <v>85483987.882100001</v>
      </c>
      <c r="P980">
        <v>-3656121.469</v>
      </c>
      <c r="Q980">
        <v>-179220.39780000001</v>
      </c>
      <c r="R980">
        <v>-52392524.820699997</v>
      </c>
      <c r="S980">
        <v>3031217.2686999999</v>
      </c>
      <c r="T980">
        <v>-32903825.580499999</v>
      </c>
    </row>
    <row r="981" spans="1:20" x14ac:dyDescent="0.3">
      <c r="A981">
        <v>327</v>
      </c>
      <c r="B981">
        <v>2</v>
      </c>
      <c r="C981">
        <v>96791079.724700004</v>
      </c>
      <c r="D981">
        <v>529352.13919999998</v>
      </c>
      <c r="E981">
        <v>15435409.071599999</v>
      </c>
      <c r="F981">
        <v>0</v>
      </c>
      <c r="G981">
        <v>3031217.2686999999</v>
      </c>
      <c r="H981">
        <v>42203215.125399999</v>
      </c>
      <c r="I981">
        <v>13147664.9836</v>
      </c>
      <c r="J981">
        <v>4175188.193</v>
      </c>
      <c r="K981">
        <v>15614629.4694</v>
      </c>
      <c r="L981">
        <v>52150465.2425</v>
      </c>
      <c r="M981">
        <v>0</v>
      </c>
      <c r="N981">
        <v>73272431.009499997</v>
      </c>
      <c r="O981">
        <v>83643414.741099998</v>
      </c>
      <c r="P981">
        <v>-3645836.0537999999</v>
      </c>
      <c r="Q981">
        <v>-179220.39780000001</v>
      </c>
      <c r="R981">
        <v>-52150465.2425</v>
      </c>
      <c r="S981">
        <v>3031217.2686999999</v>
      </c>
      <c r="T981">
        <v>-31069215.884100001</v>
      </c>
    </row>
    <row r="982" spans="1:20" x14ac:dyDescent="0.3">
      <c r="A982">
        <v>327</v>
      </c>
      <c r="B982">
        <v>3</v>
      </c>
      <c r="C982">
        <v>94572896.974999994</v>
      </c>
      <c r="D982">
        <v>531338.07030000002</v>
      </c>
      <c r="E982">
        <v>15435409.071599999</v>
      </c>
      <c r="F982">
        <v>0</v>
      </c>
      <c r="G982">
        <v>3031217.2686999999</v>
      </c>
      <c r="H982">
        <v>42309337.435699999</v>
      </c>
      <c r="I982">
        <v>12216285.1964</v>
      </c>
      <c r="J982">
        <v>4167892.32</v>
      </c>
      <c r="K982">
        <v>15614629.4694</v>
      </c>
      <c r="L982">
        <v>51960633.079499997</v>
      </c>
      <c r="M982">
        <v>0</v>
      </c>
      <c r="N982">
        <v>72363158.631200001</v>
      </c>
      <c r="O982">
        <v>82356611.778600007</v>
      </c>
      <c r="P982">
        <v>-3636554.2497</v>
      </c>
      <c r="Q982">
        <v>-179220.39780000001</v>
      </c>
      <c r="R982">
        <v>-51960633.079499997</v>
      </c>
      <c r="S982">
        <v>3031217.2686999999</v>
      </c>
      <c r="T982">
        <v>-30053821.195500001</v>
      </c>
    </row>
    <row r="983" spans="1:20" x14ac:dyDescent="0.3">
      <c r="A983">
        <v>328</v>
      </c>
      <c r="B983">
        <v>1</v>
      </c>
      <c r="C983">
        <v>117450279.68870001</v>
      </c>
      <c r="D983">
        <v>538663.88130000001</v>
      </c>
      <c r="E983">
        <v>15435409.071599999</v>
      </c>
      <c r="F983">
        <v>0</v>
      </c>
      <c r="G983">
        <v>4181355.0170999998</v>
      </c>
      <c r="H983">
        <v>46989780.916000001</v>
      </c>
      <c r="I983">
        <v>10290062.0997</v>
      </c>
      <c r="J983">
        <v>4132932.0548999999</v>
      </c>
      <c r="K983">
        <v>15614629.4694</v>
      </c>
      <c r="L983">
        <v>87973450.408800006</v>
      </c>
      <c r="M983">
        <v>0</v>
      </c>
      <c r="N983">
        <v>67554130.4859</v>
      </c>
      <c r="O983">
        <v>107160217.589</v>
      </c>
      <c r="P983">
        <v>-3594268.1735999999</v>
      </c>
      <c r="Q983">
        <v>-179220.39780000001</v>
      </c>
      <c r="R983">
        <v>-87973450.408800006</v>
      </c>
      <c r="S983">
        <v>4181355.0170999998</v>
      </c>
      <c r="T983">
        <v>-20564349.57</v>
      </c>
    </row>
    <row r="984" spans="1:20" x14ac:dyDescent="0.3">
      <c r="A984">
        <v>328</v>
      </c>
      <c r="B984">
        <v>2</v>
      </c>
      <c r="C984">
        <v>112842020.5147</v>
      </c>
      <c r="D984">
        <v>545296.34420000005</v>
      </c>
      <c r="E984">
        <v>15435409.071599999</v>
      </c>
      <c r="F984">
        <v>0</v>
      </c>
      <c r="G984">
        <v>4181355.0170999998</v>
      </c>
      <c r="H984">
        <v>47300901.259000003</v>
      </c>
      <c r="I984">
        <v>9748655.1901999991</v>
      </c>
      <c r="J984">
        <v>4103593.8284</v>
      </c>
      <c r="K984">
        <v>15614629.4694</v>
      </c>
      <c r="L984">
        <v>86807016.291099995</v>
      </c>
      <c r="M984">
        <v>0</v>
      </c>
      <c r="N984">
        <v>65793272.824900001</v>
      </c>
      <c r="O984">
        <v>103093365.32449999</v>
      </c>
      <c r="P984">
        <v>-3558297.4841999998</v>
      </c>
      <c r="Q984">
        <v>-179220.39780000001</v>
      </c>
      <c r="R984">
        <v>-86807016.291099995</v>
      </c>
      <c r="S984">
        <v>4181355.0170999998</v>
      </c>
      <c r="T984">
        <v>-18492371.5658</v>
      </c>
    </row>
    <row r="985" spans="1:20" x14ac:dyDescent="0.3">
      <c r="A985">
        <v>328</v>
      </c>
      <c r="B985">
        <v>3</v>
      </c>
      <c r="C985">
        <v>110619356.3661</v>
      </c>
      <c r="D985">
        <v>551287.7402</v>
      </c>
      <c r="E985">
        <v>15435409.071599999</v>
      </c>
      <c r="F985">
        <v>0</v>
      </c>
      <c r="G985">
        <v>4181355.0170999998</v>
      </c>
      <c r="H985">
        <v>46769261.274599999</v>
      </c>
      <c r="I985">
        <v>9058633.1953999996</v>
      </c>
      <c r="J985">
        <v>4065856.6094</v>
      </c>
      <c r="K985">
        <v>15614629.4694</v>
      </c>
      <c r="L985">
        <v>85773748.986300007</v>
      </c>
      <c r="M985">
        <v>0</v>
      </c>
      <c r="N985">
        <v>64581588.368500002</v>
      </c>
      <c r="O985">
        <v>101560723.1707</v>
      </c>
      <c r="P985">
        <v>-3514568.8692000001</v>
      </c>
      <c r="Q985">
        <v>-179220.39780000001</v>
      </c>
      <c r="R985">
        <v>-85773748.986300007</v>
      </c>
      <c r="S985">
        <v>4181355.0170999998</v>
      </c>
      <c r="T985">
        <v>-17812327.093899999</v>
      </c>
    </row>
    <row r="986" spans="1:20" x14ac:dyDescent="0.3">
      <c r="A986">
        <v>329</v>
      </c>
      <c r="B986">
        <v>1</v>
      </c>
      <c r="C986">
        <v>39506906.957199998</v>
      </c>
      <c r="D986">
        <v>548289.76980000001</v>
      </c>
      <c r="E986">
        <v>21798704.751600001</v>
      </c>
      <c r="F986">
        <v>0</v>
      </c>
      <c r="G986">
        <v>82312725.1373</v>
      </c>
      <c r="H986">
        <v>76065649.3838</v>
      </c>
      <c r="I986">
        <v>71451079.521300003</v>
      </c>
      <c r="J986">
        <v>4090130.9205</v>
      </c>
      <c r="K986">
        <v>29489752.509399999</v>
      </c>
      <c r="L986">
        <v>48519848.814099997</v>
      </c>
      <c r="M986">
        <v>0</v>
      </c>
      <c r="N986">
        <v>66360788.084100001</v>
      </c>
      <c r="O986">
        <v>-31944172.564100001</v>
      </c>
      <c r="P986">
        <v>-3541841.1505999998</v>
      </c>
      <c r="Q986">
        <v>-7691047.7577999998</v>
      </c>
      <c r="R986">
        <v>-48519848.814099997</v>
      </c>
      <c r="S986">
        <v>82312725.1373</v>
      </c>
      <c r="T986">
        <v>9704861.2996999994</v>
      </c>
    </row>
    <row r="987" spans="1:20" x14ac:dyDescent="0.3">
      <c r="A987">
        <v>329</v>
      </c>
      <c r="B987">
        <v>2</v>
      </c>
      <c r="C987">
        <v>35982154.535400003</v>
      </c>
      <c r="D987">
        <v>545628.38580000005</v>
      </c>
      <c r="E987">
        <v>21798704.751600001</v>
      </c>
      <c r="F987">
        <v>0</v>
      </c>
      <c r="G987">
        <v>82312725.1373</v>
      </c>
      <c r="H987">
        <v>75127878.456</v>
      </c>
      <c r="I987">
        <v>63859495.760700002</v>
      </c>
      <c r="J987">
        <v>4106412.1932999999</v>
      </c>
      <c r="K987">
        <v>29489752.509399999</v>
      </c>
      <c r="L987">
        <v>48953743.177699998</v>
      </c>
      <c r="M987">
        <v>0</v>
      </c>
      <c r="N987">
        <v>68113570.439400002</v>
      </c>
      <c r="O987">
        <v>-27877341.225299999</v>
      </c>
      <c r="P987">
        <v>-3560783.8073999998</v>
      </c>
      <c r="Q987">
        <v>-7691047.7577999998</v>
      </c>
      <c r="R987">
        <v>-48953743.177699998</v>
      </c>
      <c r="S987">
        <v>82312725.1373</v>
      </c>
      <c r="T987">
        <v>7014308.0165999997</v>
      </c>
    </row>
    <row r="988" spans="1:20" x14ac:dyDescent="0.3">
      <c r="A988">
        <v>329</v>
      </c>
      <c r="B988">
        <v>3</v>
      </c>
      <c r="C988">
        <v>33934176.251599997</v>
      </c>
      <c r="D988">
        <v>543262.79500000004</v>
      </c>
      <c r="E988">
        <v>21798704.751600001</v>
      </c>
      <c r="F988">
        <v>0</v>
      </c>
      <c r="G988">
        <v>82312725.1373</v>
      </c>
      <c r="H988">
        <v>74113740.071500003</v>
      </c>
      <c r="I988">
        <v>60151332.079599999</v>
      </c>
      <c r="J988">
        <v>4118659.5931000002</v>
      </c>
      <c r="K988">
        <v>29489752.509399999</v>
      </c>
      <c r="L988">
        <v>49352527.825300001</v>
      </c>
      <c r="M988">
        <v>0</v>
      </c>
      <c r="N988">
        <v>69174500.4692</v>
      </c>
      <c r="O988">
        <v>-26217155.828000002</v>
      </c>
      <c r="P988">
        <v>-3575396.7980999998</v>
      </c>
      <c r="Q988">
        <v>-7691047.7577999998</v>
      </c>
      <c r="R988">
        <v>-49352527.825300001</v>
      </c>
      <c r="S988">
        <v>82312725.1373</v>
      </c>
      <c r="T988">
        <v>4939239.6023000004</v>
      </c>
    </row>
    <row r="989" spans="1:20" x14ac:dyDescent="0.3">
      <c r="A989">
        <v>330</v>
      </c>
      <c r="B989">
        <v>1</v>
      </c>
      <c r="C989">
        <v>93247204.810699999</v>
      </c>
      <c r="D989">
        <v>550924.21779999998</v>
      </c>
      <c r="E989">
        <v>25414891.891600002</v>
      </c>
      <c r="F989">
        <v>0</v>
      </c>
      <c r="G989">
        <v>25841445.6318</v>
      </c>
      <c r="H989">
        <v>78823295.403999999</v>
      </c>
      <c r="I989">
        <v>20663510.418099999</v>
      </c>
      <c r="J989">
        <v>4081899.3025000002</v>
      </c>
      <c r="K989">
        <v>37374822.4494</v>
      </c>
      <c r="L989">
        <v>96408537.842700005</v>
      </c>
      <c r="M989">
        <v>0</v>
      </c>
      <c r="N989">
        <v>65231579.693599999</v>
      </c>
      <c r="O989">
        <v>72583694.3926</v>
      </c>
      <c r="P989">
        <v>-3530975.0846000002</v>
      </c>
      <c r="Q989">
        <v>-11959930.557800001</v>
      </c>
      <c r="R989">
        <v>-96408537.842700005</v>
      </c>
      <c r="S989">
        <v>25841445.6318</v>
      </c>
      <c r="T989">
        <v>13591715.7105</v>
      </c>
    </row>
    <row r="990" spans="1:20" x14ac:dyDescent="0.3">
      <c r="A990">
        <v>330</v>
      </c>
      <c r="B990">
        <v>2</v>
      </c>
      <c r="C990">
        <v>87132613.404300004</v>
      </c>
      <c r="D990">
        <v>557541.44649999996</v>
      </c>
      <c r="E990">
        <v>25414891.891600002</v>
      </c>
      <c r="F990">
        <v>0</v>
      </c>
      <c r="G990">
        <v>25841445.6318</v>
      </c>
      <c r="H990">
        <v>79740103.327000007</v>
      </c>
      <c r="I990">
        <v>18200058.201200001</v>
      </c>
      <c r="J990">
        <v>4051648.3731</v>
      </c>
      <c r="K990">
        <v>37374822.4494</v>
      </c>
      <c r="L990">
        <v>95435023.864299998</v>
      </c>
      <c r="M990">
        <v>0</v>
      </c>
      <c r="N990">
        <v>63612919.814400002</v>
      </c>
      <c r="O990">
        <v>68932555.202999994</v>
      </c>
      <c r="P990">
        <v>-3494106.9265999999</v>
      </c>
      <c r="Q990">
        <v>-11959930.557800001</v>
      </c>
      <c r="R990">
        <v>-95435023.864299998</v>
      </c>
      <c r="S990">
        <v>25841445.6318</v>
      </c>
      <c r="T990">
        <v>16127183.512499999</v>
      </c>
    </row>
    <row r="991" spans="1:20" x14ac:dyDescent="0.3">
      <c r="A991">
        <v>330</v>
      </c>
      <c r="B991">
        <v>3</v>
      </c>
      <c r="C991">
        <v>83033473.015100002</v>
      </c>
      <c r="D991">
        <v>563713.46880000003</v>
      </c>
      <c r="E991">
        <v>25414891.891600002</v>
      </c>
      <c r="F991">
        <v>0</v>
      </c>
      <c r="G991">
        <v>25841445.6318</v>
      </c>
      <c r="H991">
        <v>80198833.775900006</v>
      </c>
      <c r="I991">
        <v>16138505.7839</v>
      </c>
      <c r="J991">
        <v>4026288.3706</v>
      </c>
      <c r="K991">
        <v>37374822.4494</v>
      </c>
      <c r="L991">
        <v>94635435.473000005</v>
      </c>
      <c r="M991">
        <v>0</v>
      </c>
      <c r="N991">
        <v>62631499.190200001</v>
      </c>
      <c r="O991">
        <v>66894967.231200002</v>
      </c>
      <c r="P991">
        <v>-3462574.9018000001</v>
      </c>
      <c r="Q991">
        <v>-11959930.557800001</v>
      </c>
      <c r="R991">
        <v>-94635435.473000005</v>
      </c>
      <c r="S991">
        <v>25841445.6318</v>
      </c>
      <c r="T991">
        <v>17567334.585700002</v>
      </c>
    </row>
    <row r="992" spans="1:20" x14ac:dyDescent="0.3">
      <c r="A992">
        <v>331</v>
      </c>
      <c r="B992">
        <v>1</v>
      </c>
      <c r="C992">
        <v>10842565.0506</v>
      </c>
      <c r="D992">
        <v>486526.36749999999</v>
      </c>
      <c r="E992">
        <v>39200886.911600001</v>
      </c>
      <c r="F992">
        <v>0</v>
      </c>
      <c r="G992">
        <v>937580397.74269998</v>
      </c>
      <c r="H992">
        <v>165401431.9233</v>
      </c>
      <c r="I992">
        <v>988366719.64549994</v>
      </c>
      <c r="J992">
        <v>4333035.7596000005</v>
      </c>
      <c r="K992">
        <v>67435088.849399999</v>
      </c>
      <c r="L992">
        <v>13909805.376700001</v>
      </c>
      <c r="M992">
        <v>0</v>
      </c>
      <c r="N992">
        <v>79416712.265000001</v>
      </c>
      <c r="O992">
        <v>-977524154.59500003</v>
      </c>
      <c r="P992">
        <v>-3846509.3920999998</v>
      </c>
      <c r="Q992">
        <v>-28234201.937800001</v>
      </c>
      <c r="R992">
        <v>-13909805.376700001</v>
      </c>
      <c r="S992">
        <v>937580397.74269998</v>
      </c>
      <c r="T992">
        <v>85984719.658299997</v>
      </c>
    </row>
    <row r="993" spans="1:20" x14ac:dyDescent="0.3">
      <c r="A993">
        <v>331</v>
      </c>
      <c r="B993">
        <v>2</v>
      </c>
      <c r="C993">
        <v>7919188.3148999996</v>
      </c>
      <c r="D993">
        <v>426963.11249999999</v>
      </c>
      <c r="E993">
        <v>39200886.911600001</v>
      </c>
      <c r="F993">
        <v>0</v>
      </c>
      <c r="G993">
        <v>937580397.74269998</v>
      </c>
      <c r="H993">
        <v>151534723.11039999</v>
      </c>
      <c r="I993">
        <v>958031316.15339994</v>
      </c>
      <c r="J993">
        <v>4612463.2976000002</v>
      </c>
      <c r="K993">
        <v>67435088.849399999</v>
      </c>
      <c r="L993">
        <v>14502914.274900001</v>
      </c>
      <c r="M993">
        <v>0</v>
      </c>
      <c r="N993">
        <v>91869952.177900001</v>
      </c>
      <c r="O993">
        <v>-950112127.83850002</v>
      </c>
      <c r="P993">
        <v>-4185500.1850000001</v>
      </c>
      <c r="Q993">
        <v>-28234201.937800001</v>
      </c>
      <c r="R993">
        <v>-14502914.274900001</v>
      </c>
      <c r="S993">
        <v>937580397.74269998</v>
      </c>
      <c r="T993">
        <v>59664770.932499997</v>
      </c>
    </row>
    <row r="994" spans="1:20" x14ac:dyDescent="0.3">
      <c r="A994">
        <v>331</v>
      </c>
      <c r="B994">
        <v>3</v>
      </c>
      <c r="C994">
        <v>6388741.1602999996</v>
      </c>
      <c r="D994">
        <v>378262.7635</v>
      </c>
      <c r="E994">
        <v>39200886.911600001</v>
      </c>
      <c r="F994">
        <v>0</v>
      </c>
      <c r="G994">
        <v>937580397.74269998</v>
      </c>
      <c r="H994">
        <v>142497601.1392</v>
      </c>
      <c r="I994">
        <v>936561849.66900003</v>
      </c>
      <c r="J994">
        <v>4870137.2997000003</v>
      </c>
      <c r="K994">
        <v>67435088.849399999</v>
      </c>
      <c r="L994">
        <v>15000801.895199999</v>
      </c>
      <c r="M994">
        <v>0</v>
      </c>
      <c r="N994">
        <v>102012363.3619</v>
      </c>
      <c r="O994">
        <v>-930173108.50870001</v>
      </c>
      <c r="P994">
        <v>-4491874.5362</v>
      </c>
      <c r="Q994">
        <v>-28234201.937800001</v>
      </c>
      <c r="R994">
        <v>-15000801.895199999</v>
      </c>
      <c r="S994">
        <v>937580397.74269998</v>
      </c>
      <c r="T994">
        <v>40485237.7773</v>
      </c>
    </row>
    <row r="995" spans="1:20" x14ac:dyDescent="0.3">
      <c r="A995">
        <v>332</v>
      </c>
      <c r="B995">
        <v>1</v>
      </c>
      <c r="C995">
        <v>173322413.52509999</v>
      </c>
      <c r="D995">
        <v>375881.5171</v>
      </c>
      <c r="E995">
        <v>88476875.921599999</v>
      </c>
      <c r="F995">
        <v>0</v>
      </c>
      <c r="G995">
        <v>160005758.8168</v>
      </c>
      <c r="H995">
        <v>72960952.726999998</v>
      </c>
      <c r="I995">
        <v>141654345.00400001</v>
      </c>
      <c r="J995">
        <v>4874168.5840999996</v>
      </c>
      <c r="K995">
        <v>174881041.27939999</v>
      </c>
      <c r="L995">
        <v>83762394.685699999</v>
      </c>
      <c r="M995">
        <v>0</v>
      </c>
      <c r="N995">
        <v>90112225.353100002</v>
      </c>
      <c r="O995">
        <v>31668068.5211</v>
      </c>
      <c r="P995">
        <v>-4498287.0669999998</v>
      </c>
      <c r="Q995">
        <v>-86404165.357800007</v>
      </c>
      <c r="R995">
        <v>-83762394.685699999</v>
      </c>
      <c r="S995">
        <v>160005758.8168</v>
      </c>
      <c r="T995">
        <v>-17151272.6261</v>
      </c>
    </row>
    <row r="996" spans="1:20" x14ac:dyDescent="0.3">
      <c r="A996">
        <v>332</v>
      </c>
      <c r="B996">
        <v>2</v>
      </c>
      <c r="C996">
        <v>149697717.57620001</v>
      </c>
      <c r="D996">
        <v>373445.62689999997</v>
      </c>
      <c r="E996">
        <v>88476875.921599999</v>
      </c>
      <c r="F996">
        <v>0</v>
      </c>
      <c r="G996">
        <v>160005758.8168</v>
      </c>
      <c r="H996">
        <v>74829859.408500001</v>
      </c>
      <c r="I996">
        <v>125476023.7736</v>
      </c>
      <c r="J996">
        <v>4887806.1774000004</v>
      </c>
      <c r="K996">
        <v>174881041.27939999</v>
      </c>
      <c r="L996">
        <v>82644194.041199997</v>
      </c>
      <c r="M996">
        <v>0</v>
      </c>
      <c r="N996">
        <v>85676579.722499996</v>
      </c>
      <c r="O996">
        <v>24221693.8026</v>
      </c>
      <c r="P996">
        <v>-4514360.5504999999</v>
      </c>
      <c r="Q996">
        <v>-86404165.357800007</v>
      </c>
      <c r="R996">
        <v>-82644194.041199997</v>
      </c>
      <c r="S996">
        <v>160005758.8168</v>
      </c>
      <c r="T996">
        <v>-10846720.313999999</v>
      </c>
    </row>
    <row r="997" spans="1:20" x14ac:dyDescent="0.3">
      <c r="A997">
        <v>332</v>
      </c>
      <c r="B997">
        <v>3</v>
      </c>
      <c r="C997">
        <v>136479425.1311</v>
      </c>
      <c r="D997">
        <v>371009.38410000002</v>
      </c>
      <c r="E997">
        <v>88476875.921599999</v>
      </c>
      <c r="F997">
        <v>0</v>
      </c>
      <c r="G997">
        <v>160005758.8168</v>
      </c>
      <c r="H997">
        <v>75715707.729699999</v>
      </c>
      <c r="I997">
        <v>115895762.01719999</v>
      </c>
      <c r="J997">
        <v>4906525.7389000002</v>
      </c>
      <c r="K997">
        <v>174881041.27939999</v>
      </c>
      <c r="L997">
        <v>81874200.875400007</v>
      </c>
      <c r="M997">
        <v>0</v>
      </c>
      <c r="N997">
        <v>83547321.577900007</v>
      </c>
      <c r="O997">
        <v>20583663.113899998</v>
      </c>
      <c r="P997">
        <v>-4535516.3547999999</v>
      </c>
      <c r="Q997">
        <v>-86404165.357800007</v>
      </c>
      <c r="R997">
        <v>-81874200.875400007</v>
      </c>
      <c r="S997">
        <v>160005758.8168</v>
      </c>
      <c r="T997">
        <v>-7831613.8481999999</v>
      </c>
    </row>
    <row r="998" spans="1:20" x14ac:dyDescent="0.3">
      <c r="A998">
        <v>333</v>
      </c>
      <c r="B998">
        <v>1</v>
      </c>
      <c r="C998">
        <v>244356230.78529999</v>
      </c>
      <c r="D998">
        <v>396116.71580000001</v>
      </c>
      <c r="E998">
        <v>95606061.181600004</v>
      </c>
      <c r="F998">
        <v>0</v>
      </c>
      <c r="G998">
        <v>35814641.897799999</v>
      </c>
      <c r="H998">
        <v>66790317.901600003</v>
      </c>
      <c r="I998">
        <v>20583247.708000001</v>
      </c>
      <c r="J998">
        <v>4768254.3036000002</v>
      </c>
      <c r="K998">
        <v>190426180.12940001</v>
      </c>
      <c r="L998">
        <v>153110714.74529999</v>
      </c>
      <c r="M998">
        <v>0</v>
      </c>
      <c r="N998">
        <v>74440347.551599994</v>
      </c>
      <c r="O998">
        <v>223772983.07730001</v>
      </c>
      <c r="P998">
        <v>-4372137.5877999999</v>
      </c>
      <c r="Q998">
        <v>-94820118.947799996</v>
      </c>
      <c r="R998">
        <v>-153110714.74529999</v>
      </c>
      <c r="S998">
        <v>35814641.897799999</v>
      </c>
      <c r="T998">
        <v>-7650029.6500000004</v>
      </c>
    </row>
    <row r="999" spans="1:20" x14ac:dyDescent="0.3">
      <c r="A999">
        <v>333</v>
      </c>
      <c r="B999">
        <v>2</v>
      </c>
      <c r="C999">
        <v>225341947.1979</v>
      </c>
      <c r="D999">
        <v>417398.3725</v>
      </c>
      <c r="E999">
        <v>95606061.181600004</v>
      </c>
      <c r="F999">
        <v>0</v>
      </c>
      <c r="G999">
        <v>35814641.897799999</v>
      </c>
      <c r="H999">
        <v>69893162.040299997</v>
      </c>
      <c r="I999">
        <v>14467901.401699999</v>
      </c>
      <c r="J999">
        <v>4656654.2312000003</v>
      </c>
      <c r="K999">
        <v>190426180.12940001</v>
      </c>
      <c r="L999">
        <v>147977380.4619</v>
      </c>
      <c r="M999">
        <v>0</v>
      </c>
      <c r="N999">
        <v>69950076.403799996</v>
      </c>
      <c r="O999">
        <v>210874045.79620001</v>
      </c>
      <c r="P999">
        <v>-4239255.8586999997</v>
      </c>
      <c r="Q999">
        <v>-94820118.947799996</v>
      </c>
      <c r="R999">
        <v>-147977380.4619</v>
      </c>
      <c r="S999">
        <v>35814641.897799999</v>
      </c>
      <c r="T999">
        <v>-56914.363499999999</v>
      </c>
    </row>
    <row r="1000" spans="1:20" x14ac:dyDescent="0.3">
      <c r="A1000">
        <v>333</v>
      </c>
      <c r="B1000">
        <v>3</v>
      </c>
      <c r="C1000">
        <v>212668238.68099999</v>
      </c>
      <c r="D1000">
        <v>435511.28649999999</v>
      </c>
      <c r="E1000">
        <v>95606061.181600004</v>
      </c>
      <c r="F1000">
        <v>0</v>
      </c>
      <c r="G1000">
        <v>35814641.897799999</v>
      </c>
      <c r="H1000">
        <v>71792452.116099998</v>
      </c>
      <c r="I1000">
        <v>10771338.018300001</v>
      </c>
      <c r="J1000">
        <v>4563630.4243999999</v>
      </c>
      <c r="K1000">
        <v>190426180.12940001</v>
      </c>
      <c r="L1000">
        <v>143590530.37290001</v>
      </c>
      <c r="M1000">
        <v>0</v>
      </c>
      <c r="N1000">
        <v>67371535.571199998</v>
      </c>
      <c r="O1000">
        <v>201896900.66280001</v>
      </c>
      <c r="P1000">
        <v>-4128119.1379</v>
      </c>
      <c r="Q1000">
        <v>-94820118.947799996</v>
      </c>
      <c r="R1000">
        <v>-143590530.37290001</v>
      </c>
      <c r="S1000">
        <v>35814641.897799999</v>
      </c>
      <c r="T1000">
        <v>4420916.5449000001</v>
      </c>
    </row>
    <row r="1001" spans="1:20" x14ac:dyDescent="0.3">
      <c r="A1001">
        <v>334</v>
      </c>
      <c r="B1001">
        <v>1</v>
      </c>
      <c r="C1001">
        <v>114148917.2735</v>
      </c>
      <c r="D1001">
        <v>431484.7855</v>
      </c>
      <c r="E1001">
        <v>51423001.491599999</v>
      </c>
      <c r="F1001">
        <v>0</v>
      </c>
      <c r="G1001">
        <v>59397317.638800003</v>
      </c>
      <c r="H1001">
        <v>71440547.707200006</v>
      </c>
      <c r="I1001">
        <v>66668823.055</v>
      </c>
      <c r="J1001">
        <v>4592300.9643000001</v>
      </c>
      <c r="K1001">
        <v>94085325.449399993</v>
      </c>
      <c r="L1001">
        <v>58111411.960600004</v>
      </c>
      <c r="M1001">
        <v>0</v>
      </c>
      <c r="N1001">
        <v>72632396.665199995</v>
      </c>
      <c r="O1001">
        <v>47480094.218500003</v>
      </c>
      <c r="P1001">
        <v>-4160816.1787999999</v>
      </c>
      <c r="Q1001">
        <v>-42662323.957800001</v>
      </c>
      <c r="R1001">
        <v>-58111411.960600004</v>
      </c>
      <c r="S1001">
        <v>59397317.638800003</v>
      </c>
      <c r="T1001">
        <v>-1191848.9580000001</v>
      </c>
    </row>
    <row r="1002" spans="1:20" x14ac:dyDescent="0.3">
      <c r="A1002">
        <v>334</v>
      </c>
      <c r="B1002">
        <v>2</v>
      </c>
      <c r="C1002">
        <v>99417596.899299994</v>
      </c>
      <c r="D1002">
        <v>428068.07199999999</v>
      </c>
      <c r="E1002">
        <v>51423001.491599999</v>
      </c>
      <c r="F1002">
        <v>0</v>
      </c>
      <c r="G1002">
        <v>59397317.638800003</v>
      </c>
      <c r="H1002">
        <v>69102670.794599995</v>
      </c>
      <c r="I1002">
        <v>48054230.061700001</v>
      </c>
      <c r="J1002">
        <v>4614744.5886000004</v>
      </c>
      <c r="K1002">
        <v>94085325.449399993</v>
      </c>
      <c r="L1002">
        <v>58277173.872299999</v>
      </c>
      <c r="M1002">
        <v>0</v>
      </c>
      <c r="N1002">
        <v>73880918.452900007</v>
      </c>
      <c r="O1002">
        <v>51363366.8376</v>
      </c>
      <c r="P1002">
        <v>-4186676.5167</v>
      </c>
      <c r="Q1002">
        <v>-42662323.957800001</v>
      </c>
      <c r="R1002">
        <v>-58277173.872299999</v>
      </c>
      <c r="S1002">
        <v>59397317.638800003</v>
      </c>
      <c r="T1002">
        <v>-4778247.6584000001</v>
      </c>
    </row>
    <row r="1003" spans="1:20" x14ac:dyDescent="0.3">
      <c r="A1003">
        <v>334</v>
      </c>
      <c r="B1003">
        <v>3</v>
      </c>
      <c r="C1003">
        <v>91118266.162799999</v>
      </c>
      <c r="D1003">
        <v>425415.74050000001</v>
      </c>
      <c r="E1003">
        <v>51423001.491599999</v>
      </c>
      <c r="F1003">
        <v>0</v>
      </c>
      <c r="G1003">
        <v>59397317.638800003</v>
      </c>
      <c r="H1003">
        <v>68004561.551599994</v>
      </c>
      <c r="I1003">
        <v>38117443.378700003</v>
      </c>
      <c r="J1003">
        <v>4633746.5118000004</v>
      </c>
      <c r="K1003">
        <v>94085325.449399993</v>
      </c>
      <c r="L1003">
        <v>58377645.966899998</v>
      </c>
      <c r="M1003">
        <v>0</v>
      </c>
      <c r="N1003">
        <v>74553099.017700002</v>
      </c>
      <c r="O1003">
        <v>53000822.784000002</v>
      </c>
      <c r="P1003">
        <v>-4208330.7713000001</v>
      </c>
      <c r="Q1003">
        <v>-42662323.957800001</v>
      </c>
      <c r="R1003">
        <v>-58377645.966899998</v>
      </c>
      <c r="S1003">
        <v>59397317.638800003</v>
      </c>
      <c r="T1003">
        <v>-6548537.4660999998</v>
      </c>
    </row>
    <row r="1004" spans="1:20" x14ac:dyDescent="0.3">
      <c r="A1004">
        <v>335</v>
      </c>
      <c r="B1004">
        <v>1</v>
      </c>
      <c r="C1004">
        <v>134434271.52399999</v>
      </c>
      <c r="D1004">
        <v>430420.98359999998</v>
      </c>
      <c r="E1004">
        <v>15435409.071599999</v>
      </c>
      <c r="F1004">
        <v>0</v>
      </c>
      <c r="G1004">
        <v>11527582.624399999</v>
      </c>
      <c r="H1004">
        <v>56915245.798900001</v>
      </c>
      <c r="I1004">
        <v>52808641.2368</v>
      </c>
      <c r="J1004">
        <v>4620554.4482000005</v>
      </c>
      <c r="K1004">
        <v>15614629.4694</v>
      </c>
      <c r="L1004">
        <v>69500715.867400005</v>
      </c>
      <c r="M1004">
        <v>0</v>
      </c>
      <c r="N1004">
        <v>76909564.762799993</v>
      </c>
      <c r="O1004">
        <v>81625630.287200004</v>
      </c>
      <c r="P1004">
        <v>-4190133.4646999999</v>
      </c>
      <c r="Q1004">
        <v>-179220.39780000001</v>
      </c>
      <c r="R1004">
        <v>-69500715.867400005</v>
      </c>
      <c r="S1004">
        <v>11527582.624399999</v>
      </c>
      <c r="T1004">
        <v>-19994318.9639</v>
      </c>
    </row>
    <row r="1005" spans="1:20" x14ac:dyDescent="0.3">
      <c r="A1005">
        <v>335</v>
      </c>
      <c r="B1005">
        <v>2</v>
      </c>
      <c r="C1005">
        <v>120061447.5096</v>
      </c>
      <c r="D1005">
        <v>434924.88199999998</v>
      </c>
      <c r="E1005">
        <v>15435409.071599999</v>
      </c>
      <c r="F1005">
        <v>0</v>
      </c>
      <c r="G1005">
        <v>11527582.624399999</v>
      </c>
      <c r="H1005">
        <v>55899037.074100003</v>
      </c>
      <c r="I1005">
        <v>38791255.1778</v>
      </c>
      <c r="J1005">
        <v>4608559.2511999998</v>
      </c>
      <c r="K1005">
        <v>15614629.4694</v>
      </c>
      <c r="L1005">
        <v>69105488.667500004</v>
      </c>
      <c r="M1005">
        <v>0</v>
      </c>
      <c r="N1005">
        <v>75598679.765900001</v>
      </c>
      <c r="O1005">
        <v>81270192.331799999</v>
      </c>
      <c r="P1005">
        <v>-4173634.3692000001</v>
      </c>
      <c r="Q1005">
        <v>-179220.39780000001</v>
      </c>
      <c r="R1005">
        <v>-69105488.667500004</v>
      </c>
      <c r="S1005">
        <v>11527582.624399999</v>
      </c>
      <c r="T1005">
        <v>-19699642.6917</v>
      </c>
    </row>
    <row r="1006" spans="1:20" x14ac:dyDescent="0.3">
      <c r="A1006">
        <v>335</v>
      </c>
      <c r="B1006">
        <v>3</v>
      </c>
      <c r="C1006">
        <v>111586135.4897</v>
      </c>
      <c r="D1006">
        <v>439001.05920000002</v>
      </c>
      <c r="E1006">
        <v>15435409.071599999</v>
      </c>
      <c r="F1006">
        <v>0</v>
      </c>
      <c r="G1006">
        <v>11527582.624399999</v>
      </c>
      <c r="H1006">
        <v>55337761.964400001</v>
      </c>
      <c r="I1006">
        <v>30848896.006999999</v>
      </c>
      <c r="J1006">
        <v>4597441.4275000002</v>
      </c>
      <c r="K1006">
        <v>15614629.4694</v>
      </c>
      <c r="L1006">
        <v>68715881.316599995</v>
      </c>
      <c r="M1006">
        <v>0</v>
      </c>
      <c r="N1006">
        <v>74785008.170599997</v>
      </c>
      <c r="O1006">
        <v>80737239.482700005</v>
      </c>
      <c r="P1006">
        <v>-4158440.3683000002</v>
      </c>
      <c r="Q1006">
        <v>-179220.39780000001</v>
      </c>
      <c r="R1006">
        <v>-68715881.316599995</v>
      </c>
      <c r="S1006">
        <v>11527582.624399999</v>
      </c>
      <c r="T1006">
        <v>-19447246.206300002</v>
      </c>
    </row>
    <row r="1007" spans="1:20" x14ac:dyDescent="0.3">
      <c r="A1007">
        <v>336</v>
      </c>
      <c r="B1007">
        <v>1</v>
      </c>
      <c r="C1007">
        <v>107965129.6881</v>
      </c>
      <c r="D1007">
        <v>442061.40500000003</v>
      </c>
      <c r="E1007">
        <v>15435409.071599999</v>
      </c>
      <c r="F1007">
        <v>0</v>
      </c>
      <c r="G1007">
        <v>5720169.4837999996</v>
      </c>
      <c r="H1007">
        <v>45946746.2223</v>
      </c>
      <c r="I1007">
        <v>40899801.0167</v>
      </c>
      <c r="J1007">
        <v>4592161.8899999997</v>
      </c>
      <c r="K1007">
        <v>15614629.4694</v>
      </c>
      <c r="L1007">
        <v>37603854.763899997</v>
      </c>
      <c r="M1007">
        <v>0</v>
      </c>
      <c r="N1007">
        <v>76351025.501499996</v>
      </c>
      <c r="O1007">
        <v>67065328.671499997</v>
      </c>
      <c r="P1007">
        <v>-4150100.4849999999</v>
      </c>
      <c r="Q1007">
        <v>-179220.39780000001</v>
      </c>
      <c r="R1007">
        <v>-37603854.763899997</v>
      </c>
      <c r="S1007">
        <v>5720169.4837999996</v>
      </c>
      <c r="T1007">
        <v>-30404279.279199999</v>
      </c>
    </row>
    <row r="1008" spans="1:20" x14ac:dyDescent="0.3">
      <c r="A1008">
        <v>336</v>
      </c>
      <c r="B1008">
        <v>2</v>
      </c>
      <c r="C1008">
        <v>103014695.51620001</v>
      </c>
      <c r="D1008">
        <v>444951.99839999998</v>
      </c>
      <c r="E1008">
        <v>15435409.071599999</v>
      </c>
      <c r="F1008">
        <v>0</v>
      </c>
      <c r="G1008">
        <v>5720169.4837999996</v>
      </c>
      <c r="H1008">
        <v>44544701.434500001</v>
      </c>
      <c r="I1008">
        <v>33279803.211399999</v>
      </c>
      <c r="J1008">
        <v>4586393.4483000003</v>
      </c>
      <c r="K1008">
        <v>15614629.4694</v>
      </c>
      <c r="L1008">
        <v>37736324.840700001</v>
      </c>
      <c r="M1008">
        <v>0</v>
      </c>
      <c r="N1008">
        <v>77676488.794</v>
      </c>
      <c r="O1008">
        <v>69734892.304800004</v>
      </c>
      <c r="P1008">
        <v>-4141441.4498000001</v>
      </c>
      <c r="Q1008">
        <v>-179220.39780000001</v>
      </c>
      <c r="R1008">
        <v>-37736324.840700001</v>
      </c>
      <c r="S1008">
        <v>5720169.4837999996</v>
      </c>
      <c r="T1008">
        <v>-33131787.3596</v>
      </c>
    </row>
    <row r="1009" spans="1:20" x14ac:dyDescent="0.3">
      <c r="A1009">
        <v>336</v>
      </c>
      <c r="B1009">
        <v>3</v>
      </c>
      <c r="C1009">
        <v>99396611.515799999</v>
      </c>
      <c r="D1009">
        <v>447689.52970000001</v>
      </c>
      <c r="E1009">
        <v>15435409.071599999</v>
      </c>
      <c r="F1009">
        <v>0</v>
      </c>
      <c r="G1009">
        <v>5720169.4837999996</v>
      </c>
      <c r="H1009">
        <v>43637945.788800001</v>
      </c>
      <c r="I1009">
        <v>28181032.903900001</v>
      </c>
      <c r="J1009">
        <v>4580387.0659999996</v>
      </c>
      <c r="K1009">
        <v>15614629.4694</v>
      </c>
      <c r="L1009">
        <v>37812548.093599997</v>
      </c>
      <c r="M1009">
        <v>0</v>
      </c>
      <c r="N1009">
        <v>78170275.136700004</v>
      </c>
      <c r="O1009">
        <v>71215578.611900002</v>
      </c>
      <c r="P1009">
        <v>-4132697.5362999998</v>
      </c>
      <c r="Q1009">
        <v>-179220.39780000001</v>
      </c>
      <c r="R1009">
        <v>-37812548.093599997</v>
      </c>
      <c r="S1009">
        <v>5720169.4837999996</v>
      </c>
      <c r="T1009">
        <v>-34532329.347900003</v>
      </c>
    </row>
    <row r="1010" spans="1:20" x14ac:dyDescent="0.3">
      <c r="A1010">
        <v>337</v>
      </c>
      <c r="B1010">
        <v>1</v>
      </c>
      <c r="C1010">
        <v>88176763.8653</v>
      </c>
      <c r="D1010">
        <v>446657.97570000001</v>
      </c>
      <c r="E1010">
        <v>15435409.071599999</v>
      </c>
      <c r="F1010">
        <v>0</v>
      </c>
      <c r="G1010">
        <v>8443317.7354000006</v>
      </c>
      <c r="H1010">
        <v>44292514.338100001</v>
      </c>
      <c r="I1010">
        <v>46338818.534199998</v>
      </c>
      <c r="J1010">
        <v>4597670.5992000001</v>
      </c>
      <c r="K1010">
        <v>15614629.4694</v>
      </c>
      <c r="L1010">
        <v>8109073.0691</v>
      </c>
      <c r="M1010">
        <v>0</v>
      </c>
      <c r="N1010">
        <v>81205729.448899999</v>
      </c>
      <c r="O1010">
        <v>41837945.331100002</v>
      </c>
      <c r="P1010">
        <v>-4151012.6235000002</v>
      </c>
      <c r="Q1010">
        <v>-179220.39780000001</v>
      </c>
      <c r="R1010">
        <v>-8109073.0691</v>
      </c>
      <c r="S1010">
        <v>8443317.7354000006</v>
      </c>
      <c r="T1010">
        <v>-36913215.110799998</v>
      </c>
    </row>
    <row r="1011" spans="1:20" x14ac:dyDescent="0.3">
      <c r="A1011">
        <v>337</v>
      </c>
      <c r="B1011">
        <v>2</v>
      </c>
      <c r="C1011">
        <v>85216171.0035</v>
      </c>
      <c r="D1011">
        <v>445905.31069999997</v>
      </c>
      <c r="E1011">
        <v>15435409.071599999</v>
      </c>
      <c r="F1011">
        <v>0</v>
      </c>
      <c r="G1011">
        <v>8443317.7354000006</v>
      </c>
      <c r="H1011">
        <v>43401365.102700002</v>
      </c>
      <c r="I1011">
        <v>40372549.073700003</v>
      </c>
      <c r="J1011">
        <v>4611657.1871999996</v>
      </c>
      <c r="K1011">
        <v>15614629.4694</v>
      </c>
      <c r="L1011">
        <v>8191123.3335999995</v>
      </c>
      <c r="M1011">
        <v>0</v>
      </c>
      <c r="N1011">
        <v>83409882.394400001</v>
      </c>
      <c r="O1011">
        <v>44843621.929799996</v>
      </c>
      <c r="P1011">
        <v>-4165751.8764999998</v>
      </c>
      <c r="Q1011">
        <v>-179220.39780000001</v>
      </c>
      <c r="R1011">
        <v>-8191123.3335999995</v>
      </c>
      <c r="S1011">
        <v>8443317.7354000006</v>
      </c>
      <c r="T1011">
        <v>-40008517.291699998</v>
      </c>
    </row>
    <row r="1012" spans="1:20" x14ac:dyDescent="0.3">
      <c r="A1012">
        <v>337</v>
      </c>
      <c r="B1012">
        <v>3</v>
      </c>
      <c r="C1012">
        <v>82983938.052200004</v>
      </c>
      <c r="D1012">
        <v>445391.01439999999</v>
      </c>
      <c r="E1012">
        <v>15435409.071599999</v>
      </c>
      <c r="F1012">
        <v>0</v>
      </c>
      <c r="G1012">
        <v>8443317.7354000006</v>
      </c>
      <c r="H1012">
        <v>42916814.326899998</v>
      </c>
      <c r="I1012">
        <v>36285021.407200001</v>
      </c>
      <c r="J1012">
        <v>4623343.2159000002</v>
      </c>
      <c r="K1012">
        <v>15614629.4694</v>
      </c>
      <c r="L1012">
        <v>8258560.0093999999</v>
      </c>
      <c r="M1012">
        <v>0</v>
      </c>
      <c r="N1012">
        <v>84780832.756400004</v>
      </c>
      <c r="O1012">
        <v>46698916.645000003</v>
      </c>
      <c r="P1012">
        <v>-4177952.2015</v>
      </c>
      <c r="Q1012">
        <v>-179220.39780000001</v>
      </c>
      <c r="R1012">
        <v>-8258560.0093999999</v>
      </c>
      <c r="S1012">
        <v>8443317.7354000006</v>
      </c>
      <c r="T1012">
        <v>-41864018.429499999</v>
      </c>
    </row>
    <row r="1013" spans="1:20" x14ac:dyDescent="0.3">
      <c r="A1013">
        <v>338</v>
      </c>
      <c r="B1013">
        <v>1</v>
      </c>
      <c r="C1013">
        <v>98080692.751699999</v>
      </c>
      <c r="D1013">
        <v>449231.04590000003</v>
      </c>
      <c r="E1013">
        <v>15435409.071599999</v>
      </c>
      <c r="F1013">
        <v>0</v>
      </c>
      <c r="G1013">
        <v>3472232.1586000002</v>
      </c>
      <c r="H1013">
        <v>39271916.848800004</v>
      </c>
      <c r="I1013">
        <v>20406380.058699999</v>
      </c>
      <c r="J1013">
        <v>4607404.4293</v>
      </c>
      <c r="K1013">
        <v>15690214.499399999</v>
      </c>
      <c r="L1013">
        <v>31569452.4778</v>
      </c>
      <c r="M1013">
        <v>0</v>
      </c>
      <c r="N1013">
        <v>84872030.503999993</v>
      </c>
      <c r="O1013">
        <v>77674312.693000004</v>
      </c>
      <c r="P1013">
        <v>-4158173.3834000002</v>
      </c>
      <c r="Q1013">
        <v>-254805.4278</v>
      </c>
      <c r="R1013">
        <v>-31569452.4778</v>
      </c>
      <c r="S1013">
        <v>3472232.1586000002</v>
      </c>
      <c r="T1013">
        <v>-45600113.655100003</v>
      </c>
    </row>
    <row r="1014" spans="1:20" x14ac:dyDescent="0.3">
      <c r="A1014">
        <v>338</v>
      </c>
      <c r="B1014">
        <v>2</v>
      </c>
      <c r="C1014">
        <v>94955580.797000006</v>
      </c>
      <c r="D1014">
        <v>452793.37969999999</v>
      </c>
      <c r="E1014">
        <v>15435409.071599999</v>
      </c>
      <c r="F1014">
        <v>0</v>
      </c>
      <c r="G1014">
        <v>3472232.1586000002</v>
      </c>
      <c r="H1014">
        <v>38799360.804499999</v>
      </c>
      <c r="I1014">
        <v>18262260.1184</v>
      </c>
      <c r="J1014">
        <v>4593584.1862000003</v>
      </c>
      <c r="K1014">
        <v>15690214.499399999</v>
      </c>
      <c r="L1014">
        <v>31536524.2696</v>
      </c>
      <c r="M1014">
        <v>0</v>
      </c>
      <c r="N1014">
        <v>83373178.553499997</v>
      </c>
      <c r="O1014">
        <v>76693320.678599998</v>
      </c>
      <c r="P1014">
        <v>-4140790.8064999999</v>
      </c>
      <c r="Q1014">
        <v>-254805.4278</v>
      </c>
      <c r="R1014">
        <v>-31536524.2696</v>
      </c>
      <c r="S1014">
        <v>3472232.1586000002</v>
      </c>
      <c r="T1014">
        <v>-44573817.748899996</v>
      </c>
    </row>
    <row r="1015" spans="1:20" x14ac:dyDescent="0.3">
      <c r="A1015">
        <v>338</v>
      </c>
      <c r="B1015">
        <v>3</v>
      </c>
      <c r="C1015">
        <v>93102135.000100002</v>
      </c>
      <c r="D1015">
        <v>456111.95179999998</v>
      </c>
      <c r="E1015">
        <v>15435409.071599999</v>
      </c>
      <c r="F1015">
        <v>0</v>
      </c>
      <c r="G1015">
        <v>3472232.1586000002</v>
      </c>
      <c r="H1015">
        <v>38653401.748499997</v>
      </c>
      <c r="I1015">
        <v>16831283.721999999</v>
      </c>
      <c r="J1015">
        <v>4581136.1335000005</v>
      </c>
      <c r="K1015">
        <v>15690214.499399999</v>
      </c>
      <c r="L1015">
        <v>31510288.2524</v>
      </c>
      <c r="M1015">
        <v>0</v>
      </c>
      <c r="N1015">
        <v>82694635.480000004</v>
      </c>
      <c r="O1015">
        <v>76270851.278099999</v>
      </c>
      <c r="P1015">
        <v>-4125024.1817000001</v>
      </c>
      <c r="Q1015">
        <v>-254805.4278</v>
      </c>
      <c r="R1015">
        <v>-31510288.2524</v>
      </c>
      <c r="S1015">
        <v>3472232.1586000002</v>
      </c>
      <c r="T1015">
        <v>-44041233.731600001</v>
      </c>
    </row>
    <row r="1016" spans="1:20" x14ac:dyDescent="0.3">
      <c r="A1016">
        <v>339</v>
      </c>
      <c r="B1016">
        <v>1</v>
      </c>
      <c r="C1016">
        <v>98915899.839399993</v>
      </c>
      <c r="D1016">
        <v>461190.51390000002</v>
      </c>
      <c r="E1016">
        <v>15435409.071599999</v>
      </c>
      <c r="F1016">
        <v>0</v>
      </c>
      <c r="G1016">
        <v>4040531.1641000002</v>
      </c>
      <c r="H1016">
        <v>40391648.905100003</v>
      </c>
      <c r="I1016">
        <v>12919702.969900001</v>
      </c>
      <c r="J1016">
        <v>4558863.7061999999</v>
      </c>
      <c r="K1016">
        <v>15690214.499399999</v>
      </c>
      <c r="L1016">
        <v>45799800.034500003</v>
      </c>
      <c r="M1016">
        <v>0</v>
      </c>
      <c r="N1016">
        <v>80768697.043799996</v>
      </c>
      <c r="O1016">
        <v>85996196.869499996</v>
      </c>
      <c r="P1016">
        <v>-4097673.1923000002</v>
      </c>
      <c r="Q1016">
        <v>-254805.4278</v>
      </c>
      <c r="R1016">
        <v>-45799800.034500003</v>
      </c>
      <c r="S1016">
        <v>4040531.1641000002</v>
      </c>
      <c r="T1016">
        <v>-40377048.138700001</v>
      </c>
    </row>
    <row r="1017" spans="1:20" x14ac:dyDescent="0.3">
      <c r="A1017">
        <v>339</v>
      </c>
      <c r="B1017">
        <v>2</v>
      </c>
      <c r="C1017">
        <v>96630413.371399999</v>
      </c>
      <c r="D1017">
        <v>466140.35070000001</v>
      </c>
      <c r="E1017">
        <v>15435409.071599999</v>
      </c>
      <c r="F1017">
        <v>0</v>
      </c>
      <c r="G1017">
        <v>4040531.1641000002</v>
      </c>
      <c r="H1017">
        <v>40670549.448700003</v>
      </c>
      <c r="I1017">
        <v>11921704.141799999</v>
      </c>
      <c r="J1017">
        <v>4539304.9050000003</v>
      </c>
      <c r="K1017">
        <v>15690214.499399999</v>
      </c>
      <c r="L1017">
        <v>45590074.439400002</v>
      </c>
      <c r="M1017">
        <v>0</v>
      </c>
      <c r="N1017">
        <v>79622219.104100004</v>
      </c>
      <c r="O1017">
        <v>84708709.229699999</v>
      </c>
      <c r="P1017">
        <v>-4073164.5543</v>
      </c>
      <c r="Q1017">
        <v>-254805.4278</v>
      </c>
      <c r="R1017">
        <v>-45590074.439400002</v>
      </c>
      <c r="S1017">
        <v>4040531.1641000002</v>
      </c>
      <c r="T1017">
        <v>-38951669.655400001</v>
      </c>
    </row>
    <row r="1018" spans="1:20" x14ac:dyDescent="0.3">
      <c r="A1018">
        <v>339</v>
      </c>
      <c r="B1018">
        <v>3</v>
      </c>
      <c r="C1018">
        <v>94748376.056899995</v>
      </c>
      <c r="D1018">
        <v>470685.31839999999</v>
      </c>
      <c r="E1018">
        <v>15435409.071599999</v>
      </c>
      <c r="F1018">
        <v>0</v>
      </c>
      <c r="G1018">
        <v>4040531.1641000002</v>
      </c>
      <c r="H1018">
        <v>40779365.6369</v>
      </c>
      <c r="I1018">
        <v>11147037.625</v>
      </c>
      <c r="J1018">
        <v>4521484.6128000002</v>
      </c>
      <c r="K1018">
        <v>15690214.499399999</v>
      </c>
      <c r="L1018">
        <v>45407874.7623</v>
      </c>
      <c r="M1018">
        <v>0</v>
      </c>
      <c r="N1018">
        <v>78867871.287100002</v>
      </c>
      <c r="O1018">
        <v>83601338.431899995</v>
      </c>
      <c r="P1018">
        <v>-4050799.2944</v>
      </c>
      <c r="Q1018">
        <v>-254805.4278</v>
      </c>
      <c r="R1018">
        <v>-45407874.7623</v>
      </c>
      <c r="S1018">
        <v>4040531.1641000002</v>
      </c>
      <c r="T1018">
        <v>-38088505.650200002</v>
      </c>
    </row>
    <row r="1019" spans="1:20" x14ac:dyDescent="0.3">
      <c r="A1019">
        <v>340</v>
      </c>
      <c r="B1019">
        <v>1</v>
      </c>
      <c r="C1019">
        <v>136739850.8224</v>
      </c>
      <c r="D1019">
        <v>481369.70169999998</v>
      </c>
      <c r="E1019">
        <v>15435409.071599999</v>
      </c>
      <c r="F1019">
        <v>0</v>
      </c>
      <c r="G1019">
        <v>3507180.3846999998</v>
      </c>
      <c r="H1019">
        <v>41953550.377400003</v>
      </c>
      <c r="I1019">
        <v>9435692.5789000001</v>
      </c>
      <c r="J1019">
        <v>4463646.8754000003</v>
      </c>
      <c r="K1019">
        <v>15690214.499399999</v>
      </c>
      <c r="L1019">
        <v>98432417.589900002</v>
      </c>
      <c r="M1019">
        <v>0</v>
      </c>
      <c r="N1019">
        <v>73068779.143399999</v>
      </c>
      <c r="O1019">
        <v>127304158.24349999</v>
      </c>
      <c r="P1019">
        <v>-3982277.1737000002</v>
      </c>
      <c r="Q1019">
        <v>-254805.4278</v>
      </c>
      <c r="R1019">
        <v>-98432417.589900002</v>
      </c>
      <c r="S1019">
        <v>3507180.3846999998</v>
      </c>
      <c r="T1019">
        <v>-31115228.765900001</v>
      </c>
    </row>
    <row r="1020" spans="1:20" x14ac:dyDescent="0.3">
      <c r="A1020">
        <v>340</v>
      </c>
      <c r="B1020">
        <v>2</v>
      </c>
      <c r="C1020">
        <v>131883299.20029999</v>
      </c>
      <c r="D1020">
        <v>490720.8235</v>
      </c>
      <c r="E1020">
        <v>15435409.071599999</v>
      </c>
      <c r="F1020">
        <v>0</v>
      </c>
      <c r="G1020">
        <v>3507180.3846999998</v>
      </c>
      <c r="H1020">
        <v>43485183.543700002</v>
      </c>
      <c r="I1020">
        <v>9056074.6318999995</v>
      </c>
      <c r="J1020">
        <v>4413957.6843999997</v>
      </c>
      <c r="K1020">
        <v>15690214.499399999</v>
      </c>
      <c r="L1020">
        <v>96523732.760199994</v>
      </c>
      <c r="M1020">
        <v>0</v>
      </c>
      <c r="N1020">
        <v>70220085.8785</v>
      </c>
      <c r="O1020">
        <v>122827224.5684</v>
      </c>
      <c r="P1020">
        <v>-3923236.8607999999</v>
      </c>
      <c r="Q1020">
        <v>-254805.4278</v>
      </c>
      <c r="R1020">
        <v>-96523732.760199994</v>
      </c>
      <c r="S1020">
        <v>3507180.3846999998</v>
      </c>
      <c r="T1020">
        <v>-26734902.334899999</v>
      </c>
    </row>
    <row r="1021" spans="1:20" x14ac:dyDescent="0.3">
      <c r="A1021">
        <v>340</v>
      </c>
      <c r="B1021">
        <v>3</v>
      </c>
      <c r="C1021">
        <v>127210751.4594</v>
      </c>
      <c r="D1021">
        <v>498958.0465</v>
      </c>
      <c r="E1021">
        <v>15435409.071599999</v>
      </c>
      <c r="F1021">
        <v>0</v>
      </c>
      <c r="G1021">
        <v>3507180.3846999998</v>
      </c>
      <c r="H1021">
        <v>43867494.396700002</v>
      </c>
      <c r="I1021">
        <v>8642980.7329999991</v>
      </c>
      <c r="J1021">
        <v>4370195.9456000002</v>
      </c>
      <c r="K1021">
        <v>15690214.499399999</v>
      </c>
      <c r="L1021">
        <v>94863605.1171</v>
      </c>
      <c r="M1021">
        <v>0</v>
      </c>
      <c r="N1021">
        <v>68549434.885600001</v>
      </c>
      <c r="O1021">
        <v>118567770.7264</v>
      </c>
      <c r="P1021">
        <v>-3871237.8991999999</v>
      </c>
      <c r="Q1021">
        <v>-254805.4278</v>
      </c>
      <c r="R1021">
        <v>-94863605.1171</v>
      </c>
      <c r="S1021">
        <v>3507180.3846999998</v>
      </c>
      <c r="T1021">
        <v>-24681940.488899998</v>
      </c>
    </row>
    <row r="1022" spans="1:20" x14ac:dyDescent="0.3">
      <c r="A1022">
        <v>341</v>
      </c>
      <c r="B1022">
        <v>1</v>
      </c>
      <c r="C1022">
        <v>117565708.6103</v>
      </c>
      <c r="D1022">
        <v>499220.8775</v>
      </c>
      <c r="E1022">
        <v>20929460.7216</v>
      </c>
      <c r="F1022">
        <v>0</v>
      </c>
      <c r="G1022">
        <v>13715437.6669</v>
      </c>
      <c r="H1022">
        <v>53655729.721100003</v>
      </c>
      <c r="I1022">
        <v>8078772.4274000004</v>
      </c>
      <c r="J1022">
        <v>4368816.9468</v>
      </c>
      <c r="K1022">
        <v>35045632.089400001</v>
      </c>
      <c r="L1022">
        <v>94060705.372500002</v>
      </c>
      <c r="M1022">
        <v>0</v>
      </c>
      <c r="N1022">
        <v>65897074.775799997</v>
      </c>
      <c r="O1022">
        <v>109486936.18279999</v>
      </c>
      <c r="P1022">
        <v>-3869596.0693000001</v>
      </c>
      <c r="Q1022">
        <v>-14116171.367799999</v>
      </c>
      <c r="R1022">
        <v>-94060705.372500002</v>
      </c>
      <c r="S1022">
        <v>13715437.6669</v>
      </c>
      <c r="T1022">
        <v>-12241345.0547</v>
      </c>
    </row>
    <row r="1023" spans="1:20" x14ac:dyDescent="0.3">
      <c r="A1023">
        <v>341</v>
      </c>
      <c r="B1023">
        <v>2</v>
      </c>
      <c r="C1023">
        <v>113722885.4127</v>
      </c>
      <c r="D1023">
        <v>499553.40059999999</v>
      </c>
      <c r="E1023">
        <v>20929460.7216</v>
      </c>
      <c r="F1023">
        <v>0</v>
      </c>
      <c r="G1023">
        <v>13715437.6669</v>
      </c>
      <c r="H1023">
        <v>53585603.220200002</v>
      </c>
      <c r="I1023">
        <v>5831720.2644999996</v>
      </c>
      <c r="J1023">
        <v>4366296.1067000004</v>
      </c>
      <c r="K1023">
        <v>35045632.089400001</v>
      </c>
      <c r="L1023">
        <v>92833308.671200007</v>
      </c>
      <c r="M1023">
        <v>0</v>
      </c>
      <c r="N1023">
        <v>65188092.8411</v>
      </c>
      <c r="O1023">
        <v>107891165.14820001</v>
      </c>
      <c r="P1023">
        <v>-3866742.7061000001</v>
      </c>
      <c r="Q1023">
        <v>-14116171.367799999</v>
      </c>
      <c r="R1023">
        <v>-92833308.671200007</v>
      </c>
      <c r="S1023">
        <v>13715437.6669</v>
      </c>
      <c r="T1023">
        <v>-11602489.6209</v>
      </c>
    </row>
    <row r="1024" spans="1:20" x14ac:dyDescent="0.3">
      <c r="A1024">
        <v>341</v>
      </c>
      <c r="B1024">
        <v>3</v>
      </c>
      <c r="C1024">
        <v>110692649.8346</v>
      </c>
      <c r="D1024">
        <v>499942.97149999999</v>
      </c>
      <c r="E1024">
        <v>20929460.7216</v>
      </c>
      <c r="F1024">
        <v>0</v>
      </c>
      <c r="G1024">
        <v>13715437.6669</v>
      </c>
      <c r="H1024">
        <v>53638677.664099999</v>
      </c>
      <c r="I1024">
        <v>4780643.909</v>
      </c>
      <c r="J1024">
        <v>4363197.2807</v>
      </c>
      <c r="K1024">
        <v>35045632.089400001</v>
      </c>
      <c r="L1024">
        <v>91709394.405000001</v>
      </c>
      <c r="M1024">
        <v>0</v>
      </c>
      <c r="N1024">
        <v>64640333.457199998</v>
      </c>
      <c r="O1024">
        <v>105912005.92560001</v>
      </c>
      <c r="P1024">
        <v>-3863254.3092</v>
      </c>
      <c r="Q1024">
        <v>-14116171.367799999</v>
      </c>
      <c r="R1024">
        <v>-91709394.405000001</v>
      </c>
      <c r="S1024">
        <v>13715437.6669</v>
      </c>
      <c r="T1024">
        <v>-11001655.793199999</v>
      </c>
    </row>
    <row r="1025" spans="1:20" x14ac:dyDescent="0.3">
      <c r="A1025">
        <v>342</v>
      </c>
      <c r="B1025">
        <v>1</v>
      </c>
      <c r="C1025">
        <v>47658318.914999999</v>
      </c>
      <c r="D1025">
        <v>496601.99209999997</v>
      </c>
      <c r="E1025">
        <v>24051666.821600001</v>
      </c>
      <c r="F1025">
        <v>0</v>
      </c>
      <c r="G1025">
        <v>114104087.81039999</v>
      </c>
      <c r="H1025">
        <v>79761763.669400007</v>
      </c>
      <c r="I1025">
        <v>73811863.091999993</v>
      </c>
      <c r="J1025">
        <v>4377347.7034</v>
      </c>
      <c r="K1025">
        <v>46045089.0594</v>
      </c>
      <c r="L1025">
        <v>71972625.984300002</v>
      </c>
      <c r="M1025">
        <v>0</v>
      </c>
      <c r="N1025">
        <v>69364274.057899997</v>
      </c>
      <c r="O1025">
        <v>-26153544.176899999</v>
      </c>
      <c r="P1025">
        <v>-3880745.7113999999</v>
      </c>
      <c r="Q1025">
        <v>-21993422.237799998</v>
      </c>
      <c r="R1025">
        <v>-71972625.984300002</v>
      </c>
      <c r="S1025">
        <v>114104087.81039999</v>
      </c>
      <c r="T1025">
        <v>10397489.611500001</v>
      </c>
    </row>
    <row r="1026" spans="1:20" x14ac:dyDescent="0.3">
      <c r="A1026">
        <v>342</v>
      </c>
      <c r="B1026">
        <v>2</v>
      </c>
      <c r="C1026">
        <v>42999915.173900001</v>
      </c>
      <c r="D1026">
        <v>493560.42680000002</v>
      </c>
      <c r="E1026">
        <v>24051666.821600001</v>
      </c>
      <c r="F1026">
        <v>0</v>
      </c>
      <c r="G1026">
        <v>114104087.81039999</v>
      </c>
      <c r="H1026">
        <v>78063422.051899999</v>
      </c>
      <c r="I1026">
        <v>66691063.3618</v>
      </c>
      <c r="J1026">
        <v>4388533.7368999999</v>
      </c>
      <c r="K1026">
        <v>46045089.0594</v>
      </c>
      <c r="L1026">
        <v>71975857.094300002</v>
      </c>
      <c r="M1026">
        <v>0</v>
      </c>
      <c r="N1026">
        <v>70349144.922900006</v>
      </c>
      <c r="O1026">
        <v>-23691148.187899999</v>
      </c>
      <c r="P1026">
        <v>-3894973.3100999999</v>
      </c>
      <c r="Q1026">
        <v>-21993422.237799998</v>
      </c>
      <c r="R1026">
        <v>-71975857.094300002</v>
      </c>
      <c r="S1026">
        <v>114104087.81039999</v>
      </c>
      <c r="T1026">
        <v>7714277.1289999997</v>
      </c>
    </row>
    <row r="1027" spans="1:20" x14ac:dyDescent="0.3">
      <c r="A1027">
        <v>342</v>
      </c>
      <c r="B1027">
        <v>3</v>
      </c>
      <c r="C1027">
        <v>40491911.227200001</v>
      </c>
      <c r="D1027">
        <v>490761.44510000001</v>
      </c>
      <c r="E1027">
        <v>24051666.821600001</v>
      </c>
      <c r="F1027">
        <v>0</v>
      </c>
      <c r="G1027">
        <v>114104087.81039999</v>
      </c>
      <c r="H1027">
        <v>76194700.771500006</v>
      </c>
      <c r="I1027">
        <v>61678117.307400003</v>
      </c>
      <c r="J1027">
        <v>4397649.4414999997</v>
      </c>
      <c r="K1027">
        <v>46045089.0594</v>
      </c>
      <c r="L1027">
        <v>71890332.254500002</v>
      </c>
      <c r="M1027">
        <v>0</v>
      </c>
      <c r="N1027">
        <v>71084700.281499997</v>
      </c>
      <c r="O1027">
        <v>-21186206.080200002</v>
      </c>
      <c r="P1027">
        <v>-3906887.9963000002</v>
      </c>
      <c r="Q1027">
        <v>-21993422.237799998</v>
      </c>
      <c r="R1027">
        <v>-71890332.254500002</v>
      </c>
      <c r="S1027">
        <v>114104087.81039999</v>
      </c>
      <c r="T1027">
        <v>5110000.49</v>
      </c>
    </row>
    <row r="1028" spans="1:20" x14ac:dyDescent="0.3">
      <c r="A1028">
        <v>343</v>
      </c>
      <c r="B1028">
        <v>1</v>
      </c>
      <c r="C1028">
        <v>129658026.0892</v>
      </c>
      <c r="D1028">
        <v>502075.79450000002</v>
      </c>
      <c r="E1028">
        <v>35954456.221600004</v>
      </c>
      <c r="F1028">
        <v>0</v>
      </c>
      <c r="G1028">
        <v>56108119.259999998</v>
      </c>
      <c r="H1028">
        <v>89662375.763999999</v>
      </c>
      <c r="I1028">
        <v>25645920.315099999</v>
      </c>
      <c r="J1028">
        <v>4331832.8869000003</v>
      </c>
      <c r="K1028">
        <v>87978339.749400005</v>
      </c>
      <c r="L1028">
        <v>128512463.70119999</v>
      </c>
      <c r="M1028">
        <v>0</v>
      </c>
      <c r="N1028">
        <v>65665355.152800001</v>
      </c>
      <c r="O1028">
        <v>104012105.774</v>
      </c>
      <c r="P1028">
        <v>-3829757.0924</v>
      </c>
      <c r="Q1028">
        <v>-52023883.527800001</v>
      </c>
      <c r="R1028">
        <v>-128512463.70119999</v>
      </c>
      <c r="S1028">
        <v>56108119.259999998</v>
      </c>
      <c r="T1028">
        <v>23997020.611099999</v>
      </c>
    </row>
    <row r="1029" spans="1:20" x14ac:dyDescent="0.3">
      <c r="A1029">
        <v>343</v>
      </c>
      <c r="B1029">
        <v>2</v>
      </c>
      <c r="C1029">
        <v>119389103.58059999</v>
      </c>
      <c r="D1029">
        <v>512407.53830000001</v>
      </c>
      <c r="E1029">
        <v>35954456.221600004</v>
      </c>
      <c r="F1029">
        <v>0</v>
      </c>
      <c r="G1029">
        <v>56108119.259999998</v>
      </c>
      <c r="H1029">
        <v>91682039.740099996</v>
      </c>
      <c r="I1029">
        <v>22312207.204999998</v>
      </c>
      <c r="J1029">
        <v>4278735.2225000001</v>
      </c>
      <c r="K1029">
        <v>87978339.749400005</v>
      </c>
      <c r="L1029">
        <v>126115349.47930001</v>
      </c>
      <c r="M1029">
        <v>0</v>
      </c>
      <c r="N1029">
        <v>63149894.232600003</v>
      </c>
      <c r="O1029">
        <v>97076896.375699997</v>
      </c>
      <c r="P1029">
        <v>-3766327.6842</v>
      </c>
      <c r="Q1029">
        <v>-52023883.527800001</v>
      </c>
      <c r="R1029">
        <v>-126115349.47930001</v>
      </c>
      <c r="S1029">
        <v>56108119.259999998</v>
      </c>
      <c r="T1029">
        <v>28532145.5075</v>
      </c>
    </row>
    <row r="1030" spans="1:20" x14ac:dyDescent="0.3">
      <c r="A1030">
        <v>343</v>
      </c>
      <c r="B1030">
        <v>3</v>
      </c>
      <c r="C1030">
        <v>112995611.89659999</v>
      </c>
      <c r="D1030">
        <v>521400.46279999998</v>
      </c>
      <c r="E1030">
        <v>35954456.221600004</v>
      </c>
      <c r="F1030">
        <v>0</v>
      </c>
      <c r="G1030">
        <v>56108119.259999998</v>
      </c>
      <c r="H1030">
        <v>92695838.7817</v>
      </c>
      <c r="I1030">
        <v>20446522.6327</v>
      </c>
      <c r="J1030">
        <v>4233989.8244000003</v>
      </c>
      <c r="K1030">
        <v>87978339.749400005</v>
      </c>
      <c r="L1030">
        <v>124083570.3013</v>
      </c>
      <c r="M1030">
        <v>0</v>
      </c>
      <c r="N1030">
        <v>61817070.831500001</v>
      </c>
      <c r="O1030">
        <v>92549089.263799995</v>
      </c>
      <c r="P1030">
        <v>-3712589.3615999999</v>
      </c>
      <c r="Q1030">
        <v>-52023883.527800001</v>
      </c>
      <c r="R1030">
        <v>-124083570.3013</v>
      </c>
      <c r="S1030">
        <v>56108119.259999998</v>
      </c>
      <c r="T1030">
        <v>30878767.950199999</v>
      </c>
    </row>
    <row r="1031" spans="1:20" x14ac:dyDescent="0.3">
      <c r="A1031">
        <v>344</v>
      </c>
      <c r="B1031">
        <v>1</v>
      </c>
      <c r="C1031">
        <v>164582149.38890001</v>
      </c>
      <c r="D1031">
        <v>531021.19620000001</v>
      </c>
      <c r="E1031">
        <v>78499210.751599997</v>
      </c>
      <c r="F1031">
        <v>0</v>
      </c>
      <c r="G1031">
        <v>150194372.23320001</v>
      </c>
      <c r="H1031">
        <v>103600878.5645</v>
      </c>
      <c r="I1031">
        <v>94950084.997899994</v>
      </c>
      <c r="J1031">
        <v>4214458.8327000001</v>
      </c>
      <c r="K1031">
        <v>237862506.5494</v>
      </c>
      <c r="L1031">
        <v>98236543.574900001</v>
      </c>
      <c r="M1031">
        <v>0</v>
      </c>
      <c r="N1031">
        <v>61932854.778700002</v>
      </c>
      <c r="O1031">
        <v>69632064.390900001</v>
      </c>
      <c r="P1031">
        <v>-3683437.6365</v>
      </c>
      <c r="Q1031">
        <v>-159363295.7978</v>
      </c>
      <c r="R1031">
        <v>-98236543.574900001</v>
      </c>
      <c r="S1031">
        <v>150194372.23320001</v>
      </c>
      <c r="T1031">
        <v>41668023.785899997</v>
      </c>
    </row>
    <row r="1032" spans="1:20" x14ac:dyDescent="0.3">
      <c r="A1032">
        <v>344</v>
      </c>
      <c r="B1032">
        <v>2</v>
      </c>
      <c r="C1032">
        <v>157355011.6498</v>
      </c>
      <c r="D1032">
        <v>538814.80599999998</v>
      </c>
      <c r="E1032">
        <v>78499210.751599997</v>
      </c>
      <c r="F1032">
        <v>0</v>
      </c>
      <c r="G1032">
        <v>150194372.23320001</v>
      </c>
      <c r="H1032">
        <v>101471623.56</v>
      </c>
      <c r="I1032">
        <v>85186933.121800005</v>
      </c>
      <c r="J1032">
        <v>4197239.3586999997</v>
      </c>
      <c r="K1032">
        <v>237862506.5494</v>
      </c>
      <c r="L1032">
        <v>98276780.5449</v>
      </c>
      <c r="M1032">
        <v>0</v>
      </c>
      <c r="N1032">
        <v>62269727.791900001</v>
      </c>
      <c r="O1032">
        <v>72168078.528099999</v>
      </c>
      <c r="P1032">
        <v>-3658424.5526999999</v>
      </c>
      <c r="Q1032">
        <v>-159363295.7978</v>
      </c>
      <c r="R1032">
        <v>-98276780.5449</v>
      </c>
      <c r="S1032">
        <v>150194372.23320001</v>
      </c>
      <c r="T1032">
        <v>39201895.768100001</v>
      </c>
    </row>
    <row r="1033" spans="1:20" x14ac:dyDescent="0.3">
      <c r="A1033">
        <v>344</v>
      </c>
      <c r="B1033">
        <v>3</v>
      </c>
      <c r="C1033">
        <v>152709561.81020001</v>
      </c>
      <c r="D1033">
        <v>547816.96400000004</v>
      </c>
      <c r="E1033">
        <v>78499210.751599997</v>
      </c>
      <c r="F1033">
        <v>0</v>
      </c>
      <c r="G1033">
        <v>150194372.23320001</v>
      </c>
      <c r="H1033">
        <v>100535327.3232</v>
      </c>
      <c r="I1033">
        <v>79528437.866999999</v>
      </c>
      <c r="J1033">
        <v>4184811.0636</v>
      </c>
      <c r="K1033">
        <v>237862506.5494</v>
      </c>
      <c r="L1033">
        <v>98306370.938999996</v>
      </c>
      <c r="M1033">
        <v>0</v>
      </c>
      <c r="N1033">
        <v>62531704.1127</v>
      </c>
      <c r="O1033">
        <v>73181123.943200007</v>
      </c>
      <c r="P1033">
        <v>-3636994.0995999998</v>
      </c>
      <c r="Q1033">
        <v>-159363295.7978</v>
      </c>
      <c r="R1033">
        <v>-98306370.938999996</v>
      </c>
      <c r="S1033">
        <v>150194372.23320001</v>
      </c>
      <c r="T1033">
        <v>38003623.210500002</v>
      </c>
    </row>
    <row r="1034" spans="1:20" x14ac:dyDescent="0.3">
      <c r="A1034">
        <v>345</v>
      </c>
      <c r="B1034">
        <v>1</v>
      </c>
      <c r="C1034">
        <v>221041819.65779999</v>
      </c>
      <c r="D1034">
        <v>543484.34849999996</v>
      </c>
      <c r="E1034">
        <v>84654529.241600007</v>
      </c>
      <c r="F1034">
        <v>0</v>
      </c>
      <c r="G1034">
        <v>108465631.96799999</v>
      </c>
      <c r="H1034">
        <v>96941739.866899997</v>
      </c>
      <c r="I1034">
        <v>74267950.652799994</v>
      </c>
      <c r="J1034">
        <v>4221406.2214000002</v>
      </c>
      <c r="K1034">
        <v>259547549.69940001</v>
      </c>
      <c r="L1034">
        <v>110523390.0281</v>
      </c>
      <c r="M1034">
        <v>0</v>
      </c>
      <c r="N1034">
        <v>63169980.395499997</v>
      </c>
      <c r="O1034">
        <v>146773869.00510001</v>
      </c>
      <c r="P1034">
        <v>-3677921.8728999998</v>
      </c>
      <c r="Q1034">
        <v>-174893020.4578</v>
      </c>
      <c r="R1034">
        <v>-110523390.0281</v>
      </c>
      <c r="S1034">
        <v>108465631.96799999</v>
      </c>
      <c r="T1034">
        <v>33771759.4714</v>
      </c>
    </row>
    <row r="1035" spans="1:20" x14ac:dyDescent="0.3">
      <c r="A1035">
        <v>345</v>
      </c>
      <c r="B1035">
        <v>2</v>
      </c>
      <c r="C1035">
        <v>215146157.19710001</v>
      </c>
      <c r="D1035">
        <v>539334.91090000002</v>
      </c>
      <c r="E1035">
        <v>84654529.241600007</v>
      </c>
      <c r="F1035">
        <v>0</v>
      </c>
      <c r="G1035">
        <v>108465631.96799999</v>
      </c>
      <c r="H1035">
        <v>96738268.333399996</v>
      </c>
      <c r="I1035">
        <v>69557574.174700007</v>
      </c>
      <c r="J1035">
        <v>4250574.0751</v>
      </c>
      <c r="K1035">
        <v>259547549.69940001</v>
      </c>
      <c r="L1035">
        <v>108720309.45039999</v>
      </c>
      <c r="M1035">
        <v>0</v>
      </c>
      <c r="N1035">
        <v>63747097.316399999</v>
      </c>
      <c r="O1035">
        <v>145588583.02239999</v>
      </c>
      <c r="P1035">
        <v>-3711239.1642</v>
      </c>
      <c r="Q1035">
        <v>-174893020.4578</v>
      </c>
      <c r="R1035">
        <v>-108720309.45039999</v>
      </c>
      <c r="S1035">
        <v>108465631.96799999</v>
      </c>
      <c r="T1035">
        <v>32991171.017000001</v>
      </c>
    </row>
    <row r="1036" spans="1:20" x14ac:dyDescent="0.3">
      <c r="A1036">
        <v>345</v>
      </c>
      <c r="B1036">
        <v>3</v>
      </c>
      <c r="C1036">
        <v>210931169.23120001</v>
      </c>
      <c r="D1036">
        <v>536926.75230000005</v>
      </c>
      <c r="E1036">
        <v>84654529.241600007</v>
      </c>
      <c r="F1036">
        <v>0</v>
      </c>
      <c r="G1036">
        <v>108465631.96799999</v>
      </c>
      <c r="H1036">
        <v>96666139.526999995</v>
      </c>
      <c r="I1036">
        <v>66576793.788900003</v>
      </c>
      <c r="J1036">
        <v>4276591.8975</v>
      </c>
      <c r="K1036">
        <v>259547549.69940001</v>
      </c>
      <c r="L1036">
        <v>107104561.964</v>
      </c>
      <c r="M1036">
        <v>0</v>
      </c>
      <c r="N1036">
        <v>63995212.783500001</v>
      </c>
      <c r="O1036">
        <v>144354375.44220001</v>
      </c>
      <c r="P1036">
        <v>-3739665.1452000001</v>
      </c>
      <c r="Q1036">
        <v>-174893020.4578</v>
      </c>
      <c r="R1036">
        <v>-107104561.964</v>
      </c>
      <c r="S1036">
        <v>108465631.96799999</v>
      </c>
      <c r="T1036">
        <v>32670926.7434</v>
      </c>
    </row>
    <row r="1037" spans="1:20" x14ac:dyDescent="0.3">
      <c r="A1037">
        <v>346</v>
      </c>
      <c r="B1037">
        <v>1</v>
      </c>
      <c r="C1037">
        <v>232725173.87439999</v>
      </c>
      <c r="D1037">
        <v>542363.8689</v>
      </c>
      <c r="E1037">
        <v>46506997.8116</v>
      </c>
      <c r="F1037">
        <v>0</v>
      </c>
      <c r="G1037">
        <v>7482610.6179999998</v>
      </c>
      <c r="H1037">
        <v>44641655.299800001</v>
      </c>
      <c r="I1037">
        <v>29007343.8772</v>
      </c>
      <c r="J1037">
        <v>4214755.7275</v>
      </c>
      <c r="K1037">
        <v>125154690.6594</v>
      </c>
      <c r="L1037">
        <v>113355853.1143</v>
      </c>
      <c r="M1037">
        <v>0</v>
      </c>
      <c r="N1037">
        <v>62303235.968599997</v>
      </c>
      <c r="O1037">
        <v>203717829.9971</v>
      </c>
      <c r="P1037">
        <v>-3672391.8585999999</v>
      </c>
      <c r="Q1037">
        <v>-78647692.847800002</v>
      </c>
      <c r="R1037">
        <v>-113355853.1143</v>
      </c>
      <c r="S1037">
        <v>7482610.6179999998</v>
      </c>
      <c r="T1037">
        <v>-17661580.6688</v>
      </c>
    </row>
    <row r="1038" spans="1:20" x14ac:dyDescent="0.3">
      <c r="A1038">
        <v>346</v>
      </c>
      <c r="B1038">
        <v>2</v>
      </c>
      <c r="C1038">
        <v>214265849.6631</v>
      </c>
      <c r="D1038">
        <v>547807.14939999999</v>
      </c>
      <c r="E1038">
        <v>46506997.8116</v>
      </c>
      <c r="F1038">
        <v>0</v>
      </c>
      <c r="G1038">
        <v>7482610.6179999998</v>
      </c>
      <c r="H1038">
        <v>43676666.948399998</v>
      </c>
      <c r="I1038">
        <v>13843298.1471</v>
      </c>
      <c r="J1038">
        <v>4163832.0696</v>
      </c>
      <c r="K1038">
        <v>125154690.6594</v>
      </c>
      <c r="L1038">
        <v>110702373.0563</v>
      </c>
      <c r="M1038">
        <v>0</v>
      </c>
      <c r="N1038">
        <v>60054609.1655</v>
      </c>
      <c r="O1038">
        <v>200422551.516</v>
      </c>
      <c r="P1038">
        <v>-3616024.9201000002</v>
      </c>
      <c r="Q1038">
        <v>-78647692.847800002</v>
      </c>
      <c r="R1038">
        <v>-110702373.0563</v>
      </c>
      <c r="S1038">
        <v>7482610.6179999998</v>
      </c>
      <c r="T1038">
        <v>-16377942.2171</v>
      </c>
    </row>
    <row r="1039" spans="1:20" x14ac:dyDescent="0.3">
      <c r="A1039">
        <v>346</v>
      </c>
      <c r="B1039">
        <v>3</v>
      </c>
      <c r="C1039">
        <v>203770953.5081</v>
      </c>
      <c r="D1039">
        <v>553515.31070000003</v>
      </c>
      <c r="E1039">
        <v>46506997.8116</v>
      </c>
      <c r="F1039">
        <v>0</v>
      </c>
      <c r="G1039">
        <v>7482610.6179999998</v>
      </c>
      <c r="H1039">
        <v>42623522.123400003</v>
      </c>
      <c r="I1039">
        <v>6687072.0527999997</v>
      </c>
      <c r="J1039">
        <v>4120910.372</v>
      </c>
      <c r="K1039">
        <v>125154690.6594</v>
      </c>
      <c r="L1039">
        <v>108282847.7361</v>
      </c>
      <c r="M1039">
        <v>0</v>
      </c>
      <c r="N1039">
        <v>58131842.459799998</v>
      </c>
      <c r="O1039">
        <v>197083881.4553</v>
      </c>
      <c r="P1039">
        <v>-3567395.0613000002</v>
      </c>
      <c r="Q1039">
        <v>-78647692.847800002</v>
      </c>
      <c r="R1039">
        <v>-108282847.7361</v>
      </c>
      <c r="S1039">
        <v>7482610.6179999998</v>
      </c>
      <c r="T1039">
        <v>-15508320.336300001</v>
      </c>
    </row>
    <row r="1040" spans="1:20" x14ac:dyDescent="0.3">
      <c r="A1040">
        <v>347</v>
      </c>
      <c r="B1040">
        <v>1</v>
      </c>
      <c r="C1040">
        <v>48380180.079599999</v>
      </c>
      <c r="D1040">
        <v>514834.03769999999</v>
      </c>
      <c r="E1040">
        <v>15435409.071599999</v>
      </c>
      <c r="F1040">
        <v>0</v>
      </c>
      <c r="G1040">
        <v>290689083.58109999</v>
      </c>
      <c r="H1040">
        <v>108182945.4331</v>
      </c>
      <c r="I1040">
        <v>370833547.40719998</v>
      </c>
      <c r="J1040">
        <v>4265958.9659000002</v>
      </c>
      <c r="K1040">
        <v>15690214.499399999</v>
      </c>
      <c r="L1040">
        <v>4482413.0136000002</v>
      </c>
      <c r="M1040">
        <v>0</v>
      </c>
      <c r="N1040">
        <v>67392906.426899999</v>
      </c>
      <c r="O1040">
        <v>-322453367.3276</v>
      </c>
      <c r="P1040">
        <v>-3751124.9282</v>
      </c>
      <c r="Q1040">
        <v>-254805.4278</v>
      </c>
      <c r="R1040">
        <v>-4482413.0136000002</v>
      </c>
      <c r="S1040">
        <v>290689083.58109999</v>
      </c>
      <c r="T1040">
        <v>40790039.006099999</v>
      </c>
    </row>
    <row r="1041" spans="1:20" x14ac:dyDescent="0.3">
      <c r="A1041">
        <v>347</v>
      </c>
      <c r="B1041">
        <v>2</v>
      </c>
      <c r="C1041">
        <v>35322937.464000002</v>
      </c>
      <c r="D1041">
        <v>486055.18489999999</v>
      </c>
      <c r="E1041">
        <v>15435409.071599999</v>
      </c>
      <c r="F1041">
        <v>0</v>
      </c>
      <c r="G1041">
        <v>290689083.58109999</v>
      </c>
      <c r="H1041">
        <v>94207032.010199994</v>
      </c>
      <c r="I1041">
        <v>334887741.0614</v>
      </c>
      <c r="J1041">
        <v>4388937.7955999998</v>
      </c>
      <c r="K1041">
        <v>15690214.499399999</v>
      </c>
      <c r="L1041">
        <v>4589992.4166999999</v>
      </c>
      <c r="M1041">
        <v>0</v>
      </c>
      <c r="N1041">
        <v>75230071.211400002</v>
      </c>
      <c r="O1041">
        <v>-299564803.59740001</v>
      </c>
      <c r="P1041">
        <v>-3902882.6107000001</v>
      </c>
      <c r="Q1041">
        <v>-254805.4278</v>
      </c>
      <c r="R1041">
        <v>-4589992.4166999999</v>
      </c>
      <c r="S1041">
        <v>290689083.58109999</v>
      </c>
      <c r="T1041">
        <v>18976960.798799999</v>
      </c>
    </row>
    <row r="1042" spans="1:20" x14ac:dyDescent="0.3">
      <c r="A1042">
        <v>347</v>
      </c>
      <c r="B1042">
        <v>3</v>
      </c>
      <c r="C1042">
        <v>28195215.505199999</v>
      </c>
      <c r="D1042">
        <v>460885.05550000002</v>
      </c>
      <c r="E1042">
        <v>15435409.071599999</v>
      </c>
      <c r="F1042">
        <v>0</v>
      </c>
      <c r="G1042">
        <v>290689083.58109999</v>
      </c>
      <c r="H1042">
        <v>86876573.571799994</v>
      </c>
      <c r="I1042">
        <v>315178986.28710002</v>
      </c>
      <c r="J1042">
        <v>4496249.2180000003</v>
      </c>
      <c r="K1042">
        <v>15690214.499399999</v>
      </c>
      <c r="L1042">
        <v>4668150.6190999998</v>
      </c>
      <c r="M1042">
        <v>0</v>
      </c>
      <c r="N1042">
        <v>80685712.905000001</v>
      </c>
      <c r="O1042">
        <v>-286983770.78189999</v>
      </c>
      <c r="P1042">
        <v>-4035364.1625999999</v>
      </c>
      <c r="Q1042">
        <v>-254805.4278</v>
      </c>
      <c r="R1042">
        <v>-4668150.6190999998</v>
      </c>
      <c r="S1042">
        <v>290689083.58109999</v>
      </c>
      <c r="T1042">
        <v>6190860.6667999998</v>
      </c>
    </row>
    <row r="1043" spans="1:20" x14ac:dyDescent="0.3">
      <c r="A1043">
        <v>348</v>
      </c>
      <c r="B1043">
        <v>1</v>
      </c>
      <c r="C1043">
        <v>99072220.708100006</v>
      </c>
      <c r="D1043">
        <v>455320.80379999999</v>
      </c>
      <c r="E1043">
        <v>15435409.071599999</v>
      </c>
      <c r="F1043">
        <v>0</v>
      </c>
      <c r="G1043">
        <v>16526786.813899999</v>
      </c>
      <c r="H1043">
        <v>54661518.768399999</v>
      </c>
      <c r="I1043">
        <v>76571762.077099994</v>
      </c>
      <c r="J1043">
        <v>4507816.5455</v>
      </c>
      <c r="K1043">
        <v>15690214.499399999</v>
      </c>
      <c r="L1043">
        <v>2542951.5038999999</v>
      </c>
      <c r="M1043">
        <v>0</v>
      </c>
      <c r="N1043">
        <v>85456299.435000002</v>
      </c>
      <c r="O1043">
        <v>22500458.631000001</v>
      </c>
      <c r="P1043">
        <v>-4052495.7417000001</v>
      </c>
      <c r="Q1043">
        <v>-254805.4278</v>
      </c>
      <c r="R1043">
        <v>-2542951.5038999999</v>
      </c>
      <c r="S1043">
        <v>16526786.813899999</v>
      </c>
      <c r="T1043">
        <v>-30794780.666499998</v>
      </c>
    </row>
    <row r="1044" spans="1:20" x14ac:dyDescent="0.3">
      <c r="A1044">
        <v>348</v>
      </c>
      <c r="B1044">
        <v>2</v>
      </c>
      <c r="C1044">
        <v>88556203.699900001</v>
      </c>
      <c r="D1044">
        <v>451557.61459999997</v>
      </c>
      <c r="E1044">
        <v>15435409.071599999</v>
      </c>
      <c r="F1044">
        <v>0</v>
      </c>
      <c r="G1044">
        <v>16526786.813899999</v>
      </c>
      <c r="H1044">
        <v>53545875.342900001</v>
      </c>
      <c r="I1044">
        <v>65913715.543099999</v>
      </c>
      <c r="J1044">
        <v>4521100.4844000004</v>
      </c>
      <c r="K1044">
        <v>15690214.499399999</v>
      </c>
      <c r="L1044">
        <v>2576086.5540999998</v>
      </c>
      <c r="M1044">
        <v>0</v>
      </c>
      <c r="N1044">
        <v>85233729.606399998</v>
      </c>
      <c r="O1044">
        <v>22642488.156800002</v>
      </c>
      <c r="P1044">
        <v>-4069542.8698</v>
      </c>
      <c r="Q1044">
        <v>-254805.4278</v>
      </c>
      <c r="R1044">
        <v>-2576086.5540999998</v>
      </c>
      <c r="S1044">
        <v>16526786.813899999</v>
      </c>
      <c r="T1044">
        <v>-31687854.263500001</v>
      </c>
    </row>
    <row r="1045" spans="1:20" x14ac:dyDescent="0.3">
      <c r="A1045">
        <v>348</v>
      </c>
      <c r="B1045">
        <v>3</v>
      </c>
      <c r="C1045">
        <v>82199701.951700002</v>
      </c>
      <c r="D1045">
        <v>448772.08250000002</v>
      </c>
      <c r="E1045">
        <v>15435409.071599999</v>
      </c>
      <c r="F1045">
        <v>0</v>
      </c>
      <c r="G1045">
        <v>16526786.813899999</v>
      </c>
      <c r="H1045">
        <v>52239565.005199999</v>
      </c>
      <c r="I1045">
        <v>57909679.857799999</v>
      </c>
      <c r="J1045">
        <v>4534602.3318999996</v>
      </c>
      <c r="K1045">
        <v>15690214.499399999</v>
      </c>
      <c r="L1045">
        <v>2599643.2782999999</v>
      </c>
      <c r="M1045">
        <v>0</v>
      </c>
      <c r="N1045">
        <v>85427984.336300001</v>
      </c>
      <c r="O1045">
        <v>24290022.093899999</v>
      </c>
      <c r="P1045">
        <v>-4085830.2494000001</v>
      </c>
      <c r="Q1045">
        <v>-254805.4278</v>
      </c>
      <c r="R1045">
        <v>-2599643.2782999999</v>
      </c>
      <c r="S1045">
        <v>16526786.813899999</v>
      </c>
      <c r="T1045">
        <v>-33188419.331</v>
      </c>
    </row>
    <row r="1046" spans="1:20" x14ac:dyDescent="0.3">
      <c r="A1046">
        <v>349</v>
      </c>
      <c r="B1046">
        <v>1</v>
      </c>
      <c r="C1046">
        <v>94337221.036599994</v>
      </c>
      <c r="D1046">
        <v>447391.5968</v>
      </c>
      <c r="E1046">
        <v>15435409.071599999</v>
      </c>
      <c r="F1046">
        <v>0</v>
      </c>
      <c r="G1046">
        <v>6507902.4212999996</v>
      </c>
      <c r="H1046">
        <v>44262667.005999997</v>
      </c>
      <c r="I1046">
        <v>47606256.877099998</v>
      </c>
      <c r="J1046">
        <v>4541690.4354999997</v>
      </c>
      <c r="K1046">
        <v>15690214.499399999</v>
      </c>
      <c r="L1046">
        <v>8364770.9596999995</v>
      </c>
      <c r="M1046">
        <v>0</v>
      </c>
      <c r="N1046">
        <v>84463544.015000001</v>
      </c>
      <c r="O1046">
        <v>46730964.159500003</v>
      </c>
      <c r="P1046">
        <v>-4094298.8388</v>
      </c>
      <c r="Q1046">
        <v>-254805.4278</v>
      </c>
      <c r="R1046">
        <v>-8364770.9596999995</v>
      </c>
      <c r="S1046">
        <v>6507902.4212999996</v>
      </c>
      <c r="T1046">
        <v>-40200877.008900002</v>
      </c>
    </row>
    <row r="1047" spans="1:20" x14ac:dyDescent="0.3">
      <c r="A1047">
        <v>349</v>
      </c>
      <c r="B1047">
        <v>2</v>
      </c>
      <c r="C1047">
        <v>90551638.355900005</v>
      </c>
      <c r="D1047">
        <v>446702.44400000002</v>
      </c>
      <c r="E1047">
        <v>15435409.071599999</v>
      </c>
      <c r="F1047">
        <v>0</v>
      </c>
      <c r="G1047">
        <v>6507902.4212999996</v>
      </c>
      <c r="H1047">
        <v>43305548.984700002</v>
      </c>
      <c r="I1047">
        <v>42825126.188000001</v>
      </c>
      <c r="J1047">
        <v>4548986.5725999996</v>
      </c>
      <c r="K1047">
        <v>15690214.499399999</v>
      </c>
      <c r="L1047">
        <v>8408290.0283000004</v>
      </c>
      <c r="M1047">
        <v>0</v>
      </c>
      <c r="N1047">
        <v>84293537.000499994</v>
      </c>
      <c r="O1047">
        <v>47726512.167800002</v>
      </c>
      <c r="P1047">
        <v>-4102284.1285999999</v>
      </c>
      <c r="Q1047">
        <v>-254805.4278</v>
      </c>
      <c r="R1047">
        <v>-8408290.0283000004</v>
      </c>
      <c r="S1047">
        <v>6507902.4212999996</v>
      </c>
      <c r="T1047">
        <v>-40987988.015799999</v>
      </c>
    </row>
    <row r="1048" spans="1:20" x14ac:dyDescent="0.3">
      <c r="A1048">
        <v>349</v>
      </c>
      <c r="B1048">
        <v>3</v>
      </c>
      <c r="C1048">
        <v>87730705.918599993</v>
      </c>
      <c r="D1048">
        <v>446910.90429999999</v>
      </c>
      <c r="E1048">
        <v>15435409.071599999</v>
      </c>
      <c r="F1048">
        <v>0</v>
      </c>
      <c r="G1048">
        <v>6507902.4212999996</v>
      </c>
      <c r="H1048">
        <v>42480544.733499996</v>
      </c>
      <c r="I1048">
        <v>39590098.8398</v>
      </c>
      <c r="J1048">
        <v>4556526.5744000003</v>
      </c>
      <c r="K1048">
        <v>15690214.499399999</v>
      </c>
      <c r="L1048">
        <v>8449355.3813000005</v>
      </c>
      <c r="M1048">
        <v>0</v>
      </c>
      <c r="N1048">
        <v>84090524.040700004</v>
      </c>
      <c r="O1048">
        <v>48140607.078900002</v>
      </c>
      <c r="P1048">
        <v>-4109615.6701000002</v>
      </c>
      <c r="Q1048">
        <v>-254805.4278</v>
      </c>
      <c r="R1048">
        <v>-8449355.3813000005</v>
      </c>
      <c r="S1048">
        <v>6507902.4212999996</v>
      </c>
      <c r="T1048">
        <v>-41609979.3072</v>
      </c>
    </row>
    <row r="1049" spans="1:20" x14ac:dyDescent="0.3">
      <c r="A1049">
        <v>350</v>
      </c>
      <c r="B1049">
        <v>1</v>
      </c>
      <c r="C1049">
        <v>101813555.6551</v>
      </c>
      <c r="D1049">
        <v>450324.95429999998</v>
      </c>
      <c r="E1049">
        <v>15435409.071599999</v>
      </c>
      <c r="F1049">
        <v>0</v>
      </c>
      <c r="G1049">
        <v>3076947.2837</v>
      </c>
      <c r="H1049">
        <v>37719339.776900001</v>
      </c>
      <c r="I1049">
        <v>27528215.890299998</v>
      </c>
      <c r="J1049">
        <v>4544679.7719000001</v>
      </c>
      <c r="K1049">
        <v>15736638.099400001</v>
      </c>
      <c r="L1049">
        <v>25712243.431600001</v>
      </c>
      <c r="M1049">
        <v>0</v>
      </c>
      <c r="N1049">
        <v>85359521.678800002</v>
      </c>
      <c r="O1049">
        <v>74285339.764799997</v>
      </c>
      <c r="P1049">
        <v>-4094354.8177</v>
      </c>
      <c r="Q1049">
        <v>-301229.02779999998</v>
      </c>
      <c r="R1049">
        <v>-25712243.431600001</v>
      </c>
      <c r="S1049">
        <v>3076947.2837</v>
      </c>
      <c r="T1049">
        <v>-47640181.901900001</v>
      </c>
    </row>
    <row r="1050" spans="1:20" x14ac:dyDescent="0.3">
      <c r="A1050">
        <v>350</v>
      </c>
      <c r="B1050">
        <v>2</v>
      </c>
      <c r="C1050">
        <v>97603262.0458</v>
      </c>
      <c r="D1050">
        <v>453582.43040000001</v>
      </c>
      <c r="E1050">
        <v>15435409.071599999</v>
      </c>
      <c r="F1050">
        <v>0</v>
      </c>
      <c r="G1050">
        <v>3076947.2837</v>
      </c>
      <c r="H1050">
        <v>37272156.3182</v>
      </c>
      <c r="I1050">
        <v>24609023.396600001</v>
      </c>
      <c r="J1050">
        <v>4534820.9329000004</v>
      </c>
      <c r="K1050">
        <v>15736638.099400001</v>
      </c>
      <c r="L1050">
        <v>25703706.8541</v>
      </c>
      <c r="M1050">
        <v>0</v>
      </c>
      <c r="N1050">
        <v>83440880.822799996</v>
      </c>
      <c r="O1050">
        <v>72994238.649100006</v>
      </c>
      <c r="P1050">
        <v>-4081238.5024000001</v>
      </c>
      <c r="Q1050">
        <v>-301229.02779999998</v>
      </c>
      <c r="R1050">
        <v>-25703706.8541</v>
      </c>
      <c r="S1050">
        <v>3076947.2837</v>
      </c>
      <c r="T1050">
        <v>-46168724.504600003</v>
      </c>
    </row>
    <row r="1051" spans="1:20" x14ac:dyDescent="0.3">
      <c r="A1051">
        <v>350</v>
      </c>
      <c r="B1051">
        <v>3</v>
      </c>
      <c r="C1051">
        <v>94781086.205899999</v>
      </c>
      <c r="D1051">
        <v>456698.54330000002</v>
      </c>
      <c r="E1051">
        <v>15435409.071599999</v>
      </c>
      <c r="F1051">
        <v>0</v>
      </c>
      <c r="G1051">
        <v>3076947.2837</v>
      </c>
      <c r="H1051">
        <v>36941164.152900003</v>
      </c>
      <c r="I1051">
        <v>22677986.594500002</v>
      </c>
      <c r="J1051">
        <v>4526218.5494999997</v>
      </c>
      <c r="K1051">
        <v>15736638.099400001</v>
      </c>
      <c r="L1051">
        <v>25699936.447799999</v>
      </c>
      <c r="M1051">
        <v>0</v>
      </c>
      <c r="N1051">
        <v>82305093.929000005</v>
      </c>
      <c r="O1051">
        <v>72103099.611300007</v>
      </c>
      <c r="P1051">
        <v>-4069520.0062000002</v>
      </c>
      <c r="Q1051">
        <v>-301229.02779999998</v>
      </c>
      <c r="R1051">
        <v>-25699936.447799999</v>
      </c>
      <c r="S1051">
        <v>3076947.2837</v>
      </c>
      <c r="T1051">
        <v>-45363929.776100002</v>
      </c>
    </row>
    <row r="1052" spans="1:20" x14ac:dyDescent="0.3">
      <c r="A1052">
        <v>351</v>
      </c>
      <c r="B1052">
        <v>1</v>
      </c>
      <c r="C1052">
        <v>67108597.835500002</v>
      </c>
      <c r="D1052">
        <v>456040.02049999998</v>
      </c>
      <c r="E1052">
        <v>15435409.071599999</v>
      </c>
      <c r="F1052">
        <v>0</v>
      </c>
      <c r="G1052">
        <v>17366924.853300001</v>
      </c>
      <c r="H1052">
        <v>52082985.586499996</v>
      </c>
      <c r="I1052">
        <v>47007717.884400003</v>
      </c>
      <c r="J1052">
        <v>4542141.1135</v>
      </c>
      <c r="K1052">
        <v>15736638.099400001</v>
      </c>
      <c r="L1052">
        <v>1324441.4712</v>
      </c>
      <c r="M1052">
        <v>0</v>
      </c>
      <c r="N1052">
        <v>83449806.145999998</v>
      </c>
      <c r="O1052">
        <v>20100879.951000001</v>
      </c>
      <c r="P1052">
        <v>-4086101.0929999999</v>
      </c>
      <c r="Q1052">
        <v>-301229.02779999998</v>
      </c>
      <c r="R1052">
        <v>-1324441.4712</v>
      </c>
      <c r="S1052">
        <v>17366924.853300001</v>
      </c>
      <c r="T1052">
        <v>-31366820.559500001</v>
      </c>
    </row>
    <row r="1053" spans="1:20" x14ac:dyDescent="0.3">
      <c r="A1053">
        <v>351</v>
      </c>
      <c r="B1053">
        <v>2</v>
      </c>
      <c r="C1053">
        <v>64991789.505800001</v>
      </c>
      <c r="D1053">
        <v>455837.9129</v>
      </c>
      <c r="E1053">
        <v>15435409.071599999</v>
      </c>
      <c r="F1053">
        <v>0</v>
      </c>
      <c r="G1053">
        <v>17366924.853300001</v>
      </c>
      <c r="H1053">
        <v>50440616.418399997</v>
      </c>
      <c r="I1053">
        <v>41384870.818499997</v>
      </c>
      <c r="J1053">
        <v>4555784.7721999995</v>
      </c>
      <c r="K1053">
        <v>15736638.099400001</v>
      </c>
      <c r="L1053">
        <v>1333127.0068999999</v>
      </c>
      <c r="M1053">
        <v>0</v>
      </c>
      <c r="N1053">
        <v>85226984.857500002</v>
      </c>
      <c r="O1053">
        <v>23606918.6873</v>
      </c>
      <c r="P1053">
        <v>-4099946.8593000001</v>
      </c>
      <c r="Q1053">
        <v>-301229.02779999998</v>
      </c>
      <c r="R1053">
        <v>-1333127.0068999999</v>
      </c>
      <c r="S1053">
        <v>17366924.853300001</v>
      </c>
      <c r="T1053">
        <v>-34786368.439099997</v>
      </c>
    </row>
    <row r="1054" spans="1:20" x14ac:dyDescent="0.3">
      <c r="A1054">
        <v>351</v>
      </c>
      <c r="B1054">
        <v>3</v>
      </c>
      <c r="C1054">
        <v>63353489.744499996</v>
      </c>
      <c r="D1054">
        <v>455829.22830000002</v>
      </c>
      <c r="E1054">
        <v>15435409.071599999</v>
      </c>
      <c r="F1054">
        <v>0</v>
      </c>
      <c r="G1054">
        <v>17366924.853300001</v>
      </c>
      <c r="H1054">
        <v>49480194.306999996</v>
      </c>
      <c r="I1054">
        <v>37923285.819799997</v>
      </c>
      <c r="J1054">
        <v>4567635.4408999998</v>
      </c>
      <c r="K1054">
        <v>15736638.099400001</v>
      </c>
      <c r="L1054">
        <v>1340254.1074999999</v>
      </c>
      <c r="M1054">
        <v>0</v>
      </c>
      <c r="N1054">
        <v>86276003.047399998</v>
      </c>
      <c r="O1054">
        <v>25430203.924699999</v>
      </c>
      <c r="P1054">
        <v>-4111806.2126000002</v>
      </c>
      <c r="Q1054">
        <v>-301229.02779999998</v>
      </c>
      <c r="R1054">
        <v>-1340254.1074999999</v>
      </c>
      <c r="S1054">
        <v>17366924.853300001</v>
      </c>
      <c r="T1054">
        <v>-36795808.740400001</v>
      </c>
    </row>
    <row r="1055" spans="1:20" x14ac:dyDescent="0.3">
      <c r="A1055">
        <v>352</v>
      </c>
      <c r="B1055">
        <v>1</v>
      </c>
      <c r="C1055">
        <v>62231271.148900002</v>
      </c>
      <c r="D1055">
        <v>458150.32410000003</v>
      </c>
      <c r="E1055">
        <v>15435409.071599999</v>
      </c>
      <c r="F1055">
        <v>0</v>
      </c>
      <c r="G1055">
        <v>20401263.9122</v>
      </c>
      <c r="H1055">
        <v>51008890.638599999</v>
      </c>
      <c r="I1055">
        <v>30197548.9472</v>
      </c>
      <c r="J1055">
        <v>4564023.0268999999</v>
      </c>
      <c r="K1055">
        <v>15736638.099400001</v>
      </c>
      <c r="L1055">
        <v>12641796.910499999</v>
      </c>
      <c r="M1055">
        <v>0</v>
      </c>
      <c r="N1055">
        <v>86401326.067599997</v>
      </c>
      <c r="O1055">
        <v>32033722.201699998</v>
      </c>
      <c r="P1055">
        <v>-4105872.7028000001</v>
      </c>
      <c r="Q1055">
        <v>-301229.02779999998</v>
      </c>
      <c r="R1055">
        <v>-12641796.910499999</v>
      </c>
      <c r="S1055">
        <v>20401263.9122</v>
      </c>
      <c r="T1055">
        <v>-35392435.428999998</v>
      </c>
    </row>
    <row r="1056" spans="1:20" x14ac:dyDescent="0.3">
      <c r="A1056">
        <v>352</v>
      </c>
      <c r="B1056">
        <v>2</v>
      </c>
      <c r="C1056">
        <v>60319643.713600002</v>
      </c>
      <c r="D1056">
        <v>460629.97820000001</v>
      </c>
      <c r="E1056">
        <v>15435409.071599999</v>
      </c>
      <c r="F1056">
        <v>0</v>
      </c>
      <c r="G1056">
        <v>20401263.9122</v>
      </c>
      <c r="H1056">
        <v>50666651.926299997</v>
      </c>
      <c r="I1056">
        <v>27974651.671</v>
      </c>
      <c r="J1056">
        <v>4561571.9320999999</v>
      </c>
      <c r="K1056">
        <v>15736638.099400001</v>
      </c>
      <c r="L1056">
        <v>12665240.7882</v>
      </c>
      <c r="M1056">
        <v>0</v>
      </c>
      <c r="N1056">
        <v>86246461.369299993</v>
      </c>
      <c r="O1056">
        <v>32344992.0427</v>
      </c>
      <c r="P1056">
        <v>-4100941.9539000001</v>
      </c>
      <c r="Q1056">
        <v>-301229.02779999998</v>
      </c>
      <c r="R1056">
        <v>-12665240.7882</v>
      </c>
      <c r="S1056">
        <v>20401263.9122</v>
      </c>
      <c r="T1056">
        <v>-35579809.443000004</v>
      </c>
    </row>
    <row r="1057" spans="1:20" x14ac:dyDescent="0.3">
      <c r="A1057">
        <v>352</v>
      </c>
      <c r="B1057">
        <v>3</v>
      </c>
      <c r="C1057">
        <v>59015726.962700002</v>
      </c>
      <c r="D1057">
        <v>462975.32819999999</v>
      </c>
      <c r="E1057">
        <v>15435409.071599999</v>
      </c>
      <c r="F1057">
        <v>0</v>
      </c>
      <c r="G1057">
        <v>20401263.9122</v>
      </c>
      <c r="H1057">
        <v>50422791.283799998</v>
      </c>
      <c r="I1057">
        <v>26417418.364</v>
      </c>
      <c r="J1057">
        <v>4559574.4217999997</v>
      </c>
      <c r="K1057">
        <v>15736638.099400001</v>
      </c>
      <c r="L1057">
        <v>12690187.0671</v>
      </c>
      <c r="M1057">
        <v>0</v>
      </c>
      <c r="N1057">
        <v>86260740.931799993</v>
      </c>
      <c r="O1057">
        <v>32598308.598700002</v>
      </c>
      <c r="P1057">
        <v>-4096599.0935999998</v>
      </c>
      <c r="Q1057">
        <v>-301229.02779999998</v>
      </c>
      <c r="R1057">
        <v>-12690187.0671</v>
      </c>
      <c r="S1057">
        <v>20401263.9122</v>
      </c>
      <c r="T1057">
        <v>-35837949.648000002</v>
      </c>
    </row>
    <row r="1058" spans="1:20" x14ac:dyDescent="0.3">
      <c r="A1058">
        <v>353</v>
      </c>
      <c r="B1058">
        <v>1</v>
      </c>
      <c r="C1058">
        <v>86851495.783399999</v>
      </c>
      <c r="D1058">
        <v>461670.81140000001</v>
      </c>
      <c r="E1058">
        <v>22774655.5416</v>
      </c>
      <c r="F1058">
        <v>0</v>
      </c>
      <c r="G1058">
        <v>33476160.8719</v>
      </c>
      <c r="H1058">
        <v>62483989.817299999</v>
      </c>
      <c r="I1058">
        <v>19395951.786200002</v>
      </c>
      <c r="J1058">
        <v>4565437.9802000001</v>
      </c>
      <c r="K1058">
        <v>33910759.829400003</v>
      </c>
      <c r="L1058">
        <v>69375055.178100005</v>
      </c>
      <c r="M1058">
        <v>0</v>
      </c>
      <c r="N1058">
        <v>79030845.031200007</v>
      </c>
      <c r="O1058">
        <v>67455543.997299999</v>
      </c>
      <c r="P1058">
        <v>-4103767.1688000001</v>
      </c>
      <c r="Q1058">
        <v>-11136104.287799999</v>
      </c>
      <c r="R1058">
        <v>-69375055.178100005</v>
      </c>
      <c r="S1058">
        <v>33476160.8719</v>
      </c>
      <c r="T1058">
        <v>-16546855.214</v>
      </c>
    </row>
    <row r="1059" spans="1:20" x14ac:dyDescent="0.3">
      <c r="A1059">
        <v>353</v>
      </c>
      <c r="B1059">
        <v>2</v>
      </c>
      <c r="C1059">
        <v>77574713.149100006</v>
      </c>
      <c r="D1059">
        <v>460392.79109999997</v>
      </c>
      <c r="E1059">
        <v>22774655.5416</v>
      </c>
      <c r="F1059">
        <v>0</v>
      </c>
      <c r="G1059">
        <v>33476160.8719</v>
      </c>
      <c r="H1059">
        <v>64891705.281099997</v>
      </c>
      <c r="I1059">
        <v>16308200.92</v>
      </c>
      <c r="J1059">
        <v>4571879.3777000001</v>
      </c>
      <c r="K1059">
        <v>33910759.829400003</v>
      </c>
      <c r="L1059">
        <v>68530521.606700003</v>
      </c>
      <c r="M1059">
        <v>0</v>
      </c>
      <c r="N1059">
        <v>76088385.968700007</v>
      </c>
      <c r="O1059">
        <v>61266512.229099996</v>
      </c>
      <c r="P1059">
        <v>-4111486.5866</v>
      </c>
      <c r="Q1059">
        <v>-11136104.287799999</v>
      </c>
      <c r="R1059">
        <v>-68530521.606700003</v>
      </c>
      <c r="S1059">
        <v>33476160.8719</v>
      </c>
      <c r="T1059">
        <v>-11196680.6877</v>
      </c>
    </row>
    <row r="1060" spans="1:20" x14ac:dyDescent="0.3">
      <c r="A1060">
        <v>353</v>
      </c>
      <c r="B1060">
        <v>3</v>
      </c>
      <c r="C1060">
        <v>72048366.220100001</v>
      </c>
      <c r="D1060">
        <v>459141.27309999999</v>
      </c>
      <c r="E1060">
        <v>22774655.5416</v>
      </c>
      <c r="F1060">
        <v>0</v>
      </c>
      <c r="G1060">
        <v>33476160.8719</v>
      </c>
      <c r="H1060">
        <v>66407638.501100004</v>
      </c>
      <c r="I1060">
        <v>14557385.9661</v>
      </c>
      <c r="J1060">
        <v>4578557.3266000003</v>
      </c>
      <c r="K1060">
        <v>33910759.829400003</v>
      </c>
      <c r="L1060">
        <v>67870164.725299999</v>
      </c>
      <c r="M1060">
        <v>0</v>
      </c>
      <c r="N1060">
        <v>74541897.977599993</v>
      </c>
      <c r="O1060">
        <v>57490980.254100002</v>
      </c>
      <c r="P1060">
        <v>-4119416.0534000001</v>
      </c>
      <c r="Q1060">
        <v>-11136104.287799999</v>
      </c>
      <c r="R1060">
        <v>-67870164.725299999</v>
      </c>
      <c r="S1060">
        <v>33476160.8719</v>
      </c>
      <c r="T1060">
        <v>-8134259.4764999999</v>
      </c>
    </row>
    <row r="1061" spans="1:20" x14ac:dyDescent="0.3">
      <c r="A1061">
        <v>354</v>
      </c>
      <c r="B1061">
        <v>1</v>
      </c>
      <c r="C1061">
        <v>41755067.296700001</v>
      </c>
      <c r="D1061">
        <v>463236.62550000002</v>
      </c>
      <c r="E1061">
        <v>26945463.231600001</v>
      </c>
      <c r="F1061">
        <v>0</v>
      </c>
      <c r="G1061">
        <v>121566291.3064</v>
      </c>
      <c r="H1061">
        <v>75112924.985200003</v>
      </c>
      <c r="I1061">
        <v>75625440.240700006</v>
      </c>
      <c r="J1061">
        <v>4543180.5725999996</v>
      </c>
      <c r="K1061">
        <v>44238900.399400003</v>
      </c>
      <c r="L1061">
        <v>68184369.760199994</v>
      </c>
      <c r="M1061">
        <v>0</v>
      </c>
      <c r="N1061">
        <v>73415158.703400001</v>
      </c>
      <c r="O1061">
        <v>-33870372.9441</v>
      </c>
      <c r="P1061">
        <v>-4079943.9471</v>
      </c>
      <c r="Q1061">
        <v>-17293437.167800002</v>
      </c>
      <c r="R1061">
        <v>-68184369.760199994</v>
      </c>
      <c r="S1061">
        <v>121566291.3064</v>
      </c>
      <c r="T1061">
        <v>1697766.2818</v>
      </c>
    </row>
    <row r="1062" spans="1:20" x14ac:dyDescent="0.3">
      <c r="A1062">
        <v>354</v>
      </c>
      <c r="B1062">
        <v>2</v>
      </c>
      <c r="C1062">
        <v>37069519.958999999</v>
      </c>
      <c r="D1062">
        <v>466668.3138</v>
      </c>
      <c r="E1062">
        <v>26945463.231600001</v>
      </c>
      <c r="F1062">
        <v>0</v>
      </c>
      <c r="G1062">
        <v>121566291.3064</v>
      </c>
      <c r="H1062">
        <v>75231348.809400007</v>
      </c>
      <c r="I1062">
        <v>71692547.566300005</v>
      </c>
      <c r="J1062">
        <v>4513890.6549000004</v>
      </c>
      <c r="K1062">
        <v>44238900.399400003</v>
      </c>
      <c r="L1062">
        <v>67915873.567300007</v>
      </c>
      <c r="M1062">
        <v>0</v>
      </c>
      <c r="N1062">
        <v>73063765.9771</v>
      </c>
      <c r="O1062">
        <v>-34623027.607299998</v>
      </c>
      <c r="P1062">
        <v>-4047222.3410999998</v>
      </c>
      <c r="Q1062">
        <v>-17293437.167800002</v>
      </c>
      <c r="R1062">
        <v>-67915873.567300007</v>
      </c>
      <c r="S1062">
        <v>121566291.3064</v>
      </c>
      <c r="T1062">
        <v>2167582.8324000002</v>
      </c>
    </row>
    <row r="1063" spans="1:20" x14ac:dyDescent="0.3">
      <c r="A1063">
        <v>354</v>
      </c>
      <c r="B1063">
        <v>3</v>
      </c>
      <c r="C1063">
        <v>34337239.643600002</v>
      </c>
      <c r="D1063">
        <v>470121.1312</v>
      </c>
      <c r="E1063">
        <v>26945463.231600001</v>
      </c>
      <c r="F1063">
        <v>0</v>
      </c>
      <c r="G1063">
        <v>121566291.3064</v>
      </c>
      <c r="H1063">
        <v>75299569.462200001</v>
      </c>
      <c r="I1063">
        <v>69224701.957599998</v>
      </c>
      <c r="J1063">
        <v>4489503.9885</v>
      </c>
      <c r="K1063">
        <v>44238900.399400003</v>
      </c>
      <c r="L1063">
        <v>67740262.747700006</v>
      </c>
      <c r="M1063">
        <v>0</v>
      </c>
      <c r="N1063">
        <v>72981377.813099995</v>
      </c>
      <c r="O1063">
        <v>-34887462.314099997</v>
      </c>
      <c r="P1063">
        <v>-4019382.8574000001</v>
      </c>
      <c r="Q1063">
        <v>-17293437.167800002</v>
      </c>
      <c r="R1063">
        <v>-67740262.747700006</v>
      </c>
      <c r="S1063">
        <v>121566291.3064</v>
      </c>
      <c r="T1063">
        <v>2318191.6491</v>
      </c>
    </row>
    <row r="1064" spans="1:20" x14ac:dyDescent="0.3">
      <c r="A1064">
        <v>355</v>
      </c>
      <c r="B1064">
        <v>1</v>
      </c>
      <c r="C1064">
        <v>112027005.8503</v>
      </c>
      <c r="D1064">
        <v>473760.34259999997</v>
      </c>
      <c r="E1064">
        <v>42845841.511600003</v>
      </c>
      <c r="F1064">
        <v>0</v>
      </c>
      <c r="G1064">
        <v>62236898.159199998</v>
      </c>
      <c r="H1064">
        <v>77973423.789000005</v>
      </c>
      <c r="I1064">
        <v>21926851.4626</v>
      </c>
      <c r="J1064">
        <v>4464684.6907000002</v>
      </c>
      <c r="K1064">
        <v>83612890.089399993</v>
      </c>
      <c r="L1064">
        <v>118321776.1609</v>
      </c>
      <c r="M1064">
        <v>0</v>
      </c>
      <c r="N1064">
        <v>67986503.509100005</v>
      </c>
      <c r="O1064">
        <v>90100154.387799993</v>
      </c>
      <c r="P1064">
        <v>-3990924.3481000001</v>
      </c>
      <c r="Q1064">
        <v>-40767048.577799998</v>
      </c>
      <c r="R1064">
        <v>-118321776.1609</v>
      </c>
      <c r="S1064">
        <v>62236898.159199998</v>
      </c>
      <c r="T1064">
        <v>9986920.2798999995</v>
      </c>
    </row>
    <row r="1065" spans="1:20" x14ac:dyDescent="0.3">
      <c r="A1065">
        <v>355</v>
      </c>
      <c r="B1065">
        <v>2</v>
      </c>
      <c r="C1065">
        <v>101968045.8099</v>
      </c>
      <c r="D1065">
        <v>476871.44089999999</v>
      </c>
      <c r="E1065">
        <v>42845841.511600003</v>
      </c>
      <c r="F1065">
        <v>0</v>
      </c>
      <c r="G1065">
        <v>62236898.159199998</v>
      </c>
      <c r="H1065">
        <v>80650834.348100007</v>
      </c>
      <c r="I1065">
        <v>19027453.646000002</v>
      </c>
      <c r="J1065">
        <v>4443706.5395999998</v>
      </c>
      <c r="K1065">
        <v>83612890.089399993</v>
      </c>
      <c r="L1065">
        <v>116198863.2278</v>
      </c>
      <c r="M1065">
        <v>0</v>
      </c>
      <c r="N1065">
        <v>65583367.229199998</v>
      </c>
      <c r="O1065">
        <v>82940592.164000005</v>
      </c>
      <c r="P1065">
        <v>-3966835.0986000001</v>
      </c>
      <c r="Q1065">
        <v>-40767048.577799998</v>
      </c>
      <c r="R1065">
        <v>-116198863.2278</v>
      </c>
      <c r="S1065">
        <v>62236898.159199998</v>
      </c>
      <c r="T1065">
        <v>15067467.118899999</v>
      </c>
    </row>
    <row r="1066" spans="1:20" x14ac:dyDescent="0.3">
      <c r="A1066">
        <v>355</v>
      </c>
      <c r="B1066">
        <v>3</v>
      </c>
      <c r="C1066">
        <v>95580680.253600001</v>
      </c>
      <c r="D1066">
        <v>480079.98440000002</v>
      </c>
      <c r="E1066">
        <v>42845841.511600003</v>
      </c>
      <c r="F1066">
        <v>0</v>
      </c>
      <c r="G1066">
        <v>62236898.159199998</v>
      </c>
      <c r="H1066">
        <v>82219494.718700007</v>
      </c>
      <c r="I1066">
        <v>17408891.4351</v>
      </c>
      <c r="J1066">
        <v>4426333.5097000003</v>
      </c>
      <c r="K1066">
        <v>83612890.089399993</v>
      </c>
      <c r="L1066">
        <v>114448569.9367</v>
      </c>
      <c r="M1066">
        <v>0</v>
      </c>
      <c r="N1066">
        <v>64138030.4353</v>
      </c>
      <c r="O1066">
        <v>78171788.818499997</v>
      </c>
      <c r="P1066">
        <v>-3946253.5252999999</v>
      </c>
      <c r="Q1066">
        <v>-40767048.577799998</v>
      </c>
      <c r="R1066">
        <v>-114448569.9367</v>
      </c>
      <c r="S1066">
        <v>62236898.159199998</v>
      </c>
      <c r="T1066">
        <v>18081464.283399999</v>
      </c>
    </row>
    <row r="1067" spans="1:20" x14ac:dyDescent="0.3">
      <c r="A1067">
        <v>356</v>
      </c>
      <c r="B1067">
        <v>1</v>
      </c>
      <c r="C1067">
        <v>212354323.81130001</v>
      </c>
      <c r="D1067">
        <v>498172.37089999998</v>
      </c>
      <c r="E1067">
        <v>99679377.941599995</v>
      </c>
      <c r="F1067">
        <v>0</v>
      </c>
      <c r="G1067">
        <v>45713623.8539</v>
      </c>
      <c r="H1067">
        <v>85200186.050999999</v>
      </c>
      <c r="I1067">
        <v>15600226.410700001</v>
      </c>
      <c r="J1067">
        <v>4350985.0186000001</v>
      </c>
      <c r="K1067">
        <v>224349359.74939999</v>
      </c>
      <c r="L1067">
        <v>139606816.45230001</v>
      </c>
      <c r="M1067">
        <v>0</v>
      </c>
      <c r="N1067">
        <v>60500308.303400002</v>
      </c>
      <c r="O1067">
        <v>196754097.4007</v>
      </c>
      <c r="P1067">
        <v>-3852812.6477000001</v>
      </c>
      <c r="Q1067">
        <v>-124669981.80779999</v>
      </c>
      <c r="R1067">
        <v>-139606816.45230001</v>
      </c>
      <c r="S1067">
        <v>45713623.8539</v>
      </c>
      <c r="T1067">
        <v>24699877.7476</v>
      </c>
    </row>
    <row r="1068" spans="1:20" x14ac:dyDescent="0.3">
      <c r="A1068">
        <v>356</v>
      </c>
      <c r="B1068">
        <v>2</v>
      </c>
      <c r="C1068">
        <v>201925370.63749999</v>
      </c>
      <c r="D1068">
        <v>513229.80900000001</v>
      </c>
      <c r="E1068">
        <v>99679377.941599995</v>
      </c>
      <c r="F1068">
        <v>0</v>
      </c>
      <c r="G1068">
        <v>45713623.8539</v>
      </c>
      <c r="H1068">
        <v>86464677.676499993</v>
      </c>
      <c r="I1068">
        <v>11345590.355</v>
      </c>
      <c r="J1068">
        <v>4287847.2357000001</v>
      </c>
      <c r="K1068">
        <v>224349359.74939999</v>
      </c>
      <c r="L1068">
        <v>136440847.61610001</v>
      </c>
      <c r="M1068">
        <v>0</v>
      </c>
      <c r="N1068">
        <v>58667056.286899999</v>
      </c>
      <c r="O1068">
        <v>190579780.2825</v>
      </c>
      <c r="P1068">
        <v>-3774617.4267000002</v>
      </c>
      <c r="Q1068">
        <v>-124669981.80779999</v>
      </c>
      <c r="R1068">
        <v>-136440847.61610001</v>
      </c>
      <c r="S1068">
        <v>45713623.8539</v>
      </c>
      <c r="T1068">
        <v>27797621.389600001</v>
      </c>
    </row>
    <row r="1069" spans="1:20" x14ac:dyDescent="0.3">
      <c r="A1069">
        <v>356</v>
      </c>
      <c r="B1069">
        <v>3</v>
      </c>
      <c r="C1069">
        <v>195330578.37</v>
      </c>
      <c r="D1069">
        <v>526236.20609999995</v>
      </c>
      <c r="E1069">
        <v>99679377.941599995</v>
      </c>
      <c r="F1069">
        <v>0</v>
      </c>
      <c r="G1069">
        <v>45713623.8539</v>
      </c>
      <c r="H1069">
        <v>86776641.502200007</v>
      </c>
      <c r="I1069">
        <v>9269860.9192999993</v>
      </c>
      <c r="J1069">
        <v>4234017.0931000002</v>
      </c>
      <c r="K1069">
        <v>224349359.74939999</v>
      </c>
      <c r="L1069">
        <v>133618229.5358</v>
      </c>
      <c r="M1069">
        <v>0</v>
      </c>
      <c r="N1069">
        <v>57228487.6479</v>
      </c>
      <c r="O1069">
        <v>186060717.4506</v>
      </c>
      <c r="P1069">
        <v>-3707780.8870000001</v>
      </c>
      <c r="Q1069">
        <v>-124669981.80779999</v>
      </c>
      <c r="R1069">
        <v>-133618229.5358</v>
      </c>
      <c r="S1069">
        <v>45713623.8539</v>
      </c>
      <c r="T1069">
        <v>29548153.8543</v>
      </c>
    </row>
    <row r="1070" spans="1:20" x14ac:dyDescent="0.3">
      <c r="A1070">
        <v>357</v>
      </c>
      <c r="B1070">
        <v>1</v>
      </c>
      <c r="C1070">
        <v>92972718.663800001</v>
      </c>
      <c r="D1070">
        <v>510856.5514</v>
      </c>
      <c r="E1070">
        <v>107901978.8716</v>
      </c>
      <c r="F1070">
        <v>0</v>
      </c>
      <c r="G1070">
        <v>763699042.74419999</v>
      </c>
      <c r="H1070">
        <v>131438877.98980001</v>
      </c>
      <c r="I1070">
        <v>745301983.87549996</v>
      </c>
      <c r="J1070">
        <v>4334997.2562999995</v>
      </c>
      <c r="K1070">
        <v>244710925.12940001</v>
      </c>
      <c r="L1070">
        <v>28356066.966699999</v>
      </c>
      <c r="M1070">
        <v>0</v>
      </c>
      <c r="N1070">
        <v>73416358.391900003</v>
      </c>
      <c r="O1070">
        <v>-652329265.21179998</v>
      </c>
      <c r="P1070">
        <v>-3824140.7047999999</v>
      </c>
      <c r="Q1070">
        <v>-136808946.25780001</v>
      </c>
      <c r="R1070">
        <v>-28356066.966699999</v>
      </c>
      <c r="S1070">
        <v>763699042.74419999</v>
      </c>
      <c r="T1070">
        <v>58022519.597999997</v>
      </c>
    </row>
    <row r="1071" spans="1:20" x14ac:dyDescent="0.3">
      <c r="A1071">
        <v>357</v>
      </c>
      <c r="B1071">
        <v>2</v>
      </c>
      <c r="C1071">
        <v>88702031.996000007</v>
      </c>
      <c r="D1071">
        <v>497816.10249999998</v>
      </c>
      <c r="E1071">
        <v>107901978.8716</v>
      </c>
      <c r="F1071">
        <v>0</v>
      </c>
      <c r="G1071">
        <v>763699042.74419999</v>
      </c>
      <c r="H1071">
        <v>122691037.374</v>
      </c>
      <c r="I1071">
        <v>720935672.23029995</v>
      </c>
      <c r="J1071">
        <v>4421163.8836000003</v>
      </c>
      <c r="K1071">
        <v>244710925.12940001</v>
      </c>
      <c r="L1071">
        <v>29013005.458999999</v>
      </c>
      <c r="M1071">
        <v>0</v>
      </c>
      <c r="N1071">
        <v>84007367.086999997</v>
      </c>
      <c r="O1071">
        <v>-632233640.23440003</v>
      </c>
      <c r="P1071">
        <v>-3923347.7810999998</v>
      </c>
      <c r="Q1071">
        <v>-136808946.25780001</v>
      </c>
      <c r="R1071">
        <v>-29013005.458999999</v>
      </c>
      <c r="S1071">
        <v>763699042.74419999</v>
      </c>
      <c r="T1071">
        <v>38683670.287</v>
      </c>
    </row>
    <row r="1072" spans="1:20" x14ac:dyDescent="0.3">
      <c r="A1072">
        <v>357</v>
      </c>
      <c r="B1072">
        <v>3</v>
      </c>
      <c r="C1072">
        <v>85880053.907100007</v>
      </c>
      <c r="D1072">
        <v>485607.20730000001</v>
      </c>
      <c r="E1072">
        <v>107901978.8716</v>
      </c>
      <c r="F1072">
        <v>0</v>
      </c>
      <c r="G1072">
        <v>763699042.74419999</v>
      </c>
      <c r="H1072">
        <v>117992941.1274</v>
      </c>
      <c r="I1072">
        <v>704587543.81159997</v>
      </c>
      <c r="J1072">
        <v>4497065.1172000002</v>
      </c>
      <c r="K1072">
        <v>244710925.12940001</v>
      </c>
      <c r="L1072">
        <v>29545866.8004</v>
      </c>
      <c r="M1072">
        <v>0</v>
      </c>
      <c r="N1072">
        <v>92202675.835600004</v>
      </c>
      <c r="O1072">
        <v>-618707489.90450001</v>
      </c>
      <c r="P1072">
        <v>-4011457.9098999999</v>
      </c>
      <c r="Q1072">
        <v>-136808946.25780001</v>
      </c>
      <c r="R1072">
        <v>-29545866.8004</v>
      </c>
      <c r="S1072">
        <v>763699042.74419999</v>
      </c>
      <c r="T1072">
        <v>25790265.2918</v>
      </c>
    </row>
    <row r="1073" spans="1:20" x14ac:dyDescent="0.3">
      <c r="A1073">
        <v>358</v>
      </c>
      <c r="B1073">
        <v>1</v>
      </c>
      <c r="C1073">
        <v>120536235.7253</v>
      </c>
      <c r="D1073">
        <v>479555.21179999999</v>
      </c>
      <c r="E1073">
        <v>56942483.6316</v>
      </c>
      <c r="F1073">
        <v>0</v>
      </c>
      <c r="G1073">
        <v>150384054.89140001</v>
      </c>
      <c r="H1073">
        <v>65966812.078900002</v>
      </c>
      <c r="I1073">
        <v>123620033.6039</v>
      </c>
      <c r="J1073">
        <v>4501942.2423</v>
      </c>
      <c r="K1073">
        <v>118520302.4094</v>
      </c>
      <c r="L1073">
        <v>61353119.016599998</v>
      </c>
      <c r="M1073">
        <v>0</v>
      </c>
      <c r="N1073">
        <v>87126765.555199996</v>
      </c>
      <c r="O1073">
        <v>-3083797.8786999998</v>
      </c>
      <c r="P1073">
        <v>-4022387.0304</v>
      </c>
      <c r="Q1073">
        <v>-61577818.777800001</v>
      </c>
      <c r="R1073">
        <v>-61353119.016599998</v>
      </c>
      <c r="S1073">
        <v>150384054.89140001</v>
      </c>
      <c r="T1073">
        <v>-21159953.476300001</v>
      </c>
    </row>
    <row r="1074" spans="1:20" x14ac:dyDescent="0.3">
      <c r="A1074">
        <v>358</v>
      </c>
      <c r="B1074">
        <v>2</v>
      </c>
      <c r="C1074">
        <v>98344296.183899999</v>
      </c>
      <c r="D1074">
        <v>474323.4278</v>
      </c>
      <c r="E1074">
        <v>56942483.6316</v>
      </c>
      <c r="F1074">
        <v>0</v>
      </c>
      <c r="G1074">
        <v>150384054.89140001</v>
      </c>
      <c r="H1074">
        <v>66254925.0436</v>
      </c>
      <c r="I1074">
        <v>103586632.0951</v>
      </c>
      <c r="J1074">
        <v>4509051.7698999997</v>
      </c>
      <c r="K1074">
        <v>118520302.4094</v>
      </c>
      <c r="L1074">
        <v>60847003.300800003</v>
      </c>
      <c r="M1074">
        <v>0</v>
      </c>
      <c r="N1074">
        <v>85403362.4102</v>
      </c>
      <c r="O1074">
        <v>-5242335.9112</v>
      </c>
      <c r="P1074">
        <v>-4034728.3421</v>
      </c>
      <c r="Q1074">
        <v>-61577818.777800001</v>
      </c>
      <c r="R1074">
        <v>-60847003.300800003</v>
      </c>
      <c r="S1074">
        <v>150384054.89140001</v>
      </c>
      <c r="T1074">
        <v>-19148437.366599999</v>
      </c>
    </row>
    <row r="1075" spans="1:20" x14ac:dyDescent="0.3">
      <c r="A1075">
        <v>358</v>
      </c>
      <c r="B1075">
        <v>3</v>
      </c>
      <c r="C1075">
        <v>86505610.706699997</v>
      </c>
      <c r="D1075">
        <v>469785.93300000002</v>
      </c>
      <c r="E1075">
        <v>56942483.6316</v>
      </c>
      <c r="F1075">
        <v>0</v>
      </c>
      <c r="G1075">
        <v>150384054.89140001</v>
      </c>
      <c r="H1075">
        <v>66428144.246399999</v>
      </c>
      <c r="I1075">
        <v>93025466.607600003</v>
      </c>
      <c r="J1075">
        <v>4517148.1119999997</v>
      </c>
      <c r="K1075">
        <v>118520302.4094</v>
      </c>
      <c r="L1075">
        <v>60415540.007200003</v>
      </c>
      <c r="M1075">
        <v>0</v>
      </c>
      <c r="N1075">
        <v>84484762.867200002</v>
      </c>
      <c r="O1075">
        <v>-6519855.9008999998</v>
      </c>
      <c r="P1075">
        <v>-4047362.179</v>
      </c>
      <c r="Q1075">
        <v>-61577818.777800001</v>
      </c>
      <c r="R1075">
        <v>-60415540.007200003</v>
      </c>
      <c r="S1075">
        <v>150384054.89140001</v>
      </c>
      <c r="T1075">
        <v>-18056618.6208</v>
      </c>
    </row>
    <row r="1076" spans="1:20" x14ac:dyDescent="0.3">
      <c r="A1076">
        <v>359</v>
      </c>
      <c r="B1076">
        <v>1</v>
      </c>
      <c r="C1076">
        <v>113720782.9501</v>
      </c>
      <c r="D1076">
        <v>461999.35979999998</v>
      </c>
      <c r="E1076">
        <v>15435409.071599999</v>
      </c>
      <c r="F1076">
        <v>0</v>
      </c>
      <c r="G1076">
        <v>35802783.909299999</v>
      </c>
      <c r="H1076">
        <v>68223446.837500006</v>
      </c>
      <c r="I1076">
        <v>116822392.1859</v>
      </c>
      <c r="J1076">
        <v>4530594.6365999999</v>
      </c>
      <c r="K1076">
        <v>15736638.099400001</v>
      </c>
      <c r="L1076">
        <v>9121313.2940999996</v>
      </c>
      <c r="M1076">
        <v>0</v>
      </c>
      <c r="N1076">
        <v>87314320.900399998</v>
      </c>
      <c r="O1076">
        <v>-3101609.2357999999</v>
      </c>
      <c r="P1076">
        <v>-4068595.2768999999</v>
      </c>
      <c r="Q1076">
        <v>-301229.02779999998</v>
      </c>
      <c r="R1076">
        <v>-9121313.2940999996</v>
      </c>
      <c r="S1076">
        <v>35802783.909299999</v>
      </c>
      <c r="T1076">
        <v>-19090874.062899999</v>
      </c>
    </row>
    <row r="1077" spans="1:20" x14ac:dyDescent="0.3">
      <c r="A1077">
        <v>359</v>
      </c>
      <c r="B1077">
        <v>2</v>
      </c>
      <c r="C1077">
        <v>94640958.424099997</v>
      </c>
      <c r="D1077">
        <v>455541.37589999998</v>
      </c>
      <c r="E1077">
        <v>15435409.071599999</v>
      </c>
      <c r="F1077">
        <v>0</v>
      </c>
      <c r="G1077">
        <v>35802783.909299999</v>
      </c>
      <c r="H1077">
        <v>66671876.8495</v>
      </c>
      <c r="I1077">
        <v>93810904.140699998</v>
      </c>
      <c r="J1077">
        <v>4543058.3832999999</v>
      </c>
      <c r="K1077">
        <v>15736638.099400001</v>
      </c>
      <c r="L1077">
        <v>9171307.9598999992</v>
      </c>
      <c r="M1077">
        <v>0</v>
      </c>
      <c r="N1077">
        <v>88922218.804100007</v>
      </c>
      <c r="O1077">
        <v>830054.28339999996</v>
      </c>
      <c r="P1077">
        <v>-4087517.0073000002</v>
      </c>
      <c r="Q1077">
        <v>-301229.02779999998</v>
      </c>
      <c r="R1077">
        <v>-9171307.9598999992</v>
      </c>
      <c r="S1077">
        <v>35802783.909299999</v>
      </c>
      <c r="T1077">
        <v>-22250341.954599999</v>
      </c>
    </row>
    <row r="1078" spans="1:20" x14ac:dyDescent="0.3">
      <c r="A1078">
        <v>359</v>
      </c>
      <c r="B1078">
        <v>3</v>
      </c>
      <c r="C1078">
        <v>83218714.229699999</v>
      </c>
      <c r="D1078">
        <v>450244.74810000003</v>
      </c>
      <c r="E1078">
        <v>15435409.071599999</v>
      </c>
      <c r="F1078">
        <v>0</v>
      </c>
      <c r="G1078">
        <v>35802783.909299999</v>
      </c>
      <c r="H1078">
        <v>64307207.562100001</v>
      </c>
      <c r="I1078">
        <v>79637749.470599994</v>
      </c>
      <c r="J1078">
        <v>4554618.1983000003</v>
      </c>
      <c r="K1078">
        <v>15736638.099400001</v>
      </c>
      <c r="L1078">
        <v>9211448.7880000006</v>
      </c>
      <c r="M1078">
        <v>0</v>
      </c>
      <c r="N1078">
        <v>89993017.757400006</v>
      </c>
      <c r="O1078">
        <v>3580964.7590999999</v>
      </c>
      <c r="P1078">
        <v>-4104373.4501999998</v>
      </c>
      <c r="Q1078">
        <v>-301229.02779999998</v>
      </c>
      <c r="R1078">
        <v>-9211448.7880000006</v>
      </c>
      <c r="S1078">
        <v>35802783.909299999</v>
      </c>
      <c r="T1078">
        <v>-25685810.195300002</v>
      </c>
    </row>
    <row r="1079" spans="1:20" x14ac:dyDescent="0.3">
      <c r="A1079">
        <v>360</v>
      </c>
      <c r="B1079">
        <v>1</v>
      </c>
      <c r="C1079">
        <v>146887147.62180001</v>
      </c>
      <c r="D1079">
        <v>454411.22080000001</v>
      </c>
      <c r="E1079">
        <v>15435409.071599999</v>
      </c>
      <c r="F1079">
        <v>0</v>
      </c>
      <c r="G1079">
        <v>2986191.3136</v>
      </c>
      <c r="H1079">
        <v>37410340.692100003</v>
      </c>
      <c r="I1079">
        <v>33770300.835100003</v>
      </c>
      <c r="J1079">
        <v>4520955.2872000001</v>
      </c>
      <c r="K1079">
        <v>15736638.099400001</v>
      </c>
      <c r="L1079">
        <v>57460306.566100001</v>
      </c>
      <c r="M1079">
        <v>0</v>
      </c>
      <c r="N1079">
        <v>92454094.396300003</v>
      </c>
      <c r="O1079">
        <v>113116846.7867</v>
      </c>
      <c r="P1079">
        <v>-4066544.0663000001</v>
      </c>
      <c r="Q1079">
        <v>-301229.02779999998</v>
      </c>
      <c r="R1079">
        <v>-57460306.566100001</v>
      </c>
      <c r="S1079">
        <v>2986191.3136</v>
      </c>
      <c r="T1079">
        <v>-55043753.704099998</v>
      </c>
    </row>
    <row r="1080" spans="1:20" x14ac:dyDescent="0.3">
      <c r="A1080">
        <v>360</v>
      </c>
      <c r="B1080">
        <v>2</v>
      </c>
      <c r="C1080">
        <v>133300594.1083</v>
      </c>
      <c r="D1080">
        <v>458554.66609999997</v>
      </c>
      <c r="E1080">
        <v>15435409.071599999</v>
      </c>
      <c r="F1080">
        <v>0</v>
      </c>
      <c r="G1080">
        <v>2986191.3136</v>
      </c>
      <c r="H1080">
        <v>38720130.741599999</v>
      </c>
      <c r="I1080">
        <v>27954488.902800001</v>
      </c>
      <c r="J1080">
        <v>4493140.4111000001</v>
      </c>
      <c r="K1080">
        <v>15736638.099400001</v>
      </c>
      <c r="L1080">
        <v>56839869.977499999</v>
      </c>
      <c r="M1080">
        <v>0</v>
      </c>
      <c r="N1080">
        <v>86342134.041199997</v>
      </c>
      <c r="O1080">
        <v>105346105.20550001</v>
      </c>
      <c r="P1080">
        <v>-4034585.7450999999</v>
      </c>
      <c r="Q1080">
        <v>-301229.02779999998</v>
      </c>
      <c r="R1080">
        <v>-56839869.977499999</v>
      </c>
      <c r="S1080">
        <v>2986191.3136</v>
      </c>
      <c r="T1080">
        <v>-47622003.299699999</v>
      </c>
    </row>
    <row r="1081" spans="1:20" x14ac:dyDescent="0.3">
      <c r="A1081">
        <v>360</v>
      </c>
      <c r="B1081">
        <v>3</v>
      </c>
      <c r="C1081">
        <v>125300509.1732</v>
      </c>
      <c r="D1081">
        <v>462632.65509999997</v>
      </c>
      <c r="E1081">
        <v>15435409.071599999</v>
      </c>
      <c r="F1081">
        <v>0</v>
      </c>
      <c r="G1081">
        <v>2986191.3136</v>
      </c>
      <c r="H1081">
        <v>39466388.751999997</v>
      </c>
      <c r="I1081">
        <v>24108205.106899999</v>
      </c>
      <c r="J1081">
        <v>4468995.0426000003</v>
      </c>
      <c r="K1081">
        <v>15736638.099400001</v>
      </c>
      <c r="L1081">
        <v>56334810.714199997</v>
      </c>
      <c r="M1081">
        <v>0</v>
      </c>
      <c r="N1081">
        <v>83266551.835600004</v>
      </c>
      <c r="O1081">
        <v>101192304.0663</v>
      </c>
      <c r="P1081">
        <v>-4006362.3875000002</v>
      </c>
      <c r="Q1081">
        <v>-301229.02779999998</v>
      </c>
      <c r="R1081">
        <v>-56334810.714199997</v>
      </c>
      <c r="S1081">
        <v>2986191.3136</v>
      </c>
      <c r="T1081">
        <v>-43800163.083499998</v>
      </c>
    </row>
    <row r="1082" spans="1:20" x14ac:dyDescent="0.3">
      <c r="A1082">
        <v>361</v>
      </c>
      <c r="B1082">
        <v>1</v>
      </c>
      <c r="C1082">
        <v>102737604.515</v>
      </c>
      <c r="D1082">
        <v>460139.21179999999</v>
      </c>
      <c r="E1082">
        <v>15435409.071599999</v>
      </c>
      <c r="F1082">
        <v>0</v>
      </c>
      <c r="G1082">
        <v>4566124.4151999997</v>
      </c>
      <c r="H1082">
        <v>41841553.439800002</v>
      </c>
      <c r="I1082">
        <v>37814265.622400001</v>
      </c>
      <c r="J1082">
        <v>4483218.8125</v>
      </c>
      <c r="K1082">
        <v>15736638.099400001</v>
      </c>
      <c r="L1082">
        <v>22321427.392999999</v>
      </c>
      <c r="M1082">
        <v>0</v>
      </c>
      <c r="N1082">
        <v>84456297.571099997</v>
      </c>
      <c r="O1082">
        <v>64923338.8926</v>
      </c>
      <c r="P1082">
        <v>-4023079.6006999998</v>
      </c>
      <c r="Q1082">
        <v>-301229.02779999998</v>
      </c>
      <c r="R1082">
        <v>-22321427.392999999</v>
      </c>
      <c r="S1082">
        <v>4566124.4151999997</v>
      </c>
      <c r="T1082">
        <v>-42614744.131399997</v>
      </c>
    </row>
    <row r="1083" spans="1:20" x14ac:dyDescent="0.3">
      <c r="A1083">
        <v>361</v>
      </c>
      <c r="B1083">
        <v>2</v>
      </c>
      <c r="C1083">
        <v>99121662.046900004</v>
      </c>
      <c r="D1083">
        <v>458595.16220000002</v>
      </c>
      <c r="E1083">
        <v>15435409.071599999</v>
      </c>
      <c r="F1083">
        <v>0</v>
      </c>
      <c r="G1083">
        <v>4566124.4151999997</v>
      </c>
      <c r="H1083">
        <v>41037534.720299996</v>
      </c>
      <c r="I1083">
        <v>32647363.320700001</v>
      </c>
      <c r="J1083">
        <v>4494354.9983999999</v>
      </c>
      <c r="K1083">
        <v>15736638.099400001</v>
      </c>
      <c r="L1083">
        <v>22371414.740699999</v>
      </c>
      <c r="M1083">
        <v>0</v>
      </c>
      <c r="N1083">
        <v>85114881.6074</v>
      </c>
      <c r="O1083">
        <v>66474298.726199999</v>
      </c>
      <c r="P1083">
        <v>-4035759.8361999998</v>
      </c>
      <c r="Q1083">
        <v>-301229.02779999998</v>
      </c>
      <c r="R1083">
        <v>-22371414.740699999</v>
      </c>
      <c r="S1083">
        <v>4566124.4151999997</v>
      </c>
      <c r="T1083">
        <v>-44077346.887100004</v>
      </c>
    </row>
    <row r="1084" spans="1:20" x14ac:dyDescent="0.3">
      <c r="A1084">
        <v>361</v>
      </c>
      <c r="B1084">
        <v>3</v>
      </c>
      <c r="C1084">
        <v>96489765.098299995</v>
      </c>
      <c r="D1084">
        <v>457569.7022</v>
      </c>
      <c r="E1084">
        <v>15435409.071599999</v>
      </c>
      <c r="F1084">
        <v>0</v>
      </c>
      <c r="G1084">
        <v>4566124.4151999997</v>
      </c>
      <c r="H1084">
        <v>40649830.965300001</v>
      </c>
      <c r="I1084">
        <v>29294447.886300001</v>
      </c>
      <c r="J1084">
        <v>4503201.1644000001</v>
      </c>
      <c r="K1084">
        <v>15736638.099400001</v>
      </c>
      <c r="L1084">
        <v>22406313.946400002</v>
      </c>
      <c r="M1084">
        <v>0</v>
      </c>
      <c r="N1084">
        <v>85298569.500599995</v>
      </c>
      <c r="O1084">
        <v>67195317.212099999</v>
      </c>
      <c r="P1084">
        <v>-4045631.4622</v>
      </c>
      <c r="Q1084">
        <v>-301229.02779999998</v>
      </c>
      <c r="R1084">
        <v>-22406313.946400002</v>
      </c>
      <c r="S1084">
        <v>4566124.4151999997</v>
      </c>
      <c r="T1084">
        <v>-44648738.535300002</v>
      </c>
    </row>
    <row r="1085" spans="1:20" x14ac:dyDescent="0.3">
      <c r="A1085">
        <v>362</v>
      </c>
      <c r="B1085">
        <v>1</v>
      </c>
      <c r="C1085">
        <v>101471130.5103</v>
      </c>
      <c r="D1085">
        <v>459968.01319999999</v>
      </c>
      <c r="E1085">
        <v>15435409.071599999</v>
      </c>
      <c r="F1085">
        <v>0</v>
      </c>
      <c r="G1085">
        <v>2135246.5414</v>
      </c>
      <c r="H1085">
        <v>38043317.687799998</v>
      </c>
      <c r="I1085">
        <v>23948744.243999999</v>
      </c>
      <c r="J1085">
        <v>4498084.3302999996</v>
      </c>
      <c r="K1085">
        <v>16179776.679400001</v>
      </c>
      <c r="L1085">
        <v>25993123.958700001</v>
      </c>
      <c r="M1085">
        <v>0</v>
      </c>
      <c r="N1085">
        <v>87275180.195600003</v>
      </c>
      <c r="O1085">
        <v>77522386.266299993</v>
      </c>
      <c r="P1085">
        <v>-4038116.3171000001</v>
      </c>
      <c r="Q1085">
        <v>-744367.6078</v>
      </c>
      <c r="R1085">
        <v>-25993123.958700001</v>
      </c>
      <c r="S1085">
        <v>2135246.5414</v>
      </c>
      <c r="T1085">
        <v>-49231862.507799998</v>
      </c>
    </row>
    <row r="1086" spans="1:20" x14ac:dyDescent="0.3">
      <c r="A1086">
        <v>362</v>
      </c>
      <c r="B1086">
        <v>2</v>
      </c>
      <c r="C1086">
        <v>98364447.170399994</v>
      </c>
      <c r="D1086">
        <v>462549.91379999998</v>
      </c>
      <c r="E1086">
        <v>15435409.071599999</v>
      </c>
      <c r="F1086">
        <v>0</v>
      </c>
      <c r="G1086">
        <v>2135246.5414</v>
      </c>
      <c r="H1086">
        <v>37607716.514300004</v>
      </c>
      <c r="I1086">
        <v>21583294.208799999</v>
      </c>
      <c r="J1086">
        <v>4493447.6431</v>
      </c>
      <c r="K1086">
        <v>16179776.679400001</v>
      </c>
      <c r="L1086">
        <v>25997233.044799998</v>
      </c>
      <c r="M1086">
        <v>0</v>
      </c>
      <c r="N1086">
        <v>86003293.218199998</v>
      </c>
      <c r="O1086">
        <v>76781152.961600006</v>
      </c>
      <c r="P1086">
        <v>-4030897.7292999998</v>
      </c>
      <c r="Q1086">
        <v>-744367.6078</v>
      </c>
      <c r="R1086">
        <v>-25997233.044799998</v>
      </c>
      <c r="S1086">
        <v>2135246.5414</v>
      </c>
      <c r="T1086">
        <v>-48395576.703900002</v>
      </c>
    </row>
    <row r="1087" spans="1:20" x14ac:dyDescent="0.3">
      <c r="A1087">
        <v>362</v>
      </c>
      <c r="B1087">
        <v>3</v>
      </c>
      <c r="C1087">
        <v>96301894.626200005</v>
      </c>
      <c r="D1087">
        <v>465139.6666</v>
      </c>
      <c r="E1087">
        <v>15435409.071599999</v>
      </c>
      <c r="F1087">
        <v>0</v>
      </c>
      <c r="G1087">
        <v>2135246.5414</v>
      </c>
      <c r="H1087">
        <v>37323082.304200001</v>
      </c>
      <c r="I1087">
        <v>19951592.284499999</v>
      </c>
      <c r="J1087">
        <v>4488910.5855</v>
      </c>
      <c r="K1087">
        <v>16179776.679400001</v>
      </c>
      <c r="L1087">
        <v>25998804.838500001</v>
      </c>
      <c r="M1087">
        <v>0</v>
      </c>
      <c r="N1087">
        <v>85162978.222399995</v>
      </c>
      <c r="O1087">
        <v>76350302.341700003</v>
      </c>
      <c r="P1087">
        <v>-4023770.9188999999</v>
      </c>
      <c r="Q1087">
        <v>-744367.6078</v>
      </c>
      <c r="R1087">
        <v>-25998804.838500001</v>
      </c>
      <c r="S1087">
        <v>2135246.5414</v>
      </c>
      <c r="T1087">
        <v>-47839895.918200001</v>
      </c>
    </row>
    <row r="1088" spans="1:20" x14ac:dyDescent="0.3">
      <c r="A1088">
        <v>363</v>
      </c>
      <c r="B1088">
        <v>1</v>
      </c>
      <c r="C1088">
        <v>121890463.53399999</v>
      </c>
      <c r="D1088">
        <v>472099.0172</v>
      </c>
      <c r="E1088">
        <v>15435409.071599999</v>
      </c>
      <c r="F1088">
        <v>0</v>
      </c>
      <c r="G1088">
        <v>1940549.155</v>
      </c>
      <c r="H1088">
        <v>38568473.389200002</v>
      </c>
      <c r="I1088">
        <v>13843805.3936</v>
      </c>
      <c r="J1088">
        <v>4456728.0850999998</v>
      </c>
      <c r="K1088">
        <v>16179776.679400001</v>
      </c>
      <c r="L1088">
        <v>63703508.813900001</v>
      </c>
      <c r="M1088">
        <v>0</v>
      </c>
      <c r="N1088">
        <v>80603059.224700004</v>
      </c>
      <c r="O1088">
        <v>108046658.14030001</v>
      </c>
      <c r="P1088">
        <v>-3984629.0679000001</v>
      </c>
      <c r="Q1088">
        <v>-744367.6078</v>
      </c>
      <c r="R1088">
        <v>-63703508.813900001</v>
      </c>
      <c r="S1088">
        <v>1940549.155</v>
      </c>
      <c r="T1088">
        <v>-42034585.835500002</v>
      </c>
    </row>
    <row r="1089" spans="1:20" x14ac:dyDescent="0.3">
      <c r="A1089">
        <v>363</v>
      </c>
      <c r="B1089">
        <v>2</v>
      </c>
      <c r="C1089">
        <v>116670130.2921</v>
      </c>
      <c r="D1089">
        <v>478471.59470000002</v>
      </c>
      <c r="E1089">
        <v>15435409.071599999</v>
      </c>
      <c r="F1089">
        <v>0</v>
      </c>
      <c r="G1089">
        <v>1940549.155</v>
      </c>
      <c r="H1089">
        <v>39713154.922300003</v>
      </c>
      <c r="I1089">
        <v>13026684.6974</v>
      </c>
      <c r="J1089">
        <v>4428934.5952000003</v>
      </c>
      <c r="K1089">
        <v>16179776.679400001</v>
      </c>
      <c r="L1089">
        <v>63014199.962499999</v>
      </c>
      <c r="M1089">
        <v>0</v>
      </c>
      <c r="N1089">
        <v>78147284.908500001</v>
      </c>
      <c r="O1089">
        <v>103643445.5948</v>
      </c>
      <c r="P1089">
        <v>-3950463.0003999998</v>
      </c>
      <c r="Q1089">
        <v>-744367.6078</v>
      </c>
      <c r="R1089">
        <v>-63014199.962499999</v>
      </c>
      <c r="S1089">
        <v>1940549.155</v>
      </c>
      <c r="T1089">
        <v>-38434129.986199997</v>
      </c>
    </row>
    <row r="1090" spans="1:20" x14ac:dyDescent="0.3">
      <c r="A1090">
        <v>363</v>
      </c>
      <c r="B1090">
        <v>3</v>
      </c>
      <c r="C1090">
        <v>113422724.7661</v>
      </c>
      <c r="D1090">
        <v>484346.8224</v>
      </c>
      <c r="E1090">
        <v>15435409.071599999</v>
      </c>
      <c r="F1090">
        <v>0</v>
      </c>
      <c r="G1090">
        <v>1940549.155</v>
      </c>
      <c r="H1090">
        <v>40502361.269199997</v>
      </c>
      <c r="I1090">
        <v>12350960.739700001</v>
      </c>
      <c r="J1090">
        <v>4404229.8664999995</v>
      </c>
      <c r="K1090">
        <v>16179776.679400001</v>
      </c>
      <c r="L1090">
        <v>62419733.140500002</v>
      </c>
      <c r="M1090">
        <v>0</v>
      </c>
      <c r="N1090">
        <v>76766292.596499994</v>
      </c>
      <c r="O1090">
        <v>101071764.0264</v>
      </c>
      <c r="P1090">
        <v>-3919883.0441000001</v>
      </c>
      <c r="Q1090">
        <v>-744367.6078</v>
      </c>
      <c r="R1090">
        <v>-62419733.140500002</v>
      </c>
      <c r="S1090">
        <v>1940549.155</v>
      </c>
      <c r="T1090">
        <v>-36263931.327299997</v>
      </c>
    </row>
    <row r="1091" spans="1:20" x14ac:dyDescent="0.3">
      <c r="A1091">
        <v>364</v>
      </c>
      <c r="B1091">
        <v>1</v>
      </c>
      <c r="C1091">
        <v>68817556.752299994</v>
      </c>
      <c r="D1091">
        <v>484443.58309999999</v>
      </c>
      <c r="E1091">
        <v>15435409.071599999</v>
      </c>
      <c r="F1091">
        <v>0</v>
      </c>
      <c r="G1091">
        <v>16593328.603499999</v>
      </c>
      <c r="H1091">
        <v>59553775.226199999</v>
      </c>
      <c r="I1091">
        <v>50426313.814999998</v>
      </c>
      <c r="J1091">
        <v>4419592.2089999998</v>
      </c>
      <c r="K1091">
        <v>16179776.679400001</v>
      </c>
      <c r="L1091">
        <v>9120217.3224999998</v>
      </c>
      <c r="M1091">
        <v>0</v>
      </c>
      <c r="N1091">
        <v>80151838.787200004</v>
      </c>
      <c r="O1091">
        <v>18391242.937399998</v>
      </c>
      <c r="P1091">
        <v>-3935148.6260000002</v>
      </c>
      <c r="Q1091">
        <v>-744367.6078</v>
      </c>
      <c r="R1091">
        <v>-9120217.3224999998</v>
      </c>
      <c r="S1091">
        <v>16593328.603499999</v>
      </c>
      <c r="T1091">
        <v>-20598063.561000001</v>
      </c>
    </row>
    <row r="1092" spans="1:20" x14ac:dyDescent="0.3">
      <c r="A1092">
        <v>364</v>
      </c>
      <c r="B1092">
        <v>2</v>
      </c>
      <c r="C1092">
        <v>65655186.4001</v>
      </c>
      <c r="D1092">
        <v>484702.2366</v>
      </c>
      <c r="E1092">
        <v>15435409.071599999</v>
      </c>
      <c r="F1092">
        <v>0</v>
      </c>
      <c r="G1092">
        <v>16593328.603499999</v>
      </c>
      <c r="H1092">
        <v>57136635.746699996</v>
      </c>
      <c r="I1092">
        <v>42211785.100900002</v>
      </c>
      <c r="J1092">
        <v>4431161.3524000002</v>
      </c>
      <c r="K1092">
        <v>16179776.679400001</v>
      </c>
      <c r="L1092">
        <v>9201549.3748000003</v>
      </c>
      <c r="M1092">
        <v>0</v>
      </c>
      <c r="N1092">
        <v>82975885.529599994</v>
      </c>
      <c r="O1092">
        <v>23443401.2993</v>
      </c>
      <c r="P1092">
        <v>-3946459.1157999998</v>
      </c>
      <c r="Q1092">
        <v>-744367.6078</v>
      </c>
      <c r="R1092">
        <v>-9201549.3748000003</v>
      </c>
      <c r="S1092">
        <v>16593328.603499999</v>
      </c>
      <c r="T1092">
        <v>-25839249.782900002</v>
      </c>
    </row>
    <row r="1093" spans="1:20" x14ac:dyDescent="0.3">
      <c r="A1093">
        <v>364</v>
      </c>
      <c r="B1093">
        <v>3</v>
      </c>
      <c r="C1093">
        <v>63492083.698399998</v>
      </c>
      <c r="D1093">
        <v>485097.30339999998</v>
      </c>
      <c r="E1093">
        <v>15435409.071599999</v>
      </c>
      <c r="F1093">
        <v>0</v>
      </c>
      <c r="G1093">
        <v>16593328.603499999</v>
      </c>
      <c r="H1093">
        <v>55474112.895300001</v>
      </c>
      <c r="I1093">
        <v>36519640.127800003</v>
      </c>
      <c r="J1093">
        <v>4440201.9319000002</v>
      </c>
      <c r="K1093">
        <v>16179776.679400001</v>
      </c>
      <c r="L1093">
        <v>9267356.0737999994</v>
      </c>
      <c r="M1093">
        <v>0</v>
      </c>
      <c r="N1093">
        <v>84679216.896200001</v>
      </c>
      <c r="O1093">
        <v>26972443.570599999</v>
      </c>
      <c r="P1093">
        <v>-3955104.6285000001</v>
      </c>
      <c r="Q1093">
        <v>-744367.6078</v>
      </c>
      <c r="R1093">
        <v>-9267356.0737999994</v>
      </c>
      <c r="S1093">
        <v>16593328.603499999</v>
      </c>
      <c r="T1093">
        <v>-29205104.0009</v>
      </c>
    </row>
    <row r="1094" spans="1:20" x14ac:dyDescent="0.3">
      <c r="A1094">
        <v>365</v>
      </c>
      <c r="B1094">
        <v>1</v>
      </c>
      <c r="C1094">
        <v>82880437.108099997</v>
      </c>
      <c r="D1094">
        <v>477151.34740000003</v>
      </c>
      <c r="E1094">
        <v>21367967.851599999</v>
      </c>
      <c r="F1094">
        <v>0</v>
      </c>
      <c r="G1094">
        <v>50366461.4516</v>
      </c>
      <c r="H1094">
        <v>61576839.897600003</v>
      </c>
      <c r="I1094">
        <v>32946127.432</v>
      </c>
      <c r="J1094">
        <v>4473365.4457999999</v>
      </c>
      <c r="K1094">
        <v>38527583.3094</v>
      </c>
      <c r="L1094">
        <v>61376782.721100003</v>
      </c>
      <c r="M1094">
        <v>0</v>
      </c>
      <c r="N1094">
        <v>79686951.043599993</v>
      </c>
      <c r="O1094">
        <v>49934309.676100001</v>
      </c>
      <c r="P1094">
        <v>-3996214.0984</v>
      </c>
      <c r="Q1094">
        <v>-17159615.457800001</v>
      </c>
      <c r="R1094">
        <v>-61376782.721100003</v>
      </c>
      <c r="S1094">
        <v>50366461.4516</v>
      </c>
      <c r="T1094">
        <v>-18110111.146000002</v>
      </c>
    </row>
    <row r="1095" spans="1:20" x14ac:dyDescent="0.3">
      <c r="A1095">
        <v>365</v>
      </c>
      <c r="B1095">
        <v>2</v>
      </c>
      <c r="C1095">
        <v>75116357.783600003</v>
      </c>
      <c r="D1095">
        <v>470007.42879999999</v>
      </c>
      <c r="E1095">
        <v>21367967.851599999</v>
      </c>
      <c r="F1095">
        <v>0</v>
      </c>
      <c r="G1095">
        <v>50366461.4516</v>
      </c>
      <c r="H1095">
        <v>63443235.060099997</v>
      </c>
      <c r="I1095">
        <v>29209532.235199999</v>
      </c>
      <c r="J1095">
        <v>4502668.1803000001</v>
      </c>
      <c r="K1095">
        <v>38527583.3094</v>
      </c>
      <c r="L1095">
        <v>60858737.650300004</v>
      </c>
      <c r="M1095">
        <v>0</v>
      </c>
      <c r="N1095">
        <v>77696786.144400001</v>
      </c>
      <c r="O1095">
        <v>45906825.5484</v>
      </c>
      <c r="P1095">
        <v>-4032660.7514999998</v>
      </c>
      <c r="Q1095">
        <v>-17159615.457800001</v>
      </c>
      <c r="R1095">
        <v>-60858737.650300004</v>
      </c>
      <c r="S1095">
        <v>50366461.4516</v>
      </c>
      <c r="T1095">
        <v>-14253551.0843</v>
      </c>
    </row>
    <row r="1096" spans="1:20" x14ac:dyDescent="0.3">
      <c r="A1096">
        <v>365</v>
      </c>
      <c r="B1096">
        <v>3</v>
      </c>
      <c r="C1096">
        <v>70698828.058699995</v>
      </c>
      <c r="D1096">
        <v>463608.97369999997</v>
      </c>
      <c r="E1096">
        <v>21367967.851599999</v>
      </c>
      <c r="F1096">
        <v>0</v>
      </c>
      <c r="G1096">
        <v>50366461.4516</v>
      </c>
      <c r="H1096">
        <v>64527809.184</v>
      </c>
      <c r="I1096">
        <v>27130475.262499999</v>
      </c>
      <c r="J1096">
        <v>4529127.7691000002</v>
      </c>
      <c r="K1096">
        <v>38527583.3094</v>
      </c>
      <c r="L1096">
        <v>60455968.3781</v>
      </c>
      <c r="M1096">
        <v>0</v>
      </c>
      <c r="N1096">
        <v>76696594.895699993</v>
      </c>
      <c r="O1096">
        <v>43568352.7962</v>
      </c>
      <c r="P1096">
        <v>-4065518.7952999999</v>
      </c>
      <c r="Q1096">
        <v>-17159615.457800001</v>
      </c>
      <c r="R1096">
        <v>-60455968.3781</v>
      </c>
      <c r="S1096">
        <v>50366461.4516</v>
      </c>
      <c r="T1096">
        <v>-12168785.7117</v>
      </c>
    </row>
    <row r="1097" spans="1:20" x14ac:dyDescent="0.3">
      <c r="A1097">
        <v>366</v>
      </c>
      <c r="B1097">
        <v>1</v>
      </c>
      <c r="C1097">
        <v>159352689.37709999</v>
      </c>
      <c r="D1097">
        <v>480648.69640000002</v>
      </c>
      <c r="E1097">
        <v>24739372.021600001</v>
      </c>
      <c r="F1097">
        <v>0</v>
      </c>
      <c r="G1097">
        <v>15380317.84</v>
      </c>
      <c r="H1097">
        <v>66141945.274099998</v>
      </c>
      <c r="I1097">
        <v>4983136.6577000003</v>
      </c>
      <c r="J1097">
        <v>4434134.3676000005</v>
      </c>
      <c r="K1097">
        <v>51227579.889399998</v>
      </c>
      <c r="L1097">
        <v>137800991.94949999</v>
      </c>
      <c r="M1097">
        <v>0</v>
      </c>
      <c r="N1097">
        <v>68415147.082100004</v>
      </c>
      <c r="O1097">
        <v>154369552.71939999</v>
      </c>
      <c r="P1097">
        <v>-3953485.6712000002</v>
      </c>
      <c r="Q1097">
        <v>-26488207.867800001</v>
      </c>
      <c r="R1097">
        <v>-137800991.94949999</v>
      </c>
      <c r="S1097">
        <v>15380317.84</v>
      </c>
      <c r="T1097">
        <v>-2273201.8078999999</v>
      </c>
    </row>
    <row r="1098" spans="1:20" x14ac:dyDescent="0.3">
      <c r="A1098">
        <v>366</v>
      </c>
      <c r="B1098">
        <v>2</v>
      </c>
      <c r="C1098">
        <v>148712242.78240001</v>
      </c>
      <c r="D1098">
        <v>495468.2034</v>
      </c>
      <c r="E1098">
        <v>24739372.021600001</v>
      </c>
      <c r="F1098">
        <v>0</v>
      </c>
      <c r="G1098">
        <v>15380317.84</v>
      </c>
      <c r="H1098">
        <v>67246921.998799995</v>
      </c>
      <c r="I1098">
        <v>3626980.0578999999</v>
      </c>
      <c r="J1098">
        <v>4357001.7912999997</v>
      </c>
      <c r="K1098">
        <v>51227579.889399998</v>
      </c>
      <c r="L1098">
        <v>133870543.9751</v>
      </c>
      <c r="M1098">
        <v>0</v>
      </c>
      <c r="N1098">
        <v>64855444.749300003</v>
      </c>
      <c r="O1098">
        <v>145085262.72440001</v>
      </c>
      <c r="P1098">
        <v>-3861533.5879000002</v>
      </c>
      <c r="Q1098">
        <v>-26488207.867800001</v>
      </c>
      <c r="R1098">
        <v>-133870543.9751</v>
      </c>
      <c r="S1098">
        <v>15380317.84</v>
      </c>
      <c r="T1098">
        <v>2391477.2494999999</v>
      </c>
    </row>
    <row r="1099" spans="1:20" x14ac:dyDescent="0.3">
      <c r="A1099">
        <v>366</v>
      </c>
      <c r="B1099">
        <v>3</v>
      </c>
      <c r="C1099">
        <v>141079764.57120001</v>
      </c>
      <c r="D1099">
        <v>508871.18859999999</v>
      </c>
      <c r="E1099">
        <v>24739372.021600001</v>
      </c>
      <c r="F1099">
        <v>0</v>
      </c>
      <c r="G1099">
        <v>15380317.84</v>
      </c>
      <c r="H1099">
        <v>67283059.717800006</v>
      </c>
      <c r="I1099">
        <v>2816299.0414999998</v>
      </c>
      <c r="J1099">
        <v>4292721.3569999998</v>
      </c>
      <c r="K1099">
        <v>51227579.889399998</v>
      </c>
      <c r="L1099">
        <v>130513662.3308</v>
      </c>
      <c r="M1099">
        <v>0</v>
      </c>
      <c r="N1099">
        <v>62181097.125399999</v>
      </c>
      <c r="O1099">
        <v>138263465.52959999</v>
      </c>
      <c r="P1099">
        <v>-3783850.1683999998</v>
      </c>
      <c r="Q1099">
        <v>-26488207.867800001</v>
      </c>
      <c r="R1099">
        <v>-130513662.3308</v>
      </c>
      <c r="S1099">
        <v>15380317.84</v>
      </c>
      <c r="T1099">
        <v>5101962.5924000004</v>
      </c>
    </row>
    <row r="1100" spans="1:20" x14ac:dyDescent="0.3">
      <c r="A1100">
        <v>367</v>
      </c>
      <c r="B1100">
        <v>1</v>
      </c>
      <c r="C1100">
        <v>100311307.75470001</v>
      </c>
      <c r="D1100">
        <v>488725.34039999999</v>
      </c>
      <c r="E1100">
        <v>37592180.511600003</v>
      </c>
      <c r="F1100">
        <v>0</v>
      </c>
      <c r="G1100">
        <v>159560134.52250001</v>
      </c>
      <c r="H1100">
        <v>91784156.317599997</v>
      </c>
      <c r="I1100">
        <v>130192632.38850001</v>
      </c>
      <c r="J1100">
        <v>4368952.2463999996</v>
      </c>
      <c r="K1100">
        <v>99643801.389400005</v>
      </c>
      <c r="L1100">
        <v>91247867.488900006</v>
      </c>
      <c r="M1100">
        <v>0</v>
      </c>
      <c r="N1100">
        <v>64209883.332699999</v>
      </c>
      <c r="O1100">
        <v>-29881324.6338</v>
      </c>
      <c r="P1100">
        <v>-3880226.9060999998</v>
      </c>
      <c r="Q1100">
        <v>-62051620.877800003</v>
      </c>
      <c r="R1100">
        <v>-91247867.488900006</v>
      </c>
      <c r="S1100">
        <v>159560134.52250001</v>
      </c>
      <c r="T1100">
        <v>27574272.984900001</v>
      </c>
    </row>
    <row r="1101" spans="1:20" x14ac:dyDescent="0.3">
      <c r="A1101">
        <v>367</v>
      </c>
      <c r="B1101">
        <v>2</v>
      </c>
      <c r="C1101">
        <v>95797322.231600001</v>
      </c>
      <c r="D1101">
        <v>471106.56809999997</v>
      </c>
      <c r="E1101">
        <v>37592180.511600003</v>
      </c>
      <c r="F1101">
        <v>0</v>
      </c>
      <c r="G1101">
        <v>159560134.52250001</v>
      </c>
      <c r="H1101">
        <v>88488626.815899998</v>
      </c>
      <c r="I1101">
        <v>121185968.85529999</v>
      </c>
      <c r="J1101">
        <v>4434166.1742000002</v>
      </c>
      <c r="K1101">
        <v>99643801.389400005</v>
      </c>
      <c r="L1101">
        <v>91421526.259599999</v>
      </c>
      <c r="M1101">
        <v>0</v>
      </c>
      <c r="N1101">
        <v>65100807.961199999</v>
      </c>
      <c r="O1101">
        <v>-25388646.6237</v>
      </c>
      <c r="P1101">
        <v>-3963059.6061</v>
      </c>
      <c r="Q1101">
        <v>-62051620.877800003</v>
      </c>
      <c r="R1101">
        <v>-91421526.259599999</v>
      </c>
      <c r="S1101">
        <v>159560134.52250001</v>
      </c>
      <c r="T1101">
        <v>23387818.854699999</v>
      </c>
    </row>
    <row r="1102" spans="1:20" x14ac:dyDescent="0.3">
      <c r="A1102">
        <v>367</v>
      </c>
      <c r="B1102">
        <v>3</v>
      </c>
      <c r="C1102">
        <v>93012721.869800001</v>
      </c>
      <c r="D1102">
        <v>456842.33840000001</v>
      </c>
      <c r="E1102">
        <v>37592180.511600003</v>
      </c>
      <c r="F1102">
        <v>0</v>
      </c>
      <c r="G1102">
        <v>159560134.52250001</v>
      </c>
      <c r="H1102">
        <v>86366741.406399995</v>
      </c>
      <c r="I1102">
        <v>115542728.56119999</v>
      </c>
      <c r="J1102">
        <v>4493202.5184000004</v>
      </c>
      <c r="K1102">
        <v>99643801.389400005</v>
      </c>
      <c r="L1102">
        <v>91569823.172499999</v>
      </c>
      <c r="M1102">
        <v>0</v>
      </c>
      <c r="N1102">
        <v>65687578.927000001</v>
      </c>
      <c r="O1102">
        <v>-22530006.691399999</v>
      </c>
      <c r="P1102">
        <v>-4036360.18</v>
      </c>
      <c r="Q1102">
        <v>-62051620.877800003</v>
      </c>
      <c r="R1102">
        <v>-91569823.172499999</v>
      </c>
      <c r="S1102">
        <v>159560134.52250001</v>
      </c>
      <c r="T1102">
        <v>20679162.479400001</v>
      </c>
    </row>
    <row r="1103" spans="1:20" x14ac:dyDescent="0.3">
      <c r="A1103">
        <v>368</v>
      </c>
      <c r="B1103">
        <v>1</v>
      </c>
      <c r="C1103">
        <v>355759240.38999999</v>
      </c>
      <c r="D1103">
        <v>485577.3149</v>
      </c>
      <c r="E1103">
        <v>83532636.271599993</v>
      </c>
      <c r="F1103">
        <v>0</v>
      </c>
      <c r="G1103">
        <v>14587856.045600001</v>
      </c>
      <c r="H1103">
        <v>68687582.162499994</v>
      </c>
      <c r="I1103">
        <v>9327832.5223999992</v>
      </c>
      <c r="J1103">
        <v>4364348.7571</v>
      </c>
      <c r="K1103">
        <v>272700385.68940002</v>
      </c>
      <c r="L1103">
        <v>180623936.4641</v>
      </c>
      <c r="M1103">
        <v>0</v>
      </c>
      <c r="N1103">
        <v>57661339.123599999</v>
      </c>
      <c r="O1103">
        <v>346431407.86769998</v>
      </c>
      <c r="P1103">
        <v>-3878771.4421000001</v>
      </c>
      <c r="Q1103">
        <v>-189167749.41780001</v>
      </c>
      <c r="R1103">
        <v>-180623936.4641</v>
      </c>
      <c r="S1103">
        <v>14587856.045600001</v>
      </c>
      <c r="T1103">
        <v>11026243.038899999</v>
      </c>
    </row>
    <row r="1104" spans="1:20" x14ac:dyDescent="0.3">
      <c r="A1104">
        <v>368</v>
      </c>
      <c r="B1104">
        <v>2</v>
      </c>
      <c r="C1104">
        <v>341132043.4084</v>
      </c>
      <c r="D1104">
        <v>510736.84409999999</v>
      </c>
      <c r="E1104">
        <v>83532636.271599993</v>
      </c>
      <c r="F1104">
        <v>0</v>
      </c>
      <c r="G1104">
        <v>14587856.045600001</v>
      </c>
      <c r="H1104">
        <v>67778671.244499996</v>
      </c>
      <c r="I1104">
        <v>5129100.1509999996</v>
      </c>
      <c r="J1104">
        <v>4247661.4347999999</v>
      </c>
      <c r="K1104">
        <v>272700385.68940002</v>
      </c>
      <c r="L1104">
        <v>172475406.76440001</v>
      </c>
      <c r="M1104">
        <v>0</v>
      </c>
      <c r="N1104">
        <v>54004880.342600003</v>
      </c>
      <c r="O1104">
        <v>336002943.25739998</v>
      </c>
      <c r="P1104">
        <v>-3736924.5907000001</v>
      </c>
      <c r="Q1104">
        <v>-189167749.41780001</v>
      </c>
      <c r="R1104">
        <v>-172475406.76440001</v>
      </c>
      <c r="S1104">
        <v>14587856.045600001</v>
      </c>
      <c r="T1104">
        <v>13773790.901900001</v>
      </c>
    </row>
    <row r="1105" spans="1:20" x14ac:dyDescent="0.3">
      <c r="A1105">
        <v>368</v>
      </c>
      <c r="B1105">
        <v>3</v>
      </c>
      <c r="C1105">
        <v>330500874.08060002</v>
      </c>
      <c r="D1105">
        <v>539241.86360000004</v>
      </c>
      <c r="E1105">
        <v>83532636.271599993</v>
      </c>
      <c r="F1105">
        <v>0</v>
      </c>
      <c r="G1105">
        <v>14587856.045600001</v>
      </c>
      <c r="H1105">
        <v>67251915.735100001</v>
      </c>
      <c r="I1105">
        <v>3333096.0554999998</v>
      </c>
      <c r="J1105">
        <v>4156192.7451999998</v>
      </c>
      <c r="K1105">
        <v>272700385.68940002</v>
      </c>
      <c r="L1105">
        <v>165317176.96360001</v>
      </c>
      <c r="M1105">
        <v>0</v>
      </c>
      <c r="N1105">
        <v>51919545.933499999</v>
      </c>
      <c r="O1105">
        <v>327167778.02520001</v>
      </c>
      <c r="P1105">
        <v>-3616950.8816</v>
      </c>
      <c r="Q1105">
        <v>-189167749.41780001</v>
      </c>
      <c r="R1105">
        <v>-165317176.96360001</v>
      </c>
      <c r="S1105">
        <v>14587856.045600001</v>
      </c>
      <c r="T1105">
        <v>15332369.8016</v>
      </c>
    </row>
    <row r="1106" spans="1:20" x14ac:dyDescent="0.3">
      <c r="A1106">
        <v>369</v>
      </c>
      <c r="B1106">
        <v>1</v>
      </c>
      <c r="C1106">
        <v>332763979.88239998</v>
      </c>
      <c r="D1106">
        <v>561216.25399999996</v>
      </c>
      <c r="E1106">
        <v>90179240.261600003</v>
      </c>
      <c r="F1106">
        <v>0</v>
      </c>
      <c r="G1106">
        <v>10405798.132200001</v>
      </c>
      <c r="H1106">
        <v>64830708.225599997</v>
      </c>
      <c r="I1106">
        <v>4180704.1713999999</v>
      </c>
      <c r="J1106">
        <v>4092558.8753</v>
      </c>
      <c r="K1106">
        <v>297737980.24940002</v>
      </c>
      <c r="L1106">
        <v>142216934.1688</v>
      </c>
      <c r="M1106">
        <v>0</v>
      </c>
      <c r="N1106">
        <v>51180989.830700003</v>
      </c>
      <c r="O1106">
        <v>328583275.71100003</v>
      </c>
      <c r="P1106">
        <v>-3531342.6213000002</v>
      </c>
      <c r="Q1106">
        <v>-207558739.9878</v>
      </c>
      <c r="R1106">
        <v>-142216934.1688</v>
      </c>
      <c r="S1106">
        <v>10405798.132200001</v>
      </c>
      <c r="T1106">
        <v>13649718.3949</v>
      </c>
    </row>
    <row r="1107" spans="1:20" x14ac:dyDescent="0.3">
      <c r="A1107">
        <v>369</v>
      </c>
      <c r="B1107">
        <v>2</v>
      </c>
      <c r="C1107">
        <v>326991503.77939999</v>
      </c>
      <c r="D1107">
        <v>580112.43200000003</v>
      </c>
      <c r="E1107">
        <v>90179240.261600003</v>
      </c>
      <c r="F1107">
        <v>0</v>
      </c>
      <c r="G1107">
        <v>10405798.132200001</v>
      </c>
      <c r="H1107">
        <v>63989444.522699997</v>
      </c>
      <c r="I1107">
        <v>3062028.0167999999</v>
      </c>
      <c r="J1107">
        <v>4036211.2280999999</v>
      </c>
      <c r="K1107">
        <v>297737980.24940002</v>
      </c>
      <c r="L1107">
        <v>137955420.41350001</v>
      </c>
      <c r="M1107">
        <v>0</v>
      </c>
      <c r="N1107">
        <v>49977713.8213</v>
      </c>
      <c r="O1107">
        <v>323929475.7626</v>
      </c>
      <c r="P1107">
        <v>-3456098.7960999999</v>
      </c>
      <c r="Q1107">
        <v>-207558739.9878</v>
      </c>
      <c r="R1107">
        <v>-137955420.41350001</v>
      </c>
      <c r="S1107">
        <v>10405798.132200001</v>
      </c>
      <c r="T1107">
        <v>14011730.701400001</v>
      </c>
    </row>
    <row r="1108" spans="1:20" x14ac:dyDescent="0.3">
      <c r="A1108">
        <v>369</v>
      </c>
      <c r="B1108">
        <v>3</v>
      </c>
      <c r="C1108">
        <v>322067440.06980002</v>
      </c>
      <c r="D1108">
        <v>597092.37450000003</v>
      </c>
      <c r="E1108">
        <v>90179240.261600003</v>
      </c>
      <c r="F1108">
        <v>0</v>
      </c>
      <c r="G1108">
        <v>10405798.132200001</v>
      </c>
      <c r="H1108">
        <v>63376157.566100001</v>
      </c>
      <c r="I1108">
        <v>2461732.9095000001</v>
      </c>
      <c r="J1108">
        <v>3986613.9218000001</v>
      </c>
      <c r="K1108">
        <v>297737980.24940002</v>
      </c>
      <c r="L1108">
        <v>134053229.876</v>
      </c>
      <c r="M1108">
        <v>0</v>
      </c>
      <c r="N1108">
        <v>48963511.623999998</v>
      </c>
      <c r="O1108">
        <v>319605707.16030002</v>
      </c>
      <c r="P1108">
        <v>-3389521.5473000002</v>
      </c>
      <c r="Q1108">
        <v>-207558739.9878</v>
      </c>
      <c r="R1108">
        <v>-134053229.876</v>
      </c>
      <c r="S1108">
        <v>10405798.132200001</v>
      </c>
      <c r="T1108">
        <v>14412645.942</v>
      </c>
    </row>
    <row r="1109" spans="1:20" x14ac:dyDescent="0.3">
      <c r="A1109">
        <v>370</v>
      </c>
      <c r="B1109">
        <v>1</v>
      </c>
      <c r="C1109">
        <v>126798632.0521</v>
      </c>
      <c r="D1109">
        <v>565666.17929999996</v>
      </c>
      <c r="E1109">
        <v>48986970.151600003</v>
      </c>
      <c r="F1109">
        <v>0</v>
      </c>
      <c r="G1109">
        <v>125843822.301</v>
      </c>
      <c r="H1109">
        <v>105926911.3573</v>
      </c>
      <c r="I1109">
        <v>166067634.95989999</v>
      </c>
      <c r="J1109">
        <v>4076093.0661999998</v>
      </c>
      <c r="K1109">
        <v>142567696.8994</v>
      </c>
      <c r="L1109">
        <v>37727240.443400003</v>
      </c>
      <c r="M1109">
        <v>0</v>
      </c>
      <c r="N1109">
        <v>56386414.319499999</v>
      </c>
      <c r="O1109">
        <v>-39269002.907799996</v>
      </c>
      <c r="P1109">
        <v>-3510426.8868999998</v>
      </c>
      <c r="Q1109">
        <v>-93580726.747799993</v>
      </c>
      <c r="R1109">
        <v>-37727240.443400003</v>
      </c>
      <c r="S1109">
        <v>125843822.301</v>
      </c>
      <c r="T1109">
        <v>49540497.037799999</v>
      </c>
    </row>
    <row r="1110" spans="1:20" x14ac:dyDescent="0.3">
      <c r="A1110">
        <v>370</v>
      </c>
      <c r="B1110">
        <v>2</v>
      </c>
      <c r="C1110">
        <v>107686571.8589</v>
      </c>
      <c r="D1110">
        <v>539079.00459999999</v>
      </c>
      <c r="E1110">
        <v>48986970.151600003</v>
      </c>
      <c r="F1110">
        <v>0</v>
      </c>
      <c r="G1110">
        <v>125843822.301</v>
      </c>
      <c r="H1110">
        <v>101985999.88060001</v>
      </c>
      <c r="I1110">
        <v>136021095.72040001</v>
      </c>
      <c r="J1110">
        <v>4178917.1716999998</v>
      </c>
      <c r="K1110">
        <v>142567696.8994</v>
      </c>
      <c r="L1110">
        <v>39024363.107100002</v>
      </c>
      <c r="M1110">
        <v>0</v>
      </c>
      <c r="N1110">
        <v>61224291.694399998</v>
      </c>
      <c r="O1110">
        <v>-28334523.861499999</v>
      </c>
      <c r="P1110">
        <v>-3639838.1671000002</v>
      </c>
      <c r="Q1110">
        <v>-93580726.747799993</v>
      </c>
      <c r="R1110">
        <v>-39024363.107100002</v>
      </c>
      <c r="S1110">
        <v>125843822.301</v>
      </c>
      <c r="T1110">
        <v>40761708.1862</v>
      </c>
    </row>
    <row r="1111" spans="1:20" x14ac:dyDescent="0.3">
      <c r="A1111">
        <v>370</v>
      </c>
      <c r="B1111">
        <v>3</v>
      </c>
      <c r="C1111">
        <v>98125339.819100007</v>
      </c>
      <c r="D1111">
        <v>515766.30469999998</v>
      </c>
      <c r="E1111">
        <v>48986970.151600003</v>
      </c>
      <c r="F1111">
        <v>0</v>
      </c>
      <c r="G1111">
        <v>125843822.301</v>
      </c>
      <c r="H1111">
        <v>96903913.799700007</v>
      </c>
      <c r="I1111">
        <v>118688534.786</v>
      </c>
      <c r="J1111">
        <v>4255650.9632999999</v>
      </c>
      <c r="K1111">
        <v>142567696.8994</v>
      </c>
      <c r="L1111">
        <v>40066772.215300001</v>
      </c>
      <c r="M1111">
        <v>0</v>
      </c>
      <c r="N1111">
        <v>64592990.613799997</v>
      </c>
      <c r="O1111">
        <v>-20563194.967</v>
      </c>
      <c r="P1111">
        <v>-3739884.6586000002</v>
      </c>
      <c r="Q1111">
        <v>-93580726.747799993</v>
      </c>
      <c r="R1111">
        <v>-40066772.215300001</v>
      </c>
      <c r="S1111">
        <v>125843822.301</v>
      </c>
      <c r="T1111">
        <v>32310923.185899999</v>
      </c>
    </row>
    <row r="1112" spans="1:20" x14ac:dyDescent="0.3">
      <c r="A1112">
        <v>371</v>
      </c>
      <c r="B1112">
        <v>1</v>
      </c>
      <c r="C1112">
        <v>130156466.6108</v>
      </c>
      <c r="D1112">
        <v>505561.89649999997</v>
      </c>
      <c r="E1112">
        <v>15435409.071599999</v>
      </c>
      <c r="F1112">
        <v>0</v>
      </c>
      <c r="G1112">
        <v>13914106.808900001</v>
      </c>
      <c r="H1112">
        <v>64237640.381999999</v>
      </c>
      <c r="I1112">
        <v>110432260.2176</v>
      </c>
      <c r="J1112">
        <v>4288644.5547000002</v>
      </c>
      <c r="K1112">
        <v>16179776.679400001</v>
      </c>
      <c r="L1112">
        <v>24672830.125700001</v>
      </c>
      <c r="M1112">
        <v>0</v>
      </c>
      <c r="N1112">
        <v>67497652.589900002</v>
      </c>
      <c r="O1112">
        <v>19724206.393100001</v>
      </c>
      <c r="P1112">
        <v>-3783082.6581000001</v>
      </c>
      <c r="Q1112">
        <v>-744367.6078</v>
      </c>
      <c r="R1112">
        <v>-24672830.125700001</v>
      </c>
      <c r="S1112">
        <v>13914106.808900001</v>
      </c>
      <c r="T1112">
        <v>-3260012.2078999998</v>
      </c>
    </row>
    <row r="1113" spans="1:20" x14ac:dyDescent="0.3">
      <c r="A1113">
        <v>371</v>
      </c>
      <c r="B1113">
        <v>2</v>
      </c>
      <c r="C1113">
        <v>110541323.05400001</v>
      </c>
      <c r="D1113">
        <v>497775.33809999999</v>
      </c>
      <c r="E1113">
        <v>15435409.071599999</v>
      </c>
      <c r="F1113">
        <v>0</v>
      </c>
      <c r="G1113">
        <v>13914106.808900001</v>
      </c>
      <c r="H1113">
        <v>63070876.112999998</v>
      </c>
      <c r="I1113">
        <v>88125340.729800001</v>
      </c>
      <c r="J1113">
        <v>4316808.6802000003</v>
      </c>
      <c r="K1113">
        <v>16179776.679400001</v>
      </c>
      <c r="L1113">
        <v>25013707.577199999</v>
      </c>
      <c r="M1113">
        <v>0</v>
      </c>
      <c r="N1113">
        <v>69410552.968600005</v>
      </c>
      <c r="O1113">
        <v>22415982.324200001</v>
      </c>
      <c r="P1113">
        <v>-3819033.3421</v>
      </c>
      <c r="Q1113">
        <v>-744367.6078</v>
      </c>
      <c r="R1113">
        <v>-25013707.577199999</v>
      </c>
      <c r="S1113">
        <v>13914106.808900001</v>
      </c>
      <c r="T1113">
        <v>-6339676.8556000004</v>
      </c>
    </row>
    <row r="1114" spans="1:20" x14ac:dyDescent="0.3">
      <c r="A1114">
        <v>371</v>
      </c>
      <c r="B1114">
        <v>3</v>
      </c>
      <c r="C1114">
        <v>98940810.241500005</v>
      </c>
      <c r="D1114">
        <v>491102.40500000003</v>
      </c>
      <c r="E1114">
        <v>15435409.071599999</v>
      </c>
      <c r="F1114">
        <v>0</v>
      </c>
      <c r="G1114">
        <v>13914106.808900001</v>
      </c>
      <c r="H1114">
        <v>62016492.175999999</v>
      </c>
      <c r="I1114">
        <v>73401375.390499994</v>
      </c>
      <c r="J1114">
        <v>4340970.3898</v>
      </c>
      <c r="K1114">
        <v>16179776.679400001</v>
      </c>
      <c r="L1114">
        <v>25290963.086800002</v>
      </c>
      <c r="M1114">
        <v>0</v>
      </c>
      <c r="N1114">
        <v>70822163.788900003</v>
      </c>
      <c r="O1114">
        <v>25539434.851</v>
      </c>
      <c r="P1114">
        <v>-3849867.9848000002</v>
      </c>
      <c r="Q1114">
        <v>-744367.6078</v>
      </c>
      <c r="R1114">
        <v>-25290963.086800002</v>
      </c>
      <c r="S1114">
        <v>13914106.808900001</v>
      </c>
      <c r="T1114">
        <v>-8805671.6129000001</v>
      </c>
    </row>
    <row r="1115" spans="1:20" x14ac:dyDescent="0.3">
      <c r="A1115">
        <v>372</v>
      </c>
      <c r="B1115">
        <v>1</v>
      </c>
      <c r="C1115">
        <v>122148837.4496</v>
      </c>
      <c r="D1115">
        <v>492983.97979999997</v>
      </c>
      <c r="E1115">
        <v>15435409.071599999</v>
      </c>
      <c r="F1115">
        <v>0</v>
      </c>
      <c r="G1115">
        <v>1986736.6997</v>
      </c>
      <c r="H1115">
        <v>46156437.310800001</v>
      </c>
      <c r="I1115">
        <v>51281608.026100002</v>
      </c>
      <c r="J1115">
        <v>4326000.6714000003</v>
      </c>
      <c r="K1115">
        <v>16179776.679400001</v>
      </c>
      <c r="L1115">
        <v>41730810.796899997</v>
      </c>
      <c r="M1115">
        <v>0</v>
      </c>
      <c r="N1115">
        <v>73022977.319100007</v>
      </c>
      <c r="O1115">
        <v>70867229.423600003</v>
      </c>
      <c r="P1115">
        <v>-3833016.6916999999</v>
      </c>
      <c r="Q1115">
        <v>-744367.6078</v>
      </c>
      <c r="R1115">
        <v>-41730810.796899997</v>
      </c>
      <c r="S1115">
        <v>1986736.6997</v>
      </c>
      <c r="T1115">
        <v>-26866540.008299999</v>
      </c>
    </row>
    <row r="1116" spans="1:20" x14ac:dyDescent="0.3">
      <c r="A1116">
        <v>372</v>
      </c>
      <c r="B1116">
        <v>2</v>
      </c>
      <c r="C1116">
        <v>114011228.9708</v>
      </c>
      <c r="D1116">
        <v>495218.55229999998</v>
      </c>
      <c r="E1116">
        <v>15435409.071599999</v>
      </c>
      <c r="F1116">
        <v>0</v>
      </c>
      <c r="G1116">
        <v>1986736.6997</v>
      </c>
      <c r="H1116">
        <v>45029270.173799999</v>
      </c>
      <c r="I1116">
        <v>43106698.397299998</v>
      </c>
      <c r="J1116">
        <v>4314109.142</v>
      </c>
      <c r="K1116">
        <v>16179776.679400001</v>
      </c>
      <c r="L1116">
        <v>41753984.270400003</v>
      </c>
      <c r="M1116">
        <v>0</v>
      </c>
      <c r="N1116">
        <v>71509194.136600003</v>
      </c>
      <c r="O1116">
        <v>70904530.573500007</v>
      </c>
      <c r="P1116">
        <v>-3818890.5898000002</v>
      </c>
      <c r="Q1116">
        <v>-744367.6078</v>
      </c>
      <c r="R1116">
        <v>-41753984.270400003</v>
      </c>
      <c r="S1116">
        <v>1986736.6997</v>
      </c>
      <c r="T1116">
        <v>-26479923.9628</v>
      </c>
    </row>
    <row r="1117" spans="1:20" x14ac:dyDescent="0.3">
      <c r="A1117">
        <v>372</v>
      </c>
      <c r="B1117">
        <v>3</v>
      </c>
      <c r="C1117">
        <v>108977038.02599999</v>
      </c>
      <c r="D1117">
        <v>497520.70069999999</v>
      </c>
      <c r="E1117">
        <v>15435409.071599999</v>
      </c>
      <c r="F1117">
        <v>0</v>
      </c>
      <c r="G1117">
        <v>1986736.6997</v>
      </c>
      <c r="H1117">
        <v>44787329.7249</v>
      </c>
      <c r="I1117">
        <v>38101942.7883</v>
      </c>
      <c r="J1117">
        <v>4303852.8113000002</v>
      </c>
      <c r="K1117">
        <v>16179776.679400001</v>
      </c>
      <c r="L1117">
        <v>41780475.805399999</v>
      </c>
      <c r="M1117">
        <v>0</v>
      </c>
      <c r="N1117">
        <v>71240100.899700001</v>
      </c>
      <c r="O1117">
        <v>70875095.2377</v>
      </c>
      <c r="P1117">
        <v>-3806332.1105</v>
      </c>
      <c r="Q1117">
        <v>-744367.6078</v>
      </c>
      <c r="R1117">
        <v>-41780475.805399999</v>
      </c>
      <c r="S1117">
        <v>1986736.6997</v>
      </c>
      <c r="T1117">
        <v>-26452771.174800001</v>
      </c>
    </row>
    <row r="1118" spans="1:20" x14ac:dyDescent="0.3">
      <c r="A1118">
        <v>373</v>
      </c>
      <c r="B1118">
        <v>1</v>
      </c>
      <c r="C1118">
        <v>103229794.1006</v>
      </c>
      <c r="D1118">
        <v>498587.11009999999</v>
      </c>
      <c r="E1118">
        <v>15435409.071599999</v>
      </c>
      <c r="F1118">
        <v>0</v>
      </c>
      <c r="G1118">
        <v>1999100.5022</v>
      </c>
      <c r="H1118">
        <v>43629919.2038</v>
      </c>
      <c r="I1118">
        <v>39268506.646700002</v>
      </c>
      <c r="J1118">
        <v>4301839.6212999998</v>
      </c>
      <c r="K1118">
        <v>16179776.679400001</v>
      </c>
      <c r="L1118">
        <v>32723688.9496</v>
      </c>
      <c r="M1118">
        <v>0</v>
      </c>
      <c r="N1118">
        <v>72139871.678499997</v>
      </c>
      <c r="O1118">
        <v>63961287.453900002</v>
      </c>
      <c r="P1118">
        <v>-3803252.5112000001</v>
      </c>
      <c r="Q1118">
        <v>-744367.6078</v>
      </c>
      <c r="R1118">
        <v>-32723688.9496</v>
      </c>
      <c r="S1118">
        <v>1999100.5022</v>
      </c>
      <c r="T1118">
        <v>-28509952.4747</v>
      </c>
    </row>
    <row r="1119" spans="1:20" x14ac:dyDescent="0.3">
      <c r="A1119">
        <v>373</v>
      </c>
      <c r="B1119">
        <v>2</v>
      </c>
      <c r="C1119">
        <v>99891720.1083</v>
      </c>
      <c r="D1119">
        <v>499821.05969999998</v>
      </c>
      <c r="E1119">
        <v>15435409.071599999</v>
      </c>
      <c r="F1119">
        <v>0</v>
      </c>
      <c r="G1119">
        <v>1999100.5022</v>
      </c>
      <c r="H1119">
        <v>42828513.130900003</v>
      </c>
      <c r="I1119">
        <v>34958521.517700002</v>
      </c>
      <c r="J1119">
        <v>4299289.3257999998</v>
      </c>
      <c r="K1119">
        <v>16179776.679400001</v>
      </c>
      <c r="L1119">
        <v>32816082.591699999</v>
      </c>
      <c r="M1119">
        <v>0</v>
      </c>
      <c r="N1119">
        <v>72278311.663599998</v>
      </c>
      <c r="O1119">
        <v>64933198.590599999</v>
      </c>
      <c r="P1119">
        <v>-3799468.2662</v>
      </c>
      <c r="Q1119">
        <v>-744367.6078</v>
      </c>
      <c r="R1119">
        <v>-32816082.591699999</v>
      </c>
      <c r="S1119">
        <v>1999100.5022</v>
      </c>
      <c r="T1119">
        <v>-29449798.532699998</v>
      </c>
    </row>
    <row r="1120" spans="1:20" x14ac:dyDescent="0.3">
      <c r="A1120">
        <v>373</v>
      </c>
      <c r="B1120">
        <v>3</v>
      </c>
      <c r="C1120">
        <v>97112224.169300005</v>
      </c>
      <c r="D1120">
        <v>501415.15049999999</v>
      </c>
      <c r="E1120">
        <v>15435409.071599999</v>
      </c>
      <c r="F1120">
        <v>0</v>
      </c>
      <c r="G1120">
        <v>1999100.5022</v>
      </c>
      <c r="H1120">
        <v>42119772.689800002</v>
      </c>
      <c r="I1120">
        <v>31428891.170299999</v>
      </c>
      <c r="J1120">
        <v>4296582.4530999996</v>
      </c>
      <c r="K1120">
        <v>16179776.679400001</v>
      </c>
      <c r="L1120">
        <v>32891543.475099999</v>
      </c>
      <c r="M1120">
        <v>0</v>
      </c>
      <c r="N1120">
        <v>72197603.879800007</v>
      </c>
      <c r="O1120">
        <v>65683332.998999998</v>
      </c>
      <c r="P1120">
        <v>-3795167.3026000001</v>
      </c>
      <c r="Q1120">
        <v>-744367.6078</v>
      </c>
      <c r="R1120">
        <v>-32891543.475099999</v>
      </c>
      <c r="S1120">
        <v>1999100.5022</v>
      </c>
      <c r="T1120">
        <v>-30077831.190000001</v>
      </c>
    </row>
    <row r="1121" spans="1:20" x14ac:dyDescent="0.3">
      <c r="A1121">
        <v>374</v>
      </c>
      <c r="B1121">
        <v>1</v>
      </c>
      <c r="C1121">
        <v>88156944.472399995</v>
      </c>
      <c r="D1121">
        <v>499664.08299999998</v>
      </c>
      <c r="E1121">
        <v>15435409.071599999</v>
      </c>
      <c r="F1121">
        <v>0</v>
      </c>
      <c r="G1121">
        <v>3473316.8854999999</v>
      </c>
      <c r="H1121">
        <v>48152183.208899997</v>
      </c>
      <c r="I1121">
        <v>51023041.575199999</v>
      </c>
      <c r="J1121">
        <v>4304799.1851000004</v>
      </c>
      <c r="K1121">
        <v>16318794.419399999</v>
      </c>
      <c r="L1121">
        <v>9579682.3724000007</v>
      </c>
      <c r="M1121">
        <v>0</v>
      </c>
      <c r="N1121">
        <v>73918809.510299996</v>
      </c>
      <c r="O1121">
        <v>37133902.897100002</v>
      </c>
      <c r="P1121">
        <v>-3805135.102</v>
      </c>
      <c r="Q1121">
        <v>-883385.34779999999</v>
      </c>
      <c r="R1121">
        <v>-9579682.3724000007</v>
      </c>
      <c r="S1121">
        <v>3473316.8854999999</v>
      </c>
      <c r="T1121">
        <v>-25766626.301399998</v>
      </c>
    </row>
    <row r="1122" spans="1:20" x14ac:dyDescent="0.3">
      <c r="A1122">
        <v>374</v>
      </c>
      <c r="B1122">
        <v>2</v>
      </c>
      <c r="C1122">
        <v>85757228.568399996</v>
      </c>
      <c r="D1122">
        <v>498376.8653</v>
      </c>
      <c r="E1122">
        <v>15435409.071599999</v>
      </c>
      <c r="F1122">
        <v>0</v>
      </c>
      <c r="G1122">
        <v>3473316.8854999999</v>
      </c>
      <c r="H1122">
        <v>45976418.972400002</v>
      </c>
      <c r="I1122">
        <v>44835696.653300002</v>
      </c>
      <c r="J1122">
        <v>4311836.8635</v>
      </c>
      <c r="K1122">
        <v>16318794.419399999</v>
      </c>
      <c r="L1122">
        <v>9669131.4981999993</v>
      </c>
      <c r="M1122">
        <v>0</v>
      </c>
      <c r="N1122">
        <v>75555967.207200006</v>
      </c>
      <c r="O1122">
        <v>40921531.915200002</v>
      </c>
      <c r="P1122">
        <v>-3813459.9981999998</v>
      </c>
      <c r="Q1122">
        <v>-883385.34779999999</v>
      </c>
      <c r="R1122">
        <v>-9669131.4981999993</v>
      </c>
      <c r="S1122">
        <v>3473316.8854999999</v>
      </c>
      <c r="T1122">
        <v>-29579548.234700002</v>
      </c>
    </row>
    <row r="1123" spans="1:20" x14ac:dyDescent="0.3">
      <c r="A1123">
        <v>374</v>
      </c>
      <c r="B1123">
        <v>3</v>
      </c>
      <c r="C1123">
        <v>84034471.007499993</v>
      </c>
      <c r="D1123">
        <v>501167.00390000001</v>
      </c>
      <c r="E1123">
        <v>15435409.071599999</v>
      </c>
      <c r="F1123">
        <v>0</v>
      </c>
      <c r="G1123">
        <v>3473316.8854999999</v>
      </c>
      <c r="H1123">
        <v>44915316.194899999</v>
      </c>
      <c r="I1123">
        <v>40687830.620300002</v>
      </c>
      <c r="J1123">
        <v>4321774.1693000002</v>
      </c>
      <c r="K1123">
        <v>16318794.419399999</v>
      </c>
      <c r="L1123">
        <v>9745882.7422000002</v>
      </c>
      <c r="M1123">
        <v>0</v>
      </c>
      <c r="N1123">
        <v>76679142.547900006</v>
      </c>
      <c r="O1123">
        <v>43346640.387199998</v>
      </c>
      <c r="P1123">
        <v>-3820607.1653999998</v>
      </c>
      <c r="Q1123">
        <v>-883385.34779999999</v>
      </c>
      <c r="R1123">
        <v>-9745882.7422000002</v>
      </c>
      <c r="S1123">
        <v>3473316.8854999999</v>
      </c>
      <c r="T1123">
        <v>-31763826.353</v>
      </c>
    </row>
    <row r="1124" spans="1:20" x14ac:dyDescent="0.3">
      <c r="A1124">
        <v>375</v>
      </c>
      <c r="B1124">
        <v>1</v>
      </c>
      <c r="C1124">
        <v>62267612.774400003</v>
      </c>
      <c r="D1124">
        <v>500950.3334</v>
      </c>
      <c r="E1124">
        <v>15435409.071599999</v>
      </c>
      <c r="F1124">
        <v>0</v>
      </c>
      <c r="G1124">
        <v>20834798.797200002</v>
      </c>
      <c r="H1124">
        <v>63021088.358000003</v>
      </c>
      <c r="I1124">
        <v>60956564.747599997</v>
      </c>
      <c r="J1124">
        <v>4344381.1985999998</v>
      </c>
      <c r="K1124">
        <v>16318794.419399999</v>
      </c>
      <c r="L1124">
        <v>596970.1189</v>
      </c>
      <c r="M1124">
        <v>0</v>
      </c>
      <c r="N1124">
        <v>79295849.133599997</v>
      </c>
      <c r="O1124">
        <v>1311048.0268000001</v>
      </c>
      <c r="P1124">
        <v>-3843430.8651999999</v>
      </c>
      <c r="Q1124">
        <v>-883385.34779999999</v>
      </c>
      <c r="R1124">
        <v>-596970.1189</v>
      </c>
      <c r="S1124">
        <v>20834798.797200002</v>
      </c>
      <c r="T1124">
        <v>-16274760.775599999</v>
      </c>
    </row>
    <row r="1125" spans="1:20" x14ac:dyDescent="0.3">
      <c r="A1125">
        <v>375</v>
      </c>
      <c r="B1125">
        <v>2</v>
      </c>
      <c r="C1125">
        <v>59730061.231299996</v>
      </c>
      <c r="D1125">
        <v>500373.24770000001</v>
      </c>
      <c r="E1125">
        <v>15435409.071599999</v>
      </c>
      <c r="F1125">
        <v>0</v>
      </c>
      <c r="G1125">
        <v>20834798.797200002</v>
      </c>
      <c r="H1125">
        <v>61820691.3631</v>
      </c>
      <c r="I1125">
        <v>55947103.7086</v>
      </c>
      <c r="J1125">
        <v>4363600.1640999997</v>
      </c>
      <c r="K1125">
        <v>16318794.419399999</v>
      </c>
      <c r="L1125">
        <v>602172.60979999998</v>
      </c>
      <c r="M1125">
        <v>0</v>
      </c>
      <c r="N1125">
        <v>80774440.880500004</v>
      </c>
      <c r="O1125">
        <v>3782957.5227999999</v>
      </c>
      <c r="P1125">
        <v>-3863226.9164999998</v>
      </c>
      <c r="Q1125">
        <v>-883385.34779999999</v>
      </c>
      <c r="R1125">
        <v>-602172.60979999998</v>
      </c>
      <c r="S1125">
        <v>20834798.797200002</v>
      </c>
      <c r="T1125">
        <v>-18953749.5174</v>
      </c>
    </row>
    <row r="1126" spans="1:20" x14ac:dyDescent="0.3">
      <c r="A1126">
        <v>375</v>
      </c>
      <c r="B1126">
        <v>3</v>
      </c>
      <c r="C1126">
        <v>57848620.438699998</v>
      </c>
      <c r="D1126">
        <v>499575.60570000001</v>
      </c>
      <c r="E1126">
        <v>15435409.071599999</v>
      </c>
      <c r="F1126">
        <v>0</v>
      </c>
      <c r="G1126">
        <v>20834798.797200002</v>
      </c>
      <c r="H1126">
        <v>59928640.798500001</v>
      </c>
      <c r="I1126">
        <v>50839044.0748</v>
      </c>
      <c r="J1126">
        <v>4380280.2932000002</v>
      </c>
      <c r="K1126">
        <v>16318794.419399999</v>
      </c>
      <c r="L1126">
        <v>606545.34900000005</v>
      </c>
      <c r="M1126">
        <v>0</v>
      </c>
      <c r="N1126">
        <v>82042403.284199998</v>
      </c>
      <c r="O1126">
        <v>7009576.3639000002</v>
      </c>
      <c r="P1126">
        <v>-3880704.6875</v>
      </c>
      <c r="Q1126">
        <v>-883385.34779999999</v>
      </c>
      <c r="R1126">
        <v>-606545.34900000005</v>
      </c>
      <c r="S1126">
        <v>20834798.797200002</v>
      </c>
      <c r="T1126">
        <v>-22113762.4857</v>
      </c>
    </row>
    <row r="1127" spans="1:20" x14ac:dyDescent="0.3">
      <c r="A1127">
        <v>376</v>
      </c>
      <c r="B1127">
        <v>1</v>
      </c>
      <c r="C1127">
        <v>122625702.5934</v>
      </c>
      <c r="D1127">
        <v>512831.50699999998</v>
      </c>
      <c r="E1127">
        <v>15435409.071599999</v>
      </c>
      <c r="F1127">
        <v>0</v>
      </c>
      <c r="G1127">
        <v>2429862.6224000002</v>
      </c>
      <c r="H1127">
        <v>43211240.836000003</v>
      </c>
      <c r="I1127">
        <v>17880145.3561</v>
      </c>
      <c r="J1127">
        <v>4330805.7943000002</v>
      </c>
      <c r="K1127">
        <v>16318794.419399999</v>
      </c>
      <c r="L1127">
        <v>71687893.417500004</v>
      </c>
      <c r="M1127">
        <v>0</v>
      </c>
      <c r="N1127">
        <v>75321743.0634</v>
      </c>
      <c r="O1127">
        <v>104745557.23729999</v>
      </c>
      <c r="P1127">
        <v>-3817974.2872000001</v>
      </c>
      <c r="Q1127">
        <v>-883385.34779999999</v>
      </c>
      <c r="R1127">
        <v>-71687893.417500004</v>
      </c>
      <c r="S1127">
        <v>2429862.6224000002</v>
      </c>
      <c r="T1127">
        <v>-32110502.227299999</v>
      </c>
    </row>
    <row r="1128" spans="1:20" x14ac:dyDescent="0.3">
      <c r="A1128">
        <v>376</v>
      </c>
      <c r="B1128">
        <v>2</v>
      </c>
      <c r="C1128">
        <v>113952271.96879999</v>
      </c>
      <c r="D1128">
        <v>524311.49419999996</v>
      </c>
      <c r="E1128">
        <v>15435409.071599999</v>
      </c>
      <c r="F1128">
        <v>0</v>
      </c>
      <c r="G1128">
        <v>2429862.6224000002</v>
      </c>
      <c r="H1128">
        <v>45246447.678499997</v>
      </c>
      <c r="I1128">
        <v>15523070.603599999</v>
      </c>
      <c r="J1128">
        <v>4289968.6409</v>
      </c>
      <c r="K1128">
        <v>16318794.419399999</v>
      </c>
      <c r="L1128">
        <v>70653601.667600006</v>
      </c>
      <c r="M1128">
        <v>0</v>
      </c>
      <c r="N1128">
        <v>71354836.042500004</v>
      </c>
      <c r="O1128">
        <v>98429201.365099996</v>
      </c>
      <c r="P1128">
        <v>-3765657.1466999999</v>
      </c>
      <c r="Q1128">
        <v>-883385.34779999999</v>
      </c>
      <c r="R1128">
        <v>-70653601.667600006</v>
      </c>
      <c r="S1128">
        <v>2429862.6224000002</v>
      </c>
      <c r="T1128">
        <v>-26108388.364</v>
      </c>
    </row>
    <row r="1129" spans="1:20" x14ac:dyDescent="0.3">
      <c r="A1129">
        <v>376</v>
      </c>
      <c r="B1129">
        <v>3</v>
      </c>
      <c r="C1129">
        <v>108399780.18089999</v>
      </c>
      <c r="D1129">
        <v>534341.99879999994</v>
      </c>
      <c r="E1129">
        <v>15435409.071599999</v>
      </c>
      <c r="F1129">
        <v>0</v>
      </c>
      <c r="G1129">
        <v>2429862.6224000002</v>
      </c>
      <c r="H1129">
        <v>45970860.778700002</v>
      </c>
      <c r="I1129">
        <v>14430242.1171</v>
      </c>
      <c r="J1129">
        <v>4254967.0930000003</v>
      </c>
      <c r="K1129">
        <v>16318794.419399999</v>
      </c>
      <c r="L1129">
        <v>69832332.912799999</v>
      </c>
      <c r="M1129">
        <v>0</v>
      </c>
      <c r="N1129">
        <v>68983656.051799998</v>
      </c>
      <c r="O1129">
        <v>93969538.063800007</v>
      </c>
      <c r="P1129">
        <v>-3720625.0942000002</v>
      </c>
      <c r="Q1129">
        <v>-883385.34779999999</v>
      </c>
      <c r="R1129">
        <v>-69832332.912799999</v>
      </c>
      <c r="S1129">
        <v>2429862.6224000002</v>
      </c>
      <c r="T1129">
        <v>-23012795.272999998</v>
      </c>
    </row>
    <row r="1130" spans="1:20" x14ac:dyDescent="0.3">
      <c r="A1130">
        <v>377</v>
      </c>
      <c r="B1130">
        <v>1</v>
      </c>
      <c r="C1130">
        <v>108670903.6001</v>
      </c>
      <c r="D1130">
        <v>545109.76599999995</v>
      </c>
      <c r="E1130">
        <v>20900055.421599999</v>
      </c>
      <c r="F1130">
        <v>0</v>
      </c>
      <c r="G1130">
        <v>10535040.9549</v>
      </c>
      <c r="H1130">
        <v>61149011.279299997</v>
      </c>
      <c r="I1130">
        <v>10817522.306</v>
      </c>
      <c r="J1130">
        <v>4214127.5351</v>
      </c>
      <c r="K1130">
        <v>39267887.759400003</v>
      </c>
      <c r="L1130">
        <v>82905879.608500004</v>
      </c>
      <c r="M1130">
        <v>0</v>
      </c>
      <c r="N1130">
        <v>64843909.669500001</v>
      </c>
      <c r="O1130">
        <v>97853381.294100001</v>
      </c>
      <c r="P1130">
        <v>-3669017.7692</v>
      </c>
      <c r="Q1130">
        <v>-18367832.3378</v>
      </c>
      <c r="R1130">
        <v>-82905879.608500004</v>
      </c>
      <c r="S1130">
        <v>10535040.9549</v>
      </c>
      <c r="T1130">
        <v>-3694898.3901999998</v>
      </c>
    </row>
    <row r="1131" spans="1:20" x14ac:dyDescent="0.3">
      <c r="A1131">
        <v>377</v>
      </c>
      <c r="B1131">
        <v>2</v>
      </c>
      <c r="C1131">
        <v>103038605.4428</v>
      </c>
      <c r="D1131">
        <v>554519.26439999999</v>
      </c>
      <c r="E1131">
        <v>20900055.421599999</v>
      </c>
      <c r="F1131">
        <v>0</v>
      </c>
      <c r="G1131">
        <v>10535040.9549</v>
      </c>
      <c r="H1131">
        <v>62309135.611100003</v>
      </c>
      <c r="I1131">
        <v>8435530.9313999992</v>
      </c>
      <c r="J1131">
        <v>4178631.9849</v>
      </c>
      <c r="K1131">
        <v>39267887.759400003</v>
      </c>
      <c r="L1131">
        <v>81992516.268399999</v>
      </c>
      <c r="M1131">
        <v>0</v>
      </c>
      <c r="N1131">
        <v>63829845.629000001</v>
      </c>
      <c r="O1131">
        <v>94603074.511399999</v>
      </c>
      <c r="P1131">
        <v>-3624112.7206000001</v>
      </c>
      <c r="Q1131">
        <v>-18367832.3378</v>
      </c>
      <c r="R1131">
        <v>-81992516.268399999</v>
      </c>
      <c r="S1131">
        <v>10535040.9549</v>
      </c>
      <c r="T1131">
        <v>-1520710.0179000001</v>
      </c>
    </row>
    <row r="1132" spans="1:20" x14ac:dyDescent="0.3">
      <c r="A1132">
        <v>377</v>
      </c>
      <c r="B1132">
        <v>3</v>
      </c>
      <c r="C1132">
        <v>99420297.197400004</v>
      </c>
      <c r="D1132">
        <v>563298.33929999999</v>
      </c>
      <c r="E1132">
        <v>20900055.421599999</v>
      </c>
      <c r="F1132">
        <v>0</v>
      </c>
      <c r="G1132">
        <v>10535040.9549</v>
      </c>
      <c r="H1132">
        <v>63020861.823299997</v>
      </c>
      <c r="I1132">
        <v>6951771.1535</v>
      </c>
      <c r="J1132">
        <v>4147657.7338999999</v>
      </c>
      <c r="K1132">
        <v>39267887.759400003</v>
      </c>
      <c r="L1132">
        <v>81211365.212699994</v>
      </c>
      <c r="M1132">
        <v>0</v>
      </c>
      <c r="N1132">
        <v>63051478.4846</v>
      </c>
      <c r="O1132">
        <v>92468526.043899998</v>
      </c>
      <c r="P1132">
        <v>-3584359.3946000002</v>
      </c>
      <c r="Q1132">
        <v>-18367832.3378</v>
      </c>
      <c r="R1132">
        <v>-81211365.212699994</v>
      </c>
      <c r="S1132">
        <v>10535040.9549</v>
      </c>
      <c r="T1132">
        <v>-30616.6613</v>
      </c>
    </row>
    <row r="1133" spans="1:20" x14ac:dyDescent="0.3">
      <c r="A1133">
        <v>378</v>
      </c>
      <c r="B1133">
        <v>1</v>
      </c>
      <c r="C1133">
        <v>44801889.347900003</v>
      </c>
      <c r="D1133">
        <v>554852.13340000005</v>
      </c>
      <c r="E1133">
        <v>24005551.871599998</v>
      </c>
      <c r="F1133">
        <v>0</v>
      </c>
      <c r="G1133">
        <v>127964363.0038</v>
      </c>
      <c r="H1133">
        <v>85209171.977300003</v>
      </c>
      <c r="I1133">
        <v>97963472.984599993</v>
      </c>
      <c r="J1133">
        <v>4175017.2135000001</v>
      </c>
      <c r="K1133">
        <v>52309588.979400001</v>
      </c>
      <c r="L1133">
        <v>60525314.9309</v>
      </c>
      <c r="M1133">
        <v>0</v>
      </c>
      <c r="N1133">
        <v>67645836.056799993</v>
      </c>
      <c r="O1133">
        <v>-53161583.636699997</v>
      </c>
      <c r="P1133">
        <v>-3620165.0800999999</v>
      </c>
      <c r="Q1133">
        <v>-28304037.107799999</v>
      </c>
      <c r="R1133">
        <v>-60525314.9309</v>
      </c>
      <c r="S1133">
        <v>127964363.0038</v>
      </c>
      <c r="T1133">
        <v>17563335.920600001</v>
      </c>
    </row>
    <row r="1134" spans="1:20" x14ac:dyDescent="0.3">
      <c r="A1134">
        <v>378</v>
      </c>
      <c r="B1134">
        <v>2</v>
      </c>
      <c r="C1134">
        <v>39102614.756300002</v>
      </c>
      <c r="D1134">
        <v>547142.50089999998</v>
      </c>
      <c r="E1134">
        <v>24005551.871599998</v>
      </c>
      <c r="F1134">
        <v>0</v>
      </c>
      <c r="G1134">
        <v>127964363.0038</v>
      </c>
      <c r="H1134">
        <v>84610430.010900006</v>
      </c>
      <c r="I1134">
        <v>90779791.854100004</v>
      </c>
      <c r="J1134">
        <v>4198168.9424999999</v>
      </c>
      <c r="K1134">
        <v>52309588.979400001</v>
      </c>
      <c r="L1134">
        <v>60959243.785400003</v>
      </c>
      <c r="M1134">
        <v>0</v>
      </c>
      <c r="N1134">
        <v>67971783.114399999</v>
      </c>
      <c r="O1134">
        <v>-51677177.097800002</v>
      </c>
      <c r="P1134">
        <v>-3651026.4416</v>
      </c>
      <c r="Q1134">
        <v>-28304037.107799999</v>
      </c>
      <c r="R1134">
        <v>-60959243.785400003</v>
      </c>
      <c r="S1134">
        <v>127964363.0038</v>
      </c>
      <c r="T1134">
        <v>16638646.896500001</v>
      </c>
    </row>
    <row r="1135" spans="1:20" x14ac:dyDescent="0.3">
      <c r="A1135">
        <v>378</v>
      </c>
      <c r="B1135">
        <v>3</v>
      </c>
      <c r="C1135">
        <v>35957355.899599999</v>
      </c>
      <c r="D1135">
        <v>540097.24769999995</v>
      </c>
      <c r="E1135">
        <v>24005551.871599998</v>
      </c>
      <c r="F1135">
        <v>0</v>
      </c>
      <c r="G1135">
        <v>127964363.0038</v>
      </c>
      <c r="H1135">
        <v>83636427.840299994</v>
      </c>
      <c r="I1135">
        <v>85797602.122899994</v>
      </c>
      <c r="J1135">
        <v>4218345.2967999997</v>
      </c>
      <c r="K1135">
        <v>52309588.979400001</v>
      </c>
      <c r="L1135">
        <v>61369601.278399996</v>
      </c>
      <c r="M1135">
        <v>0</v>
      </c>
      <c r="N1135">
        <v>68360514.719500005</v>
      </c>
      <c r="O1135">
        <v>-49840246.223300003</v>
      </c>
      <c r="P1135">
        <v>-3678248.0490999999</v>
      </c>
      <c r="Q1135">
        <v>-28304037.107799999</v>
      </c>
      <c r="R1135">
        <v>-61369601.278399996</v>
      </c>
      <c r="S1135">
        <v>127964363.0038</v>
      </c>
      <c r="T1135">
        <v>15275913.1207</v>
      </c>
    </row>
    <row r="1136" spans="1:20" x14ac:dyDescent="0.3">
      <c r="A1136">
        <v>379</v>
      </c>
      <c r="B1136">
        <v>1</v>
      </c>
      <c r="C1136">
        <v>121718399.89929999</v>
      </c>
      <c r="D1136">
        <v>543759.00080000004</v>
      </c>
      <c r="E1136">
        <v>35844635.051600002</v>
      </c>
      <c r="F1136">
        <v>0</v>
      </c>
      <c r="G1136">
        <v>126523971.5033</v>
      </c>
      <c r="H1136">
        <v>82804533.310900003</v>
      </c>
      <c r="I1136">
        <v>76096257.110200003</v>
      </c>
      <c r="J1136">
        <v>4202433.5423999997</v>
      </c>
      <c r="K1136">
        <v>102028489.7194</v>
      </c>
      <c r="L1136">
        <v>121770776.4772</v>
      </c>
      <c r="M1136">
        <v>0</v>
      </c>
      <c r="N1136">
        <v>63684045.451899998</v>
      </c>
      <c r="O1136">
        <v>45622142.789099999</v>
      </c>
      <c r="P1136">
        <v>-3658674.5416000001</v>
      </c>
      <c r="Q1136">
        <v>-66183854.667800002</v>
      </c>
      <c r="R1136">
        <v>-121770776.4772</v>
      </c>
      <c r="S1136">
        <v>126523971.5033</v>
      </c>
      <c r="T1136">
        <v>19120487.859000001</v>
      </c>
    </row>
    <row r="1137" spans="1:20" x14ac:dyDescent="0.3">
      <c r="A1137">
        <v>379</v>
      </c>
      <c r="B1137">
        <v>2</v>
      </c>
      <c r="C1137">
        <v>110850584.07690001</v>
      </c>
      <c r="D1137">
        <v>546800.83299999998</v>
      </c>
      <c r="E1137">
        <v>35844635.051600002</v>
      </c>
      <c r="F1137">
        <v>0</v>
      </c>
      <c r="G1137">
        <v>126523971.5033</v>
      </c>
      <c r="H1137">
        <v>85217211.706200004</v>
      </c>
      <c r="I1137">
        <v>72061709.234999999</v>
      </c>
      <c r="J1137">
        <v>4190911.6025</v>
      </c>
      <c r="K1137">
        <v>102028489.7194</v>
      </c>
      <c r="L1137">
        <v>119432834.66240001</v>
      </c>
      <c r="M1137">
        <v>0</v>
      </c>
      <c r="N1137">
        <v>61792274.286399998</v>
      </c>
      <c r="O1137">
        <v>38788874.841899998</v>
      </c>
      <c r="P1137">
        <v>-3644110.7694999999</v>
      </c>
      <c r="Q1137">
        <v>-66183854.667800002</v>
      </c>
      <c r="R1137">
        <v>-119432834.66240001</v>
      </c>
      <c r="S1137">
        <v>126523971.5033</v>
      </c>
      <c r="T1137">
        <v>23424937.4199</v>
      </c>
    </row>
    <row r="1138" spans="1:20" x14ac:dyDescent="0.3">
      <c r="A1138">
        <v>379</v>
      </c>
      <c r="B1138">
        <v>3</v>
      </c>
      <c r="C1138">
        <v>104048396.6664</v>
      </c>
      <c r="D1138">
        <v>549163.60510000004</v>
      </c>
      <c r="E1138">
        <v>35844635.051600002</v>
      </c>
      <c r="F1138">
        <v>0</v>
      </c>
      <c r="G1138">
        <v>126523971.5033</v>
      </c>
      <c r="H1138">
        <v>86560241.066100001</v>
      </c>
      <c r="I1138">
        <v>69608746.310100004</v>
      </c>
      <c r="J1138">
        <v>4182304.8706</v>
      </c>
      <c r="K1138">
        <v>102028489.7194</v>
      </c>
      <c r="L1138">
        <v>117515895.6445</v>
      </c>
      <c r="M1138">
        <v>0</v>
      </c>
      <c r="N1138">
        <v>60800806.649400003</v>
      </c>
      <c r="O1138">
        <v>34439650.356299996</v>
      </c>
      <c r="P1138">
        <v>-3633141.2655000002</v>
      </c>
      <c r="Q1138">
        <v>-66183854.667800002</v>
      </c>
      <c r="R1138">
        <v>-117515895.6445</v>
      </c>
      <c r="S1138">
        <v>126523971.5033</v>
      </c>
      <c r="T1138">
        <v>25759434.4168</v>
      </c>
    </row>
    <row r="1139" spans="1:20" x14ac:dyDescent="0.3">
      <c r="A1139">
        <v>380</v>
      </c>
      <c r="B1139">
        <v>1</v>
      </c>
      <c r="C1139">
        <v>182861981.1388</v>
      </c>
      <c r="D1139">
        <v>539254.3898</v>
      </c>
      <c r="E1139">
        <v>78161679.821600005</v>
      </c>
      <c r="F1139">
        <v>0</v>
      </c>
      <c r="G1139">
        <v>267365565.68810001</v>
      </c>
      <c r="H1139">
        <v>105609331.8256</v>
      </c>
      <c r="I1139">
        <v>197373007.44940001</v>
      </c>
      <c r="J1139">
        <v>4235503.7679000003</v>
      </c>
      <c r="K1139">
        <v>279741307.22939998</v>
      </c>
      <c r="L1139">
        <v>90418928.836600006</v>
      </c>
      <c r="M1139">
        <v>0</v>
      </c>
      <c r="N1139">
        <v>62711629.571400002</v>
      </c>
      <c r="O1139">
        <v>-14511026.310699999</v>
      </c>
      <c r="P1139">
        <v>-3696249.3780999999</v>
      </c>
      <c r="Q1139">
        <v>-201579627.40779999</v>
      </c>
      <c r="R1139">
        <v>-90418928.836600006</v>
      </c>
      <c r="S1139">
        <v>267365565.68810001</v>
      </c>
      <c r="T1139">
        <v>42897702.254100002</v>
      </c>
    </row>
    <row r="1140" spans="1:20" x14ac:dyDescent="0.3">
      <c r="A1140">
        <v>380</v>
      </c>
      <c r="B1140">
        <v>2</v>
      </c>
      <c r="C1140">
        <v>173753181.3669</v>
      </c>
      <c r="D1140">
        <v>530427.55579999997</v>
      </c>
      <c r="E1140">
        <v>78161679.821600005</v>
      </c>
      <c r="F1140">
        <v>0</v>
      </c>
      <c r="G1140">
        <v>267365565.68810001</v>
      </c>
      <c r="H1140">
        <v>102817633.178</v>
      </c>
      <c r="I1140">
        <v>183910035.85859999</v>
      </c>
      <c r="J1140">
        <v>4281975.5964000002</v>
      </c>
      <c r="K1140">
        <v>279741307.22939998</v>
      </c>
      <c r="L1140">
        <v>90630639.578199998</v>
      </c>
      <c r="M1140">
        <v>0</v>
      </c>
      <c r="N1140">
        <v>63995144.843699999</v>
      </c>
      <c r="O1140">
        <v>-10156854.491699999</v>
      </c>
      <c r="P1140">
        <v>-3751548.0405000001</v>
      </c>
      <c r="Q1140">
        <v>-201579627.40779999</v>
      </c>
      <c r="R1140">
        <v>-90630639.578199998</v>
      </c>
      <c r="S1140">
        <v>267365565.68810001</v>
      </c>
      <c r="T1140">
        <v>38822488.334299996</v>
      </c>
    </row>
    <row r="1141" spans="1:20" x14ac:dyDescent="0.3">
      <c r="A1141">
        <v>380</v>
      </c>
      <c r="B1141">
        <v>3</v>
      </c>
      <c r="C1141">
        <v>167734848.34470001</v>
      </c>
      <c r="D1141">
        <v>522127.38079999998</v>
      </c>
      <c r="E1141">
        <v>78161679.821600005</v>
      </c>
      <c r="F1141">
        <v>0</v>
      </c>
      <c r="G1141">
        <v>267365565.68810001</v>
      </c>
      <c r="H1141">
        <v>101234017.4501</v>
      </c>
      <c r="I1141">
        <v>175228571.39750001</v>
      </c>
      <c r="J1141">
        <v>4323499.7810000004</v>
      </c>
      <c r="K1141">
        <v>279741307.22939998</v>
      </c>
      <c r="L1141">
        <v>90774924.859999999</v>
      </c>
      <c r="M1141">
        <v>0</v>
      </c>
      <c r="N1141">
        <v>64941498.025899999</v>
      </c>
      <c r="O1141">
        <v>-7493723.0527999997</v>
      </c>
      <c r="P1141">
        <v>-3801372.4002999999</v>
      </c>
      <c r="Q1141">
        <v>-201579627.40779999</v>
      </c>
      <c r="R1141">
        <v>-90774924.859999999</v>
      </c>
      <c r="S1141">
        <v>267365565.68810001</v>
      </c>
      <c r="T1141">
        <v>36292519.424199998</v>
      </c>
    </row>
    <row r="1142" spans="1:20" x14ac:dyDescent="0.3">
      <c r="A1142">
        <v>381</v>
      </c>
      <c r="B1142">
        <v>1</v>
      </c>
      <c r="C1142">
        <v>359984086.64990002</v>
      </c>
      <c r="D1142">
        <v>545683.75020000001</v>
      </c>
      <c r="E1142">
        <v>84284053.9516</v>
      </c>
      <c r="F1142">
        <v>0</v>
      </c>
      <c r="G1142">
        <v>6322242.5016999999</v>
      </c>
      <c r="H1142">
        <v>59302825.021600001</v>
      </c>
      <c r="I1142">
        <v>4320918.2994999997</v>
      </c>
      <c r="J1142">
        <v>4240796.9271999998</v>
      </c>
      <c r="K1142">
        <v>305452562.50940001</v>
      </c>
      <c r="L1142">
        <v>137429415.58829999</v>
      </c>
      <c r="M1142">
        <v>0</v>
      </c>
      <c r="N1142">
        <v>61476086.3072</v>
      </c>
      <c r="O1142">
        <v>355663168.35049999</v>
      </c>
      <c r="P1142">
        <v>-3695113.1770000001</v>
      </c>
      <c r="Q1142">
        <v>-221168508.55779999</v>
      </c>
      <c r="R1142">
        <v>-137429415.58829999</v>
      </c>
      <c r="S1142">
        <v>6322242.5016999999</v>
      </c>
      <c r="T1142">
        <v>-2173261.2856000001</v>
      </c>
    </row>
    <row r="1143" spans="1:20" x14ac:dyDescent="0.3">
      <c r="A1143">
        <v>381</v>
      </c>
      <c r="B1143">
        <v>2</v>
      </c>
      <c r="C1143">
        <v>350859336.57779998</v>
      </c>
      <c r="D1143">
        <v>567465.88130000001</v>
      </c>
      <c r="E1143">
        <v>84284053.9516</v>
      </c>
      <c r="F1143">
        <v>0</v>
      </c>
      <c r="G1143">
        <v>6322242.5016999999</v>
      </c>
      <c r="H1143">
        <v>57182953.465599999</v>
      </c>
      <c r="I1143">
        <v>1906413.1442</v>
      </c>
      <c r="J1143">
        <v>4173860.3199</v>
      </c>
      <c r="K1143">
        <v>305452562.50940001</v>
      </c>
      <c r="L1143">
        <v>132622037.8547</v>
      </c>
      <c r="M1143">
        <v>0</v>
      </c>
      <c r="N1143">
        <v>56409404.452500001</v>
      </c>
      <c r="O1143">
        <v>348952923.43360001</v>
      </c>
      <c r="P1143">
        <v>-3606394.4386999998</v>
      </c>
      <c r="Q1143">
        <v>-221168508.55779999</v>
      </c>
      <c r="R1143">
        <v>-132622037.8547</v>
      </c>
      <c r="S1143">
        <v>6322242.5016999999</v>
      </c>
      <c r="T1143">
        <v>773549.01309999998</v>
      </c>
    </row>
    <row r="1144" spans="1:20" x14ac:dyDescent="0.3">
      <c r="A1144">
        <v>381</v>
      </c>
      <c r="B1144">
        <v>3</v>
      </c>
      <c r="C1144">
        <v>344002693.40399998</v>
      </c>
      <c r="D1144">
        <v>586654.28469999996</v>
      </c>
      <c r="E1144">
        <v>84284053.9516</v>
      </c>
      <c r="F1144">
        <v>0</v>
      </c>
      <c r="G1144">
        <v>6322242.5016999999</v>
      </c>
      <c r="H1144">
        <v>55976920.207699999</v>
      </c>
      <c r="I1144">
        <v>1116206.0326</v>
      </c>
      <c r="J1144">
        <v>4107467.5175000001</v>
      </c>
      <c r="K1144">
        <v>305452562.50940001</v>
      </c>
      <c r="L1144">
        <v>128368366.9536</v>
      </c>
      <c r="M1144">
        <v>0</v>
      </c>
      <c r="N1144">
        <v>53467435.985299997</v>
      </c>
      <c r="O1144">
        <v>342886487.37129998</v>
      </c>
      <c r="P1144">
        <v>-3520813.2327999999</v>
      </c>
      <c r="Q1144">
        <v>-221168508.55779999</v>
      </c>
      <c r="R1144">
        <v>-128368366.9536</v>
      </c>
      <c r="S1144">
        <v>6322242.5016999999</v>
      </c>
      <c r="T1144">
        <v>2509484.2223999999</v>
      </c>
    </row>
    <row r="1145" spans="1:20" x14ac:dyDescent="0.3">
      <c r="A1145">
        <v>382</v>
      </c>
      <c r="B1145">
        <v>1</v>
      </c>
      <c r="C1145">
        <v>218795914.7186</v>
      </c>
      <c r="D1145">
        <v>591131.69519999996</v>
      </c>
      <c r="E1145">
        <v>46340696.401600003</v>
      </c>
      <c r="F1145">
        <v>0</v>
      </c>
      <c r="G1145">
        <v>7234260.5615999997</v>
      </c>
      <c r="H1145">
        <v>53999893.002599999</v>
      </c>
      <c r="I1145">
        <v>33615564.944399998</v>
      </c>
      <c r="J1145">
        <v>4080595.3661000002</v>
      </c>
      <c r="K1145">
        <v>146107288.68939999</v>
      </c>
      <c r="L1145">
        <v>87930018.710099995</v>
      </c>
      <c r="M1145">
        <v>0</v>
      </c>
      <c r="N1145">
        <v>54001192.512100004</v>
      </c>
      <c r="O1145">
        <v>185180349.77419999</v>
      </c>
      <c r="P1145">
        <v>-3489463.6708999998</v>
      </c>
      <c r="Q1145">
        <v>-99766592.287799999</v>
      </c>
      <c r="R1145">
        <v>-87930018.710099995</v>
      </c>
      <c r="S1145">
        <v>7234260.5615999997</v>
      </c>
      <c r="T1145">
        <v>-1299.5094999999999</v>
      </c>
    </row>
    <row r="1146" spans="1:20" x14ac:dyDescent="0.3">
      <c r="A1146">
        <v>382</v>
      </c>
      <c r="B1146">
        <v>2</v>
      </c>
      <c r="C1146">
        <v>200553212.5487</v>
      </c>
      <c r="D1146">
        <v>595503.53359999997</v>
      </c>
      <c r="E1146">
        <v>46340696.401600003</v>
      </c>
      <c r="F1146">
        <v>0</v>
      </c>
      <c r="G1146">
        <v>7234260.5615999997</v>
      </c>
      <c r="H1146">
        <v>53852200.551799998</v>
      </c>
      <c r="I1146">
        <v>16699852.628900001</v>
      </c>
      <c r="J1146">
        <v>4055761.3143000002</v>
      </c>
      <c r="K1146">
        <v>146107288.68939999</v>
      </c>
      <c r="L1146">
        <v>86865793.632699996</v>
      </c>
      <c r="M1146">
        <v>0</v>
      </c>
      <c r="N1146">
        <v>54348366.993100002</v>
      </c>
      <c r="O1146">
        <v>183853359.91980001</v>
      </c>
      <c r="P1146">
        <v>-3460257.7807</v>
      </c>
      <c r="Q1146">
        <v>-99766592.287799999</v>
      </c>
      <c r="R1146">
        <v>-86865793.632699996</v>
      </c>
      <c r="S1146">
        <v>7234260.5615999997</v>
      </c>
      <c r="T1146">
        <v>-496166.44130000001</v>
      </c>
    </row>
    <row r="1147" spans="1:20" x14ac:dyDescent="0.3">
      <c r="A1147">
        <v>382</v>
      </c>
      <c r="B1147">
        <v>3</v>
      </c>
      <c r="C1147">
        <v>191275015.8075</v>
      </c>
      <c r="D1147">
        <v>599988.95609999995</v>
      </c>
      <c r="E1147">
        <v>46340696.401600003</v>
      </c>
      <c r="F1147">
        <v>0</v>
      </c>
      <c r="G1147">
        <v>7234260.5615999997</v>
      </c>
      <c r="H1147">
        <v>53688950.751599997</v>
      </c>
      <c r="I1147">
        <v>8617525.0120000001</v>
      </c>
      <c r="J1147">
        <v>4033114.5945000001</v>
      </c>
      <c r="K1147">
        <v>146107288.68939999</v>
      </c>
      <c r="L1147">
        <v>85840346.441799998</v>
      </c>
      <c r="M1147">
        <v>0</v>
      </c>
      <c r="N1147">
        <v>54324228.327299997</v>
      </c>
      <c r="O1147">
        <v>182657490.79550001</v>
      </c>
      <c r="P1147">
        <v>-3433125.6384000001</v>
      </c>
      <c r="Q1147">
        <v>-99766592.287799999</v>
      </c>
      <c r="R1147">
        <v>-85840346.441799998</v>
      </c>
      <c r="S1147">
        <v>7234260.5615999997</v>
      </c>
      <c r="T1147">
        <v>-635277.57579999999</v>
      </c>
    </row>
    <row r="1148" spans="1:20" x14ac:dyDescent="0.3">
      <c r="A1148">
        <v>383</v>
      </c>
      <c r="B1148">
        <v>1</v>
      </c>
      <c r="C1148">
        <v>62970930.849100001</v>
      </c>
      <c r="D1148">
        <v>571918.63930000004</v>
      </c>
      <c r="E1148">
        <v>15435409.071599999</v>
      </c>
      <c r="F1148">
        <v>0</v>
      </c>
      <c r="G1148">
        <v>235638384.2369</v>
      </c>
      <c r="H1148">
        <v>94796614.307899997</v>
      </c>
      <c r="I1148">
        <v>319386496.88919997</v>
      </c>
      <c r="J1148">
        <v>4142939.6321999999</v>
      </c>
      <c r="K1148">
        <v>16318794.419399999</v>
      </c>
      <c r="L1148">
        <v>3490977.7234</v>
      </c>
      <c r="M1148">
        <v>0</v>
      </c>
      <c r="N1148">
        <v>64692958.112300001</v>
      </c>
      <c r="O1148">
        <v>-256415566.04010001</v>
      </c>
      <c r="P1148">
        <v>-3571020.9929</v>
      </c>
      <c r="Q1148">
        <v>-883385.34779999999</v>
      </c>
      <c r="R1148">
        <v>-3490977.7234</v>
      </c>
      <c r="S1148">
        <v>235638384.2369</v>
      </c>
      <c r="T1148">
        <v>30103656.195500001</v>
      </c>
    </row>
    <row r="1149" spans="1:20" x14ac:dyDescent="0.3">
      <c r="A1149">
        <v>383</v>
      </c>
      <c r="B1149">
        <v>2</v>
      </c>
      <c r="C1149">
        <v>46482560.655900002</v>
      </c>
      <c r="D1149">
        <v>546997.64199999999</v>
      </c>
      <c r="E1149">
        <v>15435409.071599999</v>
      </c>
      <c r="F1149">
        <v>0</v>
      </c>
      <c r="G1149">
        <v>235638384.2369</v>
      </c>
      <c r="H1149">
        <v>86198943.144899994</v>
      </c>
      <c r="I1149">
        <v>286915151.9932</v>
      </c>
      <c r="J1149">
        <v>4226974.0469000004</v>
      </c>
      <c r="K1149">
        <v>16318794.419399999</v>
      </c>
      <c r="L1149">
        <v>3618327.8591</v>
      </c>
      <c r="M1149">
        <v>0</v>
      </c>
      <c r="N1149">
        <v>71502460.435699999</v>
      </c>
      <c r="O1149">
        <v>-240432591.33719999</v>
      </c>
      <c r="P1149">
        <v>-3679976.4049</v>
      </c>
      <c r="Q1149">
        <v>-883385.34779999999</v>
      </c>
      <c r="R1149">
        <v>-3618327.8591</v>
      </c>
      <c r="S1149">
        <v>235638384.2369</v>
      </c>
      <c r="T1149">
        <v>14696482.7092</v>
      </c>
    </row>
    <row r="1150" spans="1:20" x14ac:dyDescent="0.3">
      <c r="A1150">
        <v>383</v>
      </c>
      <c r="B1150">
        <v>3</v>
      </c>
      <c r="C1150">
        <v>37325542.580399998</v>
      </c>
      <c r="D1150">
        <v>526109.94299999997</v>
      </c>
      <c r="E1150">
        <v>15435409.071599999</v>
      </c>
      <c r="F1150">
        <v>0</v>
      </c>
      <c r="G1150">
        <v>235638384.2369</v>
      </c>
      <c r="H1150">
        <v>80549906.164900005</v>
      </c>
      <c r="I1150">
        <v>267424349.52500001</v>
      </c>
      <c r="J1150">
        <v>4298299.0065000001</v>
      </c>
      <c r="K1150">
        <v>16318794.419399999</v>
      </c>
      <c r="L1150">
        <v>3717725.4641999998</v>
      </c>
      <c r="M1150">
        <v>0</v>
      </c>
      <c r="N1150">
        <v>76538864.992699996</v>
      </c>
      <c r="O1150">
        <v>-230098806.9447</v>
      </c>
      <c r="P1150">
        <v>-3772189.0633999999</v>
      </c>
      <c r="Q1150">
        <v>-883385.34779999999</v>
      </c>
      <c r="R1150">
        <v>-3717725.4641999998</v>
      </c>
      <c r="S1150">
        <v>235638384.2369</v>
      </c>
      <c r="T1150">
        <v>4011041.1723000002</v>
      </c>
    </row>
    <row r="1151" spans="1:20" x14ac:dyDescent="0.3">
      <c r="A1151">
        <v>384</v>
      </c>
      <c r="B1151">
        <v>1</v>
      </c>
      <c r="C1151">
        <v>58881034.956699997</v>
      </c>
      <c r="D1151">
        <v>518693.6925</v>
      </c>
      <c r="E1151">
        <v>15435409.071599999</v>
      </c>
      <c r="F1151">
        <v>0</v>
      </c>
      <c r="G1151">
        <v>83400887.855900005</v>
      </c>
      <c r="H1151">
        <v>75911560.816699997</v>
      </c>
      <c r="I1151">
        <v>133384719.4813</v>
      </c>
      <c r="J1151">
        <v>4316831.4249</v>
      </c>
      <c r="K1151">
        <v>16318794.419399999</v>
      </c>
      <c r="L1151">
        <v>0</v>
      </c>
      <c r="M1151">
        <v>0</v>
      </c>
      <c r="N1151">
        <v>79435146.4683</v>
      </c>
      <c r="O1151">
        <v>-74503684.524599999</v>
      </c>
      <c r="P1151">
        <v>-3798137.7324000001</v>
      </c>
      <c r="Q1151">
        <v>-883385.34779999999</v>
      </c>
      <c r="R1151">
        <v>0</v>
      </c>
      <c r="S1151">
        <v>83400887.855900005</v>
      </c>
      <c r="T1151">
        <v>-3523585.6516</v>
      </c>
    </row>
    <row r="1152" spans="1:20" x14ac:dyDescent="0.3">
      <c r="A1152">
        <v>384</v>
      </c>
      <c r="B1152">
        <v>2</v>
      </c>
      <c r="C1152">
        <v>51955176.765299998</v>
      </c>
      <c r="D1152">
        <v>512150.13459999999</v>
      </c>
      <c r="E1152">
        <v>15435409.071599999</v>
      </c>
      <c r="F1152">
        <v>0</v>
      </c>
      <c r="G1152">
        <v>83400887.855900005</v>
      </c>
      <c r="H1152">
        <v>72443104.389799997</v>
      </c>
      <c r="I1152">
        <v>121319383.3953</v>
      </c>
      <c r="J1152">
        <v>4334442.7627999997</v>
      </c>
      <c r="K1152">
        <v>16318794.419399999</v>
      </c>
      <c r="L1152">
        <v>0</v>
      </c>
      <c r="M1152">
        <v>0</v>
      </c>
      <c r="N1152">
        <v>81645393.865099996</v>
      </c>
      <c r="O1152">
        <v>-69364206.630099997</v>
      </c>
      <c r="P1152">
        <v>-3822292.6282000002</v>
      </c>
      <c r="Q1152">
        <v>-883385.34779999999</v>
      </c>
      <c r="R1152">
        <v>0</v>
      </c>
      <c r="S1152">
        <v>83400887.855900005</v>
      </c>
      <c r="T1152">
        <v>-9202289.4752999991</v>
      </c>
    </row>
    <row r="1153" spans="1:20" x14ac:dyDescent="0.3">
      <c r="A1153">
        <v>384</v>
      </c>
      <c r="B1153">
        <v>3</v>
      </c>
      <c r="C1153">
        <v>47419762.591499999</v>
      </c>
      <c r="D1153">
        <v>506943.2303</v>
      </c>
      <c r="E1153">
        <v>15435409.071599999</v>
      </c>
      <c r="F1153">
        <v>0</v>
      </c>
      <c r="G1153">
        <v>83400887.855900005</v>
      </c>
      <c r="H1153">
        <v>69714112.476600006</v>
      </c>
      <c r="I1153">
        <v>112206238.0301</v>
      </c>
      <c r="J1153">
        <v>4351495.9691000003</v>
      </c>
      <c r="K1153">
        <v>16318794.419399999</v>
      </c>
      <c r="L1153">
        <v>0</v>
      </c>
      <c r="M1153">
        <v>0</v>
      </c>
      <c r="N1153">
        <v>83394625.318200007</v>
      </c>
      <c r="O1153">
        <v>-64786475.438600004</v>
      </c>
      <c r="P1153">
        <v>-3844552.7387999999</v>
      </c>
      <c r="Q1153">
        <v>-883385.34779999999</v>
      </c>
      <c r="R1153">
        <v>0</v>
      </c>
      <c r="S1153">
        <v>83400887.855900005</v>
      </c>
      <c r="T1153">
        <v>-13680512.841600001</v>
      </c>
    </row>
    <row r="1154" spans="1:20" x14ac:dyDescent="0.3">
      <c r="A1154">
        <v>385</v>
      </c>
      <c r="B1154">
        <v>1</v>
      </c>
      <c r="C1154">
        <v>102660379.0458</v>
      </c>
      <c r="D1154">
        <v>506901.6202</v>
      </c>
      <c r="E1154">
        <v>15435409.071599999</v>
      </c>
      <c r="F1154">
        <v>0</v>
      </c>
      <c r="G1154">
        <v>2858884.3731999998</v>
      </c>
      <c r="H1154">
        <v>43060648.351300001</v>
      </c>
      <c r="I1154">
        <v>47605832.233900003</v>
      </c>
      <c r="J1154">
        <v>4344317.8925000001</v>
      </c>
      <c r="K1154">
        <v>16318794.419399999</v>
      </c>
      <c r="L1154">
        <v>14855285.124700001</v>
      </c>
      <c r="M1154">
        <v>0</v>
      </c>
      <c r="N1154">
        <v>80938939.548199996</v>
      </c>
      <c r="O1154">
        <v>55054546.811899997</v>
      </c>
      <c r="P1154">
        <v>-3837416.2722999998</v>
      </c>
      <c r="Q1154">
        <v>-883385.34779999999</v>
      </c>
      <c r="R1154">
        <v>-14855285.124700001</v>
      </c>
      <c r="S1154">
        <v>2858884.3731999998</v>
      </c>
      <c r="T1154">
        <v>-37878291.196900003</v>
      </c>
    </row>
    <row r="1155" spans="1:20" x14ac:dyDescent="0.3">
      <c r="A1155">
        <v>385</v>
      </c>
      <c r="B1155">
        <v>2</v>
      </c>
      <c r="C1155">
        <v>97181463.476699993</v>
      </c>
      <c r="D1155">
        <v>507406.73019999999</v>
      </c>
      <c r="E1155">
        <v>15435409.071599999</v>
      </c>
      <c r="F1155">
        <v>0</v>
      </c>
      <c r="G1155">
        <v>2858884.3731999998</v>
      </c>
      <c r="H1155">
        <v>42963190.953000002</v>
      </c>
      <c r="I1155">
        <v>42723574.491300002</v>
      </c>
      <c r="J1155">
        <v>4339514.9697000002</v>
      </c>
      <c r="K1155">
        <v>16318794.419399999</v>
      </c>
      <c r="L1155">
        <v>14904501.353700001</v>
      </c>
      <c r="M1155">
        <v>0</v>
      </c>
      <c r="N1155">
        <v>80150618.064799994</v>
      </c>
      <c r="O1155">
        <v>54457888.985399999</v>
      </c>
      <c r="P1155">
        <v>-3832108.2395000001</v>
      </c>
      <c r="Q1155">
        <v>-883385.34779999999</v>
      </c>
      <c r="R1155">
        <v>-14904501.353700001</v>
      </c>
      <c r="S1155">
        <v>2858884.3731999998</v>
      </c>
      <c r="T1155">
        <v>-37187427.1118</v>
      </c>
    </row>
    <row r="1156" spans="1:20" x14ac:dyDescent="0.3">
      <c r="A1156">
        <v>385</v>
      </c>
      <c r="B1156">
        <v>3</v>
      </c>
      <c r="C1156">
        <v>93507895.403799996</v>
      </c>
      <c r="D1156">
        <v>508411.62209999998</v>
      </c>
      <c r="E1156">
        <v>15435409.071599999</v>
      </c>
      <c r="F1156">
        <v>0</v>
      </c>
      <c r="G1156">
        <v>2858884.3731999998</v>
      </c>
      <c r="H1156">
        <v>42925043.641099997</v>
      </c>
      <c r="I1156">
        <v>39002607.534699999</v>
      </c>
      <c r="J1156">
        <v>4336149.4482000005</v>
      </c>
      <c r="K1156">
        <v>16318794.419399999</v>
      </c>
      <c r="L1156">
        <v>14953699.3803</v>
      </c>
      <c r="M1156">
        <v>0</v>
      </c>
      <c r="N1156">
        <v>79866389.211500004</v>
      </c>
      <c r="O1156">
        <v>54505287.869099997</v>
      </c>
      <c r="P1156">
        <v>-3827737.8261000002</v>
      </c>
      <c r="Q1156">
        <v>-883385.34779999999</v>
      </c>
      <c r="R1156">
        <v>-14953699.3803</v>
      </c>
      <c r="S1156">
        <v>2858884.3731999998</v>
      </c>
      <c r="T1156">
        <v>-36941345.5704</v>
      </c>
    </row>
    <row r="1157" spans="1:20" x14ac:dyDescent="0.3">
      <c r="A1157">
        <v>386</v>
      </c>
      <c r="B1157">
        <v>1</v>
      </c>
      <c r="C1157">
        <v>99969179.344799995</v>
      </c>
      <c r="D1157">
        <v>511107.25910000002</v>
      </c>
      <c r="E1157">
        <v>15435409.071599999</v>
      </c>
      <c r="F1157">
        <v>0</v>
      </c>
      <c r="G1157">
        <v>2145152.7725999998</v>
      </c>
      <c r="H1157">
        <v>42580344.7293</v>
      </c>
      <c r="I1157">
        <v>33964515.549599998</v>
      </c>
      <c r="J1157">
        <v>4327463.3683000002</v>
      </c>
      <c r="K1157">
        <v>16474601.2894</v>
      </c>
      <c r="L1157">
        <v>25739238.152899999</v>
      </c>
      <c r="M1157">
        <v>0</v>
      </c>
      <c r="N1157">
        <v>80690314.560100004</v>
      </c>
      <c r="O1157">
        <v>66004663.795199998</v>
      </c>
      <c r="P1157">
        <v>-3816356.1091999998</v>
      </c>
      <c r="Q1157">
        <v>-1039192.2178</v>
      </c>
      <c r="R1157">
        <v>-25739238.152899999</v>
      </c>
      <c r="S1157">
        <v>2145152.7725999998</v>
      </c>
      <c r="T1157">
        <v>-38109969.830799997</v>
      </c>
    </row>
    <row r="1158" spans="1:20" x14ac:dyDescent="0.3">
      <c r="A1158">
        <v>386</v>
      </c>
      <c r="B1158">
        <v>2</v>
      </c>
      <c r="C1158">
        <v>95900067.652600005</v>
      </c>
      <c r="D1158">
        <v>513694.5724</v>
      </c>
      <c r="E1158">
        <v>15435409.071599999</v>
      </c>
      <c r="F1158">
        <v>0</v>
      </c>
      <c r="G1158">
        <v>2145152.7725999998</v>
      </c>
      <c r="H1158">
        <v>41895419.865000002</v>
      </c>
      <c r="I1158">
        <v>30422725.556299999</v>
      </c>
      <c r="J1158">
        <v>4319951.4189999998</v>
      </c>
      <c r="K1158">
        <v>16474601.2894</v>
      </c>
      <c r="L1158">
        <v>25726685.498500001</v>
      </c>
      <c r="M1158">
        <v>0</v>
      </c>
      <c r="N1158">
        <v>79119455.6039</v>
      </c>
      <c r="O1158">
        <v>65477342.096299998</v>
      </c>
      <c r="P1158">
        <v>-3806256.8465999998</v>
      </c>
      <c r="Q1158">
        <v>-1039192.2178</v>
      </c>
      <c r="R1158">
        <v>-25726685.498500001</v>
      </c>
      <c r="S1158">
        <v>2145152.7725999998</v>
      </c>
      <c r="T1158">
        <v>-37224035.738899998</v>
      </c>
    </row>
    <row r="1159" spans="1:20" x14ac:dyDescent="0.3">
      <c r="A1159">
        <v>386</v>
      </c>
      <c r="B1159">
        <v>3</v>
      </c>
      <c r="C1159">
        <v>93537263.678200006</v>
      </c>
      <c r="D1159">
        <v>516187.52020000003</v>
      </c>
      <c r="E1159">
        <v>15435409.071599999</v>
      </c>
      <c r="F1159">
        <v>0</v>
      </c>
      <c r="G1159">
        <v>2145152.7725999998</v>
      </c>
      <c r="H1159">
        <v>41662675.0814</v>
      </c>
      <c r="I1159">
        <v>28448298.283399999</v>
      </c>
      <c r="J1159">
        <v>4313180.9385000002</v>
      </c>
      <c r="K1159">
        <v>16474601.2894</v>
      </c>
      <c r="L1159">
        <v>25718763.610100001</v>
      </c>
      <c r="M1159">
        <v>0</v>
      </c>
      <c r="N1159">
        <v>78380295.361699998</v>
      </c>
      <c r="O1159">
        <v>65088965.3948</v>
      </c>
      <c r="P1159">
        <v>-3796993.4182000002</v>
      </c>
      <c r="Q1159">
        <v>-1039192.2178</v>
      </c>
      <c r="R1159">
        <v>-25718763.610100001</v>
      </c>
      <c r="S1159">
        <v>2145152.7725999998</v>
      </c>
      <c r="T1159">
        <v>-36717620.280299999</v>
      </c>
    </row>
    <row r="1160" spans="1:20" x14ac:dyDescent="0.3">
      <c r="A1160">
        <v>387</v>
      </c>
      <c r="B1160">
        <v>1</v>
      </c>
      <c r="C1160">
        <v>108734592.79009999</v>
      </c>
      <c r="D1160">
        <v>522323.8247</v>
      </c>
      <c r="E1160">
        <v>15435409.071599999</v>
      </c>
      <c r="F1160">
        <v>0</v>
      </c>
      <c r="G1160">
        <v>2053523.4310000001</v>
      </c>
      <c r="H1160">
        <v>41910893.920900002</v>
      </c>
      <c r="I1160">
        <v>21295208.8409</v>
      </c>
      <c r="J1160">
        <v>4290503.2526000002</v>
      </c>
      <c r="K1160">
        <v>16474601.2894</v>
      </c>
      <c r="L1160">
        <v>50955955.395300001</v>
      </c>
      <c r="M1160">
        <v>0</v>
      </c>
      <c r="N1160">
        <v>76266176.341700003</v>
      </c>
      <c r="O1160">
        <v>87439383.949200004</v>
      </c>
      <c r="P1160">
        <v>-3768179.4278000002</v>
      </c>
      <c r="Q1160">
        <v>-1039192.2178</v>
      </c>
      <c r="R1160">
        <v>-50955955.395300001</v>
      </c>
      <c r="S1160">
        <v>2053523.4310000001</v>
      </c>
      <c r="T1160">
        <v>-34355282.4208</v>
      </c>
    </row>
    <row r="1161" spans="1:20" x14ac:dyDescent="0.3">
      <c r="A1161">
        <v>387</v>
      </c>
      <c r="B1161">
        <v>2</v>
      </c>
      <c r="C1161">
        <v>103886014.2454</v>
      </c>
      <c r="D1161">
        <v>527915.80350000004</v>
      </c>
      <c r="E1161">
        <v>15435409.071599999</v>
      </c>
      <c r="F1161">
        <v>0</v>
      </c>
      <c r="G1161">
        <v>2053523.4310000001</v>
      </c>
      <c r="H1161">
        <v>42404229.785700001</v>
      </c>
      <c r="I1161">
        <v>19628129.929699998</v>
      </c>
      <c r="J1161">
        <v>4270833.5450999998</v>
      </c>
      <c r="K1161">
        <v>16474601.2894</v>
      </c>
      <c r="L1161">
        <v>50560402.0141</v>
      </c>
      <c r="M1161">
        <v>0</v>
      </c>
      <c r="N1161">
        <v>73889895.001699999</v>
      </c>
      <c r="O1161">
        <v>84257884.315699995</v>
      </c>
      <c r="P1161">
        <v>-3742917.7415999998</v>
      </c>
      <c r="Q1161">
        <v>-1039192.2178</v>
      </c>
      <c r="R1161">
        <v>-50560402.0141</v>
      </c>
      <c r="S1161">
        <v>2053523.4310000001</v>
      </c>
      <c r="T1161">
        <v>-31485665.2161</v>
      </c>
    </row>
    <row r="1162" spans="1:20" x14ac:dyDescent="0.3">
      <c r="A1162">
        <v>387</v>
      </c>
      <c r="B1162">
        <v>3</v>
      </c>
      <c r="C1162">
        <v>100886167.3361</v>
      </c>
      <c r="D1162">
        <v>533043.29200000002</v>
      </c>
      <c r="E1162">
        <v>15435409.071599999</v>
      </c>
      <c r="F1162">
        <v>0</v>
      </c>
      <c r="G1162">
        <v>2053523.4310000001</v>
      </c>
      <c r="H1162">
        <v>42815666.0449</v>
      </c>
      <c r="I1162">
        <v>18466406.214299999</v>
      </c>
      <c r="J1162">
        <v>4253266.9755999995</v>
      </c>
      <c r="K1162">
        <v>16474601.2894</v>
      </c>
      <c r="L1162">
        <v>50231981.509199999</v>
      </c>
      <c r="M1162">
        <v>0</v>
      </c>
      <c r="N1162">
        <v>72595549.565500006</v>
      </c>
      <c r="O1162">
        <v>82419761.121900007</v>
      </c>
      <c r="P1162">
        <v>-3720223.6836000001</v>
      </c>
      <c r="Q1162">
        <v>-1039192.2178</v>
      </c>
      <c r="R1162">
        <v>-50231981.509199999</v>
      </c>
      <c r="S1162">
        <v>2053523.4310000001</v>
      </c>
      <c r="T1162">
        <v>-29779883.520599999</v>
      </c>
    </row>
    <row r="1163" spans="1:20" x14ac:dyDescent="0.3">
      <c r="A1163">
        <v>388</v>
      </c>
      <c r="B1163">
        <v>1</v>
      </c>
      <c r="C1163">
        <v>132112785.5459</v>
      </c>
      <c r="D1163">
        <v>543545.36109999998</v>
      </c>
      <c r="E1163">
        <v>15435409.071599999</v>
      </c>
      <c r="F1163">
        <v>0</v>
      </c>
      <c r="G1163">
        <v>2326562.3574000001</v>
      </c>
      <c r="H1163">
        <v>44032823.556400001</v>
      </c>
      <c r="I1163">
        <v>16873806.120700002</v>
      </c>
      <c r="J1163">
        <v>4210663.0526000001</v>
      </c>
      <c r="K1163">
        <v>16474601.2894</v>
      </c>
      <c r="L1163">
        <v>91309073.248699993</v>
      </c>
      <c r="M1163">
        <v>0</v>
      </c>
      <c r="N1163">
        <v>67393546.360300004</v>
      </c>
      <c r="O1163">
        <v>115238979.4252</v>
      </c>
      <c r="P1163">
        <v>-3667117.6915000002</v>
      </c>
      <c r="Q1163">
        <v>-1039192.2178</v>
      </c>
      <c r="R1163">
        <v>-91309073.248699993</v>
      </c>
      <c r="S1163">
        <v>2326562.3574000001</v>
      </c>
      <c r="T1163">
        <v>-23360722.8039</v>
      </c>
    </row>
    <row r="1164" spans="1:20" x14ac:dyDescent="0.3">
      <c r="A1164">
        <v>388</v>
      </c>
      <c r="B1164">
        <v>2</v>
      </c>
      <c r="C1164">
        <v>127037468.6504</v>
      </c>
      <c r="D1164">
        <v>552856.80469999998</v>
      </c>
      <c r="E1164">
        <v>15435409.071599999</v>
      </c>
      <c r="F1164">
        <v>0</v>
      </c>
      <c r="G1164">
        <v>2326562.3574000001</v>
      </c>
      <c r="H1164">
        <v>43949639.136699997</v>
      </c>
      <c r="I1164">
        <v>15890473.727499999</v>
      </c>
      <c r="J1164">
        <v>4174015.4898000001</v>
      </c>
      <c r="K1164">
        <v>16474601.2894</v>
      </c>
      <c r="L1164">
        <v>89562146.934400007</v>
      </c>
      <c r="M1164">
        <v>0</v>
      </c>
      <c r="N1164">
        <v>64974264.136500001</v>
      </c>
      <c r="O1164">
        <v>111146994.9228</v>
      </c>
      <c r="P1164">
        <v>-3621158.6850999999</v>
      </c>
      <c r="Q1164">
        <v>-1039192.2178</v>
      </c>
      <c r="R1164">
        <v>-89562146.934400007</v>
      </c>
      <c r="S1164">
        <v>2326562.3574000001</v>
      </c>
      <c r="T1164">
        <v>-21024624.9998</v>
      </c>
    </row>
    <row r="1165" spans="1:20" x14ac:dyDescent="0.3">
      <c r="A1165">
        <v>388</v>
      </c>
      <c r="B1165">
        <v>3</v>
      </c>
      <c r="C1165">
        <v>123658330.2753</v>
      </c>
      <c r="D1165">
        <v>561167.96970000002</v>
      </c>
      <c r="E1165">
        <v>15435409.071599999</v>
      </c>
      <c r="F1165">
        <v>0</v>
      </c>
      <c r="G1165">
        <v>2326562.3574000001</v>
      </c>
      <c r="H1165">
        <v>44130742.678499997</v>
      </c>
      <c r="I1165">
        <v>15471690.2425</v>
      </c>
      <c r="J1165">
        <v>4141675.6431999998</v>
      </c>
      <c r="K1165">
        <v>16474601.2894</v>
      </c>
      <c r="L1165">
        <v>88050761.807400003</v>
      </c>
      <c r="M1165">
        <v>0</v>
      </c>
      <c r="N1165">
        <v>63831979.541699998</v>
      </c>
      <c r="O1165">
        <v>108186640.0327</v>
      </c>
      <c r="P1165">
        <v>-3580507.6735</v>
      </c>
      <c r="Q1165">
        <v>-1039192.2178</v>
      </c>
      <c r="R1165">
        <v>-88050761.807400003</v>
      </c>
      <c r="S1165">
        <v>2326562.3574000001</v>
      </c>
      <c r="T1165">
        <v>-19701236.863299999</v>
      </c>
    </row>
    <row r="1166" spans="1:20" x14ac:dyDescent="0.3">
      <c r="A1166">
        <v>389</v>
      </c>
      <c r="B1166">
        <v>1</v>
      </c>
      <c r="C1166">
        <v>106973392.49529999</v>
      </c>
      <c r="D1166">
        <v>568916.47889999999</v>
      </c>
      <c r="E1166">
        <v>24589839.4716</v>
      </c>
      <c r="F1166">
        <v>0</v>
      </c>
      <c r="G1166">
        <v>7224895.6978000002</v>
      </c>
      <c r="H1166">
        <v>64016419.032200001</v>
      </c>
      <c r="I1166">
        <v>17458602.474399999</v>
      </c>
      <c r="J1166">
        <v>4112704.8232</v>
      </c>
      <c r="K1166">
        <v>37582385.249399997</v>
      </c>
      <c r="L1166">
        <v>83244049.180000007</v>
      </c>
      <c r="M1166">
        <v>0</v>
      </c>
      <c r="N1166">
        <v>60859600.914399996</v>
      </c>
      <c r="O1166">
        <v>89514790.020899996</v>
      </c>
      <c r="P1166">
        <v>-3543788.3443</v>
      </c>
      <c r="Q1166">
        <v>-12992545.777799999</v>
      </c>
      <c r="R1166">
        <v>-83244049.180000007</v>
      </c>
      <c r="S1166">
        <v>7224895.6978000002</v>
      </c>
      <c r="T1166">
        <v>3156818.1178000001</v>
      </c>
    </row>
    <row r="1167" spans="1:20" x14ac:dyDescent="0.3">
      <c r="A1167">
        <v>389</v>
      </c>
      <c r="B1167">
        <v>2</v>
      </c>
      <c r="C1167">
        <v>102137113.4227</v>
      </c>
      <c r="D1167">
        <v>576262.2953</v>
      </c>
      <c r="E1167">
        <v>24589839.4716</v>
      </c>
      <c r="F1167">
        <v>0</v>
      </c>
      <c r="G1167">
        <v>7224895.6978000002</v>
      </c>
      <c r="H1167">
        <v>63336085.2632</v>
      </c>
      <c r="I1167">
        <v>13083689.358899999</v>
      </c>
      <c r="J1167">
        <v>4087092.3456999999</v>
      </c>
      <c r="K1167">
        <v>37582385.249399997</v>
      </c>
      <c r="L1167">
        <v>82539251.194399998</v>
      </c>
      <c r="M1167">
        <v>0</v>
      </c>
      <c r="N1167">
        <v>60201069.465999998</v>
      </c>
      <c r="O1167">
        <v>89053424.063700005</v>
      </c>
      <c r="P1167">
        <v>-3510830.0504000001</v>
      </c>
      <c r="Q1167">
        <v>-12992545.777799999</v>
      </c>
      <c r="R1167">
        <v>-82539251.194399998</v>
      </c>
      <c r="S1167">
        <v>7224895.6978000002</v>
      </c>
      <c r="T1167">
        <v>3135015.7971999999</v>
      </c>
    </row>
    <row r="1168" spans="1:20" x14ac:dyDescent="0.3">
      <c r="A1168">
        <v>389</v>
      </c>
      <c r="B1168">
        <v>3</v>
      </c>
      <c r="C1168">
        <v>98910627.108099997</v>
      </c>
      <c r="D1168">
        <v>582850.46970000002</v>
      </c>
      <c r="E1168">
        <v>24589839.4716</v>
      </c>
      <c r="F1168">
        <v>0</v>
      </c>
      <c r="G1168">
        <v>7224895.6978000002</v>
      </c>
      <c r="H1168">
        <v>63280507.283200003</v>
      </c>
      <c r="I1168">
        <v>10886209.3839</v>
      </c>
      <c r="J1168">
        <v>4063762.5249000001</v>
      </c>
      <c r="K1168">
        <v>37582385.249399997</v>
      </c>
      <c r="L1168">
        <v>81898065.566799998</v>
      </c>
      <c r="M1168">
        <v>0</v>
      </c>
      <c r="N1168">
        <v>59737738.0537</v>
      </c>
      <c r="O1168">
        <v>88024417.724199995</v>
      </c>
      <c r="P1168">
        <v>-3480912.0551999998</v>
      </c>
      <c r="Q1168">
        <v>-12992545.777799999</v>
      </c>
      <c r="R1168">
        <v>-81898065.566799998</v>
      </c>
      <c r="S1168">
        <v>7224895.6978000002</v>
      </c>
      <c r="T1168">
        <v>3542769.2294999999</v>
      </c>
    </row>
    <row r="1169" spans="1:20" x14ac:dyDescent="0.3">
      <c r="A1169">
        <v>390</v>
      </c>
      <c r="B1169">
        <v>1</v>
      </c>
      <c r="C1169">
        <v>13329632.1755</v>
      </c>
      <c r="D1169">
        <v>556863.68389999995</v>
      </c>
      <c r="E1169">
        <v>29792194.321600001</v>
      </c>
      <c r="F1169">
        <v>0</v>
      </c>
      <c r="G1169">
        <v>286505511.23710001</v>
      </c>
      <c r="H1169">
        <v>114989159.169</v>
      </c>
      <c r="I1169">
        <v>288204150.19</v>
      </c>
      <c r="J1169">
        <v>4143148.2703</v>
      </c>
      <c r="K1169">
        <v>49577692.009400003</v>
      </c>
      <c r="L1169">
        <v>36090375.073700003</v>
      </c>
      <c r="M1169">
        <v>0</v>
      </c>
      <c r="N1169">
        <v>67045411.575400002</v>
      </c>
      <c r="O1169">
        <v>-274874518.01440001</v>
      </c>
      <c r="P1169">
        <v>-3586284.5865000002</v>
      </c>
      <c r="Q1169">
        <v>-19785497.687800001</v>
      </c>
      <c r="R1169">
        <v>-36090375.073700003</v>
      </c>
      <c r="S1169">
        <v>286505511.23710001</v>
      </c>
      <c r="T1169">
        <v>47943747.593699999</v>
      </c>
    </row>
    <row r="1170" spans="1:20" x14ac:dyDescent="0.3">
      <c r="A1170">
        <v>390</v>
      </c>
      <c r="B1170">
        <v>2</v>
      </c>
      <c r="C1170">
        <v>10106599.242699999</v>
      </c>
      <c r="D1170">
        <v>535693.64650000003</v>
      </c>
      <c r="E1170">
        <v>29792194.321600001</v>
      </c>
      <c r="F1170">
        <v>0</v>
      </c>
      <c r="G1170">
        <v>286505511.23710001</v>
      </c>
      <c r="H1170">
        <v>108041715.2306</v>
      </c>
      <c r="I1170">
        <v>272279460.30620003</v>
      </c>
      <c r="J1170">
        <v>4213323.2895999998</v>
      </c>
      <c r="K1170">
        <v>49577692.009400003</v>
      </c>
      <c r="L1170">
        <v>36910772.955600001</v>
      </c>
      <c r="M1170">
        <v>0</v>
      </c>
      <c r="N1170">
        <v>71906919.568000004</v>
      </c>
      <c r="O1170">
        <v>-262172861.0634</v>
      </c>
      <c r="P1170">
        <v>-3677629.6431999998</v>
      </c>
      <c r="Q1170">
        <v>-19785497.687800001</v>
      </c>
      <c r="R1170">
        <v>-36910772.955600001</v>
      </c>
      <c r="S1170">
        <v>286505511.23710001</v>
      </c>
      <c r="T1170">
        <v>36134795.662500001</v>
      </c>
    </row>
    <row r="1171" spans="1:20" x14ac:dyDescent="0.3">
      <c r="A1171">
        <v>390</v>
      </c>
      <c r="B1171">
        <v>3</v>
      </c>
      <c r="C1171">
        <v>8473579.4680000003</v>
      </c>
      <c r="D1171">
        <v>517933.92709999997</v>
      </c>
      <c r="E1171">
        <v>29792194.321600001</v>
      </c>
      <c r="F1171">
        <v>0</v>
      </c>
      <c r="G1171">
        <v>286505511.23710001</v>
      </c>
      <c r="H1171">
        <v>102642373.5415</v>
      </c>
      <c r="I1171">
        <v>261093470.47690001</v>
      </c>
      <c r="J1171">
        <v>4276959.0769999996</v>
      </c>
      <c r="K1171">
        <v>49577692.009400003</v>
      </c>
      <c r="L1171">
        <v>37588519.004299998</v>
      </c>
      <c r="M1171">
        <v>0</v>
      </c>
      <c r="N1171">
        <v>75296900.250400007</v>
      </c>
      <c r="O1171">
        <v>-252619891.00889999</v>
      </c>
      <c r="P1171">
        <v>-3759025.1497999998</v>
      </c>
      <c r="Q1171">
        <v>-19785497.687800001</v>
      </c>
      <c r="R1171">
        <v>-37588519.004299998</v>
      </c>
      <c r="S1171">
        <v>286505511.23710001</v>
      </c>
      <c r="T1171">
        <v>27345473.291099999</v>
      </c>
    </row>
    <row r="1172" spans="1:20" x14ac:dyDescent="0.3">
      <c r="A1172">
        <v>391</v>
      </c>
      <c r="B1172">
        <v>1</v>
      </c>
      <c r="C1172">
        <v>65223107.133500002</v>
      </c>
      <c r="D1172">
        <v>528891.78489999997</v>
      </c>
      <c r="E1172">
        <v>49625144.551600002</v>
      </c>
      <c r="F1172">
        <v>0</v>
      </c>
      <c r="G1172">
        <v>178344868.5632</v>
      </c>
      <c r="H1172">
        <v>81277713.740099996</v>
      </c>
      <c r="I1172">
        <v>102261503.62800001</v>
      </c>
      <c r="J1172">
        <v>4243119.5497000003</v>
      </c>
      <c r="K1172">
        <v>95307420.739399999</v>
      </c>
      <c r="L1172">
        <v>103732332.14480001</v>
      </c>
      <c r="M1172">
        <v>0</v>
      </c>
      <c r="N1172">
        <v>69704392.905699998</v>
      </c>
      <c r="O1172">
        <v>-37038396.494499996</v>
      </c>
      <c r="P1172">
        <v>-3714227.7648</v>
      </c>
      <c r="Q1172">
        <v>-45682276.187799998</v>
      </c>
      <c r="R1172">
        <v>-103732332.14480001</v>
      </c>
      <c r="S1172">
        <v>178344868.5632</v>
      </c>
      <c r="T1172">
        <v>11573320.8344</v>
      </c>
    </row>
    <row r="1173" spans="1:20" x14ac:dyDescent="0.3">
      <c r="A1173">
        <v>391</v>
      </c>
      <c r="B1173">
        <v>2</v>
      </c>
      <c r="C1173">
        <v>53345076.033299997</v>
      </c>
      <c r="D1173">
        <v>538182.15850000002</v>
      </c>
      <c r="E1173">
        <v>49625144.551600002</v>
      </c>
      <c r="F1173">
        <v>0</v>
      </c>
      <c r="G1173">
        <v>178344868.5632</v>
      </c>
      <c r="H1173">
        <v>83029679.050400004</v>
      </c>
      <c r="I1173">
        <v>95355719.090700001</v>
      </c>
      <c r="J1173">
        <v>4217188.3739</v>
      </c>
      <c r="K1173">
        <v>95307420.739399999</v>
      </c>
      <c r="L1173">
        <v>102545357.9022</v>
      </c>
      <c r="M1173">
        <v>0</v>
      </c>
      <c r="N1173">
        <v>67611341.890499994</v>
      </c>
      <c r="O1173">
        <v>-42010643.057400003</v>
      </c>
      <c r="P1173">
        <v>-3679006.2154000001</v>
      </c>
      <c r="Q1173">
        <v>-45682276.187799998</v>
      </c>
      <c r="R1173">
        <v>-102545357.9022</v>
      </c>
      <c r="S1173">
        <v>178344868.5632</v>
      </c>
      <c r="T1173">
        <v>15418337.1599</v>
      </c>
    </row>
    <row r="1174" spans="1:20" x14ac:dyDescent="0.3">
      <c r="A1174">
        <v>391</v>
      </c>
      <c r="B1174">
        <v>3</v>
      </c>
      <c r="C1174">
        <v>46466418.2601</v>
      </c>
      <c r="D1174">
        <v>545796.94469999999</v>
      </c>
      <c r="E1174">
        <v>49625144.551600002</v>
      </c>
      <c r="F1174">
        <v>0</v>
      </c>
      <c r="G1174">
        <v>178344868.5632</v>
      </c>
      <c r="H1174">
        <v>83841754.895899996</v>
      </c>
      <c r="I1174">
        <v>91117840.802200004</v>
      </c>
      <c r="J1174">
        <v>4196160.5810000002</v>
      </c>
      <c r="K1174">
        <v>95307420.739399999</v>
      </c>
      <c r="L1174">
        <v>101663204.82529999</v>
      </c>
      <c r="M1174">
        <v>0</v>
      </c>
      <c r="N1174">
        <v>66651357.200300001</v>
      </c>
      <c r="O1174">
        <v>-44651422.542099997</v>
      </c>
      <c r="P1174">
        <v>-3650363.6362999999</v>
      </c>
      <c r="Q1174">
        <v>-45682276.187799998</v>
      </c>
      <c r="R1174">
        <v>-101663204.82529999</v>
      </c>
      <c r="S1174">
        <v>178344868.5632</v>
      </c>
      <c r="T1174">
        <v>17190397.695599999</v>
      </c>
    </row>
    <row r="1175" spans="1:20" x14ac:dyDescent="0.3">
      <c r="A1175">
        <v>392</v>
      </c>
      <c r="B1175">
        <v>1</v>
      </c>
      <c r="C1175">
        <v>150401880.92660001</v>
      </c>
      <c r="D1175">
        <v>548583.37580000004</v>
      </c>
      <c r="E1175">
        <v>120515074.6516</v>
      </c>
      <c r="F1175">
        <v>0</v>
      </c>
      <c r="G1175">
        <v>449643072.39590001</v>
      </c>
      <c r="H1175">
        <v>129127969.83660001</v>
      </c>
      <c r="I1175">
        <v>420631171.42970002</v>
      </c>
      <c r="J1175">
        <v>4211077.3174999999</v>
      </c>
      <c r="K1175">
        <v>258761536.9594</v>
      </c>
      <c r="L1175">
        <v>93967883.701800004</v>
      </c>
      <c r="M1175">
        <v>0</v>
      </c>
      <c r="N1175">
        <v>72540559.1664</v>
      </c>
      <c r="O1175">
        <v>-270229290.50309998</v>
      </c>
      <c r="P1175">
        <v>-3662493.9416999999</v>
      </c>
      <c r="Q1175">
        <v>-138246462.30779999</v>
      </c>
      <c r="R1175">
        <v>-93967883.701800004</v>
      </c>
      <c r="S1175">
        <v>449643072.39590001</v>
      </c>
      <c r="T1175">
        <v>56587410.670199998</v>
      </c>
    </row>
    <row r="1176" spans="1:20" x14ac:dyDescent="0.3">
      <c r="A1176">
        <v>392</v>
      </c>
      <c r="B1176">
        <v>2</v>
      </c>
      <c r="C1176">
        <v>136028405.87419999</v>
      </c>
      <c r="D1176">
        <v>555538.75939999998</v>
      </c>
      <c r="E1176">
        <v>120515074.6516</v>
      </c>
      <c r="F1176">
        <v>0</v>
      </c>
      <c r="G1176">
        <v>449643072.39590001</v>
      </c>
      <c r="H1176">
        <v>123969529.54960001</v>
      </c>
      <c r="I1176">
        <v>398349631.15420002</v>
      </c>
      <c r="J1176">
        <v>4230613.8300999999</v>
      </c>
      <c r="K1176">
        <v>258761536.9594</v>
      </c>
      <c r="L1176">
        <v>92782844.410899997</v>
      </c>
      <c r="M1176">
        <v>0</v>
      </c>
      <c r="N1176">
        <v>76365387.248099998</v>
      </c>
      <c r="O1176">
        <v>-262321225.28009999</v>
      </c>
      <c r="P1176">
        <v>-3675075.0707</v>
      </c>
      <c r="Q1176">
        <v>-138246462.30779999</v>
      </c>
      <c r="R1176">
        <v>-92782844.410899997</v>
      </c>
      <c r="S1176">
        <v>449643072.39590001</v>
      </c>
      <c r="T1176">
        <v>47604142.3015</v>
      </c>
    </row>
    <row r="1177" spans="1:20" x14ac:dyDescent="0.3">
      <c r="A1177">
        <v>392</v>
      </c>
      <c r="B1177">
        <v>3</v>
      </c>
      <c r="C1177">
        <v>127537611.51289999</v>
      </c>
      <c r="D1177">
        <v>561452.46970000002</v>
      </c>
      <c r="E1177">
        <v>120515074.6516</v>
      </c>
      <c r="F1177">
        <v>0</v>
      </c>
      <c r="G1177">
        <v>449643072.39590001</v>
      </c>
      <c r="H1177">
        <v>120880801.5545</v>
      </c>
      <c r="I1177">
        <v>385093013.81440002</v>
      </c>
      <c r="J1177">
        <v>4249843.5011999998</v>
      </c>
      <c r="K1177">
        <v>258761536.9594</v>
      </c>
      <c r="L1177">
        <v>91663235.817699999</v>
      </c>
      <c r="M1177">
        <v>0</v>
      </c>
      <c r="N1177">
        <v>79254589.629700005</v>
      </c>
      <c r="O1177">
        <v>-257555402.30149999</v>
      </c>
      <c r="P1177">
        <v>-3688391.0315</v>
      </c>
      <c r="Q1177">
        <v>-138246462.30779999</v>
      </c>
      <c r="R1177">
        <v>-91663235.817699999</v>
      </c>
      <c r="S1177">
        <v>449643072.39590001</v>
      </c>
      <c r="T1177">
        <v>41626211.924800001</v>
      </c>
    </row>
    <row r="1178" spans="1:20" x14ac:dyDescent="0.3">
      <c r="A1178">
        <v>393</v>
      </c>
      <c r="B1178">
        <v>1</v>
      </c>
      <c r="C1178">
        <v>131677052.0535</v>
      </c>
      <c r="D1178">
        <v>567987.576</v>
      </c>
      <c r="E1178">
        <v>130771334.6216</v>
      </c>
      <c r="F1178">
        <v>0</v>
      </c>
      <c r="G1178">
        <v>196467972.41569999</v>
      </c>
      <c r="H1178">
        <v>91819404.072699994</v>
      </c>
      <c r="I1178">
        <v>113298162.0667</v>
      </c>
      <c r="J1178">
        <v>4232617.0861</v>
      </c>
      <c r="K1178">
        <v>282409861.05940002</v>
      </c>
      <c r="L1178">
        <v>72688776.865199998</v>
      </c>
      <c r="M1178">
        <v>0</v>
      </c>
      <c r="N1178">
        <v>78615180.871000007</v>
      </c>
      <c r="O1178">
        <v>18378889.986699998</v>
      </c>
      <c r="P1178">
        <v>-3664629.5101000001</v>
      </c>
      <c r="Q1178">
        <v>-151638526.43779999</v>
      </c>
      <c r="R1178">
        <v>-72688776.865199998</v>
      </c>
      <c r="S1178">
        <v>196467972.41569999</v>
      </c>
      <c r="T1178">
        <v>13204223.2016</v>
      </c>
    </row>
    <row r="1179" spans="1:20" x14ac:dyDescent="0.3">
      <c r="A1179">
        <v>393</v>
      </c>
      <c r="B1179">
        <v>2</v>
      </c>
      <c r="C1179">
        <v>119437985.0025</v>
      </c>
      <c r="D1179">
        <v>573454.06469999999</v>
      </c>
      <c r="E1179">
        <v>130771334.6216</v>
      </c>
      <c r="F1179">
        <v>0</v>
      </c>
      <c r="G1179">
        <v>196467972.41569999</v>
      </c>
      <c r="H1179">
        <v>91744840.252200007</v>
      </c>
      <c r="I1179">
        <v>103219260.86319999</v>
      </c>
      <c r="J1179">
        <v>4219459.4918</v>
      </c>
      <c r="K1179">
        <v>282409861.05940002</v>
      </c>
      <c r="L1179">
        <v>72779520.0801</v>
      </c>
      <c r="M1179">
        <v>0</v>
      </c>
      <c r="N1179">
        <v>76258103.990099996</v>
      </c>
      <c r="O1179">
        <v>16218724.1392</v>
      </c>
      <c r="P1179">
        <v>-3646005.4271</v>
      </c>
      <c r="Q1179">
        <v>-151638526.43779999</v>
      </c>
      <c r="R1179">
        <v>-72779520.0801</v>
      </c>
      <c r="S1179">
        <v>196467972.41569999</v>
      </c>
      <c r="T1179">
        <v>15486736.2621</v>
      </c>
    </row>
    <row r="1180" spans="1:20" x14ac:dyDescent="0.3">
      <c r="A1180">
        <v>393</v>
      </c>
      <c r="B1180">
        <v>3</v>
      </c>
      <c r="C1180">
        <v>111999603.3884</v>
      </c>
      <c r="D1180">
        <v>578141.66370000003</v>
      </c>
      <c r="E1180">
        <v>130771334.6216</v>
      </c>
      <c r="F1180">
        <v>0</v>
      </c>
      <c r="G1180">
        <v>196467972.41569999</v>
      </c>
      <c r="H1180">
        <v>91796129.371800005</v>
      </c>
      <c r="I1180">
        <v>96853143.237900004</v>
      </c>
      <c r="J1180">
        <v>4209239.0166999996</v>
      </c>
      <c r="K1180">
        <v>282409861.05940002</v>
      </c>
      <c r="L1180">
        <v>72843193.1787</v>
      </c>
      <c r="M1180">
        <v>0</v>
      </c>
      <c r="N1180">
        <v>75195611.067200005</v>
      </c>
      <c r="O1180">
        <v>15146460.1505</v>
      </c>
      <c r="P1180">
        <v>-3631097.3530000001</v>
      </c>
      <c r="Q1180">
        <v>-151638526.43779999</v>
      </c>
      <c r="R1180">
        <v>-72843193.1787</v>
      </c>
      <c r="S1180">
        <v>196467972.41569999</v>
      </c>
      <c r="T1180">
        <v>16600518.3046</v>
      </c>
    </row>
    <row r="1181" spans="1:20" x14ac:dyDescent="0.3">
      <c r="A1181">
        <v>394</v>
      </c>
      <c r="B1181">
        <v>1</v>
      </c>
      <c r="C1181">
        <v>173652209.01820001</v>
      </c>
      <c r="D1181">
        <v>579933.66810000001</v>
      </c>
      <c r="E1181">
        <v>67208248.641599998</v>
      </c>
      <c r="F1181">
        <v>0</v>
      </c>
      <c r="G1181">
        <v>16732665.978</v>
      </c>
      <c r="H1181">
        <v>69027465.779499993</v>
      </c>
      <c r="I1181">
        <v>42945809.273400001</v>
      </c>
      <c r="J1181">
        <v>4183849.446</v>
      </c>
      <c r="K1181">
        <v>135849578.94940001</v>
      </c>
      <c r="L1181">
        <v>72547600.031399995</v>
      </c>
      <c r="M1181">
        <v>0</v>
      </c>
      <c r="N1181">
        <v>71661462.880799994</v>
      </c>
      <c r="O1181">
        <v>130706399.7448</v>
      </c>
      <c r="P1181">
        <v>-3603915.7779999999</v>
      </c>
      <c r="Q1181">
        <v>-68641330.307799995</v>
      </c>
      <c r="R1181">
        <v>-72547600.031399995</v>
      </c>
      <c r="S1181">
        <v>16732665.978</v>
      </c>
      <c r="T1181">
        <v>-2633997.1013000002</v>
      </c>
    </row>
    <row r="1182" spans="1:20" x14ac:dyDescent="0.3">
      <c r="A1182">
        <v>394</v>
      </c>
      <c r="B1182">
        <v>2</v>
      </c>
      <c r="C1182">
        <v>153934256.0916</v>
      </c>
      <c r="D1182">
        <v>582011.4939</v>
      </c>
      <c r="E1182">
        <v>67208248.641599998</v>
      </c>
      <c r="F1182">
        <v>0</v>
      </c>
      <c r="G1182">
        <v>16732665.978</v>
      </c>
      <c r="H1182">
        <v>69456668.140499994</v>
      </c>
      <c r="I1182">
        <v>25745262.034699999</v>
      </c>
      <c r="J1182">
        <v>4161473.3106</v>
      </c>
      <c r="K1182">
        <v>135849578.94940001</v>
      </c>
      <c r="L1182">
        <v>72059117.714900002</v>
      </c>
      <c r="M1182">
        <v>0</v>
      </c>
      <c r="N1182">
        <v>70046833.416999996</v>
      </c>
      <c r="O1182">
        <v>128188994.05689999</v>
      </c>
      <c r="P1182">
        <v>-3579461.8168000001</v>
      </c>
      <c r="Q1182">
        <v>-68641330.307799995</v>
      </c>
      <c r="R1182">
        <v>-72059117.714900002</v>
      </c>
      <c r="S1182">
        <v>16732665.978</v>
      </c>
      <c r="T1182">
        <v>-590165.27659999998</v>
      </c>
    </row>
    <row r="1183" spans="1:20" x14ac:dyDescent="0.3">
      <c r="A1183">
        <v>394</v>
      </c>
      <c r="B1183">
        <v>3</v>
      </c>
      <c r="C1183">
        <v>143029193.33539999</v>
      </c>
      <c r="D1183">
        <v>584289.36860000005</v>
      </c>
      <c r="E1183">
        <v>67208248.641599998</v>
      </c>
      <c r="F1183">
        <v>0</v>
      </c>
      <c r="G1183">
        <v>16732665.978</v>
      </c>
      <c r="H1183">
        <v>69854156.010800004</v>
      </c>
      <c r="I1183">
        <v>16802912.857500002</v>
      </c>
      <c r="J1183">
        <v>4141352.3051999998</v>
      </c>
      <c r="K1183">
        <v>135849578.94940001</v>
      </c>
      <c r="L1183">
        <v>71632060.005999997</v>
      </c>
      <c r="M1183">
        <v>0</v>
      </c>
      <c r="N1183">
        <v>68940452.072899997</v>
      </c>
      <c r="O1183">
        <v>126226280.4779</v>
      </c>
      <c r="P1183">
        <v>-3557062.9366000001</v>
      </c>
      <c r="Q1183">
        <v>-68641330.307799995</v>
      </c>
      <c r="R1183">
        <v>-71632060.005999997</v>
      </c>
      <c r="S1183">
        <v>16732665.978</v>
      </c>
      <c r="T1183">
        <v>913703.93790000002</v>
      </c>
    </row>
    <row r="1184" spans="1:20" x14ac:dyDescent="0.3">
      <c r="A1184">
        <v>395</v>
      </c>
      <c r="B1184">
        <v>1</v>
      </c>
      <c r="C1184">
        <v>146011185.6081</v>
      </c>
      <c r="D1184">
        <v>577764.83160000003</v>
      </c>
      <c r="E1184">
        <v>15435409.071599999</v>
      </c>
      <c r="F1184">
        <v>0</v>
      </c>
      <c r="G1184">
        <v>4325787.3287000004</v>
      </c>
      <c r="H1184">
        <v>51922385.7042</v>
      </c>
      <c r="I1184">
        <v>76526697.380600005</v>
      </c>
      <c r="J1184">
        <v>4143993.1187999998</v>
      </c>
      <c r="K1184">
        <v>16474601.2894</v>
      </c>
      <c r="L1184">
        <v>50374875.1285</v>
      </c>
      <c r="M1184">
        <v>0</v>
      </c>
      <c r="N1184">
        <v>70756378.755799994</v>
      </c>
      <c r="O1184">
        <v>69484488.227400005</v>
      </c>
      <c r="P1184">
        <v>-3566228.2872000001</v>
      </c>
      <c r="Q1184">
        <v>-1039192.2178</v>
      </c>
      <c r="R1184">
        <v>-50374875.1285</v>
      </c>
      <c r="S1184">
        <v>4325787.3287000004</v>
      </c>
      <c r="T1184">
        <v>-18833993.051600002</v>
      </c>
    </row>
    <row r="1185" spans="1:20" x14ac:dyDescent="0.3">
      <c r="A1185">
        <v>395</v>
      </c>
      <c r="B1185">
        <v>2</v>
      </c>
      <c r="C1185">
        <v>128021278.3424</v>
      </c>
      <c r="D1185">
        <v>572592.22959999996</v>
      </c>
      <c r="E1185">
        <v>15435409.071599999</v>
      </c>
      <c r="F1185">
        <v>0</v>
      </c>
      <c r="G1185">
        <v>4325787.3287000004</v>
      </c>
      <c r="H1185">
        <v>51125092.741300002</v>
      </c>
      <c r="I1185">
        <v>57692164.142200001</v>
      </c>
      <c r="J1185">
        <v>4144338.2011000002</v>
      </c>
      <c r="K1185">
        <v>16474601.2894</v>
      </c>
      <c r="L1185">
        <v>50364984.702299997</v>
      </c>
      <c r="M1185">
        <v>0</v>
      </c>
      <c r="N1185">
        <v>70827652.165900007</v>
      </c>
      <c r="O1185">
        <v>70329114.200200006</v>
      </c>
      <c r="P1185">
        <v>-3571745.9714000002</v>
      </c>
      <c r="Q1185">
        <v>-1039192.2178</v>
      </c>
      <c r="R1185">
        <v>-50364984.702299997</v>
      </c>
      <c r="S1185">
        <v>4325787.3287000004</v>
      </c>
      <c r="T1185">
        <v>-19702559.424600001</v>
      </c>
    </row>
    <row r="1186" spans="1:20" x14ac:dyDescent="0.3">
      <c r="A1186">
        <v>395</v>
      </c>
      <c r="B1186">
        <v>3</v>
      </c>
      <c r="C1186">
        <v>117056679.8466</v>
      </c>
      <c r="D1186">
        <v>568520.54870000004</v>
      </c>
      <c r="E1186">
        <v>15435409.071599999</v>
      </c>
      <c r="F1186">
        <v>0</v>
      </c>
      <c r="G1186">
        <v>4325787.3287000004</v>
      </c>
      <c r="H1186">
        <v>50812156.902199998</v>
      </c>
      <c r="I1186">
        <v>46434520.253799997</v>
      </c>
      <c r="J1186">
        <v>4143276.7952999999</v>
      </c>
      <c r="K1186">
        <v>16474601.2894</v>
      </c>
      <c r="L1186">
        <v>50330405.597800002</v>
      </c>
      <c r="M1186">
        <v>0</v>
      </c>
      <c r="N1186">
        <v>70802176.351300001</v>
      </c>
      <c r="O1186">
        <v>70622159.592800006</v>
      </c>
      <c r="P1186">
        <v>-3574756.2466000002</v>
      </c>
      <c r="Q1186">
        <v>-1039192.2178</v>
      </c>
      <c r="R1186">
        <v>-50330405.597800002</v>
      </c>
      <c r="S1186">
        <v>4325787.3287000004</v>
      </c>
      <c r="T1186">
        <v>-19990019.449099999</v>
      </c>
    </row>
    <row r="1187" spans="1:20" x14ac:dyDescent="0.3">
      <c r="A1187">
        <v>396</v>
      </c>
      <c r="B1187">
        <v>1</v>
      </c>
      <c r="C1187">
        <v>65902379.135899998</v>
      </c>
      <c r="D1187">
        <v>552804.61049999995</v>
      </c>
      <c r="E1187">
        <v>15435409.071599999</v>
      </c>
      <c r="F1187">
        <v>0</v>
      </c>
      <c r="G1187">
        <v>40713537.921400003</v>
      </c>
      <c r="H1187">
        <v>69665771.422900006</v>
      </c>
      <c r="I1187">
        <v>88294026.866999999</v>
      </c>
      <c r="J1187">
        <v>4187721.5126</v>
      </c>
      <c r="K1187">
        <v>16474601.2894</v>
      </c>
      <c r="L1187">
        <v>0</v>
      </c>
      <c r="M1187">
        <v>0</v>
      </c>
      <c r="N1187">
        <v>83064558.785999998</v>
      </c>
      <c r="O1187">
        <v>-22391647.7311</v>
      </c>
      <c r="P1187">
        <v>-3634916.9021000001</v>
      </c>
      <c r="Q1187">
        <v>-1039192.2178</v>
      </c>
      <c r="R1187">
        <v>0</v>
      </c>
      <c r="S1187">
        <v>40713537.921400003</v>
      </c>
      <c r="T1187">
        <v>-13398787.363</v>
      </c>
    </row>
    <row r="1188" spans="1:20" x14ac:dyDescent="0.3">
      <c r="A1188">
        <v>396</v>
      </c>
      <c r="B1188">
        <v>2</v>
      </c>
      <c r="C1188">
        <v>58301398.716300003</v>
      </c>
      <c r="D1188">
        <v>540343.12089999998</v>
      </c>
      <c r="E1188">
        <v>15435409.071599999</v>
      </c>
      <c r="F1188">
        <v>0</v>
      </c>
      <c r="G1188">
        <v>40713537.921400003</v>
      </c>
      <c r="H1188">
        <v>66544817.487599999</v>
      </c>
      <c r="I1188">
        <v>76292941.651700005</v>
      </c>
      <c r="J1188">
        <v>4227226.3568000002</v>
      </c>
      <c r="K1188">
        <v>16474601.2894</v>
      </c>
      <c r="L1188">
        <v>0</v>
      </c>
      <c r="M1188">
        <v>0</v>
      </c>
      <c r="N1188">
        <v>84354891.207699999</v>
      </c>
      <c r="O1188">
        <v>-17991542.935400002</v>
      </c>
      <c r="P1188">
        <v>-3686883.2359000002</v>
      </c>
      <c r="Q1188">
        <v>-1039192.2178</v>
      </c>
      <c r="R1188">
        <v>0</v>
      </c>
      <c r="S1188">
        <v>40713537.921400003</v>
      </c>
      <c r="T1188">
        <v>-17810073.720100001</v>
      </c>
    </row>
    <row r="1189" spans="1:20" x14ac:dyDescent="0.3">
      <c r="A1189">
        <v>396</v>
      </c>
      <c r="B1189">
        <v>3</v>
      </c>
      <c r="C1189">
        <v>53413502.157099999</v>
      </c>
      <c r="D1189">
        <v>529335.64260000002</v>
      </c>
      <c r="E1189">
        <v>15435409.071599999</v>
      </c>
      <c r="F1189">
        <v>0</v>
      </c>
      <c r="G1189">
        <v>40713537.921400003</v>
      </c>
      <c r="H1189">
        <v>64662534.9274</v>
      </c>
      <c r="I1189">
        <v>68086467.872999996</v>
      </c>
      <c r="J1189">
        <v>4261876.8441000003</v>
      </c>
      <c r="K1189">
        <v>16474601.2894</v>
      </c>
      <c r="L1189">
        <v>0</v>
      </c>
      <c r="M1189">
        <v>0</v>
      </c>
      <c r="N1189">
        <v>85523955.010800004</v>
      </c>
      <c r="O1189">
        <v>-14672965.7159</v>
      </c>
      <c r="P1189">
        <v>-3732541.2015</v>
      </c>
      <c r="Q1189">
        <v>-1039192.2178</v>
      </c>
      <c r="R1189">
        <v>0</v>
      </c>
      <c r="S1189">
        <v>40713537.921400003</v>
      </c>
      <c r="T1189">
        <v>-20861420.0834</v>
      </c>
    </row>
    <row r="1190" spans="1:20" x14ac:dyDescent="0.3">
      <c r="A1190">
        <v>397</v>
      </c>
      <c r="B1190">
        <v>1</v>
      </c>
      <c r="C1190">
        <v>91841898.191</v>
      </c>
      <c r="D1190">
        <v>523304.75459999999</v>
      </c>
      <c r="E1190">
        <v>15435409.071599999</v>
      </c>
      <c r="F1190">
        <v>0</v>
      </c>
      <c r="G1190">
        <v>4577064.7472999999</v>
      </c>
      <c r="H1190">
        <v>43743822.437100001</v>
      </c>
      <c r="I1190">
        <v>46226815.763700001</v>
      </c>
      <c r="J1190">
        <v>4274523.0045999996</v>
      </c>
      <c r="K1190">
        <v>16474601.2894</v>
      </c>
      <c r="L1190">
        <v>3559868.5765999998</v>
      </c>
      <c r="M1190">
        <v>0</v>
      </c>
      <c r="N1190">
        <v>85466650.395500004</v>
      </c>
      <c r="O1190">
        <v>45615082.427299999</v>
      </c>
      <c r="P1190">
        <v>-3751218.2500999998</v>
      </c>
      <c r="Q1190">
        <v>-1039192.2178</v>
      </c>
      <c r="R1190">
        <v>-3559868.5765999998</v>
      </c>
      <c r="S1190">
        <v>4577064.7472999999</v>
      </c>
      <c r="T1190">
        <v>-41722827.958400004</v>
      </c>
    </row>
    <row r="1191" spans="1:20" x14ac:dyDescent="0.3">
      <c r="A1191">
        <v>397</v>
      </c>
      <c r="B1191">
        <v>2</v>
      </c>
      <c r="C1191">
        <v>88001852.166600004</v>
      </c>
      <c r="D1191">
        <v>518490.7622</v>
      </c>
      <c r="E1191">
        <v>15435409.071599999</v>
      </c>
      <c r="F1191">
        <v>0</v>
      </c>
      <c r="G1191">
        <v>4577064.7472999999</v>
      </c>
      <c r="H1191">
        <v>43496886.741099998</v>
      </c>
      <c r="I1191">
        <v>42204174.258699998</v>
      </c>
      <c r="J1191">
        <v>4286461.1721999999</v>
      </c>
      <c r="K1191">
        <v>16474601.2894</v>
      </c>
      <c r="L1191">
        <v>3566423.3821999999</v>
      </c>
      <c r="M1191">
        <v>0</v>
      </c>
      <c r="N1191">
        <v>85271887.089200005</v>
      </c>
      <c r="O1191">
        <v>45797677.907899998</v>
      </c>
      <c r="P1191">
        <v>-3767970.4101</v>
      </c>
      <c r="Q1191">
        <v>-1039192.2178</v>
      </c>
      <c r="R1191">
        <v>-3566423.3821999999</v>
      </c>
      <c r="S1191">
        <v>4577064.7472999999</v>
      </c>
      <c r="T1191">
        <v>-41775000.348099999</v>
      </c>
    </row>
    <row r="1192" spans="1:20" x14ac:dyDescent="0.3">
      <c r="A1192">
        <v>397</v>
      </c>
      <c r="B1192">
        <v>3</v>
      </c>
      <c r="C1192">
        <v>85126895.218500003</v>
      </c>
      <c r="D1192">
        <v>514740.0404</v>
      </c>
      <c r="E1192">
        <v>15435409.071599999</v>
      </c>
      <c r="F1192">
        <v>0</v>
      </c>
      <c r="G1192">
        <v>4577064.7472999999</v>
      </c>
      <c r="H1192">
        <v>43334036.2601</v>
      </c>
      <c r="I1192">
        <v>39131168.9551</v>
      </c>
      <c r="J1192">
        <v>4297658.5958000002</v>
      </c>
      <c r="K1192">
        <v>16474601.2894</v>
      </c>
      <c r="L1192">
        <v>3573265.0233</v>
      </c>
      <c r="M1192">
        <v>0</v>
      </c>
      <c r="N1192">
        <v>85368574.820999995</v>
      </c>
      <c r="O1192">
        <v>45995726.263400003</v>
      </c>
      <c r="P1192">
        <v>-3782918.5554</v>
      </c>
      <c r="Q1192">
        <v>-1039192.2178</v>
      </c>
      <c r="R1192">
        <v>-3573265.0233</v>
      </c>
      <c r="S1192">
        <v>4577064.7472999999</v>
      </c>
      <c r="T1192">
        <v>-42034538.560900003</v>
      </c>
    </row>
    <row r="1193" spans="1:20" x14ac:dyDescent="0.3">
      <c r="A1193">
        <v>398</v>
      </c>
      <c r="B1193">
        <v>1</v>
      </c>
      <c r="C1193">
        <v>82201207.373899996</v>
      </c>
      <c r="D1193">
        <v>512185.62880000001</v>
      </c>
      <c r="E1193">
        <v>15435409.071599999</v>
      </c>
      <c r="F1193">
        <v>0</v>
      </c>
      <c r="G1193">
        <v>4749770.8811999997</v>
      </c>
      <c r="H1193">
        <v>45138790.552000001</v>
      </c>
      <c r="I1193">
        <v>36064096.384400003</v>
      </c>
      <c r="J1193">
        <v>4309836.0937000001</v>
      </c>
      <c r="K1193">
        <v>16695930.929400001</v>
      </c>
      <c r="L1193">
        <v>5954967.1008000001</v>
      </c>
      <c r="M1193">
        <v>0</v>
      </c>
      <c r="N1193">
        <v>84557747.635399997</v>
      </c>
      <c r="O1193">
        <v>46137110.989500001</v>
      </c>
      <c r="P1193">
        <v>-3797650.4649</v>
      </c>
      <c r="Q1193">
        <v>-1260521.8578000001</v>
      </c>
      <c r="R1193">
        <v>-5954967.1008000001</v>
      </c>
      <c r="S1193">
        <v>4749770.8811999997</v>
      </c>
      <c r="T1193">
        <v>-39418957.083400004</v>
      </c>
    </row>
    <row r="1194" spans="1:20" x14ac:dyDescent="0.3">
      <c r="A1194">
        <v>398</v>
      </c>
      <c r="B1194">
        <v>2</v>
      </c>
      <c r="C1194">
        <v>80101605.209099993</v>
      </c>
      <c r="D1194">
        <v>510272.68890000001</v>
      </c>
      <c r="E1194">
        <v>15435409.071599999</v>
      </c>
      <c r="F1194">
        <v>0</v>
      </c>
      <c r="G1194">
        <v>4749770.8811999997</v>
      </c>
      <c r="H1194">
        <v>44969146.599200003</v>
      </c>
      <c r="I1194">
        <v>33797147.986100003</v>
      </c>
      <c r="J1194">
        <v>4321044.1249000002</v>
      </c>
      <c r="K1194">
        <v>16695930.929400001</v>
      </c>
      <c r="L1194">
        <v>5975219.477</v>
      </c>
      <c r="M1194">
        <v>0</v>
      </c>
      <c r="N1194">
        <v>84666355.177599996</v>
      </c>
      <c r="O1194">
        <v>46304457.222999997</v>
      </c>
      <c r="P1194">
        <v>-3810771.4360000002</v>
      </c>
      <c r="Q1194">
        <v>-1260521.8578000001</v>
      </c>
      <c r="R1194">
        <v>-5975219.477</v>
      </c>
      <c r="S1194">
        <v>4749770.8811999997</v>
      </c>
      <c r="T1194">
        <v>-39697208.578400001</v>
      </c>
    </row>
    <row r="1195" spans="1:20" x14ac:dyDescent="0.3">
      <c r="A1195">
        <v>398</v>
      </c>
      <c r="B1195">
        <v>3</v>
      </c>
      <c r="C1195">
        <v>78433501.311000004</v>
      </c>
      <c r="D1195">
        <v>508689.5588</v>
      </c>
      <c r="E1195">
        <v>15435409.071599999</v>
      </c>
      <c r="F1195">
        <v>0</v>
      </c>
      <c r="G1195">
        <v>4749770.8811999997</v>
      </c>
      <c r="H1195">
        <v>44844322.2883</v>
      </c>
      <c r="I1195">
        <v>31987142.594799999</v>
      </c>
      <c r="J1195">
        <v>4331158.0142000001</v>
      </c>
      <c r="K1195">
        <v>16695930.929400001</v>
      </c>
      <c r="L1195">
        <v>5995363.0959999999</v>
      </c>
      <c r="M1195">
        <v>0</v>
      </c>
      <c r="N1195">
        <v>84790020.730299994</v>
      </c>
      <c r="O1195">
        <v>46446358.716300003</v>
      </c>
      <c r="P1195">
        <v>-3822468.4553</v>
      </c>
      <c r="Q1195">
        <v>-1260521.8578000001</v>
      </c>
      <c r="R1195">
        <v>-5995363.0959999999</v>
      </c>
      <c r="S1195">
        <v>4749770.8811999997</v>
      </c>
      <c r="T1195">
        <v>-39945698.442000002</v>
      </c>
    </row>
    <row r="1196" spans="1:20" x14ac:dyDescent="0.3">
      <c r="A1196">
        <v>399</v>
      </c>
      <c r="B1196">
        <v>1</v>
      </c>
      <c r="C1196">
        <v>90198170.288299993</v>
      </c>
      <c r="D1196">
        <v>507658.56790000002</v>
      </c>
      <c r="E1196">
        <v>15435409.071599999</v>
      </c>
      <c r="F1196">
        <v>0</v>
      </c>
      <c r="G1196">
        <v>4077939.9569999999</v>
      </c>
      <c r="H1196">
        <v>42097817.638700001</v>
      </c>
      <c r="I1196">
        <v>23489941.289500002</v>
      </c>
      <c r="J1196">
        <v>4334516.7687999997</v>
      </c>
      <c r="K1196">
        <v>16695930.929400001</v>
      </c>
      <c r="L1196">
        <v>24293161.989500001</v>
      </c>
      <c r="M1196">
        <v>0</v>
      </c>
      <c r="N1196">
        <v>84184664.536699995</v>
      </c>
      <c r="O1196">
        <v>66708228.998800002</v>
      </c>
      <c r="P1196">
        <v>-3826858.2009000001</v>
      </c>
      <c r="Q1196">
        <v>-1260521.8578000001</v>
      </c>
      <c r="R1196">
        <v>-24293161.989500001</v>
      </c>
      <c r="S1196">
        <v>4077939.9569999999</v>
      </c>
      <c r="T1196">
        <v>-42086846.8979</v>
      </c>
    </row>
    <row r="1197" spans="1:20" x14ac:dyDescent="0.3">
      <c r="A1197">
        <v>399</v>
      </c>
      <c r="B1197">
        <v>2</v>
      </c>
      <c r="C1197">
        <v>86603130.138799995</v>
      </c>
      <c r="D1197">
        <v>506883.21250000002</v>
      </c>
      <c r="E1197">
        <v>15435409.071599999</v>
      </c>
      <c r="F1197">
        <v>0</v>
      </c>
      <c r="G1197">
        <v>4077939.9569999999</v>
      </c>
      <c r="H1197">
        <v>42195730.866800003</v>
      </c>
      <c r="I1197">
        <v>21638860.460999999</v>
      </c>
      <c r="J1197">
        <v>4337945.7969000004</v>
      </c>
      <c r="K1197">
        <v>16695930.929400001</v>
      </c>
      <c r="L1197">
        <v>24209934.167800002</v>
      </c>
      <c r="M1197">
        <v>0</v>
      </c>
      <c r="N1197">
        <v>82431359.120800003</v>
      </c>
      <c r="O1197">
        <v>64964269.6778</v>
      </c>
      <c r="P1197">
        <v>-3831062.5844000001</v>
      </c>
      <c r="Q1197">
        <v>-1260521.8578000001</v>
      </c>
      <c r="R1197">
        <v>-24209934.167800002</v>
      </c>
      <c r="S1197">
        <v>4077939.9569999999</v>
      </c>
      <c r="T1197">
        <v>-40235628.254000001</v>
      </c>
    </row>
    <row r="1198" spans="1:20" x14ac:dyDescent="0.3">
      <c r="A1198">
        <v>399</v>
      </c>
      <c r="B1198">
        <v>3</v>
      </c>
      <c r="C1198">
        <v>84393837.893199995</v>
      </c>
      <c r="D1198">
        <v>506326.09019999998</v>
      </c>
      <c r="E1198">
        <v>15435409.071599999</v>
      </c>
      <c r="F1198">
        <v>0</v>
      </c>
      <c r="G1198">
        <v>4077939.9569999999</v>
      </c>
      <c r="H1198">
        <v>42277409.077200003</v>
      </c>
      <c r="I1198">
        <v>20471505.509599999</v>
      </c>
      <c r="J1198">
        <v>4341237.3848000001</v>
      </c>
      <c r="K1198">
        <v>16695930.929400001</v>
      </c>
      <c r="L1198">
        <v>24145932.468699999</v>
      </c>
      <c r="M1198">
        <v>0</v>
      </c>
      <c r="N1198">
        <v>81350775.529100001</v>
      </c>
      <c r="O1198">
        <v>63922332.383500002</v>
      </c>
      <c r="P1198">
        <v>-3834911.2946000001</v>
      </c>
      <c r="Q1198">
        <v>-1260521.8578000001</v>
      </c>
      <c r="R1198">
        <v>-24145932.468699999</v>
      </c>
      <c r="S1198">
        <v>4077939.9569999999</v>
      </c>
      <c r="T1198">
        <v>-39073366.452</v>
      </c>
    </row>
    <row r="1199" spans="1:20" x14ac:dyDescent="0.3">
      <c r="A1199">
        <v>400</v>
      </c>
      <c r="B1199">
        <v>1</v>
      </c>
      <c r="C1199">
        <v>1498998.5109999999</v>
      </c>
      <c r="D1199">
        <v>401276.06030000001</v>
      </c>
      <c r="E1199">
        <v>15435409.071599999</v>
      </c>
      <c r="F1199">
        <v>0</v>
      </c>
      <c r="G1199">
        <v>1918087323.6396999</v>
      </c>
      <c r="H1199">
        <v>226721133.86559999</v>
      </c>
      <c r="I1199">
        <v>2026910972.0451</v>
      </c>
      <c r="J1199">
        <v>4805854.8430000003</v>
      </c>
      <c r="K1199">
        <v>16695930.929400001</v>
      </c>
      <c r="L1199">
        <v>0</v>
      </c>
      <c r="M1199">
        <v>0</v>
      </c>
      <c r="N1199">
        <v>113634028.52770001</v>
      </c>
      <c r="O1199" t="s">
        <v>23</v>
      </c>
      <c r="P1199">
        <v>-4404578.7827000003</v>
      </c>
      <c r="Q1199">
        <v>-1260521.8578000001</v>
      </c>
      <c r="R1199">
        <v>0</v>
      </c>
      <c r="S1199">
        <v>1918087323.6396999</v>
      </c>
      <c r="T1199">
        <v>113087105.3379</v>
      </c>
    </row>
    <row r="1200" spans="1:20" x14ac:dyDescent="0.3">
      <c r="A1200">
        <v>400</v>
      </c>
      <c r="B1200">
        <v>2</v>
      </c>
      <c r="C1200">
        <v>1273084.8881999999</v>
      </c>
      <c r="D1200">
        <v>325144.12209999998</v>
      </c>
      <c r="E1200">
        <v>15435409.071599999</v>
      </c>
      <c r="F1200">
        <v>0</v>
      </c>
      <c r="G1200">
        <v>1918087323.6396999</v>
      </c>
      <c r="H1200">
        <v>213051668.11300001</v>
      </c>
      <c r="I1200">
        <v>1987267148.0602</v>
      </c>
      <c r="J1200">
        <v>5238315.5383000001</v>
      </c>
      <c r="K1200">
        <v>16695930.929400001</v>
      </c>
      <c r="L1200">
        <v>0</v>
      </c>
      <c r="M1200">
        <v>0</v>
      </c>
      <c r="N1200">
        <v>138892641.92210001</v>
      </c>
      <c r="O1200" t="s">
        <v>23</v>
      </c>
      <c r="P1200">
        <v>-4913171.4162999997</v>
      </c>
      <c r="Q1200">
        <v>-1260521.8578000001</v>
      </c>
      <c r="R1200">
        <v>0</v>
      </c>
      <c r="S1200">
        <v>1918087323.6396999</v>
      </c>
      <c r="T1200">
        <v>74159026.190899998</v>
      </c>
    </row>
    <row r="1201" spans="1:20" x14ac:dyDescent="0.3">
      <c r="A1201">
        <v>400</v>
      </c>
      <c r="B1201">
        <v>3</v>
      </c>
      <c r="C1201">
        <v>1135189.7028000001</v>
      </c>
      <c r="D1201">
        <v>268223.71179999999</v>
      </c>
      <c r="E1201">
        <v>15435409.071599999</v>
      </c>
      <c r="F1201">
        <v>0</v>
      </c>
      <c r="G1201">
        <v>1918087323.6396999</v>
      </c>
      <c r="H1201">
        <v>202708243.77939999</v>
      </c>
      <c r="I1201">
        <v>1955989480.6034</v>
      </c>
      <c r="J1201">
        <v>5642181.8059</v>
      </c>
      <c r="K1201">
        <v>16695930.929400001</v>
      </c>
      <c r="L1201">
        <v>0</v>
      </c>
      <c r="M1201">
        <v>0</v>
      </c>
      <c r="N1201">
        <v>159187624.35170001</v>
      </c>
      <c r="O1201" t="s">
        <v>23</v>
      </c>
      <c r="P1201">
        <v>-5373958.0939999996</v>
      </c>
      <c r="Q1201">
        <v>-1260521.8578000001</v>
      </c>
      <c r="R1201">
        <v>0</v>
      </c>
      <c r="S1201">
        <v>1918087323.6396999</v>
      </c>
      <c r="T1201">
        <v>43520619.427599996</v>
      </c>
    </row>
    <row r="1202" spans="1:20" x14ac:dyDescent="0.3">
      <c r="A1202">
        <v>401</v>
      </c>
      <c r="B1202">
        <v>1</v>
      </c>
      <c r="C1202">
        <v>205435682.26210001</v>
      </c>
      <c r="D1202">
        <v>278824.07199999999</v>
      </c>
      <c r="E1202">
        <v>22974636.801600002</v>
      </c>
      <c r="F1202">
        <v>0</v>
      </c>
      <c r="G1202">
        <v>64359446.602700002</v>
      </c>
      <c r="H1202">
        <v>53578529.304200001</v>
      </c>
      <c r="I1202">
        <v>109132500.88850001</v>
      </c>
      <c r="J1202">
        <v>5484658.5073999995</v>
      </c>
      <c r="K1202">
        <v>42316935.269400001</v>
      </c>
      <c r="L1202">
        <v>55870493.833999999</v>
      </c>
      <c r="M1202">
        <v>0</v>
      </c>
      <c r="N1202">
        <v>134114275.104</v>
      </c>
      <c r="O1202">
        <v>96303181.373600006</v>
      </c>
      <c r="P1202">
        <v>-5205834.4353999998</v>
      </c>
      <c r="Q1202">
        <v>-19342298.467799999</v>
      </c>
      <c r="R1202">
        <v>-55870493.833999999</v>
      </c>
      <c r="S1202">
        <v>64359446.602700002</v>
      </c>
      <c r="T1202">
        <v>-80535745.799799994</v>
      </c>
    </row>
    <row r="1203" spans="1:20" x14ac:dyDescent="0.3">
      <c r="A1203">
        <v>401</v>
      </c>
      <c r="B1203">
        <v>2</v>
      </c>
      <c r="C1203">
        <v>162769036.43830001</v>
      </c>
      <c r="D1203">
        <v>293438.0098</v>
      </c>
      <c r="E1203">
        <v>22974636.801600002</v>
      </c>
      <c r="F1203">
        <v>0</v>
      </c>
      <c r="G1203">
        <v>64359446.602700002</v>
      </c>
      <c r="H1203">
        <v>55165334.347400002</v>
      </c>
      <c r="I1203">
        <v>82054986.245399997</v>
      </c>
      <c r="J1203">
        <v>5369374.9623999996</v>
      </c>
      <c r="K1203">
        <v>42316935.269400001</v>
      </c>
      <c r="L1203">
        <v>54798843.902900003</v>
      </c>
      <c r="M1203">
        <v>0</v>
      </c>
      <c r="N1203">
        <v>121316899.9858</v>
      </c>
      <c r="O1203">
        <v>80714050.192900002</v>
      </c>
      <c r="P1203">
        <v>-5075936.9524999997</v>
      </c>
      <c r="Q1203">
        <v>-19342298.467799999</v>
      </c>
      <c r="R1203">
        <v>-54798843.902900003</v>
      </c>
      <c r="S1203">
        <v>64359446.602700002</v>
      </c>
      <c r="T1203">
        <v>-66151565.638400003</v>
      </c>
    </row>
    <row r="1204" spans="1:20" x14ac:dyDescent="0.3">
      <c r="A1204">
        <v>401</v>
      </c>
      <c r="B1204">
        <v>3</v>
      </c>
      <c r="C1204">
        <v>136026126.21720001</v>
      </c>
      <c r="D1204">
        <v>311268.049</v>
      </c>
      <c r="E1204">
        <v>22974636.801600002</v>
      </c>
      <c r="F1204">
        <v>0</v>
      </c>
      <c r="G1204">
        <v>64359446.602700002</v>
      </c>
      <c r="H1204">
        <v>56652366.9309</v>
      </c>
      <c r="I1204">
        <v>65057548.370200001</v>
      </c>
      <c r="J1204">
        <v>5282639.1719000004</v>
      </c>
      <c r="K1204">
        <v>42316935.269400001</v>
      </c>
      <c r="L1204">
        <v>53910776.389200002</v>
      </c>
      <c r="M1204">
        <v>0</v>
      </c>
      <c r="N1204">
        <v>113988893.3872</v>
      </c>
      <c r="O1204">
        <v>70968577.846900001</v>
      </c>
      <c r="P1204">
        <v>-4971371.1229999997</v>
      </c>
      <c r="Q1204">
        <v>-19342298.467799999</v>
      </c>
      <c r="R1204">
        <v>-53910776.389200002</v>
      </c>
      <c r="S1204">
        <v>64359446.602700002</v>
      </c>
      <c r="T1204">
        <v>-57336526.456299998</v>
      </c>
    </row>
    <row r="1205" spans="1:20" x14ac:dyDescent="0.3">
      <c r="A1205">
        <v>402</v>
      </c>
      <c r="B1205">
        <v>1</v>
      </c>
      <c r="C1205">
        <v>254718599.31330001</v>
      </c>
      <c r="D1205">
        <v>338275.36940000003</v>
      </c>
      <c r="E1205">
        <v>27259090.641600002</v>
      </c>
      <c r="F1205">
        <v>0</v>
      </c>
      <c r="G1205">
        <v>7780025.1037999997</v>
      </c>
      <c r="H1205">
        <v>45654537.310199998</v>
      </c>
      <c r="I1205">
        <v>37087114.116700001</v>
      </c>
      <c r="J1205">
        <v>5136967.6135</v>
      </c>
      <c r="K1205">
        <v>56877051.959399998</v>
      </c>
      <c r="L1205">
        <v>140766509.99680001</v>
      </c>
      <c r="M1205">
        <v>0</v>
      </c>
      <c r="N1205">
        <v>96201922.546299994</v>
      </c>
      <c r="O1205">
        <v>217631485.19659999</v>
      </c>
      <c r="P1205">
        <v>-4798692.2440999998</v>
      </c>
      <c r="Q1205">
        <v>-29617961.3178</v>
      </c>
      <c r="R1205">
        <v>-140766509.99680001</v>
      </c>
      <c r="S1205">
        <v>7780025.1037999997</v>
      </c>
      <c r="T1205">
        <v>-50547385.236000001</v>
      </c>
    </row>
    <row r="1206" spans="1:20" x14ac:dyDescent="0.3">
      <c r="A1206">
        <v>402</v>
      </c>
      <c r="B1206">
        <v>2</v>
      </c>
      <c r="C1206">
        <v>226896562.45910001</v>
      </c>
      <c r="D1206">
        <v>361566.54430000001</v>
      </c>
      <c r="E1206">
        <v>27259090.641600002</v>
      </c>
      <c r="F1206">
        <v>0</v>
      </c>
      <c r="G1206">
        <v>7780025.1037999997</v>
      </c>
      <c r="H1206">
        <v>48941736.276500002</v>
      </c>
      <c r="I1206">
        <v>26431848.414299998</v>
      </c>
      <c r="J1206">
        <v>5015775.1900000004</v>
      </c>
      <c r="K1206">
        <v>56877051.959399998</v>
      </c>
      <c r="L1206">
        <v>135997019.19479999</v>
      </c>
      <c r="M1206">
        <v>0</v>
      </c>
      <c r="N1206">
        <v>87167091.632300004</v>
      </c>
      <c r="O1206">
        <v>200464714.04480001</v>
      </c>
      <c r="P1206">
        <v>-4654208.6457000002</v>
      </c>
      <c r="Q1206">
        <v>-29617961.3178</v>
      </c>
      <c r="R1206">
        <v>-135997019.19479999</v>
      </c>
      <c r="S1206">
        <v>7780025.1037999997</v>
      </c>
      <c r="T1206">
        <v>-38225355.355800003</v>
      </c>
    </row>
    <row r="1207" spans="1:20" x14ac:dyDescent="0.3">
      <c r="A1207">
        <v>402</v>
      </c>
      <c r="B1207">
        <v>3</v>
      </c>
      <c r="C1207">
        <v>208631999.77520001</v>
      </c>
      <c r="D1207">
        <v>382710.2978</v>
      </c>
      <c r="E1207">
        <v>27259090.641600002</v>
      </c>
      <c r="F1207">
        <v>0</v>
      </c>
      <c r="G1207">
        <v>7780025.1037999997</v>
      </c>
      <c r="H1207">
        <v>50927838.249200001</v>
      </c>
      <c r="I1207">
        <v>19749049.562399998</v>
      </c>
      <c r="J1207">
        <v>4913214.7397999996</v>
      </c>
      <c r="K1207">
        <v>56877051.959399998</v>
      </c>
      <c r="L1207">
        <v>132018582.10609999</v>
      </c>
      <c r="M1207">
        <v>0</v>
      </c>
      <c r="N1207">
        <v>81593819.527099997</v>
      </c>
      <c r="O1207">
        <v>188882950.2128</v>
      </c>
      <c r="P1207">
        <v>-4530504.4419999998</v>
      </c>
      <c r="Q1207">
        <v>-29617961.3178</v>
      </c>
      <c r="R1207">
        <v>-132018582.10609999</v>
      </c>
      <c r="S1207">
        <v>7780025.1037999997</v>
      </c>
      <c r="T1207">
        <v>-30665981.277899999</v>
      </c>
    </row>
    <row r="1208" spans="1:20" x14ac:dyDescent="0.3">
      <c r="A1208">
        <v>403</v>
      </c>
      <c r="B1208">
        <v>1</v>
      </c>
      <c r="C1208">
        <v>295641088.17189997</v>
      </c>
      <c r="D1208">
        <v>412506.91619999998</v>
      </c>
      <c r="E1208">
        <v>43592724.851599999</v>
      </c>
      <c r="F1208">
        <v>0</v>
      </c>
      <c r="G1208">
        <v>5481955.2276999997</v>
      </c>
      <c r="H1208">
        <v>53634775.454999998</v>
      </c>
      <c r="I1208">
        <v>13575736.578500001</v>
      </c>
      <c r="J1208">
        <v>4777404.3882999998</v>
      </c>
      <c r="K1208">
        <v>112384612.8294</v>
      </c>
      <c r="L1208">
        <v>196059747.33860001</v>
      </c>
      <c r="M1208">
        <v>0</v>
      </c>
      <c r="N1208">
        <v>72289663.376000002</v>
      </c>
      <c r="O1208">
        <v>282065351.5934</v>
      </c>
      <c r="P1208">
        <v>-4364897.4720999999</v>
      </c>
      <c r="Q1208">
        <v>-68791887.977799997</v>
      </c>
      <c r="R1208">
        <v>-196059747.33860001</v>
      </c>
      <c r="S1208">
        <v>5481955.2276999997</v>
      </c>
      <c r="T1208">
        <v>-18654887.921</v>
      </c>
    </row>
    <row r="1209" spans="1:20" x14ac:dyDescent="0.3">
      <c r="A1209">
        <v>403</v>
      </c>
      <c r="B1209">
        <v>2</v>
      </c>
      <c r="C1209">
        <v>274800445.83829999</v>
      </c>
      <c r="D1209">
        <v>437932.0367</v>
      </c>
      <c r="E1209">
        <v>43592724.851599999</v>
      </c>
      <c r="F1209">
        <v>0</v>
      </c>
      <c r="G1209">
        <v>5481955.2276999997</v>
      </c>
      <c r="H1209">
        <v>56702003.063900001</v>
      </c>
      <c r="I1209">
        <v>9663733.0055</v>
      </c>
      <c r="J1209">
        <v>4662112.1366999997</v>
      </c>
      <c r="K1209">
        <v>112384612.8294</v>
      </c>
      <c r="L1209">
        <v>187375233.71349999</v>
      </c>
      <c r="M1209">
        <v>0</v>
      </c>
      <c r="N1209">
        <v>67120492.575800002</v>
      </c>
      <c r="O1209">
        <v>265136712.8328</v>
      </c>
      <c r="P1209">
        <v>-4224180.0999999996</v>
      </c>
      <c r="Q1209">
        <v>-68791887.977799997</v>
      </c>
      <c r="R1209">
        <v>-187375233.71349999</v>
      </c>
      <c r="S1209">
        <v>5481955.2276999997</v>
      </c>
      <c r="T1209">
        <v>-10418489.5119</v>
      </c>
    </row>
    <row r="1210" spans="1:20" x14ac:dyDescent="0.3">
      <c r="A1210">
        <v>403</v>
      </c>
      <c r="B1210">
        <v>3</v>
      </c>
      <c r="C1210">
        <v>259294264.05320001</v>
      </c>
      <c r="D1210">
        <v>459745.04700000002</v>
      </c>
      <c r="E1210">
        <v>43592724.851599999</v>
      </c>
      <c r="F1210">
        <v>0</v>
      </c>
      <c r="G1210">
        <v>5481955.2276999997</v>
      </c>
      <c r="H1210">
        <v>58743560.448200002</v>
      </c>
      <c r="I1210">
        <v>7233967.5878999997</v>
      </c>
      <c r="J1210">
        <v>4562304.2523999996</v>
      </c>
      <c r="K1210">
        <v>112384612.8294</v>
      </c>
      <c r="L1210">
        <v>179964635.90380001</v>
      </c>
      <c r="M1210">
        <v>0</v>
      </c>
      <c r="N1210">
        <v>63778462.637599997</v>
      </c>
      <c r="O1210">
        <v>252060296.46529999</v>
      </c>
      <c r="P1210">
        <v>-4102559.2053999999</v>
      </c>
      <c r="Q1210">
        <v>-68791887.977799997</v>
      </c>
      <c r="R1210">
        <v>-179964635.90380001</v>
      </c>
      <c r="S1210">
        <v>5481955.2276999997</v>
      </c>
      <c r="T1210">
        <v>-5034902.1893999996</v>
      </c>
    </row>
    <row r="1211" spans="1:20" x14ac:dyDescent="0.3">
      <c r="A1211">
        <v>404</v>
      </c>
      <c r="B1211">
        <v>1</v>
      </c>
      <c r="C1211">
        <v>184864266.52779999</v>
      </c>
      <c r="D1211">
        <v>455824.61320000002</v>
      </c>
      <c r="E1211">
        <v>101974870.7616</v>
      </c>
      <c r="F1211">
        <v>0</v>
      </c>
      <c r="G1211">
        <v>526192218.83530003</v>
      </c>
      <c r="H1211">
        <v>122655029.4421</v>
      </c>
      <c r="I1211">
        <v>471031203.26029998</v>
      </c>
      <c r="J1211">
        <v>4602443.6796000004</v>
      </c>
      <c r="K1211">
        <v>310788132.97939998</v>
      </c>
      <c r="L1211">
        <v>72503036.298299998</v>
      </c>
      <c r="M1211">
        <v>0</v>
      </c>
      <c r="N1211">
        <v>77052246.054000005</v>
      </c>
      <c r="O1211">
        <v>-286166936.73259997</v>
      </c>
      <c r="P1211">
        <v>-4146619.0663999999</v>
      </c>
      <c r="Q1211">
        <v>-208813262.21779999</v>
      </c>
      <c r="R1211">
        <v>-72503036.298299998</v>
      </c>
      <c r="S1211">
        <v>526192218.83530003</v>
      </c>
      <c r="T1211">
        <v>45602783.387999997</v>
      </c>
    </row>
    <row r="1212" spans="1:20" x14ac:dyDescent="0.3">
      <c r="A1212">
        <v>404</v>
      </c>
      <c r="B1212">
        <v>2</v>
      </c>
      <c r="C1212">
        <v>177164475.40110001</v>
      </c>
      <c r="D1212">
        <v>452626.17800000001</v>
      </c>
      <c r="E1212">
        <v>101974870.7616</v>
      </c>
      <c r="F1212">
        <v>0</v>
      </c>
      <c r="G1212">
        <v>526192218.83530003</v>
      </c>
      <c r="H1212">
        <v>113235391.2368</v>
      </c>
      <c r="I1212">
        <v>443966111.35089999</v>
      </c>
      <c r="J1212">
        <v>4631641.9495000001</v>
      </c>
      <c r="K1212">
        <v>310788132.97939998</v>
      </c>
      <c r="L1212">
        <v>74937040.073799998</v>
      </c>
      <c r="M1212">
        <v>0</v>
      </c>
      <c r="N1212">
        <v>84547602.785400003</v>
      </c>
      <c r="O1212">
        <v>-266801635.94980001</v>
      </c>
      <c r="P1212">
        <v>-4179015.7714999998</v>
      </c>
      <c r="Q1212">
        <v>-208813262.21779999</v>
      </c>
      <c r="R1212">
        <v>-74937040.073799998</v>
      </c>
      <c r="S1212">
        <v>526192218.83530003</v>
      </c>
      <c r="T1212">
        <v>28687788.451400001</v>
      </c>
    </row>
    <row r="1213" spans="1:20" x14ac:dyDescent="0.3">
      <c r="A1213">
        <v>404</v>
      </c>
      <c r="B1213">
        <v>3</v>
      </c>
      <c r="C1213">
        <v>172804190.16769999</v>
      </c>
      <c r="D1213">
        <v>449892.12719999999</v>
      </c>
      <c r="E1213">
        <v>101974870.7616</v>
      </c>
      <c r="F1213">
        <v>0</v>
      </c>
      <c r="G1213">
        <v>526192218.83530003</v>
      </c>
      <c r="H1213">
        <v>108570224.0161</v>
      </c>
      <c r="I1213">
        <v>427403881.43809998</v>
      </c>
      <c r="J1213">
        <v>4654223.1029000003</v>
      </c>
      <c r="K1213">
        <v>310788132.97939998</v>
      </c>
      <c r="L1213">
        <v>76961376.595100001</v>
      </c>
      <c r="M1213">
        <v>0</v>
      </c>
      <c r="N1213">
        <v>89867943.715700001</v>
      </c>
      <c r="O1213">
        <v>-254599691.27039999</v>
      </c>
      <c r="P1213">
        <v>-4204330.9755999995</v>
      </c>
      <c r="Q1213">
        <v>-208813262.21779999</v>
      </c>
      <c r="R1213">
        <v>-76961376.595100001</v>
      </c>
      <c r="S1213">
        <v>526192218.83530003</v>
      </c>
      <c r="T1213">
        <v>18702280.3004</v>
      </c>
    </row>
    <row r="1214" spans="1:20" x14ac:dyDescent="0.3">
      <c r="A1214">
        <v>405</v>
      </c>
      <c r="B1214">
        <v>1</v>
      </c>
      <c r="C1214">
        <v>398165596.22600001</v>
      </c>
      <c r="D1214">
        <v>471646.76530000003</v>
      </c>
      <c r="E1214">
        <v>110421522.82160001</v>
      </c>
      <c r="F1214">
        <v>0</v>
      </c>
      <c r="G1214">
        <v>14977786.481799999</v>
      </c>
      <c r="H1214">
        <v>68372898.091999993</v>
      </c>
      <c r="I1214">
        <v>15717317.028899999</v>
      </c>
      <c r="J1214">
        <v>4563858.8991999999</v>
      </c>
      <c r="K1214">
        <v>339492889.78939998</v>
      </c>
      <c r="L1214">
        <v>155487321.41319999</v>
      </c>
      <c r="M1214">
        <v>0</v>
      </c>
      <c r="N1214">
        <v>77461318.828899994</v>
      </c>
      <c r="O1214">
        <v>382448279.19709998</v>
      </c>
      <c r="P1214">
        <v>-4092212.1338999998</v>
      </c>
      <c r="Q1214">
        <v>-229071366.96779999</v>
      </c>
      <c r="R1214">
        <v>-155487321.41319999</v>
      </c>
      <c r="S1214">
        <v>14977786.481799999</v>
      </c>
      <c r="T1214">
        <v>-9088420.7368000001</v>
      </c>
    </row>
    <row r="1215" spans="1:20" x14ac:dyDescent="0.3">
      <c r="A1215">
        <v>405</v>
      </c>
      <c r="B1215">
        <v>2</v>
      </c>
      <c r="C1215">
        <v>379086119.15420002</v>
      </c>
      <c r="D1215">
        <v>491718.27830000001</v>
      </c>
      <c r="E1215">
        <v>110421522.82160001</v>
      </c>
      <c r="F1215">
        <v>0</v>
      </c>
      <c r="G1215">
        <v>14977786.481799999</v>
      </c>
      <c r="H1215">
        <v>71475777.118699998</v>
      </c>
      <c r="I1215">
        <v>11152878.972999999</v>
      </c>
      <c r="J1215">
        <v>4489453.9901999999</v>
      </c>
      <c r="K1215">
        <v>339492889.78939998</v>
      </c>
      <c r="L1215">
        <v>150437755.05669999</v>
      </c>
      <c r="M1215">
        <v>0</v>
      </c>
      <c r="N1215">
        <v>71453507.034400001</v>
      </c>
      <c r="O1215">
        <v>367933240.18120003</v>
      </c>
      <c r="P1215">
        <v>-3997735.7119</v>
      </c>
      <c r="Q1215">
        <v>-229071366.96779999</v>
      </c>
      <c r="R1215">
        <v>-150437755.05669999</v>
      </c>
      <c r="S1215">
        <v>14977786.481799999</v>
      </c>
      <c r="T1215">
        <v>22270.084299999999</v>
      </c>
    </row>
    <row r="1216" spans="1:20" x14ac:dyDescent="0.3">
      <c r="A1216">
        <v>405</v>
      </c>
      <c r="B1216">
        <v>3</v>
      </c>
      <c r="C1216">
        <v>366797144.82440001</v>
      </c>
      <c r="D1216">
        <v>509703.07049999997</v>
      </c>
      <c r="E1216">
        <v>110421522.82160001</v>
      </c>
      <c r="F1216">
        <v>0</v>
      </c>
      <c r="G1216">
        <v>14977786.481799999</v>
      </c>
      <c r="H1216">
        <v>72970664.984699994</v>
      </c>
      <c r="I1216">
        <v>8524058.1715999991</v>
      </c>
      <c r="J1216">
        <v>4425636.63</v>
      </c>
      <c r="K1216">
        <v>339492889.78939998</v>
      </c>
      <c r="L1216">
        <v>146127486.0205</v>
      </c>
      <c r="M1216">
        <v>0</v>
      </c>
      <c r="N1216">
        <v>67872532.769299999</v>
      </c>
      <c r="O1216">
        <v>358273086.65289998</v>
      </c>
      <c r="P1216">
        <v>-3915933.5595</v>
      </c>
      <c r="Q1216">
        <v>-229071366.96779999</v>
      </c>
      <c r="R1216">
        <v>-146127486.0205</v>
      </c>
      <c r="S1216">
        <v>14977786.481799999</v>
      </c>
      <c r="T1216">
        <v>5098132.2154000001</v>
      </c>
    </row>
    <row r="1217" spans="1:20" x14ac:dyDescent="0.3">
      <c r="A1217">
        <v>406</v>
      </c>
      <c r="B1217">
        <v>1</v>
      </c>
      <c r="C1217">
        <v>85453106.312199995</v>
      </c>
      <c r="D1217">
        <v>381583.14919999999</v>
      </c>
      <c r="E1217">
        <v>58073475.271600001</v>
      </c>
      <c r="F1217">
        <v>0</v>
      </c>
      <c r="G1217">
        <v>2548571890.7227001</v>
      </c>
      <c r="H1217">
        <v>221324500.89070001</v>
      </c>
      <c r="I1217">
        <v>2629111123.3031001</v>
      </c>
      <c r="J1217">
        <v>5062064.8063000003</v>
      </c>
      <c r="K1217">
        <v>161595407.0794</v>
      </c>
      <c r="L1217">
        <v>2515078.5025999998</v>
      </c>
      <c r="M1217">
        <v>0</v>
      </c>
      <c r="N1217">
        <v>115199954.6631</v>
      </c>
      <c r="O1217" t="s">
        <v>23</v>
      </c>
      <c r="P1217">
        <v>-4680481.6571000004</v>
      </c>
      <c r="Q1217">
        <v>-103521931.80779999</v>
      </c>
      <c r="R1217">
        <v>-2515078.5025999998</v>
      </c>
      <c r="S1217">
        <v>2548571890.7227001</v>
      </c>
      <c r="T1217">
        <v>106124546.22759999</v>
      </c>
    </row>
    <row r="1218" spans="1:20" x14ac:dyDescent="0.3">
      <c r="A1218">
        <v>406</v>
      </c>
      <c r="B1218">
        <v>2</v>
      </c>
      <c r="C1218">
        <v>73119652.420000002</v>
      </c>
      <c r="D1218">
        <v>308666.77610000002</v>
      </c>
      <c r="E1218">
        <v>58073475.271600001</v>
      </c>
      <c r="F1218">
        <v>0</v>
      </c>
      <c r="G1218">
        <v>2548571890.7227001</v>
      </c>
      <c r="H1218">
        <v>201831229.4025</v>
      </c>
      <c r="I1218">
        <v>2558607981.5868001</v>
      </c>
      <c r="J1218">
        <v>5661057.1994000003</v>
      </c>
      <c r="K1218">
        <v>161595407.0794</v>
      </c>
      <c r="L1218">
        <v>2587228.4885999998</v>
      </c>
      <c r="M1218">
        <v>0</v>
      </c>
      <c r="N1218">
        <v>153021872.85319999</v>
      </c>
      <c r="O1218" t="s">
        <v>23</v>
      </c>
      <c r="P1218">
        <v>-5352390.4232999999</v>
      </c>
      <c r="Q1218">
        <v>-103521931.80779999</v>
      </c>
      <c r="R1218">
        <v>-2587228.4885999998</v>
      </c>
      <c r="S1218">
        <v>2548571890.7227001</v>
      </c>
      <c r="T1218">
        <v>48809356.5493</v>
      </c>
    </row>
    <row r="1219" spans="1:20" x14ac:dyDescent="0.3">
      <c r="A1219">
        <v>406</v>
      </c>
      <c r="B1219">
        <v>3</v>
      </c>
      <c r="C1219">
        <v>67857127.790700004</v>
      </c>
      <c r="D1219">
        <v>251653.31520000001</v>
      </c>
      <c r="E1219">
        <v>58073475.271600001</v>
      </c>
      <c r="F1219">
        <v>0</v>
      </c>
      <c r="G1219">
        <v>2548571890.7227001</v>
      </c>
      <c r="H1219">
        <v>189319785.414</v>
      </c>
      <c r="I1219">
        <v>2510224587.0672998</v>
      </c>
      <c r="J1219">
        <v>6203987.6046000002</v>
      </c>
      <c r="K1219">
        <v>161595407.0794</v>
      </c>
      <c r="L1219">
        <v>2631655.1793999998</v>
      </c>
      <c r="M1219">
        <v>0</v>
      </c>
      <c r="N1219">
        <v>183238957.58070001</v>
      </c>
      <c r="O1219" t="s">
        <v>23</v>
      </c>
      <c r="P1219">
        <v>-5952334.2894000001</v>
      </c>
      <c r="Q1219">
        <v>-103521931.80779999</v>
      </c>
      <c r="R1219">
        <v>-2631655.1793999998</v>
      </c>
      <c r="S1219">
        <v>2548571890.7227001</v>
      </c>
      <c r="T1219">
        <v>6080827.8333000001</v>
      </c>
    </row>
    <row r="1220" spans="1:20" x14ac:dyDescent="0.3">
      <c r="A1220">
        <v>407</v>
      </c>
      <c r="B1220">
        <v>1</v>
      </c>
      <c r="C1220">
        <v>267216206.84549999</v>
      </c>
      <c r="D1220">
        <v>253070.21040000001</v>
      </c>
      <c r="E1220">
        <v>15435409.071599999</v>
      </c>
      <c r="F1220">
        <v>0</v>
      </c>
      <c r="G1220">
        <v>126019321.8424</v>
      </c>
      <c r="H1220">
        <v>49822326.3473</v>
      </c>
      <c r="I1220">
        <v>240285801.64359999</v>
      </c>
      <c r="J1220">
        <v>6128634.5884999996</v>
      </c>
      <c r="K1220">
        <v>16695930.929400001</v>
      </c>
      <c r="L1220">
        <v>31357239.502500001</v>
      </c>
      <c r="M1220">
        <v>0</v>
      </c>
      <c r="N1220">
        <v>164739541.2247</v>
      </c>
      <c r="O1220">
        <v>26930405.201900002</v>
      </c>
      <c r="P1220">
        <v>-5875564.3779999996</v>
      </c>
      <c r="Q1220">
        <v>-1260521.8578000001</v>
      </c>
      <c r="R1220">
        <v>-31357239.502500001</v>
      </c>
      <c r="S1220">
        <v>126019321.8424</v>
      </c>
      <c r="T1220">
        <v>-114917214.8774</v>
      </c>
    </row>
    <row r="1221" spans="1:20" x14ac:dyDescent="0.3">
      <c r="A1221">
        <v>407</v>
      </c>
      <c r="B1221">
        <v>2</v>
      </c>
      <c r="C1221">
        <v>202281317.66249999</v>
      </c>
      <c r="D1221">
        <v>253942.38260000001</v>
      </c>
      <c r="E1221">
        <v>15435409.071599999</v>
      </c>
      <c r="F1221">
        <v>0</v>
      </c>
      <c r="G1221">
        <v>126019321.8424</v>
      </c>
      <c r="H1221">
        <v>49824927.987800002</v>
      </c>
      <c r="I1221">
        <v>188933305.18560001</v>
      </c>
      <c r="J1221">
        <v>6081244.1694999998</v>
      </c>
      <c r="K1221">
        <v>16695930.929400001</v>
      </c>
      <c r="L1221">
        <v>30886379.262699999</v>
      </c>
      <c r="M1221">
        <v>0</v>
      </c>
      <c r="N1221">
        <v>151432487.71720001</v>
      </c>
      <c r="O1221">
        <v>13348012.4769</v>
      </c>
      <c r="P1221">
        <v>-5827301.7868999997</v>
      </c>
      <c r="Q1221">
        <v>-1260521.8578000001</v>
      </c>
      <c r="R1221">
        <v>-30886379.262699999</v>
      </c>
      <c r="S1221">
        <v>126019321.8424</v>
      </c>
      <c r="T1221">
        <v>-101607559.72939999</v>
      </c>
    </row>
    <row r="1222" spans="1:20" x14ac:dyDescent="0.3">
      <c r="A1222">
        <v>407</v>
      </c>
      <c r="B1222">
        <v>3</v>
      </c>
      <c r="C1222">
        <v>163986336.7216</v>
      </c>
      <c r="D1222">
        <v>254480.3633</v>
      </c>
      <c r="E1222">
        <v>15435409.071599999</v>
      </c>
      <c r="F1222">
        <v>0</v>
      </c>
      <c r="G1222">
        <v>126019321.8424</v>
      </c>
      <c r="H1222">
        <v>50038929.253399998</v>
      </c>
      <c r="I1222">
        <v>158691537.86539999</v>
      </c>
      <c r="J1222">
        <v>6050877.9611999998</v>
      </c>
      <c r="K1222">
        <v>16695930.929400001</v>
      </c>
      <c r="L1222">
        <v>30518637.0339</v>
      </c>
      <c r="M1222">
        <v>0</v>
      </c>
      <c r="N1222">
        <v>143870337.67559999</v>
      </c>
      <c r="O1222">
        <v>5294798.8562000003</v>
      </c>
      <c r="P1222">
        <v>-5796397.5979000004</v>
      </c>
      <c r="Q1222">
        <v>-1260521.8578000001</v>
      </c>
      <c r="R1222">
        <v>-30518637.0339</v>
      </c>
      <c r="S1222">
        <v>126019321.8424</v>
      </c>
      <c r="T1222">
        <v>-93831408.422199994</v>
      </c>
    </row>
    <row r="1223" spans="1:20" x14ac:dyDescent="0.3">
      <c r="A1223">
        <v>408</v>
      </c>
      <c r="B1223">
        <v>1</v>
      </c>
      <c r="C1223">
        <v>228641071.00960001</v>
      </c>
      <c r="D1223">
        <v>262732.47350000002</v>
      </c>
      <c r="E1223">
        <v>15435409.071599999</v>
      </c>
      <c r="F1223">
        <v>0</v>
      </c>
      <c r="G1223">
        <v>4689987.3377</v>
      </c>
      <c r="H1223">
        <v>39365076.558600001</v>
      </c>
      <c r="I1223">
        <v>97664765.497400001</v>
      </c>
      <c r="J1223">
        <v>5939416.6690999996</v>
      </c>
      <c r="K1223">
        <v>16695930.929400001</v>
      </c>
      <c r="L1223">
        <v>31288560.109900001</v>
      </c>
      <c r="M1223">
        <v>0</v>
      </c>
      <c r="N1223">
        <v>136339165.88859999</v>
      </c>
      <c r="O1223">
        <v>130976305.5122</v>
      </c>
      <c r="P1223">
        <v>-5676684.1956000002</v>
      </c>
      <c r="Q1223">
        <v>-1260521.8578000001</v>
      </c>
      <c r="R1223">
        <v>-31288560.109900001</v>
      </c>
      <c r="S1223">
        <v>4689987.3377</v>
      </c>
      <c r="T1223">
        <v>-96974089.3301</v>
      </c>
    </row>
    <row r="1224" spans="1:20" x14ac:dyDescent="0.3">
      <c r="A1224">
        <v>408</v>
      </c>
      <c r="B1224">
        <v>2</v>
      </c>
      <c r="C1224">
        <v>205574839.42730001</v>
      </c>
      <c r="D1224">
        <v>269999.86989999999</v>
      </c>
      <c r="E1224">
        <v>15435409.071599999</v>
      </c>
      <c r="F1224">
        <v>0</v>
      </c>
      <c r="G1224">
        <v>4689987.3377</v>
      </c>
      <c r="H1224">
        <v>39481255.641199999</v>
      </c>
      <c r="I1224">
        <v>79734789.711600006</v>
      </c>
      <c r="J1224">
        <v>5846589.5662000002</v>
      </c>
      <c r="K1224">
        <v>16695930.929400001</v>
      </c>
      <c r="L1224">
        <v>31008392.990800001</v>
      </c>
      <c r="M1224">
        <v>0</v>
      </c>
      <c r="N1224">
        <v>131863783.2315</v>
      </c>
      <c r="O1224">
        <v>125840049.7157</v>
      </c>
      <c r="P1224">
        <v>-5576589.6963</v>
      </c>
      <c r="Q1224">
        <v>-1260521.8578000001</v>
      </c>
      <c r="R1224">
        <v>-31008392.990800001</v>
      </c>
      <c r="S1224">
        <v>4689987.3377</v>
      </c>
      <c r="T1224">
        <v>-92382527.590200007</v>
      </c>
    </row>
    <row r="1225" spans="1:20" x14ac:dyDescent="0.3">
      <c r="A1225">
        <v>408</v>
      </c>
      <c r="B1225">
        <v>3</v>
      </c>
      <c r="C1225">
        <v>189251441.0785</v>
      </c>
      <c r="D1225">
        <v>277230.3714</v>
      </c>
      <c r="E1225">
        <v>15435409.071599999</v>
      </c>
      <c r="F1225">
        <v>0</v>
      </c>
      <c r="G1225">
        <v>4689987.3377</v>
      </c>
      <c r="H1225">
        <v>39633588.918700002</v>
      </c>
      <c r="I1225">
        <v>67528205.666500002</v>
      </c>
      <c r="J1225">
        <v>5767756.1989000002</v>
      </c>
      <c r="K1225">
        <v>16695930.929400001</v>
      </c>
      <c r="L1225">
        <v>30747473.399599999</v>
      </c>
      <c r="M1225">
        <v>0</v>
      </c>
      <c r="N1225">
        <v>128302889.64480001</v>
      </c>
      <c r="O1225">
        <v>121723235.4121</v>
      </c>
      <c r="P1225">
        <v>-5490525.8274999997</v>
      </c>
      <c r="Q1225">
        <v>-1260521.8578000001</v>
      </c>
      <c r="R1225">
        <v>-30747473.399599999</v>
      </c>
      <c r="S1225">
        <v>4689987.3377</v>
      </c>
      <c r="T1225">
        <v>-88669300.725999996</v>
      </c>
    </row>
    <row r="1226" spans="1:20" x14ac:dyDescent="0.3">
      <c r="A1226">
        <v>409</v>
      </c>
      <c r="B1226">
        <v>1</v>
      </c>
      <c r="C1226">
        <v>149328596.86669999</v>
      </c>
      <c r="D1226">
        <v>281605.59960000002</v>
      </c>
      <c r="E1226">
        <v>15435409.071599999</v>
      </c>
      <c r="F1226">
        <v>0</v>
      </c>
      <c r="G1226">
        <v>15313031.6523</v>
      </c>
      <c r="H1226">
        <v>46163677.301100001</v>
      </c>
      <c r="I1226">
        <v>71389794.992699996</v>
      </c>
      <c r="J1226">
        <v>5731776.2219000002</v>
      </c>
      <c r="K1226">
        <v>16695930.929400001</v>
      </c>
      <c r="L1226">
        <v>246713.7113</v>
      </c>
      <c r="M1226">
        <v>0</v>
      </c>
      <c r="N1226">
        <v>132344559.7507</v>
      </c>
      <c r="O1226">
        <v>77938801.873999998</v>
      </c>
      <c r="P1226">
        <v>-5450170.6222999999</v>
      </c>
      <c r="Q1226">
        <v>-1260521.8578000001</v>
      </c>
      <c r="R1226">
        <v>-246713.7113</v>
      </c>
      <c r="S1226">
        <v>15313031.6523</v>
      </c>
      <c r="T1226">
        <v>-86180882.449599996</v>
      </c>
    </row>
    <row r="1227" spans="1:20" x14ac:dyDescent="0.3">
      <c r="A1227">
        <v>409</v>
      </c>
      <c r="B1227">
        <v>2</v>
      </c>
      <c r="C1227">
        <v>139627156.83270001</v>
      </c>
      <c r="D1227">
        <v>285485.33</v>
      </c>
      <c r="E1227">
        <v>15435409.071599999</v>
      </c>
      <c r="F1227">
        <v>0</v>
      </c>
      <c r="G1227">
        <v>15313031.6523</v>
      </c>
      <c r="H1227">
        <v>45632742.750600003</v>
      </c>
      <c r="I1227">
        <v>62524701.001699999</v>
      </c>
      <c r="J1227">
        <v>5698786.2017999999</v>
      </c>
      <c r="K1227">
        <v>16695930.929400001</v>
      </c>
      <c r="L1227">
        <v>251160.86240000001</v>
      </c>
      <c r="M1227">
        <v>0</v>
      </c>
      <c r="N1227">
        <v>131032476.6593</v>
      </c>
      <c r="O1227">
        <v>77102455.831</v>
      </c>
      <c r="P1227">
        <v>-5413300.8717999998</v>
      </c>
      <c r="Q1227">
        <v>-1260521.8578000001</v>
      </c>
      <c r="R1227">
        <v>-251160.86240000001</v>
      </c>
      <c r="S1227">
        <v>15313031.6523</v>
      </c>
      <c r="T1227">
        <v>-85399733.908700004</v>
      </c>
    </row>
    <row r="1228" spans="1:20" x14ac:dyDescent="0.3">
      <c r="A1228">
        <v>409</v>
      </c>
      <c r="B1228">
        <v>3</v>
      </c>
      <c r="C1228">
        <v>132143253.2968</v>
      </c>
      <c r="D1228">
        <v>288939.44500000001</v>
      </c>
      <c r="E1228">
        <v>15435409.071599999</v>
      </c>
      <c r="F1228">
        <v>0</v>
      </c>
      <c r="G1228">
        <v>15313031.6523</v>
      </c>
      <c r="H1228">
        <v>45305216.795199998</v>
      </c>
      <c r="I1228">
        <v>56089171.953699999</v>
      </c>
      <c r="J1228">
        <v>5668449.6907000002</v>
      </c>
      <c r="K1228">
        <v>16695930.929400001</v>
      </c>
      <c r="L1228">
        <v>255003.89499999999</v>
      </c>
      <c r="M1228">
        <v>0</v>
      </c>
      <c r="N1228">
        <v>129742387.6777</v>
      </c>
      <c r="O1228">
        <v>76054081.343099996</v>
      </c>
      <c r="P1228">
        <v>-5379510.2456999999</v>
      </c>
      <c r="Q1228">
        <v>-1260521.8578000001</v>
      </c>
      <c r="R1228">
        <v>-255003.89499999999</v>
      </c>
      <c r="S1228">
        <v>15313031.6523</v>
      </c>
      <c r="T1228">
        <v>-84437170.882499993</v>
      </c>
    </row>
    <row r="1229" spans="1:20" x14ac:dyDescent="0.3">
      <c r="A1229">
        <v>410</v>
      </c>
      <c r="B1229">
        <v>1</v>
      </c>
      <c r="C1229">
        <v>166247424.5289</v>
      </c>
      <c r="D1229">
        <v>295724.14189999999</v>
      </c>
      <c r="E1229">
        <v>15435409.071599999</v>
      </c>
      <c r="F1229">
        <v>0</v>
      </c>
      <c r="G1229">
        <v>2281575.9136000001</v>
      </c>
      <c r="H1229">
        <v>34410237.164499998</v>
      </c>
      <c r="I1229">
        <v>40561816.045199998</v>
      </c>
      <c r="J1229">
        <v>5618132.1541999998</v>
      </c>
      <c r="K1229">
        <v>16730785.5294</v>
      </c>
      <c r="L1229">
        <v>28986468.497200001</v>
      </c>
      <c r="M1229">
        <v>0</v>
      </c>
      <c r="N1229">
        <v>127348706.9906</v>
      </c>
      <c r="O1229">
        <v>125685608.48370001</v>
      </c>
      <c r="P1229">
        <v>-5322408.0122999996</v>
      </c>
      <c r="Q1229">
        <v>-1295376.4578</v>
      </c>
      <c r="R1229">
        <v>-28986468.497200001</v>
      </c>
      <c r="S1229">
        <v>2281575.9136000001</v>
      </c>
      <c r="T1229">
        <v>-92938469.826100007</v>
      </c>
    </row>
    <row r="1230" spans="1:20" x14ac:dyDescent="0.3">
      <c r="A1230">
        <v>410</v>
      </c>
      <c r="B1230">
        <v>2</v>
      </c>
      <c r="C1230">
        <v>157811726.37239999</v>
      </c>
      <c r="D1230">
        <v>301841.55570000003</v>
      </c>
      <c r="E1230">
        <v>15435409.071599999</v>
      </c>
      <c r="F1230">
        <v>0</v>
      </c>
      <c r="G1230">
        <v>2281575.9136000001</v>
      </c>
      <c r="H1230">
        <v>34458020.4586</v>
      </c>
      <c r="I1230">
        <v>36193208.1787</v>
      </c>
      <c r="J1230">
        <v>5572695.0673000002</v>
      </c>
      <c r="K1230">
        <v>16730785.5294</v>
      </c>
      <c r="L1230">
        <v>28772934.231699999</v>
      </c>
      <c r="M1230">
        <v>0</v>
      </c>
      <c r="N1230">
        <v>123412152.2404</v>
      </c>
      <c r="O1230">
        <v>121618518.1936</v>
      </c>
      <c r="P1230">
        <v>-5270853.5115999999</v>
      </c>
      <c r="Q1230">
        <v>-1295376.4578</v>
      </c>
      <c r="R1230">
        <v>-28772934.231699999</v>
      </c>
      <c r="S1230">
        <v>2281575.9136000001</v>
      </c>
      <c r="T1230">
        <v>-88954131.781800002</v>
      </c>
    </row>
    <row r="1231" spans="1:20" x14ac:dyDescent="0.3">
      <c r="A1231">
        <v>410</v>
      </c>
      <c r="B1231">
        <v>3</v>
      </c>
      <c r="C1231">
        <v>151570713.19800001</v>
      </c>
      <c r="D1231">
        <v>308338.43709999998</v>
      </c>
      <c r="E1231">
        <v>15435409.071599999</v>
      </c>
      <c r="F1231">
        <v>0</v>
      </c>
      <c r="G1231">
        <v>2281575.9136000001</v>
      </c>
      <c r="H1231">
        <v>34439783.218400002</v>
      </c>
      <c r="I1231">
        <v>32911409.629000001</v>
      </c>
      <c r="J1231">
        <v>5532038.7253999999</v>
      </c>
      <c r="K1231">
        <v>16730785.5294</v>
      </c>
      <c r="L1231">
        <v>28580966.994800001</v>
      </c>
      <c r="M1231">
        <v>0</v>
      </c>
      <c r="N1231">
        <v>120579960.78200001</v>
      </c>
      <c r="O1231">
        <v>118659303.56910001</v>
      </c>
      <c r="P1231">
        <v>-5223700.2883000001</v>
      </c>
      <c r="Q1231">
        <v>-1295376.4578</v>
      </c>
      <c r="R1231">
        <v>-28580966.994800001</v>
      </c>
      <c r="S1231">
        <v>2281575.9136000001</v>
      </c>
      <c r="T1231">
        <v>-86140177.563600004</v>
      </c>
    </row>
    <row r="1232" spans="1:20" x14ac:dyDescent="0.3">
      <c r="A1232">
        <v>411</v>
      </c>
      <c r="B1232">
        <v>1</v>
      </c>
      <c r="C1232">
        <v>187861032.1728</v>
      </c>
      <c r="D1232">
        <v>320718.85090000002</v>
      </c>
      <c r="E1232">
        <v>15435409.071599999</v>
      </c>
      <c r="F1232">
        <v>0</v>
      </c>
      <c r="G1232">
        <v>1926526.8285999999</v>
      </c>
      <c r="H1232">
        <v>36742032.0075</v>
      </c>
      <c r="I1232">
        <v>28245625.031500001</v>
      </c>
      <c r="J1232">
        <v>5464061.8521999996</v>
      </c>
      <c r="K1232">
        <v>16730785.5294</v>
      </c>
      <c r="L1232">
        <v>80567623.433799997</v>
      </c>
      <c r="M1232">
        <v>0</v>
      </c>
      <c r="N1232">
        <v>111964696.92749999</v>
      </c>
      <c r="O1232">
        <v>159615407.14129999</v>
      </c>
      <c r="P1232">
        <v>-5143343.0012999997</v>
      </c>
      <c r="Q1232">
        <v>-1295376.4578</v>
      </c>
      <c r="R1232">
        <v>-80567623.433799997</v>
      </c>
      <c r="S1232">
        <v>1926526.8285999999</v>
      </c>
      <c r="T1232">
        <v>-75222664.920000002</v>
      </c>
    </row>
    <row r="1233" spans="1:20" x14ac:dyDescent="0.3">
      <c r="A1233">
        <v>411</v>
      </c>
      <c r="B1233">
        <v>2</v>
      </c>
      <c r="C1233">
        <v>178762362.23429999</v>
      </c>
      <c r="D1233">
        <v>331740.011</v>
      </c>
      <c r="E1233">
        <v>15435409.071599999</v>
      </c>
      <c r="F1233">
        <v>0</v>
      </c>
      <c r="G1233">
        <v>1926526.8285999999</v>
      </c>
      <c r="H1233">
        <v>37340407.089900002</v>
      </c>
      <c r="I1233">
        <v>25646794.587299999</v>
      </c>
      <c r="J1233">
        <v>5403319.7071000002</v>
      </c>
      <c r="K1233">
        <v>16730785.5294</v>
      </c>
      <c r="L1233">
        <v>79232188.811199993</v>
      </c>
      <c r="M1233">
        <v>0</v>
      </c>
      <c r="N1233">
        <v>107505074.67200001</v>
      </c>
      <c r="O1233">
        <v>153115567.64700001</v>
      </c>
      <c r="P1233">
        <v>-5071579.6961000003</v>
      </c>
      <c r="Q1233">
        <v>-1295376.4578</v>
      </c>
      <c r="R1233">
        <v>-79232188.811199993</v>
      </c>
      <c r="S1233">
        <v>1926526.8285999999</v>
      </c>
      <c r="T1233">
        <v>-70164667.582100004</v>
      </c>
    </row>
    <row r="1234" spans="1:20" x14ac:dyDescent="0.3">
      <c r="A1234">
        <v>411</v>
      </c>
      <c r="B1234">
        <v>3</v>
      </c>
      <c r="C1234">
        <v>172346484.16690001</v>
      </c>
      <c r="D1234">
        <v>341597.01779999997</v>
      </c>
      <c r="E1234">
        <v>15435409.071599999</v>
      </c>
      <c r="F1234">
        <v>0</v>
      </c>
      <c r="G1234">
        <v>1926526.8285999999</v>
      </c>
      <c r="H1234">
        <v>37660683.799599998</v>
      </c>
      <c r="I1234">
        <v>23521962.9322</v>
      </c>
      <c r="J1234">
        <v>5348107.1789999995</v>
      </c>
      <c r="K1234">
        <v>16730785.5294</v>
      </c>
      <c r="L1234">
        <v>78029726.185200006</v>
      </c>
      <c r="M1234">
        <v>0</v>
      </c>
      <c r="N1234">
        <v>104605845.3538</v>
      </c>
      <c r="O1234">
        <v>148824521.23469999</v>
      </c>
      <c r="P1234">
        <v>-5006510.1612</v>
      </c>
      <c r="Q1234">
        <v>-1295376.4578</v>
      </c>
      <c r="R1234">
        <v>-78029726.185200006</v>
      </c>
      <c r="S1234">
        <v>1926526.8285999999</v>
      </c>
      <c r="T1234">
        <v>-66945161.554200001</v>
      </c>
    </row>
    <row r="1235" spans="1:20" x14ac:dyDescent="0.3">
      <c r="A1235">
        <v>412</v>
      </c>
      <c r="B1235">
        <v>1</v>
      </c>
      <c r="C1235">
        <v>145598678.19100001</v>
      </c>
      <c r="D1235">
        <v>347348.40990000003</v>
      </c>
      <c r="E1235">
        <v>15435409.071599999</v>
      </c>
      <c r="F1235">
        <v>0</v>
      </c>
      <c r="G1235">
        <v>9002499.5339000002</v>
      </c>
      <c r="H1235">
        <v>51226834.171700001</v>
      </c>
      <c r="I1235">
        <v>27137963.0636</v>
      </c>
      <c r="J1235">
        <v>5317458.8794999998</v>
      </c>
      <c r="K1235">
        <v>16730785.5294</v>
      </c>
      <c r="L1235">
        <v>69852451.407299995</v>
      </c>
      <c r="M1235">
        <v>0</v>
      </c>
      <c r="N1235">
        <v>102578689.9974</v>
      </c>
      <c r="O1235">
        <v>118460715.1274</v>
      </c>
      <c r="P1235">
        <v>-4970110.4696000004</v>
      </c>
      <c r="Q1235">
        <v>-1295376.4578</v>
      </c>
      <c r="R1235">
        <v>-69852451.407299995</v>
      </c>
      <c r="S1235">
        <v>9002499.5339000002</v>
      </c>
      <c r="T1235">
        <v>-51351855.8257</v>
      </c>
    </row>
    <row r="1236" spans="1:20" x14ac:dyDescent="0.3">
      <c r="A1236">
        <v>412</v>
      </c>
      <c r="B1236">
        <v>2</v>
      </c>
      <c r="C1236">
        <v>140601154.19440001</v>
      </c>
      <c r="D1236">
        <v>352554.70880000002</v>
      </c>
      <c r="E1236">
        <v>15435409.071599999</v>
      </c>
      <c r="F1236">
        <v>0</v>
      </c>
      <c r="G1236">
        <v>9002499.5339000002</v>
      </c>
      <c r="H1236">
        <v>51426320.9745</v>
      </c>
      <c r="I1236">
        <v>24447236.3123</v>
      </c>
      <c r="J1236">
        <v>5287629.1865999997</v>
      </c>
      <c r="K1236">
        <v>16730785.5294</v>
      </c>
      <c r="L1236">
        <v>69070548.012400001</v>
      </c>
      <c r="M1236">
        <v>0</v>
      </c>
      <c r="N1236">
        <v>101299739.3882</v>
      </c>
      <c r="O1236">
        <v>116153917.8821</v>
      </c>
      <c r="P1236">
        <v>-4935074.4778000005</v>
      </c>
      <c r="Q1236">
        <v>-1295376.4578</v>
      </c>
      <c r="R1236">
        <v>-69070548.012400001</v>
      </c>
      <c r="S1236">
        <v>9002499.5339000002</v>
      </c>
      <c r="T1236">
        <v>-49873418.413699999</v>
      </c>
    </row>
    <row r="1237" spans="1:20" x14ac:dyDescent="0.3">
      <c r="A1237">
        <v>412</v>
      </c>
      <c r="B1237">
        <v>3</v>
      </c>
      <c r="C1237">
        <v>136484690.3946</v>
      </c>
      <c r="D1237">
        <v>357290.26069999998</v>
      </c>
      <c r="E1237">
        <v>15435409.071599999</v>
      </c>
      <c r="F1237">
        <v>0</v>
      </c>
      <c r="G1237">
        <v>9002499.5339000002</v>
      </c>
      <c r="H1237">
        <v>51747557.318599999</v>
      </c>
      <c r="I1237">
        <v>22547145.157600001</v>
      </c>
      <c r="J1237">
        <v>5258838.6091999998</v>
      </c>
      <c r="K1237">
        <v>16730785.5294</v>
      </c>
      <c r="L1237">
        <v>68334606.426799998</v>
      </c>
      <c r="M1237">
        <v>0</v>
      </c>
      <c r="N1237">
        <v>100164913.62379999</v>
      </c>
      <c r="O1237">
        <v>113937545.2369</v>
      </c>
      <c r="P1237">
        <v>-4901548.3485000003</v>
      </c>
      <c r="Q1237">
        <v>-1295376.4578</v>
      </c>
      <c r="R1237">
        <v>-68334606.426799998</v>
      </c>
      <c r="S1237">
        <v>9002499.5339000002</v>
      </c>
      <c r="T1237">
        <v>-48417356.305200003</v>
      </c>
    </row>
    <row r="1238" spans="1:20" x14ac:dyDescent="0.3">
      <c r="A1238">
        <v>413</v>
      </c>
      <c r="B1238">
        <v>1</v>
      </c>
      <c r="C1238">
        <v>123472872.0253</v>
      </c>
      <c r="D1238">
        <v>345941.46169999999</v>
      </c>
      <c r="E1238">
        <v>22423951.0416</v>
      </c>
      <c r="F1238">
        <v>0</v>
      </c>
      <c r="G1238">
        <v>66262332.968500003</v>
      </c>
      <c r="H1238">
        <v>54262531.200199999</v>
      </c>
      <c r="I1238">
        <v>38044633.872199997</v>
      </c>
      <c r="J1238">
        <v>5312931.1014999999</v>
      </c>
      <c r="K1238">
        <v>48355033.619400002</v>
      </c>
      <c r="L1238">
        <v>76740357.062999994</v>
      </c>
      <c r="M1238">
        <v>0</v>
      </c>
      <c r="N1238">
        <v>98863000.268700004</v>
      </c>
      <c r="O1238">
        <v>85428238.153099999</v>
      </c>
      <c r="P1238">
        <v>-4966989.6398</v>
      </c>
      <c r="Q1238">
        <v>-25931082.577799998</v>
      </c>
      <c r="R1238">
        <v>-76740357.062999994</v>
      </c>
      <c r="S1238">
        <v>66262332.968500003</v>
      </c>
      <c r="T1238">
        <v>-44600469.068400003</v>
      </c>
    </row>
    <row r="1239" spans="1:20" x14ac:dyDescent="0.3">
      <c r="A1239">
        <v>413</v>
      </c>
      <c r="B1239">
        <v>2</v>
      </c>
      <c r="C1239">
        <v>115844204.6496</v>
      </c>
      <c r="D1239">
        <v>336027.95569999999</v>
      </c>
      <c r="E1239">
        <v>22423951.0416</v>
      </c>
      <c r="F1239">
        <v>0</v>
      </c>
      <c r="G1239">
        <v>66262332.968500003</v>
      </c>
      <c r="H1239">
        <v>54818100.491400003</v>
      </c>
      <c r="I1239">
        <v>33785474.3728</v>
      </c>
      <c r="J1239">
        <v>5358813.0181999998</v>
      </c>
      <c r="K1239">
        <v>48355033.619400002</v>
      </c>
      <c r="L1239">
        <v>75774530.801899999</v>
      </c>
      <c r="M1239">
        <v>0</v>
      </c>
      <c r="N1239">
        <v>96870725.266399994</v>
      </c>
      <c r="O1239">
        <v>82058730.276800007</v>
      </c>
      <c r="P1239">
        <v>-5022785.0625999998</v>
      </c>
      <c r="Q1239">
        <v>-25931082.577799998</v>
      </c>
      <c r="R1239">
        <v>-75774530.801899999</v>
      </c>
      <c r="S1239">
        <v>66262332.968500003</v>
      </c>
      <c r="T1239">
        <v>-42052624.7751</v>
      </c>
    </row>
    <row r="1240" spans="1:20" x14ac:dyDescent="0.3">
      <c r="A1240">
        <v>413</v>
      </c>
      <c r="B1240">
        <v>3</v>
      </c>
      <c r="C1240">
        <v>111103270.4074</v>
      </c>
      <c r="D1240">
        <v>327287.49040000001</v>
      </c>
      <c r="E1240">
        <v>22423951.0416</v>
      </c>
      <c r="F1240">
        <v>0</v>
      </c>
      <c r="G1240">
        <v>66262332.968500003</v>
      </c>
      <c r="H1240">
        <v>55222920.1153</v>
      </c>
      <c r="I1240">
        <v>31290954.800099999</v>
      </c>
      <c r="J1240">
        <v>5398914.8759000003</v>
      </c>
      <c r="K1240">
        <v>48355033.619400002</v>
      </c>
      <c r="L1240">
        <v>74939867.781200007</v>
      </c>
      <c r="M1240">
        <v>0</v>
      </c>
      <c r="N1240">
        <v>95634464.901500002</v>
      </c>
      <c r="O1240">
        <v>79812315.607199997</v>
      </c>
      <c r="P1240">
        <v>-5071627.3854999999</v>
      </c>
      <c r="Q1240">
        <v>-25931082.577799998</v>
      </c>
      <c r="R1240">
        <v>-74939867.781200007</v>
      </c>
      <c r="S1240">
        <v>66262332.968500003</v>
      </c>
      <c r="T1240">
        <v>-40411544.786300004</v>
      </c>
    </row>
    <row r="1241" spans="1:20" x14ac:dyDescent="0.3">
      <c r="A1241">
        <v>414</v>
      </c>
      <c r="B1241">
        <v>1</v>
      </c>
      <c r="C1241">
        <v>162928757.18349999</v>
      </c>
      <c r="D1241">
        <v>322264.15730000002</v>
      </c>
      <c r="E1241">
        <v>26395457.8816</v>
      </c>
      <c r="F1241">
        <v>0</v>
      </c>
      <c r="G1241">
        <v>90345565.943299994</v>
      </c>
      <c r="H1241">
        <v>54488295.942500003</v>
      </c>
      <c r="I1241">
        <v>51991280.817900002</v>
      </c>
      <c r="J1241">
        <v>5400457.0760000004</v>
      </c>
      <c r="K1241">
        <v>66326723.649400003</v>
      </c>
      <c r="L1241">
        <v>118354711.2728</v>
      </c>
      <c r="M1241">
        <v>0</v>
      </c>
      <c r="N1241">
        <v>93474484.489500001</v>
      </c>
      <c r="O1241">
        <v>110937476.3656</v>
      </c>
      <c r="P1241">
        <v>-5078192.9187000003</v>
      </c>
      <c r="Q1241">
        <v>-39931265.767800003</v>
      </c>
      <c r="R1241">
        <v>-118354711.2728</v>
      </c>
      <c r="S1241">
        <v>90345565.943299994</v>
      </c>
      <c r="T1241">
        <v>-38986188.546999998</v>
      </c>
    </row>
    <row r="1242" spans="1:20" x14ac:dyDescent="0.3">
      <c r="A1242">
        <v>414</v>
      </c>
      <c r="B1242">
        <v>2</v>
      </c>
      <c r="C1242">
        <v>152876895.55989999</v>
      </c>
      <c r="D1242">
        <v>318089.75219999999</v>
      </c>
      <c r="E1242">
        <v>26395457.8816</v>
      </c>
      <c r="F1242">
        <v>0</v>
      </c>
      <c r="G1242">
        <v>90345565.943299994</v>
      </c>
      <c r="H1242">
        <v>55959946.352300003</v>
      </c>
      <c r="I1242">
        <v>49384107.212800004</v>
      </c>
      <c r="J1242">
        <v>5404675.8103</v>
      </c>
      <c r="K1242">
        <v>66326723.649400003</v>
      </c>
      <c r="L1242">
        <v>115971284.23549999</v>
      </c>
      <c r="M1242">
        <v>0</v>
      </c>
      <c r="N1242">
        <v>89479836.935000002</v>
      </c>
      <c r="O1242">
        <v>103492788.3471</v>
      </c>
      <c r="P1242">
        <v>-5086586.0581</v>
      </c>
      <c r="Q1242">
        <v>-39931265.767800003</v>
      </c>
      <c r="R1242">
        <v>-115971284.23549999</v>
      </c>
      <c r="S1242">
        <v>90345565.943299994</v>
      </c>
      <c r="T1242">
        <v>-33519890.582699999</v>
      </c>
    </row>
    <row r="1243" spans="1:20" x14ac:dyDescent="0.3">
      <c r="A1243">
        <v>414</v>
      </c>
      <c r="B1243">
        <v>3</v>
      </c>
      <c r="C1243">
        <v>146232002.1927</v>
      </c>
      <c r="D1243">
        <v>314631.67869999999</v>
      </c>
      <c r="E1243">
        <v>26395457.8816</v>
      </c>
      <c r="F1243">
        <v>0</v>
      </c>
      <c r="G1243">
        <v>90345565.943299994</v>
      </c>
      <c r="H1243">
        <v>56736658.658799998</v>
      </c>
      <c r="I1243">
        <v>47684647.318899997</v>
      </c>
      <c r="J1243">
        <v>5410065.3701999998</v>
      </c>
      <c r="K1243">
        <v>66326723.649400003</v>
      </c>
      <c r="L1243">
        <v>113983119.45630001</v>
      </c>
      <c r="M1243">
        <v>0</v>
      </c>
      <c r="N1243">
        <v>87262577.611499995</v>
      </c>
      <c r="O1243">
        <v>98547354.873799995</v>
      </c>
      <c r="P1243">
        <v>-5095433.6914999997</v>
      </c>
      <c r="Q1243">
        <v>-39931265.767800003</v>
      </c>
      <c r="R1243">
        <v>-113983119.45630001</v>
      </c>
      <c r="S1243">
        <v>90345565.943299994</v>
      </c>
      <c r="T1243">
        <v>-30525918.952599999</v>
      </c>
    </row>
    <row r="1244" spans="1:20" x14ac:dyDescent="0.3">
      <c r="A1244">
        <v>415</v>
      </c>
      <c r="B1244">
        <v>1</v>
      </c>
      <c r="C1244">
        <v>263934681.6681</v>
      </c>
      <c r="D1244">
        <v>339863.63390000002</v>
      </c>
      <c r="E1244">
        <v>41536040.211599998</v>
      </c>
      <c r="F1244">
        <v>0</v>
      </c>
      <c r="G1244">
        <v>33634780.072700001</v>
      </c>
      <c r="H1244">
        <v>69128279.278699994</v>
      </c>
      <c r="I1244">
        <v>12353903.7788</v>
      </c>
      <c r="J1244">
        <v>5291976.4417000003</v>
      </c>
      <c r="K1244">
        <v>134840230.06940001</v>
      </c>
      <c r="L1244">
        <v>176311383.85679999</v>
      </c>
      <c r="M1244">
        <v>0</v>
      </c>
      <c r="N1244">
        <v>80184079.759499997</v>
      </c>
      <c r="O1244">
        <v>251580777.88929999</v>
      </c>
      <c r="P1244">
        <v>-4952112.8077999996</v>
      </c>
      <c r="Q1244">
        <v>-93304189.857800007</v>
      </c>
      <c r="R1244">
        <v>-176311383.85679999</v>
      </c>
      <c r="S1244">
        <v>33634780.072700001</v>
      </c>
      <c r="T1244">
        <v>-11055800.480799999</v>
      </c>
    </row>
    <row r="1245" spans="1:20" x14ac:dyDescent="0.3">
      <c r="A1245">
        <v>415</v>
      </c>
      <c r="B1245">
        <v>2</v>
      </c>
      <c r="C1245">
        <v>249723487.25929999</v>
      </c>
      <c r="D1245">
        <v>361106.97210000001</v>
      </c>
      <c r="E1245">
        <v>41536040.211599998</v>
      </c>
      <c r="F1245">
        <v>0</v>
      </c>
      <c r="G1245">
        <v>33634780.072700001</v>
      </c>
      <c r="H1245">
        <v>71681467.879700005</v>
      </c>
      <c r="I1245">
        <v>10230176.261600001</v>
      </c>
      <c r="J1245">
        <v>5193168.1880999999</v>
      </c>
      <c r="K1245">
        <v>134840230.06940001</v>
      </c>
      <c r="L1245">
        <v>170692919.3818</v>
      </c>
      <c r="M1245">
        <v>0</v>
      </c>
      <c r="N1245">
        <v>76343809.315300003</v>
      </c>
      <c r="O1245">
        <v>239493310.99779999</v>
      </c>
      <c r="P1245">
        <v>-4832061.216</v>
      </c>
      <c r="Q1245">
        <v>-93304189.857800007</v>
      </c>
      <c r="R1245">
        <v>-170692919.3818</v>
      </c>
      <c r="S1245">
        <v>33634780.072700001</v>
      </c>
      <c r="T1245">
        <v>-4662341.4356000004</v>
      </c>
    </row>
    <row r="1246" spans="1:20" x14ac:dyDescent="0.3">
      <c r="A1246">
        <v>415</v>
      </c>
      <c r="B1246">
        <v>3</v>
      </c>
      <c r="C1246">
        <v>239280148.71579999</v>
      </c>
      <c r="D1246">
        <v>379698.33740000002</v>
      </c>
      <c r="E1246">
        <v>41536040.211599998</v>
      </c>
      <c r="F1246">
        <v>0</v>
      </c>
      <c r="G1246">
        <v>33634780.072700001</v>
      </c>
      <c r="H1246">
        <v>72994487.931700006</v>
      </c>
      <c r="I1246">
        <v>8875505.7383999992</v>
      </c>
      <c r="J1246">
        <v>5108809.7345000003</v>
      </c>
      <c r="K1246">
        <v>134840230.06940001</v>
      </c>
      <c r="L1246">
        <v>165738250.98629999</v>
      </c>
      <c r="M1246">
        <v>0</v>
      </c>
      <c r="N1246">
        <v>73954283.8565</v>
      </c>
      <c r="O1246">
        <v>230404642.9774</v>
      </c>
      <c r="P1246">
        <v>-4729111.3970999997</v>
      </c>
      <c r="Q1246">
        <v>-93304189.857800007</v>
      </c>
      <c r="R1246">
        <v>-165738250.98629999</v>
      </c>
      <c r="S1246">
        <v>33634780.072700001</v>
      </c>
      <c r="T1246">
        <v>-959795.92480000004</v>
      </c>
    </row>
    <row r="1247" spans="1:20" x14ac:dyDescent="0.3">
      <c r="A1247">
        <v>416</v>
      </c>
      <c r="B1247">
        <v>1</v>
      </c>
      <c r="C1247">
        <v>542385955.17069995</v>
      </c>
      <c r="D1247">
        <v>411853.61259999999</v>
      </c>
      <c r="E1247">
        <v>95653799.661599994</v>
      </c>
      <c r="F1247">
        <v>0</v>
      </c>
      <c r="G1247">
        <v>3841119.4559999998</v>
      </c>
      <c r="H1247">
        <v>45855954.161799997</v>
      </c>
      <c r="I1247">
        <v>4157118.7407</v>
      </c>
      <c r="J1247">
        <v>4963590.8596999999</v>
      </c>
      <c r="K1247">
        <v>379731567.83939999</v>
      </c>
      <c r="L1247">
        <v>234421113.58759999</v>
      </c>
      <c r="M1247">
        <v>0</v>
      </c>
      <c r="N1247">
        <v>66207238.078400001</v>
      </c>
      <c r="O1247">
        <v>538228836.42999995</v>
      </c>
      <c r="P1247">
        <v>-4551737.2472000001</v>
      </c>
      <c r="Q1247">
        <v>-284077768.1778</v>
      </c>
      <c r="R1247">
        <v>-234421113.58759999</v>
      </c>
      <c r="S1247">
        <v>3841119.4559999998</v>
      </c>
      <c r="T1247">
        <v>-20351283.916499998</v>
      </c>
    </row>
    <row r="1248" spans="1:20" x14ac:dyDescent="0.3">
      <c r="A1248">
        <v>416</v>
      </c>
      <c r="B1248">
        <v>2</v>
      </c>
      <c r="C1248">
        <v>524199840.67760003</v>
      </c>
      <c r="D1248">
        <v>438529.63750000001</v>
      </c>
      <c r="E1248">
        <v>95653799.661599994</v>
      </c>
      <c r="F1248">
        <v>0</v>
      </c>
      <c r="G1248">
        <v>3841119.4559999998</v>
      </c>
      <c r="H1248">
        <v>44817275.689499997</v>
      </c>
      <c r="I1248">
        <v>3070743.1419000002</v>
      </c>
      <c r="J1248">
        <v>4826091.5705000004</v>
      </c>
      <c r="K1248">
        <v>379731567.83939999</v>
      </c>
      <c r="L1248">
        <v>220816950.2568</v>
      </c>
      <c r="M1248">
        <v>0</v>
      </c>
      <c r="N1248">
        <v>61432695.750799999</v>
      </c>
      <c r="O1248">
        <v>521129097.53570002</v>
      </c>
      <c r="P1248">
        <v>-4387561.9330000002</v>
      </c>
      <c r="Q1248">
        <v>-284077768.1778</v>
      </c>
      <c r="R1248">
        <v>-220816950.2568</v>
      </c>
      <c r="S1248">
        <v>3841119.4559999998</v>
      </c>
      <c r="T1248">
        <v>-16615420.0613</v>
      </c>
    </row>
    <row r="1249" spans="1:20" x14ac:dyDescent="0.3">
      <c r="A1249">
        <v>416</v>
      </c>
      <c r="B1249">
        <v>3</v>
      </c>
      <c r="C1249">
        <v>510091661.97610003</v>
      </c>
      <c r="D1249">
        <v>464461.87790000002</v>
      </c>
      <c r="E1249">
        <v>95653799.661599994</v>
      </c>
      <c r="F1249">
        <v>0</v>
      </c>
      <c r="G1249">
        <v>3841119.4559999998</v>
      </c>
      <c r="H1249">
        <v>43321091.007100001</v>
      </c>
      <c r="I1249">
        <v>2477298.0537999999</v>
      </c>
      <c r="J1249">
        <v>4711000.3556000004</v>
      </c>
      <c r="K1249">
        <v>379731567.83939999</v>
      </c>
      <c r="L1249">
        <v>208880551.3037</v>
      </c>
      <c r="M1249">
        <v>0</v>
      </c>
      <c r="N1249">
        <v>58326480.7381</v>
      </c>
      <c r="O1249">
        <v>507614363.9224</v>
      </c>
      <c r="P1249">
        <v>-4246538.4776999997</v>
      </c>
      <c r="Q1249">
        <v>-284077768.1778</v>
      </c>
      <c r="R1249">
        <v>-208880551.3037</v>
      </c>
      <c r="S1249">
        <v>3841119.4559999998</v>
      </c>
      <c r="T1249">
        <v>-15005389.7311</v>
      </c>
    </row>
    <row r="1250" spans="1:20" x14ac:dyDescent="0.3">
      <c r="A1250">
        <v>417</v>
      </c>
      <c r="B1250">
        <v>1</v>
      </c>
      <c r="C1250">
        <v>285599348.40780002</v>
      </c>
      <c r="D1250">
        <v>436198.23979999998</v>
      </c>
      <c r="E1250">
        <v>103483484.2816</v>
      </c>
      <c r="F1250">
        <v>0</v>
      </c>
      <c r="G1250">
        <v>407427196.86070001</v>
      </c>
      <c r="H1250">
        <v>107838470.8715</v>
      </c>
      <c r="I1250">
        <v>359629647.912</v>
      </c>
      <c r="J1250">
        <v>4880790.0383000001</v>
      </c>
      <c r="K1250">
        <v>415162124.4594</v>
      </c>
      <c r="L1250">
        <v>52525811.074299999</v>
      </c>
      <c r="M1250">
        <v>0</v>
      </c>
      <c r="N1250">
        <v>72143504.716600001</v>
      </c>
      <c r="O1250">
        <v>-74030299.504199997</v>
      </c>
      <c r="P1250">
        <v>-4444591.7984999996</v>
      </c>
      <c r="Q1250">
        <v>-311678640.1778</v>
      </c>
      <c r="R1250">
        <v>-52525811.074299999</v>
      </c>
      <c r="S1250">
        <v>407427196.86070001</v>
      </c>
      <c r="T1250">
        <v>35694966.154899999</v>
      </c>
    </row>
    <row r="1251" spans="1:20" x14ac:dyDescent="0.3">
      <c r="A1251">
        <v>417</v>
      </c>
      <c r="B1251">
        <v>2</v>
      </c>
      <c r="C1251">
        <v>278807790.88870001</v>
      </c>
      <c r="D1251">
        <v>413495.04430000001</v>
      </c>
      <c r="E1251">
        <v>103483484.2816</v>
      </c>
      <c r="F1251">
        <v>0</v>
      </c>
      <c r="G1251">
        <v>407427196.86070001</v>
      </c>
      <c r="H1251">
        <v>96751823.753900006</v>
      </c>
      <c r="I1251">
        <v>330775519.42970002</v>
      </c>
      <c r="J1251">
        <v>5018388.6635999996</v>
      </c>
      <c r="K1251">
        <v>415162124.4594</v>
      </c>
      <c r="L1251">
        <v>53959110.564300001</v>
      </c>
      <c r="M1251">
        <v>0</v>
      </c>
      <c r="N1251">
        <v>81387857.518900007</v>
      </c>
      <c r="O1251">
        <v>-51967728.541000001</v>
      </c>
      <c r="P1251">
        <v>-4604893.6193000004</v>
      </c>
      <c r="Q1251">
        <v>-311678640.1778</v>
      </c>
      <c r="R1251">
        <v>-53959110.564300001</v>
      </c>
      <c r="S1251">
        <v>407427196.86070001</v>
      </c>
      <c r="T1251">
        <v>15363966.234999999</v>
      </c>
    </row>
    <row r="1252" spans="1:20" x14ac:dyDescent="0.3">
      <c r="A1252">
        <v>417</v>
      </c>
      <c r="B1252">
        <v>3</v>
      </c>
      <c r="C1252">
        <v>274581048.15390003</v>
      </c>
      <c r="D1252">
        <v>393407.28330000001</v>
      </c>
      <c r="E1252">
        <v>103483484.2816</v>
      </c>
      <c r="F1252">
        <v>0</v>
      </c>
      <c r="G1252">
        <v>407427196.86070001</v>
      </c>
      <c r="H1252">
        <v>90793150.553299993</v>
      </c>
      <c r="I1252">
        <v>313268511.78960001</v>
      </c>
      <c r="J1252">
        <v>5135453.1149000004</v>
      </c>
      <c r="K1252">
        <v>415162124.4594</v>
      </c>
      <c r="L1252">
        <v>54999364.179300003</v>
      </c>
      <c r="M1252">
        <v>0</v>
      </c>
      <c r="N1252">
        <v>87556209.155100003</v>
      </c>
      <c r="O1252">
        <v>-38687463.635700002</v>
      </c>
      <c r="P1252">
        <v>-4742045.8317</v>
      </c>
      <c r="Q1252">
        <v>-311678640.1778</v>
      </c>
      <c r="R1252">
        <v>-54999364.179300003</v>
      </c>
      <c r="S1252">
        <v>407427196.86070001</v>
      </c>
      <c r="T1252">
        <v>3236941.3983</v>
      </c>
    </row>
    <row r="1253" spans="1:20" x14ac:dyDescent="0.3">
      <c r="A1253">
        <v>418</v>
      </c>
      <c r="B1253">
        <v>1</v>
      </c>
      <c r="C1253">
        <v>321503151.01810002</v>
      </c>
      <c r="D1253">
        <v>402426.45630000002</v>
      </c>
      <c r="E1253">
        <v>54959078.001599997</v>
      </c>
      <c r="F1253">
        <v>0</v>
      </c>
      <c r="G1253">
        <v>4745289.9534999998</v>
      </c>
      <c r="H1253">
        <v>46400773.651000001</v>
      </c>
      <c r="I1253">
        <v>37257116.143200003</v>
      </c>
      <c r="J1253">
        <v>5066543.0916999998</v>
      </c>
      <c r="K1253">
        <v>195581578.1794</v>
      </c>
      <c r="L1253">
        <v>109460999.543</v>
      </c>
      <c r="M1253">
        <v>0</v>
      </c>
      <c r="N1253">
        <v>81769885.864700004</v>
      </c>
      <c r="O1253">
        <v>284246034.87489998</v>
      </c>
      <c r="P1253">
        <v>-4664116.6354999999</v>
      </c>
      <c r="Q1253">
        <v>-140622500.1778</v>
      </c>
      <c r="R1253">
        <v>-109460999.543</v>
      </c>
      <c r="S1253">
        <v>4745289.9534999998</v>
      </c>
      <c r="T1253">
        <v>-35369112.213699996</v>
      </c>
    </row>
    <row r="1254" spans="1:20" x14ac:dyDescent="0.3">
      <c r="A1254">
        <v>418</v>
      </c>
      <c r="B1254">
        <v>2</v>
      </c>
      <c r="C1254">
        <v>296054135.33569998</v>
      </c>
      <c r="D1254">
        <v>410458.13069999998</v>
      </c>
      <c r="E1254">
        <v>54959078.001599997</v>
      </c>
      <c r="F1254">
        <v>0</v>
      </c>
      <c r="G1254">
        <v>4745289.9534999998</v>
      </c>
      <c r="H1254">
        <v>45948586.7936</v>
      </c>
      <c r="I1254">
        <v>18024393.5319</v>
      </c>
      <c r="J1254">
        <v>5009366.7576000001</v>
      </c>
      <c r="K1254">
        <v>195581578.1794</v>
      </c>
      <c r="L1254">
        <v>107316678.352</v>
      </c>
      <c r="M1254">
        <v>0</v>
      </c>
      <c r="N1254">
        <v>77246093.646300003</v>
      </c>
      <c r="O1254">
        <v>278029741.80379999</v>
      </c>
      <c r="P1254">
        <v>-4598908.6268999996</v>
      </c>
      <c r="Q1254">
        <v>-140622500.1778</v>
      </c>
      <c r="R1254">
        <v>-107316678.352</v>
      </c>
      <c r="S1254">
        <v>4745289.9534999998</v>
      </c>
      <c r="T1254">
        <v>-31297506.852699999</v>
      </c>
    </row>
    <row r="1255" spans="1:20" x14ac:dyDescent="0.3">
      <c r="A1255">
        <v>418</v>
      </c>
      <c r="B1255">
        <v>3</v>
      </c>
      <c r="C1255">
        <v>283878669.56849998</v>
      </c>
      <c r="D1255">
        <v>417682.73070000001</v>
      </c>
      <c r="E1255">
        <v>54959078.001599997</v>
      </c>
      <c r="F1255">
        <v>0</v>
      </c>
      <c r="G1255">
        <v>4745289.9534999998</v>
      </c>
      <c r="H1255">
        <v>45332072.212700002</v>
      </c>
      <c r="I1255">
        <v>9678350.2525999993</v>
      </c>
      <c r="J1255">
        <v>4960050.8115999997</v>
      </c>
      <c r="K1255">
        <v>195581578.1794</v>
      </c>
      <c r="L1255">
        <v>105357603.7181</v>
      </c>
      <c r="M1255">
        <v>0</v>
      </c>
      <c r="N1255">
        <v>74578216.848299995</v>
      </c>
      <c r="O1255">
        <v>274200319.31580001</v>
      </c>
      <c r="P1255">
        <v>-4542368.0809000004</v>
      </c>
      <c r="Q1255">
        <v>-140622500.1778</v>
      </c>
      <c r="R1255">
        <v>-105357603.7181</v>
      </c>
      <c r="S1255">
        <v>4745289.9534999998</v>
      </c>
      <c r="T1255">
        <v>-29246144.635600001</v>
      </c>
    </row>
    <row r="1256" spans="1:20" x14ac:dyDescent="0.3">
      <c r="A1256">
        <v>419</v>
      </c>
      <c r="B1256">
        <v>1</v>
      </c>
      <c r="C1256">
        <v>143216526.66280001</v>
      </c>
      <c r="D1256">
        <v>409410.20919999998</v>
      </c>
      <c r="E1256">
        <v>15435409.071599999</v>
      </c>
      <c r="F1256">
        <v>0</v>
      </c>
      <c r="G1256">
        <v>59418065.819399998</v>
      </c>
      <c r="H1256">
        <v>68076227.005500004</v>
      </c>
      <c r="I1256">
        <v>172435959.17550001</v>
      </c>
      <c r="J1256">
        <v>4987324.7418</v>
      </c>
      <c r="K1256">
        <v>16730785.5294</v>
      </c>
      <c r="L1256">
        <v>11584591.2017</v>
      </c>
      <c r="M1256">
        <v>0</v>
      </c>
      <c r="N1256">
        <v>79870015.344799995</v>
      </c>
      <c r="O1256">
        <v>-29219432.512699999</v>
      </c>
      <c r="P1256">
        <v>-4577914.5325999996</v>
      </c>
      <c r="Q1256">
        <v>-1295376.4578</v>
      </c>
      <c r="R1256">
        <v>-11584591.2017</v>
      </c>
      <c r="S1256">
        <v>59418065.819399998</v>
      </c>
      <c r="T1256">
        <v>-11793788.339299999</v>
      </c>
    </row>
    <row r="1257" spans="1:20" x14ac:dyDescent="0.3">
      <c r="A1257">
        <v>419</v>
      </c>
      <c r="B1257">
        <v>2</v>
      </c>
      <c r="C1257">
        <v>117423653.30239999</v>
      </c>
      <c r="D1257">
        <v>402273.22859999997</v>
      </c>
      <c r="E1257">
        <v>15435409.071599999</v>
      </c>
      <c r="F1257">
        <v>0</v>
      </c>
      <c r="G1257">
        <v>59418065.819399998</v>
      </c>
      <c r="H1257">
        <v>65411693.386</v>
      </c>
      <c r="I1257">
        <v>139191004.2317</v>
      </c>
      <c r="J1257">
        <v>5008281.9069999997</v>
      </c>
      <c r="K1257">
        <v>16730785.5294</v>
      </c>
      <c r="L1257">
        <v>11844789.5644</v>
      </c>
      <c r="M1257">
        <v>0</v>
      </c>
      <c r="N1257">
        <v>84344034.088599995</v>
      </c>
      <c r="O1257">
        <v>-21767350.929299999</v>
      </c>
      <c r="P1257">
        <v>-4606008.6783999996</v>
      </c>
      <c r="Q1257">
        <v>-1295376.4578</v>
      </c>
      <c r="R1257">
        <v>-11844789.5644</v>
      </c>
      <c r="S1257">
        <v>59418065.819399998</v>
      </c>
      <c r="T1257">
        <v>-18932340.702599999</v>
      </c>
    </row>
    <row r="1258" spans="1:20" x14ac:dyDescent="0.3">
      <c r="A1258">
        <v>419</v>
      </c>
      <c r="B1258">
        <v>3</v>
      </c>
      <c r="C1258">
        <v>102336198.20020001</v>
      </c>
      <c r="D1258">
        <v>396106.15100000001</v>
      </c>
      <c r="E1258">
        <v>15435409.071599999</v>
      </c>
      <c r="F1258">
        <v>0</v>
      </c>
      <c r="G1258">
        <v>59418065.819399998</v>
      </c>
      <c r="H1258">
        <v>63669914.660599999</v>
      </c>
      <c r="I1258">
        <v>119736069.493</v>
      </c>
      <c r="J1258">
        <v>5025073.7642999999</v>
      </c>
      <c r="K1258">
        <v>16730785.5294</v>
      </c>
      <c r="L1258">
        <v>12052067.257999999</v>
      </c>
      <c r="M1258">
        <v>0</v>
      </c>
      <c r="N1258">
        <v>87361426.280599996</v>
      </c>
      <c r="O1258">
        <v>-17399871.2929</v>
      </c>
      <c r="P1258">
        <v>-4628967.6133000003</v>
      </c>
      <c r="Q1258">
        <v>-1295376.4578</v>
      </c>
      <c r="R1258">
        <v>-12052067.257999999</v>
      </c>
      <c r="S1258">
        <v>59418065.819399998</v>
      </c>
      <c r="T1258">
        <v>-23691511.619899999</v>
      </c>
    </row>
    <row r="1259" spans="1:20" x14ac:dyDescent="0.3">
      <c r="A1259">
        <v>420</v>
      </c>
      <c r="B1259">
        <v>1</v>
      </c>
      <c r="C1259">
        <v>140848069.73019999</v>
      </c>
      <c r="D1259">
        <v>393388.40629999997</v>
      </c>
      <c r="E1259">
        <v>15435409.071599999</v>
      </c>
      <c r="F1259">
        <v>0</v>
      </c>
      <c r="G1259">
        <v>4350349.8372999998</v>
      </c>
      <c r="H1259">
        <v>41269920.638700001</v>
      </c>
      <c r="I1259">
        <v>64670364.2346</v>
      </c>
      <c r="J1259">
        <v>5024353.9056000002</v>
      </c>
      <c r="K1259">
        <v>16730785.5294</v>
      </c>
      <c r="L1259">
        <v>27069507.728500001</v>
      </c>
      <c r="M1259">
        <v>0</v>
      </c>
      <c r="N1259">
        <v>88229785.333000004</v>
      </c>
      <c r="O1259">
        <v>76177705.4956</v>
      </c>
      <c r="P1259">
        <v>-4630965.4993000003</v>
      </c>
      <c r="Q1259">
        <v>-1295376.4578</v>
      </c>
      <c r="R1259">
        <v>-27069507.728500001</v>
      </c>
      <c r="S1259">
        <v>4350349.8372999998</v>
      </c>
      <c r="T1259">
        <v>-46959864.694300003</v>
      </c>
    </row>
    <row r="1260" spans="1:20" x14ac:dyDescent="0.3">
      <c r="A1260">
        <v>420</v>
      </c>
      <c r="B1260">
        <v>2</v>
      </c>
      <c r="C1260">
        <v>132192620.7993</v>
      </c>
      <c r="D1260">
        <v>391697.24099999998</v>
      </c>
      <c r="E1260">
        <v>15435409.071599999</v>
      </c>
      <c r="F1260">
        <v>0</v>
      </c>
      <c r="G1260">
        <v>4350349.8372999998</v>
      </c>
      <c r="H1260">
        <v>41526364.222999997</v>
      </c>
      <c r="I1260">
        <v>56328742.360799998</v>
      </c>
      <c r="J1260">
        <v>5023535.9283999996</v>
      </c>
      <c r="K1260">
        <v>16730785.5294</v>
      </c>
      <c r="L1260">
        <v>27172195.570900001</v>
      </c>
      <c r="M1260">
        <v>0</v>
      </c>
      <c r="N1260">
        <v>88025554.143900007</v>
      </c>
      <c r="O1260">
        <v>75863878.438500002</v>
      </c>
      <c r="P1260">
        <v>-4631838.6874000002</v>
      </c>
      <c r="Q1260">
        <v>-1295376.4578</v>
      </c>
      <c r="R1260">
        <v>-27172195.570900001</v>
      </c>
      <c r="S1260">
        <v>4350349.8372999998</v>
      </c>
      <c r="T1260">
        <v>-46499189.9208</v>
      </c>
    </row>
    <row r="1261" spans="1:20" x14ac:dyDescent="0.3">
      <c r="A1261">
        <v>420</v>
      </c>
      <c r="B1261">
        <v>3</v>
      </c>
      <c r="C1261">
        <v>125963359.29080001</v>
      </c>
      <c r="D1261">
        <v>390394.2807</v>
      </c>
      <c r="E1261">
        <v>15435409.071599999</v>
      </c>
      <c r="F1261">
        <v>0</v>
      </c>
      <c r="G1261">
        <v>4350349.8372999998</v>
      </c>
      <c r="H1261">
        <v>41785139.5722</v>
      </c>
      <c r="I1261">
        <v>50206490.7764</v>
      </c>
      <c r="J1261">
        <v>5022059.1772999996</v>
      </c>
      <c r="K1261">
        <v>16730785.5294</v>
      </c>
      <c r="L1261">
        <v>27261282.229800001</v>
      </c>
      <c r="M1261">
        <v>0</v>
      </c>
      <c r="N1261">
        <v>88052952.976899996</v>
      </c>
      <c r="O1261">
        <v>75756868.514400005</v>
      </c>
      <c r="P1261">
        <v>-4631664.8965999996</v>
      </c>
      <c r="Q1261">
        <v>-1295376.4578</v>
      </c>
      <c r="R1261">
        <v>-27261282.229800001</v>
      </c>
      <c r="S1261">
        <v>4350349.8372999998</v>
      </c>
      <c r="T1261">
        <v>-46267813.404700004</v>
      </c>
    </row>
    <row r="1262" spans="1:20" x14ac:dyDescent="0.3">
      <c r="A1262">
        <v>421</v>
      </c>
      <c r="B1262">
        <v>1</v>
      </c>
      <c r="C1262">
        <v>123635541.2657</v>
      </c>
      <c r="D1262">
        <v>388259.13</v>
      </c>
      <c r="E1262">
        <v>15435409.071599999</v>
      </c>
      <c r="F1262">
        <v>0</v>
      </c>
      <c r="G1262">
        <v>3766746.7315000002</v>
      </c>
      <c r="H1262">
        <v>40851344.313600004</v>
      </c>
      <c r="I1262">
        <v>56391366.317000002</v>
      </c>
      <c r="J1262">
        <v>5025888.9406000003</v>
      </c>
      <c r="K1262">
        <v>16730785.5294</v>
      </c>
      <c r="L1262">
        <v>14314303.51</v>
      </c>
      <c r="M1262">
        <v>0</v>
      </c>
      <c r="N1262">
        <v>91987304.077800006</v>
      </c>
      <c r="O1262">
        <v>67244174.948699996</v>
      </c>
      <c r="P1262">
        <v>-4637629.8106000004</v>
      </c>
      <c r="Q1262">
        <v>-1295376.4578</v>
      </c>
      <c r="R1262">
        <v>-14314303.51</v>
      </c>
      <c r="S1262">
        <v>3766746.7315000002</v>
      </c>
      <c r="T1262">
        <v>-51135959.764200002</v>
      </c>
    </row>
    <row r="1263" spans="1:20" x14ac:dyDescent="0.3">
      <c r="A1263">
        <v>421</v>
      </c>
      <c r="B1263">
        <v>2</v>
      </c>
      <c r="C1263">
        <v>118583860.0679</v>
      </c>
      <c r="D1263">
        <v>386540.76240000001</v>
      </c>
      <c r="E1263">
        <v>15435409.071599999</v>
      </c>
      <c r="F1263">
        <v>0</v>
      </c>
      <c r="G1263">
        <v>3766746.7315000002</v>
      </c>
      <c r="H1263">
        <v>40017179.483599998</v>
      </c>
      <c r="I1263">
        <v>49893561.302100003</v>
      </c>
      <c r="J1263">
        <v>5028388.7851</v>
      </c>
      <c r="K1263">
        <v>16730785.5294</v>
      </c>
      <c r="L1263">
        <v>14401647.228399999</v>
      </c>
      <c r="M1263">
        <v>0</v>
      </c>
      <c r="N1263">
        <v>91925994.786300004</v>
      </c>
      <c r="O1263">
        <v>68690298.765799999</v>
      </c>
      <c r="P1263">
        <v>-4641848.0226999996</v>
      </c>
      <c r="Q1263">
        <v>-1295376.4578</v>
      </c>
      <c r="R1263">
        <v>-14401647.228399999</v>
      </c>
      <c r="S1263">
        <v>3766746.7315000002</v>
      </c>
      <c r="T1263">
        <v>-51908815.3028</v>
      </c>
    </row>
    <row r="1264" spans="1:20" x14ac:dyDescent="0.3">
      <c r="A1264">
        <v>421</v>
      </c>
      <c r="B1264">
        <v>3</v>
      </c>
      <c r="C1264">
        <v>114797635.7331</v>
      </c>
      <c r="D1264">
        <v>385158.0208</v>
      </c>
      <c r="E1264">
        <v>15435409.071599999</v>
      </c>
      <c r="F1264">
        <v>0</v>
      </c>
      <c r="G1264">
        <v>3766746.7315000002</v>
      </c>
      <c r="H1264">
        <v>39670644.712700002</v>
      </c>
      <c r="I1264">
        <v>45412713.552199997</v>
      </c>
      <c r="J1264">
        <v>5029847.8898</v>
      </c>
      <c r="K1264">
        <v>16730785.5294</v>
      </c>
      <c r="L1264">
        <v>14474776.4399</v>
      </c>
      <c r="M1264">
        <v>0</v>
      </c>
      <c r="N1264">
        <v>92018130.444299996</v>
      </c>
      <c r="O1264">
        <v>69384922.180999994</v>
      </c>
      <c r="P1264">
        <v>-4644689.8689999999</v>
      </c>
      <c r="Q1264">
        <v>-1295376.4578</v>
      </c>
      <c r="R1264">
        <v>-14474776.4399</v>
      </c>
      <c r="S1264">
        <v>3766746.7315000002</v>
      </c>
      <c r="T1264">
        <v>-52347485.731600001</v>
      </c>
    </row>
    <row r="1265" spans="1:20" x14ac:dyDescent="0.3">
      <c r="A1265">
        <v>422</v>
      </c>
      <c r="B1265">
        <v>1</v>
      </c>
      <c r="C1265">
        <v>116751404.5273</v>
      </c>
      <c r="D1265">
        <v>385838.95689999999</v>
      </c>
      <c r="E1265">
        <v>15435409.071599999</v>
      </c>
      <c r="F1265">
        <v>0</v>
      </c>
      <c r="G1265">
        <v>3030432.1406</v>
      </c>
      <c r="H1265">
        <v>36466720.104500003</v>
      </c>
      <c r="I1265">
        <v>38585550.205300003</v>
      </c>
      <c r="J1265">
        <v>5022124.5033</v>
      </c>
      <c r="K1265">
        <v>16789474.1994</v>
      </c>
      <c r="L1265">
        <v>20131346.437800001</v>
      </c>
      <c r="M1265">
        <v>0</v>
      </c>
      <c r="N1265">
        <v>91284716.884200007</v>
      </c>
      <c r="O1265">
        <v>78165854.321999997</v>
      </c>
      <c r="P1265">
        <v>-4636285.5464000003</v>
      </c>
      <c r="Q1265">
        <v>-1354065.1277999999</v>
      </c>
      <c r="R1265">
        <v>-20131346.437800001</v>
      </c>
      <c r="S1265">
        <v>3030432.1406</v>
      </c>
      <c r="T1265">
        <v>-54817996.779700004</v>
      </c>
    </row>
    <row r="1266" spans="1:20" x14ac:dyDescent="0.3">
      <c r="A1266">
        <v>422</v>
      </c>
      <c r="B1266">
        <v>2</v>
      </c>
      <c r="C1266">
        <v>113837751.87970001</v>
      </c>
      <c r="D1266">
        <v>386602.75760000001</v>
      </c>
      <c r="E1266">
        <v>15435409.071599999</v>
      </c>
      <c r="F1266">
        <v>0</v>
      </c>
      <c r="G1266">
        <v>3030432.1406</v>
      </c>
      <c r="H1266">
        <v>36286855.215400003</v>
      </c>
      <c r="I1266">
        <v>35850645.826399997</v>
      </c>
      <c r="J1266">
        <v>5014813.4221000001</v>
      </c>
      <c r="K1266">
        <v>16789474.1994</v>
      </c>
      <c r="L1266">
        <v>20167253.838199999</v>
      </c>
      <c r="M1266">
        <v>0</v>
      </c>
      <c r="N1266">
        <v>90807700.388400003</v>
      </c>
      <c r="O1266">
        <v>77987106.053200006</v>
      </c>
      <c r="P1266">
        <v>-4628210.6645</v>
      </c>
      <c r="Q1266">
        <v>-1354065.1277999999</v>
      </c>
      <c r="R1266">
        <v>-20167253.838199999</v>
      </c>
      <c r="S1266">
        <v>3030432.1406</v>
      </c>
      <c r="T1266">
        <v>-54520845.172899999</v>
      </c>
    </row>
    <row r="1267" spans="1:20" x14ac:dyDescent="0.3">
      <c r="A1267">
        <v>422</v>
      </c>
      <c r="B1267">
        <v>3</v>
      </c>
      <c r="C1267">
        <v>111662278.0949</v>
      </c>
      <c r="D1267">
        <v>387430.6911</v>
      </c>
      <c r="E1267">
        <v>15435409.071599999</v>
      </c>
      <c r="F1267">
        <v>0</v>
      </c>
      <c r="G1267">
        <v>3030432.1406</v>
      </c>
      <c r="H1267">
        <v>36189753.537799999</v>
      </c>
      <c r="I1267">
        <v>33953860.119800001</v>
      </c>
      <c r="J1267">
        <v>5007690.7375999996</v>
      </c>
      <c r="K1267">
        <v>16789474.1994</v>
      </c>
      <c r="L1267">
        <v>20201902.8792</v>
      </c>
      <c r="M1267">
        <v>0</v>
      </c>
      <c r="N1267">
        <v>90513631.375</v>
      </c>
      <c r="O1267">
        <v>77708417.975099996</v>
      </c>
      <c r="P1267">
        <v>-4620260.0465000002</v>
      </c>
      <c r="Q1267">
        <v>-1354065.1277999999</v>
      </c>
      <c r="R1267">
        <v>-20201902.8792</v>
      </c>
      <c r="S1267">
        <v>3030432.1406</v>
      </c>
      <c r="T1267">
        <v>-54323877.837200001</v>
      </c>
    </row>
    <row r="1268" spans="1:20" x14ac:dyDescent="0.3">
      <c r="A1268">
        <v>423</v>
      </c>
      <c r="B1268">
        <v>1</v>
      </c>
      <c r="C1268">
        <v>100902575.0073</v>
      </c>
      <c r="D1268">
        <v>386661.65990000003</v>
      </c>
      <c r="E1268">
        <v>15435409.071599999</v>
      </c>
      <c r="F1268">
        <v>0</v>
      </c>
      <c r="G1268">
        <v>5756448.7423999999</v>
      </c>
      <c r="H1268">
        <v>41854998.851000004</v>
      </c>
      <c r="I1268">
        <v>45149756.496200003</v>
      </c>
      <c r="J1268">
        <v>5012090.6464999998</v>
      </c>
      <c r="K1268">
        <v>16789474.1994</v>
      </c>
      <c r="L1268">
        <v>5634039.3684</v>
      </c>
      <c r="M1268">
        <v>0</v>
      </c>
      <c r="N1268">
        <v>90904258.130099997</v>
      </c>
      <c r="O1268">
        <v>55752818.511</v>
      </c>
      <c r="P1268">
        <v>-4625428.9866000004</v>
      </c>
      <c r="Q1268">
        <v>-1354065.1277999999</v>
      </c>
      <c r="R1268">
        <v>-5634039.3684</v>
      </c>
      <c r="S1268">
        <v>5756448.7423999999</v>
      </c>
      <c r="T1268">
        <v>-49049259.279100001</v>
      </c>
    </row>
    <row r="1269" spans="1:20" x14ac:dyDescent="0.3">
      <c r="A1269">
        <v>423</v>
      </c>
      <c r="B1269">
        <v>2</v>
      </c>
      <c r="C1269">
        <v>98618593.433300003</v>
      </c>
      <c r="D1269">
        <v>386292.30190000002</v>
      </c>
      <c r="E1269">
        <v>15435409.071599999</v>
      </c>
      <c r="F1269">
        <v>0</v>
      </c>
      <c r="G1269">
        <v>5756448.7423999999</v>
      </c>
      <c r="H1269">
        <v>41831078.873000003</v>
      </c>
      <c r="I1269">
        <v>41689382.503200002</v>
      </c>
      <c r="J1269">
        <v>5015215.5521999998</v>
      </c>
      <c r="K1269">
        <v>16789474.1994</v>
      </c>
      <c r="L1269">
        <v>5664575.4818000002</v>
      </c>
      <c r="M1269">
        <v>0</v>
      </c>
      <c r="N1269">
        <v>91960619.163000003</v>
      </c>
      <c r="O1269">
        <v>56929210.930200003</v>
      </c>
      <c r="P1269">
        <v>-4628923.2501999997</v>
      </c>
      <c r="Q1269">
        <v>-1354065.1277999999</v>
      </c>
      <c r="R1269">
        <v>-5664575.4818000002</v>
      </c>
      <c r="S1269">
        <v>5756448.7423999999</v>
      </c>
      <c r="T1269">
        <v>-50129540.289999999</v>
      </c>
    </row>
    <row r="1270" spans="1:20" x14ac:dyDescent="0.3">
      <c r="A1270">
        <v>423</v>
      </c>
      <c r="B1270">
        <v>3</v>
      </c>
      <c r="C1270">
        <v>96719878.207200006</v>
      </c>
      <c r="D1270">
        <v>386083.3517</v>
      </c>
      <c r="E1270">
        <v>15435409.071599999</v>
      </c>
      <c r="F1270">
        <v>0</v>
      </c>
      <c r="G1270">
        <v>5756448.7423999999</v>
      </c>
      <c r="H1270">
        <v>41750920.495300002</v>
      </c>
      <c r="I1270">
        <v>39323813.169799998</v>
      </c>
      <c r="J1270">
        <v>5017255.2699999996</v>
      </c>
      <c r="K1270">
        <v>16789474.1994</v>
      </c>
      <c r="L1270">
        <v>5693740.7182999998</v>
      </c>
      <c r="M1270">
        <v>0</v>
      </c>
      <c r="N1270">
        <v>92599981.248899996</v>
      </c>
      <c r="O1270">
        <v>57396065.0374</v>
      </c>
      <c r="P1270">
        <v>-4631171.9183</v>
      </c>
      <c r="Q1270">
        <v>-1354065.1277999999</v>
      </c>
      <c r="R1270">
        <v>-5693740.7182999998</v>
      </c>
      <c r="S1270">
        <v>5756448.7423999999</v>
      </c>
      <c r="T1270">
        <v>-50849060.753600001</v>
      </c>
    </row>
    <row r="1271" spans="1:20" x14ac:dyDescent="0.3">
      <c r="A1271">
        <v>424</v>
      </c>
      <c r="B1271">
        <v>1</v>
      </c>
      <c r="C1271">
        <v>112908610.7855</v>
      </c>
      <c r="D1271">
        <v>391056.04</v>
      </c>
      <c r="E1271">
        <v>15435409.071599999</v>
      </c>
      <c r="F1271">
        <v>0</v>
      </c>
      <c r="G1271">
        <v>5213103.3598999996</v>
      </c>
      <c r="H1271">
        <v>42953828.7447</v>
      </c>
      <c r="I1271">
        <v>23942851.8281</v>
      </c>
      <c r="J1271">
        <v>4992276.2204</v>
      </c>
      <c r="K1271">
        <v>16789474.1994</v>
      </c>
      <c r="L1271">
        <v>42663549.135700002</v>
      </c>
      <c r="M1271">
        <v>0</v>
      </c>
      <c r="N1271">
        <v>88643921.798600003</v>
      </c>
      <c r="O1271">
        <v>88965758.957399994</v>
      </c>
      <c r="P1271">
        <v>-4601220.1804</v>
      </c>
      <c r="Q1271">
        <v>-1354065.1277999999</v>
      </c>
      <c r="R1271">
        <v>-42663549.135700002</v>
      </c>
      <c r="S1271">
        <v>5213103.3598999996</v>
      </c>
      <c r="T1271">
        <v>-45690093.053800002</v>
      </c>
    </row>
    <row r="1272" spans="1:20" x14ac:dyDescent="0.3">
      <c r="A1272">
        <v>424</v>
      </c>
      <c r="B1272">
        <v>2</v>
      </c>
      <c r="C1272">
        <v>108672316.4761</v>
      </c>
      <c r="D1272">
        <v>395546.08049999998</v>
      </c>
      <c r="E1272">
        <v>15435409.071599999</v>
      </c>
      <c r="F1272">
        <v>0</v>
      </c>
      <c r="G1272">
        <v>5213103.3598999996</v>
      </c>
      <c r="H1272">
        <v>43376391.3979</v>
      </c>
      <c r="I1272">
        <v>22149466.770300001</v>
      </c>
      <c r="J1272">
        <v>4970324.3987999996</v>
      </c>
      <c r="K1272">
        <v>16789474.1994</v>
      </c>
      <c r="L1272">
        <v>42439635.153800003</v>
      </c>
      <c r="M1272">
        <v>0</v>
      </c>
      <c r="N1272">
        <v>86797113.787100002</v>
      </c>
      <c r="O1272">
        <v>86522849.705799997</v>
      </c>
      <c r="P1272">
        <v>-4574778.3183000004</v>
      </c>
      <c r="Q1272">
        <v>-1354065.1277999999</v>
      </c>
      <c r="R1272">
        <v>-42439635.153800003</v>
      </c>
      <c r="S1272">
        <v>5213103.3598999996</v>
      </c>
      <c r="T1272">
        <v>-43420722.389200002</v>
      </c>
    </row>
    <row r="1273" spans="1:20" x14ac:dyDescent="0.3">
      <c r="A1273">
        <v>424</v>
      </c>
      <c r="B1273">
        <v>3</v>
      </c>
      <c r="C1273">
        <v>105943122.0337</v>
      </c>
      <c r="D1273">
        <v>399622.07049999997</v>
      </c>
      <c r="E1273">
        <v>15435409.071599999</v>
      </c>
      <c r="F1273">
        <v>0</v>
      </c>
      <c r="G1273">
        <v>5213103.3598999996</v>
      </c>
      <c r="H1273">
        <v>43652559.709700003</v>
      </c>
      <c r="I1273">
        <v>20801590.4056</v>
      </c>
      <c r="J1273">
        <v>4950437.6708000004</v>
      </c>
      <c r="K1273">
        <v>16789474.1994</v>
      </c>
      <c r="L1273">
        <v>42251819.031900004</v>
      </c>
      <c r="M1273">
        <v>0</v>
      </c>
      <c r="N1273">
        <v>85737236.406499997</v>
      </c>
      <c r="O1273">
        <v>85141531.628099993</v>
      </c>
      <c r="P1273">
        <v>-4550815.6003</v>
      </c>
      <c r="Q1273">
        <v>-1354065.1277999999</v>
      </c>
      <c r="R1273">
        <v>-42251819.031900004</v>
      </c>
      <c r="S1273">
        <v>5213103.3598999996</v>
      </c>
      <c r="T1273">
        <v>-42084676.696800001</v>
      </c>
    </row>
    <row r="1274" spans="1:20" x14ac:dyDescent="0.3">
      <c r="A1274">
        <v>425</v>
      </c>
      <c r="B1274">
        <v>1</v>
      </c>
      <c r="C1274">
        <v>163952549.89579999</v>
      </c>
      <c r="D1274">
        <v>411857.27899999998</v>
      </c>
      <c r="E1274">
        <v>22939342.071600001</v>
      </c>
      <c r="F1274">
        <v>0</v>
      </c>
      <c r="G1274">
        <v>8165302.1977000004</v>
      </c>
      <c r="H1274">
        <v>54353033.261799999</v>
      </c>
      <c r="I1274">
        <v>13909514.2652</v>
      </c>
      <c r="J1274">
        <v>4887740.5864000004</v>
      </c>
      <c r="K1274">
        <v>56716164.179399997</v>
      </c>
      <c r="L1274">
        <v>94631367.134499997</v>
      </c>
      <c r="M1274">
        <v>0</v>
      </c>
      <c r="N1274">
        <v>79943318.997299999</v>
      </c>
      <c r="O1274">
        <v>150043035.63060001</v>
      </c>
      <c r="P1274">
        <v>-4475883.3074000003</v>
      </c>
      <c r="Q1274">
        <v>-33776822.107799999</v>
      </c>
      <c r="R1274">
        <v>-94631367.134499997</v>
      </c>
      <c r="S1274">
        <v>8165302.1977000004</v>
      </c>
      <c r="T1274">
        <v>-25590285.7355</v>
      </c>
    </row>
    <row r="1275" spans="1:20" x14ac:dyDescent="0.3">
      <c r="A1275">
        <v>425</v>
      </c>
      <c r="B1275">
        <v>2</v>
      </c>
      <c r="C1275">
        <v>155137539.11790001</v>
      </c>
      <c r="D1275">
        <v>423023.14480000001</v>
      </c>
      <c r="E1275">
        <v>22939342.071600001</v>
      </c>
      <c r="F1275">
        <v>0</v>
      </c>
      <c r="G1275">
        <v>8165302.1977000004</v>
      </c>
      <c r="H1275">
        <v>55448513.376199998</v>
      </c>
      <c r="I1275">
        <v>10832191.295</v>
      </c>
      <c r="J1275">
        <v>4834157.4977000002</v>
      </c>
      <c r="K1275">
        <v>56716164.179399997</v>
      </c>
      <c r="L1275">
        <v>92950681.745199993</v>
      </c>
      <c r="M1275">
        <v>0</v>
      </c>
      <c r="N1275">
        <v>76874082.816699997</v>
      </c>
      <c r="O1275">
        <v>144305347.8229</v>
      </c>
      <c r="P1275">
        <v>-4411134.3529000003</v>
      </c>
      <c r="Q1275">
        <v>-33776822.107799999</v>
      </c>
      <c r="R1275">
        <v>-92950681.745199993</v>
      </c>
      <c r="S1275">
        <v>8165302.1977000004</v>
      </c>
      <c r="T1275">
        <v>-21425569.440400001</v>
      </c>
    </row>
    <row r="1276" spans="1:20" x14ac:dyDescent="0.3">
      <c r="A1276">
        <v>425</v>
      </c>
      <c r="B1276">
        <v>3</v>
      </c>
      <c r="C1276">
        <v>149399227.5808</v>
      </c>
      <c r="D1276">
        <v>433272.89309999999</v>
      </c>
      <c r="E1276">
        <v>22939342.071600001</v>
      </c>
      <c r="F1276">
        <v>0</v>
      </c>
      <c r="G1276">
        <v>8165302.1977000004</v>
      </c>
      <c r="H1276">
        <v>56179745.340599999</v>
      </c>
      <c r="I1276">
        <v>9201375.3001000006</v>
      </c>
      <c r="J1276">
        <v>4787201.0466999998</v>
      </c>
      <c r="K1276">
        <v>56716164.179399997</v>
      </c>
      <c r="L1276">
        <v>91480189.637400001</v>
      </c>
      <c r="M1276">
        <v>0</v>
      </c>
      <c r="N1276">
        <v>74986699.689700007</v>
      </c>
      <c r="O1276">
        <v>140197852.28080001</v>
      </c>
      <c r="P1276">
        <v>-4353928.1535999998</v>
      </c>
      <c r="Q1276">
        <v>-33776822.107799999</v>
      </c>
      <c r="R1276">
        <v>-91480189.637400001</v>
      </c>
      <c r="S1276">
        <v>8165302.1977000004</v>
      </c>
      <c r="T1276">
        <v>-18806954.349100001</v>
      </c>
    </row>
    <row r="1277" spans="1:20" x14ac:dyDescent="0.3">
      <c r="A1277">
        <v>426</v>
      </c>
      <c r="B1277">
        <v>1</v>
      </c>
      <c r="C1277">
        <v>27824860.796500001</v>
      </c>
      <c r="D1277">
        <v>424501.56209999998</v>
      </c>
      <c r="E1277">
        <v>27203739.071600001</v>
      </c>
      <c r="F1277">
        <v>0</v>
      </c>
      <c r="G1277">
        <v>331108915.75489998</v>
      </c>
      <c r="H1277">
        <v>88204590.387099996</v>
      </c>
      <c r="I1277">
        <v>255036248.89289999</v>
      </c>
      <c r="J1277">
        <v>4844027.8720000004</v>
      </c>
      <c r="K1277">
        <v>79406035.299400002</v>
      </c>
      <c r="L1277">
        <v>53558416.7126</v>
      </c>
      <c r="M1277">
        <v>0</v>
      </c>
      <c r="N1277">
        <v>81321216.413299993</v>
      </c>
      <c r="O1277">
        <v>-227211388.09639999</v>
      </c>
      <c r="P1277">
        <v>-4419526.3099999996</v>
      </c>
      <c r="Q1277">
        <v>-52202296.227799997</v>
      </c>
      <c r="R1277">
        <v>-53558416.7126</v>
      </c>
      <c r="S1277">
        <v>331108915.75489998</v>
      </c>
      <c r="T1277">
        <v>6883373.9737999998</v>
      </c>
    </row>
    <row r="1278" spans="1:20" x14ac:dyDescent="0.3">
      <c r="A1278">
        <v>426</v>
      </c>
      <c r="B1278">
        <v>2</v>
      </c>
      <c r="C1278">
        <v>22716693.181499999</v>
      </c>
      <c r="D1278">
        <v>416481.49859999999</v>
      </c>
      <c r="E1278">
        <v>27203739.071600001</v>
      </c>
      <c r="F1278">
        <v>0</v>
      </c>
      <c r="G1278">
        <v>331108915.75489998</v>
      </c>
      <c r="H1278">
        <v>86054689.878600001</v>
      </c>
      <c r="I1278">
        <v>243576895.6692</v>
      </c>
      <c r="J1278">
        <v>4890383.0257999999</v>
      </c>
      <c r="K1278">
        <v>79406035.299400002</v>
      </c>
      <c r="L1278">
        <v>54266985.420199998</v>
      </c>
      <c r="M1278">
        <v>0</v>
      </c>
      <c r="N1278">
        <v>85214451.354200006</v>
      </c>
      <c r="O1278">
        <v>-220860202.4878</v>
      </c>
      <c r="P1278">
        <v>-4473901.5272000004</v>
      </c>
      <c r="Q1278">
        <v>-52202296.227799997</v>
      </c>
      <c r="R1278">
        <v>-54266985.420199998</v>
      </c>
      <c r="S1278">
        <v>331108915.75489998</v>
      </c>
      <c r="T1278">
        <v>840238.52439999999</v>
      </c>
    </row>
    <row r="1279" spans="1:20" x14ac:dyDescent="0.3">
      <c r="A1279">
        <v>426</v>
      </c>
      <c r="B1279">
        <v>3</v>
      </c>
      <c r="C1279">
        <v>19976877.580400001</v>
      </c>
      <c r="D1279">
        <v>409098.10849999997</v>
      </c>
      <c r="E1279">
        <v>27203739.071600001</v>
      </c>
      <c r="F1279">
        <v>0</v>
      </c>
      <c r="G1279">
        <v>331108915.75489998</v>
      </c>
      <c r="H1279">
        <v>84617021.871299997</v>
      </c>
      <c r="I1279">
        <v>235677419.05579999</v>
      </c>
      <c r="J1279">
        <v>4929929.2697999999</v>
      </c>
      <c r="K1279">
        <v>79406035.299400002</v>
      </c>
      <c r="L1279">
        <v>54884513.596199997</v>
      </c>
      <c r="M1279">
        <v>0</v>
      </c>
      <c r="N1279">
        <v>87940993.5977</v>
      </c>
      <c r="O1279">
        <v>-215700541.4754</v>
      </c>
      <c r="P1279">
        <v>-4520831.1612999998</v>
      </c>
      <c r="Q1279">
        <v>-52202296.227799997</v>
      </c>
      <c r="R1279">
        <v>-54884513.596199997</v>
      </c>
      <c r="S1279">
        <v>331108915.75489998</v>
      </c>
      <c r="T1279">
        <v>-3323971.7264</v>
      </c>
    </row>
    <row r="1280" spans="1:20" x14ac:dyDescent="0.3">
      <c r="A1280">
        <v>427</v>
      </c>
      <c r="B1280">
        <v>1</v>
      </c>
      <c r="C1280">
        <v>79986069.329300001</v>
      </c>
      <c r="D1280">
        <v>359354.25309999997</v>
      </c>
      <c r="E1280">
        <v>43460907.461599998</v>
      </c>
      <c r="F1280">
        <v>0</v>
      </c>
      <c r="G1280">
        <v>681777270.34039998</v>
      </c>
      <c r="H1280">
        <v>116617943.1603</v>
      </c>
      <c r="I1280">
        <v>592017696.50419998</v>
      </c>
      <c r="J1280">
        <v>5183410.1425999999</v>
      </c>
      <c r="K1280">
        <v>165906670.08939999</v>
      </c>
      <c r="L1280">
        <v>63408078.922300003</v>
      </c>
      <c r="M1280">
        <v>0</v>
      </c>
      <c r="N1280">
        <v>95106786.301200002</v>
      </c>
      <c r="O1280">
        <v>-512031627.1749</v>
      </c>
      <c r="P1280">
        <v>-4824055.8894999996</v>
      </c>
      <c r="Q1280">
        <v>-122445762.6278</v>
      </c>
      <c r="R1280">
        <v>-63408078.922300003</v>
      </c>
      <c r="S1280">
        <v>681777270.34039998</v>
      </c>
      <c r="T1280">
        <v>21511156.859099999</v>
      </c>
    </row>
    <row r="1281" spans="1:20" x14ac:dyDescent="0.3">
      <c r="A1281">
        <v>427</v>
      </c>
      <c r="B1281">
        <v>2</v>
      </c>
      <c r="C1281">
        <v>74157683.922199994</v>
      </c>
      <c r="D1281">
        <v>320753.18449999997</v>
      </c>
      <c r="E1281">
        <v>43460907.461599998</v>
      </c>
      <c r="F1281">
        <v>0</v>
      </c>
      <c r="G1281">
        <v>681777270.34039998</v>
      </c>
      <c r="H1281">
        <v>115645122.1397</v>
      </c>
      <c r="I1281">
        <v>577960234.86140001</v>
      </c>
      <c r="J1281">
        <v>5413337.5003000004</v>
      </c>
      <c r="K1281">
        <v>165906670.08939999</v>
      </c>
      <c r="L1281">
        <v>64278796.1655</v>
      </c>
      <c r="M1281">
        <v>0</v>
      </c>
      <c r="N1281">
        <v>101312809.5926</v>
      </c>
      <c r="O1281">
        <v>-503802550.93919998</v>
      </c>
      <c r="P1281">
        <v>-5092584.3158</v>
      </c>
      <c r="Q1281">
        <v>-122445762.6278</v>
      </c>
      <c r="R1281">
        <v>-64278796.1655</v>
      </c>
      <c r="S1281">
        <v>681777270.34039998</v>
      </c>
      <c r="T1281">
        <v>14332312.5471</v>
      </c>
    </row>
    <row r="1282" spans="1:20" x14ac:dyDescent="0.3">
      <c r="A1282">
        <v>427</v>
      </c>
      <c r="B1282">
        <v>3</v>
      </c>
      <c r="C1282">
        <v>70621771.414800003</v>
      </c>
      <c r="D1282">
        <v>287406.21240000002</v>
      </c>
      <c r="E1282">
        <v>43460907.461599998</v>
      </c>
      <c r="F1282">
        <v>0</v>
      </c>
      <c r="G1282">
        <v>681777270.34039998</v>
      </c>
      <c r="H1282">
        <v>114799990.4668</v>
      </c>
      <c r="I1282">
        <v>567238847.16579998</v>
      </c>
      <c r="J1282">
        <v>5622661.7922999999</v>
      </c>
      <c r="K1282">
        <v>165906670.08939999</v>
      </c>
      <c r="L1282">
        <v>65115080.163800001</v>
      </c>
      <c r="M1282">
        <v>0</v>
      </c>
      <c r="N1282">
        <v>106536087.098</v>
      </c>
      <c r="O1282">
        <v>-496617075.75099999</v>
      </c>
      <c r="P1282">
        <v>-5335255.5799000002</v>
      </c>
      <c r="Q1282">
        <v>-122445762.6278</v>
      </c>
      <c r="R1282">
        <v>-65115080.163800001</v>
      </c>
      <c r="S1282">
        <v>681777270.34039998</v>
      </c>
      <c r="T1282">
        <v>8263903.3688000003</v>
      </c>
    </row>
    <row r="1283" spans="1:20" x14ac:dyDescent="0.3">
      <c r="A1283">
        <v>428</v>
      </c>
      <c r="B1283">
        <v>1</v>
      </c>
      <c r="C1283">
        <v>646729346.93519998</v>
      </c>
      <c r="D1283">
        <v>330600.6813</v>
      </c>
      <c r="E1283">
        <v>101569737.2016</v>
      </c>
      <c r="F1283">
        <v>0</v>
      </c>
      <c r="G1283">
        <v>4014646.2546000001</v>
      </c>
      <c r="H1283">
        <v>47374269.064400002</v>
      </c>
      <c r="I1283">
        <v>22407102.366599999</v>
      </c>
      <c r="J1283">
        <v>5385143.6279999996</v>
      </c>
      <c r="K1283">
        <v>475090326.66939998</v>
      </c>
      <c r="L1283">
        <v>216197012.65099999</v>
      </c>
      <c r="M1283">
        <v>0</v>
      </c>
      <c r="N1283">
        <v>82361189.6162</v>
      </c>
      <c r="O1283">
        <v>624322244.56850004</v>
      </c>
      <c r="P1283">
        <v>-5054542.9467000002</v>
      </c>
      <c r="Q1283">
        <v>-373520589.46780002</v>
      </c>
      <c r="R1283">
        <v>-216197012.65099999</v>
      </c>
      <c r="S1283">
        <v>4014646.2546000001</v>
      </c>
      <c r="T1283">
        <v>-34986920.551799998</v>
      </c>
    </row>
    <row r="1284" spans="1:20" x14ac:dyDescent="0.3">
      <c r="A1284">
        <v>428</v>
      </c>
      <c r="B1284">
        <v>2</v>
      </c>
      <c r="C1284">
        <v>612978111.77020001</v>
      </c>
      <c r="D1284">
        <v>369137.70329999999</v>
      </c>
      <c r="E1284">
        <v>101569737.2016</v>
      </c>
      <c r="F1284">
        <v>0</v>
      </c>
      <c r="G1284">
        <v>4014646.2546000001</v>
      </c>
      <c r="H1284">
        <v>47209718.685900003</v>
      </c>
      <c r="I1284">
        <v>11851300.456700001</v>
      </c>
      <c r="J1284">
        <v>5200843.6797000002</v>
      </c>
      <c r="K1284">
        <v>475090326.66939998</v>
      </c>
      <c r="L1284">
        <v>203203895.7245</v>
      </c>
      <c r="M1284">
        <v>0</v>
      </c>
      <c r="N1284">
        <v>71631268.6021</v>
      </c>
      <c r="O1284">
        <v>601126811.31350005</v>
      </c>
      <c r="P1284">
        <v>-4831705.9763000002</v>
      </c>
      <c r="Q1284">
        <v>-373520589.46780002</v>
      </c>
      <c r="R1284">
        <v>-203203895.7245</v>
      </c>
      <c r="S1284">
        <v>4014646.2546000001</v>
      </c>
      <c r="T1284">
        <v>-24421549.916299999</v>
      </c>
    </row>
    <row r="1285" spans="1:20" x14ac:dyDescent="0.3">
      <c r="A1285">
        <v>428</v>
      </c>
      <c r="B1285">
        <v>3</v>
      </c>
      <c r="C1285">
        <v>590334229.66229999</v>
      </c>
      <c r="D1285">
        <v>402070.29399999999</v>
      </c>
      <c r="E1285">
        <v>101569737.2016</v>
      </c>
      <c r="F1285">
        <v>0</v>
      </c>
      <c r="G1285">
        <v>4014646.2546000001</v>
      </c>
      <c r="H1285">
        <v>47358114.162799999</v>
      </c>
      <c r="I1285">
        <v>6548320.3646999998</v>
      </c>
      <c r="J1285">
        <v>5050793.3234999999</v>
      </c>
      <c r="K1285">
        <v>475090326.66939998</v>
      </c>
      <c r="L1285">
        <v>192119735.3159</v>
      </c>
      <c r="M1285">
        <v>0</v>
      </c>
      <c r="N1285">
        <v>65509578.704700001</v>
      </c>
      <c r="O1285">
        <v>583785909.29750001</v>
      </c>
      <c r="P1285">
        <v>-4648723.0295000002</v>
      </c>
      <c r="Q1285">
        <v>-373520589.46780002</v>
      </c>
      <c r="R1285">
        <v>-192119735.3159</v>
      </c>
      <c r="S1285">
        <v>4014646.2546000001</v>
      </c>
      <c r="T1285">
        <v>-18151464.541900001</v>
      </c>
    </row>
    <row r="1286" spans="1:20" x14ac:dyDescent="0.3">
      <c r="A1286">
        <v>429</v>
      </c>
      <c r="B1286">
        <v>1</v>
      </c>
      <c r="C1286">
        <v>450246980.77560002</v>
      </c>
      <c r="D1286">
        <v>411566.63189999998</v>
      </c>
      <c r="E1286">
        <v>109976846.7216</v>
      </c>
      <c r="F1286">
        <v>0</v>
      </c>
      <c r="G1286">
        <v>123972496.95190001</v>
      </c>
      <c r="H1286">
        <v>73237846.059499994</v>
      </c>
      <c r="I1286">
        <v>55351310.549699999</v>
      </c>
      <c r="J1286">
        <v>5012427.5059000002</v>
      </c>
      <c r="K1286">
        <v>519822605.41939998</v>
      </c>
      <c r="L1286">
        <v>110221908.26199999</v>
      </c>
      <c r="M1286">
        <v>0</v>
      </c>
      <c r="N1286">
        <v>66854551.866899997</v>
      </c>
      <c r="O1286">
        <v>394895670.22600001</v>
      </c>
      <c r="P1286">
        <v>-4600860.8739999998</v>
      </c>
      <c r="Q1286">
        <v>-409845758.69779998</v>
      </c>
      <c r="R1286">
        <v>-110221908.26199999</v>
      </c>
      <c r="S1286">
        <v>123972496.95190001</v>
      </c>
      <c r="T1286">
        <v>6383294.1926999995</v>
      </c>
    </row>
    <row r="1287" spans="1:20" x14ac:dyDescent="0.3">
      <c r="A1287">
        <v>429</v>
      </c>
      <c r="B1287">
        <v>2</v>
      </c>
      <c r="C1287">
        <v>442778188.31590003</v>
      </c>
      <c r="D1287">
        <v>420131.97639999999</v>
      </c>
      <c r="E1287">
        <v>109976846.7216</v>
      </c>
      <c r="F1287">
        <v>0</v>
      </c>
      <c r="G1287">
        <v>123972496.95190001</v>
      </c>
      <c r="H1287">
        <v>71508232.108700007</v>
      </c>
      <c r="I1287">
        <v>47322934.252499998</v>
      </c>
      <c r="J1287">
        <v>4975998.9270000001</v>
      </c>
      <c r="K1287">
        <v>519822605.41939998</v>
      </c>
      <c r="L1287">
        <v>109101658.71879999</v>
      </c>
      <c r="M1287">
        <v>0</v>
      </c>
      <c r="N1287">
        <v>67283434.546000004</v>
      </c>
      <c r="O1287">
        <v>395455254.06339997</v>
      </c>
      <c r="P1287">
        <v>-4555866.9506999999</v>
      </c>
      <c r="Q1287">
        <v>-409845758.69779998</v>
      </c>
      <c r="R1287">
        <v>-109101658.71879999</v>
      </c>
      <c r="S1287">
        <v>123972496.95190001</v>
      </c>
      <c r="T1287">
        <v>4224797.5625999998</v>
      </c>
    </row>
    <row r="1288" spans="1:20" x14ac:dyDescent="0.3">
      <c r="A1288">
        <v>429</v>
      </c>
      <c r="B1288">
        <v>3</v>
      </c>
      <c r="C1288">
        <v>437750925.64950001</v>
      </c>
      <c r="D1288">
        <v>427898.23200000002</v>
      </c>
      <c r="E1288">
        <v>109976846.7216</v>
      </c>
      <c r="F1288">
        <v>0</v>
      </c>
      <c r="G1288">
        <v>123972496.95190001</v>
      </c>
      <c r="H1288">
        <v>69889628.865799993</v>
      </c>
      <c r="I1288">
        <v>42038730.7205</v>
      </c>
      <c r="J1288">
        <v>4942022.8295999998</v>
      </c>
      <c r="K1288">
        <v>519822605.41939998</v>
      </c>
      <c r="L1288">
        <v>107956138.83570001</v>
      </c>
      <c r="M1288">
        <v>0</v>
      </c>
      <c r="N1288">
        <v>67205381.051100001</v>
      </c>
      <c r="O1288">
        <v>395712194.92900002</v>
      </c>
      <c r="P1288">
        <v>-4514124.5976</v>
      </c>
      <c r="Q1288">
        <v>-409845758.69779998</v>
      </c>
      <c r="R1288">
        <v>-107956138.83570001</v>
      </c>
      <c r="S1288">
        <v>123972496.95190001</v>
      </c>
      <c r="T1288">
        <v>2684247.8147999998</v>
      </c>
    </row>
    <row r="1289" spans="1:20" x14ac:dyDescent="0.3">
      <c r="A1289">
        <v>430</v>
      </c>
      <c r="B1289">
        <v>1</v>
      </c>
      <c r="C1289">
        <v>350919007.31889999</v>
      </c>
      <c r="D1289">
        <v>435047.54060000001</v>
      </c>
      <c r="E1289">
        <v>57873865.421599999</v>
      </c>
      <c r="F1289">
        <v>0</v>
      </c>
      <c r="G1289">
        <v>4064001.7426</v>
      </c>
      <c r="H1289">
        <v>38843022.376400001</v>
      </c>
      <c r="I1289">
        <v>35349250.2223</v>
      </c>
      <c r="J1289">
        <v>4889090.9007000001</v>
      </c>
      <c r="K1289">
        <v>242594691.30939999</v>
      </c>
      <c r="L1289">
        <v>102077598.693</v>
      </c>
      <c r="M1289">
        <v>0</v>
      </c>
      <c r="N1289">
        <v>67324083.117699996</v>
      </c>
      <c r="O1289">
        <v>315569757.0966</v>
      </c>
      <c r="P1289">
        <v>-4454043.3601000002</v>
      </c>
      <c r="Q1289">
        <v>-184720825.88780001</v>
      </c>
      <c r="R1289">
        <v>-102077598.693</v>
      </c>
      <c r="S1289">
        <v>4064001.7426</v>
      </c>
      <c r="T1289">
        <v>-28481060.741300002</v>
      </c>
    </row>
    <row r="1290" spans="1:20" x14ac:dyDescent="0.3">
      <c r="A1290">
        <v>430</v>
      </c>
      <c r="B1290">
        <v>2</v>
      </c>
      <c r="C1290">
        <v>328503166.8721</v>
      </c>
      <c r="D1290">
        <v>441964.19150000002</v>
      </c>
      <c r="E1290">
        <v>57873865.421599999</v>
      </c>
      <c r="F1290">
        <v>0</v>
      </c>
      <c r="G1290">
        <v>4064001.7426</v>
      </c>
      <c r="H1290">
        <v>38465470.453000002</v>
      </c>
      <c r="I1290">
        <v>16068111.123</v>
      </c>
      <c r="J1290">
        <v>4841282.8932999996</v>
      </c>
      <c r="K1290">
        <v>242594691.30939999</v>
      </c>
      <c r="L1290">
        <v>100242710.12029999</v>
      </c>
      <c r="M1290">
        <v>0</v>
      </c>
      <c r="N1290">
        <v>65941803.659199998</v>
      </c>
      <c r="O1290">
        <v>312435055.74900001</v>
      </c>
      <c r="P1290">
        <v>-4399318.7017999999</v>
      </c>
      <c r="Q1290">
        <v>-184720825.88780001</v>
      </c>
      <c r="R1290">
        <v>-100242710.12029999</v>
      </c>
      <c r="S1290">
        <v>4064001.7426</v>
      </c>
      <c r="T1290">
        <v>-27476333.2062</v>
      </c>
    </row>
    <row r="1291" spans="1:20" x14ac:dyDescent="0.3">
      <c r="A1291">
        <v>430</v>
      </c>
      <c r="B1291">
        <v>3</v>
      </c>
      <c r="C1291">
        <v>317494977.01169997</v>
      </c>
      <c r="D1291">
        <v>448427.36940000003</v>
      </c>
      <c r="E1291">
        <v>57873865.421599999</v>
      </c>
      <c r="F1291">
        <v>0</v>
      </c>
      <c r="G1291">
        <v>4064001.7426</v>
      </c>
      <c r="H1291">
        <v>38199802.581100002</v>
      </c>
      <c r="I1291">
        <v>7702273.6273999996</v>
      </c>
      <c r="J1291">
        <v>4797427.6268999996</v>
      </c>
      <c r="K1291">
        <v>242594691.30939999</v>
      </c>
      <c r="L1291">
        <v>98542802.887700006</v>
      </c>
      <c r="M1291">
        <v>0</v>
      </c>
      <c r="N1291">
        <v>64766874.4058</v>
      </c>
      <c r="O1291">
        <v>309792703.38419998</v>
      </c>
      <c r="P1291">
        <v>-4349000.2575000003</v>
      </c>
      <c r="Q1291">
        <v>-184720825.88780001</v>
      </c>
      <c r="R1291">
        <v>-98542802.887700006</v>
      </c>
      <c r="S1291">
        <v>4064001.7426</v>
      </c>
      <c r="T1291">
        <v>-26567071.8246</v>
      </c>
    </row>
    <row r="1292" spans="1:20" x14ac:dyDescent="0.3">
      <c r="A1292">
        <v>431</v>
      </c>
      <c r="B1292">
        <v>1</v>
      </c>
      <c r="C1292">
        <v>253723161.2225</v>
      </c>
      <c r="D1292">
        <v>456730.98710000003</v>
      </c>
      <c r="E1292">
        <v>15435409.071599999</v>
      </c>
      <c r="F1292">
        <v>0</v>
      </c>
      <c r="G1292">
        <v>1935929.9275</v>
      </c>
      <c r="H1292">
        <v>33957365.173</v>
      </c>
      <c r="I1292">
        <v>117143174.6999</v>
      </c>
      <c r="J1292">
        <v>4757875.0873999996</v>
      </c>
      <c r="K1292">
        <v>16789474.1994</v>
      </c>
      <c r="L1292">
        <v>97388493.804000005</v>
      </c>
      <c r="M1292">
        <v>0</v>
      </c>
      <c r="N1292">
        <v>69701652.124400005</v>
      </c>
      <c r="O1292">
        <v>136579986.52250001</v>
      </c>
      <c r="P1292">
        <v>-4301144.1003</v>
      </c>
      <c r="Q1292">
        <v>-1354065.1277999999</v>
      </c>
      <c r="R1292">
        <v>-97388493.804000005</v>
      </c>
      <c r="S1292">
        <v>1935929.9275</v>
      </c>
      <c r="T1292">
        <v>-35744286.951399997</v>
      </c>
    </row>
    <row r="1293" spans="1:20" x14ac:dyDescent="0.3">
      <c r="A1293">
        <v>431</v>
      </c>
      <c r="B1293">
        <v>2</v>
      </c>
      <c r="C1293">
        <v>220887249.4993</v>
      </c>
      <c r="D1293">
        <v>464907.12900000002</v>
      </c>
      <c r="E1293">
        <v>15435409.071599999</v>
      </c>
      <c r="F1293">
        <v>0</v>
      </c>
      <c r="G1293">
        <v>1935929.9275</v>
      </c>
      <c r="H1293">
        <v>31976216.042300001</v>
      </c>
      <c r="I1293">
        <v>86385223.567699999</v>
      </c>
      <c r="J1293">
        <v>4721463.5996000003</v>
      </c>
      <c r="K1293">
        <v>16789474.1994</v>
      </c>
      <c r="L1293">
        <v>95844221.393099993</v>
      </c>
      <c r="M1293">
        <v>0</v>
      </c>
      <c r="N1293">
        <v>67213409.633100003</v>
      </c>
      <c r="O1293">
        <v>134502025.9316</v>
      </c>
      <c r="P1293">
        <v>-4256556.4707000004</v>
      </c>
      <c r="Q1293">
        <v>-1354065.1277999999</v>
      </c>
      <c r="R1293">
        <v>-95844221.393099993</v>
      </c>
      <c r="S1293">
        <v>1935929.9275</v>
      </c>
      <c r="T1293">
        <v>-35237193.590700001</v>
      </c>
    </row>
    <row r="1294" spans="1:20" x14ac:dyDescent="0.3">
      <c r="A1294">
        <v>431</v>
      </c>
      <c r="B1294">
        <v>3</v>
      </c>
      <c r="C1294">
        <v>201342013.70719999</v>
      </c>
      <c r="D1294">
        <v>472470.35940000002</v>
      </c>
      <c r="E1294">
        <v>15435409.071599999</v>
      </c>
      <c r="F1294">
        <v>0</v>
      </c>
      <c r="G1294">
        <v>1935929.9275</v>
      </c>
      <c r="H1294">
        <v>31644271.626699999</v>
      </c>
      <c r="I1294">
        <v>68824426.293300003</v>
      </c>
      <c r="J1294">
        <v>4687317.2503000004</v>
      </c>
      <c r="K1294">
        <v>16789474.1994</v>
      </c>
      <c r="L1294">
        <v>94397252.271599993</v>
      </c>
      <c r="M1294">
        <v>0</v>
      </c>
      <c r="N1294">
        <v>66367945.730999999</v>
      </c>
      <c r="O1294">
        <v>132517587.4139</v>
      </c>
      <c r="P1294">
        <v>-4214846.8909999998</v>
      </c>
      <c r="Q1294">
        <v>-1354065.1277999999</v>
      </c>
      <c r="R1294">
        <v>-94397252.271599993</v>
      </c>
      <c r="S1294">
        <v>1935929.9275</v>
      </c>
      <c r="T1294">
        <v>-34723674.1043</v>
      </c>
    </row>
    <row r="1295" spans="1:20" x14ac:dyDescent="0.3">
      <c r="A1295">
        <v>432</v>
      </c>
      <c r="B1295">
        <v>1</v>
      </c>
      <c r="C1295">
        <v>98202921.694800004</v>
      </c>
      <c r="D1295">
        <v>452553.82199999999</v>
      </c>
      <c r="E1295">
        <v>15435409.071599999</v>
      </c>
      <c r="F1295">
        <v>0</v>
      </c>
      <c r="G1295">
        <v>78384530.165900007</v>
      </c>
      <c r="H1295">
        <v>66281687.185099997</v>
      </c>
      <c r="I1295">
        <v>164655697.05180001</v>
      </c>
      <c r="J1295">
        <v>4763720.5553000001</v>
      </c>
      <c r="K1295">
        <v>16789474.1994</v>
      </c>
      <c r="L1295">
        <v>139967.92170000001</v>
      </c>
      <c r="M1295">
        <v>0</v>
      </c>
      <c r="N1295">
        <v>71936487.133699998</v>
      </c>
      <c r="O1295">
        <v>-66452775.357000001</v>
      </c>
      <c r="P1295">
        <v>-4311166.7333000004</v>
      </c>
      <c r="Q1295">
        <v>-1354065.1277999999</v>
      </c>
      <c r="R1295">
        <v>-139967.92170000001</v>
      </c>
      <c r="S1295">
        <v>78384530.165900007</v>
      </c>
      <c r="T1295">
        <v>-5654799.9485999998</v>
      </c>
    </row>
    <row r="1296" spans="1:20" x14ac:dyDescent="0.3">
      <c r="A1296">
        <v>432</v>
      </c>
      <c r="B1296">
        <v>2</v>
      </c>
      <c r="C1296">
        <v>86033416.619000003</v>
      </c>
      <c r="D1296">
        <v>436834.35080000001</v>
      </c>
      <c r="E1296">
        <v>15435409.071599999</v>
      </c>
      <c r="F1296">
        <v>0</v>
      </c>
      <c r="G1296">
        <v>78384530.165900007</v>
      </c>
      <c r="H1296">
        <v>63690509.759199999</v>
      </c>
      <c r="I1296">
        <v>143073335.4113</v>
      </c>
      <c r="J1296">
        <v>4829384.6618999997</v>
      </c>
      <c r="K1296">
        <v>16789474.1994</v>
      </c>
      <c r="L1296">
        <v>147531.00529999999</v>
      </c>
      <c r="M1296">
        <v>0</v>
      </c>
      <c r="N1296">
        <v>77254926.485699996</v>
      </c>
      <c r="O1296">
        <v>-57039918.792300001</v>
      </c>
      <c r="P1296">
        <v>-4392550.3110999996</v>
      </c>
      <c r="Q1296">
        <v>-1354065.1277999999</v>
      </c>
      <c r="R1296">
        <v>-147531.00529999999</v>
      </c>
      <c r="S1296">
        <v>78384530.165900007</v>
      </c>
      <c r="T1296">
        <v>-13564416.726500001</v>
      </c>
    </row>
    <row r="1297" spans="1:20" x14ac:dyDescent="0.3">
      <c r="A1297">
        <v>432</v>
      </c>
      <c r="B1297">
        <v>3</v>
      </c>
      <c r="C1297">
        <v>77686115.926300004</v>
      </c>
      <c r="D1297">
        <v>424003.06410000002</v>
      </c>
      <c r="E1297">
        <v>15435409.071599999</v>
      </c>
      <c r="F1297">
        <v>0</v>
      </c>
      <c r="G1297">
        <v>78384530.165900007</v>
      </c>
      <c r="H1297">
        <v>63141444.991899997</v>
      </c>
      <c r="I1297">
        <v>129438754.8916</v>
      </c>
      <c r="J1297">
        <v>4887194.2828000002</v>
      </c>
      <c r="K1297">
        <v>16789474.1994</v>
      </c>
      <c r="L1297">
        <v>154520.8554</v>
      </c>
      <c r="M1297">
        <v>0</v>
      </c>
      <c r="N1297">
        <v>81331830.901700005</v>
      </c>
      <c r="O1297">
        <v>-51752638.965300001</v>
      </c>
      <c r="P1297">
        <v>-4463191.2187000001</v>
      </c>
      <c r="Q1297">
        <v>-1354065.1277999999</v>
      </c>
      <c r="R1297">
        <v>-154520.8554</v>
      </c>
      <c r="S1297">
        <v>78384530.165900007</v>
      </c>
      <c r="T1297">
        <v>-18190385.909899998</v>
      </c>
    </row>
    <row r="1298" spans="1:20" x14ac:dyDescent="0.3">
      <c r="A1298">
        <v>433</v>
      </c>
      <c r="B1298">
        <v>1</v>
      </c>
      <c r="C1298">
        <v>132179353.5684</v>
      </c>
      <c r="D1298">
        <v>422237.84820000001</v>
      </c>
      <c r="E1298">
        <v>15435409.071599999</v>
      </c>
      <c r="F1298">
        <v>0</v>
      </c>
      <c r="G1298">
        <v>2757311.7459999998</v>
      </c>
      <c r="H1298">
        <v>36273066.660400003</v>
      </c>
      <c r="I1298">
        <v>62618969.817900002</v>
      </c>
      <c r="J1298">
        <v>4880574.5373</v>
      </c>
      <c r="K1298">
        <v>16789474.1994</v>
      </c>
      <c r="L1298">
        <v>19726525.5383</v>
      </c>
      <c r="M1298">
        <v>0</v>
      </c>
      <c r="N1298">
        <v>82968165.585899994</v>
      </c>
      <c r="O1298">
        <v>69560383.750499994</v>
      </c>
      <c r="P1298">
        <v>-4458336.6891999999</v>
      </c>
      <c r="Q1298">
        <v>-1354065.1277999999</v>
      </c>
      <c r="R1298">
        <v>-19726525.5383</v>
      </c>
      <c r="S1298">
        <v>2757311.7459999998</v>
      </c>
      <c r="T1298">
        <v>-46695098.9256</v>
      </c>
    </row>
    <row r="1299" spans="1:20" x14ac:dyDescent="0.3">
      <c r="A1299">
        <v>433</v>
      </c>
      <c r="B1299">
        <v>2</v>
      </c>
      <c r="C1299">
        <v>125630563.06829999</v>
      </c>
      <c r="D1299">
        <v>420991.8309</v>
      </c>
      <c r="E1299">
        <v>15435409.071599999</v>
      </c>
      <c r="F1299">
        <v>0</v>
      </c>
      <c r="G1299">
        <v>2757311.7459999998</v>
      </c>
      <c r="H1299">
        <v>34957845.979400001</v>
      </c>
      <c r="I1299">
        <v>55233613.773100004</v>
      </c>
      <c r="J1299">
        <v>4875594.4696000004</v>
      </c>
      <c r="K1299">
        <v>16789474.1994</v>
      </c>
      <c r="L1299">
        <v>19846773.872000001</v>
      </c>
      <c r="M1299">
        <v>0</v>
      </c>
      <c r="N1299">
        <v>82061856.993200004</v>
      </c>
      <c r="O1299">
        <v>70396949.295200005</v>
      </c>
      <c r="P1299">
        <v>-4454602.6387</v>
      </c>
      <c r="Q1299">
        <v>-1354065.1277999999</v>
      </c>
      <c r="R1299">
        <v>-19846773.872000001</v>
      </c>
      <c r="S1299">
        <v>2757311.7459999998</v>
      </c>
      <c r="T1299">
        <v>-47104011.013800003</v>
      </c>
    </row>
    <row r="1300" spans="1:20" x14ac:dyDescent="0.3">
      <c r="A1300">
        <v>433</v>
      </c>
      <c r="B1300">
        <v>3</v>
      </c>
      <c r="C1300">
        <v>121059321.2977</v>
      </c>
      <c r="D1300">
        <v>420132.89889999997</v>
      </c>
      <c r="E1300">
        <v>15435409.071599999</v>
      </c>
      <c r="F1300">
        <v>0</v>
      </c>
      <c r="G1300">
        <v>2757311.7459999998</v>
      </c>
      <c r="H1300">
        <v>34472747.9705</v>
      </c>
      <c r="I1300">
        <v>50153406.027400002</v>
      </c>
      <c r="J1300">
        <v>4871245.5484999996</v>
      </c>
      <c r="K1300">
        <v>16789474.1994</v>
      </c>
      <c r="L1300">
        <v>19949910.1708</v>
      </c>
      <c r="M1300">
        <v>0</v>
      </c>
      <c r="N1300">
        <v>81932106.510499999</v>
      </c>
      <c r="O1300">
        <v>70905915.270300001</v>
      </c>
      <c r="P1300">
        <v>-4451112.6496000001</v>
      </c>
      <c r="Q1300">
        <v>-1354065.1277999999</v>
      </c>
      <c r="R1300">
        <v>-19949910.1708</v>
      </c>
      <c r="S1300">
        <v>2757311.7459999998</v>
      </c>
      <c r="T1300">
        <v>-47459358.539999999</v>
      </c>
    </row>
    <row r="1301" spans="1:20" x14ac:dyDescent="0.3">
      <c r="A1301">
        <v>434</v>
      </c>
      <c r="B1301">
        <v>1</v>
      </c>
      <c r="C1301">
        <v>126146673.3804</v>
      </c>
      <c r="D1301">
        <v>422644.88020000001</v>
      </c>
      <c r="E1301">
        <v>15435409.071599999</v>
      </c>
      <c r="F1301">
        <v>0</v>
      </c>
      <c r="G1301">
        <v>1918020.8015999999</v>
      </c>
      <c r="H1301">
        <v>32747445.611499999</v>
      </c>
      <c r="I1301">
        <v>39727658.652800001</v>
      </c>
      <c r="J1301">
        <v>4853660.1876999997</v>
      </c>
      <c r="K1301">
        <v>16998824.9494</v>
      </c>
      <c r="L1301">
        <v>34047723.879100002</v>
      </c>
      <c r="M1301">
        <v>0</v>
      </c>
      <c r="N1301">
        <v>80982860.419599995</v>
      </c>
      <c r="O1301">
        <v>86419014.727500007</v>
      </c>
      <c r="P1301">
        <v>-4431015.3075000001</v>
      </c>
      <c r="Q1301">
        <v>-1563415.8777999999</v>
      </c>
      <c r="R1301">
        <v>-34047723.879100002</v>
      </c>
      <c r="S1301">
        <v>1918020.8015999999</v>
      </c>
      <c r="T1301">
        <v>-48235414.8081</v>
      </c>
    </row>
    <row r="1302" spans="1:20" x14ac:dyDescent="0.3">
      <c r="A1302">
        <v>434</v>
      </c>
      <c r="B1302">
        <v>2</v>
      </c>
      <c r="C1302">
        <v>122500864.83220001</v>
      </c>
      <c r="D1302">
        <v>425088.88990000001</v>
      </c>
      <c r="E1302">
        <v>15435409.071599999</v>
      </c>
      <c r="F1302">
        <v>0</v>
      </c>
      <c r="G1302">
        <v>1918020.8015999999</v>
      </c>
      <c r="H1302">
        <v>32502951.363000002</v>
      </c>
      <c r="I1302">
        <v>36621670.556299999</v>
      </c>
      <c r="J1302">
        <v>4837941.5921999998</v>
      </c>
      <c r="K1302">
        <v>16998824.9494</v>
      </c>
      <c r="L1302">
        <v>34027156.9322</v>
      </c>
      <c r="M1302">
        <v>0</v>
      </c>
      <c r="N1302">
        <v>80001690.900299996</v>
      </c>
      <c r="O1302">
        <v>85879194.275900006</v>
      </c>
      <c r="P1302">
        <v>-4412852.7023</v>
      </c>
      <c r="Q1302">
        <v>-1563415.8777999999</v>
      </c>
      <c r="R1302">
        <v>-34027156.9322</v>
      </c>
      <c r="S1302">
        <v>1918020.8015999999</v>
      </c>
      <c r="T1302">
        <v>-47498739.537299998</v>
      </c>
    </row>
    <row r="1303" spans="1:20" x14ac:dyDescent="0.3">
      <c r="A1303">
        <v>434</v>
      </c>
      <c r="B1303">
        <v>3</v>
      </c>
      <c r="C1303">
        <v>119740665.9101</v>
      </c>
      <c r="D1303">
        <v>427467.58860000002</v>
      </c>
      <c r="E1303">
        <v>15435409.071599999</v>
      </c>
      <c r="F1303">
        <v>0</v>
      </c>
      <c r="G1303">
        <v>1918020.8015999999</v>
      </c>
      <c r="H1303">
        <v>32472078.1734</v>
      </c>
      <c r="I1303">
        <v>34116927.795199998</v>
      </c>
      <c r="J1303">
        <v>4823429.8838999998</v>
      </c>
      <c r="K1303">
        <v>16998824.9494</v>
      </c>
      <c r="L1303">
        <v>34010376.4639</v>
      </c>
      <c r="M1303">
        <v>0</v>
      </c>
      <c r="N1303">
        <v>79485508.052100003</v>
      </c>
      <c r="O1303">
        <v>85623738.114899993</v>
      </c>
      <c r="P1303">
        <v>-4395962.2953000003</v>
      </c>
      <c r="Q1303">
        <v>-1563415.8777999999</v>
      </c>
      <c r="R1303">
        <v>-34010376.4639</v>
      </c>
      <c r="S1303">
        <v>1918020.8015999999</v>
      </c>
      <c r="T1303">
        <v>-47013429.878700003</v>
      </c>
    </row>
    <row r="1304" spans="1:20" x14ac:dyDescent="0.3">
      <c r="A1304">
        <v>435</v>
      </c>
      <c r="B1304">
        <v>1</v>
      </c>
      <c r="C1304">
        <v>127742814.6094</v>
      </c>
      <c r="D1304">
        <v>434446.86829999997</v>
      </c>
      <c r="E1304">
        <v>15435409.071599999</v>
      </c>
      <c r="F1304">
        <v>0</v>
      </c>
      <c r="G1304">
        <v>2747441.2988999998</v>
      </c>
      <c r="H1304">
        <v>36098487.741499998</v>
      </c>
      <c r="I1304">
        <v>29930974.545699999</v>
      </c>
      <c r="J1304">
        <v>4788989.8386000004</v>
      </c>
      <c r="K1304">
        <v>16998824.9494</v>
      </c>
      <c r="L1304">
        <v>55324190.723399997</v>
      </c>
      <c r="M1304">
        <v>0</v>
      </c>
      <c r="N1304">
        <v>75421266.565899998</v>
      </c>
      <c r="O1304">
        <v>97811840.063700005</v>
      </c>
      <c r="P1304">
        <v>-4354542.9703000002</v>
      </c>
      <c r="Q1304">
        <v>-1563415.8777999999</v>
      </c>
      <c r="R1304">
        <v>-55324190.723399997</v>
      </c>
      <c r="S1304">
        <v>2747441.2988999998</v>
      </c>
      <c r="T1304">
        <v>-39322778.8244</v>
      </c>
    </row>
    <row r="1305" spans="1:20" x14ac:dyDescent="0.3">
      <c r="A1305">
        <v>435</v>
      </c>
      <c r="B1305">
        <v>2</v>
      </c>
      <c r="C1305">
        <v>123992926.72660001</v>
      </c>
      <c r="D1305">
        <v>440759.86660000001</v>
      </c>
      <c r="E1305">
        <v>15435409.071599999</v>
      </c>
      <c r="F1305">
        <v>0</v>
      </c>
      <c r="G1305">
        <v>2747441.2988999998</v>
      </c>
      <c r="H1305">
        <v>36252958.226000004</v>
      </c>
      <c r="I1305">
        <v>27917225.3728</v>
      </c>
      <c r="J1305">
        <v>4758571.6452000001</v>
      </c>
      <c r="K1305">
        <v>16998824.9494</v>
      </c>
      <c r="L1305">
        <v>54956785.639300004</v>
      </c>
      <c r="M1305">
        <v>0</v>
      </c>
      <c r="N1305">
        <v>74223151.569900006</v>
      </c>
      <c r="O1305">
        <v>96075701.353799999</v>
      </c>
      <c r="P1305">
        <v>-4317811.7786999997</v>
      </c>
      <c r="Q1305">
        <v>-1563415.8777999999</v>
      </c>
      <c r="R1305">
        <v>-54956785.639300004</v>
      </c>
      <c r="S1305">
        <v>2747441.2988999998</v>
      </c>
      <c r="T1305">
        <v>-37970193.343999997</v>
      </c>
    </row>
    <row r="1306" spans="1:20" x14ac:dyDescent="0.3">
      <c r="A1306">
        <v>435</v>
      </c>
      <c r="B1306">
        <v>3</v>
      </c>
      <c r="C1306">
        <v>121253597.75470001</v>
      </c>
      <c r="D1306">
        <v>446492.90990000003</v>
      </c>
      <c r="E1306">
        <v>15435409.071599999</v>
      </c>
      <c r="F1306">
        <v>0</v>
      </c>
      <c r="G1306">
        <v>2747441.2988999998</v>
      </c>
      <c r="H1306">
        <v>36443049.789999999</v>
      </c>
      <c r="I1306">
        <v>26346130.800000001</v>
      </c>
      <c r="J1306">
        <v>4731020.0357999997</v>
      </c>
      <c r="K1306">
        <v>16998824.9494</v>
      </c>
      <c r="L1306">
        <v>54633142.904799998</v>
      </c>
      <c r="M1306">
        <v>0</v>
      </c>
      <c r="N1306">
        <v>73514948.409899995</v>
      </c>
      <c r="O1306">
        <v>94907466.954699993</v>
      </c>
      <c r="P1306">
        <v>-4284527.1257999996</v>
      </c>
      <c r="Q1306">
        <v>-1563415.8777999999</v>
      </c>
      <c r="R1306">
        <v>-54633142.904799998</v>
      </c>
      <c r="S1306">
        <v>2747441.2988999998</v>
      </c>
      <c r="T1306">
        <v>-37071898.619900003</v>
      </c>
    </row>
    <row r="1307" spans="1:20" x14ac:dyDescent="0.3">
      <c r="A1307">
        <v>436</v>
      </c>
      <c r="B1307">
        <v>1</v>
      </c>
      <c r="C1307">
        <v>108604497.9877</v>
      </c>
      <c r="D1307">
        <v>448917.05959999998</v>
      </c>
      <c r="E1307">
        <v>15435409.071599999</v>
      </c>
      <c r="F1307">
        <v>0</v>
      </c>
      <c r="G1307">
        <v>5290112.6348000001</v>
      </c>
      <c r="H1307">
        <v>43218093.401500002</v>
      </c>
      <c r="I1307">
        <v>26588398.0966</v>
      </c>
      <c r="J1307">
        <v>4717385.6788999997</v>
      </c>
      <c r="K1307">
        <v>16998824.9494</v>
      </c>
      <c r="L1307">
        <v>51751239.470299996</v>
      </c>
      <c r="M1307">
        <v>0</v>
      </c>
      <c r="N1307">
        <v>72972217.363999993</v>
      </c>
      <c r="O1307">
        <v>82016099.891000003</v>
      </c>
      <c r="P1307">
        <v>-4268468.6191999996</v>
      </c>
      <c r="Q1307">
        <v>-1563415.8777999999</v>
      </c>
      <c r="R1307">
        <v>-51751239.470299996</v>
      </c>
      <c r="S1307">
        <v>5290112.6348000001</v>
      </c>
      <c r="T1307">
        <v>-29754123.962400001</v>
      </c>
    </row>
    <row r="1308" spans="1:20" x14ac:dyDescent="0.3">
      <c r="A1308">
        <v>436</v>
      </c>
      <c r="B1308">
        <v>2</v>
      </c>
      <c r="C1308">
        <v>106409277.6552</v>
      </c>
      <c r="D1308">
        <v>451243.57250000001</v>
      </c>
      <c r="E1308">
        <v>15435409.071599999</v>
      </c>
      <c r="F1308">
        <v>0</v>
      </c>
      <c r="G1308">
        <v>5290112.6348000001</v>
      </c>
      <c r="H1308">
        <v>43090306.426100001</v>
      </c>
      <c r="I1308">
        <v>24404182.6028</v>
      </c>
      <c r="J1308">
        <v>4703792.9066000003</v>
      </c>
      <c r="K1308">
        <v>16998824.9494</v>
      </c>
      <c r="L1308">
        <v>51603149.924800001</v>
      </c>
      <c r="M1308">
        <v>0</v>
      </c>
      <c r="N1308">
        <v>72761980.203799993</v>
      </c>
      <c r="O1308">
        <v>82005095.052399993</v>
      </c>
      <c r="P1308">
        <v>-4252549.3340999996</v>
      </c>
      <c r="Q1308">
        <v>-1563415.8777999999</v>
      </c>
      <c r="R1308">
        <v>-51603149.924800001</v>
      </c>
      <c r="S1308">
        <v>5290112.6348000001</v>
      </c>
      <c r="T1308">
        <v>-29671673.7777</v>
      </c>
    </row>
    <row r="1309" spans="1:20" x14ac:dyDescent="0.3">
      <c r="A1309">
        <v>436</v>
      </c>
      <c r="B1309">
        <v>3</v>
      </c>
      <c r="C1309">
        <v>104885339.9152</v>
      </c>
      <c r="D1309">
        <v>453483.5037</v>
      </c>
      <c r="E1309">
        <v>15435409.071599999</v>
      </c>
      <c r="F1309">
        <v>0</v>
      </c>
      <c r="G1309">
        <v>5290112.6348000001</v>
      </c>
      <c r="H1309">
        <v>43109659.4652</v>
      </c>
      <c r="I1309">
        <v>23308099.288600001</v>
      </c>
      <c r="J1309">
        <v>4690414.3480000002</v>
      </c>
      <c r="K1309">
        <v>16998824.9494</v>
      </c>
      <c r="L1309">
        <v>51467713.2729</v>
      </c>
      <c r="M1309">
        <v>0</v>
      </c>
      <c r="N1309">
        <v>72578111.640599996</v>
      </c>
      <c r="O1309">
        <v>81577240.626699999</v>
      </c>
      <c r="P1309">
        <v>-4236930.8443</v>
      </c>
      <c r="Q1309">
        <v>-1563415.8777999999</v>
      </c>
      <c r="R1309">
        <v>-51467713.2729</v>
      </c>
      <c r="S1309">
        <v>5290112.6348000001</v>
      </c>
      <c r="T1309">
        <v>-29468452.1754</v>
      </c>
    </row>
    <row r="1310" spans="1:20" x14ac:dyDescent="0.3">
      <c r="A1310">
        <v>437</v>
      </c>
      <c r="B1310">
        <v>1</v>
      </c>
      <c r="C1310">
        <v>14553884.6227</v>
      </c>
      <c r="D1310">
        <v>401852.84049999999</v>
      </c>
      <c r="E1310">
        <v>28658555.421599999</v>
      </c>
      <c r="F1310">
        <v>0</v>
      </c>
      <c r="G1310">
        <v>1243764728.9393001</v>
      </c>
      <c r="H1310">
        <v>150611519.4147</v>
      </c>
      <c r="I1310">
        <v>1266917662.1930001</v>
      </c>
      <c r="J1310">
        <v>4950018.3346999995</v>
      </c>
      <c r="K1310">
        <v>70119361.209399998</v>
      </c>
      <c r="L1310">
        <v>724237.41240000003</v>
      </c>
      <c r="M1310">
        <v>0</v>
      </c>
      <c r="N1310">
        <v>94887999.950200006</v>
      </c>
      <c r="O1310" t="s">
        <v>23</v>
      </c>
      <c r="P1310">
        <v>-4548165.4940999998</v>
      </c>
      <c r="Q1310">
        <v>-41460805.787799999</v>
      </c>
      <c r="R1310">
        <v>-724237.41240000003</v>
      </c>
      <c r="S1310">
        <v>1243764728.9393001</v>
      </c>
      <c r="T1310">
        <v>55723519.464599997</v>
      </c>
    </row>
    <row r="1311" spans="1:20" x14ac:dyDescent="0.3">
      <c r="A1311">
        <v>437</v>
      </c>
      <c r="B1311">
        <v>2</v>
      </c>
      <c r="C1311">
        <v>11555140.358100001</v>
      </c>
      <c r="D1311">
        <v>360134.22029999999</v>
      </c>
      <c r="E1311">
        <v>28658555.421599999</v>
      </c>
      <c r="F1311">
        <v>0</v>
      </c>
      <c r="G1311">
        <v>1243764728.9393001</v>
      </c>
      <c r="H1311">
        <v>139816855.0363</v>
      </c>
      <c r="I1311">
        <v>1235493699.4467001</v>
      </c>
      <c r="J1311">
        <v>5179974.3021999998</v>
      </c>
      <c r="K1311">
        <v>70119361.209399998</v>
      </c>
      <c r="L1311">
        <v>749205.14769999997</v>
      </c>
      <c r="M1311">
        <v>0</v>
      </c>
      <c r="N1311">
        <v>111994739.1208</v>
      </c>
      <c r="O1311" t="s">
        <v>23</v>
      </c>
      <c r="P1311">
        <v>-4819840.0820000004</v>
      </c>
      <c r="Q1311">
        <v>-41460805.787799999</v>
      </c>
      <c r="R1311">
        <v>-749205.14769999997</v>
      </c>
      <c r="S1311">
        <v>1243764728.9393001</v>
      </c>
      <c r="T1311">
        <v>27822115.9155</v>
      </c>
    </row>
    <row r="1312" spans="1:20" x14ac:dyDescent="0.3">
      <c r="A1312">
        <v>437</v>
      </c>
      <c r="B1312">
        <v>3</v>
      </c>
      <c r="C1312">
        <v>10022467.2457</v>
      </c>
      <c r="D1312">
        <v>324359.02140000003</v>
      </c>
      <c r="E1312">
        <v>28658555.421599999</v>
      </c>
      <c r="F1312">
        <v>0</v>
      </c>
      <c r="G1312">
        <v>1243764728.9393001</v>
      </c>
      <c r="H1312">
        <v>132058307.9074</v>
      </c>
      <c r="I1312">
        <v>1212312112.5106001</v>
      </c>
      <c r="J1312">
        <v>5387715.2189999996</v>
      </c>
      <c r="K1312">
        <v>70119361.209399998</v>
      </c>
      <c r="L1312">
        <v>769235.11860000005</v>
      </c>
      <c r="M1312">
        <v>0</v>
      </c>
      <c r="N1312">
        <v>125754741.37109999</v>
      </c>
      <c r="O1312" t="s">
        <v>23</v>
      </c>
      <c r="P1312">
        <v>-5063356.1977000004</v>
      </c>
      <c r="Q1312">
        <v>-41460805.787799999</v>
      </c>
      <c r="R1312">
        <v>-769235.11860000005</v>
      </c>
      <c r="S1312">
        <v>1243764728.9393001</v>
      </c>
      <c r="T1312">
        <v>6303566.5362999998</v>
      </c>
    </row>
    <row r="1313" spans="1:20" x14ac:dyDescent="0.3">
      <c r="A1313">
        <v>438</v>
      </c>
      <c r="B1313">
        <v>1</v>
      </c>
      <c r="C1313">
        <v>140855461.2888</v>
      </c>
      <c r="D1313">
        <v>327035.17450000002</v>
      </c>
      <c r="E1313">
        <v>36173114.361599997</v>
      </c>
      <c r="F1313">
        <v>0</v>
      </c>
      <c r="G1313">
        <v>136055541.21079999</v>
      </c>
      <c r="H1313">
        <v>62809303.256800003</v>
      </c>
      <c r="I1313">
        <v>95175641.223900005</v>
      </c>
      <c r="J1313">
        <v>5349885.2470000004</v>
      </c>
      <c r="K1313">
        <v>100307140.22939999</v>
      </c>
      <c r="L1313">
        <v>65609931.7148</v>
      </c>
      <c r="M1313">
        <v>0</v>
      </c>
      <c r="N1313">
        <v>110106250.05410001</v>
      </c>
      <c r="O1313">
        <v>45679820.064900003</v>
      </c>
      <c r="P1313">
        <v>-5022850.0723999999</v>
      </c>
      <c r="Q1313">
        <v>-64134025.867799997</v>
      </c>
      <c r="R1313">
        <v>-65609931.7148</v>
      </c>
      <c r="S1313">
        <v>136055541.21079999</v>
      </c>
      <c r="T1313">
        <v>-47296946.797300003</v>
      </c>
    </row>
    <row r="1314" spans="1:20" x14ac:dyDescent="0.3">
      <c r="A1314">
        <v>438</v>
      </c>
      <c r="B1314">
        <v>2</v>
      </c>
      <c r="C1314">
        <v>115248572.13789999</v>
      </c>
      <c r="D1314">
        <v>329609.60840000003</v>
      </c>
      <c r="E1314">
        <v>36173114.361599997</v>
      </c>
      <c r="F1314">
        <v>0</v>
      </c>
      <c r="G1314">
        <v>136055541.21079999</v>
      </c>
      <c r="H1314">
        <v>62683617.418899998</v>
      </c>
      <c r="I1314">
        <v>77261338.775800005</v>
      </c>
      <c r="J1314">
        <v>5328133.0126999998</v>
      </c>
      <c r="K1314">
        <v>100307140.22939999</v>
      </c>
      <c r="L1314">
        <v>64902542.0251</v>
      </c>
      <c r="M1314">
        <v>0</v>
      </c>
      <c r="N1314">
        <v>102861790.3524</v>
      </c>
      <c r="O1314">
        <v>37987233.362099998</v>
      </c>
      <c r="P1314">
        <v>-4998523.4042999996</v>
      </c>
      <c r="Q1314">
        <v>-64134025.867799997</v>
      </c>
      <c r="R1314">
        <v>-64902542.0251</v>
      </c>
      <c r="S1314">
        <v>136055541.21079999</v>
      </c>
      <c r="T1314">
        <v>-40178172.933499999</v>
      </c>
    </row>
    <row r="1315" spans="1:20" x14ac:dyDescent="0.3">
      <c r="A1315">
        <v>438</v>
      </c>
      <c r="B1315">
        <v>3</v>
      </c>
      <c r="C1315">
        <v>99972476.898399994</v>
      </c>
      <c r="D1315">
        <v>331831.62800000003</v>
      </c>
      <c r="E1315">
        <v>36173114.361599997</v>
      </c>
      <c r="F1315">
        <v>0</v>
      </c>
      <c r="G1315">
        <v>136055541.21079999</v>
      </c>
      <c r="H1315">
        <v>62753781.449699998</v>
      </c>
      <c r="I1315">
        <v>66544261.316299997</v>
      </c>
      <c r="J1315">
        <v>5315800.5811000001</v>
      </c>
      <c r="K1315">
        <v>100307140.22939999</v>
      </c>
      <c r="L1315">
        <v>64379355.092200004</v>
      </c>
      <c r="M1315">
        <v>0</v>
      </c>
      <c r="N1315">
        <v>98851407.130600005</v>
      </c>
      <c r="O1315">
        <v>33428215.582199998</v>
      </c>
      <c r="P1315">
        <v>-4983968.9530999996</v>
      </c>
      <c r="Q1315">
        <v>-64134025.867799997</v>
      </c>
      <c r="R1315">
        <v>-64379355.092200004</v>
      </c>
      <c r="S1315">
        <v>136055541.21079999</v>
      </c>
      <c r="T1315">
        <v>-36097625.681000002</v>
      </c>
    </row>
    <row r="1316" spans="1:20" x14ac:dyDescent="0.3">
      <c r="A1316">
        <v>439</v>
      </c>
      <c r="B1316">
        <v>1</v>
      </c>
      <c r="C1316">
        <v>391441833.69999999</v>
      </c>
      <c r="D1316">
        <v>360304.16970000003</v>
      </c>
      <c r="E1316">
        <v>64820883.121600002</v>
      </c>
      <c r="F1316">
        <v>0</v>
      </c>
      <c r="G1316">
        <v>5602112.2287999997</v>
      </c>
      <c r="H1316">
        <v>41573015.303099997</v>
      </c>
      <c r="I1316">
        <v>13536795.769200001</v>
      </c>
      <c r="J1316">
        <v>5166919.1810999997</v>
      </c>
      <c r="K1316">
        <v>215392063.61939999</v>
      </c>
      <c r="L1316">
        <v>190494489.5993</v>
      </c>
      <c r="M1316">
        <v>0</v>
      </c>
      <c r="N1316">
        <v>81330594.717700005</v>
      </c>
      <c r="O1316">
        <v>377905037.93080002</v>
      </c>
      <c r="P1316">
        <v>-4806615.0114000002</v>
      </c>
      <c r="Q1316">
        <v>-150571180.49779999</v>
      </c>
      <c r="R1316">
        <v>-190494489.5993</v>
      </c>
      <c r="S1316">
        <v>5602112.2287999997</v>
      </c>
      <c r="T1316">
        <v>-39757579.4146</v>
      </c>
    </row>
    <row r="1317" spans="1:20" x14ac:dyDescent="0.3">
      <c r="A1317">
        <v>439</v>
      </c>
      <c r="B1317">
        <v>2</v>
      </c>
      <c r="C1317">
        <v>364544867.0316</v>
      </c>
      <c r="D1317">
        <v>384662.55180000002</v>
      </c>
      <c r="E1317">
        <v>64820883.121600002</v>
      </c>
      <c r="F1317">
        <v>0</v>
      </c>
      <c r="G1317">
        <v>5602112.2287999997</v>
      </c>
      <c r="H1317">
        <v>43359525.059900001</v>
      </c>
      <c r="I1317">
        <v>7027494.1112000002</v>
      </c>
      <c r="J1317">
        <v>5045561.7944999998</v>
      </c>
      <c r="K1317">
        <v>215392063.61939999</v>
      </c>
      <c r="L1317">
        <v>181076149.81009999</v>
      </c>
      <c r="M1317">
        <v>0</v>
      </c>
      <c r="N1317">
        <v>72905736.794799998</v>
      </c>
      <c r="O1317">
        <v>357517372.92040002</v>
      </c>
      <c r="P1317">
        <v>-4660899.2428000001</v>
      </c>
      <c r="Q1317">
        <v>-150571180.49779999</v>
      </c>
      <c r="R1317">
        <v>-181076149.81009999</v>
      </c>
      <c r="S1317">
        <v>5602112.2287999997</v>
      </c>
      <c r="T1317">
        <v>-29546211.734900001</v>
      </c>
    </row>
    <row r="1318" spans="1:20" x14ac:dyDescent="0.3">
      <c r="A1318">
        <v>439</v>
      </c>
      <c r="B1318">
        <v>3</v>
      </c>
      <c r="C1318">
        <v>348396133.23439997</v>
      </c>
      <c r="D1318">
        <v>407315.39740000002</v>
      </c>
      <c r="E1318">
        <v>64820883.121600002</v>
      </c>
      <c r="F1318">
        <v>0</v>
      </c>
      <c r="G1318">
        <v>5602112.2287999997</v>
      </c>
      <c r="H1318">
        <v>43496713.127700001</v>
      </c>
      <c r="I1318">
        <v>3964428.9591999999</v>
      </c>
      <c r="J1318">
        <v>4945123.1497999998</v>
      </c>
      <c r="K1318">
        <v>215392063.61939999</v>
      </c>
      <c r="L1318">
        <v>173047158.6521</v>
      </c>
      <c r="M1318">
        <v>0</v>
      </c>
      <c r="N1318">
        <v>68070199.797099993</v>
      </c>
      <c r="O1318">
        <v>344431704.27530003</v>
      </c>
      <c r="P1318">
        <v>-4537807.7522999998</v>
      </c>
      <c r="Q1318">
        <v>-150571180.49779999</v>
      </c>
      <c r="R1318">
        <v>-173047158.6521</v>
      </c>
      <c r="S1318">
        <v>5602112.2287999997</v>
      </c>
      <c r="T1318">
        <v>-24573486.669399999</v>
      </c>
    </row>
    <row r="1319" spans="1:20" x14ac:dyDescent="0.3">
      <c r="A1319">
        <v>440</v>
      </c>
      <c r="B1319">
        <v>1</v>
      </c>
      <c r="C1319">
        <v>595475817.10899997</v>
      </c>
      <c r="D1319">
        <v>431976.67379999999</v>
      </c>
      <c r="E1319">
        <v>167218072.6816</v>
      </c>
      <c r="F1319">
        <v>0</v>
      </c>
      <c r="G1319">
        <v>41705986.857100002</v>
      </c>
      <c r="H1319">
        <v>61911919.877999999</v>
      </c>
      <c r="I1319">
        <v>15761058.948899999</v>
      </c>
      <c r="J1319">
        <v>4872741.7792999996</v>
      </c>
      <c r="K1319">
        <v>626746012.41939998</v>
      </c>
      <c r="L1319">
        <v>153665303.6744</v>
      </c>
      <c r="M1319">
        <v>0</v>
      </c>
      <c r="N1319">
        <v>66017781.512100004</v>
      </c>
      <c r="O1319">
        <v>579714758.16009998</v>
      </c>
      <c r="P1319">
        <v>-4440765.1054999996</v>
      </c>
      <c r="Q1319">
        <v>-459527939.7378</v>
      </c>
      <c r="R1319">
        <v>-153665303.6744</v>
      </c>
      <c r="S1319">
        <v>41705986.857100002</v>
      </c>
      <c r="T1319">
        <v>-4105861.6340999999</v>
      </c>
    </row>
    <row r="1320" spans="1:20" x14ac:dyDescent="0.3">
      <c r="A1320">
        <v>440</v>
      </c>
      <c r="B1320">
        <v>2</v>
      </c>
      <c r="C1320">
        <v>582362371.39100003</v>
      </c>
      <c r="D1320">
        <v>454803.45779999997</v>
      </c>
      <c r="E1320">
        <v>167218072.6816</v>
      </c>
      <c r="F1320">
        <v>0</v>
      </c>
      <c r="G1320">
        <v>41705986.857100002</v>
      </c>
      <c r="H1320">
        <v>62335079.285300002</v>
      </c>
      <c r="I1320">
        <v>10904890.479900001</v>
      </c>
      <c r="J1320">
        <v>4811309.2472000001</v>
      </c>
      <c r="K1320">
        <v>626746012.41939998</v>
      </c>
      <c r="L1320">
        <v>147603028.08469999</v>
      </c>
      <c r="M1320">
        <v>0</v>
      </c>
      <c r="N1320">
        <v>64267047.8248</v>
      </c>
      <c r="O1320">
        <v>571457480.91110003</v>
      </c>
      <c r="P1320">
        <v>-4356505.7895</v>
      </c>
      <c r="Q1320">
        <v>-459527939.7378</v>
      </c>
      <c r="R1320">
        <v>-147603028.08469999</v>
      </c>
      <c r="S1320">
        <v>41705986.857100002</v>
      </c>
      <c r="T1320">
        <v>-1931968.5393999999</v>
      </c>
    </row>
    <row r="1321" spans="1:20" x14ac:dyDescent="0.3">
      <c r="A1321">
        <v>440</v>
      </c>
      <c r="B1321">
        <v>3</v>
      </c>
      <c r="C1321">
        <v>572660254.1602</v>
      </c>
      <c r="D1321">
        <v>475242.14529999997</v>
      </c>
      <c r="E1321">
        <v>167218072.6816</v>
      </c>
      <c r="F1321">
        <v>0</v>
      </c>
      <c r="G1321">
        <v>41705986.857100002</v>
      </c>
      <c r="H1321">
        <v>62814337.798299998</v>
      </c>
      <c r="I1321">
        <v>8643305.8003000002</v>
      </c>
      <c r="J1321">
        <v>4757918.9625000004</v>
      </c>
      <c r="K1321">
        <v>626746012.41939998</v>
      </c>
      <c r="L1321">
        <v>142123842.30180001</v>
      </c>
      <c r="M1321">
        <v>0</v>
      </c>
      <c r="N1321">
        <v>62808060.479400001</v>
      </c>
      <c r="O1321">
        <v>564016948.3599</v>
      </c>
      <c r="P1321">
        <v>-4282676.8172000004</v>
      </c>
      <c r="Q1321">
        <v>-459527939.7378</v>
      </c>
      <c r="R1321">
        <v>-142123842.30180001</v>
      </c>
      <c r="S1321">
        <v>41705986.857100002</v>
      </c>
      <c r="T1321">
        <v>6277.3188</v>
      </c>
    </row>
    <row r="1322" spans="1:20" x14ac:dyDescent="0.3">
      <c r="A1322">
        <v>441</v>
      </c>
      <c r="B1322">
        <v>1</v>
      </c>
      <c r="C1322">
        <v>684410387.90050006</v>
      </c>
      <c r="D1322">
        <v>501065.19510000001</v>
      </c>
      <c r="E1322">
        <v>182032762.5316</v>
      </c>
      <c r="F1322">
        <v>0</v>
      </c>
      <c r="G1322">
        <v>4189109.0471999999</v>
      </c>
      <c r="H1322">
        <v>42279376.531900004</v>
      </c>
      <c r="I1322">
        <v>3192685.9575999998</v>
      </c>
      <c r="J1322">
        <v>4654716.9600999998</v>
      </c>
      <c r="K1322">
        <v>686260152.21940005</v>
      </c>
      <c r="L1322">
        <v>161094715.91549999</v>
      </c>
      <c r="M1322">
        <v>0</v>
      </c>
      <c r="N1322">
        <v>58986468.768600002</v>
      </c>
      <c r="O1322">
        <v>681217701.94280005</v>
      </c>
      <c r="P1322">
        <v>-4153651.7650000001</v>
      </c>
      <c r="Q1322">
        <v>-504227389.68779999</v>
      </c>
      <c r="R1322">
        <v>-161094715.91549999</v>
      </c>
      <c r="S1322">
        <v>4189109.0471999999</v>
      </c>
      <c r="T1322">
        <v>-16707092.2366</v>
      </c>
    </row>
    <row r="1323" spans="1:20" x14ac:dyDescent="0.3">
      <c r="A1323">
        <v>441</v>
      </c>
      <c r="B1323">
        <v>2</v>
      </c>
      <c r="C1323">
        <v>674050459.14900005</v>
      </c>
      <c r="D1323">
        <v>523890.41100000002</v>
      </c>
      <c r="E1323">
        <v>182032762.5316</v>
      </c>
      <c r="F1323">
        <v>0</v>
      </c>
      <c r="G1323">
        <v>4189109.0471999999</v>
      </c>
      <c r="H1323">
        <v>41427913.8728</v>
      </c>
      <c r="I1323">
        <v>2200597.6677000001</v>
      </c>
      <c r="J1323">
        <v>4566302.4719000002</v>
      </c>
      <c r="K1323">
        <v>686260152.21940005</v>
      </c>
      <c r="L1323">
        <v>153395891.80939999</v>
      </c>
      <c r="M1323">
        <v>0</v>
      </c>
      <c r="N1323">
        <v>56413952.105700001</v>
      </c>
      <c r="O1323">
        <v>671849861.4813</v>
      </c>
      <c r="P1323">
        <v>-4042412.0608999999</v>
      </c>
      <c r="Q1323">
        <v>-504227389.68779999</v>
      </c>
      <c r="R1323">
        <v>-153395891.80939999</v>
      </c>
      <c r="S1323">
        <v>4189109.0471999999</v>
      </c>
      <c r="T1323">
        <v>-14986038.232899999</v>
      </c>
    </row>
    <row r="1324" spans="1:20" x14ac:dyDescent="0.3">
      <c r="A1324">
        <v>441</v>
      </c>
      <c r="B1324">
        <v>3</v>
      </c>
      <c r="C1324">
        <v>665596734.4296</v>
      </c>
      <c r="D1324">
        <v>548231.32140000002</v>
      </c>
      <c r="E1324">
        <v>182032762.5316</v>
      </c>
      <c r="F1324">
        <v>0</v>
      </c>
      <c r="G1324">
        <v>4189109.0471999999</v>
      </c>
      <c r="H1324">
        <v>40597115.660999998</v>
      </c>
      <c r="I1324">
        <v>1624408.2444</v>
      </c>
      <c r="J1324">
        <v>4488958.0795999998</v>
      </c>
      <c r="K1324">
        <v>686260152.21940005</v>
      </c>
      <c r="L1324">
        <v>146542202.8439</v>
      </c>
      <c r="M1324">
        <v>0</v>
      </c>
      <c r="N1324">
        <v>54554877.878899999</v>
      </c>
      <c r="O1324">
        <v>663972326.18519998</v>
      </c>
      <c r="P1324">
        <v>-3940726.7582</v>
      </c>
      <c r="Q1324">
        <v>-504227389.68779999</v>
      </c>
      <c r="R1324">
        <v>-146542202.8439</v>
      </c>
      <c r="S1324">
        <v>4189109.0471999999</v>
      </c>
      <c r="T1324">
        <v>-13957762.217900001</v>
      </c>
    </row>
    <row r="1325" spans="1:20" x14ac:dyDescent="0.3">
      <c r="A1325">
        <v>442</v>
      </c>
      <c r="B1325">
        <v>1</v>
      </c>
      <c r="C1325">
        <v>279269303.02249998</v>
      </c>
      <c r="D1325">
        <v>532081.65789999999</v>
      </c>
      <c r="E1325">
        <v>90218854.681600004</v>
      </c>
      <c r="F1325">
        <v>0</v>
      </c>
      <c r="G1325">
        <v>85848519.299400002</v>
      </c>
      <c r="H1325">
        <v>116010821.4197</v>
      </c>
      <c r="I1325">
        <v>139679411.73930001</v>
      </c>
      <c r="J1325">
        <v>4547959.5093</v>
      </c>
      <c r="K1325">
        <v>317421777.12940001</v>
      </c>
      <c r="L1325">
        <v>47824717.749600001</v>
      </c>
      <c r="M1325">
        <v>0</v>
      </c>
      <c r="N1325">
        <v>60857987.506399997</v>
      </c>
      <c r="O1325">
        <v>139589891.28330001</v>
      </c>
      <c r="P1325">
        <v>-4015877.8514</v>
      </c>
      <c r="Q1325">
        <v>-227202922.44780001</v>
      </c>
      <c r="R1325">
        <v>-47824717.749600001</v>
      </c>
      <c r="S1325">
        <v>85848519.299400002</v>
      </c>
      <c r="T1325">
        <v>55152833.913199998</v>
      </c>
    </row>
    <row r="1326" spans="1:20" x14ac:dyDescent="0.3">
      <c r="A1326">
        <v>442</v>
      </c>
      <c r="B1326">
        <v>2</v>
      </c>
      <c r="C1326">
        <v>250725649.9395</v>
      </c>
      <c r="D1326">
        <v>521305.63380000001</v>
      </c>
      <c r="E1326">
        <v>90218854.681600004</v>
      </c>
      <c r="F1326">
        <v>0</v>
      </c>
      <c r="G1326">
        <v>85848519.299400002</v>
      </c>
      <c r="H1326">
        <v>110882858.0733</v>
      </c>
      <c r="I1326">
        <v>100234294.712</v>
      </c>
      <c r="J1326">
        <v>4585852.2352999998</v>
      </c>
      <c r="K1326">
        <v>317421777.12940001</v>
      </c>
      <c r="L1326">
        <v>48886640.1954</v>
      </c>
      <c r="M1326">
        <v>0</v>
      </c>
      <c r="N1326">
        <v>64968543.658100002</v>
      </c>
      <c r="O1326">
        <v>150491355.22749999</v>
      </c>
      <c r="P1326">
        <v>-4064546.6014999999</v>
      </c>
      <c r="Q1326">
        <v>-227202922.44780001</v>
      </c>
      <c r="R1326">
        <v>-48886640.1954</v>
      </c>
      <c r="S1326">
        <v>85848519.299400002</v>
      </c>
      <c r="T1326">
        <v>45914314.415200002</v>
      </c>
    </row>
    <row r="1327" spans="1:20" x14ac:dyDescent="0.3">
      <c r="A1327">
        <v>442</v>
      </c>
      <c r="B1327">
        <v>3</v>
      </c>
      <c r="C1327">
        <v>236550538.4253</v>
      </c>
      <c r="D1327">
        <v>512254.19890000002</v>
      </c>
      <c r="E1327">
        <v>90218854.681600004</v>
      </c>
      <c r="F1327">
        <v>0</v>
      </c>
      <c r="G1327">
        <v>85848519.299400002</v>
      </c>
      <c r="H1327">
        <v>106967865.1557</v>
      </c>
      <c r="I1327">
        <v>79058019.513600007</v>
      </c>
      <c r="J1327">
        <v>4611571.5022999998</v>
      </c>
      <c r="K1327">
        <v>317421777.12940001</v>
      </c>
      <c r="L1327">
        <v>49655445.129699998</v>
      </c>
      <c r="M1327">
        <v>0</v>
      </c>
      <c r="N1327">
        <v>67443023.595500007</v>
      </c>
      <c r="O1327">
        <v>157492518.91170001</v>
      </c>
      <c r="P1327">
        <v>-4099317.3034000001</v>
      </c>
      <c r="Q1327">
        <v>-227202922.44780001</v>
      </c>
      <c r="R1327">
        <v>-49655445.129699998</v>
      </c>
      <c r="S1327">
        <v>85848519.299400002</v>
      </c>
      <c r="T1327">
        <v>39524841.5603</v>
      </c>
    </row>
    <row r="1328" spans="1:20" x14ac:dyDescent="0.3">
      <c r="A1328">
        <v>443</v>
      </c>
      <c r="B1328">
        <v>1</v>
      </c>
      <c r="C1328">
        <v>220183598.51980001</v>
      </c>
      <c r="D1328">
        <v>498652.79849999998</v>
      </c>
      <c r="E1328">
        <v>15435409.071599999</v>
      </c>
      <c r="F1328">
        <v>0</v>
      </c>
      <c r="G1328">
        <v>9141873.4458000008</v>
      </c>
      <c r="H1328">
        <v>50039465.872299999</v>
      </c>
      <c r="I1328">
        <v>176073805.4497</v>
      </c>
      <c r="J1328">
        <v>4631139.1776999999</v>
      </c>
      <c r="K1328">
        <v>16998824.9494</v>
      </c>
      <c r="L1328">
        <v>27003472.272700001</v>
      </c>
      <c r="M1328">
        <v>0</v>
      </c>
      <c r="N1328">
        <v>69922899.399800003</v>
      </c>
      <c r="O1328">
        <v>44109793.070200004</v>
      </c>
      <c r="P1328">
        <v>-4132486.3791999999</v>
      </c>
      <c r="Q1328">
        <v>-1563415.8777999999</v>
      </c>
      <c r="R1328">
        <v>-27003472.272700001</v>
      </c>
      <c r="S1328">
        <v>9141873.4458000008</v>
      </c>
      <c r="T1328">
        <v>-19883433.5275</v>
      </c>
    </row>
    <row r="1329" spans="1:20" x14ac:dyDescent="0.3">
      <c r="A1329">
        <v>443</v>
      </c>
      <c r="B1329">
        <v>2</v>
      </c>
      <c r="C1329">
        <v>181604407.03819999</v>
      </c>
      <c r="D1329">
        <v>487953.94910000003</v>
      </c>
      <c r="E1329">
        <v>15435409.071599999</v>
      </c>
      <c r="F1329">
        <v>0</v>
      </c>
      <c r="G1329">
        <v>9141873.4458000008</v>
      </c>
      <c r="H1329">
        <v>49200592.180600002</v>
      </c>
      <c r="I1329">
        <v>134704341.59799999</v>
      </c>
      <c r="J1329">
        <v>4646536.5630000001</v>
      </c>
      <c r="K1329">
        <v>16998824.9494</v>
      </c>
      <c r="L1329">
        <v>27335021.107000001</v>
      </c>
      <c r="M1329">
        <v>0</v>
      </c>
      <c r="N1329">
        <v>71579633.631300002</v>
      </c>
      <c r="O1329">
        <v>46900065.440200001</v>
      </c>
      <c r="P1329">
        <v>-4158582.6137999999</v>
      </c>
      <c r="Q1329">
        <v>-1563415.8777999999</v>
      </c>
      <c r="R1329">
        <v>-27335021.107000001</v>
      </c>
      <c r="S1329">
        <v>9141873.4458000008</v>
      </c>
      <c r="T1329">
        <v>-22379041.450599998</v>
      </c>
    </row>
    <row r="1330" spans="1:20" x14ac:dyDescent="0.3">
      <c r="A1330">
        <v>443</v>
      </c>
      <c r="B1330">
        <v>3</v>
      </c>
      <c r="C1330">
        <v>158574720.80410001</v>
      </c>
      <c r="D1330">
        <v>478911.1249</v>
      </c>
      <c r="E1330">
        <v>15435409.071599999</v>
      </c>
      <c r="F1330">
        <v>0</v>
      </c>
      <c r="G1330">
        <v>9141873.4458000008</v>
      </c>
      <c r="H1330">
        <v>48794659.0396</v>
      </c>
      <c r="I1330">
        <v>109983167.3973</v>
      </c>
      <c r="J1330">
        <v>4658411.2055000002</v>
      </c>
      <c r="K1330">
        <v>16998824.9494</v>
      </c>
      <c r="L1330">
        <v>27630334.701099999</v>
      </c>
      <c r="M1330">
        <v>0</v>
      </c>
      <c r="N1330">
        <v>72671625.259200007</v>
      </c>
      <c r="O1330">
        <v>48591553.406800002</v>
      </c>
      <c r="P1330">
        <v>-4179500.0806</v>
      </c>
      <c r="Q1330">
        <v>-1563415.8777999999</v>
      </c>
      <c r="R1330">
        <v>-27630334.701099999</v>
      </c>
      <c r="S1330">
        <v>9141873.4458000008</v>
      </c>
      <c r="T1330">
        <v>-23876966.219599999</v>
      </c>
    </row>
    <row r="1331" spans="1:20" x14ac:dyDescent="0.3">
      <c r="A1331">
        <v>444</v>
      </c>
      <c r="B1331">
        <v>1</v>
      </c>
      <c r="C1331">
        <v>165950132.0332</v>
      </c>
      <c r="D1331">
        <v>476377.31890000001</v>
      </c>
      <c r="E1331">
        <v>15435409.071599999</v>
      </c>
      <c r="F1331">
        <v>0</v>
      </c>
      <c r="G1331">
        <v>2028414.1588000001</v>
      </c>
      <c r="H1331">
        <v>34721182.504799999</v>
      </c>
      <c r="I1331">
        <v>81229583.639799997</v>
      </c>
      <c r="J1331">
        <v>4648968.7797999997</v>
      </c>
      <c r="K1331">
        <v>16998824.9494</v>
      </c>
      <c r="L1331">
        <v>40875993.152199998</v>
      </c>
      <c r="M1331">
        <v>0</v>
      </c>
      <c r="N1331">
        <v>75452156.248099998</v>
      </c>
      <c r="O1331">
        <v>84720548.3935</v>
      </c>
      <c r="P1331">
        <v>-4172591.4608999998</v>
      </c>
      <c r="Q1331">
        <v>-1563415.8777999999</v>
      </c>
      <c r="R1331">
        <v>-40875993.152199998</v>
      </c>
      <c r="S1331">
        <v>2028414.1588000001</v>
      </c>
      <c r="T1331">
        <v>-40730973.743299998</v>
      </c>
    </row>
    <row r="1332" spans="1:20" x14ac:dyDescent="0.3">
      <c r="A1332">
        <v>444</v>
      </c>
      <c r="B1332">
        <v>2</v>
      </c>
      <c r="C1332">
        <v>153497221.63339999</v>
      </c>
      <c r="D1332">
        <v>474551.77750000003</v>
      </c>
      <c r="E1332">
        <v>15435409.071599999</v>
      </c>
      <c r="F1332">
        <v>0</v>
      </c>
      <c r="G1332">
        <v>2028414.1588000001</v>
      </c>
      <c r="H1332">
        <v>33793800.607699998</v>
      </c>
      <c r="I1332">
        <v>68611847.364299998</v>
      </c>
      <c r="J1332">
        <v>4640040.5110999998</v>
      </c>
      <c r="K1332">
        <v>16998824.9494</v>
      </c>
      <c r="L1332">
        <v>40894030.973999999</v>
      </c>
      <c r="M1332">
        <v>0</v>
      </c>
      <c r="N1332">
        <v>74233951.966199994</v>
      </c>
      <c r="O1332">
        <v>84885374.269199997</v>
      </c>
      <c r="P1332">
        <v>-4165488.7335999999</v>
      </c>
      <c r="Q1332">
        <v>-1563415.8777999999</v>
      </c>
      <c r="R1332">
        <v>-40894030.973999999</v>
      </c>
      <c r="S1332">
        <v>2028414.1588000001</v>
      </c>
      <c r="T1332">
        <v>-40440151.358599998</v>
      </c>
    </row>
    <row r="1333" spans="1:20" x14ac:dyDescent="0.3">
      <c r="A1333">
        <v>444</v>
      </c>
      <c r="B1333">
        <v>3</v>
      </c>
      <c r="C1333">
        <v>144787151.33539999</v>
      </c>
      <c r="D1333">
        <v>473301.45030000003</v>
      </c>
      <c r="E1333">
        <v>15435409.071599999</v>
      </c>
      <c r="F1333">
        <v>0</v>
      </c>
      <c r="G1333">
        <v>2028414.1588000001</v>
      </c>
      <c r="H1333">
        <v>33461418.1853</v>
      </c>
      <c r="I1333">
        <v>59903460.243500002</v>
      </c>
      <c r="J1333">
        <v>4631244.7456999999</v>
      </c>
      <c r="K1333">
        <v>16998824.9494</v>
      </c>
      <c r="L1333">
        <v>40905337.203100003</v>
      </c>
      <c r="M1333">
        <v>0</v>
      </c>
      <c r="N1333">
        <v>73754788.937999994</v>
      </c>
      <c r="O1333">
        <v>84883691.091900006</v>
      </c>
      <c r="P1333">
        <v>-4157943.2954000002</v>
      </c>
      <c r="Q1333">
        <v>-1563415.8777999999</v>
      </c>
      <c r="R1333">
        <v>-40905337.203100003</v>
      </c>
      <c r="S1333">
        <v>2028414.1588000001</v>
      </c>
      <c r="T1333">
        <v>-40293370.752700001</v>
      </c>
    </row>
    <row r="1334" spans="1:20" x14ac:dyDescent="0.3">
      <c r="A1334">
        <v>445</v>
      </c>
      <c r="B1334">
        <v>1</v>
      </c>
      <c r="C1334">
        <v>139507505.62470001</v>
      </c>
      <c r="D1334">
        <v>470676.26789999998</v>
      </c>
      <c r="E1334">
        <v>15435409.071599999</v>
      </c>
      <c r="F1334">
        <v>0</v>
      </c>
      <c r="G1334">
        <v>1752027.7116</v>
      </c>
      <c r="H1334">
        <v>29980133.468600001</v>
      </c>
      <c r="I1334">
        <v>57999564.0374</v>
      </c>
      <c r="J1334">
        <v>4628117.0707999999</v>
      </c>
      <c r="K1334">
        <v>16998824.9494</v>
      </c>
      <c r="L1334">
        <v>32639127.3585</v>
      </c>
      <c r="M1334">
        <v>0</v>
      </c>
      <c r="N1334">
        <v>74727553.477799997</v>
      </c>
      <c r="O1334">
        <v>81507941.587300003</v>
      </c>
      <c r="P1334">
        <v>-4157440.8029999998</v>
      </c>
      <c r="Q1334">
        <v>-1563415.8777999999</v>
      </c>
      <c r="R1334">
        <v>-32639127.3585</v>
      </c>
      <c r="S1334">
        <v>1752027.7116</v>
      </c>
      <c r="T1334">
        <v>-44747420.009199999</v>
      </c>
    </row>
    <row r="1335" spans="1:20" x14ac:dyDescent="0.3">
      <c r="A1335">
        <v>445</v>
      </c>
      <c r="B1335">
        <v>2</v>
      </c>
      <c r="C1335">
        <v>134065930.4646</v>
      </c>
      <c r="D1335">
        <v>469030.23729999998</v>
      </c>
      <c r="E1335">
        <v>15435409.071599999</v>
      </c>
      <c r="F1335">
        <v>0</v>
      </c>
      <c r="G1335">
        <v>1752027.7116</v>
      </c>
      <c r="H1335">
        <v>29433618.519299999</v>
      </c>
      <c r="I1335">
        <v>52290665.549800001</v>
      </c>
      <c r="J1335">
        <v>4624318.9791999999</v>
      </c>
      <c r="K1335">
        <v>16998824.9494</v>
      </c>
      <c r="L1335">
        <v>32712095.515299998</v>
      </c>
      <c r="M1335">
        <v>0</v>
      </c>
      <c r="N1335">
        <v>74452256.958700001</v>
      </c>
      <c r="O1335">
        <v>81775264.914800003</v>
      </c>
      <c r="P1335">
        <v>-4155288.7418</v>
      </c>
      <c r="Q1335">
        <v>-1563415.8777999999</v>
      </c>
      <c r="R1335">
        <v>-32712095.515299998</v>
      </c>
      <c r="S1335">
        <v>1752027.7116</v>
      </c>
      <c r="T1335">
        <v>-45018638.439499997</v>
      </c>
    </row>
    <row r="1336" spans="1:20" x14ac:dyDescent="0.3">
      <c r="A1336">
        <v>445</v>
      </c>
      <c r="B1336">
        <v>3</v>
      </c>
      <c r="C1336">
        <v>129548290.013</v>
      </c>
      <c r="D1336">
        <v>468052.77639999997</v>
      </c>
      <c r="E1336">
        <v>15435409.071599999</v>
      </c>
      <c r="F1336">
        <v>0</v>
      </c>
      <c r="G1336">
        <v>1752027.7116</v>
      </c>
      <c r="H1336">
        <v>29234913.182799999</v>
      </c>
      <c r="I1336">
        <v>47459096.113300003</v>
      </c>
      <c r="J1336">
        <v>4619936.9823000003</v>
      </c>
      <c r="K1336">
        <v>16998824.9494</v>
      </c>
      <c r="L1336">
        <v>32768414.903700002</v>
      </c>
      <c r="M1336">
        <v>0</v>
      </c>
      <c r="N1336">
        <v>74317794.170900002</v>
      </c>
      <c r="O1336">
        <v>82089193.899700001</v>
      </c>
      <c r="P1336">
        <v>-4151884.2058999999</v>
      </c>
      <c r="Q1336">
        <v>-1563415.8777999999</v>
      </c>
      <c r="R1336">
        <v>-32768414.903700002</v>
      </c>
      <c r="S1336">
        <v>1752027.7116</v>
      </c>
      <c r="T1336">
        <v>-45082880.988200001</v>
      </c>
    </row>
    <row r="1337" spans="1:20" x14ac:dyDescent="0.3">
      <c r="A1337">
        <v>446</v>
      </c>
      <c r="B1337">
        <v>1</v>
      </c>
      <c r="C1337">
        <v>117474092.4101</v>
      </c>
      <c r="D1337">
        <v>461824.04940000002</v>
      </c>
      <c r="E1337">
        <v>15435409.071599999</v>
      </c>
      <c r="F1337">
        <v>0</v>
      </c>
      <c r="G1337">
        <v>3127967.4726999998</v>
      </c>
      <c r="H1337">
        <v>35522085.4014</v>
      </c>
      <c r="I1337">
        <v>69424029.3715</v>
      </c>
      <c r="J1337">
        <v>4636119.5856999997</v>
      </c>
      <c r="K1337">
        <v>17408009.829399999</v>
      </c>
      <c r="L1337">
        <v>4938262.4504000004</v>
      </c>
      <c r="M1337">
        <v>0</v>
      </c>
      <c r="N1337">
        <v>75080981.178599998</v>
      </c>
      <c r="O1337">
        <v>48050063.038599998</v>
      </c>
      <c r="P1337">
        <v>-4174295.5362999998</v>
      </c>
      <c r="Q1337">
        <v>-1972600.7578</v>
      </c>
      <c r="R1337">
        <v>-4938262.4504000004</v>
      </c>
      <c r="S1337">
        <v>3127967.4726999998</v>
      </c>
      <c r="T1337">
        <v>-39558895.777199998</v>
      </c>
    </row>
    <row r="1338" spans="1:20" x14ac:dyDescent="0.3">
      <c r="A1338">
        <v>446</v>
      </c>
      <c r="B1338">
        <v>2</v>
      </c>
      <c r="C1338">
        <v>113580922.80599999</v>
      </c>
      <c r="D1338">
        <v>456492.03419999999</v>
      </c>
      <c r="E1338">
        <v>15435409.071599999</v>
      </c>
      <c r="F1338">
        <v>0</v>
      </c>
      <c r="G1338">
        <v>3127967.4726999998</v>
      </c>
      <c r="H1338">
        <v>36130094.575400002</v>
      </c>
      <c r="I1338">
        <v>63580043.682099998</v>
      </c>
      <c r="J1338">
        <v>4648746.4587000003</v>
      </c>
      <c r="K1338">
        <v>17408009.829399999</v>
      </c>
      <c r="L1338">
        <v>4999323.2847999996</v>
      </c>
      <c r="M1338">
        <v>0</v>
      </c>
      <c r="N1338">
        <v>77059114.366799995</v>
      </c>
      <c r="O1338">
        <v>50000879.123999998</v>
      </c>
      <c r="P1338">
        <v>-4192254.4245000002</v>
      </c>
      <c r="Q1338">
        <v>-1972600.7578</v>
      </c>
      <c r="R1338">
        <v>-4999323.2847999996</v>
      </c>
      <c r="S1338">
        <v>3127967.4726999998</v>
      </c>
      <c r="T1338">
        <v>-40929019.7914</v>
      </c>
    </row>
    <row r="1339" spans="1:20" x14ac:dyDescent="0.3">
      <c r="A1339">
        <v>446</v>
      </c>
      <c r="B1339">
        <v>3</v>
      </c>
      <c r="C1339">
        <v>110495028.96699999</v>
      </c>
      <c r="D1339">
        <v>452453.67940000002</v>
      </c>
      <c r="E1339">
        <v>15435409.071599999</v>
      </c>
      <c r="F1339">
        <v>0</v>
      </c>
      <c r="G1339">
        <v>3127967.4726999998</v>
      </c>
      <c r="H1339">
        <v>36596045.363499999</v>
      </c>
      <c r="I1339">
        <v>59235252.765699998</v>
      </c>
      <c r="J1339">
        <v>4659372.1382999998</v>
      </c>
      <c r="K1339">
        <v>17408009.829399999</v>
      </c>
      <c r="L1339">
        <v>5051340.7224000003</v>
      </c>
      <c r="M1339">
        <v>0</v>
      </c>
      <c r="N1339">
        <v>78392283.765400007</v>
      </c>
      <c r="O1339">
        <v>51259776.201300003</v>
      </c>
      <c r="P1339">
        <v>-4206918.4588000001</v>
      </c>
      <c r="Q1339">
        <v>-1972600.7578</v>
      </c>
      <c r="R1339">
        <v>-5051340.7224000003</v>
      </c>
      <c r="S1339">
        <v>3127967.4726999998</v>
      </c>
      <c r="T1339">
        <v>-41796238.401900001</v>
      </c>
    </row>
    <row r="1340" spans="1:20" x14ac:dyDescent="0.3">
      <c r="A1340">
        <v>447</v>
      </c>
      <c r="B1340">
        <v>1</v>
      </c>
      <c r="C1340">
        <v>136213748.23159999</v>
      </c>
      <c r="D1340">
        <v>458733.22590000002</v>
      </c>
      <c r="E1340">
        <v>15435409.071599999</v>
      </c>
      <c r="F1340">
        <v>0</v>
      </c>
      <c r="G1340">
        <v>1865289.7376000001</v>
      </c>
      <c r="H1340">
        <v>32443265.5295</v>
      </c>
      <c r="I1340">
        <v>34770854.229400001</v>
      </c>
      <c r="J1340">
        <v>4628754.8074000003</v>
      </c>
      <c r="K1340">
        <v>17408009.829399999</v>
      </c>
      <c r="L1340">
        <v>56238500.441299997</v>
      </c>
      <c r="M1340">
        <v>0</v>
      </c>
      <c r="N1340">
        <v>75554462.479200006</v>
      </c>
      <c r="O1340">
        <v>101442894.00220001</v>
      </c>
      <c r="P1340">
        <v>-4170021.5814999999</v>
      </c>
      <c r="Q1340">
        <v>-1972600.7578</v>
      </c>
      <c r="R1340">
        <v>-56238500.441299997</v>
      </c>
      <c r="S1340">
        <v>1865289.7376000001</v>
      </c>
      <c r="T1340">
        <v>-43111196.949699998</v>
      </c>
    </row>
    <row r="1341" spans="1:20" x14ac:dyDescent="0.3">
      <c r="A1341">
        <v>447</v>
      </c>
      <c r="B1341">
        <v>2</v>
      </c>
      <c r="C1341">
        <v>130598635.1477</v>
      </c>
      <c r="D1341">
        <v>464376.73749999999</v>
      </c>
      <c r="E1341">
        <v>15435409.071599999</v>
      </c>
      <c r="F1341">
        <v>0</v>
      </c>
      <c r="G1341">
        <v>1865289.7376000001</v>
      </c>
      <c r="H1341">
        <v>32160926.938700002</v>
      </c>
      <c r="I1341">
        <v>30816522.649900001</v>
      </c>
      <c r="J1341">
        <v>4602662.9720999999</v>
      </c>
      <c r="K1341">
        <v>17408009.829399999</v>
      </c>
      <c r="L1341">
        <v>55707667.924800001</v>
      </c>
      <c r="M1341">
        <v>0</v>
      </c>
      <c r="N1341">
        <v>73061636.766399994</v>
      </c>
      <c r="O1341">
        <v>99782112.497799993</v>
      </c>
      <c r="P1341">
        <v>-4138286.2346000001</v>
      </c>
      <c r="Q1341">
        <v>-1972600.7578</v>
      </c>
      <c r="R1341">
        <v>-55707667.924800001</v>
      </c>
      <c r="S1341">
        <v>1865289.7376000001</v>
      </c>
      <c r="T1341">
        <v>-40900709.827699997</v>
      </c>
    </row>
    <row r="1342" spans="1:20" x14ac:dyDescent="0.3">
      <c r="A1342">
        <v>447</v>
      </c>
      <c r="B1342">
        <v>3</v>
      </c>
      <c r="C1342">
        <v>126906082.37199999</v>
      </c>
      <c r="D1342">
        <v>469504.25199999998</v>
      </c>
      <c r="E1342">
        <v>15435409.071599999</v>
      </c>
      <c r="F1342">
        <v>0</v>
      </c>
      <c r="G1342">
        <v>1865289.7376000001</v>
      </c>
      <c r="H1342">
        <v>31931726.144900002</v>
      </c>
      <c r="I1342">
        <v>28760638.404199999</v>
      </c>
      <c r="J1342">
        <v>4579578.2597000003</v>
      </c>
      <c r="K1342">
        <v>17408009.829399999</v>
      </c>
      <c r="L1342">
        <v>55254616.936099999</v>
      </c>
      <c r="M1342">
        <v>0</v>
      </c>
      <c r="N1342">
        <v>71532503.223399997</v>
      </c>
      <c r="O1342">
        <v>98145443.967700005</v>
      </c>
      <c r="P1342">
        <v>-4110074.0077</v>
      </c>
      <c r="Q1342">
        <v>-1972600.7578</v>
      </c>
      <c r="R1342">
        <v>-55254616.936099999</v>
      </c>
      <c r="S1342">
        <v>1865289.7376000001</v>
      </c>
      <c r="T1342">
        <v>-39600777.078500003</v>
      </c>
    </row>
    <row r="1343" spans="1:20" x14ac:dyDescent="0.3">
      <c r="A1343">
        <v>448</v>
      </c>
      <c r="B1343">
        <v>1</v>
      </c>
      <c r="C1343">
        <v>104725124.0852</v>
      </c>
      <c r="D1343">
        <v>469135.47820000001</v>
      </c>
      <c r="E1343">
        <v>15435409.071599999</v>
      </c>
      <c r="F1343">
        <v>0</v>
      </c>
      <c r="G1343">
        <v>7930900.6843999997</v>
      </c>
      <c r="H1343">
        <v>44514081.242700003</v>
      </c>
      <c r="I1343">
        <v>37603720.254900001</v>
      </c>
      <c r="J1343">
        <v>4579638.0596000003</v>
      </c>
      <c r="K1343">
        <v>17408009.829399999</v>
      </c>
      <c r="L1343">
        <v>43060553.708400004</v>
      </c>
      <c r="M1343">
        <v>0</v>
      </c>
      <c r="N1343">
        <v>70442489.358500004</v>
      </c>
      <c r="O1343">
        <v>67121403.830300003</v>
      </c>
      <c r="P1343">
        <v>-4110502.5814</v>
      </c>
      <c r="Q1343">
        <v>-1972600.7578</v>
      </c>
      <c r="R1343">
        <v>-43060553.708400004</v>
      </c>
      <c r="S1343">
        <v>7930900.6843999997</v>
      </c>
      <c r="T1343">
        <v>-25928408.115800001</v>
      </c>
    </row>
    <row r="1344" spans="1:20" x14ac:dyDescent="0.3">
      <c r="A1344">
        <v>448</v>
      </c>
      <c r="B1344">
        <v>2</v>
      </c>
      <c r="C1344">
        <v>102166695.2238</v>
      </c>
      <c r="D1344">
        <v>468950.40230000002</v>
      </c>
      <c r="E1344">
        <v>15435409.071599999</v>
      </c>
      <c r="F1344">
        <v>0</v>
      </c>
      <c r="G1344">
        <v>7930900.6843999997</v>
      </c>
      <c r="H1344">
        <v>43852571.070900001</v>
      </c>
      <c r="I1344">
        <v>34396427.9877</v>
      </c>
      <c r="J1344">
        <v>4578419.1913999999</v>
      </c>
      <c r="K1344">
        <v>17408009.829399999</v>
      </c>
      <c r="L1344">
        <v>43032780.2597</v>
      </c>
      <c r="M1344">
        <v>0</v>
      </c>
      <c r="N1344">
        <v>70510321.473900005</v>
      </c>
      <c r="O1344">
        <v>67770267.236200005</v>
      </c>
      <c r="P1344">
        <v>-4109468.7891000002</v>
      </c>
      <c r="Q1344">
        <v>-1972600.7578</v>
      </c>
      <c r="R1344">
        <v>-43032780.2597</v>
      </c>
      <c r="S1344">
        <v>7930900.6843999997</v>
      </c>
      <c r="T1344">
        <v>-26657750.402899999</v>
      </c>
    </row>
    <row r="1345" spans="1:20" x14ac:dyDescent="0.3">
      <c r="A1345">
        <v>448</v>
      </c>
      <c r="B1345">
        <v>3</v>
      </c>
      <c r="C1345">
        <v>100342189.3469</v>
      </c>
      <c r="D1345">
        <v>468921.58970000001</v>
      </c>
      <c r="E1345">
        <v>15435409.071599999</v>
      </c>
      <c r="F1345">
        <v>0</v>
      </c>
      <c r="G1345">
        <v>7930900.6843999997</v>
      </c>
      <c r="H1345">
        <v>43686470.930100001</v>
      </c>
      <c r="I1345">
        <v>32276025.772599999</v>
      </c>
      <c r="J1345">
        <v>4576378.4873000002</v>
      </c>
      <c r="K1345">
        <v>17408009.829399999</v>
      </c>
      <c r="L1345">
        <v>43016153.011699997</v>
      </c>
      <c r="M1345">
        <v>0</v>
      </c>
      <c r="N1345">
        <v>70623858.188199997</v>
      </c>
      <c r="O1345">
        <v>68066163.574300006</v>
      </c>
      <c r="P1345">
        <v>-4107456.8975999998</v>
      </c>
      <c r="Q1345">
        <v>-1972600.7578</v>
      </c>
      <c r="R1345">
        <v>-43016153.011699997</v>
      </c>
      <c r="S1345">
        <v>7930900.6843999997</v>
      </c>
      <c r="T1345">
        <v>-26937387.258099999</v>
      </c>
    </row>
    <row r="1346" spans="1:20" x14ac:dyDescent="0.3">
      <c r="A1346">
        <v>449</v>
      </c>
      <c r="B1346">
        <v>1</v>
      </c>
      <c r="C1346">
        <v>79921490.213699996</v>
      </c>
      <c r="D1346">
        <v>462459.92099999997</v>
      </c>
      <c r="E1346">
        <v>22198850.101599999</v>
      </c>
      <c r="F1346">
        <v>0</v>
      </c>
      <c r="G1346">
        <v>57442161.183499999</v>
      </c>
      <c r="H1346">
        <v>84003801.087699994</v>
      </c>
      <c r="I1346">
        <v>67533099.654300004</v>
      </c>
      <c r="J1346">
        <v>4614549.29</v>
      </c>
      <c r="K1346">
        <v>55651716.529399998</v>
      </c>
      <c r="L1346">
        <v>45678197.152000003</v>
      </c>
      <c r="M1346">
        <v>0</v>
      </c>
      <c r="N1346">
        <v>70217954.800999999</v>
      </c>
      <c r="O1346">
        <v>12388390.5594</v>
      </c>
      <c r="P1346">
        <v>-4152089.3689999999</v>
      </c>
      <c r="Q1346">
        <v>-33452866.4278</v>
      </c>
      <c r="R1346">
        <v>-45678197.152000003</v>
      </c>
      <c r="S1346">
        <v>57442161.183499999</v>
      </c>
      <c r="T1346">
        <v>13785846.286699999</v>
      </c>
    </row>
    <row r="1347" spans="1:20" x14ac:dyDescent="0.3">
      <c r="A1347">
        <v>449</v>
      </c>
      <c r="B1347">
        <v>2</v>
      </c>
      <c r="C1347">
        <v>74968437.443100005</v>
      </c>
      <c r="D1347">
        <v>456736.06770000001</v>
      </c>
      <c r="E1347">
        <v>22198850.101599999</v>
      </c>
      <c r="F1347">
        <v>0</v>
      </c>
      <c r="G1347">
        <v>57442161.183499999</v>
      </c>
      <c r="H1347">
        <v>82729766.234699994</v>
      </c>
      <c r="I1347">
        <v>60709673.826399997</v>
      </c>
      <c r="J1347">
        <v>4647732.2198000001</v>
      </c>
      <c r="K1347">
        <v>55651716.529399998</v>
      </c>
      <c r="L1347">
        <v>45929808.064000003</v>
      </c>
      <c r="M1347">
        <v>0</v>
      </c>
      <c r="N1347">
        <v>70771098.386099994</v>
      </c>
      <c r="O1347">
        <v>14258763.616699999</v>
      </c>
      <c r="P1347">
        <v>-4190996.1521000001</v>
      </c>
      <c r="Q1347">
        <v>-33452866.4278</v>
      </c>
      <c r="R1347">
        <v>-45929808.064000003</v>
      </c>
      <c r="S1347">
        <v>57442161.183499999</v>
      </c>
      <c r="T1347">
        <v>11958667.8486</v>
      </c>
    </row>
    <row r="1348" spans="1:20" x14ac:dyDescent="0.3">
      <c r="A1348">
        <v>449</v>
      </c>
      <c r="B1348">
        <v>3</v>
      </c>
      <c r="C1348">
        <v>71935381.331</v>
      </c>
      <c r="D1348">
        <v>451487.87609999999</v>
      </c>
      <c r="E1348">
        <v>22198850.101599999</v>
      </c>
      <c r="F1348">
        <v>0</v>
      </c>
      <c r="G1348">
        <v>57442161.183499999</v>
      </c>
      <c r="H1348">
        <v>81916563.763999999</v>
      </c>
      <c r="I1348">
        <v>55521675.431999996</v>
      </c>
      <c r="J1348">
        <v>4677128.0569000002</v>
      </c>
      <c r="K1348">
        <v>55651716.529399998</v>
      </c>
      <c r="L1348">
        <v>46161721.865599997</v>
      </c>
      <c r="M1348">
        <v>0</v>
      </c>
      <c r="N1348">
        <v>71195897.548500001</v>
      </c>
      <c r="O1348">
        <v>16413705.8991</v>
      </c>
      <c r="P1348">
        <v>-4225640.1808000002</v>
      </c>
      <c r="Q1348">
        <v>-33452866.4278</v>
      </c>
      <c r="R1348">
        <v>-46161721.865599997</v>
      </c>
      <c r="S1348">
        <v>57442161.183499999</v>
      </c>
      <c r="T1348">
        <v>10720666.215500001</v>
      </c>
    </row>
    <row r="1349" spans="1:20" x14ac:dyDescent="0.3">
      <c r="A1349">
        <v>450</v>
      </c>
      <c r="B1349">
        <v>1</v>
      </c>
      <c r="C1349">
        <v>28462741.164099999</v>
      </c>
      <c r="D1349">
        <v>395896.79239999998</v>
      </c>
      <c r="E1349">
        <v>26042434.841600001</v>
      </c>
      <c r="F1349">
        <v>0</v>
      </c>
      <c r="G1349">
        <v>609567152.49800003</v>
      </c>
      <c r="H1349">
        <v>104027166.35089999</v>
      </c>
      <c r="I1349">
        <v>582091687.32509995</v>
      </c>
      <c r="J1349">
        <v>4969044.1907000002</v>
      </c>
      <c r="K1349">
        <v>77385167.109400004</v>
      </c>
      <c r="L1349">
        <v>22820755.282200001</v>
      </c>
      <c r="M1349">
        <v>0</v>
      </c>
      <c r="N1349">
        <v>81039038.106299996</v>
      </c>
      <c r="O1349">
        <v>-553628946.1609</v>
      </c>
      <c r="P1349">
        <v>-4573147.3981999997</v>
      </c>
      <c r="Q1349">
        <v>-51342732.267800003</v>
      </c>
      <c r="R1349">
        <v>-22820755.282200001</v>
      </c>
      <c r="S1349">
        <v>609567152.49800003</v>
      </c>
      <c r="T1349">
        <v>22988128.2447</v>
      </c>
    </row>
    <row r="1350" spans="1:20" x14ac:dyDescent="0.3">
      <c r="A1350">
        <v>450</v>
      </c>
      <c r="B1350">
        <v>2</v>
      </c>
      <c r="C1350">
        <v>25834864.160700001</v>
      </c>
      <c r="D1350">
        <v>350549.64030000003</v>
      </c>
      <c r="E1350">
        <v>26042434.841600001</v>
      </c>
      <c r="F1350">
        <v>0</v>
      </c>
      <c r="G1350">
        <v>609567152.49800003</v>
      </c>
      <c r="H1350">
        <v>98695356.569700003</v>
      </c>
      <c r="I1350">
        <v>565855168.24849999</v>
      </c>
      <c r="J1350">
        <v>5234648.1014</v>
      </c>
      <c r="K1350">
        <v>77385167.109400004</v>
      </c>
      <c r="L1350">
        <v>23347424.7181</v>
      </c>
      <c r="M1350">
        <v>0</v>
      </c>
      <c r="N1350">
        <v>88497136.527199998</v>
      </c>
      <c r="O1350">
        <v>-540020304.08780003</v>
      </c>
      <c r="P1350">
        <v>-4884098.4611</v>
      </c>
      <c r="Q1350">
        <v>-51342732.267800003</v>
      </c>
      <c r="R1350">
        <v>-23347424.7181</v>
      </c>
      <c r="S1350">
        <v>609567152.49800003</v>
      </c>
      <c r="T1350">
        <v>10198220.0425</v>
      </c>
    </row>
    <row r="1351" spans="1:20" x14ac:dyDescent="0.3">
      <c r="A1351">
        <v>450</v>
      </c>
      <c r="B1351">
        <v>3</v>
      </c>
      <c r="C1351">
        <v>24396496.954999998</v>
      </c>
      <c r="D1351">
        <v>313294.38990000001</v>
      </c>
      <c r="E1351">
        <v>26042434.841600001</v>
      </c>
      <c r="F1351">
        <v>0</v>
      </c>
      <c r="G1351">
        <v>609567152.49800003</v>
      </c>
      <c r="H1351">
        <v>95062475.217500001</v>
      </c>
      <c r="I1351">
        <v>553884344.65670002</v>
      </c>
      <c r="J1351">
        <v>5481289.0508000003</v>
      </c>
      <c r="K1351">
        <v>77385167.109400004</v>
      </c>
      <c r="L1351">
        <v>23842575.734700002</v>
      </c>
      <c r="M1351">
        <v>0</v>
      </c>
      <c r="N1351">
        <v>94562155.069000006</v>
      </c>
      <c r="O1351">
        <v>-529487847.70169997</v>
      </c>
      <c r="P1351">
        <v>-5167994.6608999996</v>
      </c>
      <c r="Q1351">
        <v>-51342732.267800003</v>
      </c>
      <c r="R1351">
        <v>-23842575.734700002</v>
      </c>
      <c r="S1351">
        <v>609567152.49800003</v>
      </c>
      <c r="T1351">
        <v>500320.14850000001</v>
      </c>
    </row>
    <row r="1352" spans="1:20" x14ac:dyDescent="0.3">
      <c r="A1352">
        <v>451</v>
      </c>
      <c r="B1352">
        <v>1</v>
      </c>
      <c r="C1352">
        <v>151717694.2274</v>
      </c>
      <c r="D1352">
        <v>295210.38140000001</v>
      </c>
      <c r="E1352">
        <v>40695340.911600001</v>
      </c>
      <c r="F1352">
        <v>0</v>
      </c>
      <c r="G1352">
        <v>346970749.12949997</v>
      </c>
      <c r="H1352">
        <v>64595896.395000003</v>
      </c>
      <c r="I1352">
        <v>260542207.6072</v>
      </c>
      <c r="J1352">
        <v>5532250.9626000002</v>
      </c>
      <c r="K1352">
        <v>160239641.91940001</v>
      </c>
      <c r="L1352">
        <v>90158344.507499993</v>
      </c>
      <c r="M1352">
        <v>0</v>
      </c>
      <c r="N1352">
        <v>89280455.418200001</v>
      </c>
      <c r="O1352">
        <v>-108824513.37980001</v>
      </c>
      <c r="P1352">
        <v>-5237040.5811999999</v>
      </c>
      <c r="Q1352">
        <v>-119544301.0078</v>
      </c>
      <c r="R1352">
        <v>-90158344.507499993</v>
      </c>
      <c r="S1352">
        <v>346970749.12949997</v>
      </c>
      <c r="T1352">
        <v>-24684559.0233</v>
      </c>
    </row>
    <row r="1353" spans="1:20" x14ac:dyDescent="0.3">
      <c r="A1353">
        <v>451</v>
      </c>
      <c r="B1353">
        <v>2</v>
      </c>
      <c r="C1353">
        <v>138441243.19159999</v>
      </c>
      <c r="D1353">
        <v>284934.61259999999</v>
      </c>
      <c r="E1353">
        <v>40695340.911600001</v>
      </c>
      <c r="F1353">
        <v>0</v>
      </c>
      <c r="G1353">
        <v>346970749.12949997</v>
      </c>
      <c r="H1353">
        <v>65387232.341700003</v>
      </c>
      <c r="I1353">
        <v>251187030.41819999</v>
      </c>
      <c r="J1353">
        <v>5595022.5261000004</v>
      </c>
      <c r="K1353">
        <v>160239641.91940001</v>
      </c>
      <c r="L1353">
        <v>89378147.165199995</v>
      </c>
      <c r="M1353">
        <v>0</v>
      </c>
      <c r="N1353">
        <v>86148733.452099994</v>
      </c>
      <c r="O1353">
        <v>-112745787.2265</v>
      </c>
      <c r="P1353">
        <v>-5310087.9135999996</v>
      </c>
      <c r="Q1353">
        <v>-119544301.0078</v>
      </c>
      <c r="R1353">
        <v>-89378147.165199995</v>
      </c>
      <c r="S1353">
        <v>346970749.12949997</v>
      </c>
      <c r="T1353">
        <v>-20761501.110399999</v>
      </c>
    </row>
    <row r="1354" spans="1:20" x14ac:dyDescent="0.3">
      <c r="A1354">
        <v>451</v>
      </c>
      <c r="B1354">
        <v>3</v>
      </c>
      <c r="C1354">
        <v>131031176.5403</v>
      </c>
      <c r="D1354">
        <v>277085.40509999997</v>
      </c>
      <c r="E1354">
        <v>40695340.911600001</v>
      </c>
      <c r="F1354">
        <v>0</v>
      </c>
      <c r="G1354">
        <v>346970749.12949997</v>
      </c>
      <c r="H1354">
        <v>65624711.079800002</v>
      </c>
      <c r="I1354">
        <v>244945722.53060001</v>
      </c>
      <c r="J1354">
        <v>5660808.5122999996</v>
      </c>
      <c r="K1354">
        <v>160239641.91940001</v>
      </c>
      <c r="L1354">
        <v>88998844.097900003</v>
      </c>
      <c r="M1354">
        <v>0</v>
      </c>
      <c r="N1354">
        <v>85222448.975899994</v>
      </c>
      <c r="O1354">
        <v>-113914545.9903</v>
      </c>
      <c r="P1354">
        <v>-5383723.1072000004</v>
      </c>
      <c r="Q1354">
        <v>-119544301.0078</v>
      </c>
      <c r="R1354">
        <v>-88998844.097900003</v>
      </c>
      <c r="S1354">
        <v>346970749.12949997</v>
      </c>
      <c r="T1354">
        <v>-19597737.896000002</v>
      </c>
    </row>
    <row r="1355" spans="1:20" x14ac:dyDescent="0.3">
      <c r="A1355">
        <v>452</v>
      </c>
      <c r="B1355">
        <v>1</v>
      </c>
      <c r="C1355">
        <v>507380334.11589998</v>
      </c>
      <c r="D1355">
        <v>306203.00530000002</v>
      </c>
      <c r="E1355">
        <v>93069968.881600007</v>
      </c>
      <c r="F1355">
        <v>0</v>
      </c>
      <c r="G1355">
        <v>42650352.423299998</v>
      </c>
      <c r="H1355">
        <v>67395743.925799996</v>
      </c>
      <c r="I1355">
        <v>18615534.446899999</v>
      </c>
      <c r="J1355">
        <v>5504352.7242000001</v>
      </c>
      <c r="K1355">
        <v>456390640.17940003</v>
      </c>
      <c r="L1355">
        <v>156637613.1532</v>
      </c>
      <c r="M1355">
        <v>0</v>
      </c>
      <c r="N1355">
        <v>74000960.575599998</v>
      </c>
      <c r="O1355">
        <v>488764799.66890001</v>
      </c>
      <c r="P1355">
        <v>-5198149.7189999996</v>
      </c>
      <c r="Q1355">
        <v>-363320671.2978</v>
      </c>
      <c r="R1355">
        <v>-156637613.1532</v>
      </c>
      <c r="S1355">
        <v>42650352.423299998</v>
      </c>
      <c r="T1355">
        <v>-6605216.6498999996</v>
      </c>
    </row>
    <row r="1356" spans="1:20" x14ac:dyDescent="0.3">
      <c r="A1356">
        <v>452</v>
      </c>
      <c r="B1356">
        <v>2</v>
      </c>
      <c r="C1356">
        <v>487804704.57230002</v>
      </c>
      <c r="D1356">
        <v>332488.32390000002</v>
      </c>
      <c r="E1356">
        <v>93069968.881600007</v>
      </c>
      <c r="F1356">
        <v>0</v>
      </c>
      <c r="G1356">
        <v>42650352.423299998</v>
      </c>
      <c r="H1356">
        <v>69599197.621000007</v>
      </c>
      <c r="I1356">
        <v>12803992.3684</v>
      </c>
      <c r="J1356">
        <v>5379999.4978</v>
      </c>
      <c r="K1356">
        <v>456390640.17940003</v>
      </c>
      <c r="L1356">
        <v>150834114.88659999</v>
      </c>
      <c r="M1356">
        <v>0</v>
      </c>
      <c r="N1356">
        <v>68478314.998600006</v>
      </c>
      <c r="O1356">
        <v>475000712.20389998</v>
      </c>
      <c r="P1356">
        <v>-5047511.1738999998</v>
      </c>
      <c r="Q1356">
        <v>-363320671.2978</v>
      </c>
      <c r="R1356">
        <v>-150834114.88659999</v>
      </c>
      <c r="S1356">
        <v>42650352.423299998</v>
      </c>
      <c r="T1356">
        <v>1120882.6224</v>
      </c>
    </row>
    <row r="1357" spans="1:20" x14ac:dyDescent="0.3">
      <c r="A1357">
        <v>452</v>
      </c>
      <c r="B1357">
        <v>3</v>
      </c>
      <c r="C1357">
        <v>474983085.43440002</v>
      </c>
      <c r="D1357">
        <v>354882.73229999997</v>
      </c>
      <c r="E1357">
        <v>93069968.881600007</v>
      </c>
      <c r="F1357">
        <v>0</v>
      </c>
      <c r="G1357">
        <v>42650352.423299998</v>
      </c>
      <c r="H1357">
        <v>70889074.174199998</v>
      </c>
      <c r="I1357">
        <v>9658650.7072000001</v>
      </c>
      <c r="J1357">
        <v>5276750.8426000001</v>
      </c>
      <c r="K1357">
        <v>456390640.17940003</v>
      </c>
      <c r="L1357">
        <v>145773981.4632</v>
      </c>
      <c r="M1357">
        <v>0</v>
      </c>
      <c r="N1357">
        <v>65202431.926600002</v>
      </c>
      <c r="O1357">
        <v>465324434.72729999</v>
      </c>
      <c r="P1357">
        <v>-4921868.1102999998</v>
      </c>
      <c r="Q1357">
        <v>-363320671.2978</v>
      </c>
      <c r="R1357">
        <v>-145773981.4632</v>
      </c>
      <c r="S1357">
        <v>42650352.423299998</v>
      </c>
      <c r="T1357">
        <v>5686642.2476000004</v>
      </c>
    </row>
    <row r="1358" spans="1:20" x14ac:dyDescent="0.3">
      <c r="A1358">
        <v>453</v>
      </c>
      <c r="B1358">
        <v>1</v>
      </c>
      <c r="C1358">
        <v>252275016.82820001</v>
      </c>
      <c r="D1358">
        <v>322476.2978</v>
      </c>
      <c r="E1358">
        <v>100647461.0116</v>
      </c>
      <c r="F1358">
        <v>0</v>
      </c>
      <c r="G1358">
        <v>852726213.26520002</v>
      </c>
      <c r="H1358">
        <v>161447167.39340001</v>
      </c>
      <c r="I1358">
        <v>760597926.16359997</v>
      </c>
      <c r="J1358">
        <v>5566327.8198999995</v>
      </c>
      <c r="K1358">
        <v>499237374.49940002</v>
      </c>
      <c r="L1358">
        <v>16720780.7862</v>
      </c>
      <c r="M1358">
        <v>0</v>
      </c>
      <c r="N1358">
        <v>85033741.940099999</v>
      </c>
      <c r="O1358">
        <v>-508322909.33539999</v>
      </c>
      <c r="P1358">
        <v>-5243851.5220999997</v>
      </c>
      <c r="Q1358">
        <v>-398589913.4878</v>
      </c>
      <c r="R1358">
        <v>-16720780.7862</v>
      </c>
      <c r="S1358">
        <v>852726213.26520002</v>
      </c>
      <c r="T1358">
        <v>76413425.453400001</v>
      </c>
    </row>
    <row r="1359" spans="1:20" x14ac:dyDescent="0.3">
      <c r="A1359">
        <v>453</v>
      </c>
      <c r="B1359">
        <v>2</v>
      </c>
      <c r="C1359">
        <v>245950967.21450001</v>
      </c>
      <c r="D1359">
        <v>297517.908</v>
      </c>
      <c r="E1359">
        <v>100647461.0116</v>
      </c>
      <c r="F1359">
        <v>0</v>
      </c>
      <c r="G1359">
        <v>852726213.26520002</v>
      </c>
      <c r="H1359">
        <v>150069503.46959999</v>
      </c>
      <c r="I1359">
        <v>728101984.63549995</v>
      </c>
      <c r="J1359">
        <v>5825193.1305999998</v>
      </c>
      <c r="K1359">
        <v>499237374.49940002</v>
      </c>
      <c r="L1359">
        <v>17534732.734499998</v>
      </c>
      <c r="M1359">
        <v>0</v>
      </c>
      <c r="N1359">
        <v>98624677.871099994</v>
      </c>
      <c r="O1359">
        <v>-482151017.421</v>
      </c>
      <c r="P1359">
        <v>-5527675.2226</v>
      </c>
      <c r="Q1359">
        <v>-398589913.4878</v>
      </c>
      <c r="R1359">
        <v>-17534732.734499998</v>
      </c>
      <c r="S1359">
        <v>852726213.26520002</v>
      </c>
      <c r="T1359">
        <v>51444825.598499998</v>
      </c>
    </row>
    <row r="1360" spans="1:20" x14ac:dyDescent="0.3">
      <c r="A1360">
        <v>453</v>
      </c>
      <c r="B1360">
        <v>3</v>
      </c>
      <c r="C1360">
        <v>241871246.9357</v>
      </c>
      <c r="D1360">
        <v>276272.00089999998</v>
      </c>
      <c r="E1360">
        <v>100647461.0116</v>
      </c>
      <c r="F1360">
        <v>0</v>
      </c>
      <c r="G1360">
        <v>852726213.26520002</v>
      </c>
      <c r="H1360">
        <v>142511216.10389999</v>
      </c>
      <c r="I1360">
        <v>705807402.27869999</v>
      </c>
      <c r="J1360">
        <v>6060831.0922999997</v>
      </c>
      <c r="K1360">
        <v>499237374.49940002</v>
      </c>
      <c r="L1360">
        <v>18209865.057399999</v>
      </c>
      <c r="M1360">
        <v>0</v>
      </c>
      <c r="N1360">
        <v>108600847.193</v>
      </c>
      <c r="O1360">
        <v>-463936155.34299999</v>
      </c>
      <c r="P1360">
        <v>-5784559.0913000004</v>
      </c>
      <c r="Q1360">
        <v>-398589913.4878</v>
      </c>
      <c r="R1360">
        <v>-18209865.057399999</v>
      </c>
      <c r="S1360">
        <v>852726213.26520002</v>
      </c>
      <c r="T1360">
        <v>33910368.910800003</v>
      </c>
    </row>
    <row r="1361" spans="1:20" x14ac:dyDescent="0.3">
      <c r="A1361">
        <v>454</v>
      </c>
      <c r="B1361">
        <v>1</v>
      </c>
      <c r="C1361">
        <v>296101130.41610003</v>
      </c>
      <c r="D1361">
        <v>273539.53240000003</v>
      </c>
      <c r="E1361">
        <v>53686022.3116</v>
      </c>
      <c r="F1361">
        <v>0</v>
      </c>
      <c r="G1361">
        <v>82793516.664000005</v>
      </c>
      <c r="H1361">
        <v>51378093.506399997</v>
      </c>
      <c r="I1361">
        <v>77541354.889799997</v>
      </c>
      <c r="J1361">
        <v>6042244.9740000004</v>
      </c>
      <c r="K1361">
        <v>233695122.38940001</v>
      </c>
      <c r="L1361">
        <v>69738001.511899993</v>
      </c>
      <c r="M1361">
        <v>0</v>
      </c>
      <c r="N1361">
        <v>97493361.4824</v>
      </c>
      <c r="O1361">
        <v>218559775.5262</v>
      </c>
      <c r="P1361">
        <v>-5768705.4415999996</v>
      </c>
      <c r="Q1361">
        <v>-180009100.07780001</v>
      </c>
      <c r="R1361">
        <v>-69738001.511899993</v>
      </c>
      <c r="S1361">
        <v>82793516.664000005</v>
      </c>
      <c r="T1361">
        <v>-46115267.976000004</v>
      </c>
    </row>
    <row r="1362" spans="1:20" x14ac:dyDescent="0.3">
      <c r="A1362">
        <v>454</v>
      </c>
      <c r="B1362">
        <v>2</v>
      </c>
      <c r="C1362">
        <v>265379609.26179999</v>
      </c>
      <c r="D1362">
        <v>270840.4584</v>
      </c>
      <c r="E1362">
        <v>53686022.3116</v>
      </c>
      <c r="F1362">
        <v>0</v>
      </c>
      <c r="G1362">
        <v>82793516.664000005</v>
      </c>
      <c r="H1362">
        <v>51675035.234099999</v>
      </c>
      <c r="I1362">
        <v>53638403.476999998</v>
      </c>
      <c r="J1362">
        <v>6034959.0186999999</v>
      </c>
      <c r="K1362">
        <v>233695122.38940001</v>
      </c>
      <c r="L1362">
        <v>68165860.774399996</v>
      </c>
      <c r="M1362">
        <v>0</v>
      </c>
      <c r="N1362">
        <v>92518442.490500003</v>
      </c>
      <c r="O1362">
        <v>211741205.78470001</v>
      </c>
      <c r="P1362">
        <v>-5764118.5603</v>
      </c>
      <c r="Q1362">
        <v>-180009100.07780001</v>
      </c>
      <c r="R1362">
        <v>-68165860.774399996</v>
      </c>
      <c r="S1362">
        <v>82793516.664000005</v>
      </c>
      <c r="T1362">
        <v>-40843407.256300002</v>
      </c>
    </row>
    <row r="1363" spans="1:20" x14ac:dyDescent="0.3">
      <c r="A1363">
        <v>454</v>
      </c>
      <c r="B1363">
        <v>3</v>
      </c>
      <c r="C1363">
        <v>249705238.88550001</v>
      </c>
      <c r="D1363">
        <v>268219.8137</v>
      </c>
      <c r="E1363">
        <v>53686022.3116</v>
      </c>
      <c r="F1363">
        <v>0</v>
      </c>
      <c r="G1363">
        <v>82793516.664000005</v>
      </c>
      <c r="H1363">
        <v>51974418.818899997</v>
      </c>
      <c r="I1363">
        <v>42414357.042400002</v>
      </c>
      <c r="J1363">
        <v>6034513.6261999998</v>
      </c>
      <c r="K1363">
        <v>233695122.38940001</v>
      </c>
      <c r="L1363">
        <v>66889196.039899997</v>
      </c>
      <c r="M1363">
        <v>0</v>
      </c>
      <c r="N1363">
        <v>89715445.988700002</v>
      </c>
      <c r="O1363">
        <v>207290881.84299999</v>
      </c>
      <c r="P1363">
        <v>-5766293.8124000002</v>
      </c>
      <c r="Q1363">
        <v>-180009100.07780001</v>
      </c>
      <c r="R1363">
        <v>-66889196.039899997</v>
      </c>
      <c r="S1363">
        <v>82793516.664000005</v>
      </c>
      <c r="T1363">
        <v>-37741027.169799998</v>
      </c>
    </row>
    <row r="1364" spans="1:20" x14ac:dyDescent="0.3">
      <c r="A1364">
        <v>455</v>
      </c>
      <c r="B1364">
        <v>1</v>
      </c>
      <c r="C1364">
        <v>223237605.5598</v>
      </c>
      <c r="D1364">
        <v>278398.42469999997</v>
      </c>
      <c r="E1364">
        <v>15435409.071599999</v>
      </c>
      <c r="F1364">
        <v>0</v>
      </c>
      <c r="G1364">
        <v>6844967.4687999999</v>
      </c>
      <c r="H1364">
        <v>40261625.0911</v>
      </c>
      <c r="I1364">
        <v>116999280.2342</v>
      </c>
      <c r="J1364">
        <v>5928228.3402000004</v>
      </c>
      <c r="K1364">
        <v>17408009.829399999</v>
      </c>
      <c r="L1364">
        <v>58387404.059600003</v>
      </c>
      <c r="M1364">
        <v>0</v>
      </c>
      <c r="N1364">
        <v>86759093.938899994</v>
      </c>
      <c r="O1364">
        <v>106238325.3256</v>
      </c>
      <c r="P1364">
        <v>-5649829.9155000001</v>
      </c>
      <c r="Q1364">
        <v>-1972600.7578</v>
      </c>
      <c r="R1364">
        <v>-58387404.059600003</v>
      </c>
      <c r="S1364">
        <v>6844967.4687999999</v>
      </c>
      <c r="T1364">
        <v>-46497468.847900003</v>
      </c>
    </row>
    <row r="1365" spans="1:20" x14ac:dyDescent="0.3">
      <c r="A1365">
        <v>455</v>
      </c>
      <c r="B1365">
        <v>2</v>
      </c>
      <c r="C1365">
        <v>190892605.89230001</v>
      </c>
      <c r="D1365">
        <v>287808.1495</v>
      </c>
      <c r="E1365">
        <v>15435409.071599999</v>
      </c>
      <c r="F1365">
        <v>0</v>
      </c>
      <c r="G1365">
        <v>6844967.4687999999</v>
      </c>
      <c r="H1365">
        <v>40843239.700800002</v>
      </c>
      <c r="I1365">
        <v>87564795.536899999</v>
      </c>
      <c r="J1365">
        <v>5839012.6914999997</v>
      </c>
      <c r="K1365">
        <v>17408009.829399999</v>
      </c>
      <c r="L1365">
        <v>57943057.365599997</v>
      </c>
      <c r="M1365">
        <v>0</v>
      </c>
      <c r="N1365">
        <v>85096677.805399999</v>
      </c>
      <c r="O1365">
        <v>103327810.35529999</v>
      </c>
      <c r="P1365">
        <v>-5551204.5420000004</v>
      </c>
      <c r="Q1365">
        <v>-1972600.7578</v>
      </c>
      <c r="R1365">
        <v>-57943057.365599997</v>
      </c>
      <c r="S1365">
        <v>6844967.4687999999</v>
      </c>
      <c r="T1365">
        <v>-44253438.104599997</v>
      </c>
    </row>
    <row r="1366" spans="1:20" x14ac:dyDescent="0.3">
      <c r="A1366">
        <v>455</v>
      </c>
      <c r="B1366">
        <v>3</v>
      </c>
      <c r="C1366">
        <v>171408441.6277</v>
      </c>
      <c r="D1366">
        <v>299207.97070000001</v>
      </c>
      <c r="E1366">
        <v>15435409.071599999</v>
      </c>
      <c r="F1366">
        <v>0</v>
      </c>
      <c r="G1366">
        <v>6844967.4687999999</v>
      </c>
      <c r="H1366">
        <v>41350410.035599999</v>
      </c>
      <c r="I1366">
        <v>70403548.827999994</v>
      </c>
      <c r="J1366">
        <v>5764778.0768999998</v>
      </c>
      <c r="K1366">
        <v>17408009.829399999</v>
      </c>
      <c r="L1366">
        <v>57530879.381200001</v>
      </c>
      <c r="M1366">
        <v>0</v>
      </c>
      <c r="N1366">
        <v>83793816.973499998</v>
      </c>
      <c r="O1366">
        <v>101004892.79970001</v>
      </c>
      <c r="P1366">
        <v>-5465570.1062000003</v>
      </c>
      <c r="Q1366">
        <v>-1972600.7578</v>
      </c>
      <c r="R1366">
        <v>-57530879.381200001</v>
      </c>
      <c r="S1366">
        <v>6844967.4687999999</v>
      </c>
      <c r="T1366">
        <v>-42443406.937899999</v>
      </c>
    </row>
    <row r="1367" spans="1:20" x14ac:dyDescent="0.3">
      <c r="A1367">
        <v>456</v>
      </c>
      <c r="B1367">
        <v>1</v>
      </c>
      <c r="C1367">
        <v>142384494.1221</v>
      </c>
      <c r="D1367">
        <v>301911.38540000003</v>
      </c>
      <c r="E1367">
        <v>15435409.071599999</v>
      </c>
      <c r="F1367">
        <v>0</v>
      </c>
      <c r="G1367">
        <v>5825871.2176000001</v>
      </c>
      <c r="H1367">
        <v>38621054.375200003</v>
      </c>
      <c r="I1367">
        <v>80981957.293300003</v>
      </c>
      <c r="J1367">
        <v>5739628.0488999998</v>
      </c>
      <c r="K1367">
        <v>17408009.829399999</v>
      </c>
      <c r="L1367">
        <v>10235872.48</v>
      </c>
      <c r="M1367">
        <v>0</v>
      </c>
      <c r="N1367">
        <v>87602199.607600003</v>
      </c>
      <c r="O1367">
        <v>61402536.8288</v>
      </c>
      <c r="P1367">
        <v>-5437716.6635999996</v>
      </c>
      <c r="Q1367">
        <v>-1972600.7578</v>
      </c>
      <c r="R1367">
        <v>-10235872.48</v>
      </c>
      <c r="S1367">
        <v>5825871.2176000001</v>
      </c>
      <c r="T1367">
        <v>-48981145.2324</v>
      </c>
    </row>
    <row r="1368" spans="1:20" x14ac:dyDescent="0.3">
      <c r="A1368">
        <v>456</v>
      </c>
      <c r="B1368">
        <v>2</v>
      </c>
      <c r="C1368">
        <v>132794447.62090001</v>
      </c>
      <c r="D1368">
        <v>304328.05109999998</v>
      </c>
      <c r="E1368">
        <v>15435409.071599999</v>
      </c>
      <c r="F1368">
        <v>0</v>
      </c>
      <c r="G1368">
        <v>5825871.2176000001</v>
      </c>
      <c r="H1368">
        <v>38436228.8292</v>
      </c>
      <c r="I1368">
        <v>69516779.606299996</v>
      </c>
      <c r="J1368">
        <v>5715384.9477000004</v>
      </c>
      <c r="K1368">
        <v>17408009.829399999</v>
      </c>
      <c r="L1368">
        <v>10305225.366599999</v>
      </c>
      <c r="M1368">
        <v>0</v>
      </c>
      <c r="N1368">
        <v>89213190.747099996</v>
      </c>
      <c r="O1368">
        <v>63277668.0145</v>
      </c>
      <c r="P1368">
        <v>-5411056.8967000004</v>
      </c>
      <c r="Q1368">
        <v>-1972600.7578</v>
      </c>
      <c r="R1368">
        <v>-10305225.366599999</v>
      </c>
      <c r="S1368">
        <v>5825871.2176000001</v>
      </c>
      <c r="T1368">
        <v>-50776961.917900003</v>
      </c>
    </row>
    <row r="1369" spans="1:20" x14ac:dyDescent="0.3">
      <c r="A1369">
        <v>456</v>
      </c>
      <c r="B1369">
        <v>3</v>
      </c>
      <c r="C1369">
        <v>125823130.4853</v>
      </c>
      <c r="D1369">
        <v>306687.42359999998</v>
      </c>
      <c r="E1369">
        <v>15435409.071599999</v>
      </c>
      <c r="F1369">
        <v>0</v>
      </c>
      <c r="G1369">
        <v>5825871.2176000001</v>
      </c>
      <c r="H1369">
        <v>38427948.2333</v>
      </c>
      <c r="I1369">
        <v>61611851.226599999</v>
      </c>
      <c r="J1369">
        <v>5692538.5488999998</v>
      </c>
      <c r="K1369">
        <v>17408009.829399999</v>
      </c>
      <c r="L1369">
        <v>10354533.932800001</v>
      </c>
      <c r="M1369">
        <v>0</v>
      </c>
      <c r="N1369">
        <v>89985719.145999998</v>
      </c>
      <c r="O1369">
        <v>64211279.2588</v>
      </c>
      <c r="P1369">
        <v>-5385851.1254000003</v>
      </c>
      <c r="Q1369">
        <v>-1972600.7578</v>
      </c>
      <c r="R1369">
        <v>-10354533.932800001</v>
      </c>
      <c r="S1369">
        <v>5825871.2176000001</v>
      </c>
      <c r="T1369">
        <v>-51557770.912699997</v>
      </c>
    </row>
    <row r="1370" spans="1:20" x14ac:dyDescent="0.3">
      <c r="A1370">
        <v>457</v>
      </c>
      <c r="B1370">
        <v>1</v>
      </c>
      <c r="C1370">
        <v>133240838.5829</v>
      </c>
      <c r="D1370">
        <v>313618.96899999998</v>
      </c>
      <c r="E1370">
        <v>15435409.071599999</v>
      </c>
      <c r="F1370">
        <v>0</v>
      </c>
      <c r="G1370">
        <v>2824678.1428999999</v>
      </c>
      <c r="H1370">
        <v>34126669.102499999</v>
      </c>
      <c r="I1370">
        <v>51083006.918300003</v>
      </c>
      <c r="J1370">
        <v>5653452.6232000003</v>
      </c>
      <c r="K1370">
        <v>17408009.829399999</v>
      </c>
      <c r="L1370">
        <v>20908020.208900001</v>
      </c>
      <c r="M1370">
        <v>0</v>
      </c>
      <c r="N1370">
        <v>90876941.122400001</v>
      </c>
      <c r="O1370">
        <v>82157831.664499998</v>
      </c>
      <c r="P1370">
        <v>-5339833.6541999998</v>
      </c>
      <c r="Q1370">
        <v>-1972600.7578</v>
      </c>
      <c r="R1370">
        <v>-20908020.208900001</v>
      </c>
      <c r="S1370">
        <v>2824678.1428999999</v>
      </c>
      <c r="T1370">
        <v>-56750272.0198</v>
      </c>
    </row>
    <row r="1371" spans="1:20" x14ac:dyDescent="0.3">
      <c r="A1371">
        <v>457</v>
      </c>
      <c r="B1371">
        <v>2</v>
      </c>
      <c r="C1371">
        <v>127949762.7846</v>
      </c>
      <c r="D1371">
        <v>319900.80060000002</v>
      </c>
      <c r="E1371">
        <v>15435409.071599999</v>
      </c>
      <c r="F1371">
        <v>0</v>
      </c>
      <c r="G1371">
        <v>2824678.1428999999</v>
      </c>
      <c r="H1371">
        <v>33809208.633400001</v>
      </c>
      <c r="I1371">
        <v>45919650.932099998</v>
      </c>
      <c r="J1371">
        <v>5617757.0082</v>
      </c>
      <c r="K1371">
        <v>17408009.829399999</v>
      </c>
      <c r="L1371">
        <v>20909001.3156</v>
      </c>
      <c r="M1371">
        <v>0</v>
      </c>
      <c r="N1371">
        <v>89932093.192000002</v>
      </c>
      <c r="O1371">
        <v>82030111.852599993</v>
      </c>
      <c r="P1371">
        <v>-5297856.2076000003</v>
      </c>
      <c r="Q1371">
        <v>-1972600.7578</v>
      </c>
      <c r="R1371">
        <v>-20909001.3156</v>
      </c>
      <c r="S1371">
        <v>2824678.1428999999</v>
      </c>
      <c r="T1371">
        <v>-56122884.558600001</v>
      </c>
    </row>
    <row r="1372" spans="1:20" x14ac:dyDescent="0.3">
      <c r="A1372">
        <v>457</v>
      </c>
      <c r="B1372">
        <v>3</v>
      </c>
      <c r="C1372">
        <v>123999594.9721</v>
      </c>
      <c r="D1372">
        <v>325609.11210000003</v>
      </c>
      <c r="E1372">
        <v>15435409.071599999</v>
      </c>
      <c r="F1372">
        <v>0</v>
      </c>
      <c r="G1372">
        <v>2824678.1428999999</v>
      </c>
      <c r="H1372">
        <v>33711103.257700004</v>
      </c>
      <c r="I1372">
        <v>42695628.223099999</v>
      </c>
      <c r="J1372">
        <v>5584742.4533000002</v>
      </c>
      <c r="K1372">
        <v>17408009.829399999</v>
      </c>
      <c r="L1372">
        <v>20904739.184500001</v>
      </c>
      <c r="M1372">
        <v>0</v>
      </c>
      <c r="N1372">
        <v>89328912.740199998</v>
      </c>
      <c r="O1372">
        <v>81303966.748999998</v>
      </c>
      <c r="P1372">
        <v>-5259133.3411999997</v>
      </c>
      <c r="Q1372">
        <v>-1972600.7578</v>
      </c>
      <c r="R1372">
        <v>-20904739.184500001</v>
      </c>
      <c r="S1372">
        <v>2824678.1428999999</v>
      </c>
      <c r="T1372">
        <v>-55617809.482500002</v>
      </c>
    </row>
    <row r="1373" spans="1:20" x14ac:dyDescent="0.3">
      <c r="A1373">
        <v>458</v>
      </c>
      <c r="B1373">
        <v>1</v>
      </c>
      <c r="C1373">
        <v>120728102.18719999</v>
      </c>
      <c r="D1373">
        <v>329265.10159999999</v>
      </c>
      <c r="E1373">
        <v>15435409.071599999</v>
      </c>
      <c r="F1373">
        <v>0</v>
      </c>
      <c r="G1373">
        <v>2367844.4917000001</v>
      </c>
      <c r="H1373">
        <v>32497875.120700002</v>
      </c>
      <c r="I1373">
        <v>43929259.149800003</v>
      </c>
      <c r="J1373">
        <v>5562171.2175000003</v>
      </c>
      <c r="K1373">
        <v>17634706.389400002</v>
      </c>
      <c r="L1373">
        <v>13427944.6292</v>
      </c>
      <c r="M1373">
        <v>0</v>
      </c>
      <c r="N1373">
        <v>90814420.323699996</v>
      </c>
      <c r="O1373">
        <v>76798843.037400007</v>
      </c>
      <c r="P1373">
        <v>-5232906.1157999998</v>
      </c>
      <c r="Q1373">
        <v>-2199297.3177999998</v>
      </c>
      <c r="R1373">
        <v>-13427944.6292</v>
      </c>
      <c r="S1373">
        <v>2367844.4917000001</v>
      </c>
      <c r="T1373">
        <v>-58316545.203000002</v>
      </c>
    </row>
    <row r="1374" spans="1:20" x14ac:dyDescent="0.3">
      <c r="A1374">
        <v>458</v>
      </c>
      <c r="B1374">
        <v>2</v>
      </c>
      <c r="C1374">
        <v>117622623.895</v>
      </c>
      <c r="D1374">
        <v>332657.59840000002</v>
      </c>
      <c r="E1374">
        <v>15435409.071599999</v>
      </c>
      <c r="F1374">
        <v>0</v>
      </c>
      <c r="G1374">
        <v>2367844.4917000001</v>
      </c>
      <c r="H1374">
        <v>32190583.017700002</v>
      </c>
      <c r="I1374">
        <v>40503102.922300003</v>
      </c>
      <c r="J1374">
        <v>5540281.9929</v>
      </c>
      <c r="K1374">
        <v>17634706.389400002</v>
      </c>
      <c r="L1374">
        <v>13440529.789899999</v>
      </c>
      <c r="M1374">
        <v>0</v>
      </c>
      <c r="N1374">
        <v>90597077.384299994</v>
      </c>
      <c r="O1374">
        <v>77119520.9727</v>
      </c>
      <c r="P1374">
        <v>-5207624.3943999996</v>
      </c>
      <c r="Q1374">
        <v>-2199297.3177999998</v>
      </c>
      <c r="R1374">
        <v>-13440529.789899999</v>
      </c>
      <c r="S1374">
        <v>2367844.4917000001</v>
      </c>
      <c r="T1374">
        <v>-58406494.366599999</v>
      </c>
    </row>
    <row r="1375" spans="1:20" x14ac:dyDescent="0.3">
      <c r="A1375">
        <v>458</v>
      </c>
      <c r="B1375">
        <v>3</v>
      </c>
      <c r="C1375">
        <v>115190621.4446</v>
      </c>
      <c r="D1375">
        <v>335813.20730000001</v>
      </c>
      <c r="E1375">
        <v>15435409.071599999</v>
      </c>
      <c r="F1375">
        <v>0</v>
      </c>
      <c r="G1375">
        <v>2367844.4917000001</v>
      </c>
      <c r="H1375">
        <v>32058230.3539</v>
      </c>
      <c r="I1375">
        <v>38142357.5858</v>
      </c>
      <c r="J1375">
        <v>5519155.6237000003</v>
      </c>
      <c r="K1375">
        <v>17634706.389400002</v>
      </c>
      <c r="L1375">
        <v>13448811.171</v>
      </c>
      <c r="M1375">
        <v>0</v>
      </c>
      <c r="N1375">
        <v>90375294.028699994</v>
      </c>
      <c r="O1375">
        <v>77048263.858799994</v>
      </c>
      <c r="P1375">
        <v>-5183342.4164000005</v>
      </c>
      <c r="Q1375">
        <v>-2199297.3177999998</v>
      </c>
      <c r="R1375">
        <v>-13448811.171</v>
      </c>
      <c r="S1375">
        <v>2367844.4917000001</v>
      </c>
      <c r="T1375">
        <v>-58317063.674800001</v>
      </c>
    </row>
    <row r="1376" spans="1:20" x14ac:dyDescent="0.3">
      <c r="A1376">
        <v>459</v>
      </c>
      <c r="B1376">
        <v>1</v>
      </c>
      <c r="C1376">
        <v>101238494.2085</v>
      </c>
      <c r="D1376">
        <v>336799.99699999997</v>
      </c>
      <c r="E1376">
        <v>15435409.071599999</v>
      </c>
      <c r="F1376">
        <v>0</v>
      </c>
      <c r="G1376">
        <v>5998207.3800999997</v>
      </c>
      <c r="H1376">
        <v>40296751.451899998</v>
      </c>
      <c r="I1376">
        <v>48583245.465800002</v>
      </c>
      <c r="J1376">
        <v>5510855.8781000003</v>
      </c>
      <c r="K1376">
        <v>17634706.389400002</v>
      </c>
      <c r="L1376">
        <v>128076.9803</v>
      </c>
      <c r="M1376">
        <v>0</v>
      </c>
      <c r="N1376">
        <v>90834272.989399999</v>
      </c>
      <c r="O1376">
        <v>52655248.742700003</v>
      </c>
      <c r="P1376">
        <v>-5174055.8810999999</v>
      </c>
      <c r="Q1376">
        <v>-2199297.3177999998</v>
      </c>
      <c r="R1376">
        <v>-128076.9803</v>
      </c>
      <c r="S1376">
        <v>5998207.3800999997</v>
      </c>
      <c r="T1376">
        <v>-50537521.537500001</v>
      </c>
    </row>
    <row r="1377" spans="1:20" x14ac:dyDescent="0.3">
      <c r="A1377">
        <v>459</v>
      </c>
      <c r="B1377">
        <v>2</v>
      </c>
      <c r="C1377">
        <v>98908838.884499997</v>
      </c>
      <c r="D1377">
        <v>338035.97240000003</v>
      </c>
      <c r="E1377">
        <v>15435409.071599999</v>
      </c>
      <c r="F1377">
        <v>0</v>
      </c>
      <c r="G1377">
        <v>5998207.3800999997</v>
      </c>
      <c r="H1377">
        <v>40023389.261600003</v>
      </c>
      <c r="I1377">
        <v>44941005.327100001</v>
      </c>
      <c r="J1377">
        <v>5502036.3902000003</v>
      </c>
      <c r="K1377">
        <v>17634706.389400002</v>
      </c>
      <c r="L1377">
        <v>128623.4065</v>
      </c>
      <c r="M1377">
        <v>0</v>
      </c>
      <c r="N1377">
        <v>91781899.905499995</v>
      </c>
      <c r="O1377">
        <v>53967833.557400003</v>
      </c>
      <c r="P1377">
        <v>-5164000.4177999999</v>
      </c>
      <c r="Q1377">
        <v>-2199297.3177999998</v>
      </c>
      <c r="R1377">
        <v>-128623.4065</v>
      </c>
      <c r="S1377">
        <v>5998207.3800999997</v>
      </c>
      <c r="T1377">
        <v>-51758510.6439</v>
      </c>
    </row>
    <row r="1378" spans="1:20" x14ac:dyDescent="0.3">
      <c r="A1378">
        <v>459</v>
      </c>
      <c r="B1378">
        <v>3</v>
      </c>
      <c r="C1378">
        <v>97057570.731900007</v>
      </c>
      <c r="D1378">
        <v>340067.91440000001</v>
      </c>
      <c r="E1378">
        <v>15435409.071599999</v>
      </c>
      <c r="F1378">
        <v>0</v>
      </c>
      <c r="G1378">
        <v>5998207.3800999997</v>
      </c>
      <c r="H1378">
        <v>39887141.382399999</v>
      </c>
      <c r="I1378">
        <v>42923504.917300001</v>
      </c>
      <c r="J1378">
        <v>5493612.0635000002</v>
      </c>
      <c r="K1378">
        <v>17634706.389400002</v>
      </c>
      <c r="L1378">
        <v>129086.0439</v>
      </c>
      <c r="M1378">
        <v>0</v>
      </c>
      <c r="N1378">
        <v>92364383.644600004</v>
      </c>
      <c r="O1378">
        <v>54134065.814599998</v>
      </c>
      <c r="P1378">
        <v>-5153544.1490000002</v>
      </c>
      <c r="Q1378">
        <v>-2199297.3177999998</v>
      </c>
      <c r="R1378">
        <v>-129086.0439</v>
      </c>
      <c r="S1378">
        <v>5998207.3800999997</v>
      </c>
      <c r="T1378">
        <v>-52477242.262199998</v>
      </c>
    </row>
    <row r="1379" spans="1:20" x14ac:dyDescent="0.3">
      <c r="A1379">
        <v>460</v>
      </c>
      <c r="B1379">
        <v>1</v>
      </c>
      <c r="C1379">
        <v>134144650.1944</v>
      </c>
      <c r="D1379">
        <v>346335.35440000001</v>
      </c>
      <c r="E1379">
        <v>15435409.071599999</v>
      </c>
      <c r="F1379">
        <v>0</v>
      </c>
      <c r="G1379">
        <v>4943886.8305000002</v>
      </c>
      <c r="H1379">
        <v>37803407.800099999</v>
      </c>
      <c r="I1379">
        <v>27587289.6723</v>
      </c>
      <c r="J1379">
        <v>5445622.2915000003</v>
      </c>
      <c r="K1379">
        <v>17634706.389400002</v>
      </c>
      <c r="L1379">
        <v>57267533.147500001</v>
      </c>
      <c r="M1379">
        <v>0</v>
      </c>
      <c r="N1379">
        <v>85696840.793799996</v>
      </c>
      <c r="O1379">
        <v>106557360.5221</v>
      </c>
      <c r="P1379">
        <v>-5099286.9370999997</v>
      </c>
      <c r="Q1379">
        <v>-2199297.3177999998</v>
      </c>
      <c r="R1379">
        <v>-57267533.147500001</v>
      </c>
      <c r="S1379">
        <v>4943886.8305000002</v>
      </c>
      <c r="T1379">
        <v>-47893432.993699998</v>
      </c>
    </row>
    <row r="1380" spans="1:20" x14ac:dyDescent="0.3">
      <c r="A1380">
        <v>460</v>
      </c>
      <c r="B1380">
        <v>2</v>
      </c>
      <c r="C1380">
        <v>127962329.6242</v>
      </c>
      <c r="D1380">
        <v>352152.28009999997</v>
      </c>
      <c r="E1380">
        <v>15435409.071599999</v>
      </c>
      <c r="F1380">
        <v>0</v>
      </c>
      <c r="G1380">
        <v>4943886.8305000002</v>
      </c>
      <c r="H1380">
        <v>38386523.810999997</v>
      </c>
      <c r="I1380">
        <v>25421512.2119</v>
      </c>
      <c r="J1380">
        <v>5403370.4545999998</v>
      </c>
      <c r="K1380">
        <v>17634706.389400002</v>
      </c>
      <c r="L1380">
        <v>56574862.166900001</v>
      </c>
      <c r="M1380">
        <v>0</v>
      </c>
      <c r="N1380">
        <v>82641761.091399997</v>
      </c>
      <c r="O1380">
        <v>102540817.4122</v>
      </c>
      <c r="P1380">
        <v>-5051218.1744999997</v>
      </c>
      <c r="Q1380">
        <v>-2199297.3177999998</v>
      </c>
      <c r="R1380">
        <v>-56574862.166900001</v>
      </c>
      <c r="S1380">
        <v>4943886.8305000002</v>
      </c>
      <c r="T1380">
        <v>-44255237.280400001</v>
      </c>
    </row>
    <row r="1381" spans="1:20" x14ac:dyDescent="0.3">
      <c r="A1381">
        <v>460</v>
      </c>
      <c r="B1381">
        <v>3</v>
      </c>
      <c r="C1381">
        <v>123939642.1582</v>
      </c>
      <c r="D1381">
        <v>357870.93089999998</v>
      </c>
      <c r="E1381">
        <v>15435409.071599999</v>
      </c>
      <c r="F1381">
        <v>0</v>
      </c>
      <c r="G1381">
        <v>4943886.8305000002</v>
      </c>
      <c r="H1381">
        <v>38860954.174999997</v>
      </c>
      <c r="I1381">
        <v>24047519.381700002</v>
      </c>
      <c r="J1381">
        <v>5365579.5982999997</v>
      </c>
      <c r="K1381">
        <v>17634706.389400002</v>
      </c>
      <c r="L1381">
        <v>55984336.024400003</v>
      </c>
      <c r="M1381">
        <v>0</v>
      </c>
      <c r="N1381">
        <v>80844247.654200003</v>
      </c>
      <c r="O1381">
        <v>99892122.776500002</v>
      </c>
      <c r="P1381">
        <v>-5007708.6673999997</v>
      </c>
      <c r="Q1381">
        <v>-2199297.3177999998</v>
      </c>
      <c r="R1381">
        <v>-55984336.024400003</v>
      </c>
      <c r="S1381">
        <v>4943886.8305000002</v>
      </c>
      <c r="T1381">
        <v>-41983293.479199998</v>
      </c>
    </row>
    <row r="1382" spans="1:20" x14ac:dyDescent="0.3">
      <c r="A1382">
        <v>461</v>
      </c>
      <c r="B1382">
        <v>1</v>
      </c>
      <c r="C1382">
        <v>196450913.0539</v>
      </c>
      <c r="D1382">
        <v>369489.33390000003</v>
      </c>
      <c r="E1382">
        <v>28068724.931600001</v>
      </c>
      <c r="F1382">
        <v>0</v>
      </c>
      <c r="G1382">
        <v>5256377.0828999998</v>
      </c>
      <c r="H1382">
        <v>42749886.268700004</v>
      </c>
      <c r="I1382">
        <v>9415059.1996999998</v>
      </c>
      <c r="J1382">
        <v>5299690.7633999996</v>
      </c>
      <c r="K1382">
        <v>78357280.539399996</v>
      </c>
      <c r="L1382">
        <v>106740407.34649999</v>
      </c>
      <c r="M1382">
        <v>0</v>
      </c>
      <c r="N1382">
        <v>74888985.805899993</v>
      </c>
      <c r="O1382">
        <v>187035853.85420001</v>
      </c>
      <c r="P1382">
        <v>-4930201.4294999996</v>
      </c>
      <c r="Q1382">
        <v>-50288555.607799999</v>
      </c>
      <c r="R1382">
        <v>-106740407.34649999</v>
      </c>
      <c r="S1382">
        <v>5256377.0828999998</v>
      </c>
      <c r="T1382">
        <v>-32139099.5372</v>
      </c>
    </row>
    <row r="1383" spans="1:20" x14ac:dyDescent="0.3">
      <c r="A1383">
        <v>461</v>
      </c>
      <c r="B1383">
        <v>2</v>
      </c>
      <c r="C1383">
        <v>187250974.1859</v>
      </c>
      <c r="D1383">
        <v>379692.40700000001</v>
      </c>
      <c r="E1383">
        <v>28068724.931600001</v>
      </c>
      <c r="F1383">
        <v>0</v>
      </c>
      <c r="G1383">
        <v>5256377.0828999998</v>
      </c>
      <c r="H1383">
        <v>43295173.5634</v>
      </c>
      <c r="I1383">
        <v>6803167.4312000005</v>
      </c>
      <c r="J1383">
        <v>5241181.4675000003</v>
      </c>
      <c r="K1383">
        <v>78357280.539399996</v>
      </c>
      <c r="L1383">
        <v>104175580.9121</v>
      </c>
      <c r="M1383">
        <v>0</v>
      </c>
      <c r="N1383">
        <v>71704491.274200007</v>
      </c>
      <c r="O1383">
        <v>180447806.75470001</v>
      </c>
      <c r="P1383">
        <v>-4861489.0604999997</v>
      </c>
      <c r="Q1383">
        <v>-50288555.607799999</v>
      </c>
      <c r="R1383">
        <v>-104175580.9121</v>
      </c>
      <c r="S1383">
        <v>5256377.0828999998</v>
      </c>
      <c r="T1383">
        <v>-28409317.7108</v>
      </c>
    </row>
    <row r="1384" spans="1:20" x14ac:dyDescent="0.3">
      <c r="A1384">
        <v>461</v>
      </c>
      <c r="B1384">
        <v>3</v>
      </c>
      <c r="C1384">
        <v>181342118.36070001</v>
      </c>
      <c r="D1384">
        <v>388697.97249999997</v>
      </c>
      <c r="E1384">
        <v>28068724.931600001</v>
      </c>
      <c r="F1384">
        <v>0</v>
      </c>
      <c r="G1384">
        <v>5256377.0828999998</v>
      </c>
      <c r="H1384">
        <v>43671441.568000004</v>
      </c>
      <c r="I1384">
        <v>5439205.7841999996</v>
      </c>
      <c r="J1384">
        <v>5188284.3387000002</v>
      </c>
      <c r="K1384">
        <v>78357280.539399996</v>
      </c>
      <c r="L1384">
        <v>101898108.2534</v>
      </c>
      <c r="M1384">
        <v>0</v>
      </c>
      <c r="N1384">
        <v>69560101.556099996</v>
      </c>
      <c r="O1384">
        <v>175902912.5765</v>
      </c>
      <c r="P1384">
        <v>-4799586.3662999999</v>
      </c>
      <c r="Q1384">
        <v>-50288555.607799999</v>
      </c>
      <c r="R1384">
        <v>-101898108.2534</v>
      </c>
      <c r="S1384">
        <v>5256377.0828999998</v>
      </c>
      <c r="T1384">
        <v>-25888659.9881</v>
      </c>
    </row>
    <row r="1385" spans="1:20" x14ac:dyDescent="0.3">
      <c r="A1385">
        <v>462</v>
      </c>
      <c r="B1385">
        <v>1</v>
      </c>
      <c r="C1385">
        <v>23915341.293699998</v>
      </c>
      <c r="D1385">
        <v>368493.63</v>
      </c>
      <c r="E1385">
        <v>35248091.721600004</v>
      </c>
      <c r="F1385">
        <v>0</v>
      </c>
      <c r="G1385">
        <v>915033560.45439994</v>
      </c>
      <c r="H1385">
        <v>166531656.06470001</v>
      </c>
      <c r="I1385">
        <v>907512229.98899996</v>
      </c>
      <c r="J1385">
        <v>5349592.6399999997</v>
      </c>
      <c r="K1385">
        <v>112865209.5094</v>
      </c>
      <c r="L1385">
        <v>25397558.311099999</v>
      </c>
      <c r="M1385">
        <v>0</v>
      </c>
      <c r="N1385">
        <v>89781779.397300005</v>
      </c>
      <c r="O1385">
        <v>-883596888.69529998</v>
      </c>
      <c r="P1385">
        <v>-4981099.01</v>
      </c>
      <c r="Q1385">
        <v>-77617117.787799999</v>
      </c>
      <c r="R1385">
        <v>-25397558.311099999</v>
      </c>
      <c r="S1385">
        <v>915033560.45439994</v>
      </c>
      <c r="T1385">
        <v>76749876.667400002</v>
      </c>
    </row>
    <row r="1386" spans="1:20" x14ac:dyDescent="0.3">
      <c r="A1386">
        <v>462</v>
      </c>
      <c r="B1386">
        <v>2</v>
      </c>
      <c r="C1386">
        <v>20162972.061700001</v>
      </c>
      <c r="D1386">
        <v>349732.85649999999</v>
      </c>
      <c r="E1386">
        <v>35248091.721600004</v>
      </c>
      <c r="F1386">
        <v>0</v>
      </c>
      <c r="G1386">
        <v>915033560.45439994</v>
      </c>
      <c r="H1386">
        <v>158756326.87239999</v>
      </c>
      <c r="I1386">
        <v>881435880.54330003</v>
      </c>
      <c r="J1386">
        <v>5485471.7630000003</v>
      </c>
      <c r="K1386">
        <v>112865209.5094</v>
      </c>
      <c r="L1386">
        <v>25723958.9461</v>
      </c>
      <c r="M1386">
        <v>0</v>
      </c>
      <c r="N1386">
        <v>103839586.63959999</v>
      </c>
      <c r="O1386">
        <v>-861272908.48160005</v>
      </c>
      <c r="P1386">
        <v>-5135738.9066000003</v>
      </c>
      <c r="Q1386">
        <v>-77617117.787799999</v>
      </c>
      <c r="R1386">
        <v>-25723958.9461</v>
      </c>
      <c r="S1386">
        <v>915033560.45439994</v>
      </c>
      <c r="T1386">
        <v>54916740.232799999</v>
      </c>
    </row>
    <row r="1387" spans="1:20" x14ac:dyDescent="0.3">
      <c r="A1387">
        <v>462</v>
      </c>
      <c r="B1387">
        <v>3</v>
      </c>
      <c r="C1387">
        <v>18169064.579</v>
      </c>
      <c r="D1387">
        <v>333943.10600000003</v>
      </c>
      <c r="E1387">
        <v>35248091.721600004</v>
      </c>
      <c r="F1387">
        <v>0</v>
      </c>
      <c r="G1387">
        <v>915033560.45439994</v>
      </c>
      <c r="H1387">
        <v>153495357.56470001</v>
      </c>
      <c r="I1387">
        <v>863434095.27199996</v>
      </c>
      <c r="J1387">
        <v>5604534.6058</v>
      </c>
      <c r="K1387">
        <v>112865209.5094</v>
      </c>
      <c r="L1387">
        <v>25992723.1142</v>
      </c>
      <c r="M1387">
        <v>0</v>
      </c>
      <c r="N1387">
        <v>114082384.5677</v>
      </c>
      <c r="O1387">
        <v>-845265030.69299996</v>
      </c>
      <c r="P1387">
        <v>-5270591.4998000003</v>
      </c>
      <c r="Q1387">
        <v>-77617117.787799999</v>
      </c>
      <c r="R1387">
        <v>-25992723.1142</v>
      </c>
      <c r="S1387">
        <v>915033560.45439994</v>
      </c>
      <c r="T1387">
        <v>39412972.997000001</v>
      </c>
    </row>
    <row r="1388" spans="1:20" x14ac:dyDescent="0.3">
      <c r="A1388">
        <v>463</v>
      </c>
      <c r="B1388">
        <v>1</v>
      </c>
      <c r="C1388">
        <v>239877222.83719999</v>
      </c>
      <c r="D1388">
        <v>352198.8996</v>
      </c>
      <c r="E1388">
        <v>62617999.191600002</v>
      </c>
      <c r="F1388">
        <v>0</v>
      </c>
      <c r="G1388">
        <v>166040858.55140001</v>
      </c>
      <c r="H1388">
        <v>96389857.611399993</v>
      </c>
      <c r="I1388">
        <v>100552286.2455</v>
      </c>
      <c r="J1388">
        <v>5477497.7138999999</v>
      </c>
      <c r="K1388">
        <v>244419846.0194</v>
      </c>
      <c r="L1388">
        <v>118012561.8477</v>
      </c>
      <c r="M1388">
        <v>0</v>
      </c>
      <c r="N1388">
        <v>96771389.089399993</v>
      </c>
      <c r="O1388">
        <v>139324936.5918</v>
      </c>
      <c r="P1388">
        <v>-5125298.8142999997</v>
      </c>
      <c r="Q1388">
        <v>-181801846.82780001</v>
      </c>
      <c r="R1388">
        <v>-118012561.8477</v>
      </c>
      <c r="S1388">
        <v>166040858.55140001</v>
      </c>
      <c r="T1388">
        <v>-381531.4779</v>
      </c>
    </row>
    <row r="1389" spans="1:20" x14ac:dyDescent="0.3">
      <c r="A1389">
        <v>463</v>
      </c>
      <c r="B1389">
        <v>2</v>
      </c>
      <c r="C1389">
        <v>211844924.34560001</v>
      </c>
      <c r="D1389">
        <v>367822.90169999999</v>
      </c>
      <c r="E1389">
        <v>62617999.191600002</v>
      </c>
      <c r="F1389">
        <v>0</v>
      </c>
      <c r="G1389">
        <v>166040858.55140001</v>
      </c>
      <c r="H1389">
        <v>98659093.847100005</v>
      </c>
      <c r="I1389">
        <v>85178561.329500005</v>
      </c>
      <c r="J1389">
        <v>5375146.9504000004</v>
      </c>
      <c r="K1389">
        <v>244419846.0194</v>
      </c>
      <c r="L1389">
        <v>115471519.8801</v>
      </c>
      <c r="M1389">
        <v>0</v>
      </c>
      <c r="N1389">
        <v>88940065.598399997</v>
      </c>
      <c r="O1389">
        <v>126666363.0161</v>
      </c>
      <c r="P1389">
        <v>-5007324.0488</v>
      </c>
      <c r="Q1389">
        <v>-181801846.82780001</v>
      </c>
      <c r="R1389">
        <v>-115471519.8801</v>
      </c>
      <c r="S1389">
        <v>166040858.55140001</v>
      </c>
      <c r="T1389">
        <v>9719028.2487000003</v>
      </c>
    </row>
    <row r="1390" spans="1:20" x14ac:dyDescent="0.3">
      <c r="A1390">
        <v>463</v>
      </c>
      <c r="B1390">
        <v>3</v>
      </c>
      <c r="C1390">
        <v>194663949.75760001</v>
      </c>
      <c r="D1390">
        <v>384423.9327</v>
      </c>
      <c r="E1390">
        <v>62617999.191600002</v>
      </c>
      <c r="F1390">
        <v>0</v>
      </c>
      <c r="G1390">
        <v>166040858.55140001</v>
      </c>
      <c r="H1390">
        <v>100127688.9108</v>
      </c>
      <c r="I1390">
        <v>75771545.636399999</v>
      </c>
      <c r="J1390">
        <v>5292554.8247999996</v>
      </c>
      <c r="K1390">
        <v>244419846.0194</v>
      </c>
      <c r="L1390">
        <v>113360541.976</v>
      </c>
      <c r="M1390">
        <v>0</v>
      </c>
      <c r="N1390">
        <v>84696278.518099993</v>
      </c>
      <c r="O1390">
        <v>118892404.1212</v>
      </c>
      <c r="P1390">
        <v>-4908130.8920999998</v>
      </c>
      <c r="Q1390">
        <v>-181801846.82780001</v>
      </c>
      <c r="R1390">
        <v>-113360541.976</v>
      </c>
      <c r="S1390">
        <v>166040858.55140001</v>
      </c>
      <c r="T1390">
        <v>15431410.3927</v>
      </c>
    </row>
    <row r="1391" spans="1:20" x14ac:dyDescent="0.3">
      <c r="A1391">
        <v>464</v>
      </c>
      <c r="B1391">
        <v>1</v>
      </c>
      <c r="C1391">
        <v>782812351.12979996</v>
      </c>
      <c r="D1391">
        <v>420388.56290000002</v>
      </c>
      <c r="E1391">
        <v>160447665.45159999</v>
      </c>
      <c r="F1391">
        <v>0</v>
      </c>
      <c r="G1391">
        <v>5611131.3995000003</v>
      </c>
      <c r="H1391">
        <v>57123652.758100003</v>
      </c>
      <c r="I1391">
        <v>15336832.073000001</v>
      </c>
      <c r="J1391">
        <v>5140266.1574999997</v>
      </c>
      <c r="K1391">
        <v>714642332.02939999</v>
      </c>
      <c r="L1391">
        <v>201498921.5079</v>
      </c>
      <c r="M1391">
        <v>0</v>
      </c>
      <c r="N1391">
        <v>70723315.590700001</v>
      </c>
      <c r="O1391">
        <v>767475519.05680001</v>
      </c>
      <c r="P1391">
        <v>-4719877.5947000002</v>
      </c>
      <c r="Q1391">
        <v>-554194666.57780004</v>
      </c>
      <c r="R1391">
        <v>-201498921.5079</v>
      </c>
      <c r="S1391">
        <v>5611131.3995000003</v>
      </c>
      <c r="T1391">
        <v>-13599662.832699999</v>
      </c>
    </row>
    <row r="1392" spans="1:20" x14ac:dyDescent="0.3">
      <c r="A1392">
        <v>464</v>
      </c>
      <c r="B1392">
        <v>2</v>
      </c>
      <c r="C1392">
        <v>757752663.69790006</v>
      </c>
      <c r="D1392">
        <v>452463.44420000003</v>
      </c>
      <c r="E1392">
        <v>160447665.45159999</v>
      </c>
      <c r="F1392">
        <v>0</v>
      </c>
      <c r="G1392">
        <v>5611131.3995000003</v>
      </c>
      <c r="H1392">
        <v>57074982.511</v>
      </c>
      <c r="I1392">
        <v>9580805.9060999993</v>
      </c>
      <c r="J1392">
        <v>5014539.4117000001</v>
      </c>
      <c r="K1392">
        <v>714642332.02939999</v>
      </c>
      <c r="L1392">
        <v>188708501.23460001</v>
      </c>
      <c r="M1392">
        <v>0</v>
      </c>
      <c r="N1392">
        <v>64023592.817599997</v>
      </c>
      <c r="O1392">
        <v>748171857.79180002</v>
      </c>
      <c r="P1392">
        <v>-4562075.9676000001</v>
      </c>
      <c r="Q1392">
        <v>-554194666.57780004</v>
      </c>
      <c r="R1392">
        <v>-188708501.23460001</v>
      </c>
      <c r="S1392">
        <v>5611131.3995000003</v>
      </c>
      <c r="T1392">
        <v>-6948610.3065999998</v>
      </c>
    </row>
    <row r="1393" spans="1:20" x14ac:dyDescent="0.3">
      <c r="A1393">
        <v>464</v>
      </c>
      <c r="B1393">
        <v>3</v>
      </c>
      <c r="C1393">
        <v>739927460.77349997</v>
      </c>
      <c r="D1393">
        <v>483008.92420000001</v>
      </c>
      <c r="E1393">
        <v>160447665.45159999</v>
      </c>
      <c r="F1393">
        <v>0</v>
      </c>
      <c r="G1393">
        <v>5611131.3995000003</v>
      </c>
      <c r="H1393">
        <v>57034326.782799996</v>
      </c>
      <c r="I1393">
        <v>6722370.8414000003</v>
      </c>
      <c r="J1393">
        <v>4910372.5506999996</v>
      </c>
      <c r="K1393">
        <v>714642332.02939999</v>
      </c>
      <c r="L1393">
        <v>177785621.95339999</v>
      </c>
      <c r="M1393">
        <v>0</v>
      </c>
      <c r="N1393">
        <v>59949975.579800002</v>
      </c>
      <c r="O1393">
        <v>733205089.93210006</v>
      </c>
      <c r="P1393">
        <v>-4427363.6265000002</v>
      </c>
      <c r="Q1393">
        <v>-554194666.57780004</v>
      </c>
      <c r="R1393">
        <v>-177785621.95339999</v>
      </c>
      <c r="S1393">
        <v>5611131.3995000003</v>
      </c>
      <c r="T1393">
        <v>-2915648.7969999998</v>
      </c>
    </row>
    <row r="1394" spans="1:20" x14ac:dyDescent="0.3">
      <c r="A1394">
        <v>465</v>
      </c>
      <c r="B1394">
        <v>1</v>
      </c>
      <c r="C1394">
        <v>760164911.72570002</v>
      </c>
      <c r="D1394">
        <v>504799.79849999998</v>
      </c>
      <c r="E1394">
        <v>174601533.41159999</v>
      </c>
      <c r="F1394">
        <v>0</v>
      </c>
      <c r="G1394">
        <v>6032521.4084999999</v>
      </c>
      <c r="H1394">
        <v>50808913.552000001</v>
      </c>
      <c r="I1394">
        <v>5242193.3925999999</v>
      </c>
      <c r="J1394">
        <v>4855026.307</v>
      </c>
      <c r="K1394">
        <v>782673497.20940006</v>
      </c>
      <c r="L1394">
        <v>140690930.8303</v>
      </c>
      <c r="M1394">
        <v>0</v>
      </c>
      <c r="N1394">
        <v>58818371.265600003</v>
      </c>
      <c r="O1394">
        <v>754922718.33309996</v>
      </c>
      <c r="P1394">
        <v>-4350226.5085000005</v>
      </c>
      <c r="Q1394">
        <v>-608071963.79779994</v>
      </c>
      <c r="R1394">
        <v>-140690930.8303</v>
      </c>
      <c r="S1394">
        <v>6032521.4084999999</v>
      </c>
      <c r="T1394">
        <v>-8009457.7134999996</v>
      </c>
    </row>
    <row r="1395" spans="1:20" x14ac:dyDescent="0.3">
      <c r="A1395">
        <v>465</v>
      </c>
      <c r="B1395">
        <v>2</v>
      </c>
      <c r="C1395">
        <v>752074549.14929998</v>
      </c>
      <c r="D1395">
        <v>524327.51549999998</v>
      </c>
      <c r="E1395">
        <v>174601533.41159999</v>
      </c>
      <c r="F1395">
        <v>0</v>
      </c>
      <c r="G1395">
        <v>6032521.4084999999</v>
      </c>
      <c r="H1395">
        <v>49961249.362300001</v>
      </c>
      <c r="I1395">
        <v>3451468.1220999998</v>
      </c>
      <c r="J1395">
        <v>4789363.9084999999</v>
      </c>
      <c r="K1395">
        <v>782673497.20940006</v>
      </c>
      <c r="L1395">
        <v>135142745.06169999</v>
      </c>
      <c r="M1395">
        <v>0</v>
      </c>
      <c r="N1395">
        <v>57432754.112300001</v>
      </c>
      <c r="O1395">
        <v>748623081.02709997</v>
      </c>
      <c r="P1395">
        <v>-4265036.3929000003</v>
      </c>
      <c r="Q1395">
        <v>-608071963.79779994</v>
      </c>
      <c r="R1395">
        <v>-135142745.06169999</v>
      </c>
      <c r="S1395">
        <v>6032521.4084999999</v>
      </c>
      <c r="T1395">
        <v>-7471504.7500999998</v>
      </c>
    </row>
    <row r="1396" spans="1:20" x14ac:dyDescent="0.3">
      <c r="A1396">
        <v>465</v>
      </c>
      <c r="B1396">
        <v>3</v>
      </c>
      <c r="C1396">
        <v>745554238.74109995</v>
      </c>
      <c r="D1396">
        <v>542097.58900000004</v>
      </c>
      <c r="E1396">
        <v>174601533.41159999</v>
      </c>
      <c r="F1396">
        <v>0</v>
      </c>
      <c r="G1396">
        <v>6032521.4084999999</v>
      </c>
      <c r="H1396">
        <v>49162163.782600001</v>
      </c>
      <c r="I1396">
        <v>2594166.8651999999</v>
      </c>
      <c r="J1396">
        <v>4729696.9188000001</v>
      </c>
      <c r="K1396">
        <v>782673497.20940006</v>
      </c>
      <c r="L1396">
        <v>130062090.073</v>
      </c>
      <c r="M1396">
        <v>0</v>
      </c>
      <c r="N1396">
        <v>56106690.330300003</v>
      </c>
      <c r="O1396">
        <v>742960071.87590003</v>
      </c>
      <c r="P1396">
        <v>-4187599.3297999999</v>
      </c>
      <c r="Q1396">
        <v>-608071963.79779994</v>
      </c>
      <c r="R1396">
        <v>-130062090.073</v>
      </c>
      <c r="S1396">
        <v>6032521.4084999999</v>
      </c>
      <c r="T1396">
        <v>-6944526.5477</v>
      </c>
    </row>
    <row r="1397" spans="1:20" x14ac:dyDescent="0.3">
      <c r="A1397">
        <v>466</v>
      </c>
      <c r="B1397">
        <v>1</v>
      </c>
      <c r="C1397">
        <v>315377525.82020003</v>
      </c>
      <c r="D1397">
        <v>519255.84759999998</v>
      </c>
      <c r="E1397">
        <v>86883069.731600001</v>
      </c>
      <c r="F1397">
        <v>0</v>
      </c>
      <c r="G1397">
        <v>143463020.68450001</v>
      </c>
      <c r="H1397">
        <v>74872934.626699999</v>
      </c>
      <c r="I1397">
        <v>149162246.37450001</v>
      </c>
      <c r="J1397">
        <v>4804885.8229999999</v>
      </c>
      <c r="K1397">
        <v>361050952.92940003</v>
      </c>
      <c r="L1397">
        <v>42502344.095399998</v>
      </c>
      <c r="M1397">
        <v>0</v>
      </c>
      <c r="N1397">
        <v>61764064.988499999</v>
      </c>
      <c r="O1397">
        <v>166215279.44569999</v>
      </c>
      <c r="P1397">
        <v>-4285629.9753999999</v>
      </c>
      <c r="Q1397">
        <v>-274167883.19779998</v>
      </c>
      <c r="R1397">
        <v>-42502344.095399998</v>
      </c>
      <c r="S1397">
        <v>143463020.68450001</v>
      </c>
      <c r="T1397">
        <v>13108869.6382</v>
      </c>
    </row>
    <row r="1398" spans="1:20" x14ac:dyDescent="0.3">
      <c r="A1398">
        <v>466</v>
      </c>
      <c r="B1398">
        <v>2</v>
      </c>
      <c r="C1398">
        <v>287825578.0643</v>
      </c>
      <c r="D1398">
        <v>499893.39360000001</v>
      </c>
      <c r="E1398">
        <v>86883069.731600001</v>
      </c>
      <c r="F1398">
        <v>0</v>
      </c>
      <c r="G1398">
        <v>143463020.68450001</v>
      </c>
      <c r="H1398">
        <v>72980330.114700004</v>
      </c>
      <c r="I1398">
        <v>116476405.7551</v>
      </c>
      <c r="J1398">
        <v>4858921.3017999995</v>
      </c>
      <c r="K1398">
        <v>361050952.92940003</v>
      </c>
      <c r="L1398">
        <v>43316321.780100003</v>
      </c>
      <c r="M1398">
        <v>0</v>
      </c>
      <c r="N1398">
        <v>65516773.217100002</v>
      </c>
      <c r="O1398">
        <v>171349172.30919999</v>
      </c>
      <c r="P1398">
        <v>-4359027.9082000004</v>
      </c>
      <c r="Q1398">
        <v>-274167883.19779998</v>
      </c>
      <c r="R1398">
        <v>-43316321.780100003</v>
      </c>
      <c r="S1398">
        <v>143463020.68450001</v>
      </c>
      <c r="T1398">
        <v>7463556.8975999998</v>
      </c>
    </row>
    <row r="1399" spans="1:20" x14ac:dyDescent="0.3">
      <c r="A1399">
        <v>466</v>
      </c>
      <c r="B1399">
        <v>3</v>
      </c>
      <c r="C1399">
        <v>274987690.66189998</v>
      </c>
      <c r="D1399">
        <v>483887.84379999997</v>
      </c>
      <c r="E1399">
        <v>86883069.731600001</v>
      </c>
      <c r="F1399">
        <v>0</v>
      </c>
      <c r="G1399">
        <v>143463020.68450001</v>
      </c>
      <c r="H1399">
        <v>70420118.744499996</v>
      </c>
      <c r="I1399">
        <v>96029631.877200007</v>
      </c>
      <c r="J1399">
        <v>4901879.9320999999</v>
      </c>
      <c r="K1399">
        <v>361050952.92940003</v>
      </c>
      <c r="L1399">
        <v>43894392.551399998</v>
      </c>
      <c r="M1399">
        <v>0</v>
      </c>
      <c r="N1399">
        <v>68162839.020899996</v>
      </c>
      <c r="O1399">
        <v>178958058.78470001</v>
      </c>
      <c r="P1399">
        <v>-4417992.0882999999</v>
      </c>
      <c r="Q1399">
        <v>-274167883.19779998</v>
      </c>
      <c r="R1399">
        <v>-43894392.551399998</v>
      </c>
      <c r="S1399">
        <v>143463020.68450001</v>
      </c>
      <c r="T1399">
        <v>2257279.7234999998</v>
      </c>
    </row>
    <row r="1400" spans="1:20" x14ac:dyDescent="0.3">
      <c r="A1400">
        <v>467</v>
      </c>
      <c r="B1400">
        <v>1</v>
      </c>
      <c r="C1400">
        <v>288897627.47060001</v>
      </c>
      <c r="D1400">
        <v>486682.43660000002</v>
      </c>
      <c r="E1400">
        <v>15435409.071599999</v>
      </c>
      <c r="F1400">
        <v>0</v>
      </c>
      <c r="G1400">
        <v>2045503.1177999999</v>
      </c>
      <c r="H1400">
        <v>33928208.053300001</v>
      </c>
      <c r="I1400">
        <v>164738750.71610001</v>
      </c>
      <c r="J1400">
        <v>4857311.3530000001</v>
      </c>
      <c r="K1400">
        <v>17634706.389400002</v>
      </c>
      <c r="L1400">
        <v>84115146.022499993</v>
      </c>
      <c r="M1400">
        <v>0</v>
      </c>
      <c r="N1400">
        <v>69800891.931600004</v>
      </c>
      <c r="O1400">
        <v>124158876.7546</v>
      </c>
      <c r="P1400">
        <v>-4370628.9164000005</v>
      </c>
      <c r="Q1400">
        <v>-2199297.3177999998</v>
      </c>
      <c r="R1400">
        <v>-84115146.022499993</v>
      </c>
      <c r="S1400">
        <v>2045503.1177999999</v>
      </c>
      <c r="T1400">
        <v>-35872683.878200002</v>
      </c>
    </row>
    <row r="1401" spans="1:20" x14ac:dyDescent="0.3">
      <c r="A1401">
        <v>467</v>
      </c>
      <c r="B1401">
        <v>2</v>
      </c>
      <c r="C1401">
        <v>242624554.05739999</v>
      </c>
      <c r="D1401">
        <v>489427.56280000001</v>
      </c>
      <c r="E1401">
        <v>15435409.071599999</v>
      </c>
      <c r="F1401">
        <v>0</v>
      </c>
      <c r="G1401">
        <v>2045503.1177999999</v>
      </c>
      <c r="H1401">
        <v>32968659.383900002</v>
      </c>
      <c r="I1401">
        <v>121323955.0438</v>
      </c>
      <c r="J1401">
        <v>4818745.7148000002</v>
      </c>
      <c r="K1401">
        <v>17634706.389400002</v>
      </c>
      <c r="L1401">
        <v>82782962.072099999</v>
      </c>
      <c r="M1401">
        <v>0</v>
      </c>
      <c r="N1401">
        <v>67149332.926400006</v>
      </c>
      <c r="O1401">
        <v>121300599.01360001</v>
      </c>
      <c r="P1401">
        <v>-4329318.1519999998</v>
      </c>
      <c r="Q1401">
        <v>-2199297.3177999998</v>
      </c>
      <c r="R1401">
        <v>-82782962.072099999</v>
      </c>
      <c r="S1401">
        <v>2045503.1177999999</v>
      </c>
      <c r="T1401">
        <v>-34180673.542499997</v>
      </c>
    </row>
    <row r="1402" spans="1:20" x14ac:dyDescent="0.3">
      <c r="A1402">
        <v>467</v>
      </c>
      <c r="B1402">
        <v>3</v>
      </c>
      <c r="C1402">
        <v>214261870.85429999</v>
      </c>
      <c r="D1402">
        <v>492143.89809999999</v>
      </c>
      <c r="E1402">
        <v>15435409.071599999</v>
      </c>
      <c r="F1402">
        <v>0</v>
      </c>
      <c r="G1402">
        <v>2045503.1177999999</v>
      </c>
      <c r="H1402">
        <v>32314595.644699998</v>
      </c>
      <c r="I1402">
        <v>95199351.091800004</v>
      </c>
      <c r="J1402">
        <v>4784098.8494999995</v>
      </c>
      <c r="K1402">
        <v>17634706.389400002</v>
      </c>
      <c r="L1402">
        <v>81609120.800899997</v>
      </c>
      <c r="M1402">
        <v>0</v>
      </c>
      <c r="N1402">
        <v>65411618.2839</v>
      </c>
      <c r="O1402">
        <v>119062519.7625</v>
      </c>
      <c r="P1402">
        <v>-4291954.9513999997</v>
      </c>
      <c r="Q1402">
        <v>-2199297.3177999998</v>
      </c>
      <c r="R1402">
        <v>-81609120.800899997</v>
      </c>
      <c r="S1402">
        <v>2045503.1177999999</v>
      </c>
      <c r="T1402">
        <v>-33097022.639199998</v>
      </c>
    </row>
    <row r="1403" spans="1:20" x14ac:dyDescent="0.3">
      <c r="A1403">
        <v>468</v>
      </c>
      <c r="B1403">
        <v>1</v>
      </c>
      <c r="C1403">
        <v>153928591.5986</v>
      </c>
      <c r="D1403">
        <v>475918.63559999998</v>
      </c>
      <c r="E1403">
        <v>15435409.071599999</v>
      </c>
      <c r="F1403">
        <v>0</v>
      </c>
      <c r="G1403">
        <v>8371810.8454999998</v>
      </c>
      <c r="H1403">
        <v>50466390.062899999</v>
      </c>
      <c r="I1403">
        <v>134353363.22819999</v>
      </c>
      <c r="J1403">
        <v>4819158.0047000004</v>
      </c>
      <c r="K1403">
        <v>17634706.389400002</v>
      </c>
      <c r="L1403">
        <v>1797355.7061000001</v>
      </c>
      <c r="M1403">
        <v>0</v>
      </c>
      <c r="N1403">
        <v>68787336.115899995</v>
      </c>
      <c r="O1403">
        <v>19575228.3704</v>
      </c>
      <c r="P1403">
        <v>-4343239.3690999998</v>
      </c>
      <c r="Q1403">
        <v>-2199297.3177999998</v>
      </c>
      <c r="R1403">
        <v>-1797355.7061000001</v>
      </c>
      <c r="S1403">
        <v>8371810.8454999998</v>
      </c>
      <c r="T1403">
        <v>-18320946.052999999</v>
      </c>
    </row>
    <row r="1404" spans="1:20" x14ac:dyDescent="0.3">
      <c r="A1404">
        <v>468</v>
      </c>
      <c r="B1404">
        <v>2</v>
      </c>
      <c r="C1404">
        <v>139651009.77289999</v>
      </c>
      <c r="D1404">
        <v>461599.75140000001</v>
      </c>
      <c r="E1404">
        <v>15435409.071599999</v>
      </c>
      <c r="F1404">
        <v>0</v>
      </c>
      <c r="G1404">
        <v>8371810.8454999998</v>
      </c>
      <c r="H1404">
        <v>51101415.494400002</v>
      </c>
      <c r="I1404">
        <v>116906556.93529999</v>
      </c>
      <c r="J1404">
        <v>4845895.8728999998</v>
      </c>
      <c r="K1404">
        <v>17634706.389400002</v>
      </c>
      <c r="L1404">
        <v>1842293.9003000001</v>
      </c>
      <c r="M1404">
        <v>0</v>
      </c>
      <c r="N1404">
        <v>73015893.740799993</v>
      </c>
      <c r="O1404">
        <v>22744452.837499999</v>
      </c>
      <c r="P1404">
        <v>-4384296.1215000004</v>
      </c>
      <c r="Q1404">
        <v>-2199297.3177999998</v>
      </c>
      <c r="R1404">
        <v>-1842293.9003000001</v>
      </c>
      <c r="S1404">
        <v>8371810.8454999998</v>
      </c>
      <c r="T1404">
        <v>-21914478.2465</v>
      </c>
    </row>
    <row r="1405" spans="1:20" x14ac:dyDescent="0.3">
      <c r="A1405">
        <v>468</v>
      </c>
      <c r="B1405">
        <v>3</v>
      </c>
      <c r="C1405">
        <v>129436481.9999</v>
      </c>
      <c r="D1405">
        <v>451180.02559999999</v>
      </c>
      <c r="E1405">
        <v>15435409.071599999</v>
      </c>
      <c r="F1405">
        <v>0</v>
      </c>
      <c r="G1405">
        <v>8371810.8454999998</v>
      </c>
      <c r="H1405">
        <v>51657881.782300003</v>
      </c>
      <c r="I1405">
        <v>103217106.0667</v>
      </c>
      <c r="J1405">
        <v>4869294.0076000001</v>
      </c>
      <c r="K1405">
        <v>17634706.389400002</v>
      </c>
      <c r="L1405">
        <v>1876198.0451</v>
      </c>
      <c r="M1405">
        <v>0</v>
      </c>
      <c r="N1405">
        <v>75797309.027099997</v>
      </c>
      <c r="O1405">
        <v>26219375.933200002</v>
      </c>
      <c r="P1405">
        <v>-4418113.9820999997</v>
      </c>
      <c r="Q1405">
        <v>-2199297.3177999998</v>
      </c>
      <c r="R1405">
        <v>-1876198.0451</v>
      </c>
      <c r="S1405">
        <v>8371810.8454999998</v>
      </c>
      <c r="T1405">
        <v>-24139427.244800001</v>
      </c>
    </row>
    <row r="1406" spans="1:20" x14ac:dyDescent="0.3">
      <c r="A1406">
        <v>469</v>
      </c>
      <c r="B1406">
        <v>1</v>
      </c>
      <c r="C1406">
        <v>138934905.85839999</v>
      </c>
      <c r="D1406">
        <v>446352.10769999999</v>
      </c>
      <c r="E1406">
        <v>15435409.071599999</v>
      </c>
      <c r="F1406">
        <v>0</v>
      </c>
      <c r="G1406">
        <v>2654123.3760000002</v>
      </c>
      <c r="H1406">
        <v>35895390.247500002</v>
      </c>
      <c r="I1406">
        <v>74357062.767499998</v>
      </c>
      <c r="J1406">
        <v>4870573.8578000003</v>
      </c>
      <c r="K1406">
        <v>17634706.389400002</v>
      </c>
      <c r="L1406">
        <v>17558176.687199999</v>
      </c>
      <c r="M1406">
        <v>0</v>
      </c>
      <c r="N1406">
        <v>78867684.315200001</v>
      </c>
      <c r="O1406">
        <v>64577843.090999998</v>
      </c>
      <c r="P1406">
        <v>-4424221.7500999998</v>
      </c>
      <c r="Q1406">
        <v>-2199297.3177999998</v>
      </c>
      <c r="R1406">
        <v>-17558176.687199999</v>
      </c>
      <c r="S1406">
        <v>2654123.3760000002</v>
      </c>
      <c r="T1406">
        <v>-42972294.067699999</v>
      </c>
    </row>
    <row r="1407" spans="1:20" x14ac:dyDescent="0.3">
      <c r="A1407">
        <v>469</v>
      </c>
      <c r="B1407">
        <v>2</v>
      </c>
      <c r="C1407">
        <v>131144048.7472</v>
      </c>
      <c r="D1407">
        <v>442261.99570000003</v>
      </c>
      <c r="E1407">
        <v>15435409.071599999</v>
      </c>
      <c r="F1407">
        <v>0</v>
      </c>
      <c r="G1407">
        <v>2654123.3760000002</v>
      </c>
      <c r="H1407">
        <v>35219944.784199998</v>
      </c>
      <c r="I1407">
        <v>66235531.716799997</v>
      </c>
      <c r="J1407">
        <v>4871668.8009000001</v>
      </c>
      <c r="K1407">
        <v>17634706.389400002</v>
      </c>
      <c r="L1407">
        <v>17665933.7128</v>
      </c>
      <c r="M1407">
        <v>0</v>
      </c>
      <c r="N1407">
        <v>77980904.606800005</v>
      </c>
      <c r="O1407">
        <v>64908517.030400001</v>
      </c>
      <c r="P1407">
        <v>-4429406.8052000003</v>
      </c>
      <c r="Q1407">
        <v>-2199297.3177999998</v>
      </c>
      <c r="R1407">
        <v>-17665933.7128</v>
      </c>
      <c r="S1407">
        <v>2654123.3760000002</v>
      </c>
      <c r="T1407">
        <v>-42760959.8226</v>
      </c>
    </row>
    <row r="1408" spans="1:20" x14ac:dyDescent="0.3">
      <c r="A1408">
        <v>469</v>
      </c>
      <c r="B1408">
        <v>3</v>
      </c>
      <c r="C1408">
        <v>125664377.82009999</v>
      </c>
      <c r="D1408">
        <v>438807.9105</v>
      </c>
      <c r="E1408">
        <v>15435409.071599999</v>
      </c>
      <c r="F1408">
        <v>0</v>
      </c>
      <c r="G1408">
        <v>2654123.3760000002</v>
      </c>
      <c r="H1408">
        <v>35133068.937899999</v>
      </c>
      <c r="I1408">
        <v>60464402.856600001</v>
      </c>
      <c r="J1408">
        <v>4872063.2704999996</v>
      </c>
      <c r="K1408">
        <v>17634706.389400002</v>
      </c>
      <c r="L1408">
        <v>17762545.177999999</v>
      </c>
      <c r="M1408">
        <v>0</v>
      </c>
      <c r="N1408">
        <v>77905392.531000003</v>
      </c>
      <c r="O1408">
        <v>65199974.963600002</v>
      </c>
      <c r="P1408">
        <v>-4433255.3600000003</v>
      </c>
      <c r="Q1408">
        <v>-2199297.3177999998</v>
      </c>
      <c r="R1408">
        <v>-17762545.177999999</v>
      </c>
      <c r="S1408">
        <v>2654123.3760000002</v>
      </c>
      <c r="T1408">
        <v>-42772323.593099996</v>
      </c>
    </row>
    <row r="1409" spans="1:20" x14ac:dyDescent="0.3">
      <c r="A1409">
        <v>470</v>
      </c>
      <c r="B1409">
        <v>1</v>
      </c>
      <c r="C1409">
        <v>109761283.35420001</v>
      </c>
      <c r="D1409">
        <v>431744.83649999998</v>
      </c>
      <c r="E1409">
        <v>15435409.071599999</v>
      </c>
      <c r="F1409">
        <v>0</v>
      </c>
      <c r="G1409">
        <v>6973517.3468000004</v>
      </c>
      <c r="H1409">
        <v>48874219.423799999</v>
      </c>
      <c r="I1409">
        <v>78699183.224600002</v>
      </c>
      <c r="J1409">
        <v>4888524.9819999998</v>
      </c>
      <c r="K1409">
        <v>18120054.1994</v>
      </c>
      <c r="L1409">
        <v>0</v>
      </c>
      <c r="M1409">
        <v>0</v>
      </c>
      <c r="N1409">
        <v>79336093.6285</v>
      </c>
      <c r="O1409">
        <v>31062100.1296</v>
      </c>
      <c r="P1409">
        <v>-4456780.1453999998</v>
      </c>
      <c r="Q1409">
        <v>-2684645.1277999999</v>
      </c>
      <c r="R1409">
        <v>0</v>
      </c>
      <c r="S1409">
        <v>6973517.3468000004</v>
      </c>
      <c r="T1409">
        <v>-30461874.204700001</v>
      </c>
    </row>
    <row r="1410" spans="1:20" x14ac:dyDescent="0.3">
      <c r="A1410">
        <v>470</v>
      </c>
      <c r="B1410">
        <v>2</v>
      </c>
      <c r="C1410">
        <v>105869390.02500001</v>
      </c>
      <c r="D1410">
        <v>425504.54550000001</v>
      </c>
      <c r="E1410">
        <v>15435409.071599999</v>
      </c>
      <c r="F1410">
        <v>0</v>
      </c>
      <c r="G1410">
        <v>6973517.3468000004</v>
      </c>
      <c r="H1410">
        <v>47857472.652800001</v>
      </c>
      <c r="I1410">
        <v>71337941.279499993</v>
      </c>
      <c r="J1410">
        <v>4901865.3825000003</v>
      </c>
      <c r="K1410">
        <v>18120054.1994</v>
      </c>
      <c r="L1410">
        <v>0</v>
      </c>
      <c r="M1410">
        <v>0</v>
      </c>
      <c r="N1410">
        <v>80977317.853100002</v>
      </c>
      <c r="O1410">
        <v>34531448.7456</v>
      </c>
      <c r="P1410">
        <v>-4476360.8370000003</v>
      </c>
      <c r="Q1410">
        <v>-2684645.1277999999</v>
      </c>
      <c r="R1410">
        <v>0</v>
      </c>
      <c r="S1410">
        <v>6973517.3468000004</v>
      </c>
      <c r="T1410">
        <v>-33119845.200300001</v>
      </c>
    </row>
    <row r="1411" spans="1:20" x14ac:dyDescent="0.3">
      <c r="A1411">
        <v>470</v>
      </c>
      <c r="B1411">
        <v>3</v>
      </c>
      <c r="C1411">
        <v>102582329.78730001</v>
      </c>
      <c r="D1411">
        <v>420333.13459999999</v>
      </c>
      <c r="E1411">
        <v>15435409.071599999</v>
      </c>
      <c r="F1411">
        <v>0</v>
      </c>
      <c r="G1411">
        <v>6973517.3468000004</v>
      </c>
      <c r="H1411">
        <v>47467342.996299997</v>
      </c>
      <c r="I1411">
        <v>66780096.253700003</v>
      </c>
      <c r="J1411">
        <v>4913197.5809000004</v>
      </c>
      <c r="K1411">
        <v>18120054.1994</v>
      </c>
      <c r="L1411">
        <v>0</v>
      </c>
      <c r="M1411">
        <v>0</v>
      </c>
      <c r="N1411">
        <v>82082562.601999998</v>
      </c>
      <c r="O1411">
        <v>35802233.533500001</v>
      </c>
      <c r="P1411">
        <v>-4492864.4463</v>
      </c>
      <c r="Q1411">
        <v>-2684645.1277999999</v>
      </c>
      <c r="R1411">
        <v>0</v>
      </c>
      <c r="S1411">
        <v>6973517.3468000004</v>
      </c>
      <c r="T1411">
        <v>-34615219.605800003</v>
      </c>
    </row>
    <row r="1412" spans="1:20" x14ac:dyDescent="0.3">
      <c r="A1412">
        <v>471</v>
      </c>
      <c r="B1412">
        <v>1</v>
      </c>
      <c r="C1412">
        <v>121843134.11849999</v>
      </c>
      <c r="D1412">
        <v>420059.6985</v>
      </c>
      <c r="E1412">
        <v>15435409.071599999</v>
      </c>
      <c r="F1412">
        <v>0</v>
      </c>
      <c r="G1412">
        <v>2270744.5849000001</v>
      </c>
      <c r="H1412">
        <v>35060676.951800004</v>
      </c>
      <c r="I1412">
        <v>45864828.4855</v>
      </c>
      <c r="J1412">
        <v>4903132.1147999996</v>
      </c>
      <c r="K1412">
        <v>18120054.1994</v>
      </c>
      <c r="L1412">
        <v>25697347.726300001</v>
      </c>
      <c r="M1412">
        <v>0</v>
      </c>
      <c r="N1412">
        <v>81487873.9155</v>
      </c>
      <c r="O1412">
        <v>75978305.633000001</v>
      </c>
      <c r="P1412">
        <v>-4483072.4162999997</v>
      </c>
      <c r="Q1412">
        <v>-2684645.1277999999</v>
      </c>
      <c r="R1412">
        <v>-25697347.726300001</v>
      </c>
      <c r="S1412">
        <v>2270744.5849000001</v>
      </c>
      <c r="T1412">
        <v>-46427196.963699996</v>
      </c>
    </row>
    <row r="1413" spans="1:20" x14ac:dyDescent="0.3">
      <c r="A1413">
        <v>471</v>
      </c>
      <c r="B1413">
        <v>2</v>
      </c>
      <c r="C1413">
        <v>117361907.295</v>
      </c>
      <c r="D1413">
        <v>419951.95110000001</v>
      </c>
      <c r="E1413">
        <v>15435409.071599999</v>
      </c>
      <c r="F1413">
        <v>0</v>
      </c>
      <c r="G1413">
        <v>2270744.5849000001</v>
      </c>
      <c r="H1413">
        <v>34133942.382299997</v>
      </c>
      <c r="I1413">
        <v>41618375.045500003</v>
      </c>
      <c r="J1413">
        <v>4894326.0197999999</v>
      </c>
      <c r="K1413">
        <v>18120054.1994</v>
      </c>
      <c r="L1413">
        <v>25663939.952799998</v>
      </c>
      <c r="M1413">
        <v>0</v>
      </c>
      <c r="N1413">
        <v>79617992.713300005</v>
      </c>
      <c r="O1413">
        <v>75743532.249500006</v>
      </c>
      <c r="P1413">
        <v>-4474374.0686999997</v>
      </c>
      <c r="Q1413">
        <v>-2684645.1277999999</v>
      </c>
      <c r="R1413">
        <v>-25663939.952799998</v>
      </c>
      <c r="S1413">
        <v>2270744.5849000001</v>
      </c>
      <c r="T1413">
        <v>-45484050.331</v>
      </c>
    </row>
    <row r="1414" spans="1:20" x14ac:dyDescent="0.3">
      <c r="A1414">
        <v>471</v>
      </c>
      <c r="B1414">
        <v>3</v>
      </c>
      <c r="C1414">
        <v>114138385.54719999</v>
      </c>
      <c r="D1414">
        <v>419984.58899999998</v>
      </c>
      <c r="E1414">
        <v>15435409.071599999</v>
      </c>
      <c r="F1414">
        <v>0</v>
      </c>
      <c r="G1414">
        <v>2270744.5849000001</v>
      </c>
      <c r="H1414">
        <v>33686548.491300002</v>
      </c>
      <c r="I1414">
        <v>38865348.4142</v>
      </c>
      <c r="J1414">
        <v>4886198.0761000002</v>
      </c>
      <c r="K1414">
        <v>18120054.1994</v>
      </c>
      <c r="L1414">
        <v>25642263.2863</v>
      </c>
      <c r="M1414">
        <v>0</v>
      </c>
      <c r="N1414">
        <v>78617513.057300001</v>
      </c>
      <c r="O1414">
        <v>75273037.133000001</v>
      </c>
      <c r="P1414">
        <v>-4466213.4872000003</v>
      </c>
      <c r="Q1414">
        <v>-2684645.1277999999</v>
      </c>
      <c r="R1414">
        <v>-25642263.2863</v>
      </c>
      <c r="S1414">
        <v>2270744.5849000001</v>
      </c>
      <c r="T1414">
        <v>-44930964.566</v>
      </c>
    </row>
    <row r="1415" spans="1:20" x14ac:dyDescent="0.3">
      <c r="A1415">
        <v>472</v>
      </c>
      <c r="B1415">
        <v>1</v>
      </c>
      <c r="C1415">
        <v>30472124.522300001</v>
      </c>
      <c r="D1415">
        <v>404647.9423</v>
      </c>
      <c r="E1415">
        <v>15435409.071599999</v>
      </c>
      <c r="F1415">
        <v>0</v>
      </c>
      <c r="G1415">
        <v>169892179.57730001</v>
      </c>
      <c r="H1415">
        <v>85247293.041099995</v>
      </c>
      <c r="I1415">
        <v>195232360.9156</v>
      </c>
      <c r="J1415">
        <v>4962322.5982999997</v>
      </c>
      <c r="K1415">
        <v>18120054.1994</v>
      </c>
      <c r="L1415">
        <v>267239.50109999999</v>
      </c>
      <c r="M1415">
        <v>0</v>
      </c>
      <c r="N1415">
        <v>82449871.941400006</v>
      </c>
      <c r="O1415">
        <v>-164760236.39340001</v>
      </c>
      <c r="P1415">
        <v>-4557674.6560000004</v>
      </c>
      <c r="Q1415">
        <v>-2684645.1277999999</v>
      </c>
      <c r="R1415">
        <v>-267239.50109999999</v>
      </c>
      <c r="S1415">
        <v>169892179.57730001</v>
      </c>
      <c r="T1415">
        <v>2797421.0997000001</v>
      </c>
    </row>
    <row r="1416" spans="1:20" x14ac:dyDescent="0.3">
      <c r="A1416">
        <v>472</v>
      </c>
      <c r="B1416">
        <v>2</v>
      </c>
      <c r="C1416">
        <v>26215102.142999999</v>
      </c>
      <c r="D1416">
        <v>391149.35340000002</v>
      </c>
      <c r="E1416">
        <v>15435409.071599999</v>
      </c>
      <c r="F1416">
        <v>0</v>
      </c>
      <c r="G1416">
        <v>169892179.57730001</v>
      </c>
      <c r="H1416">
        <v>82052404.993200004</v>
      </c>
      <c r="I1416">
        <v>184713439.8698</v>
      </c>
      <c r="J1416">
        <v>5028919.1999000004</v>
      </c>
      <c r="K1416">
        <v>18120054.1994</v>
      </c>
      <c r="L1416">
        <v>271629.8089</v>
      </c>
      <c r="M1416">
        <v>0</v>
      </c>
      <c r="N1416">
        <v>85775925.083800003</v>
      </c>
      <c r="O1416">
        <v>-158498337.72679999</v>
      </c>
      <c r="P1416">
        <v>-4637769.8464000002</v>
      </c>
      <c r="Q1416">
        <v>-2684645.1277999999</v>
      </c>
      <c r="R1416">
        <v>-271629.8089</v>
      </c>
      <c r="S1416">
        <v>169892179.57730001</v>
      </c>
      <c r="T1416">
        <v>-3723520.0906000002</v>
      </c>
    </row>
    <row r="1417" spans="1:20" x14ac:dyDescent="0.3">
      <c r="A1417">
        <v>472</v>
      </c>
      <c r="B1417">
        <v>3</v>
      </c>
      <c r="C1417">
        <v>23681703.236699998</v>
      </c>
      <c r="D1417">
        <v>378947.7</v>
      </c>
      <c r="E1417">
        <v>15435409.071599999</v>
      </c>
      <c r="F1417">
        <v>0</v>
      </c>
      <c r="G1417">
        <v>169892179.57730001</v>
      </c>
      <c r="H1417">
        <v>79039582.847000003</v>
      </c>
      <c r="I1417">
        <v>176353296.51570001</v>
      </c>
      <c r="J1417">
        <v>5088485.6579999998</v>
      </c>
      <c r="K1417">
        <v>18120054.1994</v>
      </c>
      <c r="L1417">
        <v>275491.13949999999</v>
      </c>
      <c r="M1417">
        <v>0</v>
      </c>
      <c r="N1417">
        <v>88305091.445600003</v>
      </c>
      <c r="O1417">
        <v>-152671593.27900001</v>
      </c>
      <c r="P1417">
        <v>-4709537.9579999996</v>
      </c>
      <c r="Q1417">
        <v>-2684645.1277999999</v>
      </c>
      <c r="R1417">
        <v>-275491.13949999999</v>
      </c>
      <c r="S1417">
        <v>169892179.57730001</v>
      </c>
      <c r="T1417">
        <v>-9265508.5985000003</v>
      </c>
    </row>
    <row r="1418" spans="1:20" x14ac:dyDescent="0.3">
      <c r="A1418">
        <v>473</v>
      </c>
      <c r="B1418">
        <v>1</v>
      </c>
      <c r="C1418">
        <v>168241147.03119999</v>
      </c>
      <c r="D1418">
        <v>395177.65049999999</v>
      </c>
      <c r="E1418">
        <v>21675481.821600001</v>
      </c>
      <c r="F1418">
        <v>0</v>
      </c>
      <c r="G1418">
        <v>8100652.3622000003</v>
      </c>
      <c r="H1418">
        <v>50452024.4815</v>
      </c>
      <c r="I1418">
        <v>19637916.540600002</v>
      </c>
      <c r="J1418">
        <v>5008937.2511</v>
      </c>
      <c r="K1418">
        <v>62346934.279399998</v>
      </c>
      <c r="L1418">
        <v>84741384.227599993</v>
      </c>
      <c r="M1418">
        <v>0</v>
      </c>
      <c r="N1418">
        <v>78297409.865199998</v>
      </c>
      <c r="O1418">
        <v>148603230.49059999</v>
      </c>
      <c r="P1418">
        <v>-4613759.6005999995</v>
      </c>
      <c r="Q1418">
        <v>-40671452.457800001</v>
      </c>
      <c r="R1418">
        <v>-84741384.227599993</v>
      </c>
      <c r="S1418">
        <v>8100652.3622000003</v>
      </c>
      <c r="T1418">
        <v>-27845385.3838</v>
      </c>
    </row>
    <row r="1419" spans="1:20" x14ac:dyDescent="0.3">
      <c r="A1419">
        <v>473</v>
      </c>
      <c r="B1419">
        <v>2</v>
      </c>
      <c r="C1419">
        <v>156378778.8529</v>
      </c>
      <c r="D1419">
        <v>409200.397</v>
      </c>
      <c r="E1419">
        <v>21675481.821600001</v>
      </c>
      <c r="F1419">
        <v>0</v>
      </c>
      <c r="G1419">
        <v>8100652.3622000003</v>
      </c>
      <c r="H1419">
        <v>51678674.481200002</v>
      </c>
      <c r="I1419">
        <v>14880686.788799999</v>
      </c>
      <c r="J1419">
        <v>4943839.9631000003</v>
      </c>
      <c r="K1419">
        <v>62346934.279399998</v>
      </c>
      <c r="L1419">
        <v>82968094.992699996</v>
      </c>
      <c r="M1419">
        <v>0</v>
      </c>
      <c r="N1419">
        <v>73685408.232600003</v>
      </c>
      <c r="O1419">
        <v>141498092.0641</v>
      </c>
      <c r="P1419">
        <v>-4534639.5662000002</v>
      </c>
      <c r="Q1419">
        <v>-40671452.457800001</v>
      </c>
      <c r="R1419">
        <v>-82968094.992699996</v>
      </c>
      <c r="S1419">
        <v>8100652.3622000003</v>
      </c>
      <c r="T1419">
        <v>-22006733.751400001</v>
      </c>
    </row>
    <row r="1420" spans="1:20" x14ac:dyDescent="0.3">
      <c r="A1420">
        <v>473</v>
      </c>
      <c r="B1420">
        <v>3</v>
      </c>
      <c r="C1420">
        <v>149360708.7209</v>
      </c>
      <c r="D1420">
        <v>421386.1814</v>
      </c>
      <c r="E1420">
        <v>21675481.821600001</v>
      </c>
      <c r="F1420">
        <v>0</v>
      </c>
      <c r="G1420">
        <v>8100652.3622000003</v>
      </c>
      <c r="H1420">
        <v>52416533.893600002</v>
      </c>
      <c r="I1420">
        <v>12628406.0207</v>
      </c>
      <c r="J1420">
        <v>4888488.2182</v>
      </c>
      <c r="K1420">
        <v>62346934.279399998</v>
      </c>
      <c r="L1420">
        <v>81483242.751699999</v>
      </c>
      <c r="M1420">
        <v>0</v>
      </c>
      <c r="N1420">
        <v>71067732.838699996</v>
      </c>
      <c r="O1420">
        <v>136732302.7001</v>
      </c>
      <c r="P1420">
        <v>-4467102.0367999999</v>
      </c>
      <c r="Q1420">
        <v>-40671452.457800001</v>
      </c>
      <c r="R1420">
        <v>-81483242.751699999</v>
      </c>
      <c r="S1420">
        <v>8100652.3622000003</v>
      </c>
      <c r="T1420">
        <v>-18651198.945099998</v>
      </c>
    </row>
    <row r="1421" spans="1:20" x14ac:dyDescent="0.3">
      <c r="A1421">
        <v>474</v>
      </c>
      <c r="B1421">
        <v>1</v>
      </c>
      <c r="C1421">
        <v>90537507.708800003</v>
      </c>
      <c r="D1421">
        <v>423268.96990000003</v>
      </c>
      <c r="E1421">
        <v>25221642.501600001</v>
      </c>
      <c r="F1421">
        <v>0</v>
      </c>
      <c r="G1421">
        <v>108788347.22840001</v>
      </c>
      <c r="H1421">
        <v>73527258.132599995</v>
      </c>
      <c r="I1421">
        <v>58007775.923100002</v>
      </c>
      <c r="J1421">
        <v>4893253.1283</v>
      </c>
      <c r="K1421">
        <v>87480550.859400004</v>
      </c>
      <c r="L1421">
        <v>76762219.7958</v>
      </c>
      <c r="M1421">
        <v>0</v>
      </c>
      <c r="N1421">
        <v>71338741.358099997</v>
      </c>
      <c r="O1421">
        <v>32529731.785700001</v>
      </c>
      <c r="P1421">
        <v>-4469984.1584000001</v>
      </c>
      <c r="Q1421">
        <v>-62258908.357799999</v>
      </c>
      <c r="R1421">
        <v>-76762219.7958</v>
      </c>
      <c r="S1421">
        <v>108788347.22840001</v>
      </c>
      <c r="T1421">
        <v>2188516.7744999998</v>
      </c>
    </row>
    <row r="1422" spans="1:20" x14ac:dyDescent="0.3">
      <c r="A1422">
        <v>474</v>
      </c>
      <c r="B1422">
        <v>2</v>
      </c>
      <c r="C1422">
        <v>85145771.151500002</v>
      </c>
      <c r="D1422">
        <v>424907.52870000002</v>
      </c>
      <c r="E1422">
        <v>25221642.501600001</v>
      </c>
      <c r="F1422">
        <v>0</v>
      </c>
      <c r="G1422">
        <v>108788347.22840001</v>
      </c>
      <c r="H1422">
        <v>73671233.908299997</v>
      </c>
      <c r="I1422">
        <v>53259579.123099998</v>
      </c>
      <c r="J1422">
        <v>4896382.6588000003</v>
      </c>
      <c r="K1422">
        <v>87480550.859400004</v>
      </c>
      <c r="L1422">
        <v>75946401.788900003</v>
      </c>
      <c r="M1422">
        <v>0</v>
      </c>
      <c r="N1422">
        <v>71546374.898100004</v>
      </c>
      <c r="O1422">
        <v>31886192.0284</v>
      </c>
      <c r="P1422">
        <v>-4471475.1300999997</v>
      </c>
      <c r="Q1422">
        <v>-62258908.357799999</v>
      </c>
      <c r="R1422">
        <v>-75946401.788900003</v>
      </c>
      <c r="S1422">
        <v>108788347.22840001</v>
      </c>
      <c r="T1422">
        <v>2124859.0101999999</v>
      </c>
    </row>
    <row r="1423" spans="1:20" x14ac:dyDescent="0.3">
      <c r="A1423">
        <v>474</v>
      </c>
      <c r="B1423">
        <v>3</v>
      </c>
      <c r="C1423">
        <v>81528325.689600006</v>
      </c>
      <c r="D1423">
        <v>426095.77059999999</v>
      </c>
      <c r="E1423">
        <v>25221642.501600001</v>
      </c>
      <c r="F1423">
        <v>0</v>
      </c>
      <c r="G1423">
        <v>108788347.22840001</v>
      </c>
      <c r="H1423">
        <v>73769549.296700001</v>
      </c>
      <c r="I1423">
        <v>50476652.326099999</v>
      </c>
      <c r="J1423">
        <v>4898614.2259999998</v>
      </c>
      <c r="K1423">
        <v>87480550.859400004</v>
      </c>
      <c r="L1423">
        <v>75221302.955699995</v>
      </c>
      <c r="M1423">
        <v>0</v>
      </c>
      <c r="N1423">
        <v>71578295.669599995</v>
      </c>
      <c r="O1423">
        <v>31051673.363499999</v>
      </c>
      <c r="P1423">
        <v>-4472518.4554000003</v>
      </c>
      <c r="Q1423">
        <v>-62258908.357799999</v>
      </c>
      <c r="R1423">
        <v>-75221302.955699995</v>
      </c>
      <c r="S1423">
        <v>108788347.22840001</v>
      </c>
      <c r="T1423">
        <v>2191253.6271000002</v>
      </c>
    </row>
    <row r="1424" spans="1:20" x14ac:dyDescent="0.3">
      <c r="A1424">
        <v>475</v>
      </c>
      <c r="B1424">
        <v>1</v>
      </c>
      <c r="C1424">
        <v>263538056.34110001</v>
      </c>
      <c r="D1424">
        <v>438048.73940000002</v>
      </c>
      <c r="E1424">
        <v>38740677.091600001</v>
      </c>
      <c r="F1424">
        <v>0</v>
      </c>
      <c r="G1424">
        <v>24673432.5438</v>
      </c>
      <c r="H1424">
        <v>63381621.225199997</v>
      </c>
      <c r="I1424">
        <v>7914856.7013999997</v>
      </c>
      <c r="J1424">
        <v>4849123.0843000002</v>
      </c>
      <c r="K1424">
        <v>183297488.28940001</v>
      </c>
      <c r="L1424">
        <v>132645678.68520001</v>
      </c>
      <c r="M1424">
        <v>0</v>
      </c>
      <c r="N1424">
        <v>64978249.173</v>
      </c>
      <c r="O1424">
        <v>255623199.63960001</v>
      </c>
      <c r="P1424">
        <v>-4411074.3448000001</v>
      </c>
      <c r="Q1424">
        <v>-144556811.19780001</v>
      </c>
      <c r="R1424">
        <v>-132645678.68520001</v>
      </c>
      <c r="S1424">
        <v>24673432.5438</v>
      </c>
      <c r="T1424">
        <v>-1596627.9478</v>
      </c>
    </row>
    <row r="1425" spans="1:20" x14ac:dyDescent="0.3">
      <c r="A1425">
        <v>475</v>
      </c>
      <c r="B1425">
        <v>2</v>
      </c>
      <c r="C1425">
        <v>254932028.1778</v>
      </c>
      <c r="D1425">
        <v>448962.67800000001</v>
      </c>
      <c r="E1425">
        <v>38740677.091600001</v>
      </c>
      <c r="F1425">
        <v>0</v>
      </c>
      <c r="G1425">
        <v>24673432.5438</v>
      </c>
      <c r="H1425">
        <v>63711038.1527</v>
      </c>
      <c r="I1425">
        <v>6223291.8569999998</v>
      </c>
      <c r="J1425">
        <v>4809752.6975999996</v>
      </c>
      <c r="K1425">
        <v>183297488.28940001</v>
      </c>
      <c r="L1425">
        <v>128202057.9073</v>
      </c>
      <c r="M1425">
        <v>0</v>
      </c>
      <c r="N1425">
        <v>61483599.582099997</v>
      </c>
      <c r="O1425">
        <v>248708736.32080001</v>
      </c>
      <c r="P1425">
        <v>-4360790.0195000004</v>
      </c>
      <c r="Q1425">
        <v>-144556811.19780001</v>
      </c>
      <c r="R1425">
        <v>-128202057.9073</v>
      </c>
      <c r="S1425">
        <v>24673432.5438</v>
      </c>
      <c r="T1425">
        <v>2227438.5704999999</v>
      </c>
    </row>
    <row r="1426" spans="1:20" x14ac:dyDescent="0.3">
      <c r="A1426">
        <v>475</v>
      </c>
      <c r="B1426">
        <v>3</v>
      </c>
      <c r="C1426">
        <v>247937753.70320001</v>
      </c>
      <c r="D1426">
        <v>458278.3983</v>
      </c>
      <c r="E1426">
        <v>38740677.091600001</v>
      </c>
      <c r="F1426">
        <v>0</v>
      </c>
      <c r="G1426">
        <v>24673432.5438</v>
      </c>
      <c r="H1426">
        <v>63887698.559699997</v>
      </c>
      <c r="I1426">
        <v>5359506.3646</v>
      </c>
      <c r="J1426">
        <v>4776851.2860000003</v>
      </c>
      <c r="K1426">
        <v>183297488.28940001</v>
      </c>
      <c r="L1426">
        <v>124384581.89569999</v>
      </c>
      <c r="M1426">
        <v>0</v>
      </c>
      <c r="N1426">
        <v>59311400.165100001</v>
      </c>
      <c r="O1426">
        <v>242578247.33860001</v>
      </c>
      <c r="P1426">
        <v>-4318572.8876999998</v>
      </c>
      <c r="Q1426">
        <v>-144556811.19780001</v>
      </c>
      <c r="R1426">
        <v>-124384581.89569999</v>
      </c>
      <c r="S1426">
        <v>24673432.5438</v>
      </c>
      <c r="T1426">
        <v>4576298.3946000002</v>
      </c>
    </row>
    <row r="1427" spans="1:20" x14ac:dyDescent="0.3">
      <c r="A1427">
        <v>476</v>
      </c>
      <c r="B1427">
        <v>1</v>
      </c>
      <c r="C1427">
        <v>298262353.82160002</v>
      </c>
      <c r="D1427">
        <v>441363.26679999998</v>
      </c>
      <c r="E1427">
        <v>87062454.991600007</v>
      </c>
      <c r="F1427">
        <v>0</v>
      </c>
      <c r="G1427">
        <v>553631491.43139994</v>
      </c>
      <c r="H1427">
        <v>141287857.8339</v>
      </c>
      <c r="I1427">
        <v>418821192.4605</v>
      </c>
      <c r="J1427">
        <v>4900172.8541999999</v>
      </c>
      <c r="K1427">
        <v>525780879.58939999</v>
      </c>
      <c r="L1427">
        <v>60816155.844800003</v>
      </c>
      <c r="M1427">
        <v>0</v>
      </c>
      <c r="N1427">
        <v>70251212.749799997</v>
      </c>
      <c r="O1427">
        <v>-120558838.6388</v>
      </c>
      <c r="P1427">
        <v>-4458809.5873999996</v>
      </c>
      <c r="Q1427">
        <v>-438718424.59780002</v>
      </c>
      <c r="R1427">
        <v>-60816155.844800003</v>
      </c>
      <c r="S1427">
        <v>553631491.43139994</v>
      </c>
      <c r="T1427">
        <v>71036645.084099993</v>
      </c>
    </row>
    <row r="1428" spans="1:20" x14ac:dyDescent="0.3">
      <c r="A1428">
        <v>476</v>
      </c>
      <c r="B1428">
        <v>2</v>
      </c>
      <c r="C1428">
        <v>280722998.05809999</v>
      </c>
      <c r="D1428">
        <v>426610.67589999997</v>
      </c>
      <c r="E1428">
        <v>87062454.991600007</v>
      </c>
      <c r="F1428">
        <v>0</v>
      </c>
      <c r="G1428">
        <v>553631491.43139994</v>
      </c>
      <c r="H1428">
        <v>132920963.5519</v>
      </c>
      <c r="I1428">
        <v>384014733.78829998</v>
      </c>
      <c r="J1428">
        <v>5004415.8976999996</v>
      </c>
      <c r="K1428">
        <v>525780879.58939999</v>
      </c>
      <c r="L1428">
        <v>62278834.6369</v>
      </c>
      <c r="M1428">
        <v>0</v>
      </c>
      <c r="N1428">
        <v>77553145.135299996</v>
      </c>
      <c r="O1428">
        <v>-103291735.73029999</v>
      </c>
      <c r="P1428">
        <v>-4577805.2218000004</v>
      </c>
      <c r="Q1428">
        <v>-438718424.59780002</v>
      </c>
      <c r="R1428">
        <v>-62278834.6369</v>
      </c>
      <c r="S1428">
        <v>553631491.43139994</v>
      </c>
      <c r="T1428">
        <v>55367818.416599996</v>
      </c>
    </row>
    <row r="1429" spans="1:20" x14ac:dyDescent="0.3">
      <c r="A1429">
        <v>476</v>
      </c>
      <c r="B1429">
        <v>3</v>
      </c>
      <c r="C1429">
        <v>270075071.13980001</v>
      </c>
      <c r="D1429">
        <v>413655.96509999997</v>
      </c>
      <c r="E1429">
        <v>87062454.991600007</v>
      </c>
      <c r="F1429">
        <v>0</v>
      </c>
      <c r="G1429">
        <v>553631491.43139994</v>
      </c>
      <c r="H1429">
        <v>128650901.41230001</v>
      </c>
      <c r="I1429">
        <v>362573420.24980003</v>
      </c>
      <c r="J1429">
        <v>5095955.7898000004</v>
      </c>
      <c r="K1429">
        <v>525780879.58939999</v>
      </c>
      <c r="L1429">
        <v>63468412.178199999</v>
      </c>
      <c r="M1429">
        <v>0</v>
      </c>
      <c r="N1429">
        <v>82816285.388999999</v>
      </c>
      <c r="O1429">
        <v>-92498349.109999999</v>
      </c>
      <c r="P1429">
        <v>-4682299.8246999998</v>
      </c>
      <c r="Q1429">
        <v>-438718424.59780002</v>
      </c>
      <c r="R1429">
        <v>-63468412.178199999</v>
      </c>
      <c r="S1429">
        <v>553631491.43139994</v>
      </c>
      <c r="T1429">
        <v>45834616.023400001</v>
      </c>
    </row>
    <row r="1430" spans="1:20" x14ac:dyDescent="0.3">
      <c r="A1430">
        <v>477</v>
      </c>
      <c r="B1430">
        <v>1</v>
      </c>
      <c r="C1430">
        <v>616223571.0905</v>
      </c>
      <c r="D1430">
        <v>438714.26949999999</v>
      </c>
      <c r="E1430">
        <v>94053586.441599995</v>
      </c>
      <c r="F1430">
        <v>0</v>
      </c>
      <c r="G1430">
        <v>15319408.572899999</v>
      </c>
      <c r="H1430">
        <v>60038102.916100003</v>
      </c>
      <c r="I1430">
        <v>8279956.1767999995</v>
      </c>
      <c r="J1430">
        <v>4981462.0789999999</v>
      </c>
      <c r="K1430">
        <v>575330925.07939994</v>
      </c>
      <c r="L1430">
        <v>126267734.0575</v>
      </c>
      <c r="M1430">
        <v>0</v>
      </c>
      <c r="N1430">
        <v>71526258.956</v>
      </c>
      <c r="O1430">
        <v>607943614.91369998</v>
      </c>
      <c r="P1430">
        <v>-4542747.8095000004</v>
      </c>
      <c r="Q1430">
        <v>-481277338.63779998</v>
      </c>
      <c r="R1430">
        <v>-126267734.0575</v>
      </c>
      <c r="S1430">
        <v>15319408.572899999</v>
      </c>
      <c r="T1430">
        <v>-11488156.039899999</v>
      </c>
    </row>
    <row r="1431" spans="1:20" x14ac:dyDescent="0.3">
      <c r="A1431">
        <v>477</v>
      </c>
      <c r="B1431">
        <v>2</v>
      </c>
      <c r="C1431">
        <v>602084450.0352</v>
      </c>
      <c r="D1431">
        <v>461376.51270000002</v>
      </c>
      <c r="E1431">
        <v>94053586.441599995</v>
      </c>
      <c r="F1431">
        <v>0</v>
      </c>
      <c r="G1431">
        <v>15319408.572899999</v>
      </c>
      <c r="H1431">
        <v>59321456.449000001</v>
      </c>
      <c r="I1431">
        <v>4803991.0665999996</v>
      </c>
      <c r="J1431">
        <v>4890522.8420000002</v>
      </c>
      <c r="K1431">
        <v>575330925.07939994</v>
      </c>
      <c r="L1431">
        <v>121557053.8408</v>
      </c>
      <c r="M1431">
        <v>0</v>
      </c>
      <c r="N1431">
        <v>65084427.696599998</v>
      </c>
      <c r="O1431">
        <v>597280458.96850002</v>
      </c>
      <c r="P1431">
        <v>-4429146.3291999996</v>
      </c>
      <c r="Q1431">
        <v>-481277338.63779998</v>
      </c>
      <c r="R1431">
        <v>-121557053.8408</v>
      </c>
      <c r="S1431">
        <v>15319408.572899999</v>
      </c>
      <c r="T1431">
        <v>-5762971.2476000004</v>
      </c>
    </row>
    <row r="1432" spans="1:20" x14ac:dyDescent="0.3">
      <c r="A1432">
        <v>477</v>
      </c>
      <c r="B1432">
        <v>3</v>
      </c>
      <c r="C1432">
        <v>593235968.46010005</v>
      </c>
      <c r="D1432">
        <v>482729.98019999999</v>
      </c>
      <c r="E1432">
        <v>94053586.441599995</v>
      </c>
      <c r="F1432">
        <v>0</v>
      </c>
      <c r="G1432">
        <v>15319408.572899999</v>
      </c>
      <c r="H1432">
        <v>58869861.156900004</v>
      </c>
      <c r="I1432">
        <v>3172168.9981999998</v>
      </c>
      <c r="J1432">
        <v>4816162.2621999998</v>
      </c>
      <c r="K1432">
        <v>575330925.07939994</v>
      </c>
      <c r="L1432">
        <v>117417842.06720001</v>
      </c>
      <c r="M1432">
        <v>0</v>
      </c>
      <c r="N1432">
        <v>61537979.690200001</v>
      </c>
      <c r="O1432">
        <v>590063799.4619</v>
      </c>
      <c r="P1432">
        <v>-4333432.2819999997</v>
      </c>
      <c r="Q1432">
        <v>-481277338.63779998</v>
      </c>
      <c r="R1432">
        <v>-117417842.06720001</v>
      </c>
      <c r="S1432">
        <v>15319408.572899999</v>
      </c>
      <c r="T1432">
        <v>-2668118.5332999998</v>
      </c>
    </row>
    <row r="1433" spans="1:20" x14ac:dyDescent="0.3">
      <c r="A1433">
        <v>478</v>
      </c>
      <c r="B1433">
        <v>1</v>
      </c>
      <c r="C1433">
        <v>395959306.75010002</v>
      </c>
      <c r="D1433">
        <v>496226.73599999998</v>
      </c>
      <c r="E1433">
        <v>50726114.491599999</v>
      </c>
      <c r="F1433">
        <v>0</v>
      </c>
      <c r="G1433">
        <v>2233478.6916</v>
      </c>
      <c r="H1433">
        <v>37709765.119099997</v>
      </c>
      <c r="I1433">
        <v>30387179.668099999</v>
      </c>
      <c r="J1433">
        <v>4732712.1058</v>
      </c>
      <c r="K1433">
        <v>268244971.69940001</v>
      </c>
      <c r="L1433">
        <v>122220602.0341</v>
      </c>
      <c r="M1433">
        <v>0</v>
      </c>
      <c r="N1433">
        <v>62097923.096699998</v>
      </c>
      <c r="O1433">
        <v>365572127.08200002</v>
      </c>
      <c r="P1433">
        <v>-4236485.3698000005</v>
      </c>
      <c r="Q1433">
        <v>-217518857.2078</v>
      </c>
      <c r="R1433">
        <v>-122220602.0341</v>
      </c>
      <c r="S1433">
        <v>2233478.6916</v>
      </c>
      <c r="T1433">
        <v>-24388157.977600001</v>
      </c>
    </row>
    <row r="1434" spans="1:20" x14ac:dyDescent="0.3">
      <c r="A1434">
        <v>478</v>
      </c>
      <c r="B1434">
        <v>2</v>
      </c>
      <c r="C1434">
        <v>373690498.57489997</v>
      </c>
      <c r="D1434">
        <v>508385.44579999999</v>
      </c>
      <c r="E1434">
        <v>50726114.491599999</v>
      </c>
      <c r="F1434">
        <v>0</v>
      </c>
      <c r="G1434">
        <v>2233478.6916</v>
      </c>
      <c r="H1434">
        <v>35625878.551899999</v>
      </c>
      <c r="I1434">
        <v>13527671.6198</v>
      </c>
      <c r="J1434">
        <v>4659803.8590000002</v>
      </c>
      <c r="K1434">
        <v>268244971.69940001</v>
      </c>
      <c r="L1434">
        <v>118156451.4683</v>
      </c>
      <c r="M1434">
        <v>0</v>
      </c>
      <c r="N1434">
        <v>59088001.334799998</v>
      </c>
      <c r="O1434">
        <v>360162826.9551</v>
      </c>
      <c r="P1434">
        <v>-4151418.4131999998</v>
      </c>
      <c r="Q1434">
        <v>-217518857.2078</v>
      </c>
      <c r="R1434">
        <v>-118156451.4683</v>
      </c>
      <c r="S1434">
        <v>2233478.6916</v>
      </c>
      <c r="T1434">
        <v>-23462122.782900002</v>
      </c>
    </row>
    <row r="1435" spans="1:20" x14ac:dyDescent="0.3">
      <c r="A1435">
        <v>478</v>
      </c>
      <c r="B1435">
        <v>3</v>
      </c>
      <c r="C1435">
        <v>362466195.04540002</v>
      </c>
      <c r="D1435">
        <v>519391.68890000001</v>
      </c>
      <c r="E1435">
        <v>50726114.491599999</v>
      </c>
      <c r="F1435">
        <v>0</v>
      </c>
      <c r="G1435">
        <v>2233478.6916</v>
      </c>
      <c r="H1435">
        <v>34688487.313299999</v>
      </c>
      <c r="I1435">
        <v>6648627.7242000001</v>
      </c>
      <c r="J1435">
        <v>4595219.7918999996</v>
      </c>
      <c r="K1435">
        <v>268244971.69940001</v>
      </c>
      <c r="L1435">
        <v>114499132.8751</v>
      </c>
      <c r="M1435">
        <v>0</v>
      </c>
      <c r="N1435">
        <v>57475762.078500003</v>
      </c>
      <c r="O1435">
        <v>355817567.3211</v>
      </c>
      <c r="P1435">
        <v>-4075828.1030000001</v>
      </c>
      <c r="Q1435">
        <v>-217518857.2078</v>
      </c>
      <c r="R1435">
        <v>-114499132.8751</v>
      </c>
      <c r="S1435">
        <v>2233478.6916</v>
      </c>
      <c r="T1435">
        <v>-22787274.7652</v>
      </c>
    </row>
    <row r="1436" spans="1:20" x14ac:dyDescent="0.3">
      <c r="A1436">
        <v>479</v>
      </c>
      <c r="B1436">
        <v>1</v>
      </c>
      <c r="C1436">
        <v>80518828.893800005</v>
      </c>
      <c r="D1436">
        <v>438592.59749999997</v>
      </c>
      <c r="E1436">
        <v>15435409.071599999</v>
      </c>
      <c r="F1436">
        <v>0</v>
      </c>
      <c r="G1436">
        <v>600045994.38900006</v>
      </c>
      <c r="H1436">
        <v>112081864.71799999</v>
      </c>
      <c r="I1436">
        <v>712513121.39709997</v>
      </c>
      <c r="J1436">
        <v>4985680.9386</v>
      </c>
      <c r="K1436">
        <v>18120054.1994</v>
      </c>
      <c r="L1436">
        <v>2696205.8492999999</v>
      </c>
      <c r="M1436">
        <v>0</v>
      </c>
      <c r="N1436">
        <v>69636417.676499993</v>
      </c>
      <c r="O1436">
        <v>-631994292.50320005</v>
      </c>
      <c r="P1436">
        <v>-4547088.3410999998</v>
      </c>
      <c r="Q1436">
        <v>-2684645.1277999999</v>
      </c>
      <c r="R1436">
        <v>-2696205.8492999999</v>
      </c>
      <c r="S1436">
        <v>600045994.38900006</v>
      </c>
      <c r="T1436">
        <v>42445447.0414</v>
      </c>
    </row>
    <row r="1437" spans="1:20" x14ac:dyDescent="0.3">
      <c r="A1437">
        <v>479</v>
      </c>
      <c r="B1437">
        <v>2</v>
      </c>
      <c r="C1437">
        <v>57587175.917400002</v>
      </c>
      <c r="D1437">
        <v>370814.0013</v>
      </c>
      <c r="E1437">
        <v>15435409.071599999</v>
      </c>
      <c r="F1437">
        <v>0</v>
      </c>
      <c r="G1437">
        <v>600045994.38900006</v>
      </c>
      <c r="H1437">
        <v>99569598.616799995</v>
      </c>
      <c r="I1437">
        <v>664448421.43330002</v>
      </c>
      <c r="J1437">
        <v>5324478.2659999998</v>
      </c>
      <c r="K1437">
        <v>18120054.1994</v>
      </c>
      <c r="L1437">
        <v>2839117.2949999999</v>
      </c>
      <c r="M1437">
        <v>0</v>
      </c>
      <c r="N1437">
        <v>81736343.667400002</v>
      </c>
      <c r="O1437">
        <v>-606861245.51590002</v>
      </c>
      <c r="P1437">
        <v>-4953664.2647000002</v>
      </c>
      <c r="Q1437">
        <v>-2684645.1277999999</v>
      </c>
      <c r="R1437">
        <v>-2839117.2949999999</v>
      </c>
      <c r="S1437">
        <v>600045994.38900006</v>
      </c>
      <c r="T1437">
        <v>17833254.9494</v>
      </c>
    </row>
    <row r="1438" spans="1:20" x14ac:dyDescent="0.3">
      <c r="A1438">
        <v>479</v>
      </c>
      <c r="B1438">
        <v>3</v>
      </c>
      <c r="C1438">
        <v>45347989.9278</v>
      </c>
      <c r="D1438">
        <v>323508.67489999998</v>
      </c>
      <c r="E1438">
        <v>15435409.071599999</v>
      </c>
      <c r="F1438">
        <v>0</v>
      </c>
      <c r="G1438">
        <v>600045994.38900006</v>
      </c>
      <c r="H1438">
        <v>91066352.218400002</v>
      </c>
      <c r="I1438">
        <v>633421076.40110004</v>
      </c>
      <c r="J1438">
        <v>5640239.3058000002</v>
      </c>
      <c r="K1438">
        <v>18120054.1994</v>
      </c>
      <c r="L1438">
        <v>2934270.7385999998</v>
      </c>
      <c r="M1438">
        <v>0</v>
      </c>
      <c r="N1438">
        <v>91625531.024499997</v>
      </c>
      <c r="O1438">
        <v>-588073086.47329998</v>
      </c>
      <c r="P1438">
        <v>-5316730.6308000004</v>
      </c>
      <c r="Q1438">
        <v>-2684645.1277999999</v>
      </c>
      <c r="R1438">
        <v>-2934270.7385999998</v>
      </c>
      <c r="S1438">
        <v>600045994.38900006</v>
      </c>
      <c r="T1438">
        <v>-559178.80610000005</v>
      </c>
    </row>
    <row r="1439" spans="1:20" x14ac:dyDescent="0.3">
      <c r="A1439">
        <v>480</v>
      </c>
      <c r="B1439">
        <v>1</v>
      </c>
      <c r="C1439">
        <v>173185632.94999999</v>
      </c>
      <c r="D1439">
        <v>319454.60210000002</v>
      </c>
      <c r="E1439">
        <v>15435409.071599999</v>
      </c>
      <c r="F1439">
        <v>0</v>
      </c>
      <c r="G1439">
        <v>5018947.7620000001</v>
      </c>
      <c r="H1439">
        <v>40732401.615400001</v>
      </c>
      <c r="I1439">
        <v>108661461.46690001</v>
      </c>
      <c r="J1439">
        <v>5572284.0493999999</v>
      </c>
      <c r="K1439">
        <v>18120054.1994</v>
      </c>
      <c r="L1439">
        <v>13329620.2499</v>
      </c>
      <c r="M1439">
        <v>0</v>
      </c>
      <c r="N1439">
        <v>88594228.8081</v>
      </c>
      <c r="O1439">
        <v>64524171.483199999</v>
      </c>
      <c r="P1439">
        <v>-5252829.4472000003</v>
      </c>
      <c r="Q1439">
        <v>-2684645.1277999999</v>
      </c>
      <c r="R1439">
        <v>-13329620.2499</v>
      </c>
      <c r="S1439">
        <v>5018947.7620000001</v>
      </c>
      <c r="T1439">
        <v>-47861827.192699999</v>
      </c>
    </row>
    <row r="1440" spans="1:20" x14ac:dyDescent="0.3">
      <c r="A1440">
        <v>480</v>
      </c>
      <c r="B1440">
        <v>2</v>
      </c>
      <c r="C1440">
        <v>152577347.09909999</v>
      </c>
      <c r="D1440">
        <v>318434.17210000003</v>
      </c>
      <c r="E1440">
        <v>15435409.071599999</v>
      </c>
      <c r="F1440">
        <v>0</v>
      </c>
      <c r="G1440">
        <v>5018947.7620000001</v>
      </c>
      <c r="H1440">
        <v>40538660.5167</v>
      </c>
      <c r="I1440">
        <v>89500638.346399993</v>
      </c>
      <c r="J1440">
        <v>5524953.3591999998</v>
      </c>
      <c r="K1440">
        <v>18120054.1994</v>
      </c>
      <c r="L1440">
        <v>13407934.5974</v>
      </c>
      <c r="M1440">
        <v>0</v>
      </c>
      <c r="N1440">
        <v>87014147.017900005</v>
      </c>
      <c r="O1440">
        <v>63076708.752700001</v>
      </c>
      <c r="P1440">
        <v>-5206519.1871999996</v>
      </c>
      <c r="Q1440">
        <v>-2684645.1277999999</v>
      </c>
      <c r="R1440">
        <v>-13407934.5974</v>
      </c>
      <c r="S1440">
        <v>5018947.7620000001</v>
      </c>
      <c r="T1440">
        <v>-46475486.501199998</v>
      </c>
    </row>
    <row r="1441" spans="1:20" x14ac:dyDescent="0.3">
      <c r="A1441">
        <v>480</v>
      </c>
      <c r="B1441">
        <v>3</v>
      </c>
      <c r="C1441">
        <v>139030163.2568</v>
      </c>
      <c r="D1441">
        <v>322002.97110000002</v>
      </c>
      <c r="E1441">
        <v>15435409.071599999</v>
      </c>
      <c r="F1441">
        <v>0</v>
      </c>
      <c r="G1441">
        <v>5018947.7620000001</v>
      </c>
      <c r="H1441">
        <v>40416662.002400003</v>
      </c>
      <c r="I1441">
        <v>76713027.470500007</v>
      </c>
      <c r="J1441">
        <v>5493199.9582000002</v>
      </c>
      <c r="K1441">
        <v>18120054.1994</v>
      </c>
      <c r="L1441">
        <v>13478920.0211</v>
      </c>
      <c r="M1441">
        <v>0</v>
      </c>
      <c r="N1441">
        <v>86090359.401099995</v>
      </c>
      <c r="O1441">
        <v>62317135.786300004</v>
      </c>
      <c r="P1441">
        <v>-5171196.9870999996</v>
      </c>
      <c r="Q1441">
        <v>-2684645.1277999999</v>
      </c>
      <c r="R1441">
        <v>-13478920.0211</v>
      </c>
      <c r="S1441">
        <v>5018947.7620000001</v>
      </c>
      <c r="T1441">
        <v>-45673697.398699999</v>
      </c>
    </row>
    <row r="1442" spans="1:20" x14ac:dyDescent="0.3">
      <c r="A1442">
        <v>481</v>
      </c>
      <c r="B1442">
        <v>1</v>
      </c>
      <c r="C1442">
        <v>134170374.07449999</v>
      </c>
      <c r="D1442">
        <v>327660.12560000003</v>
      </c>
      <c r="E1442">
        <v>15435409.071599999</v>
      </c>
      <c r="F1442">
        <v>0</v>
      </c>
      <c r="G1442">
        <v>3697765.7056999998</v>
      </c>
      <c r="H1442">
        <v>37243115.288199998</v>
      </c>
      <c r="I1442">
        <v>68659230.598700002</v>
      </c>
      <c r="J1442">
        <v>5456844.1226000004</v>
      </c>
      <c r="K1442">
        <v>18120054.1994</v>
      </c>
      <c r="L1442">
        <v>12809217.139900001</v>
      </c>
      <c r="M1442">
        <v>0</v>
      </c>
      <c r="N1442">
        <v>85192727.974600002</v>
      </c>
      <c r="O1442">
        <v>65511143.4758</v>
      </c>
      <c r="P1442">
        <v>-5129183.9970000004</v>
      </c>
      <c r="Q1442">
        <v>-2684645.1277999999</v>
      </c>
      <c r="R1442">
        <v>-12809217.139900001</v>
      </c>
      <c r="S1442">
        <v>3697765.7056999998</v>
      </c>
      <c r="T1442">
        <v>-47949612.686399996</v>
      </c>
    </row>
    <row r="1443" spans="1:20" x14ac:dyDescent="0.3">
      <c r="A1443">
        <v>481</v>
      </c>
      <c r="B1443">
        <v>2</v>
      </c>
      <c r="C1443">
        <v>127018543.58939999</v>
      </c>
      <c r="D1443">
        <v>332645.16950000002</v>
      </c>
      <c r="E1443">
        <v>15435409.071599999</v>
      </c>
      <c r="F1443">
        <v>0</v>
      </c>
      <c r="G1443">
        <v>3697765.7056999998</v>
      </c>
      <c r="H1443">
        <v>37371676.8838</v>
      </c>
      <c r="I1443">
        <v>62137209.371100001</v>
      </c>
      <c r="J1443">
        <v>5426412.0755000003</v>
      </c>
      <c r="K1443">
        <v>18120054.1994</v>
      </c>
      <c r="L1443">
        <v>12854554.823000001</v>
      </c>
      <c r="M1443">
        <v>0</v>
      </c>
      <c r="N1443">
        <v>84864918.031399995</v>
      </c>
      <c r="O1443">
        <v>64881334.2183</v>
      </c>
      <c r="P1443">
        <v>-5093766.9060000004</v>
      </c>
      <c r="Q1443">
        <v>-2684645.1277999999</v>
      </c>
      <c r="R1443">
        <v>-12854554.823000001</v>
      </c>
      <c r="S1443">
        <v>3697765.7056999998</v>
      </c>
      <c r="T1443">
        <v>-47493241.147600003</v>
      </c>
    </row>
    <row r="1444" spans="1:20" x14ac:dyDescent="0.3">
      <c r="A1444">
        <v>481</v>
      </c>
      <c r="B1444">
        <v>3</v>
      </c>
      <c r="C1444">
        <v>121749150.28489999</v>
      </c>
      <c r="D1444">
        <v>337052.38290000003</v>
      </c>
      <c r="E1444">
        <v>15435409.071599999</v>
      </c>
      <c r="F1444">
        <v>0</v>
      </c>
      <c r="G1444">
        <v>3697765.7056999998</v>
      </c>
      <c r="H1444">
        <v>37432689.0167</v>
      </c>
      <c r="I1444">
        <v>57278337.964199997</v>
      </c>
      <c r="J1444">
        <v>5400114.8706999999</v>
      </c>
      <c r="K1444">
        <v>18120054.1994</v>
      </c>
      <c r="L1444">
        <v>12895947.163000001</v>
      </c>
      <c r="M1444">
        <v>0</v>
      </c>
      <c r="N1444">
        <v>84569080.447899997</v>
      </c>
      <c r="O1444">
        <v>64470812.320699997</v>
      </c>
      <c r="P1444">
        <v>-5063062.4878000002</v>
      </c>
      <c r="Q1444">
        <v>-2684645.1277999999</v>
      </c>
      <c r="R1444">
        <v>-12895947.163000001</v>
      </c>
      <c r="S1444">
        <v>3697765.7056999998</v>
      </c>
      <c r="T1444">
        <v>-47136391.431199998</v>
      </c>
    </row>
    <row r="1445" spans="1:20" x14ac:dyDescent="0.3">
      <c r="A1445">
        <v>482</v>
      </c>
      <c r="B1445">
        <v>1</v>
      </c>
      <c r="C1445">
        <v>110438348.2933</v>
      </c>
      <c r="D1445">
        <v>339118.38339999999</v>
      </c>
      <c r="E1445">
        <v>15435409.071599999</v>
      </c>
      <c r="F1445">
        <v>0</v>
      </c>
      <c r="G1445">
        <v>5783418.4091999996</v>
      </c>
      <c r="H1445">
        <v>42780482.1382</v>
      </c>
      <c r="I1445">
        <v>63228975.493299998</v>
      </c>
      <c r="J1445">
        <v>5387980.6912000002</v>
      </c>
      <c r="K1445">
        <v>18439683.0594</v>
      </c>
      <c r="L1445">
        <v>478842.84340000001</v>
      </c>
      <c r="M1445">
        <v>0</v>
      </c>
      <c r="N1445">
        <v>86682775.215499997</v>
      </c>
      <c r="O1445">
        <v>47209372.799999997</v>
      </c>
      <c r="P1445">
        <v>-5048862.3077999996</v>
      </c>
      <c r="Q1445">
        <v>-3004273.9877999998</v>
      </c>
      <c r="R1445">
        <v>-478842.84340000001</v>
      </c>
      <c r="S1445">
        <v>5783418.4091999996</v>
      </c>
      <c r="T1445">
        <v>-43902293.077299997</v>
      </c>
    </row>
    <row r="1446" spans="1:20" x14ac:dyDescent="0.3">
      <c r="A1446">
        <v>482</v>
      </c>
      <c r="B1446">
        <v>2</v>
      </c>
      <c r="C1446">
        <v>106755868.3154</v>
      </c>
      <c r="D1446">
        <v>340908.94410000002</v>
      </c>
      <c r="E1446">
        <v>15435409.071599999</v>
      </c>
      <c r="F1446">
        <v>0</v>
      </c>
      <c r="G1446">
        <v>5783418.4091999996</v>
      </c>
      <c r="H1446">
        <v>42511261.173500001</v>
      </c>
      <c r="I1446">
        <v>58695235.847800002</v>
      </c>
      <c r="J1446">
        <v>5376486.6005999995</v>
      </c>
      <c r="K1446">
        <v>18439683.0594</v>
      </c>
      <c r="L1446">
        <v>483691.61780000001</v>
      </c>
      <c r="M1446">
        <v>0</v>
      </c>
      <c r="N1446">
        <v>87196338.146599993</v>
      </c>
      <c r="O1446">
        <v>48060632.467500001</v>
      </c>
      <c r="P1446">
        <v>-5035577.6564999996</v>
      </c>
      <c r="Q1446">
        <v>-3004273.9877999998</v>
      </c>
      <c r="R1446">
        <v>-483691.61780000001</v>
      </c>
      <c r="S1446">
        <v>5783418.4091999996</v>
      </c>
      <c r="T1446">
        <v>-44685076.973099999</v>
      </c>
    </row>
    <row r="1447" spans="1:20" x14ac:dyDescent="0.3">
      <c r="A1447">
        <v>482</v>
      </c>
      <c r="B1447">
        <v>3</v>
      </c>
      <c r="C1447">
        <v>103862141.8893</v>
      </c>
      <c r="D1447">
        <v>342775.50589999999</v>
      </c>
      <c r="E1447">
        <v>15435409.071599999</v>
      </c>
      <c r="F1447">
        <v>0</v>
      </c>
      <c r="G1447">
        <v>5783418.4091999996</v>
      </c>
      <c r="H1447">
        <v>42197959.602499999</v>
      </c>
      <c r="I1447">
        <v>55441209.931400001</v>
      </c>
      <c r="J1447">
        <v>5365914.3811999997</v>
      </c>
      <c r="K1447">
        <v>18439683.0594</v>
      </c>
      <c r="L1447">
        <v>488166.84980000003</v>
      </c>
      <c r="M1447">
        <v>0</v>
      </c>
      <c r="N1447">
        <v>87524029.348700002</v>
      </c>
      <c r="O1447">
        <v>48420931.957900003</v>
      </c>
      <c r="P1447">
        <v>-5023138.8753000004</v>
      </c>
      <c r="Q1447">
        <v>-3004273.9877999998</v>
      </c>
      <c r="R1447">
        <v>-488166.84980000003</v>
      </c>
      <c r="S1447">
        <v>5783418.4091999996</v>
      </c>
      <c r="T1447">
        <v>-45326069.746200003</v>
      </c>
    </row>
    <row r="1448" spans="1:20" x14ac:dyDescent="0.3">
      <c r="A1448">
        <v>483</v>
      </c>
      <c r="B1448">
        <v>1</v>
      </c>
      <c r="C1448">
        <v>102019944.8619</v>
      </c>
      <c r="D1448">
        <v>344664.23759999999</v>
      </c>
      <c r="E1448">
        <v>15435409.071599999</v>
      </c>
      <c r="F1448">
        <v>0</v>
      </c>
      <c r="G1448">
        <v>5727601.9040999999</v>
      </c>
      <c r="H1448">
        <v>42177484.622400001</v>
      </c>
      <c r="I1448">
        <v>50755425.615500003</v>
      </c>
      <c r="J1448">
        <v>5355125.4956</v>
      </c>
      <c r="K1448">
        <v>18439683.0594</v>
      </c>
      <c r="L1448">
        <v>4019236.4194999998</v>
      </c>
      <c r="M1448">
        <v>0</v>
      </c>
      <c r="N1448">
        <v>87040440.045100003</v>
      </c>
      <c r="O1448">
        <v>51264519.246399999</v>
      </c>
      <c r="P1448">
        <v>-5010461.2580000004</v>
      </c>
      <c r="Q1448">
        <v>-3004273.9877999998</v>
      </c>
      <c r="R1448">
        <v>-4019236.4194999998</v>
      </c>
      <c r="S1448">
        <v>5727601.9040999999</v>
      </c>
      <c r="T1448">
        <v>-44862955.422700003</v>
      </c>
    </row>
    <row r="1449" spans="1:20" x14ac:dyDescent="0.3">
      <c r="A1449">
        <v>483</v>
      </c>
      <c r="B1449">
        <v>2</v>
      </c>
      <c r="C1449">
        <v>99748749.4023</v>
      </c>
      <c r="D1449">
        <v>346368.08049999998</v>
      </c>
      <c r="E1449">
        <v>15435409.071599999</v>
      </c>
      <c r="F1449">
        <v>0</v>
      </c>
      <c r="G1449">
        <v>5727601.9040999999</v>
      </c>
      <c r="H1449">
        <v>41899378.237099998</v>
      </c>
      <c r="I1449">
        <v>48169772.4124</v>
      </c>
      <c r="J1449">
        <v>5344985.8833999997</v>
      </c>
      <c r="K1449">
        <v>18439683.0594</v>
      </c>
      <c r="L1449">
        <v>4033335.5041</v>
      </c>
      <c r="M1449">
        <v>0</v>
      </c>
      <c r="N1449">
        <v>86882889.772300005</v>
      </c>
      <c r="O1449">
        <v>51578976.9899</v>
      </c>
      <c r="P1449">
        <v>-4998617.8028999995</v>
      </c>
      <c r="Q1449">
        <v>-3004273.9877999998</v>
      </c>
      <c r="R1449">
        <v>-4033335.5041</v>
      </c>
      <c r="S1449">
        <v>5727601.9040999999</v>
      </c>
      <c r="T1449">
        <v>-44983511.535099998</v>
      </c>
    </row>
    <row r="1450" spans="1:20" x14ac:dyDescent="0.3">
      <c r="A1450">
        <v>483</v>
      </c>
      <c r="B1450">
        <v>3</v>
      </c>
      <c r="C1450">
        <v>97847160.812900007</v>
      </c>
      <c r="D1450">
        <v>347912.30349999998</v>
      </c>
      <c r="E1450">
        <v>15435409.071599999</v>
      </c>
      <c r="F1450">
        <v>0</v>
      </c>
      <c r="G1450">
        <v>5727601.9040999999</v>
      </c>
      <c r="H1450">
        <v>41716889.960900001</v>
      </c>
      <c r="I1450">
        <v>46285799.013700001</v>
      </c>
      <c r="J1450">
        <v>5335359.3647999996</v>
      </c>
      <c r="K1450">
        <v>18439683.0594</v>
      </c>
      <c r="L1450">
        <v>4047507.6658999999</v>
      </c>
      <c r="M1450">
        <v>0</v>
      </c>
      <c r="N1450">
        <v>86794658.110300004</v>
      </c>
      <c r="O1450">
        <v>51561361.799199998</v>
      </c>
      <c r="P1450">
        <v>-4987447.0613000002</v>
      </c>
      <c r="Q1450">
        <v>-3004273.9877999998</v>
      </c>
      <c r="R1450">
        <v>-4047507.6658999999</v>
      </c>
      <c r="S1450">
        <v>5727601.9040999999</v>
      </c>
      <c r="T1450">
        <v>-45077768.149499997</v>
      </c>
    </row>
    <row r="1451" spans="1:20" x14ac:dyDescent="0.3">
      <c r="A1451">
        <v>484</v>
      </c>
      <c r="B1451">
        <v>1</v>
      </c>
      <c r="C1451">
        <v>28476600.5944</v>
      </c>
      <c r="D1451">
        <v>342793.86479999998</v>
      </c>
      <c r="E1451">
        <v>15435409.071599999</v>
      </c>
      <c r="F1451">
        <v>0</v>
      </c>
      <c r="G1451">
        <v>146930171.79660001</v>
      </c>
      <c r="H1451">
        <v>73442048.369299993</v>
      </c>
      <c r="I1451">
        <v>151585838.59920001</v>
      </c>
      <c r="J1451">
        <v>5376274.6475</v>
      </c>
      <c r="K1451">
        <v>18439683.0594</v>
      </c>
      <c r="L1451">
        <v>51101.072</v>
      </c>
      <c r="M1451">
        <v>0</v>
      </c>
      <c r="N1451">
        <v>89119549.1699</v>
      </c>
      <c r="O1451">
        <v>-123109238.00480001</v>
      </c>
      <c r="P1451">
        <v>-5033480.7827000003</v>
      </c>
      <c r="Q1451">
        <v>-3004273.9877999998</v>
      </c>
      <c r="R1451">
        <v>-51101.072</v>
      </c>
      <c r="S1451">
        <v>146930171.79660001</v>
      </c>
      <c r="T1451">
        <v>-15677500.8006</v>
      </c>
    </row>
    <row r="1452" spans="1:20" x14ac:dyDescent="0.3">
      <c r="A1452">
        <v>484</v>
      </c>
      <c r="B1452">
        <v>2</v>
      </c>
      <c r="C1452">
        <v>25456163.919399999</v>
      </c>
      <c r="D1452">
        <v>338085.47730000003</v>
      </c>
      <c r="E1452">
        <v>15435409.071599999</v>
      </c>
      <c r="F1452">
        <v>0</v>
      </c>
      <c r="G1452">
        <v>146930171.79660001</v>
      </c>
      <c r="H1452">
        <v>71740811.330899999</v>
      </c>
      <c r="I1452">
        <v>144667747.9217</v>
      </c>
      <c r="J1452">
        <v>5411664.2736</v>
      </c>
      <c r="K1452">
        <v>18439683.0594</v>
      </c>
      <c r="L1452">
        <v>51377.416499999999</v>
      </c>
      <c r="M1452">
        <v>0</v>
      </c>
      <c r="N1452">
        <v>90990506.964900002</v>
      </c>
      <c r="O1452">
        <v>-119211584.00229999</v>
      </c>
      <c r="P1452">
        <v>-5073578.7962999996</v>
      </c>
      <c r="Q1452">
        <v>-3004273.9877999998</v>
      </c>
      <c r="R1452">
        <v>-51377.416499999999</v>
      </c>
      <c r="S1452">
        <v>146930171.79660001</v>
      </c>
      <c r="T1452">
        <v>-19249695.634100001</v>
      </c>
    </row>
    <row r="1453" spans="1:20" x14ac:dyDescent="0.3">
      <c r="A1453">
        <v>484</v>
      </c>
      <c r="B1453">
        <v>3</v>
      </c>
      <c r="C1453">
        <v>23681377.797899999</v>
      </c>
      <c r="D1453">
        <v>333747.77220000001</v>
      </c>
      <c r="E1453">
        <v>15435409.071599999</v>
      </c>
      <c r="F1453">
        <v>0</v>
      </c>
      <c r="G1453">
        <v>146930171.79660001</v>
      </c>
      <c r="H1453">
        <v>70702825.833900005</v>
      </c>
      <c r="I1453">
        <v>140330460.24259999</v>
      </c>
      <c r="J1453">
        <v>5443164.6957999999</v>
      </c>
      <c r="K1453">
        <v>18439683.0594</v>
      </c>
      <c r="L1453">
        <v>51616.7497</v>
      </c>
      <c r="M1453">
        <v>0</v>
      </c>
      <c r="N1453">
        <v>92451058.937600002</v>
      </c>
      <c r="O1453">
        <v>-116649082.4447</v>
      </c>
      <c r="P1453">
        <v>-5109416.9236000003</v>
      </c>
      <c r="Q1453">
        <v>-3004273.9877999998</v>
      </c>
      <c r="R1453">
        <v>-51616.7497</v>
      </c>
      <c r="S1453">
        <v>146930171.79660001</v>
      </c>
      <c r="T1453">
        <v>-21748233.103700001</v>
      </c>
    </row>
    <row r="1454" spans="1:20" x14ac:dyDescent="0.3">
      <c r="A1454">
        <v>485</v>
      </c>
      <c r="B1454">
        <v>1</v>
      </c>
      <c r="C1454">
        <v>191400027.9567</v>
      </c>
      <c r="D1454">
        <v>352170.94339999999</v>
      </c>
      <c r="E1454">
        <v>30163012.1116</v>
      </c>
      <c r="F1454">
        <v>0</v>
      </c>
      <c r="G1454">
        <v>7824925.1863000002</v>
      </c>
      <c r="H1454">
        <v>50798555.895900004</v>
      </c>
      <c r="I1454">
        <v>19507710.518300001</v>
      </c>
      <c r="J1454">
        <v>5341047.9178999998</v>
      </c>
      <c r="K1454">
        <v>83819846.759399995</v>
      </c>
      <c r="L1454">
        <v>92371002.587099999</v>
      </c>
      <c r="M1454">
        <v>0</v>
      </c>
      <c r="N1454">
        <v>80936721.760199994</v>
      </c>
      <c r="O1454">
        <v>171892317.43849999</v>
      </c>
      <c r="P1454">
        <v>-4988876.9744999995</v>
      </c>
      <c r="Q1454">
        <v>-53656834.647799999</v>
      </c>
      <c r="R1454">
        <v>-92371002.587099999</v>
      </c>
      <c r="S1454">
        <v>7824925.1863000002</v>
      </c>
      <c r="T1454">
        <v>-30138165.864300001</v>
      </c>
    </row>
    <row r="1455" spans="1:20" x14ac:dyDescent="0.3">
      <c r="A1455">
        <v>485</v>
      </c>
      <c r="B1455">
        <v>2</v>
      </c>
      <c r="C1455">
        <v>177395915.6717</v>
      </c>
      <c r="D1455">
        <v>368028.70679999999</v>
      </c>
      <c r="E1455">
        <v>30163012.1116</v>
      </c>
      <c r="F1455">
        <v>0</v>
      </c>
      <c r="G1455">
        <v>7824925.1863000002</v>
      </c>
      <c r="H1455">
        <v>52478691.893299997</v>
      </c>
      <c r="I1455">
        <v>14956216.742900001</v>
      </c>
      <c r="J1455">
        <v>5255302.1590999998</v>
      </c>
      <c r="K1455">
        <v>83819846.759399995</v>
      </c>
      <c r="L1455">
        <v>90014456.824900001</v>
      </c>
      <c r="M1455">
        <v>0</v>
      </c>
      <c r="N1455">
        <v>75352707.440400004</v>
      </c>
      <c r="O1455">
        <v>162439698.92879999</v>
      </c>
      <c r="P1455">
        <v>-4887273.4523</v>
      </c>
      <c r="Q1455">
        <v>-53656834.647799999</v>
      </c>
      <c r="R1455">
        <v>-90014456.824900001</v>
      </c>
      <c r="S1455">
        <v>7824925.1863000002</v>
      </c>
      <c r="T1455">
        <v>-22874015.5471</v>
      </c>
    </row>
    <row r="1456" spans="1:20" x14ac:dyDescent="0.3">
      <c r="A1456">
        <v>485</v>
      </c>
      <c r="B1456">
        <v>3</v>
      </c>
      <c r="C1456">
        <v>169470963.9118</v>
      </c>
      <c r="D1456">
        <v>382135.20809999999</v>
      </c>
      <c r="E1456">
        <v>30163012.1116</v>
      </c>
      <c r="F1456">
        <v>0</v>
      </c>
      <c r="G1456">
        <v>7824925.1863000002</v>
      </c>
      <c r="H1456">
        <v>53447345.183200002</v>
      </c>
      <c r="I1456">
        <v>12768664.3555</v>
      </c>
      <c r="J1456">
        <v>5181490.6661</v>
      </c>
      <c r="K1456">
        <v>83819846.759399995</v>
      </c>
      <c r="L1456">
        <v>88045764.043599993</v>
      </c>
      <c r="M1456">
        <v>0</v>
      </c>
      <c r="N1456">
        <v>72152818.611499995</v>
      </c>
      <c r="O1456">
        <v>156702299.5564</v>
      </c>
      <c r="P1456">
        <v>-4799355.4579999996</v>
      </c>
      <c r="Q1456">
        <v>-53656834.647799999</v>
      </c>
      <c r="R1456">
        <v>-88045764.043599993</v>
      </c>
      <c r="S1456">
        <v>7824925.1863000002</v>
      </c>
      <c r="T1456">
        <v>-18705473.428300001</v>
      </c>
    </row>
    <row r="1457" spans="1:20" x14ac:dyDescent="0.3">
      <c r="A1457">
        <v>486</v>
      </c>
      <c r="B1457">
        <v>1</v>
      </c>
      <c r="C1457">
        <v>131226011.6331</v>
      </c>
      <c r="D1457">
        <v>393641.06969999999</v>
      </c>
      <c r="E1457">
        <v>38532536.6316</v>
      </c>
      <c r="F1457">
        <v>0</v>
      </c>
      <c r="G1457">
        <v>70997759.915399998</v>
      </c>
      <c r="H1457">
        <v>90304965.060499996</v>
      </c>
      <c r="I1457">
        <v>50574659.952299997</v>
      </c>
      <c r="J1457">
        <v>5133834.4776999997</v>
      </c>
      <c r="K1457">
        <v>120974627.77940001</v>
      </c>
      <c r="L1457">
        <v>83258160.076299995</v>
      </c>
      <c r="M1457">
        <v>0</v>
      </c>
      <c r="N1457">
        <v>71542065.042500004</v>
      </c>
      <c r="O1457">
        <v>80651351.680800006</v>
      </c>
      <c r="P1457">
        <v>-4740193.4079999998</v>
      </c>
      <c r="Q1457">
        <v>-82442091.147799999</v>
      </c>
      <c r="R1457">
        <v>-83258160.076299995</v>
      </c>
      <c r="S1457">
        <v>70997759.915399998</v>
      </c>
      <c r="T1457">
        <v>18762900.017999999</v>
      </c>
    </row>
    <row r="1458" spans="1:20" x14ac:dyDescent="0.3">
      <c r="A1458">
        <v>486</v>
      </c>
      <c r="B1458">
        <v>2</v>
      </c>
      <c r="C1458">
        <v>124959943.01710001</v>
      </c>
      <c r="D1458">
        <v>403618.03360000002</v>
      </c>
      <c r="E1458">
        <v>38532536.6316</v>
      </c>
      <c r="F1458">
        <v>0</v>
      </c>
      <c r="G1458">
        <v>70997759.915399998</v>
      </c>
      <c r="H1458">
        <v>88979075.995700002</v>
      </c>
      <c r="I1458">
        <v>44791095.605400003</v>
      </c>
      <c r="J1458">
        <v>5090836.6449999996</v>
      </c>
      <c r="K1458">
        <v>120974627.77940001</v>
      </c>
      <c r="L1458">
        <v>82136032.844999999</v>
      </c>
      <c r="M1458">
        <v>0</v>
      </c>
      <c r="N1458">
        <v>70835859.086999997</v>
      </c>
      <c r="O1458">
        <v>80168847.411699995</v>
      </c>
      <c r="P1458">
        <v>-4687218.6113999998</v>
      </c>
      <c r="Q1458">
        <v>-82442091.147799999</v>
      </c>
      <c r="R1458">
        <v>-82136032.844999999</v>
      </c>
      <c r="S1458">
        <v>70997759.915399998</v>
      </c>
      <c r="T1458">
        <v>18143216.9087</v>
      </c>
    </row>
    <row r="1459" spans="1:20" x14ac:dyDescent="0.3">
      <c r="A1459">
        <v>486</v>
      </c>
      <c r="B1459">
        <v>3</v>
      </c>
      <c r="C1459">
        <v>120502387.9567</v>
      </c>
      <c r="D1459">
        <v>412393.81099999999</v>
      </c>
      <c r="E1459">
        <v>38532536.6316</v>
      </c>
      <c r="F1459">
        <v>0</v>
      </c>
      <c r="G1459">
        <v>70997759.915399998</v>
      </c>
      <c r="H1459">
        <v>88379824.9155</v>
      </c>
      <c r="I1459">
        <v>41444173.967500001</v>
      </c>
      <c r="J1459">
        <v>5051847.3958000001</v>
      </c>
      <c r="K1459">
        <v>120974627.77940001</v>
      </c>
      <c r="L1459">
        <v>81095099.991300002</v>
      </c>
      <c r="M1459">
        <v>0</v>
      </c>
      <c r="N1459">
        <v>70221845.808400005</v>
      </c>
      <c r="O1459">
        <v>79058213.989299998</v>
      </c>
      <c r="P1459">
        <v>-4639453.5848000003</v>
      </c>
      <c r="Q1459">
        <v>-82442091.147799999</v>
      </c>
      <c r="R1459">
        <v>-81095099.991300002</v>
      </c>
      <c r="S1459">
        <v>70997759.915399998</v>
      </c>
      <c r="T1459">
        <v>18157979.107099999</v>
      </c>
    </row>
    <row r="1460" spans="1:20" x14ac:dyDescent="0.3">
      <c r="A1460">
        <v>487</v>
      </c>
      <c r="B1460">
        <v>1</v>
      </c>
      <c r="C1460">
        <v>336656949.75089997</v>
      </c>
      <c r="D1460">
        <v>439753.57750000001</v>
      </c>
      <c r="E1460">
        <v>70439691.591600001</v>
      </c>
      <c r="F1460">
        <v>0</v>
      </c>
      <c r="G1460">
        <v>21296906.338500001</v>
      </c>
      <c r="H1460">
        <v>82564473.914700001</v>
      </c>
      <c r="I1460">
        <v>19072215.287900001</v>
      </c>
      <c r="J1460">
        <v>4938884.0955999997</v>
      </c>
      <c r="K1460">
        <v>262619868.7094</v>
      </c>
      <c r="L1460">
        <v>160029672.67230001</v>
      </c>
      <c r="M1460">
        <v>0</v>
      </c>
      <c r="N1460">
        <v>65968052.342200004</v>
      </c>
      <c r="O1460">
        <v>317584734.46310002</v>
      </c>
      <c r="P1460">
        <v>-4499130.5181</v>
      </c>
      <c r="Q1460">
        <v>-192180177.1178</v>
      </c>
      <c r="R1460">
        <v>-160029672.67230001</v>
      </c>
      <c r="S1460">
        <v>21296906.338500001</v>
      </c>
      <c r="T1460">
        <v>16596421.5725</v>
      </c>
    </row>
    <row r="1461" spans="1:20" x14ac:dyDescent="0.3">
      <c r="A1461">
        <v>487</v>
      </c>
      <c r="B1461">
        <v>2</v>
      </c>
      <c r="C1461">
        <v>320378506.19349998</v>
      </c>
      <c r="D1461">
        <v>464385.8259</v>
      </c>
      <c r="E1461">
        <v>70439691.591600001</v>
      </c>
      <c r="F1461">
        <v>0</v>
      </c>
      <c r="G1461">
        <v>21296906.338500001</v>
      </c>
      <c r="H1461">
        <v>81765034.121700004</v>
      </c>
      <c r="I1461">
        <v>16153462.8312</v>
      </c>
      <c r="J1461">
        <v>4846077.0817</v>
      </c>
      <c r="K1461">
        <v>262619868.7094</v>
      </c>
      <c r="L1461">
        <v>152672911.3161</v>
      </c>
      <c r="M1461">
        <v>0</v>
      </c>
      <c r="N1461">
        <v>60371762.5616</v>
      </c>
      <c r="O1461">
        <v>304225043.3624</v>
      </c>
      <c r="P1461">
        <v>-4381691.2559000002</v>
      </c>
      <c r="Q1461">
        <v>-192180177.1178</v>
      </c>
      <c r="R1461">
        <v>-152672911.3161</v>
      </c>
      <c r="S1461">
        <v>21296906.338500001</v>
      </c>
      <c r="T1461">
        <v>21393271.5601</v>
      </c>
    </row>
    <row r="1462" spans="1:20" x14ac:dyDescent="0.3">
      <c r="A1462">
        <v>487</v>
      </c>
      <c r="B1462">
        <v>3</v>
      </c>
      <c r="C1462">
        <v>310974654.01520002</v>
      </c>
      <c r="D1462">
        <v>488324.59980000003</v>
      </c>
      <c r="E1462">
        <v>70439691.591600001</v>
      </c>
      <c r="F1462">
        <v>0</v>
      </c>
      <c r="G1462">
        <v>21296906.338500001</v>
      </c>
      <c r="H1462">
        <v>80484210.886000007</v>
      </c>
      <c r="I1462">
        <v>14386100.6731</v>
      </c>
      <c r="J1462">
        <v>4756278.9389000004</v>
      </c>
      <c r="K1462">
        <v>262619868.7094</v>
      </c>
      <c r="L1462">
        <v>146217562.4824</v>
      </c>
      <c r="M1462">
        <v>0</v>
      </c>
      <c r="N1462">
        <v>57367237.514600001</v>
      </c>
      <c r="O1462">
        <v>296588553.34200001</v>
      </c>
      <c r="P1462">
        <v>-4267954.3389999997</v>
      </c>
      <c r="Q1462">
        <v>-192180177.1178</v>
      </c>
      <c r="R1462">
        <v>-146217562.4824</v>
      </c>
      <c r="S1462">
        <v>21296906.338500001</v>
      </c>
      <c r="T1462">
        <v>23116973.371399999</v>
      </c>
    </row>
    <row r="1463" spans="1:20" x14ac:dyDescent="0.3">
      <c r="A1463">
        <v>488</v>
      </c>
      <c r="B1463">
        <v>1</v>
      </c>
      <c r="C1463">
        <v>741799496.08759999</v>
      </c>
      <c r="D1463">
        <v>522161.18239999999</v>
      </c>
      <c r="E1463">
        <v>184487068.2516</v>
      </c>
      <c r="F1463">
        <v>0</v>
      </c>
      <c r="G1463">
        <v>5902439.5426000003</v>
      </c>
      <c r="H1463">
        <v>77583581.810000002</v>
      </c>
      <c r="I1463">
        <v>19071419.1998</v>
      </c>
      <c r="J1463">
        <v>4639753.4452</v>
      </c>
      <c r="K1463">
        <v>768909716.91939998</v>
      </c>
      <c r="L1463">
        <v>165840511.19749999</v>
      </c>
      <c r="M1463">
        <v>0</v>
      </c>
      <c r="N1463">
        <v>52362269.463299997</v>
      </c>
      <c r="O1463">
        <v>722728076.88779998</v>
      </c>
      <c r="P1463">
        <v>-4117592.2626999998</v>
      </c>
      <c r="Q1463">
        <v>-584422648.66779995</v>
      </c>
      <c r="R1463">
        <v>-165840511.19749999</v>
      </c>
      <c r="S1463">
        <v>5902439.5426000003</v>
      </c>
      <c r="T1463">
        <v>25221312.346700002</v>
      </c>
    </row>
    <row r="1464" spans="1:20" x14ac:dyDescent="0.3">
      <c r="A1464">
        <v>488</v>
      </c>
      <c r="B1464">
        <v>2</v>
      </c>
      <c r="C1464">
        <v>727218283.94400001</v>
      </c>
      <c r="D1464">
        <v>557551.68449999997</v>
      </c>
      <c r="E1464">
        <v>184487068.2516</v>
      </c>
      <c r="F1464">
        <v>0</v>
      </c>
      <c r="G1464">
        <v>5902439.5426000003</v>
      </c>
      <c r="H1464">
        <v>76679329.454300001</v>
      </c>
      <c r="I1464">
        <v>14748224.945800001</v>
      </c>
      <c r="J1464">
        <v>4546136.7971999999</v>
      </c>
      <c r="K1464">
        <v>768909716.91939998</v>
      </c>
      <c r="L1464">
        <v>157009155.18959999</v>
      </c>
      <c r="M1464">
        <v>0</v>
      </c>
      <c r="N1464">
        <v>49819638.8926</v>
      </c>
      <c r="O1464">
        <v>712470058.99820006</v>
      </c>
      <c r="P1464">
        <v>-3988585.1126999999</v>
      </c>
      <c r="Q1464">
        <v>-584422648.66779995</v>
      </c>
      <c r="R1464">
        <v>-157009155.18959999</v>
      </c>
      <c r="S1464">
        <v>5902439.5426000003</v>
      </c>
      <c r="T1464">
        <v>26859690.561700001</v>
      </c>
    </row>
    <row r="1465" spans="1:20" x14ac:dyDescent="0.3">
      <c r="A1465">
        <v>488</v>
      </c>
      <c r="B1465">
        <v>3</v>
      </c>
      <c r="C1465">
        <v>715621229.64690006</v>
      </c>
      <c r="D1465">
        <v>595588.77139999997</v>
      </c>
      <c r="E1465">
        <v>184487068.2516</v>
      </c>
      <c r="F1465">
        <v>0</v>
      </c>
      <c r="G1465">
        <v>5902439.5426000003</v>
      </c>
      <c r="H1465">
        <v>75971619.961600006</v>
      </c>
      <c r="I1465">
        <v>11839375.5054</v>
      </c>
      <c r="J1465">
        <v>4472274.9888000004</v>
      </c>
      <c r="K1465">
        <v>768909716.91939998</v>
      </c>
      <c r="L1465">
        <v>149303013.04190001</v>
      </c>
      <c r="M1465">
        <v>0</v>
      </c>
      <c r="N1465">
        <v>48081151.260499999</v>
      </c>
      <c r="O1465">
        <v>703781854.1415</v>
      </c>
      <c r="P1465">
        <v>-3876686.2174</v>
      </c>
      <c r="Q1465">
        <v>-584422648.66779995</v>
      </c>
      <c r="R1465">
        <v>-149303013.04190001</v>
      </c>
      <c r="S1465">
        <v>5902439.5426000003</v>
      </c>
      <c r="T1465">
        <v>27890468.701099999</v>
      </c>
    </row>
    <row r="1466" spans="1:20" x14ac:dyDescent="0.3">
      <c r="A1466">
        <v>489</v>
      </c>
      <c r="B1466">
        <v>1</v>
      </c>
      <c r="C1466">
        <v>576963621.48430002</v>
      </c>
      <c r="D1466">
        <v>562732.89199999999</v>
      </c>
      <c r="E1466">
        <v>200987291.67160001</v>
      </c>
      <c r="F1466">
        <v>0</v>
      </c>
      <c r="G1466">
        <v>189971550.03659999</v>
      </c>
      <c r="H1466">
        <v>118686759.009</v>
      </c>
      <c r="I1466">
        <v>122033196.8911</v>
      </c>
      <c r="J1466">
        <v>4588710.5073999995</v>
      </c>
      <c r="K1466">
        <v>842159063.97940004</v>
      </c>
      <c r="L1466">
        <v>63662734.661899999</v>
      </c>
      <c r="M1466">
        <v>0</v>
      </c>
      <c r="N1466">
        <v>53106836.614699997</v>
      </c>
      <c r="O1466">
        <v>454930424.59320003</v>
      </c>
      <c r="P1466">
        <v>-4025977.6154</v>
      </c>
      <c r="Q1466">
        <v>-641171772.30780005</v>
      </c>
      <c r="R1466">
        <v>-63662734.661899999</v>
      </c>
      <c r="S1466">
        <v>189971550.03659999</v>
      </c>
      <c r="T1466">
        <v>65579922.394299999</v>
      </c>
    </row>
    <row r="1467" spans="1:20" x14ac:dyDescent="0.3">
      <c r="A1467">
        <v>489</v>
      </c>
      <c r="B1467">
        <v>2</v>
      </c>
      <c r="C1467">
        <v>567591475.95850003</v>
      </c>
      <c r="D1467">
        <v>542200.97010000004</v>
      </c>
      <c r="E1467">
        <v>200987291.67160001</v>
      </c>
      <c r="F1467">
        <v>0</v>
      </c>
      <c r="G1467">
        <v>189971550.03659999</v>
      </c>
      <c r="H1467">
        <v>115029092.17039999</v>
      </c>
      <c r="I1467">
        <v>105293235.39839999</v>
      </c>
      <c r="J1467">
        <v>4678944.5547000002</v>
      </c>
      <c r="K1467">
        <v>842159063.97940004</v>
      </c>
      <c r="L1467">
        <v>65124708.5524</v>
      </c>
      <c r="M1467">
        <v>0</v>
      </c>
      <c r="N1467">
        <v>56042980.6712</v>
      </c>
      <c r="O1467">
        <v>462298240.56010002</v>
      </c>
      <c r="P1467">
        <v>-4136743.5846000002</v>
      </c>
      <c r="Q1467">
        <v>-641171772.30780005</v>
      </c>
      <c r="R1467">
        <v>-65124708.5524</v>
      </c>
      <c r="S1467">
        <v>189971550.03659999</v>
      </c>
      <c r="T1467">
        <v>58986111.499200001</v>
      </c>
    </row>
    <row r="1468" spans="1:20" x14ac:dyDescent="0.3">
      <c r="A1468">
        <v>489</v>
      </c>
      <c r="B1468">
        <v>3</v>
      </c>
      <c r="C1468">
        <v>561449952.21710002</v>
      </c>
      <c r="D1468">
        <v>526488.17299999995</v>
      </c>
      <c r="E1468">
        <v>200987291.67160001</v>
      </c>
      <c r="F1468">
        <v>0</v>
      </c>
      <c r="G1468">
        <v>189971550.03659999</v>
      </c>
      <c r="H1468">
        <v>112012691.43979999</v>
      </c>
      <c r="I1468">
        <v>93275928.614899993</v>
      </c>
      <c r="J1468">
        <v>4752606.4341000002</v>
      </c>
      <c r="K1468">
        <v>842159063.97940004</v>
      </c>
      <c r="L1468">
        <v>66230358.469099998</v>
      </c>
      <c r="M1468">
        <v>0</v>
      </c>
      <c r="N1468">
        <v>57904484.317500003</v>
      </c>
      <c r="O1468">
        <v>468174023.60210001</v>
      </c>
      <c r="P1468">
        <v>-4226118.2610999998</v>
      </c>
      <c r="Q1468">
        <v>-641171772.30780005</v>
      </c>
      <c r="R1468">
        <v>-66230358.469099998</v>
      </c>
      <c r="S1468">
        <v>189971550.03659999</v>
      </c>
      <c r="T1468">
        <v>54108207.122299999</v>
      </c>
    </row>
    <row r="1469" spans="1:20" x14ac:dyDescent="0.3">
      <c r="A1469">
        <v>490</v>
      </c>
      <c r="B1469">
        <v>1</v>
      </c>
      <c r="C1469">
        <v>464195693.93589997</v>
      </c>
      <c r="D1469">
        <v>538908.80949999997</v>
      </c>
      <c r="E1469">
        <v>98727305.011600003</v>
      </c>
      <c r="F1469">
        <v>0</v>
      </c>
      <c r="G1469">
        <v>2185231.6472</v>
      </c>
      <c r="H1469">
        <v>31393004.059799999</v>
      </c>
      <c r="I1469">
        <v>43976019.073299997</v>
      </c>
      <c r="J1469">
        <v>4679391.9044000003</v>
      </c>
      <c r="K1469">
        <v>388196904.59939998</v>
      </c>
      <c r="L1469">
        <v>105796950.81559999</v>
      </c>
      <c r="M1469">
        <v>0</v>
      </c>
      <c r="N1469">
        <v>56230798.461499996</v>
      </c>
      <c r="O1469">
        <v>420219674.86260003</v>
      </c>
      <c r="P1469">
        <v>-4140483.0950000002</v>
      </c>
      <c r="Q1469">
        <v>-289469599.58780003</v>
      </c>
      <c r="R1469">
        <v>-105796950.81559999</v>
      </c>
      <c r="S1469">
        <v>2185231.6472</v>
      </c>
      <c r="T1469">
        <v>-24837794.401700001</v>
      </c>
    </row>
    <row r="1470" spans="1:20" x14ac:dyDescent="0.3">
      <c r="A1470">
        <v>490</v>
      </c>
      <c r="B1470">
        <v>2</v>
      </c>
      <c r="C1470">
        <v>434078709.09759998</v>
      </c>
      <c r="D1470">
        <v>550546.98510000005</v>
      </c>
      <c r="E1470">
        <v>98727305.011600003</v>
      </c>
      <c r="F1470">
        <v>0</v>
      </c>
      <c r="G1470">
        <v>2185231.6472</v>
      </c>
      <c r="H1470">
        <v>30678610.616900001</v>
      </c>
      <c r="I1470">
        <v>18286426.6283</v>
      </c>
      <c r="J1470">
        <v>4617292.1684999997</v>
      </c>
      <c r="K1470">
        <v>388196904.59939998</v>
      </c>
      <c r="L1470">
        <v>102322204.78820001</v>
      </c>
      <c r="M1470">
        <v>0</v>
      </c>
      <c r="N1470">
        <v>54107180.696800001</v>
      </c>
      <c r="O1470">
        <v>415792282.46929997</v>
      </c>
      <c r="P1470">
        <v>-4066745.1834</v>
      </c>
      <c r="Q1470">
        <v>-289469599.58780003</v>
      </c>
      <c r="R1470">
        <v>-102322204.78820001</v>
      </c>
      <c r="S1470">
        <v>2185231.6472</v>
      </c>
      <c r="T1470">
        <v>-23428570.0799</v>
      </c>
    </row>
    <row r="1471" spans="1:20" x14ac:dyDescent="0.3">
      <c r="A1471">
        <v>490</v>
      </c>
      <c r="B1471">
        <v>3</v>
      </c>
      <c r="C1471">
        <v>420196542.014</v>
      </c>
      <c r="D1471">
        <v>561172.70539999998</v>
      </c>
      <c r="E1471">
        <v>98727305.011600003</v>
      </c>
      <c r="F1471">
        <v>0</v>
      </c>
      <c r="G1471">
        <v>2185231.6472</v>
      </c>
      <c r="H1471">
        <v>30270851.054200001</v>
      </c>
      <c r="I1471">
        <v>8194819.3019000003</v>
      </c>
      <c r="J1471">
        <v>4563085.8819000004</v>
      </c>
      <c r="K1471">
        <v>388196904.59939998</v>
      </c>
      <c r="L1471">
        <v>99262088.153099999</v>
      </c>
      <c r="M1471">
        <v>0</v>
      </c>
      <c r="N1471">
        <v>52862950.292000003</v>
      </c>
      <c r="O1471">
        <v>412001722.71210003</v>
      </c>
      <c r="P1471">
        <v>-4001913.1765999999</v>
      </c>
      <c r="Q1471">
        <v>-289469599.58780003</v>
      </c>
      <c r="R1471">
        <v>-99262088.153099999</v>
      </c>
      <c r="S1471">
        <v>2185231.6472</v>
      </c>
      <c r="T1471">
        <v>-22592099.237799998</v>
      </c>
    </row>
    <row r="1472" spans="1:20" x14ac:dyDescent="0.3">
      <c r="A1472">
        <v>491</v>
      </c>
      <c r="B1472">
        <v>1</v>
      </c>
      <c r="C1472">
        <v>255025022.18959999</v>
      </c>
      <c r="D1472">
        <v>547958.05350000004</v>
      </c>
      <c r="E1472">
        <v>15435409.071599999</v>
      </c>
      <c r="F1472">
        <v>0</v>
      </c>
      <c r="G1472">
        <v>4824619.7994999997</v>
      </c>
      <c r="H1472">
        <v>41344442.7245</v>
      </c>
      <c r="I1472">
        <v>192365713.29089999</v>
      </c>
      <c r="J1472">
        <v>4567355.1195</v>
      </c>
      <c r="K1472">
        <v>18439683.0594</v>
      </c>
      <c r="L1472">
        <v>46321584.3257</v>
      </c>
      <c r="M1472">
        <v>0</v>
      </c>
      <c r="N1472">
        <v>54406495.474299997</v>
      </c>
      <c r="O1472">
        <v>62659308.898699999</v>
      </c>
      <c r="P1472">
        <v>-4019397.0660000001</v>
      </c>
      <c r="Q1472">
        <v>-3004273.9877999998</v>
      </c>
      <c r="R1472">
        <v>-46321584.3257</v>
      </c>
      <c r="S1472">
        <v>4824619.7994999997</v>
      </c>
      <c r="T1472">
        <v>-13062052.7499</v>
      </c>
    </row>
    <row r="1473" spans="1:20" x14ac:dyDescent="0.3">
      <c r="A1473">
        <v>491</v>
      </c>
      <c r="B1473">
        <v>2</v>
      </c>
      <c r="C1473">
        <v>208569100.43000001</v>
      </c>
      <c r="D1473">
        <v>536256.08909999998</v>
      </c>
      <c r="E1473">
        <v>15435409.071599999</v>
      </c>
      <c r="F1473">
        <v>0</v>
      </c>
      <c r="G1473">
        <v>4824619.7994999997</v>
      </c>
      <c r="H1473">
        <v>40826045.487400003</v>
      </c>
      <c r="I1473">
        <v>143945582.67030001</v>
      </c>
      <c r="J1473">
        <v>4588008.2824999997</v>
      </c>
      <c r="K1473">
        <v>18439683.0594</v>
      </c>
      <c r="L1473">
        <v>46687434.675300002</v>
      </c>
      <c r="M1473">
        <v>0</v>
      </c>
      <c r="N1473">
        <v>56203104.284199998</v>
      </c>
      <c r="O1473">
        <v>64623517.759800002</v>
      </c>
      <c r="P1473">
        <v>-4051752.1932999999</v>
      </c>
      <c r="Q1473">
        <v>-3004273.9877999998</v>
      </c>
      <c r="R1473">
        <v>-46687434.675300002</v>
      </c>
      <c r="S1473">
        <v>4824619.7994999997</v>
      </c>
      <c r="T1473">
        <v>-15377058.796800001</v>
      </c>
    </row>
    <row r="1474" spans="1:20" x14ac:dyDescent="0.3">
      <c r="A1474">
        <v>491</v>
      </c>
      <c r="B1474">
        <v>3</v>
      </c>
      <c r="C1474">
        <v>180428709.16150001</v>
      </c>
      <c r="D1474">
        <v>528632.67709999997</v>
      </c>
      <c r="E1474">
        <v>15435409.071599999</v>
      </c>
      <c r="F1474">
        <v>0</v>
      </c>
      <c r="G1474">
        <v>4824619.7994999997</v>
      </c>
      <c r="H1474">
        <v>40224666.700900003</v>
      </c>
      <c r="I1474">
        <v>113828300.1935</v>
      </c>
      <c r="J1474">
        <v>4596810.7384000001</v>
      </c>
      <c r="K1474">
        <v>18439683.0594</v>
      </c>
      <c r="L1474">
        <v>46954250.746799998</v>
      </c>
      <c r="M1474">
        <v>0</v>
      </c>
      <c r="N1474">
        <v>57271719.492299996</v>
      </c>
      <c r="O1474">
        <v>66600408.968000002</v>
      </c>
      <c r="P1474">
        <v>-4068178.0614</v>
      </c>
      <c r="Q1474">
        <v>-3004273.9877999998</v>
      </c>
      <c r="R1474">
        <v>-46954250.746799998</v>
      </c>
      <c r="S1474">
        <v>4824619.7994999997</v>
      </c>
      <c r="T1474">
        <v>-17047052.7914</v>
      </c>
    </row>
    <row r="1475" spans="1:20" x14ac:dyDescent="0.3">
      <c r="A1475">
        <v>492</v>
      </c>
      <c r="B1475">
        <v>1</v>
      </c>
      <c r="C1475">
        <v>173566575.18090001</v>
      </c>
      <c r="D1475">
        <v>522470.24369999999</v>
      </c>
      <c r="E1475">
        <v>15435409.071599999</v>
      </c>
      <c r="F1475">
        <v>0</v>
      </c>
      <c r="G1475">
        <v>1852916.5822999999</v>
      </c>
      <c r="H1475">
        <v>32038018.3847</v>
      </c>
      <c r="I1475">
        <v>98789113.496999994</v>
      </c>
      <c r="J1475">
        <v>4600414.1879000003</v>
      </c>
      <c r="K1475">
        <v>18439683.0594</v>
      </c>
      <c r="L1475">
        <v>39058831.429700002</v>
      </c>
      <c r="M1475">
        <v>0</v>
      </c>
      <c r="N1475">
        <v>62625774.434500001</v>
      </c>
      <c r="O1475">
        <v>74777461.683799997</v>
      </c>
      <c r="P1475">
        <v>-4077943.9441999998</v>
      </c>
      <c r="Q1475">
        <v>-3004273.9877999998</v>
      </c>
      <c r="R1475">
        <v>-39058831.429700002</v>
      </c>
      <c r="S1475">
        <v>1852916.5822999999</v>
      </c>
      <c r="T1475">
        <v>-30587756.049899999</v>
      </c>
    </row>
    <row r="1476" spans="1:20" x14ac:dyDescent="0.3">
      <c r="A1476">
        <v>492</v>
      </c>
      <c r="B1476">
        <v>2</v>
      </c>
      <c r="C1476">
        <v>158975757.00799999</v>
      </c>
      <c r="D1476">
        <v>517873.77649999998</v>
      </c>
      <c r="E1476">
        <v>15435409.071599999</v>
      </c>
      <c r="F1476">
        <v>0</v>
      </c>
      <c r="G1476">
        <v>1852916.5822999999</v>
      </c>
      <c r="H1476">
        <v>30694389.246800002</v>
      </c>
      <c r="I1476">
        <v>83046444.204999998</v>
      </c>
      <c r="J1476">
        <v>4600644.9647000004</v>
      </c>
      <c r="K1476">
        <v>18439683.0594</v>
      </c>
      <c r="L1476">
        <v>39207762.038699999</v>
      </c>
      <c r="M1476">
        <v>0</v>
      </c>
      <c r="N1476">
        <v>62067523.911799997</v>
      </c>
      <c r="O1476">
        <v>75929312.803100005</v>
      </c>
      <c r="P1476">
        <v>-4082771.1882000002</v>
      </c>
      <c r="Q1476">
        <v>-3004273.9877999998</v>
      </c>
      <c r="R1476">
        <v>-39207762.038699999</v>
      </c>
      <c r="S1476">
        <v>1852916.5822999999</v>
      </c>
      <c r="T1476">
        <v>-31373134.665100001</v>
      </c>
    </row>
    <row r="1477" spans="1:20" x14ac:dyDescent="0.3">
      <c r="A1477">
        <v>492</v>
      </c>
      <c r="B1477">
        <v>3</v>
      </c>
      <c r="C1477">
        <v>148728688.58750001</v>
      </c>
      <c r="D1477">
        <v>514123.98090000002</v>
      </c>
      <c r="E1477">
        <v>15435409.071599999</v>
      </c>
      <c r="F1477">
        <v>0</v>
      </c>
      <c r="G1477">
        <v>1852916.5822999999</v>
      </c>
      <c r="H1477">
        <v>30067198.473000001</v>
      </c>
      <c r="I1477">
        <v>72256116.311499998</v>
      </c>
      <c r="J1477">
        <v>4598478.6678999998</v>
      </c>
      <c r="K1477">
        <v>18439683.0594</v>
      </c>
      <c r="L1477">
        <v>39324604.827100001</v>
      </c>
      <c r="M1477">
        <v>0</v>
      </c>
      <c r="N1477">
        <v>61887231.820299998</v>
      </c>
      <c r="O1477">
        <v>76472572.275999993</v>
      </c>
      <c r="P1477">
        <v>-4084354.6869999999</v>
      </c>
      <c r="Q1477">
        <v>-3004273.9877999998</v>
      </c>
      <c r="R1477">
        <v>-39324604.827100001</v>
      </c>
      <c r="S1477">
        <v>1852916.5822999999</v>
      </c>
      <c r="T1477">
        <v>-31820033.3473</v>
      </c>
    </row>
    <row r="1478" spans="1:20" x14ac:dyDescent="0.3">
      <c r="A1478">
        <v>493</v>
      </c>
      <c r="B1478">
        <v>1</v>
      </c>
      <c r="C1478">
        <v>125571967.9892</v>
      </c>
      <c r="D1478">
        <v>500497.87939999998</v>
      </c>
      <c r="E1478">
        <v>15435409.071599999</v>
      </c>
      <c r="F1478">
        <v>0</v>
      </c>
      <c r="G1478">
        <v>5278640.2725999998</v>
      </c>
      <c r="H1478">
        <v>43460000.120899998</v>
      </c>
      <c r="I1478">
        <v>99732242.549799994</v>
      </c>
      <c r="J1478">
        <v>4631822.8854999999</v>
      </c>
      <c r="K1478">
        <v>18439683.0594</v>
      </c>
      <c r="L1478">
        <v>3219980.4347999999</v>
      </c>
      <c r="M1478">
        <v>0</v>
      </c>
      <c r="N1478">
        <v>62871066.878600001</v>
      </c>
      <c r="O1478">
        <v>25839725.439399999</v>
      </c>
      <c r="P1478">
        <v>-4131325.0060999999</v>
      </c>
      <c r="Q1478">
        <v>-3004273.9877999998</v>
      </c>
      <c r="R1478">
        <v>-3219980.4347999999</v>
      </c>
      <c r="S1478">
        <v>5278640.2725999998</v>
      </c>
      <c r="T1478">
        <v>-19411066.7577</v>
      </c>
    </row>
    <row r="1479" spans="1:20" x14ac:dyDescent="0.3">
      <c r="A1479">
        <v>493</v>
      </c>
      <c r="B1479">
        <v>2</v>
      </c>
      <c r="C1479">
        <v>118311120.2933</v>
      </c>
      <c r="D1479">
        <v>488426.43320000003</v>
      </c>
      <c r="E1479">
        <v>15435409.071599999</v>
      </c>
      <c r="F1479">
        <v>0</v>
      </c>
      <c r="G1479">
        <v>5278640.2725999998</v>
      </c>
      <c r="H1479">
        <v>43485476.374200001</v>
      </c>
      <c r="I1479">
        <v>90640364.712799996</v>
      </c>
      <c r="J1479">
        <v>4658523.1118000001</v>
      </c>
      <c r="K1479">
        <v>18439683.0594</v>
      </c>
      <c r="L1479">
        <v>3301820.8949000002</v>
      </c>
      <c r="M1479">
        <v>0</v>
      </c>
      <c r="N1479">
        <v>65417088.8486</v>
      </c>
      <c r="O1479">
        <v>27670755.580499999</v>
      </c>
      <c r="P1479">
        <v>-4170096.6786000002</v>
      </c>
      <c r="Q1479">
        <v>-3004273.9877999998</v>
      </c>
      <c r="R1479">
        <v>-3301820.8949000002</v>
      </c>
      <c r="S1479">
        <v>5278640.2725999998</v>
      </c>
      <c r="T1479">
        <v>-21931612.474399999</v>
      </c>
    </row>
    <row r="1480" spans="1:20" x14ac:dyDescent="0.3">
      <c r="A1480">
        <v>493</v>
      </c>
      <c r="B1480">
        <v>3</v>
      </c>
      <c r="C1480">
        <v>112785497.74770001</v>
      </c>
      <c r="D1480">
        <v>478294.53220000002</v>
      </c>
      <c r="E1480">
        <v>15435409.071599999</v>
      </c>
      <c r="F1480">
        <v>0</v>
      </c>
      <c r="G1480">
        <v>5278640.2725999998</v>
      </c>
      <c r="H1480">
        <v>43773162.482900001</v>
      </c>
      <c r="I1480">
        <v>83068826.7579</v>
      </c>
      <c r="J1480">
        <v>4681126.2616999997</v>
      </c>
      <c r="K1480">
        <v>18439683.0594</v>
      </c>
      <c r="L1480">
        <v>3376912.8522999999</v>
      </c>
      <c r="M1480">
        <v>0</v>
      </c>
      <c r="N1480">
        <v>67252335.252499998</v>
      </c>
      <c r="O1480">
        <v>29716670.989799999</v>
      </c>
      <c r="P1480">
        <v>-4202831.7295000004</v>
      </c>
      <c r="Q1480">
        <v>-3004273.9877999998</v>
      </c>
      <c r="R1480">
        <v>-3376912.8522999999</v>
      </c>
      <c r="S1480">
        <v>5278640.2725999998</v>
      </c>
      <c r="T1480">
        <v>-23479172.7696</v>
      </c>
    </row>
    <row r="1481" spans="1:20" x14ac:dyDescent="0.3">
      <c r="A1481">
        <v>494</v>
      </c>
      <c r="B1481">
        <v>1</v>
      </c>
      <c r="C1481">
        <v>123609152.71610001</v>
      </c>
      <c r="D1481">
        <v>476912.41519999999</v>
      </c>
      <c r="E1481">
        <v>15435409.071599999</v>
      </c>
      <c r="F1481">
        <v>0</v>
      </c>
      <c r="G1481">
        <v>2012724.0338999999</v>
      </c>
      <c r="H1481">
        <v>32317782.136399999</v>
      </c>
      <c r="I1481">
        <v>56478113.276199996</v>
      </c>
      <c r="J1481">
        <v>4673577.0434999997</v>
      </c>
      <c r="K1481">
        <v>18452536.759399999</v>
      </c>
      <c r="L1481">
        <v>26944360.101399999</v>
      </c>
      <c r="M1481">
        <v>0</v>
      </c>
      <c r="N1481">
        <v>67106791.949699998</v>
      </c>
      <c r="O1481">
        <v>67131039.439899996</v>
      </c>
      <c r="P1481">
        <v>-4196664.6283</v>
      </c>
      <c r="Q1481">
        <v>-3017127.6878</v>
      </c>
      <c r="R1481">
        <v>-26944360.101399999</v>
      </c>
      <c r="S1481">
        <v>2012724.0338999999</v>
      </c>
      <c r="T1481">
        <v>-34789009.813299999</v>
      </c>
    </row>
    <row r="1482" spans="1:20" x14ac:dyDescent="0.3">
      <c r="A1482">
        <v>494</v>
      </c>
      <c r="B1482">
        <v>2</v>
      </c>
      <c r="C1482">
        <v>118583709.0852</v>
      </c>
      <c r="D1482">
        <v>475813.78379999998</v>
      </c>
      <c r="E1482">
        <v>15435409.071599999</v>
      </c>
      <c r="F1482">
        <v>0</v>
      </c>
      <c r="G1482">
        <v>2012724.0338999999</v>
      </c>
      <c r="H1482">
        <v>32199164.617699999</v>
      </c>
      <c r="I1482">
        <v>51752160.9758</v>
      </c>
      <c r="J1482">
        <v>4667052.0979000004</v>
      </c>
      <c r="K1482">
        <v>18452536.759399999</v>
      </c>
      <c r="L1482">
        <v>26993725.7249</v>
      </c>
      <c r="M1482">
        <v>0</v>
      </c>
      <c r="N1482">
        <v>66284131.201899998</v>
      </c>
      <c r="O1482">
        <v>66831548.109399997</v>
      </c>
      <c r="P1482">
        <v>-4191238.3141999999</v>
      </c>
      <c r="Q1482">
        <v>-3017127.6878</v>
      </c>
      <c r="R1482">
        <v>-26993725.7249</v>
      </c>
      <c r="S1482">
        <v>2012724.0338999999</v>
      </c>
      <c r="T1482">
        <v>-34084966.584200002</v>
      </c>
    </row>
    <row r="1483" spans="1:20" x14ac:dyDescent="0.3">
      <c r="A1483">
        <v>494</v>
      </c>
      <c r="B1483">
        <v>3</v>
      </c>
      <c r="C1483">
        <v>115008898.5774</v>
      </c>
      <c r="D1483">
        <v>474962.01559999998</v>
      </c>
      <c r="E1483">
        <v>15435409.071599999</v>
      </c>
      <c r="F1483">
        <v>0</v>
      </c>
      <c r="G1483">
        <v>2012724.0338999999</v>
      </c>
      <c r="H1483">
        <v>32073032.4005</v>
      </c>
      <c r="I1483">
        <v>48392080.257700004</v>
      </c>
      <c r="J1483">
        <v>4660911.8940000003</v>
      </c>
      <c r="K1483">
        <v>18452536.759399999</v>
      </c>
      <c r="L1483">
        <v>27047110.528099999</v>
      </c>
      <c r="M1483">
        <v>0</v>
      </c>
      <c r="N1483">
        <v>65828878.517700002</v>
      </c>
      <c r="O1483">
        <v>66616818.319700003</v>
      </c>
      <c r="P1483">
        <v>-4185949.8783</v>
      </c>
      <c r="Q1483">
        <v>-3017127.6878</v>
      </c>
      <c r="R1483">
        <v>-27047110.528099999</v>
      </c>
      <c r="S1483">
        <v>2012724.0338999999</v>
      </c>
      <c r="T1483">
        <v>-33755846.117200002</v>
      </c>
    </row>
    <row r="1484" spans="1:20" x14ac:dyDescent="0.3">
      <c r="A1484">
        <v>495</v>
      </c>
      <c r="B1484">
        <v>1</v>
      </c>
      <c r="C1484">
        <v>122697648.9751</v>
      </c>
      <c r="D1484">
        <v>477298.39480000001</v>
      </c>
      <c r="E1484">
        <v>15435409.071599999</v>
      </c>
      <c r="F1484">
        <v>0</v>
      </c>
      <c r="G1484">
        <v>1994427.9657000001</v>
      </c>
      <c r="H1484">
        <v>32200698.495000001</v>
      </c>
      <c r="I1484">
        <v>42040665.395099998</v>
      </c>
      <c r="J1484">
        <v>4641028.7015000004</v>
      </c>
      <c r="K1484">
        <v>18452536.759399999</v>
      </c>
      <c r="L1484">
        <v>43142182.776900001</v>
      </c>
      <c r="M1484">
        <v>0</v>
      </c>
      <c r="N1484">
        <v>65469308.098200001</v>
      </c>
      <c r="O1484">
        <v>80656983.579899997</v>
      </c>
      <c r="P1484">
        <v>-4163730.3065999998</v>
      </c>
      <c r="Q1484">
        <v>-3017127.6878</v>
      </c>
      <c r="R1484">
        <v>-43142182.776900001</v>
      </c>
      <c r="S1484">
        <v>1994427.9657000001</v>
      </c>
      <c r="T1484">
        <v>-33268609.6032</v>
      </c>
    </row>
    <row r="1485" spans="1:20" x14ac:dyDescent="0.3">
      <c r="A1485">
        <v>495</v>
      </c>
      <c r="B1485">
        <v>2</v>
      </c>
      <c r="C1485">
        <v>118667270.5931</v>
      </c>
      <c r="D1485">
        <v>479470.36829999997</v>
      </c>
      <c r="E1485">
        <v>15435409.071599999</v>
      </c>
      <c r="F1485">
        <v>0</v>
      </c>
      <c r="G1485">
        <v>1994427.9657000001</v>
      </c>
      <c r="H1485">
        <v>31726944.8627</v>
      </c>
      <c r="I1485">
        <v>38564175.125200003</v>
      </c>
      <c r="J1485">
        <v>4623419.9523</v>
      </c>
      <c r="K1485">
        <v>18452536.759399999</v>
      </c>
      <c r="L1485">
        <v>42939812.902400002</v>
      </c>
      <c r="M1485">
        <v>0</v>
      </c>
      <c r="N1485">
        <v>64039562.861199997</v>
      </c>
      <c r="O1485">
        <v>80103095.467899993</v>
      </c>
      <c r="P1485">
        <v>-4143949.5839999998</v>
      </c>
      <c r="Q1485">
        <v>-3017127.6878</v>
      </c>
      <c r="R1485">
        <v>-42939812.902400002</v>
      </c>
      <c r="S1485">
        <v>1994427.9657000001</v>
      </c>
      <c r="T1485">
        <v>-32312617.998500001</v>
      </c>
    </row>
    <row r="1486" spans="1:20" x14ac:dyDescent="0.3">
      <c r="A1486">
        <v>495</v>
      </c>
      <c r="B1486">
        <v>3</v>
      </c>
      <c r="C1486">
        <v>115694263.68189999</v>
      </c>
      <c r="D1486">
        <v>481506.03470000002</v>
      </c>
      <c r="E1486">
        <v>15435409.071599999</v>
      </c>
      <c r="F1486">
        <v>0</v>
      </c>
      <c r="G1486">
        <v>1994427.9657000001</v>
      </c>
      <c r="H1486">
        <v>31545850.989599999</v>
      </c>
      <c r="I1486">
        <v>36184547.554700002</v>
      </c>
      <c r="J1486">
        <v>4607322.9940999998</v>
      </c>
      <c r="K1486">
        <v>18452536.759399999</v>
      </c>
      <c r="L1486">
        <v>42765361.088799998</v>
      </c>
      <c r="M1486">
        <v>0</v>
      </c>
      <c r="N1486">
        <v>63269001.487599999</v>
      </c>
      <c r="O1486">
        <v>79509716.127200007</v>
      </c>
      <c r="P1486">
        <v>-4125816.9594000001</v>
      </c>
      <c r="Q1486">
        <v>-3017127.6878</v>
      </c>
      <c r="R1486">
        <v>-42765361.088799998</v>
      </c>
      <c r="S1486">
        <v>1994427.9657000001</v>
      </c>
      <c r="T1486">
        <v>-31723150.498</v>
      </c>
    </row>
    <row r="1487" spans="1:20" x14ac:dyDescent="0.3">
      <c r="A1487">
        <v>496</v>
      </c>
      <c r="B1487">
        <v>1</v>
      </c>
      <c r="C1487">
        <v>79775237.448300004</v>
      </c>
      <c r="D1487">
        <v>474748.69079999998</v>
      </c>
      <c r="E1487">
        <v>15435409.071599999</v>
      </c>
      <c r="F1487">
        <v>0</v>
      </c>
      <c r="G1487">
        <v>25455657.491</v>
      </c>
      <c r="H1487">
        <v>63227744.0339</v>
      </c>
      <c r="I1487">
        <v>83353105.188099995</v>
      </c>
      <c r="J1487">
        <v>4631005.8162000002</v>
      </c>
      <c r="K1487">
        <v>18452536.759399999</v>
      </c>
      <c r="L1487">
        <v>12883120.896299999</v>
      </c>
      <c r="M1487">
        <v>0</v>
      </c>
      <c r="N1487">
        <v>63780739.521300003</v>
      </c>
      <c r="O1487">
        <v>-3577867.7398000001</v>
      </c>
      <c r="P1487">
        <v>-4156257.1253999998</v>
      </c>
      <c r="Q1487">
        <v>-3017127.6878</v>
      </c>
      <c r="R1487">
        <v>-12883120.896299999</v>
      </c>
      <c r="S1487">
        <v>25455657.491</v>
      </c>
      <c r="T1487">
        <v>-552995.48739999998</v>
      </c>
    </row>
    <row r="1488" spans="1:20" x14ac:dyDescent="0.3">
      <c r="A1488">
        <v>496</v>
      </c>
      <c r="B1488">
        <v>2</v>
      </c>
      <c r="C1488">
        <v>76513725.141599998</v>
      </c>
      <c r="D1488">
        <v>468729.56719999999</v>
      </c>
      <c r="E1488">
        <v>15435409.071599999</v>
      </c>
      <c r="F1488">
        <v>0</v>
      </c>
      <c r="G1488">
        <v>25455657.491</v>
      </c>
      <c r="H1488">
        <v>63081957.565099999</v>
      </c>
      <c r="I1488">
        <v>77447466.829300001</v>
      </c>
      <c r="J1488">
        <v>4649817.0336999996</v>
      </c>
      <c r="K1488">
        <v>18452536.759399999</v>
      </c>
      <c r="L1488">
        <v>13120802.9877</v>
      </c>
      <c r="M1488">
        <v>0</v>
      </c>
      <c r="N1488">
        <v>65747483.997500002</v>
      </c>
      <c r="O1488">
        <v>-933741.68759999995</v>
      </c>
      <c r="P1488">
        <v>-4181087.4665999999</v>
      </c>
      <c r="Q1488">
        <v>-3017127.6878</v>
      </c>
      <c r="R1488">
        <v>-13120802.9877</v>
      </c>
      <c r="S1488">
        <v>25455657.491</v>
      </c>
      <c r="T1488">
        <v>-2665526.4323999998</v>
      </c>
    </row>
    <row r="1489" spans="1:20" x14ac:dyDescent="0.3">
      <c r="A1489">
        <v>496</v>
      </c>
      <c r="B1489">
        <v>3</v>
      </c>
      <c r="C1489">
        <v>74090039.205699995</v>
      </c>
      <c r="D1489">
        <v>463472.43150000001</v>
      </c>
      <c r="E1489">
        <v>15435409.071599999</v>
      </c>
      <c r="F1489">
        <v>0</v>
      </c>
      <c r="G1489">
        <v>25455657.491</v>
      </c>
      <c r="H1489">
        <v>62467004.900399998</v>
      </c>
      <c r="I1489">
        <v>72920613.011700004</v>
      </c>
      <c r="J1489">
        <v>4665362.4605999999</v>
      </c>
      <c r="K1489">
        <v>18452536.759399999</v>
      </c>
      <c r="L1489">
        <v>13328618.426100001</v>
      </c>
      <c r="M1489">
        <v>0</v>
      </c>
      <c r="N1489">
        <v>67196104.198899999</v>
      </c>
      <c r="O1489">
        <v>1169426.1939999999</v>
      </c>
      <c r="P1489">
        <v>-4201890.0290000001</v>
      </c>
      <c r="Q1489">
        <v>-3017127.6878</v>
      </c>
      <c r="R1489">
        <v>-13328618.426100001</v>
      </c>
      <c r="S1489">
        <v>25455657.491</v>
      </c>
      <c r="T1489">
        <v>-4729099.2984999996</v>
      </c>
    </row>
    <row r="1490" spans="1:20" x14ac:dyDescent="0.3">
      <c r="A1490">
        <v>497</v>
      </c>
      <c r="B1490">
        <v>1</v>
      </c>
      <c r="C1490">
        <v>156336870.8653</v>
      </c>
      <c r="D1490">
        <v>479508.50819999998</v>
      </c>
      <c r="E1490">
        <v>18283414.5416</v>
      </c>
      <c r="F1490">
        <v>0</v>
      </c>
      <c r="G1490">
        <v>5128186.2351000002</v>
      </c>
      <c r="H1490">
        <v>42493882.530299999</v>
      </c>
      <c r="I1490">
        <v>20578235.374499999</v>
      </c>
      <c r="J1490">
        <v>4594320.4347000001</v>
      </c>
      <c r="K1490">
        <v>49059716.639399998</v>
      </c>
      <c r="L1490">
        <v>90642575.337799996</v>
      </c>
      <c r="M1490">
        <v>0</v>
      </c>
      <c r="N1490">
        <v>59945875.822099999</v>
      </c>
      <c r="O1490">
        <v>135758635.49079999</v>
      </c>
      <c r="P1490">
        <v>-4114811.9265000001</v>
      </c>
      <c r="Q1490">
        <v>-30776302.097800002</v>
      </c>
      <c r="R1490">
        <v>-90642575.337799996</v>
      </c>
      <c r="S1490">
        <v>5128186.2351000002</v>
      </c>
      <c r="T1490">
        <v>-17451993.2918</v>
      </c>
    </row>
    <row r="1491" spans="1:20" x14ac:dyDescent="0.3">
      <c r="A1491">
        <v>497</v>
      </c>
      <c r="B1491">
        <v>2</v>
      </c>
      <c r="C1491">
        <v>147715663.46349999</v>
      </c>
      <c r="D1491">
        <v>493392.40529999998</v>
      </c>
      <c r="E1491">
        <v>18283414.5416</v>
      </c>
      <c r="F1491">
        <v>0</v>
      </c>
      <c r="G1491">
        <v>5128186.2351000002</v>
      </c>
      <c r="H1491">
        <v>43141799.103</v>
      </c>
      <c r="I1491">
        <v>17178578.579700001</v>
      </c>
      <c r="J1491">
        <v>4535822.0528999995</v>
      </c>
      <c r="K1491">
        <v>49059716.639399998</v>
      </c>
      <c r="L1491">
        <v>88580768.499599993</v>
      </c>
      <c r="M1491">
        <v>0</v>
      </c>
      <c r="N1491">
        <v>56776759.7993</v>
      </c>
      <c r="O1491">
        <v>130537084.8838</v>
      </c>
      <c r="P1491">
        <v>-4042429.6475999998</v>
      </c>
      <c r="Q1491">
        <v>-30776302.097800002</v>
      </c>
      <c r="R1491">
        <v>-88580768.499599993</v>
      </c>
      <c r="S1491">
        <v>5128186.2351000002</v>
      </c>
      <c r="T1491">
        <v>-13634960.6963</v>
      </c>
    </row>
    <row r="1492" spans="1:20" x14ac:dyDescent="0.3">
      <c r="A1492">
        <v>497</v>
      </c>
      <c r="B1492">
        <v>3</v>
      </c>
      <c r="C1492">
        <v>142304524.64809999</v>
      </c>
      <c r="D1492">
        <v>506051.94900000002</v>
      </c>
      <c r="E1492">
        <v>18283414.5416</v>
      </c>
      <c r="F1492">
        <v>0</v>
      </c>
      <c r="G1492">
        <v>5128186.2351000002</v>
      </c>
      <c r="H1492">
        <v>43325804.145800002</v>
      </c>
      <c r="I1492">
        <v>15428177.2019</v>
      </c>
      <c r="J1492">
        <v>4486446.9974999996</v>
      </c>
      <c r="K1492">
        <v>49059716.639399998</v>
      </c>
      <c r="L1492">
        <v>86858575.036500007</v>
      </c>
      <c r="M1492">
        <v>0</v>
      </c>
      <c r="N1492">
        <v>54941929.535300002</v>
      </c>
      <c r="O1492">
        <v>126876347.4462</v>
      </c>
      <c r="P1492">
        <v>-3980395.0485</v>
      </c>
      <c r="Q1492">
        <v>-30776302.097800002</v>
      </c>
      <c r="R1492">
        <v>-86858575.036500007</v>
      </c>
      <c r="S1492">
        <v>5128186.2351000002</v>
      </c>
      <c r="T1492">
        <v>-11616125.3895</v>
      </c>
    </row>
    <row r="1493" spans="1:20" x14ac:dyDescent="0.3">
      <c r="A1493">
        <v>498</v>
      </c>
      <c r="B1493">
        <v>1</v>
      </c>
      <c r="C1493">
        <v>16649445.3166</v>
      </c>
      <c r="D1493">
        <v>450327.75890000002</v>
      </c>
      <c r="E1493">
        <v>19901904.711599998</v>
      </c>
      <c r="F1493">
        <v>0</v>
      </c>
      <c r="G1493">
        <v>1280537856.7493</v>
      </c>
      <c r="H1493">
        <v>193109652.4806</v>
      </c>
      <c r="I1493">
        <v>1360971127.0411999</v>
      </c>
      <c r="J1493">
        <v>4770365.4641000004</v>
      </c>
      <c r="K1493">
        <v>66453418.279399998</v>
      </c>
      <c r="L1493">
        <v>420941.16379999998</v>
      </c>
      <c r="M1493">
        <v>0</v>
      </c>
      <c r="N1493">
        <v>77917361.338100001</v>
      </c>
      <c r="O1493" t="s">
        <v>23</v>
      </c>
      <c r="P1493">
        <v>-4320037.7051999997</v>
      </c>
      <c r="Q1493">
        <v>-46551513.5678</v>
      </c>
      <c r="R1493">
        <v>-420941.16379999998</v>
      </c>
      <c r="S1493">
        <v>1280537856.7493</v>
      </c>
      <c r="T1493">
        <v>115192291.1426</v>
      </c>
    </row>
    <row r="1494" spans="1:20" x14ac:dyDescent="0.3">
      <c r="A1494">
        <v>498</v>
      </c>
      <c r="B1494">
        <v>2</v>
      </c>
      <c r="C1494">
        <v>15114941.620300001</v>
      </c>
      <c r="D1494">
        <v>400840.40179999999</v>
      </c>
      <c r="E1494">
        <v>19901904.711599998</v>
      </c>
      <c r="F1494">
        <v>0</v>
      </c>
      <c r="G1494">
        <v>1280537856.7493</v>
      </c>
      <c r="H1494">
        <v>174747375.26120001</v>
      </c>
      <c r="I1494">
        <v>1322702831.5934</v>
      </c>
      <c r="J1494">
        <v>5018153.2269000001</v>
      </c>
      <c r="K1494">
        <v>66453418.279399998</v>
      </c>
      <c r="L1494">
        <v>439736.51949999999</v>
      </c>
      <c r="M1494">
        <v>0</v>
      </c>
      <c r="N1494">
        <v>95876361.205599993</v>
      </c>
      <c r="O1494" t="s">
        <v>23</v>
      </c>
      <c r="P1494">
        <v>-4617312.8251</v>
      </c>
      <c r="Q1494">
        <v>-46551513.5678</v>
      </c>
      <c r="R1494">
        <v>-439736.51949999999</v>
      </c>
      <c r="S1494">
        <v>1280537856.7493</v>
      </c>
      <c r="T1494">
        <v>78871014.055600002</v>
      </c>
    </row>
    <row r="1495" spans="1:20" x14ac:dyDescent="0.3">
      <c r="A1495">
        <v>498</v>
      </c>
      <c r="B1495">
        <v>3</v>
      </c>
      <c r="C1495">
        <v>14244605.3871</v>
      </c>
      <c r="D1495">
        <v>363740.71250000002</v>
      </c>
      <c r="E1495">
        <v>19901904.711599998</v>
      </c>
      <c r="F1495">
        <v>0</v>
      </c>
      <c r="G1495">
        <v>1280537856.7493</v>
      </c>
      <c r="H1495">
        <v>162225132.72400001</v>
      </c>
      <c r="I1495">
        <v>1294233100.6406</v>
      </c>
      <c r="J1495">
        <v>5248361.9599000001</v>
      </c>
      <c r="K1495">
        <v>66453418.279399998</v>
      </c>
      <c r="L1495">
        <v>453294.64929999999</v>
      </c>
      <c r="M1495">
        <v>0</v>
      </c>
      <c r="N1495">
        <v>110660934.57269999</v>
      </c>
      <c r="O1495" t="s">
        <v>23</v>
      </c>
      <c r="P1495">
        <v>-4884621.2473999998</v>
      </c>
      <c r="Q1495">
        <v>-46551513.5678</v>
      </c>
      <c r="R1495">
        <v>-453294.64929999999</v>
      </c>
      <c r="S1495">
        <v>1280537856.7493</v>
      </c>
      <c r="T1495">
        <v>51564198.151299998</v>
      </c>
    </row>
    <row r="1496" spans="1:20" x14ac:dyDescent="0.3">
      <c r="A1496">
        <v>499</v>
      </c>
      <c r="B1496">
        <v>1</v>
      </c>
      <c r="C1496">
        <v>184312907.91280001</v>
      </c>
      <c r="D1496">
        <v>375537.37229999999</v>
      </c>
      <c r="E1496">
        <v>26072071.191599999</v>
      </c>
      <c r="F1496">
        <v>0</v>
      </c>
      <c r="G1496">
        <v>340280773.76249999</v>
      </c>
      <c r="H1496">
        <v>72837709.730800003</v>
      </c>
      <c r="I1496">
        <v>307321837.65179998</v>
      </c>
      <c r="J1496">
        <v>5147127.0493999999</v>
      </c>
      <c r="K1496">
        <v>132763459.77940001</v>
      </c>
      <c r="L1496">
        <v>84259448.588499993</v>
      </c>
      <c r="M1496">
        <v>0</v>
      </c>
      <c r="N1496">
        <v>94517993.335700005</v>
      </c>
      <c r="O1496">
        <v>-123008929.73899999</v>
      </c>
      <c r="P1496">
        <v>-4771589.6771</v>
      </c>
      <c r="Q1496">
        <v>-106691388.5878</v>
      </c>
      <c r="R1496">
        <v>-84259448.588499993</v>
      </c>
      <c r="S1496">
        <v>340280773.76249999</v>
      </c>
      <c r="T1496">
        <v>-21680283.604899999</v>
      </c>
    </row>
    <row r="1497" spans="1:20" x14ac:dyDescent="0.3">
      <c r="A1497">
        <v>499</v>
      </c>
      <c r="B1497">
        <v>2</v>
      </c>
      <c r="C1497">
        <v>159837482.59200001</v>
      </c>
      <c r="D1497">
        <v>385732.67670000001</v>
      </c>
      <c r="E1497">
        <v>26072071.191599999</v>
      </c>
      <c r="F1497">
        <v>0</v>
      </c>
      <c r="G1497">
        <v>340280773.76249999</v>
      </c>
      <c r="H1497">
        <v>73018258.908899993</v>
      </c>
      <c r="I1497">
        <v>289659952.17159998</v>
      </c>
      <c r="J1497">
        <v>5071151.8479000004</v>
      </c>
      <c r="K1497">
        <v>132763459.77940001</v>
      </c>
      <c r="L1497">
        <v>83403667.533000007</v>
      </c>
      <c r="M1497">
        <v>0</v>
      </c>
      <c r="N1497">
        <v>88848830.195299998</v>
      </c>
      <c r="O1497">
        <v>-129822469.5795</v>
      </c>
      <c r="P1497">
        <v>-4685419.1711999997</v>
      </c>
      <c r="Q1497">
        <v>-106691388.5878</v>
      </c>
      <c r="R1497">
        <v>-83403667.533000007</v>
      </c>
      <c r="S1497">
        <v>340280773.76249999</v>
      </c>
      <c r="T1497">
        <v>-15830571.286499999</v>
      </c>
    </row>
    <row r="1498" spans="1:20" x14ac:dyDescent="0.3">
      <c r="A1498">
        <v>499</v>
      </c>
      <c r="B1498">
        <v>3</v>
      </c>
      <c r="C1498">
        <v>145614122.45539999</v>
      </c>
      <c r="D1498">
        <v>394632.1557</v>
      </c>
      <c r="E1498">
        <v>26072071.191599999</v>
      </c>
      <c r="F1498">
        <v>0</v>
      </c>
      <c r="G1498">
        <v>340280773.76249999</v>
      </c>
      <c r="H1498">
        <v>72978028.521500006</v>
      </c>
      <c r="I1498">
        <v>278111539.96090001</v>
      </c>
      <c r="J1498">
        <v>5011151.5284000002</v>
      </c>
      <c r="K1498">
        <v>132763459.77940001</v>
      </c>
      <c r="L1498">
        <v>82991430.324900001</v>
      </c>
      <c r="M1498">
        <v>0</v>
      </c>
      <c r="N1498">
        <v>86509664.282499999</v>
      </c>
      <c r="O1498">
        <v>-132497417.5054</v>
      </c>
      <c r="P1498">
        <v>-4616519.3727000002</v>
      </c>
      <c r="Q1498">
        <v>-106691388.5878</v>
      </c>
      <c r="R1498">
        <v>-82991430.324900001</v>
      </c>
      <c r="S1498">
        <v>340280773.76249999</v>
      </c>
      <c r="T1498">
        <v>-13531635.761</v>
      </c>
    </row>
    <row r="1499" spans="1:20" x14ac:dyDescent="0.3">
      <c r="A1499">
        <v>500</v>
      </c>
      <c r="B1499">
        <v>1</v>
      </c>
      <c r="C1499">
        <v>262891878.63710001</v>
      </c>
      <c r="D1499">
        <v>407396.1262</v>
      </c>
      <c r="E1499">
        <v>48126417.341600001</v>
      </c>
      <c r="F1499">
        <v>0</v>
      </c>
      <c r="G1499">
        <v>498995557.7791</v>
      </c>
      <c r="H1499">
        <v>131860706.4857</v>
      </c>
      <c r="I1499">
        <v>405421421.63419998</v>
      </c>
      <c r="J1499">
        <v>4971358.6484000003</v>
      </c>
      <c r="K1499">
        <v>369778843.38940001</v>
      </c>
      <c r="L1499">
        <v>72145623.955400005</v>
      </c>
      <c r="M1499">
        <v>0</v>
      </c>
      <c r="N1499">
        <v>89777964.990199998</v>
      </c>
      <c r="O1499">
        <v>-142529542.9971</v>
      </c>
      <c r="P1499">
        <v>-4563962.5221999995</v>
      </c>
      <c r="Q1499">
        <v>-321652426.0478</v>
      </c>
      <c r="R1499">
        <v>-72145623.955400005</v>
      </c>
      <c r="S1499">
        <v>498995557.7791</v>
      </c>
      <c r="T1499">
        <v>42082741.495499998</v>
      </c>
    </row>
    <row r="1500" spans="1:20" x14ac:dyDescent="0.3">
      <c r="A1500">
        <v>500</v>
      </c>
      <c r="B1500">
        <v>2</v>
      </c>
      <c r="C1500">
        <v>250792539.13909999</v>
      </c>
      <c r="D1500">
        <v>419114.90299999999</v>
      </c>
      <c r="E1500">
        <v>48126417.341600001</v>
      </c>
      <c r="F1500">
        <v>0</v>
      </c>
      <c r="G1500">
        <v>498995557.7791</v>
      </c>
      <c r="H1500">
        <v>124754217.46259999</v>
      </c>
      <c r="I1500">
        <v>383383284.42470002</v>
      </c>
      <c r="J1500">
        <v>4937671.9974999996</v>
      </c>
      <c r="K1500">
        <v>369778843.38940001</v>
      </c>
      <c r="L1500">
        <v>72470297.950599998</v>
      </c>
      <c r="M1500">
        <v>0</v>
      </c>
      <c r="N1500">
        <v>92456633.556999996</v>
      </c>
      <c r="O1500">
        <v>-132590745.28560001</v>
      </c>
      <c r="P1500">
        <v>-4518557.0944999997</v>
      </c>
      <c r="Q1500">
        <v>-321652426.0478</v>
      </c>
      <c r="R1500">
        <v>-72470297.950599998</v>
      </c>
      <c r="S1500">
        <v>498995557.7791</v>
      </c>
      <c r="T1500">
        <v>32297583.9056</v>
      </c>
    </row>
    <row r="1501" spans="1:20" x14ac:dyDescent="0.3">
      <c r="A1501">
        <v>500</v>
      </c>
      <c r="B1501">
        <v>3</v>
      </c>
      <c r="C1501">
        <v>243319454.45050001</v>
      </c>
      <c r="D1501">
        <v>429802.29599999997</v>
      </c>
      <c r="E1501">
        <v>48126417.341600001</v>
      </c>
      <c r="F1501">
        <v>0</v>
      </c>
      <c r="G1501">
        <v>498995557.7791</v>
      </c>
      <c r="H1501">
        <v>119769491.03399999</v>
      </c>
      <c r="I1501">
        <v>368534308.2159</v>
      </c>
      <c r="J1501">
        <v>4908723.2971999999</v>
      </c>
      <c r="K1501">
        <v>369778843.38940001</v>
      </c>
      <c r="L1501">
        <v>72759194.801699996</v>
      </c>
      <c r="M1501">
        <v>0</v>
      </c>
      <c r="N1501">
        <v>94599145.011199996</v>
      </c>
      <c r="O1501">
        <v>-125214853.76540001</v>
      </c>
      <c r="P1501">
        <v>-4478921.0012999997</v>
      </c>
      <c r="Q1501">
        <v>-321652426.0478</v>
      </c>
      <c r="R1501">
        <v>-72759194.801699996</v>
      </c>
      <c r="S1501">
        <v>498995557.7791</v>
      </c>
      <c r="T1501">
        <v>25170346.022799999</v>
      </c>
    </row>
    <row r="1502" spans="1:20" x14ac:dyDescent="0.3">
      <c r="A1502">
        <v>501</v>
      </c>
      <c r="B1502">
        <v>1</v>
      </c>
      <c r="C1502">
        <v>537758560.17289996</v>
      </c>
      <c r="D1502">
        <v>449530.66930000001</v>
      </c>
      <c r="E1502">
        <v>51317210.761600003</v>
      </c>
      <c r="F1502">
        <v>0</v>
      </c>
      <c r="G1502">
        <v>11672681.564099999</v>
      </c>
      <c r="H1502">
        <v>60238610.927599996</v>
      </c>
      <c r="I1502">
        <v>36568490.219899997</v>
      </c>
      <c r="J1502">
        <v>4830361.9775999999</v>
      </c>
      <c r="K1502">
        <v>404069914.87940001</v>
      </c>
      <c r="L1502">
        <v>132319483.771</v>
      </c>
      <c r="M1502">
        <v>0</v>
      </c>
      <c r="N1502">
        <v>83919175.458199993</v>
      </c>
      <c r="O1502">
        <v>501190069.95300001</v>
      </c>
      <c r="P1502">
        <v>-4380831.3084000004</v>
      </c>
      <c r="Q1502">
        <v>-352752704.1178</v>
      </c>
      <c r="R1502">
        <v>-132319483.771</v>
      </c>
      <c r="S1502">
        <v>11672681.564099999</v>
      </c>
      <c r="T1502">
        <v>-23680564.5306</v>
      </c>
    </row>
    <row r="1503" spans="1:20" x14ac:dyDescent="0.3">
      <c r="A1503">
        <v>501</v>
      </c>
      <c r="B1503">
        <v>2</v>
      </c>
      <c r="C1503">
        <v>513642926.8398</v>
      </c>
      <c r="D1503">
        <v>467337.4828</v>
      </c>
      <c r="E1503">
        <v>51317210.761600003</v>
      </c>
      <c r="F1503">
        <v>0</v>
      </c>
      <c r="G1503">
        <v>11672681.564099999</v>
      </c>
      <c r="H1503">
        <v>62209858.5933</v>
      </c>
      <c r="I1503">
        <v>27443190.309500001</v>
      </c>
      <c r="J1503">
        <v>4763833.8833999997</v>
      </c>
      <c r="K1503">
        <v>404069914.87940001</v>
      </c>
      <c r="L1503">
        <v>127554723.5909</v>
      </c>
      <c r="M1503">
        <v>0</v>
      </c>
      <c r="N1503">
        <v>75629489.936199993</v>
      </c>
      <c r="O1503">
        <v>486199736.53030002</v>
      </c>
      <c r="P1503">
        <v>-4296496.4005000005</v>
      </c>
      <c r="Q1503">
        <v>-352752704.1178</v>
      </c>
      <c r="R1503">
        <v>-127554723.5909</v>
      </c>
      <c r="S1503">
        <v>11672681.564099999</v>
      </c>
      <c r="T1503">
        <v>-13419631.342800001</v>
      </c>
    </row>
    <row r="1504" spans="1:20" x14ac:dyDescent="0.3">
      <c r="A1504">
        <v>501</v>
      </c>
      <c r="B1504">
        <v>3</v>
      </c>
      <c r="C1504">
        <v>497542624.19379997</v>
      </c>
      <c r="D1504">
        <v>483543.77069999999</v>
      </c>
      <c r="E1504">
        <v>51317210.761600003</v>
      </c>
      <c r="F1504">
        <v>0</v>
      </c>
      <c r="G1504">
        <v>11672681.564099999</v>
      </c>
      <c r="H1504">
        <v>63663893.603699997</v>
      </c>
      <c r="I1504">
        <v>21723601.0009</v>
      </c>
      <c r="J1504">
        <v>4705980.6059999997</v>
      </c>
      <c r="K1504">
        <v>404069914.87940001</v>
      </c>
      <c r="L1504">
        <v>123553995.484</v>
      </c>
      <c r="M1504">
        <v>0</v>
      </c>
      <c r="N1504">
        <v>70725289.685000002</v>
      </c>
      <c r="O1504">
        <v>475819023.1929</v>
      </c>
      <c r="P1504">
        <v>-4222436.8353000004</v>
      </c>
      <c r="Q1504">
        <v>-352752704.1178</v>
      </c>
      <c r="R1504">
        <v>-123553995.484</v>
      </c>
      <c r="S1504">
        <v>11672681.564099999</v>
      </c>
      <c r="T1504">
        <v>-7061396.0812999997</v>
      </c>
    </row>
    <row r="1505" spans="1:20" x14ac:dyDescent="0.3">
      <c r="A1505">
        <v>502</v>
      </c>
      <c r="B1505">
        <v>1</v>
      </c>
      <c r="C1505">
        <v>266431833.75529999</v>
      </c>
      <c r="D1505">
        <v>475553.50400000002</v>
      </c>
      <c r="E1505">
        <v>31542296.051600002</v>
      </c>
      <c r="F1505">
        <v>0</v>
      </c>
      <c r="G1505">
        <v>32857324.694499999</v>
      </c>
      <c r="H1505">
        <v>62861937.860299997</v>
      </c>
      <c r="I1505">
        <v>49582092.104999997</v>
      </c>
      <c r="J1505">
        <v>4738907.0564999999</v>
      </c>
      <c r="K1505">
        <v>191551304.9894</v>
      </c>
      <c r="L1505">
        <v>76828972.518900007</v>
      </c>
      <c r="M1505">
        <v>0</v>
      </c>
      <c r="N1505">
        <v>71373281.0854</v>
      </c>
      <c r="O1505">
        <v>216849741.65040001</v>
      </c>
      <c r="P1505">
        <v>-4263353.5524000004</v>
      </c>
      <c r="Q1505">
        <v>-160009008.93779999</v>
      </c>
      <c r="R1505">
        <v>-76828972.518900007</v>
      </c>
      <c r="S1505">
        <v>32857324.694499999</v>
      </c>
      <c r="T1505">
        <v>-8511343.2250999995</v>
      </c>
    </row>
    <row r="1506" spans="1:20" x14ac:dyDescent="0.3">
      <c r="A1506">
        <v>502</v>
      </c>
      <c r="B1506">
        <v>2</v>
      </c>
      <c r="C1506">
        <v>248745238.5115</v>
      </c>
      <c r="D1506">
        <v>468606.18239999999</v>
      </c>
      <c r="E1506">
        <v>31542296.051600002</v>
      </c>
      <c r="F1506">
        <v>0</v>
      </c>
      <c r="G1506">
        <v>32857324.694499999</v>
      </c>
      <c r="H1506">
        <v>62319493.194399998</v>
      </c>
      <c r="I1506">
        <v>32121110.696600001</v>
      </c>
      <c r="J1506">
        <v>4764516.2887000004</v>
      </c>
      <c r="K1506">
        <v>191551304.9894</v>
      </c>
      <c r="L1506">
        <v>76013378.431299999</v>
      </c>
      <c r="M1506">
        <v>0</v>
      </c>
      <c r="N1506">
        <v>71418860.300699994</v>
      </c>
      <c r="O1506">
        <v>216624127.81490001</v>
      </c>
      <c r="P1506">
        <v>-4295910.1063000001</v>
      </c>
      <c r="Q1506">
        <v>-160009008.93779999</v>
      </c>
      <c r="R1506">
        <v>-76013378.431299999</v>
      </c>
      <c r="S1506">
        <v>32857324.694499999</v>
      </c>
      <c r="T1506">
        <v>-9099367.1063999999</v>
      </c>
    </row>
    <row r="1507" spans="1:20" x14ac:dyDescent="0.3">
      <c r="A1507">
        <v>502</v>
      </c>
      <c r="B1507">
        <v>3</v>
      </c>
      <c r="C1507">
        <v>239392371.38299999</v>
      </c>
      <c r="D1507">
        <v>462544.98989999999</v>
      </c>
      <c r="E1507">
        <v>31542296.051600002</v>
      </c>
      <c r="F1507">
        <v>0</v>
      </c>
      <c r="G1507">
        <v>32857324.694499999</v>
      </c>
      <c r="H1507">
        <v>62157280.486000001</v>
      </c>
      <c r="I1507">
        <v>23747270.037999999</v>
      </c>
      <c r="J1507">
        <v>4785395.9707000004</v>
      </c>
      <c r="K1507">
        <v>191551304.9894</v>
      </c>
      <c r="L1507">
        <v>75236017.887600005</v>
      </c>
      <c r="M1507">
        <v>0</v>
      </c>
      <c r="N1507">
        <v>71072994.115799993</v>
      </c>
      <c r="O1507">
        <v>215645101.345</v>
      </c>
      <c r="P1507">
        <v>-4322850.9807000002</v>
      </c>
      <c r="Q1507">
        <v>-160009008.93779999</v>
      </c>
      <c r="R1507">
        <v>-75236017.887600005</v>
      </c>
      <c r="S1507">
        <v>32857324.694499999</v>
      </c>
      <c r="T1507">
        <v>-8915713.6297999993</v>
      </c>
    </row>
    <row r="1508" spans="1:20" x14ac:dyDescent="0.3">
      <c r="A1508">
        <v>503</v>
      </c>
      <c r="B1508">
        <v>1</v>
      </c>
      <c r="C1508">
        <v>145561204.24380001</v>
      </c>
      <c r="D1508">
        <v>448042.44260000001</v>
      </c>
      <c r="E1508">
        <v>15435409.071599999</v>
      </c>
      <c r="F1508">
        <v>0</v>
      </c>
      <c r="G1508">
        <v>42719403.346600004</v>
      </c>
      <c r="H1508">
        <v>55000443.344499998</v>
      </c>
      <c r="I1508">
        <v>141667726.99489999</v>
      </c>
      <c r="J1508">
        <v>4836657.2630000003</v>
      </c>
      <c r="K1508">
        <v>18452536.759399999</v>
      </c>
      <c r="L1508">
        <v>13819548.8926</v>
      </c>
      <c r="M1508">
        <v>0</v>
      </c>
      <c r="N1508">
        <v>79610660.691400006</v>
      </c>
      <c r="O1508">
        <v>3893477.2489</v>
      </c>
      <c r="P1508">
        <v>-4388614.8202999998</v>
      </c>
      <c r="Q1508">
        <v>-3017127.6878</v>
      </c>
      <c r="R1508">
        <v>-13819548.8926</v>
      </c>
      <c r="S1508">
        <v>42719403.346600004</v>
      </c>
      <c r="T1508">
        <v>-24610217.346900001</v>
      </c>
    </row>
    <row r="1509" spans="1:20" x14ac:dyDescent="0.3">
      <c r="A1509">
        <v>503</v>
      </c>
      <c r="B1509">
        <v>2</v>
      </c>
      <c r="C1509">
        <v>121120170.742</v>
      </c>
      <c r="D1509">
        <v>436093.94790000003</v>
      </c>
      <c r="E1509">
        <v>15435409.071599999</v>
      </c>
      <c r="F1509">
        <v>0</v>
      </c>
      <c r="G1509">
        <v>42719403.346600004</v>
      </c>
      <c r="H1509">
        <v>53583818.401299998</v>
      </c>
      <c r="I1509">
        <v>113656178.5836</v>
      </c>
      <c r="J1509">
        <v>4881068.4702000003</v>
      </c>
      <c r="K1509">
        <v>18452536.759399999</v>
      </c>
      <c r="L1509">
        <v>13951118.480799999</v>
      </c>
      <c r="M1509">
        <v>0</v>
      </c>
      <c r="N1509">
        <v>82072355.060900003</v>
      </c>
      <c r="O1509">
        <v>7463992.1584000001</v>
      </c>
      <c r="P1509">
        <v>-4444974.5223000003</v>
      </c>
      <c r="Q1509">
        <v>-3017127.6878</v>
      </c>
      <c r="R1509">
        <v>-13951118.480799999</v>
      </c>
      <c r="S1509">
        <v>42719403.346600004</v>
      </c>
      <c r="T1509">
        <v>-28488536.659699999</v>
      </c>
    </row>
    <row r="1510" spans="1:20" x14ac:dyDescent="0.3">
      <c r="A1510">
        <v>503</v>
      </c>
      <c r="B1510">
        <v>3</v>
      </c>
      <c r="C1510">
        <v>106815135.6963</v>
      </c>
      <c r="D1510">
        <v>425234.29029999999</v>
      </c>
      <c r="E1510">
        <v>15435409.071599999</v>
      </c>
      <c r="F1510">
        <v>0</v>
      </c>
      <c r="G1510">
        <v>42719403.346600004</v>
      </c>
      <c r="H1510">
        <v>52560250.384099998</v>
      </c>
      <c r="I1510">
        <v>96671693.439799994</v>
      </c>
      <c r="J1510">
        <v>4919738.5166999996</v>
      </c>
      <c r="K1510">
        <v>18452536.759399999</v>
      </c>
      <c r="L1510">
        <v>14059175.0306</v>
      </c>
      <c r="M1510">
        <v>0</v>
      </c>
      <c r="N1510">
        <v>83544560.480800003</v>
      </c>
      <c r="O1510">
        <v>10143442.2565</v>
      </c>
      <c r="P1510">
        <v>-4494504.2264</v>
      </c>
      <c r="Q1510">
        <v>-3017127.6878</v>
      </c>
      <c r="R1510">
        <v>-14059175.0306</v>
      </c>
      <c r="S1510">
        <v>42719403.346600004</v>
      </c>
      <c r="T1510">
        <v>-30984310.096700002</v>
      </c>
    </row>
    <row r="1511" spans="1:20" x14ac:dyDescent="0.3">
      <c r="A1511">
        <v>504</v>
      </c>
      <c r="B1511">
        <v>1</v>
      </c>
      <c r="C1511">
        <v>81565795.749300003</v>
      </c>
      <c r="D1511">
        <v>413563.41450000001</v>
      </c>
      <c r="E1511">
        <v>15435409.071599999</v>
      </c>
      <c r="F1511">
        <v>0</v>
      </c>
      <c r="G1511">
        <v>60573807.479099996</v>
      </c>
      <c r="H1511">
        <v>59351403.310800001</v>
      </c>
      <c r="I1511">
        <v>106019909.5962</v>
      </c>
      <c r="J1511">
        <v>4965324.642</v>
      </c>
      <c r="K1511">
        <v>18452536.759399999</v>
      </c>
      <c r="L1511">
        <v>109198.43180000001</v>
      </c>
      <c r="M1511">
        <v>0</v>
      </c>
      <c r="N1511">
        <v>86744328.937700003</v>
      </c>
      <c r="O1511">
        <v>-24454113.846900001</v>
      </c>
      <c r="P1511">
        <v>-4551761.2274000002</v>
      </c>
      <c r="Q1511">
        <v>-3017127.6878</v>
      </c>
      <c r="R1511">
        <v>-109198.43180000001</v>
      </c>
      <c r="S1511">
        <v>60573807.479099996</v>
      </c>
      <c r="T1511">
        <v>-27392925.627</v>
      </c>
    </row>
    <row r="1512" spans="1:20" x14ac:dyDescent="0.3">
      <c r="A1512">
        <v>504</v>
      </c>
      <c r="B1512">
        <v>2</v>
      </c>
      <c r="C1512">
        <v>74813932.985699996</v>
      </c>
      <c r="D1512">
        <v>403154.84869999997</v>
      </c>
      <c r="E1512">
        <v>15435409.071599999</v>
      </c>
      <c r="F1512">
        <v>0</v>
      </c>
      <c r="G1512">
        <v>60573807.479099996</v>
      </c>
      <c r="H1512">
        <v>58571154.776799999</v>
      </c>
      <c r="I1512">
        <v>96905330.647499993</v>
      </c>
      <c r="J1512">
        <v>5006567.4124999996</v>
      </c>
      <c r="K1512">
        <v>18452536.759399999</v>
      </c>
      <c r="L1512">
        <v>113531.72659999999</v>
      </c>
      <c r="M1512">
        <v>0</v>
      </c>
      <c r="N1512">
        <v>88501249.141900003</v>
      </c>
      <c r="O1512">
        <v>-22091397.661800001</v>
      </c>
      <c r="P1512">
        <v>-4603412.5637999997</v>
      </c>
      <c r="Q1512">
        <v>-3017127.6878</v>
      </c>
      <c r="R1512">
        <v>-113531.72659999999</v>
      </c>
      <c r="S1512">
        <v>60573807.479099996</v>
      </c>
      <c r="T1512">
        <v>-29930094.364999998</v>
      </c>
    </row>
    <row r="1513" spans="1:20" x14ac:dyDescent="0.3">
      <c r="A1513">
        <v>504</v>
      </c>
      <c r="B1513">
        <v>3</v>
      </c>
      <c r="C1513">
        <v>69807381.038299993</v>
      </c>
      <c r="D1513">
        <v>394283.90370000002</v>
      </c>
      <c r="E1513">
        <v>15435409.071599999</v>
      </c>
      <c r="F1513">
        <v>0</v>
      </c>
      <c r="G1513">
        <v>60573807.479099996</v>
      </c>
      <c r="H1513">
        <v>58054426.066200003</v>
      </c>
      <c r="I1513">
        <v>90222810.817499995</v>
      </c>
      <c r="J1513">
        <v>5044820.2456999999</v>
      </c>
      <c r="K1513">
        <v>18452536.759399999</v>
      </c>
      <c r="L1513">
        <v>117079.4886</v>
      </c>
      <c r="M1513">
        <v>0</v>
      </c>
      <c r="N1513">
        <v>89712686.674999997</v>
      </c>
      <c r="O1513">
        <v>-20415429.779199999</v>
      </c>
      <c r="P1513">
        <v>-4650536.3420000002</v>
      </c>
      <c r="Q1513">
        <v>-3017127.6878</v>
      </c>
      <c r="R1513">
        <v>-117079.4886</v>
      </c>
      <c r="S1513">
        <v>60573807.479099996</v>
      </c>
      <c r="T1513">
        <v>-31658260.608800001</v>
      </c>
    </row>
    <row r="1514" spans="1:20" x14ac:dyDescent="0.3">
      <c r="A1514">
        <v>505</v>
      </c>
      <c r="B1514">
        <v>1</v>
      </c>
      <c r="C1514">
        <v>135444154.66639999</v>
      </c>
      <c r="D1514">
        <v>396280.68079999997</v>
      </c>
      <c r="E1514">
        <v>15435409.071599999</v>
      </c>
      <c r="F1514">
        <v>0</v>
      </c>
      <c r="G1514">
        <v>2289137.0877</v>
      </c>
      <c r="H1514">
        <v>33751273.838799998</v>
      </c>
      <c r="I1514">
        <v>51510109.960299999</v>
      </c>
      <c r="J1514">
        <v>5014817.2430999996</v>
      </c>
      <c r="K1514">
        <v>18452536.759399999</v>
      </c>
      <c r="L1514">
        <v>22220934.862100001</v>
      </c>
      <c r="M1514">
        <v>0</v>
      </c>
      <c r="N1514">
        <v>91301624.489899993</v>
      </c>
      <c r="O1514">
        <v>83934044.706</v>
      </c>
      <c r="P1514">
        <v>-4618536.5621999996</v>
      </c>
      <c r="Q1514">
        <v>-3017127.6878</v>
      </c>
      <c r="R1514">
        <v>-22220934.862100001</v>
      </c>
      <c r="S1514">
        <v>2289137.0877</v>
      </c>
      <c r="T1514">
        <v>-57550350.651100002</v>
      </c>
    </row>
    <row r="1515" spans="1:20" x14ac:dyDescent="0.3">
      <c r="A1515">
        <v>505</v>
      </c>
      <c r="B1515">
        <v>2</v>
      </c>
      <c r="C1515">
        <v>127644251.7668</v>
      </c>
      <c r="D1515">
        <v>398970.21419999999</v>
      </c>
      <c r="E1515">
        <v>15435409.071599999</v>
      </c>
      <c r="F1515">
        <v>0</v>
      </c>
      <c r="G1515">
        <v>2289137.0877</v>
      </c>
      <c r="H1515">
        <v>33157959.3145</v>
      </c>
      <c r="I1515">
        <v>45794317.090999998</v>
      </c>
      <c r="J1515">
        <v>4991833.5826000003</v>
      </c>
      <c r="K1515">
        <v>18452536.759399999</v>
      </c>
      <c r="L1515">
        <v>22168352.796700001</v>
      </c>
      <c r="M1515">
        <v>0</v>
      </c>
      <c r="N1515">
        <v>87853513.144400001</v>
      </c>
      <c r="O1515">
        <v>81849934.675899997</v>
      </c>
      <c r="P1515">
        <v>-4592863.3684</v>
      </c>
      <c r="Q1515">
        <v>-3017127.6878</v>
      </c>
      <c r="R1515">
        <v>-22168352.796700001</v>
      </c>
      <c r="S1515">
        <v>2289137.0877</v>
      </c>
      <c r="T1515">
        <v>-54695553.829899997</v>
      </c>
    </row>
    <row r="1516" spans="1:20" x14ac:dyDescent="0.3">
      <c r="A1516">
        <v>505</v>
      </c>
      <c r="B1516">
        <v>3</v>
      </c>
      <c r="C1516">
        <v>122642381.5213</v>
      </c>
      <c r="D1516">
        <v>401498.23340000003</v>
      </c>
      <c r="E1516">
        <v>15435409.071599999</v>
      </c>
      <c r="F1516">
        <v>0</v>
      </c>
      <c r="G1516">
        <v>2289137.0877</v>
      </c>
      <c r="H1516">
        <v>32899270.6175</v>
      </c>
      <c r="I1516">
        <v>42222456.095299996</v>
      </c>
      <c r="J1516">
        <v>4972589.5733000003</v>
      </c>
      <c r="K1516">
        <v>18452536.759399999</v>
      </c>
      <c r="L1516">
        <v>22129404.1468</v>
      </c>
      <c r="M1516">
        <v>0</v>
      </c>
      <c r="N1516">
        <v>86083205.114600003</v>
      </c>
      <c r="O1516">
        <v>80419925.425999999</v>
      </c>
      <c r="P1516">
        <v>-4571091.3399</v>
      </c>
      <c r="Q1516">
        <v>-3017127.6878</v>
      </c>
      <c r="R1516">
        <v>-22129404.1468</v>
      </c>
      <c r="S1516">
        <v>2289137.0877</v>
      </c>
      <c r="T1516">
        <v>-53183934.497199997</v>
      </c>
    </row>
    <row r="1517" spans="1:20" x14ac:dyDescent="0.3">
      <c r="A1517">
        <v>506</v>
      </c>
      <c r="B1517">
        <v>1</v>
      </c>
      <c r="C1517">
        <v>116326806.9068</v>
      </c>
      <c r="D1517">
        <v>401211.12060000002</v>
      </c>
      <c r="E1517">
        <v>15435409.071599999</v>
      </c>
      <c r="F1517">
        <v>0</v>
      </c>
      <c r="G1517">
        <v>2700345.5054000001</v>
      </c>
      <c r="H1517">
        <v>34194341.271200001</v>
      </c>
      <c r="I1517">
        <v>45527709.353799999</v>
      </c>
      <c r="J1517">
        <v>4968045.5246000001</v>
      </c>
      <c r="K1517">
        <v>18507519.319400001</v>
      </c>
      <c r="L1517">
        <v>14068681.094799999</v>
      </c>
      <c r="M1517">
        <v>0</v>
      </c>
      <c r="N1517">
        <v>85659049.872899994</v>
      </c>
      <c r="O1517">
        <v>70799097.553000003</v>
      </c>
      <c r="P1517">
        <v>-4566834.4039000003</v>
      </c>
      <c r="Q1517">
        <v>-3072110.2478</v>
      </c>
      <c r="R1517">
        <v>-14068681.094799999</v>
      </c>
      <c r="S1517">
        <v>2700345.5054000001</v>
      </c>
      <c r="T1517">
        <v>-51464708.6017</v>
      </c>
    </row>
    <row r="1518" spans="1:20" x14ac:dyDescent="0.3">
      <c r="A1518">
        <v>506</v>
      </c>
      <c r="B1518">
        <v>2</v>
      </c>
      <c r="C1518">
        <v>113418021.87729999</v>
      </c>
      <c r="D1518">
        <v>401070.46169999999</v>
      </c>
      <c r="E1518">
        <v>15435409.071599999</v>
      </c>
      <c r="F1518">
        <v>0</v>
      </c>
      <c r="G1518">
        <v>2700345.5054000001</v>
      </c>
      <c r="H1518">
        <v>34112863.291699998</v>
      </c>
      <c r="I1518">
        <v>43041716.8204</v>
      </c>
      <c r="J1518">
        <v>4963522.2374999998</v>
      </c>
      <c r="K1518">
        <v>18507519.319400001</v>
      </c>
      <c r="L1518">
        <v>14071029.122099999</v>
      </c>
      <c r="M1518">
        <v>0</v>
      </c>
      <c r="N1518">
        <v>85372635.471699998</v>
      </c>
      <c r="O1518">
        <v>70376305.056999996</v>
      </c>
      <c r="P1518">
        <v>-4562451.7757999999</v>
      </c>
      <c r="Q1518">
        <v>-3072110.2478</v>
      </c>
      <c r="R1518">
        <v>-14071029.122099999</v>
      </c>
      <c r="S1518">
        <v>2700345.5054000001</v>
      </c>
      <c r="T1518">
        <v>-51259772.18</v>
      </c>
    </row>
    <row r="1519" spans="1:20" x14ac:dyDescent="0.3">
      <c r="A1519">
        <v>506</v>
      </c>
      <c r="B1519">
        <v>3</v>
      </c>
      <c r="C1519">
        <v>110983583.53659999</v>
      </c>
      <c r="D1519">
        <v>401048.22289999999</v>
      </c>
      <c r="E1519">
        <v>15435409.071599999</v>
      </c>
      <c r="F1519">
        <v>0</v>
      </c>
      <c r="G1519">
        <v>2700345.5054000001</v>
      </c>
      <c r="H1519">
        <v>34113105.264899999</v>
      </c>
      <c r="I1519">
        <v>40864668.368299998</v>
      </c>
      <c r="J1519">
        <v>4959048.0767999999</v>
      </c>
      <c r="K1519">
        <v>18507519.319400001</v>
      </c>
      <c r="L1519">
        <v>14072137.252499999</v>
      </c>
      <c r="M1519">
        <v>0</v>
      </c>
      <c r="N1519">
        <v>85208008.098499998</v>
      </c>
      <c r="O1519">
        <v>70118915.168300003</v>
      </c>
      <c r="P1519">
        <v>-4557999.8539000005</v>
      </c>
      <c r="Q1519">
        <v>-3072110.2478</v>
      </c>
      <c r="R1519">
        <v>-14072137.252499999</v>
      </c>
      <c r="S1519">
        <v>2700345.5054000001</v>
      </c>
      <c r="T1519">
        <v>-51094902.8336</v>
      </c>
    </row>
    <row r="1520" spans="1:20" x14ac:dyDescent="0.3">
      <c r="A1520">
        <v>507</v>
      </c>
      <c r="B1520">
        <v>1</v>
      </c>
      <c r="C1520">
        <v>103311808.94939999</v>
      </c>
      <c r="D1520">
        <v>401069.4031</v>
      </c>
      <c r="E1520">
        <v>15435409.071599999</v>
      </c>
      <c r="F1520">
        <v>0</v>
      </c>
      <c r="G1520">
        <v>4411455.4773000004</v>
      </c>
      <c r="H1520">
        <v>38453586.902900003</v>
      </c>
      <c r="I1520">
        <v>42488610.536700003</v>
      </c>
      <c r="J1520">
        <v>4954637.9486999996</v>
      </c>
      <c r="K1520">
        <v>18507519.319400001</v>
      </c>
      <c r="L1520">
        <v>11901152.038899999</v>
      </c>
      <c r="M1520">
        <v>0</v>
      </c>
      <c r="N1520">
        <v>83647463.049700007</v>
      </c>
      <c r="O1520">
        <v>60823198.412699997</v>
      </c>
      <c r="P1520">
        <v>-4553568.5455999998</v>
      </c>
      <c r="Q1520">
        <v>-3072110.2478</v>
      </c>
      <c r="R1520">
        <v>-11901152.038899999</v>
      </c>
      <c r="S1520">
        <v>4411455.4773000004</v>
      </c>
      <c r="T1520">
        <v>-45193876.146899998</v>
      </c>
    </row>
    <row r="1521" spans="1:20" x14ac:dyDescent="0.3">
      <c r="A1521">
        <v>507</v>
      </c>
      <c r="B1521">
        <v>2</v>
      </c>
      <c r="C1521">
        <v>101283598.70550001</v>
      </c>
      <c r="D1521">
        <v>401158.10649999999</v>
      </c>
      <c r="E1521">
        <v>15435409.071599999</v>
      </c>
      <c r="F1521">
        <v>0</v>
      </c>
      <c r="G1521">
        <v>4411455.4773000004</v>
      </c>
      <c r="H1521">
        <v>38511874.701700002</v>
      </c>
      <c r="I1521">
        <v>40089330.252800003</v>
      </c>
      <c r="J1521">
        <v>4950289.2944999998</v>
      </c>
      <c r="K1521">
        <v>18507519.319400001</v>
      </c>
      <c r="L1521">
        <v>11919994.391799999</v>
      </c>
      <c r="M1521">
        <v>0</v>
      </c>
      <c r="N1521">
        <v>83873100.652899995</v>
      </c>
      <c r="O1521">
        <v>61194268.452699997</v>
      </c>
      <c r="P1521">
        <v>-4549131.1880000001</v>
      </c>
      <c r="Q1521">
        <v>-3072110.2478</v>
      </c>
      <c r="R1521">
        <v>-11919994.391799999</v>
      </c>
      <c r="S1521">
        <v>4411455.4773000004</v>
      </c>
      <c r="T1521">
        <v>-45361225.951099999</v>
      </c>
    </row>
    <row r="1522" spans="1:20" x14ac:dyDescent="0.3">
      <c r="A1522">
        <v>507</v>
      </c>
      <c r="B1522">
        <v>3</v>
      </c>
      <c r="C1522">
        <v>99573578.714399993</v>
      </c>
      <c r="D1522">
        <v>401301.79960000003</v>
      </c>
      <c r="E1522">
        <v>15435409.071599999</v>
      </c>
      <c r="F1522">
        <v>0</v>
      </c>
      <c r="G1522">
        <v>4411455.4773000004</v>
      </c>
      <c r="H1522">
        <v>38553451.622400001</v>
      </c>
      <c r="I1522">
        <v>38597791.656300001</v>
      </c>
      <c r="J1522">
        <v>4945959.6502</v>
      </c>
      <c r="K1522">
        <v>18507519.319400001</v>
      </c>
      <c r="L1522">
        <v>11934599.456</v>
      </c>
      <c r="M1522">
        <v>0</v>
      </c>
      <c r="N1522">
        <v>83925651.407100007</v>
      </c>
      <c r="O1522">
        <v>60975787.0581</v>
      </c>
      <c r="P1522">
        <v>-4544657.8505999995</v>
      </c>
      <c r="Q1522">
        <v>-3072110.2478</v>
      </c>
      <c r="R1522">
        <v>-11934599.456</v>
      </c>
      <c r="S1522">
        <v>4411455.4773000004</v>
      </c>
      <c r="T1522">
        <v>-45372199.784599997</v>
      </c>
    </row>
    <row r="1523" spans="1:20" x14ac:dyDescent="0.3">
      <c r="A1523">
        <v>508</v>
      </c>
      <c r="B1523">
        <v>1</v>
      </c>
      <c r="C1523">
        <v>111169434.4611</v>
      </c>
      <c r="D1523">
        <v>406827.24400000001</v>
      </c>
      <c r="E1523">
        <v>15435409.071599999</v>
      </c>
      <c r="F1523">
        <v>0</v>
      </c>
      <c r="G1523">
        <v>7940497.9796000002</v>
      </c>
      <c r="H1523">
        <v>46488537.840300001</v>
      </c>
      <c r="I1523">
        <v>34141822.997199997</v>
      </c>
      <c r="J1523">
        <v>4920301.7671999997</v>
      </c>
      <c r="K1523">
        <v>18507519.319400001</v>
      </c>
      <c r="L1523">
        <v>43130340.620899998</v>
      </c>
      <c r="M1523">
        <v>0</v>
      </c>
      <c r="N1523">
        <v>80824399.324900001</v>
      </c>
      <c r="O1523">
        <v>77027611.4639</v>
      </c>
      <c r="P1523">
        <v>-4513474.5231999997</v>
      </c>
      <c r="Q1523">
        <v>-3072110.2478</v>
      </c>
      <c r="R1523">
        <v>-43130340.620899998</v>
      </c>
      <c r="S1523">
        <v>7940497.9796000002</v>
      </c>
      <c r="T1523">
        <v>-34335861.4846</v>
      </c>
    </row>
    <row r="1524" spans="1:20" x14ac:dyDescent="0.3">
      <c r="A1524">
        <v>508</v>
      </c>
      <c r="B1524">
        <v>2</v>
      </c>
      <c r="C1524">
        <v>106499185.76019999</v>
      </c>
      <c r="D1524">
        <v>411726.3064</v>
      </c>
      <c r="E1524">
        <v>15435409.071599999</v>
      </c>
      <c r="F1524">
        <v>0</v>
      </c>
      <c r="G1524">
        <v>7940497.9796000002</v>
      </c>
      <c r="H1524">
        <v>46985923.418899998</v>
      </c>
      <c r="I1524">
        <v>32363974.761799999</v>
      </c>
      <c r="J1524">
        <v>4897855.6671000002</v>
      </c>
      <c r="K1524">
        <v>18507519.319400001</v>
      </c>
      <c r="L1524">
        <v>42784111.131499998</v>
      </c>
      <c r="M1524">
        <v>0</v>
      </c>
      <c r="N1524">
        <v>78929037.177100003</v>
      </c>
      <c r="O1524">
        <v>74135210.998400003</v>
      </c>
      <c r="P1524">
        <v>-4486129.3607000001</v>
      </c>
      <c r="Q1524">
        <v>-3072110.2478</v>
      </c>
      <c r="R1524">
        <v>-42784111.131499998</v>
      </c>
      <c r="S1524">
        <v>7940497.9796000002</v>
      </c>
      <c r="T1524">
        <v>-31943113.758200001</v>
      </c>
    </row>
    <row r="1525" spans="1:20" x14ac:dyDescent="0.3">
      <c r="A1525">
        <v>508</v>
      </c>
      <c r="B1525">
        <v>3</v>
      </c>
      <c r="C1525">
        <v>103485762.04180001</v>
      </c>
      <c r="D1525">
        <v>416096.76539999997</v>
      </c>
      <c r="E1525">
        <v>15435409.071599999</v>
      </c>
      <c r="F1525">
        <v>0</v>
      </c>
      <c r="G1525">
        <v>7940497.9796000002</v>
      </c>
      <c r="H1525">
        <v>47270745.820100002</v>
      </c>
      <c r="I1525">
        <v>30971953.273699999</v>
      </c>
      <c r="J1525">
        <v>4877643.4296000004</v>
      </c>
      <c r="K1525">
        <v>18507519.319400001</v>
      </c>
      <c r="L1525">
        <v>42486051.973200001</v>
      </c>
      <c r="M1525">
        <v>0</v>
      </c>
      <c r="N1525">
        <v>77794223.871999994</v>
      </c>
      <c r="O1525">
        <v>72513808.768099993</v>
      </c>
      <c r="P1525">
        <v>-4461546.6643000003</v>
      </c>
      <c r="Q1525">
        <v>-3072110.2478</v>
      </c>
      <c r="R1525">
        <v>-42486051.973200001</v>
      </c>
      <c r="S1525">
        <v>7940497.9796000002</v>
      </c>
      <c r="T1525">
        <v>-30523478.051800001</v>
      </c>
    </row>
    <row r="1526" spans="1:20" x14ac:dyDescent="0.3">
      <c r="A1526">
        <v>509</v>
      </c>
      <c r="B1526">
        <v>1</v>
      </c>
      <c r="C1526">
        <v>183354246.8127</v>
      </c>
      <c r="D1526">
        <v>433362.05810000002</v>
      </c>
      <c r="E1526">
        <v>17952656.371599998</v>
      </c>
      <c r="F1526">
        <v>0</v>
      </c>
      <c r="G1526">
        <v>3042708.0469999998</v>
      </c>
      <c r="H1526">
        <v>36753148.109800003</v>
      </c>
      <c r="I1526">
        <v>14025149.2892</v>
      </c>
      <c r="J1526">
        <v>4800942.8764000004</v>
      </c>
      <c r="K1526">
        <v>48834714.009400003</v>
      </c>
      <c r="L1526">
        <v>104728340.9197</v>
      </c>
      <c r="M1526">
        <v>0</v>
      </c>
      <c r="N1526">
        <v>70494729.389799997</v>
      </c>
      <c r="O1526">
        <v>169329097.5235</v>
      </c>
      <c r="P1526">
        <v>-4367580.8181999996</v>
      </c>
      <c r="Q1526">
        <v>-30882057.637800001</v>
      </c>
      <c r="R1526">
        <v>-104728340.9197</v>
      </c>
      <c r="S1526">
        <v>3042708.0469999998</v>
      </c>
      <c r="T1526">
        <v>-33741581.280100003</v>
      </c>
    </row>
    <row r="1527" spans="1:20" x14ac:dyDescent="0.3">
      <c r="A1527">
        <v>509</v>
      </c>
      <c r="B1527">
        <v>2</v>
      </c>
      <c r="C1527">
        <v>174223775.3928</v>
      </c>
      <c r="D1527">
        <v>448250.40600000002</v>
      </c>
      <c r="E1527">
        <v>17952656.371599998</v>
      </c>
      <c r="F1527">
        <v>0</v>
      </c>
      <c r="G1527">
        <v>3042708.0469999998</v>
      </c>
      <c r="H1527">
        <v>37623019.573600002</v>
      </c>
      <c r="I1527">
        <v>12104255.3105</v>
      </c>
      <c r="J1527">
        <v>4735286.0168000003</v>
      </c>
      <c r="K1527">
        <v>48834714.009400003</v>
      </c>
      <c r="L1527">
        <v>101820571.63689999</v>
      </c>
      <c r="M1527">
        <v>0</v>
      </c>
      <c r="N1527">
        <v>66751525.489799999</v>
      </c>
      <c r="O1527">
        <v>162119520.08230001</v>
      </c>
      <c r="P1527">
        <v>-4287035.6107999999</v>
      </c>
      <c r="Q1527">
        <v>-30882057.637800001</v>
      </c>
      <c r="R1527">
        <v>-101820571.63689999</v>
      </c>
      <c r="S1527">
        <v>3042708.0469999998</v>
      </c>
      <c r="T1527">
        <v>-29128505.916200001</v>
      </c>
    </row>
    <row r="1528" spans="1:20" x14ac:dyDescent="0.3">
      <c r="A1528">
        <v>509</v>
      </c>
      <c r="B1528">
        <v>3</v>
      </c>
      <c r="C1528">
        <v>168114439.9395</v>
      </c>
      <c r="D1528">
        <v>461643.73229999997</v>
      </c>
      <c r="E1528">
        <v>17952656.371599998</v>
      </c>
      <c r="F1528">
        <v>0</v>
      </c>
      <c r="G1528">
        <v>3042708.0469999998</v>
      </c>
      <c r="H1528">
        <v>37536225.274400003</v>
      </c>
      <c r="I1528">
        <v>11019442.3663</v>
      </c>
      <c r="J1528">
        <v>4678151.1695999997</v>
      </c>
      <c r="K1528">
        <v>48834714.009400003</v>
      </c>
      <c r="L1528">
        <v>99306042.117599994</v>
      </c>
      <c r="M1528">
        <v>0</v>
      </c>
      <c r="N1528">
        <v>64485890.229999997</v>
      </c>
      <c r="O1528">
        <v>157094997.57319999</v>
      </c>
      <c r="P1528">
        <v>-4216507.4371999996</v>
      </c>
      <c r="Q1528">
        <v>-30882057.637800001</v>
      </c>
      <c r="R1528">
        <v>-99306042.117599994</v>
      </c>
      <c r="S1528">
        <v>3042708.0469999998</v>
      </c>
      <c r="T1528">
        <v>-26949664.955600001</v>
      </c>
    </row>
    <row r="1529" spans="1:20" x14ac:dyDescent="0.3">
      <c r="A1529">
        <v>510</v>
      </c>
      <c r="B1529">
        <v>1</v>
      </c>
      <c r="C1529">
        <v>31860376.019699998</v>
      </c>
      <c r="D1529">
        <v>402774.56180000002</v>
      </c>
      <c r="E1529">
        <v>19383179.261599999</v>
      </c>
      <c r="F1529">
        <v>0</v>
      </c>
      <c r="G1529">
        <v>627272818.71449995</v>
      </c>
      <c r="H1529">
        <v>95713043.364099994</v>
      </c>
      <c r="I1529">
        <v>607222475.99189997</v>
      </c>
      <c r="J1529">
        <v>5003894.9705999997</v>
      </c>
      <c r="K1529">
        <v>66069303.4494</v>
      </c>
      <c r="L1529">
        <v>18029638.0975</v>
      </c>
      <c r="M1529">
        <v>0</v>
      </c>
      <c r="N1529">
        <v>78098739.948500007</v>
      </c>
      <c r="O1529">
        <v>-575362099.97210002</v>
      </c>
      <c r="P1529">
        <v>-4601120.4088000003</v>
      </c>
      <c r="Q1529">
        <v>-46686124.187799998</v>
      </c>
      <c r="R1529">
        <v>-18029638.0975</v>
      </c>
      <c r="S1529">
        <v>627272818.71449995</v>
      </c>
      <c r="T1529">
        <v>17614303.415600002</v>
      </c>
    </row>
    <row r="1530" spans="1:20" x14ac:dyDescent="0.3">
      <c r="A1530">
        <v>510</v>
      </c>
      <c r="B1530">
        <v>2</v>
      </c>
      <c r="C1530">
        <v>29673433.971299998</v>
      </c>
      <c r="D1530">
        <v>354341.0919</v>
      </c>
      <c r="E1530">
        <v>19383179.261599999</v>
      </c>
      <c r="F1530">
        <v>0</v>
      </c>
      <c r="G1530">
        <v>627272818.71449995</v>
      </c>
      <c r="H1530">
        <v>88808648.486300007</v>
      </c>
      <c r="I1530">
        <v>587563870.94289994</v>
      </c>
      <c r="J1530">
        <v>5295559.4655999998</v>
      </c>
      <c r="K1530">
        <v>66069303.4494</v>
      </c>
      <c r="L1530">
        <v>18359449.590399999</v>
      </c>
      <c r="M1530">
        <v>0</v>
      </c>
      <c r="N1530">
        <v>88059841.798899993</v>
      </c>
      <c r="O1530">
        <v>-557890436.97160006</v>
      </c>
      <c r="P1530">
        <v>-4941218.3737000003</v>
      </c>
      <c r="Q1530">
        <v>-46686124.187799998</v>
      </c>
      <c r="R1530">
        <v>-18359449.590399999</v>
      </c>
      <c r="S1530">
        <v>627272818.71449995</v>
      </c>
      <c r="T1530">
        <v>748806.68740000005</v>
      </c>
    </row>
    <row r="1531" spans="1:20" x14ac:dyDescent="0.3">
      <c r="A1531">
        <v>510</v>
      </c>
      <c r="B1531">
        <v>3</v>
      </c>
      <c r="C1531">
        <v>28506372.4727</v>
      </c>
      <c r="D1531">
        <v>313435.82699999999</v>
      </c>
      <c r="E1531">
        <v>19383179.261599999</v>
      </c>
      <c r="F1531">
        <v>0</v>
      </c>
      <c r="G1531">
        <v>627272818.71449995</v>
      </c>
      <c r="H1531">
        <v>84917761.153899997</v>
      </c>
      <c r="I1531">
        <v>574295578.98230004</v>
      </c>
      <c r="J1531">
        <v>5560118.7686999999</v>
      </c>
      <c r="K1531">
        <v>66069303.4494</v>
      </c>
      <c r="L1531">
        <v>18628434.2654</v>
      </c>
      <c r="M1531">
        <v>0</v>
      </c>
      <c r="N1531">
        <v>95711652.213400006</v>
      </c>
      <c r="O1531">
        <v>-545789206.50960004</v>
      </c>
      <c r="P1531">
        <v>-5246682.9417000003</v>
      </c>
      <c r="Q1531">
        <v>-46686124.187799998</v>
      </c>
      <c r="R1531">
        <v>-18628434.2654</v>
      </c>
      <c r="S1531">
        <v>627272818.71449995</v>
      </c>
      <c r="T1531">
        <v>-10793891.0595</v>
      </c>
    </row>
    <row r="1532" spans="1:20" x14ac:dyDescent="0.3">
      <c r="A1532">
        <v>511</v>
      </c>
      <c r="B1532">
        <v>1</v>
      </c>
      <c r="C1532">
        <v>84979701.235100001</v>
      </c>
      <c r="D1532">
        <v>308751.38370000001</v>
      </c>
      <c r="E1532">
        <v>24836762.301600002</v>
      </c>
      <c r="F1532">
        <v>0</v>
      </c>
      <c r="G1532">
        <v>263587470.96529999</v>
      </c>
      <c r="H1532">
        <v>87153936.121299997</v>
      </c>
      <c r="I1532">
        <v>164128263.41620001</v>
      </c>
      <c r="J1532">
        <v>5626924.1259000003</v>
      </c>
      <c r="K1532">
        <v>131772761.2894</v>
      </c>
      <c r="L1532">
        <v>67888738.5053</v>
      </c>
      <c r="M1532">
        <v>0</v>
      </c>
      <c r="N1532">
        <v>91293988.736599997</v>
      </c>
      <c r="O1532">
        <v>-79148562.181099996</v>
      </c>
      <c r="P1532">
        <v>-5318172.7422000002</v>
      </c>
      <c r="Q1532">
        <v>-106935998.9878</v>
      </c>
      <c r="R1532">
        <v>-67888738.5053</v>
      </c>
      <c r="S1532">
        <v>263587470.96529999</v>
      </c>
      <c r="T1532">
        <v>-4140052.6153000002</v>
      </c>
    </row>
    <row r="1533" spans="1:20" x14ac:dyDescent="0.3">
      <c r="A1533">
        <v>511</v>
      </c>
      <c r="B1533">
        <v>2</v>
      </c>
      <c r="C1533">
        <v>73245359.688999996</v>
      </c>
      <c r="D1533">
        <v>304248.12550000002</v>
      </c>
      <c r="E1533">
        <v>24836762.301600002</v>
      </c>
      <c r="F1533">
        <v>0</v>
      </c>
      <c r="G1533">
        <v>263587470.96529999</v>
      </c>
      <c r="H1533">
        <v>87107634.417899996</v>
      </c>
      <c r="I1533">
        <v>155344853.7868</v>
      </c>
      <c r="J1533">
        <v>5697924.8377</v>
      </c>
      <c r="K1533">
        <v>131772761.2894</v>
      </c>
      <c r="L1533">
        <v>67467197.090499997</v>
      </c>
      <c r="M1533">
        <v>0</v>
      </c>
      <c r="N1533">
        <v>88624066.040999994</v>
      </c>
      <c r="O1533">
        <v>-82099494.097800002</v>
      </c>
      <c r="P1533">
        <v>-5393676.7121000001</v>
      </c>
      <c r="Q1533">
        <v>-106935998.9878</v>
      </c>
      <c r="R1533">
        <v>-67467197.090499997</v>
      </c>
      <c r="S1533">
        <v>263587470.96529999</v>
      </c>
      <c r="T1533">
        <v>-1516431.6231</v>
      </c>
    </row>
    <row r="1534" spans="1:20" x14ac:dyDescent="0.3">
      <c r="A1534">
        <v>511</v>
      </c>
      <c r="B1534">
        <v>3</v>
      </c>
      <c r="C1534">
        <v>66742023.4978</v>
      </c>
      <c r="D1534">
        <v>299854.70480000001</v>
      </c>
      <c r="E1534">
        <v>24836762.301600002</v>
      </c>
      <c r="F1534">
        <v>0</v>
      </c>
      <c r="G1534">
        <v>263587470.96529999</v>
      </c>
      <c r="H1534">
        <v>86883068.086600006</v>
      </c>
      <c r="I1534">
        <v>150090834.7868</v>
      </c>
      <c r="J1534">
        <v>5770314.9493000004</v>
      </c>
      <c r="K1534">
        <v>131772761.2894</v>
      </c>
      <c r="L1534">
        <v>67135074.959299996</v>
      </c>
      <c r="M1534">
        <v>0</v>
      </c>
      <c r="N1534">
        <v>87450151.570999995</v>
      </c>
      <c r="O1534">
        <v>-83348811.289000005</v>
      </c>
      <c r="P1534">
        <v>-5470460.2445</v>
      </c>
      <c r="Q1534">
        <v>-106935998.9878</v>
      </c>
      <c r="R1534">
        <v>-67135074.959299996</v>
      </c>
      <c r="S1534">
        <v>263587470.96529999</v>
      </c>
      <c r="T1534">
        <v>-567083.48439999996</v>
      </c>
    </row>
    <row r="1535" spans="1:20" x14ac:dyDescent="0.3">
      <c r="A1535">
        <v>512</v>
      </c>
      <c r="B1535">
        <v>1</v>
      </c>
      <c r="C1535">
        <v>327876529.69220001</v>
      </c>
      <c r="D1535">
        <v>318170.72489999997</v>
      </c>
      <c r="E1535">
        <v>44329786.171599999</v>
      </c>
      <c r="F1535">
        <v>0</v>
      </c>
      <c r="G1535">
        <v>200595932.2818</v>
      </c>
      <c r="H1535">
        <v>99968931.604599997</v>
      </c>
      <c r="I1535">
        <v>117377406.4557</v>
      </c>
      <c r="J1535">
        <v>5650094.8258999996</v>
      </c>
      <c r="K1535">
        <v>366620001.0794</v>
      </c>
      <c r="L1535">
        <v>102013534.57600001</v>
      </c>
      <c r="M1535">
        <v>0</v>
      </c>
      <c r="N1535">
        <v>81477099.368200004</v>
      </c>
      <c r="O1535">
        <v>210499123.23649999</v>
      </c>
      <c r="P1535">
        <v>-5331924.1010999996</v>
      </c>
      <c r="Q1535">
        <v>-322290214.90780002</v>
      </c>
      <c r="R1535">
        <v>-102013534.57600001</v>
      </c>
      <c r="S1535">
        <v>200595932.2818</v>
      </c>
      <c r="T1535">
        <v>18491832.236400001</v>
      </c>
    </row>
    <row r="1536" spans="1:20" x14ac:dyDescent="0.3">
      <c r="A1536">
        <v>512</v>
      </c>
      <c r="B1536">
        <v>2</v>
      </c>
      <c r="C1536">
        <v>312338848.4332</v>
      </c>
      <c r="D1536">
        <v>337308.18709999998</v>
      </c>
      <c r="E1536">
        <v>44329786.171599999</v>
      </c>
      <c r="F1536">
        <v>0</v>
      </c>
      <c r="G1536">
        <v>200595932.2818</v>
      </c>
      <c r="H1536">
        <v>100264289.90459999</v>
      </c>
      <c r="I1536">
        <v>106413301.65009999</v>
      </c>
      <c r="J1536">
        <v>5555422.1425999999</v>
      </c>
      <c r="K1536">
        <v>366620001.0794</v>
      </c>
      <c r="L1536">
        <v>100635977.0015</v>
      </c>
      <c r="M1536">
        <v>0</v>
      </c>
      <c r="N1536">
        <v>78695567.962599993</v>
      </c>
      <c r="O1536">
        <v>205925546.78310001</v>
      </c>
      <c r="P1536">
        <v>-5218113.9555000002</v>
      </c>
      <c r="Q1536">
        <v>-322290214.90780002</v>
      </c>
      <c r="R1536">
        <v>-100635977.0015</v>
      </c>
      <c r="S1536">
        <v>200595932.2818</v>
      </c>
      <c r="T1536">
        <v>21568721.942000002</v>
      </c>
    </row>
    <row r="1537" spans="1:20" x14ac:dyDescent="0.3">
      <c r="A1537">
        <v>512</v>
      </c>
      <c r="B1537">
        <v>3</v>
      </c>
      <c r="C1537">
        <v>302679384.4483</v>
      </c>
      <c r="D1537">
        <v>354290.04109999997</v>
      </c>
      <c r="E1537">
        <v>44329786.171599999</v>
      </c>
      <c r="F1537">
        <v>0</v>
      </c>
      <c r="G1537">
        <v>200595932.2818</v>
      </c>
      <c r="H1537">
        <v>100547298.538</v>
      </c>
      <c r="I1537">
        <v>99838484.722000003</v>
      </c>
      <c r="J1537">
        <v>5476220.2202000003</v>
      </c>
      <c r="K1537">
        <v>366620001.0794</v>
      </c>
      <c r="L1537">
        <v>99546887.3028</v>
      </c>
      <c r="M1537">
        <v>0</v>
      </c>
      <c r="N1537">
        <v>77041906.279499993</v>
      </c>
      <c r="O1537">
        <v>202840899.7263</v>
      </c>
      <c r="P1537">
        <v>-5121930.1792000001</v>
      </c>
      <c r="Q1537">
        <v>-322290214.90780002</v>
      </c>
      <c r="R1537">
        <v>-99546887.3028</v>
      </c>
      <c r="S1537">
        <v>200595932.2818</v>
      </c>
      <c r="T1537">
        <v>23505392.258400001</v>
      </c>
    </row>
    <row r="1538" spans="1:20" x14ac:dyDescent="0.3">
      <c r="A1538">
        <v>513</v>
      </c>
      <c r="B1538">
        <v>1</v>
      </c>
      <c r="C1538">
        <v>519588524.86140001</v>
      </c>
      <c r="D1538">
        <v>378784.85139999999</v>
      </c>
      <c r="E1538">
        <v>47150010.6316</v>
      </c>
      <c r="F1538">
        <v>0</v>
      </c>
      <c r="G1538">
        <v>7673155.0318999998</v>
      </c>
      <c r="H1538">
        <v>51035534.3992</v>
      </c>
      <c r="I1538">
        <v>11426773.824100001</v>
      </c>
      <c r="J1538">
        <v>5351010.4912</v>
      </c>
      <c r="K1538">
        <v>400597386.96939999</v>
      </c>
      <c r="L1538">
        <v>139969286.40529999</v>
      </c>
      <c r="M1538">
        <v>0</v>
      </c>
      <c r="N1538">
        <v>69076591.415600002</v>
      </c>
      <c r="O1538">
        <v>508161751.03729999</v>
      </c>
      <c r="P1538">
        <v>-4972225.6398</v>
      </c>
      <c r="Q1538">
        <v>-353447376.33780003</v>
      </c>
      <c r="R1538">
        <v>-139969286.40529999</v>
      </c>
      <c r="S1538">
        <v>7673155.0318999998</v>
      </c>
      <c r="T1538">
        <v>-18041057.016399998</v>
      </c>
    </row>
    <row r="1539" spans="1:20" x14ac:dyDescent="0.3">
      <c r="A1539">
        <v>513</v>
      </c>
      <c r="B1539">
        <v>2</v>
      </c>
      <c r="C1539">
        <v>506255101.98830003</v>
      </c>
      <c r="D1539">
        <v>402196.46769999998</v>
      </c>
      <c r="E1539">
        <v>47150010.6316</v>
      </c>
      <c r="F1539">
        <v>0</v>
      </c>
      <c r="G1539">
        <v>7673155.0318999998</v>
      </c>
      <c r="H1539">
        <v>52131680.025300004</v>
      </c>
      <c r="I1539">
        <v>8493949.2601999994</v>
      </c>
      <c r="J1539">
        <v>5246084.8179000001</v>
      </c>
      <c r="K1539">
        <v>400597386.96939999</v>
      </c>
      <c r="L1539">
        <v>134715323.6559</v>
      </c>
      <c r="M1539">
        <v>0</v>
      </c>
      <c r="N1539">
        <v>64823265.093400002</v>
      </c>
      <c r="O1539">
        <v>497761152.72799999</v>
      </c>
      <c r="P1539">
        <v>-4843888.3502000002</v>
      </c>
      <c r="Q1539">
        <v>-353447376.33780003</v>
      </c>
      <c r="R1539">
        <v>-134715323.6559</v>
      </c>
      <c r="S1539">
        <v>7673155.0318999998</v>
      </c>
      <c r="T1539">
        <v>-12691585.0681</v>
      </c>
    </row>
    <row r="1540" spans="1:20" x14ac:dyDescent="0.3">
      <c r="A1540">
        <v>513</v>
      </c>
      <c r="B1540">
        <v>3</v>
      </c>
      <c r="C1540">
        <v>496296276.49910003</v>
      </c>
      <c r="D1540">
        <v>423825.31459999998</v>
      </c>
      <c r="E1540">
        <v>47150010.6316</v>
      </c>
      <c r="F1540">
        <v>0</v>
      </c>
      <c r="G1540">
        <v>7673155.0318999998</v>
      </c>
      <c r="H1540">
        <v>52801489.929399997</v>
      </c>
      <c r="I1540">
        <v>6945946.3941000002</v>
      </c>
      <c r="J1540">
        <v>5155606.0236999998</v>
      </c>
      <c r="K1540">
        <v>400597386.96939999</v>
      </c>
      <c r="L1540">
        <v>130181661.12630001</v>
      </c>
      <c r="M1540">
        <v>0</v>
      </c>
      <c r="N1540">
        <v>62052629.457199998</v>
      </c>
      <c r="O1540">
        <v>489350330.10500002</v>
      </c>
      <c r="P1540">
        <v>-4731780.7092000004</v>
      </c>
      <c r="Q1540">
        <v>-353447376.33780003</v>
      </c>
      <c r="R1540">
        <v>-130181661.12630001</v>
      </c>
      <c r="S1540">
        <v>7673155.0318999998</v>
      </c>
      <c r="T1540">
        <v>-9251139.5276999995</v>
      </c>
    </row>
    <row r="1541" spans="1:20" x14ac:dyDescent="0.3">
      <c r="A1541">
        <v>514</v>
      </c>
      <c r="B1541">
        <v>1</v>
      </c>
      <c r="C1541">
        <v>294635635.96030003</v>
      </c>
      <c r="D1541">
        <v>433640.05660000001</v>
      </c>
      <c r="E1541">
        <v>29671692.211599998</v>
      </c>
      <c r="F1541">
        <v>0</v>
      </c>
      <c r="G1541">
        <v>6161310.4554000003</v>
      </c>
      <c r="H1541">
        <v>54575828.558300003</v>
      </c>
      <c r="I1541">
        <v>30894446.274799999</v>
      </c>
      <c r="J1541">
        <v>5105336.1485000001</v>
      </c>
      <c r="K1541">
        <v>190022832.8294</v>
      </c>
      <c r="L1541">
        <v>95340288.868399993</v>
      </c>
      <c r="M1541">
        <v>0</v>
      </c>
      <c r="N1541">
        <v>62990865.987300001</v>
      </c>
      <c r="O1541">
        <v>263741189.68540001</v>
      </c>
      <c r="P1541">
        <v>-4671696.0920000002</v>
      </c>
      <c r="Q1541">
        <v>-160351140.6178</v>
      </c>
      <c r="R1541">
        <v>-95340288.868399993</v>
      </c>
      <c r="S1541">
        <v>6161310.4554000003</v>
      </c>
      <c r="T1541">
        <v>-8415037.4289999995</v>
      </c>
    </row>
    <row r="1542" spans="1:20" x14ac:dyDescent="0.3">
      <c r="A1542">
        <v>514</v>
      </c>
      <c r="B1542">
        <v>2</v>
      </c>
      <c r="C1542">
        <v>278873205.52770001</v>
      </c>
      <c r="D1542">
        <v>442585.16210000002</v>
      </c>
      <c r="E1542">
        <v>29671692.211599998</v>
      </c>
      <c r="F1542">
        <v>0</v>
      </c>
      <c r="G1542">
        <v>6161310.4554000003</v>
      </c>
      <c r="H1542">
        <v>54646009.517499998</v>
      </c>
      <c r="I1542">
        <v>17366713.162099998</v>
      </c>
      <c r="J1542">
        <v>5057864.4824000001</v>
      </c>
      <c r="K1542">
        <v>190022832.8294</v>
      </c>
      <c r="L1542">
        <v>93718662.8627</v>
      </c>
      <c r="M1542">
        <v>0</v>
      </c>
      <c r="N1542">
        <v>62981115.028800003</v>
      </c>
      <c r="O1542">
        <v>261506492.36559999</v>
      </c>
      <c r="P1542">
        <v>-4615279.3202999998</v>
      </c>
      <c r="Q1542">
        <v>-160351140.6178</v>
      </c>
      <c r="R1542">
        <v>-93718662.8627</v>
      </c>
      <c r="S1542">
        <v>6161310.4554000003</v>
      </c>
      <c r="T1542">
        <v>-8335105.5113000004</v>
      </c>
    </row>
    <row r="1543" spans="1:20" x14ac:dyDescent="0.3">
      <c r="A1543">
        <v>514</v>
      </c>
      <c r="B1543">
        <v>3</v>
      </c>
      <c r="C1543">
        <v>270857754.1717</v>
      </c>
      <c r="D1543">
        <v>451111.14079999999</v>
      </c>
      <c r="E1543">
        <v>29671692.211599998</v>
      </c>
      <c r="F1543">
        <v>0</v>
      </c>
      <c r="G1543">
        <v>6161310.4554000003</v>
      </c>
      <c r="H1543">
        <v>54677819.985799998</v>
      </c>
      <c r="I1543">
        <v>11804679.7489</v>
      </c>
      <c r="J1543">
        <v>5013572.2516000001</v>
      </c>
      <c r="K1543">
        <v>190022832.8294</v>
      </c>
      <c r="L1543">
        <v>92191468.285899997</v>
      </c>
      <c r="M1543">
        <v>0</v>
      </c>
      <c r="N1543">
        <v>62565262.042099997</v>
      </c>
      <c r="O1543">
        <v>259053074.4228</v>
      </c>
      <c r="P1543">
        <v>-4562461.1107999999</v>
      </c>
      <c r="Q1543">
        <v>-160351140.6178</v>
      </c>
      <c r="R1543">
        <v>-92191468.285899997</v>
      </c>
      <c r="S1543">
        <v>6161310.4554000003</v>
      </c>
      <c r="T1543">
        <v>-7887442.0563000003</v>
      </c>
    </row>
    <row r="1544" spans="1:20" x14ac:dyDescent="0.3">
      <c r="A1544">
        <v>515</v>
      </c>
      <c r="B1544">
        <v>1</v>
      </c>
      <c r="C1544">
        <v>176562915.05630001</v>
      </c>
      <c r="D1544">
        <v>451916.46240000002</v>
      </c>
      <c r="E1544">
        <v>15435409.071599999</v>
      </c>
      <c r="F1544">
        <v>0</v>
      </c>
      <c r="G1544">
        <v>5800758.0809000004</v>
      </c>
      <c r="H1544">
        <v>51628325.299599998</v>
      </c>
      <c r="I1544">
        <v>110367684.26090001</v>
      </c>
      <c r="J1544">
        <v>4990363.1036999999</v>
      </c>
      <c r="K1544">
        <v>18507519.319400001</v>
      </c>
      <c r="L1544">
        <v>47954076.256700002</v>
      </c>
      <c r="M1544">
        <v>0</v>
      </c>
      <c r="N1544">
        <v>67226488.390900001</v>
      </c>
      <c r="O1544">
        <v>66195230.795400001</v>
      </c>
      <c r="P1544">
        <v>-4538446.6413000003</v>
      </c>
      <c r="Q1544">
        <v>-3072110.2478</v>
      </c>
      <c r="R1544">
        <v>-47954076.256700002</v>
      </c>
      <c r="S1544">
        <v>5800758.0809000004</v>
      </c>
      <c r="T1544">
        <v>-15598163.091399999</v>
      </c>
    </row>
    <row r="1545" spans="1:20" x14ac:dyDescent="0.3">
      <c r="A1545">
        <v>515</v>
      </c>
      <c r="B1545">
        <v>2</v>
      </c>
      <c r="C1545">
        <v>152515641.9815</v>
      </c>
      <c r="D1545">
        <v>453000.33559999999</v>
      </c>
      <c r="E1545">
        <v>15435409.071599999</v>
      </c>
      <c r="F1545">
        <v>0</v>
      </c>
      <c r="G1545">
        <v>5800758.0809000004</v>
      </c>
      <c r="H1545">
        <v>49596952.5035</v>
      </c>
      <c r="I1545">
        <v>83436953.801599994</v>
      </c>
      <c r="J1545">
        <v>4966408.0377000002</v>
      </c>
      <c r="K1545">
        <v>18507519.319400001</v>
      </c>
      <c r="L1545">
        <v>48175746.775600001</v>
      </c>
      <c r="M1545">
        <v>0</v>
      </c>
      <c r="N1545">
        <v>68052581.238199994</v>
      </c>
      <c r="O1545">
        <v>69078688.179900005</v>
      </c>
      <c r="P1545">
        <v>-4513407.7022000002</v>
      </c>
      <c r="Q1545">
        <v>-3072110.2478</v>
      </c>
      <c r="R1545">
        <v>-48175746.775600001</v>
      </c>
      <c r="S1545">
        <v>5800758.0809000004</v>
      </c>
      <c r="T1545">
        <v>-18455628.734700002</v>
      </c>
    </row>
    <row r="1546" spans="1:20" x14ac:dyDescent="0.3">
      <c r="A1546">
        <v>515</v>
      </c>
      <c r="B1546">
        <v>3</v>
      </c>
      <c r="C1546">
        <v>138199709.17809999</v>
      </c>
      <c r="D1546">
        <v>454297.77130000002</v>
      </c>
      <c r="E1546">
        <v>15435409.071599999</v>
      </c>
      <c r="F1546">
        <v>0</v>
      </c>
      <c r="G1546">
        <v>5800758.0809000004</v>
      </c>
      <c r="H1546">
        <v>48702960.226300001</v>
      </c>
      <c r="I1546">
        <v>67714886.268099993</v>
      </c>
      <c r="J1546">
        <v>4942413.4752000002</v>
      </c>
      <c r="K1546">
        <v>18507519.319400001</v>
      </c>
      <c r="L1546">
        <v>48315175.725299999</v>
      </c>
      <c r="M1546">
        <v>0</v>
      </c>
      <c r="N1546">
        <v>68502564.111399993</v>
      </c>
      <c r="O1546">
        <v>70484822.909999996</v>
      </c>
      <c r="P1546">
        <v>-4488115.7039000001</v>
      </c>
      <c r="Q1546">
        <v>-3072110.2478</v>
      </c>
      <c r="R1546">
        <v>-48315175.725299999</v>
      </c>
      <c r="S1546">
        <v>5800758.0809000004</v>
      </c>
      <c r="T1546">
        <v>-19799603.8851</v>
      </c>
    </row>
    <row r="1547" spans="1:20" x14ac:dyDescent="0.3">
      <c r="A1547">
        <v>516</v>
      </c>
      <c r="B1547">
        <v>1</v>
      </c>
      <c r="C1547">
        <v>131498163.70640001</v>
      </c>
      <c r="D1547">
        <v>448613.64559999999</v>
      </c>
      <c r="E1547">
        <v>15435409.071599999</v>
      </c>
      <c r="F1547">
        <v>0</v>
      </c>
      <c r="G1547">
        <v>3202825.3728999998</v>
      </c>
      <c r="H1547">
        <v>39956190.064999998</v>
      </c>
      <c r="I1547">
        <v>67256194.843899995</v>
      </c>
      <c r="J1547">
        <v>4946160.2474999996</v>
      </c>
      <c r="K1547">
        <v>18507519.319400001</v>
      </c>
      <c r="L1547">
        <v>27809154.943799999</v>
      </c>
      <c r="M1547">
        <v>0</v>
      </c>
      <c r="N1547">
        <v>71155537.572799996</v>
      </c>
      <c r="O1547">
        <v>64241968.862499997</v>
      </c>
      <c r="P1547">
        <v>-4497546.6019000001</v>
      </c>
      <c r="Q1547">
        <v>-3072110.2478</v>
      </c>
      <c r="R1547">
        <v>-27809154.943799999</v>
      </c>
      <c r="S1547">
        <v>3202825.3728999998</v>
      </c>
      <c r="T1547">
        <v>-31199347.507800002</v>
      </c>
    </row>
    <row r="1548" spans="1:20" x14ac:dyDescent="0.3">
      <c r="A1548">
        <v>516</v>
      </c>
      <c r="B1548">
        <v>2</v>
      </c>
      <c r="C1548">
        <v>124032224.61920001</v>
      </c>
      <c r="D1548">
        <v>444014.3664</v>
      </c>
      <c r="E1548">
        <v>15435409.071599999</v>
      </c>
      <c r="F1548">
        <v>0</v>
      </c>
      <c r="G1548">
        <v>3202825.3728999998</v>
      </c>
      <c r="H1548">
        <v>39265336.0823</v>
      </c>
      <c r="I1548">
        <v>57840642.382299997</v>
      </c>
      <c r="J1548">
        <v>4946178.8945000004</v>
      </c>
      <c r="K1548">
        <v>18507519.319400001</v>
      </c>
      <c r="L1548">
        <v>27995922.942299999</v>
      </c>
      <c r="M1548">
        <v>0</v>
      </c>
      <c r="N1548">
        <v>72409068.644999996</v>
      </c>
      <c r="O1548">
        <v>66191582.236900002</v>
      </c>
      <c r="P1548">
        <v>-4502164.5280999998</v>
      </c>
      <c r="Q1548">
        <v>-3072110.2478</v>
      </c>
      <c r="R1548">
        <v>-27995922.942299999</v>
      </c>
      <c r="S1548">
        <v>3202825.3728999998</v>
      </c>
      <c r="T1548">
        <v>-33143732.5627</v>
      </c>
    </row>
    <row r="1549" spans="1:20" x14ac:dyDescent="0.3">
      <c r="A1549">
        <v>516</v>
      </c>
      <c r="B1549">
        <v>3</v>
      </c>
      <c r="C1549">
        <v>118627015.33400001</v>
      </c>
      <c r="D1549">
        <v>440151.70539999998</v>
      </c>
      <c r="E1549">
        <v>15435409.071599999</v>
      </c>
      <c r="F1549">
        <v>0</v>
      </c>
      <c r="G1549">
        <v>3202825.3728999998</v>
      </c>
      <c r="H1549">
        <v>38917647.671899997</v>
      </c>
      <c r="I1549">
        <v>51324448.589000002</v>
      </c>
      <c r="J1549">
        <v>4943629.4638999999</v>
      </c>
      <c r="K1549">
        <v>18507519.319400001</v>
      </c>
      <c r="L1549">
        <v>28141467.817600001</v>
      </c>
      <c r="M1549">
        <v>0</v>
      </c>
      <c r="N1549">
        <v>73116353.226500005</v>
      </c>
      <c r="O1549">
        <v>67302566.745100006</v>
      </c>
      <c r="P1549">
        <v>-4503477.7583999997</v>
      </c>
      <c r="Q1549">
        <v>-3072110.2478</v>
      </c>
      <c r="R1549">
        <v>-28141467.817600001</v>
      </c>
      <c r="S1549">
        <v>3202825.3728999998</v>
      </c>
      <c r="T1549">
        <v>-34198705.5546</v>
      </c>
    </row>
    <row r="1550" spans="1:20" x14ac:dyDescent="0.3">
      <c r="A1550">
        <v>517</v>
      </c>
      <c r="B1550">
        <v>1</v>
      </c>
      <c r="C1550">
        <v>107451134.7255</v>
      </c>
      <c r="D1550">
        <v>432016.14919999999</v>
      </c>
      <c r="E1550">
        <v>15435409.071599999</v>
      </c>
      <c r="F1550">
        <v>0</v>
      </c>
      <c r="G1550">
        <v>4659663.3711999999</v>
      </c>
      <c r="H1550">
        <v>43170976.744599998</v>
      </c>
      <c r="I1550">
        <v>68038909.912400007</v>
      </c>
      <c r="J1550">
        <v>4960938.3853000002</v>
      </c>
      <c r="K1550">
        <v>18507519.319400001</v>
      </c>
      <c r="L1550">
        <v>3153389.9898999999</v>
      </c>
      <c r="M1550">
        <v>0</v>
      </c>
      <c r="N1550">
        <v>75936649.384499997</v>
      </c>
      <c r="O1550">
        <v>39412224.813000001</v>
      </c>
      <c r="P1550">
        <v>-4528922.2361000003</v>
      </c>
      <c r="Q1550">
        <v>-3072110.2478</v>
      </c>
      <c r="R1550">
        <v>-3153389.9898999999</v>
      </c>
      <c r="S1550">
        <v>4659663.3711999999</v>
      </c>
      <c r="T1550">
        <v>-32765672.639899999</v>
      </c>
    </row>
    <row r="1551" spans="1:20" x14ac:dyDescent="0.3">
      <c r="A1551">
        <v>517</v>
      </c>
      <c r="B1551">
        <v>2</v>
      </c>
      <c r="C1551">
        <v>103542427.5899</v>
      </c>
      <c r="D1551">
        <v>424832.62300000002</v>
      </c>
      <c r="E1551">
        <v>15435409.071599999</v>
      </c>
      <c r="F1551">
        <v>0</v>
      </c>
      <c r="G1551">
        <v>4659663.3711999999</v>
      </c>
      <c r="H1551">
        <v>43035998.897500001</v>
      </c>
      <c r="I1551">
        <v>61469471.373599999</v>
      </c>
      <c r="J1551">
        <v>4973948.9422000004</v>
      </c>
      <c r="K1551">
        <v>18507519.319400001</v>
      </c>
      <c r="L1551">
        <v>3199128.8407000001</v>
      </c>
      <c r="M1551">
        <v>0</v>
      </c>
      <c r="N1551">
        <v>77959818.986399993</v>
      </c>
      <c r="O1551">
        <v>42072956.216300003</v>
      </c>
      <c r="P1551">
        <v>-4549116.3191</v>
      </c>
      <c r="Q1551">
        <v>-3072110.2478</v>
      </c>
      <c r="R1551">
        <v>-3199128.8407000001</v>
      </c>
      <c r="S1551">
        <v>4659663.3711999999</v>
      </c>
      <c r="T1551">
        <v>-34923820.0889</v>
      </c>
    </row>
    <row r="1552" spans="1:20" x14ac:dyDescent="0.3">
      <c r="A1552">
        <v>517</v>
      </c>
      <c r="B1552">
        <v>3</v>
      </c>
      <c r="C1552">
        <v>100492980.8154</v>
      </c>
      <c r="D1552">
        <v>418469.71870000003</v>
      </c>
      <c r="E1552">
        <v>15435409.071599999</v>
      </c>
      <c r="F1552">
        <v>0</v>
      </c>
      <c r="G1552">
        <v>4659663.3711999999</v>
      </c>
      <c r="H1552">
        <v>42948866.012699999</v>
      </c>
      <c r="I1552">
        <v>56874419.502300002</v>
      </c>
      <c r="J1552">
        <v>4983880.2562999995</v>
      </c>
      <c r="K1552">
        <v>18507519.319400001</v>
      </c>
      <c r="L1552">
        <v>3237559.5586999999</v>
      </c>
      <c r="M1552">
        <v>0</v>
      </c>
      <c r="N1552">
        <v>79268094.074100003</v>
      </c>
      <c r="O1552">
        <v>43618561.313100003</v>
      </c>
      <c r="P1552">
        <v>-4565410.5376000004</v>
      </c>
      <c r="Q1552">
        <v>-3072110.2478</v>
      </c>
      <c r="R1552">
        <v>-3237559.5586999999</v>
      </c>
      <c r="S1552">
        <v>4659663.3711999999</v>
      </c>
      <c r="T1552">
        <v>-36319228.061399996</v>
      </c>
    </row>
    <row r="1553" spans="1:20" x14ac:dyDescent="0.3">
      <c r="A1553">
        <v>518</v>
      </c>
      <c r="B1553">
        <v>1</v>
      </c>
      <c r="C1553">
        <v>105165453.5856</v>
      </c>
      <c r="D1553">
        <v>415308.94459999999</v>
      </c>
      <c r="E1553">
        <v>15435409.071599999</v>
      </c>
      <c r="F1553">
        <v>0</v>
      </c>
      <c r="G1553">
        <v>2973889.2105999999</v>
      </c>
      <c r="H1553">
        <v>40294372.969499998</v>
      </c>
      <c r="I1553">
        <v>47689005.384199999</v>
      </c>
      <c r="J1553">
        <v>4980505.1371999998</v>
      </c>
      <c r="K1553">
        <v>18578080.419399999</v>
      </c>
      <c r="L1553">
        <v>12618437.852399999</v>
      </c>
      <c r="M1553">
        <v>0</v>
      </c>
      <c r="N1553">
        <v>80681901.744399995</v>
      </c>
      <c r="O1553">
        <v>57476448.201399997</v>
      </c>
      <c r="P1553">
        <v>-4565196.1925999997</v>
      </c>
      <c r="Q1553">
        <v>-3142671.3478000001</v>
      </c>
      <c r="R1553">
        <v>-12618437.852399999</v>
      </c>
      <c r="S1553">
        <v>2973889.2105999999</v>
      </c>
      <c r="T1553">
        <v>-40387528.774899997</v>
      </c>
    </row>
    <row r="1554" spans="1:20" x14ac:dyDescent="0.3">
      <c r="A1554">
        <v>518</v>
      </c>
      <c r="B1554">
        <v>2</v>
      </c>
      <c r="C1554">
        <v>102216799.0706</v>
      </c>
      <c r="D1554">
        <v>412995.8443</v>
      </c>
      <c r="E1554">
        <v>15435409.071599999</v>
      </c>
      <c r="F1554">
        <v>0</v>
      </c>
      <c r="G1554">
        <v>2973889.2105999999</v>
      </c>
      <c r="H1554">
        <v>39746589.031499997</v>
      </c>
      <c r="I1554">
        <v>44347066.663500004</v>
      </c>
      <c r="J1554">
        <v>4977200.3745999997</v>
      </c>
      <c r="K1554">
        <v>18578080.419399999</v>
      </c>
      <c r="L1554">
        <v>12677385.244200001</v>
      </c>
      <c r="M1554">
        <v>0</v>
      </c>
      <c r="N1554">
        <v>79998097.5757</v>
      </c>
      <c r="O1554">
        <v>57869732.407099999</v>
      </c>
      <c r="P1554">
        <v>-4564204.5302999998</v>
      </c>
      <c r="Q1554">
        <v>-3142671.3478000001</v>
      </c>
      <c r="R1554">
        <v>-12677385.244200001</v>
      </c>
      <c r="S1554">
        <v>2973889.2105999999</v>
      </c>
      <c r="T1554">
        <v>-40251508.544200003</v>
      </c>
    </row>
    <row r="1555" spans="1:20" x14ac:dyDescent="0.3">
      <c r="A1555">
        <v>518</v>
      </c>
      <c r="B1555">
        <v>3</v>
      </c>
      <c r="C1555">
        <v>100109187.2475</v>
      </c>
      <c r="D1555">
        <v>411096.36129999999</v>
      </c>
      <c r="E1555">
        <v>15435409.071599999</v>
      </c>
      <c r="F1555">
        <v>0</v>
      </c>
      <c r="G1555">
        <v>2973889.2105999999</v>
      </c>
      <c r="H1555">
        <v>39376625.965700001</v>
      </c>
      <c r="I1555">
        <v>42088373.770000003</v>
      </c>
      <c r="J1555">
        <v>4973516.9080999997</v>
      </c>
      <c r="K1555">
        <v>18578080.419399999</v>
      </c>
      <c r="L1555">
        <v>12729287.6555</v>
      </c>
      <c r="M1555">
        <v>0</v>
      </c>
      <c r="N1555">
        <v>79684207.234799996</v>
      </c>
      <c r="O1555">
        <v>58020813.477499999</v>
      </c>
      <c r="P1555">
        <v>-4562420.5467999997</v>
      </c>
      <c r="Q1555">
        <v>-3142671.3478000001</v>
      </c>
      <c r="R1555">
        <v>-12729287.6555</v>
      </c>
      <c r="S1555">
        <v>2973889.2105999999</v>
      </c>
      <c r="T1555">
        <v>-40307581.269100003</v>
      </c>
    </row>
    <row r="1556" spans="1:20" x14ac:dyDescent="0.3">
      <c r="A1556">
        <v>519</v>
      </c>
      <c r="B1556">
        <v>1</v>
      </c>
      <c r="C1556">
        <v>89389513.2095</v>
      </c>
      <c r="D1556">
        <v>406829.7242</v>
      </c>
      <c r="E1556">
        <v>15435409.071599999</v>
      </c>
      <c r="F1556">
        <v>0</v>
      </c>
      <c r="G1556">
        <v>7251595.1392000001</v>
      </c>
      <c r="H1556">
        <v>48256792.885399997</v>
      </c>
      <c r="I1556">
        <v>50271167.193099998</v>
      </c>
      <c r="J1556">
        <v>4982269.6469000001</v>
      </c>
      <c r="K1556">
        <v>18578080.419399999</v>
      </c>
      <c r="L1556">
        <v>6541393.2465000004</v>
      </c>
      <c r="M1556">
        <v>0</v>
      </c>
      <c r="N1556">
        <v>79782697.571999997</v>
      </c>
      <c r="O1556">
        <v>39118346.016400002</v>
      </c>
      <c r="P1556">
        <v>-4575439.9227999998</v>
      </c>
      <c r="Q1556">
        <v>-3142671.3478000001</v>
      </c>
      <c r="R1556">
        <v>-6541393.2465000004</v>
      </c>
      <c r="S1556">
        <v>7251595.1392000001</v>
      </c>
      <c r="T1556">
        <v>-31525904.686700001</v>
      </c>
    </row>
    <row r="1557" spans="1:20" x14ac:dyDescent="0.3">
      <c r="A1557">
        <v>519</v>
      </c>
      <c r="B1557">
        <v>2</v>
      </c>
      <c r="C1557">
        <v>87508452.957499996</v>
      </c>
      <c r="D1557">
        <v>403565.16649999999</v>
      </c>
      <c r="E1557">
        <v>15435409.071599999</v>
      </c>
      <c r="F1557">
        <v>0</v>
      </c>
      <c r="G1557">
        <v>7251595.1392000001</v>
      </c>
      <c r="H1557">
        <v>48239777.062899999</v>
      </c>
      <c r="I1557">
        <v>47662829.554799996</v>
      </c>
      <c r="J1557">
        <v>4989538.2119000005</v>
      </c>
      <c r="K1557">
        <v>18578080.419399999</v>
      </c>
      <c r="L1557">
        <v>6582039.7300000004</v>
      </c>
      <c r="M1557">
        <v>0</v>
      </c>
      <c r="N1557">
        <v>80400157.254299998</v>
      </c>
      <c r="O1557">
        <v>39845623.402599998</v>
      </c>
      <c r="P1557">
        <v>-4585973.0454000002</v>
      </c>
      <c r="Q1557">
        <v>-3142671.3478000001</v>
      </c>
      <c r="R1557">
        <v>-6582039.7300000004</v>
      </c>
      <c r="S1557">
        <v>7251595.1392000001</v>
      </c>
      <c r="T1557">
        <v>-32160380.191300001</v>
      </c>
    </row>
    <row r="1558" spans="1:20" x14ac:dyDescent="0.3">
      <c r="A1558">
        <v>519</v>
      </c>
      <c r="B1558">
        <v>3</v>
      </c>
      <c r="C1558">
        <v>86019263.357600003</v>
      </c>
      <c r="D1558">
        <v>401315.60830000002</v>
      </c>
      <c r="E1558">
        <v>15435409.071599999</v>
      </c>
      <c r="F1558">
        <v>0</v>
      </c>
      <c r="G1558">
        <v>7251595.1392000001</v>
      </c>
      <c r="H1558">
        <v>48171132.272200003</v>
      </c>
      <c r="I1558">
        <v>45537591.449199997</v>
      </c>
      <c r="J1558">
        <v>4995882.0669999998</v>
      </c>
      <c r="K1558">
        <v>18578080.419399999</v>
      </c>
      <c r="L1558">
        <v>6618820.0358999996</v>
      </c>
      <c r="M1558">
        <v>0</v>
      </c>
      <c r="N1558">
        <v>80838041.685699999</v>
      </c>
      <c r="O1558">
        <v>40481671.908399999</v>
      </c>
      <c r="P1558">
        <v>-4594566.4587000003</v>
      </c>
      <c r="Q1558">
        <v>-3142671.3478000001</v>
      </c>
      <c r="R1558">
        <v>-6618820.0358999996</v>
      </c>
      <c r="S1558">
        <v>7251595.1392000001</v>
      </c>
      <c r="T1558">
        <v>-32666909.4135</v>
      </c>
    </row>
    <row r="1559" spans="1:20" x14ac:dyDescent="0.3">
      <c r="A1559">
        <v>520</v>
      </c>
      <c r="B1559">
        <v>1</v>
      </c>
      <c r="C1559">
        <v>75423211.163399994</v>
      </c>
      <c r="D1559">
        <v>397675.53509999998</v>
      </c>
      <c r="E1559">
        <v>15435409.071599999</v>
      </c>
      <c r="F1559">
        <v>0</v>
      </c>
      <c r="G1559">
        <v>18367194.5429</v>
      </c>
      <c r="H1559">
        <v>57394010.583800003</v>
      </c>
      <c r="I1559">
        <v>47893196.716499999</v>
      </c>
      <c r="J1559">
        <v>5017702.3914999999</v>
      </c>
      <c r="K1559">
        <v>18578080.419399999</v>
      </c>
      <c r="L1559">
        <v>14785027.439999999</v>
      </c>
      <c r="M1559">
        <v>0</v>
      </c>
      <c r="N1559">
        <v>80473584.667199999</v>
      </c>
      <c r="O1559">
        <v>27530014.446899999</v>
      </c>
      <c r="P1559">
        <v>-4620026.8563999999</v>
      </c>
      <c r="Q1559">
        <v>-3142671.3478000001</v>
      </c>
      <c r="R1559">
        <v>-14785027.439999999</v>
      </c>
      <c r="S1559">
        <v>18367194.5429</v>
      </c>
      <c r="T1559">
        <v>-23079574.0834</v>
      </c>
    </row>
    <row r="1560" spans="1:20" x14ac:dyDescent="0.3">
      <c r="A1560">
        <v>520</v>
      </c>
      <c r="B1560">
        <v>2</v>
      </c>
      <c r="C1560">
        <v>73102243.818800002</v>
      </c>
      <c r="D1560">
        <v>394305.11989999999</v>
      </c>
      <c r="E1560">
        <v>15435409.071599999</v>
      </c>
      <c r="F1560">
        <v>0</v>
      </c>
      <c r="G1560">
        <v>18367194.5429</v>
      </c>
      <c r="H1560">
        <v>57211324.916599996</v>
      </c>
      <c r="I1560">
        <v>45446973.908799998</v>
      </c>
      <c r="J1560">
        <v>5036710.0580000002</v>
      </c>
      <c r="K1560">
        <v>18578080.419399999</v>
      </c>
      <c r="L1560">
        <v>14815222.5777</v>
      </c>
      <c r="M1560">
        <v>0</v>
      </c>
      <c r="N1560">
        <v>80455203.964399993</v>
      </c>
      <c r="O1560">
        <v>27655269.909899998</v>
      </c>
      <c r="P1560">
        <v>-4642404.9380999999</v>
      </c>
      <c r="Q1560">
        <v>-3142671.3478000001</v>
      </c>
      <c r="R1560">
        <v>-14815222.5777</v>
      </c>
      <c r="S1560">
        <v>18367194.5429</v>
      </c>
      <c r="T1560">
        <v>-23243879.047800001</v>
      </c>
    </row>
    <row r="1561" spans="1:20" x14ac:dyDescent="0.3">
      <c r="A1561">
        <v>520</v>
      </c>
      <c r="B1561">
        <v>3</v>
      </c>
      <c r="C1561">
        <v>71456110.400299996</v>
      </c>
      <c r="D1561">
        <v>391274.11379999999</v>
      </c>
      <c r="E1561">
        <v>15435409.071599999</v>
      </c>
      <c r="F1561">
        <v>0</v>
      </c>
      <c r="G1561">
        <v>18367194.5429</v>
      </c>
      <c r="H1561">
        <v>56679428.391000003</v>
      </c>
      <c r="I1561">
        <v>43222262.974299997</v>
      </c>
      <c r="J1561">
        <v>5053627.8865999999</v>
      </c>
      <c r="K1561">
        <v>18578080.419399999</v>
      </c>
      <c r="L1561">
        <v>14842980.296</v>
      </c>
      <c r="M1561">
        <v>0</v>
      </c>
      <c r="N1561">
        <v>80526309.424899995</v>
      </c>
      <c r="O1561">
        <v>28233847.426100001</v>
      </c>
      <c r="P1561">
        <v>-4662353.7728000004</v>
      </c>
      <c r="Q1561">
        <v>-3142671.3478000001</v>
      </c>
      <c r="R1561">
        <v>-14842980.296</v>
      </c>
      <c r="S1561">
        <v>18367194.5429</v>
      </c>
      <c r="T1561">
        <v>-23846881.0339</v>
      </c>
    </row>
    <row r="1562" spans="1:20" x14ac:dyDescent="0.3">
      <c r="A1562">
        <v>521</v>
      </c>
      <c r="B1562">
        <v>1</v>
      </c>
      <c r="C1562">
        <v>63769850.764700003</v>
      </c>
      <c r="D1562">
        <v>388407.09419999999</v>
      </c>
      <c r="E1562">
        <v>23081965.511599999</v>
      </c>
      <c r="F1562">
        <v>0</v>
      </c>
      <c r="G1562">
        <v>89173787.861499995</v>
      </c>
      <c r="H1562">
        <v>63046170.3631</v>
      </c>
      <c r="I1562">
        <v>61079349.9736</v>
      </c>
      <c r="J1562">
        <v>5062968.7845000001</v>
      </c>
      <c r="K1562">
        <v>73903027.239399999</v>
      </c>
      <c r="L1562">
        <v>19364753.879099999</v>
      </c>
      <c r="M1562">
        <v>0</v>
      </c>
      <c r="N1562">
        <v>80135096.207300007</v>
      </c>
      <c r="O1562">
        <v>2690500.7911</v>
      </c>
      <c r="P1562">
        <v>-4674561.6902000001</v>
      </c>
      <c r="Q1562">
        <v>-50821061.727799997</v>
      </c>
      <c r="R1562">
        <v>-19364753.879099999</v>
      </c>
      <c r="S1562">
        <v>89173787.861499995</v>
      </c>
      <c r="T1562">
        <v>-17088925.8442</v>
      </c>
    </row>
    <row r="1563" spans="1:20" x14ac:dyDescent="0.3">
      <c r="A1563">
        <v>521</v>
      </c>
      <c r="B1563">
        <v>2</v>
      </c>
      <c r="C1563">
        <v>58822160.575400002</v>
      </c>
      <c r="D1563">
        <v>385847.9571</v>
      </c>
      <c r="E1563">
        <v>23081965.511599999</v>
      </c>
      <c r="F1563">
        <v>0</v>
      </c>
      <c r="G1563">
        <v>89173787.861499995</v>
      </c>
      <c r="H1563">
        <v>62652376.120800003</v>
      </c>
      <c r="I1563">
        <v>55319782.711400002</v>
      </c>
      <c r="J1563">
        <v>5071446.0198999997</v>
      </c>
      <c r="K1563">
        <v>73903027.239399999</v>
      </c>
      <c r="L1563">
        <v>19364172.324999999</v>
      </c>
      <c r="M1563">
        <v>0</v>
      </c>
      <c r="N1563">
        <v>80438158.979800001</v>
      </c>
      <c r="O1563">
        <v>3502377.8640000001</v>
      </c>
      <c r="P1563">
        <v>-4685598.0629000003</v>
      </c>
      <c r="Q1563">
        <v>-50821061.727799997</v>
      </c>
      <c r="R1563">
        <v>-19364172.324999999</v>
      </c>
      <c r="S1563">
        <v>89173787.861499995</v>
      </c>
      <c r="T1563">
        <v>-17785782.859000001</v>
      </c>
    </row>
    <row r="1564" spans="1:20" x14ac:dyDescent="0.3">
      <c r="A1564">
        <v>521</v>
      </c>
      <c r="B1564">
        <v>3</v>
      </c>
      <c r="C1564">
        <v>55869589.374799997</v>
      </c>
      <c r="D1564">
        <v>383560.55119999999</v>
      </c>
      <c r="E1564">
        <v>23081965.511599999</v>
      </c>
      <c r="F1564">
        <v>0</v>
      </c>
      <c r="G1564">
        <v>89173787.861499995</v>
      </c>
      <c r="H1564">
        <v>62284750.436899997</v>
      </c>
      <c r="I1564">
        <v>51497890.582900003</v>
      </c>
      <c r="J1564">
        <v>5079175.0027000001</v>
      </c>
      <c r="K1564">
        <v>73903027.239399999</v>
      </c>
      <c r="L1564">
        <v>19372599.389199998</v>
      </c>
      <c r="M1564">
        <v>0</v>
      </c>
      <c r="N1564">
        <v>80864230.8336</v>
      </c>
      <c r="O1564">
        <v>4371698.7918999996</v>
      </c>
      <c r="P1564">
        <v>-4695614.4515000004</v>
      </c>
      <c r="Q1564">
        <v>-50821061.727799997</v>
      </c>
      <c r="R1564">
        <v>-19372599.389199998</v>
      </c>
      <c r="S1564">
        <v>89173787.861499995</v>
      </c>
      <c r="T1564">
        <v>-18579480.396699999</v>
      </c>
    </row>
    <row r="1565" spans="1:20" x14ac:dyDescent="0.3">
      <c r="A1565">
        <v>522</v>
      </c>
      <c r="B1565">
        <v>1</v>
      </c>
      <c r="C1565">
        <v>48875398.699299999</v>
      </c>
      <c r="D1565">
        <v>373437.70880000002</v>
      </c>
      <c r="E1565">
        <v>27427413.551600002</v>
      </c>
      <c r="F1565">
        <v>0</v>
      </c>
      <c r="G1565">
        <v>296985069.34600002</v>
      </c>
      <c r="H1565">
        <v>80523211.299600005</v>
      </c>
      <c r="I1565">
        <v>221124092.32620001</v>
      </c>
      <c r="J1565">
        <v>5134293.7071000002</v>
      </c>
      <c r="K1565">
        <v>105343545.8194</v>
      </c>
      <c r="L1565">
        <v>40488742.877499998</v>
      </c>
      <c r="M1565">
        <v>0</v>
      </c>
      <c r="N1565">
        <v>82077615.309400007</v>
      </c>
      <c r="O1565">
        <v>-172248693.627</v>
      </c>
      <c r="P1565">
        <v>-4760855.9983000001</v>
      </c>
      <c r="Q1565">
        <v>-77916132.267800003</v>
      </c>
      <c r="R1565">
        <v>-40488742.877499998</v>
      </c>
      <c r="S1565">
        <v>296985069.34600002</v>
      </c>
      <c r="T1565">
        <v>-1554404.0098000001</v>
      </c>
    </row>
    <row r="1566" spans="1:20" x14ac:dyDescent="0.3">
      <c r="A1566">
        <v>522</v>
      </c>
      <c r="B1566">
        <v>2</v>
      </c>
      <c r="C1566">
        <v>43986192.816200003</v>
      </c>
      <c r="D1566">
        <v>364350.87880000001</v>
      </c>
      <c r="E1566">
        <v>27427413.551600002</v>
      </c>
      <c r="F1566">
        <v>0</v>
      </c>
      <c r="G1566">
        <v>296985069.34600002</v>
      </c>
      <c r="H1566">
        <v>80311921.406800002</v>
      </c>
      <c r="I1566">
        <v>214526061.22049999</v>
      </c>
      <c r="J1566">
        <v>5183601.0826000003</v>
      </c>
      <c r="K1566">
        <v>105343545.8194</v>
      </c>
      <c r="L1566">
        <v>40629739.316699997</v>
      </c>
      <c r="M1566">
        <v>0</v>
      </c>
      <c r="N1566">
        <v>83322951.849000007</v>
      </c>
      <c r="O1566">
        <v>-170539868.4043</v>
      </c>
      <c r="P1566">
        <v>-4819250.2039000001</v>
      </c>
      <c r="Q1566">
        <v>-77916132.267800003</v>
      </c>
      <c r="R1566">
        <v>-40629739.316699997</v>
      </c>
      <c r="S1566">
        <v>296985069.34600002</v>
      </c>
      <c r="T1566">
        <v>-3011030.4421999999</v>
      </c>
    </row>
    <row r="1567" spans="1:20" x14ac:dyDescent="0.3">
      <c r="A1567">
        <v>522</v>
      </c>
      <c r="B1567">
        <v>3</v>
      </c>
      <c r="C1567">
        <v>41199008.6928</v>
      </c>
      <c r="D1567">
        <v>356887.13339999999</v>
      </c>
      <c r="E1567">
        <v>27427413.551600002</v>
      </c>
      <c r="F1567">
        <v>0</v>
      </c>
      <c r="G1567">
        <v>296985069.34600002</v>
      </c>
      <c r="H1567">
        <v>80020269.594899997</v>
      </c>
      <c r="I1567">
        <v>210053347.24450001</v>
      </c>
      <c r="J1567">
        <v>5229492.3097999999</v>
      </c>
      <c r="K1567">
        <v>105343545.8194</v>
      </c>
      <c r="L1567">
        <v>40790417.412299998</v>
      </c>
      <c r="M1567">
        <v>0</v>
      </c>
      <c r="N1567">
        <v>84505205.144999996</v>
      </c>
      <c r="O1567">
        <v>-168854338.5517</v>
      </c>
      <c r="P1567">
        <v>-4872605.1764000002</v>
      </c>
      <c r="Q1567">
        <v>-77916132.267800003</v>
      </c>
      <c r="R1567">
        <v>-40790417.412299998</v>
      </c>
      <c r="S1567">
        <v>296985069.34600002</v>
      </c>
      <c r="T1567">
        <v>-4484935.5500999996</v>
      </c>
    </row>
    <row r="1568" spans="1:20" x14ac:dyDescent="0.3">
      <c r="A1568">
        <v>523</v>
      </c>
      <c r="B1568">
        <v>1</v>
      </c>
      <c r="C1568">
        <v>137573311.97940001</v>
      </c>
      <c r="D1568">
        <v>365801.47220000002</v>
      </c>
      <c r="E1568">
        <v>43993575.691600002</v>
      </c>
      <c r="F1568">
        <v>0</v>
      </c>
      <c r="G1568">
        <v>250141966.9738</v>
      </c>
      <c r="H1568">
        <v>81230482.619499996</v>
      </c>
      <c r="I1568">
        <v>122404566.49439999</v>
      </c>
      <c r="J1568">
        <v>5188967.7696000002</v>
      </c>
      <c r="K1568">
        <v>225204294.91940001</v>
      </c>
      <c r="L1568">
        <v>76845553.997700006</v>
      </c>
      <c r="M1568">
        <v>0</v>
      </c>
      <c r="N1568">
        <v>83657338.654400006</v>
      </c>
      <c r="O1568">
        <v>15168745.485099999</v>
      </c>
      <c r="P1568">
        <v>-4823166.2972999997</v>
      </c>
      <c r="Q1568">
        <v>-181210719.22780001</v>
      </c>
      <c r="R1568">
        <v>-76845553.997700006</v>
      </c>
      <c r="S1568">
        <v>250141966.9738</v>
      </c>
      <c r="T1568">
        <v>-2426856.0348999999</v>
      </c>
    </row>
    <row r="1569" spans="1:20" x14ac:dyDescent="0.3">
      <c r="A1569">
        <v>523</v>
      </c>
      <c r="B1569">
        <v>2</v>
      </c>
      <c r="C1569">
        <v>122693230.1781</v>
      </c>
      <c r="D1569">
        <v>373410.83480000001</v>
      </c>
      <c r="E1569">
        <v>43993575.691600002</v>
      </c>
      <c r="F1569">
        <v>0</v>
      </c>
      <c r="G1569">
        <v>250141966.9738</v>
      </c>
      <c r="H1569">
        <v>82584048.979100004</v>
      </c>
      <c r="I1569">
        <v>112221669.1717</v>
      </c>
      <c r="J1569">
        <v>5157987.1276000002</v>
      </c>
      <c r="K1569">
        <v>225204294.91940001</v>
      </c>
      <c r="L1569">
        <v>76048098.738800004</v>
      </c>
      <c r="M1569">
        <v>0</v>
      </c>
      <c r="N1569">
        <v>81155223.174899995</v>
      </c>
      <c r="O1569">
        <v>10471561.0064</v>
      </c>
      <c r="P1569">
        <v>-4784576.2927999999</v>
      </c>
      <c r="Q1569">
        <v>-181210719.22780001</v>
      </c>
      <c r="R1569">
        <v>-76048098.738800004</v>
      </c>
      <c r="S1569">
        <v>250141966.9738</v>
      </c>
      <c r="T1569">
        <v>1428825.8041999999</v>
      </c>
    </row>
    <row r="1570" spans="1:20" x14ac:dyDescent="0.3">
      <c r="A1570">
        <v>523</v>
      </c>
      <c r="B1570">
        <v>3</v>
      </c>
      <c r="C1570">
        <v>113877126.1582</v>
      </c>
      <c r="D1570">
        <v>380768.6814</v>
      </c>
      <c r="E1570">
        <v>43993575.691600002</v>
      </c>
      <c r="F1570">
        <v>0</v>
      </c>
      <c r="G1570">
        <v>250141966.9738</v>
      </c>
      <c r="H1570">
        <v>83209140.752000004</v>
      </c>
      <c r="I1570">
        <v>105749493.90539999</v>
      </c>
      <c r="J1570">
        <v>5134230.2741</v>
      </c>
      <c r="K1570">
        <v>225204294.91940001</v>
      </c>
      <c r="L1570">
        <v>75381592.608700007</v>
      </c>
      <c r="M1570">
        <v>0</v>
      </c>
      <c r="N1570">
        <v>80114295.403400004</v>
      </c>
      <c r="O1570">
        <v>8127632.2527999999</v>
      </c>
      <c r="P1570">
        <v>-4753461.5927999998</v>
      </c>
      <c r="Q1570">
        <v>-181210719.22780001</v>
      </c>
      <c r="R1570">
        <v>-75381592.608700007</v>
      </c>
      <c r="S1570">
        <v>250141966.9738</v>
      </c>
      <c r="T1570">
        <v>3094845.3486000001</v>
      </c>
    </row>
    <row r="1571" spans="1:20" x14ac:dyDescent="0.3">
      <c r="A1571">
        <v>524</v>
      </c>
      <c r="B1571">
        <v>1</v>
      </c>
      <c r="C1571">
        <v>759713012.3154</v>
      </c>
      <c r="D1571">
        <v>416807.90700000001</v>
      </c>
      <c r="E1571">
        <v>103206853.4816</v>
      </c>
      <c r="F1571">
        <v>0</v>
      </c>
      <c r="G1571">
        <v>3043527.1707000001</v>
      </c>
      <c r="H1571">
        <v>54202241.295400001</v>
      </c>
      <c r="I1571">
        <v>11614821.714299999</v>
      </c>
      <c r="J1571">
        <v>4976168.4930999996</v>
      </c>
      <c r="K1571">
        <v>653628715.92939997</v>
      </c>
      <c r="L1571">
        <v>188318043.3019</v>
      </c>
      <c r="M1571">
        <v>0</v>
      </c>
      <c r="N1571">
        <v>63784381.810599998</v>
      </c>
      <c r="O1571">
        <v>748098190.60109997</v>
      </c>
      <c r="P1571">
        <v>-4559360.5860000001</v>
      </c>
      <c r="Q1571">
        <v>-550421862.44780004</v>
      </c>
      <c r="R1571">
        <v>-188318043.3019</v>
      </c>
      <c r="S1571">
        <v>3043527.1707000001</v>
      </c>
      <c r="T1571">
        <v>-9582140.5152000003</v>
      </c>
    </row>
    <row r="1572" spans="1:20" x14ac:dyDescent="0.3">
      <c r="A1572">
        <v>524</v>
      </c>
      <c r="B1572">
        <v>2</v>
      </c>
      <c r="C1572">
        <v>739000967.50209999</v>
      </c>
      <c r="D1572">
        <v>448101.5907</v>
      </c>
      <c r="E1572">
        <v>103206853.4816</v>
      </c>
      <c r="F1572">
        <v>0</v>
      </c>
      <c r="G1572">
        <v>3043527.1707000001</v>
      </c>
      <c r="H1572">
        <v>53037988.169500001</v>
      </c>
      <c r="I1572">
        <v>8862428.4025999997</v>
      </c>
      <c r="J1572">
        <v>4845025.7790000001</v>
      </c>
      <c r="K1572">
        <v>653628715.92939997</v>
      </c>
      <c r="L1572">
        <v>175670042.90810001</v>
      </c>
      <c r="M1572">
        <v>0</v>
      </c>
      <c r="N1572">
        <v>56725839.033</v>
      </c>
      <c r="O1572">
        <v>730138539.09949994</v>
      </c>
      <c r="P1572">
        <v>-4396924.1882999996</v>
      </c>
      <c r="Q1572">
        <v>-550421862.44780004</v>
      </c>
      <c r="R1572">
        <v>-175670042.90810001</v>
      </c>
      <c r="S1572">
        <v>3043527.1707000001</v>
      </c>
      <c r="T1572">
        <v>-3687850.8635</v>
      </c>
    </row>
    <row r="1573" spans="1:20" x14ac:dyDescent="0.3">
      <c r="A1573">
        <v>524</v>
      </c>
      <c r="B1573">
        <v>3</v>
      </c>
      <c r="C1573">
        <v>724315709.26830006</v>
      </c>
      <c r="D1573">
        <v>476026.14569999999</v>
      </c>
      <c r="E1573">
        <v>103206853.4816</v>
      </c>
      <c r="F1573">
        <v>0</v>
      </c>
      <c r="G1573">
        <v>3043527.1707000001</v>
      </c>
      <c r="H1573">
        <v>51920060.502099998</v>
      </c>
      <c r="I1573">
        <v>7561750.5954999998</v>
      </c>
      <c r="J1573">
        <v>4726738.6646999996</v>
      </c>
      <c r="K1573">
        <v>653628715.92939997</v>
      </c>
      <c r="L1573">
        <v>164869932.6234</v>
      </c>
      <c r="M1573">
        <v>0</v>
      </c>
      <c r="N1573">
        <v>52824546.465099998</v>
      </c>
      <c r="O1573">
        <v>716753958.67279994</v>
      </c>
      <c r="P1573">
        <v>-4250712.5190000003</v>
      </c>
      <c r="Q1573">
        <v>-550421862.44780004</v>
      </c>
      <c r="R1573">
        <v>-164869932.6234</v>
      </c>
      <c r="S1573">
        <v>3043527.1707000001</v>
      </c>
      <c r="T1573">
        <v>-904485.96299999999</v>
      </c>
    </row>
    <row r="1574" spans="1:20" x14ac:dyDescent="0.3">
      <c r="A1574">
        <v>525</v>
      </c>
      <c r="B1574">
        <v>1</v>
      </c>
      <c r="C1574">
        <v>734854613.56819999</v>
      </c>
      <c r="D1574">
        <v>502042.0209</v>
      </c>
      <c r="E1574">
        <v>111773752.05159999</v>
      </c>
      <c r="F1574">
        <v>0</v>
      </c>
      <c r="G1574">
        <v>5207886.9791000001</v>
      </c>
      <c r="H1574">
        <v>68153192.288399994</v>
      </c>
      <c r="I1574">
        <v>11130097.318499999</v>
      </c>
      <c r="J1574">
        <v>4651768.2144999998</v>
      </c>
      <c r="K1574">
        <v>715612594.45940006</v>
      </c>
      <c r="L1574">
        <v>137775447.24399999</v>
      </c>
      <c r="M1574">
        <v>0</v>
      </c>
      <c r="N1574">
        <v>51625446.361400001</v>
      </c>
      <c r="O1574">
        <v>723724516.24969995</v>
      </c>
      <c r="P1574">
        <v>-4149726.1937000002</v>
      </c>
      <c r="Q1574">
        <v>-603838842.40779996</v>
      </c>
      <c r="R1574">
        <v>-137775447.24399999</v>
      </c>
      <c r="S1574">
        <v>5207886.9791000001</v>
      </c>
      <c r="T1574">
        <v>16527745.926999999</v>
      </c>
    </row>
    <row r="1575" spans="1:20" x14ac:dyDescent="0.3">
      <c r="A1575">
        <v>525</v>
      </c>
      <c r="B1575">
        <v>2</v>
      </c>
      <c r="C1575">
        <v>726194391.38110006</v>
      </c>
      <c r="D1575">
        <v>527778.39679999999</v>
      </c>
      <c r="E1575">
        <v>111773752.05159999</v>
      </c>
      <c r="F1575">
        <v>0</v>
      </c>
      <c r="G1575">
        <v>5207886.9791000001</v>
      </c>
      <c r="H1575">
        <v>67567719.908299997</v>
      </c>
      <c r="I1575">
        <v>9253836.2673000004</v>
      </c>
      <c r="J1575">
        <v>4586982.7607000005</v>
      </c>
      <c r="K1575">
        <v>715612594.45940006</v>
      </c>
      <c r="L1575">
        <v>131895976.4831</v>
      </c>
      <c r="M1575">
        <v>0</v>
      </c>
      <c r="N1575">
        <v>50216439.519400001</v>
      </c>
      <c r="O1575">
        <v>716940555.11380005</v>
      </c>
      <c r="P1575">
        <v>-4059204.3639000002</v>
      </c>
      <c r="Q1575">
        <v>-603838842.40779996</v>
      </c>
      <c r="R1575">
        <v>-131895976.4831</v>
      </c>
      <c r="S1575">
        <v>5207886.9791000001</v>
      </c>
      <c r="T1575">
        <v>17351280.388799999</v>
      </c>
    </row>
    <row r="1576" spans="1:20" x14ac:dyDescent="0.3">
      <c r="A1576">
        <v>525</v>
      </c>
      <c r="B1576">
        <v>3</v>
      </c>
      <c r="C1576">
        <v>718929424.61660004</v>
      </c>
      <c r="D1576">
        <v>550041.88150000002</v>
      </c>
      <c r="E1576">
        <v>111773752.05159999</v>
      </c>
      <c r="F1576">
        <v>0</v>
      </c>
      <c r="G1576">
        <v>5207886.9791000001</v>
      </c>
      <c r="H1576">
        <v>67144784.423299998</v>
      </c>
      <c r="I1576">
        <v>8113943.8771000002</v>
      </c>
      <c r="J1576">
        <v>4525858.3967000004</v>
      </c>
      <c r="K1576">
        <v>715612594.45940006</v>
      </c>
      <c r="L1576">
        <v>126614045.53030001</v>
      </c>
      <c r="M1576">
        <v>0</v>
      </c>
      <c r="N1576">
        <v>49037644.869000003</v>
      </c>
      <c r="O1576">
        <v>710815480.73950005</v>
      </c>
      <c r="P1576">
        <v>-3975816.5151999998</v>
      </c>
      <c r="Q1576">
        <v>-603838842.40779996</v>
      </c>
      <c r="R1576">
        <v>-126614045.53030001</v>
      </c>
      <c r="S1576">
        <v>5207886.9791000001</v>
      </c>
      <c r="T1576">
        <v>18107139.554299999</v>
      </c>
    </row>
    <row r="1577" spans="1:20" x14ac:dyDescent="0.3">
      <c r="A1577">
        <v>526</v>
      </c>
      <c r="B1577">
        <v>1</v>
      </c>
      <c r="C1577">
        <v>374828161.52759999</v>
      </c>
      <c r="D1577">
        <v>551818.79370000004</v>
      </c>
      <c r="E1577">
        <v>58680474.3116</v>
      </c>
      <c r="F1577">
        <v>0</v>
      </c>
      <c r="G1577">
        <v>18047075.8913</v>
      </c>
      <c r="H1577">
        <v>69035429.408899993</v>
      </c>
      <c r="I1577">
        <v>54973938.8508</v>
      </c>
      <c r="J1577">
        <v>4521746.4175000004</v>
      </c>
      <c r="K1577">
        <v>331468065.25940001</v>
      </c>
      <c r="L1577">
        <v>77088225.411300004</v>
      </c>
      <c r="M1577">
        <v>0</v>
      </c>
      <c r="N1577">
        <v>51623393.013800003</v>
      </c>
      <c r="O1577">
        <v>319854222.67680001</v>
      </c>
      <c r="P1577">
        <v>-3969927.6236999999</v>
      </c>
      <c r="Q1577">
        <v>-272787590.94779998</v>
      </c>
      <c r="R1577">
        <v>-77088225.411300004</v>
      </c>
      <c r="S1577">
        <v>18047075.8913</v>
      </c>
      <c r="T1577">
        <v>17412036.395100001</v>
      </c>
    </row>
    <row r="1578" spans="1:20" x14ac:dyDescent="0.3">
      <c r="A1578">
        <v>526</v>
      </c>
      <c r="B1578">
        <v>2</v>
      </c>
      <c r="C1578">
        <v>350364628.97799999</v>
      </c>
      <c r="D1578">
        <v>553627.92290000001</v>
      </c>
      <c r="E1578">
        <v>58680474.3116</v>
      </c>
      <c r="F1578">
        <v>0</v>
      </c>
      <c r="G1578">
        <v>18047075.8913</v>
      </c>
      <c r="H1578">
        <v>69012628.092800006</v>
      </c>
      <c r="I1578">
        <v>30354649.3554</v>
      </c>
      <c r="J1578">
        <v>4518294.4943000004</v>
      </c>
      <c r="K1578">
        <v>331468065.25940001</v>
      </c>
      <c r="L1578">
        <v>76534454.520300001</v>
      </c>
      <c r="M1578">
        <v>0</v>
      </c>
      <c r="N1578">
        <v>52824508.994800001</v>
      </c>
      <c r="O1578">
        <v>320009979.62260002</v>
      </c>
      <c r="P1578">
        <v>-3964666.5713999998</v>
      </c>
      <c r="Q1578">
        <v>-272787590.94779998</v>
      </c>
      <c r="R1578">
        <v>-76534454.520300001</v>
      </c>
      <c r="S1578">
        <v>18047075.8913</v>
      </c>
      <c r="T1578">
        <v>16188119.097899999</v>
      </c>
    </row>
    <row r="1579" spans="1:20" x14ac:dyDescent="0.3">
      <c r="A1579">
        <v>526</v>
      </c>
      <c r="B1579">
        <v>3</v>
      </c>
      <c r="C1579">
        <v>339147280.50169998</v>
      </c>
      <c r="D1579">
        <v>555413.98899999994</v>
      </c>
      <c r="E1579">
        <v>58680474.3116</v>
      </c>
      <c r="F1579">
        <v>0</v>
      </c>
      <c r="G1579">
        <v>18047075.8913</v>
      </c>
      <c r="H1579">
        <v>68841951.851400003</v>
      </c>
      <c r="I1579">
        <v>19272283.782200001</v>
      </c>
      <c r="J1579">
        <v>4512883.0587999998</v>
      </c>
      <c r="K1579">
        <v>331468065.25940001</v>
      </c>
      <c r="L1579">
        <v>75923176.775600001</v>
      </c>
      <c r="M1579">
        <v>0</v>
      </c>
      <c r="N1579">
        <v>53388050.234999999</v>
      </c>
      <c r="O1579">
        <v>319874996.71950001</v>
      </c>
      <c r="P1579">
        <v>-3957469.0698000002</v>
      </c>
      <c r="Q1579">
        <v>-272787590.94779998</v>
      </c>
      <c r="R1579">
        <v>-75923176.775600001</v>
      </c>
      <c r="S1579">
        <v>18047075.8913</v>
      </c>
      <c r="T1579">
        <v>15453901.6164</v>
      </c>
    </row>
    <row r="1580" spans="1:20" x14ac:dyDescent="0.3">
      <c r="A1580">
        <v>527</v>
      </c>
      <c r="B1580">
        <v>1</v>
      </c>
      <c r="C1580">
        <v>175174473.63589999</v>
      </c>
      <c r="D1580">
        <v>530768.17440000002</v>
      </c>
      <c r="E1580">
        <v>15435409.071599999</v>
      </c>
      <c r="F1580">
        <v>0</v>
      </c>
      <c r="G1580">
        <v>53707608.370200001</v>
      </c>
      <c r="H1580">
        <v>80891307.246199995</v>
      </c>
      <c r="I1580">
        <v>233051489.66839999</v>
      </c>
      <c r="J1580">
        <v>4578625.8420000002</v>
      </c>
      <c r="K1580">
        <v>18578080.419399999</v>
      </c>
      <c r="L1580">
        <v>8880576.5599000007</v>
      </c>
      <c r="M1580">
        <v>0</v>
      </c>
      <c r="N1580">
        <v>59584495.879600003</v>
      </c>
      <c r="O1580">
        <v>-57877016.032399997</v>
      </c>
      <c r="P1580">
        <v>-4047857.6675999998</v>
      </c>
      <c r="Q1580">
        <v>-3142671.3478000001</v>
      </c>
      <c r="R1580">
        <v>-8880576.5599000007</v>
      </c>
      <c r="S1580">
        <v>53707608.370200001</v>
      </c>
      <c r="T1580">
        <v>21306811.366700001</v>
      </c>
    </row>
    <row r="1581" spans="1:20" x14ac:dyDescent="0.3">
      <c r="A1581">
        <v>527</v>
      </c>
      <c r="B1581">
        <v>2</v>
      </c>
      <c r="C1581">
        <v>136593384.41370001</v>
      </c>
      <c r="D1581">
        <v>511579.78710000002</v>
      </c>
      <c r="E1581">
        <v>15435409.071599999</v>
      </c>
      <c r="F1581">
        <v>0</v>
      </c>
      <c r="G1581">
        <v>53707608.370200001</v>
      </c>
      <c r="H1581">
        <v>79044236.573300004</v>
      </c>
      <c r="I1581">
        <v>188209586.5431</v>
      </c>
      <c r="J1581">
        <v>4632993.9784000004</v>
      </c>
      <c r="K1581">
        <v>18578080.419399999</v>
      </c>
      <c r="L1581">
        <v>9166343.6849000007</v>
      </c>
      <c r="M1581">
        <v>0</v>
      </c>
      <c r="N1581">
        <v>63622894.196500003</v>
      </c>
      <c r="O1581">
        <v>-51616202.1294</v>
      </c>
      <c r="P1581">
        <v>-4121414.1913999999</v>
      </c>
      <c r="Q1581">
        <v>-3142671.3478000001</v>
      </c>
      <c r="R1581">
        <v>-9166343.6849000007</v>
      </c>
      <c r="S1581">
        <v>53707608.370200001</v>
      </c>
      <c r="T1581">
        <v>15421342.376800001</v>
      </c>
    </row>
    <row r="1582" spans="1:20" x14ac:dyDescent="0.3">
      <c r="A1582">
        <v>527</v>
      </c>
      <c r="B1582">
        <v>3</v>
      </c>
      <c r="C1582">
        <v>113482184.33930001</v>
      </c>
      <c r="D1582">
        <v>495151.87099999998</v>
      </c>
      <c r="E1582">
        <v>15435409.071599999</v>
      </c>
      <c r="F1582">
        <v>0</v>
      </c>
      <c r="G1582">
        <v>53707608.370200001</v>
      </c>
      <c r="H1582">
        <v>77562944.301100001</v>
      </c>
      <c r="I1582">
        <v>160464300.5961</v>
      </c>
      <c r="J1582">
        <v>4678931.3476</v>
      </c>
      <c r="K1582">
        <v>18578080.419399999</v>
      </c>
      <c r="L1582">
        <v>9423302.2481999993</v>
      </c>
      <c r="M1582">
        <v>0</v>
      </c>
      <c r="N1582">
        <v>66439802.068000004</v>
      </c>
      <c r="O1582">
        <v>-46982116.256800003</v>
      </c>
      <c r="P1582">
        <v>-4183779.4766000002</v>
      </c>
      <c r="Q1582">
        <v>-3142671.3478000001</v>
      </c>
      <c r="R1582">
        <v>-9423302.2481999993</v>
      </c>
      <c r="S1582">
        <v>53707608.370200001</v>
      </c>
      <c r="T1582">
        <v>11123142.233100001</v>
      </c>
    </row>
    <row r="1583" spans="1:20" x14ac:dyDescent="0.3">
      <c r="A1583">
        <v>528</v>
      </c>
      <c r="B1583">
        <v>1</v>
      </c>
      <c r="C1583">
        <v>138013747.05050001</v>
      </c>
      <c r="D1583">
        <v>482413.61190000002</v>
      </c>
      <c r="E1583">
        <v>15435409.071599999</v>
      </c>
      <c r="F1583">
        <v>0</v>
      </c>
      <c r="G1583">
        <v>7871698.2884999998</v>
      </c>
      <c r="H1583">
        <v>53210760.419399999</v>
      </c>
      <c r="I1583">
        <v>117760377.649</v>
      </c>
      <c r="J1583">
        <v>4700736.1265000002</v>
      </c>
      <c r="K1583">
        <v>18578080.419399999</v>
      </c>
      <c r="L1583">
        <v>4372820.2111</v>
      </c>
      <c r="M1583">
        <v>0</v>
      </c>
      <c r="N1583">
        <v>68508359.110200003</v>
      </c>
      <c r="O1583">
        <v>20253369.401500002</v>
      </c>
      <c r="P1583">
        <v>-4218322.5146000003</v>
      </c>
      <c r="Q1583">
        <v>-3142671.3478000001</v>
      </c>
      <c r="R1583">
        <v>-4372820.2111</v>
      </c>
      <c r="S1583">
        <v>7871698.2884999998</v>
      </c>
      <c r="T1583">
        <v>-15297598.6908</v>
      </c>
    </row>
    <row r="1584" spans="1:20" x14ac:dyDescent="0.3">
      <c r="A1584">
        <v>528</v>
      </c>
      <c r="B1584">
        <v>2</v>
      </c>
      <c r="C1584">
        <v>125666244.7772</v>
      </c>
      <c r="D1584">
        <v>472128.24829999998</v>
      </c>
      <c r="E1584">
        <v>15435409.071599999</v>
      </c>
      <c r="F1584">
        <v>0</v>
      </c>
      <c r="G1584">
        <v>7871698.2884999998</v>
      </c>
      <c r="H1584">
        <v>53177764.931699999</v>
      </c>
      <c r="I1584">
        <v>103502889.40279999</v>
      </c>
      <c r="J1584">
        <v>4720318.1404999997</v>
      </c>
      <c r="K1584">
        <v>18578080.419399999</v>
      </c>
      <c r="L1584">
        <v>4450822.6467000004</v>
      </c>
      <c r="M1584">
        <v>0</v>
      </c>
      <c r="N1584">
        <v>69973230.265599996</v>
      </c>
      <c r="O1584">
        <v>22163355.374400001</v>
      </c>
      <c r="P1584">
        <v>-4248189.8921999997</v>
      </c>
      <c r="Q1584">
        <v>-3142671.3478000001</v>
      </c>
      <c r="R1584">
        <v>-4450822.6467000004</v>
      </c>
      <c r="S1584">
        <v>7871698.2884999998</v>
      </c>
      <c r="T1584">
        <v>-16795465.333900001</v>
      </c>
    </row>
    <row r="1585" spans="1:20" x14ac:dyDescent="0.3">
      <c r="A1585">
        <v>528</v>
      </c>
      <c r="B1585">
        <v>3</v>
      </c>
      <c r="C1585">
        <v>116669574.2675</v>
      </c>
      <c r="D1585">
        <v>463099.73729999998</v>
      </c>
      <c r="E1585">
        <v>15435409.071599999</v>
      </c>
      <c r="F1585">
        <v>0</v>
      </c>
      <c r="G1585">
        <v>7871698.2884999998</v>
      </c>
      <c r="H1585">
        <v>52227465.277400002</v>
      </c>
      <c r="I1585">
        <v>93134888.392800003</v>
      </c>
      <c r="J1585">
        <v>4737247.9040000001</v>
      </c>
      <c r="K1585">
        <v>18578080.419399999</v>
      </c>
      <c r="L1585">
        <v>4524648.3969999999</v>
      </c>
      <c r="M1585">
        <v>0</v>
      </c>
      <c r="N1585">
        <v>71080434.023300007</v>
      </c>
      <c r="O1585">
        <v>23534685.874699999</v>
      </c>
      <c r="P1585">
        <v>-4274148.1666999999</v>
      </c>
      <c r="Q1585">
        <v>-3142671.3478000001</v>
      </c>
      <c r="R1585">
        <v>-4524648.3969999999</v>
      </c>
      <c r="S1585">
        <v>7871698.2884999998</v>
      </c>
      <c r="T1585">
        <v>-18852968.745900001</v>
      </c>
    </row>
    <row r="1586" spans="1:20" x14ac:dyDescent="0.3">
      <c r="A1586">
        <v>529</v>
      </c>
      <c r="B1586">
        <v>1</v>
      </c>
      <c r="C1586">
        <v>117634203.5817</v>
      </c>
      <c r="D1586">
        <v>455752.30800000002</v>
      </c>
      <c r="E1586">
        <v>15435409.071599999</v>
      </c>
      <c r="F1586">
        <v>0</v>
      </c>
      <c r="G1586">
        <v>3919260.0572000002</v>
      </c>
      <c r="H1586">
        <v>43387363.455200002</v>
      </c>
      <c r="I1586">
        <v>84121045.4586</v>
      </c>
      <c r="J1586">
        <v>4748594.5568000004</v>
      </c>
      <c r="K1586">
        <v>18578080.419399999</v>
      </c>
      <c r="L1586">
        <v>3569.2809000000002</v>
      </c>
      <c r="M1586">
        <v>0</v>
      </c>
      <c r="N1586">
        <v>72509932.148499995</v>
      </c>
      <c r="O1586">
        <v>33513158.123100001</v>
      </c>
      <c r="P1586">
        <v>-4292842.2488000002</v>
      </c>
      <c r="Q1586">
        <v>-3142671.3478000001</v>
      </c>
      <c r="R1586">
        <v>-3569.2809000000002</v>
      </c>
      <c r="S1586">
        <v>3919260.0572000002</v>
      </c>
      <c r="T1586">
        <v>-29122568.693300001</v>
      </c>
    </row>
    <row r="1587" spans="1:20" x14ac:dyDescent="0.3">
      <c r="A1587">
        <v>529</v>
      </c>
      <c r="B1587">
        <v>2</v>
      </c>
      <c r="C1587">
        <v>112082291.47050001</v>
      </c>
      <c r="D1587">
        <v>449327.50520000001</v>
      </c>
      <c r="E1587">
        <v>15435409.071599999</v>
      </c>
      <c r="F1587">
        <v>0</v>
      </c>
      <c r="G1587">
        <v>3919260.0572000002</v>
      </c>
      <c r="H1587">
        <v>42947112.765799999</v>
      </c>
      <c r="I1587">
        <v>77645984.804800004</v>
      </c>
      <c r="J1587">
        <v>4758240.4946999997</v>
      </c>
      <c r="K1587">
        <v>18578080.419399999</v>
      </c>
      <c r="L1587">
        <v>3564.4351000000001</v>
      </c>
      <c r="M1587">
        <v>0</v>
      </c>
      <c r="N1587">
        <v>73523242.124400005</v>
      </c>
      <c r="O1587">
        <v>34436306.665700004</v>
      </c>
      <c r="P1587">
        <v>-4308912.9895000001</v>
      </c>
      <c r="Q1587">
        <v>-3142671.3478000001</v>
      </c>
      <c r="R1587">
        <v>-3564.4351000000001</v>
      </c>
      <c r="S1587">
        <v>3919260.0572000002</v>
      </c>
      <c r="T1587">
        <v>-30576129.358600002</v>
      </c>
    </row>
    <row r="1588" spans="1:20" x14ac:dyDescent="0.3">
      <c r="A1588">
        <v>529</v>
      </c>
      <c r="B1588">
        <v>3</v>
      </c>
      <c r="C1588">
        <v>107678067.9788</v>
      </c>
      <c r="D1588">
        <v>443693.97399999999</v>
      </c>
      <c r="E1588">
        <v>15435409.071599999</v>
      </c>
      <c r="F1588">
        <v>0</v>
      </c>
      <c r="G1588">
        <v>3919260.0572000002</v>
      </c>
      <c r="H1588">
        <v>42737395.648000002</v>
      </c>
      <c r="I1588">
        <v>71734019.500599995</v>
      </c>
      <c r="J1588">
        <v>4766420.5889999997</v>
      </c>
      <c r="K1588">
        <v>18578080.419399999</v>
      </c>
      <c r="L1588">
        <v>3559.7415000000001</v>
      </c>
      <c r="M1588">
        <v>0</v>
      </c>
      <c r="N1588">
        <v>74304328.069999993</v>
      </c>
      <c r="O1588">
        <v>35944048.478200004</v>
      </c>
      <c r="P1588">
        <v>-4322726.6150000002</v>
      </c>
      <c r="Q1588">
        <v>-3142671.3478000001</v>
      </c>
      <c r="R1588">
        <v>-3559.7415000000001</v>
      </c>
      <c r="S1588">
        <v>3919260.0572000002</v>
      </c>
      <c r="T1588">
        <v>-31566932.421999998</v>
      </c>
    </row>
    <row r="1589" spans="1:20" x14ac:dyDescent="0.3">
      <c r="A1589">
        <v>530</v>
      </c>
      <c r="B1589">
        <v>1</v>
      </c>
      <c r="C1589">
        <v>112688043.86040001</v>
      </c>
      <c r="D1589">
        <v>442325.48910000001</v>
      </c>
      <c r="E1589">
        <v>15435409.071599999</v>
      </c>
      <c r="F1589">
        <v>0</v>
      </c>
      <c r="G1589">
        <v>2461488.9827999999</v>
      </c>
      <c r="H1589">
        <v>37367291.449500002</v>
      </c>
      <c r="I1589">
        <v>56683434.208999999</v>
      </c>
      <c r="J1589">
        <v>4757695.3529000003</v>
      </c>
      <c r="K1589">
        <v>18680209.2194</v>
      </c>
      <c r="L1589">
        <v>14674843.6468</v>
      </c>
      <c r="M1589">
        <v>0</v>
      </c>
      <c r="N1589">
        <v>73019119.066200003</v>
      </c>
      <c r="O1589">
        <v>56004609.6514</v>
      </c>
      <c r="P1589">
        <v>-4315369.8638000004</v>
      </c>
      <c r="Q1589">
        <v>-3244800.1477999999</v>
      </c>
      <c r="R1589">
        <v>-14674843.6468</v>
      </c>
      <c r="S1589">
        <v>2461488.9827999999</v>
      </c>
      <c r="T1589">
        <v>-35651827.616700001</v>
      </c>
    </row>
    <row r="1590" spans="1:20" x14ac:dyDescent="0.3">
      <c r="A1590">
        <v>530</v>
      </c>
      <c r="B1590">
        <v>2</v>
      </c>
      <c r="C1590">
        <v>108698057.662</v>
      </c>
      <c r="D1590">
        <v>441233.3124</v>
      </c>
      <c r="E1590">
        <v>15435409.071599999</v>
      </c>
      <c r="F1590">
        <v>0</v>
      </c>
      <c r="G1590">
        <v>2461488.9827999999</v>
      </c>
      <c r="H1590">
        <v>37439381.273599997</v>
      </c>
      <c r="I1590">
        <v>53194447.4164</v>
      </c>
      <c r="J1590">
        <v>4750147.6323999995</v>
      </c>
      <c r="K1590">
        <v>18680209.2194</v>
      </c>
      <c r="L1590">
        <v>14718900.819</v>
      </c>
      <c r="M1590">
        <v>0</v>
      </c>
      <c r="N1590">
        <v>72514186.646400005</v>
      </c>
      <c r="O1590">
        <v>55503610.245700002</v>
      </c>
      <c r="P1590">
        <v>-4308914.3198999995</v>
      </c>
      <c r="Q1590">
        <v>-3244800.1477999999</v>
      </c>
      <c r="R1590">
        <v>-14718900.819</v>
      </c>
      <c r="S1590">
        <v>2461488.9827999999</v>
      </c>
      <c r="T1590">
        <v>-35074805.3728</v>
      </c>
    </row>
    <row r="1591" spans="1:20" x14ac:dyDescent="0.3">
      <c r="A1591">
        <v>530</v>
      </c>
      <c r="B1591">
        <v>3</v>
      </c>
      <c r="C1591">
        <v>105709953.08490001</v>
      </c>
      <c r="D1591">
        <v>440795.4987</v>
      </c>
      <c r="E1591">
        <v>15435409.071599999</v>
      </c>
      <c r="F1591">
        <v>0</v>
      </c>
      <c r="G1591">
        <v>2461488.9827999999</v>
      </c>
      <c r="H1591">
        <v>37469222.077100001</v>
      </c>
      <c r="I1591">
        <v>50747726.776500002</v>
      </c>
      <c r="J1591">
        <v>4743654.9677999998</v>
      </c>
      <c r="K1591">
        <v>18680209.2194</v>
      </c>
      <c r="L1591">
        <v>14765670.702</v>
      </c>
      <c r="M1591">
        <v>0</v>
      </c>
      <c r="N1591">
        <v>72311607.339399993</v>
      </c>
      <c r="O1591">
        <v>54962226.308499999</v>
      </c>
      <c r="P1591">
        <v>-4302859.4689999996</v>
      </c>
      <c r="Q1591">
        <v>-3244800.1477999999</v>
      </c>
      <c r="R1591">
        <v>-14765670.702</v>
      </c>
      <c r="S1591">
        <v>2461488.9827999999</v>
      </c>
      <c r="T1591">
        <v>-34842385.2623</v>
      </c>
    </row>
    <row r="1592" spans="1:20" x14ac:dyDescent="0.3">
      <c r="A1592">
        <v>531</v>
      </c>
      <c r="B1592">
        <v>1</v>
      </c>
      <c r="C1592">
        <v>114677983.34729999</v>
      </c>
      <c r="D1592">
        <v>444517.5858</v>
      </c>
      <c r="E1592">
        <v>15435409.071599999</v>
      </c>
      <c r="F1592">
        <v>0</v>
      </c>
      <c r="G1592">
        <v>2733691.5074999998</v>
      </c>
      <c r="H1592">
        <v>41270937.3499</v>
      </c>
      <c r="I1592">
        <v>42129870.707000002</v>
      </c>
      <c r="J1592">
        <v>4722564.0360000003</v>
      </c>
      <c r="K1592">
        <v>18680209.2194</v>
      </c>
      <c r="L1592">
        <v>39093780.946900003</v>
      </c>
      <c r="M1592">
        <v>0</v>
      </c>
      <c r="N1592">
        <v>70572668.036599994</v>
      </c>
      <c r="O1592">
        <v>72548112.640300006</v>
      </c>
      <c r="P1592">
        <v>-4278046.4501999998</v>
      </c>
      <c r="Q1592">
        <v>-3244800.1477999999</v>
      </c>
      <c r="R1592">
        <v>-39093780.946900003</v>
      </c>
      <c r="S1592">
        <v>2733691.5074999998</v>
      </c>
      <c r="T1592">
        <v>-29301730.686700001</v>
      </c>
    </row>
    <row r="1593" spans="1:20" x14ac:dyDescent="0.3">
      <c r="A1593">
        <v>531</v>
      </c>
      <c r="B1593">
        <v>2</v>
      </c>
      <c r="C1593">
        <v>110159047.55670001</v>
      </c>
      <c r="D1593">
        <v>447885.85100000002</v>
      </c>
      <c r="E1593">
        <v>15435409.071599999</v>
      </c>
      <c r="F1593">
        <v>0</v>
      </c>
      <c r="G1593">
        <v>2733691.5074999998</v>
      </c>
      <c r="H1593">
        <v>41086307.600299999</v>
      </c>
      <c r="I1593">
        <v>39014359.454499997</v>
      </c>
      <c r="J1593">
        <v>4704006.9638</v>
      </c>
      <c r="K1593">
        <v>18680209.2194</v>
      </c>
      <c r="L1593">
        <v>38868358.997100003</v>
      </c>
      <c r="M1593">
        <v>0</v>
      </c>
      <c r="N1593">
        <v>68818188.904799998</v>
      </c>
      <c r="O1593">
        <v>71144688.102200001</v>
      </c>
      <c r="P1593">
        <v>-4256121.1127000004</v>
      </c>
      <c r="Q1593">
        <v>-3244800.1477999999</v>
      </c>
      <c r="R1593">
        <v>-38868358.997100003</v>
      </c>
      <c r="S1593">
        <v>2733691.5074999998</v>
      </c>
      <c r="T1593">
        <v>-27731881.304499999</v>
      </c>
    </row>
    <row r="1594" spans="1:20" x14ac:dyDescent="0.3">
      <c r="A1594">
        <v>531</v>
      </c>
      <c r="B1594">
        <v>3</v>
      </c>
      <c r="C1594">
        <v>107237582.70280001</v>
      </c>
      <c r="D1594">
        <v>450954.15519999998</v>
      </c>
      <c r="E1594">
        <v>15435409.071599999</v>
      </c>
      <c r="F1594">
        <v>0</v>
      </c>
      <c r="G1594">
        <v>2733691.5074999998</v>
      </c>
      <c r="H1594">
        <v>40792969.713200003</v>
      </c>
      <c r="I1594">
        <v>36987389.4551</v>
      </c>
      <c r="J1594">
        <v>4687167.7596000005</v>
      </c>
      <c r="K1594">
        <v>18680209.2194</v>
      </c>
      <c r="L1594">
        <v>38676111.913199998</v>
      </c>
      <c r="M1594">
        <v>0</v>
      </c>
      <c r="N1594">
        <v>67754129.686900005</v>
      </c>
      <c r="O1594">
        <v>70250193.247700006</v>
      </c>
      <c r="P1594">
        <v>-4236213.6043999996</v>
      </c>
      <c r="Q1594">
        <v>-3244800.1477999999</v>
      </c>
      <c r="R1594">
        <v>-38676111.913199998</v>
      </c>
      <c r="S1594">
        <v>2733691.5074999998</v>
      </c>
      <c r="T1594">
        <v>-26961159.973700002</v>
      </c>
    </row>
    <row r="1595" spans="1:20" x14ac:dyDescent="0.3">
      <c r="A1595">
        <v>532</v>
      </c>
      <c r="B1595">
        <v>1</v>
      </c>
      <c r="C1595">
        <v>29059876.280499998</v>
      </c>
      <c r="D1595">
        <v>412755.5612</v>
      </c>
      <c r="E1595">
        <v>15435409.071599999</v>
      </c>
      <c r="F1595">
        <v>0</v>
      </c>
      <c r="G1595">
        <v>274866611.22640002</v>
      </c>
      <c r="H1595">
        <v>86117303.157800004</v>
      </c>
      <c r="I1595">
        <v>307091194.37589997</v>
      </c>
      <c r="J1595">
        <v>4880099.2474999996</v>
      </c>
      <c r="K1595">
        <v>18680209.2194</v>
      </c>
      <c r="L1595">
        <v>69810.400800000003</v>
      </c>
      <c r="M1595">
        <v>0</v>
      </c>
      <c r="N1595">
        <v>74033606.661699995</v>
      </c>
      <c r="O1595">
        <v>-278031318.09539998</v>
      </c>
      <c r="P1595">
        <v>-4467343.6863000002</v>
      </c>
      <c r="Q1595">
        <v>-3244800.1477999999</v>
      </c>
      <c r="R1595">
        <v>-69810.400800000003</v>
      </c>
      <c r="S1595">
        <v>274866611.22640002</v>
      </c>
      <c r="T1595">
        <v>12083696.496099999</v>
      </c>
    </row>
    <row r="1596" spans="1:20" x14ac:dyDescent="0.3">
      <c r="A1596">
        <v>532</v>
      </c>
      <c r="B1596">
        <v>2</v>
      </c>
      <c r="C1596">
        <v>26387331.3686</v>
      </c>
      <c r="D1596">
        <v>379086.88219999999</v>
      </c>
      <c r="E1596">
        <v>15435409.071599999</v>
      </c>
      <c r="F1596">
        <v>0</v>
      </c>
      <c r="G1596">
        <v>274866611.22640002</v>
      </c>
      <c r="H1596">
        <v>82895424.443599999</v>
      </c>
      <c r="I1596">
        <v>296992946.60689998</v>
      </c>
      <c r="J1596">
        <v>5052619.8816</v>
      </c>
      <c r="K1596">
        <v>18680209.2194</v>
      </c>
      <c r="L1596">
        <v>70688.185299999997</v>
      </c>
      <c r="M1596">
        <v>0</v>
      </c>
      <c r="N1596">
        <v>79062650.952700004</v>
      </c>
      <c r="O1596">
        <v>-270605615.23830003</v>
      </c>
      <c r="P1596">
        <v>-4673532.9994000001</v>
      </c>
      <c r="Q1596">
        <v>-3244800.1477999999</v>
      </c>
      <c r="R1596">
        <v>-70688.185299999997</v>
      </c>
      <c r="S1596">
        <v>274866611.22640002</v>
      </c>
      <c r="T1596">
        <v>3832773.4909000001</v>
      </c>
    </row>
    <row r="1597" spans="1:20" x14ac:dyDescent="0.3">
      <c r="A1597">
        <v>532</v>
      </c>
      <c r="B1597">
        <v>3</v>
      </c>
      <c r="C1597">
        <v>24677672.0341</v>
      </c>
      <c r="D1597">
        <v>352732.66070000001</v>
      </c>
      <c r="E1597">
        <v>15435409.071599999</v>
      </c>
      <c r="F1597">
        <v>0</v>
      </c>
      <c r="G1597">
        <v>274866611.22640002</v>
      </c>
      <c r="H1597">
        <v>78981340.734899998</v>
      </c>
      <c r="I1597">
        <v>287334772.3599</v>
      </c>
      <c r="J1597">
        <v>5214149.3931</v>
      </c>
      <c r="K1597">
        <v>18680209.2194</v>
      </c>
      <c r="L1597">
        <v>71472.169500000004</v>
      </c>
      <c r="M1597">
        <v>0</v>
      </c>
      <c r="N1597">
        <v>82844522.990400001</v>
      </c>
      <c r="O1597">
        <v>-262657100.3258</v>
      </c>
      <c r="P1597">
        <v>-4861416.7324000001</v>
      </c>
      <c r="Q1597">
        <v>-3244800.1477999999</v>
      </c>
      <c r="R1597">
        <v>-71472.169500000004</v>
      </c>
      <c r="S1597">
        <v>274866611.22640002</v>
      </c>
      <c r="T1597">
        <v>-3863182.2555999998</v>
      </c>
    </row>
    <row r="1598" spans="1:20" x14ac:dyDescent="0.3">
      <c r="A1598">
        <v>533</v>
      </c>
      <c r="B1598">
        <v>1</v>
      </c>
      <c r="C1598">
        <v>24916792.542300001</v>
      </c>
      <c r="D1598">
        <v>345193.88079999998</v>
      </c>
      <c r="E1598">
        <v>26201291.1116</v>
      </c>
      <c r="F1598">
        <v>0</v>
      </c>
      <c r="G1598">
        <v>287406034.4127</v>
      </c>
      <c r="H1598">
        <v>95074696.9208</v>
      </c>
      <c r="I1598">
        <v>262736362.83880001</v>
      </c>
      <c r="J1598">
        <v>5256069.9697000002</v>
      </c>
      <c r="K1598">
        <v>79971305.549400002</v>
      </c>
      <c r="L1598">
        <v>416014.55570000003</v>
      </c>
      <c r="M1598">
        <v>0</v>
      </c>
      <c r="N1598">
        <v>85406254.2914</v>
      </c>
      <c r="O1598">
        <v>-237819570.2965</v>
      </c>
      <c r="P1598">
        <v>-4910876.0888999999</v>
      </c>
      <c r="Q1598">
        <v>-53770014.437799998</v>
      </c>
      <c r="R1598">
        <v>-416014.55570000003</v>
      </c>
      <c r="S1598">
        <v>287406034.4127</v>
      </c>
      <c r="T1598">
        <v>9668442.6293000001</v>
      </c>
    </row>
    <row r="1599" spans="1:20" x14ac:dyDescent="0.3">
      <c r="A1599">
        <v>533</v>
      </c>
      <c r="B1599">
        <v>2</v>
      </c>
      <c r="C1599">
        <v>20350403.2348</v>
      </c>
      <c r="D1599">
        <v>338448.68190000003</v>
      </c>
      <c r="E1599">
        <v>26201291.1116</v>
      </c>
      <c r="F1599">
        <v>0</v>
      </c>
      <c r="G1599">
        <v>287406034.4127</v>
      </c>
      <c r="H1599">
        <v>92228065.530300006</v>
      </c>
      <c r="I1599">
        <v>253168228.99129999</v>
      </c>
      <c r="J1599">
        <v>5298858.29</v>
      </c>
      <c r="K1599">
        <v>79971305.549400002</v>
      </c>
      <c r="L1599">
        <v>416442.94079999998</v>
      </c>
      <c r="M1599">
        <v>0</v>
      </c>
      <c r="N1599">
        <v>87532314.879299998</v>
      </c>
      <c r="O1599">
        <v>-232817825.75650001</v>
      </c>
      <c r="P1599">
        <v>-4960409.6081999997</v>
      </c>
      <c r="Q1599">
        <v>-53770014.437799998</v>
      </c>
      <c r="R1599">
        <v>-416442.94079999998</v>
      </c>
      <c r="S1599">
        <v>287406034.4127</v>
      </c>
      <c r="T1599">
        <v>4695750.6509999996</v>
      </c>
    </row>
    <row r="1600" spans="1:20" x14ac:dyDescent="0.3">
      <c r="A1600">
        <v>533</v>
      </c>
      <c r="B1600">
        <v>3</v>
      </c>
      <c r="C1600">
        <v>17869304.092999998</v>
      </c>
      <c r="D1600">
        <v>332143.05800000002</v>
      </c>
      <c r="E1600">
        <v>26201291.1116</v>
      </c>
      <c r="F1600">
        <v>0</v>
      </c>
      <c r="G1600">
        <v>287406034.4127</v>
      </c>
      <c r="H1600">
        <v>90162390.530399993</v>
      </c>
      <c r="I1600">
        <v>246649216.97850001</v>
      </c>
      <c r="J1600">
        <v>5341131.7688999996</v>
      </c>
      <c r="K1600">
        <v>79971305.549400002</v>
      </c>
      <c r="L1600">
        <v>416985.25160000002</v>
      </c>
      <c r="M1600">
        <v>0</v>
      </c>
      <c r="N1600">
        <v>89385943.573400006</v>
      </c>
      <c r="O1600">
        <v>-228779912.88550001</v>
      </c>
      <c r="P1600">
        <v>-5008988.7109000003</v>
      </c>
      <c r="Q1600">
        <v>-53770014.437799998</v>
      </c>
      <c r="R1600">
        <v>-416985.25160000002</v>
      </c>
      <c r="S1600">
        <v>287406034.4127</v>
      </c>
      <c r="T1600">
        <v>776446.95700000005</v>
      </c>
    </row>
    <row r="1601" spans="1:20" x14ac:dyDescent="0.3">
      <c r="A1601">
        <v>534</v>
      </c>
      <c r="B1601">
        <v>1</v>
      </c>
      <c r="C1601">
        <v>234189242.9404</v>
      </c>
      <c r="D1601">
        <v>358901.4988</v>
      </c>
      <c r="E1601">
        <v>32319416.2016</v>
      </c>
      <c r="F1601">
        <v>0</v>
      </c>
      <c r="G1601">
        <v>8221628.3746999996</v>
      </c>
      <c r="H1601">
        <v>52691322.426200002</v>
      </c>
      <c r="I1601">
        <v>14253186.3576</v>
      </c>
      <c r="J1601">
        <v>5203712.3168000001</v>
      </c>
      <c r="K1601">
        <v>114802318.3194</v>
      </c>
      <c r="L1601">
        <v>120924551.8265</v>
      </c>
      <c r="M1601">
        <v>0</v>
      </c>
      <c r="N1601">
        <v>73415568.691300005</v>
      </c>
      <c r="O1601">
        <v>219936056.5828</v>
      </c>
      <c r="P1601">
        <v>-4844810.8179000001</v>
      </c>
      <c r="Q1601">
        <v>-82482902.117799997</v>
      </c>
      <c r="R1601">
        <v>-120924551.8265</v>
      </c>
      <c r="S1601">
        <v>8221628.3746999996</v>
      </c>
      <c r="T1601">
        <v>-20724246.265099999</v>
      </c>
    </row>
    <row r="1602" spans="1:20" x14ac:dyDescent="0.3">
      <c r="A1602">
        <v>534</v>
      </c>
      <c r="B1602">
        <v>2</v>
      </c>
      <c r="C1602">
        <v>214362970.461</v>
      </c>
      <c r="D1602">
        <v>382549.81439999997</v>
      </c>
      <c r="E1602">
        <v>32319416.2016</v>
      </c>
      <c r="F1602">
        <v>0</v>
      </c>
      <c r="G1602">
        <v>8221628.3746999996</v>
      </c>
      <c r="H1602">
        <v>54749988.349699996</v>
      </c>
      <c r="I1602">
        <v>8103711.9566000002</v>
      </c>
      <c r="J1602">
        <v>5092012.2890999997</v>
      </c>
      <c r="K1602">
        <v>114802318.3194</v>
      </c>
      <c r="L1602">
        <v>116244821.3669</v>
      </c>
      <c r="M1602">
        <v>0</v>
      </c>
      <c r="N1602">
        <v>66469471.989699997</v>
      </c>
      <c r="O1602">
        <v>206259258.50440001</v>
      </c>
      <c r="P1602">
        <v>-4709462.4747000001</v>
      </c>
      <c r="Q1602">
        <v>-82482902.117799997</v>
      </c>
      <c r="R1602">
        <v>-116244821.3669</v>
      </c>
      <c r="S1602">
        <v>8221628.3746999996</v>
      </c>
      <c r="T1602">
        <v>-11719483.6401</v>
      </c>
    </row>
    <row r="1603" spans="1:20" x14ac:dyDescent="0.3">
      <c r="A1603">
        <v>534</v>
      </c>
      <c r="B1603">
        <v>3</v>
      </c>
      <c r="C1603">
        <v>202654522.6279</v>
      </c>
      <c r="D1603">
        <v>403726.5491</v>
      </c>
      <c r="E1603">
        <v>32319416.2016</v>
      </c>
      <c r="F1603">
        <v>0</v>
      </c>
      <c r="G1603">
        <v>8221628.3746999996</v>
      </c>
      <c r="H1603">
        <v>56151568.092200004</v>
      </c>
      <c r="I1603">
        <v>5656610.2703</v>
      </c>
      <c r="J1603">
        <v>4998460.9896</v>
      </c>
      <c r="K1603">
        <v>114802318.3194</v>
      </c>
      <c r="L1603">
        <v>112363844.008</v>
      </c>
      <c r="M1603">
        <v>0</v>
      </c>
      <c r="N1603">
        <v>62628341.5748</v>
      </c>
      <c r="O1603">
        <v>196997912.35769999</v>
      </c>
      <c r="P1603">
        <v>-4594734.4404999996</v>
      </c>
      <c r="Q1603">
        <v>-82482902.117799997</v>
      </c>
      <c r="R1603">
        <v>-112363844.008</v>
      </c>
      <c r="S1603">
        <v>8221628.3746999996</v>
      </c>
      <c r="T1603">
        <v>-6476773.4825999998</v>
      </c>
    </row>
    <row r="1604" spans="1:20" x14ac:dyDescent="0.3">
      <c r="A1604">
        <v>535</v>
      </c>
      <c r="B1604">
        <v>1</v>
      </c>
      <c r="C1604">
        <v>235536485.75299999</v>
      </c>
      <c r="D1604">
        <v>414451.8542</v>
      </c>
      <c r="E1604">
        <v>55643556.321599998</v>
      </c>
      <c r="F1604">
        <v>0</v>
      </c>
      <c r="G1604">
        <v>73047461.696099997</v>
      </c>
      <c r="H1604">
        <v>87002179.194800004</v>
      </c>
      <c r="I1604">
        <v>31522932.861000001</v>
      </c>
      <c r="J1604">
        <v>4968998.9847999997</v>
      </c>
      <c r="K1604">
        <v>247588651.52939999</v>
      </c>
      <c r="L1604">
        <v>107498401.5513</v>
      </c>
      <c r="M1604">
        <v>0</v>
      </c>
      <c r="N1604">
        <v>60649639.391199999</v>
      </c>
      <c r="O1604">
        <v>204013552.89199999</v>
      </c>
      <c r="P1604">
        <v>-4554547.1305999998</v>
      </c>
      <c r="Q1604">
        <v>-191945095.2078</v>
      </c>
      <c r="R1604">
        <v>-107498401.5513</v>
      </c>
      <c r="S1604">
        <v>73047461.696099997</v>
      </c>
      <c r="T1604">
        <v>26352539.803599998</v>
      </c>
    </row>
    <row r="1605" spans="1:20" x14ac:dyDescent="0.3">
      <c r="A1605">
        <v>535</v>
      </c>
      <c r="B1605">
        <v>2</v>
      </c>
      <c r="C1605">
        <v>227948787.82659999</v>
      </c>
      <c r="D1605">
        <v>423720.26370000001</v>
      </c>
      <c r="E1605">
        <v>55643556.321599998</v>
      </c>
      <c r="F1605">
        <v>0</v>
      </c>
      <c r="G1605">
        <v>73047461.696099997</v>
      </c>
      <c r="H1605">
        <v>86827423.867200002</v>
      </c>
      <c r="I1605">
        <v>27559667.790600002</v>
      </c>
      <c r="J1605">
        <v>4941067.6113999998</v>
      </c>
      <c r="K1605">
        <v>247588651.52939999</v>
      </c>
      <c r="L1605">
        <v>105116157.376</v>
      </c>
      <c r="M1605">
        <v>0</v>
      </c>
      <c r="N1605">
        <v>59433792.3741</v>
      </c>
      <c r="O1605">
        <v>200389120.03600001</v>
      </c>
      <c r="P1605">
        <v>-4517347.3476999998</v>
      </c>
      <c r="Q1605">
        <v>-191945095.2078</v>
      </c>
      <c r="R1605">
        <v>-105116157.376</v>
      </c>
      <c r="S1605">
        <v>73047461.696099997</v>
      </c>
      <c r="T1605">
        <v>27393631.493099999</v>
      </c>
    </row>
    <row r="1606" spans="1:20" x14ac:dyDescent="0.3">
      <c r="A1606">
        <v>535</v>
      </c>
      <c r="B1606">
        <v>3</v>
      </c>
      <c r="C1606">
        <v>222987867.4587</v>
      </c>
      <c r="D1606">
        <v>431774.24829999998</v>
      </c>
      <c r="E1606">
        <v>55643556.321599998</v>
      </c>
      <c r="F1606">
        <v>0</v>
      </c>
      <c r="G1606">
        <v>73047461.696099997</v>
      </c>
      <c r="H1606">
        <v>87031068.919</v>
      </c>
      <c r="I1606">
        <v>25419244.415100001</v>
      </c>
      <c r="J1606">
        <v>4915119.0120000001</v>
      </c>
      <c r="K1606">
        <v>247588651.52939999</v>
      </c>
      <c r="L1606">
        <v>103007145.3788</v>
      </c>
      <c r="M1606">
        <v>0</v>
      </c>
      <c r="N1606">
        <v>58554594.038999997</v>
      </c>
      <c r="O1606">
        <v>197568623.04359999</v>
      </c>
      <c r="P1606">
        <v>-4483344.7637999998</v>
      </c>
      <c r="Q1606">
        <v>-191945095.2078</v>
      </c>
      <c r="R1606">
        <v>-103007145.3788</v>
      </c>
      <c r="S1606">
        <v>73047461.696099997</v>
      </c>
      <c r="T1606">
        <v>28476474.879999999</v>
      </c>
    </row>
    <row r="1607" spans="1:20" x14ac:dyDescent="0.3">
      <c r="A1607">
        <v>536</v>
      </c>
      <c r="B1607">
        <v>1</v>
      </c>
      <c r="C1607">
        <v>733248891.02190006</v>
      </c>
      <c r="D1607">
        <v>470825.6998</v>
      </c>
      <c r="E1607">
        <v>139012224.74160001</v>
      </c>
      <c r="F1607">
        <v>0</v>
      </c>
      <c r="G1607">
        <v>8324175.0327000003</v>
      </c>
      <c r="H1607">
        <v>66647635.809</v>
      </c>
      <c r="I1607">
        <v>13619439.090500001</v>
      </c>
      <c r="J1607">
        <v>4783616.5175999999</v>
      </c>
      <c r="K1607">
        <v>722213654.88940001</v>
      </c>
      <c r="L1607">
        <v>154832328.75279999</v>
      </c>
      <c r="M1607">
        <v>0</v>
      </c>
      <c r="N1607">
        <v>52849402.022399999</v>
      </c>
      <c r="O1607">
        <v>719629451.93139994</v>
      </c>
      <c r="P1607">
        <v>-4312790.8178000003</v>
      </c>
      <c r="Q1607">
        <v>-583201430.14779997</v>
      </c>
      <c r="R1607">
        <v>-154832328.75279999</v>
      </c>
      <c r="S1607">
        <v>8324175.0327000003</v>
      </c>
      <c r="T1607">
        <v>13798233.786599999</v>
      </c>
    </row>
    <row r="1608" spans="1:20" x14ac:dyDescent="0.3">
      <c r="A1608">
        <v>536</v>
      </c>
      <c r="B1608">
        <v>2</v>
      </c>
      <c r="C1608">
        <v>718752955.2428</v>
      </c>
      <c r="D1608">
        <v>508402.93920000002</v>
      </c>
      <c r="E1608">
        <v>139012224.74160001</v>
      </c>
      <c r="F1608">
        <v>0</v>
      </c>
      <c r="G1608">
        <v>8324175.0327000003</v>
      </c>
      <c r="H1608">
        <v>66246188.699100003</v>
      </c>
      <c r="I1608">
        <v>11087105.1983</v>
      </c>
      <c r="J1608">
        <v>4666933.9609000003</v>
      </c>
      <c r="K1608">
        <v>722213654.88940001</v>
      </c>
      <c r="L1608">
        <v>145789110.48050001</v>
      </c>
      <c r="M1608">
        <v>0</v>
      </c>
      <c r="N1608">
        <v>49435174.244199999</v>
      </c>
      <c r="O1608">
        <v>707665850.04449999</v>
      </c>
      <c r="P1608">
        <v>-4158531.0216999999</v>
      </c>
      <c r="Q1608">
        <v>-583201430.14779997</v>
      </c>
      <c r="R1608">
        <v>-145789110.48050001</v>
      </c>
      <c r="S1608">
        <v>8324175.0327000003</v>
      </c>
      <c r="T1608">
        <v>16811014.454999998</v>
      </c>
    </row>
    <row r="1609" spans="1:20" x14ac:dyDescent="0.3">
      <c r="A1609">
        <v>536</v>
      </c>
      <c r="B1609">
        <v>3</v>
      </c>
      <c r="C1609">
        <v>707974093.75580001</v>
      </c>
      <c r="D1609">
        <v>545320.5858</v>
      </c>
      <c r="E1609">
        <v>139012224.74160001</v>
      </c>
      <c r="F1609">
        <v>0</v>
      </c>
      <c r="G1609">
        <v>8324175.0327000003</v>
      </c>
      <c r="H1609">
        <v>65421809.147500001</v>
      </c>
      <c r="I1609">
        <v>9660971.9441999998</v>
      </c>
      <c r="J1609">
        <v>4564841.1681000004</v>
      </c>
      <c r="K1609">
        <v>722213654.88940001</v>
      </c>
      <c r="L1609">
        <v>137960190.46560001</v>
      </c>
      <c r="M1609">
        <v>0</v>
      </c>
      <c r="N1609">
        <v>47239089.067699999</v>
      </c>
      <c r="O1609">
        <v>698313121.81159997</v>
      </c>
      <c r="P1609">
        <v>-4019520.5822999999</v>
      </c>
      <c r="Q1609">
        <v>-583201430.14779997</v>
      </c>
      <c r="R1609">
        <v>-137960190.46560001</v>
      </c>
      <c r="S1609">
        <v>8324175.0327000003</v>
      </c>
      <c r="T1609">
        <v>18182720.079799999</v>
      </c>
    </row>
    <row r="1610" spans="1:20" x14ac:dyDescent="0.3">
      <c r="A1610">
        <v>537</v>
      </c>
      <c r="B1610">
        <v>1</v>
      </c>
      <c r="C1610">
        <v>739289516.36099994</v>
      </c>
      <c r="D1610">
        <v>580157.15110000002</v>
      </c>
      <c r="E1610">
        <v>151073893.13159999</v>
      </c>
      <c r="F1610">
        <v>0</v>
      </c>
      <c r="G1610">
        <v>7459282.2977</v>
      </c>
      <c r="H1610">
        <v>67250300.171499997</v>
      </c>
      <c r="I1610">
        <v>7871702.3830000004</v>
      </c>
      <c r="J1610">
        <v>4479643.6886999998</v>
      </c>
      <c r="K1610">
        <v>790881767.29939997</v>
      </c>
      <c r="L1610">
        <v>115782221.61229999</v>
      </c>
      <c r="M1610">
        <v>0</v>
      </c>
      <c r="N1610">
        <v>46574456.877700001</v>
      </c>
      <c r="O1610">
        <v>731417813.97800004</v>
      </c>
      <c r="P1610">
        <v>-3899486.5375999999</v>
      </c>
      <c r="Q1610">
        <v>-639807874.16779995</v>
      </c>
      <c r="R1610">
        <v>-115782221.61229999</v>
      </c>
      <c r="S1610">
        <v>7459282.2977</v>
      </c>
      <c r="T1610">
        <v>20675843.2938</v>
      </c>
    </row>
    <row r="1611" spans="1:20" x14ac:dyDescent="0.3">
      <c r="A1611">
        <v>537</v>
      </c>
      <c r="B1611">
        <v>2</v>
      </c>
      <c r="C1611">
        <v>732700079.0848</v>
      </c>
      <c r="D1611">
        <v>615785.26670000004</v>
      </c>
      <c r="E1611">
        <v>151073893.13159999</v>
      </c>
      <c r="F1611">
        <v>0</v>
      </c>
      <c r="G1611">
        <v>7459282.2977</v>
      </c>
      <c r="H1611">
        <v>66928296.826800004</v>
      </c>
      <c r="I1611">
        <v>5817227.5992999999</v>
      </c>
      <c r="J1611">
        <v>4407858.9776999997</v>
      </c>
      <c r="K1611">
        <v>790881767.29939997</v>
      </c>
      <c r="L1611">
        <v>111833112.1901</v>
      </c>
      <c r="M1611">
        <v>0</v>
      </c>
      <c r="N1611">
        <v>45821053.9309</v>
      </c>
      <c r="O1611">
        <v>726882851.48549998</v>
      </c>
      <c r="P1611">
        <v>-3792073.7110000001</v>
      </c>
      <c r="Q1611">
        <v>-639807874.16779995</v>
      </c>
      <c r="R1611">
        <v>-111833112.1901</v>
      </c>
      <c r="S1611">
        <v>7459282.2977</v>
      </c>
      <c r="T1611">
        <v>21107242.8959</v>
      </c>
    </row>
    <row r="1612" spans="1:20" x14ac:dyDescent="0.3">
      <c r="A1612">
        <v>537</v>
      </c>
      <c r="B1612">
        <v>3</v>
      </c>
      <c r="C1612">
        <v>727309149.80620003</v>
      </c>
      <c r="D1612">
        <v>653792.46869999997</v>
      </c>
      <c r="E1612">
        <v>151073893.13159999</v>
      </c>
      <c r="F1612">
        <v>0</v>
      </c>
      <c r="G1612">
        <v>7459282.2977</v>
      </c>
      <c r="H1612">
        <v>66618655.020999998</v>
      </c>
      <c r="I1612">
        <v>4609487.9389000004</v>
      </c>
      <c r="J1612">
        <v>4349029.9899000004</v>
      </c>
      <c r="K1612">
        <v>790881767.29939997</v>
      </c>
      <c r="L1612">
        <v>108245495.2526</v>
      </c>
      <c r="M1612">
        <v>0</v>
      </c>
      <c r="N1612">
        <v>45083618.628200002</v>
      </c>
      <c r="O1612">
        <v>722699661.86730003</v>
      </c>
      <c r="P1612">
        <v>-3695237.5211999998</v>
      </c>
      <c r="Q1612">
        <v>-639807874.16779995</v>
      </c>
      <c r="R1612">
        <v>-108245495.2526</v>
      </c>
      <c r="S1612">
        <v>7459282.2977</v>
      </c>
      <c r="T1612">
        <v>21535036.3928</v>
      </c>
    </row>
    <row r="1613" spans="1:20" x14ac:dyDescent="0.3">
      <c r="A1613">
        <v>538</v>
      </c>
      <c r="B1613">
        <v>1</v>
      </c>
      <c r="C1613">
        <v>411322792.50760001</v>
      </c>
      <c r="D1613">
        <v>656960.42200000002</v>
      </c>
      <c r="E1613">
        <v>76321809.661599994</v>
      </c>
      <c r="F1613">
        <v>0</v>
      </c>
      <c r="G1613">
        <v>3421911.1124999998</v>
      </c>
      <c r="H1613">
        <v>56758426.531900004</v>
      </c>
      <c r="I1613">
        <v>52777773.043099999</v>
      </c>
      <c r="J1613">
        <v>4321775.3623000002</v>
      </c>
      <c r="K1613">
        <v>365311731.74940002</v>
      </c>
      <c r="L1613">
        <v>78934619.727200001</v>
      </c>
      <c r="M1613">
        <v>0</v>
      </c>
      <c r="N1613">
        <v>47096030.5955</v>
      </c>
      <c r="O1613">
        <v>358545019.46450001</v>
      </c>
      <c r="P1613">
        <v>-3664814.9402000001</v>
      </c>
      <c r="Q1613">
        <v>-288989922.08780003</v>
      </c>
      <c r="R1613">
        <v>-78934619.727200001</v>
      </c>
      <c r="S1613">
        <v>3421911.1124999998</v>
      </c>
      <c r="T1613">
        <v>9662395.9364</v>
      </c>
    </row>
    <row r="1614" spans="1:20" x14ac:dyDescent="0.3">
      <c r="A1614">
        <v>538</v>
      </c>
      <c r="B1614">
        <v>2</v>
      </c>
      <c r="C1614">
        <v>385438084.35589999</v>
      </c>
      <c r="D1614">
        <v>660926.15769999998</v>
      </c>
      <c r="E1614">
        <v>76321809.661599994</v>
      </c>
      <c r="F1614">
        <v>0</v>
      </c>
      <c r="G1614">
        <v>3421911.1124999998</v>
      </c>
      <c r="H1614">
        <v>56204443.391900003</v>
      </c>
      <c r="I1614">
        <v>27381341.366799999</v>
      </c>
      <c r="J1614">
        <v>4294934.5856999997</v>
      </c>
      <c r="K1614">
        <v>365311731.74940002</v>
      </c>
      <c r="L1614">
        <v>77732889.342600003</v>
      </c>
      <c r="M1614">
        <v>0</v>
      </c>
      <c r="N1614">
        <v>47236155.988799997</v>
      </c>
      <c r="O1614">
        <v>358056742.98909998</v>
      </c>
      <c r="P1614">
        <v>-3634008.4281000001</v>
      </c>
      <c r="Q1614">
        <v>-288989922.08780003</v>
      </c>
      <c r="R1614">
        <v>-77732889.342600003</v>
      </c>
      <c r="S1614">
        <v>3421911.1124999998</v>
      </c>
      <c r="T1614">
        <v>8968287.4031000007</v>
      </c>
    </row>
    <row r="1615" spans="1:20" x14ac:dyDescent="0.3">
      <c r="A1615">
        <v>538</v>
      </c>
      <c r="B1615">
        <v>3</v>
      </c>
      <c r="C1615">
        <v>373404351.60039997</v>
      </c>
      <c r="D1615">
        <v>665370.22279999999</v>
      </c>
      <c r="E1615">
        <v>76321809.661599994</v>
      </c>
      <c r="F1615">
        <v>0</v>
      </c>
      <c r="G1615">
        <v>3421911.1124999998</v>
      </c>
      <c r="H1615">
        <v>55875830.876599997</v>
      </c>
      <c r="I1615">
        <v>16472424.6644</v>
      </c>
      <c r="J1615">
        <v>4268668.2540999996</v>
      </c>
      <c r="K1615">
        <v>365311731.74940002</v>
      </c>
      <c r="L1615">
        <v>76544288.7667</v>
      </c>
      <c r="M1615">
        <v>0</v>
      </c>
      <c r="N1615">
        <v>47171478.753799997</v>
      </c>
      <c r="O1615">
        <v>356931926.93599999</v>
      </c>
      <c r="P1615">
        <v>-3603298.0312999999</v>
      </c>
      <c r="Q1615">
        <v>-288989922.08780003</v>
      </c>
      <c r="R1615">
        <v>-76544288.7667</v>
      </c>
      <c r="S1615">
        <v>3421911.1124999998</v>
      </c>
      <c r="T1615">
        <v>8704352.1228</v>
      </c>
    </row>
    <row r="1616" spans="1:20" x14ac:dyDescent="0.3">
      <c r="A1616">
        <v>539</v>
      </c>
      <c r="B1616">
        <v>1</v>
      </c>
      <c r="C1616">
        <v>134092040.45479999</v>
      </c>
      <c r="D1616">
        <v>599760.74100000004</v>
      </c>
      <c r="E1616">
        <v>15435409.071599999</v>
      </c>
      <c r="F1616">
        <v>0</v>
      </c>
      <c r="G1616">
        <v>148676262.51140001</v>
      </c>
      <c r="H1616">
        <v>117985715.6366</v>
      </c>
      <c r="I1616">
        <v>337148879.38510001</v>
      </c>
      <c r="J1616">
        <v>4378054.8679999998</v>
      </c>
      <c r="K1616">
        <v>18680209.2194</v>
      </c>
      <c r="L1616">
        <v>400282.9706</v>
      </c>
      <c r="M1616">
        <v>0</v>
      </c>
      <c r="N1616">
        <v>54242698.3473</v>
      </c>
      <c r="O1616">
        <v>-203056838.9303</v>
      </c>
      <c r="P1616">
        <v>-3778294.1269999999</v>
      </c>
      <c r="Q1616">
        <v>-3244800.1477999999</v>
      </c>
      <c r="R1616">
        <v>-400282.9706</v>
      </c>
      <c r="S1616">
        <v>148676262.51140001</v>
      </c>
      <c r="T1616">
        <v>63743017.289300002</v>
      </c>
    </row>
    <row r="1617" spans="1:20" x14ac:dyDescent="0.3">
      <c r="A1617">
        <v>539</v>
      </c>
      <c r="B1617">
        <v>2</v>
      </c>
      <c r="C1617">
        <v>95296135.385000005</v>
      </c>
      <c r="D1617">
        <v>564406.63439999998</v>
      </c>
      <c r="E1617">
        <v>15435409.071599999</v>
      </c>
      <c r="F1617">
        <v>0</v>
      </c>
      <c r="G1617">
        <v>148676262.51140001</v>
      </c>
      <c r="H1617">
        <v>115307838.29269999</v>
      </c>
      <c r="I1617">
        <v>289593657.4109</v>
      </c>
      <c r="J1617">
        <v>4474787.2171999998</v>
      </c>
      <c r="K1617">
        <v>18680209.2194</v>
      </c>
      <c r="L1617">
        <v>421596.61330000003</v>
      </c>
      <c r="M1617">
        <v>0</v>
      </c>
      <c r="N1617">
        <v>59825352.799400002</v>
      </c>
      <c r="O1617">
        <v>-194297522.02590001</v>
      </c>
      <c r="P1617">
        <v>-3910380.5828</v>
      </c>
      <c r="Q1617">
        <v>-3244800.1477999999</v>
      </c>
      <c r="R1617">
        <v>-421596.61330000003</v>
      </c>
      <c r="S1617">
        <v>148676262.51140001</v>
      </c>
      <c r="T1617">
        <v>55482485.493299998</v>
      </c>
    </row>
    <row r="1618" spans="1:20" x14ac:dyDescent="0.3">
      <c r="A1618">
        <v>539</v>
      </c>
      <c r="B1618">
        <v>3</v>
      </c>
      <c r="C1618">
        <v>73579541.850500003</v>
      </c>
      <c r="D1618">
        <v>533869.32750000001</v>
      </c>
      <c r="E1618">
        <v>15435409.071599999</v>
      </c>
      <c r="F1618">
        <v>0</v>
      </c>
      <c r="G1618">
        <v>148676262.51140001</v>
      </c>
      <c r="H1618">
        <v>113277653.383</v>
      </c>
      <c r="I1618">
        <v>261678473.69780001</v>
      </c>
      <c r="J1618">
        <v>4552320.9035</v>
      </c>
      <c r="K1618">
        <v>18680209.2194</v>
      </c>
      <c r="L1618">
        <v>439829.27519999997</v>
      </c>
      <c r="M1618">
        <v>0</v>
      </c>
      <c r="N1618">
        <v>63976576.949600004</v>
      </c>
      <c r="O1618">
        <v>-188098931.84729999</v>
      </c>
      <c r="P1618">
        <v>-4018451.5759000001</v>
      </c>
      <c r="Q1618">
        <v>-3244800.1477999999</v>
      </c>
      <c r="R1618">
        <v>-439829.27519999997</v>
      </c>
      <c r="S1618">
        <v>148676262.51140001</v>
      </c>
      <c r="T1618">
        <v>49301076.433499999</v>
      </c>
    </row>
    <row r="1619" spans="1:20" x14ac:dyDescent="0.3">
      <c r="A1619">
        <v>540</v>
      </c>
      <c r="B1619">
        <v>1</v>
      </c>
      <c r="C1619">
        <v>163768430.92219999</v>
      </c>
      <c r="D1619">
        <v>524450.89839999995</v>
      </c>
      <c r="E1619">
        <v>15435409.071599999</v>
      </c>
      <c r="F1619">
        <v>0</v>
      </c>
      <c r="G1619">
        <v>2923995.8440999999</v>
      </c>
      <c r="H1619">
        <v>44954578.586599998</v>
      </c>
      <c r="I1619">
        <v>109837125.2506</v>
      </c>
      <c r="J1619">
        <v>4557179.7134999996</v>
      </c>
      <c r="K1619">
        <v>18680209.2194</v>
      </c>
      <c r="L1619">
        <v>29036954.899099998</v>
      </c>
      <c r="M1619">
        <v>0</v>
      </c>
      <c r="N1619">
        <v>65682251.384199999</v>
      </c>
      <c r="O1619">
        <v>53931305.671599999</v>
      </c>
      <c r="P1619">
        <v>-4032728.8150999998</v>
      </c>
      <c r="Q1619">
        <v>-3244800.1477999999</v>
      </c>
      <c r="R1619">
        <v>-29036954.899099998</v>
      </c>
      <c r="S1619">
        <v>2923995.8440999999</v>
      </c>
      <c r="T1619">
        <v>-20727672.797600001</v>
      </c>
    </row>
    <row r="1620" spans="1:20" x14ac:dyDescent="0.3">
      <c r="A1620">
        <v>540</v>
      </c>
      <c r="B1620">
        <v>2</v>
      </c>
      <c r="C1620">
        <v>147422009.4373</v>
      </c>
      <c r="D1620">
        <v>517063.86749999999</v>
      </c>
      <c r="E1620">
        <v>15435409.071599999</v>
      </c>
      <c r="F1620">
        <v>0</v>
      </c>
      <c r="G1620">
        <v>2923995.8440999999</v>
      </c>
      <c r="H1620">
        <v>43428097.857000001</v>
      </c>
      <c r="I1620">
        <v>93673040.769999996</v>
      </c>
      <c r="J1620">
        <v>4562395.5389</v>
      </c>
      <c r="K1620">
        <v>18680209.2194</v>
      </c>
      <c r="L1620">
        <v>29029614.045000002</v>
      </c>
      <c r="M1620">
        <v>0</v>
      </c>
      <c r="N1620">
        <v>63886637.8433</v>
      </c>
      <c r="O1620">
        <v>53748968.667300001</v>
      </c>
      <c r="P1620">
        <v>-4045331.6713999999</v>
      </c>
      <c r="Q1620">
        <v>-3244800.1477999999</v>
      </c>
      <c r="R1620">
        <v>-29029614.045000002</v>
      </c>
      <c r="S1620">
        <v>2923995.8440999999</v>
      </c>
      <c r="T1620">
        <v>-20458539.986299999</v>
      </c>
    </row>
    <row r="1621" spans="1:20" x14ac:dyDescent="0.3">
      <c r="A1621">
        <v>540</v>
      </c>
      <c r="B1621">
        <v>3</v>
      </c>
      <c r="C1621">
        <v>136497295.80770001</v>
      </c>
      <c r="D1621">
        <v>510592.90649999998</v>
      </c>
      <c r="E1621">
        <v>15435409.071599999</v>
      </c>
      <c r="F1621">
        <v>0</v>
      </c>
      <c r="G1621">
        <v>2923995.8440999999</v>
      </c>
      <c r="H1621">
        <v>42853003.162</v>
      </c>
      <c r="I1621">
        <v>82683625.805099994</v>
      </c>
      <c r="J1621">
        <v>4566768.8732000003</v>
      </c>
      <c r="K1621">
        <v>18680209.2194</v>
      </c>
      <c r="L1621">
        <v>29045717.550900001</v>
      </c>
      <c r="M1621">
        <v>0</v>
      </c>
      <c r="N1621">
        <v>63240376.825999998</v>
      </c>
      <c r="O1621">
        <v>53813670.002599999</v>
      </c>
      <c r="P1621">
        <v>-4056175.9667000002</v>
      </c>
      <c r="Q1621">
        <v>-3244800.1477999999</v>
      </c>
      <c r="R1621">
        <v>-29045717.550900001</v>
      </c>
      <c r="S1621">
        <v>2923995.8440999999</v>
      </c>
      <c r="T1621">
        <v>-20387373.664099999</v>
      </c>
    </row>
    <row r="1622" spans="1:20" x14ac:dyDescent="0.3">
      <c r="A1622">
        <v>541</v>
      </c>
      <c r="B1622">
        <v>1</v>
      </c>
      <c r="C1622">
        <v>53629939.478200004</v>
      </c>
      <c r="D1622">
        <v>495152.32679999998</v>
      </c>
      <c r="E1622">
        <v>15435409.071599999</v>
      </c>
      <c r="F1622">
        <v>0</v>
      </c>
      <c r="G1622">
        <v>137507363.97929999</v>
      </c>
      <c r="H1622">
        <v>85758408.971799999</v>
      </c>
      <c r="I1622">
        <v>203730818.23590001</v>
      </c>
      <c r="J1622">
        <v>4612612.5143999998</v>
      </c>
      <c r="K1622">
        <v>18680209.2194</v>
      </c>
      <c r="L1622">
        <v>471.19990000000001</v>
      </c>
      <c r="M1622">
        <v>0</v>
      </c>
      <c r="N1622">
        <v>65104346.948700003</v>
      </c>
      <c r="O1622">
        <v>-150100878.7577</v>
      </c>
      <c r="P1622">
        <v>-4117460.1875</v>
      </c>
      <c r="Q1622">
        <v>-3244800.1477999999</v>
      </c>
      <c r="R1622">
        <v>-471.19990000000001</v>
      </c>
      <c r="S1622">
        <v>137507363.97929999</v>
      </c>
      <c r="T1622">
        <v>20654062.0231</v>
      </c>
    </row>
    <row r="1623" spans="1:20" x14ac:dyDescent="0.3">
      <c r="A1623">
        <v>541</v>
      </c>
      <c r="B1623">
        <v>2</v>
      </c>
      <c r="C1623">
        <v>47323955.838600002</v>
      </c>
      <c r="D1623">
        <v>482452.1335</v>
      </c>
      <c r="E1623">
        <v>15435409.071599999</v>
      </c>
      <c r="F1623">
        <v>0</v>
      </c>
      <c r="G1623">
        <v>137507363.97929999</v>
      </c>
      <c r="H1623">
        <v>84852263.824399993</v>
      </c>
      <c r="I1623">
        <v>192925941.33610001</v>
      </c>
      <c r="J1623">
        <v>4653009.3514</v>
      </c>
      <c r="K1623">
        <v>18680209.2194</v>
      </c>
      <c r="L1623">
        <v>485.11579999999998</v>
      </c>
      <c r="M1623">
        <v>0</v>
      </c>
      <c r="N1623">
        <v>68407593.541299999</v>
      </c>
      <c r="O1623">
        <v>-145601985.49739999</v>
      </c>
      <c r="P1623">
        <v>-4170557.2179</v>
      </c>
      <c r="Q1623">
        <v>-3244800.1477999999</v>
      </c>
      <c r="R1623">
        <v>-485.11579999999998</v>
      </c>
      <c r="S1623">
        <v>137507363.97929999</v>
      </c>
      <c r="T1623">
        <v>16444670.283</v>
      </c>
    </row>
    <row r="1624" spans="1:20" x14ac:dyDescent="0.3">
      <c r="A1624">
        <v>541</v>
      </c>
      <c r="B1624">
        <v>3</v>
      </c>
      <c r="C1624">
        <v>42831603.132200003</v>
      </c>
      <c r="D1624">
        <v>470893.82160000002</v>
      </c>
      <c r="E1624">
        <v>15435409.071599999</v>
      </c>
      <c r="F1624">
        <v>0</v>
      </c>
      <c r="G1624">
        <v>137507363.97929999</v>
      </c>
      <c r="H1624">
        <v>82683940.232800007</v>
      </c>
      <c r="I1624">
        <v>184042684.46129999</v>
      </c>
      <c r="J1624">
        <v>4688399.8382999999</v>
      </c>
      <c r="K1624">
        <v>18680209.2194</v>
      </c>
      <c r="L1624">
        <v>498.1087</v>
      </c>
      <c r="M1624">
        <v>0</v>
      </c>
      <c r="N1624">
        <v>71010807.312000006</v>
      </c>
      <c r="O1624">
        <v>-141211081.32910001</v>
      </c>
      <c r="P1624">
        <v>-4217506.0166999996</v>
      </c>
      <c r="Q1624">
        <v>-3244800.1477999999</v>
      </c>
      <c r="R1624">
        <v>-498.1087</v>
      </c>
      <c r="S1624">
        <v>137507363.97929999</v>
      </c>
      <c r="T1624">
        <v>11673132.9208</v>
      </c>
    </row>
    <row r="1625" spans="1:20" x14ac:dyDescent="0.3">
      <c r="A1625">
        <v>542</v>
      </c>
      <c r="B1625">
        <v>1</v>
      </c>
      <c r="C1625">
        <v>117767411.62379999</v>
      </c>
      <c r="D1625">
        <v>469145.20559999999</v>
      </c>
      <c r="E1625">
        <v>15435409.071599999</v>
      </c>
      <c r="F1625">
        <v>0</v>
      </c>
      <c r="G1625">
        <v>3467102.3646</v>
      </c>
      <c r="H1625">
        <v>43484319.734800003</v>
      </c>
      <c r="I1625">
        <v>78829886.127499998</v>
      </c>
      <c r="J1625">
        <v>4687819.5015000002</v>
      </c>
      <c r="K1625">
        <v>18911449.689399999</v>
      </c>
      <c r="L1625">
        <v>4301279.5943</v>
      </c>
      <c r="M1625">
        <v>0</v>
      </c>
      <c r="N1625">
        <v>73200385.117400005</v>
      </c>
      <c r="O1625">
        <v>38937525.496399999</v>
      </c>
      <c r="P1625">
        <v>-4218674.2958000004</v>
      </c>
      <c r="Q1625">
        <v>-3476040.6178000001</v>
      </c>
      <c r="R1625">
        <v>-4301279.5943</v>
      </c>
      <c r="S1625">
        <v>3467102.3646</v>
      </c>
      <c r="T1625">
        <v>-29716065.382599998</v>
      </c>
    </row>
    <row r="1626" spans="1:20" x14ac:dyDescent="0.3">
      <c r="A1626">
        <v>542</v>
      </c>
      <c r="B1626">
        <v>2</v>
      </c>
      <c r="C1626">
        <v>111024021.0071</v>
      </c>
      <c r="D1626">
        <v>467340.89120000001</v>
      </c>
      <c r="E1626">
        <v>15435409.071599999</v>
      </c>
      <c r="F1626">
        <v>0</v>
      </c>
      <c r="G1626">
        <v>3467102.3646</v>
      </c>
      <c r="H1626">
        <v>43112987.334200002</v>
      </c>
      <c r="I1626">
        <v>72621434.514799997</v>
      </c>
      <c r="J1626">
        <v>4688913.3504999997</v>
      </c>
      <c r="K1626">
        <v>18911449.689399999</v>
      </c>
      <c r="L1626">
        <v>4323687.5691999998</v>
      </c>
      <c r="M1626">
        <v>0</v>
      </c>
      <c r="N1626">
        <v>72272630.792999998</v>
      </c>
      <c r="O1626">
        <v>38402586.492299996</v>
      </c>
      <c r="P1626">
        <v>-4221572.4593000002</v>
      </c>
      <c r="Q1626">
        <v>-3476040.6178000001</v>
      </c>
      <c r="R1626">
        <v>-4323687.5691999998</v>
      </c>
      <c r="S1626">
        <v>3467102.3646</v>
      </c>
      <c r="T1626">
        <v>-29159643.458700001</v>
      </c>
    </row>
    <row r="1627" spans="1:20" x14ac:dyDescent="0.3">
      <c r="A1627">
        <v>542</v>
      </c>
      <c r="B1627">
        <v>3</v>
      </c>
      <c r="C1627">
        <v>106505884.82099999</v>
      </c>
      <c r="D1627">
        <v>465541.19959999999</v>
      </c>
      <c r="E1627">
        <v>15435409.071599999</v>
      </c>
      <c r="F1627">
        <v>0</v>
      </c>
      <c r="G1627">
        <v>3467102.3646</v>
      </c>
      <c r="H1627">
        <v>42867222.732799999</v>
      </c>
      <c r="I1627">
        <v>68594865.987399995</v>
      </c>
      <c r="J1627">
        <v>4690524.5285999998</v>
      </c>
      <c r="K1627">
        <v>18911449.689399999</v>
      </c>
      <c r="L1627">
        <v>4345918.8875000002</v>
      </c>
      <c r="M1627">
        <v>0</v>
      </c>
      <c r="N1627">
        <v>72021715.448500007</v>
      </c>
      <c r="O1627">
        <v>37911018.8336</v>
      </c>
      <c r="P1627">
        <v>-4224983.3289000001</v>
      </c>
      <c r="Q1627">
        <v>-3476040.6178000001</v>
      </c>
      <c r="R1627">
        <v>-4345918.8875000002</v>
      </c>
      <c r="S1627">
        <v>3467102.3646</v>
      </c>
      <c r="T1627">
        <v>-29154492.715700001</v>
      </c>
    </row>
    <row r="1628" spans="1:20" x14ac:dyDescent="0.3">
      <c r="A1628">
        <v>543</v>
      </c>
      <c r="B1628">
        <v>1</v>
      </c>
      <c r="C1628">
        <v>94461602.088</v>
      </c>
      <c r="D1628">
        <v>463250.85470000003</v>
      </c>
      <c r="E1628">
        <v>15435409.071599999</v>
      </c>
      <c r="F1628">
        <v>0</v>
      </c>
      <c r="G1628">
        <v>6862561.2960000001</v>
      </c>
      <c r="H1628">
        <v>52902313.054399997</v>
      </c>
      <c r="I1628">
        <v>69768835.735400006</v>
      </c>
      <c r="J1628">
        <v>4698140.1533000004</v>
      </c>
      <c r="K1628">
        <v>18911449.689399999</v>
      </c>
      <c r="L1628">
        <v>3512296.1211999999</v>
      </c>
      <c r="M1628">
        <v>0</v>
      </c>
      <c r="N1628">
        <v>73217973.8389</v>
      </c>
      <c r="O1628">
        <v>24692766.352600001</v>
      </c>
      <c r="P1628">
        <v>-4234889.2984999996</v>
      </c>
      <c r="Q1628">
        <v>-3476040.6178000001</v>
      </c>
      <c r="R1628">
        <v>-3512296.1211999999</v>
      </c>
      <c r="S1628">
        <v>6862561.2960000001</v>
      </c>
      <c r="T1628">
        <v>-20315660.784499999</v>
      </c>
    </row>
    <row r="1629" spans="1:20" x14ac:dyDescent="0.3">
      <c r="A1629">
        <v>543</v>
      </c>
      <c r="B1629">
        <v>2</v>
      </c>
      <c r="C1629">
        <v>91077996.884599999</v>
      </c>
      <c r="D1629">
        <v>461019.70159999997</v>
      </c>
      <c r="E1629">
        <v>15435409.071599999</v>
      </c>
      <c r="F1629">
        <v>0</v>
      </c>
      <c r="G1629">
        <v>6862561.2960000001</v>
      </c>
      <c r="H1629">
        <v>52194368.561899997</v>
      </c>
      <c r="I1629">
        <v>65517426.674099997</v>
      </c>
      <c r="J1629">
        <v>4704702.6989000002</v>
      </c>
      <c r="K1629">
        <v>18911449.689399999</v>
      </c>
      <c r="L1629">
        <v>3533588.4084999999</v>
      </c>
      <c r="M1629">
        <v>0</v>
      </c>
      <c r="N1629">
        <v>73064608.428000003</v>
      </c>
      <c r="O1629">
        <v>25560570.210499998</v>
      </c>
      <c r="P1629">
        <v>-4243682.9972999999</v>
      </c>
      <c r="Q1629">
        <v>-3476040.6178000001</v>
      </c>
      <c r="R1629">
        <v>-3533588.4084999999</v>
      </c>
      <c r="S1629">
        <v>6862561.2960000001</v>
      </c>
      <c r="T1629">
        <v>-20870239.866099998</v>
      </c>
    </row>
    <row r="1630" spans="1:20" x14ac:dyDescent="0.3">
      <c r="A1630">
        <v>543</v>
      </c>
      <c r="B1630">
        <v>3</v>
      </c>
      <c r="C1630">
        <v>88591091.526700005</v>
      </c>
      <c r="D1630">
        <v>458870.55459999997</v>
      </c>
      <c r="E1630">
        <v>15435409.071599999</v>
      </c>
      <c r="F1630">
        <v>0</v>
      </c>
      <c r="G1630">
        <v>6862561.2960000001</v>
      </c>
      <c r="H1630">
        <v>51853580.489200003</v>
      </c>
      <c r="I1630">
        <v>62333820.743000001</v>
      </c>
      <c r="J1630">
        <v>4710338.0910999998</v>
      </c>
      <c r="K1630">
        <v>18911449.689399999</v>
      </c>
      <c r="L1630">
        <v>3553197.969</v>
      </c>
      <c r="M1630">
        <v>0</v>
      </c>
      <c r="N1630">
        <v>73202086.366400003</v>
      </c>
      <c r="O1630">
        <v>26257270.783599999</v>
      </c>
      <c r="P1630">
        <v>-4251467.5366000002</v>
      </c>
      <c r="Q1630">
        <v>-3476040.6178000001</v>
      </c>
      <c r="R1630">
        <v>-3553197.969</v>
      </c>
      <c r="S1630">
        <v>6862561.2960000001</v>
      </c>
      <c r="T1630">
        <v>-21348505.8772</v>
      </c>
    </row>
    <row r="1631" spans="1:20" x14ac:dyDescent="0.3">
      <c r="A1631">
        <v>544</v>
      </c>
      <c r="B1631">
        <v>1</v>
      </c>
      <c r="C1631">
        <v>112344567.913</v>
      </c>
      <c r="D1631">
        <v>465715.36969999998</v>
      </c>
      <c r="E1631">
        <v>15435409.071599999</v>
      </c>
      <c r="F1631">
        <v>0</v>
      </c>
      <c r="G1631">
        <v>4800523.3365000002</v>
      </c>
      <c r="H1631">
        <v>47370555.4837</v>
      </c>
      <c r="I1631">
        <v>45450347.731200002</v>
      </c>
      <c r="J1631">
        <v>4677098.7790999999</v>
      </c>
      <c r="K1631">
        <v>18911449.689399999</v>
      </c>
      <c r="L1631">
        <v>44706635.939099997</v>
      </c>
      <c r="M1631">
        <v>0</v>
      </c>
      <c r="N1631">
        <v>67485496.849900007</v>
      </c>
      <c r="O1631">
        <v>66894220.181699999</v>
      </c>
      <c r="P1631">
        <v>-4211383.4094000002</v>
      </c>
      <c r="Q1631">
        <v>-3476040.6178000001</v>
      </c>
      <c r="R1631">
        <v>-44706635.939099997</v>
      </c>
      <c r="S1631">
        <v>4800523.3365000002</v>
      </c>
      <c r="T1631">
        <v>-20114941.3662</v>
      </c>
    </row>
    <row r="1632" spans="1:20" x14ac:dyDescent="0.3">
      <c r="A1632">
        <v>544</v>
      </c>
      <c r="B1632">
        <v>2</v>
      </c>
      <c r="C1632">
        <v>106528516.51450001</v>
      </c>
      <c r="D1632">
        <v>471705.07270000002</v>
      </c>
      <c r="E1632">
        <v>15435409.071599999</v>
      </c>
      <c r="F1632">
        <v>0</v>
      </c>
      <c r="G1632">
        <v>4800523.3365000002</v>
      </c>
      <c r="H1632">
        <v>47951195.4846</v>
      </c>
      <c r="I1632">
        <v>42525975.124600001</v>
      </c>
      <c r="J1632">
        <v>4649055.1926999995</v>
      </c>
      <c r="K1632">
        <v>18911449.689399999</v>
      </c>
      <c r="L1632">
        <v>44304315.745800003</v>
      </c>
      <c r="M1632">
        <v>0</v>
      </c>
      <c r="N1632">
        <v>65273833.005099997</v>
      </c>
      <c r="O1632">
        <v>64002541.390000001</v>
      </c>
      <c r="P1632">
        <v>-4177350.12</v>
      </c>
      <c r="Q1632">
        <v>-3476040.6178000001</v>
      </c>
      <c r="R1632">
        <v>-44304315.745800003</v>
      </c>
      <c r="S1632">
        <v>4800523.3365000002</v>
      </c>
      <c r="T1632">
        <v>-17322637.520599999</v>
      </c>
    </row>
    <row r="1633" spans="1:20" x14ac:dyDescent="0.3">
      <c r="A1633">
        <v>544</v>
      </c>
      <c r="B1633">
        <v>3</v>
      </c>
      <c r="C1633">
        <v>102839027.63249999</v>
      </c>
      <c r="D1633">
        <v>476984.76299999998</v>
      </c>
      <c r="E1633">
        <v>15435409.071599999</v>
      </c>
      <c r="F1633">
        <v>0</v>
      </c>
      <c r="G1633">
        <v>4800523.3365000002</v>
      </c>
      <c r="H1633">
        <v>48230411.966600001</v>
      </c>
      <c r="I1633">
        <v>40504227.816500001</v>
      </c>
      <c r="J1633">
        <v>4624530.3280999996</v>
      </c>
      <c r="K1633">
        <v>18911449.689399999</v>
      </c>
      <c r="L1633">
        <v>43991032.551799998</v>
      </c>
      <c r="M1633">
        <v>0</v>
      </c>
      <c r="N1633">
        <v>64013181.892200001</v>
      </c>
      <c r="O1633">
        <v>62334799.816</v>
      </c>
      <c r="P1633">
        <v>-4147545.5650999998</v>
      </c>
      <c r="Q1633">
        <v>-3476040.6178000001</v>
      </c>
      <c r="R1633">
        <v>-43991032.551799998</v>
      </c>
      <c r="S1633">
        <v>4800523.3365000002</v>
      </c>
      <c r="T1633">
        <v>-15782769.9256</v>
      </c>
    </row>
    <row r="1634" spans="1:20" x14ac:dyDescent="0.3">
      <c r="A1634">
        <v>545</v>
      </c>
      <c r="B1634">
        <v>1</v>
      </c>
      <c r="C1634">
        <v>34869919.651000001</v>
      </c>
      <c r="D1634">
        <v>467670.7451</v>
      </c>
      <c r="E1634">
        <v>21623580.8816</v>
      </c>
      <c r="F1634">
        <v>0</v>
      </c>
      <c r="G1634">
        <v>236275525.78400001</v>
      </c>
      <c r="H1634">
        <v>90017506.611300007</v>
      </c>
      <c r="I1634">
        <v>235785258.27739999</v>
      </c>
      <c r="J1634">
        <v>4672756.5552000003</v>
      </c>
      <c r="K1634">
        <v>56056613.889399998</v>
      </c>
      <c r="L1634">
        <v>17910858.461100001</v>
      </c>
      <c r="M1634">
        <v>0</v>
      </c>
      <c r="N1634">
        <v>68004971.978</v>
      </c>
      <c r="O1634">
        <v>-200915338.62639999</v>
      </c>
      <c r="P1634">
        <v>-4205085.8101000004</v>
      </c>
      <c r="Q1634">
        <v>-34433033.007799998</v>
      </c>
      <c r="R1634">
        <v>-17910858.461100001</v>
      </c>
      <c r="S1634">
        <v>236275525.78400001</v>
      </c>
      <c r="T1634">
        <v>22012534.633299999</v>
      </c>
    </row>
    <row r="1635" spans="1:20" x14ac:dyDescent="0.3">
      <c r="A1635">
        <v>545</v>
      </c>
      <c r="B1635">
        <v>2</v>
      </c>
      <c r="C1635">
        <v>30590977.3805</v>
      </c>
      <c r="D1635">
        <v>459396.09769999998</v>
      </c>
      <c r="E1635">
        <v>21623580.8816</v>
      </c>
      <c r="F1635">
        <v>0</v>
      </c>
      <c r="G1635">
        <v>236275525.78400001</v>
      </c>
      <c r="H1635">
        <v>88771087.333399996</v>
      </c>
      <c r="I1635">
        <v>227241452.18270001</v>
      </c>
      <c r="J1635">
        <v>4713682.3119999999</v>
      </c>
      <c r="K1635">
        <v>56056613.889399998</v>
      </c>
      <c r="L1635">
        <v>18078103.253899999</v>
      </c>
      <c r="M1635">
        <v>0</v>
      </c>
      <c r="N1635">
        <v>70858654.810299993</v>
      </c>
      <c r="O1635">
        <v>-196650474.80219999</v>
      </c>
      <c r="P1635">
        <v>-4254286.2143000001</v>
      </c>
      <c r="Q1635">
        <v>-34433033.007799998</v>
      </c>
      <c r="R1635">
        <v>-18078103.253899999</v>
      </c>
      <c r="S1635">
        <v>236275525.78400001</v>
      </c>
      <c r="T1635">
        <v>17912432.5231</v>
      </c>
    </row>
    <row r="1636" spans="1:20" x14ac:dyDescent="0.3">
      <c r="A1636">
        <v>545</v>
      </c>
      <c r="B1636">
        <v>3</v>
      </c>
      <c r="C1636">
        <v>28429071.2753</v>
      </c>
      <c r="D1636">
        <v>452039.98210000002</v>
      </c>
      <c r="E1636">
        <v>21623580.8816</v>
      </c>
      <c r="F1636">
        <v>0</v>
      </c>
      <c r="G1636">
        <v>236275525.78400001</v>
      </c>
      <c r="H1636">
        <v>87900907.348299995</v>
      </c>
      <c r="I1636">
        <v>221541568.8669</v>
      </c>
      <c r="J1636">
        <v>4749699.8377999999</v>
      </c>
      <c r="K1636">
        <v>56056613.889399998</v>
      </c>
      <c r="L1636">
        <v>18260806.261999998</v>
      </c>
      <c r="M1636">
        <v>0</v>
      </c>
      <c r="N1636">
        <v>73055510.590299994</v>
      </c>
      <c r="O1636">
        <v>-193112497.5916</v>
      </c>
      <c r="P1636">
        <v>-4297659.8556000004</v>
      </c>
      <c r="Q1636">
        <v>-34433033.007799998</v>
      </c>
      <c r="R1636">
        <v>-18260806.261999998</v>
      </c>
      <c r="S1636">
        <v>236275525.78400001</v>
      </c>
      <c r="T1636">
        <v>14845396.757999999</v>
      </c>
    </row>
    <row r="1637" spans="1:20" x14ac:dyDescent="0.3">
      <c r="A1637">
        <v>546</v>
      </c>
      <c r="B1637">
        <v>1</v>
      </c>
      <c r="C1637">
        <v>179664189.54879999</v>
      </c>
      <c r="D1637">
        <v>472250.6691</v>
      </c>
      <c r="E1637">
        <v>25140247.001600001</v>
      </c>
      <c r="F1637">
        <v>0</v>
      </c>
      <c r="G1637">
        <v>8537477.2708999999</v>
      </c>
      <c r="H1637">
        <v>65668909.825800002</v>
      </c>
      <c r="I1637">
        <v>26422640.663400002</v>
      </c>
      <c r="J1637">
        <v>4650940.0061999997</v>
      </c>
      <c r="K1637">
        <v>77165775.069399998</v>
      </c>
      <c r="L1637">
        <v>109612430.73819999</v>
      </c>
      <c r="M1637">
        <v>0</v>
      </c>
      <c r="N1637">
        <v>63004658.428099997</v>
      </c>
      <c r="O1637">
        <v>153241548.8854</v>
      </c>
      <c r="P1637">
        <v>-4178689.3369999998</v>
      </c>
      <c r="Q1637">
        <v>-52025528.0678</v>
      </c>
      <c r="R1637">
        <v>-109612430.73819999</v>
      </c>
      <c r="S1637">
        <v>8537477.2708999999</v>
      </c>
      <c r="T1637">
        <v>2664251.3977000001</v>
      </c>
    </row>
    <row r="1638" spans="1:20" x14ac:dyDescent="0.3">
      <c r="A1638">
        <v>546</v>
      </c>
      <c r="B1638">
        <v>2</v>
      </c>
      <c r="C1638">
        <v>166328536.28889999</v>
      </c>
      <c r="D1638">
        <v>490336.29629999999</v>
      </c>
      <c r="E1638">
        <v>25140247.001600001</v>
      </c>
      <c r="F1638">
        <v>0</v>
      </c>
      <c r="G1638">
        <v>8537477.2708999999</v>
      </c>
      <c r="H1638">
        <v>67719744.421299994</v>
      </c>
      <c r="I1638">
        <v>22605735.9652</v>
      </c>
      <c r="J1638">
        <v>4571052.6578000002</v>
      </c>
      <c r="K1638">
        <v>77165775.069399998</v>
      </c>
      <c r="L1638">
        <v>106153037.154</v>
      </c>
      <c r="M1638">
        <v>0</v>
      </c>
      <c r="N1638">
        <v>58320338.383100003</v>
      </c>
      <c r="O1638">
        <v>143722800.32370001</v>
      </c>
      <c r="P1638">
        <v>-4080716.3615999999</v>
      </c>
      <c r="Q1638">
        <v>-52025528.0678</v>
      </c>
      <c r="R1638">
        <v>-106153037.154</v>
      </c>
      <c r="S1638">
        <v>8537477.2708999999</v>
      </c>
      <c r="T1638">
        <v>9399406.0381000005</v>
      </c>
    </row>
    <row r="1639" spans="1:20" x14ac:dyDescent="0.3">
      <c r="A1639">
        <v>546</v>
      </c>
      <c r="B1639">
        <v>3</v>
      </c>
      <c r="C1639">
        <v>157773832.80410001</v>
      </c>
      <c r="D1639">
        <v>505952.14250000002</v>
      </c>
      <c r="E1639">
        <v>25140247.001600001</v>
      </c>
      <c r="F1639">
        <v>0</v>
      </c>
      <c r="G1639">
        <v>8537477.2708999999</v>
      </c>
      <c r="H1639">
        <v>69038305.438999996</v>
      </c>
      <c r="I1639">
        <v>20821554.0605</v>
      </c>
      <c r="J1639">
        <v>4503629.4804999996</v>
      </c>
      <c r="K1639">
        <v>77165775.069399998</v>
      </c>
      <c r="L1639">
        <v>103296816.49349999</v>
      </c>
      <c r="M1639">
        <v>0</v>
      </c>
      <c r="N1639">
        <v>55662497.824600004</v>
      </c>
      <c r="O1639">
        <v>136952278.74360001</v>
      </c>
      <c r="P1639">
        <v>-3997677.338</v>
      </c>
      <c r="Q1639">
        <v>-52025528.0678</v>
      </c>
      <c r="R1639">
        <v>-103296816.49349999</v>
      </c>
      <c r="S1639">
        <v>8537477.2708999999</v>
      </c>
      <c r="T1639">
        <v>13375807.614399999</v>
      </c>
    </row>
    <row r="1640" spans="1:20" x14ac:dyDescent="0.3">
      <c r="A1640">
        <v>547</v>
      </c>
      <c r="B1640">
        <v>1</v>
      </c>
      <c r="C1640">
        <v>76905405.1866</v>
      </c>
      <c r="D1640">
        <v>466306.85729999997</v>
      </c>
      <c r="E1640">
        <v>38546839.391599998</v>
      </c>
      <c r="F1640">
        <v>0</v>
      </c>
      <c r="G1640">
        <v>445804323.09799999</v>
      </c>
      <c r="H1640">
        <v>127539733.5811</v>
      </c>
      <c r="I1640">
        <v>401666729.8617</v>
      </c>
      <c r="J1640">
        <v>4728373.0515999999</v>
      </c>
      <c r="K1640">
        <v>157640271.15939999</v>
      </c>
      <c r="L1640">
        <v>61268035.653300002</v>
      </c>
      <c r="M1640">
        <v>0</v>
      </c>
      <c r="N1640">
        <v>63251529.713799998</v>
      </c>
      <c r="O1640">
        <v>-324761324.67510003</v>
      </c>
      <c r="P1640">
        <v>-4262066.1941999998</v>
      </c>
      <c r="Q1640">
        <v>-119093431.7678</v>
      </c>
      <c r="R1640">
        <v>-61268035.653300002</v>
      </c>
      <c r="S1640">
        <v>445804323.09799999</v>
      </c>
      <c r="T1640">
        <v>64288203.867299996</v>
      </c>
    </row>
    <row r="1641" spans="1:20" x14ac:dyDescent="0.3">
      <c r="A1641">
        <v>547</v>
      </c>
      <c r="B1641">
        <v>2</v>
      </c>
      <c r="C1641">
        <v>72326771.109400004</v>
      </c>
      <c r="D1641">
        <v>432535.04080000002</v>
      </c>
      <c r="E1641">
        <v>38546839.391599998</v>
      </c>
      <c r="F1641">
        <v>0</v>
      </c>
      <c r="G1641">
        <v>445804323.09799999</v>
      </c>
      <c r="H1641">
        <v>125495201.6736</v>
      </c>
      <c r="I1641">
        <v>388921908.86849999</v>
      </c>
      <c r="J1641">
        <v>4925700.0130000003</v>
      </c>
      <c r="K1641">
        <v>157640271.15939999</v>
      </c>
      <c r="L1641">
        <v>61895368.1294</v>
      </c>
      <c r="M1641">
        <v>0</v>
      </c>
      <c r="N1641">
        <v>68215334.481399998</v>
      </c>
      <c r="O1641">
        <v>-316595137.75910002</v>
      </c>
      <c r="P1641">
        <v>-4493164.9721999997</v>
      </c>
      <c r="Q1641">
        <v>-119093431.7678</v>
      </c>
      <c r="R1641">
        <v>-61895368.1294</v>
      </c>
      <c r="S1641">
        <v>445804323.09799999</v>
      </c>
      <c r="T1641">
        <v>57279867.192199998</v>
      </c>
    </row>
    <row r="1642" spans="1:20" x14ac:dyDescent="0.3">
      <c r="A1642">
        <v>547</v>
      </c>
      <c r="B1642">
        <v>3</v>
      </c>
      <c r="C1642">
        <v>69691341.179299995</v>
      </c>
      <c r="D1642">
        <v>405284.5135</v>
      </c>
      <c r="E1642">
        <v>38546839.391599998</v>
      </c>
      <c r="F1642">
        <v>0</v>
      </c>
      <c r="G1642">
        <v>445804323.09799999</v>
      </c>
      <c r="H1642">
        <v>123913359.0358</v>
      </c>
      <c r="I1642">
        <v>380654190.98110002</v>
      </c>
      <c r="J1642">
        <v>5106176.7505000001</v>
      </c>
      <c r="K1642">
        <v>157640271.15939999</v>
      </c>
      <c r="L1642">
        <v>62454472.365599997</v>
      </c>
      <c r="M1642">
        <v>0</v>
      </c>
      <c r="N1642">
        <v>71811788.874200001</v>
      </c>
      <c r="O1642">
        <v>-310962849.80180001</v>
      </c>
      <c r="P1642">
        <v>-4700892.2369999997</v>
      </c>
      <c r="Q1642">
        <v>-119093431.7678</v>
      </c>
      <c r="R1642">
        <v>-62454472.365599997</v>
      </c>
      <c r="S1642">
        <v>445804323.09799999</v>
      </c>
      <c r="T1642">
        <v>52101570.161600001</v>
      </c>
    </row>
    <row r="1643" spans="1:20" x14ac:dyDescent="0.3">
      <c r="A1643">
        <v>548</v>
      </c>
      <c r="B1643">
        <v>1</v>
      </c>
      <c r="C1643">
        <v>405495589.30589998</v>
      </c>
      <c r="D1643">
        <v>433099.70289999997</v>
      </c>
      <c r="E1643">
        <v>86466705.651600003</v>
      </c>
      <c r="F1643">
        <v>0</v>
      </c>
      <c r="G1643">
        <v>72623060.878999993</v>
      </c>
      <c r="H1643">
        <v>112289852.12710001</v>
      </c>
      <c r="I1643">
        <v>48638356.194799997</v>
      </c>
      <c r="J1643">
        <v>4966597.2248</v>
      </c>
      <c r="K1643">
        <v>445284389.3294</v>
      </c>
      <c r="L1643">
        <v>114983164.31550001</v>
      </c>
      <c r="M1643">
        <v>0</v>
      </c>
      <c r="N1643">
        <v>63324000.0449</v>
      </c>
      <c r="O1643">
        <v>356857233.11110002</v>
      </c>
      <c r="P1643">
        <v>-4533497.5219000001</v>
      </c>
      <c r="Q1643">
        <v>-358817683.6778</v>
      </c>
      <c r="R1643">
        <v>-114983164.31550001</v>
      </c>
      <c r="S1643">
        <v>72623060.878999993</v>
      </c>
      <c r="T1643">
        <v>48965852.082199998</v>
      </c>
    </row>
    <row r="1644" spans="1:20" x14ac:dyDescent="0.3">
      <c r="A1644">
        <v>548</v>
      </c>
      <c r="B1644">
        <v>2</v>
      </c>
      <c r="C1644">
        <v>382446423.09710002</v>
      </c>
      <c r="D1644">
        <v>458578.61450000003</v>
      </c>
      <c r="E1644">
        <v>86466705.651600003</v>
      </c>
      <c r="F1644">
        <v>0</v>
      </c>
      <c r="G1644">
        <v>72623060.878999993</v>
      </c>
      <c r="H1644">
        <v>114560679.26189999</v>
      </c>
      <c r="I1644">
        <v>34904831.510600001</v>
      </c>
      <c r="J1644">
        <v>4858652.7066000002</v>
      </c>
      <c r="K1644">
        <v>445284389.3294</v>
      </c>
      <c r="L1644">
        <v>112071104.57269999</v>
      </c>
      <c r="M1644">
        <v>0</v>
      </c>
      <c r="N1644">
        <v>59268812.885399997</v>
      </c>
      <c r="O1644">
        <v>347541591.58649999</v>
      </c>
      <c r="P1644">
        <v>-4400074.0921999998</v>
      </c>
      <c r="Q1644">
        <v>-358817683.6778</v>
      </c>
      <c r="R1644">
        <v>-112071104.57269999</v>
      </c>
      <c r="S1644">
        <v>72623060.878999993</v>
      </c>
      <c r="T1644">
        <v>55291866.376500003</v>
      </c>
    </row>
    <row r="1645" spans="1:20" x14ac:dyDescent="0.3">
      <c r="A1645">
        <v>548</v>
      </c>
      <c r="B1645">
        <v>3</v>
      </c>
      <c r="C1645">
        <v>368834315.3039</v>
      </c>
      <c r="D1645">
        <v>481665.61629999999</v>
      </c>
      <c r="E1645">
        <v>86466705.651600003</v>
      </c>
      <c r="F1645">
        <v>0</v>
      </c>
      <c r="G1645">
        <v>72623060.878999993</v>
      </c>
      <c r="H1645">
        <v>115708200.6688</v>
      </c>
      <c r="I1645">
        <v>27486001.388799999</v>
      </c>
      <c r="J1645">
        <v>4771503.7318000002</v>
      </c>
      <c r="K1645">
        <v>445284389.3294</v>
      </c>
      <c r="L1645">
        <v>109609528.9322</v>
      </c>
      <c r="M1645">
        <v>0</v>
      </c>
      <c r="N1645">
        <v>56831656.343500003</v>
      </c>
      <c r="O1645">
        <v>341348313.91509998</v>
      </c>
      <c r="P1645">
        <v>-4289838.1155000003</v>
      </c>
      <c r="Q1645">
        <v>-358817683.6778</v>
      </c>
      <c r="R1645">
        <v>-109609528.9322</v>
      </c>
      <c r="S1645">
        <v>72623060.878999993</v>
      </c>
      <c r="T1645">
        <v>58876544.325300001</v>
      </c>
    </row>
    <row r="1646" spans="1:20" x14ac:dyDescent="0.3">
      <c r="A1646">
        <v>549</v>
      </c>
      <c r="B1646">
        <v>1</v>
      </c>
      <c r="C1646">
        <v>329506090.36299998</v>
      </c>
      <c r="D1646">
        <v>474554.81449999998</v>
      </c>
      <c r="E1646">
        <v>93399689.271599993</v>
      </c>
      <c r="F1646">
        <v>0</v>
      </c>
      <c r="G1646">
        <v>162177681.5591</v>
      </c>
      <c r="H1646">
        <v>104191287.877</v>
      </c>
      <c r="I1646">
        <v>77202516.300400004</v>
      </c>
      <c r="J1646">
        <v>4797031.5796999997</v>
      </c>
      <c r="K1646">
        <v>486900359.75940001</v>
      </c>
      <c r="L1646">
        <v>61012351.748400003</v>
      </c>
      <c r="M1646">
        <v>0</v>
      </c>
      <c r="N1646">
        <v>59430554.313000001</v>
      </c>
      <c r="O1646">
        <v>252303574.06259999</v>
      </c>
      <c r="P1646">
        <v>-4322476.7652000003</v>
      </c>
      <c r="Q1646">
        <v>-393500670.4878</v>
      </c>
      <c r="R1646">
        <v>-61012351.748400003</v>
      </c>
      <c r="S1646">
        <v>162177681.5591</v>
      </c>
      <c r="T1646">
        <v>44760733.564000003</v>
      </c>
    </row>
    <row r="1647" spans="1:20" x14ac:dyDescent="0.3">
      <c r="A1647">
        <v>549</v>
      </c>
      <c r="B1647">
        <v>2</v>
      </c>
      <c r="C1647">
        <v>324251184.44230002</v>
      </c>
      <c r="D1647">
        <v>468517.03470000002</v>
      </c>
      <c r="E1647">
        <v>93399689.271599993</v>
      </c>
      <c r="F1647">
        <v>0</v>
      </c>
      <c r="G1647">
        <v>162177681.5591</v>
      </c>
      <c r="H1647">
        <v>103481444.4683</v>
      </c>
      <c r="I1647">
        <v>69709112.860599995</v>
      </c>
      <c r="J1647">
        <v>4816882.4040999999</v>
      </c>
      <c r="K1647">
        <v>486900359.75940001</v>
      </c>
      <c r="L1647">
        <v>61221984.973200001</v>
      </c>
      <c r="M1647">
        <v>0</v>
      </c>
      <c r="N1647">
        <v>60850387.1272</v>
      </c>
      <c r="O1647">
        <v>254542071.5817</v>
      </c>
      <c r="P1647">
        <v>-4348365.3694000002</v>
      </c>
      <c r="Q1647">
        <v>-393500670.4878</v>
      </c>
      <c r="R1647">
        <v>-61221984.973200001</v>
      </c>
      <c r="S1647">
        <v>162177681.5591</v>
      </c>
      <c r="T1647">
        <v>42631057.3411</v>
      </c>
    </row>
    <row r="1648" spans="1:20" x14ac:dyDescent="0.3">
      <c r="A1648">
        <v>549</v>
      </c>
      <c r="B1648">
        <v>3</v>
      </c>
      <c r="C1648">
        <v>320818929.29890001</v>
      </c>
      <c r="D1648">
        <v>463387.50890000002</v>
      </c>
      <c r="E1648">
        <v>93399689.271599993</v>
      </c>
      <c r="F1648">
        <v>0</v>
      </c>
      <c r="G1648">
        <v>162177681.5591</v>
      </c>
      <c r="H1648">
        <v>103213729.80239999</v>
      </c>
      <c r="I1648">
        <v>65116859.3376</v>
      </c>
      <c r="J1648">
        <v>4833417.6491999999</v>
      </c>
      <c r="K1648">
        <v>486900359.75940001</v>
      </c>
      <c r="L1648">
        <v>61356970.776100002</v>
      </c>
      <c r="M1648">
        <v>0</v>
      </c>
      <c r="N1648">
        <v>61664616.086900003</v>
      </c>
      <c r="O1648">
        <v>255702069.96129999</v>
      </c>
      <c r="P1648">
        <v>-4370030.1403000001</v>
      </c>
      <c r="Q1648">
        <v>-393500670.4878</v>
      </c>
      <c r="R1648">
        <v>-61356970.776100002</v>
      </c>
      <c r="S1648">
        <v>162177681.5591</v>
      </c>
      <c r="T1648">
        <v>41549113.715400003</v>
      </c>
    </row>
    <row r="1649" spans="1:20" x14ac:dyDescent="0.3">
      <c r="A1649">
        <v>550</v>
      </c>
      <c r="B1649">
        <v>1</v>
      </c>
      <c r="C1649">
        <v>179432555.69400001</v>
      </c>
      <c r="D1649">
        <v>438702.95630000002</v>
      </c>
      <c r="E1649">
        <v>50432589.281599998</v>
      </c>
      <c r="F1649">
        <v>0</v>
      </c>
      <c r="G1649">
        <v>120922929.17110001</v>
      </c>
      <c r="H1649">
        <v>89844045.437000006</v>
      </c>
      <c r="I1649">
        <v>107561852.6508</v>
      </c>
      <c r="J1649">
        <v>4967767.3680999996</v>
      </c>
      <c r="K1649">
        <v>228985756.86939999</v>
      </c>
      <c r="L1649">
        <v>34025468.578599997</v>
      </c>
      <c r="M1649">
        <v>0</v>
      </c>
      <c r="N1649">
        <v>65049983.335900001</v>
      </c>
      <c r="O1649">
        <v>71870703.043200001</v>
      </c>
      <c r="P1649">
        <v>-4529064.4118999997</v>
      </c>
      <c r="Q1649">
        <v>-178553167.5878</v>
      </c>
      <c r="R1649">
        <v>-34025468.578599997</v>
      </c>
      <c r="S1649">
        <v>120922929.17110001</v>
      </c>
      <c r="T1649">
        <v>24794062.101199999</v>
      </c>
    </row>
    <row r="1650" spans="1:20" x14ac:dyDescent="0.3">
      <c r="A1650">
        <v>550</v>
      </c>
      <c r="B1650">
        <v>2</v>
      </c>
      <c r="C1650">
        <v>162826359.05610001</v>
      </c>
      <c r="D1650">
        <v>417383.76289999997</v>
      </c>
      <c r="E1650">
        <v>50432589.281599998</v>
      </c>
      <c r="F1650">
        <v>0</v>
      </c>
      <c r="G1650">
        <v>120922929.17110001</v>
      </c>
      <c r="H1650">
        <v>89242376.474299997</v>
      </c>
      <c r="I1650">
        <v>86992180.377499998</v>
      </c>
      <c r="J1650">
        <v>5089935.8470999999</v>
      </c>
      <c r="K1650">
        <v>228985756.86939999</v>
      </c>
      <c r="L1650">
        <v>34216353.7447</v>
      </c>
      <c r="M1650">
        <v>0</v>
      </c>
      <c r="N1650">
        <v>67084217.060699999</v>
      </c>
      <c r="O1650">
        <v>75834178.678599998</v>
      </c>
      <c r="P1650">
        <v>-4672552.0842000004</v>
      </c>
      <c r="Q1650">
        <v>-178553167.5878</v>
      </c>
      <c r="R1650">
        <v>-34216353.7447</v>
      </c>
      <c r="S1650">
        <v>120922929.17110001</v>
      </c>
      <c r="T1650">
        <v>22158159.413600001</v>
      </c>
    </row>
    <row r="1651" spans="1:20" x14ac:dyDescent="0.3">
      <c r="A1651">
        <v>550</v>
      </c>
      <c r="B1651">
        <v>3</v>
      </c>
      <c r="C1651">
        <v>154303331.78569999</v>
      </c>
      <c r="D1651">
        <v>398696.71470000001</v>
      </c>
      <c r="E1651">
        <v>50432589.281599998</v>
      </c>
      <c r="F1651">
        <v>0</v>
      </c>
      <c r="G1651">
        <v>120922929.17110001</v>
      </c>
      <c r="H1651">
        <v>88903642.909999996</v>
      </c>
      <c r="I1651">
        <v>77246442.603</v>
      </c>
      <c r="J1651">
        <v>5203032.7784000002</v>
      </c>
      <c r="K1651">
        <v>228985756.86939999</v>
      </c>
      <c r="L1651">
        <v>34360995.305799998</v>
      </c>
      <c r="M1651">
        <v>0</v>
      </c>
      <c r="N1651">
        <v>68346079.6928</v>
      </c>
      <c r="O1651">
        <v>77056889.182799995</v>
      </c>
      <c r="P1651">
        <v>-4804336.0636999998</v>
      </c>
      <c r="Q1651">
        <v>-178553167.5878</v>
      </c>
      <c r="R1651">
        <v>-34360995.305799998</v>
      </c>
      <c r="S1651">
        <v>120922929.17110001</v>
      </c>
      <c r="T1651">
        <v>20557563.2172</v>
      </c>
    </row>
    <row r="1652" spans="1:20" x14ac:dyDescent="0.3">
      <c r="A1652">
        <v>551</v>
      </c>
      <c r="B1652">
        <v>1</v>
      </c>
      <c r="C1652">
        <v>73285201.187000006</v>
      </c>
      <c r="D1652">
        <v>390973.90740000003</v>
      </c>
      <c r="E1652">
        <v>15435409.071599999</v>
      </c>
      <c r="F1652">
        <v>0</v>
      </c>
      <c r="G1652">
        <v>200401150.89379999</v>
      </c>
      <c r="H1652">
        <v>77802508.032700002</v>
      </c>
      <c r="I1652">
        <v>266354560.8249</v>
      </c>
      <c r="J1652">
        <v>5244054.0201000003</v>
      </c>
      <c r="K1652">
        <v>18911449.689399999</v>
      </c>
      <c r="L1652">
        <v>3592706.5287000001</v>
      </c>
      <c r="M1652">
        <v>0</v>
      </c>
      <c r="N1652">
        <v>72922071.437000006</v>
      </c>
      <c r="O1652">
        <v>-193069359.63789999</v>
      </c>
      <c r="P1652">
        <v>-4853080.1127000004</v>
      </c>
      <c r="Q1652">
        <v>-3476040.6178000001</v>
      </c>
      <c r="R1652">
        <v>-3592706.5287000001</v>
      </c>
      <c r="S1652">
        <v>200401150.89379999</v>
      </c>
      <c r="T1652">
        <v>4880436.5955999997</v>
      </c>
    </row>
    <row r="1653" spans="1:20" x14ac:dyDescent="0.3">
      <c r="A1653">
        <v>551</v>
      </c>
      <c r="B1653">
        <v>2</v>
      </c>
      <c r="C1653">
        <v>54836433.631899998</v>
      </c>
      <c r="D1653">
        <v>383879.05739999999</v>
      </c>
      <c r="E1653">
        <v>15435409.071599999</v>
      </c>
      <c r="F1653">
        <v>0</v>
      </c>
      <c r="G1653">
        <v>200401150.89379999</v>
      </c>
      <c r="H1653">
        <v>75132760.9604</v>
      </c>
      <c r="I1653">
        <v>241684572.8497</v>
      </c>
      <c r="J1653">
        <v>5282858.5757999998</v>
      </c>
      <c r="K1653">
        <v>18911449.689399999</v>
      </c>
      <c r="L1653">
        <v>3610767.3328999998</v>
      </c>
      <c r="M1653">
        <v>0</v>
      </c>
      <c r="N1653">
        <v>76189686.327700004</v>
      </c>
      <c r="O1653">
        <v>-186848139.21779999</v>
      </c>
      <c r="P1653">
        <v>-4898979.5185000002</v>
      </c>
      <c r="Q1653">
        <v>-3476040.6178000001</v>
      </c>
      <c r="R1653">
        <v>-3610767.3328999998</v>
      </c>
      <c r="S1653">
        <v>200401150.89379999</v>
      </c>
      <c r="T1653">
        <v>-1056925.3673</v>
      </c>
    </row>
    <row r="1654" spans="1:20" x14ac:dyDescent="0.3">
      <c r="A1654">
        <v>551</v>
      </c>
      <c r="B1654">
        <v>3</v>
      </c>
      <c r="C1654">
        <v>44935832.214699998</v>
      </c>
      <c r="D1654">
        <v>377331.1349</v>
      </c>
      <c r="E1654">
        <v>15435409.071599999</v>
      </c>
      <c r="F1654">
        <v>0</v>
      </c>
      <c r="G1654">
        <v>200401150.89379999</v>
      </c>
      <c r="H1654">
        <v>73499363.529699996</v>
      </c>
      <c r="I1654">
        <v>227701891.7705</v>
      </c>
      <c r="J1654">
        <v>5319678.1239</v>
      </c>
      <c r="K1654">
        <v>18911449.689399999</v>
      </c>
      <c r="L1654">
        <v>3632652.8494000002</v>
      </c>
      <c r="M1654">
        <v>0</v>
      </c>
      <c r="N1654">
        <v>78683710.8662</v>
      </c>
      <c r="O1654">
        <v>-182766059.55590001</v>
      </c>
      <c r="P1654">
        <v>-4942346.9889000002</v>
      </c>
      <c r="Q1654">
        <v>-3476040.6178000001</v>
      </c>
      <c r="R1654">
        <v>-3632652.8494000002</v>
      </c>
      <c r="S1654">
        <v>200401150.89379999</v>
      </c>
      <c r="T1654">
        <v>-5184347.3364000004</v>
      </c>
    </row>
    <row r="1655" spans="1:20" x14ac:dyDescent="0.3">
      <c r="A1655">
        <v>552</v>
      </c>
      <c r="B1655">
        <v>1</v>
      </c>
      <c r="C1655">
        <v>131206353.81820001</v>
      </c>
      <c r="D1655">
        <v>381390.43050000002</v>
      </c>
      <c r="E1655">
        <v>15435409.071599999</v>
      </c>
      <c r="F1655">
        <v>0</v>
      </c>
      <c r="G1655">
        <v>4172352.4756</v>
      </c>
      <c r="H1655">
        <v>45338208.034699999</v>
      </c>
      <c r="I1655">
        <v>83376069.188299999</v>
      </c>
      <c r="J1655">
        <v>5285457.8869000003</v>
      </c>
      <c r="K1655">
        <v>18911449.689399999</v>
      </c>
      <c r="L1655">
        <v>11252699.128</v>
      </c>
      <c r="M1655">
        <v>0</v>
      </c>
      <c r="N1655">
        <v>77358110.291700006</v>
      </c>
      <c r="O1655">
        <v>47830284.629799999</v>
      </c>
      <c r="P1655">
        <v>-4904067.4563999996</v>
      </c>
      <c r="Q1655">
        <v>-3476040.6178000001</v>
      </c>
      <c r="R1655">
        <v>-11252699.128</v>
      </c>
      <c r="S1655">
        <v>4172352.4756</v>
      </c>
      <c r="T1655">
        <v>-32019902.256999999</v>
      </c>
    </row>
    <row r="1656" spans="1:20" x14ac:dyDescent="0.3">
      <c r="A1656">
        <v>552</v>
      </c>
      <c r="B1656">
        <v>2</v>
      </c>
      <c r="C1656">
        <v>120285783.2538</v>
      </c>
      <c r="D1656">
        <v>385320.37280000001</v>
      </c>
      <c r="E1656">
        <v>15435409.071599999</v>
      </c>
      <c r="F1656">
        <v>0</v>
      </c>
      <c r="G1656">
        <v>4172352.4756</v>
      </c>
      <c r="H1656">
        <v>45622750.0189</v>
      </c>
      <c r="I1656">
        <v>73553948.301100001</v>
      </c>
      <c r="J1656">
        <v>5257979.2578999996</v>
      </c>
      <c r="K1656">
        <v>18911449.689399999</v>
      </c>
      <c r="L1656">
        <v>11284792.932399999</v>
      </c>
      <c r="M1656">
        <v>0</v>
      </c>
      <c r="N1656">
        <v>76656510.672600001</v>
      </c>
      <c r="O1656">
        <v>46731834.952699997</v>
      </c>
      <c r="P1656">
        <v>-4872658.8850999996</v>
      </c>
      <c r="Q1656">
        <v>-3476040.6178000001</v>
      </c>
      <c r="R1656">
        <v>-11284792.932399999</v>
      </c>
      <c r="S1656">
        <v>4172352.4756</v>
      </c>
      <c r="T1656">
        <v>-31033760.653700002</v>
      </c>
    </row>
    <row r="1657" spans="1:20" x14ac:dyDescent="0.3">
      <c r="A1657">
        <v>552</v>
      </c>
      <c r="B1657">
        <v>3</v>
      </c>
      <c r="C1657">
        <v>112992496.4207</v>
      </c>
      <c r="D1657">
        <v>388871.43839999998</v>
      </c>
      <c r="E1657">
        <v>15435409.071599999</v>
      </c>
      <c r="F1657">
        <v>0</v>
      </c>
      <c r="G1657">
        <v>4172352.4756</v>
      </c>
      <c r="H1657">
        <v>45766255.089400001</v>
      </c>
      <c r="I1657">
        <v>66837170.050499998</v>
      </c>
      <c r="J1657">
        <v>5234714.8739</v>
      </c>
      <c r="K1657">
        <v>18911449.689399999</v>
      </c>
      <c r="L1657">
        <v>11317169.0824</v>
      </c>
      <c r="M1657">
        <v>0</v>
      </c>
      <c r="N1657">
        <v>76225947.898300007</v>
      </c>
      <c r="O1657">
        <v>46155326.370200001</v>
      </c>
      <c r="P1657">
        <v>-4845843.4354999997</v>
      </c>
      <c r="Q1657">
        <v>-3476040.6178000001</v>
      </c>
      <c r="R1657">
        <v>-11317169.0824</v>
      </c>
      <c r="S1657">
        <v>4172352.4756</v>
      </c>
      <c r="T1657">
        <v>-30459692.808800001</v>
      </c>
    </row>
    <row r="1658" spans="1:20" x14ac:dyDescent="0.3">
      <c r="A1658">
        <v>553</v>
      </c>
      <c r="B1658">
        <v>1</v>
      </c>
      <c r="C1658">
        <v>117386587.47840001</v>
      </c>
      <c r="D1658">
        <v>392242.56109999999</v>
      </c>
      <c r="E1658">
        <v>15435409.071599999</v>
      </c>
      <c r="F1658">
        <v>0</v>
      </c>
      <c r="G1658">
        <v>2604409.8686000002</v>
      </c>
      <c r="H1658">
        <v>41712065.491700001</v>
      </c>
      <c r="I1658">
        <v>62763638.026699997</v>
      </c>
      <c r="J1658">
        <v>5208235.8174000001</v>
      </c>
      <c r="K1658">
        <v>18911449.689399999</v>
      </c>
      <c r="L1658">
        <v>12755731.7642</v>
      </c>
      <c r="M1658">
        <v>0</v>
      </c>
      <c r="N1658">
        <v>78623513.740799993</v>
      </c>
      <c r="O1658">
        <v>54622949.451700002</v>
      </c>
      <c r="P1658">
        <v>-4815993.2562999995</v>
      </c>
      <c r="Q1658">
        <v>-3476040.6178000001</v>
      </c>
      <c r="R1658">
        <v>-12755731.7642</v>
      </c>
      <c r="S1658">
        <v>2604409.8686000002</v>
      </c>
      <c r="T1658">
        <v>-36911448.2491</v>
      </c>
    </row>
    <row r="1659" spans="1:20" x14ac:dyDescent="0.3">
      <c r="A1659">
        <v>553</v>
      </c>
      <c r="B1659">
        <v>2</v>
      </c>
      <c r="C1659">
        <v>112027539.18269999</v>
      </c>
      <c r="D1659">
        <v>395346.1079</v>
      </c>
      <c r="E1659">
        <v>15435409.071599999</v>
      </c>
      <c r="F1659">
        <v>0</v>
      </c>
      <c r="G1659">
        <v>2604409.8686000002</v>
      </c>
      <c r="H1659">
        <v>40968841.266000003</v>
      </c>
      <c r="I1659">
        <v>57669299.710100003</v>
      </c>
      <c r="J1659">
        <v>5184654.8223999999</v>
      </c>
      <c r="K1659">
        <v>18911449.689399999</v>
      </c>
      <c r="L1659">
        <v>12763665.563200001</v>
      </c>
      <c r="M1659">
        <v>0</v>
      </c>
      <c r="N1659">
        <v>77286564.710199997</v>
      </c>
      <c r="O1659">
        <v>54358239.472599998</v>
      </c>
      <c r="P1659">
        <v>-4789308.7144999998</v>
      </c>
      <c r="Q1659">
        <v>-3476040.6178000001</v>
      </c>
      <c r="R1659">
        <v>-12763665.563200001</v>
      </c>
      <c r="S1659">
        <v>2604409.8686000002</v>
      </c>
      <c r="T1659">
        <v>-36317723.444300003</v>
      </c>
    </row>
    <row r="1660" spans="1:20" x14ac:dyDescent="0.3">
      <c r="A1660">
        <v>553</v>
      </c>
      <c r="B1660">
        <v>3</v>
      </c>
      <c r="C1660">
        <v>108122988.7323</v>
      </c>
      <c r="D1660">
        <v>398206.76559999998</v>
      </c>
      <c r="E1660">
        <v>15435409.071599999</v>
      </c>
      <c r="F1660">
        <v>0</v>
      </c>
      <c r="G1660">
        <v>2604409.8686000002</v>
      </c>
      <c r="H1660">
        <v>40461330.331900001</v>
      </c>
      <c r="I1660">
        <v>53832433.596500002</v>
      </c>
      <c r="J1660">
        <v>5163243.9950000001</v>
      </c>
      <c r="K1660">
        <v>18911449.689399999</v>
      </c>
      <c r="L1660">
        <v>12772601.2095</v>
      </c>
      <c r="M1660">
        <v>0</v>
      </c>
      <c r="N1660">
        <v>76381686.4155</v>
      </c>
      <c r="O1660">
        <v>54290555.135799997</v>
      </c>
      <c r="P1660">
        <v>-4765037.2293999996</v>
      </c>
      <c r="Q1660">
        <v>-3476040.6178000001</v>
      </c>
      <c r="R1660">
        <v>-12772601.2095</v>
      </c>
      <c r="S1660">
        <v>2604409.8686000002</v>
      </c>
      <c r="T1660">
        <v>-35920356.083499998</v>
      </c>
    </row>
    <row r="1661" spans="1:20" x14ac:dyDescent="0.3">
      <c r="A1661">
        <v>554</v>
      </c>
      <c r="B1661">
        <v>1</v>
      </c>
      <c r="C1661">
        <v>129262342.5072</v>
      </c>
      <c r="D1661">
        <v>406738.23430000001</v>
      </c>
      <c r="E1661">
        <v>15435409.071599999</v>
      </c>
      <c r="F1661">
        <v>0</v>
      </c>
      <c r="G1661">
        <v>1752027.7116</v>
      </c>
      <c r="H1661">
        <v>37059028.974200003</v>
      </c>
      <c r="I1661">
        <v>45707121.650200002</v>
      </c>
      <c r="J1661">
        <v>5117769.9013999999</v>
      </c>
      <c r="K1661">
        <v>19061490.269400001</v>
      </c>
      <c r="L1661">
        <v>38625872.781000003</v>
      </c>
      <c r="M1661">
        <v>0</v>
      </c>
      <c r="N1661">
        <v>77899680.971399993</v>
      </c>
      <c r="O1661">
        <v>83555220.856900007</v>
      </c>
      <c r="P1661">
        <v>-4711031.6671000002</v>
      </c>
      <c r="Q1661">
        <v>-3626081.1978000002</v>
      </c>
      <c r="R1661">
        <v>-38625872.781000003</v>
      </c>
      <c r="S1661">
        <v>1752027.7116</v>
      </c>
      <c r="T1661">
        <v>-40840651.997199997</v>
      </c>
    </row>
    <row r="1662" spans="1:20" x14ac:dyDescent="0.3">
      <c r="A1662">
        <v>554</v>
      </c>
      <c r="B1662">
        <v>2</v>
      </c>
      <c r="C1662">
        <v>124513494.95280001</v>
      </c>
      <c r="D1662">
        <v>414373.9816</v>
      </c>
      <c r="E1662">
        <v>15435409.071599999</v>
      </c>
      <c r="F1662">
        <v>0</v>
      </c>
      <c r="G1662">
        <v>1752027.7116</v>
      </c>
      <c r="H1662">
        <v>37038529.0832</v>
      </c>
      <c r="I1662">
        <v>42648096.1448</v>
      </c>
      <c r="J1662">
        <v>5077431.1100000003</v>
      </c>
      <c r="K1662">
        <v>19061490.269400001</v>
      </c>
      <c r="L1662">
        <v>38253909.535400003</v>
      </c>
      <c r="M1662">
        <v>0</v>
      </c>
      <c r="N1662">
        <v>75790143.061199993</v>
      </c>
      <c r="O1662">
        <v>81865398.807999998</v>
      </c>
      <c r="P1662">
        <v>-4663057.1283999998</v>
      </c>
      <c r="Q1662">
        <v>-3626081.1978000002</v>
      </c>
      <c r="R1662">
        <v>-38253909.535400003</v>
      </c>
      <c r="S1662">
        <v>1752027.7116</v>
      </c>
      <c r="T1662">
        <v>-38751613.978</v>
      </c>
    </row>
    <row r="1663" spans="1:20" x14ac:dyDescent="0.3">
      <c r="A1663">
        <v>554</v>
      </c>
      <c r="B1663">
        <v>3</v>
      </c>
      <c r="C1663">
        <v>120338083.0194</v>
      </c>
      <c r="D1663">
        <v>421235.0368</v>
      </c>
      <c r="E1663">
        <v>15435409.071599999</v>
      </c>
      <c r="F1663">
        <v>0</v>
      </c>
      <c r="G1663">
        <v>1752027.7116</v>
      </c>
      <c r="H1663">
        <v>36221857.875299998</v>
      </c>
      <c r="I1663">
        <v>40471975.8627</v>
      </c>
      <c r="J1663">
        <v>5040920.4718000004</v>
      </c>
      <c r="K1663">
        <v>19061490.269400001</v>
      </c>
      <c r="L1663">
        <v>37937939.447499998</v>
      </c>
      <c r="M1663">
        <v>0</v>
      </c>
      <c r="N1663">
        <v>73722498.753000006</v>
      </c>
      <c r="O1663">
        <v>79866107.1567</v>
      </c>
      <c r="P1663">
        <v>-4619685.4351000004</v>
      </c>
      <c r="Q1663">
        <v>-3626081.1978000002</v>
      </c>
      <c r="R1663">
        <v>-37937939.447499998</v>
      </c>
      <c r="S1663">
        <v>1752027.7116</v>
      </c>
      <c r="T1663">
        <v>-37500640.877700001</v>
      </c>
    </row>
    <row r="1664" spans="1:20" x14ac:dyDescent="0.3">
      <c r="A1664">
        <v>555</v>
      </c>
      <c r="B1664">
        <v>1</v>
      </c>
      <c r="C1664">
        <v>107724174.61579999</v>
      </c>
      <c r="D1664">
        <v>424941.84940000001</v>
      </c>
      <c r="E1664">
        <v>15435409.071599999</v>
      </c>
      <c r="F1664">
        <v>0</v>
      </c>
      <c r="G1664">
        <v>2794263.2409999999</v>
      </c>
      <c r="H1664">
        <v>39770542.456799999</v>
      </c>
      <c r="I1664">
        <v>42948353.522100002</v>
      </c>
      <c r="J1664">
        <v>5017528.2905000001</v>
      </c>
      <c r="K1664">
        <v>19061490.269400001</v>
      </c>
      <c r="L1664">
        <v>30929702.0821</v>
      </c>
      <c r="M1664">
        <v>0</v>
      </c>
      <c r="N1664">
        <v>68065347.418799996</v>
      </c>
      <c r="O1664">
        <v>64775821.093599997</v>
      </c>
      <c r="P1664">
        <v>-4592586.4409999996</v>
      </c>
      <c r="Q1664">
        <v>-3626081.1978000002</v>
      </c>
      <c r="R1664">
        <v>-30929702.0821</v>
      </c>
      <c r="S1664">
        <v>2794263.2409999999</v>
      </c>
      <c r="T1664">
        <v>-28294804.962000001</v>
      </c>
    </row>
    <row r="1665" spans="1:20" x14ac:dyDescent="0.3">
      <c r="A1665">
        <v>555</v>
      </c>
      <c r="B1665">
        <v>2</v>
      </c>
      <c r="C1665">
        <v>105020763.67479999</v>
      </c>
      <c r="D1665">
        <v>428354.69410000002</v>
      </c>
      <c r="E1665">
        <v>15435409.071599999</v>
      </c>
      <c r="F1665">
        <v>0</v>
      </c>
      <c r="G1665">
        <v>2794263.2409999999</v>
      </c>
      <c r="H1665">
        <v>40046773.379600003</v>
      </c>
      <c r="I1665">
        <v>40467811.108099997</v>
      </c>
      <c r="J1665">
        <v>4995177.227</v>
      </c>
      <c r="K1665">
        <v>19061490.269400001</v>
      </c>
      <c r="L1665">
        <v>30823389.119899999</v>
      </c>
      <c r="M1665">
        <v>0</v>
      </c>
      <c r="N1665">
        <v>68320383.474600002</v>
      </c>
      <c r="O1665">
        <v>64552952.566699997</v>
      </c>
      <c r="P1665">
        <v>-4566822.5329999998</v>
      </c>
      <c r="Q1665">
        <v>-3626081.1978000002</v>
      </c>
      <c r="R1665">
        <v>-30823389.119899999</v>
      </c>
      <c r="S1665">
        <v>2794263.2409999999</v>
      </c>
      <c r="T1665">
        <v>-28273610.094999999</v>
      </c>
    </row>
    <row r="1666" spans="1:20" x14ac:dyDescent="0.3">
      <c r="A1666">
        <v>555</v>
      </c>
      <c r="B1666">
        <v>3</v>
      </c>
      <c r="C1666">
        <v>102910864.06820001</v>
      </c>
      <c r="D1666">
        <v>431506.92680000002</v>
      </c>
      <c r="E1666">
        <v>15435409.071599999</v>
      </c>
      <c r="F1666">
        <v>0</v>
      </c>
      <c r="G1666">
        <v>2794263.2409999999</v>
      </c>
      <c r="H1666">
        <v>40218026.660899997</v>
      </c>
      <c r="I1666">
        <v>38620894.384300001</v>
      </c>
      <c r="J1666">
        <v>4973844.5916999998</v>
      </c>
      <c r="K1666">
        <v>19061490.269400001</v>
      </c>
      <c r="L1666">
        <v>30722875.9056</v>
      </c>
      <c r="M1666">
        <v>0</v>
      </c>
      <c r="N1666">
        <v>68309343.945600003</v>
      </c>
      <c r="O1666">
        <v>64289969.684</v>
      </c>
      <c r="P1666">
        <v>-4542337.6649000002</v>
      </c>
      <c r="Q1666">
        <v>-3626081.1978000002</v>
      </c>
      <c r="R1666">
        <v>-30722875.9056</v>
      </c>
      <c r="S1666">
        <v>2794263.2409999999</v>
      </c>
      <c r="T1666">
        <v>-28091317.284699999</v>
      </c>
    </row>
    <row r="1667" spans="1:20" x14ac:dyDescent="0.3">
      <c r="A1667">
        <v>556</v>
      </c>
      <c r="B1667">
        <v>1</v>
      </c>
      <c r="C1667">
        <v>113891854.3461</v>
      </c>
      <c r="D1667">
        <v>439518.34509999998</v>
      </c>
      <c r="E1667">
        <v>15435409.071599999</v>
      </c>
      <c r="F1667">
        <v>0</v>
      </c>
      <c r="G1667">
        <v>4594137.6125999996</v>
      </c>
      <c r="H1667">
        <v>48907588.4353</v>
      </c>
      <c r="I1667">
        <v>39832714.192400001</v>
      </c>
      <c r="J1667">
        <v>4933807.5480000004</v>
      </c>
      <c r="K1667">
        <v>19061490.269400001</v>
      </c>
      <c r="L1667">
        <v>55044778.362599999</v>
      </c>
      <c r="M1667">
        <v>0</v>
      </c>
      <c r="N1667">
        <v>65591550.1237</v>
      </c>
      <c r="O1667">
        <v>74059140.153699994</v>
      </c>
      <c r="P1667">
        <v>-4494289.2028999999</v>
      </c>
      <c r="Q1667">
        <v>-3626081.1978000002</v>
      </c>
      <c r="R1667">
        <v>-55044778.362599999</v>
      </c>
      <c r="S1667">
        <v>4594137.6125999996</v>
      </c>
      <c r="T1667">
        <v>-16683961.6884</v>
      </c>
    </row>
    <row r="1668" spans="1:20" x14ac:dyDescent="0.3">
      <c r="A1668">
        <v>556</v>
      </c>
      <c r="B1668">
        <v>2</v>
      </c>
      <c r="C1668">
        <v>110030010.6709</v>
      </c>
      <c r="D1668">
        <v>446643.19549999997</v>
      </c>
      <c r="E1668">
        <v>15435409.071599999</v>
      </c>
      <c r="F1668">
        <v>0</v>
      </c>
      <c r="G1668">
        <v>4594137.6125999996</v>
      </c>
      <c r="H1668">
        <v>48756112.928400002</v>
      </c>
      <c r="I1668">
        <v>37478572.802000001</v>
      </c>
      <c r="J1668">
        <v>4897927.2304999996</v>
      </c>
      <c r="K1668">
        <v>19061490.269400001</v>
      </c>
      <c r="L1668">
        <v>54495109.682099998</v>
      </c>
      <c r="M1668">
        <v>0</v>
      </c>
      <c r="N1668">
        <v>63980957.215000004</v>
      </c>
      <c r="O1668">
        <v>72551437.868900001</v>
      </c>
      <c r="P1668">
        <v>-4451284.0350000001</v>
      </c>
      <c r="Q1668">
        <v>-3626081.1978000002</v>
      </c>
      <c r="R1668">
        <v>-54495109.682099998</v>
      </c>
      <c r="S1668">
        <v>4594137.6125999996</v>
      </c>
      <c r="T1668">
        <v>-15224844.286599999</v>
      </c>
    </row>
    <row r="1669" spans="1:20" x14ac:dyDescent="0.3">
      <c r="A1669">
        <v>556</v>
      </c>
      <c r="B1669">
        <v>3</v>
      </c>
      <c r="C1669">
        <v>107440601.58419999</v>
      </c>
      <c r="D1669">
        <v>453004.5981</v>
      </c>
      <c r="E1669">
        <v>15435409.071599999</v>
      </c>
      <c r="F1669">
        <v>0</v>
      </c>
      <c r="G1669">
        <v>4594137.6125999996</v>
      </c>
      <c r="H1669">
        <v>49020719.237400003</v>
      </c>
      <c r="I1669">
        <v>36284324.126199998</v>
      </c>
      <c r="J1669">
        <v>4865142.8455999997</v>
      </c>
      <c r="K1669">
        <v>19061490.269400001</v>
      </c>
      <c r="L1669">
        <v>54002156.687399998</v>
      </c>
      <c r="M1669">
        <v>0</v>
      </c>
      <c r="N1669">
        <v>63369050.1932</v>
      </c>
      <c r="O1669">
        <v>71156277.458000004</v>
      </c>
      <c r="P1669">
        <v>-4412138.2474999996</v>
      </c>
      <c r="Q1669">
        <v>-3626081.1978000002</v>
      </c>
      <c r="R1669">
        <v>-54002156.687399998</v>
      </c>
      <c r="S1669">
        <v>4594137.6125999996</v>
      </c>
      <c r="T1669">
        <v>-14348330.9559</v>
      </c>
    </row>
    <row r="1670" spans="1:20" x14ac:dyDescent="0.3">
      <c r="A1670">
        <v>557</v>
      </c>
      <c r="B1670">
        <v>1</v>
      </c>
      <c r="C1670">
        <v>61680205.193899997</v>
      </c>
      <c r="D1670">
        <v>455873.29489999998</v>
      </c>
      <c r="E1670">
        <v>22821942.7016</v>
      </c>
      <c r="F1670">
        <v>0</v>
      </c>
      <c r="G1670">
        <v>63469486.151100002</v>
      </c>
      <c r="H1670">
        <v>92360900.547199994</v>
      </c>
      <c r="I1670">
        <v>71694097.688299999</v>
      </c>
      <c r="J1670">
        <v>4849440.3196999999</v>
      </c>
      <c r="K1670">
        <v>53884589.979400001</v>
      </c>
      <c r="L1670">
        <v>46589344.316200003</v>
      </c>
      <c r="M1670">
        <v>0</v>
      </c>
      <c r="N1670">
        <v>62434407.501400001</v>
      </c>
      <c r="O1670">
        <v>-10013892.4944</v>
      </c>
      <c r="P1670">
        <v>-4393567.0247999998</v>
      </c>
      <c r="Q1670">
        <v>-31062647.277800001</v>
      </c>
      <c r="R1670">
        <v>-46589344.316200003</v>
      </c>
      <c r="S1670">
        <v>63469486.151100002</v>
      </c>
      <c r="T1670">
        <v>29926493.045699999</v>
      </c>
    </row>
    <row r="1671" spans="1:20" x14ac:dyDescent="0.3">
      <c r="A1671">
        <v>557</v>
      </c>
      <c r="B1671">
        <v>2</v>
      </c>
      <c r="C1671">
        <v>56670357.862199999</v>
      </c>
      <c r="D1671">
        <v>458460.85019999999</v>
      </c>
      <c r="E1671">
        <v>22821942.7016</v>
      </c>
      <c r="F1671">
        <v>0</v>
      </c>
      <c r="G1671">
        <v>63469486.151100002</v>
      </c>
      <c r="H1671">
        <v>91356690.517499998</v>
      </c>
      <c r="I1671">
        <v>65397483.941399999</v>
      </c>
      <c r="J1671">
        <v>4833570.4093000004</v>
      </c>
      <c r="K1671">
        <v>53884589.979400001</v>
      </c>
      <c r="L1671">
        <v>46680721.513700001</v>
      </c>
      <c r="M1671">
        <v>0</v>
      </c>
      <c r="N1671">
        <v>62974984.9463</v>
      </c>
      <c r="O1671">
        <v>-8727126.0791999996</v>
      </c>
      <c r="P1671">
        <v>-4375109.5591000002</v>
      </c>
      <c r="Q1671">
        <v>-31062647.277800001</v>
      </c>
      <c r="R1671">
        <v>-46680721.513700001</v>
      </c>
      <c r="S1671">
        <v>63469486.151100002</v>
      </c>
      <c r="T1671">
        <v>28381705.571199998</v>
      </c>
    </row>
    <row r="1672" spans="1:20" x14ac:dyDescent="0.3">
      <c r="A1672">
        <v>557</v>
      </c>
      <c r="B1672">
        <v>3</v>
      </c>
      <c r="C1672">
        <v>53716628.582999997</v>
      </c>
      <c r="D1672">
        <v>461059.39909999998</v>
      </c>
      <c r="E1672">
        <v>22821942.7016</v>
      </c>
      <c r="F1672">
        <v>0</v>
      </c>
      <c r="G1672">
        <v>63469486.151100002</v>
      </c>
      <c r="H1672">
        <v>90105345.885000005</v>
      </c>
      <c r="I1672">
        <v>61525042.191299997</v>
      </c>
      <c r="J1672">
        <v>4818074.3327000001</v>
      </c>
      <c r="K1672">
        <v>53884589.979400001</v>
      </c>
      <c r="L1672">
        <v>46763178.597499996</v>
      </c>
      <c r="M1672">
        <v>0</v>
      </c>
      <c r="N1672">
        <v>63402883.065300003</v>
      </c>
      <c r="O1672">
        <v>-7808413.6081999997</v>
      </c>
      <c r="P1672">
        <v>-4357014.9336000001</v>
      </c>
      <c r="Q1672">
        <v>-31062647.277800001</v>
      </c>
      <c r="R1672">
        <v>-46763178.597499996</v>
      </c>
      <c r="S1672">
        <v>63469486.151100002</v>
      </c>
      <c r="T1672">
        <v>26702462.819699999</v>
      </c>
    </row>
    <row r="1673" spans="1:20" x14ac:dyDescent="0.3">
      <c r="A1673">
        <v>558</v>
      </c>
      <c r="B1673">
        <v>1</v>
      </c>
      <c r="C1673">
        <v>127257292.7339</v>
      </c>
      <c r="D1673">
        <v>459812.77500000002</v>
      </c>
      <c r="E1673">
        <v>27019625.3616</v>
      </c>
      <c r="F1673">
        <v>0</v>
      </c>
      <c r="G1673">
        <v>30233341.880800001</v>
      </c>
      <c r="H1673">
        <v>64193453.257399999</v>
      </c>
      <c r="I1673">
        <v>28166168.054000001</v>
      </c>
      <c r="J1673">
        <v>4837747.4786999999</v>
      </c>
      <c r="K1673">
        <v>73674149.509399995</v>
      </c>
      <c r="L1673">
        <v>84328443.736399993</v>
      </c>
      <c r="M1673">
        <v>0</v>
      </c>
      <c r="N1673">
        <v>59869928.344599999</v>
      </c>
      <c r="O1673">
        <v>99091124.679900005</v>
      </c>
      <c r="P1673">
        <v>-4377934.7037000004</v>
      </c>
      <c r="Q1673">
        <v>-46654524.147799999</v>
      </c>
      <c r="R1673">
        <v>-84328443.736399993</v>
      </c>
      <c r="S1673">
        <v>30233341.880800001</v>
      </c>
      <c r="T1673">
        <v>4323524.9127000002</v>
      </c>
    </row>
    <row r="1674" spans="1:20" x14ac:dyDescent="0.3">
      <c r="A1674">
        <v>558</v>
      </c>
      <c r="B1674">
        <v>2</v>
      </c>
      <c r="C1674">
        <v>120110184.5095</v>
      </c>
      <c r="D1674">
        <v>458851.60729999997</v>
      </c>
      <c r="E1674">
        <v>27019625.3616</v>
      </c>
      <c r="F1674">
        <v>0</v>
      </c>
      <c r="G1674">
        <v>30233341.880800001</v>
      </c>
      <c r="H1674">
        <v>64571861.728</v>
      </c>
      <c r="I1674">
        <v>24469588.3836</v>
      </c>
      <c r="J1674">
        <v>4855648.0316000003</v>
      </c>
      <c r="K1674">
        <v>73674149.509399995</v>
      </c>
      <c r="L1674">
        <v>82651032.411599994</v>
      </c>
      <c r="M1674">
        <v>0</v>
      </c>
      <c r="N1674">
        <v>58210903.0167</v>
      </c>
      <c r="O1674">
        <v>95640596.1259</v>
      </c>
      <c r="P1674">
        <v>-4396796.4243999999</v>
      </c>
      <c r="Q1674">
        <v>-46654524.147799999</v>
      </c>
      <c r="R1674">
        <v>-82651032.411599994</v>
      </c>
      <c r="S1674">
        <v>30233341.880800001</v>
      </c>
      <c r="T1674">
        <v>6360958.7112999996</v>
      </c>
    </row>
    <row r="1675" spans="1:20" x14ac:dyDescent="0.3">
      <c r="A1675">
        <v>558</v>
      </c>
      <c r="B1675">
        <v>3</v>
      </c>
      <c r="C1675">
        <v>116489003.35870001</v>
      </c>
      <c r="D1675">
        <v>457932.2683</v>
      </c>
      <c r="E1675">
        <v>27019625.3616</v>
      </c>
      <c r="F1675">
        <v>0</v>
      </c>
      <c r="G1675">
        <v>30233341.880800001</v>
      </c>
      <c r="H1675">
        <v>64593464.828400001</v>
      </c>
      <c r="I1675">
        <v>22614302.941300001</v>
      </c>
      <c r="J1675">
        <v>4872095.4068</v>
      </c>
      <c r="K1675">
        <v>73674149.509399995</v>
      </c>
      <c r="L1675">
        <v>81143645.053599998</v>
      </c>
      <c r="M1675">
        <v>0</v>
      </c>
      <c r="N1675">
        <v>57155503.682499997</v>
      </c>
      <c r="O1675">
        <v>93874700.417400002</v>
      </c>
      <c r="P1675">
        <v>-4414163.1385000004</v>
      </c>
      <c r="Q1675">
        <v>-46654524.147799999</v>
      </c>
      <c r="R1675">
        <v>-81143645.053599998</v>
      </c>
      <c r="S1675">
        <v>30233341.880800001</v>
      </c>
      <c r="T1675">
        <v>7437961.1458000001</v>
      </c>
    </row>
    <row r="1676" spans="1:20" x14ac:dyDescent="0.3">
      <c r="A1676">
        <v>559</v>
      </c>
      <c r="B1676">
        <v>1</v>
      </c>
      <c r="C1676">
        <v>75608410.641100004</v>
      </c>
      <c r="D1676">
        <v>466006.08399999997</v>
      </c>
      <c r="E1676">
        <v>43022450.8116</v>
      </c>
      <c r="F1676">
        <v>0</v>
      </c>
      <c r="G1676">
        <v>243044806.10519999</v>
      </c>
      <c r="H1676">
        <v>126954337.7018</v>
      </c>
      <c r="I1676">
        <v>199763239.41859999</v>
      </c>
      <c r="J1676">
        <v>4846263.6310000001</v>
      </c>
      <c r="K1676">
        <v>149117923.72940001</v>
      </c>
      <c r="L1676">
        <v>75030100.279899999</v>
      </c>
      <c r="M1676">
        <v>0</v>
      </c>
      <c r="N1676">
        <v>59647034.570200004</v>
      </c>
      <c r="O1676">
        <v>-124154828.7775</v>
      </c>
      <c r="P1676">
        <v>-4380257.5470000003</v>
      </c>
      <c r="Q1676">
        <v>-106095472.91779999</v>
      </c>
      <c r="R1676">
        <v>-75030100.279899999</v>
      </c>
      <c r="S1676">
        <v>243044806.10519999</v>
      </c>
      <c r="T1676">
        <v>67307303.131600007</v>
      </c>
    </row>
    <row r="1677" spans="1:20" x14ac:dyDescent="0.3">
      <c r="A1677">
        <v>559</v>
      </c>
      <c r="B1677">
        <v>2</v>
      </c>
      <c r="C1677">
        <v>67638800.394099995</v>
      </c>
      <c r="D1677">
        <v>473178.01270000002</v>
      </c>
      <c r="E1677">
        <v>43022450.8116</v>
      </c>
      <c r="F1677">
        <v>0</v>
      </c>
      <c r="G1677">
        <v>243044806.10519999</v>
      </c>
      <c r="H1677">
        <v>121464864.03569999</v>
      </c>
      <c r="I1677">
        <v>184933422.56330001</v>
      </c>
      <c r="J1677">
        <v>4824868.5675999997</v>
      </c>
      <c r="K1677">
        <v>149117923.72940001</v>
      </c>
      <c r="L1677">
        <v>75151022.547499999</v>
      </c>
      <c r="M1677">
        <v>0</v>
      </c>
      <c r="N1677">
        <v>61594675.080799997</v>
      </c>
      <c r="O1677">
        <v>-117294622.1691</v>
      </c>
      <c r="P1677">
        <v>-4351690.5548999999</v>
      </c>
      <c r="Q1677">
        <v>-106095472.91779999</v>
      </c>
      <c r="R1677">
        <v>-75151022.547499999</v>
      </c>
      <c r="S1677">
        <v>243044806.10519999</v>
      </c>
      <c r="T1677">
        <v>59870188.954899997</v>
      </c>
    </row>
    <row r="1678" spans="1:20" x14ac:dyDescent="0.3">
      <c r="A1678">
        <v>559</v>
      </c>
      <c r="B1678">
        <v>3</v>
      </c>
      <c r="C1678">
        <v>62850740.726899996</v>
      </c>
      <c r="D1678">
        <v>480556.34789999999</v>
      </c>
      <c r="E1678">
        <v>43022450.8116</v>
      </c>
      <c r="F1678">
        <v>0</v>
      </c>
      <c r="G1678">
        <v>243044806.10519999</v>
      </c>
      <c r="H1678">
        <v>117804554.932</v>
      </c>
      <c r="I1678">
        <v>174980332.84580001</v>
      </c>
      <c r="J1678">
        <v>4807894.8044999996</v>
      </c>
      <c r="K1678">
        <v>149117923.72940001</v>
      </c>
      <c r="L1678">
        <v>75164749.3495</v>
      </c>
      <c r="M1678">
        <v>0</v>
      </c>
      <c r="N1678">
        <v>62947682.984200001</v>
      </c>
      <c r="O1678">
        <v>-112129592.1189</v>
      </c>
      <c r="P1678">
        <v>-4327338.4566000002</v>
      </c>
      <c r="Q1678">
        <v>-106095472.91779999</v>
      </c>
      <c r="R1678">
        <v>-75164749.3495</v>
      </c>
      <c r="S1678">
        <v>243044806.10519999</v>
      </c>
      <c r="T1678">
        <v>54856871.947800003</v>
      </c>
    </row>
    <row r="1679" spans="1:20" x14ac:dyDescent="0.3">
      <c r="A1679">
        <v>560</v>
      </c>
      <c r="B1679">
        <v>1</v>
      </c>
      <c r="C1679">
        <v>291604726.72130001</v>
      </c>
      <c r="D1679">
        <v>472896.95370000001</v>
      </c>
      <c r="E1679">
        <v>100222176.3616</v>
      </c>
      <c r="F1679">
        <v>0</v>
      </c>
      <c r="G1679">
        <v>196378223.55899999</v>
      </c>
      <c r="H1679">
        <v>101762829.23109999</v>
      </c>
      <c r="I1679">
        <v>119761867.4983</v>
      </c>
      <c r="J1679">
        <v>4848755.7605999997</v>
      </c>
      <c r="K1679">
        <v>418780476.04939997</v>
      </c>
      <c r="L1679">
        <v>86020547.773499995</v>
      </c>
      <c r="M1679">
        <v>0</v>
      </c>
      <c r="N1679">
        <v>61543901.360600002</v>
      </c>
      <c r="O1679">
        <v>171842859.2229</v>
      </c>
      <c r="P1679">
        <v>-4375858.8069000002</v>
      </c>
      <c r="Q1679">
        <v>-318558299.68779999</v>
      </c>
      <c r="R1679">
        <v>-86020547.773499995</v>
      </c>
      <c r="S1679">
        <v>196378223.55899999</v>
      </c>
      <c r="T1679">
        <v>40218927.870499998</v>
      </c>
    </row>
    <row r="1680" spans="1:20" x14ac:dyDescent="0.3">
      <c r="A1680">
        <v>560</v>
      </c>
      <c r="B1680">
        <v>2</v>
      </c>
      <c r="C1680">
        <v>279643023.52679998</v>
      </c>
      <c r="D1680">
        <v>466273.75079999998</v>
      </c>
      <c r="E1680">
        <v>100222176.3616</v>
      </c>
      <c r="F1680">
        <v>0</v>
      </c>
      <c r="G1680">
        <v>196378223.55899999</v>
      </c>
      <c r="H1680">
        <v>102033677.30249999</v>
      </c>
      <c r="I1680">
        <v>110012835.2093</v>
      </c>
      <c r="J1680">
        <v>4885086.2461000001</v>
      </c>
      <c r="K1680">
        <v>418780476.04939997</v>
      </c>
      <c r="L1680">
        <v>85017678.618499994</v>
      </c>
      <c r="M1680">
        <v>0</v>
      </c>
      <c r="N1680">
        <v>60363582.660800003</v>
      </c>
      <c r="O1680">
        <v>169630188.3175</v>
      </c>
      <c r="P1680">
        <v>-4418812.4952999996</v>
      </c>
      <c r="Q1680">
        <v>-318558299.68779999</v>
      </c>
      <c r="R1680">
        <v>-85017678.618499994</v>
      </c>
      <c r="S1680">
        <v>196378223.55899999</v>
      </c>
      <c r="T1680">
        <v>41670094.6417</v>
      </c>
    </row>
    <row r="1681" spans="1:20" x14ac:dyDescent="0.3">
      <c r="A1681">
        <v>560</v>
      </c>
      <c r="B1681">
        <v>3</v>
      </c>
      <c r="C1681">
        <v>272952173.59570003</v>
      </c>
      <c r="D1681">
        <v>460483.76939999999</v>
      </c>
      <c r="E1681">
        <v>100222176.3616</v>
      </c>
      <c r="F1681">
        <v>0</v>
      </c>
      <c r="G1681">
        <v>196378223.55899999</v>
      </c>
      <c r="H1681">
        <v>102151315.7955</v>
      </c>
      <c r="I1681">
        <v>104371544.55509999</v>
      </c>
      <c r="J1681">
        <v>4917914.6535</v>
      </c>
      <c r="K1681">
        <v>418780476.04939997</v>
      </c>
      <c r="L1681">
        <v>84259728.032900006</v>
      </c>
      <c r="M1681">
        <v>0</v>
      </c>
      <c r="N1681">
        <v>60042342.833300002</v>
      </c>
      <c r="O1681">
        <v>168580629.0406</v>
      </c>
      <c r="P1681">
        <v>-4457430.8841000004</v>
      </c>
      <c r="Q1681">
        <v>-318558299.68779999</v>
      </c>
      <c r="R1681">
        <v>-84259728.032900006</v>
      </c>
      <c r="S1681">
        <v>196378223.55899999</v>
      </c>
      <c r="T1681">
        <v>42108972.962300003</v>
      </c>
    </row>
    <row r="1682" spans="1:20" x14ac:dyDescent="0.3">
      <c r="A1682">
        <v>561</v>
      </c>
      <c r="B1682">
        <v>1</v>
      </c>
      <c r="C1682">
        <v>245252503.1564</v>
      </c>
      <c r="D1682">
        <v>452395.41340000002</v>
      </c>
      <c r="E1682">
        <v>108497756.63160001</v>
      </c>
      <c r="F1682">
        <v>0</v>
      </c>
      <c r="G1682">
        <v>705232510.72819996</v>
      </c>
      <c r="H1682">
        <v>130323560.06739999</v>
      </c>
      <c r="I1682">
        <v>615378452.24810004</v>
      </c>
      <c r="J1682">
        <v>4977846.3103999998</v>
      </c>
      <c r="K1682">
        <v>457794896.98940003</v>
      </c>
      <c r="L1682">
        <v>39523642.135300003</v>
      </c>
      <c r="M1682">
        <v>0</v>
      </c>
      <c r="N1682">
        <v>71495676.208800003</v>
      </c>
      <c r="O1682">
        <v>-370125949.09170002</v>
      </c>
      <c r="P1682">
        <v>-4525450.8969999999</v>
      </c>
      <c r="Q1682">
        <v>-349297140.35780001</v>
      </c>
      <c r="R1682">
        <v>-39523642.135300003</v>
      </c>
      <c r="S1682">
        <v>705232510.72819996</v>
      </c>
      <c r="T1682">
        <v>58827883.858599998</v>
      </c>
    </row>
    <row r="1683" spans="1:20" x14ac:dyDescent="0.3">
      <c r="A1683">
        <v>561</v>
      </c>
      <c r="B1683">
        <v>2</v>
      </c>
      <c r="C1683">
        <v>240934465.63440001</v>
      </c>
      <c r="D1683">
        <v>445163.06400000001</v>
      </c>
      <c r="E1683">
        <v>108497756.63160001</v>
      </c>
      <c r="F1683">
        <v>0</v>
      </c>
      <c r="G1683">
        <v>705232510.72819996</v>
      </c>
      <c r="H1683">
        <v>127252469.7273</v>
      </c>
      <c r="I1683">
        <v>599582482.90639997</v>
      </c>
      <c r="J1683">
        <v>5028362.4074999997</v>
      </c>
      <c r="K1683">
        <v>457794896.98940003</v>
      </c>
      <c r="L1683">
        <v>39857964.781999998</v>
      </c>
      <c r="M1683">
        <v>0</v>
      </c>
      <c r="N1683">
        <v>79705849.7465</v>
      </c>
      <c r="O1683">
        <v>-358648017.27200001</v>
      </c>
      <c r="P1683">
        <v>-4583199.3435000004</v>
      </c>
      <c r="Q1683">
        <v>-349297140.35780001</v>
      </c>
      <c r="R1683">
        <v>-39857964.781999998</v>
      </c>
      <c r="S1683">
        <v>705232510.72819996</v>
      </c>
      <c r="T1683">
        <v>47546619.980800003</v>
      </c>
    </row>
    <row r="1684" spans="1:20" x14ac:dyDescent="0.3">
      <c r="A1684">
        <v>561</v>
      </c>
      <c r="B1684">
        <v>3</v>
      </c>
      <c r="C1684">
        <v>237973505.71380001</v>
      </c>
      <c r="D1684">
        <v>438813.52130000002</v>
      </c>
      <c r="E1684">
        <v>108497756.63160001</v>
      </c>
      <c r="F1684">
        <v>0</v>
      </c>
      <c r="G1684">
        <v>705232510.72819996</v>
      </c>
      <c r="H1684">
        <v>125610232.7427</v>
      </c>
      <c r="I1684">
        <v>588542350.19400001</v>
      </c>
      <c r="J1684">
        <v>5072753.2774999999</v>
      </c>
      <c r="K1684">
        <v>457794896.98940003</v>
      </c>
      <c r="L1684">
        <v>40133386.652999997</v>
      </c>
      <c r="M1684">
        <v>0</v>
      </c>
      <c r="N1684">
        <v>85888300.323100001</v>
      </c>
      <c r="O1684">
        <v>-350568844.48019999</v>
      </c>
      <c r="P1684">
        <v>-4633939.7561999997</v>
      </c>
      <c r="Q1684">
        <v>-349297140.35780001</v>
      </c>
      <c r="R1684">
        <v>-40133386.652999997</v>
      </c>
      <c r="S1684">
        <v>705232510.72819996</v>
      </c>
      <c r="T1684">
        <v>39721932.419600002</v>
      </c>
    </row>
    <row r="1685" spans="1:20" x14ac:dyDescent="0.3">
      <c r="A1685">
        <v>562</v>
      </c>
      <c r="B1685">
        <v>1</v>
      </c>
      <c r="C1685">
        <v>213374868.63510001</v>
      </c>
      <c r="D1685">
        <v>433295.96970000002</v>
      </c>
      <c r="E1685">
        <v>57209920.261600003</v>
      </c>
      <c r="F1685">
        <v>0</v>
      </c>
      <c r="G1685">
        <v>76398796.466499999</v>
      </c>
      <c r="H1685">
        <v>90673378.547900006</v>
      </c>
      <c r="I1685">
        <v>95960671.829600006</v>
      </c>
      <c r="J1685">
        <v>5071732.1089000003</v>
      </c>
      <c r="K1685">
        <v>216003372.00940001</v>
      </c>
      <c r="L1685">
        <v>38486378.266999997</v>
      </c>
      <c r="M1685">
        <v>0</v>
      </c>
      <c r="N1685">
        <v>81649786.214699998</v>
      </c>
      <c r="O1685">
        <v>117414196.8055</v>
      </c>
      <c r="P1685">
        <v>-4638436.1392000001</v>
      </c>
      <c r="Q1685">
        <v>-158793451.74779999</v>
      </c>
      <c r="R1685">
        <v>-38486378.266999997</v>
      </c>
      <c r="S1685">
        <v>76398796.466499999</v>
      </c>
      <c r="T1685">
        <v>9023592.3332000002</v>
      </c>
    </row>
    <row r="1686" spans="1:20" x14ac:dyDescent="0.3">
      <c r="A1686">
        <v>562</v>
      </c>
      <c r="B1686">
        <v>2</v>
      </c>
      <c r="C1686">
        <v>185443751.41949999</v>
      </c>
      <c r="D1686">
        <v>428349.2671</v>
      </c>
      <c r="E1686">
        <v>57209920.261600003</v>
      </c>
      <c r="F1686">
        <v>0</v>
      </c>
      <c r="G1686">
        <v>76398796.466499999</v>
      </c>
      <c r="H1686">
        <v>90571284.7861</v>
      </c>
      <c r="I1686">
        <v>71116849.066300005</v>
      </c>
      <c r="J1686">
        <v>5074229.9353999998</v>
      </c>
      <c r="K1686">
        <v>216003372.00940001</v>
      </c>
      <c r="L1686">
        <v>38460632.241999999</v>
      </c>
      <c r="M1686">
        <v>0</v>
      </c>
      <c r="N1686">
        <v>78515472.298500001</v>
      </c>
      <c r="O1686">
        <v>114326902.3532</v>
      </c>
      <c r="P1686">
        <v>-4645880.6683</v>
      </c>
      <c r="Q1686">
        <v>-158793451.74779999</v>
      </c>
      <c r="R1686">
        <v>-38460632.241999999</v>
      </c>
      <c r="S1686">
        <v>76398796.466499999</v>
      </c>
      <c r="T1686">
        <v>12055812.487600001</v>
      </c>
    </row>
    <row r="1687" spans="1:20" x14ac:dyDescent="0.3">
      <c r="A1687">
        <v>562</v>
      </c>
      <c r="B1687">
        <v>3</v>
      </c>
      <c r="C1687">
        <v>170405042.1832</v>
      </c>
      <c r="D1687">
        <v>423937.64</v>
      </c>
      <c r="E1687">
        <v>57209920.261600003</v>
      </c>
      <c r="F1687">
        <v>0</v>
      </c>
      <c r="G1687">
        <v>76398796.466499999</v>
      </c>
      <c r="H1687">
        <v>90477452.256099999</v>
      </c>
      <c r="I1687">
        <v>57927689.672300003</v>
      </c>
      <c r="J1687">
        <v>5078547.9216999998</v>
      </c>
      <c r="K1687">
        <v>216003372.00940001</v>
      </c>
      <c r="L1687">
        <v>38470974.908600003</v>
      </c>
      <c r="M1687">
        <v>0</v>
      </c>
      <c r="N1687">
        <v>76907824.463599995</v>
      </c>
      <c r="O1687">
        <v>112477352.5108</v>
      </c>
      <c r="P1687">
        <v>-4654610.2818</v>
      </c>
      <c r="Q1687">
        <v>-158793451.74779999</v>
      </c>
      <c r="R1687">
        <v>-38470974.908600003</v>
      </c>
      <c r="S1687">
        <v>76398796.466499999</v>
      </c>
      <c r="T1687">
        <v>13569627.7925</v>
      </c>
    </row>
    <row r="1688" spans="1:20" x14ac:dyDescent="0.3">
      <c r="A1688">
        <v>563</v>
      </c>
      <c r="B1688">
        <v>1</v>
      </c>
      <c r="C1688">
        <v>127982882.308</v>
      </c>
      <c r="D1688">
        <v>417088.48259999999</v>
      </c>
      <c r="E1688">
        <v>15435409.071599999</v>
      </c>
      <c r="F1688">
        <v>0</v>
      </c>
      <c r="G1688">
        <v>58091338.925800003</v>
      </c>
      <c r="H1688">
        <v>63593486.234399997</v>
      </c>
      <c r="I1688">
        <v>144789912.73930001</v>
      </c>
      <c r="J1688">
        <v>5104628.0213000001</v>
      </c>
      <c r="K1688">
        <v>19061490.269400001</v>
      </c>
      <c r="L1688">
        <v>17853483.802200001</v>
      </c>
      <c r="M1688">
        <v>0</v>
      </c>
      <c r="N1688">
        <v>78104587.600099996</v>
      </c>
      <c r="O1688">
        <v>-16807030.431400001</v>
      </c>
      <c r="P1688">
        <v>-4687539.5387000004</v>
      </c>
      <c r="Q1688">
        <v>-3626081.1978000002</v>
      </c>
      <c r="R1688">
        <v>-17853483.802200001</v>
      </c>
      <c r="S1688">
        <v>58091338.925800003</v>
      </c>
      <c r="T1688">
        <v>-14511101.365700001</v>
      </c>
    </row>
    <row r="1689" spans="1:20" x14ac:dyDescent="0.3">
      <c r="A1689">
        <v>563</v>
      </c>
      <c r="B1689">
        <v>2</v>
      </c>
      <c r="C1689">
        <v>104264862.03749999</v>
      </c>
      <c r="D1689">
        <v>411106.84139999998</v>
      </c>
      <c r="E1689">
        <v>15435409.071599999</v>
      </c>
      <c r="F1689">
        <v>0</v>
      </c>
      <c r="G1689">
        <v>58091338.925800003</v>
      </c>
      <c r="H1689">
        <v>63565165.925899997</v>
      </c>
      <c r="I1689">
        <v>120165393.54979999</v>
      </c>
      <c r="J1689">
        <v>5128837.1456000004</v>
      </c>
      <c r="K1689">
        <v>19061490.269400001</v>
      </c>
      <c r="L1689">
        <v>17910353.985100001</v>
      </c>
      <c r="M1689">
        <v>0</v>
      </c>
      <c r="N1689">
        <v>79017280.536400005</v>
      </c>
      <c r="O1689">
        <v>-15900531.5122</v>
      </c>
      <c r="P1689">
        <v>-4717730.3042000001</v>
      </c>
      <c r="Q1689">
        <v>-3626081.1978000002</v>
      </c>
      <c r="R1689">
        <v>-17910353.985100001</v>
      </c>
      <c r="S1689">
        <v>58091338.925800003</v>
      </c>
      <c r="T1689">
        <v>-15452114.6105</v>
      </c>
    </row>
    <row r="1690" spans="1:20" x14ac:dyDescent="0.3">
      <c r="A1690">
        <v>563</v>
      </c>
      <c r="B1690">
        <v>3</v>
      </c>
      <c r="C1690">
        <v>90365664.273200005</v>
      </c>
      <c r="D1690">
        <v>405642.4522</v>
      </c>
      <c r="E1690">
        <v>15435409.071599999</v>
      </c>
      <c r="F1690">
        <v>0</v>
      </c>
      <c r="G1690">
        <v>58091338.925800003</v>
      </c>
      <c r="H1690">
        <v>63546092.619999997</v>
      </c>
      <c r="I1690">
        <v>105727017.3823</v>
      </c>
      <c r="J1690">
        <v>5151361.0173000004</v>
      </c>
      <c r="K1690">
        <v>19061490.269400001</v>
      </c>
      <c r="L1690">
        <v>17964283.9289</v>
      </c>
      <c r="M1690">
        <v>0</v>
      </c>
      <c r="N1690">
        <v>79529205.255500004</v>
      </c>
      <c r="O1690">
        <v>-15361353.109099999</v>
      </c>
      <c r="P1690">
        <v>-4745718.5651000002</v>
      </c>
      <c r="Q1690">
        <v>-3626081.1978000002</v>
      </c>
      <c r="R1690">
        <v>-17964283.9289</v>
      </c>
      <c r="S1690">
        <v>58091338.925800003</v>
      </c>
      <c r="T1690">
        <v>-15983112.635500001</v>
      </c>
    </row>
    <row r="1691" spans="1:20" x14ac:dyDescent="0.3">
      <c r="A1691">
        <v>564</v>
      </c>
      <c r="B1691">
        <v>1</v>
      </c>
      <c r="C1691">
        <v>127479403.896</v>
      </c>
      <c r="D1691">
        <v>409963.60729999997</v>
      </c>
      <c r="E1691">
        <v>15435409.071599999</v>
      </c>
      <c r="F1691">
        <v>0</v>
      </c>
      <c r="G1691">
        <v>3992240.0613000002</v>
      </c>
      <c r="H1691">
        <v>54655829.208499998</v>
      </c>
      <c r="I1691">
        <v>72909273.554299995</v>
      </c>
      <c r="J1691">
        <v>5114261.8875000002</v>
      </c>
      <c r="K1691">
        <v>19061490.269400001</v>
      </c>
      <c r="L1691">
        <v>26595966.914500002</v>
      </c>
      <c r="M1691">
        <v>0</v>
      </c>
      <c r="N1691">
        <v>78033795.475500003</v>
      </c>
      <c r="O1691">
        <v>54570130.341700003</v>
      </c>
      <c r="P1691">
        <v>-4704298.2801999999</v>
      </c>
      <c r="Q1691">
        <v>-3626081.1978000002</v>
      </c>
      <c r="R1691">
        <v>-26595966.914500002</v>
      </c>
      <c r="S1691">
        <v>3992240.0613000002</v>
      </c>
      <c r="T1691">
        <v>-23377966.267000001</v>
      </c>
    </row>
    <row r="1692" spans="1:20" x14ac:dyDescent="0.3">
      <c r="A1692">
        <v>564</v>
      </c>
      <c r="B1692">
        <v>2</v>
      </c>
      <c r="C1692">
        <v>118588233.17129999</v>
      </c>
      <c r="D1692">
        <v>413905.71350000001</v>
      </c>
      <c r="E1692">
        <v>15435409.071599999</v>
      </c>
      <c r="F1692">
        <v>0</v>
      </c>
      <c r="G1692">
        <v>3992240.0613000002</v>
      </c>
      <c r="H1692">
        <v>54750822.8781</v>
      </c>
      <c r="I1692">
        <v>65222411.5374</v>
      </c>
      <c r="J1692">
        <v>5082993.3010999998</v>
      </c>
      <c r="K1692">
        <v>19061490.269400001</v>
      </c>
      <c r="L1692">
        <v>26534956.2663</v>
      </c>
      <c r="M1692">
        <v>0</v>
      </c>
      <c r="N1692">
        <v>77017172.262799993</v>
      </c>
      <c r="O1692">
        <v>53365821.633900002</v>
      </c>
      <c r="P1692">
        <v>-4669087.5876000002</v>
      </c>
      <c r="Q1692">
        <v>-3626081.1978000002</v>
      </c>
      <c r="R1692">
        <v>-26534956.2663</v>
      </c>
      <c r="S1692">
        <v>3992240.0613000002</v>
      </c>
      <c r="T1692">
        <v>-22266349.3847</v>
      </c>
    </row>
    <row r="1693" spans="1:20" x14ac:dyDescent="0.3">
      <c r="A1693">
        <v>564</v>
      </c>
      <c r="B1693">
        <v>3</v>
      </c>
      <c r="C1693">
        <v>112551150.1261</v>
      </c>
      <c r="D1693">
        <v>417513.0295</v>
      </c>
      <c r="E1693">
        <v>15435409.071599999</v>
      </c>
      <c r="F1693">
        <v>0</v>
      </c>
      <c r="G1693">
        <v>3992240.0613000002</v>
      </c>
      <c r="H1693">
        <v>54821198.448100001</v>
      </c>
      <c r="I1693">
        <v>60117139.938000001</v>
      </c>
      <c r="J1693">
        <v>5055645.8786000004</v>
      </c>
      <c r="K1693">
        <v>19061490.269400001</v>
      </c>
      <c r="L1693">
        <v>26483478.364100002</v>
      </c>
      <c r="M1693">
        <v>0</v>
      </c>
      <c r="N1693">
        <v>76252542.335800007</v>
      </c>
      <c r="O1693">
        <v>52434010.188100003</v>
      </c>
      <c r="P1693">
        <v>-4638132.8491000002</v>
      </c>
      <c r="Q1693">
        <v>-3626081.1978000002</v>
      </c>
      <c r="R1693">
        <v>-26483478.364100002</v>
      </c>
      <c r="S1693">
        <v>3992240.0613000002</v>
      </c>
      <c r="T1693">
        <v>-21431343.887699999</v>
      </c>
    </row>
    <row r="1694" spans="1:20" x14ac:dyDescent="0.3">
      <c r="A1694">
        <v>565</v>
      </c>
      <c r="B1694">
        <v>1</v>
      </c>
      <c r="C1694">
        <v>104584068.4443</v>
      </c>
      <c r="D1694">
        <v>416287.73639999999</v>
      </c>
      <c r="E1694">
        <v>15435409.071599999</v>
      </c>
      <c r="F1694">
        <v>0</v>
      </c>
      <c r="G1694">
        <v>4370717.1489000004</v>
      </c>
      <c r="H1694">
        <v>51905182.106899999</v>
      </c>
      <c r="I1694">
        <v>65155642.477899998</v>
      </c>
      <c r="J1694">
        <v>5047300.4139999999</v>
      </c>
      <c r="K1694">
        <v>19061490.269400001</v>
      </c>
      <c r="L1694">
        <v>8122067.3075000001</v>
      </c>
      <c r="M1694">
        <v>0</v>
      </c>
      <c r="N1694">
        <v>78395884.444800004</v>
      </c>
      <c r="O1694">
        <v>39428425.966399997</v>
      </c>
      <c r="P1694">
        <v>-4631012.6776000001</v>
      </c>
      <c r="Q1694">
        <v>-3626081.1978000002</v>
      </c>
      <c r="R1694">
        <v>-8122067.3075000001</v>
      </c>
      <c r="S1694">
        <v>4370717.1489000004</v>
      </c>
      <c r="T1694">
        <v>-26490702.337900002</v>
      </c>
    </row>
    <row r="1695" spans="1:20" x14ac:dyDescent="0.3">
      <c r="A1695">
        <v>565</v>
      </c>
      <c r="B1695">
        <v>2</v>
      </c>
      <c r="C1695">
        <v>100409510.1794</v>
      </c>
      <c r="D1695">
        <v>415535.5221</v>
      </c>
      <c r="E1695">
        <v>15435409.071599999</v>
      </c>
      <c r="F1695">
        <v>0</v>
      </c>
      <c r="G1695">
        <v>4370717.1489000004</v>
      </c>
      <c r="H1695">
        <v>51674541.419399999</v>
      </c>
      <c r="I1695">
        <v>60332650.928999998</v>
      </c>
      <c r="J1695">
        <v>5039068.5459000003</v>
      </c>
      <c r="K1695">
        <v>19061490.269400001</v>
      </c>
      <c r="L1695">
        <v>8169057.8913000003</v>
      </c>
      <c r="M1695">
        <v>0</v>
      </c>
      <c r="N1695">
        <v>78980423.682799995</v>
      </c>
      <c r="O1695">
        <v>40076859.250299998</v>
      </c>
      <c r="P1695">
        <v>-4623533.0237999996</v>
      </c>
      <c r="Q1695">
        <v>-3626081.1978000002</v>
      </c>
      <c r="R1695">
        <v>-8169057.8913000003</v>
      </c>
      <c r="S1695">
        <v>4370717.1489000004</v>
      </c>
      <c r="T1695">
        <v>-27305882.2634</v>
      </c>
    </row>
    <row r="1696" spans="1:20" x14ac:dyDescent="0.3">
      <c r="A1696">
        <v>565</v>
      </c>
      <c r="B1696">
        <v>3</v>
      </c>
      <c r="C1696">
        <v>97300977.233400002</v>
      </c>
      <c r="D1696">
        <v>414961.52439999999</v>
      </c>
      <c r="E1696">
        <v>15435409.071599999</v>
      </c>
      <c r="F1696">
        <v>0</v>
      </c>
      <c r="G1696">
        <v>4370717.1489000004</v>
      </c>
      <c r="H1696">
        <v>51466499.278800003</v>
      </c>
      <c r="I1696">
        <v>56928129.398699999</v>
      </c>
      <c r="J1696">
        <v>5030889.6069</v>
      </c>
      <c r="K1696">
        <v>19061490.269400001</v>
      </c>
      <c r="L1696">
        <v>8209859.1887999997</v>
      </c>
      <c r="M1696">
        <v>0</v>
      </c>
      <c r="N1696">
        <v>79234142.405200005</v>
      </c>
      <c r="O1696">
        <v>40372847.834700003</v>
      </c>
      <c r="P1696">
        <v>-4615928.0824999996</v>
      </c>
      <c r="Q1696">
        <v>-3626081.1978000002</v>
      </c>
      <c r="R1696">
        <v>-8209859.1887999997</v>
      </c>
      <c r="S1696">
        <v>4370717.1489000004</v>
      </c>
      <c r="T1696">
        <v>-27767643.126400001</v>
      </c>
    </row>
    <row r="1697" spans="1:20" x14ac:dyDescent="0.3">
      <c r="A1697">
        <v>566</v>
      </c>
      <c r="B1697">
        <v>1</v>
      </c>
      <c r="C1697">
        <v>98564819.948300004</v>
      </c>
      <c r="D1697">
        <v>414383.00349999999</v>
      </c>
      <c r="E1697">
        <v>15435409.071599999</v>
      </c>
      <c r="F1697">
        <v>0</v>
      </c>
      <c r="G1697">
        <v>4228111.1277000001</v>
      </c>
      <c r="H1697">
        <v>46786896.6642</v>
      </c>
      <c r="I1697">
        <v>55822510.907499999</v>
      </c>
      <c r="J1697">
        <v>5027317.5281999996</v>
      </c>
      <c r="K1697">
        <v>19304374.7894</v>
      </c>
      <c r="L1697">
        <v>5626961.6267999997</v>
      </c>
      <c r="M1697">
        <v>0</v>
      </c>
      <c r="N1697">
        <v>79497424.241400003</v>
      </c>
      <c r="O1697">
        <v>42742309.040799998</v>
      </c>
      <c r="P1697">
        <v>-4612934.5247</v>
      </c>
      <c r="Q1697">
        <v>-3868965.7178000002</v>
      </c>
      <c r="R1697">
        <v>-5626961.6267999997</v>
      </c>
      <c r="S1697">
        <v>4228111.1277000001</v>
      </c>
      <c r="T1697">
        <v>-32710527.577199999</v>
      </c>
    </row>
    <row r="1698" spans="1:20" x14ac:dyDescent="0.3">
      <c r="A1698">
        <v>566</v>
      </c>
      <c r="B1698">
        <v>2</v>
      </c>
      <c r="C1698">
        <v>95950822.058899999</v>
      </c>
      <c r="D1698">
        <v>413920.2488</v>
      </c>
      <c r="E1698">
        <v>15435409.071599999</v>
      </c>
      <c r="F1698">
        <v>0</v>
      </c>
      <c r="G1698">
        <v>4228111.1277000001</v>
      </c>
      <c r="H1698">
        <v>46586381.174500003</v>
      </c>
      <c r="I1698">
        <v>52831284.338699996</v>
      </c>
      <c r="J1698">
        <v>5023242.7955</v>
      </c>
      <c r="K1698">
        <v>19304374.7894</v>
      </c>
      <c r="L1698">
        <v>5643729.6420999998</v>
      </c>
      <c r="M1698">
        <v>0</v>
      </c>
      <c r="N1698">
        <v>79516865.134399995</v>
      </c>
      <c r="O1698">
        <v>43119537.720200002</v>
      </c>
      <c r="P1698">
        <v>-4609322.5466999998</v>
      </c>
      <c r="Q1698">
        <v>-3868965.7178000002</v>
      </c>
      <c r="R1698">
        <v>-5643729.6420999998</v>
      </c>
      <c r="S1698">
        <v>4228111.1277000001</v>
      </c>
      <c r="T1698">
        <v>-32930483.959899999</v>
      </c>
    </row>
    <row r="1699" spans="1:20" x14ac:dyDescent="0.3">
      <c r="A1699">
        <v>566</v>
      </c>
      <c r="B1699">
        <v>3</v>
      </c>
      <c r="C1699">
        <v>93825744.679000005</v>
      </c>
      <c r="D1699">
        <v>413554.49239999999</v>
      </c>
      <c r="E1699">
        <v>15435409.071599999</v>
      </c>
      <c r="F1699">
        <v>0</v>
      </c>
      <c r="G1699">
        <v>4228111.1277000001</v>
      </c>
      <c r="H1699">
        <v>46462744.477300003</v>
      </c>
      <c r="I1699">
        <v>50579409.135399997</v>
      </c>
      <c r="J1699">
        <v>5018834.1188000003</v>
      </c>
      <c r="K1699">
        <v>19304374.7894</v>
      </c>
      <c r="L1699">
        <v>5660764.6720000003</v>
      </c>
      <c r="M1699">
        <v>0</v>
      </c>
      <c r="N1699">
        <v>79506046.049199998</v>
      </c>
      <c r="O1699">
        <v>43246335.5436</v>
      </c>
      <c r="P1699">
        <v>-4605279.6264000004</v>
      </c>
      <c r="Q1699">
        <v>-3868965.7178000002</v>
      </c>
      <c r="R1699">
        <v>-5660764.6720000003</v>
      </c>
      <c r="S1699">
        <v>4228111.1277000001</v>
      </c>
      <c r="T1699">
        <v>-33043301.571899999</v>
      </c>
    </row>
    <row r="1700" spans="1:20" x14ac:dyDescent="0.3">
      <c r="A1700">
        <v>567</v>
      </c>
      <c r="B1700">
        <v>1</v>
      </c>
      <c r="C1700">
        <v>85818524.668500006</v>
      </c>
      <c r="D1700">
        <v>414031.04519999999</v>
      </c>
      <c r="E1700">
        <v>15435409.071599999</v>
      </c>
      <c r="F1700">
        <v>0</v>
      </c>
      <c r="G1700">
        <v>7800724.6919</v>
      </c>
      <c r="H1700">
        <v>53723988.8125</v>
      </c>
      <c r="I1700">
        <v>51761468.383400001</v>
      </c>
      <c r="J1700">
        <v>5012255.9994000001</v>
      </c>
      <c r="K1700">
        <v>19304374.7894</v>
      </c>
      <c r="L1700">
        <v>7254324.1835000003</v>
      </c>
      <c r="M1700">
        <v>0</v>
      </c>
      <c r="N1700">
        <v>79347071.117200002</v>
      </c>
      <c r="O1700">
        <v>34057056.284999996</v>
      </c>
      <c r="P1700">
        <v>-4598224.9541999996</v>
      </c>
      <c r="Q1700">
        <v>-3868965.7178000002</v>
      </c>
      <c r="R1700">
        <v>-7254324.1835000003</v>
      </c>
      <c r="S1700">
        <v>7800724.6919</v>
      </c>
      <c r="T1700">
        <v>-25623082.304699998</v>
      </c>
    </row>
    <row r="1701" spans="1:20" x14ac:dyDescent="0.3">
      <c r="A1701">
        <v>567</v>
      </c>
      <c r="B1701">
        <v>2</v>
      </c>
      <c r="C1701">
        <v>83944300.701499999</v>
      </c>
      <c r="D1701">
        <v>414456.36420000001</v>
      </c>
      <c r="E1701">
        <v>15435409.071599999</v>
      </c>
      <c r="F1701">
        <v>0</v>
      </c>
      <c r="G1701">
        <v>7800724.6919</v>
      </c>
      <c r="H1701">
        <v>53668119.416900001</v>
      </c>
      <c r="I1701">
        <v>50151349.9595</v>
      </c>
      <c r="J1701">
        <v>5005848.7187999999</v>
      </c>
      <c r="K1701">
        <v>19304374.7894</v>
      </c>
      <c r="L1701">
        <v>7273930.7664000001</v>
      </c>
      <c r="M1701">
        <v>0</v>
      </c>
      <c r="N1701">
        <v>79327704.131500006</v>
      </c>
      <c r="O1701">
        <v>33792950.741999999</v>
      </c>
      <c r="P1701">
        <v>-4591392.3546000002</v>
      </c>
      <c r="Q1701">
        <v>-3868965.7178000002</v>
      </c>
      <c r="R1701">
        <v>-7273930.7664000001</v>
      </c>
      <c r="S1701">
        <v>7800724.6919</v>
      </c>
      <c r="T1701">
        <v>-25659584.714600001</v>
      </c>
    </row>
    <row r="1702" spans="1:20" x14ac:dyDescent="0.3">
      <c r="A1702">
        <v>567</v>
      </c>
      <c r="B1702">
        <v>3</v>
      </c>
      <c r="C1702">
        <v>82468342.506500006</v>
      </c>
      <c r="D1702">
        <v>415447.5834</v>
      </c>
      <c r="E1702">
        <v>15435409.071599999</v>
      </c>
      <c r="F1702">
        <v>0</v>
      </c>
      <c r="G1702">
        <v>7800724.6919</v>
      </c>
      <c r="H1702">
        <v>53625417.492700003</v>
      </c>
      <c r="I1702">
        <v>48585362.846100003</v>
      </c>
      <c r="J1702">
        <v>5000124.4338999996</v>
      </c>
      <c r="K1702">
        <v>19304374.7894</v>
      </c>
      <c r="L1702">
        <v>7293368.2774999999</v>
      </c>
      <c r="M1702">
        <v>0</v>
      </c>
      <c r="N1702">
        <v>79290633.479900002</v>
      </c>
      <c r="O1702">
        <v>33882979.660400003</v>
      </c>
      <c r="P1702">
        <v>-4584676.8504999997</v>
      </c>
      <c r="Q1702">
        <v>-3868965.7178000002</v>
      </c>
      <c r="R1702">
        <v>-7293368.2774999999</v>
      </c>
      <c r="S1702">
        <v>7800724.6919</v>
      </c>
      <c r="T1702">
        <v>-25665215.987199999</v>
      </c>
    </row>
    <row r="1703" spans="1:20" x14ac:dyDescent="0.3">
      <c r="A1703">
        <v>568</v>
      </c>
      <c r="B1703">
        <v>1</v>
      </c>
      <c r="C1703">
        <v>12764144.759299999</v>
      </c>
      <c r="D1703">
        <v>395393.61469999998</v>
      </c>
      <c r="E1703">
        <v>15435409.071599999</v>
      </c>
      <c r="F1703">
        <v>0</v>
      </c>
      <c r="G1703">
        <v>743807620.76289999</v>
      </c>
      <c r="H1703">
        <v>97539631.634599999</v>
      </c>
      <c r="I1703">
        <v>755406224.25109994</v>
      </c>
      <c r="J1703">
        <v>5115937.2339000003</v>
      </c>
      <c r="K1703">
        <v>19304374.7894</v>
      </c>
      <c r="L1703">
        <v>0</v>
      </c>
      <c r="M1703">
        <v>0</v>
      </c>
      <c r="N1703">
        <v>89899331.462099999</v>
      </c>
      <c r="O1703">
        <v>-742642079.49179995</v>
      </c>
      <c r="P1703">
        <v>-4720543.6191999996</v>
      </c>
      <c r="Q1703">
        <v>-3868965.7178000002</v>
      </c>
      <c r="R1703">
        <v>0</v>
      </c>
      <c r="S1703">
        <v>743807620.76289999</v>
      </c>
      <c r="T1703">
        <v>7640300.1725000003</v>
      </c>
    </row>
    <row r="1704" spans="1:20" x14ac:dyDescent="0.3">
      <c r="A1704">
        <v>568</v>
      </c>
      <c r="B1704">
        <v>2</v>
      </c>
      <c r="C1704">
        <v>11569403.286</v>
      </c>
      <c r="D1704">
        <v>378027.61780000001</v>
      </c>
      <c r="E1704">
        <v>15435409.071599999</v>
      </c>
      <c r="F1704">
        <v>0</v>
      </c>
      <c r="G1704">
        <v>743807620.76289999</v>
      </c>
      <c r="H1704">
        <v>93805855.391000003</v>
      </c>
      <c r="I1704">
        <v>741534151.4684</v>
      </c>
      <c r="J1704">
        <v>5218203.2095999997</v>
      </c>
      <c r="K1704">
        <v>19304374.7894</v>
      </c>
      <c r="L1704">
        <v>0</v>
      </c>
      <c r="M1704">
        <v>0</v>
      </c>
      <c r="N1704">
        <v>98622588.411699995</v>
      </c>
      <c r="O1704">
        <v>-729964748.18229997</v>
      </c>
      <c r="P1704">
        <v>-4840175.5917999996</v>
      </c>
      <c r="Q1704">
        <v>-3868965.7178000002</v>
      </c>
      <c r="R1704">
        <v>0</v>
      </c>
      <c r="S1704">
        <v>743807620.76289999</v>
      </c>
      <c r="T1704">
        <v>-4816733.0206000004</v>
      </c>
    </row>
    <row r="1705" spans="1:20" x14ac:dyDescent="0.3">
      <c r="A1705">
        <v>568</v>
      </c>
      <c r="B1705">
        <v>3</v>
      </c>
      <c r="C1705">
        <v>10838085.596100001</v>
      </c>
      <c r="D1705">
        <v>362694.54019999999</v>
      </c>
      <c r="E1705">
        <v>15435409.071599999</v>
      </c>
      <c r="F1705">
        <v>0</v>
      </c>
      <c r="G1705">
        <v>743807620.76289999</v>
      </c>
      <c r="H1705">
        <v>90971536.288900003</v>
      </c>
      <c r="I1705">
        <v>730702728.16509998</v>
      </c>
      <c r="J1705">
        <v>5310682.3110999996</v>
      </c>
      <c r="K1705">
        <v>19304374.7894</v>
      </c>
      <c r="L1705">
        <v>0</v>
      </c>
      <c r="M1705">
        <v>0</v>
      </c>
      <c r="N1705">
        <v>105869371.796</v>
      </c>
      <c r="O1705">
        <v>-719864642.56910002</v>
      </c>
      <c r="P1705">
        <v>-4947987.7709999997</v>
      </c>
      <c r="Q1705">
        <v>-3868965.7178000002</v>
      </c>
      <c r="R1705">
        <v>0</v>
      </c>
      <c r="S1705">
        <v>743807620.76289999</v>
      </c>
      <c r="T1705">
        <v>-14897835.507200001</v>
      </c>
    </row>
    <row r="1706" spans="1:20" x14ac:dyDescent="0.3">
      <c r="A1706">
        <v>569</v>
      </c>
      <c r="B1706">
        <v>1</v>
      </c>
      <c r="C1706">
        <v>199957495.68399999</v>
      </c>
      <c r="D1706">
        <v>385310.23609999998</v>
      </c>
      <c r="E1706">
        <v>20690593.751600001</v>
      </c>
      <c r="F1706">
        <v>0</v>
      </c>
      <c r="G1706">
        <v>6923581.4049000004</v>
      </c>
      <c r="H1706">
        <v>91836201.220200002</v>
      </c>
      <c r="I1706">
        <v>79440722.014400005</v>
      </c>
      <c r="J1706">
        <v>5188593.6672999999</v>
      </c>
      <c r="K1706">
        <v>52507829.009400003</v>
      </c>
      <c r="L1706">
        <v>95462701.182799995</v>
      </c>
      <c r="M1706">
        <v>0</v>
      </c>
      <c r="N1706">
        <v>87991001.078600004</v>
      </c>
      <c r="O1706">
        <v>120516773.6696</v>
      </c>
      <c r="P1706">
        <v>-4803283.4313000003</v>
      </c>
      <c r="Q1706">
        <v>-31817235.257800002</v>
      </c>
      <c r="R1706">
        <v>-95462701.182799995</v>
      </c>
      <c r="S1706">
        <v>6923581.4049000004</v>
      </c>
      <c r="T1706">
        <v>3845200.1417</v>
      </c>
    </row>
    <row r="1707" spans="1:20" x14ac:dyDescent="0.3">
      <c r="A1707">
        <v>569</v>
      </c>
      <c r="B1707">
        <v>2</v>
      </c>
      <c r="C1707">
        <v>176159376.7516</v>
      </c>
      <c r="D1707">
        <v>404952.59620000003</v>
      </c>
      <c r="E1707">
        <v>20690593.751600001</v>
      </c>
      <c r="F1707">
        <v>0</v>
      </c>
      <c r="G1707">
        <v>6923581.4049000004</v>
      </c>
      <c r="H1707">
        <v>92445519.977500007</v>
      </c>
      <c r="I1707">
        <v>67049317.473300003</v>
      </c>
      <c r="J1707">
        <v>5089333.4963999996</v>
      </c>
      <c r="K1707">
        <v>52507829.009400003</v>
      </c>
      <c r="L1707">
        <v>92772908.236000001</v>
      </c>
      <c r="M1707">
        <v>0</v>
      </c>
      <c r="N1707">
        <v>79676218.528999999</v>
      </c>
      <c r="O1707">
        <v>109110059.2783</v>
      </c>
      <c r="P1707">
        <v>-4684380.9002999999</v>
      </c>
      <c r="Q1707">
        <v>-31817235.257800002</v>
      </c>
      <c r="R1707">
        <v>-92772908.236000001</v>
      </c>
      <c r="S1707">
        <v>6923581.4049000004</v>
      </c>
      <c r="T1707">
        <v>12769301.4485</v>
      </c>
    </row>
    <row r="1708" spans="1:20" x14ac:dyDescent="0.3">
      <c r="A1708">
        <v>569</v>
      </c>
      <c r="B1708">
        <v>3</v>
      </c>
      <c r="C1708">
        <v>162026996.3809</v>
      </c>
      <c r="D1708">
        <v>421890.04950000002</v>
      </c>
      <c r="E1708">
        <v>20690593.751600001</v>
      </c>
      <c r="F1708">
        <v>0</v>
      </c>
      <c r="G1708">
        <v>6923581.4049000004</v>
      </c>
      <c r="H1708">
        <v>91801490.848900005</v>
      </c>
      <c r="I1708">
        <v>59514873.485299997</v>
      </c>
      <c r="J1708">
        <v>5005454.3011999996</v>
      </c>
      <c r="K1708">
        <v>52507829.009400003</v>
      </c>
      <c r="L1708">
        <v>90538309.680899993</v>
      </c>
      <c r="M1708">
        <v>0</v>
      </c>
      <c r="N1708">
        <v>74907065.958399996</v>
      </c>
      <c r="O1708">
        <v>102512122.89560001</v>
      </c>
      <c r="P1708">
        <v>-4583564.2516999999</v>
      </c>
      <c r="Q1708">
        <v>-31817235.257800002</v>
      </c>
      <c r="R1708">
        <v>-90538309.680899993</v>
      </c>
      <c r="S1708">
        <v>6923581.4049000004</v>
      </c>
      <c r="T1708">
        <v>16894424.890500002</v>
      </c>
    </row>
    <row r="1709" spans="1:20" x14ac:dyDescent="0.3">
      <c r="A1709">
        <v>570</v>
      </c>
      <c r="B1709">
        <v>1</v>
      </c>
      <c r="C1709">
        <v>21713119.7414</v>
      </c>
      <c r="D1709">
        <v>403972.90740000003</v>
      </c>
      <c r="E1709">
        <v>23677053.271600001</v>
      </c>
      <c r="F1709">
        <v>0</v>
      </c>
      <c r="G1709">
        <v>328482974.97759998</v>
      </c>
      <c r="H1709">
        <v>123889662.1822</v>
      </c>
      <c r="I1709">
        <v>296915788.51480001</v>
      </c>
      <c r="J1709">
        <v>5153260.0785999997</v>
      </c>
      <c r="K1709">
        <v>71376962.619399995</v>
      </c>
      <c r="L1709">
        <v>43307130.118900001</v>
      </c>
      <c r="M1709">
        <v>0</v>
      </c>
      <c r="N1709">
        <v>80986840.607600003</v>
      </c>
      <c r="O1709">
        <v>-275202668.77350003</v>
      </c>
      <c r="P1709">
        <v>-4749287.1712999996</v>
      </c>
      <c r="Q1709">
        <v>-47699909.347800002</v>
      </c>
      <c r="R1709">
        <v>-43307130.118900001</v>
      </c>
      <c r="S1709">
        <v>328482974.97759998</v>
      </c>
      <c r="T1709">
        <v>42902821.574500002</v>
      </c>
    </row>
    <row r="1710" spans="1:20" x14ac:dyDescent="0.3">
      <c r="A1710">
        <v>570</v>
      </c>
      <c r="B1710">
        <v>2</v>
      </c>
      <c r="C1710">
        <v>19509675.3277</v>
      </c>
      <c r="D1710">
        <v>387339.82929999998</v>
      </c>
      <c r="E1710">
        <v>23677053.271600001</v>
      </c>
      <c r="F1710">
        <v>0</v>
      </c>
      <c r="G1710">
        <v>328482974.97759998</v>
      </c>
      <c r="H1710">
        <v>121420198.5457</v>
      </c>
      <c r="I1710">
        <v>288296523.4091</v>
      </c>
      <c r="J1710">
        <v>5282256.1675000004</v>
      </c>
      <c r="K1710">
        <v>71376962.619399995</v>
      </c>
      <c r="L1710">
        <v>43615727.473899998</v>
      </c>
      <c r="M1710">
        <v>0</v>
      </c>
      <c r="N1710">
        <v>84540760.319199994</v>
      </c>
      <c r="O1710">
        <v>-268786848.08139998</v>
      </c>
      <c r="P1710">
        <v>-4894916.3382000001</v>
      </c>
      <c r="Q1710">
        <v>-47699909.347800002</v>
      </c>
      <c r="R1710">
        <v>-43615727.473899998</v>
      </c>
      <c r="S1710">
        <v>328482974.97759998</v>
      </c>
      <c r="T1710">
        <v>36879438.226499997</v>
      </c>
    </row>
    <row r="1711" spans="1:20" x14ac:dyDescent="0.3">
      <c r="A1711">
        <v>570</v>
      </c>
      <c r="B1711">
        <v>3</v>
      </c>
      <c r="C1711">
        <v>18236140.586300001</v>
      </c>
      <c r="D1711">
        <v>371802.22279999999</v>
      </c>
      <c r="E1711">
        <v>23677053.271600001</v>
      </c>
      <c r="F1711">
        <v>0</v>
      </c>
      <c r="G1711">
        <v>328482974.97759998</v>
      </c>
      <c r="H1711">
        <v>119486981.8972</v>
      </c>
      <c r="I1711">
        <v>282611865.74839997</v>
      </c>
      <c r="J1711">
        <v>5398365.7235000003</v>
      </c>
      <c r="K1711">
        <v>71376962.619399995</v>
      </c>
      <c r="L1711">
        <v>43893434.840300001</v>
      </c>
      <c r="M1711">
        <v>0</v>
      </c>
      <c r="N1711">
        <v>86843866.575299993</v>
      </c>
      <c r="O1711">
        <v>-264375725.16209999</v>
      </c>
      <c r="P1711">
        <v>-5026563.5006999997</v>
      </c>
      <c r="Q1711">
        <v>-47699909.347800002</v>
      </c>
      <c r="R1711">
        <v>-43893434.840300001</v>
      </c>
      <c r="S1711">
        <v>328482974.97759998</v>
      </c>
      <c r="T1711">
        <v>32643115.321800001</v>
      </c>
    </row>
    <row r="1712" spans="1:20" x14ac:dyDescent="0.3">
      <c r="A1712">
        <v>571</v>
      </c>
      <c r="B1712">
        <v>1</v>
      </c>
      <c r="C1712">
        <v>82374781.559200004</v>
      </c>
      <c r="D1712">
        <v>371259.91590000002</v>
      </c>
      <c r="E1712">
        <v>35062338.901600003</v>
      </c>
      <c r="F1712">
        <v>0</v>
      </c>
      <c r="G1712">
        <v>272574265.16289997</v>
      </c>
      <c r="H1712">
        <v>113087769.0598</v>
      </c>
      <c r="I1712">
        <v>182227085.93130001</v>
      </c>
      <c r="J1712">
        <v>5423623.8082999997</v>
      </c>
      <c r="K1712">
        <v>143311797.43939999</v>
      </c>
      <c r="L1712">
        <v>88791139.705799997</v>
      </c>
      <c r="M1712">
        <v>0</v>
      </c>
      <c r="N1712">
        <v>83825905.527199998</v>
      </c>
      <c r="O1712">
        <v>-99852304.372099996</v>
      </c>
      <c r="P1712">
        <v>-5052363.8924000002</v>
      </c>
      <c r="Q1712">
        <v>-108249458.5378</v>
      </c>
      <c r="R1712">
        <v>-88791139.705799997</v>
      </c>
      <c r="S1712">
        <v>272574265.16289997</v>
      </c>
      <c r="T1712">
        <v>29261863.532600001</v>
      </c>
    </row>
    <row r="1713" spans="1:20" x14ac:dyDescent="0.3">
      <c r="A1713">
        <v>571</v>
      </c>
      <c r="B1713">
        <v>2</v>
      </c>
      <c r="C1713">
        <v>71253116.347900003</v>
      </c>
      <c r="D1713">
        <v>370162.68079999997</v>
      </c>
      <c r="E1713">
        <v>35062338.901600003</v>
      </c>
      <c r="F1713">
        <v>0</v>
      </c>
      <c r="G1713">
        <v>272574265.16289997</v>
      </c>
      <c r="H1713">
        <v>113612057.86740001</v>
      </c>
      <c r="I1713">
        <v>175005865.91499999</v>
      </c>
      <c r="J1713">
        <v>5452935.5926999999</v>
      </c>
      <c r="K1713">
        <v>143311797.43939999</v>
      </c>
      <c r="L1713">
        <v>87958857.556099996</v>
      </c>
      <c r="M1713">
        <v>0</v>
      </c>
      <c r="N1713">
        <v>81358252.595400006</v>
      </c>
      <c r="O1713">
        <v>-103752749.5671</v>
      </c>
      <c r="P1713">
        <v>-5082772.9118999997</v>
      </c>
      <c r="Q1713">
        <v>-108249458.5378</v>
      </c>
      <c r="R1713">
        <v>-87958857.556099996</v>
      </c>
      <c r="S1713">
        <v>272574265.16289997</v>
      </c>
      <c r="T1713">
        <v>32253805.272</v>
      </c>
    </row>
    <row r="1714" spans="1:20" x14ac:dyDescent="0.3">
      <c r="A1714">
        <v>571</v>
      </c>
      <c r="B1714">
        <v>3</v>
      </c>
      <c r="C1714">
        <v>64634067.3649</v>
      </c>
      <c r="D1714">
        <v>368658.61129999999</v>
      </c>
      <c r="E1714">
        <v>35062338.901600003</v>
      </c>
      <c r="F1714">
        <v>0</v>
      </c>
      <c r="G1714">
        <v>272574265.16289997</v>
      </c>
      <c r="H1714">
        <v>113668064.2913</v>
      </c>
      <c r="I1714">
        <v>170175248.66949999</v>
      </c>
      <c r="J1714">
        <v>5484440.7861000001</v>
      </c>
      <c r="K1714">
        <v>143311797.43939999</v>
      </c>
      <c r="L1714">
        <v>87304128.409400001</v>
      </c>
      <c r="M1714">
        <v>0</v>
      </c>
      <c r="N1714">
        <v>80145976.986900002</v>
      </c>
      <c r="O1714">
        <v>-105541181.3047</v>
      </c>
      <c r="P1714">
        <v>-5115782.1747000003</v>
      </c>
      <c r="Q1714">
        <v>-108249458.5378</v>
      </c>
      <c r="R1714">
        <v>-87304128.409400001</v>
      </c>
      <c r="S1714">
        <v>272574265.16289997</v>
      </c>
      <c r="T1714">
        <v>33522087.304499999</v>
      </c>
    </row>
    <row r="1715" spans="1:20" x14ac:dyDescent="0.3">
      <c r="A1715">
        <v>572</v>
      </c>
      <c r="B1715">
        <v>1</v>
      </c>
      <c r="C1715">
        <v>344887598.12769997</v>
      </c>
      <c r="D1715">
        <v>385630.81670000002</v>
      </c>
      <c r="E1715">
        <v>75757351.801599994</v>
      </c>
      <c r="F1715">
        <v>0</v>
      </c>
      <c r="G1715">
        <v>107678199.6345</v>
      </c>
      <c r="H1715">
        <v>137077812.21059999</v>
      </c>
      <c r="I1715">
        <v>74405443.320899993</v>
      </c>
      <c r="J1715">
        <v>5382359.9984999998</v>
      </c>
      <c r="K1715">
        <v>400432164.93940002</v>
      </c>
      <c r="L1715">
        <v>110843380.69580001</v>
      </c>
      <c r="M1715">
        <v>0</v>
      </c>
      <c r="N1715">
        <v>74716595.2623</v>
      </c>
      <c r="O1715">
        <v>270482154.80690002</v>
      </c>
      <c r="P1715">
        <v>-4996729.1818000004</v>
      </c>
      <c r="Q1715">
        <v>-324674813.13779998</v>
      </c>
      <c r="R1715">
        <v>-110843380.69580001</v>
      </c>
      <c r="S1715">
        <v>107678199.6345</v>
      </c>
      <c r="T1715">
        <v>62361216.948200002</v>
      </c>
    </row>
    <row r="1716" spans="1:20" x14ac:dyDescent="0.3">
      <c r="A1716">
        <v>572</v>
      </c>
      <c r="B1716">
        <v>2</v>
      </c>
      <c r="C1716">
        <v>327474213.44340003</v>
      </c>
      <c r="D1716">
        <v>400276.19069999998</v>
      </c>
      <c r="E1716">
        <v>75757351.801599994</v>
      </c>
      <c r="F1716">
        <v>0</v>
      </c>
      <c r="G1716">
        <v>107678199.6345</v>
      </c>
      <c r="H1716">
        <v>138428043.36489999</v>
      </c>
      <c r="I1716">
        <v>64024466.071199998</v>
      </c>
      <c r="J1716">
        <v>5297014.2669000002</v>
      </c>
      <c r="K1716">
        <v>400432164.93940002</v>
      </c>
      <c r="L1716">
        <v>108043303.4735</v>
      </c>
      <c r="M1716">
        <v>0</v>
      </c>
      <c r="N1716">
        <v>71851195.781299993</v>
      </c>
      <c r="O1716">
        <v>263449747.3723</v>
      </c>
      <c r="P1716">
        <v>-4896738.0762</v>
      </c>
      <c r="Q1716">
        <v>-324674813.13779998</v>
      </c>
      <c r="R1716">
        <v>-108043303.4735</v>
      </c>
      <c r="S1716">
        <v>107678199.6345</v>
      </c>
      <c r="T1716">
        <v>66576847.583700001</v>
      </c>
    </row>
    <row r="1717" spans="1:20" x14ac:dyDescent="0.3">
      <c r="A1717">
        <v>572</v>
      </c>
      <c r="B1717">
        <v>3</v>
      </c>
      <c r="C1717">
        <v>316055020.58420002</v>
      </c>
      <c r="D1717">
        <v>414139.08120000002</v>
      </c>
      <c r="E1717">
        <v>75757351.801599994</v>
      </c>
      <c r="F1717">
        <v>0</v>
      </c>
      <c r="G1717">
        <v>107678199.6345</v>
      </c>
      <c r="H1717">
        <v>139309649.54339999</v>
      </c>
      <c r="I1717">
        <v>57903116.752400003</v>
      </c>
      <c r="J1717">
        <v>5224779.5580000002</v>
      </c>
      <c r="K1717">
        <v>400432164.93940002</v>
      </c>
      <c r="L1717">
        <v>105600422.23469999</v>
      </c>
      <c r="M1717">
        <v>0</v>
      </c>
      <c r="N1717">
        <v>69972248.660099998</v>
      </c>
      <c r="O1717">
        <v>258151903.83180001</v>
      </c>
      <c r="P1717">
        <v>-4810640.4768000003</v>
      </c>
      <c r="Q1717">
        <v>-324674813.13779998</v>
      </c>
      <c r="R1717">
        <v>-105600422.23469999</v>
      </c>
      <c r="S1717">
        <v>107678199.6345</v>
      </c>
      <c r="T1717">
        <v>69337400.883399993</v>
      </c>
    </row>
    <row r="1718" spans="1:20" x14ac:dyDescent="0.3">
      <c r="A1718">
        <v>573</v>
      </c>
      <c r="B1718">
        <v>1</v>
      </c>
      <c r="C1718">
        <v>290034214.75629997</v>
      </c>
      <c r="D1718">
        <v>386539.31880000001</v>
      </c>
      <c r="E1718">
        <v>81645052.141599998</v>
      </c>
      <c r="F1718">
        <v>0</v>
      </c>
      <c r="G1718">
        <v>294584090.10420001</v>
      </c>
      <c r="H1718">
        <v>87436507.242500007</v>
      </c>
      <c r="I1718">
        <v>183159677.3624</v>
      </c>
      <c r="J1718">
        <v>5368537.6887999997</v>
      </c>
      <c r="K1718">
        <v>437632000.24940002</v>
      </c>
      <c r="L1718">
        <v>54808796.063699998</v>
      </c>
      <c r="M1718">
        <v>0</v>
      </c>
      <c r="N1718">
        <v>73164682.352500007</v>
      </c>
      <c r="O1718">
        <v>106874537.39380001</v>
      </c>
      <c r="P1718">
        <v>-4981998.37</v>
      </c>
      <c r="Q1718">
        <v>-355986948.10780001</v>
      </c>
      <c r="R1718">
        <v>-54808796.063699998</v>
      </c>
      <c r="S1718">
        <v>294584090.10420001</v>
      </c>
      <c r="T1718">
        <v>14271824.890000001</v>
      </c>
    </row>
    <row r="1719" spans="1:20" x14ac:dyDescent="0.3">
      <c r="A1719">
        <v>573</v>
      </c>
      <c r="B1719">
        <v>2</v>
      </c>
      <c r="C1719">
        <v>283041909.22869998</v>
      </c>
      <c r="D1719">
        <v>362222.99859999999</v>
      </c>
      <c r="E1719">
        <v>81645052.141599998</v>
      </c>
      <c r="F1719">
        <v>0</v>
      </c>
      <c r="G1719">
        <v>294584090.10420001</v>
      </c>
      <c r="H1719">
        <v>85463267.825200006</v>
      </c>
      <c r="I1719">
        <v>171573537.86719999</v>
      </c>
      <c r="J1719">
        <v>5495123.0137999998</v>
      </c>
      <c r="K1719">
        <v>437632000.24940002</v>
      </c>
      <c r="L1719">
        <v>54763846.174999997</v>
      </c>
      <c r="M1719">
        <v>0</v>
      </c>
      <c r="N1719">
        <v>75638525.876200005</v>
      </c>
      <c r="O1719">
        <v>111468371.36149999</v>
      </c>
      <c r="P1719">
        <v>-5132900.0152000003</v>
      </c>
      <c r="Q1719">
        <v>-355986948.10780001</v>
      </c>
      <c r="R1719">
        <v>-54763846.174999997</v>
      </c>
      <c r="S1719">
        <v>294584090.10420001</v>
      </c>
      <c r="T1719">
        <v>9824741.9489999991</v>
      </c>
    </row>
    <row r="1720" spans="1:20" x14ac:dyDescent="0.3">
      <c r="A1720">
        <v>573</v>
      </c>
      <c r="B1720">
        <v>3</v>
      </c>
      <c r="C1720">
        <v>278494384.42070001</v>
      </c>
      <c r="D1720">
        <v>341192.80080000003</v>
      </c>
      <c r="E1720">
        <v>81645052.141599998</v>
      </c>
      <c r="F1720">
        <v>0</v>
      </c>
      <c r="G1720">
        <v>294584090.10420001</v>
      </c>
      <c r="H1720">
        <v>84319965.845799997</v>
      </c>
      <c r="I1720">
        <v>163992534.6805</v>
      </c>
      <c r="J1720">
        <v>5610113.8410999998</v>
      </c>
      <c r="K1720">
        <v>437632000.24940002</v>
      </c>
      <c r="L1720">
        <v>54807119.048900001</v>
      </c>
      <c r="M1720">
        <v>0</v>
      </c>
      <c r="N1720">
        <v>77376578.565300003</v>
      </c>
      <c r="O1720">
        <v>114501849.7402</v>
      </c>
      <c r="P1720">
        <v>-5268921.0401999997</v>
      </c>
      <c r="Q1720">
        <v>-355986948.10780001</v>
      </c>
      <c r="R1720">
        <v>-54807119.048900001</v>
      </c>
      <c r="S1720">
        <v>294584090.10420001</v>
      </c>
      <c r="T1720">
        <v>6943387.2805000003</v>
      </c>
    </row>
    <row r="1721" spans="1:20" x14ac:dyDescent="0.3">
      <c r="A1721">
        <v>574</v>
      </c>
      <c r="B1721">
        <v>1</v>
      </c>
      <c r="C1721">
        <v>299836736.74269998</v>
      </c>
      <c r="D1721">
        <v>362172.68699999998</v>
      </c>
      <c r="E1721">
        <v>45156080.0616</v>
      </c>
      <c r="F1721">
        <v>0</v>
      </c>
      <c r="G1721">
        <v>15509831.6204</v>
      </c>
      <c r="H1721">
        <v>56483077.652099997</v>
      </c>
      <c r="I1721">
        <v>36537215.020000003</v>
      </c>
      <c r="J1721">
        <v>5512209.8975999998</v>
      </c>
      <c r="K1721">
        <v>207086359.71939999</v>
      </c>
      <c r="L1721">
        <v>96859617.543799996</v>
      </c>
      <c r="M1721">
        <v>0</v>
      </c>
      <c r="N1721">
        <v>71879257.918599993</v>
      </c>
      <c r="O1721">
        <v>263299521.7227</v>
      </c>
      <c r="P1721">
        <v>-5150037.2105999999</v>
      </c>
      <c r="Q1721">
        <v>-161930279.65779999</v>
      </c>
      <c r="R1721">
        <v>-96859617.543799996</v>
      </c>
      <c r="S1721">
        <v>15509831.6204</v>
      </c>
      <c r="T1721">
        <v>-15396180.2666</v>
      </c>
    </row>
    <row r="1722" spans="1:20" x14ac:dyDescent="0.3">
      <c r="A1722">
        <v>574</v>
      </c>
      <c r="B1722">
        <v>2</v>
      </c>
      <c r="C1722">
        <v>277509993.46439999</v>
      </c>
      <c r="D1722">
        <v>380378.9376</v>
      </c>
      <c r="E1722">
        <v>45156080.0616</v>
      </c>
      <c r="F1722">
        <v>0</v>
      </c>
      <c r="G1722">
        <v>15509831.6204</v>
      </c>
      <c r="H1722">
        <v>56651705.937799998</v>
      </c>
      <c r="I1722">
        <v>20146424.182999998</v>
      </c>
      <c r="J1722">
        <v>5431208.6812000005</v>
      </c>
      <c r="K1722">
        <v>207086359.71939999</v>
      </c>
      <c r="L1722">
        <v>94153446.858999997</v>
      </c>
      <c r="M1722">
        <v>0</v>
      </c>
      <c r="N1722">
        <v>68900582.322799996</v>
      </c>
      <c r="O1722">
        <v>257363569.2814</v>
      </c>
      <c r="P1722">
        <v>-5050829.7435999997</v>
      </c>
      <c r="Q1722">
        <v>-161930279.65779999</v>
      </c>
      <c r="R1722">
        <v>-94153446.858999997</v>
      </c>
      <c r="S1722">
        <v>15509831.6204</v>
      </c>
      <c r="T1722">
        <v>-12248876.3849</v>
      </c>
    </row>
    <row r="1723" spans="1:20" x14ac:dyDescent="0.3">
      <c r="A1723">
        <v>574</v>
      </c>
      <c r="B1723">
        <v>3</v>
      </c>
      <c r="C1723">
        <v>265191420.87850001</v>
      </c>
      <c r="D1723">
        <v>396671.82829999999</v>
      </c>
      <c r="E1723">
        <v>45156080.0616</v>
      </c>
      <c r="F1723">
        <v>0</v>
      </c>
      <c r="G1723">
        <v>15509831.6204</v>
      </c>
      <c r="H1723">
        <v>56887439.827200003</v>
      </c>
      <c r="I1723">
        <v>12522759.9487</v>
      </c>
      <c r="J1723">
        <v>5362294.1771999998</v>
      </c>
      <c r="K1723">
        <v>207086359.71939999</v>
      </c>
      <c r="L1723">
        <v>91767489.003900006</v>
      </c>
      <c r="M1723">
        <v>0</v>
      </c>
      <c r="N1723">
        <v>66911154.207500003</v>
      </c>
      <c r="O1723">
        <v>252668660.9298</v>
      </c>
      <c r="P1723">
        <v>-4965622.3490000004</v>
      </c>
      <c r="Q1723">
        <v>-161930279.65779999</v>
      </c>
      <c r="R1723">
        <v>-91767489.003900006</v>
      </c>
      <c r="S1723">
        <v>15509831.6204</v>
      </c>
      <c r="T1723">
        <v>-10023714.3803</v>
      </c>
    </row>
    <row r="1724" spans="1:20" x14ac:dyDescent="0.3">
      <c r="A1724">
        <v>575</v>
      </c>
      <c r="B1724">
        <v>1</v>
      </c>
      <c r="C1724">
        <v>193776522.40970001</v>
      </c>
      <c r="D1724">
        <v>405119.69069999998</v>
      </c>
      <c r="E1724">
        <v>15435409.071599999</v>
      </c>
      <c r="F1724">
        <v>0</v>
      </c>
      <c r="G1724">
        <v>3883500.9457999999</v>
      </c>
      <c r="H1724">
        <v>46982805.897</v>
      </c>
      <c r="I1724">
        <v>106237523.4754</v>
      </c>
      <c r="J1724">
        <v>5309372.2604999999</v>
      </c>
      <c r="K1724">
        <v>19304374.7894</v>
      </c>
      <c r="L1724">
        <v>58723242.925300002</v>
      </c>
      <c r="M1724">
        <v>0</v>
      </c>
      <c r="N1724">
        <v>70916594.0528</v>
      </c>
      <c r="O1724">
        <v>87538998.934300005</v>
      </c>
      <c r="P1724">
        <v>-4904252.5697999997</v>
      </c>
      <c r="Q1724">
        <v>-3868965.7178000002</v>
      </c>
      <c r="R1724">
        <v>-58723242.925300002</v>
      </c>
      <c r="S1724">
        <v>3883500.9457999999</v>
      </c>
      <c r="T1724">
        <v>-23933788.1558</v>
      </c>
    </row>
    <row r="1725" spans="1:20" x14ac:dyDescent="0.3">
      <c r="A1725">
        <v>575</v>
      </c>
      <c r="B1725">
        <v>2</v>
      </c>
      <c r="C1725">
        <v>169634843.89500001</v>
      </c>
      <c r="D1725">
        <v>412852.74540000001</v>
      </c>
      <c r="E1725">
        <v>15435409.071599999</v>
      </c>
      <c r="F1725">
        <v>0</v>
      </c>
      <c r="G1725">
        <v>3883500.9457999999</v>
      </c>
      <c r="H1725">
        <v>46146545.9164</v>
      </c>
      <c r="I1725">
        <v>82517613.425899997</v>
      </c>
      <c r="J1725">
        <v>5260956.3068000004</v>
      </c>
      <c r="K1725">
        <v>19304374.7894</v>
      </c>
      <c r="L1725">
        <v>58365539.126199998</v>
      </c>
      <c r="M1725">
        <v>0</v>
      </c>
      <c r="N1725">
        <v>70026836.703700006</v>
      </c>
      <c r="O1725">
        <v>87117230.469099998</v>
      </c>
      <c r="P1725">
        <v>-4848103.5614999998</v>
      </c>
      <c r="Q1725">
        <v>-3868965.7178000002</v>
      </c>
      <c r="R1725">
        <v>-58365539.126199998</v>
      </c>
      <c r="S1725">
        <v>3883500.9457999999</v>
      </c>
      <c r="T1725">
        <v>-23880290.787300002</v>
      </c>
    </row>
    <row r="1726" spans="1:20" x14ac:dyDescent="0.3">
      <c r="A1726">
        <v>575</v>
      </c>
      <c r="B1726">
        <v>3</v>
      </c>
      <c r="C1726">
        <v>155385818.45039999</v>
      </c>
      <c r="D1726">
        <v>419962.93459999998</v>
      </c>
      <c r="E1726">
        <v>15435409.071599999</v>
      </c>
      <c r="F1726">
        <v>0</v>
      </c>
      <c r="G1726">
        <v>3883500.9457999999</v>
      </c>
      <c r="H1726">
        <v>45649722.198200002</v>
      </c>
      <c r="I1726">
        <v>69105585.433500007</v>
      </c>
      <c r="J1726">
        <v>5216403.3051000005</v>
      </c>
      <c r="K1726">
        <v>19304374.7894</v>
      </c>
      <c r="L1726">
        <v>57997120.672300003</v>
      </c>
      <c r="M1726">
        <v>0</v>
      </c>
      <c r="N1726">
        <v>69224802.5493</v>
      </c>
      <c r="O1726">
        <v>86280233.016900003</v>
      </c>
      <c r="P1726">
        <v>-4796440.3706</v>
      </c>
      <c r="Q1726">
        <v>-3868965.7178000002</v>
      </c>
      <c r="R1726">
        <v>-57997120.672300003</v>
      </c>
      <c r="S1726">
        <v>3883500.9457999999</v>
      </c>
      <c r="T1726">
        <v>-23575080.351100001</v>
      </c>
    </row>
    <row r="1727" spans="1:20" x14ac:dyDescent="0.3">
      <c r="A1727">
        <v>576</v>
      </c>
      <c r="B1727">
        <v>1</v>
      </c>
      <c r="C1727">
        <v>135947924.19409999</v>
      </c>
      <c r="D1727">
        <v>420716.20689999999</v>
      </c>
      <c r="E1727">
        <v>15435409.071599999</v>
      </c>
      <c r="F1727">
        <v>0</v>
      </c>
      <c r="G1727">
        <v>3548007.7209000001</v>
      </c>
      <c r="H1727">
        <v>46519352.2377</v>
      </c>
      <c r="I1727">
        <v>77103988.129299998</v>
      </c>
      <c r="J1727">
        <v>5204106.7182</v>
      </c>
      <c r="K1727">
        <v>19304374.7894</v>
      </c>
      <c r="L1727">
        <v>27867214.123100001</v>
      </c>
      <c r="M1727">
        <v>0</v>
      </c>
      <c r="N1727">
        <v>71111294.069499999</v>
      </c>
      <c r="O1727">
        <v>58843936.064800002</v>
      </c>
      <c r="P1727">
        <v>-4783390.5111999996</v>
      </c>
      <c r="Q1727">
        <v>-3868965.7178000002</v>
      </c>
      <c r="R1727">
        <v>-27867214.123100001</v>
      </c>
      <c r="S1727">
        <v>3548007.7209000001</v>
      </c>
      <c r="T1727">
        <v>-24591941.831799999</v>
      </c>
    </row>
    <row r="1728" spans="1:20" x14ac:dyDescent="0.3">
      <c r="A1728">
        <v>576</v>
      </c>
      <c r="B1728">
        <v>2</v>
      </c>
      <c r="C1728">
        <v>127556780.00749999</v>
      </c>
      <c r="D1728">
        <v>421764.12890000001</v>
      </c>
      <c r="E1728">
        <v>15435409.071599999</v>
      </c>
      <c r="F1728">
        <v>0</v>
      </c>
      <c r="G1728">
        <v>3548007.7209000001</v>
      </c>
      <c r="H1728">
        <v>46280906.626199998</v>
      </c>
      <c r="I1728">
        <v>67819676.871199995</v>
      </c>
      <c r="J1728">
        <v>5190244.3978000004</v>
      </c>
      <c r="K1728">
        <v>19304374.7894</v>
      </c>
      <c r="L1728">
        <v>28007119.3079</v>
      </c>
      <c r="M1728">
        <v>0</v>
      </c>
      <c r="N1728">
        <v>71996914.788200006</v>
      </c>
      <c r="O1728">
        <v>59737103.136200003</v>
      </c>
      <c r="P1728">
        <v>-4768480.2688999996</v>
      </c>
      <c r="Q1728">
        <v>-3868965.7178000002</v>
      </c>
      <c r="R1728">
        <v>-28007119.3079</v>
      </c>
      <c r="S1728">
        <v>3548007.7209000001</v>
      </c>
      <c r="T1728">
        <v>-25716008.162</v>
      </c>
    </row>
    <row r="1729" spans="1:20" x14ac:dyDescent="0.3">
      <c r="A1729">
        <v>576</v>
      </c>
      <c r="B1729">
        <v>3</v>
      </c>
      <c r="C1729">
        <v>121518565.1741</v>
      </c>
      <c r="D1729">
        <v>423091.59299999999</v>
      </c>
      <c r="E1729">
        <v>15435409.071599999</v>
      </c>
      <c r="F1729">
        <v>0</v>
      </c>
      <c r="G1729">
        <v>3548007.7209000001</v>
      </c>
      <c r="H1729">
        <v>46285230.9111</v>
      </c>
      <c r="I1729">
        <v>61112107.391999997</v>
      </c>
      <c r="J1729">
        <v>5175725.8915999997</v>
      </c>
      <c r="K1729">
        <v>19304374.7894</v>
      </c>
      <c r="L1729">
        <v>28110363.503899999</v>
      </c>
      <c r="M1729">
        <v>0</v>
      </c>
      <c r="N1729">
        <v>72525666.627700001</v>
      </c>
      <c r="O1729">
        <v>60406457.781999998</v>
      </c>
      <c r="P1729">
        <v>-4752634.2986000003</v>
      </c>
      <c r="Q1729">
        <v>-3868965.7178000002</v>
      </c>
      <c r="R1729">
        <v>-28110363.503899999</v>
      </c>
      <c r="S1729">
        <v>3548007.7209000001</v>
      </c>
      <c r="T1729">
        <v>-26240435.716600001</v>
      </c>
    </row>
    <row r="1730" spans="1:20" x14ac:dyDescent="0.3">
      <c r="A1730">
        <v>577</v>
      </c>
      <c r="B1730">
        <v>1</v>
      </c>
      <c r="C1730">
        <v>110712368.84370001</v>
      </c>
      <c r="D1730">
        <v>420076.7769</v>
      </c>
      <c r="E1730">
        <v>15435409.071599999</v>
      </c>
      <c r="F1730">
        <v>0</v>
      </c>
      <c r="G1730">
        <v>4040381.0011999998</v>
      </c>
      <c r="H1730">
        <v>53378963.277900003</v>
      </c>
      <c r="I1730">
        <v>75177659.701499999</v>
      </c>
      <c r="J1730">
        <v>5181509.2636000002</v>
      </c>
      <c r="K1730">
        <v>19304374.7894</v>
      </c>
      <c r="L1730">
        <v>7546958.8625999996</v>
      </c>
      <c r="M1730">
        <v>0</v>
      </c>
      <c r="N1730">
        <v>75156647.645899996</v>
      </c>
      <c r="O1730">
        <v>35534709.142200001</v>
      </c>
      <c r="P1730">
        <v>-4761432.4868000001</v>
      </c>
      <c r="Q1730">
        <v>-3868965.7178000002</v>
      </c>
      <c r="R1730">
        <v>-7546958.8625999996</v>
      </c>
      <c r="S1730">
        <v>4040381.0011999998</v>
      </c>
      <c r="T1730">
        <v>-21777684.368000001</v>
      </c>
    </row>
    <row r="1731" spans="1:20" x14ac:dyDescent="0.3">
      <c r="A1731">
        <v>577</v>
      </c>
      <c r="B1731">
        <v>2</v>
      </c>
      <c r="C1731">
        <v>106211484.3177</v>
      </c>
      <c r="D1731">
        <v>417547.78259999998</v>
      </c>
      <c r="E1731">
        <v>15435409.071599999</v>
      </c>
      <c r="F1731">
        <v>0</v>
      </c>
      <c r="G1731">
        <v>4040381.0011999998</v>
      </c>
      <c r="H1731">
        <v>53619398.774400003</v>
      </c>
      <c r="I1731">
        <v>69859355.991500005</v>
      </c>
      <c r="J1731">
        <v>5184272.8355</v>
      </c>
      <c r="K1731">
        <v>19304374.7894</v>
      </c>
      <c r="L1731">
        <v>7644205.6984000001</v>
      </c>
      <c r="M1731">
        <v>0</v>
      </c>
      <c r="N1731">
        <v>76614032.673899993</v>
      </c>
      <c r="O1731">
        <v>36352128.326200001</v>
      </c>
      <c r="P1731">
        <v>-4766725.0528999995</v>
      </c>
      <c r="Q1731">
        <v>-3868965.7178000002</v>
      </c>
      <c r="R1731">
        <v>-7644205.6984000001</v>
      </c>
      <c r="S1731">
        <v>4040381.0011999998</v>
      </c>
      <c r="T1731">
        <v>-22994633.899500001</v>
      </c>
    </row>
    <row r="1732" spans="1:20" x14ac:dyDescent="0.3">
      <c r="A1732">
        <v>577</v>
      </c>
      <c r="B1732">
        <v>3</v>
      </c>
      <c r="C1732">
        <v>102646367.9173</v>
      </c>
      <c r="D1732">
        <v>415429.5232</v>
      </c>
      <c r="E1732">
        <v>15435409.071599999</v>
      </c>
      <c r="F1732">
        <v>0</v>
      </c>
      <c r="G1732">
        <v>4040381.0011999998</v>
      </c>
      <c r="H1732">
        <v>53295168.983199999</v>
      </c>
      <c r="I1732">
        <v>65619313.758299999</v>
      </c>
      <c r="J1732">
        <v>5185000.9166999999</v>
      </c>
      <c r="K1732">
        <v>19304374.7894</v>
      </c>
      <c r="L1732">
        <v>7727150.0108000003</v>
      </c>
      <c r="M1732">
        <v>0</v>
      </c>
      <c r="N1732">
        <v>77481242.760299996</v>
      </c>
      <c r="O1732">
        <v>37027054.159000002</v>
      </c>
      <c r="P1732">
        <v>-4769571.3935000002</v>
      </c>
      <c r="Q1732">
        <v>-3868965.7178000002</v>
      </c>
      <c r="R1732">
        <v>-7727150.0108000003</v>
      </c>
      <c r="S1732">
        <v>4040381.0011999998</v>
      </c>
      <c r="T1732">
        <v>-24186073.776999999</v>
      </c>
    </row>
    <row r="1733" spans="1:20" x14ac:dyDescent="0.3">
      <c r="A1733">
        <v>578</v>
      </c>
      <c r="B1733">
        <v>1</v>
      </c>
      <c r="C1733">
        <v>102348858.0599</v>
      </c>
      <c r="D1733">
        <v>414464.00530000002</v>
      </c>
      <c r="E1733">
        <v>15435409.071599999</v>
      </c>
      <c r="F1733">
        <v>0</v>
      </c>
      <c r="G1733">
        <v>4070473.2916000001</v>
      </c>
      <c r="H1733">
        <v>49724919.318300001</v>
      </c>
      <c r="I1733">
        <v>62368396.905900002</v>
      </c>
      <c r="J1733">
        <v>5180760.8799000001</v>
      </c>
      <c r="K1733">
        <v>19427629.909400001</v>
      </c>
      <c r="L1733">
        <v>3205256.2719000001</v>
      </c>
      <c r="M1733">
        <v>0</v>
      </c>
      <c r="N1733">
        <v>80432236.533500001</v>
      </c>
      <c r="O1733">
        <v>39980461.153999999</v>
      </c>
      <c r="P1733">
        <v>-4766296.8745999997</v>
      </c>
      <c r="Q1733">
        <v>-3992220.8377999999</v>
      </c>
      <c r="R1733">
        <v>-3205256.2719000001</v>
      </c>
      <c r="S1733">
        <v>4070473.2916000001</v>
      </c>
      <c r="T1733">
        <v>-30707317.2152</v>
      </c>
    </row>
    <row r="1734" spans="1:20" x14ac:dyDescent="0.3">
      <c r="A1734">
        <v>578</v>
      </c>
      <c r="B1734">
        <v>2</v>
      </c>
      <c r="C1734">
        <v>98496360.799700007</v>
      </c>
      <c r="D1734">
        <v>413717.2439</v>
      </c>
      <c r="E1734">
        <v>15435409.071599999</v>
      </c>
      <c r="F1734">
        <v>0</v>
      </c>
      <c r="G1734">
        <v>4070473.2916000001</v>
      </c>
      <c r="H1734">
        <v>49951348.011399999</v>
      </c>
      <c r="I1734">
        <v>59346262.222599998</v>
      </c>
      <c r="J1734">
        <v>5176532.7828000002</v>
      </c>
      <c r="K1734">
        <v>19427629.909400001</v>
      </c>
      <c r="L1734">
        <v>3232063.0641000001</v>
      </c>
      <c r="M1734">
        <v>0</v>
      </c>
      <c r="N1734">
        <v>80208194.890400007</v>
      </c>
      <c r="O1734">
        <v>39150098.577100001</v>
      </c>
      <c r="P1734">
        <v>-4762815.5389</v>
      </c>
      <c r="Q1734">
        <v>-3992220.8377999999</v>
      </c>
      <c r="R1734">
        <v>-3232063.0641000001</v>
      </c>
      <c r="S1734">
        <v>4070473.2916000001</v>
      </c>
      <c r="T1734">
        <v>-30256846.878899999</v>
      </c>
    </row>
    <row r="1735" spans="1:20" x14ac:dyDescent="0.3">
      <c r="A1735">
        <v>578</v>
      </c>
      <c r="B1735">
        <v>3</v>
      </c>
      <c r="C1735">
        <v>95918559.527199998</v>
      </c>
      <c r="D1735">
        <v>413153.1139</v>
      </c>
      <c r="E1735">
        <v>15435409.071599999</v>
      </c>
      <c r="F1735">
        <v>0</v>
      </c>
      <c r="G1735">
        <v>4070473.2916000001</v>
      </c>
      <c r="H1735">
        <v>50041636.536799997</v>
      </c>
      <c r="I1735">
        <v>56654499.866800003</v>
      </c>
      <c r="J1735">
        <v>5171963.5948000001</v>
      </c>
      <c r="K1735">
        <v>19427629.909400001</v>
      </c>
      <c r="L1735">
        <v>3256747.6354999999</v>
      </c>
      <c r="M1735">
        <v>0</v>
      </c>
      <c r="N1735">
        <v>80299946.836999997</v>
      </c>
      <c r="O1735">
        <v>39264059.660400003</v>
      </c>
      <c r="P1735">
        <v>-4758810.4808999998</v>
      </c>
      <c r="Q1735">
        <v>-3992220.8377999999</v>
      </c>
      <c r="R1735">
        <v>-3256747.6354999999</v>
      </c>
      <c r="S1735">
        <v>4070473.2916000001</v>
      </c>
      <c r="T1735">
        <v>-30258310.3002</v>
      </c>
    </row>
    <row r="1736" spans="1:20" x14ac:dyDescent="0.3">
      <c r="A1736">
        <v>579</v>
      </c>
      <c r="B1736">
        <v>1</v>
      </c>
      <c r="C1736">
        <v>124624453.5265</v>
      </c>
      <c r="D1736">
        <v>419630.04719999997</v>
      </c>
      <c r="E1736">
        <v>15435409.071599999</v>
      </c>
      <c r="F1736">
        <v>0</v>
      </c>
      <c r="G1736">
        <v>1917653.5686000001</v>
      </c>
      <c r="H1736">
        <v>48282765.8992</v>
      </c>
      <c r="I1736">
        <v>46307688.2676</v>
      </c>
      <c r="J1736">
        <v>5130098.7456</v>
      </c>
      <c r="K1736">
        <v>19427629.909400001</v>
      </c>
      <c r="L1736">
        <v>43043764.394299999</v>
      </c>
      <c r="M1736">
        <v>0</v>
      </c>
      <c r="N1736">
        <v>77986480.180399999</v>
      </c>
      <c r="O1736">
        <v>78316765.258900002</v>
      </c>
      <c r="P1736">
        <v>-4710468.6984000001</v>
      </c>
      <c r="Q1736">
        <v>-3992220.8377999999</v>
      </c>
      <c r="R1736">
        <v>-43043764.394299999</v>
      </c>
      <c r="S1736">
        <v>1917653.5686000001</v>
      </c>
      <c r="T1736">
        <v>-29703714.281199999</v>
      </c>
    </row>
    <row r="1737" spans="1:20" x14ac:dyDescent="0.3">
      <c r="A1737">
        <v>579</v>
      </c>
      <c r="B1737">
        <v>2</v>
      </c>
      <c r="C1737">
        <v>119359046.9586</v>
      </c>
      <c r="D1737">
        <v>425478.68219999998</v>
      </c>
      <c r="E1737">
        <v>15435409.071599999</v>
      </c>
      <c r="F1737">
        <v>0</v>
      </c>
      <c r="G1737">
        <v>1917653.5686000001</v>
      </c>
      <c r="H1737">
        <v>47951005.792800002</v>
      </c>
      <c r="I1737">
        <v>43313147.715499997</v>
      </c>
      <c r="J1737">
        <v>5093277.7048000004</v>
      </c>
      <c r="K1737">
        <v>19427629.909400001</v>
      </c>
      <c r="L1737">
        <v>42664439.277000003</v>
      </c>
      <c r="M1737">
        <v>0</v>
      </c>
      <c r="N1737">
        <v>75048915.331699997</v>
      </c>
      <c r="O1737">
        <v>76045899.243100002</v>
      </c>
      <c r="P1737">
        <v>-4667799.0225</v>
      </c>
      <c r="Q1737">
        <v>-3992220.8377999999</v>
      </c>
      <c r="R1737">
        <v>-42664439.277000003</v>
      </c>
      <c r="S1737">
        <v>1917653.5686000001</v>
      </c>
      <c r="T1737">
        <v>-27097909.538899999</v>
      </c>
    </row>
    <row r="1738" spans="1:20" x14ac:dyDescent="0.3">
      <c r="A1738">
        <v>579</v>
      </c>
      <c r="B1738">
        <v>3</v>
      </c>
      <c r="C1738">
        <v>116105670.4964</v>
      </c>
      <c r="D1738">
        <v>430783.46139999997</v>
      </c>
      <c r="E1738">
        <v>15435409.071599999</v>
      </c>
      <c r="F1738">
        <v>0</v>
      </c>
      <c r="G1738">
        <v>1917653.5686000001</v>
      </c>
      <c r="H1738">
        <v>47656916.862099998</v>
      </c>
      <c r="I1738">
        <v>41687629.509300001</v>
      </c>
      <c r="J1738">
        <v>5060008.8466999996</v>
      </c>
      <c r="K1738">
        <v>19427629.909400001</v>
      </c>
      <c r="L1738">
        <v>42331152.532399997</v>
      </c>
      <c r="M1738">
        <v>0</v>
      </c>
      <c r="N1738">
        <v>73443561.890000001</v>
      </c>
      <c r="O1738">
        <v>74418040.987000003</v>
      </c>
      <c r="P1738">
        <v>-4629225.3853000002</v>
      </c>
      <c r="Q1738">
        <v>-3992220.8377999999</v>
      </c>
      <c r="R1738">
        <v>-42331152.532399997</v>
      </c>
      <c r="S1738">
        <v>1917653.5686000001</v>
      </c>
      <c r="T1738">
        <v>-25786645.027899999</v>
      </c>
    </row>
    <row r="1739" spans="1:20" x14ac:dyDescent="0.3">
      <c r="A1739">
        <v>580</v>
      </c>
      <c r="B1739">
        <v>1</v>
      </c>
      <c r="C1739">
        <v>117977559.16680001</v>
      </c>
      <c r="D1739">
        <v>436103.18089999998</v>
      </c>
      <c r="E1739">
        <v>15435409.071599999</v>
      </c>
      <c r="F1739">
        <v>0</v>
      </c>
      <c r="G1739">
        <v>4589330.1518999999</v>
      </c>
      <c r="H1739">
        <v>48603443.0876</v>
      </c>
      <c r="I1739">
        <v>37559554.707000002</v>
      </c>
      <c r="J1739">
        <v>5037903.3857000005</v>
      </c>
      <c r="K1739">
        <v>19427629.909400001</v>
      </c>
      <c r="L1739">
        <v>56097327.915899999</v>
      </c>
      <c r="M1739">
        <v>0</v>
      </c>
      <c r="N1739">
        <v>70025266.910999998</v>
      </c>
      <c r="O1739">
        <v>80418004.459700003</v>
      </c>
      <c r="P1739">
        <v>-4601800.2048000004</v>
      </c>
      <c r="Q1739">
        <v>-3992220.8377999999</v>
      </c>
      <c r="R1739">
        <v>-56097327.915899999</v>
      </c>
      <c r="S1739">
        <v>4589330.1518999999</v>
      </c>
      <c r="T1739">
        <v>-21421823.8233</v>
      </c>
    </row>
    <row r="1740" spans="1:20" x14ac:dyDescent="0.3">
      <c r="A1740">
        <v>580</v>
      </c>
      <c r="B1740">
        <v>2</v>
      </c>
      <c r="C1740">
        <v>114193476.76440001</v>
      </c>
      <c r="D1740">
        <v>441142.00650000002</v>
      </c>
      <c r="E1740">
        <v>15435409.071599999</v>
      </c>
      <c r="F1740">
        <v>0</v>
      </c>
      <c r="G1740">
        <v>4589330.1518999999</v>
      </c>
      <c r="H1740">
        <v>48407891.093999997</v>
      </c>
      <c r="I1740">
        <v>35373856.826899998</v>
      </c>
      <c r="J1740">
        <v>5017183.4730000002</v>
      </c>
      <c r="K1740">
        <v>19427629.909400001</v>
      </c>
      <c r="L1740">
        <v>55435334.942900002</v>
      </c>
      <c r="M1740">
        <v>0</v>
      </c>
      <c r="N1740">
        <v>68842526.584900007</v>
      </c>
      <c r="O1740">
        <v>78819619.9375</v>
      </c>
      <c r="P1740">
        <v>-4576041.4665000001</v>
      </c>
      <c r="Q1740">
        <v>-3992220.8377999999</v>
      </c>
      <c r="R1740">
        <v>-55435334.942900002</v>
      </c>
      <c r="S1740">
        <v>4589330.1518999999</v>
      </c>
      <c r="T1740">
        <v>-20434635.490800001</v>
      </c>
    </row>
    <row r="1741" spans="1:20" x14ac:dyDescent="0.3">
      <c r="A1741">
        <v>580</v>
      </c>
      <c r="B1741">
        <v>3</v>
      </c>
      <c r="C1741">
        <v>111870741.7912</v>
      </c>
      <c r="D1741">
        <v>445988.29</v>
      </c>
      <c r="E1741">
        <v>15435409.071599999</v>
      </c>
      <c r="F1741">
        <v>0</v>
      </c>
      <c r="G1741">
        <v>4589330.1518999999</v>
      </c>
      <c r="H1741">
        <v>48425297.568400003</v>
      </c>
      <c r="I1741">
        <v>33951738.500600003</v>
      </c>
      <c r="J1741">
        <v>4997694.3047000002</v>
      </c>
      <c r="K1741">
        <v>19427629.909400001</v>
      </c>
      <c r="L1741">
        <v>54837913.556500003</v>
      </c>
      <c r="M1741">
        <v>0</v>
      </c>
      <c r="N1741">
        <v>68108309.440400004</v>
      </c>
      <c r="O1741">
        <v>77919003.2905</v>
      </c>
      <c r="P1741">
        <v>-4551706.0146000003</v>
      </c>
      <c r="Q1741">
        <v>-3992220.8377999999</v>
      </c>
      <c r="R1741">
        <v>-54837913.556500003</v>
      </c>
      <c r="S1741">
        <v>4589330.1518999999</v>
      </c>
      <c r="T1741">
        <v>-19683011.8719</v>
      </c>
    </row>
    <row r="1742" spans="1:20" x14ac:dyDescent="0.3">
      <c r="A1742">
        <v>581</v>
      </c>
      <c r="B1742">
        <v>1</v>
      </c>
      <c r="C1742">
        <v>54471750.168499999</v>
      </c>
      <c r="D1742">
        <v>436241.82270000002</v>
      </c>
      <c r="E1742">
        <v>20303079.911600001</v>
      </c>
      <c r="F1742">
        <v>0</v>
      </c>
      <c r="G1742">
        <v>105938223.22669999</v>
      </c>
      <c r="H1742">
        <v>72187480.069000006</v>
      </c>
      <c r="I1742">
        <v>74824479.118399993</v>
      </c>
      <c r="J1742">
        <v>5041477.7768999999</v>
      </c>
      <c r="K1742">
        <v>66803450.419399999</v>
      </c>
      <c r="L1742">
        <v>36562816.038599998</v>
      </c>
      <c r="M1742">
        <v>0</v>
      </c>
      <c r="N1742">
        <v>69460928.379700005</v>
      </c>
      <c r="O1742">
        <v>-20352728.949900001</v>
      </c>
      <c r="P1742">
        <v>-4605235.9541999996</v>
      </c>
      <c r="Q1742">
        <v>-46500370.507799998</v>
      </c>
      <c r="R1742">
        <v>-36562816.038599998</v>
      </c>
      <c r="S1742">
        <v>105938223.22669999</v>
      </c>
      <c r="T1742">
        <v>2726551.6893000002</v>
      </c>
    </row>
    <row r="1743" spans="1:20" x14ac:dyDescent="0.3">
      <c r="A1743">
        <v>581</v>
      </c>
      <c r="B1743">
        <v>2</v>
      </c>
      <c r="C1743">
        <v>48016782.139700003</v>
      </c>
      <c r="D1743">
        <v>427993.73420000001</v>
      </c>
      <c r="E1743">
        <v>20303079.911600001</v>
      </c>
      <c r="F1743">
        <v>0</v>
      </c>
      <c r="G1743">
        <v>105938223.22669999</v>
      </c>
      <c r="H1743">
        <v>71674987.494599998</v>
      </c>
      <c r="I1743">
        <v>66376626.737300001</v>
      </c>
      <c r="J1743">
        <v>5078487.8289000001</v>
      </c>
      <c r="K1743">
        <v>66803450.419399999</v>
      </c>
      <c r="L1743">
        <v>36694804.297700003</v>
      </c>
      <c r="M1743">
        <v>0</v>
      </c>
      <c r="N1743">
        <v>70833691.152099997</v>
      </c>
      <c r="O1743">
        <v>-18359844.597600002</v>
      </c>
      <c r="P1743">
        <v>-4650494.0946000004</v>
      </c>
      <c r="Q1743">
        <v>-46500370.507799998</v>
      </c>
      <c r="R1743">
        <v>-36694804.297700003</v>
      </c>
      <c r="S1743">
        <v>105938223.22669999</v>
      </c>
      <c r="T1743">
        <v>841296.34259999997</v>
      </c>
    </row>
    <row r="1744" spans="1:20" x14ac:dyDescent="0.3">
      <c r="A1744">
        <v>581</v>
      </c>
      <c r="B1744">
        <v>3</v>
      </c>
      <c r="C1744">
        <v>44403610.203100003</v>
      </c>
      <c r="D1744">
        <v>420808.51890000002</v>
      </c>
      <c r="E1744">
        <v>20303079.911600001</v>
      </c>
      <c r="F1744">
        <v>0</v>
      </c>
      <c r="G1744">
        <v>105938223.22669999</v>
      </c>
      <c r="H1744">
        <v>70836141.818599999</v>
      </c>
      <c r="I1744">
        <v>60617439.5788</v>
      </c>
      <c r="J1744">
        <v>5110723.1541999998</v>
      </c>
      <c r="K1744">
        <v>66803450.419399999</v>
      </c>
      <c r="L1744">
        <v>36799802.8939</v>
      </c>
      <c r="M1744">
        <v>0</v>
      </c>
      <c r="N1744">
        <v>71895563.143700004</v>
      </c>
      <c r="O1744">
        <v>-16213829.375700001</v>
      </c>
      <c r="P1744">
        <v>-4689914.6354</v>
      </c>
      <c r="Q1744">
        <v>-46500370.507799998</v>
      </c>
      <c r="R1744">
        <v>-36799802.8939</v>
      </c>
      <c r="S1744">
        <v>105938223.22669999</v>
      </c>
      <c r="T1744">
        <v>-1059421.3251</v>
      </c>
    </row>
    <row r="1745" spans="1:20" x14ac:dyDescent="0.3">
      <c r="A1745">
        <v>582</v>
      </c>
      <c r="B1745">
        <v>1</v>
      </c>
      <c r="C1745">
        <v>179684046.15979999</v>
      </c>
      <c r="D1745">
        <v>436382.16859999998</v>
      </c>
      <c r="E1745">
        <v>23069321.6116</v>
      </c>
      <c r="F1745">
        <v>0</v>
      </c>
      <c r="G1745">
        <v>15324036.2138</v>
      </c>
      <c r="H1745">
        <v>57583628.504299998</v>
      </c>
      <c r="I1745">
        <v>9927788.4351000004</v>
      </c>
      <c r="J1745">
        <v>5022742.4485999998</v>
      </c>
      <c r="K1745">
        <v>93726575.159400001</v>
      </c>
      <c r="L1745">
        <v>103711286.0667</v>
      </c>
      <c r="M1745">
        <v>0</v>
      </c>
      <c r="N1745">
        <v>64746706.003399998</v>
      </c>
      <c r="O1745">
        <v>169756257.72479999</v>
      </c>
      <c r="P1745">
        <v>-4586360.28</v>
      </c>
      <c r="Q1745">
        <v>-70657253.547800004</v>
      </c>
      <c r="R1745">
        <v>-103711286.0667</v>
      </c>
      <c r="S1745">
        <v>15324036.2138</v>
      </c>
      <c r="T1745">
        <v>-7163077.4989999998</v>
      </c>
    </row>
    <row r="1746" spans="1:20" x14ac:dyDescent="0.3">
      <c r="A1746">
        <v>582</v>
      </c>
      <c r="B1746">
        <v>2</v>
      </c>
      <c r="C1746">
        <v>169614635.22369999</v>
      </c>
      <c r="D1746">
        <v>451010.93729999999</v>
      </c>
      <c r="E1746">
        <v>23069321.6116</v>
      </c>
      <c r="F1746">
        <v>0</v>
      </c>
      <c r="G1746">
        <v>15324036.2138</v>
      </c>
      <c r="H1746">
        <v>58525199.683499999</v>
      </c>
      <c r="I1746">
        <v>7357174.0546000004</v>
      </c>
      <c r="J1746">
        <v>4950621.1577000003</v>
      </c>
      <c r="K1746">
        <v>93726575.159400001</v>
      </c>
      <c r="L1746">
        <v>101123264.8152</v>
      </c>
      <c r="M1746">
        <v>0</v>
      </c>
      <c r="N1746">
        <v>61289098.067100003</v>
      </c>
      <c r="O1746">
        <v>162257461.16909999</v>
      </c>
      <c r="P1746">
        <v>-4499610.2204</v>
      </c>
      <c r="Q1746">
        <v>-70657253.547800004</v>
      </c>
      <c r="R1746">
        <v>-101123264.8152</v>
      </c>
      <c r="S1746">
        <v>15324036.2138</v>
      </c>
      <c r="T1746">
        <v>-2763898.3835999998</v>
      </c>
    </row>
    <row r="1747" spans="1:20" x14ac:dyDescent="0.3">
      <c r="A1747">
        <v>582</v>
      </c>
      <c r="B1747">
        <v>3</v>
      </c>
      <c r="C1747">
        <v>163673680.29910001</v>
      </c>
      <c r="D1747">
        <v>464411.34639999998</v>
      </c>
      <c r="E1747">
        <v>23069321.6116</v>
      </c>
      <c r="F1747">
        <v>0</v>
      </c>
      <c r="G1747">
        <v>15324036.2138</v>
      </c>
      <c r="H1747">
        <v>59033393.869000003</v>
      </c>
      <c r="I1747">
        <v>6033875.9073999999</v>
      </c>
      <c r="J1747">
        <v>4889170.2065000003</v>
      </c>
      <c r="K1747">
        <v>93726575.159400001</v>
      </c>
      <c r="L1747">
        <v>98881558.751200005</v>
      </c>
      <c r="M1747">
        <v>0</v>
      </c>
      <c r="N1747">
        <v>59217130.305299997</v>
      </c>
      <c r="O1747">
        <v>157639804.3917</v>
      </c>
      <c r="P1747">
        <v>-4424758.8601000002</v>
      </c>
      <c r="Q1747">
        <v>-70657253.547800004</v>
      </c>
      <c r="R1747">
        <v>-98881558.751200005</v>
      </c>
      <c r="S1747">
        <v>15324036.2138</v>
      </c>
      <c r="T1747">
        <v>-183736.4362</v>
      </c>
    </row>
    <row r="1748" spans="1:20" x14ac:dyDescent="0.3">
      <c r="A1748">
        <v>583</v>
      </c>
      <c r="B1748">
        <v>1</v>
      </c>
      <c r="C1748">
        <v>289191883.76419997</v>
      </c>
      <c r="D1748">
        <v>486842.16940000001</v>
      </c>
      <c r="E1748">
        <v>33615063.391599998</v>
      </c>
      <c r="F1748">
        <v>0</v>
      </c>
      <c r="G1748">
        <v>9120729.0677000005</v>
      </c>
      <c r="H1748">
        <v>59307548.997500002</v>
      </c>
      <c r="I1748">
        <v>5170587.0377000002</v>
      </c>
      <c r="J1748">
        <v>4798495.1025</v>
      </c>
      <c r="K1748">
        <v>196365650.4894</v>
      </c>
      <c r="L1748">
        <v>132387278.84469999</v>
      </c>
      <c r="M1748">
        <v>0</v>
      </c>
      <c r="N1748">
        <v>54617372.6787</v>
      </c>
      <c r="O1748">
        <v>284021296.72649997</v>
      </c>
      <c r="P1748">
        <v>-4311652.9330000002</v>
      </c>
      <c r="Q1748">
        <v>-162750587.09779999</v>
      </c>
      <c r="R1748">
        <v>-132387278.84469999</v>
      </c>
      <c r="S1748">
        <v>9120729.0677000005</v>
      </c>
      <c r="T1748">
        <v>4690176.3187999995</v>
      </c>
    </row>
    <row r="1749" spans="1:20" x14ac:dyDescent="0.3">
      <c r="A1749">
        <v>583</v>
      </c>
      <c r="B1749">
        <v>2</v>
      </c>
      <c r="C1749">
        <v>280472812.30809999</v>
      </c>
      <c r="D1749">
        <v>507987.32890000002</v>
      </c>
      <c r="E1749">
        <v>33615063.391599998</v>
      </c>
      <c r="F1749">
        <v>0</v>
      </c>
      <c r="G1749">
        <v>9120729.0677000005</v>
      </c>
      <c r="H1749">
        <v>59435465.4881</v>
      </c>
      <c r="I1749">
        <v>3496787.5762999998</v>
      </c>
      <c r="J1749">
        <v>4722656.176</v>
      </c>
      <c r="K1749">
        <v>196365650.4894</v>
      </c>
      <c r="L1749">
        <v>127487573.89839999</v>
      </c>
      <c r="M1749">
        <v>0</v>
      </c>
      <c r="N1749">
        <v>52126158.700300001</v>
      </c>
      <c r="O1749">
        <v>276976024.73180002</v>
      </c>
      <c r="P1749">
        <v>-4214668.8470000001</v>
      </c>
      <c r="Q1749">
        <v>-162750587.09779999</v>
      </c>
      <c r="R1749">
        <v>-127487573.89839999</v>
      </c>
      <c r="S1749">
        <v>9120729.0677000005</v>
      </c>
      <c r="T1749">
        <v>7309306.7878</v>
      </c>
    </row>
    <row r="1750" spans="1:20" x14ac:dyDescent="0.3">
      <c r="A1750">
        <v>583</v>
      </c>
      <c r="B1750">
        <v>3</v>
      </c>
      <c r="C1750">
        <v>274034612.73869997</v>
      </c>
      <c r="D1750">
        <v>526278.37219999998</v>
      </c>
      <c r="E1750">
        <v>33615063.391599998</v>
      </c>
      <c r="F1750">
        <v>0</v>
      </c>
      <c r="G1750">
        <v>9120729.0677000005</v>
      </c>
      <c r="H1750">
        <v>59333741.494499996</v>
      </c>
      <c r="I1750">
        <v>2623691.9611999998</v>
      </c>
      <c r="J1750">
        <v>4656312.3141000001</v>
      </c>
      <c r="K1750">
        <v>196365650.4894</v>
      </c>
      <c r="L1750">
        <v>123193791.7395</v>
      </c>
      <c r="M1750">
        <v>0</v>
      </c>
      <c r="N1750">
        <v>50491624.915600002</v>
      </c>
      <c r="O1750">
        <v>271410920.77749997</v>
      </c>
      <c r="P1750">
        <v>-4130033.9419</v>
      </c>
      <c r="Q1750">
        <v>-162750587.09779999</v>
      </c>
      <c r="R1750">
        <v>-123193791.7395</v>
      </c>
      <c r="S1750">
        <v>9120729.0677000005</v>
      </c>
      <c r="T1750">
        <v>8842116.5789000001</v>
      </c>
    </row>
    <row r="1751" spans="1:20" x14ac:dyDescent="0.3">
      <c r="A1751">
        <v>584</v>
      </c>
      <c r="B1751">
        <v>1</v>
      </c>
      <c r="C1751">
        <v>493110348.16949999</v>
      </c>
      <c r="D1751">
        <v>527417.62659999996</v>
      </c>
      <c r="E1751">
        <v>71309254.611599997</v>
      </c>
      <c r="F1751">
        <v>0</v>
      </c>
      <c r="G1751">
        <v>109734032.294</v>
      </c>
      <c r="H1751">
        <v>81777128.974299997</v>
      </c>
      <c r="I1751">
        <v>46795395.175800003</v>
      </c>
      <c r="J1751">
        <v>4678218.1476999996</v>
      </c>
      <c r="K1751">
        <v>563233765.23940003</v>
      </c>
      <c r="L1751">
        <v>88910109.040900007</v>
      </c>
      <c r="M1751">
        <v>0</v>
      </c>
      <c r="N1751">
        <v>52462768.8068</v>
      </c>
      <c r="O1751">
        <v>446314952.99379998</v>
      </c>
      <c r="P1751">
        <v>-4150800.5211</v>
      </c>
      <c r="Q1751">
        <v>-491924510.62779999</v>
      </c>
      <c r="R1751">
        <v>-88910109.040900007</v>
      </c>
      <c r="S1751">
        <v>109734032.294</v>
      </c>
      <c r="T1751">
        <v>29314360.167599998</v>
      </c>
    </row>
    <row r="1752" spans="1:20" x14ac:dyDescent="0.3">
      <c r="A1752">
        <v>584</v>
      </c>
      <c r="B1752">
        <v>2</v>
      </c>
      <c r="C1752">
        <v>484888465.73979998</v>
      </c>
      <c r="D1752">
        <v>528733.53890000004</v>
      </c>
      <c r="E1752">
        <v>71309254.611599997</v>
      </c>
      <c r="F1752">
        <v>0</v>
      </c>
      <c r="G1752">
        <v>109734032.294</v>
      </c>
      <c r="H1752">
        <v>81089466.381300002</v>
      </c>
      <c r="I1752">
        <v>37939017.2914</v>
      </c>
      <c r="J1752">
        <v>4692727.4714000002</v>
      </c>
      <c r="K1752">
        <v>563233765.23940003</v>
      </c>
      <c r="L1752">
        <v>87991461.907399997</v>
      </c>
      <c r="M1752">
        <v>0</v>
      </c>
      <c r="N1752">
        <v>53418288.032499999</v>
      </c>
      <c r="O1752">
        <v>446949448.44849998</v>
      </c>
      <c r="P1752">
        <v>-4163993.9325000001</v>
      </c>
      <c r="Q1752">
        <v>-491924510.62779999</v>
      </c>
      <c r="R1752">
        <v>-87991461.907399997</v>
      </c>
      <c r="S1752">
        <v>109734032.294</v>
      </c>
      <c r="T1752">
        <v>27671178.348700002</v>
      </c>
    </row>
    <row r="1753" spans="1:20" x14ac:dyDescent="0.3">
      <c r="A1753">
        <v>584</v>
      </c>
      <c r="B1753">
        <v>3</v>
      </c>
      <c r="C1753">
        <v>479297055.68970001</v>
      </c>
      <c r="D1753">
        <v>530180.78839999996</v>
      </c>
      <c r="E1753">
        <v>71309254.611599997</v>
      </c>
      <c r="F1753">
        <v>0</v>
      </c>
      <c r="G1753">
        <v>109734032.294</v>
      </c>
      <c r="H1753">
        <v>80868000.783600003</v>
      </c>
      <c r="I1753">
        <v>32615486.1598</v>
      </c>
      <c r="J1753">
        <v>4702869.0614999998</v>
      </c>
      <c r="K1753">
        <v>563233765.23940003</v>
      </c>
      <c r="L1753">
        <v>87077398.4102</v>
      </c>
      <c r="M1753">
        <v>0</v>
      </c>
      <c r="N1753">
        <v>53946045.102700002</v>
      </c>
      <c r="O1753">
        <v>446681569.52990001</v>
      </c>
      <c r="P1753">
        <v>-4172688.2732000002</v>
      </c>
      <c r="Q1753">
        <v>-491924510.62779999</v>
      </c>
      <c r="R1753">
        <v>-87077398.4102</v>
      </c>
      <c r="S1753">
        <v>109734032.294</v>
      </c>
      <c r="T1753">
        <v>26921955.6809</v>
      </c>
    </row>
    <row r="1754" spans="1:20" x14ac:dyDescent="0.3">
      <c r="A1754">
        <v>585</v>
      </c>
      <c r="B1754">
        <v>1</v>
      </c>
      <c r="C1754">
        <v>649732875.23150003</v>
      </c>
      <c r="D1754">
        <v>550874.98670000001</v>
      </c>
      <c r="E1754">
        <v>76762801.651600003</v>
      </c>
      <c r="F1754">
        <v>0</v>
      </c>
      <c r="G1754">
        <v>8064616.0237999996</v>
      </c>
      <c r="H1754">
        <v>49358401.751699999</v>
      </c>
      <c r="I1754">
        <v>1904869.0630999999</v>
      </c>
      <c r="J1754">
        <v>4646766.7982000001</v>
      </c>
      <c r="K1754">
        <v>616311755.77939999</v>
      </c>
      <c r="L1754">
        <v>110967588.4472</v>
      </c>
      <c r="M1754">
        <v>0</v>
      </c>
      <c r="N1754">
        <v>50944626.127700001</v>
      </c>
      <c r="O1754">
        <v>647828006.16840005</v>
      </c>
      <c r="P1754">
        <v>-4095891.8114999998</v>
      </c>
      <c r="Q1754">
        <v>-539548954.12779999</v>
      </c>
      <c r="R1754">
        <v>-110967588.4472</v>
      </c>
      <c r="S1754">
        <v>8064616.0237999996</v>
      </c>
      <c r="T1754">
        <v>-1586224.3759000001</v>
      </c>
    </row>
    <row r="1755" spans="1:20" x14ac:dyDescent="0.3">
      <c r="A1755">
        <v>585</v>
      </c>
      <c r="B1755">
        <v>2</v>
      </c>
      <c r="C1755">
        <v>643504146.78600001</v>
      </c>
      <c r="D1755">
        <v>570292.37540000002</v>
      </c>
      <c r="E1755">
        <v>76762801.651600003</v>
      </c>
      <c r="F1755">
        <v>0</v>
      </c>
      <c r="G1755">
        <v>8064616.0237999996</v>
      </c>
      <c r="H1755">
        <v>49527260.785999998</v>
      </c>
      <c r="I1755">
        <v>1469628.5473</v>
      </c>
      <c r="J1755">
        <v>4600042.9861000003</v>
      </c>
      <c r="K1755">
        <v>616311755.77939999</v>
      </c>
      <c r="L1755">
        <v>107026547.7361</v>
      </c>
      <c r="M1755">
        <v>0</v>
      </c>
      <c r="N1755">
        <v>49225429.234700002</v>
      </c>
      <c r="O1755">
        <v>642034518.23880005</v>
      </c>
      <c r="P1755">
        <v>-4029750.6107000001</v>
      </c>
      <c r="Q1755">
        <v>-539548954.12779999</v>
      </c>
      <c r="R1755">
        <v>-107026547.7361</v>
      </c>
      <c r="S1755">
        <v>8064616.0237999996</v>
      </c>
      <c r="T1755">
        <v>301831.55129999999</v>
      </c>
    </row>
    <row r="1756" spans="1:20" x14ac:dyDescent="0.3">
      <c r="A1756">
        <v>585</v>
      </c>
      <c r="B1756">
        <v>3</v>
      </c>
      <c r="C1756">
        <v>638706157.75740004</v>
      </c>
      <c r="D1756">
        <v>588120.05610000005</v>
      </c>
      <c r="E1756">
        <v>76762801.651600003</v>
      </c>
      <c r="F1756">
        <v>0</v>
      </c>
      <c r="G1756">
        <v>8064616.0237999996</v>
      </c>
      <c r="H1756">
        <v>49298958.887699999</v>
      </c>
      <c r="I1756">
        <v>1191056.4375</v>
      </c>
      <c r="J1756">
        <v>4555749.1529000001</v>
      </c>
      <c r="K1756">
        <v>616311755.77939999</v>
      </c>
      <c r="L1756">
        <v>103515315.94410001</v>
      </c>
      <c r="M1756">
        <v>0</v>
      </c>
      <c r="N1756">
        <v>47986843.7029</v>
      </c>
      <c r="O1756">
        <v>637515101.31990004</v>
      </c>
      <c r="P1756">
        <v>-3967629.0967999999</v>
      </c>
      <c r="Q1756">
        <v>-539548954.12779999</v>
      </c>
      <c r="R1756">
        <v>-103515315.94410001</v>
      </c>
      <c r="S1756">
        <v>8064616.0237999996</v>
      </c>
      <c r="T1756">
        <v>1312115.1847999999</v>
      </c>
    </row>
    <row r="1757" spans="1:20" x14ac:dyDescent="0.3">
      <c r="A1757">
        <v>586</v>
      </c>
      <c r="B1757">
        <v>1</v>
      </c>
      <c r="C1757">
        <v>330759099.64389998</v>
      </c>
      <c r="D1757">
        <v>593452.05960000004</v>
      </c>
      <c r="E1757">
        <v>42964501.541599996</v>
      </c>
      <c r="F1757">
        <v>0</v>
      </c>
      <c r="G1757">
        <v>14245601.022299999</v>
      </c>
      <c r="H1757">
        <v>66134523.610100001</v>
      </c>
      <c r="I1757">
        <v>45668214.312899999</v>
      </c>
      <c r="J1757">
        <v>4522486.8793000001</v>
      </c>
      <c r="K1757">
        <v>287361371.00940001</v>
      </c>
      <c r="L1757">
        <v>65141757.947899997</v>
      </c>
      <c r="M1757">
        <v>0</v>
      </c>
      <c r="N1757">
        <v>49858962.884999998</v>
      </c>
      <c r="O1757">
        <v>285090885.33099997</v>
      </c>
      <c r="P1757">
        <v>-3929034.8196999999</v>
      </c>
      <c r="Q1757">
        <v>-244396869.46779999</v>
      </c>
      <c r="R1757">
        <v>-65141757.947899997</v>
      </c>
      <c r="S1757">
        <v>14245601.022299999</v>
      </c>
      <c r="T1757">
        <v>16275560.725099999</v>
      </c>
    </row>
    <row r="1758" spans="1:20" x14ac:dyDescent="0.3">
      <c r="A1758">
        <v>586</v>
      </c>
      <c r="B1758">
        <v>2</v>
      </c>
      <c r="C1758">
        <v>309410333.4569</v>
      </c>
      <c r="D1758">
        <v>598580.15819999995</v>
      </c>
      <c r="E1758">
        <v>42964501.541599996</v>
      </c>
      <c r="F1758">
        <v>0</v>
      </c>
      <c r="G1758">
        <v>14245601.022299999</v>
      </c>
      <c r="H1758">
        <v>66476474.472800002</v>
      </c>
      <c r="I1758">
        <v>25190366.164099999</v>
      </c>
      <c r="J1758">
        <v>4500467.6036999999</v>
      </c>
      <c r="K1758">
        <v>287361371.00940001</v>
      </c>
      <c r="L1758">
        <v>64789130.336300001</v>
      </c>
      <c r="M1758">
        <v>0</v>
      </c>
      <c r="N1758">
        <v>50709343.629900001</v>
      </c>
      <c r="O1758">
        <v>284219967.29269999</v>
      </c>
      <c r="P1758">
        <v>-3901887.4454999999</v>
      </c>
      <c r="Q1758">
        <v>-244396869.46779999</v>
      </c>
      <c r="R1758">
        <v>-64789130.336300001</v>
      </c>
      <c r="S1758">
        <v>14245601.022299999</v>
      </c>
      <c r="T1758">
        <v>15767130.842900001</v>
      </c>
    </row>
    <row r="1759" spans="1:20" x14ac:dyDescent="0.3">
      <c r="A1759">
        <v>586</v>
      </c>
      <c r="B1759">
        <v>3</v>
      </c>
      <c r="C1759">
        <v>299455079.8624</v>
      </c>
      <c r="D1759">
        <v>603456.70799999998</v>
      </c>
      <c r="E1759">
        <v>42964501.541599996</v>
      </c>
      <c r="F1759">
        <v>0</v>
      </c>
      <c r="G1759">
        <v>14245601.022299999</v>
      </c>
      <c r="H1759">
        <v>66654868.007200003</v>
      </c>
      <c r="I1759">
        <v>15473786.8221</v>
      </c>
      <c r="J1759">
        <v>4479296.3322999999</v>
      </c>
      <c r="K1759">
        <v>287361371.00940001</v>
      </c>
      <c r="L1759">
        <v>64404354.459299996</v>
      </c>
      <c r="M1759">
        <v>0</v>
      </c>
      <c r="N1759">
        <v>51101955.612000003</v>
      </c>
      <c r="O1759">
        <v>283981293.04030001</v>
      </c>
      <c r="P1759">
        <v>-3875839.6242999998</v>
      </c>
      <c r="Q1759">
        <v>-244396869.46779999</v>
      </c>
      <c r="R1759">
        <v>-64404354.459299996</v>
      </c>
      <c r="S1759">
        <v>14245601.022299999</v>
      </c>
      <c r="T1759">
        <v>15552912.395199999</v>
      </c>
    </row>
    <row r="1760" spans="1:20" x14ac:dyDescent="0.3">
      <c r="A1760">
        <v>587</v>
      </c>
      <c r="B1760">
        <v>1</v>
      </c>
      <c r="C1760">
        <v>214263663.53839999</v>
      </c>
      <c r="D1760">
        <v>593943.87829999998</v>
      </c>
      <c r="E1760">
        <v>15435409.071599999</v>
      </c>
      <c r="F1760">
        <v>0</v>
      </c>
      <c r="G1760">
        <v>3371367.4336999999</v>
      </c>
      <c r="H1760">
        <v>37466224.357299998</v>
      </c>
      <c r="I1760">
        <v>147580876.70609999</v>
      </c>
      <c r="J1760">
        <v>4484057.8137999997</v>
      </c>
      <c r="K1760">
        <v>19427629.909400001</v>
      </c>
      <c r="L1760">
        <v>44393334.224200003</v>
      </c>
      <c r="M1760">
        <v>0</v>
      </c>
      <c r="N1760">
        <v>55154661.749300003</v>
      </c>
      <c r="O1760">
        <v>66682786.8323</v>
      </c>
      <c r="P1760">
        <v>-3890113.9356</v>
      </c>
      <c r="Q1760">
        <v>-3992220.8377999999</v>
      </c>
      <c r="R1760">
        <v>-44393334.224200003</v>
      </c>
      <c r="S1760">
        <v>3371367.4336999999</v>
      </c>
      <c r="T1760">
        <v>-17688437.392000001</v>
      </c>
    </row>
    <row r="1761" spans="1:20" x14ac:dyDescent="0.3">
      <c r="A1761">
        <v>587</v>
      </c>
      <c r="B1761">
        <v>2</v>
      </c>
      <c r="C1761">
        <v>179901343.67989999</v>
      </c>
      <c r="D1761">
        <v>585964.86360000004</v>
      </c>
      <c r="E1761">
        <v>15435409.071599999</v>
      </c>
      <c r="F1761">
        <v>0</v>
      </c>
      <c r="G1761">
        <v>3371367.4336999999</v>
      </c>
      <c r="H1761">
        <v>36441326.375299998</v>
      </c>
      <c r="I1761">
        <v>111884278.31900001</v>
      </c>
      <c r="J1761">
        <v>4485388.5626999997</v>
      </c>
      <c r="K1761">
        <v>19427629.909400001</v>
      </c>
      <c r="L1761">
        <v>44491007.721500002</v>
      </c>
      <c r="M1761">
        <v>0</v>
      </c>
      <c r="N1761">
        <v>55305344.489100002</v>
      </c>
      <c r="O1761">
        <v>68017065.3609</v>
      </c>
      <c r="P1761">
        <v>-3899423.6990999999</v>
      </c>
      <c r="Q1761">
        <v>-3992220.8377999999</v>
      </c>
      <c r="R1761">
        <v>-44491007.721500002</v>
      </c>
      <c r="S1761">
        <v>3371367.4336999999</v>
      </c>
      <c r="T1761">
        <v>-18864018.113699999</v>
      </c>
    </row>
    <row r="1762" spans="1:20" x14ac:dyDescent="0.3">
      <c r="A1762">
        <v>587</v>
      </c>
      <c r="B1762">
        <v>3</v>
      </c>
      <c r="C1762">
        <v>159251955.24739999</v>
      </c>
      <c r="D1762">
        <v>581574.21129999997</v>
      </c>
      <c r="E1762">
        <v>15435409.071599999</v>
      </c>
      <c r="F1762">
        <v>0</v>
      </c>
      <c r="G1762">
        <v>3371367.4336999999</v>
      </c>
      <c r="H1762">
        <v>35636297.734399997</v>
      </c>
      <c r="I1762">
        <v>90483059.634000003</v>
      </c>
      <c r="J1762">
        <v>4484974.0724999998</v>
      </c>
      <c r="K1762">
        <v>19427629.909400001</v>
      </c>
      <c r="L1762">
        <v>44541761.846699998</v>
      </c>
      <c r="M1762">
        <v>0</v>
      </c>
      <c r="N1762">
        <v>55318827.596100003</v>
      </c>
      <c r="O1762">
        <v>68768895.613399997</v>
      </c>
      <c r="P1762">
        <v>-3903399.8612000002</v>
      </c>
      <c r="Q1762">
        <v>-3992220.8377999999</v>
      </c>
      <c r="R1762">
        <v>-44541761.846699998</v>
      </c>
      <c r="S1762">
        <v>3371367.4336999999</v>
      </c>
      <c r="T1762">
        <v>-19682529.8616</v>
      </c>
    </row>
    <row r="1763" spans="1:20" x14ac:dyDescent="0.3">
      <c r="A1763">
        <v>588</v>
      </c>
      <c r="B1763">
        <v>1</v>
      </c>
      <c r="C1763">
        <v>145523205.05360001</v>
      </c>
      <c r="D1763">
        <v>575093.82250000001</v>
      </c>
      <c r="E1763">
        <v>15435409.071599999</v>
      </c>
      <c r="F1763">
        <v>0</v>
      </c>
      <c r="G1763">
        <v>2500460.0680999998</v>
      </c>
      <c r="H1763">
        <v>34724898.524400003</v>
      </c>
      <c r="I1763">
        <v>88250290.350199997</v>
      </c>
      <c r="J1763">
        <v>4489814.4691000003</v>
      </c>
      <c r="K1763">
        <v>19427629.909400001</v>
      </c>
      <c r="L1763">
        <v>29537244.513900001</v>
      </c>
      <c r="M1763">
        <v>0</v>
      </c>
      <c r="N1763">
        <v>56679951.583099999</v>
      </c>
      <c r="O1763">
        <v>57272914.703400001</v>
      </c>
      <c r="P1763">
        <v>-3914720.6464999998</v>
      </c>
      <c r="Q1763">
        <v>-3992220.8377999999</v>
      </c>
      <c r="R1763">
        <v>-29537244.513900001</v>
      </c>
      <c r="S1763">
        <v>2500460.0680999998</v>
      </c>
      <c r="T1763">
        <v>-21955053.058699999</v>
      </c>
    </row>
    <row r="1764" spans="1:20" x14ac:dyDescent="0.3">
      <c r="A1764">
        <v>588</v>
      </c>
      <c r="B1764">
        <v>2</v>
      </c>
      <c r="C1764">
        <v>135080990.4373</v>
      </c>
      <c r="D1764">
        <v>569538.39690000005</v>
      </c>
      <c r="E1764">
        <v>15435409.071599999</v>
      </c>
      <c r="F1764">
        <v>0</v>
      </c>
      <c r="G1764">
        <v>2500460.0680999998</v>
      </c>
      <c r="H1764">
        <v>34470410.766400002</v>
      </c>
      <c r="I1764">
        <v>76704359.631500006</v>
      </c>
      <c r="J1764">
        <v>4491631.5198999997</v>
      </c>
      <c r="K1764">
        <v>19427629.909400001</v>
      </c>
      <c r="L1764">
        <v>29763251.304000001</v>
      </c>
      <c r="M1764">
        <v>0</v>
      </c>
      <c r="N1764">
        <v>57372644.5233</v>
      </c>
      <c r="O1764">
        <v>58376630.805799998</v>
      </c>
      <c r="P1764">
        <v>-3922093.1231</v>
      </c>
      <c r="Q1764">
        <v>-3992220.8377999999</v>
      </c>
      <c r="R1764">
        <v>-29763251.304000001</v>
      </c>
      <c r="S1764">
        <v>2500460.0680999998</v>
      </c>
      <c r="T1764">
        <v>-22902233.756900001</v>
      </c>
    </row>
    <row r="1765" spans="1:20" x14ac:dyDescent="0.3">
      <c r="A1765">
        <v>588</v>
      </c>
      <c r="B1765">
        <v>3</v>
      </c>
      <c r="C1765">
        <v>127577250.49349999</v>
      </c>
      <c r="D1765">
        <v>564778.26679999998</v>
      </c>
      <c r="E1765">
        <v>15435409.071599999</v>
      </c>
      <c r="F1765">
        <v>0</v>
      </c>
      <c r="G1765">
        <v>2500460.0680999998</v>
      </c>
      <c r="H1765">
        <v>34217034.872699998</v>
      </c>
      <c r="I1765">
        <v>68325047.225500003</v>
      </c>
      <c r="J1765">
        <v>4491382.3202</v>
      </c>
      <c r="K1765">
        <v>19427629.909400001</v>
      </c>
      <c r="L1765">
        <v>29947902.234000001</v>
      </c>
      <c r="M1765">
        <v>0</v>
      </c>
      <c r="N1765">
        <v>57736818.225500003</v>
      </c>
      <c r="O1765">
        <v>59252203.267899998</v>
      </c>
      <c r="P1765">
        <v>-3926604.0534000001</v>
      </c>
      <c r="Q1765">
        <v>-3992220.8377999999</v>
      </c>
      <c r="R1765">
        <v>-29947902.234000001</v>
      </c>
      <c r="S1765">
        <v>2500460.0680999998</v>
      </c>
      <c r="T1765">
        <v>-23519783.352699999</v>
      </c>
    </row>
    <row r="1766" spans="1:20" x14ac:dyDescent="0.3">
      <c r="A1766">
        <v>589</v>
      </c>
      <c r="B1766">
        <v>1</v>
      </c>
      <c r="C1766">
        <v>122453184.4677</v>
      </c>
      <c r="D1766">
        <v>557976.36369999999</v>
      </c>
      <c r="E1766">
        <v>15435409.071599999</v>
      </c>
      <c r="F1766">
        <v>0</v>
      </c>
      <c r="G1766">
        <v>2054889.6824</v>
      </c>
      <c r="H1766">
        <v>40127624.863499999</v>
      </c>
      <c r="I1766">
        <v>72433995.541500002</v>
      </c>
      <c r="J1766">
        <v>4495759.5437000003</v>
      </c>
      <c r="K1766">
        <v>19427629.909400001</v>
      </c>
      <c r="L1766">
        <v>23575009.444400001</v>
      </c>
      <c r="M1766">
        <v>0</v>
      </c>
      <c r="N1766">
        <v>61012404.634000003</v>
      </c>
      <c r="O1766">
        <v>50019188.926200002</v>
      </c>
      <c r="P1766">
        <v>-3937783.1798999999</v>
      </c>
      <c r="Q1766">
        <v>-3992220.8377999999</v>
      </c>
      <c r="R1766">
        <v>-23575009.444400001</v>
      </c>
      <c r="S1766">
        <v>2054889.6824</v>
      </c>
      <c r="T1766">
        <v>-20884779.770599999</v>
      </c>
    </row>
    <row r="1767" spans="1:20" x14ac:dyDescent="0.3">
      <c r="A1767">
        <v>589</v>
      </c>
      <c r="B1767">
        <v>2</v>
      </c>
      <c r="C1767">
        <v>116695712.2035</v>
      </c>
      <c r="D1767">
        <v>552881.37139999995</v>
      </c>
      <c r="E1767">
        <v>15435409.071599999</v>
      </c>
      <c r="F1767">
        <v>0</v>
      </c>
      <c r="G1767">
        <v>2054889.6824</v>
      </c>
      <c r="H1767">
        <v>39222151.949000001</v>
      </c>
      <c r="I1767">
        <v>65301592.293399997</v>
      </c>
      <c r="J1767">
        <v>4498792.4315999998</v>
      </c>
      <c r="K1767">
        <v>19427629.909400001</v>
      </c>
      <c r="L1767">
        <v>23745339.701400001</v>
      </c>
      <c r="M1767">
        <v>0</v>
      </c>
      <c r="N1767">
        <v>60730124.057300001</v>
      </c>
      <c r="O1767">
        <v>51394119.910099998</v>
      </c>
      <c r="P1767">
        <v>-3945911.0602000002</v>
      </c>
      <c r="Q1767">
        <v>-3992220.8377999999</v>
      </c>
      <c r="R1767">
        <v>-23745339.701400001</v>
      </c>
      <c r="S1767">
        <v>2054889.6824</v>
      </c>
      <c r="T1767">
        <v>-21507972.1083</v>
      </c>
    </row>
    <row r="1768" spans="1:20" x14ac:dyDescent="0.3">
      <c r="A1768">
        <v>589</v>
      </c>
      <c r="B1768">
        <v>3</v>
      </c>
      <c r="C1768">
        <v>112430282.384</v>
      </c>
      <c r="D1768">
        <v>548643.11380000005</v>
      </c>
      <c r="E1768">
        <v>15435409.071599999</v>
      </c>
      <c r="F1768">
        <v>0</v>
      </c>
      <c r="G1768">
        <v>2054889.6824</v>
      </c>
      <c r="H1768">
        <v>38720351.951099999</v>
      </c>
      <c r="I1768">
        <v>60348159.379799999</v>
      </c>
      <c r="J1768">
        <v>4500322.4368000003</v>
      </c>
      <c r="K1768">
        <v>19427629.909400001</v>
      </c>
      <c r="L1768">
        <v>23885459.145</v>
      </c>
      <c r="M1768">
        <v>0</v>
      </c>
      <c r="N1768">
        <v>60626949.173299998</v>
      </c>
      <c r="O1768">
        <v>52082123.004199997</v>
      </c>
      <c r="P1768">
        <v>-3951679.3229999999</v>
      </c>
      <c r="Q1768">
        <v>-3992220.8377999999</v>
      </c>
      <c r="R1768">
        <v>-23885459.145</v>
      </c>
      <c r="S1768">
        <v>2054889.6824</v>
      </c>
      <c r="T1768">
        <v>-21906597.222199999</v>
      </c>
    </row>
    <row r="1769" spans="1:20" x14ac:dyDescent="0.3">
      <c r="A1769">
        <v>590</v>
      </c>
      <c r="B1769">
        <v>1</v>
      </c>
      <c r="C1769">
        <v>106585352.8064</v>
      </c>
      <c r="D1769">
        <v>544054.00280000002</v>
      </c>
      <c r="E1769">
        <v>15435409.071599999</v>
      </c>
      <c r="F1769">
        <v>0</v>
      </c>
      <c r="G1769">
        <v>2615118.9859000002</v>
      </c>
      <c r="H1769">
        <v>40953716.076099999</v>
      </c>
      <c r="I1769">
        <v>60493131.948799998</v>
      </c>
      <c r="J1769">
        <v>4504239.1386000002</v>
      </c>
      <c r="K1769">
        <v>19571827.459399998</v>
      </c>
      <c r="L1769">
        <v>19769743.154199999</v>
      </c>
      <c r="M1769">
        <v>0</v>
      </c>
      <c r="N1769">
        <v>61176113.8508</v>
      </c>
      <c r="O1769">
        <v>46092220.857600003</v>
      </c>
      <c r="P1769">
        <v>-3960185.1357999998</v>
      </c>
      <c r="Q1769">
        <v>-4136418.3878000001</v>
      </c>
      <c r="R1769">
        <v>-19769743.154199999</v>
      </c>
      <c r="S1769">
        <v>2615118.9859000002</v>
      </c>
      <c r="T1769">
        <v>-20222397.774700001</v>
      </c>
    </row>
    <row r="1770" spans="1:20" x14ac:dyDescent="0.3">
      <c r="A1770">
        <v>590</v>
      </c>
      <c r="B1770">
        <v>2</v>
      </c>
      <c r="C1770">
        <v>103725589.3232</v>
      </c>
      <c r="D1770">
        <v>540075.41370000003</v>
      </c>
      <c r="E1770">
        <v>15435409.071599999</v>
      </c>
      <c r="F1770">
        <v>0</v>
      </c>
      <c r="G1770">
        <v>2615118.9859000002</v>
      </c>
      <c r="H1770">
        <v>40824194.261699997</v>
      </c>
      <c r="I1770">
        <v>57055895.981799997</v>
      </c>
      <c r="J1770">
        <v>4506512.1284999996</v>
      </c>
      <c r="K1770">
        <v>19571827.459399998</v>
      </c>
      <c r="L1770">
        <v>19910461.211100001</v>
      </c>
      <c r="M1770">
        <v>0</v>
      </c>
      <c r="N1770">
        <v>61511108.763800003</v>
      </c>
      <c r="O1770">
        <v>46669693.341399997</v>
      </c>
      <c r="P1770">
        <v>-3966436.7148000002</v>
      </c>
      <c r="Q1770">
        <v>-4136418.3878000001</v>
      </c>
      <c r="R1770">
        <v>-19910461.211100001</v>
      </c>
      <c r="S1770">
        <v>2615118.9859000002</v>
      </c>
      <c r="T1770">
        <v>-20686914.5022</v>
      </c>
    </row>
    <row r="1771" spans="1:20" x14ac:dyDescent="0.3">
      <c r="A1771">
        <v>590</v>
      </c>
      <c r="B1771">
        <v>3</v>
      </c>
      <c r="C1771">
        <v>101355269.84630001</v>
      </c>
      <c r="D1771">
        <v>536623.76899999997</v>
      </c>
      <c r="E1771">
        <v>15435409.071599999</v>
      </c>
      <c r="F1771">
        <v>0</v>
      </c>
      <c r="G1771">
        <v>2615118.9859000002</v>
      </c>
      <c r="H1771">
        <v>40726388.254600003</v>
      </c>
      <c r="I1771">
        <v>54358473.475900002</v>
      </c>
      <c r="J1771">
        <v>4507517.0976999998</v>
      </c>
      <c r="K1771">
        <v>19571827.459399998</v>
      </c>
      <c r="L1771">
        <v>20037911.247400001</v>
      </c>
      <c r="M1771">
        <v>0</v>
      </c>
      <c r="N1771">
        <v>61748901.334100001</v>
      </c>
      <c r="O1771">
        <v>46996796.370399997</v>
      </c>
      <c r="P1771">
        <v>-3970893.3287</v>
      </c>
      <c r="Q1771">
        <v>-4136418.3878000001</v>
      </c>
      <c r="R1771">
        <v>-20037911.247400001</v>
      </c>
      <c r="S1771">
        <v>2615118.9859000002</v>
      </c>
      <c r="T1771">
        <v>-21022513.079399999</v>
      </c>
    </row>
    <row r="1772" spans="1:20" x14ac:dyDescent="0.3">
      <c r="A1772">
        <v>591</v>
      </c>
      <c r="B1772">
        <v>1</v>
      </c>
      <c r="C1772">
        <v>100636113.9268</v>
      </c>
      <c r="D1772">
        <v>533613.3088</v>
      </c>
      <c r="E1772">
        <v>15435409.071599999</v>
      </c>
      <c r="F1772">
        <v>0</v>
      </c>
      <c r="G1772">
        <v>2393818.5266999998</v>
      </c>
      <c r="H1772">
        <v>37670907.704099998</v>
      </c>
      <c r="I1772">
        <v>53326498.594899997</v>
      </c>
      <c r="J1772">
        <v>4508381.5257999999</v>
      </c>
      <c r="K1772">
        <v>19571827.459399998</v>
      </c>
      <c r="L1772">
        <v>17275717.100900002</v>
      </c>
      <c r="M1772">
        <v>0</v>
      </c>
      <c r="N1772">
        <v>61306716.450499997</v>
      </c>
      <c r="O1772">
        <v>47309615.331900001</v>
      </c>
      <c r="P1772">
        <v>-3974768.2170000002</v>
      </c>
      <c r="Q1772">
        <v>-4136418.3878000001</v>
      </c>
      <c r="R1772">
        <v>-17275717.100900002</v>
      </c>
      <c r="S1772">
        <v>2393818.5266999998</v>
      </c>
      <c r="T1772">
        <v>-23635808.746300001</v>
      </c>
    </row>
    <row r="1773" spans="1:20" x14ac:dyDescent="0.3">
      <c r="A1773">
        <v>591</v>
      </c>
      <c r="B1773">
        <v>2</v>
      </c>
      <c r="C1773">
        <v>98612276.727799997</v>
      </c>
      <c r="D1773">
        <v>531000.64890000003</v>
      </c>
      <c r="E1773">
        <v>15435409.071599999</v>
      </c>
      <c r="F1773">
        <v>0</v>
      </c>
      <c r="G1773">
        <v>2393818.5266999998</v>
      </c>
      <c r="H1773">
        <v>37671861.5097</v>
      </c>
      <c r="I1773">
        <v>50677375.105899997</v>
      </c>
      <c r="J1773">
        <v>4508242.9206999997</v>
      </c>
      <c r="K1773">
        <v>19571827.459399998</v>
      </c>
      <c r="L1773">
        <v>17378323.276500002</v>
      </c>
      <c r="M1773">
        <v>0</v>
      </c>
      <c r="N1773">
        <v>61614490.984700002</v>
      </c>
      <c r="O1773">
        <v>47934901.621799998</v>
      </c>
      <c r="P1773">
        <v>-3977242.2719000001</v>
      </c>
      <c r="Q1773">
        <v>-4136418.3878000001</v>
      </c>
      <c r="R1773">
        <v>-17378323.276500002</v>
      </c>
      <c r="S1773">
        <v>2393818.5266999998</v>
      </c>
      <c r="T1773">
        <v>-23942629.475099999</v>
      </c>
    </row>
    <row r="1774" spans="1:20" x14ac:dyDescent="0.3">
      <c r="A1774">
        <v>591</v>
      </c>
      <c r="B1774">
        <v>3</v>
      </c>
      <c r="C1774">
        <v>96805663.231000006</v>
      </c>
      <c r="D1774">
        <v>528733.83959999995</v>
      </c>
      <c r="E1774">
        <v>15435409.071599999</v>
      </c>
      <c r="F1774">
        <v>0</v>
      </c>
      <c r="G1774">
        <v>2393818.5266999998</v>
      </c>
      <c r="H1774">
        <v>37737341.007600002</v>
      </c>
      <c r="I1774">
        <v>48754786.468400002</v>
      </c>
      <c r="J1774">
        <v>4507297.2241000002</v>
      </c>
      <c r="K1774">
        <v>19571827.459399998</v>
      </c>
      <c r="L1774">
        <v>17471446.839600001</v>
      </c>
      <c r="M1774">
        <v>0</v>
      </c>
      <c r="N1774">
        <v>61900589.5132</v>
      </c>
      <c r="O1774">
        <v>48050876.762599997</v>
      </c>
      <c r="P1774">
        <v>-3978563.3845000002</v>
      </c>
      <c r="Q1774">
        <v>-4136418.3878000001</v>
      </c>
      <c r="R1774">
        <v>-17471446.839600001</v>
      </c>
      <c r="S1774">
        <v>2393818.5266999998</v>
      </c>
      <c r="T1774">
        <v>-24163248.505600002</v>
      </c>
    </row>
    <row r="1775" spans="1:20" x14ac:dyDescent="0.3">
      <c r="A1775">
        <v>592</v>
      </c>
      <c r="B1775">
        <v>1</v>
      </c>
      <c r="C1775">
        <v>98169144.039199993</v>
      </c>
      <c r="D1775">
        <v>531191.62199999997</v>
      </c>
      <c r="E1775">
        <v>15435409.071599999</v>
      </c>
      <c r="F1775">
        <v>0</v>
      </c>
      <c r="G1775">
        <v>9423518.4706999995</v>
      </c>
      <c r="H1775">
        <v>46193133.571099997</v>
      </c>
      <c r="I1775">
        <v>46079510.049199998</v>
      </c>
      <c r="J1775">
        <v>4498004.0857999995</v>
      </c>
      <c r="K1775">
        <v>19571827.459399998</v>
      </c>
      <c r="L1775">
        <v>39981769.216899998</v>
      </c>
      <c r="M1775">
        <v>0</v>
      </c>
      <c r="N1775">
        <v>59408030.878399998</v>
      </c>
      <c r="O1775">
        <v>52089633.9899</v>
      </c>
      <c r="P1775">
        <v>-3966812.4638</v>
      </c>
      <c r="Q1775">
        <v>-4136418.3878000001</v>
      </c>
      <c r="R1775">
        <v>-39981769.216899998</v>
      </c>
      <c r="S1775">
        <v>9423518.4706999995</v>
      </c>
      <c r="T1775">
        <v>-13214897.3073</v>
      </c>
    </row>
    <row r="1776" spans="1:20" x14ac:dyDescent="0.3">
      <c r="A1776">
        <v>592</v>
      </c>
      <c r="B1776">
        <v>2</v>
      </c>
      <c r="C1776">
        <v>93689930.743000001</v>
      </c>
      <c r="D1776">
        <v>533239.63569999998</v>
      </c>
      <c r="E1776">
        <v>15435409.071599999</v>
      </c>
      <c r="F1776">
        <v>0</v>
      </c>
      <c r="G1776">
        <v>9423518.4706999995</v>
      </c>
      <c r="H1776">
        <v>46411998.180600002</v>
      </c>
      <c r="I1776">
        <v>42412408.373999998</v>
      </c>
      <c r="J1776">
        <v>4489797.4835999999</v>
      </c>
      <c r="K1776">
        <v>19571827.459399998</v>
      </c>
      <c r="L1776">
        <v>39816917.191100001</v>
      </c>
      <c r="M1776">
        <v>0</v>
      </c>
      <c r="N1776">
        <v>58784744.509599999</v>
      </c>
      <c r="O1776">
        <v>51277522.369000003</v>
      </c>
      <c r="P1776">
        <v>-3956557.8478999999</v>
      </c>
      <c r="Q1776">
        <v>-4136418.3878000001</v>
      </c>
      <c r="R1776">
        <v>-39816917.191100001</v>
      </c>
      <c r="S1776">
        <v>9423518.4706999995</v>
      </c>
      <c r="T1776">
        <v>-12372746.329</v>
      </c>
    </row>
    <row r="1777" spans="1:20" x14ac:dyDescent="0.3">
      <c r="A1777">
        <v>592</v>
      </c>
      <c r="B1777">
        <v>3</v>
      </c>
      <c r="C1777">
        <v>90858393.241500005</v>
      </c>
      <c r="D1777">
        <v>534961.42720000003</v>
      </c>
      <c r="E1777">
        <v>15435409.071599999</v>
      </c>
      <c r="F1777">
        <v>0</v>
      </c>
      <c r="G1777">
        <v>9423518.4706999995</v>
      </c>
      <c r="H1777">
        <v>46593634.808499999</v>
      </c>
      <c r="I1777">
        <v>40234180.885799997</v>
      </c>
      <c r="J1777">
        <v>4482174.6917000003</v>
      </c>
      <c r="K1777">
        <v>19571827.459399998</v>
      </c>
      <c r="L1777">
        <v>39690348.587300003</v>
      </c>
      <c r="M1777">
        <v>0</v>
      </c>
      <c r="N1777">
        <v>58471895.216200002</v>
      </c>
      <c r="O1777">
        <v>50624212.355700001</v>
      </c>
      <c r="P1777">
        <v>-3947213.2645</v>
      </c>
      <c r="Q1777">
        <v>-4136418.3878000001</v>
      </c>
      <c r="R1777">
        <v>-39690348.587300003</v>
      </c>
      <c r="S1777">
        <v>9423518.4706999995</v>
      </c>
      <c r="T1777">
        <v>-11878260.4077</v>
      </c>
    </row>
    <row r="1778" spans="1:20" x14ac:dyDescent="0.3">
      <c r="A1778">
        <v>593</v>
      </c>
      <c r="B1778">
        <v>1</v>
      </c>
      <c r="C1778">
        <v>157992668.54269999</v>
      </c>
      <c r="D1778">
        <v>551575.78630000004</v>
      </c>
      <c r="E1778">
        <v>27579269.1116</v>
      </c>
      <c r="F1778">
        <v>0</v>
      </c>
      <c r="G1778">
        <v>2344170.0432000002</v>
      </c>
      <c r="H1778">
        <v>29768137.484200001</v>
      </c>
      <c r="I1778">
        <v>20604890.4987</v>
      </c>
      <c r="J1778">
        <v>4415038.8131999997</v>
      </c>
      <c r="K1778">
        <v>50279988.109399997</v>
      </c>
      <c r="L1778">
        <v>91448241.163499996</v>
      </c>
      <c r="M1778">
        <v>0</v>
      </c>
      <c r="N1778">
        <v>53287006.7553</v>
      </c>
      <c r="O1778">
        <v>137387778.04409999</v>
      </c>
      <c r="P1778">
        <v>-3863463.0268999999</v>
      </c>
      <c r="Q1778">
        <v>-22700718.9978</v>
      </c>
      <c r="R1778">
        <v>-91448241.163499996</v>
      </c>
      <c r="S1778">
        <v>2344170.0432000002</v>
      </c>
      <c r="T1778">
        <v>-23518869.271000002</v>
      </c>
    </row>
    <row r="1779" spans="1:20" x14ac:dyDescent="0.3">
      <c r="A1779">
        <v>593</v>
      </c>
      <c r="B1779">
        <v>2</v>
      </c>
      <c r="C1779">
        <v>151043382.24430001</v>
      </c>
      <c r="D1779">
        <v>565755.0074</v>
      </c>
      <c r="E1779">
        <v>27579269.1116</v>
      </c>
      <c r="F1779">
        <v>0</v>
      </c>
      <c r="G1779">
        <v>2344170.0432000002</v>
      </c>
      <c r="H1779">
        <v>29370930.642200001</v>
      </c>
      <c r="I1779">
        <v>18448346.645799998</v>
      </c>
      <c r="J1779">
        <v>4359067.4703000002</v>
      </c>
      <c r="K1779">
        <v>50279988.109399997</v>
      </c>
      <c r="L1779">
        <v>88725146.628800005</v>
      </c>
      <c r="M1779">
        <v>0</v>
      </c>
      <c r="N1779">
        <v>50451907.174999997</v>
      </c>
      <c r="O1779">
        <v>132595035.5985</v>
      </c>
      <c r="P1779">
        <v>-3793312.4629000002</v>
      </c>
      <c r="Q1779">
        <v>-22700718.9978</v>
      </c>
      <c r="R1779">
        <v>-88725146.628800005</v>
      </c>
      <c r="S1779">
        <v>2344170.0432000002</v>
      </c>
      <c r="T1779">
        <v>-21080976.5328</v>
      </c>
    </row>
    <row r="1780" spans="1:20" x14ac:dyDescent="0.3">
      <c r="A1780">
        <v>593</v>
      </c>
      <c r="B1780">
        <v>3</v>
      </c>
      <c r="C1780">
        <v>146421743.07609999</v>
      </c>
      <c r="D1780">
        <v>577947.57140000002</v>
      </c>
      <c r="E1780">
        <v>27579269.1116</v>
      </c>
      <c r="F1780">
        <v>0</v>
      </c>
      <c r="G1780">
        <v>2344170.0432000002</v>
      </c>
      <c r="H1780">
        <v>29102504.419</v>
      </c>
      <c r="I1780">
        <v>17224194.7958</v>
      </c>
      <c r="J1780">
        <v>4303898.7359999996</v>
      </c>
      <c r="K1780">
        <v>50279988.109399997</v>
      </c>
      <c r="L1780">
        <v>86379232.135299996</v>
      </c>
      <c r="M1780">
        <v>0</v>
      </c>
      <c r="N1780">
        <v>48821987.848800004</v>
      </c>
      <c r="O1780">
        <v>129197548.28039999</v>
      </c>
      <c r="P1780">
        <v>-3725951.1645999998</v>
      </c>
      <c r="Q1780">
        <v>-22700718.9978</v>
      </c>
      <c r="R1780">
        <v>-86379232.135299996</v>
      </c>
      <c r="S1780">
        <v>2344170.0432000002</v>
      </c>
      <c r="T1780">
        <v>-19719483.429699998</v>
      </c>
    </row>
    <row r="1781" spans="1:20" x14ac:dyDescent="0.3">
      <c r="A1781">
        <v>594</v>
      </c>
      <c r="B1781">
        <v>1</v>
      </c>
      <c r="C1781">
        <v>20711989.215399999</v>
      </c>
      <c r="D1781">
        <v>553394.60369999998</v>
      </c>
      <c r="E1781">
        <v>34480482.211599998</v>
      </c>
      <c r="F1781">
        <v>0</v>
      </c>
      <c r="G1781">
        <v>572356323.89830005</v>
      </c>
      <c r="H1781">
        <v>124151343.7351</v>
      </c>
      <c r="I1781">
        <v>598282103.84490001</v>
      </c>
      <c r="J1781">
        <v>4427859.8021999998</v>
      </c>
      <c r="K1781">
        <v>67731076.289399996</v>
      </c>
      <c r="L1781">
        <v>21031011.627099998</v>
      </c>
      <c r="M1781">
        <v>0</v>
      </c>
      <c r="N1781">
        <v>59852757.940800004</v>
      </c>
      <c r="O1781">
        <v>-577570114.62940001</v>
      </c>
      <c r="P1781">
        <v>-3874465.1984000001</v>
      </c>
      <c r="Q1781">
        <v>-33250594.077799998</v>
      </c>
      <c r="R1781">
        <v>-21031011.627099998</v>
      </c>
      <c r="S1781">
        <v>572356323.89830005</v>
      </c>
      <c r="T1781">
        <v>64298585.794299997</v>
      </c>
    </row>
    <row r="1782" spans="1:20" x14ac:dyDescent="0.3">
      <c r="A1782">
        <v>594</v>
      </c>
      <c r="B1782">
        <v>2</v>
      </c>
      <c r="C1782">
        <v>18147676.298799999</v>
      </c>
      <c r="D1782">
        <v>531099.02980000002</v>
      </c>
      <c r="E1782">
        <v>34480482.211599998</v>
      </c>
      <c r="F1782">
        <v>0</v>
      </c>
      <c r="G1782">
        <v>572356323.89830005</v>
      </c>
      <c r="H1782">
        <v>121578846.749</v>
      </c>
      <c r="I1782">
        <v>584169996.62740004</v>
      </c>
      <c r="J1782">
        <v>4529677.7106999997</v>
      </c>
      <c r="K1782">
        <v>67731076.289399996</v>
      </c>
      <c r="L1782">
        <v>22151894.695900001</v>
      </c>
      <c r="M1782">
        <v>0</v>
      </c>
      <c r="N1782">
        <v>67761665.9868</v>
      </c>
      <c r="O1782">
        <v>-566022320.32850003</v>
      </c>
      <c r="P1782">
        <v>-3998578.6809</v>
      </c>
      <c r="Q1782">
        <v>-33250594.077799998</v>
      </c>
      <c r="R1782">
        <v>-22151894.695900001</v>
      </c>
      <c r="S1782">
        <v>572356323.89830005</v>
      </c>
      <c r="T1782">
        <v>53817180.762199998</v>
      </c>
    </row>
    <row r="1783" spans="1:20" x14ac:dyDescent="0.3">
      <c r="A1783">
        <v>594</v>
      </c>
      <c r="B1783">
        <v>3</v>
      </c>
      <c r="C1783">
        <v>16739407.872400001</v>
      </c>
      <c r="D1783">
        <v>510656.69660000002</v>
      </c>
      <c r="E1783">
        <v>34480482.211599998</v>
      </c>
      <c r="F1783">
        <v>0</v>
      </c>
      <c r="G1783">
        <v>572356323.89830005</v>
      </c>
      <c r="H1783">
        <v>112556031.6779</v>
      </c>
      <c r="I1783">
        <v>566877102.29620004</v>
      </c>
      <c r="J1783">
        <v>4617415.5813999996</v>
      </c>
      <c r="K1783">
        <v>67731076.289399996</v>
      </c>
      <c r="L1783">
        <v>23078513.666999999</v>
      </c>
      <c r="M1783">
        <v>0</v>
      </c>
      <c r="N1783">
        <v>73830413.742200002</v>
      </c>
      <c r="O1783">
        <v>-550137694.42379999</v>
      </c>
      <c r="P1783">
        <v>-4106758.8848000001</v>
      </c>
      <c r="Q1783">
        <v>-33250594.077799998</v>
      </c>
      <c r="R1783">
        <v>-23078513.666999999</v>
      </c>
      <c r="S1783">
        <v>572356323.89830005</v>
      </c>
      <c r="T1783">
        <v>38725617.935699999</v>
      </c>
    </row>
    <row r="1784" spans="1:20" x14ac:dyDescent="0.3">
      <c r="A1784">
        <v>595</v>
      </c>
      <c r="B1784">
        <v>1</v>
      </c>
      <c r="C1784">
        <v>12158791.583000001</v>
      </c>
      <c r="D1784">
        <v>436578.0183</v>
      </c>
      <c r="E1784">
        <v>60789989.231600001</v>
      </c>
      <c r="F1784">
        <v>0</v>
      </c>
      <c r="G1784">
        <v>1559379950.4809999</v>
      </c>
      <c r="H1784">
        <v>216260762.22400001</v>
      </c>
      <c r="I1784">
        <v>1614036432.9184</v>
      </c>
      <c r="J1784">
        <v>4954960.4364999998</v>
      </c>
      <c r="K1784">
        <v>134259891.30939999</v>
      </c>
      <c r="L1784">
        <v>2497948.2710000002</v>
      </c>
      <c r="M1784">
        <v>0</v>
      </c>
      <c r="N1784">
        <v>93153760.434499994</v>
      </c>
      <c r="O1784" t="s">
        <v>23</v>
      </c>
      <c r="P1784">
        <v>-4518382.4182000002</v>
      </c>
      <c r="Q1784">
        <v>-73469902.077800006</v>
      </c>
      <c r="R1784">
        <v>-2497948.2710000002</v>
      </c>
      <c r="S1784">
        <v>1559379950.4809999</v>
      </c>
      <c r="T1784">
        <v>123107001.7895</v>
      </c>
    </row>
    <row r="1785" spans="1:20" x14ac:dyDescent="0.3">
      <c r="A1785">
        <v>595</v>
      </c>
      <c r="B1785">
        <v>2</v>
      </c>
      <c r="C1785">
        <v>9519724.1506999992</v>
      </c>
      <c r="D1785">
        <v>377166.78940000001</v>
      </c>
      <c r="E1785">
        <v>60789989.231600001</v>
      </c>
      <c r="F1785">
        <v>0</v>
      </c>
      <c r="G1785">
        <v>1559379950.4809999</v>
      </c>
      <c r="H1785">
        <v>203210947.83320001</v>
      </c>
      <c r="I1785">
        <v>1582420395.9433999</v>
      </c>
      <c r="J1785">
        <v>5263628.6089000003</v>
      </c>
      <c r="K1785">
        <v>134259891.30939999</v>
      </c>
      <c r="L1785">
        <v>2768438.5395</v>
      </c>
      <c r="M1785">
        <v>0</v>
      </c>
      <c r="N1785">
        <v>108473801.4589</v>
      </c>
      <c r="O1785" t="s">
        <v>23</v>
      </c>
      <c r="P1785">
        <v>-4886461.8195000002</v>
      </c>
      <c r="Q1785">
        <v>-73469902.077800006</v>
      </c>
      <c r="R1785">
        <v>-2768438.5395</v>
      </c>
      <c r="S1785">
        <v>1559379950.4809999</v>
      </c>
      <c r="T1785">
        <v>94737146.374400005</v>
      </c>
    </row>
    <row r="1786" spans="1:20" x14ac:dyDescent="0.3">
      <c r="A1786">
        <v>595</v>
      </c>
      <c r="B1786">
        <v>3</v>
      </c>
      <c r="C1786">
        <v>8101207.1153999995</v>
      </c>
      <c r="D1786">
        <v>333928.09299999999</v>
      </c>
      <c r="E1786">
        <v>60789989.231600001</v>
      </c>
      <c r="F1786">
        <v>0</v>
      </c>
      <c r="G1786">
        <v>1559379950.4809999</v>
      </c>
      <c r="H1786">
        <v>194481189.3466</v>
      </c>
      <c r="I1786">
        <v>1558397906.3594</v>
      </c>
      <c r="J1786">
        <v>5555352.9225000003</v>
      </c>
      <c r="K1786">
        <v>134259891.30939999</v>
      </c>
      <c r="L1786">
        <v>3025705.9632999999</v>
      </c>
      <c r="M1786">
        <v>0</v>
      </c>
      <c r="N1786">
        <v>121780889.4663</v>
      </c>
      <c r="O1786" t="s">
        <v>23</v>
      </c>
      <c r="P1786">
        <v>-5221424.8295</v>
      </c>
      <c r="Q1786">
        <v>-73469902.077800006</v>
      </c>
      <c r="R1786">
        <v>-3025705.9632999999</v>
      </c>
      <c r="S1786">
        <v>1559379950.4809999</v>
      </c>
      <c r="T1786">
        <v>72700299.8803</v>
      </c>
    </row>
    <row r="1787" spans="1:20" x14ac:dyDescent="0.3">
      <c r="A1787">
        <v>596</v>
      </c>
      <c r="B1787">
        <v>1</v>
      </c>
      <c r="C1787">
        <v>425944450.4971</v>
      </c>
      <c r="D1787">
        <v>354336.38530000002</v>
      </c>
      <c r="E1787">
        <v>154829411.29159999</v>
      </c>
      <c r="F1787">
        <v>0</v>
      </c>
      <c r="G1787">
        <v>36978280.433700003</v>
      </c>
      <c r="H1787">
        <v>55030313.3609</v>
      </c>
      <c r="I1787">
        <v>81750938.114700004</v>
      </c>
      <c r="J1787">
        <v>5380053.4996999996</v>
      </c>
      <c r="K1787">
        <v>372057248.06940001</v>
      </c>
      <c r="L1787">
        <v>118836733.8794</v>
      </c>
      <c r="M1787">
        <v>0</v>
      </c>
      <c r="N1787">
        <v>95458505.211700007</v>
      </c>
      <c r="O1787">
        <v>344193512.38239998</v>
      </c>
      <c r="P1787">
        <v>-5025717.1144000003</v>
      </c>
      <c r="Q1787">
        <v>-217227836.77779999</v>
      </c>
      <c r="R1787">
        <v>-118836733.8794</v>
      </c>
      <c r="S1787">
        <v>36978280.433700003</v>
      </c>
      <c r="T1787">
        <v>-40428191.8508</v>
      </c>
    </row>
    <row r="1788" spans="1:20" x14ac:dyDescent="0.3">
      <c r="A1788">
        <v>596</v>
      </c>
      <c r="B1788">
        <v>2</v>
      </c>
      <c r="C1788">
        <v>376730948.91619998</v>
      </c>
      <c r="D1788">
        <v>378177.58519999997</v>
      </c>
      <c r="E1788">
        <v>154829411.29159999</v>
      </c>
      <c r="F1788">
        <v>0</v>
      </c>
      <c r="G1788">
        <v>36978280.433700003</v>
      </c>
      <c r="H1788">
        <v>56704078.737800002</v>
      </c>
      <c r="I1788">
        <v>52140249.864600003</v>
      </c>
      <c r="J1788">
        <v>5252241.0968000004</v>
      </c>
      <c r="K1788">
        <v>372057248.06940001</v>
      </c>
      <c r="L1788">
        <v>114084272.8409</v>
      </c>
      <c r="M1788">
        <v>0</v>
      </c>
      <c r="N1788">
        <v>82233377.855900005</v>
      </c>
      <c r="O1788">
        <v>324590699.05159998</v>
      </c>
      <c r="P1788">
        <v>-4874063.5115999999</v>
      </c>
      <c r="Q1788">
        <v>-217227836.77779999</v>
      </c>
      <c r="R1788">
        <v>-114084272.8409</v>
      </c>
      <c r="S1788">
        <v>36978280.433700003</v>
      </c>
      <c r="T1788">
        <v>-25529299.118099999</v>
      </c>
    </row>
    <row r="1789" spans="1:20" x14ac:dyDescent="0.3">
      <c r="A1789">
        <v>596</v>
      </c>
      <c r="B1789">
        <v>3</v>
      </c>
      <c r="C1789">
        <v>347246945.4016</v>
      </c>
      <c r="D1789">
        <v>398850.7083</v>
      </c>
      <c r="E1789">
        <v>154829411.29159999</v>
      </c>
      <c r="F1789">
        <v>0</v>
      </c>
      <c r="G1789">
        <v>36978280.433700003</v>
      </c>
      <c r="H1789">
        <v>58167400.819700003</v>
      </c>
      <c r="I1789">
        <v>35209869.612300001</v>
      </c>
      <c r="J1789">
        <v>5150386.1425000001</v>
      </c>
      <c r="K1789">
        <v>372057248.06940001</v>
      </c>
      <c r="L1789">
        <v>110318166.15700001</v>
      </c>
      <c r="M1789">
        <v>0</v>
      </c>
      <c r="N1789">
        <v>74994961.2729</v>
      </c>
      <c r="O1789">
        <v>312037075.78930002</v>
      </c>
      <c r="P1789">
        <v>-4751535.4342</v>
      </c>
      <c r="Q1789">
        <v>-217227836.77779999</v>
      </c>
      <c r="R1789">
        <v>-110318166.15700001</v>
      </c>
      <c r="S1789">
        <v>36978280.433700003</v>
      </c>
      <c r="T1789">
        <v>-16827560.453200001</v>
      </c>
    </row>
    <row r="1790" spans="1:20" x14ac:dyDescent="0.3">
      <c r="A1790">
        <v>597</v>
      </c>
      <c r="B1790">
        <v>1</v>
      </c>
      <c r="C1790">
        <v>226051552.3691</v>
      </c>
      <c r="D1790">
        <v>367710.19780000002</v>
      </c>
      <c r="E1790">
        <v>168434909.89160001</v>
      </c>
      <c r="F1790">
        <v>0</v>
      </c>
      <c r="G1790">
        <v>333721896.96490002</v>
      </c>
      <c r="H1790">
        <v>73315017.720200002</v>
      </c>
      <c r="I1790">
        <v>255013362.93059999</v>
      </c>
      <c r="J1790">
        <v>5396303.9880999997</v>
      </c>
      <c r="K1790">
        <v>406461455.47939998</v>
      </c>
      <c r="L1790">
        <v>53181555.702299997</v>
      </c>
      <c r="M1790">
        <v>0</v>
      </c>
      <c r="N1790">
        <v>81775346.473700002</v>
      </c>
      <c r="O1790">
        <v>-28961810.561500002</v>
      </c>
      <c r="P1790">
        <v>-5028593.7903000005</v>
      </c>
      <c r="Q1790">
        <v>-238026545.5878</v>
      </c>
      <c r="R1790">
        <v>-53181555.702299997</v>
      </c>
      <c r="S1790">
        <v>333721896.96490002</v>
      </c>
      <c r="T1790">
        <v>-8460328.7534999996</v>
      </c>
    </row>
    <row r="1791" spans="1:20" x14ac:dyDescent="0.3">
      <c r="A1791">
        <v>597</v>
      </c>
      <c r="B1791">
        <v>2</v>
      </c>
      <c r="C1791">
        <v>219560559.22229999</v>
      </c>
      <c r="D1791">
        <v>343393.6986</v>
      </c>
      <c r="E1791">
        <v>168434909.89160001</v>
      </c>
      <c r="F1791">
        <v>0</v>
      </c>
      <c r="G1791">
        <v>333721896.96490002</v>
      </c>
      <c r="H1791">
        <v>71524976.952299997</v>
      </c>
      <c r="I1791">
        <v>242972487.51339999</v>
      </c>
      <c r="J1791">
        <v>5615987.7783000004</v>
      </c>
      <c r="K1791">
        <v>406461455.47939998</v>
      </c>
      <c r="L1791">
        <v>52914554.412199996</v>
      </c>
      <c r="M1791">
        <v>0</v>
      </c>
      <c r="N1791">
        <v>85590744.096399993</v>
      </c>
      <c r="O1791">
        <v>-23411928.291099999</v>
      </c>
      <c r="P1791">
        <v>-5272594.0796999997</v>
      </c>
      <c r="Q1791">
        <v>-238026545.5878</v>
      </c>
      <c r="R1791">
        <v>-52914554.412199996</v>
      </c>
      <c r="S1791">
        <v>333721896.96490002</v>
      </c>
      <c r="T1791">
        <v>-14065767.143999999</v>
      </c>
    </row>
    <row r="1792" spans="1:20" x14ac:dyDescent="0.3">
      <c r="A1792">
        <v>597</v>
      </c>
      <c r="B1792">
        <v>3</v>
      </c>
      <c r="C1792">
        <v>215141244.25749999</v>
      </c>
      <c r="D1792">
        <v>323967.5624</v>
      </c>
      <c r="E1792">
        <v>168434909.89160001</v>
      </c>
      <c r="F1792">
        <v>0</v>
      </c>
      <c r="G1792">
        <v>333721896.96490002</v>
      </c>
      <c r="H1792">
        <v>70619347.924600005</v>
      </c>
      <c r="I1792">
        <v>235296384.88890001</v>
      </c>
      <c r="J1792">
        <v>5817118.8011999996</v>
      </c>
      <c r="K1792">
        <v>406461455.47939998</v>
      </c>
      <c r="L1792">
        <v>52664248.302100003</v>
      </c>
      <c r="M1792">
        <v>0</v>
      </c>
      <c r="N1792">
        <v>87984723.368200004</v>
      </c>
      <c r="O1792">
        <v>-20155140.631299999</v>
      </c>
      <c r="P1792">
        <v>-5493151.2388000004</v>
      </c>
      <c r="Q1792">
        <v>-238026545.5878</v>
      </c>
      <c r="R1792">
        <v>-52664248.302100003</v>
      </c>
      <c r="S1792">
        <v>333721896.96490002</v>
      </c>
      <c r="T1792">
        <v>-17365375.443599999</v>
      </c>
    </row>
    <row r="1793" spans="1:20" x14ac:dyDescent="0.3">
      <c r="A1793">
        <v>598</v>
      </c>
      <c r="B1793">
        <v>1</v>
      </c>
      <c r="C1793">
        <v>213568413.1787</v>
      </c>
      <c r="D1793">
        <v>328051.91710000002</v>
      </c>
      <c r="E1793">
        <v>84114951.181600004</v>
      </c>
      <c r="F1793">
        <v>0</v>
      </c>
      <c r="G1793">
        <v>33892741.626199998</v>
      </c>
      <c r="H1793">
        <v>62852500.688100003</v>
      </c>
      <c r="I1793">
        <v>61518085.687200002</v>
      </c>
      <c r="J1793">
        <v>5723732.1754999999</v>
      </c>
      <c r="K1793">
        <v>193241692.02939999</v>
      </c>
      <c r="L1793">
        <v>50287968.882399999</v>
      </c>
      <c r="M1793">
        <v>0</v>
      </c>
      <c r="N1793">
        <v>83535935.796100006</v>
      </c>
      <c r="O1793">
        <v>152050327.49149999</v>
      </c>
      <c r="P1793">
        <v>-5395680.2583999997</v>
      </c>
      <c r="Q1793">
        <v>-109126740.8478</v>
      </c>
      <c r="R1793">
        <v>-50287968.882399999</v>
      </c>
      <c r="S1793">
        <v>33892741.626199998</v>
      </c>
      <c r="T1793">
        <v>-20683435.107999999</v>
      </c>
    </row>
    <row r="1794" spans="1:20" x14ac:dyDescent="0.3">
      <c r="A1794">
        <v>598</v>
      </c>
      <c r="B1794">
        <v>2</v>
      </c>
      <c r="C1794">
        <v>189894279.74129999</v>
      </c>
      <c r="D1794">
        <v>333608.22560000001</v>
      </c>
      <c r="E1794">
        <v>84114951.181600004</v>
      </c>
      <c r="F1794">
        <v>0</v>
      </c>
      <c r="G1794">
        <v>33892741.626199998</v>
      </c>
      <c r="H1794">
        <v>63258404.9771</v>
      </c>
      <c r="I1794">
        <v>41420645.686399996</v>
      </c>
      <c r="J1794">
        <v>5652554.5450999998</v>
      </c>
      <c r="K1794">
        <v>193241692.02939999</v>
      </c>
      <c r="L1794">
        <v>50083582.0449</v>
      </c>
      <c r="M1794">
        <v>0</v>
      </c>
      <c r="N1794">
        <v>80735447.184599996</v>
      </c>
      <c r="O1794">
        <v>148473634.05489999</v>
      </c>
      <c r="P1794">
        <v>-5318946.3195000002</v>
      </c>
      <c r="Q1794">
        <v>-109126740.8478</v>
      </c>
      <c r="R1794">
        <v>-50083582.0449</v>
      </c>
      <c r="S1794">
        <v>33892741.626199998</v>
      </c>
      <c r="T1794">
        <v>-17477042.207400002</v>
      </c>
    </row>
    <row r="1795" spans="1:20" x14ac:dyDescent="0.3">
      <c r="A1795">
        <v>598</v>
      </c>
      <c r="B1795">
        <v>3</v>
      </c>
      <c r="C1795">
        <v>176542458.5352</v>
      </c>
      <c r="D1795">
        <v>339099.59659999999</v>
      </c>
      <c r="E1795">
        <v>84114951.181600004</v>
      </c>
      <c r="F1795">
        <v>0</v>
      </c>
      <c r="G1795">
        <v>33892741.626199998</v>
      </c>
      <c r="H1795">
        <v>63578743.828500003</v>
      </c>
      <c r="I1795">
        <v>30371566.398699999</v>
      </c>
      <c r="J1795">
        <v>5595021.1308000004</v>
      </c>
      <c r="K1795">
        <v>193241692.02939999</v>
      </c>
      <c r="L1795">
        <v>49901320.027599998</v>
      </c>
      <c r="M1795">
        <v>0</v>
      </c>
      <c r="N1795">
        <v>78867046.172700003</v>
      </c>
      <c r="O1795">
        <v>146170892.1365</v>
      </c>
      <c r="P1795">
        <v>-5255921.5341999996</v>
      </c>
      <c r="Q1795">
        <v>-109126740.8478</v>
      </c>
      <c r="R1795">
        <v>-49901320.027599998</v>
      </c>
      <c r="S1795">
        <v>33892741.626199998</v>
      </c>
      <c r="T1795">
        <v>-15288302.3442</v>
      </c>
    </row>
    <row r="1796" spans="1:20" x14ac:dyDescent="0.3">
      <c r="A1796">
        <v>599</v>
      </c>
      <c r="B1796">
        <v>1</v>
      </c>
      <c r="C1796">
        <v>212703477.55379999</v>
      </c>
      <c r="D1796">
        <v>356240.41820000001</v>
      </c>
      <c r="E1796">
        <v>15435409.071599999</v>
      </c>
      <c r="F1796">
        <v>0</v>
      </c>
      <c r="G1796">
        <v>2568490.2392000002</v>
      </c>
      <c r="H1796">
        <v>33305645.723900001</v>
      </c>
      <c r="I1796">
        <v>87290422.608600006</v>
      </c>
      <c r="J1796">
        <v>5485422.1849999996</v>
      </c>
      <c r="K1796">
        <v>19571827.459399998</v>
      </c>
      <c r="L1796">
        <v>76454332.607299998</v>
      </c>
      <c r="M1796">
        <v>0</v>
      </c>
      <c r="N1796">
        <v>75912687.423999995</v>
      </c>
      <c r="O1796">
        <v>125413054.9453</v>
      </c>
      <c r="P1796">
        <v>-5129181.7668000003</v>
      </c>
      <c r="Q1796">
        <v>-4136418.3878000001</v>
      </c>
      <c r="R1796">
        <v>-76454332.607299998</v>
      </c>
      <c r="S1796">
        <v>2568490.2392000002</v>
      </c>
      <c r="T1796">
        <v>-42607041.700099997</v>
      </c>
    </row>
    <row r="1797" spans="1:20" x14ac:dyDescent="0.3">
      <c r="A1797">
        <v>599</v>
      </c>
      <c r="B1797">
        <v>2</v>
      </c>
      <c r="C1797">
        <v>187916752.52790001</v>
      </c>
      <c r="D1797">
        <v>372092.70409999997</v>
      </c>
      <c r="E1797">
        <v>15435409.071599999</v>
      </c>
      <c r="F1797">
        <v>0</v>
      </c>
      <c r="G1797">
        <v>2568490.2392000002</v>
      </c>
      <c r="H1797">
        <v>32811789.940299999</v>
      </c>
      <c r="I1797">
        <v>66902712.315899998</v>
      </c>
      <c r="J1797">
        <v>5392709.6597999996</v>
      </c>
      <c r="K1797">
        <v>19571827.459399998</v>
      </c>
      <c r="L1797">
        <v>74997254.341199994</v>
      </c>
      <c r="M1797">
        <v>0</v>
      </c>
      <c r="N1797">
        <v>72765811.616099998</v>
      </c>
      <c r="O1797">
        <v>121014040.212</v>
      </c>
      <c r="P1797">
        <v>-5020616.9556999998</v>
      </c>
      <c r="Q1797">
        <v>-4136418.3878000001</v>
      </c>
      <c r="R1797">
        <v>-74997254.341199994</v>
      </c>
      <c r="S1797">
        <v>2568490.2392000002</v>
      </c>
      <c r="T1797">
        <v>-39954021.675800003</v>
      </c>
    </row>
    <row r="1798" spans="1:20" x14ac:dyDescent="0.3">
      <c r="A1798">
        <v>599</v>
      </c>
      <c r="B1798">
        <v>3</v>
      </c>
      <c r="C1798">
        <v>173401350.178</v>
      </c>
      <c r="D1798">
        <v>386098.81449999998</v>
      </c>
      <c r="E1798">
        <v>15435409.071599999</v>
      </c>
      <c r="F1798">
        <v>0</v>
      </c>
      <c r="G1798">
        <v>2568490.2392000002</v>
      </c>
      <c r="H1798">
        <v>32663810.637499999</v>
      </c>
      <c r="I1798">
        <v>55405257.230599999</v>
      </c>
      <c r="J1798">
        <v>5311797.0894999998</v>
      </c>
      <c r="K1798">
        <v>19571827.459399998</v>
      </c>
      <c r="L1798">
        <v>73703383.4287</v>
      </c>
      <c r="M1798">
        <v>0</v>
      </c>
      <c r="N1798">
        <v>70750485.127499998</v>
      </c>
      <c r="O1798">
        <v>117996092.9474</v>
      </c>
      <c r="P1798">
        <v>-4925698.2750000004</v>
      </c>
      <c r="Q1798">
        <v>-4136418.3878000001</v>
      </c>
      <c r="R1798">
        <v>-73703383.4287</v>
      </c>
      <c r="S1798">
        <v>2568490.2392000002</v>
      </c>
      <c r="T1798">
        <v>-38086674.490000002</v>
      </c>
    </row>
    <row r="1799" spans="1:20" x14ac:dyDescent="0.3">
      <c r="A1799">
        <v>600</v>
      </c>
      <c r="B1799">
        <v>1</v>
      </c>
      <c r="C1799">
        <v>155873813.2387</v>
      </c>
      <c r="D1799">
        <v>394604.2206</v>
      </c>
      <c r="E1799">
        <v>15435409.071599999</v>
      </c>
      <c r="F1799">
        <v>0</v>
      </c>
      <c r="G1799">
        <v>1752027.7116</v>
      </c>
      <c r="H1799">
        <v>30361496.1039</v>
      </c>
      <c r="I1799">
        <v>54842280.415600002</v>
      </c>
      <c r="J1799">
        <v>5263295.8809000002</v>
      </c>
      <c r="K1799">
        <v>19571827.459399998</v>
      </c>
      <c r="L1799">
        <v>48039821.717200004</v>
      </c>
      <c r="M1799">
        <v>0</v>
      </c>
      <c r="N1799">
        <v>76744186.1347</v>
      </c>
      <c r="O1799">
        <v>101031532.8231</v>
      </c>
      <c r="P1799">
        <v>-4868691.6602999996</v>
      </c>
      <c r="Q1799">
        <v>-4136418.3878000001</v>
      </c>
      <c r="R1799">
        <v>-48039821.717200004</v>
      </c>
      <c r="S1799">
        <v>1752027.7116</v>
      </c>
      <c r="T1799">
        <v>-46382690.0308</v>
      </c>
    </row>
    <row r="1800" spans="1:20" x14ac:dyDescent="0.3">
      <c r="A1800">
        <v>600</v>
      </c>
      <c r="B1800">
        <v>2</v>
      </c>
      <c r="C1800">
        <v>147531553.58050001</v>
      </c>
      <c r="D1800">
        <v>403001.4339</v>
      </c>
      <c r="E1800">
        <v>15435409.071599999</v>
      </c>
      <c r="F1800">
        <v>0</v>
      </c>
      <c r="G1800">
        <v>1752027.7116</v>
      </c>
      <c r="H1800">
        <v>28833268.577799998</v>
      </c>
      <c r="I1800">
        <v>46965964.909000002</v>
      </c>
      <c r="J1800">
        <v>5218604.7038000003</v>
      </c>
      <c r="K1800">
        <v>19571827.459399998</v>
      </c>
      <c r="L1800">
        <v>47744842.664700001</v>
      </c>
      <c r="M1800">
        <v>0</v>
      </c>
      <c r="N1800">
        <v>74892973.988499999</v>
      </c>
      <c r="O1800">
        <v>100565588.6714</v>
      </c>
      <c r="P1800">
        <v>-4815603.2698999997</v>
      </c>
      <c r="Q1800">
        <v>-4136418.3878000001</v>
      </c>
      <c r="R1800">
        <v>-47744842.664700001</v>
      </c>
      <c r="S1800">
        <v>1752027.7116</v>
      </c>
      <c r="T1800">
        <v>-46059705.410800003</v>
      </c>
    </row>
    <row r="1801" spans="1:20" x14ac:dyDescent="0.3">
      <c r="A1801">
        <v>600</v>
      </c>
      <c r="B1801">
        <v>3</v>
      </c>
      <c r="C1801">
        <v>142032821.60730001</v>
      </c>
      <c r="D1801">
        <v>410672.85749999998</v>
      </c>
      <c r="E1801">
        <v>15435409.071599999</v>
      </c>
      <c r="F1801">
        <v>0</v>
      </c>
      <c r="G1801">
        <v>1752027.7116</v>
      </c>
      <c r="H1801">
        <v>28215198.020300001</v>
      </c>
      <c r="I1801">
        <v>42124783.764600001</v>
      </c>
      <c r="J1801">
        <v>5176869.3437999999</v>
      </c>
      <c r="K1801">
        <v>19571827.459399998</v>
      </c>
      <c r="L1801">
        <v>47437090.8521</v>
      </c>
      <c r="M1801">
        <v>0</v>
      </c>
      <c r="N1801">
        <v>73812970.128299996</v>
      </c>
      <c r="O1801">
        <v>99908037.842700005</v>
      </c>
      <c r="P1801">
        <v>-4766196.4863</v>
      </c>
      <c r="Q1801">
        <v>-4136418.3878000001</v>
      </c>
      <c r="R1801">
        <v>-47437090.8521</v>
      </c>
      <c r="S1801">
        <v>1752027.7116</v>
      </c>
      <c r="T1801">
        <v>-45597772.108000003</v>
      </c>
    </row>
    <row r="1802" spans="1:20" x14ac:dyDescent="0.3">
      <c r="A1802">
        <v>601</v>
      </c>
      <c r="B1802">
        <v>1</v>
      </c>
      <c r="C1802">
        <v>123714125.88240001</v>
      </c>
      <c r="D1802">
        <v>411581.10879999999</v>
      </c>
      <c r="E1802">
        <v>15435409.071599999</v>
      </c>
      <c r="F1802">
        <v>0</v>
      </c>
      <c r="G1802">
        <v>2233309.0197999999</v>
      </c>
      <c r="H1802">
        <v>32001911.595899999</v>
      </c>
      <c r="I1802">
        <v>56208159.6382</v>
      </c>
      <c r="J1802">
        <v>5164272.8575999998</v>
      </c>
      <c r="K1802">
        <v>19571827.459399998</v>
      </c>
      <c r="L1802">
        <v>18279933.1076</v>
      </c>
      <c r="M1802">
        <v>0</v>
      </c>
      <c r="N1802">
        <v>73107403.373600006</v>
      </c>
      <c r="O1802">
        <v>67505966.244200006</v>
      </c>
      <c r="P1802">
        <v>-4752691.7488000002</v>
      </c>
      <c r="Q1802">
        <v>-4136418.3878000001</v>
      </c>
      <c r="R1802">
        <v>-18279933.1076</v>
      </c>
      <c r="S1802">
        <v>2233309.0197999999</v>
      </c>
      <c r="T1802">
        <v>-41105491.7777</v>
      </c>
    </row>
    <row r="1803" spans="1:20" x14ac:dyDescent="0.3">
      <c r="A1803">
        <v>601</v>
      </c>
      <c r="B1803">
        <v>2</v>
      </c>
      <c r="C1803">
        <v>119000450.40260001</v>
      </c>
      <c r="D1803">
        <v>412639.77439999999</v>
      </c>
      <c r="E1803">
        <v>15435409.071599999</v>
      </c>
      <c r="F1803">
        <v>0</v>
      </c>
      <c r="G1803">
        <v>2233309.0197999999</v>
      </c>
      <c r="H1803">
        <v>32144041.646200001</v>
      </c>
      <c r="I1803">
        <v>51217505.013899997</v>
      </c>
      <c r="J1803">
        <v>5150003.5795999998</v>
      </c>
      <c r="K1803">
        <v>19571827.459399998</v>
      </c>
      <c r="L1803">
        <v>18394097.749699999</v>
      </c>
      <c r="M1803">
        <v>0</v>
      </c>
      <c r="N1803">
        <v>74468072.211199999</v>
      </c>
      <c r="O1803">
        <v>67782945.388799995</v>
      </c>
      <c r="P1803">
        <v>-4737363.8052000003</v>
      </c>
      <c r="Q1803">
        <v>-4136418.3878000001</v>
      </c>
      <c r="R1803">
        <v>-18394097.749699999</v>
      </c>
      <c r="S1803">
        <v>2233309.0197999999</v>
      </c>
      <c r="T1803">
        <v>-42324030.564999998</v>
      </c>
    </row>
    <row r="1804" spans="1:20" x14ac:dyDescent="0.3">
      <c r="A1804">
        <v>601</v>
      </c>
      <c r="B1804">
        <v>3</v>
      </c>
      <c r="C1804">
        <v>115726479.2418</v>
      </c>
      <c r="D1804">
        <v>413809.97560000001</v>
      </c>
      <c r="E1804">
        <v>15435409.071599999</v>
      </c>
      <c r="F1804">
        <v>0</v>
      </c>
      <c r="G1804">
        <v>2233309.0197999999</v>
      </c>
      <c r="H1804">
        <v>31584959.458299998</v>
      </c>
      <c r="I1804">
        <v>46285036.9969</v>
      </c>
      <c r="J1804">
        <v>5134957.1787999999</v>
      </c>
      <c r="K1804">
        <v>19571827.459399998</v>
      </c>
      <c r="L1804">
        <v>18476023.848700002</v>
      </c>
      <c r="M1804">
        <v>0</v>
      </c>
      <c r="N1804">
        <v>75356492.299999997</v>
      </c>
      <c r="O1804">
        <v>69441442.244900003</v>
      </c>
      <c r="P1804">
        <v>-4721147.2032000003</v>
      </c>
      <c r="Q1804">
        <v>-4136418.3878000001</v>
      </c>
      <c r="R1804">
        <v>-18476023.848700002</v>
      </c>
      <c r="S1804">
        <v>2233309.0197999999</v>
      </c>
      <c r="T1804">
        <v>-43771532.841700003</v>
      </c>
    </row>
    <row r="1805" spans="1:20" x14ac:dyDescent="0.3">
      <c r="A1805">
        <v>602</v>
      </c>
      <c r="B1805">
        <v>1</v>
      </c>
      <c r="C1805">
        <v>104707385.8277</v>
      </c>
      <c r="D1805">
        <v>415163.37040000001</v>
      </c>
      <c r="E1805">
        <v>15435409.071599999</v>
      </c>
      <c r="F1805">
        <v>0</v>
      </c>
      <c r="G1805">
        <v>4645165.068</v>
      </c>
      <c r="H1805">
        <v>45085755.466499999</v>
      </c>
      <c r="I1805">
        <v>54355238.352499999</v>
      </c>
      <c r="J1805">
        <v>5121579.0603</v>
      </c>
      <c r="K1805">
        <v>19583234.429400001</v>
      </c>
      <c r="L1805">
        <v>15070961.1141</v>
      </c>
      <c r="M1805">
        <v>0</v>
      </c>
      <c r="N1805">
        <v>75194046.746199995</v>
      </c>
      <c r="O1805">
        <v>50352147.475199997</v>
      </c>
      <c r="P1805">
        <v>-4706415.6898999996</v>
      </c>
      <c r="Q1805">
        <v>-4147825.3577999999</v>
      </c>
      <c r="R1805">
        <v>-15070961.1141</v>
      </c>
      <c r="S1805">
        <v>4645165.068</v>
      </c>
      <c r="T1805">
        <v>-30108291.2797</v>
      </c>
    </row>
    <row r="1806" spans="1:20" x14ac:dyDescent="0.3">
      <c r="A1806">
        <v>602</v>
      </c>
      <c r="B1806">
        <v>2</v>
      </c>
      <c r="C1806">
        <v>101821433.3994</v>
      </c>
      <c r="D1806">
        <v>416718.85029999999</v>
      </c>
      <c r="E1806">
        <v>15435409.071599999</v>
      </c>
      <c r="F1806">
        <v>0</v>
      </c>
      <c r="G1806">
        <v>4645165.068</v>
      </c>
      <c r="H1806">
        <v>45279207.4397</v>
      </c>
      <c r="I1806">
        <v>51134446.938600004</v>
      </c>
      <c r="J1806">
        <v>5108096.4798999997</v>
      </c>
      <c r="K1806">
        <v>19583234.429400001</v>
      </c>
      <c r="L1806">
        <v>15124826.8182</v>
      </c>
      <c r="M1806">
        <v>0</v>
      </c>
      <c r="N1806">
        <v>75832274.658000007</v>
      </c>
      <c r="O1806">
        <v>50686986.4608</v>
      </c>
      <c r="P1806">
        <v>-4691377.6295999996</v>
      </c>
      <c r="Q1806">
        <v>-4147825.3577999999</v>
      </c>
      <c r="R1806">
        <v>-15124826.8182</v>
      </c>
      <c r="S1806">
        <v>4645165.068</v>
      </c>
      <c r="T1806">
        <v>-30553067.218400002</v>
      </c>
    </row>
    <row r="1807" spans="1:20" x14ac:dyDescent="0.3">
      <c r="A1807">
        <v>602</v>
      </c>
      <c r="B1807">
        <v>3</v>
      </c>
      <c r="C1807">
        <v>99560344.460899994</v>
      </c>
      <c r="D1807">
        <v>418536.84830000001</v>
      </c>
      <c r="E1807">
        <v>15435409.071599999</v>
      </c>
      <c r="F1807">
        <v>0</v>
      </c>
      <c r="G1807">
        <v>4645165.068</v>
      </c>
      <c r="H1807">
        <v>45358041.048900001</v>
      </c>
      <c r="I1807">
        <v>48367784.672700003</v>
      </c>
      <c r="J1807">
        <v>5094761.8932999996</v>
      </c>
      <c r="K1807">
        <v>19583234.429400001</v>
      </c>
      <c r="L1807">
        <v>15168410.9901</v>
      </c>
      <c r="M1807">
        <v>0</v>
      </c>
      <c r="N1807">
        <v>76265133.037</v>
      </c>
      <c r="O1807">
        <v>51192559.788199998</v>
      </c>
      <c r="P1807">
        <v>-4676225.0450999998</v>
      </c>
      <c r="Q1807">
        <v>-4147825.3577999999</v>
      </c>
      <c r="R1807">
        <v>-15168410.9901</v>
      </c>
      <c r="S1807">
        <v>4645165.068</v>
      </c>
      <c r="T1807">
        <v>-30907091.9881</v>
      </c>
    </row>
    <row r="1808" spans="1:20" x14ac:dyDescent="0.3">
      <c r="A1808">
        <v>603</v>
      </c>
      <c r="B1808">
        <v>1</v>
      </c>
      <c r="C1808">
        <v>89253172.5528</v>
      </c>
      <c r="D1808">
        <v>416206.99369999999</v>
      </c>
      <c r="E1808">
        <v>15435409.071599999</v>
      </c>
      <c r="F1808">
        <v>0</v>
      </c>
      <c r="G1808">
        <v>8615308.2296999991</v>
      </c>
      <c r="H1808">
        <v>51329981.103600003</v>
      </c>
      <c r="I1808">
        <v>56359580.050499998</v>
      </c>
      <c r="J1808">
        <v>5101154.9489000002</v>
      </c>
      <c r="K1808">
        <v>19583234.429400001</v>
      </c>
      <c r="L1808">
        <v>5679188.6114999996</v>
      </c>
      <c r="M1808">
        <v>0</v>
      </c>
      <c r="N1808">
        <v>77586099.971599996</v>
      </c>
      <c r="O1808">
        <v>32893592.502300002</v>
      </c>
      <c r="P1808">
        <v>-4684947.9551999997</v>
      </c>
      <c r="Q1808">
        <v>-4147825.3577999999</v>
      </c>
      <c r="R1808">
        <v>-5679188.6114999996</v>
      </c>
      <c r="S1808">
        <v>8615308.2296999991</v>
      </c>
      <c r="T1808">
        <v>-26256118.868000001</v>
      </c>
    </row>
    <row r="1809" spans="1:20" x14ac:dyDescent="0.3">
      <c r="A1809">
        <v>603</v>
      </c>
      <c r="B1809">
        <v>2</v>
      </c>
      <c r="C1809">
        <v>86734044.241999999</v>
      </c>
      <c r="D1809">
        <v>414215.09279999998</v>
      </c>
      <c r="E1809">
        <v>15435409.071599999</v>
      </c>
      <c r="F1809">
        <v>0</v>
      </c>
      <c r="G1809">
        <v>8615308.2296999991</v>
      </c>
      <c r="H1809">
        <v>51194937.391000003</v>
      </c>
      <c r="I1809">
        <v>53026529.383100003</v>
      </c>
      <c r="J1809">
        <v>5104962.4779000003</v>
      </c>
      <c r="K1809">
        <v>19583234.429400001</v>
      </c>
      <c r="L1809">
        <v>5725138.3262999998</v>
      </c>
      <c r="M1809">
        <v>0</v>
      </c>
      <c r="N1809">
        <v>78368530.282700002</v>
      </c>
      <c r="O1809">
        <v>33707514.858900003</v>
      </c>
      <c r="P1809">
        <v>-4690747.3852000004</v>
      </c>
      <c r="Q1809">
        <v>-4147825.3577999999</v>
      </c>
      <c r="R1809">
        <v>-5725138.3262999998</v>
      </c>
      <c r="S1809">
        <v>8615308.2296999991</v>
      </c>
      <c r="T1809">
        <v>-27173592.8917</v>
      </c>
    </row>
    <row r="1810" spans="1:20" x14ac:dyDescent="0.3">
      <c r="A1810">
        <v>603</v>
      </c>
      <c r="B1810">
        <v>3</v>
      </c>
      <c r="C1810">
        <v>84832450.085299999</v>
      </c>
      <c r="D1810">
        <v>412514.74349999998</v>
      </c>
      <c r="E1810">
        <v>15435409.071599999</v>
      </c>
      <c r="F1810">
        <v>0</v>
      </c>
      <c r="G1810">
        <v>8615308.2296999991</v>
      </c>
      <c r="H1810">
        <v>51139402.726400003</v>
      </c>
      <c r="I1810">
        <v>50344347.758599997</v>
      </c>
      <c r="J1810">
        <v>5106963.6043999996</v>
      </c>
      <c r="K1810">
        <v>19583234.429400001</v>
      </c>
      <c r="L1810">
        <v>5768818.4967999998</v>
      </c>
      <c r="M1810">
        <v>0</v>
      </c>
      <c r="N1810">
        <v>78869364.463799998</v>
      </c>
      <c r="O1810">
        <v>34488102.326700002</v>
      </c>
      <c r="P1810">
        <v>-4694448.8608999997</v>
      </c>
      <c r="Q1810">
        <v>-4147825.3577999999</v>
      </c>
      <c r="R1810">
        <v>-5768818.4967999998</v>
      </c>
      <c r="S1810">
        <v>8615308.2296999991</v>
      </c>
      <c r="T1810">
        <v>-27729961.737399999</v>
      </c>
    </row>
    <row r="1811" spans="1:20" x14ac:dyDescent="0.3">
      <c r="A1811">
        <v>604</v>
      </c>
      <c r="B1811">
        <v>1</v>
      </c>
      <c r="C1811">
        <v>85941227.227699995</v>
      </c>
      <c r="D1811">
        <v>410237.52059999999</v>
      </c>
      <c r="E1811">
        <v>15435409.071599999</v>
      </c>
      <c r="F1811">
        <v>0</v>
      </c>
      <c r="G1811">
        <v>14938584.4387</v>
      </c>
      <c r="H1811">
        <v>51874750.2148</v>
      </c>
      <c r="I1811">
        <v>48736620.370999999</v>
      </c>
      <c r="J1811">
        <v>5107345.2034</v>
      </c>
      <c r="K1811">
        <v>19583234.429400001</v>
      </c>
      <c r="L1811">
        <v>17146042.174800001</v>
      </c>
      <c r="M1811">
        <v>0</v>
      </c>
      <c r="N1811">
        <v>77532569.701700002</v>
      </c>
      <c r="O1811">
        <v>37204606.856700003</v>
      </c>
      <c r="P1811">
        <v>-4697107.6827999996</v>
      </c>
      <c r="Q1811">
        <v>-4147825.3577999999</v>
      </c>
      <c r="R1811">
        <v>-17146042.174800001</v>
      </c>
      <c r="S1811">
        <v>14938584.4387</v>
      </c>
      <c r="T1811">
        <v>-25657819.486900002</v>
      </c>
    </row>
    <row r="1812" spans="1:20" x14ac:dyDescent="0.3">
      <c r="A1812">
        <v>604</v>
      </c>
      <c r="B1812">
        <v>2</v>
      </c>
      <c r="C1812">
        <v>83321720.090399995</v>
      </c>
      <c r="D1812">
        <v>408309.41119999997</v>
      </c>
      <c r="E1812">
        <v>15435409.071599999</v>
      </c>
      <c r="F1812">
        <v>0</v>
      </c>
      <c r="G1812">
        <v>14938584.4387</v>
      </c>
      <c r="H1812">
        <v>51781986.502499998</v>
      </c>
      <c r="I1812">
        <v>46464247.040799998</v>
      </c>
      <c r="J1812">
        <v>5107146.0730999997</v>
      </c>
      <c r="K1812">
        <v>19583234.429400001</v>
      </c>
      <c r="L1812">
        <v>17153533.7751</v>
      </c>
      <c r="M1812">
        <v>0</v>
      </c>
      <c r="N1812">
        <v>77023496.868900001</v>
      </c>
      <c r="O1812">
        <v>36857473.049599998</v>
      </c>
      <c r="P1812">
        <v>-4698836.6617999999</v>
      </c>
      <c r="Q1812">
        <v>-4147825.3577999999</v>
      </c>
      <c r="R1812">
        <v>-17153533.7751</v>
      </c>
      <c r="S1812">
        <v>14938584.4387</v>
      </c>
      <c r="T1812">
        <v>-25241510.3664</v>
      </c>
    </row>
    <row r="1813" spans="1:20" x14ac:dyDescent="0.3">
      <c r="A1813">
        <v>604</v>
      </c>
      <c r="B1813">
        <v>3</v>
      </c>
      <c r="C1813">
        <v>81584129.896200001</v>
      </c>
      <c r="D1813">
        <v>406680.61479999998</v>
      </c>
      <c r="E1813">
        <v>15435409.071599999</v>
      </c>
      <c r="F1813">
        <v>0</v>
      </c>
      <c r="G1813">
        <v>14938584.4387</v>
      </c>
      <c r="H1813">
        <v>51642123.5229</v>
      </c>
      <c r="I1813">
        <v>44829755.596799999</v>
      </c>
      <c r="J1813">
        <v>5106406.1693000002</v>
      </c>
      <c r="K1813">
        <v>19583234.429400001</v>
      </c>
      <c r="L1813">
        <v>17170288.119899999</v>
      </c>
      <c r="M1813">
        <v>0</v>
      </c>
      <c r="N1813">
        <v>76791128.3301</v>
      </c>
      <c r="O1813">
        <v>36754374.2993</v>
      </c>
      <c r="P1813">
        <v>-4699725.5544999996</v>
      </c>
      <c r="Q1813">
        <v>-4147825.3577999999</v>
      </c>
      <c r="R1813">
        <v>-17170288.119899999</v>
      </c>
      <c r="S1813">
        <v>14938584.4387</v>
      </c>
      <c r="T1813">
        <v>-25149004.8072</v>
      </c>
    </row>
    <row r="1814" spans="1:20" x14ac:dyDescent="0.3">
      <c r="A1814">
        <v>605</v>
      </c>
      <c r="B1814">
        <v>1</v>
      </c>
      <c r="C1814">
        <v>103333860.691</v>
      </c>
      <c r="D1814">
        <v>416517.69209999999</v>
      </c>
      <c r="E1814">
        <v>19835455.9016</v>
      </c>
      <c r="F1814">
        <v>0</v>
      </c>
      <c r="G1814">
        <v>40458378.960500002</v>
      </c>
      <c r="H1814">
        <v>75167197.797499999</v>
      </c>
      <c r="I1814">
        <v>47321343.298900001</v>
      </c>
      <c r="J1814">
        <v>5052515.1876999997</v>
      </c>
      <c r="K1814">
        <v>67998082.689400002</v>
      </c>
      <c r="L1814">
        <v>44936259.0295</v>
      </c>
      <c r="M1814">
        <v>0</v>
      </c>
      <c r="N1814">
        <v>73842207.9736</v>
      </c>
      <c r="O1814">
        <v>56012517.392099999</v>
      </c>
      <c r="P1814">
        <v>-4635997.4956</v>
      </c>
      <c r="Q1814">
        <v>-48162626.787799999</v>
      </c>
      <c r="R1814">
        <v>-44936259.0295</v>
      </c>
      <c r="S1814">
        <v>40458378.960500002</v>
      </c>
      <c r="T1814">
        <v>1324989.824</v>
      </c>
    </row>
    <row r="1815" spans="1:20" x14ac:dyDescent="0.3">
      <c r="A1815">
        <v>605</v>
      </c>
      <c r="B1815">
        <v>2</v>
      </c>
      <c r="C1815">
        <v>96584832.895500004</v>
      </c>
      <c r="D1815">
        <v>425347.78889999999</v>
      </c>
      <c r="E1815">
        <v>19835455.9016</v>
      </c>
      <c r="F1815">
        <v>0</v>
      </c>
      <c r="G1815">
        <v>40458378.960500002</v>
      </c>
      <c r="H1815">
        <v>74758626.584099993</v>
      </c>
      <c r="I1815">
        <v>41867250.720299996</v>
      </c>
      <c r="J1815">
        <v>5006163.5461999997</v>
      </c>
      <c r="K1815">
        <v>67998082.689400002</v>
      </c>
      <c r="L1815">
        <v>44603694.947999999</v>
      </c>
      <c r="M1815">
        <v>0</v>
      </c>
      <c r="N1815">
        <v>72527954.875699997</v>
      </c>
      <c r="O1815">
        <v>54717582.1752</v>
      </c>
      <c r="P1815">
        <v>-4580815.7572999997</v>
      </c>
      <c r="Q1815">
        <v>-48162626.787799999</v>
      </c>
      <c r="R1815">
        <v>-44603694.947999999</v>
      </c>
      <c r="S1815">
        <v>40458378.960500002</v>
      </c>
      <c r="T1815">
        <v>2230671.7083000001</v>
      </c>
    </row>
    <row r="1816" spans="1:20" x14ac:dyDescent="0.3">
      <c r="A1816">
        <v>605</v>
      </c>
      <c r="B1816">
        <v>3</v>
      </c>
      <c r="C1816">
        <v>92626527.296599999</v>
      </c>
      <c r="D1816">
        <v>433670.63909999997</v>
      </c>
      <c r="E1816">
        <v>19835455.9016</v>
      </c>
      <c r="F1816">
        <v>0</v>
      </c>
      <c r="G1816">
        <v>40458378.960500002</v>
      </c>
      <c r="H1816">
        <v>74143987.178100005</v>
      </c>
      <c r="I1816">
        <v>38411635.480700001</v>
      </c>
      <c r="J1816">
        <v>4965525.0745000001</v>
      </c>
      <c r="K1816">
        <v>67998082.689400002</v>
      </c>
      <c r="L1816">
        <v>44331114.163500004</v>
      </c>
      <c r="M1816">
        <v>0</v>
      </c>
      <c r="N1816">
        <v>71686781.422600001</v>
      </c>
      <c r="O1816">
        <v>54214891.816</v>
      </c>
      <c r="P1816">
        <v>-4531854.4353999998</v>
      </c>
      <c r="Q1816">
        <v>-48162626.787799999</v>
      </c>
      <c r="R1816">
        <v>-44331114.163500004</v>
      </c>
      <c r="S1816">
        <v>40458378.960500002</v>
      </c>
      <c r="T1816">
        <v>2457205.7555</v>
      </c>
    </row>
    <row r="1817" spans="1:20" x14ac:dyDescent="0.3">
      <c r="A1817">
        <v>606</v>
      </c>
      <c r="B1817">
        <v>1</v>
      </c>
      <c r="C1817">
        <v>24407981.868000001</v>
      </c>
      <c r="D1817">
        <v>426081.38620000001</v>
      </c>
      <c r="E1817">
        <v>22335952.961599998</v>
      </c>
      <c r="F1817">
        <v>0</v>
      </c>
      <c r="G1817">
        <v>567339106.80050004</v>
      </c>
      <c r="H1817">
        <v>97093904.781499997</v>
      </c>
      <c r="I1817">
        <v>520506600.8524</v>
      </c>
      <c r="J1817">
        <v>5008450.2675000001</v>
      </c>
      <c r="K1817">
        <v>95511673.709399998</v>
      </c>
      <c r="L1817">
        <v>10150949.9811</v>
      </c>
      <c r="M1817">
        <v>0</v>
      </c>
      <c r="N1817">
        <v>80198339.509800002</v>
      </c>
      <c r="O1817">
        <v>-496098618.98449999</v>
      </c>
      <c r="P1817">
        <v>-4582368.8814000003</v>
      </c>
      <c r="Q1817">
        <v>-73175720.747799993</v>
      </c>
      <c r="R1817">
        <v>-10150949.9811</v>
      </c>
      <c r="S1817">
        <v>567339106.80050004</v>
      </c>
      <c r="T1817">
        <v>16895565.271699999</v>
      </c>
    </row>
    <row r="1818" spans="1:20" x14ac:dyDescent="0.3">
      <c r="A1818">
        <v>606</v>
      </c>
      <c r="B1818">
        <v>2</v>
      </c>
      <c r="C1818">
        <v>20867618.689399999</v>
      </c>
      <c r="D1818">
        <v>419692.70490000001</v>
      </c>
      <c r="E1818">
        <v>22335952.961599998</v>
      </c>
      <c r="F1818">
        <v>0</v>
      </c>
      <c r="G1818">
        <v>567339106.80050004</v>
      </c>
      <c r="H1818">
        <v>93133265.773300007</v>
      </c>
      <c r="I1818">
        <v>506046922.2744</v>
      </c>
      <c r="J1818">
        <v>5044827.0581999999</v>
      </c>
      <c r="K1818">
        <v>95511673.709399998</v>
      </c>
      <c r="L1818">
        <v>10263054.2992</v>
      </c>
      <c r="M1818">
        <v>0</v>
      </c>
      <c r="N1818">
        <v>87077945.941599995</v>
      </c>
      <c r="O1818">
        <v>-485179303.58499998</v>
      </c>
      <c r="P1818">
        <v>-4625134.3532999996</v>
      </c>
      <c r="Q1818">
        <v>-73175720.747799993</v>
      </c>
      <c r="R1818">
        <v>-10263054.2992</v>
      </c>
      <c r="S1818">
        <v>567339106.80050004</v>
      </c>
      <c r="T1818">
        <v>6055319.8316000002</v>
      </c>
    </row>
    <row r="1819" spans="1:20" x14ac:dyDescent="0.3">
      <c r="A1819">
        <v>606</v>
      </c>
      <c r="B1819">
        <v>3</v>
      </c>
      <c r="C1819">
        <v>18855263.4364</v>
      </c>
      <c r="D1819">
        <v>414274.57770000002</v>
      </c>
      <c r="E1819">
        <v>22335952.961599998</v>
      </c>
      <c r="F1819">
        <v>0</v>
      </c>
      <c r="G1819">
        <v>567339106.80050004</v>
      </c>
      <c r="H1819">
        <v>90281156.892199993</v>
      </c>
      <c r="I1819">
        <v>495450045.55659997</v>
      </c>
      <c r="J1819">
        <v>5076840.5284000002</v>
      </c>
      <c r="K1819">
        <v>95511673.709399998</v>
      </c>
      <c r="L1819">
        <v>10354956.390699999</v>
      </c>
      <c r="M1819">
        <v>0</v>
      </c>
      <c r="N1819">
        <v>92661009.063500002</v>
      </c>
      <c r="O1819">
        <v>-476594782.12019998</v>
      </c>
      <c r="P1819">
        <v>-4662565.9507999998</v>
      </c>
      <c r="Q1819">
        <v>-73175720.747799993</v>
      </c>
      <c r="R1819">
        <v>-10354956.390699999</v>
      </c>
      <c r="S1819">
        <v>567339106.80050004</v>
      </c>
      <c r="T1819">
        <v>-2379852.1712000002</v>
      </c>
    </row>
    <row r="1820" spans="1:20" x14ac:dyDescent="0.3">
      <c r="A1820">
        <v>607</v>
      </c>
      <c r="B1820">
        <v>1</v>
      </c>
      <c r="C1820">
        <v>363097568.53600001</v>
      </c>
      <c r="D1820">
        <v>439797.33279999997</v>
      </c>
      <c r="E1820">
        <v>31868596.671599999</v>
      </c>
      <c r="F1820">
        <v>0</v>
      </c>
      <c r="G1820">
        <v>7783721.7279000003</v>
      </c>
      <c r="H1820">
        <v>46943680.2293</v>
      </c>
      <c r="I1820">
        <v>12403651.8728</v>
      </c>
      <c r="J1820">
        <v>4942884.324</v>
      </c>
      <c r="K1820">
        <v>200401787.44940001</v>
      </c>
      <c r="L1820">
        <v>161523451.2254</v>
      </c>
      <c r="M1820">
        <v>0</v>
      </c>
      <c r="N1820">
        <v>72321233.134200007</v>
      </c>
      <c r="O1820">
        <v>350693916.66320002</v>
      </c>
      <c r="P1820">
        <v>-4503086.9911000002</v>
      </c>
      <c r="Q1820">
        <v>-168533190.77779999</v>
      </c>
      <c r="R1820">
        <v>-161523451.2254</v>
      </c>
      <c r="S1820">
        <v>7783721.7279000003</v>
      </c>
      <c r="T1820">
        <v>-25377552.904899999</v>
      </c>
    </row>
    <row r="1821" spans="1:20" x14ac:dyDescent="0.3">
      <c r="A1821">
        <v>607</v>
      </c>
      <c r="B1821">
        <v>2</v>
      </c>
      <c r="C1821">
        <v>338688015.88450003</v>
      </c>
      <c r="D1821">
        <v>466278.47580000001</v>
      </c>
      <c r="E1821">
        <v>31868596.671599999</v>
      </c>
      <c r="F1821">
        <v>0</v>
      </c>
      <c r="G1821">
        <v>7783721.7279000003</v>
      </c>
      <c r="H1821">
        <v>48891928.9318</v>
      </c>
      <c r="I1821">
        <v>6657277.2588999998</v>
      </c>
      <c r="J1821">
        <v>4837915.2340000002</v>
      </c>
      <c r="K1821">
        <v>200401787.44940001</v>
      </c>
      <c r="L1821">
        <v>153073630.72459999</v>
      </c>
      <c r="M1821">
        <v>0</v>
      </c>
      <c r="N1821">
        <v>63813536.726499997</v>
      </c>
      <c r="O1821">
        <v>332030738.62559998</v>
      </c>
      <c r="P1821">
        <v>-4371636.7582</v>
      </c>
      <c r="Q1821">
        <v>-168533190.77779999</v>
      </c>
      <c r="R1821">
        <v>-153073630.72459999</v>
      </c>
      <c r="S1821">
        <v>7783721.7279000003</v>
      </c>
      <c r="T1821">
        <v>-14921607.7947</v>
      </c>
    </row>
    <row r="1822" spans="1:20" x14ac:dyDescent="0.3">
      <c r="A1822">
        <v>607</v>
      </c>
      <c r="B1822">
        <v>3</v>
      </c>
      <c r="C1822">
        <v>322689600.67860001</v>
      </c>
      <c r="D1822">
        <v>489784.77559999999</v>
      </c>
      <c r="E1822">
        <v>31868596.671599999</v>
      </c>
      <c r="F1822">
        <v>0</v>
      </c>
      <c r="G1822">
        <v>7783721.7279000003</v>
      </c>
      <c r="H1822">
        <v>50576694.689099997</v>
      </c>
      <c r="I1822">
        <v>3978946.2536999998</v>
      </c>
      <c r="J1822">
        <v>4750025.1001000004</v>
      </c>
      <c r="K1822">
        <v>200401787.44940001</v>
      </c>
      <c r="L1822">
        <v>146066406.21439999</v>
      </c>
      <c r="M1822">
        <v>0</v>
      </c>
      <c r="N1822">
        <v>59282305.443800002</v>
      </c>
      <c r="O1822">
        <v>318710654.4249</v>
      </c>
      <c r="P1822">
        <v>-4260240.3245000001</v>
      </c>
      <c r="Q1822">
        <v>-168533190.77779999</v>
      </c>
      <c r="R1822">
        <v>-146066406.21439999</v>
      </c>
      <c r="S1822">
        <v>7783721.7279000003</v>
      </c>
      <c r="T1822">
        <v>-8705610.7546999995</v>
      </c>
    </row>
    <row r="1823" spans="1:20" x14ac:dyDescent="0.3">
      <c r="A1823">
        <v>608</v>
      </c>
      <c r="B1823">
        <v>1</v>
      </c>
      <c r="C1823">
        <v>600858371.32939994</v>
      </c>
      <c r="D1823">
        <v>517834.81719999999</v>
      </c>
      <c r="E1823">
        <v>65941613.361599997</v>
      </c>
      <c r="F1823">
        <v>0</v>
      </c>
      <c r="G1823">
        <v>25924387.726500001</v>
      </c>
      <c r="H1823">
        <v>82257991.5352</v>
      </c>
      <c r="I1823">
        <v>13559404.442</v>
      </c>
      <c r="J1823">
        <v>4672447.0476000002</v>
      </c>
      <c r="K1823">
        <v>575315903.73940003</v>
      </c>
      <c r="L1823">
        <v>124390846.4949</v>
      </c>
      <c r="M1823">
        <v>0</v>
      </c>
      <c r="N1823">
        <v>57378763.127999999</v>
      </c>
      <c r="O1823">
        <v>587298966.88740003</v>
      </c>
      <c r="P1823">
        <v>-4154612.2302999999</v>
      </c>
      <c r="Q1823">
        <v>-509374290.37779999</v>
      </c>
      <c r="R1823">
        <v>-124390846.4949</v>
      </c>
      <c r="S1823">
        <v>25924387.726500001</v>
      </c>
      <c r="T1823">
        <v>24879228.407299999</v>
      </c>
    </row>
    <row r="1824" spans="1:20" x14ac:dyDescent="0.3">
      <c r="A1824">
        <v>608</v>
      </c>
      <c r="B1824">
        <v>2</v>
      </c>
      <c r="C1824">
        <v>591060305.76289999</v>
      </c>
      <c r="D1824">
        <v>542271.92779999995</v>
      </c>
      <c r="E1824">
        <v>65941613.361599997</v>
      </c>
      <c r="F1824">
        <v>0</v>
      </c>
      <c r="G1824">
        <v>25924387.726500001</v>
      </c>
      <c r="H1824">
        <v>83426843.096499994</v>
      </c>
      <c r="I1824">
        <v>10760783.0591</v>
      </c>
      <c r="J1824">
        <v>4604368.4967</v>
      </c>
      <c r="K1824">
        <v>575315903.73940003</v>
      </c>
      <c r="L1824">
        <v>120309223.8321</v>
      </c>
      <c r="M1824">
        <v>0</v>
      </c>
      <c r="N1824">
        <v>55812665.2412</v>
      </c>
      <c r="O1824">
        <v>580299522.70379996</v>
      </c>
      <c r="P1824">
        <v>-4062096.5690000001</v>
      </c>
      <c r="Q1824">
        <v>-509374290.37779999</v>
      </c>
      <c r="R1824">
        <v>-120309223.8321</v>
      </c>
      <c r="S1824">
        <v>25924387.726500001</v>
      </c>
      <c r="T1824">
        <v>27614177.855300002</v>
      </c>
    </row>
    <row r="1825" spans="1:20" x14ac:dyDescent="0.3">
      <c r="A1825">
        <v>608</v>
      </c>
      <c r="B1825">
        <v>3</v>
      </c>
      <c r="C1825">
        <v>583203565.53989995</v>
      </c>
      <c r="D1825">
        <v>567300.59</v>
      </c>
      <c r="E1825">
        <v>65941613.361599997</v>
      </c>
      <c r="F1825">
        <v>0</v>
      </c>
      <c r="G1825">
        <v>25924387.726500001</v>
      </c>
      <c r="H1825">
        <v>84516582.344300002</v>
      </c>
      <c r="I1825">
        <v>9104572.9796999991</v>
      </c>
      <c r="J1825">
        <v>4547368.7736</v>
      </c>
      <c r="K1825">
        <v>575315903.73940003</v>
      </c>
      <c r="L1825">
        <v>116631585.7932</v>
      </c>
      <c r="M1825">
        <v>0</v>
      </c>
      <c r="N1825">
        <v>54536220.745899998</v>
      </c>
      <c r="O1825">
        <v>574098992.56019998</v>
      </c>
      <c r="P1825">
        <v>-3980068.1836000001</v>
      </c>
      <c r="Q1825">
        <v>-509374290.37779999</v>
      </c>
      <c r="R1825">
        <v>-116631585.7932</v>
      </c>
      <c r="S1825">
        <v>25924387.726500001</v>
      </c>
      <c r="T1825">
        <v>29980361.5984</v>
      </c>
    </row>
    <row r="1826" spans="1:20" x14ac:dyDescent="0.3">
      <c r="A1826">
        <v>609</v>
      </c>
      <c r="B1826">
        <v>1</v>
      </c>
      <c r="C1826">
        <v>587656337.68690002</v>
      </c>
      <c r="D1826">
        <v>578742.12</v>
      </c>
      <c r="E1826">
        <v>70871251.001599997</v>
      </c>
      <c r="F1826">
        <v>0</v>
      </c>
      <c r="G1826">
        <v>61846534.494199999</v>
      </c>
      <c r="H1826">
        <v>68494839.665299997</v>
      </c>
      <c r="I1826">
        <v>14605862.359300001</v>
      </c>
      <c r="J1826">
        <v>4531969.1188000003</v>
      </c>
      <c r="K1826">
        <v>629557978.85940003</v>
      </c>
      <c r="L1826">
        <v>85372165.967500001</v>
      </c>
      <c r="M1826">
        <v>0</v>
      </c>
      <c r="N1826">
        <v>55524345.821400002</v>
      </c>
      <c r="O1826">
        <v>573050475.3276</v>
      </c>
      <c r="P1826">
        <v>-3953226.9988000002</v>
      </c>
      <c r="Q1826">
        <v>-558686727.85780001</v>
      </c>
      <c r="R1826">
        <v>-85372165.967500001</v>
      </c>
      <c r="S1826">
        <v>61846534.494199999</v>
      </c>
      <c r="T1826">
        <v>12970493.843900001</v>
      </c>
    </row>
    <row r="1827" spans="1:20" x14ac:dyDescent="0.3">
      <c r="A1827">
        <v>609</v>
      </c>
      <c r="B1827">
        <v>2</v>
      </c>
      <c r="C1827">
        <v>583618510.16499996</v>
      </c>
      <c r="D1827">
        <v>589348.87970000005</v>
      </c>
      <c r="E1827">
        <v>70871251.001599997</v>
      </c>
      <c r="F1827">
        <v>0</v>
      </c>
      <c r="G1827">
        <v>61846534.494199999</v>
      </c>
      <c r="H1827">
        <v>67598591.946500003</v>
      </c>
      <c r="I1827">
        <v>10787910.8704</v>
      </c>
      <c r="J1827">
        <v>4514130.7116999999</v>
      </c>
      <c r="K1827">
        <v>629557978.85940003</v>
      </c>
      <c r="L1827">
        <v>84414302.909799993</v>
      </c>
      <c r="M1827">
        <v>0</v>
      </c>
      <c r="N1827">
        <v>55372457.781599998</v>
      </c>
      <c r="O1827">
        <v>572830599.29460001</v>
      </c>
      <c r="P1827">
        <v>-3924781.8319000001</v>
      </c>
      <c r="Q1827">
        <v>-558686727.85780001</v>
      </c>
      <c r="R1827">
        <v>-84414302.909799993</v>
      </c>
      <c r="S1827">
        <v>61846534.494199999</v>
      </c>
      <c r="T1827">
        <v>12226134.164999999</v>
      </c>
    </row>
    <row r="1828" spans="1:20" x14ac:dyDescent="0.3">
      <c r="A1828">
        <v>609</v>
      </c>
      <c r="B1828">
        <v>3</v>
      </c>
      <c r="C1828">
        <v>580682661.01979995</v>
      </c>
      <c r="D1828">
        <v>599324.56429999997</v>
      </c>
      <c r="E1828">
        <v>70871251.001599997</v>
      </c>
      <c r="F1828">
        <v>0</v>
      </c>
      <c r="G1828">
        <v>61846534.494199999</v>
      </c>
      <c r="H1828">
        <v>67256462.783000007</v>
      </c>
      <c r="I1828">
        <v>8755867.6745999996</v>
      </c>
      <c r="J1828">
        <v>4495161.2675000001</v>
      </c>
      <c r="K1828">
        <v>629557978.85940003</v>
      </c>
      <c r="L1828">
        <v>83496198.674999997</v>
      </c>
      <c r="M1828">
        <v>0</v>
      </c>
      <c r="N1828">
        <v>55046526.290600002</v>
      </c>
      <c r="O1828">
        <v>571926793.34519994</v>
      </c>
      <c r="P1828">
        <v>-3895836.7031999999</v>
      </c>
      <c r="Q1828">
        <v>-558686727.85780001</v>
      </c>
      <c r="R1828">
        <v>-83496198.674999997</v>
      </c>
      <c r="S1828">
        <v>61846534.494199999</v>
      </c>
      <c r="T1828">
        <v>12209936.4924</v>
      </c>
    </row>
    <row r="1829" spans="1:20" x14ac:dyDescent="0.3">
      <c r="A1829">
        <v>610</v>
      </c>
      <c r="B1829">
        <v>1</v>
      </c>
      <c r="C1829">
        <v>318884874.56209999</v>
      </c>
      <c r="D1829">
        <v>591544.95790000004</v>
      </c>
      <c r="E1829">
        <v>40319857.581600003</v>
      </c>
      <c r="F1829">
        <v>0</v>
      </c>
      <c r="G1829">
        <v>52809898.5546</v>
      </c>
      <c r="H1829">
        <v>61152251.870499998</v>
      </c>
      <c r="I1829">
        <v>51773714.3913</v>
      </c>
      <c r="J1829">
        <v>4513682.5363999996</v>
      </c>
      <c r="K1829">
        <v>293393189.54939997</v>
      </c>
      <c r="L1829">
        <v>66461305.609800003</v>
      </c>
      <c r="M1829">
        <v>0</v>
      </c>
      <c r="N1829">
        <v>56765780.120300002</v>
      </c>
      <c r="O1829">
        <v>267111160.17070001</v>
      </c>
      <c r="P1829">
        <v>-3922137.5784999998</v>
      </c>
      <c r="Q1829">
        <v>-253073331.96779999</v>
      </c>
      <c r="R1829">
        <v>-66461305.609800003</v>
      </c>
      <c r="S1829">
        <v>52809898.5546</v>
      </c>
      <c r="T1829">
        <v>4386471.7501999997</v>
      </c>
    </row>
    <row r="1830" spans="1:20" x14ac:dyDescent="0.3">
      <c r="A1830">
        <v>610</v>
      </c>
      <c r="B1830">
        <v>2</v>
      </c>
      <c r="C1830">
        <v>297671034.49949998</v>
      </c>
      <c r="D1830">
        <v>585211.19090000005</v>
      </c>
      <c r="E1830">
        <v>40319857.581600003</v>
      </c>
      <c r="F1830">
        <v>0</v>
      </c>
      <c r="G1830">
        <v>52809898.5546</v>
      </c>
      <c r="H1830">
        <v>60621115.730599999</v>
      </c>
      <c r="I1830">
        <v>30213308.604200002</v>
      </c>
      <c r="J1830">
        <v>4525854.6414000001</v>
      </c>
      <c r="K1830">
        <v>293393189.54939997</v>
      </c>
      <c r="L1830">
        <v>65834174.595700003</v>
      </c>
      <c r="M1830">
        <v>0</v>
      </c>
      <c r="N1830">
        <v>57682504.965000004</v>
      </c>
      <c r="O1830">
        <v>267457725.8953</v>
      </c>
      <c r="P1830">
        <v>-3940643.4504</v>
      </c>
      <c r="Q1830">
        <v>-253073331.96779999</v>
      </c>
      <c r="R1830">
        <v>-65834174.595700003</v>
      </c>
      <c r="S1830">
        <v>52809898.5546</v>
      </c>
      <c r="T1830">
        <v>2938610.7656</v>
      </c>
    </row>
    <row r="1831" spans="1:20" x14ac:dyDescent="0.3">
      <c r="A1831">
        <v>610</v>
      </c>
      <c r="B1831">
        <v>3</v>
      </c>
      <c r="C1831">
        <v>287341707.53130001</v>
      </c>
      <c r="D1831">
        <v>580044.63300000003</v>
      </c>
      <c r="E1831">
        <v>40319857.581600003</v>
      </c>
      <c r="F1831">
        <v>0</v>
      </c>
      <c r="G1831">
        <v>52809898.5546</v>
      </c>
      <c r="H1831">
        <v>60296317.9278</v>
      </c>
      <c r="I1831">
        <v>19395999.388599999</v>
      </c>
      <c r="J1831">
        <v>4533926.5495999996</v>
      </c>
      <c r="K1831">
        <v>293393189.54939997</v>
      </c>
      <c r="L1831">
        <v>65214396.480599999</v>
      </c>
      <c r="M1831">
        <v>0</v>
      </c>
      <c r="N1831">
        <v>58176887.665200002</v>
      </c>
      <c r="O1831">
        <v>267945708.1426</v>
      </c>
      <c r="P1831">
        <v>-3953881.9166000001</v>
      </c>
      <c r="Q1831">
        <v>-253073331.96779999</v>
      </c>
      <c r="R1831">
        <v>-65214396.480599999</v>
      </c>
      <c r="S1831">
        <v>52809898.5546</v>
      </c>
      <c r="T1831">
        <v>2119430.2626</v>
      </c>
    </row>
    <row r="1832" spans="1:20" x14ac:dyDescent="0.3">
      <c r="A1832">
        <v>611</v>
      </c>
      <c r="B1832">
        <v>1</v>
      </c>
      <c r="C1832">
        <v>225767206.3734</v>
      </c>
      <c r="D1832">
        <v>575190.83629999997</v>
      </c>
      <c r="E1832">
        <v>15435409.071599999</v>
      </c>
      <c r="F1832">
        <v>0</v>
      </c>
      <c r="G1832">
        <v>3449506.7234</v>
      </c>
      <c r="H1832">
        <v>37995066.818300001</v>
      </c>
      <c r="I1832">
        <v>140774594.27959999</v>
      </c>
      <c r="J1832">
        <v>4515303.5048000002</v>
      </c>
      <c r="K1832">
        <v>19583234.429400001</v>
      </c>
      <c r="L1832">
        <v>56788684.905299999</v>
      </c>
      <c r="M1832">
        <v>0</v>
      </c>
      <c r="N1832">
        <v>61954712.266599998</v>
      </c>
      <c r="O1832">
        <v>84992612.093799993</v>
      </c>
      <c r="P1832">
        <v>-3940112.6683999998</v>
      </c>
      <c r="Q1832">
        <v>-4147825.3577999999</v>
      </c>
      <c r="R1832">
        <v>-56788684.905299999</v>
      </c>
      <c r="S1832">
        <v>3449506.7234</v>
      </c>
      <c r="T1832">
        <v>-23959645.4483</v>
      </c>
    </row>
    <row r="1833" spans="1:20" x14ac:dyDescent="0.3">
      <c r="A1833">
        <v>611</v>
      </c>
      <c r="B1833">
        <v>2</v>
      </c>
      <c r="C1833">
        <v>190083996.95950001</v>
      </c>
      <c r="D1833">
        <v>573311.20310000004</v>
      </c>
      <c r="E1833">
        <v>15435409.071599999</v>
      </c>
      <c r="F1833">
        <v>0</v>
      </c>
      <c r="G1833">
        <v>3449506.7234</v>
      </c>
      <c r="H1833">
        <v>36835375.950099997</v>
      </c>
      <c r="I1833">
        <v>105058613.46529999</v>
      </c>
      <c r="J1833">
        <v>4499696.2537000002</v>
      </c>
      <c r="K1833">
        <v>19583234.429400001</v>
      </c>
      <c r="L1833">
        <v>56406571.6109</v>
      </c>
      <c r="M1833">
        <v>0</v>
      </c>
      <c r="N1833">
        <v>60938665.5123</v>
      </c>
      <c r="O1833">
        <v>85025383.494200006</v>
      </c>
      <c r="P1833">
        <v>-3926385.0506000002</v>
      </c>
      <c r="Q1833">
        <v>-4147825.3577999999</v>
      </c>
      <c r="R1833">
        <v>-56406571.6109</v>
      </c>
      <c r="S1833">
        <v>3449506.7234</v>
      </c>
      <c r="T1833">
        <v>-24103289.562199999</v>
      </c>
    </row>
    <row r="1834" spans="1:20" x14ac:dyDescent="0.3">
      <c r="A1834">
        <v>611</v>
      </c>
      <c r="B1834">
        <v>3</v>
      </c>
      <c r="C1834">
        <v>168899302.22400001</v>
      </c>
      <c r="D1834">
        <v>572253.40159999998</v>
      </c>
      <c r="E1834">
        <v>15435409.071599999</v>
      </c>
      <c r="F1834">
        <v>0</v>
      </c>
      <c r="G1834">
        <v>3449506.7234</v>
      </c>
      <c r="H1834">
        <v>36474993.476599999</v>
      </c>
      <c r="I1834">
        <v>84276636.946400002</v>
      </c>
      <c r="J1834">
        <v>4484890.7054000003</v>
      </c>
      <c r="K1834">
        <v>19583234.429400001</v>
      </c>
      <c r="L1834">
        <v>56033096.902599998</v>
      </c>
      <c r="M1834">
        <v>0</v>
      </c>
      <c r="N1834">
        <v>60592236.621399999</v>
      </c>
      <c r="O1834">
        <v>84622665.277600005</v>
      </c>
      <c r="P1834">
        <v>-3912637.3037999999</v>
      </c>
      <c r="Q1834">
        <v>-4147825.3577999999</v>
      </c>
      <c r="R1834">
        <v>-56033096.902599998</v>
      </c>
      <c r="S1834">
        <v>3449506.7234</v>
      </c>
      <c r="T1834">
        <v>-24117243.1448</v>
      </c>
    </row>
    <row r="1835" spans="1:20" x14ac:dyDescent="0.3">
      <c r="A1835">
        <v>612</v>
      </c>
      <c r="B1835">
        <v>1</v>
      </c>
      <c r="C1835">
        <v>137504418.61539999</v>
      </c>
      <c r="D1835">
        <v>560069.05260000005</v>
      </c>
      <c r="E1835">
        <v>15435409.071599999</v>
      </c>
      <c r="F1835">
        <v>0</v>
      </c>
      <c r="G1835">
        <v>6110368.1957999999</v>
      </c>
      <c r="H1835">
        <v>40832131.0348</v>
      </c>
      <c r="I1835">
        <v>99241113.409500003</v>
      </c>
      <c r="J1835">
        <v>4505897.6700999998</v>
      </c>
      <c r="K1835">
        <v>19583234.429400001</v>
      </c>
      <c r="L1835">
        <v>14555511.4517</v>
      </c>
      <c r="M1835">
        <v>0</v>
      </c>
      <c r="N1835">
        <v>61397690.793200001</v>
      </c>
      <c r="O1835">
        <v>38263305.205899999</v>
      </c>
      <c r="P1835">
        <v>-3945828.6175000002</v>
      </c>
      <c r="Q1835">
        <v>-4147825.3577999999</v>
      </c>
      <c r="R1835">
        <v>-14555511.4517</v>
      </c>
      <c r="S1835">
        <v>6110368.1957999999</v>
      </c>
      <c r="T1835">
        <v>-20565559.758400001</v>
      </c>
    </row>
    <row r="1836" spans="1:20" x14ac:dyDescent="0.3">
      <c r="A1836">
        <v>612</v>
      </c>
      <c r="B1836">
        <v>2</v>
      </c>
      <c r="C1836">
        <v>126401015.7726</v>
      </c>
      <c r="D1836">
        <v>549413.92839999998</v>
      </c>
      <c r="E1836">
        <v>15435409.071599999</v>
      </c>
      <c r="F1836">
        <v>0</v>
      </c>
      <c r="G1836">
        <v>6110368.1957999999</v>
      </c>
      <c r="H1836">
        <v>40910756.569600001</v>
      </c>
      <c r="I1836">
        <v>85657088.259200007</v>
      </c>
      <c r="J1836">
        <v>4521684.9479</v>
      </c>
      <c r="K1836">
        <v>19583234.429400001</v>
      </c>
      <c r="L1836">
        <v>14752292.5768</v>
      </c>
      <c r="M1836">
        <v>0</v>
      </c>
      <c r="N1836">
        <v>63770656.406900004</v>
      </c>
      <c r="O1836">
        <v>40743927.513400003</v>
      </c>
      <c r="P1836">
        <v>-3972271.0194999999</v>
      </c>
      <c r="Q1836">
        <v>-4147825.3577999999</v>
      </c>
      <c r="R1836">
        <v>-14752292.5768</v>
      </c>
      <c r="S1836">
        <v>6110368.1957999999</v>
      </c>
      <c r="T1836">
        <v>-22859899.837299999</v>
      </c>
    </row>
    <row r="1837" spans="1:20" x14ac:dyDescent="0.3">
      <c r="A1837">
        <v>612</v>
      </c>
      <c r="B1837">
        <v>3</v>
      </c>
      <c r="C1837">
        <v>118320087.2832</v>
      </c>
      <c r="D1837">
        <v>541197.68999999994</v>
      </c>
      <c r="E1837">
        <v>15435409.071599999</v>
      </c>
      <c r="F1837">
        <v>0</v>
      </c>
      <c r="G1837">
        <v>6110368.1957999999</v>
      </c>
      <c r="H1837">
        <v>40563084.324500002</v>
      </c>
      <c r="I1837">
        <v>76212293.202099994</v>
      </c>
      <c r="J1837">
        <v>4535030.4008999998</v>
      </c>
      <c r="K1837">
        <v>19583234.429400001</v>
      </c>
      <c r="L1837">
        <v>14921285.093599999</v>
      </c>
      <c r="M1837">
        <v>0</v>
      </c>
      <c r="N1837">
        <v>65323316.406499997</v>
      </c>
      <c r="O1837">
        <v>42107794.081100002</v>
      </c>
      <c r="P1837">
        <v>-3993832.7108</v>
      </c>
      <c r="Q1837">
        <v>-4147825.3577999999</v>
      </c>
      <c r="R1837">
        <v>-14921285.093599999</v>
      </c>
      <c r="S1837">
        <v>6110368.1957999999</v>
      </c>
      <c r="T1837">
        <v>-24760232.081999999</v>
      </c>
    </row>
    <row r="1838" spans="1:20" x14ac:dyDescent="0.3">
      <c r="A1838">
        <v>613</v>
      </c>
      <c r="B1838">
        <v>1</v>
      </c>
      <c r="C1838">
        <v>120428934.93350001</v>
      </c>
      <c r="D1838">
        <v>534909.90350000001</v>
      </c>
      <c r="E1838">
        <v>15435409.071599999</v>
      </c>
      <c r="F1838">
        <v>0</v>
      </c>
      <c r="G1838">
        <v>2705142.3032</v>
      </c>
      <c r="H1838">
        <v>32176050.658300001</v>
      </c>
      <c r="I1838">
        <v>67470530.580899999</v>
      </c>
      <c r="J1838">
        <v>4543590.01</v>
      </c>
      <c r="K1838">
        <v>19583234.429400001</v>
      </c>
      <c r="L1838">
        <v>12130793.975500001</v>
      </c>
      <c r="M1838">
        <v>0</v>
      </c>
      <c r="N1838">
        <v>66907048.480400003</v>
      </c>
      <c r="O1838">
        <v>52958404.352700002</v>
      </c>
      <c r="P1838">
        <v>-4008680.1065000002</v>
      </c>
      <c r="Q1838">
        <v>-4147825.3577999999</v>
      </c>
      <c r="R1838">
        <v>-12130793.975500001</v>
      </c>
      <c r="S1838">
        <v>2705142.3032</v>
      </c>
      <c r="T1838">
        <v>-34730997.822099999</v>
      </c>
    </row>
    <row r="1839" spans="1:20" x14ac:dyDescent="0.3">
      <c r="A1839">
        <v>613</v>
      </c>
      <c r="B1839">
        <v>2</v>
      </c>
      <c r="C1839">
        <v>115317281.13150001</v>
      </c>
      <c r="D1839">
        <v>529992.09750000003</v>
      </c>
      <c r="E1839">
        <v>15435409.071599999</v>
      </c>
      <c r="F1839">
        <v>0</v>
      </c>
      <c r="G1839">
        <v>2705142.3032</v>
      </c>
      <c r="H1839">
        <v>32650374.1019</v>
      </c>
      <c r="I1839">
        <v>61356148.825499997</v>
      </c>
      <c r="J1839">
        <v>4550650.4804999996</v>
      </c>
      <c r="K1839">
        <v>19583234.429400001</v>
      </c>
      <c r="L1839">
        <v>12219767.746400001</v>
      </c>
      <c r="M1839">
        <v>0</v>
      </c>
      <c r="N1839">
        <v>67929305.581100002</v>
      </c>
      <c r="O1839">
        <v>53961132.306000002</v>
      </c>
      <c r="P1839">
        <v>-4020658.3829999999</v>
      </c>
      <c r="Q1839">
        <v>-4147825.3577999999</v>
      </c>
      <c r="R1839">
        <v>-12219767.746400001</v>
      </c>
      <c r="S1839">
        <v>2705142.3032</v>
      </c>
      <c r="T1839">
        <v>-35278931.479199998</v>
      </c>
    </row>
    <row r="1840" spans="1:20" x14ac:dyDescent="0.3">
      <c r="A1840">
        <v>613</v>
      </c>
      <c r="B1840">
        <v>3</v>
      </c>
      <c r="C1840">
        <v>111246117.1181</v>
      </c>
      <c r="D1840">
        <v>525839.36399999994</v>
      </c>
      <c r="E1840">
        <v>15435409.071599999</v>
      </c>
      <c r="F1840">
        <v>0</v>
      </c>
      <c r="G1840">
        <v>2705142.3032</v>
      </c>
      <c r="H1840">
        <v>32877207.233600002</v>
      </c>
      <c r="I1840">
        <v>56612567.922600001</v>
      </c>
      <c r="J1840">
        <v>4556152.9532000003</v>
      </c>
      <c r="K1840">
        <v>19583234.429400001</v>
      </c>
      <c r="L1840">
        <v>12297797.5198</v>
      </c>
      <c r="M1840">
        <v>0</v>
      </c>
      <c r="N1840">
        <v>68543983.211999997</v>
      </c>
      <c r="O1840">
        <v>54633549.195500001</v>
      </c>
      <c r="P1840">
        <v>-4030313.5891999998</v>
      </c>
      <c r="Q1840">
        <v>-4147825.3577999999</v>
      </c>
      <c r="R1840">
        <v>-12297797.5198</v>
      </c>
      <c r="S1840">
        <v>2705142.3032</v>
      </c>
      <c r="T1840">
        <v>-35666775.978399999</v>
      </c>
    </row>
    <row r="1841" spans="1:20" x14ac:dyDescent="0.3">
      <c r="A1841">
        <v>614</v>
      </c>
      <c r="B1841">
        <v>1</v>
      </c>
      <c r="C1841">
        <v>115798672.3761</v>
      </c>
      <c r="D1841">
        <v>527137.11010000005</v>
      </c>
      <c r="E1841">
        <v>15435409.071599999</v>
      </c>
      <c r="F1841">
        <v>0</v>
      </c>
      <c r="G1841">
        <v>2346349.3402999998</v>
      </c>
      <c r="H1841">
        <v>34198334.631499998</v>
      </c>
      <c r="I1841">
        <v>55440342.447999999</v>
      </c>
      <c r="J1841">
        <v>4558013.3908000002</v>
      </c>
      <c r="K1841">
        <v>20701446.709399998</v>
      </c>
      <c r="L1841">
        <v>15174732.5142</v>
      </c>
      <c r="M1841">
        <v>0</v>
      </c>
      <c r="N1841">
        <v>73038109.625499994</v>
      </c>
      <c r="O1841">
        <v>60358329.928199999</v>
      </c>
      <c r="P1841">
        <v>-4030876.2807</v>
      </c>
      <c r="Q1841">
        <v>-5266037.6377999997</v>
      </c>
      <c r="R1841">
        <v>-15174732.5142</v>
      </c>
      <c r="S1841">
        <v>2346349.3402999998</v>
      </c>
      <c r="T1841">
        <v>-38839774.994000003</v>
      </c>
    </row>
    <row r="1842" spans="1:20" x14ac:dyDescent="0.3">
      <c r="A1842">
        <v>614</v>
      </c>
      <c r="B1842">
        <v>2</v>
      </c>
      <c r="C1842">
        <v>110581299.6318</v>
      </c>
      <c r="D1842">
        <v>527889.30200000003</v>
      </c>
      <c r="E1842">
        <v>15435409.071599999</v>
      </c>
      <c r="F1842">
        <v>0</v>
      </c>
      <c r="G1842">
        <v>2346349.3402999998</v>
      </c>
      <c r="H1842">
        <v>32755922.6897</v>
      </c>
      <c r="I1842">
        <v>49867980.267099999</v>
      </c>
      <c r="J1842">
        <v>4559585.6595999999</v>
      </c>
      <c r="K1842">
        <v>20701446.709399998</v>
      </c>
      <c r="L1842">
        <v>15229299.058599999</v>
      </c>
      <c r="M1842">
        <v>0</v>
      </c>
      <c r="N1842">
        <v>71339466.604900002</v>
      </c>
      <c r="O1842">
        <v>60713319.364699997</v>
      </c>
      <c r="P1842">
        <v>-4031696.3576000002</v>
      </c>
      <c r="Q1842">
        <v>-5266037.6377999997</v>
      </c>
      <c r="R1842">
        <v>-15229299.058599999</v>
      </c>
      <c r="S1842">
        <v>2346349.3402999998</v>
      </c>
      <c r="T1842">
        <v>-38583543.915100001</v>
      </c>
    </row>
    <row r="1843" spans="1:20" x14ac:dyDescent="0.3">
      <c r="A1843">
        <v>614</v>
      </c>
      <c r="B1843">
        <v>3</v>
      </c>
      <c r="C1843">
        <v>107384549.4214</v>
      </c>
      <c r="D1843">
        <v>528290.10530000005</v>
      </c>
      <c r="E1843">
        <v>15435409.071599999</v>
      </c>
      <c r="F1843">
        <v>0</v>
      </c>
      <c r="G1843">
        <v>2346349.3402999998</v>
      </c>
      <c r="H1843">
        <v>32077810.125500001</v>
      </c>
      <c r="I1843">
        <v>46531147.297700003</v>
      </c>
      <c r="J1843">
        <v>4560557.0531000001</v>
      </c>
      <c r="K1843">
        <v>20701446.709399998</v>
      </c>
      <c r="L1843">
        <v>15282289.1569</v>
      </c>
      <c r="M1843">
        <v>0</v>
      </c>
      <c r="N1843">
        <v>70602477.267399997</v>
      </c>
      <c r="O1843">
        <v>60853402.1237</v>
      </c>
      <c r="P1843">
        <v>-4032266.9479</v>
      </c>
      <c r="Q1843">
        <v>-5266037.6377999997</v>
      </c>
      <c r="R1843">
        <v>-15282289.1569</v>
      </c>
      <c r="S1843">
        <v>2346349.3402999998</v>
      </c>
      <c r="T1843">
        <v>-38524667.141900003</v>
      </c>
    </row>
    <row r="1844" spans="1:20" x14ac:dyDescent="0.3">
      <c r="A1844">
        <v>615</v>
      </c>
      <c r="B1844">
        <v>1</v>
      </c>
      <c r="C1844">
        <v>131949369.80149999</v>
      </c>
      <c r="D1844">
        <v>538231.01269999996</v>
      </c>
      <c r="E1844">
        <v>15435409.071599999</v>
      </c>
      <c r="F1844">
        <v>0</v>
      </c>
      <c r="G1844">
        <v>1797612.419</v>
      </c>
      <c r="H1844">
        <v>29983694.252599999</v>
      </c>
      <c r="I1844">
        <v>37150897.820799999</v>
      </c>
      <c r="J1844">
        <v>4526455.8235999998</v>
      </c>
      <c r="K1844">
        <v>20701446.709399998</v>
      </c>
      <c r="L1844">
        <v>51971039.971199997</v>
      </c>
      <c r="M1844">
        <v>0</v>
      </c>
      <c r="N1844">
        <v>66455349.135899998</v>
      </c>
      <c r="O1844">
        <v>94798471.980700001</v>
      </c>
      <c r="P1844">
        <v>-3988224.8108999999</v>
      </c>
      <c r="Q1844">
        <v>-5266037.6377999997</v>
      </c>
      <c r="R1844">
        <v>-51971039.971199997</v>
      </c>
      <c r="S1844">
        <v>1797612.419</v>
      </c>
      <c r="T1844">
        <v>-36471654.883299999</v>
      </c>
    </row>
    <row r="1845" spans="1:20" x14ac:dyDescent="0.3">
      <c r="A1845">
        <v>615</v>
      </c>
      <c r="B1845">
        <v>2</v>
      </c>
      <c r="C1845">
        <v>127266212.36049999</v>
      </c>
      <c r="D1845">
        <v>546864.33519999997</v>
      </c>
      <c r="E1845">
        <v>15435409.071599999</v>
      </c>
      <c r="F1845">
        <v>0</v>
      </c>
      <c r="G1845">
        <v>1797612.419</v>
      </c>
      <c r="H1845">
        <v>29944666.738699999</v>
      </c>
      <c r="I1845">
        <v>34773486.490400001</v>
      </c>
      <c r="J1845">
        <v>4497361.6381999999</v>
      </c>
      <c r="K1845">
        <v>20701446.709399998</v>
      </c>
      <c r="L1845">
        <v>51313804.391599998</v>
      </c>
      <c r="M1845">
        <v>0</v>
      </c>
      <c r="N1845">
        <v>64423884.014700003</v>
      </c>
      <c r="O1845">
        <v>92492725.870100006</v>
      </c>
      <c r="P1845">
        <v>-3950497.3029</v>
      </c>
      <c r="Q1845">
        <v>-5266037.6377999997</v>
      </c>
      <c r="R1845">
        <v>-51313804.391599998</v>
      </c>
      <c r="S1845">
        <v>1797612.419</v>
      </c>
      <c r="T1845">
        <v>-34479217.276000001</v>
      </c>
    </row>
    <row r="1846" spans="1:20" x14ac:dyDescent="0.3">
      <c r="A1846">
        <v>615</v>
      </c>
      <c r="B1846">
        <v>3</v>
      </c>
      <c r="C1846">
        <v>124275219.12450001</v>
      </c>
      <c r="D1846">
        <v>554432.80160000001</v>
      </c>
      <c r="E1846">
        <v>15435409.071599999</v>
      </c>
      <c r="F1846">
        <v>0</v>
      </c>
      <c r="G1846">
        <v>1797612.419</v>
      </c>
      <c r="H1846">
        <v>30085432.405000001</v>
      </c>
      <c r="I1846">
        <v>33291911.5766</v>
      </c>
      <c r="J1846">
        <v>4471664.2872000001</v>
      </c>
      <c r="K1846">
        <v>20701446.709399998</v>
      </c>
      <c r="L1846">
        <v>50741752.584299996</v>
      </c>
      <c r="M1846">
        <v>0</v>
      </c>
      <c r="N1846">
        <v>63341492.230999999</v>
      </c>
      <c r="O1846">
        <v>90983307.547900006</v>
      </c>
      <c r="P1846">
        <v>-3917231.4855999998</v>
      </c>
      <c r="Q1846">
        <v>-5266037.6377999997</v>
      </c>
      <c r="R1846">
        <v>-50741752.584299996</v>
      </c>
      <c r="S1846">
        <v>1797612.419</v>
      </c>
      <c r="T1846">
        <v>-33256059.826000001</v>
      </c>
    </row>
    <row r="1847" spans="1:20" x14ac:dyDescent="0.3">
      <c r="A1847">
        <v>616</v>
      </c>
      <c r="B1847">
        <v>1</v>
      </c>
      <c r="C1847">
        <v>97539617.117799997</v>
      </c>
      <c r="D1847">
        <v>557562.57810000004</v>
      </c>
      <c r="E1847">
        <v>15435409.071599999</v>
      </c>
      <c r="F1847">
        <v>0</v>
      </c>
      <c r="G1847">
        <v>6816767.7889</v>
      </c>
      <c r="H1847">
        <v>46859050.208499998</v>
      </c>
      <c r="I1847">
        <v>41417145.2949</v>
      </c>
      <c r="J1847">
        <v>4462581.3842000002</v>
      </c>
      <c r="K1847">
        <v>20701446.709399998</v>
      </c>
      <c r="L1847">
        <v>38393279.523100004</v>
      </c>
      <c r="M1847">
        <v>0</v>
      </c>
      <c r="N1847">
        <v>61462315.214299999</v>
      </c>
      <c r="O1847">
        <v>56122471.822800003</v>
      </c>
      <c r="P1847">
        <v>-3905018.8061000002</v>
      </c>
      <c r="Q1847">
        <v>-5266037.6377999997</v>
      </c>
      <c r="R1847">
        <v>-38393279.523100004</v>
      </c>
      <c r="S1847">
        <v>6816767.7889</v>
      </c>
      <c r="T1847">
        <v>-14603265.005899999</v>
      </c>
    </row>
    <row r="1848" spans="1:20" x14ac:dyDescent="0.3">
      <c r="A1848">
        <v>616</v>
      </c>
      <c r="B1848">
        <v>2</v>
      </c>
      <c r="C1848">
        <v>95030325.849399999</v>
      </c>
      <c r="D1848">
        <v>560354.73160000006</v>
      </c>
      <c r="E1848">
        <v>15435409.071599999</v>
      </c>
      <c r="F1848">
        <v>0</v>
      </c>
      <c r="G1848">
        <v>6816767.7889</v>
      </c>
      <c r="H1848">
        <v>46357346.229999997</v>
      </c>
      <c r="I1848">
        <v>38027896.157300003</v>
      </c>
      <c r="J1848">
        <v>4453319.2576000001</v>
      </c>
      <c r="K1848">
        <v>20701446.709399998</v>
      </c>
      <c r="L1848">
        <v>38405764.080899999</v>
      </c>
      <c r="M1848">
        <v>0</v>
      </c>
      <c r="N1848">
        <v>61851717.248400003</v>
      </c>
      <c r="O1848">
        <v>57002429.692100003</v>
      </c>
      <c r="P1848">
        <v>-3892964.5260000001</v>
      </c>
      <c r="Q1848">
        <v>-5266037.6377999997</v>
      </c>
      <c r="R1848">
        <v>-38405764.080899999</v>
      </c>
      <c r="S1848">
        <v>6816767.7889</v>
      </c>
      <c r="T1848">
        <v>-15494371.0184</v>
      </c>
    </row>
    <row r="1849" spans="1:20" x14ac:dyDescent="0.3">
      <c r="A1849">
        <v>616</v>
      </c>
      <c r="B1849">
        <v>3</v>
      </c>
      <c r="C1849">
        <v>93208954.706799999</v>
      </c>
      <c r="D1849">
        <v>562875.09120000002</v>
      </c>
      <c r="E1849">
        <v>15435409.071599999</v>
      </c>
      <c r="F1849">
        <v>0</v>
      </c>
      <c r="G1849">
        <v>6816767.7889</v>
      </c>
      <c r="H1849">
        <v>46214317.592500001</v>
      </c>
      <c r="I1849">
        <v>35797772.275300004</v>
      </c>
      <c r="J1849">
        <v>4444065.9422000004</v>
      </c>
      <c r="K1849">
        <v>20701446.709399998</v>
      </c>
      <c r="L1849">
        <v>38401787.264799997</v>
      </c>
      <c r="M1849">
        <v>0</v>
      </c>
      <c r="N1849">
        <v>62112297.185599998</v>
      </c>
      <c r="O1849">
        <v>57411182.431500003</v>
      </c>
      <c r="P1849">
        <v>-3881190.8509999998</v>
      </c>
      <c r="Q1849">
        <v>-5266037.6377999997</v>
      </c>
      <c r="R1849">
        <v>-38401787.264799997</v>
      </c>
      <c r="S1849">
        <v>6816767.7889</v>
      </c>
      <c r="T1849">
        <v>-15897979.5932</v>
      </c>
    </row>
    <row r="1850" spans="1:20" x14ac:dyDescent="0.3">
      <c r="A1850">
        <v>617</v>
      </c>
      <c r="B1850">
        <v>1</v>
      </c>
      <c r="C1850">
        <v>88727505.824399993</v>
      </c>
      <c r="D1850">
        <v>557661.84199999995</v>
      </c>
      <c r="E1850">
        <v>22720516.941599999</v>
      </c>
      <c r="F1850">
        <v>0</v>
      </c>
      <c r="G1850">
        <v>159395737.10980001</v>
      </c>
      <c r="H1850">
        <v>57639047.312799998</v>
      </c>
      <c r="I1850">
        <v>140752279.3899</v>
      </c>
      <c r="J1850">
        <v>4482148.8298000004</v>
      </c>
      <c r="K1850">
        <v>74171580.159400001</v>
      </c>
      <c r="L1850">
        <v>45958572.1329</v>
      </c>
      <c r="M1850">
        <v>0</v>
      </c>
      <c r="N1850">
        <v>64109696.648199998</v>
      </c>
      <c r="O1850">
        <v>-52024773.565499999</v>
      </c>
      <c r="P1850">
        <v>-3924486.9877999998</v>
      </c>
      <c r="Q1850">
        <v>-51451063.217799999</v>
      </c>
      <c r="R1850">
        <v>-45958572.1329</v>
      </c>
      <c r="S1850">
        <v>159395737.10980001</v>
      </c>
      <c r="T1850">
        <v>-6470649.3354000002</v>
      </c>
    </row>
    <row r="1851" spans="1:20" x14ac:dyDescent="0.3">
      <c r="A1851">
        <v>617</v>
      </c>
      <c r="B1851">
        <v>2</v>
      </c>
      <c r="C1851">
        <v>83779444.837099999</v>
      </c>
      <c r="D1851">
        <v>552673.97979999997</v>
      </c>
      <c r="E1851">
        <v>22720516.941599999</v>
      </c>
      <c r="F1851">
        <v>0</v>
      </c>
      <c r="G1851">
        <v>159395737.10980001</v>
      </c>
      <c r="H1851">
        <v>57396184.491700001</v>
      </c>
      <c r="I1851">
        <v>133888598.2745</v>
      </c>
      <c r="J1851">
        <v>4514530.0372000001</v>
      </c>
      <c r="K1851">
        <v>74171580.159400001</v>
      </c>
      <c r="L1851">
        <v>45653096.7491</v>
      </c>
      <c r="M1851">
        <v>0</v>
      </c>
      <c r="N1851">
        <v>65682001.914999999</v>
      </c>
      <c r="O1851">
        <v>-50109153.437399998</v>
      </c>
      <c r="P1851">
        <v>-3961856.0573999998</v>
      </c>
      <c r="Q1851">
        <v>-51451063.217799999</v>
      </c>
      <c r="R1851">
        <v>-45653096.7491</v>
      </c>
      <c r="S1851">
        <v>159395737.10980001</v>
      </c>
      <c r="T1851">
        <v>-8285817.4232999999</v>
      </c>
    </row>
    <row r="1852" spans="1:20" x14ac:dyDescent="0.3">
      <c r="A1852">
        <v>617</v>
      </c>
      <c r="B1852">
        <v>3</v>
      </c>
      <c r="C1852">
        <v>80993423.785600007</v>
      </c>
      <c r="D1852">
        <v>547909.69830000005</v>
      </c>
      <c r="E1852">
        <v>22720516.941599999</v>
      </c>
      <c r="F1852">
        <v>0</v>
      </c>
      <c r="G1852">
        <v>159395737.10980001</v>
      </c>
      <c r="H1852">
        <v>57233470.622199997</v>
      </c>
      <c r="I1852">
        <v>129853508.20370001</v>
      </c>
      <c r="J1852">
        <v>4542935.7729000002</v>
      </c>
      <c r="K1852">
        <v>74171580.159400001</v>
      </c>
      <c r="L1852">
        <v>45382970.227700002</v>
      </c>
      <c r="M1852">
        <v>0</v>
      </c>
      <c r="N1852">
        <v>66946035.913199998</v>
      </c>
      <c r="O1852">
        <v>-48860084.418099999</v>
      </c>
      <c r="P1852">
        <v>-3995026.0745999999</v>
      </c>
      <c r="Q1852">
        <v>-51451063.217799999</v>
      </c>
      <c r="R1852">
        <v>-45382970.227700002</v>
      </c>
      <c r="S1852">
        <v>159395737.10980001</v>
      </c>
      <c r="T1852">
        <v>-9712565.2910999991</v>
      </c>
    </row>
    <row r="1853" spans="1:20" x14ac:dyDescent="0.3">
      <c r="A1853">
        <v>618</v>
      </c>
      <c r="B1853">
        <v>1</v>
      </c>
      <c r="C1853">
        <v>108925547.0106</v>
      </c>
      <c r="D1853">
        <v>549032.49080000003</v>
      </c>
      <c r="E1853">
        <v>26860558.8616</v>
      </c>
      <c r="F1853">
        <v>0</v>
      </c>
      <c r="G1853">
        <v>76015079.504299998</v>
      </c>
      <c r="H1853">
        <v>78514132.593899995</v>
      </c>
      <c r="I1853">
        <v>51227771.808499999</v>
      </c>
      <c r="J1853">
        <v>4534628.3970999997</v>
      </c>
      <c r="K1853">
        <v>104558030.88940001</v>
      </c>
      <c r="L1853">
        <v>67130958.014699996</v>
      </c>
      <c r="M1853">
        <v>0</v>
      </c>
      <c r="N1853">
        <v>63429941.523199998</v>
      </c>
      <c r="O1853">
        <v>57697775.202100001</v>
      </c>
      <c r="P1853">
        <v>-3985595.9062999999</v>
      </c>
      <c r="Q1853">
        <v>-77697472.027799994</v>
      </c>
      <c r="R1853">
        <v>-67130958.014699996</v>
      </c>
      <c r="S1853">
        <v>76015079.504299998</v>
      </c>
      <c r="T1853">
        <v>15084191.070800001</v>
      </c>
    </row>
    <row r="1854" spans="1:20" x14ac:dyDescent="0.3">
      <c r="A1854">
        <v>618</v>
      </c>
      <c r="B1854">
        <v>2</v>
      </c>
      <c r="C1854">
        <v>99805133.230100006</v>
      </c>
      <c r="D1854">
        <v>549938.95719999995</v>
      </c>
      <c r="E1854">
        <v>26860558.8616</v>
      </c>
      <c r="F1854">
        <v>0</v>
      </c>
      <c r="G1854">
        <v>76015079.504299998</v>
      </c>
      <c r="H1854">
        <v>78781544.841000006</v>
      </c>
      <c r="I1854">
        <v>44530977.482699998</v>
      </c>
      <c r="J1854">
        <v>4529243.8679</v>
      </c>
      <c r="K1854">
        <v>104558030.88940001</v>
      </c>
      <c r="L1854">
        <v>66639784.519000001</v>
      </c>
      <c r="M1854">
        <v>0</v>
      </c>
      <c r="N1854">
        <v>61660896.637100004</v>
      </c>
      <c r="O1854">
        <v>55274155.747400001</v>
      </c>
      <c r="P1854">
        <v>-3979304.9108000002</v>
      </c>
      <c r="Q1854">
        <v>-77697472.027799994</v>
      </c>
      <c r="R1854">
        <v>-66639784.519000001</v>
      </c>
      <c r="S1854">
        <v>76015079.504299998</v>
      </c>
      <c r="T1854">
        <v>17120648.204</v>
      </c>
    </row>
    <row r="1855" spans="1:20" x14ac:dyDescent="0.3">
      <c r="A1855">
        <v>618</v>
      </c>
      <c r="B1855">
        <v>3</v>
      </c>
      <c r="C1855">
        <v>94362419.793699995</v>
      </c>
      <c r="D1855">
        <v>550682.21290000004</v>
      </c>
      <c r="E1855">
        <v>26860558.8616</v>
      </c>
      <c r="F1855">
        <v>0</v>
      </c>
      <c r="G1855">
        <v>76015079.504299998</v>
      </c>
      <c r="H1855">
        <v>78670146.613299996</v>
      </c>
      <c r="I1855">
        <v>40454971.869599998</v>
      </c>
      <c r="J1855">
        <v>4525549.4654000001</v>
      </c>
      <c r="K1855">
        <v>104558030.88940001</v>
      </c>
      <c r="L1855">
        <v>66256882.630999997</v>
      </c>
      <c r="M1855">
        <v>0</v>
      </c>
      <c r="N1855">
        <v>60554683.225699998</v>
      </c>
      <c r="O1855">
        <v>53907447.924099997</v>
      </c>
      <c r="P1855">
        <v>-3974867.2524999999</v>
      </c>
      <c r="Q1855">
        <v>-77697472.027799994</v>
      </c>
      <c r="R1855">
        <v>-66256882.630999997</v>
      </c>
      <c r="S1855">
        <v>76015079.504299998</v>
      </c>
      <c r="T1855">
        <v>18115463.387600001</v>
      </c>
    </row>
    <row r="1856" spans="1:20" x14ac:dyDescent="0.3">
      <c r="A1856">
        <v>619</v>
      </c>
      <c r="B1856">
        <v>1</v>
      </c>
      <c r="C1856">
        <v>268622063.71759999</v>
      </c>
      <c r="D1856">
        <v>570971.82109999994</v>
      </c>
      <c r="E1856">
        <v>42643646.231600001</v>
      </c>
      <c r="F1856">
        <v>0</v>
      </c>
      <c r="G1856">
        <v>19871587.773400001</v>
      </c>
      <c r="H1856">
        <v>55319194.315899998</v>
      </c>
      <c r="I1856">
        <v>4754999.8909</v>
      </c>
      <c r="J1856">
        <v>4448868.0758999996</v>
      </c>
      <c r="K1856">
        <v>220400351.19940001</v>
      </c>
      <c r="L1856">
        <v>102831139.9278</v>
      </c>
      <c r="M1856">
        <v>0</v>
      </c>
      <c r="N1856">
        <v>55944333.992799997</v>
      </c>
      <c r="O1856">
        <v>263867063.8267</v>
      </c>
      <c r="P1856">
        <v>-3877896.2548000002</v>
      </c>
      <c r="Q1856">
        <v>-177756704.96779999</v>
      </c>
      <c r="R1856">
        <v>-102831139.9278</v>
      </c>
      <c r="S1856">
        <v>19871587.773400001</v>
      </c>
      <c r="T1856">
        <v>-625139.67689999996</v>
      </c>
    </row>
    <row r="1857" spans="1:20" x14ac:dyDescent="0.3">
      <c r="A1857">
        <v>619</v>
      </c>
      <c r="B1857">
        <v>2</v>
      </c>
      <c r="C1857">
        <v>261261937.59200001</v>
      </c>
      <c r="D1857">
        <v>588362.16139999998</v>
      </c>
      <c r="E1857">
        <v>42643646.231600001</v>
      </c>
      <c r="F1857">
        <v>0</v>
      </c>
      <c r="G1857">
        <v>19871587.773400001</v>
      </c>
      <c r="H1857">
        <v>55842248.233400002</v>
      </c>
      <c r="I1857">
        <v>3045159.3377</v>
      </c>
      <c r="J1857">
        <v>4385031.4254000001</v>
      </c>
      <c r="K1857">
        <v>220400351.19940001</v>
      </c>
      <c r="L1857">
        <v>99810767.378000006</v>
      </c>
      <c r="M1857">
        <v>0</v>
      </c>
      <c r="N1857">
        <v>53535379.572800003</v>
      </c>
      <c r="O1857">
        <v>258216778.25440001</v>
      </c>
      <c r="P1857">
        <v>-3796669.264</v>
      </c>
      <c r="Q1857">
        <v>-177756704.96779999</v>
      </c>
      <c r="R1857">
        <v>-99810767.378000006</v>
      </c>
      <c r="S1857">
        <v>19871587.773400001</v>
      </c>
      <c r="T1857">
        <v>2306868.6606000001</v>
      </c>
    </row>
    <row r="1858" spans="1:20" x14ac:dyDescent="0.3">
      <c r="A1858">
        <v>619</v>
      </c>
      <c r="B1858">
        <v>3</v>
      </c>
      <c r="C1858">
        <v>256341815.329</v>
      </c>
      <c r="D1858">
        <v>604481.77450000006</v>
      </c>
      <c r="E1858">
        <v>42643646.231600001</v>
      </c>
      <c r="F1858">
        <v>0</v>
      </c>
      <c r="G1858">
        <v>19871587.773400001</v>
      </c>
      <c r="H1858">
        <v>56170141.948899999</v>
      </c>
      <c r="I1858">
        <v>2257630.4750999999</v>
      </c>
      <c r="J1858">
        <v>4331437.1227000002</v>
      </c>
      <c r="K1858">
        <v>220400351.19940001</v>
      </c>
      <c r="L1858">
        <v>97216273.425999999</v>
      </c>
      <c r="M1858">
        <v>0</v>
      </c>
      <c r="N1858">
        <v>51994850.701700002</v>
      </c>
      <c r="O1858">
        <v>254084184.8538</v>
      </c>
      <c r="P1858">
        <v>-3726955.3481999999</v>
      </c>
      <c r="Q1858">
        <v>-177756704.96779999</v>
      </c>
      <c r="R1858">
        <v>-97216273.425999999</v>
      </c>
      <c r="S1858">
        <v>19871587.773400001</v>
      </c>
      <c r="T1858">
        <v>4175291.2472000001</v>
      </c>
    </row>
    <row r="1859" spans="1:20" x14ac:dyDescent="0.3">
      <c r="A1859">
        <v>620</v>
      </c>
      <c r="B1859">
        <v>1</v>
      </c>
      <c r="C1859">
        <v>609899194.19579995</v>
      </c>
      <c r="D1859">
        <v>625220.56279999996</v>
      </c>
      <c r="E1859">
        <v>99057945.571600005</v>
      </c>
      <c r="F1859">
        <v>0</v>
      </c>
      <c r="G1859">
        <v>37977935.310699999</v>
      </c>
      <c r="H1859">
        <v>62718430.477600001</v>
      </c>
      <c r="I1859">
        <v>9562328.0558000002</v>
      </c>
      <c r="J1859">
        <v>4289394.9123999998</v>
      </c>
      <c r="K1859">
        <v>634461500.61940002</v>
      </c>
      <c r="L1859">
        <v>112632946.7871</v>
      </c>
      <c r="M1859">
        <v>0</v>
      </c>
      <c r="N1859">
        <v>49705157.575599998</v>
      </c>
      <c r="O1859">
        <v>600336866.13989997</v>
      </c>
      <c r="P1859">
        <v>-3664174.3497000001</v>
      </c>
      <c r="Q1859">
        <v>-535403555.0478</v>
      </c>
      <c r="R1859">
        <v>-112632946.7871</v>
      </c>
      <c r="S1859">
        <v>37977935.310699999</v>
      </c>
      <c r="T1859">
        <v>13013272.902000001</v>
      </c>
    </row>
    <row r="1860" spans="1:20" x14ac:dyDescent="0.3">
      <c r="A1860">
        <v>620</v>
      </c>
      <c r="B1860">
        <v>2</v>
      </c>
      <c r="C1860">
        <v>602041253.26820004</v>
      </c>
      <c r="D1860">
        <v>646608.17630000005</v>
      </c>
      <c r="E1860">
        <v>99057945.571600005</v>
      </c>
      <c r="F1860">
        <v>0</v>
      </c>
      <c r="G1860">
        <v>37977935.310699999</v>
      </c>
      <c r="H1860">
        <v>63052007.755500004</v>
      </c>
      <c r="I1860">
        <v>7443199.5407999996</v>
      </c>
      <c r="J1860">
        <v>4257253.1366999997</v>
      </c>
      <c r="K1860">
        <v>634461500.61940002</v>
      </c>
      <c r="L1860">
        <v>108546740.9885</v>
      </c>
      <c r="M1860">
        <v>0</v>
      </c>
      <c r="N1860">
        <v>48319734.3389</v>
      </c>
      <c r="O1860">
        <v>594598053.72749996</v>
      </c>
      <c r="P1860">
        <v>-3610644.9605</v>
      </c>
      <c r="Q1860">
        <v>-535403555.0478</v>
      </c>
      <c r="R1860">
        <v>-108546740.9885</v>
      </c>
      <c r="S1860">
        <v>37977935.310699999</v>
      </c>
      <c r="T1860">
        <v>14732273.4167</v>
      </c>
    </row>
    <row r="1861" spans="1:20" x14ac:dyDescent="0.3">
      <c r="A1861">
        <v>620</v>
      </c>
      <c r="B1861">
        <v>3</v>
      </c>
      <c r="C1861">
        <v>596524205.62520003</v>
      </c>
      <c r="D1861">
        <v>667016.85380000004</v>
      </c>
      <c r="E1861">
        <v>99057945.571600005</v>
      </c>
      <c r="F1861">
        <v>0</v>
      </c>
      <c r="G1861">
        <v>37977935.310699999</v>
      </c>
      <c r="H1861">
        <v>62776255.395800002</v>
      </c>
      <c r="I1861">
        <v>6312272.3880000003</v>
      </c>
      <c r="J1861">
        <v>4224771.7226</v>
      </c>
      <c r="K1861">
        <v>634461500.61940002</v>
      </c>
      <c r="L1861">
        <v>104920889.0509</v>
      </c>
      <c r="M1861">
        <v>0</v>
      </c>
      <c r="N1861">
        <v>47360724.332099997</v>
      </c>
      <c r="O1861">
        <v>590211933.23720002</v>
      </c>
      <c r="P1861">
        <v>-3557754.8687999998</v>
      </c>
      <c r="Q1861">
        <v>-535403555.0478</v>
      </c>
      <c r="R1861">
        <v>-104920889.0509</v>
      </c>
      <c r="S1861">
        <v>37977935.310699999</v>
      </c>
      <c r="T1861">
        <v>15415531.0637</v>
      </c>
    </row>
    <row r="1862" spans="1:20" x14ac:dyDescent="0.3">
      <c r="A1862">
        <v>621</v>
      </c>
      <c r="B1862">
        <v>1</v>
      </c>
      <c r="C1862">
        <v>618375940.81939995</v>
      </c>
      <c r="D1862">
        <v>673057.65610000002</v>
      </c>
      <c r="E1862">
        <v>107219892.07160001</v>
      </c>
      <c r="F1862">
        <v>0</v>
      </c>
      <c r="G1862">
        <v>43203801.797899999</v>
      </c>
      <c r="H1862">
        <v>70413605.520099998</v>
      </c>
      <c r="I1862">
        <v>14955424.1976</v>
      </c>
      <c r="J1862">
        <v>4209941.2127</v>
      </c>
      <c r="K1862">
        <v>694367319.16939998</v>
      </c>
      <c r="L1862">
        <v>77939320.266200006</v>
      </c>
      <c r="M1862">
        <v>0</v>
      </c>
      <c r="N1862">
        <v>48116256.077</v>
      </c>
      <c r="O1862">
        <v>603420516.62179995</v>
      </c>
      <c r="P1862">
        <v>-3536883.5565999998</v>
      </c>
      <c r="Q1862">
        <v>-587147427.09780002</v>
      </c>
      <c r="R1862">
        <v>-77939320.266200006</v>
      </c>
      <c r="S1862">
        <v>43203801.797899999</v>
      </c>
      <c r="T1862">
        <v>22297349.443100002</v>
      </c>
    </row>
    <row r="1863" spans="1:20" x14ac:dyDescent="0.3">
      <c r="A1863">
        <v>621</v>
      </c>
      <c r="B1863">
        <v>2</v>
      </c>
      <c r="C1863">
        <v>614670435.32210004</v>
      </c>
      <c r="D1863">
        <v>679025.85959999997</v>
      </c>
      <c r="E1863">
        <v>107219892.07160001</v>
      </c>
      <c r="F1863">
        <v>0</v>
      </c>
      <c r="G1863">
        <v>43203801.797899999</v>
      </c>
      <c r="H1863">
        <v>69943661.106600001</v>
      </c>
      <c r="I1863">
        <v>11720698.0724</v>
      </c>
      <c r="J1863">
        <v>4193200.4325999999</v>
      </c>
      <c r="K1863">
        <v>694367319.16939998</v>
      </c>
      <c r="L1863">
        <v>76903429.904400006</v>
      </c>
      <c r="M1863">
        <v>0</v>
      </c>
      <c r="N1863">
        <v>48332158.990500003</v>
      </c>
      <c r="O1863">
        <v>602949737.24969995</v>
      </c>
      <c r="P1863">
        <v>-3514174.5729</v>
      </c>
      <c r="Q1863">
        <v>-587147427.09780002</v>
      </c>
      <c r="R1863">
        <v>-76903429.904400006</v>
      </c>
      <c r="S1863">
        <v>43203801.797899999</v>
      </c>
      <c r="T1863">
        <v>21611502.116</v>
      </c>
    </row>
    <row r="1864" spans="1:20" x14ac:dyDescent="0.3">
      <c r="A1864">
        <v>621</v>
      </c>
      <c r="B1864">
        <v>3</v>
      </c>
      <c r="C1864">
        <v>611838916.10319996</v>
      </c>
      <c r="D1864">
        <v>684811.12219999998</v>
      </c>
      <c r="E1864">
        <v>107219892.07160001</v>
      </c>
      <c r="F1864">
        <v>0</v>
      </c>
      <c r="G1864">
        <v>43203801.797899999</v>
      </c>
      <c r="H1864">
        <v>69817257.695999995</v>
      </c>
      <c r="I1864">
        <v>9996078.0813999996</v>
      </c>
      <c r="J1864">
        <v>4175781.3879999998</v>
      </c>
      <c r="K1864">
        <v>694367319.16939998</v>
      </c>
      <c r="L1864">
        <v>75868980.429399997</v>
      </c>
      <c r="M1864">
        <v>0</v>
      </c>
      <c r="N1864">
        <v>48270074.401600003</v>
      </c>
      <c r="O1864">
        <v>601842838.02170002</v>
      </c>
      <c r="P1864">
        <v>-3490970.2658000002</v>
      </c>
      <c r="Q1864">
        <v>-587147427.09780002</v>
      </c>
      <c r="R1864">
        <v>-75868980.429399997</v>
      </c>
      <c r="S1864">
        <v>43203801.797899999</v>
      </c>
      <c r="T1864">
        <v>21547183.294399999</v>
      </c>
    </row>
    <row r="1865" spans="1:20" x14ac:dyDescent="0.3">
      <c r="A1865">
        <v>622</v>
      </c>
      <c r="B1865">
        <v>1</v>
      </c>
      <c r="C1865">
        <v>386030467.80500001</v>
      </c>
      <c r="D1865">
        <v>684965.8088</v>
      </c>
      <c r="E1865">
        <v>56636302.771600001</v>
      </c>
      <c r="F1865">
        <v>0</v>
      </c>
      <c r="G1865">
        <v>3694540.6694999998</v>
      </c>
      <c r="H1865">
        <v>34650412.617700003</v>
      </c>
      <c r="I1865">
        <v>33316045.947500002</v>
      </c>
      <c r="J1865">
        <v>4152720.9654000001</v>
      </c>
      <c r="K1865">
        <v>323101544.23940003</v>
      </c>
      <c r="L1865">
        <v>72615559.047399998</v>
      </c>
      <c r="M1865">
        <v>0</v>
      </c>
      <c r="N1865">
        <v>49602534.562600002</v>
      </c>
      <c r="O1865">
        <v>352714421.8574</v>
      </c>
      <c r="P1865">
        <v>-3467755.1565999999</v>
      </c>
      <c r="Q1865">
        <v>-266465241.46779999</v>
      </c>
      <c r="R1865">
        <v>-72615559.047399998</v>
      </c>
      <c r="S1865">
        <v>3694540.6694999998</v>
      </c>
      <c r="T1865">
        <v>-14952121.9449</v>
      </c>
    </row>
    <row r="1866" spans="1:20" x14ac:dyDescent="0.3">
      <c r="A1866">
        <v>622</v>
      </c>
      <c r="B1866">
        <v>2</v>
      </c>
      <c r="C1866">
        <v>364966814.51249999</v>
      </c>
      <c r="D1866">
        <v>685908.24329999997</v>
      </c>
      <c r="E1866">
        <v>56636302.771600001</v>
      </c>
      <c r="F1866">
        <v>0</v>
      </c>
      <c r="G1866">
        <v>3694540.6694999998</v>
      </c>
      <c r="H1866">
        <v>33812202.747699998</v>
      </c>
      <c r="I1866">
        <v>13578094.5975</v>
      </c>
      <c r="J1866">
        <v>4129839.4889000002</v>
      </c>
      <c r="K1866">
        <v>323101544.23940003</v>
      </c>
      <c r="L1866">
        <v>71102273.3618</v>
      </c>
      <c r="M1866">
        <v>0</v>
      </c>
      <c r="N1866">
        <v>48739373.908500001</v>
      </c>
      <c r="O1866">
        <v>351388719.91500002</v>
      </c>
      <c r="P1866">
        <v>-3443931.2456</v>
      </c>
      <c r="Q1866">
        <v>-266465241.46779999</v>
      </c>
      <c r="R1866">
        <v>-71102273.3618</v>
      </c>
      <c r="S1866">
        <v>3694540.6694999998</v>
      </c>
      <c r="T1866">
        <v>-14927171.160800001</v>
      </c>
    </row>
    <row r="1867" spans="1:20" x14ac:dyDescent="0.3">
      <c r="A1867">
        <v>622</v>
      </c>
      <c r="B1867">
        <v>3</v>
      </c>
      <c r="C1867">
        <v>355922720.97570002</v>
      </c>
      <c r="D1867">
        <v>687453.33129999996</v>
      </c>
      <c r="E1867">
        <v>56636302.771600001</v>
      </c>
      <c r="F1867">
        <v>0</v>
      </c>
      <c r="G1867">
        <v>3694540.6694999998</v>
      </c>
      <c r="H1867">
        <v>33297651.046</v>
      </c>
      <c r="I1867">
        <v>5796458.4829000002</v>
      </c>
      <c r="J1867">
        <v>4107528.2429999998</v>
      </c>
      <c r="K1867">
        <v>323101544.23940003</v>
      </c>
      <c r="L1867">
        <v>69723703.119100004</v>
      </c>
      <c r="M1867">
        <v>0</v>
      </c>
      <c r="N1867">
        <v>48133994.351499997</v>
      </c>
      <c r="O1867">
        <v>350126262.4928</v>
      </c>
      <c r="P1867">
        <v>-3420074.9117999999</v>
      </c>
      <c r="Q1867">
        <v>-266465241.46779999</v>
      </c>
      <c r="R1867">
        <v>-69723703.119100004</v>
      </c>
      <c r="S1867">
        <v>3694540.6694999998</v>
      </c>
      <c r="T1867">
        <v>-14836343.305600001</v>
      </c>
    </row>
    <row r="1868" spans="1:20" x14ac:dyDescent="0.3">
      <c r="A1868">
        <v>623</v>
      </c>
      <c r="B1868">
        <v>1</v>
      </c>
      <c r="C1868">
        <v>215608756.6239</v>
      </c>
      <c r="D1868">
        <v>676037.00549999997</v>
      </c>
      <c r="E1868">
        <v>15435409.071599999</v>
      </c>
      <c r="F1868">
        <v>0</v>
      </c>
      <c r="G1868">
        <v>4822234.0431000004</v>
      </c>
      <c r="H1868">
        <v>37785829.250799999</v>
      </c>
      <c r="I1868">
        <v>158291826.28220001</v>
      </c>
      <c r="J1868">
        <v>4122914.8648999999</v>
      </c>
      <c r="K1868">
        <v>20701446.709399998</v>
      </c>
      <c r="L1868">
        <v>41289946.663699999</v>
      </c>
      <c r="M1868">
        <v>0</v>
      </c>
      <c r="N1868">
        <v>49015316.668399997</v>
      </c>
      <c r="O1868">
        <v>57316930.341700003</v>
      </c>
      <c r="P1868">
        <v>-3446877.8594</v>
      </c>
      <c r="Q1868">
        <v>-5266037.6377999997</v>
      </c>
      <c r="R1868">
        <v>-41289946.663699999</v>
      </c>
      <c r="S1868">
        <v>4822234.0431000004</v>
      </c>
      <c r="T1868">
        <v>-11229487.4176</v>
      </c>
    </row>
    <row r="1869" spans="1:20" x14ac:dyDescent="0.3">
      <c r="A1869">
        <v>623</v>
      </c>
      <c r="B1869">
        <v>2</v>
      </c>
      <c r="C1869">
        <v>178101061.1577</v>
      </c>
      <c r="D1869">
        <v>667366.67310000001</v>
      </c>
      <c r="E1869">
        <v>15435409.071599999</v>
      </c>
      <c r="F1869">
        <v>0</v>
      </c>
      <c r="G1869">
        <v>4822234.0431000004</v>
      </c>
      <c r="H1869">
        <v>37955997.527900003</v>
      </c>
      <c r="I1869">
        <v>119880212.1644</v>
      </c>
      <c r="J1869">
        <v>4134384.6197000002</v>
      </c>
      <c r="K1869">
        <v>20701446.709399998</v>
      </c>
      <c r="L1869">
        <v>41529422.785300002</v>
      </c>
      <c r="M1869">
        <v>0</v>
      </c>
      <c r="N1869">
        <v>50155605.520900004</v>
      </c>
      <c r="O1869">
        <v>58220848.993299998</v>
      </c>
      <c r="P1869">
        <v>-3467017.9465999999</v>
      </c>
      <c r="Q1869">
        <v>-5266037.6377999997</v>
      </c>
      <c r="R1869">
        <v>-41529422.785300002</v>
      </c>
      <c r="S1869">
        <v>4822234.0431000004</v>
      </c>
      <c r="T1869">
        <v>-12199607.993100001</v>
      </c>
    </row>
    <row r="1870" spans="1:20" x14ac:dyDescent="0.3">
      <c r="A1870">
        <v>623</v>
      </c>
      <c r="B1870">
        <v>3</v>
      </c>
      <c r="C1870">
        <v>155484710.2001</v>
      </c>
      <c r="D1870">
        <v>661714.13690000004</v>
      </c>
      <c r="E1870">
        <v>15435409.071599999</v>
      </c>
      <c r="F1870">
        <v>0</v>
      </c>
      <c r="G1870">
        <v>4822234.0431000004</v>
      </c>
      <c r="H1870">
        <v>37843475.947099999</v>
      </c>
      <c r="I1870">
        <v>96472982.297999993</v>
      </c>
      <c r="J1870">
        <v>4141659.6771999998</v>
      </c>
      <c r="K1870">
        <v>20701446.709399998</v>
      </c>
      <c r="L1870">
        <v>41719424.169500001</v>
      </c>
      <c r="M1870">
        <v>0</v>
      </c>
      <c r="N1870">
        <v>50843125.113700002</v>
      </c>
      <c r="O1870">
        <v>59011727.902099997</v>
      </c>
      <c r="P1870">
        <v>-3479945.5403</v>
      </c>
      <c r="Q1870">
        <v>-5266037.6377999997</v>
      </c>
      <c r="R1870">
        <v>-41719424.169500001</v>
      </c>
      <c r="S1870">
        <v>4822234.0431000004</v>
      </c>
      <c r="T1870">
        <v>-12999649.1666</v>
      </c>
    </row>
    <row r="1871" spans="1:20" x14ac:dyDescent="0.3">
      <c r="A1871">
        <v>624</v>
      </c>
      <c r="B1871">
        <v>1</v>
      </c>
      <c r="C1871">
        <v>127839865.72669999</v>
      </c>
      <c r="D1871">
        <v>646642.82350000006</v>
      </c>
      <c r="E1871">
        <v>15435409.071599999</v>
      </c>
      <c r="F1871">
        <v>0</v>
      </c>
      <c r="G1871">
        <v>8683047.7789999992</v>
      </c>
      <c r="H1871">
        <v>48238479.642099999</v>
      </c>
      <c r="I1871">
        <v>118662109.78380001</v>
      </c>
      <c r="J1871">
        <v>4182556.6968999999</v>
      </c>
      <c r="K1871">
        <v>20701446.709399998</v>
      </c>
      <c r="L1871">
        <v>937944.92859999998</v>
      </c>
      <c r="M1871">
        <v>0</v>
      </c>
      <c r="N1871">
        <v>55582164.1008</v>
      </c>
      <c r="O1871">
        <v>9177755.9429000001</v>
      </c>
      <c r="P1871">
        <v>-3535913.8735000002</v>
      </c>
      <c r="Q1871">
        <v>-5266037.6377999997</v>
      </c>
      <c r="R1871">
        <v>-937944.92859999998</v>
      </c>
      <c r="S1871">
        <v>8683047.7789999992</v>
      </c>
      <c r="T1871">
        <v>-7343684.4587000003</v>
      </c>
    </row>
    <row r="1872" spans="1:20" x14ac:dyDescent="0.3">
      <c r="A1872">
        <v>624</v>
      </c>
      <c r="B1872">
        <v>2</v>
      </c>
      <c r="C1872">
        <v>116430902.16069999</v>
      </c>
      <c r="D1872">
        <v>633336.6531</v>
      </c>
      <c r="E1872">
        <v>15435409.071599999</v>
      </c>
      <c r="F1872">
        <v>0</v>
      </c>
      <c r="G1872">
        <v>8683047.7789999992</v>
      </c>
      <c r="H1872">
        <v>48111278.1492</v>
      </c>
      <c r="I1872">
        <v>103343320.3532</v>
      </c>
      <c r="J1872">
        <v>4215516.7127</v>
      </c>
      <c r="K1872">
        <v>20701446.709399998</v>
      </c>
      <c r="L1872">
        <v>968258.04310000001</v>
      </c>
      <c r="M1872">
        <v>0</v>
      </c>
      <c r="N1872">
        <v>58507300.890000001</v>
      </c>
      <c r="O1872">
        <v>13087581.807499999</v>
      </c>
      <c r="P1872">
        <v>-3582180.0595999998</v>
      </c>
      <c r="Q1872">
        <v>-5266037.6377999997</v>
      </c>
      <c r="R1872">
        <v>-968258.04310000001</v>
      </c>
      <c r="S1872">
        <v>8683047.7789999992</v>
      </c>
      <c r="T1872">
        <v>-10396022.740900001</v>
      </c>
    </row>
    <row r="1873" spans="1:20" x14ac:dyDescent="0.3">
      <c r="A1873">
        <v>624</v>
      </c>
      <c r="B1873">
        <v>3</v>
      </c>
      <c r="C1873">
        <v>108024341.49770001</v>
      </c>
      <c r="D1873">
        <v>621570.88659999997</v>
      </c>
      <c r="E1873">
        <v>15435409.071599999</v>
      </c>
      <c r="F1873">
        <v>0</v>
      </c>
      <c r="G1873">
        <v>8683047.7789999992</v>
      </c>
      <c r="H1873">
        <v>48075079.848899998</v>
      </c>
      <c r="I1873">
        <v>93958811.319800004</v>
      </c>
      <c r="J1873">
        <v>4243019.6595999999</v>
      </c>
      <c r="K1873">
        <v>20701446.709399998</v>
      </c>
      <c r="L1873">
        <v>996066.37719999999</v>
      </c>
      <c r="M1873">
        <v>0</v>
      </c>
      <c r="N1873">
        <v>60414079.32</v>
      </c>
      <c r="O1873">
        <v>14065530.1779</v>
      </c>
      <c r="P1873">
        <v>-3621448.773</v>
      </c>
      <c r="Q1873">
        <v>-5266037.6377999997</v>
      </c>
      <c r="R1873">
        <v>-996066.37719999999</v>
      </c>
      <c r="S1873">
        <v>8683047.7789999992</v>
      </c>
      <c r="T1873">
        <v>-12338999.471100001</v>
      </c>
    </row>
    <row r="1874" spans="1:20" x14ac:dyDescent="0.3">
      <c r="A1874">
        <v>625</v>
      </c>
      <c r="B1874">
        <v>1</v>
      </c>
      <c r="C1874">
        <v>104142589.0791</v>
      </c>
      <c r="D1874">
        <v>611309.57750000001</v>
      </c>
      <c r="E1874">
        <v>15435409.071599999</v>
      </c>
      <c r="F1874">
        <v>0</v>
      </c>
      <c r="G1874">
        <v>7014854.2000000002</v>
      </c>
      <c r="H1874">
        <v>47572727.750399999</v>
      </c>
      <c r="I1874">
        <v>86912531.236499995</v>
      </c>
      <c r="J1874">
        <v>4264506.8470000001</v>
      </c>
      <c r="K1874">
        <v>20701446.709399998</v>
      </c>
      <c r="L1874">
        <v>30956.590199999999</v>
      </c>
      <c r="M1874">
        <v>0</v>
      </c>
      <c r="N1874">
        <v>61887592.159500003</v>
      </c>
      <c r="O1874">
        <v>17230057.842599999</v>
      </c>
      <c r="P1874">
        <v>-3653197.2694999999</v>
      </c>
      <c r="Q1874">
        <v>-5266037.6377999997</v>
      </c>
      <c r="R1874">
        <v>-30956.590199999999</v>
      </c>
      <c r="S1874">
        <v>7014854.2000000002</v>
      </c>
      <c r="T1874">
        <v>-14314864.409</v>
      </c>
    </row>
    <row r="1875" spans="1:20" x14ac:dyDescent="0.3">
      <c r="A1875">
        <v>625</v>
      </c>
      <c r="B1875">
        <v>2</v>
      </c>
      <c r="C1875">
        <v>99206133.523000002</v>
      </c>
      <c r="D1875">
        <v>603421.09</v>
      </c>
      <c r="E1875">
        <v>15435409.071599999</v>
      </c>
      <c r="F1875">
        <v>0</v>
      </c>
      <c r="G1875">
        <v>7014854.2000000002</v>
      </c>
      <c r="H1875">
        <v>47630894.8191</v>
      </c>
      <c r="I1875">
        <v>80513574.300899997</v>
      </c>
      <c r="J1875">
        <v>4284267.1232000003</v>
      </c>
      <c r="K1875">
        <v>20701446.709399998</v>
      </c>
      <c r="L1875">
        <v>31998.237499999999</v>
      </c>
      <c r="M1875">
        <v>0</v>
      </c>
      <c r="N1875">
        <v>63039230.559799999</v>
      </c>
      <c r="O1875">
        <v>18692559.222100001</v>
      </c>
      <c r="P1875">
        <v>-3680846.0331000001</v>
      </c>
      <c r="Q1875">
        <v>-5266037.6377999997</v>
      </c>
      <c r="R1875">
        <v>-31998.237499999999</v>
      </c>
      <c r="S1875">
        <v>7014854.2000000002</v>
      </c>
      <c r="T1875">
        <v>-15408335.740700001</v>
      </c>
    </row>
    <row r="1876" spans="1:20" x14ac:dyDescent="0.3">
      <c r="A1876">
        <v>625</v>
      </c>
      <c r="B1876">
        <v>3</v>
      </c>
      <c r="C1876">
        <v>95177228.709800005</v>
      </c>
      <c r="D1876">
        <v>596470.10970000003</v>
      </c>
      <c r="E1876">
        <v>15435409.071599999</v>
      </c>
      <c r="F1876">
        <v>0</v>
      </c>
      <c r="G1876">
        <v>7014854.2000000002</v>
      </c>
      <c r="H1876">
        <v>47228130.546599999</v>
      </c>
      <c r="I1876">
        <v>75632768.211199999</v>
      </c>
      <c r="J1876">
        <v>4301588.4719000002</v>
      </c>
      <c r="K1876">
        <v>20701446.709399998</v>
      </c>
      <c r="L1876">
        <v>32975.016000000003</v>
      </c>
      <c r="M1876">
        <v>0</v>
      </c>
      <c r="N1876">
        <v>63955670.873800002</v>
      </c>
      <c r="O1876">
        <v>19544460.498599999</v>
      </c>
      <c r="P1876">
        <v>-3705118.3621999999</v>
      </c>
      <c r="Q1876">
        <v>-5266037.6377999997</v>
      </c>
      <c r="R1876">
        <v>-32975.016000000003</v>
      </c>
      <c r="S1876">
        <v>7014854.2000000002</v>
      </c>
      <c r="T1876">
        <v>-16727540.327199999</v>
      </c>
    </row>
    <row r="1877" spans="1:20" x14ac:dyDescent="0.3">
      <c r="A1877">
        <v>626</v>
      </c>
      <c r="B1877">
        <v>1</v>
      </c>
      <c r="C1877">
        <v>99033423.370399997</v>
      </c>
      <c r="D1877">
        <v>590759.73770000006</v>
      </c>
      <c r="E1877">
        <v>15435409.071599999</v>
      </c>
      <c r="F1877">
        <v>0</v>
      </c>
      <c r="G1877">
        <v>4723461.7450999999</v>
      </c>
      <c r="H1877">
        <v>40299370.565700002</v>
      </c>
      <c r="I1877">
        <v>62566837.119000003</v>
      </c>
      <c r="J1877">
        <v>4304861.9035999998</v>
      </c>
      <c r="K1877">
        <v>19438043.499400001</v>
      </c>
      <c r="L1877">
        <v>8685999.8637000006</v>
      </c>
      <c r="M1877">
        <v>0</v>
      </c>
      <c r="N1877">
        <v>63632175.430799998</v>
      </c>
      <c r="O1877">
        <v>36466586.251400001</v>
      </c>
      <c r="P1877">
        <v>-3714102.1658999999</v>
      </c>
      <c r="Q1877">
        <v>-4002634.4278000002</v>
      </c>
      <c r="R1877">
        <v>-8685999.8637000006</v>
      </c>
      <c r="S1877">
        <v>4723461.7450999999</v>
      </c>
      <c r="T1877">
        <v>-23332804.8651</v>
      </c>
    </row>
    <row r="1878" spans="1:20" x14ac:dyDescent="0.3">
      <c r="A1878">
        <v>626</v>
      </c>
      <c r="B1878">
        <v>2</v>
      </c>
      <c r="C1878">
        <v>95742274.213699996</v>
      </c>
      <c r="D1878">
        <v>585860.0503</v>
      </c>
      <c r="E1878">
        <v>15435409.071599999</v>
      </c>
      <c r="F1878">
        <v>0</v>
      </c>
      <c r="G1878">
        <v>4723461.7450999999</v>
      </c>
      <c r="H1878">
        <v>40390914.7993</v>
      </c>
      <c r="I1878">
        <v>59595027.4507</v>
      </c>
      <c r="J1878">
        <v>4308193.4209000003</v>
      </c>
      <c r="K1878">
        <v>19438043.499400001</v>
      </c>
      <c r="L1878">
        <v>8751042.1315000001</v>
      </c>
      <c r="M1878">
        <v>0</v>
      </c>
      <c r="N1878">
        <v>63705086.516999997</v>
      </c>
      <c r="O1878">
        <v>36147246.763099998</v>
      </c>
      <c r="P1878">
        <v>-3722333.3706</v>
      </c>
      <c r="Q1878">
        <v>-4002634.4278000002</v>
      </c>
      <c r="R1878">
        <v>-8751042.1315000001</v>
      </c>
      <c r="S1878">
        <v>4723461.7450999999</v>
      </c>
      <c r="T1878">
        <v>-23314171.717700001</v>
      </c>
    </row>
    <row r="1879" spans="1:20" x14ac:dyDescent="0.3">
      <c r="A1879">
        <v>626</v>
      </c>
      <c r="B1879">
        <v>3</v>
      </c>
      <c r="C1879">
        <v>93221920.684900001</v>
      </c>
      <c r="D1879">
        <v>581627.04449999996</v>
      </c>
      <c r="E1879">
        <v>15435409.071599999</v>
      </c>
      <c r="F1879">
        <v>0</v>
      </c>
      <c r="G1879">
        <v>4723461.7450999999</v>
      </c>
      <c r="H1879">
        <v>40472395.561099999</v>
      </c>
      <c r="I1879">
        <v>57410642.998099998</v>
      </c>
      <c r="J1879">
        <v>4311277.8673</v>
      </c>
      <c r="K1879">
        <v>19438043.499400001</v>
      </c>
      <c r="L1879">
        <v>8814023.0311999992</v>
      </c>
      <c r="M1879">
        <v>0</v>
      </c>
      <c r="N1879">
        <v>63904805.6329</v>
      </c>
      <c r="O1879">
        <v>35811277.686899997</v>
      </c>
      <c r="P1879">
        <v>-3729650.8229</v>
      </c>
      <c r="Q1879">
        <v>-4002634.4278000002</v>
      </c>
      <c r="R1879">
        <v>-8814023.0311999992</v>
      </c>
      <c r="S1879">
        <v>4723461.7450999999</v>
      </c>
      <c r="T1879">
        <v>-23432410.071800001</v>
      </c>
    </row>
    <row r="1880" spans="1:20" x14ac:dyDescent="0.3">
      <c r="A1880">
        <v>627</v>
      </c>
      <c r="B1880">
        <v>1</v>
      </c>
      <c r="C1880">
        <v>109729575.2429</v>
      </c>
      <c r="D1880">
        <v>584234.63390000002</v>
      </c>
      <c r="E1880">
        <v>15435409.071599999</v>
      </c>
      <c r="F1880">
        <v>0</v>
      </c>
      <c r="G1880">
        <v>2423924.2527000001</v>
      </c>
      <c r="H1880">
        <v>30592384.049600001</v>
      </c>
      <c r="I1880">
        <v>41882412.877700001</v>
      </c>
      <c r="J1880">
        <v>4292296.6739999996</v>
      </c>
      <c r="K1880">
        <v>19438043.499400001</v>
      </c>
      <c r="L1880">
        <v>32562460.103100002</v>
      </c>
      <c r="M1880">
        <v>0</v>
      </c>
      <c r="N1880">
        <v>61302245.732600003</v>
      </c>
      <c r="O1880">
        <v>67847162.365199998</v>
      </c>
      <c r="P1880">
        <v>-3708062.0400999999</v>
      </c>
      <c r="Q1880">
        <v>-4002634.4278000002</v>
      </c>
      <c r="R1880">
        <v>-32562460.103100002</v>
      </c>
      <c r="S1880">
        <v>2423924.2527000001</v>
      </c>
      <c r="T1880">
        <v>-30709861.682999998</v>
      </c>
    </row>
    <row r="1881" spans="1:20" x14ac:dyDescent="0.3">
      <c r="A1881">
        <v>627</v>
      </c>
      <c r="B1881">
        <v>2</v>
      </c>
      <c r="C1881">
        <v>105751057.37019999</v>
      </c>
      <c r="D1881">
        <v>586608.47380000004</v>
      </c>
      <c r="E1881">
        <v>15435409.071599999</v>
      </c>
      <c r="F1881">
        <v>0</v>
      </c>
      <c r="G1881">
        <v>2423924.2527000001</v>
      </c>
      <c r="H1881">
        <v>30406113.787799999</v>
      </c>
      <c r="I1881">
        <v>38833959.0035</v>
      </c>
      <c r="J1881">
        <v>4276323.8313999996</v>
      </c>
      <c r="K1881">
        <v>19438043.499400001</v>
      </c>
      <c r="L1881">
        <v>32379776.719900001</v>
      </c>
      <c r="M1881">
        <v>0</v>
      </c>
      <c r="N1881">
        <v>59891054.1008</v>
      </c>
      <c r="O1881">
        <v>66917098.366700001</v>
      </c>
      <c r="P1881">
        <v>-3689715.3574999999</v>
      </c>
      <c r="Q1881">
        <v>-4002634.4278000002</v>
      </c>
      <c r="R1881">
        <v>-32379776.719900001</v>
      </c>
      <c r="S1881">
        <v>2423924.2527000001</v>
      </c>
      <c r="T1881">
        <v>-29484940.313099999</v>
      </c>
    </row>
    <row r="1882" spans="1:20" x14ac:dyDescent="0.3">
      <c r="A1882">
        <v>627</v>
      </c>
      <c r="B1882">
        <v>3</v>
      </c>
      <c r="C1882">
        <v>102970179.1024</v>
      </c>
      <c r="D1882">
        <v>588777.47930000001</v>
      </c>
      <c r="E1882">
        <v>15435409.071599999</v>
      </c>
      <c r="F1882">
        <v>0</v>
      </c>
      <c r="G1882">
        <v>2423924.2527000001</v>
      </c>
      <c r="H1882">
        <v>30351003.686999999</v>
      </c>
      <c r="I1882">
        <v>36722258.718800001</v>
      </c>
      <c r="J1882">
        <v>4262327.1880999999</v>
      </c>
      <c r="K1882">
        <v>19438043.499400001</v>
      </c>
      <c r="L1882">
        <v>32234884.907099999</v>
      </c>
      <c r="M1882">
        <v>0</v>
      </c>
      <c r="N1882">
        <v>59129243.305</v>
      </c>
      <c r="O1882">
        <v>66247920.383599997</v>
      </c>
      <c r="P1882">
        <v>-3673549.7088000001</v>
      </c>
      <c r="Q1882">
        <v>-4002634.4278000002</v>
      </c>
      <c r="R1882">
        <v>-32234884.907099999</v>
      </c>
      <c r="S1882">
        <v>2423924.2527000001</v>
      </c>
      <c r="T1882">
        <v>-28778239.618099999</v>
      </c>
    </row>
    <row r="1883" spans="1:20" x14ac:dyDescent="0.3">
      <c r="A1883">
        <v>628</v>
      </c>
      <c r="B1883">
        <v>1</v>
      </c>
      <c r="C1883">
        <v>86681442.595799997</v>
      </c>
      <c r="D1883">
        <v>585680.33620000002</v>
      </c>
      <c r="E1883">
        <v>15435409.071599999</v>
      </c>
      <c r="F1883">
        <v>0</v>
      </c>
      <c r="G1883">
        <v>8022628.2537000002</v>
      </c>
      <c r="H1883">
        <v>45621803.115500003</v>
      </c>
      <c r="I1883">
        <v>44616431.223499998</v>
      </c>
      <c r="J1883">
        <v>4266318.2336999997</v>
      </c>
      <c r="K1883">
        <v>19438043.499400001</v>
      </c>
      <c r="L1883">
        <v>29090059.0392</v>
      </c>
      <c r="M1883">
        <v>0</v>
      </c>
      <c r="N1883">
        <v>58670938.901900001</v>
      </c>
      <c r="O1883">
        <v>42065011.372199997</v>
      </c>
      <c r="P1883">
        <v>-3680637.8975</v>
      </c>
      <c r="Q1883">
        <v>-4002634.4278000002</v>
      </c>
      <c r="R1883">
        <v>-29090059.0392</v>
      </c>
      <c r="S1883">
        <v>8022628.2537000002</v>
      </c>
      <c r="T1883">
        <v>-13049135.7864</v>
      </c>
    </row>
    <row r="1884" spans="1:20" x14ac:dyDescent="0.3">
      <c r="A1884">
        <v>628</v>
      </c>
      <c r="B1884">
        <v>2</v>
      </c>
      <c r="C1884">
        <v>84651060.3002</v>
      </c>
      <c r="D1884">
        <v>582974.40390000003</v>
      </c>
      <c r="E1884">
        <v>15435409.071599999</v>
      </c>
      <c r="F1884">
        <v>0</v>
      </c>
      <c r="G1884">
        <v>8022628.2537000002</v>
      </c>
      <c r="H1884">
        <v>45293079.7337</v>
      </c>
      <c r="I1884">
        <v>42025389.410899997</v>
      </c>
      <c r="J1884">
        <v>4269171.5295000002</v>
      </c>
      <c r="K1884">
        <v>19438043.499400001</v>
      </c>
      <c r="L1884">
        <v>29127069.723200001</v>
      </c>
      <c r="M1884">
        <v>0</v>
      </c>
      <c r="N1884">
        <v>58599011.435999997</v>
      </c>
      <c r="O1884">
        <v>42625670.889300004</v>
      </c>
      <c r="P1884">
        <v>-3686197.1255999999</v>
      </c>
      <c r="Q1884">
        <v>-4002634.4278000002</v>
      </c>
      <c r="R1884">
        <v>-29127069.723200001</v>
      </c>
      <c r="S1884">
        <v>8022628.2537000002</v>
      </c>
      <c r="T1884">
        <v>-13305931.702299999</v>
      </c>
    </row>
    <row r="1885" spans="1:20" x14ac:dyDescent="0.3">
      <c r="A1885">
        <v>628</v>
      </c>
      <c r="B1885">
        <v>3</v>
      </c>
      <c r="C1885">
        <v>83098956.103200004</v>
      </c>
      <c r="D1885">
        <v>580916.64060000004</v>
      </c>
      <c r="E1885">
        <v>15435409.071599999</v>
      </c>
      <c r="F1885">
        <v>0</v>
      </c>
      <c r="G1885">
        <v>8022628.2537000002</v>
      </c>
      <c r="H1885">
        <v>45179654.656199999</v>
      </c>
      <c r="I1885">
        <v>40490836.4124</v>
      </c>
      <c r="J1885">
        <v>4271539.1085999999</v>
      </c>
      <c r="K1885">
        <v>19438043.499400001</v>
      </c>
      <c r="L1885">
        <v>29169670.642099999</v>
      </c>
      <c r="M1885">
        <v>0</v>
      </c>
      <c r="N1885">
        <v>58570578.972599998</v>
      </c>
      <c r="O1885">
        <v>42608119.690800004</v>
      </c>
      <c r="P1885">
        <v>-3690622.4679999999</v>
      </c>
      <c r="Q1885">
        <v>-4002634.4278000002</v>
      </c>
      <c r="R1885">
        <v>-29169670.642099999</v>
      </c>
      <c r="S1885">
        <v>8022628.2537000002</v>
      </c>
      <c r="T1885">
        <v>-13390924.316500001</v>
      </c>
    </row>
    <row r="1886" spans="1:20" x14ac:dyDescent="0.3">
      <c r="A1886">
        <v>629</v>
      </c>
      <c r="B1886">
        <v>1</v>
      </c>
      <c r="C1886">
        <v>144395987.287</v>
      </c>
      <c r="D1886">
        <v>595560.77599999995</v>
      </c>
      <c r="E1886">
        <v>26598440.911600001</v>
      </c>
      <c r="F1886">
        <v>0</v>
      </c>
      <c r="G1886">
        <v>3320434.6992000001</v>
      </c>
      <c r="H1886">
        <v>35445728.5603</v>
      </c>
      <c r="I1886">
        <v>19434001.780999999</v>
      </c>
      <c r="J1886">
        <v>4222907.0096000005</v>
      </c>
      <c r="K1886">
        <v>53249567.019400001</v>
      </c>
      <c r="L1886">
        <v>77554868.324100003</v>
      </c>
      <c r="M1886">
        <v>0</v>
      </c>
      <c r="N1886">
        <v>56349656.429200001</v>
      </c>
      <c r="O1886">
        <v>124961985.506</v>
      </c>
      <c r="P1886">
        <v>-3627346.2337000002</v>
      </c>
      <c r="Q1886">
        <v>-26651126.107799999</v>
      </c>
      <c r="R1886">
        <v>-77554868.324100003</v>
      </c>
      <c r="S1886">
        <v>3320434.6992000001</v>
      </c>
      <c r="T1886">
        <v>-20903927.868900001</v>
      </c>
    </row>
    <row r="1887" spans="1:20" x14ac:dyDescent="0.3">
      <c r="A1887">
        <v>629</v>
      </c>
      <c r="B1887">
        <v>2</v>
      </c>
      <c r="C1887">
        <v>136523931.97</v>
      </c>
      <c r="D1887">
        <v>608315.92220000003</v>
      </c>
      <c r="E1887">
        <v>26598440.911600001</v>
      </c>
      <c r="F1887">
        <v>0</v>
      </c>
      <c r="G1887">
        <v>3320434.6992000001</v>
      </c>
      <c r="H1887">
        <v>34435535.726599999</v>
      </c>
      <c r="I1887">
        <v>16836118.934799999</v>
      </c>
      <c r="J1887">
        <v>4182496.8232</v>
      </c>
      <c r="K1887">
        <v>53249567.019400001</v>
      </c>
      <c r="L1887">
        <v>75510402.885800004</v>
      </c>
      <c r="M1887">
        <v>0</v>
      </c>
      <c r="N1887">
        <v>53442208.436800003</v>
      </c>
      <c r="O1887">
        <v>119687813.0353</v>
      </c>
      <c r="P1887">
        <v>-3574180.9010999999</v>
      </c>
      <c r="Q1887">
        <v>-26651126.107799999</v>
      </c>
      <c r="R1887">
        <v>-75510402.885800004</v>
      </c>
      <c r="S1887">
        <v>3320434.6992000001</v>
      </c>
      <c r="T1887">
        <v>-19006672.710200001</v>
      </c>
    </row>
    <row r="1888" spans="1:20" x14ac:dyDescent="0.3">
      <c r="A1888">
        <v>629</v>
      </c>
      <c r="B1888">
        <v>3</v>
      </c>
      <c r="C1888">
        <v>132260089.2789</v>
      </c>
      <c r="D1888">
        <v>619325.92169999995</v>
      </c>
      <c r="E1888">
        <v>26598440.911600001</v>
      </c>
      <c r="F1888">
        <v>0</v>
      </c>
      <c r="G1888">
        <v>3320434.6992000001</v>
      </c>
      <c r="H1888">
        <v>34099321.474100001</v>
      </c>
      <c r="I1888">
        <v>15518990.087200001</v>
      </c>
      <c r="J1888">
        <v>4147646.6767000002</v>
      </c>
      <c r="K1888">
        <v>53249567.019400001</v>
      </c>
      <c r="L1888">
        <v>73755617.805500001</v>
      </c>
      <c r="M1888">
        <v>0</v>
      </c>
      <c r="N1888">
        <v>51857059.687899999</v>
      </c>
      <c r="O1888">
        <v>116741099.1918</v>
      </c>
      <c r="P1888">
        <v>-3528320.7549999999</v>
      </c>
      <c r="Q1888">
        <v>-26651126.107799999</v>
      </c>
      <c r="R1888">
        <v>-73755617.805500001</v>
      </c>
      <c r="S1888">
        <v>3320434.6992000001</v>
      </c>
      <c r="T1888">
        <v>-17757738.213799998</v>
      </c>
    </row>
    <row r="1889" spans="1:20" x14ac:dyDescent="0.3">
      <c r="A1889">
        <v>630</v>
      </c>
      <c r="B1889">
        <v>1</v>
      </c>
      <c r="C1889">
        <v>46665092.451499999</v>
      </c>
      <c r="D1889">
        <v>616346.57860000001</v>
      </c>
      <c r="E1889">
        <v>32942260.6516</v>
      </c>
      <c r="F1889">
        <v>0</v>
      </c>
      <c r="G1889">
        <v>130399505.2578</v>
      </c>
      <c r="H1889">
        <v>89557747.347200006</v>
      </c>
      <c r="I1889">
        <v>126391136.029</v>
      </c>
      <c r="J1889">
        <v>4173729.2795000002</v>
      </c>
      <c r="K1889">
        <v>72464258.739399999</v>
      </c>
      <c r="L1889">
        <v>43567532.087499999</v>
      </c>
      <c r="M1889">
        <v>0</v>
      </c>
      <c r="N1889">
        <v>52103124.486699998</v>
      </c>
      <c r="O1889">
        <v>-79726043.577500001</v>
      </c>
      <c r="P1889">
        <v>-3557382.7009000001</v>
      </c>
      <c r="Q1889">
        <v>-39521998.087800004</v>
      </c>
      <c r="R1889">
        <v>-43567532.087499999</v>
      </c>
      <c r="S1889">
        <v>130399505.2578</v>
      </c>
      <c r="T1889">
        <v>37454622.860399999</v>
      </c>
    </row>
    <row r="1890" spans="1:20" x14ac:dyDescent="0.3">
      <c r="A1890">
        <v>630</v>
      </c>
      <c r="B1890">
        <v>2</v>
      </c>
      <c r="C1890">
        <v>41982944.868900001</v>
      </c>
      <c r="D1890">
        <v>613425.60950000002</v>
      </c>
      <c r="E1890">
        <v>32942260.6516</v>
      </c>
      <c r="F1890">
        <v>0</v>
      </c>
      <c r="G1890">
        <v>130399505.2578</v>
      </c>
      <c r="H1890">
        <v>88926131.710299999</v>
      </c>
      <c r="I1890">
        <v>119459018.9971</v>
      </c>
      <c r="J1890">
        <v>4194868.2587000001</v>
      </c>
      <c r="K1890">
        <v>72464258.739399999</v>
      </c>
      <c r="L1890">
        <v>44319767.4256</v>
      </c>
      <c r="M1890">
        <v>0</v>
      </c>
      <c r="N1890">
        <v>53997200.043700002</v>
      </c>
      <c r="O1890">
        <v>-77476074.128199995</v>
      </c>
      <c r="P1890">
        <v>-3581442.6491999999</v>
      </c>
      <c r="Q1890">
        <v>-39521998.087800004</v>
      </c>
      <c r="R1890">
        <v>-44319767.4256</v>
      </c>
      <c r="S1890">
        <v>130399505.2578</v>
      </c>
      <c r="T1890">
        <v>34928931.666599996</v>
      </c>
    </row>
    <row r="1891" spans="1:20" x14ac:dyDescent="0.3">
      <c r="A1891">
        <v>630</v>
      </c>
      <c r="B1891">
        <v>3</v>
      </c>
      <c r="C1891">
        <v>39430037.806199998</v>
      </c>
      <c r="D1891">
        <v>610567.38399999996</v>
      </c>
      <c r="E1891">
        <v>32942260.6516</v>
      </c>
      <c r="F1891">
        <v>0</v>
      </c>
      <c r="G1891">
        <v>130399505.2578</v>
      </c>
      <c r="H1891">
        <v>88716651.887600005</v>
      </c>
      <c r="I1891">
        <v>114491957.6813</v>
      </c>
      <c r="J1891">
        <v>4212821.1897999998</v>
      </c>
      <c r="K1891">
        <v>72464258.739399999</v>
      </c>
      <c r="L1891">
        <v>44974071.936099999</v>
      </c>
      <c r="M1891">
        <v>0</v>
      </c>
      <c r="N1891">
        <v>55334394.260300003</v>
      </c>
      <c r="O1891">
        <v>-75061919.875100002</v>
      </c>
      <c r="P1891">
        <v>-3602253.8059</v>
      </c>
      <c r="Q1891">
        <v>-39521998.087800004</v>
      </c>
      <c r="R1891">
        <v>-44974071.936099999</v>
      </c>
      <c r="S1891">
        <v>130399505.2578</v>
      </c>
      <c r="T1891">
        <v>33382257.627300002</v>
      </c>
    </row>
    <row r="1892" spans="1:20" x14ac:dyDescent="0.3">
      <c r="A1892">
        <v>631</v>
      </c>
      <c r="B1892">
        <v>1</v>
      </c>
      <c r="C1892">
        <v>18060284.6653</v>
      </c>
      <c r="D1892">
        <v>533412.6568</v>
      </c>
      <c r="E1892">
        <v>57126817.541599996</v>
      </c>
      <c r="F1892">
        <v>0</v>
      </c>
      <c r="G1892">
        <v>1641359190.0792999</v>
      </c>
      <c r="H1892">
        <v>230833776.39809999</v>
      </c>
      <c r="I1892">
        <v>1718268412.5269001</v>
      </c>
      <c r="J1892">
        <v>4536919.5928999996</v>
      </c>
      <c r="K1892">
        <v>145716466.9594</v>
      </c>
      <c r="L1892">
        <v>504713.42460000003</v>
      </c>
      <c r="M1892">
        <v>0</v>
      </c>
      <c r="N1892">
        <v>78701448.559300005</v>
      </c>
      <c r="O1892" t="s">
        <v>23</v>
      </c>
      <c r="P1892">
        <v>-4003506.9361</v>
      </c>
      <c r="Q1892">
        <v>-88589649.417799994</v>
      </c>
      <c r="R1892">
        <v>-504713.42460000003</v>
      </c>
      <c r="S1892">
        <v>1641359190.0792999</v>
      </c>
      <c r="T1892">
        <v>152132327.83880001</v>
      </c>
    </row>
    <row r="1893" spans="1:20" x14ac:dyDescent="0.3">
      <c r="A1893">
        <v>631</v>
      </c>
      <c r="B1893">
        <v>2</v>
      </c>
      <c r="C1893">
        <v>15070390.4297</v>
      </c>
      <c r="D1893">
        <v>463996.00719999999</v>
      </c>
      <c r="E1893">
        <v>57126817.541599996</v>
      </c>
      <c r="F1893">
        <v>0</v>
      </c>
      <c r="G1893">
        <v>1641359190.0792999</v>
      </c>
      <c r="H1893">
        <v>211641232.5596</v>
      </c>
      <c r="I1893">
        <v>1677505994.1993999</v>
      </c>
      <c r="J1893">
        <v>4823099.2319</v>
      </c>
      <c r="K1893">
        <v>145716466.9594</v>
      </c>
      <c r="L1893">
        <v>535803.04559999995</v>
      </c>
      <c r="M1893">
        <v>0</v>
      </c>
      <c r="N1893">
        <v>96926037.775700003</v>
      </c>
      <c r="O1893" t="s">
        <v>23</v>
      </c>
      <c r="P1893">
        <v>-4359103.2247000001</v>
      </c>
      <c r="Q1893">
        <v>-88589649.417799994</v>
      </c>
      <c r="R1893">
        <v>-535803.04559999995</v>
      </c>
      <c r="S1893">
        <v>1641359190.0792999</v>
      </c>
      <c r="T1893">
        <v>114715194.78389999</v>
      </c>
    </row>
    <row r="1894" spans="1:20" x14ac:dyDescent="0.3">
      <c r="A1894">
        <v>631</v>
      </c>
      <c r="B1894">
        <v>3</v>
      </c>
      <c r="C1894">
        <v>13472643.8454</v>
      </c>
      <c r="D1894">
        <v>407261.23619999998</v>
      </c>
      <c r="E1894">
        <v>57126817.541599996</v>
      </c>
      <c r="F1894">
        <v>0</v>
      </c>
      <c r="G1894">
        <v>1641359190.0792999</v>
      </c>
      <c r="H1894">
        <v>199181593.42469999</v>
      </c>
      <c r="I1894">
        <v>1647550173.9728</v>
      </c>
      <c r="J1894">
        <v>5088822.3924000002</v>
      </c>
      <c r="K1894">
        <v>145716466.9594</v>
      </c>
      <c r="L1894">
        <v>555444.92050000001</v>
      </c>
      <c r="M1894">
        <v>0</v>
      </c>
      <c r="N1894">
        <v>112544948.1235</v>
      </c>
      <c r="O1894" t="s">
        <v>23</v>
      </c>
      <c r="P1894">
        <v>-4681561.1562000001</v>
      </c>
      <c r="Q1894">
        <v>-88589649.417799994</v>
      </c>
      <c r="R1894">
        <v>-555444.92050000001</v>
      </c>
      <c r="S1894">
        <v>1641359190.0792999</v>
      </c>
      <c r="T1894">
        <v>86636645.301200002</v>
      </c>
    </row>
    <row r="1895" spans="1:20" x14ac:dyDescent="0.3">
      <c r="A1895">
        <v>632</v>
      </c>
      <c r="B1895">
        <v>1</v>
      </c>
      <c r="C1895">
        <v>332246876.2335</v>
      </c>
      <c r="D1895">
        <v>422204.37949999998</v>
      </c>
      <c r="E1895">
        <v>143570919.92160001</v>
      </c>
      <c r="F1895">
        <v>0</v>
      </c>
      <c r="G1895">
        <v>195649892.57960001</v>
      </c>
      <c r="H1895">
        <v>92179615.000599995</v>
      </c>
      <c r="I1895">
        <v>172097088.54699999</v>
      </c>
      <c r="J1895">
        <v>4991158.9857000001</v>
      </c>
      <c r="K1895">
        <v>407545591.13940001</v>
      </c>
      <c r="L1895">
        <v>84577978.188199997</v>
      </c>
      <c r="M1895">
        <v>0</v>
      </c>
      <c r="N1895">
        <v>94892094.352699995</v>
      </c>
      <c r="O1895">
        <v>160149787.68650001</v>
      </c>
      <c r="P1895">
        <v>-4568954.6062000003</v>
      </c>
      <c r="Q1895">
        <v>-263974671.21779999</v>
      </c>
      <c r="R1895">
        <v>-84577978.188199997</v>
      </c>
      <c r="S1895">
        <v>195649892.57960001</v>
      </c>
      <c r="T1895">
        <v>-2712479.3520999998</v>
      </c>
    </row>
    <row r="1896" spans="1:20" x14ac:dyDescent="0.3">
      <c r="A1896">
        <v>632</v>
      </c>
      <c r="B1896">
        <v>2</v>
      </c>
      <c r="C1896">
        <v>291991543.55680001</v>
      </c>
      <c r="D1896">
        <v>435748.17460000003</v>
      </c>
      <c r="E1896">
        <v>143570919.92160001</v>
      </c>
      <c r="F1896">
        <v>0</v>
      </c>
      <c r="G1896">
        <v>195649892.57960001</v>
      </c>
      <c r="H1896">
        <v>92747028.447300002</v>
      </c>
      <c r="I1896">
        <v>143606408.69369999</v>
      </c>
      <c r="J1896">
        <v>4921534.3674999997</v>
      </c>
      <c r="K1896">
        <v>407545591.13940001</v>
      </c>
      <c r="L1896">
        <v>83098346.614600003</v>
      </c>
      <c r="M1896">
        <v>0</v>
      </c>
      <c r="N1896">
        <v>85188305.301200002</v>
      </c>
      <c r="O1896">
        <v>148385134.86309999</v>
      </c>
      <c r="P1896">
        <v>-4485786.1929000001</v>
      </c>
      <c r="Q1896">
        <v>-263974671.21779999</v>
      </c>
      <c r="R1896">
        <v>-83098346.614600003</v>
      </c>
      <c r="S1896">
        <v>195649892.57960001</v>
      </c>
      <c r="T1896">
        <v>7558723.1460999995</v>
      </c>
    </row>
    <row r="1897" spans="1:20" x14ac:dyDescent="0.3">
      <c r="A1897">
        <v>632</v>
      </c>
      <c r="B1897">
        <v>3</v>
      </c>
      <c r="C1897">
        <v>268846418.73519999</v>
      </c>
      <c r="D1897">
        <v>447907.35849999997</v>
      </c>
      <c r="E1897">
        <v>143570919.92160001</v>
      </c>
      <c r="F1897">
        <v>0</v>
      </c>
      <c r="G1897">
        <v>195649892.57960001</v>
      </c>
      <c r="H1897">
        <v>93226412.058400005</v>
      </c>
      <c r="I1897">
        <v>127075711.48810001</v>
      </c>
      <c r="J1897">
        <v>4869328.7873999998</v>
      </c>
      <c r="K1897">
        <v>407545591.13940001</v>
      </c>
      <c r="L1897">
        <v>82039430.398499995</v>
      </c>
      <c r="M1897">
        <v>0</v>
      </c>
      <c r="N1897">
        <v>80168674.526199996</v>
      </c>
      <c r="O1897">
        <v>141770707.24700001</v>
      </c>
      <c r="P1897">
        <v>-4421421.4287999999</v>
      </c>
      <c r="Q1897">
        <v>-263974671.21779999</v>
      </c>
      <c r="R1897">
        <v>-82039430.398499995</v>
      </c>
      <c r="S1897">
        <v>195649892.57960001</v>
      </c>
      <c r="T1897">
        <v>13057737.532099999</v>
      </c>
    </row>
    <row r="1898" spans="1:20" x14ac:dyDescent="0.3">
      <c r="A1898">
        <v>633</v>
      </c>
      <c r="B1898">
        <v>1</v>
      </c>
      <c r="C1898">
        <v>201743497.93099999</v>
      </c>
      <c r="D1898">
        <v>445452.34450000001</v>
      </c>
      <c r="E1898">
        <v>156077538.2516</v>
      </c>
      <c r="F1898">
        <v>0</v>
      </c>
      <c r="G1898">
        <v>484077167.16710001</v>
      </c>
      <c r="H1898">
        <v>99087022.204400003</v>
      </c>
      <c r="I1898">
        <v>369809922.40200001</v>
      </c>
      <c r="J1898">
        <v>4916413.2061000001</v>
      </c>
      <c r="K1898">
        <v>445426683.62940001</v>
      </c>
      <c r="L1898">
        <v>36157787.478699997</v>
      </c>
      <c r="M1898">
        <v>0</v>
      </c>
      <c r="N1898">
        <v>84765957.038599998</v>
      </c>
      <c r="O1898">
        <v>-168066424.47099999</v>
      </c>
      <c r="P1898">
        <v>-4470960.8616000004</v>
      </c>
      <c r="Q1898">
        <v>-289349145.37779999</v>
      </c>
      <c r="R1898">
        <v>-36157787.478699997</v>
      </c>
      <c r="S1898">
        <v>484077167.16710001</v>
      </c>
      <c r="T1898">
        <v>14321065.1658</v>
      </c>
    </row>
    <row r="1899" spans="1:20" x14ac:dyDescent="0.3">
      <c r="A1899">
        <v>633</v>
      </c>
      <c r="B1899">
        <v>2</v>
      </c>
      <c r="C1899">
        <v>196025500.7304</v>
      </c>
      <c r="D1899">
        <v>442930.71269999997</v>
      </c>
      <c r="E1899">
        <v>156077538.2516</v>
      </c>
      <c r="F1899">
        <v>0</v>
      </c>
      <c r="G1899">
        <v>484077167.16710001</v>
      </c>
      <c r="H1899">
        <v>98074120.5123</v>
      </c>
      <c r="I1899">
        <v>359473294.77679998</v>
      </c>
      <c r="J1899">
        <v>4961569.7291999999</v>
      </c>
      <c r="K1899">
        <v>445426683.62940001</v>
      </c>
      <c r="L1899">
        <v>36321956.843199998</v>
      </c>
      <c r="M1899">
        <v>0</v>
      </c>
      <c r="N1899">
        <v>87971046.383399993</v>
      </c>
      <c r="O1899">
        <v>-163447794.04640001</v>
      </c>
      <c r="P1899">
        <v>-4518639.0164999999</v>
      </c>
      <c r="Q1899">
        <v>-289349145.37779999</v>
      </c>
      <c r="R1899">
        <v>-36321956.843199998</v>
      </c>
      <c r="S1899">
        <v>484077167.16710001</v>
      </c>
      <c r="T1899">
        <v>10103074.128799999</v>
      </c>
    </row>
    <row r="1900" spans="1:20" x14ac:dyDescent="0.3">
      <c r="A1900">
        <v>633</v>
      </c>
      <c r="B1900">
        <v>3</v>
      </c>
      <c r="C1900">
        <v>192305890.53650001</v>
      </c>
      <c r="D1900">
        <v>442405.08270000003</v>
      </c>
      <c r="E1900">
        <v>156077538.2516</v>
      </c>
      <c r="F1900">
        <v>0</v>
      </c>
      <c r="G1900">
        <v>484077167.16710001</v>
      </c>
      <c r="H1900">
        <v>95496132.368300006</v>
      </c>
      <c r="I1900">
        <v>350551204.13150001</v>
      </c>
      <c r="J1900">
        <v>5007657.6665000003</v>
      </c>
      <c r="K1900">
        <v>445426683.62940001</v>
      </c>
      <c r="L1900">
        <v>36471906.670599997</v>
      </c>
      <c r="M1900">
        <v>0</v>
      </c>
      <c r="N1900">
        <v>90821723.499899998</v>
      </c>
      <c r="O1900">
        <v>-158245313.595</v>
      </c>
      <c r="P1900">
        <v>-4565252.5837000003</v>
      </c>
      <c r="Q1900">
        <v>-289349145.37779999</v>
      </c>
      <c r="R1900">
        <v>-36471906.670599997</v>
      </c>
      <c r="S1900">
        <v>484077167.16710001</v>
      </c>
      <c r="T1900">
        <v>4674408.8684</v>
      </c>
    </row>
    <row r="1901" spans="1:20" x14ac:dyDescent="0.3">
      <c r="A1901">
        <v>634</v>
      </c>
      <c r="B1901">
        <v>1</v>
      </c>
      <c r="C1901">
        <v>339219375.83429998</v>
      </c>
      <c r="D1901">
        <v>460667.86499999999</v>
      </c>
      <c r="E1901">
        <v>78567883.891599998</v>
      </c>
      <c r="F1901">
        <v>0</v>
      </c>
      <c r="G1901">
        <v>3548770.9108000002</v>
      </c>
      <c r="H1901">
        <v>33940344.414999999</v>
      </c>
      <c r="I1901">
        <v>52167802.427299999</v>
      </c>
      <c r="J1901">
        <v>4902633.5516999997</v>
      </c>
      <c r="K1901">
        <v>210658961.55939999</v>
      </c>
      <c r="L1901">
        <v>109326592.60619999</v>
      </c>
      <c r="M1901">
        <v>0</v>
      </c>
      <c r="N1901">
        <v>78962865.941799998</v>
      </c>
      <c r="O1901">
        <v>287051573.40700001</v>
      </c>
      <c r="P1901">
        <v>-4441965.6867000004</v>
      </c>
      <c r="Q1901">
        <v>-132091077.66779999</v>
      </c>
      <c r="R1901">
        <v>-109326592.60619999</v>
      </c>
      <c r="S1901">
        <v>3548770.9108000002</v>
      </c>
      <c r="T1901">
        <v>-45022521.526799999</v>
      </c>
    </row>
    <row r="1902" spans="1:20" x14ac:dyDescent="0.3">
      <c r="A1902">
        <v>634</v>
      </c>
      <c r="B1902">
        <v>2</v>
      </c>
      <c r="C1902">
        <v>306352807.99440002</v>
      </c>
      <c r="D1902">
        <v>476771.82370000001</v>
      </c>
      <c r="E1902">
        <v>78567883.891599998</v>
      </c>
      <c r="F1902">
        <v>0</v>
      </c>
      <c r="G1902">
        <v>3548770.9108000002</v>
      </c>
      <c r="H1902">
        <v>34929576.025799997</v>
      </c>
      <c r="I1902">
        <v>30577083.316500001</v>
      </c>
      <c r="J1902">
        <v>4815880.8399</v>
      </c>
      <c r="K1902">
        <v>210658961.55939999</v>
      </c>
      <c r="L1902">
        <v>105322095.465</v>
      </c>
      <c r="M1902">
        <v>0</v>
      </c>
      <c r="N1902">
        <v>72692713.122899994</v>
      </c>
      <c r="O1902">
        <v>275775724.67790002</v>
      </c>
      <c r="P1902">
        <v>-4339109.0162000004</v>
      </c>
      <c r="Q1902">
        <v>-132091077.66779999</v>
      </c>
      <c r="R1902">
        <v>-105322095.465</v>
      </c>
      <c r="S1902">
        <v>3548770.9108000002</v>
      </c>
      <c r="T1902">
        <v>-37763137.097099997</v>
      </c>
    </row>
    <row r="1903" spans="1:20" x14ac:dyDescent="0.3">
      <c r="A1903">
        <v>634</v>
      </c>
      <c r="B1903">
        <v>3</v>
      </c>
      <c r="C1903">
        <v>287350887.45880002</v>
      </c>
      <c r="D1903">
        <v>492284.35830000002</v>
      </c>
      <c r="E1903">
        <v>78567883.891599998</v>
      </c>
      <c r="F1903">
        <v>0</v>
      </c>
      <c r="G1903">
        <v>3548770.9108000002</v>
      </c>
      <c r="H1903">
        <v>35632427.328599997</v>
      </c>
      <c r="I1903">
        <v>19647415.999000002</v>
      </c>
      <c r="J1903">
        <v>4743058.7363999998</v>
      </c>
      <c r="K1903">
        <v>210658961.55939999</v>
      </c>
      <c r="L1903">
        <v>101923119.72400001</v>
      </c>
      <c r="M1903">
        <v>0</v>
      </c>
      <c r="N1903">
        <v>68759598.404100001</v>
      </c>
      <c r="O1903">
        <v>267703471.45989999</v>
      </c>
      <c r="P1903">
        <v>-4250774.3779999996</v>
      </c>
      <c r="Q1903">
        <v>-132091077.66779999</v>
      </c>
      <c r="R1903">
        <v>-101923119.72400001</v>
      </c>
      <c r="S1903">
        <v>3548770.9108000002</v>
      </c>
      <c r="T1903">
        <v>-33127171.0755</v>
      </c>
    </row>
    <row r="1904" spans="1:20" x14ac:dyDescent="0.3">
      <c r="A1904">
        <v>635</v>
      </c>
      <c r="B1904">
        <v>1</v>
      </c>
      <c r="C1904">
        <v>178319628.0429</v>
      </c>
      <c r="D1904">
        <v>490690.93949999998</v>
      </c>
      <c r="E1904">
        <v>15435409.071599999</v>
      </c>
      <c r="F1904">
        <v>0</v>
      </c>
      <c r="G1904">
        <v>7632171.3416999998</v>
      </c>
      <c r="H1904">
        <v>42111165.837300003</v>
      </c>
      <c r="I1904">
        <v>108535715.52</v>
      </c>
      <c r="J1904">
        <v>4733305.0522999996</v>
      </c>
      <c r="K1904">
        <v>19438043.499400001</v>
      </c>
      <c r="L1904">
        <v>38781025.1699</v>
      </c>
      <c r="M1904">
        <v>0</v>
      </c>
      <c r="N1904">
        <v>71939897.420699999</v>
      </c>
      <c r="O1904">
        <v>69783912.5229</v>
      </c>
      <c r="P1904">
        <v>-4242614.1128000002</v>
      </c>
      <c r="Q1904">
        <v>-4002634.4278000002</v>
      </c>
      <c r="R1904">
        <v>-38781025.1699</v>
      </c>
      <c r="S1904">
        <v>7632171.3416999998</v>
      </c>
      <c r="T1904">
        <v>-29828731.583299998</v>
      </c>
    </row>
    <row r="1905" spans="1:20" x14ac:dyDescent="0.3">
      <c r="A1905">
        <v>635</v>
      </c>
      <c r="B1905">
        <v>2</v>
      </c>
      <c r="C1905">
        <v>153522465.67730001</v>
      </c>
      <c r="D1905">
        <v>489614.83799999999</v>
      </c>
      <c r="E1905">
        <v>15435409.071599999</v>
      </c>
      <c r="F1905">
        <v>0</v>
      </c>
      <c r="G1905">
        <v>7632171.3416999998</v>
      </c>
      <c r="H1905">
        <v>41464005.715400003</v>
      </c>
      <c r="I1905">
        <v>82507994.0722</v>
      </c>
      <c r="J1905">
        <v>4721579.3114</v>
      </c>
      <c r="K1905">
        <v>19438043.499400001</v>
      </c>
      <c r="L1905">
        <v>38737325.534900002</v>
      </c>
      <c r="M1905">
        <v>0</v>
      </c>
      <c r="N1905">
        <v>72663180.142100006</v>
      </c>
      <c r="O1905">
        <v>71014471.605100006</v>
      </c>
      <c r="P1905">
        <v>-4231964.4733999996</v>
      </c>
      <c r="Q1905">
        <v>-4002634.4278000002</v>
      </c>
      <c r="R1905">
        <v>-38737325.534900002</v>
      </c>
      <c r="S1905">
        <v>7632171.3416999998</v>
      </c>
      <c r="T1905">
        <v>-31199174.4267</v>
      </c>
    </row>
    <row r="1906" spans="1:20" x14ac:dyDescent="0.3">
      <c r="A1906">
        <v>635</v>
      </c>
      <c r="B1906">
        <v>3</v>
      </c>
      <c r="C1906">
        <v>138865370.36179999</v>
      </c>
      <c r="D1906">
        <v>489115.85859999998</v>
      </c>
      <c r="E1906">
        <v>15435409.071599999</v>
      </c>
      <c r="F1906">
        <v>0</v>
      </c>
      <c r="G1906">
        <v>7632171.3416999998</v>
      </c>
      <c r="H1906">
        <v>41084853.729500003</v>
      </c>
      <c r="I1906">
        <v>67583907.413599998</v>
      </c>
      <c r="J1906">
        <v>4709232.3788999999</v>
      </c>
      <c r="K1906">
        <v>19438043.499400001</v>
      </c>
      <c r="L1906">
        <v>38651288.791500002</v>
      </c>
      <c r="M1906">
        <v>0</v>
      </c>
      <c r="N1906">
        <v>72726998.152500004</v>
      </c>
      <c r="O1906">
        <v>71281462.948200002</v>
      </c>
      <c r="P1906">
        <v>-4220116.5203</v>
      </c>
      <c r="Q1906">
        <v>-4002634.4278000002</v>
      </c>
      <c r="R1906">
        <v>-38651288.791500002</v>
      </c>
      <c r="S1906">
        <v>7632171.3416999998</v>
      </c>
      <c r="T1906">
        <v>-31642144.423</v>
      </c>
    </row>
    <row r="1907" spans="1:20" x14ac:dyDescent="0.3">
      <c r="A1907">
        <v>636</v>
      </c>
      <c r="B1907">
        <v>1</v>
      </c>
      <c r="C1907">
        <v>79914670.835600004</v>
      </c>
      <c r="D1907">
        <v>479024.37079999998</v>
      </c>
      <c r="E1907">
        <v>15435409.071599999</v>
      </c>
      <c r="F1907">
        <v>0</v>
      </c>
      <c r="G1907">
        <v>68768288.6708</v>
      </c>
      <c r="H1907">
        <v>58789095.955600001</v>
      </c>
      <c r="I1907">
        <v>117024553.2713</v>
      </c>
      <c r="J1907">
        <v>4755829.6514999997</v>
      </c>
      <c r="K1907">
        <v>19438043.499400001</v>
      </c>
      <c r="L1907">
        <v>5190.3726999999999</v>
      </c>
      <c r="M1907">
        <v>0</v>
      </c>
      <c r="N1907">
        <v>81369685.686399996</v>
      </c>
      <c r="O1907">
        <v>-37109882.435699999</v>
      </c>
      <c r="P1907">
        <v>-4276805.2807</v>
      </c>
      <c r="Q1907">
        <v>-4002634.4278000002</v>
      </c>
      <c r="R1907">
        <v>-5190.3726999999999</v>
      </c>
      <c r="S1907">
        <v>68768288.6708</v>
      </c>
      <c r="T1907">
        <v>-22580589.730799999</v>
      </c>
    </row>
    <row r="1908" spans="1:20" x14ac:dyDescent="0.3">
      <c r="A1908">
        <v>636</v>
      </c>
      <c r="B1908">
        <v>2</v>
      </c>
      <c r="C1908">
        <v>71265384.901199996</v>
      </c>
      <c r="D1908">
        <v>469921.65360000002</v>
      </c>
      <c r="E1908">
        <v>15435409.071599999</v>
      </c>
      <c r="F1908">
        <v>0</v>
      </c>
      <c r="G1908">
        <v>68768288.6708</v>
      </c>
      <c r="H1908">
        <v>58199003.694399998</v>
      </c>
      <c r="I1908">
        <v>105642838.25030001</v>
      </c>
      <c r="J1908">
        <v>4795004.7838000003</v>
      </c>
      <c r="K1908">
        <v>19438043.499400001</v>
      </c>
      <c r="L1908">
        <v>5377.9186</v>
      </c>
      <c r="M1908">
        <v>0</v>
      </c>
      <c r="N1908">
        <v>82949871.849900007</v>
      </c>
      <c r="O1908">
        <v>-34377453.348999999</v>
      </c>
      <c r="P1908">
        <v>-4325083.1301999995</v>
      </c>
      <c r="Q1908">
        <v>-4002634.4278000002</v>
      </c>
      <c r="R1908">
        <v>-5377.9186</v>
      </c>
      <c r="S1908">
        <v>68768288.6708</v>
      </c>
      <c r="T1908">
        <v>-24750868.155499998</v>
      </c>
    </row>
    <row r="1909" spans="1:20" x14ac:dyDescent="0.3">
      <c r="A1909">
        <v>636</v>
      </c>
      <c r="B1909">
        <v>3</v>
      </c>
      <c r="C1909">
        <v>65496544.446500003</v>
      </c>
      <c r="D1909">
        <v>461671.98129999998</v>
      </c>
      <c r="E1909">
        <v>15435409.071599999</v>
      </c>
      <c r="F1909">
        <v>0</v>
      </c>
      <c r="G1909">
        <v>68768288.6708</v>
      </c>
      <c r="H1909">
        <v>56857334.291299999</v>
      </c>
      <c r="I1909">
        <v>98226921.421700001</v>
      </c>
      <c r="J1909">
        <v>4829070.6590999998</v>
      </c>
      <c r="K1909">
        <v>19438043.499400001</v>
      </c>
      <c r="L1909">
        <v>5582.6563999999998</v>
      </c>
      <c r="M1909">
        <v>0</v>
      </c>
      <c r="N1909">
        <v>84182356.581799999</v>
      </c>
      <c r="O1909">
        <v>-32730376.975200001</v>
      </c>
      <c r="P1909">
        <v>-4367398.6777999997</v>
      </c>
      <c r="Q1909">
        <v>-4002634.4278000002</v>
      </c>
      <c r="R1909">
        <v>-5582.6563999999998</v>
      </c>
      <c r="S1909">
        <v>68768288.6708</v>
      </c>
      <c r="T1909">
        <v>-27325022.2905</v>
      </c>
    </row>
    <row r="1910" spans="1:20" x14ac:dyDescent="0.3">
      <c r="A1910">
        <v>637</v>
      </c>
      <c r="B1910">
        <v>1</v>
      </c>
      <c r="C1910">
        <v>108516590.9219</v>
      </c>
      <c r="D1910">
        <v>460618.12680000003</v>
      </c>
      <c r="E1910">
        <v>15435409.071599999</v>
      </c>
      <c r="F1910">
        <v>0</v>
      </c>
      <c r="G1910">
        <v>5647159.1228</v>
      </c>
      <c r="H1910">
        <v>40168213.380999997</v>
      </c>
      <c r="I1910">
        <v>60791932.126100004</v>
      </c>
      <c r="J1910">
        <v>4822095.8663999997</v>
      </c>
      <c r="K1910">
        <v>19438043.499400001</v>
      </c>
      <c r="L1910">
        <v>24564.4447</v>
      </c>
      <c r="M1910">
        <v>0</v>
      </c>
      <c r="N1910">
        <v>84140421.153899997</v>
      </c>
      <c r="O1910">
        <v>47724658.7958</v>
      </c>
      <c r="P1910">
        <v>-4361477.7395000001</v>
      </c>
      <c r="Q1910">
        <v>-4002634.4278000002</v>
      </c>
      <c r="R1910">
        <v>-24564.4447</v>
      </c>
      <c r="S1910">
        <v>5647159.1228</v>
      </c>
      <c r="T1910">
        <v>-43972207.7729</v>
      </c>
    </row>
    <row r="1911" spans="1:20" x14ac:dyDescent="0.3">
      <c r="A1911">
        <v>637</v>
      </c>
      <c r="B1911">
        <v>2</v>
      </c>
      <c r="C1911">
        <v>103746529.26000001</v>
      </c>
      <c r="D1911">
        <v>460008.79450000002</v>
      </c>
      <c r="E1911">
        <v>15435409.071599999</v>
      </c>
      <c r="F1911">
        <v>0</v>
      </c>
      <c r="G1911">
        <v>5647159.1228</v>
      </c>
      <c r="H1911">
        <v>40070237.226199999</v>
      </c>
      <c r="I1911">
        <v>56527473.3913</v>
      </c>
      <c r="J1911">
        <v>4816474.2471000003</v>
      </c>
      <c r="K1911">
        <v>19438043.499400001</v>
      </c>
      <c r="L1911">
        <v>24828.878499999999</v>
      </c>
      <c r="M1911">
        <v>0</v>
      </c>
      <c r="N1911">
        <v>84180618.046800002</v>
      </c>
      <c r="O1911">
        <v>47219055.868600003</v>
      </c>
      <c r="P1911">
        <v>-4356465.4527000003</v>
      </c>
      <c r="Q1911">
        <v>-4002634.4278000002</v>
      </c>
      <c r="R1911">
        <v>-24828.878499999999</v>
      </c>
      <c r="S1911">
        <v>5647159.1228</v>
      </c>
      <c r="T1911">
        <v>-44110380.820699997</v>
      </c>
    </row>
    <row r="1912" spans="1:20" x14ac:dyDescent="0.3">
      <c r="A1912">
        <v>637</v>
      </c>
      <c r="B1912">
        <v>3</v>
      </c>
      <c r="C1912">
        <v>100327684.68449999</v>
      </c>
      <c r="D1912">
        <v>459715.19069999998</v>
      </c>
      <c r="E1912">
        <v>15435409.071599999</v>
      </c>
      <c r="F1912">
        <v>0</v>
      </c>
      <c r="G1912">
        <v>5647159.1228</v>
      </c>
      <c r="H1912">
        <v>39863559.282499999</v>
      </c>
      <c r="I1912">
        <v>52875561.428300001</v>
      </c>
      <c r="J1912">
        <v>4811545.7604999999</v>
      </c>
      <c r="K1912">
        <v>19438043.499400001</v>
      </c>
      <c r="L1912">
        <v>25071.560099999999</v>
      </c>
      <c r="M1912">
        <v>0</v>
      </c>
      <c r="N1912">
        <v>84200316.208900005</v>
      </c>
      <c r="O1912">
        <v>47452123.256200001</v>
      </c>
      <c r="P1912">
        <v>-4351830.5697999997</v>
      </c>
      <c r="Q1912">
        <v>-4002634.4278000002</v>
      </c>
      <c r="R1912">
        <v>-25071.560099999999</v>
      </c>
      <c r="S1912">
        <v>5647159.1228</v>
      </c>
      <c r="T1912">
        <v>-44336756.926399998</v>
      </c>
    </row>
    <row r="1913" spans="1:20" x14ac:dyDescent="0.3">
      <c r="A1913">
        <v>638</v>
      </c>
      <c r="B1913">
        <v>1</v>
      </c>
      <c r="C1913">
        <v>98068952.431700006</v>
      </c>
      <c r="D1913">
        <v>459197.9621</v>
      </c>
      <c r="E1913">
        <v>15435409.071599999</v>
      </c>
      <c r="F1913">
        <v>0</v>
      </c>
      <c r="G1913">
        <v>5747455.2644999996</v>
      </c>
      <c r="H1913">
        <v>39926577.062600002</v>
      </c>
      <c r="I1913">
        <v>51137149.642899998</v>
      </c>
      <c r="J1913">
        <v>4807374.3189000003</v>
      </c>
      <c r="K1913">
        <v>19375999.5394</v>
      </c>
      <c r="L1913">
        <v>25580.558199999999</v>
      </c>
      <c r="M1913">
        <v>0</v>
      </c>
      <c r="N1913">
        <v>84046844.829600006</v>
      </c>
      <c r="O1913">
        <v>46931802.788800001</v>
      </c>
      <c r="P1913">
        <v>-4348176.3568000002</v>
      </c>
      <c r="Q1913">
        <v>-3940590.4678000002</v>
      </c>
      <c r="R1913">
        <v>-25580.558199999999</v>
      </c>
      <c r="S1913">
        <v>5747455.2644999996</v>
      </c>
      <c r="T1913">
        <v>-44120267.766999997</v>
      </c>
    </row>
    <row r="1914" spans="1:20" x14ac:dyDescent="0.3">
      <c r="A1914">
        <v>638</v>
      </c>
      <c r="B1914">
        <v>2</v>
      </c>
      <c r="C1914">
        <v>95628138.250100002</v>
      </c>
      <c r="D1914">
        <v>459422.30009999999</v>
      </c>
      <c r="E1914">
        <v>15435409.071599999</v>
      </c>
      <c r="F1914">
        <v>0</v>
      </c>
      <c r="G1914">
        <v>5747455.2644999996</v>
      </c>
      <c r="H1914">
        <v>39676502.027900003</v>
      </c>
      <c r="I1914">
        <v>48555759.324199997</v>
      </c>
      <c r="J1914">
        <v>4803646.9238</v>
      </c>
      <c r="K1914">
        <v>19375999.5394</v>
      </c>
      <c r="L1914">
        <v>25561.767599999999</v>
      </c>
      <c r="M1914">
        <v>0</v>
      </c>
      <c r="N1914">
        <v>84059780.3389</v>
      </c>
      <c r="O1914">
        <v>47072378.925899997</v>
      </c>
      <c r="P1914">
        <v>-4344224.6237000003</v>
      </c>
      <c r="Q1914">
        <v>-3940590.4678000002</v>
      </c>
      <c r="R1914">
        <v>-25561.767599999999</v>
      </c>
      <c r="S1914">
        <v>5747455.2644999996</v>
      </c>
      <c r="T1914">
        <v>-44383278.310999997</v>
      </c>
    </row>
    <row r="1915" spans="1:20" x14ac:dyDescent="0.3">
      <c r="A1915">
        <v>638</v>
      </c>
      <c r="B1915">
        <v>3</v>
      </c>
      <c r="C1915">
        <v>93598914.605000004</v>
      </c>
      <c r="D1915">
        <v>459882.62640000001</v>
      </c>
      <c r="E1915">
        <v>15435409.071599999</v>
      </c>
      <c r="F1915">
        <v>0</v>
      </c>
      <c r="G1915">
        <v>5747455.2644999996</v>
      </c>
      <c r="H1915">
        <v>39492842.446099997</v>
      </c>
      <c r="I1915">
        <v>46309437.640500002</v>
      </c>
      <c r="J1915">
        <v>4799879.4764</v>
      </c>
      <c r="K1915">
        <v>19375999.5394</v>
      </c>
      <c r="L1915">
        <v>25543.4558</v>
      </c>
      <c r="M1915">
        <v>0</v>
      </c>
      <c r="N1915">
        <v>84040013.223399997</v>
      </c>
      <c r="O1915">
        <v>47289476.964500003</v>
      </c>
      <c r="P1915">
        <v>-4339996.8499999996</v>
      </c>
      <c r="Q1915">
        <v>-3940590.4678000002</v>
      </c>
      <c r="R1915">
        <v>-25543.4558</v>
      </c>
      <c r="S1915">
        <v>5747455.2644999996</v>
      </c>
      <c r="T1915">
        <v>-44547170.777400002</v>
      </c>
    </row>
    <row r="1916" spans="1:20" x14ac:dyDescent="0.3">
      <c r="A1916">
        <v>639</v>
      </c>
      <c r="B1916">
        <v>1</v>
      </c>
      <c r="C1916">
        <v>69804462.934599996</v>
      </c>
      <c r="D1916">
        <v>459590.76309999998</v>
      </c>
      <c r="E1916">
        <v>15435409.071599999</v>
      </c>
      <c r="F1916">
        <v>0</v>
      </c>
      <c r="G1916">
        <v>24249685.290100001</v>
      </c>
      <c r="H1916">
        <v>62030702.395599999</v>
      </c>
      <c r="I1916">
        <v>63445412.999399997</v>
      </c>
      <c r="J1916">
        <v>4802241.4221999999</v>
      </c>
      <c r="K1916">
        <v>19375999.5394</v>
      </c>
      <c r="L1916">
        <v>0</v>
      </c>
      <c r="M1916">
        <v>0</v>
      </c>
      <c r="N1916">
        <v>84233510.834299996</v>
      </c>
      <c r="O1916">
        <v>6359049.9352000002</v>
      </c>
      <c r="P1916">
        <v>-4342650.6590999998</v>
      </c>
      <c r="Q1916">
        <v>-3940590.4678000002</v>
      </c>
      <c r="R1916">
        <v>0</v>
      </c>
      <c r="S1916">
        <v>24249685.290100001</v>
      </c>
      <c r="T1916">
        <v>-22202808.438700002</v>
      </c>
    </row>
    <row r="1917" spans="1:20" x14ac:dyDescent="0.3">
      <c r="A1917">
        <v>639</v>
      </c>
      <c r="B1917">
        <v>2</v>
      </c>
      <c r="C1917">
        <v>67916439.189199999</v>
      </c>
      <c r="D1917">
        <v>459454.17359999998</v>
      </c>
      <c r="E1917">
        <v>15435409.071599999</v>
      </c>
      <c r="F1917">
        <v>0</v>
      </c>
      <c r="G1917">
        <v>24249685.290100001</v>
      </c>
      <c r="H1917">
        <v>61399225.582199998</v>
      </c>
      <c r="I1917">
        <v>59917933.840999998</v>
      </c>
      <c r="J1917">
        <v>4803781.2466000002</v>
      </c>
      <c r="K1917">
        <v>19375999.5394</v>
      </c>
      <c r="L1917">
        <v>0</v>
      </c>
      <c r="M1917">
        <v>0</v>
      </c>
      <c r="N1917">
        <v>84554959.396200001</v>
      </c>
      <c r="O1917">
        <v>7998505.3481999999</v>
      </c>
      <c r="P1917">
        <v>-4344327.0729999999</v>
      </c>
      <c r="Q1917">
        <v>-3940590.4678000002</v>
      </c>
      <c r="R1917">
        <v>0</v>
      </c>
      <c r="S1917">
        <v>24249685.290100001</v>
      </c>
      <c r="T1917">
        <v>-23155733.813900001</v>
      </c>
    </row>
    <row r="1918" spans="1:20" x14ac:dyDescent="0.3">
      <c r="A1918">
        <v>639</v>
      </c>
      <c r="B1918">
        <v>3</v>
      </c>
      <c r="C1918">
        <v>66406666.366800003</v>
      </c>
      <c r="D1918">
        <v>459440.77549999999</v>
      </c>
      <c r="E1918">
        <v>15435409.071599999</v>
      </c>
      <c r="F1918">
        <v>0</v>
      </c>
      <c r="G1918">
        <v>24249685.290100001</v>
      </c>
      <c r="H1918">
        <v>60889825.425899997</v>
      </c>
      <c r="I1918">
        <v>58190351.905199997</v>
      </c>
      <c r="J1918">
        <v>4804692.7463999996</v>
      </c>
      <c r="K1918">
        <v>19375999.5394</v>
      </c>
      <c r="L1918">
        <v>0</v>
      </c>
      <c r="M1918">
        <v>0</v>
      </c>
      <c r="N1918">
        <v>84760626.801899999</v>
      </c>
      <c r="O1918">
        <v>8216314.4616</v>
      </c>
      <c r="P1918">
        <v>-4345251.9708000002</v>
      </c>
      <c r="Q1918">
        <v>-3940590.4678000002</v>
      </c>
      <c r="R1918">
        <v>0</v>
      </c>
      <c r="S1918">
        <v>24249685.290100001</v>
      </c>
      <c r="T1918">
        <v>-23870801.375999998</v>
      </c>
    </row>
    <row r="1919" spans="1:20" x14ac:dyDescent="0.3">
      <c r="A1919">
        <v>640</v>
      </c>
      <c r="B1919">
        <v>1</v>
      </c>
      <c r="C1919">
        <v>71045889.317000002</v>
      </c>
      <c r="D1919">
        <v>459796.41029999999</v>
      </c>
      <c r="E1919">
        <v>15435409.071599999</v>
      </c>
      <c r="F1919">
        <v>0</v>
      </c>
      <c r="G1919">
        <v>20259116.585000001</v>
      </c>
      <c r="H1919">
        <v>59270714.652800001</v>
      </c>
      <c r="I1919">
        <v>52688900.965599999</v>
      </c>
      <c r="J1919">
        <v>4803600.1245999997</v>
      </c>
      <c r="K1919">
        <v>19375999.5394</v>
      </c>
      <c r="L1919">
        <v>5337701.4204000002</v>
      </c>
      <c r="M1919">
        <v>0</v>
      </c>
      <c r="N1919">
        <v>84075553.184900001</v>
      </c>
      <c r="O1919">
        <v>18356988.351399999</v>
      </c>
      <c r="P1919">
        <v>-4343803.7143000001</v>
      </c>
      <c r="Q1919">
        <v>-3940590.4678000002</v>
      </c>
      <c r="R1919">
        <v>-5337701.4204000002</v>
      </c>
      <c r="S1919">
        <v>20259116.585000001</v>
      </c>
      <c r="T1919">
        <v>-24804838.532200001</v>
      </c>
    </row>
    <row r="1920" spans="1:20" x14ac:dyDescent="0.3">
      <c r="A1920">
        <v>640</v>
      </c>
      <c r="B1920">
        <v>2</v>
      </c>
      <c r="C1920">
        <v>68913626.575499997</v>
      </c>
      <c r="D1920">
        <v>460196.5919</v>
      </c>
      <c r="E1920">
        <v>15435409.071599999</v>
      </c>
      <c r="F1920">
        <v>0</v>
      </c>
      <c r="G1920">
        <v>20259116.585000001</v>
      </c>
      <c r="H1920">
        <v>59251761.202399999</v>
      </c>
      <c r="I1920">
        <v>50941036.572800003</v>
      </c>
      <c r="J1920">
        <v>4802502.8117000004</v>
      </c>
      <c r="K1920">
        <v>19375999.5394</v>
      </c>
      <c r="L1920">
        <v>5332756.2830999997</v>
      </c>
      <c r="M1920">
        <v>0</v>
      </c>
      <c r="N1920">
        <v>83608685.6787</v>
      </c>
      <c r="O1920">
        <v>17972590.002700001</v>
      </c>
      <c r="P1920">
        <v>-4342306.2198000001</v>
      </c>
      <c r="Q1920">
        <v>-3940590.4678000002</v>
      </c>
      <c r="R1920">
        <v>-5332756.2830999997</v>
      </c>
      <c r="S1920">
        <v>20259116.585000001</v>
      </c>
      <c r="T1920">
        <v>-24356924.476300001</v>
      </c>
    </row>
    <row r="1921" spans="1:20" x14ac:dyDescent="0.3">
      <c r="A1921">
        <v>640</v>
      </c>
      <c r="B1921">
        <v>3</v>
      </c>
      <c r="C1921">
        <v>67379212.463799998</v>
      </c>
      <c r="D1921">
        <v>460632.93369999999</v>
      </c>
      <c r="E1921">
        <v>15435409.071599999</v>
      </c>
      <c r="F1921">
        <v>0</v>
      </c>
      <c r="G1921">
        <v>20259116.585000001</v>
      </c>
      <c r="H1921">
        <v>59160785.251599997</v>
      </c>
      <c r="I1921">
        <v>49618517.056599997</v>
      </c>
      <c r="J1921">
        <v>4801320.2788000004</v>
      </c>
      <c r="K1921">
        <v>19375999.5394</v>
      </c>
      <c r="L1921">
        <v>5330116.6166000003</v>
      </c>
      <c r="M1921">
        <v>0</v>
      </c>
      <c r="N1921">
        <v>83351928.920000002</v>
      </c>
      <c r="O1921">
        <v>17760695.407200001</v>
      </c>
      <c r="P1921">
        <v>-4340687.3450999996</v>
      </c>
      <c r="Q1921">
        <v>-3940590.4678000002</v>
      </c>
      <c r="R1921">
        <v>-5330116.6166000003</v>
      </c>
      <c r="S1921">
        <v>20259116.585000001</v>
      </c>
      <c r="T1921">
        <v>-24191143.668400001</v>
      </c>
    </row>
    <row r="1922" spans="1:20" x14ac:dyDescent="0.3">
      <c r="A1922">
        <v>641</v>
      </c>
      <c r="B1922">
        <v>1</v>
      </c>
      <c r="C1922">
        <v>138609421.38609999</v>
      </c>
      <c r="D1922">
        <v>471915.05349999998</v>
      </c>
      <c r="E1922">
        <v>22934131.5616</v>
      </c>
      <c r="F1922">
        <v>0</v>
      </c>
      <c r="G1922">
        <v>7303346.9130999995</v>
      </c>
      <c r="H1922">
        <v>52797356.994800001</v>
      </c>
      <c r="I1922">
        <v>25654930.006900001</v>
      </c>
      <c r="J1922">
        <v>4747702.5310000004</v>
      </c>
      <c r="K1922">
        <v>50040785.099399999</v>
      </c>
      <c r="L1922">
        <v>67091847.917499997</v>
      </c>
      <c r="M1922">
        <v>0</v>
      </c>
      <c r="N1922">
        <v>75749037.999899998</v>
      </c>
      <c r="O1922">
        <v>112954491.3792</v>
      </c>
      <c r="P1922">
        <v>-4275787.4775</v>
      </c>
      <c r="Q1922">
        <v>-27106653.537799999</v>
      </c>
      <c r="R1922">
        <v>-67091847.917499997</v>
      </c>
      <c r="S1922">
        <v>7303346.9130999995</v>
      </c>
      <c r="T1922">
        <v>-22951681.005100001</v>
      </c>
    </row>
    <row r="1923" spans="1:20" x14ac:dyDescent="0.3">
      <c r="A1923">
        <v>641</v>
      </c>
      <c r="B1923">
        <v>2</v>
      </c>
      <c r="C1923">
        <v>130131384.1726</v>
      </c>
      <c r="D1923">
        <v>481882.78810000001</v>
      </c>
      <c r="E1923">
        <v>22934131.5616</v>
      </c>
      <c r="F1923">
        <v>0</v>
      </c>
      <c r="G1923">
        <v>7303346.9130999995</v>
      </c>
      <c r="H1923">
        <v>53674566.715999998</v>
      </c>
      <c r="I1923">
        <v>22777693</v>
      </c>
      <c r="J1923">
        <v>4701913.2462999998</v>
      </c>
      <c r="K1923">
        <v>50040785.099399999</v>
      </c>
      <c r="L1923">
        <v>65677437.433399998</v>
      </c>
      <c r="M1923">
        <v>0</v>
      </c>
      <c r="N1923">
        <v>72128303.824000001</v>
      </c>
      <c r="O1923">
        <v>107353691.1726</v>
      </c>
      <c r="P1923">
        <v>-4220030.4583000001</v>
      </c>
      <c r="Q1923">
        <v>-27106653.537799999</v>
      </c>
      <c r="R1923">
        <v>-65677437.433399998</v>
      </c>
      <c r="S1923">
        <v>7303346.9130999995</v>
      </c>
      <c r="T1923">
        <v>-18453737.107999999</v>
      </c>
    </row>
    <row r="1924" spans="1:20" x14ac:dyDescent="0.3">
      <c r="A1924">
        <v>641</v>
      </c>
      <c r="B1924">
        <v>3</v>
      </c>
      <c r="C1924">
        <v>124641540.7623</v>
      </c>
      <c r="D1924">
        <v>490725.7966</v>
      </c>
      <c r="E1924">
        <v>22934131.5616</v>
      </c>
      <c r="F1924">
        <v>0</v>
      </c>
      <c r="G1924">
        <v>7303346.9130999995</v>
      </c>
      <c r="H1924">
        <v>54228039.096100003</v>
      </c>
      <c r="I1924">
        <v>21060967.392299999</v>
      </c>
      <c r="J1924">
        <v>4661699.6929000001</v>
      </c>
      <c r="K1924">
        <v>50040785.099399999</v>
      </c>
      <c r="L1924">
        <v>64479703.516199999</v>
      </c>
      <c r="M1924">
        <v>0</v>
      </c>
      <c r="N1924">
        <v>69940471.383900002</v>
      </c>
      <c r="O1924">
        <v>103580573.37010001</v>
      </c>
      <c r="P1924">
        <v>-4170973.8963000001</v>
      </c>
      <c r="Q1924">
        <v>-27106653.537799999</v>
      </c>
      <c r="R1924">
        <v>-64479703.516199999</v>
      </c>
      <c r="S1924">
        <v>7303346.9130999995</v>
      </c>
      <c r="T1924">
        <v>-15712432.287799999</v>
      </c>
    </row>
    <row r="1925" spans="1:20" x14ac:dyDescent="0.3">
      <c r="A1925">
        <v>642</v>
      </c>
      <c r="B1925">
        <v>1</v>
      </c>
      <c r="C1925">
        <v>29070112.532000002</v>
      </c>
      <c r="D1925">
        <v>423050.51360000001</v>
      </c>
      <c r="E1925">
        <v>27195568.261599999</v>
      </c>
      <c r="F1925">
        <v>0</v>
      </c>
      <c r="G1925">
        <v>784743978.96210003</v>
      </c>
      <c r="H1925">
        <v>105563822.67200001</v>
      </c>
      <c r="I1925">
        <v>777526195.79040003</v>
      </c>
      <c r="J1925">
        <v>5006876.2046999997</v>
      </c>
      <c r="K1925">
        <v>67467223.319399998</v>
      </c>
      <c r="L1925">
        <v>13713935.626</v>
      </c>
      <c r="M1925">
        <v>0</v>
      </c>
      <c r="N1925">
        <v>83131492.216399997</v>
      </c>
      <c r="O1925">
        <v>-748456083.25839996</v>
      </c>
      <c r="P1925">
        <v>-4583825.6911000004</v>
      </c>
      <c r="Q1925">
        <v>-40271655.057800002</v>
      </c>
      <c r="R1925">
        <v>-13713935.626</v>
      </c>
      <c r="S1925">
        <v>784743978.96210003</v>
      </c>
      <c r="T1925">
        <v>22432330.455600001</v>
      </c>
    </row>
    <row r="1926" spans="1:20" x14ac:dyDescent="0.3">
      <c r="A1926">
        <v>642</v>
      </c>
      <c r="B1926">
        <v>2</v>
      </c>
      <c r="C1926">
        <v>26512704.596999999</v>
      </c>
      <c r="D1926">
        <v>368871.09240000002</v>
      </c>
      <c r="E1926">
        <v>27195568.261599999</v>
      </c>
      <c r="F1926">
        <v>0</v>
      </c>
      <c r="G1926">
        <v>784743978.96210003</v>
      </c>
      <c r="H1926">
        <v>100785094.3461</v>
      </c>
      <c r="I1926">
        <v>759521512.91299999</v>
      </c>
      <c r="J1926">
        <v>5320960.3578000003</v>
      </c>
      <c r="K1926">
        <v>67467223.319399998</v>
      </c>
      <c r="L1926">
        <v>13750796.424699999</v>
      </c>
      <c r="M1926">
        <v>0</v>
      </c>
      <c r="N1926">
        <v>93284046.132599995</v>
      </c>
      <c r="O1926">
        <v>-733008808.31599998</v>
      </c>
      <c r="P1926">
        <v>-4952089.2653999999</v>
      </c>
      <c r="Q1926">
        <v>-40271655.057800002</v>
      </c>
      <c r="R1926">
        <v>-13750796.424699999</v>
      </c>
      <c r="S1926">
        <v>784743978.96210003</v>
      </c>
      <c r="T1926">
        <v>7501048.2134999996</v>
      </c>
    </row>
    <row r="1927" spans="1:20" x14ac:dyDescent="0.3">
      <c r="A1927">
        <v>642</v>
      </c>
      <c r="B1927">
        <v>3</v>
      </c>
      <c r="C1927">
        <v>25079903.331900001</v>
      </c>
      <c r="D1927">
        <v>326128.91269999999</v>
      </c>
      <c r="E1927">
        <v>27195568.261599999</v>
      </c>
      <c r="F1927">
        <v>0</v>
      </c>
      <c r="G1927">
        <v>784743978.96210003</v>
      </c>
      <c r="H1927">
        <v>97704179.961899996</v>
      </c>
      <c r="I1927">
        <v>746702671.12030005</v>
      </c>
      <c r="J1927">
        <v>5611269.2668000003</v>
      </c>
      <c r="K1927">
        <v>67467223.319399998</v>
      </c>
      <c r="L1927">
        <v>13784627.3246</v>
      </c>
      <c r="M1927">
        <v>0</v>
      </c>
      <c r="N1927">
        <v>101341646.0988</v>
      </c>
      <c r="O1927">
        <v>-721622767.78840005</v>
      </c>
      <c r="P1927">
        <v>-5285140.3541000001</v>
      </c>
      <c r="Q1927">
        <v>-40271655.057800002</v>
      </c>
      <c r="R1927">
        <v>-13784627.3246</v>
      </c>
      <c r="S1927">
        <v>784743978.96210003</v>
      </c>
      <c r="T1927">
        <v>-3637466.1368999998</v>
      </c>
    </row>
    <row r="1928" spans="1:20" x14ac:dyDescent="0.3">
      <c r="A1928">
        <v>643</v>
      </c>
      <c r="B1928">
        <v>1</v>
      </c>
      <c r="C1928">
        <v>85995847.875400007</v>
      </c>
      <c r="D1928">
        <v>334358.55469999998</v>
      </c>
      <c r="E1928">
        <v>43441450.651600003</v>
      </c>
      <c r="F1928">
        <v>0</v>
      </c>
      <c r="G1928">
        <v>315670853.56370002</v>
      </c>
      <c r="H1928">
        <v>73626905.312199995</v>
      </c>
      <c r="I1928">
        <v>218513529.12259999</v>
      </c>
      <c r="J1928">
        <v>5546932.1063999999</v>
      </c>
      <c r="K1928">
        <v>133902067.02940001</v>
      </c>
      <c r="L1928">
        <v>65540335.972800002</v>
      </c>
      <c r="M1928">
        <v>0</v>
      </c>
      <c r="N1928">
        <v>95692078.727200001</v>
      </c>
      <c r="O1928">
        <v>-132517681.2472</v>
      </c>
      <c r="P1928">
        <v>-5212573.5515999999</v>
      </c>
      <c r="Q1928">
        <v>-90460616.377800003</v>
      </c>
      <c r="R1928">
        <v>-65540335.972800002</v>
      </c>
      <c r="S1928">
        <v>315670853.56370002</v>
      </c>
      <c r="T1928">
        <v>-22065173.414900001</v>
      </c>
    </row>
    <row r="1929" spans="1:20" x14ac:dyDescent="0.3">
      <c r="A1929">
        <v>643</v>
      </c>
      <c r="B1929">
        <v>2</v>
      </c>
      <c r="C1929">
        <v>69801286.133699998</v>
      </c>
      <c r="D1929">
        <v>341316.67709999997</v>
      </c>
      <c r="E1929">
        <v>43441450.651600003</v>
      </c>
      <c r="F1929">
        <v>0</v>
      </c>
      <c r="G1929">
        <v>315670853.56370002</v>
      </c>
      <c r="H1929">
        <v>74606435.419200003</v>
      </c>
      <c r="I1929">
        <v>207309103.82370001</v>
      </c>
      <c r="J1929">
        <v>5502329.3967000004</v>
      </c>
      <c r="K1929">
        <v>133902067.02940001</v>
      </c>
      <c r="L1929">
        <v>65126590.957099997</v>
      </c>
      <c r="M1929">
        <v>0</v>
      </c>
      <c r="N1929">
        <v>92020787.614800006</v>
      </c>
      <c r="O1929">
        <v>-137507817.68990001</v>
      </c>
      <c r="P1929">
        <v>-5161012.7196000004</v>
      </c>
      <c r="Q1929">
        <v>-90460616.377800003</v>
      </c>
      <c r="R1929">
        <v>-65126590.957099997</v>
      </c>
      <c r="S1929">
        <v>315670853.56370002</v>
      </c>
      <c r="T1929">
        <v>-17414352.195599999</v>
      </c>
    </row>
    <row r="1930" spans="1:20" x14ac:dyDescent="0.3">
      <c r="A1930">
        <v>643</v>
      </c>
      <c r="B1930">
        <v>3</v>
      </c>
      <c r="C1930">
        <v>60816045.665899999</v>
      </c>
      <c r="D1930">
        <v>347200.89779999998</v>
      </c>
      <c r="E1930">
        <v>43441450.651600003</v>
      </c>
      <c r="F1930">
        <v>0</v>
      </c>
      <c r="G1930">
        <v>315670853.56370002</v>
      </c>
      <c r="H1930">
        <v>75207991.930199996</v>
      </c>
      <c r="I1930">
        <v>200739887.2802</v>
      </c>
      <c r="J1930">
        <v>5470392.0758999996</v>
      </c>
      <c r="K1930">
        <v>133902067.02940001</v>
      </c>
      <c r="L1930">
        <v>64872758.636299998</v>
      </c>
      <c r="M1930">
        <v>0</v>
      </c>
      <c r="N1930">
        <v>90457713.468400002</v>
      </c>
      <c r="O1930">
        <v>-139923841.61430001</v>
      </c>
      <c r="P1930">
        <v>-5123191.1781000001</v>
      </c>
      <c r="Q1930">
        <v>-90460616.377800003</v>
      </c>
      <c r="R1930">
        <v>-64872758.636299998</v>
      </c>
      <c r="S1930">
        <v>315670853.56370002</v>
      </c>
      <c r="T1930">
        <v>-15249721.5381</v>
      </c>
    </row>
    <row r="1931" spans="1:20" x14ac:dyDescent="0.3">
      <c r="A1931">
        <v>644</v>
      </c>
      <c r="B1931">
        <v>1</v>
      </c>
      <c r="C1931">
        <v>182931846.0431</v>
      </c>
      <c r="D1931">
        <v>313059.17369999998</v>
      </c>
      <c r="E1931">
        <v>101509940.2016</v>
      </c>
      <c r="F1931">
        <v>0</v>
      </c>
      <c r="G1931">
        <v>1416283895.6889999</v>
      </c>
      <c r="H1931">
        <v>159894552.7631</v>
      </c>
      <c r="I1931">
        <v>1356758289.3822</v>
      </c>
      <c r="J1931">
        <v>5758587.9718000004</v>
      </c>
      <c r="K1931">
        <v>371363536.84939998</v>
      </c>
      <c r="L1931">
        <v>14408740.7436</v>
      </c>
      <c r="M1931">
        <v>0</v>
      </c>
      <c r="N1931">
        <v>112544339.5817</v>
      </c>
      <c r="O1931" t="s">
        <v>23</v>
      </c>
      <c r="P1931">
        <v>-5445528.7981000002</v>
      </c>
      <c r="Q1931">
        <v>-269853596.64780003</v>
      </c>
      <c r="R1931">
        <v>-14408740.7436</v>
      </c>
      <c r="S1931">
        <v>1416283895.6889999</v>
      </c>
      <c r="T1931">
        <v>47350213.181299999</v>
      </c>
    </row>
    <row r="1932" spans="1:20" x14ac:dyDescent="0.3">
      <c r="A1932">
        <v>644</v>
      </c>
      <c r="B1932">
        <v>2</v>
      </c>
      <c r="C1932">
        <v>177985855.93000001</v>
      </c>
      <c r="D1932">
        <v>289979.10989999998</v>
      </c>
      <c r="E1932">
        <v>101509940.2016</v>
      </c>
      <c r="F1932">
        <v>0</v>
      </c>
      <c r="G1932">
        <v>1416283895.6889999</v>
      </c>
      <c r="H1932">
        <v>152049837.02469999</v>
      </c>
      <c r="I1932">
        <v>1326858656.8199</v>
      </c>
      <c r="J1932">
        <v>6025219.8713999996</v>
      </c>
      <c r="K1932">
        <v>371363536.84939998</v>
      </c>
      <c r="L1932">
        <v>14685308.515000001</v>
      </c>
      <c r="M1932">
        <v>0</v>
      </c>
      <c r="N1932">
        <v>129072232.8087</v>
      </c>
      <c r="O1932" t="s">
        <v>23</v>
      </c>
      <c r="P1932">
        <v>-5735240.7615999999</v>
      </c>
      <c r="Q1932">
        <v>-269853596.64780003</v>
      </c>
      <c r="R1932">
        <v>-14685308.515000001</v>
      </c>
      <c r="S1932">
        <v>1416283895.6889999</v>
      </c>
      <c r="T1932">
        <v>22977604.215999998</v>
      </c>
    </row>
    <row r="1933" spans="1:20" x14ac:dyDescent="0.3">
      <c r="A1933">
        <v>644</v>
      </c>
      <c r="B1933">
        <v>3</v>
      </c>
      <c r="C1933">
        <v>175338163.81999999</v>
      </c>
      <c r="D1933">
        <v>276949.11949999997</v>
      </c>
      <c r="E1933">
        <v>101509940.2016</v>
      </c>
      <c r="F1933">
        <v>0</v>
      </c>
      <c r="G1933">
        <v>1416283895.6889999</v>
      </c>
      <c r="H1933">
        <v>146462080.05450001</v>
      </c>
      <c r="I1933">
        <v>1304868862.9308</v>
      </c>
      <c r="J1933">
        <v>6277937.7721999995</v>
      </c>
      <c r="K1933">
        <v>371363536.84939998</v>
      </c>
      <c r="L1933">
        <v>14945709.7568</v>
      </c>
      <c r="M1933">
        <v>0</v>
      </c>
      <c r="N1933">
        <v>142263184.34630001</v>
      </c>
      <c r="O1933" t="s">
        <v>23</v>
      </c>
      <c r="P1933">
        <v>-6000988.6527000004</v>
      </c>
      <c r="Q1933">
        <v>-269853596.64780003</v>
      </c>
      <c r="R1933">
        <v>-14945709.7568</v>
      </c>
      <c r="S1933">
        <v>1416283895.6889999</v>
      </c>
      <c r="T1933">
        <v>4198895.7082000002</v>
      </c>
    </row>
    <row r="1934" spans="1:20" x14ac:dyDescent="0.3">
      <c r="A1934">
        <v>645</v>
      </c>
      <c r="B1934">
        <v>1</v>
      </c>
      <c r="C1934">
        <v>353587922.0115</v>
      </c>
      <c r="D1934">
        <v>292657.93180000002</v>
      </c>
      <c r="E1934">
        <v>109911211.7516</v>
      </c>
      <c r="F1934">
        <v>0</v>
      </c>
      <c r="G1934">
        <v>242149373.71329999</v>
      </c>
      <c r="H1934">
        <v>75338810.924899995</v>
      </c>
      <c r="I1934">
        <v>145912415.3876</v>
      </c>
      <c r="J1934">
        <v>6070346.9445000002</v>
      </c>
      <c r="K1934">
        <v>405719148.06940001</v>
      </c>
      <c r="L1934">
        <v>100510868.57600001</v>
      </c>
      <c r="M1934">
        <v>0</v>
      </c>
      <c r="N1934">
        <v>123294364.7974</v>
      </c>
      <c r="O1934">
        <v>207675506.62380001</v>
      </c>
      <c r="P1934">
        <v>-5777689.0126999998</v>
      </c>
      <c r="Q1934">
        <v>-295807936.31779999</v>
      </c>
      <c r="R1934">
        <v>-100510868.57600001</v>
      </c>
      <c r="S1934">
        <v>242149373.71329999</v>
      </c>
      <c r="T1934">
        <v>-47955553.872400001</v>
      </c>
    </row>
    <row r="1935" spans="1:20" x14ac:dyDescent="0.3">
      <c r="A1935">
        <v>645</v>
      </c>
      <c r="B1935">
        <v>2</v>
      </c>
      <c r="C1935">
        <v>323129007.27499998</v>
      </c>
      <c r="D1935">
        <v>315673.36839999998</v>
      </c>
      <c r="E1935">
        <v>109911211.7516</v>
      </c>
      <c r="F1935">
        <v>0</v>
      </c>
      <c r="G1935">
        <v>242149373.71329999</v>
      </c>
      <c r="H1935">
        <v>75939116.852599993</v>
      </c>
      <c r="I1935">
        <v>127910048.9421</v>
      </c>
      <c r="J1935">
        <v>5911895.6700999998</v>
      </c>
      <c r="K1935">
        <v>405719148.06940001</v>
      </c>
      <c r="L1935">
        <v>98079986.978300005</v>
      </c>
      <c r="M1935">
        <v>0</v>
      </c>
      <c r="N1935">
        <v>113876306.9321</v>
      </c>
      <c r="O1935">
        <v>195218958.33289999</v>
      </c>
      <c r="P1935">
        <v>-5596222.3016999997</v>
      </c>
      <c r="Q1935">
        <v>-295807936.31779999</v>
      </c>
      <c r="R1935">
        <v>-98079986.978300005</v>
      </c>
      <c r="S1935">
        <v>242149373.71329999</v>
      </c>
      <c r="T1935">
        <v>-37937190.079499997</v>
      </c>
    </row>
    <row r="1936" spans="1:20" x14ac:dyDescent="0.3">
      <c r="A1936">
        <v>645</v>
      </c>
      <c r="B1936">
        <v>3</v>
      </c>
      <c r="C1936">
        <v>303652924.27280003</v>
      </c>
      <c r="D1936">
        <v>335251.49680000002</v>
      </c>
      <c r="E1936">
        <v>109911211.7516</v>
      </c>
      <c r="F1936">
        <v>0</v>
      </c>
      <c r="G1936">
        <v>242149373.71329999</v>
      </c>
      <c r="H1936">
        <v>76530710.655200005</v>
      </c>
      <c r="I1936">
        <v>116774398.8713</v>
      </c>
      <c r="J1936">
        <v>5779259.4414999997</v>
      </c>
      <c r="K1936">
        <v>405719148.06940001</v>
      </c>
      <c r="L1936">
        <v>96029088.257400006</v>
      </c>
      <c r="M1936">
        <v>0</v>
      </c>
      <c r="N1936">
        <v>108292109.95550001</v>
      </c>
      <c r="O1936">
        <v>186878525.4014</v>
      </c>
      <c r="P1936">
        <v>-5444007.9446999999</v>
      </c>
      <c r="Q1936">
        <v>-295807936.31779999</v>
      </c>
      <c r="R1936">
        <v>-96029088.257400006</v>
      </c>
      <c r="S1936">
        <v>242149373.71329999</v>
      </c>
      <c r="T1936">
        <v>-31761399.300299998</v>
      </c>
    </row>
    <row r="1937" spans="1:20" x14ac:dyDescent="0.3">
      <c r="A1937">
        <v>646</v>
      </c>
      <c r="B1937">
        <v>1</v>
      </c>
      <c r="C1937">
        <v>346964406.66549999</v>
      </c>
      <c r="D1937">
        <v>348965.65269999998</v>
      </c>
      <c r="E1937">
        <v>57844403.071599998</v>
      </c>
      <c r="F1937">
        <v>0</v>
      </c>
      <c r="G1937">
        <v>8475664.8473000005</v>
      </c>
      <c r="H1937">
        <v>44091916.181199998</v>
      </c>
      <c r="I1937">
        <v>52276823.6131</v>
      </c>
      <c r="J1937">
        <v>5662407.4067000002</v>
      </c>
      <c r="K1937">
        <v>192800556.31940001</v>
      </c>
      <c r="L1937">
        <v>108315994.56730001</v>
      </c>
      <c r="M1937">
        <v>0</v>
      </c>
      <c r="N1937">
        <v>98779887.513400003</v>
      </c>
      <c r="O1937">
        <v>294687583.05239999</v>
      </c>
      <c r="P1937">
        <v>-5313441.7539999997</v>
      </c>
      <c r="Q1937">
        <v>-134956153.24779999</v>
      </c>
      <c r="R1937">
        <v>-108315994.56730001</v>
      </c>
      <c r="S1937">
        <v>8475664.8473000005</v>
      </c>
      <c r="T1937">
        <v>-54687971.332199998</v>
      </c>
    </row>
    <row r="1938" spans="1:20" x14ac:dyDescent="0.3">
      <c r="A1938">
        <v>646</v>
      </c>
      <c r="B1938">
        <v>2</v>
      </c>
      <c r="C1938">
        <v>318858855.81870002</v>
      </c>
      <c r="D1938">
        <v>360936.67460000003</v>
      </c>
      <c r="E1938">
        <v>57844403.071599998</v>
      </c>
      <c r="F1938">
        <v>0</v>
      </c>
      <c r="G1938">
        <v>8475664.8473000005</v>
      </c>
      <c r="H1938">
        <v>45225909.954899997</v>
      </c>
      <c r="I1938">
        <v>34297489.950199999</v>
      </c>
      <c r="J1938">
        <v>5559942.0639000004</v>
      </c>
      <c r="K1938">
        <v>192800556.31940001</v>
      </c>
      <c r="L1938">
        <v>105349804.199</v>
      </c>
      <c r="M1938">
        <v>0</v>
      </c>
      <c r="N1938">
        <v>92815220.130899996</v>
      </c>
      <c r="O1938">
        <v>284561365.86849999</v>
      </c>
      <c r="P1938">
        <v>-5199005.3893999998</v>
      </c>
      <c r="Q1938">
        <v>-134956153.24779999</v>
      </c>
      <c r="R1938">
        <v>-105349804.199</v>
      </c>
      <c r="S1938">
        <v>8475664.8473000005</v>
      </c>
      <c r="T1938">
        <v>-47589310.176100001</v>
      </c>
    </row>
    <row r="1939" spans="1:20" x14ac:dyDescent="0.3">
      <c r="A1939">
        <v>646</v>
      </c>
      <c r="B1939">
        <v>3</v>
      </c>
      <c r="C1939">
        <v>301701329.63349998</v>
      </c>
      <c r="D1939">
        <v>374403.55410000001</v>
      </c>
      <c r="E1939">
        <v>57844403.071599998</v>
      </c>
      <c r="F1939">
        <v>0</v>
      </c>
      <c r="G1939">
        <v>8475664.8473000005</v>
      </c>
      <c r="H1939">
        <v>46120821.576200001</v>
      </c>
      <c r="I1939">
        <v>25039978.762899999</v>
      </c>
      <c r="J1939">
        <v>5471712.6409999998</v>
      </c>
      <c r="K1939">
        <v>192800556.31940001</v>
      </c>
      <c r="L1939">
        <v>102714752.00139999</v>
      </c>
      <c r="M1939">
        <v>0</v>
      </c>
      <c r="N1939">
        <v>88574285.099999994</v>
      </c>
      <c r="O1939">
        <v>276661350.87059999</v>
      </c>
      <c r="P1939">
        <v>-5097309.0869000005</v>
      </c>
      <c r="Q1939">
        <v>-134956153.24779999</v>
      </c>
      <c r="R1939">
        <v>-102714752.00139999</v>
      </c>
      <c r="S1939">
        <v>8475664.8473000005</v>
      </c>
      <c r="T1939">
        <v>-42453463.523800001</v>
      </c>
    </row>
    <row r="1940" spans="1:20" x14ac:dyDescent="0.3">
      <c r="A1940">
        <v>647</v>
      </c>
      <c r="B1940">
        <v>1</v>
      </c>
      <c r="C1940">
        <v>217756107.83520001</v>
      </c>
      <c r="D1940">
        <v>385753.89409999998</v>
      </c>
      <c r="E1940">
        <v>15435409.071599999</v>
      </c>
      <c r="F1940">
        <v>0</v>
      </c>
      <c r="G1940">
        <v>5688661.0571999997</v>
      </c>
      <c r="H1940">
        <v>38732110.850299999</v>
      </c>
      <c r="I1940">
        <v>94577127.063500002</v>
      </c>
      <c r="J1940">
        <v>5416883.6780000003</v>
      </c>
      <c r="K1940">
        <v>19375999.5394</v>
      </c>
      <c r="L1940">
        <v>70000399.834299996</v>
      </c>
      <c r="M1940">
        <v>0</v>
      </c>
      <c r="N1940">
        <v>88531278.354000002</v>
      </c>
      <c r="O1940">
        <v>123178980.77169999</v>
      </c>
      <c r="P1940">
        <v>-5031129.7839000002</v>
      </c>
      <c r="Q1940">
        <v>-3940590.4678000002</v>
      </c>
      <c r="R1940">
        <v>-70000399.834299996</v>
      </c>
      <c r="S1940">
        <v>5688661.0571999997</v>
      </c>
      <c r="T1940">
        <v>-49799167.503700003</v>
      </c>
    </row>
    <row r="1941" spans="1:20" x14ac:dyDescent="0.3">
      <c r="A1941">
        <v>647</v>
      </c>
      <c r="B1941">
        <v>2</v>
      </c>
      <c r="C1941">
        <v>193746183.9756</v>
      </c>
      <c r="D1941">
        <v>396935.54700000002</v>
      </c>
      <c r="E1941">
        <v>15435409.071599999</v>
      </c>
      <c r="F1941">
        <v>0</v>
      </c>
      <c r="G1941">
        <v>5688661.0571999997</v>
      </c>
      <c r="H1941">
        <v>38751745.171999998</v>
      </c>
      <c r="I1941">
        <v>72600037.887500003</v>
      </c>
      <c r="J1941">
        <v>5366302.2597000003</v>
      </c>
      <c r="K1941">
        <v>19375999.5394</v>
      </c>
      <c r="L1941">
        <v>68934775.622500002</v>
      </c>
      <c r="M1941">
        <v>0</v>
      </c>
      <c r="N1941">
        <v>87696535.325000003</v>
      </c>
      <c r="O1941">
        <v>121146146.088</v>
      </c>
      <c r="P1941">
        <v>-4969366.7127</v>
      </c>
      <c r="Q1941">
        <v>-3940590.4678000002</v>
      </c>
      <c r="R1941">
        <v>-68934775.622500002</v>
      </c>
      <c r="S1941">
        <v>5688661.0571999997</v>
      </c>
      <c r="T1941">
        <v>-48944790.152999997</v>
      </c>
    </row>
    <row r="1942" spans="1:20" x14ac:dyDescent="0.3">
      <c r="A1942">
        <v>647</v>
      </c>
      <c r="B1942">
        <v>3</v>
      </c>
      <c r="C1942">
        <v>178921538.34040001</v>
      </c>
      <c r="D1942">
        <v>407485.68109999999</v>
      </c>
      <c r="E1942">
        <v>15435409.071599999</v>
      </c>
      <c r="F1942">
        <v>0</v>
      </c>
      <c r="G1942">
        <v>5688661.0571999997</v>
      </c>
      <c r="H1942">
        <v>38909614.0506</v>
      </c>
      <c r="I1942">
        <v>60153590.208800003</v>
      </c>
      <c r="J1942">
        <v>5319262.6937999995</v>
      </c>
      <c r="K1942">
        <v>19375999.5394</v>
      </c>
      <c r="L1942">
        <v>67917965.920100003</v>
      </c>
      <c r="M1942">
        <v>0</v>
      </c>
      <c r="N1942">
        <v>86590377.791899994</v>
      </c>
      <c r="O1942">
        <v>118767948.13160001</v>
      </c>
      <c r="P1942">
        <v>-4911777.0126999998</v>
      </c>
      <c r="Q1942">
        <v>-3940590.4678000002</v>
      </c>
      <c r="R1942">
        <v>-67917965.920100003</v>
      </c>
      <c r="S1942">
        <v>5688661.0571999997</v>
      </c>
      <c r="T1942">
        <v>-47680763.741300002</v>
      </c>
    </row>
    <row r="1943" spans="1:20" x14ac:dyDescent="0.3">
      <c r="A1943">
        <v>648</v>
      </c>
      <c r="B1943">
        <v>1</v>
      </c>
      <c r="C1943">
        <v>149938643.56999999</v>
      </c>
      <c r="D1943">
        <v>409882.3308</v>
      </c>
      <c r="E1943">
        <v>15435409.071599999</v>
      </c>
      <c r="F1943">
        <v>0</v>
      </c>
      <c r="G1943">
        <v>4096965.0079999999</v>
      </c>
      <c r="H1943">
        <v>39239390.563699998</v>
      </c>
      <c r="I1943">
        <v>65661571.189199999</v>
      </c>
      <c r="J1943">
        <v>5306421.5131000001</v>
      </c>
      <c r="K1943">
        <v>19375999.5394</v>
      </c>
      <c r="L1943">
        <v>27975121.771400001</v>
      </c>
      <c r="M1943">
        <v>0</v>
      </c>
      <c r="N1943">
        <v>90543695.918300003</v>
      </c>
      <c r="O1943">
        <v>84277072.380799994</v>
      </c>
      <c r="P1943">
        <v>-4896539.1823000005</v>
      </c>
      <c r="Q1943">
        <v>-3940590.4678000002</v>
      </c>
      <c r="R1943">
        <v>-27975121.771400001</v>
      </c>
      <c r="S1943">
        <v>4096965.0079999999</v>
      </c>
      <c r="T1943">
        <v>-51304305.354599997</v>
      </c>
    </row>
    <row r="1944" spans="1:20" x14ac:dyDescent="0.3">
      <c r="A1944">
        <v>648</v>
      </c>
      <c r="B1944">
        <v>2</v>
      </c>
      <c r="C1944">
        <v>141420690.31119999</v>
      </c>
      <c r="D1944">
        <v>412221.4178</v>
      </c>
      <c r="E1944">
        <v>15435409.071599999</v>
      </c>
      <c r="F1944">
        <v>0</v>
      </c>
      <c r="G1944">
        <v>4096965.0079999999</v>
      </c>
      <c r="H1944">
        <v>38804835.959100001</v>
      </c>
      <c r="I1944">
        <v>56402034.316200003</v>
      </c>
      <c r="J1944">
        <v>5291392.7150999997</v>
      </c>
      <c r="K1944">
        <v>19375999.5394</v>
      </c>
      <c r="L1944">
        <v>27896048.943999998</v>
      </c>
      <c r="M1944">
        <v>0</v>
      </c>
      <c r="N1944">
        <v>90997383.750100002</v>
      </c>
      <c r="O1944">
        <v>85018655.995000005</v>
      </c>
      <c r="P1944">
        <v>-4879171.2972999997</v>
      </c>
      <c r="Q1944">
        <v>-3940590.4678000002</v>
      </c>
      <c r="R1944">
        <v>-27896048.943999998</v>
      </c>
      <c r="S1944">
        <v>4096965.0079999999</v>
      </c>
      <c r="T1944">
        <v>-52192547.790899999</v>
      </c>
    </row>
    <row r="1945" spans="1:20" x14ac:dyDescent="0.3">
      <c r="A1945">
        <v>648</v>
      </c>
      <c r="B1945">
        <v>3</v>
      </c>
      <c r="C1945">
        <v>135267765.6045</v>
      </c>
      <c r="D1945">
        <v>414503.1606</v>
      </c>
      <c r="E1945">
        <v>15435409.071599999</v>
      </c>
      <c r="F1945">
        <v>0</v>
      </c>
      <c r="G1945">
        <v>4096965.0079999999</v>
      </c>
      <c r="H1945">
        <v>38582996.728500001</v>
      </c>
      <c r="I1945">
        <v>50323799.625200003</v>
      </c>
      <c r="J1945">
        <v>5275278.8388999999</v>
      </c>
      <c r="K1945">
        <v>19375999.5394</v>
      </c>
      <c r="L1945">
        <v>27801210.343400002</v>
      </c>
      <c r="M1945">
        <v>0</v>
      </c>
      <c r="N1945">
        <v>90901761.947400004</v>
      </c>
      <c r="O1945">
        <v>84943965.979399994</v>
      </c>
      <c r="P1945">
        <v>-4860775.6782999998</v>
      </c>
      <c r="Q1945">
        <v>-3940590.4678000002</v>
      </c>
      <c r="R1945">
        <v>-27801210.343400002</v>
      </c>
      <c r="S1945">
        <v>4096965.0079999999</v>
      </c>
      <c r="T1945">
        <v>-52318765.218900003</v>
      </c>
    </row>
    <row r="1946" spans="1:20" x14ac:dyDescent="0.3">
      <c r="A1946">
        <v>649</v>
      </c>
      <c r="B1946">
        <v>1</v>
      </c>
      <c r="C1946">
        <v>130560309.78730001</v>
      </c>
      <c r="D1946">
        <v>416962.79869999998</v>
      </c>
      <c r="E1946">
        <v>15435409.071599999</v>
      </c>
      <c r="F1946">
        <v>0</v>
      </c>
      <c r="G1946">
        <v>3341681.5943999998</v>
      </c>
      <c r="H1946">
        <v>39936731.279200003</v>
      </c>
      <c r="I1946">
        <v>55309971.563900001</v>
      </c>
      <c r="J1946">
        <v>5255662.2133999998</v>
      </c>
      <c r="K1946">
        <v>19375999.5394</v>
      </c>
      <c r="L1946">
        <v>16293644.9485</v>
      </c>
      <c r="M1946">
        <v>0</v>
      </c>
      <c r="N1946">
        <v>93247933.785999998</v>
      </c>
      <c r="O1946">
        <v>75250338.223399997</v>
      </c>
      <c r="P1946">
        <v>-4838699.4146999996</v>
      </c>
      <c r="Q1946">
        <v>-3940590.4678000002</v>
      </c>
      <c r="R1946">
        <v>-16293644.9485</v>
      </c>
      <c r="S1946">
        <v>3341681.5943999998</v>
      </c>
      <c r="T1946">
        <v>-53311202.506800003</v>
      </c>
    </row>
    <row r="1947" spans="1:20" x14ac:dyDescent="0.3">
      <c r="A1947">
        <v>649</v>
      </c>
      <c r="B1947">
        <v>2</v>
      </c>
      <c r="C1947">
        <v>125530054.99339999</v>
      </c>
      <c r="D1947">
        <v>419383.26870000002</v>
      </c>
      <c r="E1947">
        <v>15435409.071599999</v>
      </c>
      <c r="F1947">
        <v>0</v>
      </c>
      <c r="G1947">
        <v>3341681.5943999998</v>
      </c>
      <c r="H1947">
        <v>39785272.2544</v>
      </c>
      <c r="I1947">
        <v>50887780.691</v>
      </c>
      <c r="J1947">
        <v>5236276.6535999998</v>
      </c>
      <c r="K1947">
        <v>19375999.5394</v>
      </c>
      <c r="L1947">
        <v>16280152.082699999</v>
      </c>
      <c r="M1947">
        <v>0</v>
      </c>
      <c r="N1947">
        <v>92569227.313800007</v>
      </c>
      <c r="O1947">
        <v>74642274.302399993</v>
      </c>
      <c r="P1947">
        <v>-4816893.3848999999</v>
      </c>
      <c r="Q1947">
        <v>-3940590.4678000002</v>
      </c>
      <c r="R1947">
        <v>-16280152.082699999</v>
      </c>
      <c r="S1947">
        <v>3341681.5943999998</v>
      </c>
      <c r="T1947">
        <v>-52783955.059500001</v>
      </c>
    </row>
    <row r="1948" spans="1:20" x14ac:dyDescent="0.3">
      <c r="A1948">
        <v>649</v>
      </c>
      <c r="B1948">
        <v>3</v>
      </c>
      <c r="C1948">
        <v>121735183.69239999</v>
      </c>
      <c r="D1948">
        <v>421756.10580000002</v>
      </c>
      <c r="E1948">
        <v>15435409.071599999</v>
      </c>
      <c r="F1948">
        <v>0</v>
      </c>
      <c r="G1948">
        <v>3341681.5943999998</v>
      </c>
      <c r="H1948">
        <v>39698400.190399997</v>
      </c>
      <c r="I1948">
        <v>47590882.278099999</v>
      </c>
      <c r="J1948">
        <v>5217197.7336999997</v>
      </c>
      <c r="K1948">
        <v>19375999.5394</v>
      </c>
      <c r="L1948">
        <v>16262221.293400001</v>
      </c>
      <c r="M1948">
        <v>0</v>
      </c>
      <c r="N1948">
        <v>92081543.307500005</v>
      </c>
      <c r="O1948">
        <v>74144301.414299995</v>
      </c>
      <c r="P1948">
        <v>-4795441.6279999996</v>
      </c>
      <c r="Q1948">
        <v>-3940590.4678000002</v>
      </c>
      <c r="R1948">
        <v>-16262221.293400001</v>
      </c>
      <c r="S1948">
        <v>3341681.5943999998</v>
      </c>
      <c r="T1948">
        <v>-52383143.117200002</v>
      </c>
    </row>
    <row r="1949" spans="1:20" x14ac:dyDescent="0.3">
      <c r="A1949">
        <v>650</v>
      </c>
      <c r="B1949">
        <v>1</v>
      </c>
      <c r="C1949">
        <v>119938497.4427</v>
      </c>
      <c r="D1949">
        <v>417444.23349999997</v>
      </c>
      <c r="E1949">
        <v>15435409.071599999</v>
      </c>
      <c r="F1949">
        <v>0</v>
      </c>
      <c r="G1949">
        <v>3156167.6493000002</v>
      </c>
      <c r="H1949">
        <v>36997085.7333</v>
      </c>
      <c r="I1949">
        <v>44894095.440700002</v>
      </c>
      <c r="J1949">
        <v>5204442.9817000004</v>
      </c>
      <c r="K1949">
        <v>19747448.3794</v>
      </c>
      <c r="L1949">
        <v>14335513.769099999</v>
      </c>
      <c r="M1949">
        <v>0</v>
      </c>
      <c r="N1949">
        <v>91841512.601300001</v>
      </c>
      <c r="O1949">
        <v>75044402.002000004</v>
      </c>
      <c r="P1949">
        <v>-4786998.7482000003</v>
      </c>
      <c r="Q1949">
        <v>-4312039.3077999996</v>
      </c>
      <c r="R1949">
        <v>-14335513.769099999</v>
      </c>
      <c r="S1949">
        <v>3156167.6493000002</v>
      </c>
      <c r="T1949">
        <v>-54844426.868000001</v>
      </c>
    </row>
    <row r="1950" spans="1:20" x14ac:dyDescent="0.3">
      <c r="A1950">
        <v>650</v>
      </c>
      <c r="B1950">
        <v>2</v>
      </c>
      <c r="C1950">
        <v>116863197.56730001</v>
      </c>
      <c r="D1950">
        <v>414197.86780000001</v>
      </c>
      <c r="E1950">
        <v>15435409.071599999</v>
      </c>
      <c r="F1950">
        <v>0</v>
      </c>
      <c r="G1950">
        <v>3156167.6493000002</v>
      </c>
      <c r="H1950">
        <v>36780549.721000001</v>
      </c>
      <c r="I1950">
        <v>41930535.995800003</v>
      </c>
      <c r="J1950">
        <v>5191591.4051000001</v>
      </c>
      <c r="K1950">
        <v>19747448.3794</v>
      </c>
      <c r="L1950">
        <v>14324899.015900001</v>
      </c>
      <c r="M1950">
        <v>0</v>
      </c>
      <c r="N1950">
        <v>91489453.143399999</v>
      </c>
      <c r="O1950">
        <v>74932661.571500003</v>
      </c>
      <c r="P1950">
        <v>-4777393.5373</v>
      </c>
      <c r="Q1950">
        <v>-4312039.3077999996</v>
      </c>
      <c r="R1950">
        <v>-14324899.015900001</v>
      </c>
      <c r="S1950">
        <v>3156167.6493000002</v>
      </c>
      <c r="T1950">
        <v>-54708903.422399998</v>
      </c>
    </row>
    <row r="1951" spans="1:20" x14ac:dyDescent="0.3">
      <c r="A1951">
        <v>650</v>
      </c>
      <c r="B1951">
        <v>3</v>
      </c>
      <c r="C1951">
        <v>114430838.57799999</v>
      </c>
      <c r="D1951">
        <v>411777.52960000001</v>
      </c>
      <c r="E1951">
        <v>15435409.071599999</v>
      </c>
      <c r="F1951">
        <v>0</v>
      </c>
      <c r="G1951">
        <v>3156167.6493000002</v>
      </c>
      <c r="H1951">
        <v>36688184.8521</v>
      </c>
      <c r="I1951">
        <v>39762675.208099999</v>
      </c>
      <c r="J1951">
        <v>5178761.7395000001</v>
      </c>
      <c r="K1951">
        <v>19747448.3794</v>
      </c>
      <c r="L1951">
        <v>14311596.3017</v>
      </c>
      <c r="M1951">
        <v>0</v>
      </c>
      <c r="N1951">
        <v>91148403.613100007</v>
      </c>
      <c r="O1951">
        <v>74668163.369900003</v>
      </c>
      <c r="P1951">
        <v>-4766984.21</v>
      </c>
      <c r="Q1951">
        <v>-4312039.3077999996</v>
      </c>
      <c r="R1951">
        <v>-14311596.3017</v>
      </c>
      <c r="S1951">
        <v>3156167.6493000002</v>
      </c>
      <c r="T1951">
        <v>-54460218.761</v>
      </c>
    </row>
    <row r="1952" spans="1:20" x14ac:dyDescent="0.3">
      <c r="A1952">
        <v>651</v>
      </c>
      <c r="B1952">
        <v>1</v>
      </c>
      <c r="C1952">
        <v>127064035.10169999</v>
      </c>
      <c r="D1952">
        <v>411747.49089999998</v>
      </c>
      <c r="E1952">
        <v>15435409.071599999</v>
      </c>
      <c r="F1952">
        <v>0</v>
      </c>
      <c r="G1952">
        <v>2908544.7908000001</v>
      </c>
      <c r="H1952">
        <v>38171130.971600004</v>
      </c>
      <c r="I1952">
        <v>35802146.9582</v>
      </c>
      <c r="J1952">
        <v>5153559.2556999996</v>
      </c>
      <c r="K1952">
        <v>19747448.3794</v>
      </c>
      <c r="L1952">
        <v>32693957.449700002</v>
      </c>
      <c r="M1952">
        <v>0</v>
      </c>
      <c r="N1952">
        <v>90861363.307099998</v>
      </c>
      <c r="O1952">
        <v>91261888.1435</v>
      </c>
      <c r="P1952">
        <v>-4741811.7648</v>
      </c>
      <c r="Q1952">
        <v>-4312039.3077999996</v>
      </c>
      <c r="R1952">
        <v>-32693957.449700002</v>
      </c>
      <c r="S1952">
        <v>2908544.7908000001</v>
      </c>
      <c r="T1952">
        <v>-52690232.3354</v>
      </c>
    </row>
    <row r="1953" spans="1:20" x14ac:dyDescent="0.3">
      <c r="A1953">
        <v>651</v>
      </c>
      <c r="B1953">
        <v>2</v>
      </c>
      <c r="C1953">
        <v>122712829.27519999</v>
      </c>
      <c r="D1953">
        <v>412023.23599999998</v>
      </c>
      <c r="E1953">
        <v>15435409.071599999</v>
      </c>
      <c r="F1953">
        <v>0</v>
      </c>
      <c r="G1953">
        <v>2908544.7908000001</v>
      </c>
      <c r="H1953">
        <v>38582980.617799997</v>
      </c>
      <c r="I1953">
        <v>34370917.387900002</v>
      </c>
      <c r="J1953">
        <v>5130866.9389000004</v>
      </c>
      <c r="K1953">
        <v>19747448.3794</v>
      </c>
      <c r="L1953">
        <v>32450045.0152</v>
      </c>
      <c r="M1953">
        <v>0</v>
      </c>
      <c r="N1953">
        <v>88487668.061000004</v>
      </c>
      <c r="O1953">
        <v>88341911.887400001</v>
      </c>
      <c r="P1953">
        <v>-4718843.7028999999</v>
      </c>
      <c r="Q1953">
        <v>-4312039.3077999996</v>
      </c>
      <c r="R1953">
        <v>-32450045.0152</v>
      </c>
      <c r="S1953">
        <v>2908544.7908000001</v>
      </c>
      <c r="T1953">
        <v>-49904687.4432</v>
      </c>
    </row>
    <row r="1954" spans="1:20" x14ac:dyDescent="0.3">
      <c r="A1954">
        <v>651</v>
      </c>
      <c r="B1954">
        <v>3</v>
      </c>
      <c r="C1954">
        <v>119797193.264</v>
      </c>
      <c r="D1954">
        <v>412521.26929999999</v>
      </c>
      <c r="E1954">
        <v>15435409.071599999</v>
      </c>
      <c r="F1954">
        <v>0</v>
      </c>
      <c r="G1954">
        <v>2908544.7908000001</v>
      </c>
      <c r="H1954">
        <v>38822873.389300004</v>
      </c>
      <c r="I1954">
        <v>33227917.768300001</v>
      </c>
      <c r="J1954">
        <v>5109729.8602</v>
      </c>
      <c r="K1954">
        <v>19747448.3794</v>
      </c>
      <c r="L1954">
        <v>32231439.0623</v>
      </c>
      <c r="M1954">
        <v>0</v>
      </c>
      <c r="N1954">
        <v>87142777.130199999</v>
      </c>
      <c r="O1954">
        <v>86569275.495700002</v>
      </c>
      <c r="P1954">
        <v>-4697208.591</v>
      </c>
      <c r="Q1954">
        <v>-4312039.3077999996</v>
      </c>
      <c r="R1954">
        <v>-32231439.0623</v>
      </c>
      <c r="S1954">
        <v>2908544.7908000001</v>
      </c>
      <c r="T1954">
        <v>-48319903.740900002</v>
      </c>
    </row>
    <row r="1955" spans="1:20" x14ac:dyDescent="0.3">
      <c r="A1955">
        <v>652</v>
      </c>
      <c r="B1955">
        <v>1</v>
      </c>
      <c r="C1955">
        <v>183558104.13319999</v>
      </c>
      <c r="D1955">
        <v>425017.65210000001</v>
      </c>
      <c r="E1955">
        <v>15435409.071599999</v>
      </c>
      <c r="F1955">
        <v>0</v>
      </c>
      <c r="G1955">
        <v>1936386.9576000001</v>
      </c>
      <c r="H1955">
        <v>33906988.340300001</v>
      </c>
      <c r="I1955">
        <v>30379104.786499999</v>
      </c>
      <c r="J1955">
        <v>5036453.91</v>
      </c>
      <c r="K1955">
        <v>19747448.3794</v>
      </c>
      <c r="L1955">
        <v>101096619.0891</v>
      </c>
      <c r="M1955">
        <v>0</v>
      </c>
      <c r="N1955">
        <v>81308960.345799997</v>
      </c>
      <c r="O1955">
        <v>153178999.3466</v>
      </c>
      <c r="P1955">
        <v>-4611436.2578999996</v>
      </c>
      <c r="Q1955">
        <v>-4312039.3077999996</v>
      </c>
      <c r="R1955">
        <v>-101096619.0891</v>
      </c>
      <c r="S1955">
        <v>1936386.9576000001</v>
      </c>
      <c r="T1955">
        <v>-47401972.005500004</v>
      </c>
    </row>
    <row r="1956" spans="1:20" x14ac:dyDescent="0.3">
      <c r="A1956">
        <v>652</v>
      </c>
      <c r="B1956">
        <v>2</v>
      </c>
      <c r="C1956">
        <v>174845546.1494</v>
      </c>
      <c r="D1956">
        <v>435976.71110000001</v>
      </c>
      <c r="E1956">
        <v>15435409.071599999</v>
      </c>
      <c r="F1956">
        <v>0</v>
      </c>
      <c r="G1956">
        <v>1936386.9576000001</v>
      </c>
      <c r="H1956">
        <v>33968814.681699999</v>
      </c>
      <c r="I1956">
        <v>28007494.153999999</v>
      </c>
      <c r="J1956">
        <v>4972662.2403999995</v>
      </c>
      <c r="K1956">
        <v>19747448.3794</v>
      </c>
      <c r="L1956">
        <v>98363928.532499999</v>
      </c>
      <c r="M1956">
        <v>0</v>
      </c>
      <c r="N1956">
        <v>76887039.718500003</v>
      </c>
      <c r="O1956">
        <v>146838051.99540001</v>
      </c>
      <c r="P1956">
        <v>-4536685.5292999996</v>
      </c>
      <c r="Q1956">
        <v>-4312039.3077999996</v>
      </c>
      <c r="R1956">
        <v>-98363928.532499999</v>
      </c>
      <c r="S1956">
        <v>1936386.9576000001</v>
      </c>
      <c r="T1956">
        <v>-42918225.036799997</v>
      </c>
    </row>
    <row r="1957" spans="1:20" x14ac:dyDescent="0.3">
      <c r="A1957">
        <v>652</v>
      </c>
      <c r="B1957">
        <v>3</v>
      </c>
      <c r="C1957">
        <v>167758698.51409999</v>
      </c>
      <c r="D1957">
        <v>445631.93640000001</v>
      </c>
      <c r="E1957">
        <v>15435409.071599999</v>
      </c>
      <c r="F1957">
        <v>0</v>
      </c>
      <c r="G1957">
        <v>1936386.9576000001</v>
      </c>
      <c r="H1957">
        <v>33785387.812200002</v>
      </c>
      <c r="I1957">
        <v>26916299.093699999</v>
      </c>
      <c r="J1957">
        <v>4915787.9724000003</v>
      </c>
      <c r="K1957">
        <v>19747448.3794</v>
      </c>
      <c r="L1957">
        <v>95956457.834800005</v>
      </c>
      <c r="M1957">
        <v>0</v>
      </c>
      <c r="N1957">
        <v>73707109.809900001</v>
      </c>
      <c r="O1957">
        <v>140842399.42039999</v>
      </c>
      <c r="P1957">
        <v>-4470156.0360000003</v>
      </c>
      <c r="Q1957">
        <v>-4312039.3077999996</v>
      </c>
      <c r="R1957">
        <v>-95956457.834800005</v>
      </c>
      <c r="S1957">
        <v>1936386.9576000001</v>
      </c>
      <c r="T1957">
        <v>-39921721.997699998</v>
      </c>
    </row>
    <row r="1958" spans="1:20" x14ac:dyDescent="0.3">
      <c r="A1958">
        <v>653</v>
      </c>
      <c r="B1958">
        <v>1</v>
      </c>
      <c r="C1958">
        <v>87436911.772</v>
      </c>
      <c r="D1958">
        <v>437541.45380000002</v>
      </c>
      <c r="E1958">
        <v>21099913.521600001</v>
      </c>
      <c r="F1958">
        <v>0</v>
      </c>
      <c r="G1958">
        <v>70923260.629099995</v>
      </c>
      <c r="H1958">
        <v>62842919.862300001</v>
      </c>
      <c r="I1958">
        <v>47840633.941299997</v>
      </c>
      <c r="J1958">
        <v>4958549.9038000004</v>
      </c>
      <c r="K1958">
        <v>65384333.479400001</v>
      </c>
      <c r="L1958">
        <v>48850940.809</v>
      </c>
      <c r="M1958">
        <v>0</v>
      </c>
      <c r="N1958">
        <v>74660624.957599998</v>
      </c>
      <c r="O1958">
        <v>39596277.830700003</v>
      </c>
      <c r="P1958">
        <v>-4521008.45</v>
      </c>
      <c r="Q1958">
        <v>-44284419.957800001</v>
      </c>
      <c r="R1958">
        <v>-48850940.809</v>
      </c>
      <c r="S1958">
        <v>70923260.629099995</v>
      </c>
      <c r="T1958">
        <v>-11817705.0953</v>
      </c>
    </row>
    <row r="1959" spans="1:20" x14ac:dyDescent="0.3">
      <c r="A1959">
        <v>653</v>
      </c>
      <c r="B1959">
        <v>2</v>
      </c>
      <c r="C1959">
        <v>80214046.370299995</v>
      </c>
      <c r="D1959">
        <v>430374.98109999998</v>
      </c>
      <c r="E1959">
        <v>21099913.521600001</v>
      </c>
      <c r="F1959">
        <v>0</v>
      </c>
      <c r="G1959">
        <v>70923260.629099995</v>
      </c>
      <c r="H1959">
        <v>62327091.886399999</v>
      </c>
      <c r="I1959">
        <v>38299224.7064</v>
      </c>
      <c r="J1959">
        <v>4992984.8871999998</v>
      </c>
      <c r="K1959">
        <v>65384333.479400001</v>
      </c>
      <c r="L1959">
        <v>48834860.3873</v>
      </c>
      <c r="M1959">
        <v>0</v>
      </c>
      <c r="N1959">
        <v>76284765.4331</v>
      </c>
      <c r="O1959">
        <v>41914821.663900003</v>
      </c>
      <c r="P1959">
        <v>-4562609.9061000003</v>
      </c>
      <c r="Q1959">
        <v>-44284419.957800001</v>
      </c>
      <c r="R1959">
        <v>-48834860.3873</v>
      </c>
      <c r="S1959">
        <v>70923260.629099995</v>
      </c>
      <c r="T1959">
        <v>-13957673.546700001</v>
      </c>
    </row>
    <row r="1960" spans="1:20" x14ac:dyDescent="0.3">
      <c r="A1960">
        <v>653</v>
      </c>
      <c r="B1960">
        <v>3</v>
      </c>
      <c r="C1960">
        <v>75976537.061700001</v>
      </c>
      <c r="D1960">
        <v>424006.95689999999</v>
      </c>
      <c r="E1960">
        <v>21099913.521600001</v>
      </c>
      <c r="F1960">
        <v>0</v>
      </c>
      <c r="G1960">
        <v>70923260.629099995</v>
      </c>
      <c r="H1960">
        <v>61868717.648500003</v>
      </c>
      <c r="I1960">
        <v>33435121.405099999</v>
      </c>
      <c r="J1960">
        <v>5021843.1758000003</v>
      </c>
      <c r="K1960">
        <v>65384333.479400001</v>
      </c>
      <c r="L1960">
        <v>48787138.027199998</v>
      </c>
      <c r="M1960">
        <v>0</v>
      </c>
      <c r="N1960">
        <v>77202470.448100001</v>
      </c>
      <c r="O1960">
        <v>42541415.656599998</v>
      </c>
      <c r="P1960">
        <v>-4597836.2189999996</v>
      </c>
      <c r="Q1960">
        <v>-44284419.957800001</v>
      </c>
      <c r="R1960">
        <v>-48787138.027199998</v>
      </c>
      <c r="S1960">
        <v>70923260.629099995</v>
      </c>
      <c r="T1960">
        <v>-15333752.7996</v>
      </c>
    </row>
    <row r="1961" spans="1:20" x14ac:dyDescent="0.3">
      <c r="A1961">
        <v>654</v>
      </c>
      <c r="B1961">
        <v>1</v>
      </c>
      <c r="C1961">
        <v>236507613.64379999</v>
      </c>
      <c r="D1961">
        <v>443132.5307</v>
      </c>
      <c r="E1961">
        <v>24318986.821600001</v>
      </c>
      <c r="F1961">
        <v>0</v>
      </c>
      <c r="G1961">
        <v>5066528.8207</v>
      </c>
      <c r="H1961">
        <v>41432514.950900003</v>
      </c>
      <c r="I1961">
        <v>5817063.2081000004</v>
      </c>
      <c r="J1961">
        <v>4915786.1222000001</v>
      </c>
      <c r="K1961">
        <v>91319240.649399996</v>
      </c>
      <c r="L1961">
        <v>138188695.27739999</v>
      </c>
      <c r="M1961">
        <v>0</v>
      </c>
      <c r="N1961">
        <v>69495979.027799994</v>
      </c>
      <c r="O1961">
        <v>230690550.4357</v>
      </c>
      <c r="P1961">
        <v>-4472653.5915000001</v>
      </c>
      <c r="Q1961">
        <v>-67000253.827799998</v>
      </c>
      <c r="R1961">
        <v>-138188695.27739999</v>
      </c>
      <c r="S1961">
        <v>5066528.8207</v>
      </c>
      <c r="T1961">
        <v>-28063464.076900002</v>
      </c>
    </row>
    <row r="1962" spans="1:20" x14ac:dyDescent="0.3">
      <c r="A1962">
        <v>654</v>
      </c>
      <c r="B1962">
        <v>2</v>
      </c>
      <c r="C1962">
        <v>225117916.45269999</v>
      </c>
      <c r="D1962">
        <v>460159.8934</v>
      </c>
      <c r="E1962">
        <v>24318986.821600001</v>
      </c>
      <c r="F1962">
        <v>0</v>
      </c>
      <c r="G1962">
        <v>5066528.8207</v>
      </c>
      <c r="H1962">
        <v>42732169.770999998</v>
      </c>
      <c r="I1962">
        <v>4573311.9977000002</v>
      </c>
      <c r="J1962">
        <v>4827521.3002000004</v>
      </c>
      <c r="K1962">
        <v>91319240.649399996</v>
      </c>
      <c r="L1962">
        <v>133053994.1768</v>
      </c>
      <c r="M1962">
        <v>0</v>
      </c>
      <c r="N1962">
        <v>65002032.2214</v>
      </c>
      <c r="O1962">
        <v>220544604.4549</v>
      </c>
      <c r="P1962">
        <v>-4367361.4067000002</v>
      </c>
      <c r="Q1962">
        <v>-67000253.827799998</v>
      </c>
      <c r="R1962">
        <v>-133053994.1768</v>
      </c>
      <c r="S1962">
        <v>5066528.8207</v>
      </c>
      <c r="T1962">
        <v>-22269862.450399999</v>
      </c>
    </row>
    <row r="1963" spans="1:20" x14ac:dyDescent="0.3">
      <c r="A1963">
        <v>654</v>
      </c>
      <c r="B1963">
        <v>3</v>
      </c>
      <c r="C1963">
        <v>216526480.09670001</v>
      </c>
      <c r="D1963">
        <v>477015.96679999999</v>
      </c>
      <c r="E1963">
        <v>24318986.821600001</v>
      </c>
      <c r="F1963">
        <v>0</v>
      </c>
      <c r="G1963">
        <v>5066528.8207</v>
      </c>
      <c r="H1963">
        <v>43638018.5691</v>
      </c>
      <c r="I1963">
        <v>3851877.2601000001</v>
      </c>
      <c r="J1963">
        <v>4753390.1028000005</v>
      </c>
      <c r="K1963">
        <v>91319240.649399996</v>
      </c>
      <c r="L1963">
        <v>128577901.3847</v>
      </c>
      <c r="M1963">
        <v>0</v>
      </c>
      <c r="N1963">
        <v>62283428.689199999</v>
      </c>
      <c r="O1963">
        <v>212674602.83660001</v>
      </c>
      <c r="P1963">
        <v>-4276374.1359999999</v>
      </c>
      <c r="Q1963">
        <v>-67000253.827799998</v>
      </c>
      <c r="R1963">
        <v>-128577901.3847</v>
      </c>
      <c r="S1963">
        <v>5066528.8207</v>
      </c>
      <c r="T1963">
        <v>-18645410.120099999</v>
      </c>
    </row>
    <row r="1964" spans="1:20" x14ac:dyDescent="0.3">
      <c r="A1964">
        <v>655</v>
      </c>
      <c r="B1964">
        <v>1</v>
      </c>
      <c r="C1964">
        <v>299331947.76899999</v>
      </c>
      <c r="D1964">
        <v>490705.66129999998</v>
      </c>
      <c r="E1964">
        <v>36591060.181599997</v>
      </c>
      <c r="F1964">
        <v>0</v>
      </c>
      <c r="G1964">
        <v>13979004.164000001</v>
      </c>
      <c r="H1964">
        <v>55016047.922200002</v>
      </c>
      <c r="I1964">
        <v>4653727.1897</v>
      </c>
      <c r="J1964">
        <v>4699099.6441000002</v>
      </c>
      <c r="K1964">
        <v>190190934.65939999</v>
      </c>
      <c r="L1964">
        <v>149136639.5801</v>
      </c>
      <c r="M1964">
        <v>0</v>
      </c>
      <c r="N1964">
        <v>58435696.237199999</v>
      </c>
      <c r="O1964">
        <v>294678220.57929999</v>
      </c>
      <c r="P1964">
        <v>-4208393.9829000002</v>
      </c>
      <c r="Q1964">
        <v>-153599874.47780001</v>
      </c>
      <c r="R1964">
        <v>-149136639.5801</v>
      </c>
      <c r="S1964">
        <v>13979004.164000001</v>
      </c>
      <c r="T1964">
        <v>-3419648.3150999998</v>
      </c>
    </row>
    <row r="1965" spans="1:20" x14ac:dyDescent="0.3">
      <c r="A1965">
        <v>655</v>
      </c>
      <c r="B1965">
        <v>2</v>
      </c>
      <c r="C1965">
        <v>290494922.33859998</v>
      </c>
      <c r="D1965">
        <v>502835.70490000001</v>
      </c>
      <c r="E1965">
        <v>36591060.181599997</v>
      </c>
      <c r="F1965">
        <v>0</v>
      </c>
      <c r="G1965">
        <v>13979004.164000001</v>
      </c>
      <c r="H1965">
        <v>55195419.863899998</v>
      </c>
      <c r="I1965">
        <v>3567786.2069999999</v>
      </c>
      <c r="J1965">
        <v>4650622.6550000003</v>
      </c>
      <c r="K1965">
        <v>190190934.65939999</v>
      </c>
      <c r="L1965">
        <v>143367212.72670001</v>
      </c>
      <c r="M1965">
        <v>0</v>
      </c>
      <c r="N1965">
        <v>56246811.885899998</v>
      </c>
      <c r="O1965">
        <v>286927136.13150001</v>
      </c>
      <c r="P1965">
        <v>-4147786.9501</v>
      </c>
      <c r="Q1965">
        <v>-153599874.47780001</v>
      </c>
      <c r="R1965">
        <v>-143367212.72670001</v>
      </c>
      <c r="S1965">
        <v>13979004.164000001</v>
      </c>
      <c r="T1965">
        <v>-1051392.0219000001</v>
      </c>
    </row>
    <row r="1966" spans="1:20" x14ac:dyDescent="0.3">
      <c r="A1966">
        <v>655</v>
      </c>
      <c r="B1966">
        <v>3</v>
      </c>
      <c r="C1966">
        <v>283340407.05330002</v>
      </c>
      <c r="D1966">
        <v>513566.1067</v>
      </c>
      <c r="E1966">
        <v>36591060.181599997</v>
      </c>
      <c r="F1966">
        <v>0</v>
      </c>
      <c r="G1966">
        <v>13979004.164000001</v>
      </c>
      <c r="H1966">
        <v>55144718.233000003</v>
      </c>
      <c r="I1966">
        <v>2935342.0803</v>
      </c>
      <c r="J1966">
        <v>4606733.1697000004</v>
      </c>
      <c r="K1966">
        <v>190190934.65939999</v>
      </c>
      <c r="L1966">
        <v>138207672.28400001</v>
      </c>
      <c r="M1966">
        <v>0</v>
      </c>
      <c r="N1966">
        <v>54720440.034199998</v>
      </c>
      <c r="O1966">
        <v>280405064.97299999</v>
      </c>
      <c r="P1966">
        <v>-4093167.0630999999</v>
      </c>
      <c r="Q1966">
        <v>-153599874.47780001</v>
      </c>
      <c r="R1966">
        <v>-138207672.28400001</v>
      </c>
      <c r="S1966">
        <v>13979004.164000001</v>
      </c>
      <c r="T1966">
        <v>424278.19880000001</v>
      </c>
    </row>
    <row r="1967" spans="1:20" x14ac:dyDescent="0.3">
      <c r="A1967">
        <v>656</v>
      </c>
      <c r="B1967">
        <v>1</v>
      </c>
      <c r="C1967">
        <v>372406999.61510003</v>
      </c>
      <c r="D1967">
        <v>500101.88439999998</v>
      </c>
      <c r="E1967">
        <v>80455763.871600002</v>
      </c>
      <c r="F1967">
        <v>0</v>
      </c>
      <c r="G1967">
        <v>292736399.76389998</v>
      </c>
      <c r="H1967">
        <v>104317355.5337</v>
      </c>
      <c r="I1967">
        <v>174898599.42609999</v>
      </c>
      <c r="J1967">
        <v>4674096.7227999996</v>
      </c>
      <c r="K1967">
        <v>543593105.91939998</v>
      </c>
      <c r="L1967">
        <v>65808020.919699997</v>
      </c>
      <c r="M1967">
        <v>0</v>
      </c>
      <c r="N1967">
        <v>60608520.019400001</v>
      </c>
      <c r="O1967">
        <v>197508400.1891</v>
      </c>
      <c r="P1967">
        <v>-4173994.8383999998</v>
      </c>
      <c r="Q1967">
        <v>-463137342.0478</v>
      </c>
      <c r="R1967">
        <v>-65808020.919699997</v>
      </c>
      <c r="S1967">
        <v>292736399.76389998</v>
      </c>
      <c r="T1967">
        <v>43708835.514300004</v>
      </c>
    </row>
    <row r="1968" spans="1:20" x14ac:dyDescent="0.3">
      <c r="A1968">
        <v>656</v>
      </c>
      <c r="B1968">
        <v>2</v>
      </c>
      <c r="C1968">
        <v>357539559.98979998</v>
      </c>
      <c r="D1968">
        <v>488375.5943</v>
      </c>
      <c r="E1968">
        <v>80455763.871600002</v>
      </c>
      <c r="F1968">
        <v>0</v>
      </c>
      <c r="G1968">
        <v>292736399.76389998</v>
      </c>
      <c r="H1968">
        <v>100875590.89399999</v>
      </c>
      <c r="I1968">
        <v>151576967.70359999</v>
      </c>
      <c r="J1968">
        <v>4728356.5072999997</v>
      </c>
      <c r="K1968">
        <v>543593105.91939998</v>
      </c>
      <c r="L1968">
        <v>67126187.391299993</v>
      </c>
      <c r="M1968">
        <v>0</v>
      </c>
      <c r="N1968">
        <v>64193430.176399998</v>
      </c>
      <c r="O1968">
        <v>205962592.2861</v>
      </c>
      <c r="P1968">
        <v>-4239980.9129999997</v>
      </c>
      <c r="Q1968">
        <v>-463137342.0478</v>
      </c>
      <c r="R1968">
        <v>-67126187.391299993</v>
      </c>
      <c r="S1968">
        <v>292736399.76389998</v>
      </c>
      <c r="T1968">
        <v>36682160.717600003</v>
      </c>
    </row>
    <row r="1969" spans="1:20" x14ac:dyDescent="0.3">
      <c r="A1969">
        <v>656</v>
      </c>
      <c r="B1969">
        <v>3</v>
      </c>
      <c r="C1969">
        <v>348805943.14609998</v>
      </c>
      <c r="D1969">
        <v>478804.26559999998</v>
      </c>
      <c r="E1969">
        <v>80455763.871600002</v>
      </c>
      <c r="F1969">
        <v>0</v>
      </c>
      <c r="G1969">
        <v>292736399.76389998</v>
      </c>
      <c r="H1969">
        <v>99129588.5167</v>
      </c>
      <c r="I1969">
        <v>137805511.523</v>
      </c>
      <c r="J1969">
        <v>4774528.7291999999</v>
      </c>
      <c r="K1969">
        <v>543593105.91939998</v>
      </c>
      <c r="L1969">
        <v>68156170.420300007</v>
      </c>
      <c r="M1969">
        <v>0</v>
      </c>
      <c r="N1969">
        <v>66505814.764600001</v>
      </c>
      <c r="O1969">
        <v>211000431.62310001</v>
      </c>
      <c r="P1969">
        <v>-4295724.4636000004</v>
      </c>
      <c r="Q1969">
        <v>-463137342.0478</v>
      </c>
      <c r="R1969">
        <v>-68156170.420300007</v>
      </c>
      <c r="S1969">
        <v>292736399.76389998</v>
      </c>
      <c r="T1969">
        <v>32623773.752099998</v>
      </c>
    </row>
    <row r="1970" spans="1:20" x14ac:dyDescent="0.3">
      <c r="A1970">
        <v>657</v>
      </c>
      <c r="B1970">
        <v>1</v>
      </c>
      <c r="C1970">
        <v>637402455.71070004</v>
      </c>
      <c r="D1970">
        <v>500154.87160000001</v>
      </c>
      <c r="E1970">
        <v>86802051.231600001</v>
      </c>
      <c r="F1970">
        <v>0</v>
      </c>
      <c r="G1970">
        <v>17141108.6417</v>
      </c>
      <c r="H1970">
        <v>55340308.872100003</v>
      </c>
      <c r="I1970">
        <v>5861763.3815000001</v>
      </c>
      <c r="J1970">
        <v>4681128.5398000004</v>
      </c>
      <c r="K1970">
        <v>594722863.23940003</v>
      </c>
      <c r="L1970">
        <v>133491125.2397</v>
      </c>
      <c r="M1970">
        <v>0</v>
      </c>
      <c r="N1970">
        <v>59783746.553599998</v>
      </c>
      <c r="O1970">
        <v>631540692.32910001</v>
      </c>
      <c r="P1970">
        <v>-4180973.6682000002</v>
      </c>
      <c r="Q1970">
        <v>-507920812.00779998</v>
      </c>
      <c r="R1970">
        <v>-133491125.2397</v>
      </c>
      <c r="S1970">
        <v>17141108.6417</v>
      </c>
      <c r="T1970">
        <v>-4443437.6814999999</v>
      </c>
    </row>
    <row r="1971" spans="1:20" x14ac:dyDescent="0.3">
      <c r="A1971">
        <v>657</v>
      </c>
      <c r="B1971">
        <v>2</v>
      </c>
      <c r="C1971">
        <v>627348739.49469995</v>
      </c>
      <c r="D1971">
        <v>519604.94400000002</v>
      </c>
      <c r="E1971">
        <v>86802051.231600001</v>
      </c>
      <c r="F1971">
        <v>0</v>
      </c>
      <c r="G1971">
        <v>17141108.6417</v>
      </c>
      <c r="H1971">
        <v>55905567.380199999</v>
      </c>
      <c r="I1971">
        <v>4868288.1350999996</v>
      </c>
      <c r="J1971">
        <v>4604663.8954999996</v>
      </c>
      <c r="K1971">
        <v>594722863.23940003</v>
      </c>
      <c r="L1971">
        <v>127628568.13600001</v>
      </c>
      <c r="M1971">
        <v>0</v>
      </c>
      <c r="N1971">
        <v>56496906.076399997</v>
      </c>
      <c r="O1971">
        <v>622480451.35959995</v>
      </c>
      <c r="P1971">
        <v>-4085058.9515</v>
      </c>
      <c r="Q1971">
        <v>-507920812.00779998</v>
      </c>
      <c r="R1971">
        <v>-127628568.13600001</v>
      </c>
      <c r="S1971">
        <v>17141108.6417</v>
      </c>
      <c r="T1971">
        <v>-591338.69620000001</v>
      </c>
    </row>
    <row r="1972" spans="1:20" x14ac:dyDescent="0.3">
      <c r="A1972">
        <v>657</v>
      </c>
      <c r="B1972">
        <v>3</v>
      </c>
      <c r="C1972">
        <v>619339760.90110004</v>
      </c>
      <c r="D1972">
        <v>538434.41570000001</v>
      </c>
      <c r="E1972">
        <v>86802051.231600001</v>
      </c>
      <c r="F1972">
        <v>0</v>
      </c>
      <c r="G1972">
        <v>17141108.6417</v>
      </c>
      <c r="H1972">
        <v>56213708.782899998</v>
      </c>
      <c r="I1972">
        <v>4237110.3547999999</v>
      </c>
      <c r="J1972">
        <v>4540895.2970000003</v>
      </c>
      <c r="K1972">
        <v>594722863.23940003</v>
      </c>
      <c r="L1972">
        <v>122574103.6626</v>
      </c>
      <c r="M1972">
        <v>0</v>
      </c>
      <c r="N1972">
        <v>54467336.891999997</v>
      </c>
      <c r="O1972">
        <v>615102650.54639995</v>
      </c>
      <c r="P1972">
        <v>-4002460.8813</v>
      </c>
      <c r="Q1972">
        <v>-507920812.00779998</v>
      </c>
      <c r="R1972">
        <v>-122574103.6626</v>
      </c>
      <c r="S1972">
        <v>17141108.6417</v>
      </c>
      <c r="T1972">
        <v>1746371.8907999999</v>
      </c>
    </row>
    <row r="1973" spans="1:20" x14ac:dyDescent="0.3">
      <c r="A1973">
        <v>658</v>
      </c>
      <c r="B1973">
        <v>1</v>
      </c>
      <c r="C1973">
        <v>348200142.02600002</v>
      </c>
      <c r="D1973">
        <v>541133.9264</v>
      </c>
      <c r="E1973">
        <v>47470992.9516</v>
      </c>
      <c r="F1973">
        <v>0</v>
      </c>
      <c r="G1973">
        <v>7826643.5730999997</v>
      </c>
      <c r="H1973">
        <v>48547947.965099998</v>
      </c>
      <c r="I1973">
        <v>32890680.6664</v>
      </c>
      <c r="J1973">
        <v>4525044.9483000003</v>
      </c>
      <c r="K1973">
        <v>277846645.96939999</v>
      </c>
      <c r="L1973">
        <v>80861446.881799996</v>
      </c>
      <c r="M1973">
        <v>0</v>
      </c>
      <c r="N1973">
        <v>55848651.027000003</v>
      </c>
      <c r="O1973">
        <v>315309461.35960001</v>
      </c>
      <c r="P1973">
        <v>-3983911.0219000001</v>
      </c>
      <c r="Q1973">
        <v>-230375653.0178</v>
      </c>
      <c r="R1973">
        <v>-80861446.881799996</v>
      </c>
      <c r="S1973">
        <v>7826643.5730999997</v>
      </c>
      <c r="T1973">
        <v>-7300703.0619000001</v>
      </c>
    </row>
    <row r="1974" spans="1:20" x14ac:dyDescent="0.3">
      <c r="A1974">
        <v>658</v>
      </c>
      <c r="B1974">
        <v>2</v>
      </c>
      <c r="C1974">
        <v>329357439.3452</v>
      </c>
      <c r="D1974">
        <v>544358.02780000004</v>
      </c>
      <c r="E1974">
        <v>47470992.9516</v>
      </c>
      <c r="F1974">
        <v>0</v>
      </c>
      <c r="G1974">
        <v>7826643.5730999997</v>
      </c>
      <c r="H1974">
        <v>48061720.637000002</v>
      </c>
      <c r="I1974">
        <v>14611162.6669</v>
      </c>
      <c r="J1974">
        <v>4508092.8943999996</v>
      </c>
      <c r="K1974">
        <v>277846645.96939999</v>
      </c>
      <c r="L1974">
        <v>79686907.625300005</v>
      </c>
      <c r="M1974">
        <v>0</v>
      </c>
      <c r="N1974">
        <v>56297833.468000002</v>
      </c>
      <c r="O1974">
        <v>314746276.67830002</v>
      </c>
      <c r="P1974">
        <v>-3963734.8665999998</v>
      </c>
      <c r="Q1974">
        <v>-230375653.0178</v>
      </c>
      <c r="R1974">
        <v>-79686907.625300005</v>
      </c>
      <c r="S1974">
        <v>7826643.5730999997</v>
      </c>
      <c r="T1974">
        <v>-8236112.8310000002</v>
      </c>
    </row>
    <row r="1975" spans="1:20" x14ac:dyDescent="0.3">
      <c r="A1975">
        <v>658</v>
      </c>
      <c r="B1975">
        <v>3</v>
      </c>
      <c r="C1975">
        <v>320750627.30729997</v>
      </c>
      <c r="D1975">
        <v>547531.8835</v>
      </c>
      <c r="E1975">
        <v>47470992.9516</v>
      </c>
      <c r="F1975">
        <v>0</v>
      </c>
      <c r="G1975">
        <v>7826643.5730999997</v>
      </c>
      <c r="H1975">
        <v>47811582.905100003</v>
      </c>
      <c r="I1975">
        <v>7108952.9308000002</v>
      </c>
      <c r="J1975">
        <v>4490550.4296000004</v>
      </c>
      <c r="K1975">
        <v>277846645.96939999</v>
      </c>
      <c r="L1975">
        <v>78552017.219699994</v>
      </c>
      <c r="M1975">
        <v>0</v>
      </c>
      <c r="N1975">
        <v>56327180.2742</v>
      </c>
      <c r="O1975">
        <v>313641674.37650001</v>
      </c>
      <c r="P1975">
        <v>-3943018.5460999999</v>
      </c>
      <c r="Q1975">
        <v>-230375653.0178</v>
      </c>
      <c r="R1975">
        <v>-78552017.219699994</v>
      </c>
      <c r="S1975">
        <v>7826643.5730999997</v>
      </c>
      <c r="T1975">
        <v>-8515597.3691000007</v>
      </c>
    </row>
    <row r="1976" spans="1:20" x14ac:dyDescent="0.3">
      <c r="A1976">
        <v>659</v>
      </c>
      <c r="B1976">
        <v>1</v>
      </c>
      <c r="C1976">
        <v>178147967.20570001</v>
      </c>
      <c r="D1976">
        <v>537306.08050000004</v>
      </c>
      <c r="E1976">
        <v>15435409.071599999</v>
      </c>
      <c r="F1976">
        <v>0</v>
      </c>
      <c r="G1976">
        <v>22577093.692600001</v>
      </c>
      <c r="H1976">
        <v>59670195.302000001</v>
      </c>
      <c r="I1976">
        <v>166376506.0871</v>
      </c>
      <c r="J1976">
        <v>4516486.1794999996</v>
      </c>
      <c r="K1976">
        <v>19747448.3794</v>
      </c>
      <c r="L1976">
        <v>22897199.708500002</v>
      </c>
      <c r="M1976">
        <v>0</v>
      </c>
      <c r="N1976">
        <v>61145907.384599999</v>
      </c>
      <c r="O1976">
        <v>11771461.1185</v>
      </c>
      <c r="P1976">
        <v>-3979180.0989999999</v>
      </c>
      <c r="Q1976">
        <v>-4312039.3077999996</v>
      </c>
      <c r="R1976">
        <v>-22897199.708500002</v>
      </c>
      <c r="S1976">
        <v>22577093.692600001</v>
      </c>
      <c r="T1976">
        <v>-1475712.0826000001</v>
      </c>
    </row>
    <row r="1977" spans="1:20" x14ac:dyDescent="0.3">
      <c r="A1977">
        <v>659</v>
      </c>
      <c r="B1977">
        <v>2</v>
      </c>
      <c r="C1977">
        <v>145069608.77770001</v>
      </c>
      <c r="D1977">
        <v>528448.76789999998</v>
      </c>
      <c r="E1977">
        <v>15435409.071599999</v>
      </c>
      <c r="F1977">
        <v>0</v>
      </c>
      <c r="G1977">
        <v>22577093.692600001</v>
      </c>
      <c r="H1977">
        <v>58978477.951899998</v>
      </c>
      <c r="I1977">
        <v>129951099.63330001</v>
      </c>
      <c r="J1977">
        <v>4535830.7363</v>
      </c>
      <c r="K1977">
        <v>19747448.3794</v>
      </c>
      <c r="L1977">
        <v>23385534.875</v>
      </c>
      <c r="M1977">
        <v>0</v>
      </c>
      <c r="N1977">
        <v>64074279.046800002</v>
      </c>
      <c r="O1977">
        <v>15118509.144400001</v>
      </c>
      <c r="P1977">
        <v>-4007381.9685</v>
      </c>
      <c r="Q1977">
        <v>-4312039.3077999996</v>
      </c>
      <c r="R1977">
        <v>-23385534.875</v>
      </c>
      <c r="S1977">
        <v>22577093.692600001</v>
      </c>
      <c r="T1977">
        <v>-5095801.0948999999</v>
      </c>
    </row>
    <row r="1978" spans="1:20" x14ac:dyDescent="0.3">
      <c r="A1978">
        <v>659</v>
      </c>
      <c r="B1978">
        <v>3</v>
      </c>
      <c r="C1978">
        <v>125392599.4694</v>
      </c>
      <c r="D1978">
        <v>520752.0331</v>
      </c>
      <c r="E1978">
        <v>15435409.071599999</v>
      </c>
      <c r="F1978">
        <v>0</v>
      </c>
      <c r="G1978">
        <v>22577093.692600001</v>
      </c>
      <c r="H1978">
        <v>58216434.801299997</v>
      </c>
      <c r="I1978">
        <v>106672656.6631</v>
      </c>
      <c r="J1978">
        <v>4550733.3221000005</v>
      </c>
      <c r="K1978">
        <v>19747448.3794</v>
      </c>
      <c r="L1978">
        <v>23782226.967399999</v>
      </c>
      <c r="M1978">
        <v>0</v>
      </c>
      <c r="N1978">
        <v>65962303.630099997</v>
      </c>
      <c r="O1978">
        <v>18719942.806299999</v>
      </c>
      <c r="P1978">
        <v>-4029981.2889</v>
      </c>
      <c r="Q1978">
        <v>-4312039.3077999996</v>
      </c>
      <c r="R1978">
        <v>-23782226.967399999</v>
      </c>
      <c r="S1978">
        <v>22577093.692600001</v>
      </c>
      <c r="T1978">
        <v>-7745868.8288000003</v>
      </c>
    </row>
    <row r="1979" spans="1:20" x14ac:dyDescent="0.3">
      <c r="A1979">
        <v>660</v>
      </c>
      <c r="B1979">
        <v>1</v>
      </c>
      <c r="C1979">
        <v>134124299.7906</v>
      </c>
      <c r="D1979">
        <v>509258.46620000002</v>
      </c>
      <c r="E1979">
        <v>15435409.071599999</v>
      </c>
      <c r="F1979">
        <v>0</v>
      </c>
      <c r="G1979">
        <v>4885112.1394999996</v>
      </c>
      <c r="H1979">
        <v>42191990.130199999</v>
      </c>
      <c r="I1979">
        <v>85982432.421100006</v>
      </c>
      <c r="J1979">
        <v>4569672.5366000002</v>
      </c>
      <c r="K1979">
        <v>19747448.3794</v>
      </c>
      <c r="L1979">
        <v>17305255.792100001</v>
      </c>
      <c r="M1979">
        <v>0</v>
      </c>
      <c r="N1979">
        <v>67968074.612000003</v>
      </c>
      <c r="O1979">
        <v>48141867.369499996</v>
      </c>
      <c r="P1979">
        <v>-4060414.0704000001</v>
      </c>
      <c r="Q1979">
        <v>-4312039.3077999996</v>
      </c>
      <c r="R1979">
        <v>-17305255.792100001</v>
      </c>
      <c r="S1979">
        <v>4885112.1394999996</v>
      </c>
      <c r="T1979">
        <v>-25776084.481800001</v>
      </c>
    </row>
    <row r="1980" spans="1:20" x14ac:dyDescent="0.3">
      <c r="A1980">
        <v>660</v>
      </c>
      <c r="B1980">
        <v>2</v>
      </c>
      <c r="C1980">
        <v>124282788.2659</v>
      </c>
      <c r="D1980">
        <v>499186.1692</v>
      </c>
      <c r="E1980">
        <v>15435409.071599999</v>
      </c>
      <c r="F1980">
        <v>0</v>
      </c>
      <c r="G1980">
        <v>4885112.1394999996</v>
      </c>
      <c r="H1980">
        <v>42413096.297899999</v>
      </c>
      <c r="I1980">
        <v>75251353.443299994</v>
      </c>
      <c r="J1980">
        <v>4584914.9853999997</v>
      </c>
      <c r="K1980">
        <v>19747448.3794</v>
      </c>
      <c r="L1980">
        <v>17493814.324000001</v>
      </c>
      <c r="M1980">
        <v>0</v>
      </c>
      <c r="N1980">
        <v>69170316.151500002</v>
      </c>
      <c r="O1980">
        <v>49031434.822700001</v>
      </c>
      <c r="P1980">
        <v>-4085728.8161999998</v>
      </c>
      <c r="Q1980">
        <v>-4312039.3077999996</v>
      </c>
      <c r="R1980">
        <v>-17493814.324000001</v>
      </c>
      <c r="S1980">
        <v>4885112.1394999996</v>
      </c>
      <c r="T1980">
        <v>-26757219.853599999</v>
      </c>
    </row>
    <row r="1981" spans="1:20" x14ac:dyDescent="0.3">
      <c r="A1981">
        <v>660</v>
      </c>
      <c r="B1981">
        <v>3</v>
      </c>
      <c r="C1981">
        <v>117196953.85179999</v>
      </c>
      <c r="D1981">
        <v>490321.06890000001</v>
      </c>
      <c r="E1981">
        <v>15435409.071599999</v>
      </c>
      <c r="F1981">
        <v>0</v>
      </c>
      <c r="G1981">
        <v>4885112.1394999996</v>
      </c>
      <c r="H1981">
        <v>42606417.003600001</v>
      </c>
      <c r="I1981">
        <v>68155006.909999996</v>
      </c>
      <c r="J1981">
        <v>4597398.7555999998</v>
      </c>
      <c r="K1981">
        <v>19747448.3794</v>
      </c>
      <c r="L1981">
        <v>17672175.350099999</v>
      </c>
      <c r="M1981">
        <v>0</v>
      </c>
      <c r="N1981">
        <v>70013269.663800001</v>
      </c>
      <c r="O1981">
        <v>49041946.941799998</v>
      </c>
      <c r="P1981">
        <v>-4107077.6867</v>
      </c>
      <c r="Q1981">
        <v>-4312039.3077999996</v>
      </c>
      <c r="R1981">
        <v>-17672175.350099999</v>
      </c>
      <c r="S1981">
        <v>4885112.1394999996</v>
      </c>
      <c r="T1981">
        <v>-27406852.6602</v>
      </c>
    </row>
    <row r="1982" spans="1:20" x14ac:dyDescent="0.3">
      <c r="A1982">
        <v>661</v>
      </c>
      <c r="B1982">
        <v>1</v>
      </c>
      <c r="C1982">
        <v>113149740.48899999</v>
      </c>
      <c r="D1982">
        <v>481611.70309999998</v>
      </c>
      <c r="E1982">
        <v>15435409.071599999</v>
      </c>
      <c r="F1982">
        <v>0</v>
      </c>
      <c r="G1982">
        <v>4406524.2098000003</v>
      </c>
      <c r="H1982">
        <v>39974577.660499997</v>
      </c>
      <c r="I1982">
        <v>71596263.591000006</v>
      </c>
      <c r="J1982">
        <v>4610746.0257000001</v>
      </c>
      <c r="K1982">
        <v>19747448.3794</v>
      </c>
      <c r="L1982">
        <v>3848007.2688000002</v>
      </c>
      <c r="M1982">
        <v>0</v>
      </c>
      <c r="N1982">
        <v>71911600.304000005</v>
      </c>
      <c r="O1982">
        <v>41553476.898000002</v>
      </c>
      <c r="P1982">
        <v>-4129134.3226000001</v>
      </c>
      <c r="Q1982">
        <v>-4312039.3077999996</v>
      </c>
      <c r="R1982">
        <v>-3848007.2688000002</v>
      </c>
      <c r="S1982">
        <v>4406524.2098000003</v>
      </c>
      <c r="T1982">
        <v>-31937022.6435</v>
      </c>
    </row>
    <row r="1983" spans="1:20" x14ac:dyDescent="0.3">
      <c r="A1983">
        <v>661</v>
      </c>
      <c r="B1983">
        <v>2</v>
      </c>
      <c r="C1983">
        <v>108477323.71969999</v>
      </c>
      <c r="D1983">
        <v>475213.6715</v>
      </c>
      <c r="E1983">
        <v>15435409.071599999</v>
      </c>
      <c r="F1983">
        <v>0</v>
      </c>
      <c r="G1983">
        <v>4406524.2098000003</v>
      </c>
      <c r="H1983">
        <v>39913821.725500003</v>
      </c>
      <c r="I1983">
        <v>65754795.168200001</v>
      </c>
      <c r="J1983">
        <v>4623139.8444999997</v>
      </c>
      <c r="K1983">
        <v>19747448.3794</v>
      </c>
      <c r="L1983">
        <v>3896671.1014</v>
      </c>
      <c r="M1983">
        <v>0</v>
      </c>
      <c r="N1983">
        <v>73119107.977799997</v>
      </c>
      <c r="O1983">
        <v>42722528.5515</v>
      </c>
      <c r="P1983">
        <v>-4147926.173</v>
      </c>
      <c r="Q1983">
        <v>-4312039.3077999996</v>
      </c>
      <c r="R1983">
        <v>-3896671.1014</v>
      </c>
      <c r="S1983">
        <v>4406524.2098000003</v>
      </c>
      <c r="T1983">
        <v>-33205286.2522</v>
      </c>
    </row>
    <row r="1984" spans="1:20" x14ac:dyDescent="0.3">
      <c r="A1984">
        <v>661</v>
      </c>
      <c r="B1984">
        <v>3</v>
      </c>
      <c r="C1984">
        <v>104657868.1627</v>
      </c>
      <c r="D1984">
        <v>469574.30709999998</v>
      </c>
      <c r="E1984">
        <v>15435409.071599999</v>
      </c>
      <c r="F1984">
        <v>0</v>
      </c>
      <c r="G1984">
        <v>4406524.2098000003</v>
      </c>
      <c r="H1984">
        <v>39618151.882100001</v>
      </c>
      <c r="I1984">
        <v>62195955.481399998</v>
      </c>
      <c r="J1984">
        <v>4633653.5664999997</v>
      </c>
      <c r="K1984">
        <v>19747448.3794</v>
      </c>
      <c r="L1984">
        <v>3943958.0973</v>
      </c>
      <c r="M1984">
        <v>0</v>
      </c>
      <c r="N1984">
        <v>73978256.314600006</v>
      </c>
      <c r="O1984">
        <v>42461912.681299999</v>
      </c>
      <c r="P1984">
        <v>-4164079.2593999999</v>
      </c>
      <c r="Q1984">
        <v>-4312039.3077999996</v>
      </c>
      <c r="R1984">
        <v>-3943958.0973</v>
      </c>
      <c r="S1984">
        <v>4406524.2098000003</v>
      </c>
      <c r="T1984">
        <v>-34360104.432499997</v>
      </c>
    </row>
    <row r="1985" spans="1:20" x14ac:dyDescent="0.3">
      <c r="A1985">
        <v>662</v>
      </c>
      <c r="B1985">
        <v>1</v>
      </c>
      <c r="C1985">
        <v>100527400.2078</v>
      </c>
      <c r="D1985">
        <v>469051.43459999998</v>
      </c>
      <c r="E1985">
        <v>15435409.071599999</v>
      </c>
      <c r="F1985">
        <v>0</v>
      </c>
      <c r="G1985">
        <v>4260056.2660999997</v>
      </c>
      <c r="H1985">
        <v>44664389.5154</v>
      </c>
      <c r="I1985">
        <v>60247358.686099999</v>
      </c>
      <c r="J1985">
        <v>4639362.7333000004</v>
      </c>
      <c r="K1985">
        <v>19296893.259399999</v>
      </c>
      <c r="L1985">
        <v>5994838.2337999996</v>
      </c>
      <c r="M1985">
        <v>0</v>
      </c>
      <c r="N1985">
        <v>74496705.275299996</v>
      </c>
      <c r="O1985">
        <v>40280041.521799996</v>
      </c>
      <c r="P1985">
        <v>-4170311.2987000002</v>
      </c>
      <c r="Q1985">
        <v>-3861484.1878</v>
      </c>
      <c r="R1985">
        <v>-5994838.2337999996</v>
      </c>
      <c r="S1985">
        <v>4260056.2660999997</v>
      </c>
      <c r="T1985">
        <v>-29832315.7599</v>
      </c>
    </row>
    <row r="1986" spans="1:20" x14ac:dyDescent="0.3">
      <c r="A1986">
        <v>662</v>
      </c>
      <c r="B1986">
        <v>2</v>
      </c>
      <c r="C1986">
        <v>97611280.488600001</v>
      </c>
      <c r="D1986">
        <v>468558.56910000002</v>
      </c>
      <c r="E1986">
        <v>15435409.071599999</v>
      </c>
      <c r="F1986">
        <v>0</v>
      </c>
      <c r="G1986">
        <v>4260056.2660999997</v>
      </c>
      <c r="H1986">
        <v>44396399.528399996</v>
      </c>
      <c r="I1986">
        <v>56418797.172499999</v>
      </c>
      <c r="J1986">
        <v>4644153.1983000003</v>
      </c>
      <c r="K1986">
        <v>19296893.259399999</v>
      </c>
      <c r="L1986">
        <v>6046741.8279999997</v>
      </c>
      <c r="M1986">
        <v>0</v>
      </c>
      <c r="N1986">
        <v>74949405.932899997</v>
      </c>
      <c r="O1986">
        <v>41192483.316100001</v>
      </c>
      <c r="P1986">
        <v>-4175594.6291999999</v>
      </c>
      <c r="Q1986">
        <v>-3861484.1878</v>
      </c>
      <c r="R1986">
        <v>-6046741.8279999997</v>
      </c>
      <c r="S1986">
        <v>4260056.2660999997</v>
      </c>
      <c r="T1986">
        <v>-30553006.4045</v>
      </c>
    </row>
    <row r="1987" spans="1:20" x14ac:dyDescent="0.3">
      <c r="A1987">
        <v>662</v>
      </c>
      <c r="B1987">
        <v>3</v>
      </c>
      <c r="C1987">
        <v>95226836.357500002</v>
      </c>
      <c r="D1987">
        <v>468066.31160000002</v>
      </c>
      <c r="E1987">
        <v>15435409.071599999</v>
      </c>
      <c r="F1987">
        <v>0</v>
      </c>
      <c r="G1987">
        <v>4260056.2660999997</v>
      </c>
      <c r="H1987">
        <v>44222810.085000001</v>
      </c>
      <c r="I1987">
        <v>53609063.816699997</v>
      </c>
      <c r="J1987">
        <v>4648029.0268999999</v>
      </c>
      <c r="K1987">
        <v>19296893.259399999</v>
      </c>
      <c r="L1987">
        <v>6094397.0334999999</v>
      </c>
      <c r="M1987">
        <v>0</v>
      </c>
      <c r="N1987">
        <v>75292702.732299998</v>
      </c>
      <c r="O1987">
        <v>41617772.540899999</v>
      </c>
      <c r="P1987">
        <v>-4179962.7152999998</v>
      </c>
      <c r="Q1987">
        <v>-3861484.1878</v>
      </c>
      <c r="R1987">
        <v>-6094397.0334999999</v>
      </c>
      <c r="S1987">
        <v>4260056.2660999997</v>
      </c>
      <c r="T1987">
        <v>-31069892.647300001</v>
      </c>
    </row>
    <row r="1988" spans="1:20" x14ac:dyDescent="0.3">
      <c r="A1988">
        <v>663</v>
      </c>
      <c r="B1988">
        <v>1</v>
      </c>
      <c r="C1988">
        <v>120134352.4853</v>
      </c>
      <c r="D1988">
        <v>474673.16970000003</v>
      </c>
      <c r="E1988">
        <v>15435409.071599999</v>
      </c>
      <c r="F1988">
        <v>0</v>
      </c>
      <c r="G1988">
        <v>2146018.7333999998</v>
      </c>
      <c r="H1988">
        <v>37349024.537799999</v>
      </c>
      <c r="I1988">
        <v>37775490.890900001</v>
      </c>
      <c r="J1988">
        <v>4619035.6904999996</v>
      </c>
      <c r="K1988">
        <v>19296893.259399999</v>
      </c>
      <c r="L1988">
        <v>42890446.9727</v>
      </c>
      <c r="M1988">
        <v>0</v>
      </c>
      <c r="N1988">
        <v>72464434.053100005</v>
      </c>
      <c r="O1988">
        <v>82358861.594400004</v>
      </c>
      <c r="P1988">
        <v>-4144362.5208000001</v>
      </c>
      <c r="Q1988">
        <v>-3861484.1878</v>
      </c>
      <c r="R1988">
        <v>-42890446.9727</v>
      </c>
      <c r="S1988">
        <v>2146018.7333999998</v>
      </c>
      <c r="T1988">
        <v>-35115409.515299998</v>
      </c>
    </row>
    <row r="1989" spans="1:20" x14ac:dyDescent="0.3">
      <c r="A1989">
        <v>663</v>
      </c>
      <c r="B1989">
        <v>2</v>
      </c>
      <c r="C1989">
        <v>115100317.4454</v>
      </c>
      <c r="D1989">
        <v>480506.03389999998</v>
      </c>
      <c r="E1989">
        <v>15435409.071599999</v>
      </c>
      <c r="F1989">
        <v>0</v>
      </c>
      <c r="G1989">
        <v>2146018.7333999998</v>
      </c>
      <c r="H1989">
        <v>36786849.7403</v>
      </c>
      <c r="I1989">
        <v>34443357.292400002</v>
      </c>
      <c r="J1989">
        <v>4594173.2188999997</v>
      </c>
      <c r="K1989">
        <v>19296893.259399999</v>
      </c>
      <c r="L1989">
        <v>42529118.387999997</v>
      </c>
      <c r="M1989">
        <v>0</v>
      </c>
      <c r="N1989">
        <v>70038214.759399995</v>
      </c>
      <c r="O1989">
        <v>80656960.153099999</v>
      </c>
      <c r="P1989">
        <v>-4113667.1850000001</v>
      </c>
      <c r="Q1989">
        <v>-3861484.1878</v>
      </c>
      <c r="R1989">
        <v>-42529118.387999997</v>
      </c>
      <c r="S1989">
        <v>2146018.7333999998</v>
      </c>
      <c r="T1989">
        <v>-33251365.019099999</v>
      </c>
    </row>
    <row r="1990" spans="1:20" x14ac:dyDescent="0.3">
      <c r="A1990">
        <v>663</v>
      </c>
      <c r="B1990">
        <v>3</v>
      </c>
      <c r="C1990">
        <v>111988728.9153</v>
      </c>
      <c r="D1990">
        <v>485702.78899999999</v>
      </c>
      <c r="E1990">
        <v>15435409.071599999</v>
      </c>
      <c r="F1990">
        <v>0</v>
      </c>
      <c r="G1990">
        <v>2146018.7333999998</v>
      </c>
      <c r="H1990">
        <v>36481592.233400002</v>
      </c>
      <c r="I1990">
        <v>32490987.793299999</v>
      </c>
      <c r="J1990">
        <v>4572124.5970000001</v>
      </c>
      <c r="K1990">
        <v>19296893.259399999</v>
      </c>
      <c r="L1990">
        <v>42220371.8182</v>
      </c>
      <c r="M1990">
        <v>0</v>
      </c>
      <c r="N1990">
        <v>68646797.383100003</v>
      </c>
      <c r="O1990">
        <v>79497741.121999994</v>
      </c>
      <c r="P1990">
        <v>-4086421.8080000002</v>
      </c>
      <c r="Q1990">
        <v>-3861484.1878</v>
      </c>
      <c r="R1990">
        <v>-42220371.8182</v>
      </c>
      <c r="S1990">
        <v>2146018.7333999998</v>
      </c>
      <c r="T1990">
        <v>-32165205.149700001</v>
      </c>
    </row>
    <row r="1991" spans="1:20" x14ac:dyDescent="0.3">
      <c r="A1991">
        <v>664</v>
      </c>
      <c r="B1991">
        <v>1</v>
      </c>
      <c r="C1991">
        <v>78590201.092199996</v>
      </c>
      <c r="D1991">
        <v>480132.89549999998</v>
      </c>
      <c r="E1991">
        <v>15435409.071599999</v>
      </c>
      <c r="F1991">
        <v>0</v>
      </c>
      <c r="G1991">
        <v>16576042.495999999</v>
      </c>
      <c r="H1991">
        <v>55605916.361000001</v>
      </c>
      <c r="I1991">
        <v>55626700.096000001</v>
      </c>
      <c r="J1991">
        <v>4602370.3809000002</v>
      </c>
      <c r="K1991">
        <v>19296893.259399999</v>
      </c>
      <c r="L1991">
        <v>16237747.8651</v>
      </c>
      <c r="M1991">
        <v>0</v>
      </c>
      <c r="N1991">
        <v>70087468.9912</v>
      </c>
      <c r="O1991">
        <v>22963500.996199999</v>
      </c>
      <c r="P1991">
        <v>-4122237.4852999998</v>
      </c>
      <c r="Q1991">
        <v>-3861484.1878</v>
      </c>
      <c r="R1991">
        <v>-16237747.8651</v>
      </c>
      <c r="S1991">
        <v>16576042.495999999</v>
      </c>
      <c r="T1991">
        <v>-14481552.6302</v>
      </c>
    </row>
    <row r="1992" spans="1:20" x14ac:dyDescent="0.3">
      <c r="A1992">
        <v>664</v>
      </c>
      <c r="B1992">
        <v>2</v>
      </c>
      <c r="C1992">
        <v>75809720.867200002</v>
      </c>
      <c r="D1992">
        <v>475451.92989999999</v>
      </c>
      <c r="E1992">
        <v>15435409.071599999</v>
      </c>
      <c r="F1992">
        <v>0</v>
      </c>
      <c r="G1992">
        <v>16576042.495999999</v>
      </c>
      <c r="H1992">
        <v>55075880.374899998</v>
      </c>
      <c r="I1992">
        <v>50458402.274599999</v>
      </c>
      <c r="J1992">
        <v>4628028.7076000003</v>
      </c>
      <c r="K1992">
        <v>19296893.259399999</v>
      </c>
      <c r="L1992">
        <v>16334534.9914</v>
      </c>
      <c r="M1992">
        <v>0</v>
      </c>
      <c r="N1992">
        <v>71461831.363299996</v>
      </c>
      <c r="O1992">
        <v>25351318.592599999</v>
      </c>
      <c r="P1992">
        <v>-4152576.7777</v>
      </c>
      <c r="Q1992">
        <v>-3861484.1878</v>
      </c>
      <c r="R1992">
        <v>-16334534.9914</v>
      </c>
      <c r="S1992">
        <v>16576042.495999999</v>
      </c>
      <c r="T1992">
        <v>-16385950.988399999</v>
      </c>
    </row>
    <row r="1993" spans="1:20" x14ac:dyDescent="0.3">
      <c r="A1993">
        <v>664</v>
      </c>
      <c r="B1993">
        <v>3</v>
      </c>
      <c r="C1993">
        <v>73780827.873300001</v>
      </c>
      <c r="D1993">
        <v>471181.55180000002</v>
      </c>
      <c r="E1993">
        <v>15435409.071599999</v>
      </c>
      <c r="F1993">
        <v>0</v>
      </c>
      <c r="G1993">
        <v>16576042.495999999</v>
      </c>
      <c r="H1993">
        <v>54833841.556400001</v>
      </c>
      <c r="I1993">
        <v>47890838.609999999</v>
      </c>
      <c r="J1993">
        <v>4650161.5438000001</v>
      </c>
      <c r="K1993">
        <v>19296893.259399999</v>
      </c>
      <c r="L1993">
        <v>16424907.3738</v>
      </c>
      <c r="M1993">
        <v>0</v>
      </c>
      <c r="N1993">
        <v>72288186.5722</v>
      </c>
      <c r="O1993">
        <v>25889989.263300002</v>
      </c>
      <c r="P1993">
        <v>-4178979.9920999999</v>
      </c>
      <c r="Q1993">
        <v>-3861484.1878</v>
      </c>
      <c r="R1993">
        <v>-16424907.3738</v>
      </c>
      <c r="S1993">
        <v>16576042.495999999</v>
      </c>
      <c r="T1993">
        <v>-17454345.015799999</v>
      </c>
    </row>
    <row r="1994" spans="1:20" x14ac:dyDescent="0.3">
      <c r="A1994">
        <v>665</v>
      </c>
      <c r="B1994">
        <v>1</v>
      </c>
      <c r="C1994">
        <v>90401247.307699993</v>
      </c>
      <c r="D1994">
        <v>473647.6752</v>
      </c>
      <c r="E1994">
        <v>20735673.341600001</v>
      </c>
      <c r="F1994">
        <v>0</v>
      </c>
      <c r="G1994">
        <v>33826664.402199998</v>
      </c>
      <c r="H1994">
        <v>59171645.738300003</v>
      </c>
      <c r="I1994">
        <v>29914274.488299999</v>
      </c>
      <c r="J1994">
        <v>4643524.0121999998</v>
      </c>
      <c r="K1994">
        <v>59160839.979400001</v>
      </c>
      <c r="L1994">
        <v>40750870.216799997</v>
      </c>
      <c r="M1994">
        <v>0</v>
      </c>
      <c r="N1994">
        <v>70113158.7535</v>
      </c>
      <c r="O1994">
        <v>60486972.819300003</v>
      </c>
      <c r="P1994">
        <v>-4169876.3369999998</v>
      </c>
      <c r="Q1994">
        <v>-38425166.637800001</v>
      </c>
      <c r="R1994">
        <v>-40750870.216799997</v>
      </c>
      <c r="S1994">
        <v>33826664.402199998</v>
      </c>
      <c r="T1994">
        <v>-10941513.0152</v>
      </c>
    </row>
    <row r="1995" spans="1:20" x14ac:dyDescent="0.3">
      <c r="A1995">
        <v>665</v>
      </c>
      <c r="B1995">
        <v>2</v>
      </c>
      <c r="C1995">
        <v>84973393.919499993</v>
      </c>
      <c r="D1995">
        <v>475780.54139999999</v>
      </c>
      <c r="E1995">
        <v>20735673.341600001</v>
      </c>
      <c r="F1995">
        <v>0</v>
      </c>
      <c r="G1995">
        <v>33826664.402199998</v>
      </c>
      <c r="H1995">
        <v>59265657.4846</v>
      </c>
      <c r="I1995">
        <v>25603491.848299999</v>
      </c>
      <c r="J1995">
        <v>4638642.0473999996</v>
      </c>
      <c r="K1995">
        <v>59160839.979400001</v>
      </c>
      <c r="L1995">
        <v>40621572.169600002</v>
      </c>
      <c r="M1995">
        <v>0</v>
      </c>
      <c r="N1995">
        <v>69162359.976099998</v>
      </c>
      <c r="O1995">
        <v>59369902.071099997</v>
      </c>
      <c r="P1995">
        <v>-4162861.5060000001</v>
      </c>
      <c r="Q1995">
        <v>-38425166.637800001</v>
      </c>
      <c r="R1995">
        <v>-40621572.169600002</v>
      </c>
      <c r="S1995">
        <v>33826664.402199998</v>
      </c>
      <c r="T1995">
        <v>-9896702.4914999995</v>
      </c>
    </row>
    <row r="1996" spans="1:20" x14ac:dyDescent="0.3">
      <c r="A1996">
        <v>665</v>
      </c>
      <c r="B1996">
        <v>3</v>
      </c>
      <c r="C1996">
        <v>81858132.408500001</v>
      </c>
      <c r="D1996">
        <v>477591.8198</v>
      </c>
      <c r="E1996">
        <v>20735673.341600001</v>
      </c>
      <c r="F1996">
        <v>0</v>
      </c>
      <c r="G1996">
        <v>33826664.402199998</v>
      </c>
      <c r="H1996">
        <v>59109894.243500002</v>
      </c>
      <c r="I1996">
        <v>22823890.692299999</v>
      </c>
      <c r="J1996">
        <v>4634705.5756000001</v>
      </c>
      <c r="K1996">
        <v>59160839.979400001</v>
      </c>
      <c r="L1996">
        <v>40517943.087499999</v>
      </c>
      <c r="M1996">
        <v>0</v>
      </c>
      <c r="N1996">
        <v>68658664.529400006</v>
      </c>
      <c r="O1996">
        <v>59034241.716200002</v>
      </c>
      <c r="P1996">
        <v>-4157113.7557999999</v>
      </c>
      <c r="Q1996">
        <v>-38425166.637800001</v>
      </c>
      <c r="R1996">
        <v>-40517943.087499999</v>
      </c>
      <c r="S1996">
        <v>33826664.402199998</v>
      </c>
      <c r="T1996">
        <v>-9548770.2859000005</v>
      </c>
    </row>
    <row r="1997" spans="1:20" x14ac:dyDescent="0.3">
      <c r="A1997">
        <v>666</v>
      </c>
      <c r="B1997">
        <v>1</v>
      </c>
      <c r="C1997">
        <v>9982144.6837000009</v>
      </c>
      <c r="D1997">
        <v>389913.51880000002</v>
      </c>
      <c r="E1997">
        <v>23747751.031599998</v>
      </c>
      <c r="F1997">
        <v>0</v>
      </c>
      <c r="G1997">
        <v>1850805206.2756</v>
      </c>
      <c r="H1997">
        <v>192118686.07570001</v>
      </c>
      <c r="I1997">
        <v>1892313244.0869</v>
      </c>
      <c r="J1997">
        <v>5095318.6204000004</v>
      </c>
      <c r="K1997">
        <v>81815054.099399999</v>
      </c>
      <c r="L1997">
        <v>0</v>
      </c>
      <c r="M1997">
        <v>0</v>
      </c>
      <c r="N1997">
        <v>97763676.088400006</v>
      </c>
      <c r="O1997" t="s">
        <v>23</v>
      </c>
      <c r="P1997">
        <v>-4705405.1015999997</v>
      </c>
      <c r="Q1997">
        <v>-58067303.0678</v>
      </c>
      <c r="R1997">
        <v>0</v>
      </c>
      <c r="S1997">
        <v>1850805206.2756</v>
      </c>
      <c r="T1997">
        <v>94355009.987299994</v>
      </c>
    </row>
    <row r="1998" spans="1:20" x14ac:dyDescent="0.3">
      <c r="A1998">
        <v>666</v>
      </c>
      <c r="B1998">
        <v>2</v>
      </c>
      <c r="C1998">
        <v>8566626.9674999993</v>
      </c>
      <c r="D1998">
        <v>317653.0577</v>
      </c>
      <c r="E1998">
        <v>23747751.031599998</v>
      </c>
      <c r="F1998">
        <v>0</v>
      </c>
      <c r="G1998">
        <v>1850805206.2756</v>
      </c>
      <c r="H1998">
        <v>179344027.54280001</v>
      </c>
      <c r="I1998">
        <v>1853993806.8248</v>
      </c>
      <c r="J1998">
        <v>5511249.3985000001</v>
      </c>
      <c r="K1998">
        <v>81815054.099399999</v>
      </c>
      <c r="L1998">
        <v>0</v>
      </c>
      <c r="M1998">
        <v>0</v>
      </c>
      <c r="N1998">
        <v>121236049.7421</v>
      </c>
      <c r="O1998" t="s">
        <v>23</v>
      </c>
      <c r="P1998">
        <v>-5193596.3408000004</v>
      </c>
      <c r="Q1998">
        <v>-58067303.0678</v>
      </c>
      <c r="R1998">
        <v>0</v>
      </c>
      <c r="S1998">
        <v>1850805206.2756</v>
      </c>
      <c r="T1998">
        <v>58107977.800700001</v>
      </c>
    </row>
    <row r="1999" spans="1:20" x14ac:dyDescent="0.3">
      <c r="A1999">
        <v>666</v>
      </c>
      <c r="B1999">
        <v>3</v>
      </c>
      <c r="C1999">
        <v>7798852.2006000001</v>
      </c>
      <c r="D1999">
        <v>276386.3297</v>
      </c>
      <c r="E1999">
        <v>23747751.031599998</v>
      </c>
      <c r="F1999">
        <v>0</v>
      </c>
      <c r="G1999">
        <v>1850805206.2756</v>
      </c>
      <c r="H1999">
        <v>170931994.00799999</v>
      </c>
      <c r="I1999">
        <v>1824831525.5548999</v>
      </c>
      <c r="J1999">
        <v>5912308.6107999999</v>
      </c>
      <c r="K1999">
        <v>81815054.099399999</v>
      </c>
      <c r="L1999">
        <v>0</v>
      </c>
      <c r="M1999">
        <v>0</v>
      </c>
      <c r="N1999">
        <v>140780425.83930001</v>
      </c>
      <c r="O1999" t="s">
        <v>23</v>
      </c>
      <c r="P1999">
        <v>-5635922.2811000003</v>
      </c>
      <c r="Q1999">
        <v>-58067303.0678</v>
      </c>
      <c r="R1999">
        <v>0</v>
      </c>
      <c r="S1999">
        <v>1850805206.2756</v>
      </c>
      <c r="T1999">
        <v>30151568.168699998</v>
      </c>
    </row>
    <row r="2000" spans="1:20" x14ac:dyDescent="0.3">
      <c r="A2000">
        <v>667</v>
      </c>
      <c r="B2000">
        <v>1</v>
      </c>
      <c r="C2000">
        <v>187884431.43529999</v>
      </c>
      <c r="D2000">
        <v>273589.46580000001</v>
      </c>
      <c r="E2000">
        <v>35230702.471600004</v>
      </c>
      <c r="F2000">
        <v>0</v>
      </c>
      <c r="G2000">
        <v>292198033.22299999</v>
      </c>
      <c r="H2000">
        <v>83762314.894999996</v>
      </c>
      <c r="I2000">
        <v>215585934.05039999</v>
      </c>
      <c r="J2000">
        <v>5948242.7352</v>
      </c>
      <c r="K2000">
        <v>168179756.24939999</v>
      </c>
      <c r="L2000">
        <v>91434347.770500004</v>
      </c>
      <c r="M2000">
        <v>0</v>
      </c>
      <c r="N2000">
        <v>118541596.574</v>
      </c>
      <c r="O2000">
        <v>-27701502.615200002</v>
      </c>
      <c r="P2000">
        <v>-5674653.2693999996</v>
      </c>
      <c r="Q2000">
        <v>-132949053.77779999</v>
      </c>
      <c r="R2000">
        <v>-91434347.770500004</v>
      </c>
      <c r="S2000">
        <v>292198033.22299999</v>
      </c>
      <c r="T2000">
        <v>-34779281.678999998</v>
      </c>
    </row>
    <row r="2001" spans="1:20" x14ac:dyDescent="0.3">
      <c r="A2001">
        <v>667</v>
      </c>
      <c r="B2001">
        <v>2</v>
      </c>
      <c r="C2001">
        <v>153476268.0993</v>
      </c>
      <c r="D2001">
        <v>271148.40649999998</v>
      </c>
      <c r="E2001">
        <v>35230702.471600004</v>
      </c>
      <c r="F2001">
        <v>0</v>
      </c>
      <c r="G2001">
        <v>292198033.22299999</v>
      </c>
      <c r="H2001">
        <v>85541656.672700003</v>
      </c>
      <c r="I2001">
        <v>195193940.0379</v>
      </c>
      <c r="J2001">
        <v>5999574.2182</v>
      </c>
      <c r="K2001">
        <v>168179756.24939999</v>
      </c>
      <c r="L2001">
        <v>89032658.908000007</v>
      </c>
      <c r="M2001">
        <v>0</v>
      </c>
      <c r="N2001">
        <v>108428346.93189999</v>
      </c>
      <c r="O2001">
        <v>-41717671.938600004</v>
      </c>
      <c r="P2001">
        <v>-5728425.8118000003</v>
      </c>
      <c r="Q2001">
        <v>-132949053.77779999</v>
      </c>
      <c r="R2001">
        <v>-89032658.908000007</v>
      </c>
      <c r="S2001">
        <v>292198033.22299999</v>
      </c>
      <c r="T2001">
        <v>-22886690.259300001</v>
      </c>
    </row>
    <row r="2002" spans="1:20" x14ac:dyDescent="0.3">
      <c r="A2002">
        <v>667</v>
      </c>
      <c r="B2002">
        <v>3</v>
      </c>
      <c r="C2002">
        <v>133350622.03129999</v>
      </c>
      <c r="D2002">
        <v>269146.59279999998</v>
      </c>
      <c r="E2002">
        <v>35230702.471600004</v>
      </c>
      <c r="F2002">
        <v>0</v>
      </c>
      <c r="G2002">
        <v>292198033.22299999</v>
      </c>
      <c r="H2002">
        <v>86966094.731099993</v>
      </c>
      <c r="I2002">
        <v>183660676.39860001</v>
      </c>
      <c r="J2002">
        <v>6059827.2186000003</v>
      </c>
      <c r="K2002">
        <v>168179756.24939999</v>
      </c>
      <c r="L2002">
        <v>87149071.183300003</v>
      </c>
      <c r="M2002">
        <v>0</v>
      </c>
      <c r="N2002">
        <v>103013440.0873</v>
      </c>
      <c r="O2002">
        <v>-50310054.367299996</v>
      </c>
      <c r="P2002">
        <v>-5790680.6259000003</v>
      </c>
      <c r="Q2002">
        <v>-132949053.77779999</v>
      </c>
      <c r="R2002">
        <v>-87149071.183300003</v>
      </c>
      <c r="S2002">
        <v>292198033.22299999</v>
      </c>
      <c r="T2002">
        <v>-16047345.3563</v>
      </c>
    </row>
    <row r="2003" spans="1:20" x14ac:dyDescent="0.3">
      <c r="A2003">
        <v>668</v>
      </c>
      <c r="B2003">
        <v>1</v>
      </c>
      <c r="C2003">
        <v>554798597.36109996</v>
      </c>
      <c r="D2003">
        <v>300717.48420000001</v>
      </c>
      <c r="E2003">
        <v>76274801.881600007</v>
      </c>
      <c r="F2003">
        <v>0</v>
      </c>
      <c r="G2003">
        <v>39235344.962700002</v>
      </c>
      <c r="H2003">
        <v>125501231.3074</v>
      </c>
      <c r="I2003">
        <v>74016011.304199994</v>
      </c>
      <c r="J2003">
        <v>5852149.0769999996</v>
      </c>
      <c r="K2003">
        <v>476877540.52939999</v>
      </c>
      <c r="L2003">
        <v>151364402.1074</v>
      </c>
      <c r="M2003">
        <v>0</v>
      </c>
      <c r="N2003">
        <v>88319798.295499995</v>
      </c>
      <c r="O2003">
        <v>480782586.05690002</v>
      </c>
      <c r="P2003">
        <v>-5551431.5927999998</v>
      </c>
      <c r="Q2003">
        <v>-400602738.64780003</v>
      </c>
      <c r="R2003">
        <v>-151364402.1074</v>
      </c>
      <c r="S2003">
        <v>39235344.962700002</v>
      </c>
      <c r="T2003">
        <v>37181433.011799999</v>
      </c>
    </row>
    <row r="2004" spans="1:20" x14ac:dyDescent="0.3">
      <c r="A2004">
        <v>668</v>
      </c>
      <c r="B2004">
        <v>2</v>
      </c>
      <c r="C2004">
        <v>522414367.41790003</v>
      </c>
      <c r="D2004">
        <v>330161.53690000001</v>
      </c>
      <c r="E2004">
        <v>76274801.881600007</v>
      </c>
      <c r="F2004">
        <v>0</v>
      </c>
      <c r="G2004">
        <v>39235344.962700002</v>
      </c>
      <c r="H2004">
        <v>128682575.9341</v>
      </c>
      <c r="I2004">
        <v>59265302.519299999</v>
      </c>
      <c r="J2004">
        <v>5685439.1342000002</v>
      </c>
      <c r="K2004">
        <v>476877540.52939999</v>
      </c>
      <c r="L2004">
        <v>144798333.69170001</v>
      </c>
      <c r="M2004">
        <v>0</v>
      </c>
      <c r="N2004">
        <v>80452044.970599994</v>
      </c>
      <c r="O2004">
        <v>463149064.89859998</v>
      </c>
      <c r="P2004">
        <v>-5355277.5974000003</v>
      </c>
      <c r="Q2004">
        <v>-400602738.64780003</v>
      </c>
      <c r="R2004">
        <v>-144798333.69170001</v>
      </c>
      <c r="S2004">
        <v>39235344.962700002</v>
      </c>
      <c r="T2004">
        <v>48230530.963500001</v>
      </c>
    </row>
    <row r="2005" spans="1:20" x14ac:dyDescent="0.3">
      <c r="A2005">
        <v>668</v>
      </c>
      <c r="B2005">
        <v>3</v>
      </c>
      <c r="C2005">
        <v>500683355.9077</v>
      </c>
      <c r="D2005">
        <v>355707.3089</v>
      </c>
      <c r="E2005">
        <v>76274801.881600007</v>
      </c>
      <c r="F2005">
        <v>0</v>
      </c>
      <c r="G2005">
        <v>39235344.962700002</v>
      </c>
      <c r="H2005">
        <v>130643222.66850001</v>
      </c>
      <c r="I2005">
        <v>50412656.909299999</v>
      </c>
      <c r="J2005">
        <v>5545746.6627000002</v>
      </c>
      <c r="K2005">
        <v>476877540.52939999</v>
      </c>
      <c r="L2005">
        <v>139175283.03619999</v>
      </c>
      <c r="M2005">
        <v>0</v>
      </c>
      <c r="N2005">
        <v>75399747.108500004</v>
      </c>
      <c r="O2005">
        <v>450270698.99839997</v>
      </c>
      <c r="P2005">
        <v>-5190039.3537999997</v>
      </c>
      <c r="Q2005">
        <v>-400602738.64780003</v>
      </c>
      <c r="R2005">
        <v>-139175283.03619999</v>
      </c>
      <c r="S2005">
        <v>39235344.962700002</v>
      </c>
      <c r="T2005">
        <v>55243475.560000002</v>
      </c>
    </row>
    <row r="2006" spans="1:20" x14ac:dyDescent="0.3">
      <c r="A2006">
        <v>669</v>
      </c>
      <c r="B2006">
        <v>1</v>
      </c>
      <c r="C2006">
        <v>540586933.15970004</v>
      </c>
      <c r="D2006">
        <v>366982.99320000003</v>
      </c>
      <c r="E2006">
        <v>82213008.021599993</v>
      </c>
      <c r="F2006">
        <v>0</v>
      </c>
      <c r="G2006">
        <v>32875287.273800001</v>
      </c>
      <c r="H2006">
        <v>91222551.957699999</v>
      </c>
      <c r="I2006">
        <v>28906768.572099999</v>
      </c>
      <c r="J2006">
        <v>5492722.8798000002</v>
      </c>
      <c r="K2006">
        <v>521539528.47939998</v>
      </c>
      <c r="L2006">
        <v>117772482.583</v>
      </c>
      <c r="M2006">
        <v>0</v>
      </c>
      <c r="N2006">
        <v>73929186.372400001</v>
      </c>
      <c r="O2006">
        <v>511680164.58759999</v>
      </c>
      <c r="P2006">
        <v>-5125739.8865999999</v>
      </c>
      <c r="Q2006">
        <v>-439326520.45779997</v>
      </c>
      <c r="R2006">
        <v>-117772482.583</v>
      </c>
      <c r="S2006">
        <v>32875287.273800001</v>
      </c>
      <c r="T2006">
        <v>17293365.585200001</v>
      </c>
    </row>
    <row r="2007" spans="1:20" x14ac:dyDescent="0.3">
      <c r="A2007">
        <v>669</v>
      </c>
      <c r="B2007">
        <v>2</v>
      </c>
      <c r="C2007">
        <v>527727106.5607</v>
      </c>
      <c r="D2007">
        <v>376853.56150000001</v>
      </c>
      <c r="E2007">
        <v>82213008.021599993</v>
      </c>
      <c r="F2007">
        <v>0</v>
      </c>
      <c r="G2007">
        <v>32875287.273800001</v>
      </c>
      <c r="H2007">
        <v>92309785.895099998</v>
      </c>
      <c r="I2007">
        <v>23907079.962200001</v>
      </c>
      <c r="J2007">
        <v>5446090.5878999997</v>
      </c>
      <c r="K2007">
        <v>521539528.47939998</v>
      </c>
      <c r="L2007">
        <v>114121218.17</v>
      </c>
      <c r="M2007">
        <v>0</v>
      </c>
      <c r="N2007">
        <v>70793685.155699998</v>
      </c>
      <c r="O2007">
        <v>503820026.5984</v>
      </c>
      <c r="P2007">
        <v>-5069237.0264999997</v>
      </c>
      <c r="Q2007">
        <v>-439326520.45779997</v>
      </c>
      <c r="R2007">
        <v>-114121218.17</v>
      </c>
      <c r="S2007">
        <v>32875287.273800001</v>
      </c>
      <c r="T2007">
        <v>21516100.739500001</v>
      </c>
    </row>
    <row r="2008" spans="1:20" x14ac:dyDescent="0.3">
      <c r="A2008">
        <v>669</v>
      </c>
      <c r="B2008">
        <v>3</v>
      </c>
      <c r="C2008">
        <v>518405847.6609</v>
      </c>
      <c r="D2008">
        <v>385535.2205</v>
      </c>
      <c r="E2008">
        <v>82213008.021599993</v>
      </c>
      <c r="F2008">
        <v>0</v>
      </c>
      <c r="G2008">
        <v>32875287.273800001</v>
      </c>
      <c r="H2008">
        <v>92960804.812299997</v>
      </c>
      <c r="I2008">
        <v>20907478.907299999</v>
      </c>
      <c r="J2008">
        <v>5404703.0706000002</v>
      </c>
      <c r="K2008">
        <v>521539528.47939998</v>
      </c>
      <c r="L2008">
        <v>110919646.2014</v>
      </c>
      <c r="M2008">
        <v>0</v>
      </c>
      <c r="N2008">
        <v>68529201.883499995</v>
      </c>
      <c r="O2008">
        <v>497498368.7536</v>
      </c>
      <c r="P2008">
        <v>-5019167.8501000004</v>
      </c>
      <c r="Q2008">
        <v>-439326520.45779997</v>
      </c>
      <c r="R2008">
        <v>-110919646.2014</v>
      </c>
      <c r="S2008">
        <v>32875287.273800001</v>
      </c>
      <c r="T2008">
        <v>24431602.928800002</v>
      </c>
    </row>
    <row r="2009" spans="1:20" x14ac:dyDescent="0.3">
      <c r="A2009">
        <v>670</v>
      </c>
      <c r="B2009">
        <v>1</v>
      </c>
      <c r="C2009">
        <v>299046606.04689997</v>
      </c>
      <c r="D2009">
        <v>384565.31719999999</v>
      </c>
      <c r="E2009">
        <v>45411029.681599997</v>
      </c>
      <c r="F2009">
        <v>0</v>
      </c>
      <c r="G2009">
        <v>25351160.988400001</v>
      </c>
      <c r="H2009">
        <v>59514422.486199997</v>
      </c>
      <c r="I2009">
        <v>48001256.046599999</v>
      </c>
      <c r="J2009">
        <v>5388780.7040999997</v>
      </c>
      <c r="K2009">
        <v>244747265.72940001</v>
      </c>
      <c r="L2009">
        <v>59461972.600100003</v>
      </c>
      <c r="M2009">
        <v>0</v>
      </c>
      <c r="N2009">
        <v>71033634.7236</v>
      </c>
      <c r="O2009">
        <v>251045350.00029999</v>
      </c>
      <c r="P2009">
        <v>-5004215.3869000003</v>
      </c>
      <c r="Q2009">
        <v>-199336236.0478</v>
      </c>
      <c r="R2009">
        <v>-59461972.600100003</v>
      </c>
      <c r="S2009">
        <v>25351160.988400001</v>
      </c>
      <c r="T2009">
        <v>-11519212.237400001</v>
      </c>
    </row>
    <row r="2010" spans="1:20" x14ac:dyDescent="0.3">
      <c r="A2010">
        <v>670</v>
      </c>
      <c r="B2010">
        <v>2</v>
      </c>
      <c r="C2010">
        <v>277577824.23189998</v>
      </c>
      <c r="D2010">
        <v>383993.87359999999</v>
      </c>
      <c r="E2010">
        <v>45411029.681599997</v>
      </c>
      <c r="F2010">
        <v>0</v>
      </c>
      <c r="G2010">
        <v>25351160.988400001</v>
      </c>
      <c r="H2010">
        <v>59005873.9608</v>
      </c>
      <c r="I2010">
        <v>26253170.776099999</v>
      </c>
      <c r="J2010">
        <v>5372169.8563000001</v>
      </c>
      <c r="K2010">
        <v>244747265.72940001</v>
      </c>
      <c r="L2010">
        <v>59240828.505900003</v>
      </c>
      <c r="M2010">
        <v>0</v>
      </c>
      <c r="N2010">
        <v>71924131.935000002</v>
      </c>
      <c r="O2010">
        <v>251324653.4558</v>
      </c>
      <c r="P2010">
        <v>-4988175.9826999996</v>
      </c>
      <c r="Q2010">
        <v>-199336236.0478</v>
      </c>
      <c r="R2010">
        <v>-59240828.505900003</v>
      </c>
      <c r="S2010">
        <v>25351160.988400001</v>
      </c>
      <c r="T2010">
        <v>-12918257.974300001</v>
      </c>
    </row>
    <row r="2011" spans="1:20" x14ac:dyDescent="0.3">
      <c r="A2011">
        <v>670</v>
      </c>
      <c r="B2011">
        <v>3</v>
      </c>
      <c r="C2011">
        <v>267242948.1886</v>
      </c>
      <c r="D2011">
        <v>383752.6508</v>
      </c>
      <c r="E2011">
        <v>45411029.681599997</v>
      </c>
      <c r="F2011">
        <v>0</v>
      </c>
      <c r="G2011">
        <v>25351160.988400001</v>
      </c>
      <c r="H2011">
        <v>58898860.662500001</v>
      </c>
      <c r="I2011">
        <v>15474180.3236</v>
      </c>
      <c r="J2011">
        <v>5355661.5883999998</v>
      </c>
      <c r="K2011">
        <v>244747265.72940001</v>
      </c>
      <c r="L2011">
        <v>58946977.310599998</v>
      </c>
      <c r="M2011">
        <v>0</v>
      </c>
      <c r="N2011">
        <v>72153917.239199996</v>
      </c>
      <c r="O2011">
        <v>251768767.86500001</v>
      </c>
      <c r="P2011">
        <v>-4971908.9375999998</v>
      </c>
      <c r="Q2011">
        <v>-199336236.0478</v>
      </c>
      <c r="R2011">
        <v>-58946977.310599998</v>
      </c>
      <c r="S2011">
        <v>25351160.988400001</v>
      </c>
      <c r="T2011">
        <v>-13255056.5766</v>
      </c>
    </row>
    <row r="2012" spans="1:20" x14ac:dyDescent="0.3">
      <c r="A2012">
        <v>671</v>
      </c>
      <c r="B2012">
        <v>1</v>
      </c>
      <c r="C2012">
        <v>238335717.7414</v>
      </c>
      <c r="D2012">
        <v>397113.97820000001</v>
      </c>
      <c r="E2012">
        <v>15435409.071599999</v>
      </c>
      <c r="F2012">
        <v>0</v>
      </c>
      <c r="G2012">
        <v>2131494.4399000001</v>
      </c>
      <c r="H2012">
        <v>43783110.4485</v>
      </c>
      <c r="I2012">
        <v>119134756.2095</v>
      </c>
      <c r="J2012">
        <v>5277550.0762999998</v>
      </c>
      <c r="K2012">
        <v>19296893.259399999</v>
      </c>
      <c r="L2012">
        <v>82482618.657700002</v>
      </c>
      <c r="M2012">
        <v>0</v>
      </c>
      <c r="N2012">
        <v>74225781.222299993</v>
      </c>
      <c r="O2012">
        <v>119200961.5319</v>
      </c>
      <c r="P2012">
        <v>-4880436.0981000001</v>
      </c>
      <c r="Q2012">
        <v>-3861484.1878</v>
      </c>
      <c r="R2012">
        <v>-82482618.657700002</v>
      </c>
      <c r="S2012">
        <v>2131494.4399000001</v>
      </c>
      <c r="T2012">
        <v>-30442670.773800001</v>
      </c>
    </row>
    <row r="2013" spans="1:20" x14ac:dyDescent="0.3">
      <c r="A2013">
        <v>671</v>
      </c>
      <c r="B2013">
        <v>2</v>
      </c>
      <c r="C2013">
        <v>206665295.4111</v>
      </c>
      <c r="D2013">
        <v>409421.03830000001</v>
      </c>
      <c r="E2013">
        <v>15435409.071599999</v>
      </c>
      <c r="F2013">
        <v>0</v>
      </c>
      <c r="G2013">
        <v>2131494.4399000001</v>
      </c>
      <c r="H2013">
        <v>42435182.993799999</v>
      </c>
      <c r="I2013">
        <v>90712139.468600005</v>
      </c>
      <c r="J2013">
        <v>5209361.0668000001</v>
      </c>
      <c r="K2013">
        <v>19296893.259399999</v>
      </c>
      <c r="L2013">
        <v>81111951.873400003</v>
      </c>
      <c r="M2013">
        <v>0</v>
      </c>
      <c r="N2013">
        <v>71293406.2192</v>
      </c>
      <c r="O2013">
        <v>115953155.9425</v>
      </c>
      <c r="P2013">
        <v>-4799940.0285999998</v>
      </c>
      <c r="Q2013">
        <v>-3861484.1878</v>
      </c>
      <c r="R2013">
        <v>-81111951.873400003</v>
      </c>
      <c r="S2013">
        <v>2131494.4399000001</v>
      </c>
      <c r="T2013">
        <v>-28858223.225400001</v>
      </c>
    </row>
    <row r="2014" spans="1:20" x14ac:dyDescent="0.3">
      <c r="A2014">
        <v>671</v>
      </c>
      <c r="B2014">
        <v>3</v>
      </c>
      <c r="C2014">
        <v>188100888.18849999</v>
      </c>
      <c r="D2014">
        <v>421395.16570000001</v>
      </c>
      <c r="E2014">
        <v>15435409.071599999</v>
      </c>
      <c r="F2014">
        <v>0</v>
      </c>
      <c r="G2014">
        <v>2131494.4399000001</v>
      </c>
      <c r="H2014">
        <v>42070467.1831</v>
      </c>
      <c r="I2014">
        <v>74671360.8398</v>
      </c>
      <c r="J2014">
        <v>5149247.6153999995</v>
      </c>
      <c r="K2014">
        <v>19296893.259399999</v>
      </c>
      <c r="L2014">
        <v>79851759.856399998</v>
      </c>
      <c r="M2014">
        <v>0</v>
      </c>
      <c r="N2014">
        <v>69775328.504299998</v>
      </c>
      <c r="O2014">
        <v>113429527.3487</v>
      </c>
      <c r="P2014">
        <v>-4727852.4496999998</v>
      </c>
      <c r="Q2014">
        <v>-3861484.1878</v>
      </c>
      <c r="R2014">
        <v>-79851759.856399998</v>
      </c>
      <c r="S2014">
        <v>2131494.4399000001</v>
      </c>
      <c r="T2014">
        <v>-27704861.321199998</v>
      </c>
    </row>
    <row r="2015" spans="1:20" x14ac:dyDescent="0.3">
      <c r="A2015">
        <v>672</v>
      </c>
      <c r="B2015">
        <v>1</v>
      </c>
      <c r="C2015">
        <v>156109644.14250001</v>
      </c>
      <c r="D2015">
        <v>425179.35759999999</v>
      </c>
      <c r="E2015">
        <v>15435409.071599999</v>
      </c>
      <c r="F2015">
        <v>0</v>
      </c>
      <c r="G2015">
        <v>1981306.4197</v>
      </c>
      <c r="H2015">
        <v>42529350.591399997</v>
      </c>
      <c r="I2015">
        <v>74788120.071199998</v>
      </c>
      <c r="J2015">
        <v>5121577.3526999997</v>
      </c>
      <c r="K2015">
        <v>19296893.259399999</v>
      </c>
      <c r="L2015">
        <v>45291934.861599997</v>
      </c>
      <c r="M2015">
        <v>0</v>
      </c>
      <c r="N2015">
        <v>71138689.905000001</v>
      </c>
      <c r="O2015">
        <v>81321524.0713</v>
      </c>
      <c r="P2015">
        <v>-4696397.9950999999</v>
      </c>
      <c r="Q2015">
        <v>-3861484.1878</v>
      </c>
      <c r="R2015">
        <v>-45291934.861599997</v>
      </c>
      <c r="S2015">
        <v>1981306.4197</v>
      </c>
      <c r="T2015">
        <v>-28609339.3136</v>
      </c>
    </row>
    <row r="2016" spans="1:20" x14ac:dyDescent="0.3">
      <c r="A2016">
        <v>672</v>
      </c>
      <c r="B2016">
        <v>2</v>
      </c>
      <c r="C2016">
        <v>146957936.60010001</v>
      </c>
      <c r="D2016">
        <v>428869.33529999998</v>
      </c>
      <c r="E2016">
        <v>15435409.071599999</v>
      </c>
      <c r="F2016">
        <v>0</v>
      </c>
      <c r="G2016">
        <v>1981306.4197</v>
      </c>
      <c r="H2016">
        <v>42303216.905100003</v>
      </c>
      <c r="I2016">
        <v>65186288.7729</v>
      </c>
      <c r="J2016">
        <v>5093841.3250000002</v>
      </c>
      <c r="K2016">
        <v>19296893.259399999</v>
      </c>
      <c r="L2016">
        <v>45256701.702799998</v>
      </c>
      <c r="M2016">
        <v>0</v>
      </c>
      <c r="N2016">
        <v>71693218.515499994</v>
      </c>
      <c r="O2016">
        <v>81771647.827199996</v>
      </c>
      <c r="P2016">
        <v>-4664971.9896999998</v>
      </c>
      <c r="Q2016">
        <v>-3861484.1878</v>
      </c>
      <c r="R2016">
        <v>-45256701.702799998</v>
      </c>
      <c r="S2016">
        <v>1981306.4197</v>
      </c>
      <c r="T2016">
        <v>-29390001.610399999</v>
      </c>
    </row>
    <row r="2017" spans="1:20" x14ac:dyDescent="0.3">
      <c r="A2017">
        <v>672</v>
      </c>
      <c r="B2017">
        <v>3</v>
      </c>
      <c r="C2017">
        <v>140400238.74649999</v>
      </c>
      <c r="D2017">
        <v>432451.91700000002</v>
      </c>
      <c r="E2017">
        <v>15435409.071599999</v>
      </c>
      <c r="F2017">
        <v>0</v>
      </c>
      <c r="G2017">
        <v>1981306.4197</v>
      </c>
      <c r="H2017">
        <v>41982958.135600001</v>
      </c>
      <c r="I2017">
        <v>58607620.297899999</v>
      </c>
      <c r="J2017">
        <v>5066613.0924000004</v>
      </c>
      <c r="K2017">
        <v>19296893.259399999</v>
      </c>
      <c r="L2017">
        <v>45182190.972599998</v>
      </c>
      <c r="M2017">
        <v>0</v>
      </c>
      <c r="N2017">
        <v>71672889.838300005</v>
      </c>
      <c r="O2017">
        <v>81792618.448599994</v>
      </c>
      <c r="P2017">
        <v>-4634161.1754999999</v>
      </c>
      <c r="Q2017">
        <v>-3861484.1878</v>
      </c>
      <c r="R2017">
        <v>-45182190.972599998</v>
      </c>
      <c r="S2017">
        <v>1981306.4197</v>
      </c>
      <c r="T2017">
        <v>-29689931.7027</v>
      </c>
    </row>
    <row r="2018" spans="1:20" x14ac:dyDescent="0.3">
      <c r="A2018">
        <v>673</v>
      </c>
      <c r="B2018">
        <v>1</v>
      </c>
      <c r="C2018">
        <v>123708545.5141</v>
      </c>
      <c r="D2018">
        <v>429090.32040000003</v>
      </c>
      <c r="E2018">
        <v>15435409.071599999</v>
      </c>
      <c r="F2018">
        <v>0</v>
      </c>
      <c r="G2018">
        <v>2986440.6708</v>
      </c>
      <c r="H2018">
        <v>48871013.390699998</v>
      </c>
      <c r="I2018">
        <v>77706150.906599998</v>
      </c>
      <c r="J2018">
        <v>5073539.1681000004</v>
      </c>
      <c r="K2018">
        <v>19296893.259399999</v>
      </c>
      <c r="L2018">
        <v>13192412.070800001</v>
      </c>
      <c r="M2018">
        <v>0</v>
      </c>
      <c r="N2018">
        <v>75403841.482500002</v>
      </c>
      <c r="O2018">
        <v>46002394.607500002</v>
      </c>
      <c r="P2018">
        <v>-4644448.8476999998</v>
      </c>
      <c r="Q2018">
        <v>-3861484.1878</v>
      </c>
      <c r="R2018">
        <v>-13192412.070800001</v>
      </c>
      <c r="S2018">
        <v>2986440.6708</v>
      </c>
      <c r="T2018">
        <v>-26532828.091699999</v>
      </c>
    </row>
    <row r="2019" spans="1:20" x14ac:dyDescent="0.3">
      <c r="A2019">
        <v>673</v>
      </c>
      <c r="B2019">
        <v>2</v>
      </c>
      <c r="C2019">
        <v>118372894.0088</v>
      </c>
      <c r="D2019">
        <v>426945.41230000003</v>
      </c>
      <c r="E2019">
        <v>15435409.071599999</v>
      </c>
      <c r="F2019">
        <v>0</v>
      </c>
      <c r="G2019">
        <v>2986440.6708</v>
      </c>
      <c r="H2019">
        <v>47894708.555399999</v>
      </c>
      <c r="I2019">
        <v>70070427.2086</v>
      </c>
      <c r="J2019">
        <v>5077077.7249999996</v>
      </c>
      <c r="K2019">
        <v>19296893.259399999</v>
      </c>
      <c r="L2019">
        <v>13337761.283299999</v>
      </c>
      <c r="M2019">
        <v>0</v>
      </c>
      <c r="N2019">
        <v>77007017.909099996</v>
      </c>
      <c r="O2019">
        <v>48302466.8002</v>
      </c>
      <c r="P2019">
        <v>-4650132.3126999997</v>
      </c>
      <c r="Q2019">
        <v>-3861484.1878</v>
      </c>
      <c r="R2019">
        <v>-13337761.283299999</v>
      </c>
      <c r="S2019">
        <v>2986440.6708</v>
      </c>
      <c r="T2019">
        <v>-29112309.353799999</v>
      </c>
    </row>
    <row r="2020" spans="1:20" x14ac:dyDescent="0.3">
      <c r="A2020">
        <v>673</v>
      </c>
      <c r="B2020">
        <v>3</v>
      </c>
      <c r="C2020">
        <v>114311275.2263</v>
      </c>
      <c r="D2020">
        <v>425228.29680000001</v>
      </c>
      <c r="E2020">
        <v>15435409.071599999</v>
      </c>
      <c r="F2020">
        <v>0</v>
      </c>
      <c r="G2020">
        <v>2986440.6708</v>
      </c>
      <c r="H2020">
        <v>47305097.305299997</v>
      </c>
      <c r="I2020">
        <v>64039957.184299998</v>
      </c>
      <c r="J2020">
        <v>5077907.0851999996</v>
      </c>
      <c r="K2020">
        <v>19296893.259399999</v>
      </c>
      <c r="L2020">
        <v>13451509.6315</v>
      </c>
      <c r="M2020">
        <v>0</v>
      </c>
      <c r="N2020">
        <v>78020920.616999999</v>
      </c>
      <c r="O2020">
        <v>50271318.042000003</v>
      </c>
      <c r="P2020">
        <v>-4652678.7884</v>
      </c>
      <c r="Q2020">
        <v>-3861484.1878</v>
      </c>
      <c r="R2020">
        <v>-13451509.6315</v>
      </c>
      <c r="S2020">
        <v>2986440.6708</v>
      </c>
      <c r="T2020">
        <v>-30715823.311700001</v>
      </c>
    </row>
    <row r="2021" spans="1:20" x14ac:dyDescent="0.3">
      <c r="A2021">
        <v>674</v>
      </c>
      <c r="B2021">
        <v>1</v>
      </c>
      <c r="C2021">
        <v>117908504.20999999</v>
      </c>
      <c r="D2021">
        <v>426324.23729999998</v>
      </c>
      <c r="E2021">
        <v>15436370.271600001</v>
      </c>
      <c r="F2021">
        <v>0</v>
      </c>
      <c r="G2021">
        <v>2170592.8357000002</v>
      </c>
      <c r="H2021">
        <v>43801974.517099999</v>
      </c>
      <c r="I2021">
        <v>56439777.218599997</v>
      </c>
      <c r="J2021">
        <v>5062232.3163999999</v>
      </c>
      <c r="K2021">
        <v>19990981.349399999</v>
      </c>
      <c r="L2021">
        <v>21218141.4505</v>
      </c>
      <c r="M2021">
        <v>0</v>
      </c>
      <c r="N2021">
        <v>76502478.889200002</v>
      </c>
      <c r="O2021">
        <v>61468726.991400003</v>
      </c>
      <c r="P2021">
        <v>-4635908.0790999997</v>
      </c>
      <c r="Q2021">
        <v>-4554611.0778000001</v>
      </c>
      <c r="R2021">
        <v>-21218141.4505</v>
      </c>
      <c r="S2021">
        <v>2170592.8357000002</v>
      </c>
      <c r="T2021">
        <v>-32700504.372000001</v>
      </c>
    </row>
    <row r="2022" spans="1:20" x14ac:dyDescent="0.3">
      <c r="A2022">
        <v>674</v>
      </c>
      <c r="B2022">
        <v>2</v>
      </c>
      <c r="C2022">
        <v>114704304.4779</v>
      </c>
      <c r="D2022">
        <v>427328.64539999998</v>
      </c>
      <c r="E2022">
        <v>15436370.271600001</v>
      </c>
      <c r="F2022">
        <v>0</v>
      </c>
      <c r="G2022">
        <v>2170592.8357000002</v>
      </c>
      <c r="H2022">
        <v>43964167.604900002</v>
      </c>
      <c r="I2022">
        <v>53292545.410499997</v>
      </c>
      <c r="J2022">
        <v>5047133.7117999997</v>
      </c>
      <c r="K2022">
        <v>19990981.349399999</v>
      </c>
      <c r="L2022">
        <v>21259222.298500001</v>
      </c>
      <c r="M2022">
        <v>0</v>
      </c>
      <c r="N2022">
        <v>76496403.408299997</v>
      </c>
      <c r="O2022">
        <v>61411759.067400001</v>
      </c>
      <c r="P2022">
        <v>-4619805.0663999999</v>
      </c>
      <c r="Q2022">
        <v>-4554611.0778000001</v>
      </c>
      <c r="R2022">
        <v>-21259222.298500001</v>
      </c>
      <c r="S2022">
        <v>2170592.8357000002</v>
      </c>
      <c r="T2022">
        <v>-32532235.803399999</v>
      </c>
    </row>
    <row r="2023" spans="1:20" x14ac:dyDescent="0.3">
      <c r="A2023">
        <v>674</v>
      </c>
      <c r="B2023">
        <v>3</v>
      </c>
      <c r="C2023">
        <v>112118317.4025</v>
      </c>
      <c r="D2023">
        <v>428284.67249999999</v>
      </c>
      <c r="E2023">
        <v>15436370.271600001</v>
      </c>
      <c r="F2023">
        <v>0</v>
      </c>
      <c r="G2023">
        <v>2170592.8357000002</v>
      </c>
      <c r="H2023">
        <v>44044245.934299998</v>
      </c>
      <c r="I2023">
        <v>50783871.792400002</v>
      </c>
      <c r="J2023">
        <v>5032400.9181000004</v>
      </c>
      <c r="K2023">
        <v>19990981.349399999</v>
      </c>
      <c r="L2023">
        <v>21292104.2522</v>
      </c>
      <c r="M2023">
        <v>0</v>
      </c>
      <c r="N2023">
        <v>76469437.935200006</v>
      </c>
      <c r="O2023">
        <v>61334445.610100001</v>
      </c>
      <c r="P2023">
        <v>-4604116.2456</v>
      </c>
      <c r="Q2023">
        <v>-4554611.0778000001</v>
      </c>
      <c r="R2023">
        <v>-21292104.2522</v>
      </c>
      <c r="S2023">
        <v>2170592.8357000002</v>
      </c>
      <c r="T2023">
        <v>-32425192.0009</v>
      </c>
    </row>
    <row r="2024" spans="1:20" x14ac:dyDescent="0.3">
      <c r="A2024">
        <v>675</v>
      </c>
      <c r="B2024">
        <v>1</v>
      </c>
      <c r="C2024">
        <v>128644667.30159999</v>
      </c>
      <c r="D2024">
        <v>432085.24170000001</v>
      </c>
      <c r="E2024">
        <v>15436370.271600001</v>
      </c>
      <c r="F2024">
        <v>0</v>
      </c>
      <c r="G2024">
        <v>1944936.2135000001</v>
      </c>
      <c r="H2024">
        <v>43225176.623899996</v>
      </c>
      <c r="I2024">
        <v>42338408.956299998</v>
      </c>
      <c r="J2024">
        <v>5000174.1732999999</v>
      </c>
      <c r="K2024">
        <v>19990981.349399999</v>
      </c>
      <c r="L2024">
        <v>47889943.341399997</v>
      </c>
      <c r="M2024">
        <v>0</v>
      </c>
      <c r="N2024">
        <v>75402407.594799995</v>
      </c>
      <c r="O2024">
        <v>86306258.345300004</v>
      </c>
      <c r="P2024">
        <v>-4568088.9315999998</v>
      </c>
      <c r="Q2024">
        <v>-4554611.0778000001</v>
      </c>
      <c r="R2024">
        <v>-47889943.341399997</v>
      </c>
      <c r="S2024">
        <v>1944936.2135000001</v>
      </c>
      <c r="T2024">
        <v>-32177230.970899999</v>
      </c>
    </row>
    <row r="2025" spans="1:20" x14ac:dyDescent="0.3">
      <c r="A2025">
        <v>675</v>
      </c>
      <c r="B2025">
        <v>2</v>
      </c>
      <c r="C2025">
        <v>124376496.9887</v>
      </c>
      <c r="D2025">
        <v>435553.57299999997</v>
      </c>
      <c r="E2025">
        <v>15436370.271600001</v>
      </c>
      <c r="F2025">
        <v>0</v>
      </c>
      <c r="G2025">
        <v>1944936.2135000001</v>
      </c>
      <c r="H2025">
        <v>43050980.833800003</v>
      </c>
      <c r="I2025">
        <v>39745537.193800002</v>
      </c>
      <c r="J2025">
        <v>4970902.3821</v>
      </c>
      <c r="K2025">
        <v>19990981.349399999</v>
      </c>
      <c r="L2025">
        <v>47494047.667099997</v>
      </c>
      <c r="M2025">
        <v>0</v>
      </c>
      <c r="N2025">
        <v>73460288.481999993</v>
      </c>
      <c r="O2025">
        <v>84630959.794799998</v>
      </c>
      <c r="P2025">
        <v>-4535348.8092</v>
      </c>
      <c r="Q2025">
        <v>-4554611.0778000001</v>
      </c>
      <c r="R2025">
        <v>-47494047.667099997</v>
      </c>
      <c r="S2025">
        <v>1944936.2135000001</v>
      </c>
      <c r="T2025">
        <v>-30409307.648200002</v>
      </c>
    </row>
    <row r="2026" spans="1:20" x14ac:dyDescent="0.3">
      <c r="A2026">
        <v>675</v>
      </c>
      <c r="B2026">
        <v>3</v>
      </c>
      <c r="C2026">
        <v>121313331.0521</v>
      </c>
      <c r="D2026">
        <v>438734.44530000002</v>
      </c>
      <c r="E2026">
        <v>15436370.271600001</v>
      </c>
      <c r="F2026">
        <v>0</v>
      </c>
      <c r="G2026">
        <v>1944936.2135000001</v>
      </c>
      <c r="H2026">
        <v>42884448.680100001</v>
      </c>
      <c r="I2026">
        <v>38056810.338</v>
      </c>
      <c r="J2026">
        <v>4943784.6979</v>
      </c>
      <c r="K2026">
        <v>19990981.349399999</v>
      </c>
      <c r="L2026">
        <v>47142322.8697</v>
      </c>
      <c r="M2026">
        <v>0</v>
      </c>
      <c r="N2026">
        <v>72222048.837400004</v>
      </c>
      <c r="O2026">
        <v>83256520.714100003</v>
      </c>
      <c r="P2026">
        <v>-4505050.2526000002</v>
      </c>
      <c r="Q2026">
        <v>-4554611.0778000001</v>
      </c>
      <c r="R2026">
        <v>-47142322.8697</v>
      </c>
      <c r="S2026">
        <v>1944936.2135000001</v>
      </c>
      <c r="T2026">
        <v>-29337600.157299999</v>
      </c>
    </row>
    <row r="2027" spans="1:20" x14ac:dyDescent="0.3">
      <c r="A2027">
        <v>676</v>
      </c>
      <c r="B2027">
        <v>1</v>
      </c>
      <c r="C2027">
        <v>98834678.559599996</v>
      </c>
      <c r="D2027">
        <v>443018.2378</v>
      </c>
      <c r="E2027">
        <v>15436370.271600001</v>
      </c>
      <c r="F2027">
        <v>0</v>
      </c>
      <c r="G2027">
        <v>8762695.1903000008</v>
      </c>
      <c r="H2027">
        <v>55282812.922300003</v>
      </c>
      <c r="I2027">
        <v>50883912.934299998</v>
      </c>
      <c r="J2027">
        <v>4924156.8346999995</v>
      </c>
      <c r="K2027">
        <v>19990981.349399999</v>
      </c>
      <c r="L2027">
        <v>30442831.7128</v>
      </c>
      <c r="M2027">
        <v>0</v>
      </c>
      <c r="N2027">
        <v>71716236.310200006</v>
      </c>
      <c r="O2027">
        <v>47950765.625299998</v>
      </c>
      <c r="P2027">
        <v>-4481138.5969000002</v>
      </c>
      <c r="Q2027">
        <v>-4554611.0778000001</v>
      </c>
      <c r="R2027">
        <v>-30442831.7128</v>
      </c>
      <c r="S2027">
        <v>8762695.1903000008</v>
      </c>
      <c r="T2027">
        <v>-16433423.3879</v>
      </c>
    </row>
    <row r="2028" spans="1:20" x14ac:dyDescent="0.3">
      <c r="A2028">
        <v>676</v>
      </c>
      <c r="B2028">
        <v>2</v>
      </c>
      <c r="C2028">
        <v>95752318.763600007</v>
      </c>
      <c r="D2028">
        <v>446819.70150000002</v>
      </c>
      <c r="E2028">
        <v>15436370.271600001</v>
      </c>
      <c r="F2028">
        <v>0</v>
      </c>
      <c r="G2028">
        <v>8762695.1903000008</v>
      </c>
      <c r="H2028">
        <v>55190288.2223</v>
      </c>
      <c r="I2028">
        <v>47130783.057099998</v>
      </c>
      <c r="J2028">
        <v>4905176.7174000004</v>
      </c>
      <c r="K2028">
        <v>19990981.349399999</v>
      </c>
      <c r="L2028">
        <v>30449920.9386</v>
      </c>
      <c r="M2028">
        <v>0</v>
      </c>
      <c r="N2028">
        <v>72492905.969400004</v>
      </c>
      <c r="O2028">
        <v>48621535.706500001</v>
      </c>
      <c r="P2028">
        <v>-4458357.0159999998</v>
      </c>
      <c r="Q2028">
        <v>-4554611.0778000001</v>
      </c>
      <c r="R2028">
        <v>-30449920.9386</v>
      </c>
      <c r="S2028">
        <v>8762695.1903000008</v>
      </c>
      <c r="T2028">
        <v>-17302617.747099999</v>
      </c>
    </row>
    <row r="2029" spans="1:20" x14ac:dyDescent="0.3">
      <c r="A2029">
        <v>676</v>
      </c>
      <c r="B2029">
        <v>3</v>
      </c>
      <c r="C2029">
        <v>93532321.831900001</v>
      </c>
      <c r="D2029">
        <v>450216.17200000002</v>
      </c>
      <c r="E2029">
        <v>15436370.271600001</v>
      </c>
      <c r="F2029">
        <v>0</v>
      </c>
      <c r="G2029">
        <v>8762695.1903000008</v>
      </c>
      <c r="H2029">
        <v>55255855.661200002</v>
      </c>
      <c r="I2029">
        <v>44514871.736599997</v>
      </c>
      <c r="J2029">
        <v>4886779.0513000004</v>
      </c>
      <c r="K2029">
        <v>19990981.349399999</v>
      </c>
      <c r="L2029">
        <v>30444396.1382</v>
      </c>
      <c r="M2029">
        <v>0</v>
      </c>
      <c r="N2029">
        <v>72962513.084000006</v>
      </c>
      <c r="O2029">
        <v>49017450.095299996</v>
      </c>
      <c r="P2029">
        <v>-4436562.8794</v>
      </c>
      <c r="Q2029">
        <v>-4554611.0778000001</v>
      </c>
      <c r="R2029">
        <v>-30444396.1382</v>
      </c>
      <c r="S2029">
        <v>8762695.1903000008</v>
      </c>
      <c r="T2029">
        <v>-17706657.422800001</v>
      </c>
    </row>
    <row r="2030" spans="1:20" x14ac:dyDescent="0.3">
      <c r="A2030">
        <v>677</v>
      </c>
      <c r="B2030">
        <v>1</v>
      </c>
      <c r="C2030">
        <v>167958447.9472</v>
      </c>
      <c r="D2030">
        <v>464007.4</v>
      </c>
      <c r="E2030">
        <v>31136586.491599999</v>
      </c>
      <c r="F2030">
        <v>0</v>
      </c>
      <c r="G2030">
        <v>4110847.8026000001</v>
      </c>
      <c r="H2030">
        <v>37464851.016900003</v>
      </c>
      <c r="I2030">
        <v>20777717.2084</v>
      </c>
      <c r="J2030">
        <v>4820505.1228999998</v>
      </c>
      <c r="K2030">
        <v>54241557.569399998</v>
      </c>
      <c r="L2030">
        <v>96383728.630500004</v>
      </c>
      <c r="M2030">
        <v>0</v>
      </c>
      <c r="N2030">
        <v>66350301.154299997</v>
      </c>
      <c r="O2030">
        <v>147180730.73890001</v>
      </c>
      <c r="P2030">
        <v>-4356497.7230000002</v>
      </c>
      <c r="Q2030">
        <v>-23104971.077799998</v>
      </c>
      <c r="R2030">
        <v>-96383728.630500004</v>
      </c>
      <c r="S2030">
        <v>4110847.8026000001</v>
      </c>
      <c r="T2030">
        <v>-28885450.137400001</v>
      </c>
    </row>
    <row r="2031" spans="1:20" x14ac:dyDescent="0.3">
      <c r="A2031">
        <v>677</v>
      </c>
      <c r="B2031">
        <v>2</v>
      </c>
      <c r="C2031">
        <v>159044893.94159999</v>
      </c>
      <c r="D2031">
        <v>477194.55949999997</v>
      </c>
      <c r="E2031">
        <v>31136586.491599999</v>
      </c>
      <c r="F2031">
        <v>0</v>
      </c>
      <c r="G2031">
        <v>4110847.8026000001</v>
      </c>
      <c r="H2031">
        <v>37471607.971699998</v>
      </c>
      <c r="I2031">
        <v>17867260.0548</v>
      </c>
      <c r="J2031">
        <v>4764463.7706000004</v>
      </c>
      <c r="K2031">
        <v>54241557.569399998</v>
      </c>
      <c r="L2031">
        <v>93933127.194000006</v>
      </c>
      <c r="M2031">
        <v>0</v>
      </c>
      <c r="N2031">
        <v>63155821.063100003</v>
      </c>
      <c r="O2031">
        <v>141177633.8867</v>
      </c>
      <c r="P2031">
        <v>-4287269.2111</v>
      </c>
      <c r="Q2031">
        <v>-23104971.077799998</v>
      </c>
      <c r="R2031">
        <v>-93933127.194000006</v>
      </c>
      <c r="S2031">
        <v>4110847.8026000001</v>
      </c>
      <c r="T2031">
        <v>-25684213.091400001</v>
      </c>
    </row>
    <row r="2032" spans="1:20" x14ac:dyDescent="0.3">
      <c r="A2032">
        <v>677</v>
      </c>
      <c r="B2032">
        <v>3</v>
      </c>
      <c r="C2032">
        <v>153652139.30399999</v>
      </c>
      <c r="D2032">
        <v>489821.28840000002</v>
      </c>
      <c r="E2032">
        <v>31136586.491599999</v>
      </c>
      <c r="F2032">
        <v>0</v>
      </c>
      <c r="G2032">
        <v>4110847.8026000001</v>
      </c>
      <c r="H2032">
        <v>37577806.182999998</v>
      </c>
      <c r="I2032">
        <v>16277719.748299999</v>
      </c>
      <c r="J2032">
        <v>4716059.9217999997</v>
      </c>
      <c r="K2032">
        <v>54241557.569399998</v>
      </c>
      <c r="L2032">
        <v>91788567.737499997</v>
      </c>
      <c r="M2032">
        <v>0</v>
      </c>
      <c r="N2032">
        <v>61246304.690099999</v>
      </c>
      <c r="O2032">
        <v>137374419.55579999</v>
      </c>
      <c r="P2032">
        <v>-4226238.6335000005</v>
      </c>
      <c r="Q2032">
        <v>-23104971.077799998</v>
      </c>
      <c r="R2032">
        <v>-91788567.737499997</v>
      </c>
      <c r="S2032">
        <v>4110847.8026000001</v>
      </c>
      <c r="T2032">
        <v>-23668498.507100001</v>
      </c>
    </row>
    <row r="2033" spans="1:20" x14ac:dyDescent="0.3">
      <c r="A2033">
        <v>678</v>
      </c>
      <c r="B2033">
        <v>1</v>
      </c>
      <c r="C2033">
        <v>28474792.7009</v>
      </c>
      <c r="D2033">
        <v>485066.6312</v>
      </c>
      <c r="E2033">
        <v>40058835.041599996</v>
      </c>
      <c r="F2033">
        <v>0</v>
      </c>
      <c r="G2033">
        <v>464017418.78619999</v>
      </c>
      <c r="H2033">
        <v>122223734.5121</v>
      </c>
      <c r="I2033">
        <v>480535870.40719998</v>
      </c>
      <c r="J2033">
        <v>4733697.0191000002</v>
      </c>
      <c r="K2033">
        <v>73705758.689400002</v>
      </c>
      <c r="L2033">
        <v>26133058.7645</v>
      </c>
      <c r="M2033">
        <v>0</v>
      </c>
      <c r="N2033">
        <v>69732155.581100002</v>
      </c>
      <c r="O2033">
        <v>-452061077.70630002</v>
      </c>
      <c r="P2033">
        <v>-4248630.3880000003</v>
      </c>
      <c r="Q2033">
        <v>-33646923.647799999</v>
      </c>
      <c r="R2033">
        <v>-26133058.7645</v>
      </c>
      <c r="S2033">
        <v>464017418.78619999</v>
      </c>
      <c r="T2033">
        <v>52491578.931000002</v>
      </c>
    </row>
    <row r="2034" spans="1:20" x14ac:dyDescent="0.3">
      <c r="A2034">
        <v>678</v>
      </c>
      <c r="B2034">
        <v>2</v>
      </c>
      <c r="C2034">
        <v>24869936.290199999</v>
      </c>
      <c r="D2034">
        <v>481170.01890000002</v>
      </c>
      <c r="E2034">
        <v>40058835.041599996</v>
      </c>
      <c r="F2034">
        <v>0</v>
      </c>
      <c r="G2034">
        <v>464017418.78619999</v>
      </c>
      <c r="H2034">
        <v>115408152.05840001</v>
      </c>
      <c r="I2034">
        <v>462824652.75080001</v>
      </c>
      <c r="J2034">
        <v>4746506.4452</v>
      </c>
      <c r="K2034">
        <v>73705758.689400002</v>
      </c>
      <c r="L2034">
        <v>26932245.381700002</v>
      </c>
      <c r="M2034">
        <v>0</v>
      </c>
      <c r="N2034">
        <v>76258438.125</v>
      </c>
      <c r="O2034">
        <v>-437954716.46060002</v>
      </c>
      <c r="P2034">
        <v>-4265336.4263000004</v>
      </c>
      <c r="Q2034">
        <v>-33646923.647799999</v>
      </c>
      <c r="R2034">
        <v>-26932245.381700002</v>
      </c>
      <c r="S2034">
        <v>464017418.78619999</v>
      </c>
      <c r="T2034">
        <v>39149713.933300003</v>
      </c>
    </row>
    <row r="2035" spans="1:20" x14ac:dyDescent="0.3">
      <c r="A2035">
        <v>678</v>
      </c>
      <c r="B2035">
        <v>3</v>
      </c>
      <c r="C2035">
        <v>22995433.949499998</v>
      </c>
      <c r="D2035">
        <v>477940.78629999998</v>
      </c>
      <c r="E2035">
        <v>40058835.041599996</v>
      </c>
      <c r="F2035">
        <v>0</v>
      </c>
      <c r="G2035">
        <v>464017418.78619999</v>
      </c>
      <c r="H2035">
        <v>109875322.40710001</v>
      </c>
      <c r="I2035">
        <v>449758654.74949998</v>
      </c>
      <c r="J2035">
        <v>4756228.5288000004</v>
      </c>
      <c r="K2035">
        <v>73705758.689400002</v>
      </c>
      <c r="L2035">
        <v>27589023.640900001</v>
      </c>
      <c r="M2035">
        <v>0</v>
      </c>
      <c r="N2035">
        <v>81365896.864700004</v>
      </c>
      <c r="O2035">
        <v>-426763220.80000001</v>
      </c>
      <c r="P2035">
        <v>-4278287.7424999997</v>
      </c>
      <c r="Q2035">
        <v>-33646923.647799999</v>
      </c>
      <c r="R2035">
        <v>-27589023.640900001</v>
      </c>
      <c r="S2035">
        <v>464017418.78619999</v>
      </c>
      <c r="T2035">
        <v>28509425.542399999</v>
      </c>
    </row>
    <row r="2036" spans="1:20" x14ac:dyDescent="0.3">
      <c r="A2036">
        <v>679</v>
      </c>
      <c r="B2036">
        <v>1</v>
      </c>
      <c r="C2036">
        <v>137983593.71439999</v>
      </c>
      <c r="D2036">
        <v>490572.5148</v>
      </c>
      <c r="E2036">
        <v>74073143.511600003</v>
      </c>
      <c r="F2036">
        <v>0</v>
      </c>
      <c r="G2036">
        <v>114925525.8529</v>
      </c>
      <c r="H2036">
        <v>124646041.2832</v>
      </c>
      <c r="I2036">
        <v>114330622.4774</v>
      </c>
      <c r="J2036">
        <v>4707609.3328</v>
      </c>
      <c r="K2036">
        <v>147909169.96939999</v>
      </c>
      <c r="L2036">
        <v>111591123.66590001</v>
      </c>
      <c r="M2036">
        <v>0</v>
      </c>
      <c r="N2036">
        <v>73580045.126499996</v>
      </c>
      <c r="O2036">
        <v>23652971.237</v>
      </c>
      <c r="P2036">
        <v>-4217036.818</v>
      </c>
      <c r="Q2036">
        <v>-73836026.457800001</v>
      </c>
      <c r="R2036">
        <v>-111591123.66590001</v>
      </c>
      <c r="S2036">
        <v>114925525.8529</v>
      </c>
      <c r="T2036">
        <v>51065996.1567</v>
      </c>
    </row>
    <row r="2037" spans="1:20" x14ac:dyDescent="0.3">
      <c r="A2037">
        <v>679</v>
      </c>
      <c r="B2037">
        <v>2</v>
      </c>
      <c r="C2037">
        <v>121122755.93629999</v>
      </c>
      <c r="D2037">
        <v>501550.21870000003</v>
      </c>
      <c r="E2037">
        <v>74073143.511600003</v>
      </c>
      <c r="F2037">
        <v>0</v>
      </c>
      <c r="G2037">
        <v>114925525.8529</v>
      </c>
      <c r="H2037">
        <v>124916527.1161</v>
      </c>
      <c r="I2037">
        <v>104098513.80419999</v>
      </c>
      <c r="J2037">
        <v>4666215.9678999996</v>
      </c>
      <c r="K2037">
        <v>147909169.96939999</v>
      </c>
      <c r="L2037">
        <v>108894123.22669999</v>
      </c>
      <c r="M2037">
        <v>0</v>
      </c>
      <c r="N2037">
        <v>69999151.664800003</v>
      </c>
      <c r="O2037">
        <v>17024242.132100001</v>
      </c>
      <c r="P2037">
        <v>-4164665.7492</v>
      </c>
      <c r="Q2037">
        <v>-73836026.457800001</v>
      </c>
      <c r="R2037">
        <v>-108894123.22669999</v>
      </c>
      <c r="S2037">
        <v>114925525.8529</v>
      </c>
      <c r="T2037">
        <v>54917375.451300003</v>
      </c>
    </row>
    <row r="2038" spans="1:20" x14ac:dyDescent="0.3">
      <c r="A2038">
        <v>679</v>
      </c>
      <c r="B2038">
        <v>3</v>
      </c>
      <c r="C2038">
        <v>110912062.03650001</v>
      </c>
      <c r="D2038">
        <v>511107.55859999999</v>
      </c>
      <c r="E2038">
        <v>74073143.511600003</v>
      </c>
      <c r="F2038">
        <v>0</v>
      </c>
      <c r="G2038">
        <v>114925525.8529</v>
      </c>
      <c r="H2038">
        <v>125127137.01549999</v>
      </c>
      <c r="I2038">
        <v>98414851.345200002</v>
      </c>
      <c r="J2038">
        <v>4629906.5398000004</v>
      </c>
      <c r="K2038">
        <v>147909169.96939999</v>
      </c>
      <c r="L2038">
        <v>106618718.24600001</v>
      </c>
      <c r="M2038">
        <v>0</v>
      </c>
      <c r="N2038">
        <v>67999627.051499993</v>
      </c>
      <c r="O2038">
        <v>12497210.691299999</v>
      </c>
      <c r="P2038">
        <v>-4118798.9813000001</v>
      </c>
      <c r="Q2038">
        <v>-73836026.457800001</v>
      </c>
      <c r="R2038">
        <v>-106618718.24600001</v>
      </c>
      <c r="S2038">
        <v>114925525.8529</v>
      </c>
      <c r="T2038">
        <v>57127509.964000002</v>
      </c>
    </row>
    <row r="2039" spans="1:20" x14ac:dyDescent="0.3">
      <c r="A2039">
        <v>680</v>
      </c>
      <c r="B2039">
        <v>1</v>
      </c>
      <c r="C2039">
        <v>184998096.82870001</v>
      </c>
      <c r="D2039">
        <v>513754.93119999999</v>
      </c>
      <c r="E2039">
        <v>195652223.4716</v>
      </c>
      <c r="F2039">
        <v>0</v>
      </c>
      <c r="G2039">
        <v>312759858.65140003</v>
      </c>
      <c r="H2039">
        <v>118401291.76629999</v>
      </c>
      <c r="I2039">
        <v>235604580.03099999</v>
      </c>
      <c r="J2039">
        <v>4656545.9056000002</v>
      </c>
      <c r="K2039">
        <v>413138229.98940003</v>
      </c>
      <c r="L2039">
        <v>87341155.224999994</v>
      </c>
      <c r="M2039">
        <v>0</v>
      </c>
      <c r="N2039">
        <v>71471484.233600006</v>
      </c>
      <c r="O2039">
        <v>-50606483.202299997</v>
      </c>
      <c r="P2039">
        <v>-4142790.9744000002</v>
      </c>
      <c r="Q2039">
        <v>-217486006.5178</v>
      </c>
      <c r="R2039">
        <v>-87341155.224999994</v>
      </c>
      <c r="S2039">
        <v>312759858.65140003</v>
      </c>
      <c r="T2039">
        <v>46929807.532700002</v>
      </c>
    </row>
    <row r="2040" spans="1:20" x14ac:dyDescent="0.3">
      <c r="A2040">
        <v>680</v>
      </c>
      <c r="B2040">
        <v>2</v>
      </c>
      <c r="C2040">
        <v>163744471.49630001</v>
      </c>
      <c r="D2040">
        <v>515574.38579999999</v>
      </c>
      <c r="E2040">
        <v>195652223.4716</v>
      </c>
      <c r="F2040">
        <v>0</v>
      </c>
      <c r="G2040">
        <v>312759858.65140003</v>
      </c>
      <c r="H2040">
        <v>115806992.2924</v>
      </c>
      <c r="I2040">
        <v>210386435.03040001</v>
      </c>
      <c r="J2040">
        <v>4675893.6517000003</v>
      </c>
      <c r="K2040">
        <v>413138229.98940003</v>
      </c>
      <c r="L2040">
        <v>86586315.447799996</v>
      </c>
      <c r="M2040">
        <v>0</v>
      </c>
      <c r="N2040">
        <v>73486767.730100006</v>
      </c>
      <c r="O2040">
        <v>-46641963.534199998</v>
      </c>
      <c r="P2040">
        <v>-4160319.2659</v>
      </c>
      <c r="Q2040">
        <v>-217486006.5178</v>
      </c>
      <c r="R2040">
        <v>-86586315.447799996</v>
      </c>
      <c r="S2040">
        <v>312759858.65140003</v>
      </c>
      <c r="T2040">
        <v>42320224.562299997</v>
      </c>
    </row>
    <row r="2041" spans="1:20" x14ac:dyDescent="0.3">
      <c r="A2041">
        <v>680</v>
      </c>
      <c r="B2041">
        <v>3</v>
      </c>
      <c r="C2041">
        <v>151733006.69400001</v>
      </c>
      <c r="D2041">
        <v>516701.55089999997</v>
      </c>
      <c r="E2041">
        <v>195652223.4716</v>
      </c>
      <c r="F2041">
        <v>0</v>
      </c>
      <c r="G2041">
        <v>312759858.65140003</v>
      </c>
      <c r="H2041">
        <v>114136326.88699999</v>
      </c>
      <c r="I2041">
        <v>196180514.63620001</v>
      </c>
      <c r="J2041">
        <v>4690839.8687000005</v>
      </c>
      <c r="K2041">
        <v>413138229.98940003</v>
      </c>
      <c r="L2041">
        <v>85869675.389300004</v>
      </c>
      <c r="M2041">
        <v>0</v>
      </c>
      <c r="N2041">
        <v>74786928.741500005</v>
      </c>
      <c r="O2041">
        <v>-44447507.942199998</v>
      </c>
      <c r="P2041">
        <v>-4174138.3179000001</v>
      </c>
      <c r="Q2041">
        <v>-217486006.5178</v>
      </c>
      <c r="R2041">
        <v>-85869675.389300004</v>
      </c>
      <c r="S2041">
        <v>312759858.65140003</v>
      </c>
      <c r="T2041">
        <v>39349398.145499997</v>
      </c>
    </row>
    <row r="2042" spans="1:20" x14ac:dyDescent="0.3">
      <c r="A2042">
        <v>681</v>
      </c>
      <c r="B2042">
        <v>1</v>
      </c>
      <c r="C2042">
        <v>110823315.8559</v>
      </c>
      <c r="D2042">
        <v>508100.0404</v>
      </c>
      <c r="E2042">
        <v>213242123.48159999</v>
      </c>
      <c r="F2042">
        <v>0</v>
      </c>
      <c r="G2042">
        <v>844293683.69389999</v>
      </c>
      <c r="H2042">
        <v>155910220.88870001</v>
      </c>
      <c r="I2042">
        <v>747676779.71019995</v>
      </c>
      <c r="J2042">
        <v>4756906.6200999999</v>
      </c>
      <c r="K2042">
        <v>451511217.2694</v>
      </c>
      <c r="L2042">
        <v>31506399.199999999</v>
      </c>
      <c r="M2042">
        <v>0</v>
      </c>
      <c r="N2042">
        <v>89071437.238999993</v>
      </c>
      <c r="O2042">
        <v>-636853463.85420001</v>
      </c>
      <c r="P2042">
        <v>-4248806.5796999997</v>
      </c>
      <c r="Q2042">
        <v>-238269093.78780001</v>
      </c>
      <c r="R2042">
        <v>-31506399.199999999</v>
      </c>
      <c r="S2042">
        <v>844293683.69389999</v>
      </c>
      <c r="T2042">
        <v>66838783.649700001</v>
      </c>
    </row>
    <row r="2043" spans="1:20" x14ac:dyDescent="0.3">
      <c r="A2043">
        <v>681</v>
      </c>
      <c r="B2043">
        <v>2</v>
      </c>
      <c r="C2043">
        <v>105242875.9164</v>
      </c>
      <c r="D2043">
        <v>500819.98300000001</v>
      </c>
      <c r="E2043">
        <v>213242123.48159999</v>
      </c>
      <c r="F2043">
        <v>0</v>
      </c>
      <c r="G2043">
        <v>844293683.69389999</v>
      </c>
      <c r="H2043">
        <v>152709234.3524</v>
      </c>
      <c r="I2043">
        <v>728723939.44910002</v>
      </c>
      <c r="J2043">
        <v>4815368.9424000001</v>
      </c>
      <c r="K2043">
        <v>451511217.2694</v>
      </c>
      <c r="L2043">
        <v>31936022.325199999</v>
      </c>
      <c r="M2043">
        <v>0</v>
      </c>
      <c r="N2043">
        <v>98846756.659400001</v>
      </c>
      <c r="O2043">
        <v>-623481063.53269994</v>
      </c>
      <c r="P2043">
        <v>-4314548.9594999999</v>
      </c>
      <c r="Q2043">
        <v>-238269093.78780001</v>
      </c>
      <c r="R2043">
        <v>-31936022.325199999</v>
      </c>
      <c r="S2043">
        <v>844293683.69389999</v>
      </c>
      <c r="T2043">
        <v>53862477.693000004</v>
      </c>
    </row>
    <row r="2044" spans="1:20" x14ac:dyDescent="0.3">
      <c r="A2044">
        <v>681</v>
      </c>
      <c r="B2044">
        <v>3</v>
      </c>
      <c r="C2044">
        <v>101426655.993</v>
      </c>
      <c r="D2044">
        <v>494733.02039999998</v>
      </c>
      <c r="E2044">
        <v>213242123.48159999</v>
      </c>
      <c r="F2044">
        <v>0</v>
      </c>
      <c r="G2044">
        <v>844293683.69389999</v>
      </c>
      <c r="H2044">
        <v>150464698.8847</v>
      </c>
      <c r="I2044">
        <v>714801246.37390006</v>
      </c>
      <c r="J2044">
        <v>4868585.0794000002</v>
      </c>
      <c r="K2044">
        <v>451511217.2694</v>
      </c>
      <c r="L2044">
        <v>32296876.895199999</v>
      </c>
      <c r="M2044">
        <v>0</v>
      </c>
      <c r="N2044">
        <v>106213755.7946</v>
      </c>
      <c r="O2044">
        <v>-613374590.38090003</v>
      </c>
      <c r="P2044">
        <v>-4373852.0590000004</v>
      </c>
      <c r="Q2044">
        <v>-238269093.78780001</v>
      </c>
      <c r="R2044">
        <v>-32296876.895199999</v>
      </c>
      <c r="S2044">
        <v>844293683.69389999</v>
      </c>
      <c r="T2044">
        <v>44250943.090099998</v>
      </c>
    </row>
    <row r="2045" spans="1:20" x14ac:dyDescent="0.3">
      <c r="A2045">
        <v>682</v>
      </c>
      <c r="B2045">
        <v>1</v>
      </c>
      <c r="C2045">
        <v>69160624.706100002</v>
      </c>
      <c r="D2045">
        <v>484038.71429999999</v>
      </c>
      <c r="E2045">
        <v>104228872.32160001</v>
      </c>
      <c r="F2045">
        <v>0</v>
      </c>
      <c r="G2045">
        <v>465826410.31279999</v>
      </c>
      <c r="H2045">
        <v>125613261.3361</v>
      </c>
      <c r="I2045">
        <v>424069849.66820002</v>
      </c>
      <c r="J2045">
        <v>4927218.9544000002</v>
      </c>
      <c r="K2045">
        <v>213694962.56940001</v>
      </c>
      <c r="L2045">
        <v>15015507.750399999</v>
      </c>
      <c r="M2045">
        <v>0</v>
      </c>
      <c r="N2045">
        <v>107448259.0297</v>
      </c>
      <c r="O2045">
        <v>-354909224.96210003</v>
      </c>
      <c r="P2045">
        <v>-4443180.2401000001</v>
      </c>
      <c r="Q2045">
        <v>-109466090.24779999</v>
      </c>
      <c r="R2045">
        <v>-15015507.750399999</v>
      </c>
      <c r="S2045">
        <v>465826410.31279999</v>
      </c>
      <c r="T2045">
        <v>18165002.306400001</v>
      </c>
    </row>
    <row r="2046" spans="1:20" x14ac:dyDescent="0.3">
      <c r="A2046">
        <v>682</v>
      </c>
      <c r="B2046">
        <v>2</v>
      </c>
      <c r="C2046">
        <v>53046064.968999997</v>
      </c>
      <c r="D2046">
        <v>474393.17219999997</v>
      </c>
      <c r="E2046">
        <v>104228872.32160001</v>
      </c>
      <c r="F2046">
        <v>0</v>
      </c>
      <c r="G2046">
        <v>465826410.31279999</v>
      </c>
      <c r="H2046">
        <v>124208672.15620001</v>
      </c>
      <c r="I2046">
        <v>404368575.04839998</v>
      </c>
      <c r="J2046">
        <v>4982007.9970000004</v>
      </c>
      <c r="K2046">
        <v>213694962.56940001</v>
      </c>
      <c r="L2046">
        <v>15211002.4428</v>
      </c>
      <c r="M2046">
        <v>0</v>
      </c>
      <c r="N2046">
        <v>109353046.4074</v>
      </c>
      <c r="O2046">
        <v>-351322510.0794</v>
      </c>
      <c r="P2046">
        <v>-4507614.8247999996</v>
      </c>
      <c r="Q2046">
        <v>-109466090.24779999</v>
      </c>
      <c r="R2046">
        <v>-15211002.4428</v>
      </c>
      <c r="S2046">
        <v>465826410.31279999</v>
      </c>
      <c r="T2046">
        <v>14855625.7488</v>
      </c>
    </row>
    <row r="2047" spans="1:20" x14ac:dyDescent="0.3">
      <c r="A2047">
        <v>682</v>
      </c>
      <c r="B2047">
        <v>3</v>
      </c>
      <c r="C2047">
        <v>45650389.428199999</v>
      </c>
      <c r="D2047">
        <v>465639.84340000001</v>
      </c>
      <c r="E2047">
        <v>104228872.32160001</v>
      </c>
      <c r="F2047">
        <v>0</v>
      </c>
      <c r="G2047">
        <v>465826410.31279999</v>
      </c>
      <c r="H2047">
        <v>123455774.912</v>
      </c>
      <c r="I2047">
        <v>393778206.74629998</v>
      </c>
      <c r="J2047">
        <v>5033349.7653999999</v>
      </c>
      <c r="K2047">
        <v>213694962.56940001</v>
      </c>
      <c r="L2047">
        <v>15387327.652100001</v>
      </c>
      <c r="M2047">
        <v>0</v>
      </c>
      <c r="N2047">
        <v>111446987.5015</v>
      </c>
      <c r="O2047">
        <v>-348127817.31800002</v>
      </c>
      <c r="P2047">
        <v>-4567709.9220000003</v>
      </c>
      <c r="Q2047">
        <v>-109466090.24779999</v>
      </c>
      <c r="R2047">
        <v>-15387327.652100001</v>
      </c>
      <c r="S2047">
        <v>465826410.31279999</v>
      </c>
      <c r="T2047">
        <v>12008787.410499999</v>
      </c>
    </row>
    <row r="2048" spans="1:20" x14ac:dyDescent="0.3">
      <c r="A2048">
        <v>683</v>
      </c>
      <c r="B2048">
        <v>1</v>
      </c>
      <c r="C2048">
        <v>234049152.68200001</v>
      </c>
      <c r="D2048">
        <v>467272.30060000002</v>
      </c>
      <c r="E2048">
        <v>15436370.271600001</v>
      </c>
      <c r="F2048">
        <v>0</v>
      </c>
      <c r="G2048">
        <v>5281963.2226999998</v>
      </c>
      <c r="H2048">
        <v>60108523.622100003</v>
      </c>
      <c r="I2048">
        <v>130883758.94329999</v>
      </c>
      <c r="J2048">
        <v>4981304.1355999997</v>
      </c>
      <c r="K2048">
        <v>19990981.349399999</v>
      </c>
      <c r="L2048">
        <v>59790550.743299998</v>
      </c>
      <c r="M2048">
        <v>0</v>
      </c>
      <c r="N2048">
        <v>99934472.844300002</v>
      </c>
      <c r="O2048">
        <v>103165393.7387</v>
      </c>
      <c r="P2048">
        <v>-4514031.835</v>
      </c>
      <c r="Q2048">
        <v>-4554611.0778000001</v>
      </c>
      <c r="R2048">
        <v>-59790550.743299998</v>
      </c>
      <c r="S2048">
        <v>5281963.2226999998</v>
      </c>
      <c r="T2048">
        <v>-39825949.222199999</v>
      </c>
    </row>
    <row r="2049" spans="1:20" x14ac:dyDescent="0.3">
      <c r="A2049">
        <v>683</v>
      </c>
      <c r="B2049">
        <v>2</v>
      </c>
      <c r="C2049">
        <v>196630273.30989999</v>
      </c>
      <c r="D2049">
        <v>469008.42469999997</v>
      </c>
      <c r="E2049">
        <v>15436370.271600001</v>
      </c>
      <c r="F2049">
        <v>0</v>
      </c>
      <c r="G2049">
        <v>5281963.2226999998</v>
      </c>
      <c r="H2049">
        <v>60852236.988600001</v>
      </c>
      <c r="I2049">
        <v>101005290.3184</v>
      </c>
      <c r="J2049">
        <v>4938930.7665999997</v>
      </c>
      <c r="K2049">
        <v>19990981.349399999</v>
      </c>
      <c r="L2049">
        <v>58859498.221900001</v>
      </c>
      <c r="M2049">
        <v>0</v>
      </c>
      <c r="N2049">
        <v>93971160.798999995</v>
      </c>
      <c r="O2049">
        <v>95624982.991500005</v>
      </c>
      <c r="P2049">
        <v>-4469922.3417999996</v>
      </c>
      <c r="Q2049">
        <v>-4554611.0778000001</v>
      </c>
      <c r="R2049">
        <v>-58859498.221900001</v>
      </c>
      <c r="S2049">
        <v>5281963.2226999998</v>
      </c>
      <c r="T2049">
        <v>-33118923.810400002</v>
      </c>
    </row>
    <row r="2050" spans="1:20" x14ac:dyDescent="0.3">
      <c r="A2050">
        <v>683</v>
      </c>
      <c r="B2050">
        <v>3</v>
      </c>
      <c r="C2050">
        <v>174563923.34150001</v>
      </c>
      <c r="D2050">
        <v>470823.54729999998</v>
      </c>
      <c r="E2050">
        <v>15436370.271600001</v>
      </c>
      <c r="F2050">
        <v>0</v>
      </c>
      <c r="G2050">
        <v>5281963.2226999998</v>
      </c>
      <c r="H2050">
        <v>61376821.1972</v>
      </c>
      <c r="I2050">
        <v>84045887.061299995</v>
      </c>
      <c r="J2050">
        <v>4902925.2581000002</v>
      </c>
      <c r="K2050">
        <v>19990981.349399999</v>
      </c>
      <c r="L2050">
        <v>58047936.089299999</v>
      </c>
      <c r="M2050">
        <v>0</v>
      </c>
      <c r="N2050">
        <v>90225936.0009</v>
      </c>
      <c r="O2050">
        <v>90518036.280200005</v>
      </c>
      <c r="P2050">
        <v>-4432101.7107999995</v>
      </c>
      <c r="Q2050">
        <v>-4554611.0778000001</v>
      </c>
      <c r="R2050">
        <v>-58047936.089299999</v>
      </c>
      <c r="S2050">
        <v>5281963.2226999998</v>
      </c>
      <c r="T2050">
        <v>-28849114.8037</v>
      </c>
    </row>
    <row r="2051" spans="1:20" x14ac:dyDescent="0.3">
      <c r="A2051">
        <v>684</v>
      </c>
      <c r="B2051">
        <v>1</v>
      </c>
      <c r="C2051">
        <v>105478136.2418</v>
      </c>
      <c r="D2051">
        <v>458334.36700000003</v>
      </c>
      <c r="E2051">
        <v>15436370.271600001</v>
      </c>
      <c r="F2051">
        <v>0</v>
      </c>
      <c r="G2051">
        <v>36578381.063000001</v>
      </c>
      <c r="H2051">
        <v>76460832.751000002</v>
      </c>
      <c r="I2051">
        <v>114044048.62809999</v>
      </c>
      <c r="J2051">
        <v>4928997.7221999997</v>
      </c>
      <c r="K2051">
        <v>19990981.349399999</v>
      </c>
      <c r="L2051">
        <v>21213.700499999999</v>
      </c>
      <c r="M2051">
        <v>0</v>
      </c>
      <c r="N2051">
        <v>94522637.250100002</v>
      </c>
      <c r="O2051">
        <v>-8565912.3862999994</v>
      </c>
      <c r="P2051">
        <v>-4470663.3552999999</v>
      </c>
      <c r="Q2051">
        <v>-4554611.0778000001</v>
      </c>
      <c r="R2051">
        <v>-21213.700499999999</v>
      </c>
      <c r="S2051">
        <v>36578381.063000001</v>
      </c>
      <c r="T2051">
        <v>-18061804.499200001</v>
      </c>
    </row>
    <row r="2052" spans="1:20" x14ac:dyDescent="0.3">
      <c r="A2052">
        <v>684</v>
      </c>
      <c r="B2052">
        <v>2</v>
      </c>
      <c r="C2052">
        <v>96360428.5167</v>
      </c>
      <c r="D2052">
        <v>447202.82780000003</v>
      </c>
      <c r="E2052">
        <v>15436370.271600001</v>
      </c>
      <c r="F2052">
        <v>0</v>
      </c>
      <c r="G2052">
        <v>36578381.063000001</v>
      </c>
      <c r="H2052">
        <v>75325294.649299994</v>
      </c>
      <c r="I2052">
        <v>102534544.1204</v>
      </c>
      <c r="J2052">
        <v>4950240.8760000002</v>
      </c>
      <c r="K2052">
        <v>19990981.349399999</v>
      </c>
      <c r="L2052">
        <v>22355.167000000001</v>
      </c>
      <c r="M2052">
        <v>0</v>
      </c>
      <c r="N2052">
        <v>96404849.311100006</v>
      </c>
      <c r="O2052">
        <v>-6174115.6036999999</v>
      </c>
      <c r="P2052">
        <v>-4503038.0482000001</v>
      </c>
      <c r="Q2052">
        <v>-4554611.0778000001</v>
      </c>
      <c r="R2052">
        <v>-22355.167000000001</v>
      </c>
      <c r="S2052">
        <v>36578381.063000001</v>
      </c>
      <c r="T2052">
        <v>-21079554.661899999</v>
      </c>
    </row>
    <row r="2053" spans="1:20" x14ac:dyDescent="0.3">
      <c r="A2053">
        <v>684</v>
      </c>
      <c r="B2053">
        <v>3</v>
      </c>
      <c r="C2053">
        <v>89940492.781399995</v>
      </c>
      <c r="D2053">
        <v>437265.07339999999</v>
      </c>
      <c r="E2053">
        <v>15436370.271600001</v>
      </c>
      <c r="F2053">
        <v>0</v>
      </c>
      <c r="G2053">
        <v>36578381.063000001</v>
      </c>
      <c r="H2053">
        <v>74632588.191799998</v>
      </c>
      <c r="I2053">
        <v>94256770.699399993</v>
      </c>
      <c r="J2053">
        <v>4968267.5767000001</v>
      </c>
      <c r="K2053">
        <v>19990981.349399999</v>
      </c>
      <c r="L2053">
        <v>23406.150300000001</v>
      </c>
      <c r="M2053">
        <v>0</v>
      </c>
      <c r="N2053">
        <v>97250386.100899994</v>
      </c>
      <c r="O2053">
        <v>-4316277.9179999996</v>
      </c>
      <c r="P2053">
        <v>-4531002.5033</v>
      </c>
      <c r="Q2053">
        <v>-4554611.0778000001</v>
      </c>
      <c r="R2053">
        <v>-23406.150300000001</v>
      </c>
      <c r="S2053">
        <v>36578381.063000001</v>
      </c>
      <c r="T2053">
        <v>-22617797.909200002</v>
      </c>
    </row>
    <row r="2054" spans="1:20" x14ac:dyDescent="0.3">
      <c r="A2054">
        <v>685</v>
      </c>
      <c r="B2054">
        <v>1</v>
      </c>
      <c r="C2054">
        <v>147722357.60170001</v>
      </c>
      <c r="D2054">
        <v>434819.06089999998</v>
      </c>
      <c r="E2054">
        <v>15436370.271600001</v>
      </c>
      <c r="F2054">
        <v>0</v>
      </c>
      <c r="G2054">
        <v>2055977.3535</v>
      </c>
      <c r="H2054">
        <v>48370760.4723</v>
      </c>
      <c r="I2054">
        <v>61250058.5537</v>
      </c>
      <c r="J2054">
        <v>4947359.9603000004</v>
      </c>
      <c r="K2054">
        <v>19990981.349399999</v>
      </c>
      <c r="L2054">
        <v>30142682.571199998</v>
      </c>
      <c r="M2054">
        <v>0</v>
      </c>
      <c r="N2054">
        <v>98790239.101199999</v>
      </c>
      <c r="O2054">
        <v>86472299.047999993</v>
      </c>
      <c r="P2054">
        <v>-4512540.8994000005</v>
      </c>
      <c r="Q2054">
        <v>-4554611.0778000001</v>
      </c>
      <c r="R2054">
        <v>-30142682.571199998</v>
      </c>
      <c r="S2054">
        <v>2055977.3535</v>
      </c>
      <c r="T2054">
        <v>-50419478.628899999</v>
      </c>
    </row>
    <row r="2055" spans="1:20" x14ac:dyDescent="0.3">
      <c r="A2055">
        <v>685</v>
      </c>
      <c r="B2055">
        <v>2</v>
      </c>
      <c r="C2055">
        <v>138714739.4461</v>
      </c>
      <c r="D2055">
        <v>432848.64569999999</v>
      </c>
      <c r="E2055">
        <v>15436370.271600001</v>
      </c>
      <c r="F2055">
        <v>0</v>
      </c>
      <c r="G2055">
        <v>2055977.3535</v>
      </c>
      <c r="H2055">
        <v>48122990.541199997</v>
      </c>
      <c r="I2055">
        <v>56224903.905400001</v>
      </c>
      <c r="J2055">
        <v>4929168.87</v>
      </c>
      <c r="K2055">
        <v>19990981.349399999</v>
      </c>
      <c r="L2055">
        <v>29917952.759</v>
      </c>
      <c r="M2055">
        <v>0</v>
      </c>
      <c r="N2055">
        <v>94311695.185800001</v>
      </c>
      <c r="O2055">
        <v>82489835.540700004</v>
      </c>
      <c r="P2055">
        <v>-4496320.2242999999</v>
      </c>
      <c r="Q2055">
        <v>-4554611.0778000001</v>
      </c>
      <c r="R2055">
        <v>-29917952.759</v>
      </c>
      <c r="S2055">
        <v>2055977.3535</v>
      </c>
      <c r="T2055">
        <v>-46188704.644699998</v>
      </c>
    </row>
    <row r="2056" spans="1:20" x14ac:dyDescent="0.3">
      <c r="A2056">
        <v>685</v>
      </c>
      <c r="B2056">
        <v>3</v>
      </c>
      <c r="C2056">
        <v>133074907.7867</v>
      </c>
      <c r="D2056">
        <v>431314.68459999998</v>
      </c>
      <c r="E2056">
        <v>15436370.271600001</v>
      </c>
      <c r="F2056">
        <v>0</v>
      </c>
      <c r="G2056">
        <v>2055977.3535</v>
      </c>
      <c r="H2056">
        <v>47969160.854699999</v>
      </c>
      <c r="I2056">
        <v>52955589.570699997</v>
      </c>
      <c r="J2056">
        <v>4912792.2037000004</v>
      </c>
      <c r="K2056">
        <v>19990981.349399999</v>
      </c>
      <c r="L2056">
        <v>29721208.542100001</v>
      </c>
      <c r="M2056">
        <v>0</v>
      </c>
      <c r="N2056">
        <v>91954206.505400002</v>
      </c>
      <c r="O2056">
        <v>80119318.216000006</v>
      </c>
      <c r="P2056">
        <v>-4481477.5192</v>
      </c>
      <c r="Q2056">
        <v>-4554611.0778000001</v>
      </c>
      <c r="R2056">
        <v>-29721208.542100001</v>
      </c>
      <c r="S2056">
        <v>2055977.3535</v>
      </c>
      <c r="T2056">
        <v>-43985045.650700003</v>
      </c>
    </row>
    <row r="2057" spans="1:20" x14ac:dyDescent="0.3">
      <c r="A2057">
        <v>686</v>
      </c>
      <c r="B2057">
        <v>1</v>
      </c>
      <c r="C2057">
        <v>129579428.7846</v>
      </c>
      <c r="D2057">
        <v>432786.1948</v>
      </c>
      <c r="E2057">
        <v>15435409.071599999</v>
      </c>
      <c r="F2057">
        <v>0</v>
      </c>
      <c r="G2057">
        <v>1892272.7324000001</v>
      </c>
      <c r="H2057">
        <v>49106107.548</v>
      </c>
      <c r="I2057">
        <v>52695916.752400003</v>
      </c>
      <c r="J2057">
        <v>4894160.6194000002</v>
      </c>
      <c r="K2057">
        <v>19898519.689399999</v>
      </c>
      <c r="L2057">
        <v>29601348.895300001</v>
      </c>
      <c r="M2057">
        <v>0</v>
      </c>
      <c r="N2057">
        <v>90006063.866500005</v>
      </c>
      <c r="O2057">
        <v>76883512.032199994</v>
      </c>
      <c r="P2057">
        <v>-4461374.4244999997</v>
      </c>
      <c r="Q2057">
        <v>-4463110.6178000001</v>
      </c>
      <c r="R2057">
        <v>-29601348.895300001</v>
      </c>
      <c r="S2057">
        <v>1892272.7324000001</v>
      </c>
      <c r="T2057">
        <v>-40899956.318599999</v>
      </c>
    </row>
    <row r="2058" spans="1:20" x14ac:dyDescent="0.3">
      <c r="A2058">
        <v>686</v>
      </c>
      <c r="B2058">
        <v>2</v>
      </c>
      <c r="C2058">
        <v>126232642.80069999</v>
      </c>
      <c r="D2058">
        <v>434613.11550000001</v>
      </c>
      <c r="E2058">
        <v>15435409.071599999</v>
      </c>
      <c r="F2058">
        <v>0</v>
      </c>
      <c r="G2058">
        <v>1892272.7324000001</v>
      </c>
      <c r="H2058">
        <v>49177686.571099997</v>
      </c>
      <c r="I2058">
        <v>50161971.131499998</v>
      </c>
      <c r="J2058">
        <v>4877013.2028999999</v>
      </c>
      <c r="K2058">
        <v>19898519.689399999</v>
      </c>
      <c r="L2058">
        <v>29460120.969900001</v>
      </c>
      <c r="M2058">
        <v>0</v>
      </c>
      <c r="N2058">
        <v>89147743.740799993</v>
      </c>
      <c r="O2058">
        <v>76070671.669200003</v>
      </c>
      <c r="P2058">
        <v>-4442400.0873999996</v>
      </c>
      <c r="Q2058">
        <v>-4463110.6178000001</v>
      </c>
      <c r="R2058">
        <v>-29460120.969900001</v>
      </c>
      <c r="S2058">
        <v>1892272.7324000001</v>
      </c>
      <c r="T2058">
        <v>-39970057.169699997</v>
      </c>
    </row>
    <row r="2059" spans="1:20" x14ac:dyDescent="0.3">
      <c r="A2059">
        <v>686</v>
      </c>
      <c r="B2059">
        <v>3</v>
      </c>
      <c r="C2059">
        <v>122851789.0583</v>
      </c>
      <c r="D2059">
        <v>436919.28739999997</v>
      </c>
      <c r="E2059">
        <v>15435409.071599999</v>
      </c>
      <c r="F2059">
        <v>0</v>
      </c>
      <c r="G2059">
        <v>1892272.7324000001</v>
      </c>
      <c r="H2059">
        <v>48655105.5757</v>
      </c>
      <c r="I2059">
        <v>47777682.351999998</v>
      </c>
      <c r="J2059">
        <v>4861197.6771999998</v>
      </c>
      <c r="K2059">
        <v>19898519.689399999</v>
      </c>
      <c r="L2059">
        <v>29329003.137400001</v>
      </c>
      <c r="M2059">
        <v>0</v>
      </c>
      <c r="N2059">
        <v>87741628.459399998</v>
      </c>
      <c r="O2059">
        <v>75074106.706300005</v>
      </c>
      <c r="P2059">
        <v>-4424278.3898</v>
      </c>
      <c r="Q2059">
        <v>-4463110.6178000001</v>
      </c>
      <c r="R2059">
        <v>-29329003.137400001</v>
      </c>
      <c r="S2059">
        <v>1892272.7324000001</v>
      </c>
      <c r="T2059">
        <v>-39086522.883699998</v>
      </c>
    </row>
    <row r="2060" spans="1:20" x14ac:dyDescent="0.3">
      <c r="A2060">
        <v>687</v>
      </c>
      <c r="B2060">
        <v>1</v>
      </c>
      <c r="C2060">
        <v>100173611.9963</v>
      </c>
      <c r="D2060">
        <v>433619.277</v>
      </c>
      <c r="E2060">
        <v>15435409.071599999</v>
      </c>
      <c r="F2060">
        <v>0</v>
      </c>
      <c r="G2060">
        <v>11475876.4038</v>
      </c>
      <c r="H2060">
        <v>58875643.071999997</v>
      </c>
      <c r="I2060">
        <v>67279716.751699999</v>
      </c>
      <c r="J2060">
        <v>4872107.7426000005</v>
      </c>
      <c r="K2060">
        <v>19898519.689399999</v>
      </c>
      <c r="L2060">
        <v>2567255.1340999999</v>
      </c>
      <c r="M2060">
        <v>0</v>
      </c>
      <c r="N2060">
        <v>91583779.658899993</v>
      </c>
      <c r="O2060">
        <v>32893895.244600002</v>
      </c>
      <c r="P2060">
        <v>-4438488.4655999998</v>
      </c>
      <c r="Q2060">
        <v>-4463110.6178000001</v>
      </c>
      <c r="R2060">
        <v>-2567255.1340999999</v>
      </c>
      <c r="S2060">
        <v>11475876.4038</v>
      </c>
      <c r="T2060">
        <v>-32708136.5869</v>
      </c>
    </row>
    <row r="2061" spans="1:20" x14ac:dyDescent="0.3">
      <c r="A2061">
        <v>687</v>
      </c>
      <c r="B2061">
        <v>2</v>
      </c>
      <c r="C2061">
        <v>95285313.281599998</v>
      </c>
      <c r="D2061">
        <v>430842.2781</v>
      </c>
      <c r="E2061">
        <v>15435409.071599999</v>
      </c>
      <c r="F2061">
        <v>0</v>
      </c>
      <c r="G2061">
        <v>11475876.4038</v>
      </c>
      <c r="H2061">
        <v>58320168.7949</v>
      </c>
      <c r="I2061">
        <v>61910331.172300003</v>
      </c>
      <c r="J2061">
        <v>4880868.8795999996</v>
      </c>
      <c r="K2061">
        <v>19898519.689399999</v>
      </c>
      <c r="L2061">
        <v>2573906.6979</v>
      </c>
      <c r="M2061">
        <v>0</v>
      </c>
      <c r="N2061">
        <v>91476605.011800006</v>
      </c>
      <c r="O2061">
        <v>33374982.109299999</v>
      </c>
      <c r="P2061">
        <v>-4450026.6014999999</v>
      </c>
      <c r="Q2061">
        <v>-4463110.6178000001</v>
      </c>
      <c r="R2061">
        <v>-2573906.6979</v>
      </c>
      <c r="S2061">
        <v>11475876.4038</v>
      </c>
      <c r="T2061">
        <v>-33156436.216800001</v>
      </c>
    </row>
    <row r="2062" spans="1:20" x14ac:dyDescent="0.3">
      <c r="A2062">
        <v>687</v>
      </c>
      <c r="B2062">
        <v>3</v>
      </c>
      <c r="C2062">
        <v>92081107.578199998</v>
      </c>
      <c r="D2062">
        <v>428504.65779999999</v>
      </c>
      <c r="E2062">
        <v>15435409.071599999</v>
      </c>
      <c r="F2062">
        <v>0</v>
      </c>
      <c r="G2062">
        <v>11475876.4038</v>
      </c>
      <c r="H2062">
        <v>58066005.813500002</v>
      </c>
      <c r="I2062">
        <v>58246272.343999997</v>
      </c>
      <c r="J2062">
        <v>4887853.0771000003</v>
      </c>
      <c r="K2062">
        <v>19898519.689399999</v>
      </c>
      <c r="L2062">
        <v>2579720.9076999999</v>
      </c>
      <c r="M2062">
        <v>0</v>
      </c>
      <c r="N2062">
        <v>91601092.945700005</v>
      </c>
      <c r="O2062">
        <v>33834835.234200001</v>
      </c>
      <c r="P2062">
        <v>-4459348.4193000002</v>
      </c>
      <c r="Q2062">
        <v>-4463110.6178000001</v>
      </c>
      <c r="R2062">
        <v>-2579720.9076999999</v>
      </c>
      <c r="S2062">
        <v>11475876.4038</v>
      </c>
      <c r="T2062">
        <v>-33535087.132199999</v>
      </c>
    </row>
    <row r="2063" spans="1:20" x14ac:dyDescent="0.3">
      <c r="A2063">
        <v>688</v>
      </c>
      <c r="B2063">
        <v>1</v>
      </c>
      <c r="C2063">
        <v>176930477.1904</v>
      </c>
      <c r="D2063">
        <v>442399.59379999997</v>
      </c>
      <c r="E2063">
        <v>15435409.071599999</v>
      </c>
      <c r="F2063">
        <v>0</v>
      </c>
      <c r="G2063">
        <v>1923932.1647999999</v>
      </c>
      <c r="H2063">
        <v>41329726.4608</v>
      </c>
      <c r="I2063">
        <v>38709525.707900003</v>
      </c>
      <c r="J2063">
        <v>4821934.9145</v>
      </c>
      <c r="K2063">
        <v>19898519.689399999</v>
      </c>
      <c r="L2063">
        <v>90896264.409600005</v>
      </c>
      <c r="M2063">
        <v>0</v>
      </c>
      <c r="N2063">
        <v>83928034.887899995</v>
      </c>
      <c r="O2063">
        <v>138220951.4824</v>
      </c>
      <c r="P2063">
        <v>-4379535.3207999999</v>
      </c>
      <c r="Q2063">
        <v>-4463110.6178000001</v>
      </c>
      <c r="R2063">
        <v>-90896264.409600005</v>
      </c>
      <c r="S2063">
        <v>1923932.1647999999</v>
      </c>
      <c r="T2063">
        <v>-42598308.427000001</v>
      </c>
    </row>
    <row r="2064" spans="1:20" x14ac:dyDescent="0.3">
      <c r="A2064">
        <v>688</v>
      </c>
      <c r="B2064">
        <v>2</v>
      </c>
      <c r="C2064">
        <v>167571362.44890001</v>
      </c>
      <c r="D2064">
        <v>454657.39360000001</v>
      </c>
      <c r="E2064">
        <v>15435409.071599999</v>
      </c>
      <c r="F2064">
        <v>0</v>
      </c>
      <c r="G2064">
        <v>1923932.1647999999</v>
      </c>
      <c r="H2064">
        <v>41599251.145000003</v>
      </c>
      <c r="I2064">
        <v>36405388.693000004</v>
      </c>
      <c r="J2064">
        <v>4766092.5551000005</v>
      </c>
      <c r="K2064">
        <v>19898519.689399999</v>
      </c>
      <c r="L2064">
        <v>88454675.6303</v>
      </c>
      <c r="M2064">
        <v>0</v>
      </c>
      <c r="N2064">
        <v>78654944.869399995</v>
      </c>
      <c r="O2064">
        <v>131165973.7559</v>
      </c>
      <c r="P2064">
        <v>-4311435.1615000004</v>
      </c>
      <c r="Q2064">
        <v>-4463110.6178000001</v>
      </c>
      <c r="R2064">
        <v>-88454675.6303</v>
      </c>
      <c r="S2064">
        <v>1923932.1647999999</v>
      </c>
      <c r="T2064">
        <v>-37055693.7245</v>
      </c>
    </row>
    <row r="2065" spans="1:20" x14ac:dyDescent="0.3">
      <c r="A2065">
        <v>688</v>
      </c>
      <c r="B2065">
        <v>3</v>
      </c>
      <c r="C2065">
        <v>160896675.2421</v>
      </c>
      <c r="D2065">
        <v>465549.81099999999</v>
      </c>
      <c r="E2065">
        <v>15435409.071599999</v>
      </c>
      <c r="F2065">
        <v>0</v>
      </c>
      <c r="G2065">
        <v>1923932.1647999999</v>
      </c>
      <c r="H2065">
        <v>41771953.539099999</v>
      </c>
      <c r="I2065">
        <v>35033158.598700002</v>
      </c>
      <c r="J2065">
        <v>4717365.2822000002</v>
      </c>
      <c r="K2065">
        <v>19898519.689399999</v>
      </c>
      <c r="L2065">
        <v>86349381.995800003</v>
      </c>
      <c r="M2065">
        <v>0</v>
      </c>
      <c r="N2065">
        <v>75554163.217700005</v>
      </c>
      <c r="O2065">
        <v>125863516.6434</v>
      </c>
      <c r="P2065">
        <v>-4251815.4711999996</v>
      </c>
      <c r="Q2065">
        <v>-4463110.6178000001</v>
      </c>
      <c r="R2065">
        <v>-86349381.995800003</v>
      </c>
      <c r="S2065">
        <v>1923932.1647999999</v>
      </c>
      <c r="T2065">
        <v>-33782209.678499997</v>
      </c>
    </row>
    <row r="2066" spans="1:20" x14ac:dyDescent="0.3">
      <c r="A2066">
        <v>689</v>
      </c>
      <c r="B2066">
        <v>1</v>
      </c>
      <c r="C2066">
        <v>73866691.725099996</v>
      </c>
      <c r="D2066">
        <v>459708.9178</v>
      </c>
      <c r="E2066">
        <v>23574538.7216</v>
      </c>
      <c r="F2066">
        <v>0</v>
      </c>
      <c r="G2066">
        <v>77439542.034199998</v>
      </c>
      <c r="H2066">
        <v>63997676.515600003</v>
      </c>
      <c r="I2066">
        <v>70931595.697600007</v>
      </c>
      <c r="J2066">
        <v>4755232.0109999999</v>
      </c>
      <c r="K2066">
        <v>53212654.069399998</v>
      </c>
      <c r="L2066">
        <v>32383319.116700001</v>
      </c>
      <c r="M2066">
        <v>0</v>
      </c>
      <c r="N2066">
        <v>77593456.290000007</v>
      </c>
      <c r="O2066">
        <v>2935096.0274999999</v>
      </c>
      <c r="P2066">
        <v>-4295523.0932</v>
      </c>
      <c r="Q2066">
        <v>-29638115.347800002</v>
      </c>
      <c r="R2066">
        <v>-32383319.116700001</v>
      </c>
      <c r="S2066">
        <v>77439542.034199998</v>
      </c>
      <c r="T2066">
        <v>-13595779.7744</v>
      </c>
    </row>
    <row r="2067" spans="1:20" x14ac:dyDescent="0.3">
      <c r="A2067">
        <v>689</v>
      </c>
      <c r="B2067">
        <v>2</v>
      </c>
      <c r="C2067">
        <v>67741252.605599999</v>
      </c>
      <c r="D2067">
        <v>454452.97149999999</v>
      </c>
      <c r="E2067">
        <v>23574538.7216</v>
      </c>
      <c r="F2067">
        <v>0</v>
      </c>
      <c r="G2067">
        <v>77439542.034199998</v>
      </c>
      <c r="H2067">
        <v>62515260.181900002</v>
      </c>
      <c r="I2067">
        <v>60388515.2553</v>
      </c>
      <c r="J2067">
        <v>4785154.6733999997</v>
      </c>
      <c r="K2067">
        <v>53212654.069399998</v>
      </c>
      <c r="L2067">
        <v>32431300.9245</v>
      </c>
      <c r="M2067">
        <v>0</v>
      </c>
      <c r="N2067">
        <v>80264649.968500003</v>
      </c>
      <c r="O2067">
        <v>7352737.3503</v>
      </c>
      <c r="P2067">
        <v>-4330701.7018999998</v>
      </c>
      <c r="Q2067">
        <v>-29638115.347800002</v>
      </c>
      <c r="R2067">
        <v>-32431300.9245</v>
      </c>
      <c r="S2067">
        <v>77439542.034199998</v>
      </c>
      <c r="T2067">
        <v>-17749389.786600001</v>
      </c>
    </row>
    <row r="2068" spans="1:20" x14ac:dyDescent="0.3">
      <c r="A2068">
        <v>689</v>
      </c>
      <c r="B2068">
        <v>3</v>
      </c>
      <c r="C2068">
        <v>64255609.418799996</v>
      </c>
      <c r="D2068">
        <v>449692.11719999998</v>
      </c>
      <c r="E2068">
        <v>23574538.7216</v>
      </c>
      <c r="F2068">
        <v>0</v>
      </c>
      <c r="G2068">
        <v>77439542.034199998</v>
      </c>
      <c r="H2068">
        <v>61726819.615400001</v>
      </c>
      <c r="I2068">
        <v>54852009.041900001</v>
      </c>
      <c r="J2068">
        <v>4809878.9529999997</v>
      </c>
      <c r="K2068">
        <v>53212654.069399998</v>
      </c>
      <c r="L2068">
        <v>32448370.585299999</v>
      </c>
      <c r="M2068">
        <v>0</v>
      </c>
      <c r="N2068">
        <v>81759521.341399997</v>
      </c>
      <c r="O2068">
        <v>9403600.3769000005</v>
      </c>
      <c r="P2068">
        <v>-4360186.8357999995</v>
      </c>
      <c r="Q2068">
        <v>-29638115.347800002</v>
      </c>
      <c r="R2068">
        <v>-32448370.585299999</v>
      </c>
      <c r="S2068">
        <v>77439542.034199998</v>
      </c>
      <c r="T2068">
        <v>-20032701.726</v>
      </c>
    </row>
    <row r="2069" spans="1:20" x14ac:dyDescent="0.3">
      <c r="A2069">
        <v>690</v>
      </c>
      <c r="B2069">
        <v>1</v>
      </c>
      <c r="C2069">
        <v>94614733.548500001</v>
      </c>
      <c r="D2069">
        <v>451995.78960000002</v>
      </c>
      <c r="E2069">
        <v>28199911.181600001</v>
      </c>
      <c r="F2069">
        <v>0</v>
      </c>
      <c r="G2069">
        <v>69837266.657900006</v>
      </c>
      <c r="H2069">
        <v>76804516.590299994</v>
      </c>
      <c r="I2069">
        <v>38348597.383299999</v>
      </c>
      <c r="J2069">
        <v>4791696.2164000003</v>
      </c>
      <c r="K2069">
        <v>72144686.969400004</v>
      </c>
      <c r="L2069">
        <v>76759000.718500003</v>
      </c>
      <c r="M2069">
        <v>0</v>
      </c>
      <c r="N2069">
        <v>77952298.522</v>
      </c>
      <c r="O2069">
        <v>56266136.165100001</v>
      </c>
      <c r="P2069">
        <v>-4339700.4267999995</v>
      </c>
      <c r="Q2069">
        <v>-43944775.787799999</v>
      </c>
      <c r="R2069">
        <v>-76759000.718500003</v>
      </c>
      <c r="S2069">
        <v>69837266.657900006</v>
      </c>
      <c r="T2069">
        <v>-1147781.9317000001</v>
      </c>
    </row>
    <row r="2070" spans="1:20" x14ac:dyDescent="0.3">
      <c r="A2070">
        <v>690</v>
      </c>
      <c r="B2070">
        <v>2</v>
      </c>
      <c r="C2070">
        <v>87562419.834800005</v>
      </c>
      <c r="D2070">
        <v>454008.26319999999</v>
      </c>
      <c r="E2070">
        <v>28199911.181600001</v>
      </c>
      <c r="F2070">
        <v>0</v>
      </c>
      <c r="G2070">
        <v>69837266.657900006</v>
      </c>
      <c r="H2070">
        <v>77443451.671599999</v>
      </c>
      <c r="I2070">
        <v>34906303.982600003</v>
      </c>
      <c r="J2070">
        <v>4777442.4556</v>
      </c>
      <c r="K2070">
        <v>72144686.969400004</v>
      </c>
      <c r="L2070">
        <v>75891360.704699993</v>
      </c>
      <c r="M2070">
        <v>0</v>
      </c>
      <c r="N2070">
        <v>75822284.363199994</v>
      </c>
      <c r="O2070">
        <v>52656115.852200001</v>
      </c>
      <c r="P2070">
        <v>-4323434.1924000001</v>
      </c>
      <c r="Q2070">
        <v>-43944775.787799999</v>
      </c>
      <c r="R2070">
        <v>-75891360.704699993</v>
      </c>
      <c r="S2070">
        <v>69837266.657900006</v>
      </c>
      <c r="T2070">
        <v>1621167.3084</v>
      </c>
    </row>
    <row r="2071" spans="1:20" x14ac:dyDescent="0.3">
      <c r="A2071">
        <v>690</v>
      </c>
      <c r="B2071">
        <v>3</v>
      </c>
      <c r="C2071">
        <v>83115271.021500006</v>
      </c>
      <c r="D2071">
        <v>455798.22169999999</v>
      </c>
      <c r="E2071">
        <v>28199911.181600001</v>
      </c>
      <c r="F2071">
        <v>0</v>
      </c>
      <c r="G2071">
        <v>69837266.657900006</v>
      </c>
      <c r="H2071">
        <v>77699908.784099996</v>
      </c>
      <c r="I2071">
        <v>32764651.7817</v>
      </c>
      <c r="J2071">
        <v>4765704.1520999996</v>
      </c>
      <c r="K2071">
        <v>72144686.969400004</v>
      </c>
      <c r="L2071">
        <v>75142797.803200006</v>
      </c>
      <c r="M2071">
        <v>0</v>
      </c>
      <c r="N2071">
        <v>74556736.110100001</v>
      </c>
      <c r="O2071">
        <v>50350619.239799999</v>
      </c>
      <c r="P2071">
        <v>-4309905.9304</v>
      </c>
      <c r="Q2071">
        <v>-43944775.787799999</v>
      </c>
      <c r="R2071">
        <v>-75142797.803200006</v>
      </c>
      <c r="S2071">
        <v>69837266.657900006</v>
      </c>
      <c r="T2071">
        <v>3143172.6740999999</v>
      </c>
    </row>
    <row r="2072" spans="1:20" x14ac:dyDescent="0.3">
      <c r="A2072">
        <v>691</v>
      </c>
      <c r="B2072">
        <v>1</v>
      </c>
      <c r="C2072">
        <v>41121183.515500002</v>
      </c>
      <c r="D2072">
        <v>432715.8187</v>
      </c>
      <c r="E2072">
        <v>45833225.591600001</v>
      </c>
      <c r="F2072">
        <v>0</v>
      </c>
      <c r="G2072">
        <v>608071690.66659999</v>
      </c>
      <c r="H2072">
        <v>114503768.3355</v>
      </c>
      <c r="I2072">
        <v>517684183.0927</v>
      </c>
      <c r="J2072">
        <v>4892708.6886999998</v>
      </c>
      <c r="K2072">
        <v>144319308.9594</v>
      </c>
      <c r="L2072">
        <v>59049920.372000001</v>
      </c>
      <c r="M2072">
        <v>0</v>
      </c>
      <c r="N2072">
        <v>83620789.570199996</v>
      </c>
      <c r="O2072">
        <v>-476562999.5772</v>
      </c>
      <c r="P2072">
        <v>-4459992.8700999999</v>
      </c>
      <c r="Q2072">
        <v>-98486083.367799997</v>
      </c>
      <c r="R2072">
        <v>-59049920.372000001</v>
      </c>
      <c r="S2072">
        <v>608071690.66659999</v>
      </c>
      <c r="T2072">
        <v>30882978.7652</v>
      </c>
    </row>
    <row r="2073" spans="1:20" x14ac:dyDescent="0.3">
      <c r="A2073">
        <v>691</v>
      </c>
      <c r="B2073">
        <v>2</v>
      </c>
      <c r="C2073">
        <v>35582881.5189</v>
      </c>
      <c r="D2073">
        <v>415497.78909999999</v>
      </c>
      <c r="E2073">
        <v>45833225.591600001</v>
      </c>
      <c r="F2073">
        <v>0</v>
      </c>
      <c r="G2073">
        <v>608071690.66659999</v>
      </c>
      <c r="H2073">
        <v>113082638.0036</v>
      </c>
      <c r="I2073">
        <v>504133973.34509999</v>
      </c>
      <c r="J2073">
        <v>5006675.9973999998</v>
      </c>
      <c r="K2073">
        <v>144319308.9594</v>
      </c>
      <c r="L2073">
        <v>59591885.044299997</v>
      </c>
      <c r="M2073">
        <v>0</v>
      </c>
      <c r="N2073">
        <v>89648357.156800002</v>
      </c>
      <c r="O2073">
        <v>-468551091.82620001</v>
      </c>
      <c r="P2073">
        <v>-4591178.2083000001</v>
      </c>
      <c r="Q2073">
        <v>-98486083.367799997</v>
      </c>
      <c r="R2073">
        <v>-59591885.044299997</v>
      </c>
      <c r="S2073">
        <v>608071690.66659999</v>
      </c>
      <c r="T2073">
        <v>23434280.846799999</v>
      </c>
    </row>
    <row r="2074" spans="1:20" x14ac:dyDescent="0.3">
      <c r="A2074">
        <v>691</v>
      </c>
      <c r="B2074">
        <v>3</v>
      </c>
      <c r="C2074">
        <v>32571081.659299999</v>
      </c>
      <c r="D2074">
        <v>400574.20750000002</v>
      </c>
      <c r="E2074">
        <v>45833225.591600001</v>
      </c>
      <c r="F2074">
        <v>0</v>
      </c>
      <c r="G2074">
        <v>608071690.66659999</v>
      </c>
      <c r="H2074">
        <v>112144027.3793</v>
      </c>
      <c r="I2074">
        <v>494911781.00029999</v>
      </c>
      <c r="J2074">
        <v>5109273.5982999997</v>
      </c>
      <c r="K2074">
        <v>144319308.9594</v>
      </c>
      <c r="L2074">
        <v>60052093.250399999</v>
      </c>
      <c r="M2074">
        <v>0</v>
      </c>
      <c r="N2074">
        <v>94281169.898000002</v>
      </c>
      <c r="O2074">
        <v>-462340699.34109998</v>
      </c>
      <c r="P2074">
        <v>-4708699.3908000002</v>
      </c>
      <c r="Q2074">
        <v>-98486083.367799997</v>
      </c>
      <c r="R2074">
        <v>-60052093.250399999</v>
      </c>
      <c r="S2074">
        <v>608071690.66659999</v>
      </c>
      <c r="T2074">
        <v>17862857.481400002</v>
      </c>
    </row>
    <row r="2075" spans="1:20" x14ac:dyDescent="0.3">
      <c r="A2075">
        <v>692</v>
      </c>
      <c r="B2075">
        <v>1</v>
      </c>
      <c r="C2075">
        <v>383565974.59530002</v>
      </c>
      <c r="D2075">
        <v>420890.8027</v>
      </c>
      <c r="E2075">
        <v>108860886.0416</v>
      </c>
      <c r="F2075">
        <v>0</v>
      </c>
      <c r="G2075">
        <v>66415607.544399999</v>
      </c>
      <c r="H2075">
        <v>70947711.647</v>
      </c>
      <c r="I2075">
        <v>27938904.5605</v>
      </c>
      <c r="J2075">
        <v>5018002.8169</v>
      </c>
      <c r="K2075">
        <v>402296765.22939998</v>
      </c>
      <c r="L2075">
        <v>112938691.4561</v>
      </c>
      <c r="M2075">
        <v>0</v>
      </c>
      <c r="N2075">
        <v>82645553.683500007</v>
      </c>
      <c r="O2075">
        <v>355627070.03479999</v>
      </c>
      <c r="P2075">
        <v>-4597112.0142000001</v>
      </c>
      <c r="Q2075">
        <v>-293435879.18779999</v>
      </c>
      <c r="R2075">
        <v>-112938691.4561</v>
      </c>
      <c r="S2075">
        <v>66415607.544399999</v>
      </c>
      <c r="T2075">
        <v>-11697842.036499999</v>
      </c>
    </row>
    <row r="2076" spans="1:20" x14ac:dyDescent="0.3">
      <c r="A2076">
        <v>692</v>
      </c>
      <c r="B2076">
        <v>2</v>
      </c>
      <c r="C2076">
        <v>362588097.2737</v>
      </c>
      <c r="D2076">
        <v>440662.12910000002</v>
      </c>
      <c r="E2076">
        <v>108860886.0416</v>
      </c>
      <c r="F2076">
        <v>0</v>
      </c>
      <c r="G2076">
        <v>66415607.544399999</v>
      </c>
      <c r="H2076">
        <v>73181987.113000005</v>
      </c>
      <c r="I2076">
        <v>17714238.649</v>
      </c>
      <c r="J2076">
        <v>4949695.9252000004</v>
      </c>
      <c r="K2076">
        <v>402296765.22939998</v>
      </c>
      <c r="L2076">
        <v>109860910.51350001</v>
      </c>
      <c r="M2076">
        <v>0</v>
      </c>
      <c r="N2076">
        <v>77182746.699499995</v>
      </c>
      <c r="O2076">
        <v>344873858.62470001</v>
      </c>
      <c r="P2076">
        <v>-4509033.7960999999</v>
      </c>
      <c r="Q2076">
        <v>-293435879.18779999</v>
      </c>
      <c r="R2076">
        <v>-109860910.51350001</v>
      </c>
      <c r="S2076">
        <v>66415607.544399999</v>
      </c>
      <c r="T2076">
        <v>-4000759.5865000002</v>
      </c>
    </row>
    <row r="2077" spans="1:20" x14ac:dyDescent="0.3">
      <c r="A2077">
        <v>692</v>
      </c>
      <c r="B2077">
        <v>3</v>
      </c>
      <c r="C2077">
        <v>349885370.3962</v>
      </c>
      <c r="D2077">
        <v>458401.2893</v>
      </c>
      <c r="E2077">
        <v>108860886.0416</v>
      </c>
      <c r="F2077">
        <v>0</v>
      </c>
      <c r="G2077">
        <v>66415607.544399999</v>
      </c>
      <c r="H2077">
        <v>74665746.054900005</v>
      </c>
      <c r="I2077">
        <v>12365715.9232</v>
      </c>
      <c r="J2077">
        <v>4895466.5264999997</v>
      </c>
      <c r="K2077">
        <v>402296765.22939998</v>
      </c>
      <c r="L2077">
        <v>107286562.28650001</v>
      </c>
      <c r="M2077">
        <v>0</v>
      </c>
      <c r="N2077">
        <v>73924540.314500004</v>
      </c>
      <c r="O2077">
        <v>337519654.47299999</v>
      </c>
      <c r="P2077">
        <v>-4437065.2370999996</v>
      </c>
      <c r="Q2077">
        <v>-293435879.18779999</v>
      </c>
      <c r="R2077">
        <v>-107286562.28650001</v>
      </c>
      <c r="S2077">
        <v>66415607.544399999</v>
      </c>
      <c r="T2077">
        <v>741205.74040000001</v>
      </c>
    </row>
    <row r="2078" spans="1:20" x14ac:dyDescent="0.3">
      <c r="A2078">
        <v>693</v>
      </c>
      <c r="B2078">
        <v>1</v>
      </c>
      <c r="C2078">
        <v>128436783.9131</v>
      </c>
      <c r="D2078">
        <v>430023.34600000002</v>
      </c>
      <c r="E2078">
        <v>117979643.9716</v>
      </c>
      <c r="F2078">
        <v>0</v>
      </c>
      <c r="G2078">
        <v>1053612039.0926</v>
      </c>
      <c r="H2078">
        <v>191513845.56959999</v>
      </c>
      <c r="I2078">
        <v>943828187.51909995</v>
      </c>
      <c r="J2078">
        <v>5080688.7034999998</v>
      </c>
      <c r="K2078">
        <v>439620602.35939997</v>
      </c>
      <c r="L2078">
        <v>9844584.7528000008</v>
      </c>
      <c r="M2078">
        <v>0</v>
      </c>
      <c r="N2078">
        <v>93394861.972599998</v>
      </c>
      <c r="O2078">
        <v>-815391403.60599995</v>
      </c>
      <c r="P2078">
        <v>-4650665.3574999999</v>
      </c>
      <c r="Q2078">
        <v>-321640958.38779998</v>
      </c>
      <c r="R2078">
        <v>-9844584.7528000008</v>
      </c>
      <c r="S2078">
        <v>1053612039.0926</v>
      </c>
      <c r="T2078">
        <v>98118983.597100005</v>
      </c>
    </row>
    <row r="2079" spans="1:20" x14ac:dyDescent="0.3">
      <c r="A2079">
        <v>693</v>
      </c>
      <c r="B2079">
        <v>2</v>
      </c>
      <c r="C2079">
        <v>122710320.4157</v>
      </c>
      <c r="D2079">
        <v>406066.3849</v>
      </c>
      <c r="E2079">
        <v>117979643.9716</v>
      </c>
      <c r="F2079">
        <v>0</v>
      </c>
      <c r="G2079">
        <v>1053612039.0926</v>
      </c>
      <c r="H2079">
        <v>181891302.73609999</v>
      </c>
      <c r="I2079">
        <v>914281136.41129994</v>
      </c>
      <c r="J2079">
        <v>5242086.4216</v>
      </c>
      <c r="K2079">
        <v>439620602.35939997</v>
      </c>
      <c r="L2079">
        <v>10359649.472899999</v>
      </c>
      <c r="M2079">
        <v>0</v>
      </c>
      <c r="N2079">
        <v>106992291.7402</v>
      </c>
      <c r="O2079">
        <v>-791570815.99559999</v>
      </c>
      <c r="P2079">
        <v>-4836020.0367000001</v>
      </c>
      <c r="Q2079">
        <v>-321640958.38779998</v>
      </c>
      <c r="R2079">
        <v>-10359649.472899999</v>
      </c>
      <c r="S2079">
        <v>1053612039.0926</v>
      </c>
      <c r="T2079">
        <v>74899010.995900005</v>
      </c>
    </row>
    <row r="2080" spans="1:20" x14ac:dyDescent="0.3">
      <c r="A2080">
        <v>693</v>
      </c>
      <c r="B2080">
        <v>3</v>
      </c>
      <c r="C2080">
        <v>118977116.757</v>
      </c>
      <c r="D2080">
        <v>384833.87589999998</v>
      </c>
      <c r="E2080">
        <v>117979643.9716</v>
      </c>
      <c r="F2080">
        <v>0</v>
      </c>
      <c r="G2080">
        <v>1053612039.0926</v>
      </c>
      <c r="H2080">
        <v>174955502.22929999</v>
      </c>
      <c r="I2080">
        <v>892812000.42349994</v>
      </c>
      <c r="J2080">
        <v>5386042.2555999998</v>
      </c>
      <c r="K2080">
        <v>439620602.35939997</v>
      </c>
      <c r="L2080">
        <v>10795693.1382</v>
      </c>
      <c r="M2080">
        <v>0</v>
      </c>
      <c r="N2080">
        <v>117230348.20119999</v>
      </c>
      <c r="O2080">
        <v>-773834883.66639996</v>
      </c>
      <c r="P2080">
        <v>-5001208.3795999996</v>
      </c>
      <c r="Q2080">
        <v>-321640958.38779998</v>
      </c>
      <c r="R2080">
        <v>-10795693.1382</v>
      </c>
      <c r="S2080">
        <v>1053612039.0926</v>
      </c>
      <c r="T2080">
        <v>57725154.028200001</v>
      </c>
    </row>
    <row r="2081" spans="1:20" x14ac:dyDescent="0.3">
      <c r="A2081">
        <v>694</v>
      </c>
      <c r="B2081">
        <v>1</v>
      </c>
      <c r="C2081">
        <v>271702009.46340001</v>
      </c>
      <c r="D2081">
        <v>387199.34049999999</v>
      </c>
      <c r="E2081">
        <v>61466220.921599999</v>
      </c>
      <c r="F2081">
        <v>0</v>
      </c>
      <c r="G2081">
        <v>66636343.337899998</v>
      </c>
      <c r="H2081">
        <v>68228982.830899999</v>
      </c>
      <c r="I2081">
        <v>80686337.314400002</v>
      </c>
      <c r="J2081">
        <v>5367820.7879999997</v>
      </c>
      <c r="K2081">
        <v>208306457.8294</v>
      </c>
      <c r="L2081">
        <v>67426181.585299999</v>
      </c>
      <c r="M2081">
        <v>0</v>
      </c>
      <c r="N2081">
        <v>106920315.4685</v>
      </c>
      <c r="O2081">
        <v>191015672.1489</v>
      </c>
      <c r="P2081">
        <v>-4980621.4475999996</v>
      </c>
      <c r="Q2081">
        <v>-146840236.90779999</v>
      </c>
      <c r="R2081">
        <v>-67426181.585299999</v>
      </c>
      <c r="S2081">
        <v>66636343.337899998</v>
      </c>
      <c r="T2081">
        <v>-38691332.637599997</v>
      </c>
    </row>
    <row r="2082" spans="1:20" x14ac:dyDescent="0.3">
      <c r="A2082">
        <v>694</v>
      </c>
      <c r="B2082">
        <v>2</v>
      </c>
      <c r="C2082">
        <v>234978674.66929999</v>
      </c>
      <c r="D2082">
        <v>389329.10119999998</v>
      </c>
      <c r="E2082">
        <v>61466220.921599999</v>
      </c>
      <c r="F2082">
        <v>0</v>
      </c>
      <c r="G2082">
        <v>66636343.337899998</v>
      </c>
      <c r="H2082">
        <v>68545327.089200005</v>
      </c>
      <c r="I2082">
        <v>53144057.085500002</v>
      </c>
      <c r="J2082">
        <v>5358480.8203999996</v>
      </c>
      <c r="K2082">
        <v>208306457.8294</v>
      </c>
      <c r="L2082">
        <v>66029271.645999998</v>
      </c>
      <c r="M2082">
        <v>0</v>
      </c>
      <c r="N2082">
        <v>99300176.096300006</v>
      </c>
      <c r="O2082">
        <v>181834617.58379999</v>
      </c>
      <c r="P2082">
        <v>-4969151.7192000002</v>
      </c>
      <c r="Q2082">
        <v>-146840236.90779999</v>
      </c>
      <c r="R2082">
        <v>-66029271.645999998</v>
      </c>
      <c r="S2082">
        <v>66636343.337899998</v>
      </c>
      <c r="T2082">
        <v>-30754849.007100001</v>
      </c>
    </row>
    <row r="2083" spans="1:20" x14ac:dyDescent="0.3">
      <c r="A2083">
        <v>694</v>
      </c>
      <c r="B2083">
        <v>3</v>
      </c>
      <c r="C2083">
        <v>215331686.84740001</v>
      </c>
      <c r="D2083">
        <v>391239.41379999998</v>
      </c>
      <c r="E2083">
        <v>61466220.921599999</v>
      </c>
      <c r="F2083">
        <v>0</v>
      </c>
      <c r="G2083">
        <v>66636343.337899998</v>
      </c>
      <c r="H2083">
        <v>69018919.211199999</v>
      </c>
      <c r="I2083">
        <v>39353560.184299998</v>
      </c>
      <c r="J2083">
        <v>5354339.415</v>
      </c>
      <c r="K2083">
        <v>208306457.8294</v>
      </c>
      <c r="L2083">
        <v>64885178.709200002</v>
      </c>
      <c r="M2083">
        <v>0</v>
      </c>
      <c r="N2083">
        <v>95020209.722100005</v>
      </c>
      <c r="O2083">
        <v>175978126.6631</v>
      </c>
      <c r="P2083">
        <v>-4963100.0011999998</v>
      </c>
      <c r="Q2083">
        <v>-146840236.90779999</v>
      </c>
      <c r="R2083">
        <v>-64885178.709200002</v>
      </c>
      <c r="S2083">
        <v>66636343.337899998</v>
      </c>
      <c r="T2083">
        <v>-26001290.510899998</v>
      </c>
    </row>
    <row r="2084" spans="1:20" x14ac:dyDescent="0.3">
      <c r="A2084">
        <v>695</v>
      </c>
      <c r="B2084">
        <v>1</v>
      </c>
      <c r="C2084">
        <v>115427638.2175</v>
      </c>
      <c r="D2084">
        <v>388387.08179999999</v>
      </c>
      <c r="E2084">
        <v>15435409.071599999</v>
      </c>
      <c r="F2084">
        <v>0</v>
      </c>
      <c r="G2084">
        <v>68944572.483799994</v>
      </c>
      <c r="H2084">
        <v>86127829.354000002</v>
      </c>
      <c r="I2084">
        <v>151607233.8612</v>
      </c>
      <c r="J2084">
        <v>5333805.8003000002</v>
      </c>
      <c r="K2084">
        <v>19898519.689399999</v>
      </c>
      <c r="L2084">
        <v>11313825.4563</v>
      </c>
      <c r="M2084">
        <v>0</v>
      </c>
      <c r="N2084">
        <v>97452302.430199996</v>
      </c>
      <c r="O2084">
        <v>-36179595.643700004</v>
      </c>
      <c r="P2084">
        <v>-4945418.7186000003</v>
      </c>
      <c r="Q2084">
        <v>-4463110.6178000001</v>
      </c>
      <c r="R2084">
        <v>-11313825.4563</v>
      </c>
      <c r="S2084">
        <v>68944572.483799994</v>
      </c>
      <c r="T2084">
        <v>-11324473.076099999</v>
      </c>
    </row>
    <row r="2085" spans="1:20" x14ac:dyDescent="0.3">
      <c r="A2085">
        <v>695</v>
      </c>
      <c r="B2085">
        <v>2</v>
      </c>
      <c r="C2085">
        <v>91760726.259100005</v>
      </c>
      <c r="D2085">
        <v>386540.70240000001</v>
      </c>
      <c r="E2085">
        <v>15435409.071599999</v>
      </c>
      <c r="F2085">
        <v>0</v>
      </c>
      <c r="G2085">
        <v>68944572.483799994</v>
      </c>
      <c r="H2085">
        <v>85362586.210099995</v>
      </c>
      <c r="I2085">
        <v>125706446.02169999</v>
      </c>
      <c r="J2085">
        <v>5317690.9477000004</v>
      </c>
      <c r="K2085">
        <v>19898519.689399999</v>
      </c>
      <c r="L2085">
        <v>11423722.182600001</v>
      </c>
      <c r="M2085">
        <v>0</v>
      </c>
      <c r="N2085">
        <v>99158487.682799995</v>
      </c>
      <c r="O2085">
        <v>-33945719.762599997</v>
      </c>
      <c r="P2085">
        <v>-4931150.2452999996</v>
      </c>
      <c r="Q2085">
        <v>-4463110.6178000001</v>
      </c>
      <c r="R2085">
        <v>-11423722.182600001</v>
      </c>
      <c r="S2085">
        <v>68944572.483799994</v>
      </c>
      <c r="T2085">
        <v>-13795901.4727</v>
      </c>
    </row>
    <row r="2086" spans="1:20" x14ac:dyDescent="0.3">
      <c r="A2086">
        <v>695</v>
      </c>
      <c r="B2086">
        <v>3</v>
      </c>
      <c r="C2086">
        <v>78386811.2289</v>
      </c>
      <c r="D2086">
        <v>384987.016</v>
      </c>
      <c r="E2086">
        <v>15435409.071599999</v>
      </c>
      <c r="F2086">
        <v>0</v>
      </c>
      <c r="G2086">
        <v>68944572.483799994</v>
      </c>
      <c r="H2086">
        <v>84739608.105299994</v>
      </c>
      <c r="I2086">
        <v>110849167.55760001</v>
      </c>
      <c r="J2086">
        <v>5304251.4715999998</v>
      </c>
      <c r="K2086">
        <v>19898519.689399999</v>
      </c>
      <c r="L2086">
        <v>11511328.2576</v>
      </c>
      <c r="M2086">
        <v>0</v>
      </c>
      <c r="N2086">
        <v>99908659.6602</v>
      </c>
      <c r="O2086">
        <v>-32462356.328699999</v>
      </c>
      <c r="P2086">
        <v>-4919264.4555000002</v>
      </c>
      <c r="Q2086">
        <v>-4463110.6178000001</v>
      </c>
      <c r="R2086">
        <v>-11511328.2576</v>
      </c>
      <c r="S2086">
        <v>68944572.483799994</v>
      </c>
      <c r="T2086">
        <v>-15169051.5549</v>
      </c>
    </row>
    <row r="2087" spans="1:20" x14ac:dyDescent="0.3">
      <c r="A2087">
        <v>696</v>
      </c>
      <c r="B2087">
        <v>1</v>
      </c>
      <c r="C2087">
        <v>157355719.52450001</v>
      </c>
      <c r="D2087">
        <v>388808.05920000002</v>
      </c>
      <c r="E2087">
        <v>15435409.071599999</v>
      </c>
      <c r="F2087">
        <v>0</v>
      </c>
      <c r="G2087">
        <v>2499741.9353999998</v>
      </c>
      <c r="H2087">
        <v>66500324.801100001</v>
      </c>
      <c r="I2087">
        <v>79478538.912599996</v>
      </c>
      <c r="J2087">
        <v>5259879.0831000004</v>
      </c>
      <c r="K2087">
        <v>19898519.689399999</v>
      </c>
      <c r="L2087">
        <v>38780932.817900002</v>
      </c>
      <c r="M2087">
        <v>0</v>
      </c>
      <c r="N2087">
        <v>99213015.356099993</v>
      </c>
      <c r="O2087">
        <v>77877180.611900002</v>
      </c>
      <c r="P2087">
        <v>-4871071.0237999996</v>
      </c>
      <c r="Q2087">
        <v>-4463110.6178000001</v>
      </c>
      <c r="R2087">
        <v>-38780932.817900002</v>
      </c>
      <c r="S2087">
        <v>2499741.9353999998</v>
      </c>
      <c r="T2087">
        <v>-32712690.555</v>
      </c>
    </row>
    <row r="2088" spans="1:20" x14ac:dyDescent="0.3">
      <c r="A2088">
        <v>696</v>
      </c>
      <c r="B2088">
        <v>2</v>
      </c>
      <c r="C2088">
        <v>146803180.08649999</v>
      </c>
      <c r="D2088">
        <v>393942.84259999997</v>
      </c>
      <c r="E2088">
        <v>15435409.071599999</v>
      </c>
      <c r="F2088">
        <v>0</v>
      </c>
      <c r="G2088">
        <v>2499741.9353999998</v>
      </c>
      <c r="H2088">
        <v>66241877.015600003</v>
      </c>
      <c r="I2088">
        <v>72271984.594799995</v>
      </c>
      <c r="J2088">
        <v>5222404.2759999996</v>
      </c>
      <c r="K2088">
        <v>19898519.689399999</v>
      </c>
      <c r="L2088">
        <v>38440715.482699998</v>
      </c>
      <c r="M2088">
        <v>0</v>
      </c>
      <c r="N2088">
        <v>95792011.494399995</v>
      </c>
      <c r="O2088">
        <v>74531195.491699994</v>
      </c>
      <c r="P2088">
        <v>-4828461.4335000003</v>
      </c>
      <c r="Q2088">
        <v>-4463110.6178000001</v>
      </c>
      <c r="R2088">
        <v>-38440715.482699998</v>
      </c>
      <c r="S2088">
        <v>2499741.9353999998</v>
      </c>
      <c r="T2088">
        <v>-29550134.4789</v>
      </c>
    </row>
    <row r="2089" spans="1:20" x14ac:dyDescent="0.3">
      <c r="A2089">
        <v>696</v>
      </c>
      <c r="B2089">
        <v>3</v>
      </c>
      <c r="C2089">
        <v>139876590.7931</v>
      </c>
      <c r="D2089">
        <v>398764.4327</v>
      </c>
      <c r="E2089">
        <v>15435409.071599999</v>
      </c>
      <c r="F2089">
        <v>0</v>
      </c>
      <c r="G2089">
        <v>2499741.9353999998</v>
      </c>
      <c r="H2089">
        <v>66058083.192000002</v>
      </c>
      <c r="I2089">
        <v>67599307.568100005</v>
      </c>
      <c r="J2089">
        <v>5188777.3192999996</v>
      </c>
      <c r="K2089">
        <v>19898519.689399999</v>
      </c>
      <c r="L2089">
        <v>38127914.4472</v>
      </c>
      <c r="M2089">
        <v>0</v>
      </c>
      <c r="N2089">
        <v>93869543.251200005</v>
      </c>
      <c r="O2089">
        <v>72277283.224999994</v>
      </c>
      <c r="P2089">
        <v>-4790012.8865999999</v>
      </c>
      <c r="Q2089">
        <v>-4463110.6178000001</v>
      </c>
      <c r="R2089">
        <v>-38127914.4472</v>
      </c>
      <c r="S2089">
        <v>2499741.9353999998</v>
      </c>
      <c r="T2089">
        <v>-27811460.0592</v>
      </c>
    </row>
    <row r="2090" spans="1:20" x14ac:dyDescent="0.3">
      <c r="A2090">
        <v>697</v>
      </c>
      <c r="B2090">
        <v>1</v>
      </c>
      <c r="C2090">
        <v>94721956.164199993</v>
      </c>
      <c r="D2090">
        <v>396869.47220000002</v>
      </c>
      <c r="E2090">
        <v>15435409.071599999</v>
      </c>
      <c r="F2090">
        <v>0</v>
      </c>
      <c r="G2090">
        <v>20490968.237599999</v>
      </c>
      <c r="H2090">
        <v>86471366.074100003</v>
      </c>
      <c r="I2090">
        <v>96803415.709700003</v>
      </c>
      <c r="J2090">
        <v>5189659.7966999998</v>
      </c>
      <c r="K2090">
        <v>19898519.689399999</v>
      </c>
      <c r="L2090">
        <v>0</v>
      </c>
      <c r="M2090">
        <v>0</v>
      </c>
      <c r="N2090">
        <v>94960929.377399996</v>
      </c>
      <c r="O2090">
        <v>-2081459.5455</v>
      </c>
      <c r="P2090">
        <v>-4792790.3245000001</v>
      </c>
      <c r="Q2090">
        <v>-4463110.6178000001</v>
      </c>
      <c r="R2090">
        <v>0</v>
      </c>
      <c r="S2090">
        <v>20490968.237599999</v>
      </c>
      <c r="T2090">
        <v>-8489563.3032000009</v>
      </c>
    </row>
    <row r="2091" spans="1:20" x14ac:dyDescent="0.3">
      <c r="A2091">
        <v>697</v>
      </c>
      <c r="B2091">
        <v>2</v>
      </c>
      <c r="C2091">
        <v>90192271.783299997</v>
      </c>
      <c r="D2091">
        <v>395578.59749999997</v>
      </c>
      <c r="E2091">
        <v>15435409.071599999</v>
      </c>
      <c r="F2091">
        <v>0</v>
      </c>
      <c r="G2091">
        <v>20490968.237599999</v>
      </c>
      <c r="H2091">
        <v>86069294.426499993</v>
      </c>
      <c r="I2091">
        <v>90092643.571899995</v>
      </c>
      <c r="J2091">
        <v>5188900.5544999996</v>
      </c>
      <c r="K2091">
        <v>19898519.689399999</v>
      </c>
      <c r="L2091">
        <v>0</v>
      </c>
      <c r="M2091">
        <v>0</v>
      </c>
      <c r="N2091">
        <v>96585569.871700004</v>
      </c>
      <c r="O2091">
        <v>99628.2114</v>
      </c>
      <c r="P2091">
        <v>-4793321.9570000004</v>
      </c>
      <c r="Q2091">
        <v>-4463110.6178000001</v>
      </c>
      <c r="R2091">
        <v>0</v>
      </c>
      <c r="S2091">
        <v>20490968.237599999</v>
      </c>
      <c r="T2091">
        <v>-10516275.4452</v>
      </c>
    </row>
    <row r="2092" spans="1:20" x14ac:dyDescent="0.3">
      <c r="A2092">
        <v>697</v>
      </c>
      <c r="B2092">
        <v>3</v>
      </c>
      <c r="C2092">
        <v>86792755.006300002</v>
      </c>
      <c r="D2092">
        <v>394794.79739999998</v>
      </c>
      <c r="E2092">
        <v>15435409.071599999</v>
      </c>
      <c r="F2092">
        <v>0</v>
      </c>
      <c r="G2092">
        <v>20490968.237599999</v>
      </c>
      <c r="H2092">
        <v>85728106.8662</v>
      </c>
      <c r="I2092">
        <v>85788438.306600004</v>
      </c>
      <c r="J2092">
        <v>5187253.5910999998</v>
      </c>
      <c r="K2092">
        <v>19898519.689399999</v>
      </c>
      <c r="L2092">
        <v>0</v>
      </c>
      <c r="M2092">
        <v>0</v>
      </c>
      <c r="N2092">
        <v>97393775.023499995</v>
      </c>
      <c r="O2092">
        <v>1004316.6996000001</v>
      </c>
      <c r="P2092">
        <v>-4792458.7938000001</v>
      </c>
      <c r="Q2092">
        <v>-4463110.6178000001</v>
      </c>
      <c r="R2092">
        <v>0</v>
      </c>
      <c r="S2092">
        <v>20490968.237599999</v>
      </c>
      <c r="T2092">
        <v>-11665668.157199999</v>
      </c>
    </row>
    <row r="2093" spans="1:20" x14ac:dyDescent="0.3">
      <c r="A2093">
        <v>698</v>
      </c>
      <c r="B2093">
        <v>1</v>
      </c>
      <c r="C2093">
        <v>118943332.8029</v>
      </c>
      <c r="D2093">
        <v>393971.68190000003</v>
      </c>
      <c r="E2093">
        <v>15435409.071599999</v>
      </c>
      <c r="F2093">
        <v>0</v>
      </c>
      <c r="G2093">
        <v>2745105.9205999998</v>
      </c>
      <c r="H2093">
        <v>88563965.067300007</v>
      </c>
      <c r="I2093">
        <v>86256655.601899996</v>
      </c>
      <c r="J2093">
        <v>5168957.4356000004</v>
      </c>
      <c r="K2093">
        <v>20296577.419399999</v>
      </c>
      <c r="L2093">
        <v>16729192.4946</v>
      </c>
      <c r="M2093">
        <v>0</v>
      </c>
      <c r="N2093">
        <v>98213635.039499998</v>
      </c>
      <c r="O2093">
        <v>32686677.201000001</v>
      </c>
      <c r="P2093">
        <v>-4774985.7537000002</v>
      </c>
      <c r="Q2093">
        <v>-4861168.3477999996</v>
      </c>
      <c r="R2093">
        <v>-16729192.4946</v>
      </c>
      <c r="S2093">
        <v>2745105.9205999998</v>
      </c>
      <c r="T2093">
        <v>-9649669.9722000007</v>
      </c>
    </row>
    <row r="2094" spans="1:20" x14ac:dyDescent="0.3">
      <c r="A2094">
        <v>698</v>
      </c>
      <c r="B2094">
        <v>2</v>
      </c>
      <c r="C2094">
        <v>114708004.4057</v>
      </c>
      <c r="D2094">
        <v>393728.98180000001</v>
      </c>
      <c r="E2094">
        <v>15435409.071599999</v>
      </c>
      <c r="F2094">
        <v>0</v>
      </c>
      <c r="G2094">
        <v>2745105.9205999998</v>
      </c>
      <c r="H2094">
        <v>87650360.748699993</v>
      </c>
      <c r="I2094">
        <v>83044574.864700004</v>
      </c>
      <c r="J2094">
        <v>5151919.0990000004</v>
      </c>
      <c r="K2094">
        <v>20296577.419399999</v>
      </c>
      <c r="L2094">
        <v>16689217.407600001</v>
      </c>
      <c r="M2094">
        <v>0</v>
      </c>
      <c r="N2094">
        <v>96185575.826399997</v>
      </c>
      <c r="O2094">
        <v>31663429.541000001</v>
      </c>
      <c r="P2094">
        <v>-4758190.1172000002</v>
      </c>
      <c r="Q2094">
        <v>-4861168.3477999996</v>
      </c>
      <c r="R2094">
        <v>-16689217.407600001</v>
      </c>
      <c r="S2094">
        <v>2745105.9205999998</v>
      </c>
      <c r="T2094">
        <v>-8535215.0777000003</v>
      </c>
    </row>
    <row r="2095" spans="1:20" x14ac:dyDescent="0.3">
      <c r="A2095">
        <v>698</v>
      </c>
      <c r="B2095">
        <v>3</v>
      </c>
      <c r="C2095">
        <v>111771035.802</v>
      </c>
      <c r="D2095">
        <v>393956.5307</v>
      </c>
      <c r="E2095">
        <v>15435409.071599999</v>
      </c>
      <c r="F2095">
        <v>0</v>
      </c>
      <c r="G2095">
        <v>2745105.9205999998</v>
      </c>
      <c r="H2095">
        <v>86751766.830300003</v>
      </c>
      <c r="I2095">
        <v>80388350.939099997</v>
      </c>
      <c r="J2095">
        <v>5135797.2418</v>
      </c>
      <c r="K2095">
        <v>20296577.419399999</v>
      </c>
      <c r="L2095">
        <v>16657423.305299999</v>
      </c>
      <c r="M2095">
        <v>0</v>
      </c>
      <c r="N2095">
        <v>94887787.842899993</v>
      </c>
      <c r="O2095">
        <v>31382684.8629</v>
      </c>
      <c r="P2095">
        <v>-4741840.7111999998</v>
      </c>
      <c r="Q2095">
        <v>-4861168.3477999996</v>
      </c>
      <c r="R2095">
        <v>-16657423.305299999</v>
      </c>
      <c r="S2095">
        <v>2745105.9205999998</v>
      </c>
      <c r="T2095">
        <v>-8136021.0126</v>
      </c>
    </row>
    <row r="2096" spans="1:20" x14ac:dyDescent="0.3">
      <c r="A2096">
        <v>699</v>
      </c>
      <c r="B2096">
        <v>1</v>
      </c>
      <c r="C2096">
        <v>103212934.5508</v>
      </c>
      <c r="D2096">
        <v>396811.44870000001</v>
      </c>
      <c r="E2096">
        <v>15435409.071599999</v>
      </c>
      <c r="F2096">
        <v>0</v>
      </c>
      <c r="G2096">
        <v>5325544.2153000003</v>
      </c>
      <c r="H2096">
        <v>89964317.487100005</v>
      </c>
      <c r="I2096">
        <v>84267231.001100004</v>
      </c>
      <c r="J2096">
        <v>5114462.5680999998</v>
      </c>
      <c r="K2096">
        <v>20296577.419399999</v>
      </c>
      <c r="L2096">
        <v>11986940.7985</v>
      </c>
      <c r="M2096">
        <v>0</v>
      </c>
      <c r="N2096">
        <v>92607400.512700006</v>
      </c>
      <c r="O2096">
        <v>18945703.549699999</v>
      </c>
      <c r="P2096">
        <v>-4717651.1195</v>
      </c>
      <c r="Q2096">
        <v>-4861168.3477999996</v>
      </c>
      <c r="R2096">
        <v>-11986940.7985</v>
      </c>
      <c r="S2096">
        <v>5325544.2153000003</v>
      </c>
      <c r="T2096">
        <v>-2643083.0255999998</v>
      </c>
    </row>
    <row r="2097" spans="1:20" x14ac:dyDescent="0.3">
      <c r="A2097">
        <v>699</v>
      </c>
      <c r="B2097">
        <v>2</v>
      </c>
      <c r="C2097">
        <v>101002824.6146</v>
      </c>
      <c r="D2097">
        <v>399666.66690000001</v>
      </c>
      <c r="E2097">
        <v>15435409.071599999</v>
      </c>
      <c r="F2097">
        <v>0</v>
      </c>
      <c r="G2097">
        <v>5325544.2153000003</v>
      </c>
      <c r="H2097">
        <v>89475509.329400003</v>
      </c>
      <c r="I2097">
        <v>81606967.131099999</v>
      </c>
      <c r="J2097">
        <v>5094767.8870999999</v>
      </c>
      <c r="K2097">
        <v>20296577.419399999</v>
      </c>
      <c r="L2097">
        <v>11970785.7048</v>
      </c>
      <c r="M2097">
        <v>0</v>
      </c>
      <c r="N2097">
        <v>92564690.888999999</v>
      </c>
      <c r="O2097">
        <v>19395857.4835</v>
      </c>
      <c r="P2097">
        <v>-4695101.2202000003</v>
      </c>
      <c r="Q2097">
        <v>-4861168.3477999996</v>
      </c>
      <c r="R2097">
        <v>-11970785.7048</v>
      </c>
      <c r="S2097">
        <v>5325544.2153000003</v>
      </c>
      <c r="T2097">
        <v>-3089181.5595999998</v>
      </c>
    </row>
    <row r="2098" spans="1:20" x14ac:dyDescent="0.3">
      <c r="A2098">
        <v>699</v>
      </c>
      <c r="B2098">
        <v>3</v>
      </c>
      <c r="C2098">
        <v>99303996.205899999</v>
      </c>
      <c r="D2098">
        <v>402497.63689999998</v>
      </c>
      <c r="E2098">
        <v>15435409.071599999</v>
      </c>
      <c r="F2098">
        <v>0</v>
      </c>
      <c r="G2098">
        <v>5325544.2153000003</v>
      </c>
      <c r="H2098">
        <v>88920726.713100001</v>
      </c>
      <c r="I2098">
        <v>79561583.307300001</v>
      </c>
      <c r="J2098">
        <v>5076305.267</v>
      </c>
      <c r="K2098">
        <v>20296577.419399999</v>
      </c>
      <c r="L2098">
        <v>11955608.8124</v>
      </c>
      <c r="M2098">
        <v>0</v>
      </c>
      <c r="N2098">
        <v>92350336.543500006</v>
      </c>
      <c r="O2098">
        <v>19742412.898499999</v>
      </c>
      <c r="P2098">
        <v>-4673807.6300999997</v>
      </c>
      <c r="Q2098">
        <v>-4861168.3477999996</v>
      </c>
      <c r="R2098">
        <v>-11955608.8124</v>
      </c>
      <c r="S2098">
        <v>5325544.2153000003</v>
      </c>
      <c r="T2098">
        <v>-3429609.8303999999</v>
      </c>
    </row>
    <row r="2099" spans="1:20" x14ac:dyDescent="0.3">
      <c r="A2099">
        <v>700</v>
      </c>
      <c r="B2099">
        <v>1</v>
      </c>
      <c r="C2099">
        <v>31036162.641399998</v>
      </c>
      <c r="D2099">
        <v>395500.08059999999</v>
      </c>
      <c r="E2099">
        <v>15435409.071599999</v>
      </c>
      <c r="F2099">
        <v>0</v>
      </c>
      <c r="G2099">
        <v>149150567.75209999</v>
      </c>
      <c r="H2099">
        <v>97315247.384499997</v>
      </c>
      <c r="I2099">
        <v>170826041.62130001</v>
      </c>
      <c r="J2099">
        <v>5122315.21</v>
      </c>
      <c r="K2099">
        <v>20296577.419399999</v>
      </c>
      <c r="L2099">
        <v>399359.37660000002</v>
      </c>
      <c r="M2099">
        <v>0</v>
      </c>
      <c r="N2099">
        <v>96236308.146300003</v>
      </c>
      <c r="O2099">
        <v>-139789878.9799</v>
      </c>
      <c r="P2099">
        <v>-4726815.1294999998</v>
      </c>
      <c r="Q2099">
        <v>-4861168.3477999996</v>
      </c>
      <c r="R2099">
        <v>-399359.37660000002</v>
      </c>
      <c r="S2099">
        <v>149150567.75209999</v>
      </c>
      <c r="T2099">
        <v>1078939.2383000001</v>
      </c>
    </row>
    <row r="2100" spans="1:20" x14ac:dyDescent="0.3">
      <c r="A2100">
        <v>700</v>
      </c>
      <c r="B2100">
        <v>2</v>
      </c>
      <c r="C2100">
        <v>27295405.686299998</v>
      </c>
      <c r="D2100">
        <v>389333.20240000001</v>
      </c>
      <c r="E2100">
        <v>15435409.071599999</v>
      </c>
      <c r="F2100">
        <v>0</v>
      </c>
      <c r="G2100">
        <v>149150567.75209999</v>
      </c>
      <c r="H2100">
        <v>96139913.847000003</v>
      </c>
      <c r="I2100">
        <v>163620421.68349999</v>
      </c>
      <c r="J2100">
        <v>5161169.4941999996</v>
      </c>
      <c r="K2100">
        <v>20296577.419399999</v>
      </c>
      <c r="L2100">
        <v>402595.44309999997</v>
      </c>
      <c r="M2100">
        <v>0</v>
      </c>
      <c r="N2100">
        <v>98388288.383100003</v>
      </c>
      <c r="O2100">
        <v>-136325015.99720001</v>
      </c>
      <c r="P2100">
        <v>-4771836.2917999998</v>
      </c>
      <c r="Q2100">
        <v>-4861168.3477999996</v>
      </c>
      <c r="R2100">
        <v>-402595.44309999997</v>
      </c>
      <c r="S2100">
        <v>149150567.75209999</v>
      </c>
      <c r="T2100">
        <v>-2248374.5359999998</v>
      </c>
    </row>
    <row r="2101" spans="1:20" x14ac:dyDescent="0.3">
      <c r="A2101">
        <v>700</v>
      </c>
      <c r="B2101">
        <v>3</v>
      </c>
      <c r="C2101">
        <v>25276779.0781</v>
      </c>
      <c r="D2101">
        <v>383875.49280000001</v>
      </c>
      <c r="E2101">
        <v>15435409.071599999</v>
      </c>
      <c r="F2101">
        <v>0</v>
      </c>
      <c r="G2101">
        <v>149150567.75209999</v>
      </c>
      <c r="H2101">
        <v>95377835.448799998</v>
      </c>
      <c r="I2101">
        <v>159363688.55919999</v>
      </c>
      <c r="J2101">
        <v>5195076.5559999999</v>
      </c>
      <c r="K2101">
        <v>20296577.419399999</v>
      </c>
      <c r="L2101">
        <v>405329.52340000001</v>
      </c>
      <c r="M2101">
        <v>0</v>
      </c>
      <c r="N2101">
        <v>99950823.786599994</v>
      </c>
      <c r="O2101">
        <v>-134086909.48109999</v>
      </c>
      <c r="P2101">
        <v>-4811201.0631999997</v>
      </c>
      <c r="Q2101">
        <v>-4861168.3477999996</v>
      </c>
      <c r="R2101">
        <v>-405329.52340000001</v>
      </c>
      <c r="S2101">
        <v>149150567.75209999</v>
      </c>
      <c r="T2101">
        <v>-4572988.3377999999</v>
      </c>
    </row>
    <row r="2102" spans="1:20" x14ac:dyDescent="0.3">
      <c r="A2102">
        <v>701</v>
      </c>
      <c r="B2102">
        <v>1</v>
      </c>
      <c r="C2102">
        <v>165750194.5679</v>
      </c>
      <c r="D2102">
        <v>393533.33480000001</v>
      </c>
      <c r="E2102">
        <v>18481072.851599999</v>
      </c>
      <c r="F2102">
        <v>0</v>
      </c>
      <c r="G2102">
        <v>6678075.8157000002</v>
      </c>
      <c r="H2102">
        <v>91196884.565799996</v>
      </c>
      <c r="I2102">
        <v>50297711.069499999</v>
      </c>
      <c r="J2102">
        <v>5130800.4247000003</v>
      </c>
      <c r="K2102">
        <v>60741196.399400003</v>
      </c>
      <c r="L2102">
        <v>77533597.071199998</v>
      </c>
      <c r="M2102">
        <v>0</v>
      </c>
      <c r="N2102">
        <v>90095838.193700001</v>
      </c>
      <c r="O2102">
        <v>115452483.4984</v>
      </c>
      <c r="P2102">
        <v>-4737267.0899</v>
      </c>
      <c r="Q2102">
        <v>-42260123.547799997</v>
      </c>
      <c r="R2102">
        <v>-77533597.071199998</v>
      </c>
      <c r="S2102">
        <v>6678075.8157000002</v>
      </c>
      <c r="T2102">
        <v>1101046.3721</v>
      </c>
    </row>
    <row r="2103" spans="1:20" x14ac:dyDescent="0.3">
      <c r="A2103">
        <v>701</v>
      </c>
      <c r="B2103">
        <v>2</v>
      </c>
      <c r="C2103">
        <v>155313246.7676</v>
      </c>
      <c r="D2103">
        <v>402153.80190000002</v>
      </c>
      <c r="E2103">
        <v>18481072.851599999</v>
      </c>
      <c r="F2103">
        <v>0</v>
      </c>
      <c r="G2103">
        <v>6678075.8157000002</v>
      </c>
      <c r="H2103">
        <v>91803445.879899994</v>
      </c>
      <c r="I2103">
        <v>46583687.218199998</v>
      </c>
      <c r="J2103">
        <v>5076795.4068999998</v>
      </c>
      <c r="K2103">
        <v>60741196.399400003</v>
      </c>
      <c r="L2103">
        <v>75885572.743699998</v>
      </c>
      <c r="M2103">
        <v>0</v>
      </c>
      <c r="N2103">
        <v>85095983.460800007</v>
      </c>
      <c r="O2103">
        <v>108729559.5494</v>
      </c>
      <c r="P2103">
        <v>-4674641.6050000004</v>
      </c>
      <c r="Q2103">
        <v>-42260123.547799997</v>
      </c>
      <c r="R2103">
        <v>-75885572.743699998</v>
      </c>
      <c r="S2103">
        <v>6678075.8157000002</v>
      </c>
      <c r="T2103">
        <v>6707462.4190999996</v>
      </c>
    </row>
    <row r="2104" spans="1:20" x14ac:dyDescent="0.3">
      <c r="A2104">
        <v>701</v>
      </c>
      <c r="B2104">
        <v>3</v>
      </c>
      <c r="C2104">
        <v>148963734.88550001</v>
      </c>
      <c r="D2104">
        <v>409883.70409999997</v>
      </c>
      <c r="E2104">
        <v>18481072.851599999</v>
      </c>
      <c r="F2104">
        <v>0</v>
      </c>
      <c r="G2104">
        <v>6678075.8157000002</v>
      </c>
      <c r="H2104">
        <v>91853556.218999997</v>
      </c>
      <c r="I2104">
        <v>44664508.330300003</v>
      </c>
      <c r="J2104">
        <v>5029849.7677999996</v>
      </c>
      <c r="K2104">
        <v>60741196.399400003</v>
      </c>
      <c r="L2104">
        <v>74499691.450800002</v>
      </c>
      <c r="M2104">
        <v>0</v>
      </c>
      <c r="N2104">
        <v>82038156.825100005</v>
      </c>
      <c r="O2104">
        <v>104299226.5552</v>
      </c>
      <c r="P2104">
        <v>-4619966.0636999998</v>
      </c>
      <c r="Q2104">
        <v>-42260123.547799997</v>
      </c>
      <c r="R2104">
        <v>-74499691.450800002</v>
      </c>
      <c r="S2104">
        <v>6678075.8157000002</v>
      </c>
      <c r="T2104">
        <v>9815399.3938999996</v>
      </c>
    </row>
    <row r="2105" spans="1:20" x14ac:dyDescent="0.3">
      <c r="A2105">
        <v>702</v>
      </c>
      <c r="B2105">
        <v>1</v>
      </c>
      <c r="C2105">
        <v>204000822.25979999</v>
      </c>
      <c r="D2105">
        <v>429283.5111</v>
      </c>
      <c r="E2105">
        <v>20211888.4016</v>
      </c>
      <c r="F2105">
        <v>0</v>
      </c>
      <c r="G2105">
        <v>16499613.4548</v>
      </c>
      <c r="H2105">
        <v>81364628.104300007</v>
      </c>
      <c r="I2105">
        <v>33532756.666000001</v>
      </c>
      <c r="J2105">
        <v>4941007.2569000004</v>
      </c>
      <c r="K2105">
        <v>83725399.779400006</v>
      </c>
      <c r="L2105">
        <v>125596460.9047</v>
      </c>
      <c r="M2105">
        <v>0</v>
      </c>
      <c r="N2105">
        <v>75576936.430399999</v>
      </c>
      <c r="O2105">
        <v>170468065.59380001</v>
      </c>
      <c r="P2105">
        <v>-4511723.7456999999</v>
      </c>
      <c r="Q2105">
        <v>-63513511.377800003</v>
      </c>
      <c r="R2105">
        <v>-125596460.9047</v>
      </c>
      <c r="S2105">
        <v>16499613.4548</v>
      </c>
      <c r="T2105">
        <v>5787691.6738999998</v>
      </c>
    </row>
    <row r="2106" spans="1:20" x14ac:dyDescent="0.3">
      <c r="A2106">
        <v>702</v>
      </c>
      <c r="B2106">
        <v>2</v>
      </c>
      <c r="C2106">
        <v>190994531.9693</v>
      </c>
      <c r="D2106">
        <v>448159.84149999998</v>
      </c>
      <c r="E2106">
        <v>20211888.4016</v>
      </c>
      <c r="F2106">
        <v>0</v>
      </c>
      <c r="G2106">
        <v>16499613.4548</v>
      </c>
      <c r="H2106">
        <v>82959984.990500003</v>
      </c>
      <c r="I2106">
        <v>29384007.847800002</v>
      </c>
      <c r="J2106">
        <v>4866745.5182999996</v>
      </c>
      <c r="K2106">
        <v>83725399.779400006</v>
      </c>
      <c r="L2106">
        <v>121666934.5684</v>
      </c>
      <c r="M2106">
        <v>0</v>
      </c>
      <c r="N2106">
        <v>72028413.173899993</v>
      </c>
      <c r="O2106">
        <v>161610524.12149999</v>
      </c>
      <c r="P2106">
        <v>-4418585.6767999995</v>
      </c>
      <c r="Q2106">
        <v>-63513511.377800003</v>
      </c>
      <c r="R2106">
        <v>-121666934.5684</v>
      </c>
      <c r="S2106">
        <v>16499613.4548</v>
      </c>
      <c r="T2106">
        <v>10931571.8167</v>
      </c>
    </row>
    <row r="2107" spans="1:20" x14ac:dyDescent="0.3">
      <c r="A2107">
        <v>702</v>
      </c>
      <c r="B2107">
        <v>3</v>
      </c>
      <c r="C2107">
        <v>181692639.81549999</v>
      </c>
      <c r="D2107">
        <v>464901.31270000001</v>
      </c>
      <c r="E2107">
        <v>20211888.4016</v>
      </c>
      <c r="F2107">
        <v>0</v>
      </c>
      <c r="G2107">
        <v>16499613.4548</v>
      </c>
      <c r="H2107">
        <v>83959333.812600002</v>
      </c>
      <c r="I2107">
        <v>26830891.068399999</v>
      </c>
      <c r="J2107">
        <v>4801855.0405999999</v>
      </c>
      <c r="K2107">
        <v>83725399.779400006</v>
      </c>
      <c r="L2107">
        <v>118269871.92110001</v>
      </c>
      <c r="M2107">
        <v>0</v>
      </c>
      <c r="N2107">
        <v>69711893.061100006</v>
      </c>
      <c r="O2107">
        <v>154861748.74700001</v>
      </c>
      <c r="P2107">
        <v>-4336953.7279000003</v>
      </c>
      <c r="Q2107">
        <v>-63513511.377800003</v>
      </c>
      <c r="R2107">
        <v>-118269871.92110001</v>
      </c>
      <c r="S2107">
        <v>16499613.4548</v>
      </c>
      <c r="T2107">
        <v>14247440.751399999</v>
      </c>
    </row>
    <row r="2108" spans="1:20" x14ac:dyDescent="0.3">
      <c r="A2108">
        <v>703</v>
      </c>
      <c r="B2108">
        <v>1</v>
      </c>
      <c r="C2108">
        <v>293902022.2457</v>
      </c>
      <c r="D2108">
        <v>483124.96539999999</v>
      </c>
      <c r="E2108">
        <v>26810278.031599998</v>
      </c>
      <c r="F2108">
        <v>0</v>
      </c>
      <c r="G2108">
        <v>12820255.0809</v>
      </c>
      <c r="H2108">
        <v>57781712.779899999</v>
      </c>
      <c r="I2108">
        <v>10485665.298800001</v>
      </c>
      <c r="J2108">
        <v>4725196.2085999995</v>
      </c>
      <c r="K2108">
        <v>171348121.7094</v>
      </c>
      <c r="L2108">
        <v>141004258.17919999</v>
      </c>
      <c r="M2108">
        <v>0</v>
      </c>
      <c r="N2108">
        <v>65701321.626900002</v>
      </c>
      <c r="O2108">
        <v>283416356.94690001</v>
      </c>
      <c r="P2108">
        <v>-4242071.2430999996</v>
      </c>
      <c r="Q2108">
        <v>-144537843.6778</v>
      </c>
      <c r="R2108">
        <v>-141004258.17919999</v>
      </c>
      <c r="S2108">
        <v>12820255.0809</v>
      </c>
      <c r="T2108">
        <v>-7919608.8469000002</v>
      </c>
    </row>
    <row r="2109" spans="1:20" x14ac:dyDescent="0.3">
      <c r="A2109">
        <v>703</v>
      </c>
      <c r="B2109">
        <v>2</v>
      </c>
      <c r="C2109">
        <v>283130613.00089997</v>
      </c>
      <c r="D2109">
        <v>499818.55949999997</v>
      </c>
      <c r="E2109">
        <v>26810278.031599998</v>
      </c>
      <c r="F2109">
        <v>0</v>
      </c>
      <c r="G2109">
        <v>12820255.0809</v>
      </c>
      <c r="H2109">
        <v>57822783.173900001</v>
      </c>
      <c r="I2109">
        <v>7719119.6579</v>
      </c>
      <c r="J2109">
        <v>4659061.0734000001</v>
      </c>
      <c r="K2109">
        <v>171348121.7094</v>
      </c>
      <c r="L2109">
        <v>136329702.03929999</v>
      </c>
      <c r="M2109">
        <v>0</v>
      </c>
      <c r="N2109">
        <v>62726002.549999997</v>
      </c>
      <c r="O2109">
        <v>275411493.34299999</v>
      </c>
      <c r="P2109">
        <v>-4159242.5139000001</v>
      </c>
      <c r="Q2109">
        <v>-144537843.6778</v>
      </c>
      <c r="R2109">
        <v>-136329702.03929999</v>
      </c>
      <c r="S2109">
        <v>12820255.0809</v>
      </c>
      <c r="T2109">
        <v>-4903219.3760000002</v>
      </c>
    </row>
    <row r="2110" spans="1:20" x14ac:dyDescent="0.3">
      <c r="A2110">
        <v>703</v>
      </c>
      <c r="B2110">
        <v>3</v>
      </c>
      <c r="C2110">
        <v>275745883.02380002</v>
      </c>
      <c r="D2110">
        <v>514526.97489999997</v>
      </c>
      <c r="E2110">
        <v>26810278.031599998</v>
      </c>
      <c r="F2110">
        <v>0</v>
      </c>
      <c r="G2110">
        <v>12820255.0809</v>
      </c>
      <c r="H2110">
        <v>58283747.318099998</v>
      </c>
      <c r="I2110">
        <v>6168857.7796</v>
      </c>
      <c r="J2110">
        <v>4600362.2746000001</v>
      </c>
      <c r="K2110">
        <v>171348121.7094</v>
      </c>
      <c r="L2110">
        <v>132198798.90539999</v>
      </c>
      <c r="M2110">
        <v>0</v>
      </c>
      <c r="N2110">
        <v>60726642.554499999</v>
      </c>
      <c r="O2110">
        <v>269577025.24419999</v>
      </c>
      <c r="P2110">
        <v>-4085835.2996999999</v>
      </c>
      <c r="Q2110">
        <v>-144537843.6778</v>
      </c>
      <c r="R2110">
        <v>-132198798.90539999</v>
      </c>
      <c r="S2110">
        <v>12820255.0809</v>
      </c>
      <c r="T2110">
        <v>-2442895.2365000001</v>
      </c>
    </row>
    <row r="2111" spans="1:20" x14ac:dyDescent="0.3">
      <c r="A2111">
        <v>704</v>
      </c>
      <c r="B2111">
        <v>1</v>
      </c>
      <c r="C2111">
        <v>267684861.41389999</v>
      </c>
      <c r="D2111">
        <v>469765.46679999999</v>
      </c>
      <c r="E2111">
        <v>50395240.411600001</v>
      </c>
      <c r="F2111">
        <v>0</v>
      </c>
      <c r="G2111">
        <v>669708991.09459996</v>
      </c>
      <c r="H2111">
        <v>152340962.88029999</v>
      </c>
      <c r="I2111">
        <v>539050046.55209994</v>
      </c>
      <c r="J2111">
        <v>4852219.4906000001</v>
      </c>
      <c r="K2111">
        <v>484542509.79939997</v>
      </c>
      <c r="L2111">
        <v>37741164.182599999</v>
      </c>
      <c r="M2111">
        <v>0</v>
      </c>
      <c r="N2111">
        <v>74343310.077600002</v>
      </c>
      <c r="O2111">
        <v>-271365185.13819999</v>
      </c>
      <c r="P2111">
        <v>-4382454.0237999996</v>
      </c>
      <c r="Q2111">
        <v>-434147269.38779998</v>
      </c>
      <c r="R2111">
        <v>-37741164.182599999</v>
      </c>
      <c r="S2111">
        <v>669708991.09459996</v>
      </c>
      <c r="T2111">
        <v>77997652.802699998</v>
      </c>
    </row>
    <row r="2112" spans="1:20" x14ac:dyDescent="0.3">
      <c r="A2112">
        <v>704</v>
      </c>
      <c r="B2112">
        <v>2</v>
      </c>
      <c r="C2112">
        <v>250625152.25470001</v>
      </c>
      <c r="D2112">
        <v>429671.17060000001</v>
      </c>
      <c r="E2112">
        <v>50395240.411600001</v>
      </c>
      <c r="F2112">
        <v>0</v>
      </c>
      <c r="G2112">
        <v>669708991.09459996</v>
      </c>
      <c r="H2112">
        <v>140950448.7017</v>
      </c>
      <c r="I2112">
        <v>498701989.9648</v>
      </c>
      <c r="J2112">
        <v>5069869.6714000003</v>
      </c>
      <c r="K2112">
        <v>484542509.79939997</v>
      </c>
      <c r="L2112">
        <v>39525350.515699998</v>
      </c>
      <c r="M2112">
        <v>0</v>
      </c>
      <c r="N2112">
        <v>84214543.127700001</v>
      </c>
      <c r="O2112">
        <v>-248076837.7101</v>
      </c>
      <c r="P2112">
        <v>-4640198.5007999996</v>
      </c>
      <c r="Q2112">
        <v>-434147269.38779998</v>
      </c>
      <c r="R2112">
        <v>-39525350.515699998</v>
      </c>
      <c r="S2112">
        <v>669708991.09459996</v>
      </c>
      <c r="T2112">
        <v>56735905.574000001</v>
      </c>
    </row>
    <row r="2113" spans="1:20" x14ac:dyDescent="0.3">
      <c r="A2113">
        <v>704</v>
      </c>
      <c r="B2113">
        <v>3</v>
      </c>
      <c r="C2113">
        <v>240451348.92140001</v>
      </c>
      <c r="D2113">
        <v>394362.4963</v>
      </c>
      <c r="E2113">
        <v>50395240.411600001</v>
      </c>
      <c r="F2113">
        <v>0</v>
      </c>
      <c r="G2113">
        <v>669708991.09459996</v>
      </c>
      <c r="H2113">
        <v>134450591.375</v>
      </c>
      <c r="I2113">
        <v>472890239.85829997</v>
      </c>
      <c r="J2113">
        <v>5264540.6244000001</v>
      </c>
      <c r="K2113">
        <v>484542509.79939997</v>
      </c>
      <c r="L2113">
        <v>41030097.0418</v>
      </c>
      <c r="M2113">
        <v>0</v>
      </c>
      <c r="N2113">
        <v>91520399.680500001</v>
      </c>
      <c r="O2113">
        <v>-232438890.93689999</v>
      </c>
      <c r="P2113">
        <v>-4870178.1281000003</v>
      </c>
      <c r="Q2113">
        <v>-434147269.38779998</v>
      </c>
      <c r="R2113">
        <v>-41030097.0418</v>
      </c>
      <c r="S2113">
        <v>669708991.09459996</v>
      </c>
      <c r="T2113">
        <v>42930191.694499999</v>
      </c>
    </row>
    <row r="2114" spans="1:20" x14ac:dyDescent="0.3">
      <c r="A2114">
        <v>705</v>
      </c>
      <c r="B2114">
        <v>1</v>
      </c>
      <c r="C2114">
        <v>628266766.90840006</v>
      </c>
      <c r="D2114">
        <v>432108.1018</v>
      </c>
      <c r="E2114">
        <v>53807481.691600002</v>
      </c>
      <c r="F2114">
        <v>0</v>
      </c>
      <c r="G2114">
        <v>7944483.6716</v>
      </c>
      <c r="H2114">
        <v>82740125.903400004</v>
      </c>
      <c r="I2114">
        <v>17209353.443799999</v>
      </c>
      <c r="J2114">
        <v>5111784.1095000003</v>
      </c>
      <c r="K2114">
        <v>529855058.74940002</v>
      </c>
      <c r="L2114">
        <v>143988573.5011</v>
      </c>
      <c r="M2114">
        <v>0</v>
      </c>
      <c r="N2114">
        <v>77597889.672099993</v>
      </c>
      <c r="O2114">
        <v>611057413.46459997</v>
      </c>
      <c r="P2114">
        <v>-4679676.0077</v>
      </c>
      <c r="Q2114">
        <v>-476047577.05779999</v>
      </c>
      <c r="R2114">
        <v>-143988573.5011</v>
      </c>
      <c r="S2114">
        <v>7944483.6716</v>
      </c>
      <c r="T2114">
        <v>5142236.2313000001</v>
      </c>
    </row>
    <row r="2115" spans="1:20" x14ac:dyDescent="0.3">
      <c r="A2115">
        <v>705</v>
      </c>
      <c r="B2115">
        <v>2</v>
      </c>
      <c r="C2115">
        <v>605919013.18970001</v>
      </c>
      <c r="D2115">
        <v>464544.90649999998</v>
      </c>
      <c r="E2115">
        <v>53807481.691600002</v>
      </c>
      <c r="F2115">
        <v>0</v>
      </c>
      <c r="G2115">
        <v>7944483.6716</v>
      </c>
      <c r="H2115">
        <v>84627850.591399997</v>
      </c>
      <c r="I2115">
        <v>11346696.1755</v>
      </c>
      <c r="J2115">
        <v>4991415.7218000004</v>
      </c>
      <c r="K2115">
        <v>529855058.74940002</v>
      </c>
      <c r="L2115">
        <v>137230352.9305</v>
      </c>
      <c r="M2115">
        <v>0</v>
      </c>
      <c r="N2115">
        <v>69651600.922399998</v>
      </c>
      <c r="O2115">
        <v>594572317.01419997</v>
      </c>
      <c r="P2115">
        <v>-4526870.8152999999</v>
      </c>
      <c r="Q2115">
        <v>-476047577.05779999</v>
      </c>
      <c r="R2115">
        <v>-137230352.9305</v>
      </c>
      <c r="S2115">
        <v>7944483.6716</v>
      </c>
      <c r="T2115">
        <v>14976249.669</v>
      </c>
    </row>
    <row r="2116" spans="1:20" x14ac:dyDescent="0.3">
      <c r="A2116">
        <v>705</v>
      </c>
      <c r="B2116">
        <v>3</v>
      </c>
      <c r="C2116">
        <v>591374879.64489996</v>
      </c>
      <c r="D2116">
        <v>492151.51280000003</v>
      </c>
      <c r="E2116">
        <v>53807481.691600002</v>
      </c>
      <c r="F2116">
        <v>0</v>
      </c>
      <c r="G2116">
        <v>7944483.6716</v>
      </c>
      <c r="H2116">
        <v>85873069.347599998</v>
      </c>
      <c r="I2116">
        <v>8278688.3963000001</v>
      </c>
      <c r="J2116">
        <v>4891907.5563000003</v>
      </c>
      <c r="K2116">
        <v>529855058.74940002</v>
      </c>
      <c r="L2116">
        <v>131479292.12450001</v>
      </c>
      <c r="M2116">
        <v>0</v>
      </c>
      <c r="N2116">
        <v>65340315.661499999</v>
      </c>
      <c r="O2116">
        <v>583096191.24860001</v>
      </c>
      <c r="P2116">
        <v>-4399756.0434999997</v>
      </c>
      <c r="Q2116">
        <v>-476047577.05779999</v>
      </c>
      <c r="R2116">
        <v>-131479292.12450001</v>
      </c>
      <c r="S2116">
        <v>7944483.6716</v>
      </c>
      <c r="T2116">
        <v>20532753.686099999</v>
      </c>
    </row>
    <row r="2117" spans="1:20" x14ac:dyDescent="0.3">
      <c r="A2117">
        <v>706</v>
      </c>
      <c r="B2117">
        <v>1</v>
      </c>
      <c r="C2117">
        <v>369656236.18279999</v>
      </c>
      <c r="D2117">
        <v>498081.1986</v>
      </c>
      <c r="E2117">
        <v>32660147.661600001</v>
      </c>
      <c r="F2117">
        <v>0</v>
      </c>
      <c r="G2117">
        <v>5693227.2802999998</v>
      </c>
      <c r="H2117">
        <v>45898410.786899999</v>
      </c>
      <c r="I2117">
        <v>28359132.899900001</v>
      </c>
      <c r="J2117">
        <v>4850586.8711999999</v>
      </c>
      <c r="K2117">
        <v>249030940.15939999</v>
      </c>
      <c r="L2117">
        <v>106933327.8961</v>
      </c>
      <c r="M2117">
        <v>0</v>
      </c>
      <c r="N2117">
        <v>66078039.036200002</v>
      </c>
      <c r="O2117">
        <v>341297103.28299999</v>
      </c>
      <c r="P2117">
        <v>-4352505.6726000002</v>
      </c>
      <c r="Q2117">
        <v>-216370792.49779999</v>
      </c>
      <c r="R2117">
        <v>-106933327.8961</v>
      </c>
      <c r="S2117">
        <v>5693227.2802999998</v>
      </c>
      <c r="T2117">
        <v>-20179628.249299999</v>
      </c>
    </row>
    <row r="2118" spans="1:20" x14ac:dyDescent="0.3">
      <c r="A2118">
        <v>706</v>
      </c>
      <c r="B2118">
        <v>2</v>
      </c>
      <c r="C2118">
        <v>350081609.07669997</v>
      </c>
      <c r="D2118">
        <v>504003.6813</v>
      </c>
      <c r="E2118">
        <v>32660147.661600001</v>
      </c>
      <c r="F2118">
        <v>0</v>
      </c>
      <c r="G2118">
        <v>5693227.2802999998</v>
      </c>
      <c r="H2118">
        <v>44895184.346000001</v>
      </c>
      <c r="I2118">
        <v>12339474.816299999</v>
      </c>
      <c r="J2118">
        <v>4812389.6183000002</v>
      </c>
      <c r="K2118">
        <v>249030940.15939999</v>
      </c>
      <c r="L2118">
        <v>104021057.71510001</v>
      </c>
      <c r="M2118">
        <v>0</v>
      </c>
      <c r="N2118">
        <v>64358990.161399998</v>
      </c>
      <c r="O2118">
        <v>337742134.2604</v>
      </c>
      <c r="P2118">
        <v>-4308385.9369000001</v>
      </c>
      <c r="Q2118">
        <v>-216370792.49779999</v>
      </c>
      <c r="R2118">
        <v>-104021057.71510001</v>
      </c>
      <c r="S2118">
        <v>5693227.2802999998</v>
      </c>
      <c r="T2118">
        <v>-19463805.815400001</v>
      </c>
    </row>
    <row r="2119" spans="1:20" x14ac:dyDescent="0.3">
      <c r="A2119">
        <v>706</v>
      </c>
      <c r="B2119">
        <v>3</v>
      </c>
      <c r="C2119">
        <v>340261738.33289999</v>
      </c>
      <c r="D2119">
        <v>509696.30080000003</v>
      </c>
      <c r="E2119">
        <v>32660147.661600001</v>
      </c>
      <c r="F2119">
        <v>0</v>
      </c>
      <c r="G2119">
        <v>5693227.2802999998</v>
      </c>
      <c r="H2119">
        <v>44263947.991599999</v>
      </c>
      <c r="I2119">
        <v>5916215.6867000004</v>
      </c>
      <c r="J2119">
        <v>4776877.2928999998</v>
      </c>
      <c r="K2119">
        <v>249030940.15939999</v>
      </c>
      <c r="L2119">
        <v>101369757.76019999</v>
      </c>
      <c r="M2119">
        <v>0</v>
      </c>
      <c r="N2119">
        <v>63007271.826099999</v>
      </c>
      <c r="O2119">
        <v>334345522.6462</v>
      </c>
      <c r="P2119">
        <v>-4267180.9922000002</v>
      </c>
      <c r="Q2119">
        <v>-216370792.49779999</v>
      </c>
      <c r="R2119">
        <v>-101369757.76019999</v>
      </c>
      <c r="S2119">
        <v>5693227.2802999998</v>
      </c>
      <c r="T2119">
        <v>-18743323.834600002</v>
      </c>
    </row>
    <row r="2120" spans="1:20" x14ac:dyDescent="0.3">
      <c r="A2120">
        <v>707</v>
      </c>
      <c r="B2120">
        <v>1</v>
      </c>
      <c r="C2120">
        <v>70605971.182600006</v>
      </c>
      <c r="D2120">
        <v>478529.92849999998</v>
      </c>
      <c r="E2120">
        <v>15435409.071599999</v>
      </c>
      <c r="F2120">
        <v>0</v>
      </c>
      <c r="G2120">
        <v>275929873.81840003</v>
      </c>
      <c r="H2120">
        <v>97846692.194000006</v>
      </c>
      <c r="I2120">
        <v>358385707.07520002</v>
      </c>
      <c r="J2120">
        <v>4967046.3496000003</v>
      </c>
      <c r="K2120">
        <v>20296577.419399999</v>
      </c>
      <c r="L2120">
        <v>2139667.1557999998</v>
      </c>
      <c r="M2120">
        <v>0</v>
      </c>
      <c r="N2120">
        <v>73129676.033999994</v>
      </c>
      <c r="O2120">
        <v>-287779735.8926</v>
      </c>
      <c r="P2120">
        <v>-4488516.4210000001</v>
      </c>
      <c r="Q2120">
        <v>-4861168.3477999996</v>
      </c>
      <c r="R2120">
        <v>-2139667.1557999998</v>
      </c>
      <c r="S2120">
        <v>275929873.81840003</v>
      </c>
      <c r="T2120">
        <v>24717016.16</v>
      </c>
    </row>
    <row r="2121" spans="1:20" x14ac:dyDescent="0.3">
      <c r="A2121">
        <v>707</v>
      </c>
      <c r="B2121">
        <v>2</v>
      </c>
      <c r="C2121">
        <v>49173754.571900003</v>
      </c>
      <c r="D2121">
        <v>454747.35739999998</v>
      </c>
      <c r="E2121">
        <v>15435409.071599999</v>
      </c>
      <c r="F2121">
        <v>0</v>
      </c>
      <c r="G2121">
        <v>275929873.81840003</v>
      </c>
      <c r="H2121">
        <v>93328692.277099997</v>
      </c>
      <c r="I2121">
        <v>324327579.83609998</v>
      </c>
      <c r="J2121">
        <v>5136419.9008999998</v>
      </c>
      <c r="K2121">
        <v>20296577.419399999</v>
      </c>
      <c r="L2121">
        <v>2240096.8953999998</v>
      </c>
      <c r="M2121">
        <v>0</v>
      </c>
      <c r="N2121">
        <v>81160758.375200003</v>
      </c>
      <c r="O2121">
        <v>-275153825.26419997</v>
      </c>
      <c r="P2121">
        <v>-4681672.5434999997</v>
      </c>
      <c r="Q2121">
        <v>-4861168.3477999996</v>
      </c>
      <c r="R2121">
        <v>-2240096.8953999998</v>
      </c>
      <c r="S2121">
        <v>275929873.81840003</v>
      </c>
      <c r="T2121">
        <v>12167933.902000001</v>
      </c>
    </row>
    <row r="2122" spans="1:20" x14ac:dyDescent="0.3">
      <c r="A2122">
        <v>707</v>
      </c>
      <c r="B2122">
        <v>3</v>
      </c>
      <c r="C2122">
        <v>38159431.066600002</v>
      </c>
      <c r="D2122">
        <v>435459.48759999999</v>
      </c>
      <c r="E2122">
        <v>15435409.071599999</v>
      </c>
      <c r="F2122">
        <v>0</v>
      </c>
      <c r="G2122">
        <v>275929873.81840003</v>
      </c>
      <c r="H2122">
        <v>89331479.684</v>
      </c>
      <c r="I2122">
        <v>303077859.11559999</v>
      </c>
      <c r="J2122">
        <v>5290461.8812999995</v>
      </c>
      <c r="K2122">
        <v>20296577.419399999</v>
      </c>
      <c r="L2122">
        <v>2312371.7958</v>
      </c>
      <c r="M2122">
        <v>0</v>
      </c>
      <c r="N2122">
        <v>87010949.125400007</v>
      </c>
      <c r="O2122">
        <v>-264918428.04899999</v>
      </c>
      <c r="P2122">
        <v>-4855002.3936999999</v>
      </c>
      <c r="Q2122">
        <v>-4861168.3477999996</v>
      </c>
      <c r="R2122">
        <v>-2312371.7958</v>
      </c>
      <c r="S2122">
        <v>275929873.81840003</v>
      </c>
      <c r="T2122">
        <v>2320530.5586000001</v>
      </c>
    </row>
    <row r="2123" spans="1:20" x14ac:dyDescent="0.3">
      <c r="A2123">
        <v>708</v>
      </c>
      <c r="B2123">
        <v>1</v>
      </c>
      <c r="C2123">
        <v>59353809.317100003</v>
      </c>
      <c r="D2123">
        <v>415949.82010000001</v>
      </c>
      <c r="E2123">
        <v>15435409.071599999</v>
      </c>
      <c r="F2123">
        <v>0</v>
      </c>
      <c r="G2123">
        <v>151191052.77500001</v>
      </c>
      <c r="H2123">
        <v>89539681.386199996</v>
      </c>
      <c r="I2123">
        <v>199550374.37779999</v>
      </c>
      <c r="J2123">
        <v>5369466.2615999999</v>
      </c>
      <c r="K2123">
        <v>20296577.419399999</v>
      </c>
      <c r="L2123">
        <v>757.74829999999997</v>
      </c>
      <c r="M2123">
        <v>0</v>
      </c>
      <c r="N2123">
        <v>89575227.579300001</v>
      </c>
      <c r="O2123">
        <v>-140196565.06079999</v>
      </c>
      <c r="P2123">
        <v>-4953516.4414999997</v>
      </c>
      <c r="Q2123">
        <v>-4861168.3477999996</v>
      </c>
      <c r="R2123">
        <v>-757.74829999999997</v>
      </c>
      <c r="S2123">
        <v>151191052.77500001</v>
      </c>
      <c r="T2123">
        <v>-35546.193200000002</v>
      </c>
    </row>
    <row r="2124" spans="1:20" x14ac:dyDescent="0.3">
      <c r="A2124">
        <v>708</v>
      </c>
      <c r="B2124">
        <v>2</v>
      </c>
      <c r="C2124">
        <v>51814487.3072</v>
      </c>
      <c r="D2124">
        <v>398307.77029999997</v>
      </c>
      <c r="E2124">
        <v>15435409.071599999</v>
      </c>
      <c r="F2124">
        <v>0</v>
      </c>
      <c r="G2124">
        <v>151191052.77500001</v>
      </c>
      <c r="H2124">
        <v>87826262.447899997</v>
      </c>
      <c r="I2124">
        <v>189005283.8441</v>
      </c>
      <c r="J2124">
        <v>5445276.4861000003</v>
      </c>
      <c r="K2124">
        <v>20296577.419399999</v>
      </c>
      <c r="L2124">
        <v>751.54269999999997</v>
      </c>
      <c r="M2124">
        <v>0</v>
      </c>
      <c r="N2124">
        <v>91591470.131500006</v>
      </c>
      <c r="O2124">
        <v>-137190796.53690001</v>
      </c>
      <c r="P2124">
        <v>-5046968.7158000004</v>
      </c>
      <c r="Q2124">
        <v>-4861168.3477999996</v>
      </c>
      <c r="R2124">
        <v>-751.54269999999997</v>
      </c>
      <c r="S2124">
        <v>151191052.77500001</v>
      </c>
      <c r="T2124">
        <v>-3765207.6836000001</v>
      </c>
    </row>
    <row r="2125" spans="1:20" x14ac:dyDescent="0.3">
      <c r="A2125">
        <v>708</v>
      </c>
      <c r="B2125">
        <v>3</v>
      </c>
      <c r="C2125">
        <v>46815157.597000003</v>
      </c>
      <c r="D2125">
        <v>382797.90299999999</v>
      </c>
      <c r="E2125">
        <v>15435409.071599999</v>
      </c>
      <c r="F2125">
        <v>0</v>
      </c>
      <c r="G2125">
        <v>151191052.77500001</v>
      </c>
      <c r="H2125">
        <v>86740548.666199997</v>
      </c>
      <c r="I2125">
        <v>180767405.676</v>
      </c>
      <c r="J2125">
        <v>5517889.6390000004</v>
      </c>
      <c r="K2125">
        <v>20296577.419399999</v>
      </c>
      <c r="L2125">
        <v>743.56359999999995</v>
      </c>
      <c r="M2125">
        <v>0</v>
      </c>
      <c r="N2125">
        <v>93316582.238900006</v>
      </c>
      <c r="O2125">
        <v>-133952248.079</v>
      </c>
      <c r="P2125">
        <v>-5135091.7359999996</v>
      </c>
      <c r="Q2125">
        <v>-4861168.3477999996</v>
      </c>
      <c r="R2125">
        <v>-743.56359999999995</v>
      </c>
      <c r="S2125">
        <v>151191052.77500001</v>
      </c>
      <c r="T2125">
        <v>-6576033.5727000004</v>
      </c>
    </row>
    <row r="2126" spans="1:20" x14ac:dyDescent="0.3">
      <c r="A2126">
        <v>709</v>
      </c>
      <c r="B2126">
        <v>1</v>
      </c>
      <c r="C2126">
        <v>144119677.822</v>
      </c>
      <c r="D2126">
        <v>387439.7819</v>
      </c>
      <c r="E2126">
        <v>15435409.071599999</v>
      </c>
      <c r="F2126">
        <v>0</v>
      </c>
      <c r="G2126">
        <v>2160199.5362999998</v>
      </c>
      <c r="H2126">
        <v>52272014.286200002</v>
      </c>
      <c r="I2126">
        <v>71086896.319800004</v>
      </c>
      <c r="J2126">
        <v>5458216.2264</v>
      </c>
      <c r="K2126">
        <v>20296577.419399999</v>
      </c>
      <c r="L2126">
        <v>27039945.7097</v>
      </c>
      <c r="M2126">
        <v>0</v>
      </c>
      <c r="N2126">
        <v>91835667.633200005</v>
      </c>
      <c r="O2126">
        <v>73032781.502299994</v>
      </c>
      <c r="P2126">
        <v>-5070776.4445000002</v>
      </c>
      <c r="Q2126">
        <v>-4861168.3477999996</v>
      </c>
      <c r="R2126">
        <v>-27039945.7097</v>
      </c>
      <c r="S2126">
        <v>2160199.5362999998</v>
      </c>
      <c r="T2126">
        <v>-39563653.347000003</v>
      </c>
    </row>
    <row r="2127" spans="1:20" x14ac:dyDescent="0.3">
      <c r="A2127">
        <v>709</v>
      </c>
      <c r="B2127">
        <v>2</v>
      </c>
      <c r="C2127">
        <v>134361339.9082</v>
      </c>
      <c r="D2127">
        <v>391669.10430000001</v>
      </c>
      <c r="E2127">
        <v>15435409.071599999</v>
      </c>
      <c r="F2127">
        <v>0</v>
      </c>
      <c r="G2127">
        <v>2160199.5362999998</v>
      </c>
      <c r="H2127">
        <v>51516044.051299997</v>
      </c>
      <c r="I2127">
        <v>62941672.990699999</v>
      </c>
      <c r="J2127">
        <v>5409059.9040000001</v>
      </c>
      <c r="K2127">
        <v>20296577.419399999</v>
      </c>
      <c r="L2127">
        <v>26932433.430799998</v>
      </c>
      <c r="M2127">
        <v>0</v>
      </c>
      <c r="N2127">
        <v>88749935.814600006</v>
      </c>
      <c r="O2127">
        <v>71419666.917400002</v>
      </c>
      <c r="P2127">
        <v>-5017390.7997000003</v>
      </c>
      <c r="Q2127">
        <v>-4861168.3477999996</v>
      </c>
      <c r="R2127">
        <v>-26932433.430799998</v>
      </c>
      <c r="S2127">
        <v>2160199.5362999998</v>
      </c>
      <c r="T2127">
        <v>-37233891.763400003</v>
      </c>
    </row>
    <row r="2128" spans="1:20" x14ac:dyDescent="0.3">
      <c r="A2128">
        <v>709</v>
      </c>
      <c r="B2128">
        <v>3</v>
      </c>
      <c r="C2128">
        <v>128378898.6698</v>
      </c>
      <c r="D2128">
        <v>395533.66960000002</v>
      </c>
      <c r="E2128">
        <v>15435409.071599999</v>
      </c>
      <c r="F2128">
        <v>0</v>
      </c>
      <c r="G2128">
        <v>2160199.5362999998</v>
      </c>
      <c r="H2128">
        <v>51332509.820200004</v>
      </c>
      <c r="I2128">
        <v>58300750.529299997</v>
      </c>
      <c r="J2128">
        <v>5366968.2006000001</v>
      </c>
      <c r="K2128">
        <v>20296577.419399999</v>
      </c>
      <c r="L2128">
        <v>26840690.350699998</v>
      </c>
      <c r="M2128">
        <v>0</v>
      </c>
      <c r="N2128">
        <v>87060010.603</v>
      </c>
      <c r="O2128">
        <v>70078148.140499994</v>
      </c>
      <c r="P2128">
        <v>-4971434.5310000004</v>
      </c>
      <c r="Q2128">
        <v>-4861168.3477999996</v>
      </c>
      <c r="R2128">
        <v>-26840690.350699998</v>
      </c>
      <c r="S2128">
        <v>2160199.5362999998</v>
      </c>
      <c r="T2128">
        <v>-35727500.782799996</v>
      </c>
    </row>
    <row r="2129" spans="1:20" x14ac:dyDescent="0.3">
      <c r="A2129">
        <v>710</v>
      </c>
      <c r="B2129">
        <v>1</v>
      </c>
      <c r="C2129">
        <v>100892077.1276</v>
      </c>
      <c r="D2129">
        <v>394231.27960000001</v>
      </c>
      <c r="E2129">
        <v>15435409.071599999</v>
      </c>
      <c r="F2129">
        <v>0</v>
      </c>
      <c r="G2129">
        <v>12758257.5035</v>
      </c>
      <c r="H2129">
        <v>62183937.137400001</v>
      </c>
      <c r="I2129">
        <v>77299168.235499993</v>
      </c>
      <c r="J2129">
        <v>5352549.8350999998</v>
      </c>
      <c r="K2129">
        <v>20575663.6094</v>
      </c>
      <c r="L2129">
        <v>250397.7837</v>
      </c>
      <c r="M2129">
        <v>0</v>
      </c>
      <c r="N2129">
        <v>87458847.747199997</v>
      </c>
      <c r="O2129">
        <v>23592908.892000001</v>
      </c>
      <c r="P2129">
        <v>-4958318.5554999998</v>
      </c>
      <c r="Q2129">
        <v>-5140254.5378</v>
      </c>
      <c r="R2129">
        <v>-250397.7837</v>
      </c>
      <c r="S2129">
        <v>12758257.5035</v>
      </c>
      <c r="T2129">
        <v>-25274910.6098</v>
      </c>
    </row>
    <row r="2130" spans="1:20" x14ac:dyDescent="0.3">
      <c r="A2130">
        <v>710</v>
      </c>
      <c r="B2130">
        <v>2</v>
      </c>
      <c r="C2130">
        <v>96656775.342199996</v>
      </c>
      <c r="D2130">
        <v>393062.45640000002</v>
      </c>
      <c r="E2130">
        <v>15435409.071599999</v>
      </c>
      <c r="F2130">
        <v>0</v>
      </c>
      <c r="G2130">
        <v>12758257.5035</v>
      </c>
      <c r="H2130">
        <v>61598378.951499999</v>
      </c>
      <c r="I2130">
        <v>71440049.388899997</v>
      </c>
      <c r="J2130">
        <v>5338610.7732999995</v>
      </c>
      <c r="K2130">
        <v>20575663.6094</v>
      </c>
      <c r="L2130">
        <v>253384.9713</v>
      </c>
      <c r="M2130">
        <v>0</v>
      </c>
      <c r="N2130">
        <v>88749287.668200001</v>
      </c>
      <c r="O2130">
        <v>25216725.953299999</v>
      </c>
      <c r="P2130">
        <v>-4945548.3168000001</v>
      </c>
      <c r="Q2130">
        <v>-5140254.5378</v>
      </c>
      <c r="R2130">
        <v>-253384.9713</v>
      </c>
      <c r="S2130">
        <v>12758257.5035</v>
      </c>
      <c r="T2130">
        <v>-27150908.716699999</v>
      </c>
    </row>
    <row r="2131" spans="1:20" x14ac:dyDescent="0.3">
      <c r="A2131">
        <v>710</v>
      </c>
      <c r="B2131">
        <v>3</v>
      </c>
      <c r="C2131">
        <v>93577150.260900006</v>
      </c>
      <c r="D2131">
        <v>392277.30839999998</v>
      </c>
      <c r="E2131">
        <v>15435409.071599999</v>
      </c>
      <c r="F2131">
        <v>0</v>
      </c>
      <c r="G2131">
        <v>12758257.5035</v>
      </c>
      <c r="H2131">
        <v>61321844.012800001</v>
      </c>
      <c r="I2131">
        <v>67249652.574599996</v>
      </c>
      <c r="J2131">
        <v>5325577.5195000004</v>
      </c>
      <c r="K2131">
        <v>20575663.6094</v>
      </c>
      <c r="L2131">
        <v>255754.00820000001</v>
      </c>
      <c r="M2131">
        <v>0</v>
      </c>
      <c r="N2131">
        <v>89509561.735100001</v>
      </c>
      <c r="O2131">
        <v>26327497.6862</v>
      </c>
      <c r="P2131">
        <v>-4933300.2111999998</v>
      </c>
      <c r="Q2131">
        <v>-5140254.5378</v>
      </c>
      <c r="R2131">
        <v>-255754.00820000001</v>
      </c>
      <c r="S2131">
        <v>12758257.5035</v>
      </c>
      <c r="T2131">
        <v>-28187717.7223</v>
      </c>
    </row>
    <row r="2132" spans="1:20" x14ac:dyDescent="0.3">
      <c r="A2132">
        <v>711</v>
      </c>
      <c r="B2132">
        <v>1</v>
      </c>
      <c r="C2132">
        <v>147541203.2067</v>
      </c>
      <c r="D2132">
        <v>404493.88370000001</v>
      </c>
      <c r="E2132">
        <v>15435409.071599999</v>
      </c>
      <c r="F2132">
        <v>0</v>
      </c>
      <c r="G2132">
        <v>1909333.4709999999</v>
      </c>
      <c r="H2132">
        <v>51629970.776699997</v>
      </c>
      <c r="I2132">
        <v>49135813.330600001</v>
      </c>
      <c r="J2132">
        <v>5266883.0998</v>
      </c>
      <c r="K2132">
        <v>20575663.6094</v>
      </c>
      <c r="L2132">
        <v>57938698.317400001</v>
      </c>
      <c r="M2132">
        <v>0</v>
      </c>
      <c r="N2132">
        <v>86104041.214300007</v>
      </c>
      <c r="O2132">
        <v>98405389.876100004</v>
      </c>
      <c r="P2132">
        <v>-4862389.2160999998</v>
      </c>
      <c r="Q2132">
        <v>-5140254.5378</v>
      </c>
      <c r="R2132">
        <v>-57938698.317400001</v>
      </c>
      <c r="S2132">
        <v>1909333.4709999999</v>
      </c>
      <c r="T2132">
        <v>-34474070.437600002</v>
      </c>
    </row>
    <row r="2133" spans="1:20" x14ac:dyDescent="0.3">
      <c r="A2133">
        <v>711</v>
      </c>
      <c r="B2133">
        <v>2</v>
      </c>
      <c r="C2133">
        <v>140470485.7313</v>
      </c>
      <c r="D2133">
        <v>415393.25799999997</v>
      </c>
      <c r="E2133">
        <v>15435409.071599999</v>
      </c>
      <c r="F2133">
        <v>0</v>
      </c>
      <c r="G2133">
        <v>1909333.4709999999</v>
      </c>
      <c r="H2133">
        <v>51599091.728399999</v>
      </c>
      <c r="I2133">
        <v>46165581.466899998</v>
      </c>
      <c r="J2133">
        <v>5215861.5998</v>
      </c>
      <c r="K2133">
        <v>20575663.6094</v>
      </c>
      <c r="L2133">
        <v>57037821.225500003</v>
      </c>
      <c r="M2133">
        <v>0</v>
      </c>
      <c r="N2133">
        <v>81971439.212099999</v>
      </c>
      <c r="O2133">
        <v>94304904.264300004</v>
      </c>
      <c r="P2133">
        <v>-4800468.3416999998</v>
      </c>
      <c r="Q2133">
        <v>-5140254.5378</v>
      </c>
      <c r="R2133">
        <v>-57037821.225500003</v>
      </c>
      <c r="S2133">
        <v>1909333.4709999999</v>
      </c>
      <c r="T2133">
        <v>-30372347.483600002</v>
      </c>
    </row>
    <row r="2134" spans="1:20" x14ac:dyDescent="0.3">
      <c r="A2134">
        <v>711</v>
      </c>
      <c r="B2134">
        <v>3</v>
      </c>
      <c r="C2134">
        <v>136194802.28760001</v>
      </c>
      <c r="D2134">
        <v>425020.68599999999</v>
      </c>
      <c r="E2134">
        <v>15435409.071599999</v>
      </c>
      <c r="F2134">
        <v>0</v>
      </c>
      <c r="G2134">
        <v>1909333.4709999999</v>
      </c>
      <c r="H2134">
        <v>51738384.1237</v>
      </c>
      <c r="I2134">
        <v>44533943.709700003</v>
      </c>
      <c r="J2134">
        <v>5170275.2995999996</v>
      </c>
      <c r="K2134">
        <v>20575663.6094</v>
      </c>
      <c r="L2134">
        <v>56261500.8873</v>
      </c>
      <c r="M2134">
        <v>0</v>
      </c>
      <c r="N2134">
        <v>79785870.293500006</v>
      </c>
      <c r="O2134">
        <v>91660858.577999994</v>
      </c>
      <c r="P2134">
        <v>-4745254.6135999998</v>
      </c>
      <c r="Q2134">
        <v>-5140254.5378</v>
      </c>
      <c r="R2134">
        <v>-56261500.8873</v>
      </c>
      <c r="S2134">
        <v>1909333.4709999999</v>
      </c>
      <c r="T2134">
        <v>-28047486.1697</v>
      </c>
    </row>
    <row r="2135" spans="1:20" x14ac:dyDescent="0.3">
      <c r="A2135">
        <v>712</v>
      </c>
      <c r="B2135">
        <v>1</v>
      </c>
      <c r="C2135">
        <v>92399291.714100003</v>
      </c>
      <c r="D2135">
        <v>428708.7144</v>
      </c>
      <c r="E2135">
        <v>15435409.071599999</v>
      </c>
      <c r="F2135">
        <v>0</v>
      </c>
      <c r="G2135">
        <v>14474421.6272</v>
      </c>
      <c r="H2135">
        <v>70744450.7597</v>
      </c>
      <c r="I2135">
        <v>61971267.085000001</v>
      </c>
      <c r="J2135">
        <v>5152664.6749999998</v>
      </c>
      <c r="K2135">
        <v>20575663.6094</v>
      </c>
      <c r="L2135">
        <v>24819010.359900001</v>
      </c>
      <c r="M2135">
        <v>0</v>
      </c>
      <c r="N2135">
        <v>80007357.687099993</v>
      </c>
      <c r="O2135">
        <v>30428024.6292</v>
      </c>
      <c r="P2135">
        <v>-4723955.9605999999</v>
      </c>
      <c r="Q2135">
        <v>-5140254.5378</v>
      </c>
      <c r="R2135">
        <v>-24819010.359900001</v>
      </c>
      <c r="S2135">
        <v>14474421.6272</v>
      </c>
      <c r="T2135">
        <v>-9262906.9274000004</v>
      </c>
    </row>
    <row r="2136" spans="1:20" x14ac:dyDescent="0.3">
      <c r="A2136">
        <v>712</v>
      </c>
      <c r="B2136">
        <v>2</v>
      </c>
      <c r="C2136">
        <v>88907184.926899999</v>
      </c>
      <c r="D2136">
        <v>431994.1753</v>
      </c>
      <c r="E2136">
        <v>15435409.071599999</v>
      </c>
      <c r="F2136">
        <v>0</v>
      </c>
      <c r="G2136">
        <v>14474421.6272</v>
      </c>
      <c r="H2136">
        <v>69945125.892199993</v>
      </c>
      <c r="I2136">
        <v>57051305.862400003</v>
      </c>
      <c r="J2136">
        <v>5134730.6947999997</v>
      </c>
      <c r="K2136">
        <v>20575663.6094</v>
      </c>
      <c r="L2136">
        <v>24800243.192499999</v>
      </c>
      <c r="M2136">
        <v>0</v>
      </c>
      <c r="N2136">
        <v>81262859.139899999</v>
      </c>
      <c r="O2136">
        <v>31855879.0645</v>
      </c>
      <c r="P2136">
        <v>-4702736.5196000002</v>
      </c>
      <c r="Q2136">
        <v>-5140254.5378</v>
      </c>
      <c r="R2136">
        <v>-24800243.192499999</v>
      </c>
      <c r="S2136">
        <v>14474421.6272</v>
      </c>
      <c r="T2136">
        <v>-11317733.2476</v>
      </c>
    </row>
    <row r="2137" spans="1:20" x14ac:dyDescent="0.3">
      <c r="A2137">
        <v>712</v>
      </c>
      <c r="B2137">
        <v>3</v>
      </c>
      <c r="C2137">
        <v>86694866.765400007</v>
      </c>
      <c r="D2137">
        <v>434938.36420000001</v>
      </c>
      <c r="E2137">
        <v>15435409.071599999</v>
      </c>
      <c r="F2137">
        <v>0</v>
      </c>
      <c r="G2137">
        <v>14474421.6272</v>
      </c>
      <c r="H2137">
        <v>69599997.306999996</v>
      </c>
      <c r="I2137">
        <v>53905669.181999996</v>
      </c>
      <c r="J2137">
        <v>5116889.7637999998</v>
      </c>
      <c r="K2137">
        <v>20575663.6094</v>
      </c>
      <c r="L2137">
        <v>24767051.9362</v>
      </c>
      <c r="M2137">
        <v>0</v>
      </c>
      <c r="N2137">
        <v>81961640.180399999</v>
      </c>
      <c r="O2137">
        <v>32789197.5834</v>
      </c>
      <c r="P2137">
        <v>-4681951.3996000001</v>
      </c>
      <c r="Q2137">
        <v>-5140254.5378</v>
      </c>
      <c r="R2137">
        <v>-24767051.9362</v>
      </c>
      <c r="S2137">
        <v>14474421.6272</v>
      </c>
      <c r="T2137">
        <v>-12361642.873400001</v>
      </c>
    </row>
    <row r="2138" spans="1:20" x14ac:dyDescent="0.3">
      <c r="A2138">
        <v>713</v>
      </c>
      <c r="B2138">
        <v>1</v>
      </c>
      <c r="C2138">
        <v>22841189.114599999</v>
      </c>
      <c r="D2138">
        <v>413207.23070000001</v>
      </c>
      <c r="E2138">
        <v>21550217.491599999</v>
      </c>
      <c r="F2138">
        <v>0</v>
      </c>
      <c r="G2138">
        <v>259619284.54769999</v>
      </c>
      <c r="H2138">
        <v>83456770.391200006</v>
      </c>
      <c r="I2138">
        <v>227377020.29120001</v>
      </c>
      <c r="J2138">
        <v>5235117.8372</v>
      </c>
      <c r="K2138">
        <v>56555292.779399998</v>
      </c>
      <c r="L2138">
        <v>11344785.479800001</v>
      </c>
      <c r="M2138">
        <v>0</v>
      </c>
      <c r="N2138">
        <v>86929306.958000004</v>
      </c>
      <c r="O2138">
        <v>-204535831.17660001</v>
      </c>
      <c r="P2138">
        <v>-4821910.6064999998</v>
      </c>
      <c r="Q2138">
        <v>-35005075.287799999</v>
      </c>
      <c r="R2138">
        <v>-11344785.479800001</v>
      </c>
      <c r="S2138">
        <v>259619284.54769999</v>
      </c>
      <c r="T2138">
        <v>-3472536.5669</v>
      </c>
    </row>
    <row r="2139" spans="1:20" x14ac:dyDescent="0.3">
      <c r="A2139">
        <v>713</v>
      </c>
      <c r="B2139">
        <v>2</v>
      </c>
      <c r="C2139">
        <v>19485058.600200001</v>
      </c>
      <c r="D2139">
        <v>394112.2058</v>
      </c>
      <c r="E2139">
        <v>21550217.491599999</v>
      </c>
      <c r="F2139">
        <v>0</v>
      </c>
      <c r="G2139">
        <v>259619284.54769999</v>
      </c>
      <c r="H2139">
        <v>81930584.170699999</v>
      </c>
      <c r="I2139">
        <v>219253395.72299999</v>
      </c>
      <c r="J2139">
        <v>5339225.3901000004</v>
      </c>
      <c r="K2139">
        <v>56555292.779399998</v>
      </c>
      <c r="L2139">
        <v>11453716.8698</v>
      </c>
      <c r="M2139">
        <v>0</v>
      </c>
      <c r="N2139">
        <v>90125718.081799999</v>
      </c>
      <c r="O2139">
        <v>-199768337.12279999</v>
      </c>
      <c r="P2139">
        <v>-4945113.1842999998</v>
      </c>
      <c r="Q2139">
        <v>-35005075.287799999</v>
      </c>
      <c r="R2139">
        <v>-11453716.8698</v>
      </c>
      <c r="S2139">
        <v>259619284.54769999</v>
      </c>
      <c r="T2139">
        <v>-8195133.9111000001</v>
      </c>
    </row>
    <row r="2140" spans="1:20" x14ac:dyDescent="0.3">
      <c r="A2140">
        <v>713</v>
      </c>
      <c r="B2140">
        <v>3</v>
      </c>
      <c r="C2140">
        <v>17832944.708900001</v>
      </c>
      <c r="D2140">
        <v>376895.84710000001</v>
      </c>
      <c r="E2140">
        <v>21550217.491599999</v>
      </c>
      <c r="F2140">
        <v>0</v>
      </c>
      <c r="G2140">
        <v>259619284.54769999</v>
      </c>
      <c r="H2140">
        <v>80666908.8442</v>
      </c>
      <c r="I2140">
        <v>213730994.4201</v>
      </c>
      <c r="J2140">
        <v>5433095.4334000004</v>
      </c>
      <c r="K2140">
        <v>56555292.779399998</v>
      </c>
      <c r="L2140">
        <v>11558894.145</v>
      </c>
      <c r="M2140">
        <v>0</v>
      </c>
      <c r="N2140">
        <v>92568150.577299997</v>
      </c>
      <c r="O2140">
        <v>-195898049.7112</v>
      </c>
      <c r="P2140">
        <v>-5056199.5861999998</v>
      </c>
      <c r="Q2140">
        <v>-35005075.287799999</v>
      </c>
      <c r="R2140">
        <v>-11558894.145</v>
      </c>
      <c r="S2140">
        <v>259619284.54769999</v>
      </c>
      <c r="T2140">
        <v>-11901241.733100001</v>
      </c>
    </row>
    <row r="2141" spans="1:20" x14ac:dyDescent="0.3">
      <c r="A2141">
        <v>714</v>
      </c>
      <c r="B2141">
        <v>1</v>
      </c>
      <c r="C2141">
        <v>77398412.864299998</v>
      </c>
      <c r="D2141">
        <v>381359.74310000002</v>
      </c>
      <c r="E2141">
        <v>25025191.141600002</v>
      </c>
      <c r="F2141">
        <v>0</v>
      </c>
      <c r="G2141">
        <v>112905446.5343</v>
      </c>
      <c r="H2141">
        <v>114994710.9861</v>
      </c>
      <c r="I2141">
        <v>92451161.258300006</v>
      </c>
      <c r="J2141">
        <v>5402583.0672000004</v>
      </c>
      <c r="K2141">
        <v>77002094.249400005</v>
      </c>
      <c r="L2141">
        <v>70301986.557600006</v>
      </c>
      <c r="M2141">
        <v>0</v>
      </c>
      <c r="N2141">
        <v>85756746.982500002</v>
      </c>
      <c r="O2141">
        <v>-15052748.393999999</v>
      </c>
      <c r="P2141">
        <v>-5021223.3240999999</v>
      </c>
      <c r="Q2141">
        <v>-51976903.107799999</v>
      </c>
      <c r="R2141">
        <v>-70301986.557600006</v>
      </c>
      <c r="S2141">
        <v>112905446.5343</v>
      </c>
      <c r="T2141">
        <v>29237964.003600001</v>
      </c>
    </row>
    <row r="2142" spans="1:20" x14ac:dyDescent="0.3">
      <c r="A2142">
        <v>714</v>
      </c>
      <c r="B2142">
        <v>2</v>
      </c>
      <c r="C2142">
        <v>67995134.319900006</v>
      </c>
      <c r="D2142">
        <v>385137.23759999999</v>
      </c>
      <c r="E2142">
        <v>25025191.141600002</v>
      </c>
      <c r="F2142">
        <v>0</v>
      </c>
      <c r="G2142">
        <v>112905446.5343</v>
      </c>
      <c r="H2142">
        <v>115269551.2906</v>
      </c>
      <c r="I2142">
        <v>87189816.772799999</v>
      </c>
      <c r="J2142">
        <v>5379435.1699999999</v>
      </c>
      <c r="K2142">
        <v>77002094.249400005</v>
      </c>
      <c r="L2142">
        <v>69530292.881099999</v>
      </c>
      <c r="M2142">
        <v>0</v>
      </c>
      <c r="N2142">
        <v>82831172.547199994</v>
      </c>
      <c r="O2142">
        <v>-19194682.452799998</v>
      </c>
      <c r="P2142">
        <v>-4994297.9324000003</v>
      </c>
      <c r="Q2142">
        <v>-51976903.107799999</v>
      </c>
      <c r="R2142">
        <v>-69530292.881099999</v>
      </c>
      <c r="S2142">
        <v>112905446.5343</v>
      </c>
      <c r="T2142">
        <v>32438378.7434</v>
      </c>
    </row>
    <row r="2143" spans="1:20" x14ac:dyDescent="0.3">
      <c r="A2143">
        <v>714</v>
      </c>
      <c r="B2143">
        <v>3</v>
      </c>
      <c r="C2143">
        <v>62452366.343800001</v>
      </c>
      <c r="D2143">
        <v>388348.33850000001</v>
      </c>
      <c r="E2143">
        <v>25025191.141600002</v>
      </c>
      <c r="F2143">
        <v>0</v>
      </c>
      <c r="G2143">
        <v>112905446.5343</v>
      </c>
      <c r="H2143">
        <v>114975182.7836</v>
      </c>
      <c r="I2143">
        <v>83599457.310499996</v>
      </c>
      <c r="J2143">
        <v>5361081.6619999995</v>
      </c>
      <c r="K2143">
        <v>77002094.249400005</v>
      </c>
      <c r="L2143">
        <v>68926720.342099994</v>
      </c>
      <c r="M2143">
        <v>0</v>
      </c>
      <c r="N2143">
        <v>81244474.804499999</v>
      </c>
      <c r="O2143">
        <v>-21147090.966699999</v>
      </c>
      <c r="P2143">
        <v>-4972733.3234999999</v>
      </c>
      <c r="Q2143">
        <v>-51976903.107799999</v>
      </c>
      <c r="R2143">
        <v>-68926720.342099994</v>
      </c>
      <c r="S2143">
        <v>112905446.5343</v>
      </c>
      <c r="T2143">
        <v>33730707.979000002</v>
      </c>
    </row>
    <row r="2144" spans="1:20" x14ac:dyDescent="0.3">
      <c r="A2144">
        <v>715</v>
      </c>
      <c r="B2144">
        <v>1</v>
      </c>
      <c r="C2144">
        <v>46571245.056900002</v>
      </c>
      <c r="D2144">
        <v>377532.36540000001</v>
      </c>
      <c r="E2144">
        <v>38272841.111599997</v>
      </c>
      <c r="F2144">
        <v>0</v>
      </c>
      <c r="G2144">
        <v>325398848.1789</v>
      </c>
      <c r="H2144">
        <v>131042412.7774</v>
      </c>
      <c r="I2144">
        <v>243800976.95269999</v>
      </c>
      <c r="J2144">
        <v>5433678.5543999998</v>
      </c>
      <c r="K2144">
        <v>154951475.56940001</v>
      </c>
      <c r="L2144">
        <v>53146241.440099999</v>
      </c>
      <c r="M2144">
        <v>0</v>
      </c>
      <c r="N2144">
        <v>84275148.244299993</v>
      </c>
      <c r="O2144">
        <v>-197229731.89590001</v>
      </c>
      <c r="P2144">
        <v>-5056146.1890000002</v>
      </c>
      <c r="Q2144">
        <v>-116678634.4578</v>
      </c>
      <c r="R2144">
        <v>-53146241.440099999</v>
      </c>
      <c r="S2144">
        <v>325398848.1789</v>
      </c>
      <c r="T2144">
        <v>46767264.533100002</v>
      </c>
    </row>
    <row r="2145" spans="1:20" x14ac:dyDescent="0.3">
      <c r="A2145">
        <v>715</v>
      </c>
      <c r="B2145">
        <v>2</v>
      </c>
      <c r="C2145">
        <v>41290849.606399998</v>
      </c>
      <c r="D2145">
        <v>369310.6556</v>
      </c>
      <c r="E2145">
        <v>38272841.111599997</v>
      </c>
      <c r="F2145">
        <v>0</v>
      </c>
      <c r="G2145">
        <v>325398848.1789</v>
      </c>
      <c r="H2145">
        <v>128843532.3037</v>
      </c>
      <c r="I2145">
        <v>233867310.8035</v>
      </c>
      <c r="J2145">
        <v>5497817.7951999996</v>
      </c>
      <c r="K2145">
        <v>154951475.56940001</v>
      </c>
      <c r="L2145">
        <v>53465244.287600003</v>
      </c>
      <c r="M2145">
        <v>0</v>
      </c>
      <c r="N2145">
        <v>86346938.249699995</v>
      </c>
      <c r="O2145">
        <v>-192576461.19710001</v>
      </c>
      <c r="P2145">
        <v>-5128507.1396000003</v>
      </c>
      <c r="Q2145">
        <v>-116678634.4578</v>
      </c>
      <c r="R2145">
        <v>-53465244.287600003</v>
      </c>
      <c r="S2145">
        <v>325398848.1789</v>
      </c>
      <c r="T2145">
        <v>42496594.053999998</v>
      </c>
    </row>
    <row r="2146" spans="1:20" x14ac:dyDescent="0.3">
      <c r="A2146">
        <v>715</v>
      </c>
      <c r="B2146">
        <v>3</v>
      </c>
      <c r="C2146">
        <v>38222526.153800003</v>
      </c>
      <c r="D2146">
        <v>361874.93589999998</v>
      </c>
      <c r="E2146">
        <v>38272841.111599997</v>
      </c>
      <c r="F2146">
        <v>0</v>
      </c>
      <c r="G2146">
        <v>325398848.1789</v>
      </c>
      <c r="H2146">
        <v>127303243.2447</v>
      </c>
      <c r="I2146">
        <v>227385931.3538</v>
      </c>
      <c r="J2146">
        <v>5554784.9166999999</v>
      </c>
      <c r="K2146">
        <v>154951475.56940001</v>
      </c>
      <c r="L2146">
        <v>53727455.888800003</v>
      </c>
      <c r="M2146">
        <v>0</v>
      </c>
      <c r="N2146">
        <v>87887508.260000005</v>
      </c>
      <c r="O2146">
        <v>-189163405.19999999</v>
      </c>
      <c r="P2146">
        <v>-5192909.9807000002</v>
      </c>
      <c r="Q2146">
        <v>-116678634.4578</v>
      </c>
      <c r="R2146">
        <v>-53727455.888800003</v>
      </c>
      <c r="S2146">
        <v>325398848.1789</v>
      </c>
      <c r="T2146">
        <v>39415734.9846</v>
      </c>
    </row>
    <row r="2147" spans="1:20" x14ac:dyDescent="0.3">
      <c r="A2147">
        <v>716</v>
      </c>
      <c r="B2147">
        <v>1</v>
      </c>
      <c r="C2147">
        <v>337460814.63999999</v>
      </c>
      <c r="D2147">
        <v>345998.2709</v>
      </c>
      <c r="E2147">
        <v>85624595.2016</v>
      </c>
      <c r="F2147">
        <v>0</v>
      </c>
      <c r="G2147">
        <v>173957397.66769999</v>
      </c>
      <c r="H2147">
        <v>105510321.2441</v>
      </c>
      <c r="I2147">
        <v>90388846.692100003</v>
      </c>
      <c r="J2147">
        <v>5594852.3746999996</v>
      </c>
      <c r="K2147">
        <v>433569945.83939999</v>
      </c>
      <c r="L2147">
        <v>91086284.039399996</v>
      </c>
      <c r="M2147">
        <v>0</v>
      </c>
      <c r="N2147">
        <v>82344930.877100006</v>
      </c>
      <c r="O2147">
        <v>247071967.9479</v>
      </c>
      <c r="P2147">
        <v>-5248854.1037999997</v>
      </c>
      <c r="Q2147">
        <v>-347945350.63779998</v>
      </c>
      <c r="R2147">
        <v>-91086284.039399996</v>
      </c>
      <c r="S2147">
        <v>173957397.66769999</v>
      </c>
      <c r="T2147">
        <v>23165390.366999999</v>
      </c>
    </row>
    <row r="2148" spans="1:20" x14ac:dyDescent="0.3">
      <c r="A2148">
        <v>716</v>
      </c>
      <c r="B2148">
        <v>2</v>
      </c>
      <c r="C2148">
        <v>319324231.2863</v>
      </c>
      <c r="D2148">
        <v>332130.18979999999</v>
      </c>
      <c r="E2148">
        <v>85624595.2016</v>
      </c>
      <c r="F2148">
        <v>0</v>
      </c>
      <c r="G2148">
        <v>173957397.66769999</v>
      </c>
      <c r="H2148">
        <v>107794493.57449999</v>
      </c>
      <c r="I2148">
        <v>78999030.503800005</v>
      </c>
      <c r="J2148">
        <v>5635025.8036000002</v>
      </c>
      <c r="K2148">
        <v>433569945.83939999</v>
      </c>
      <c r="L2148">
        <v>89734330.766900003</v>
      </c>
      <c r="M2148">
        <v>0</v>
      </c>
      <c r="N2148">
        <v>79375435.894400001</v>
      </c>
      <c r="O2148">
        <v>240325200.7825</v>
      </c>
      <c r="P2148">
        <v>-5302895.6138000004</v>
      </c>
      <c r="Q2148">
        <v>-347945350.63779998</v>
      </c>
      <c r="R2148">
        <v>-89734330.766900003</v>
      </c>
      <c r="S2148">
        <v>173957397.66769999</v>
      </c>
      <c r="T2148">
        <v>28419057.68</v>
      </c>
    </row>
    <row r="2149" spans="1:20" x14ac:dyDescent="0.3">
      <c r="A2149">
        <v>716</v>
      </c>
      <c r="B2149">
        <v>3</v>
      </c>
      <c r="C2149">
        <v>309041708.84100002</v>
      </c>
      <c r="D2149">
        <v>319797.39309999999</v>
      </c>
      <c r="E2149">
        <v>85624595.2016</v>
      </c>
      <c r="F2149">
        <v>0</v>
      </c>
      <c r="G2149">
        <v>173957397.66769999</v>
      </c>
      <c r="H2149">
        <v>108729095.8647</v>
      </c>
      <c r="I2149">
        <v>72327835.846799999</v>
      </c>
      <c r="J2149">
        <v>5674193.1245999997</v>
      </c>
      <c r="K2149">
        <v>433569945.83939999</v>
      </c>
      <c r="L2149">
        <v>88651407.2623</v>
      </c>
      <c r="M2149">
        <v>0</v>
      </c>
      <c r="N2149">
        <v>77764124.941100001</v>
      </c>
      <c r="O2149">
        <v>236713872.99419999</v>
      </c>
      <c r="P2149">
        <v>-5354395.7314999998</v>
      </c>
      <c r="Q2149">
        <v>-347945350.63779998</v>
      </c>
      <c r="R2149">
        <v>-88651407.2623</v>
      </c>
      <c r="S2149">
        <v>173957397.66769999</v>
      </c>
      <c r="T2149">
        <v>30964970.923700001</v>
      </c>
    </row>
    <row r="2150" spans="1:20" x14ac:dyDescent="0.3">
      <c r="A2150">
        <v>717</v>
      </c>
      <c r="B2150">
        <v>1</v>
      </c>
      <c r="C2150">
        <v>420744773.4375</v>
      </c>
      <c r="D2150">
        <v>346059.27020000003</v>
      </c>
      <c r="E2150">
        <v>92475385.041600004</v>
      </c>
      <c r="F2150">
        <v>0</v>
      </c>
      <c r="G2150">
        <v>46729142.056299999</v>
      </c>
      <c r="H2150">
        <v>127761612.855</v>
      </c>
      <c r="I2150">
        <v>28529934.925500002</v>
      </c>
      <c r="J2150">
        <v>5546080.4450000003</v>
      </c>
      <c r="K2150">
        <v>473880097.94940001</v>
      </c>
      <c r="L2150">
        <v>106850619.6884</v>
      </c>
      <c r="M2150">
        <v>0</v>
      </c>
      <c r="N2150">
        <v>73106323.633100003</v>
      </c>
      <c r="O2150">
        <v>392214838.51200002</v>
      </c>
      <c r="P2150">
        <v>-5200021.1748000002</v>
      </c>
      <c r="Q2150">
        <v>-381404712.90780002</v>
      </c>
      <c r="R2150">
        <v>-106850619.6884</v>
      </c>
      <c r="S2150">
        <v>46729142.056299999</v>
      </c>
      <c r="T2150">
        <v>54655289.221900001</v>
      </c>
    </row>
    <row r="2151" spans="1:20" x14ac:dyDescent="0.3">
      <c r="A2151">
        <v>717</v>
      </c>
      <c r="B2151">
        <v>2</v>
      </c>
      <c r="C2151">
        <v>410257845.7001</v>
      </c>
      <c r="D2151">
        <v>370023.34009999997</v>
      </c>
      <c r="E2151">
        <v>92475385.041600004</v>
      </c>
      <c r="F2151">
        <v>0</v>
      </c>
      <c r="G2151">
        <v>46729142.056299999</v>
      </c>
      <c r="H2151">
        <v>127995696.7137</v>
      </c>
      <c r="I2151">
        <v>23813295.554299999</v>
      </c>
      <c r="J2151">
        <v>5441085.3821999999</v>
      </c>
      <c r="K2151">
        <v>473880097.94940001</v>
      </c>
      <c r="L2151">
        <v>104455753.0828</v>
      </c>
      <c r="M2151">
        <v>0</v>
      </c>
      <c r="N2151">
        <v>70295094.748699993</v>
      </c>
      <c r="O2151">
        <v>386444550.14590001</v>
      </c>
      <c r="P2151">
        <v>-5071062.0421000002</v>
      </c>
      <c r="Q2151">
        <v>-381404712.90780002</v>
      </c>
      <c r="R2151">
        <v>-104455753.0828</v>
      </c>
      <c r="S2151">
        <v>46729142.056299999</v>
      </c>
      <c r="T2151">
        <v>57700601.965000004</v>
      </c>
    </row>
    <row r="2152" spans="1:20" x14ac:dyDescent="0.3">
      <c r="A2152">
        <v>717</v>
      </c>
      <c r="B2152">
        <v>3</v>
      </c>
      <c r="C2152">
        <v>402851836.7683</v>
      </c>
      <c r="D2152">
        <v>392723.55530000001</v>
      </c>
      <c r="E2152">
        <v>92475385.041600004</v>
      </c>
      <c r="F2152">
        <v>0</v>
      </c>
      <c r="G2152">
        <v>46729142.056299999</v>
      </c>
      <c r="H2152">
        <v>128273216.7076</v>
      </c>
      <c r="I2152">
        <v>20993151.826000001</v>
      </c>
      <c r="J2152">
        <v>5353253.0882999999</v>
      </c>
      <c r="K2152">
        <v>473880097.94940001</v>
      </c>
      <c r="L2152">
        <v>102326865.483</v>
      </c>
      <c r="M2152">
        <v>0</v>
      </c>
      <c r="N2152">
        <v>68312030.873199999</v>
      </c>
      <c r="O2152">
        <v>381858684.94230002</v>
      </c>
      <c r="P2152">
        <v>-4960529.5329999998</v>
      </c>
      <c r="Q2152">
        <v>-381404712.90780002</v>
      </c>
      <c r="R2152">
        <v>-102326865.483</v>
      </c>
      <c r="S2152">
        <v>46729142.056299999</v>
      </c>
      <c r="T2152">
        <v>59961185.834399998</v>
      </c>
    </row>
    <row r="2153" spans="1:20" x14ac:dyDescent="0.3">
      <c r="A2153">
        <v>718</v>
      </c>
      <c r="B2153">
        <v>1</v>
      </c>
      <c r="C2153">
        <v>217640325.91679999</v>
      </c>
      <c r="D2153">
        <v>388479.27870000002</v>
      </c>
      <c r="E2153">
        <v>50017680.8816</v>
      </c>
      <c r="F2153">
        <v>0</v>
      </c>
      <c r="G2153">
        <v>65752904.859700002</v>
      </c>
      <c r="H2153">
        <v>79736184.428000003</v>
      </c>
      <c r="I2153">
        <v>60126799.743900001</v>
      </c>
      <c r="J2153">
        <v>5383002.4027000004</v>
      </c>
      <c r="K2153">
        <v>224058295.1494</v>
      </c>
      <c r="L2153">
        <v>50206022.963200003</v>
      </c>
      <c r="M2153">
        <v>0</v>
      </c>
      <c r="N2153">
        <v>73597401.951499999</v>
      </c>
      <c r="O2153">
        <v>157513526.1728</v>
      </c>
      <c r="P2153">
        <v>-4994523.1239999998</v>
      </c>
      <c r="Q2153">
        <v>-174040614.2678</v>
      </c>
      <c r="R2153">
        <v>-50206022.963200003</v>
      </c>
      <c r="S2153">
        <v>65752904.859700002</v>
      </c>
      <c r="T2153">
        <v>6138782.4764</v>
      </c>
    </row>
    <row r="2154" spans="1:20" x14ac:dyDescent="0.3">
      <c r="A2154">
        <v>718</v>
      </c>
      <c r="B2154">
        <v>2</v>
      </c>
      <c r="C2154">
        <v>196761021.8317</v>
      </c>
      <c r="D2154">
        <v>384748.4719</v>
      </c>
      <c r="E2154">
        <v>50017680.8816</v>
      </c>
      <c r="F2154">
        <v>0</v>
      </c>
      <c r="G2154">
        <v>65752904.859700002</v>
      </c>
      <c r="H2154">
        <v>78495195.942200005</v>
      </c>
      <c r="I2154">
        <v>37286068.946199998</v>
      </c>
      <c r="J2154">
        <v>5405328.3152999999</v>
      </c>
      <c r="K2154">
        <v>224058295.1494</v>
      </c>
      <c r="L2154">
        <v>49918405.987599999</v>
      </c>
      <c r="M2154">
        <v>0</v>
      </c>
      <c r="N2154">
        <v>74730895.537200004</v>
      </c>
      <c r="O2154">
        <v>159474952.88550001</v>
      </c>
      <c r="P2154">
        <v>-5020579.8433999997</v>
      </c>
      <c r="Q2154">
        <v>-174040614.2678</v>
      </c>
      <c r="R2154">
        <v>-49918405.987599999</v>
      </c>
      <c r="S2154">
        <v>65752904.859700002</v>
      </c>
      <c r="T2154">
        <v>3764300.4049999998</v>
      </c>
    </row>
    <row r="2155" spans="1:20" x14ac:dyDescent="0.3">
      <c r="A2155">
        <v>718</v>
      </c>
      <c r="B2155">
        <v>3</v>
      </c>
      <c r="C2155">
        <v>186478205.0654</v>
      </c>
      <c r="D2155">
        <v>381452.23009999999</v>
      </c>
      <c r="E2155">
        <v>50017680.8816</v>
      </c>
      <c r="F2155">
        <v>0</v>
      </c>
      <c r="G2155">
        <v>65752904.859700002</v>
      </c>
      <c r="H2155">
        <v>77910190.607800007</v>
      </c>
      <c r="I2155">
        <v>26108741.155900002</v>
      </c>
      <c r="J2155">
        <v>5423132.7931000004</v>
      </c>
      <c r="K2155">
        <v>224058295.1494</v>
      </c>
      <c r="L2155">
        <v>49626288.610399999</v>
      </c>
      <c r="M2155">
        <v>0</v>
      </c>
      <c r="N2155">
        <v>75316816.344799995</v>
      </c>
      <c r="O2155">
        <v>160369463.9095</v>
      </c>
      <c r="P2155">
        <v>-5041680.5630000001</v>
      </c>
      <c r="Q2155">
        <v>-174040614.2678</v>
      </c>
      <c r="R2155">
        <v>-49626288.610399999</v>
      </c>
      <c r="S2155">
        <v>65752904.859700002</v>
      </c>
      <c r="T2155">
        <v>2593374.2629999998</v>
      </c>
    </row>
    <row r="2156" spans="1:20" x14ac:dyDescent="0.3">
      <c r="A2156">
        <v>719</v>
      </c>
      <c r="B2156">
        <v>1</v>
      </c>
      <c r="C2156">
        <v>215893047.47920001</v>
      </c>
      <c r="D2156">
        <v>399989.79869999998</v>
      </c>
      <c r="E2156">
        <v>15435409.071599999</v>
      </c>
      <c r="F2156">
        <v>0</v>
      </c>
      <c r="G2156">
        <v>2457816.5663000001</v>
      </c>
      <c r="H2156">
        <v>56266647.564099997</v>
      </c>
      <c r="I2156">
        <v>110363518.04189999</v>
      </c>
      <c r="J2156">
        <v>5339376.1549000004</v>
      </c>
      <c r="K2156">
        <v>20575663.6094</v>
      </c>
      <c r="L2156">
        <v>81739236.878000006</v>
      </c>
      <c r="M2156">
        <v>0</v>
      </c>
      <c r="N2156">
        <v>73061013.239999995</v>
      </c>
      <c r="O2156">
        <v>105529529.4373</v>
      </c>
      <c r="P2156">
        <v>-4939386.3562000003</v>
      </c>
      <c r="Q2156">
        <v>-5140254.5378</v>
      </c>
      <c r="R2156">
        <v>-81739236.878000006</v>
      </c>
      <c r="S2156">
        <v>2457816.5663000001</v>
      </c>
      <c r="T2156">
        <v>-16794365.675900001</v>
      </c>
    </row>
    <row r="2157" spans="1:20" x14ac:dyDescent="0.3">
      <c r="A2157">
        <v>719</v>
      </c>
      <c r="B2157">
        <v>2</v>
      </c>
      <c r="C2157">
        <v>189476221.66319999</v>
      </c>
      <c r="D2157">
        <v>416226.87300000002</v>
      </c>
      <c r="E2157">
        <v>15435409.071599999</v>
      </c>
      <c r="F2157">
        <v>0</v>
      </c>
      <c r="G2157">
        <v>2457816.5663000001</v>
      </c>
      <c r="H2157">
        <v>55907106.943999998</v>
      </c>
      <c r="I2157">
        <v>87357185.214599997</v>
      </c>
      <c r="J2157">
        <v>5267667.5805000002</v>
      </c>
      <c r="K2157">
        <v>20575663.6094</v>
      </c>
      <c r="L2157">
        <v>80231109.673899993</v>
      </c>
      <c r="M2157">
        <v>0</v>
      </c>
      <c r="N2157">
        <v>70566810.307500005</v>
      </c>
      <c r="O2157">
        <v>102119036.44850001</v>
      </c>
      <c r="P2157">
        <v>-4851440.7074999996</v>
      </c>
      <c r="Q2157">
        <v>-5140254.5378</v>
      </c>
      <c r="R2157">
        <v>-80231109.673899993</v>
      </c>
      <c r="S2157">
        <v>2457816.5663000001</v>
      </c>
      <c r="T2157">
        <v>-14659703.363600001</v>
      </c>
    </row>
    <row r="2158" spans="1:20" x14ac:dyDescent="0.3">
      <c r="A2158">
        <v>719</v>
      </c>
      <c r="B2158">
        <v>3</v>
      </c>
      <c r="C2158">
        <v>173532416.13170001</v>
      </c>
      <c r="D2158">
        <v>430513.38270000002</v>
      </c>
      <c r="E2158">
        <v>15435409.071599999</v>
      </c>
      <c r="F2158">
        <v>0</v>
      </c>
      <c r="G2158">
        <v>2457816.5663000001</v>
      </c>
      <c r="H2158">
        <v>55824050.590899996</v>
      </c>
      <c r="I2158">
        <v>74131376.963799998</v>
      </c>
      <c r="J2158">
        <v>5204477.1687000003</v>
      </c>
      <c r="K2158">
        <v>20575663.6094</v>
      </c>
      <c r="L2158">
        <v>78879032.464699998</v>
      </c>
      <c r="M2158">
        <v>0</v>
      </c>
      <c r="N2158">
        <v>69048377.488299996</v>
      </c>
      <c r="O2158">
        <v>99401039.167899996</v>
      </c>
      <c r="P2158">
        <v>-4773963.7860000003</v>
      </c>
      <c r="Q2158">
        <v>-5140254.5378</v>
      </c>
      <c r="R2158">
        <v>-78879032.464699998</v>
      </c>
      <c r="S2158">
        <v>2457816.5663000001</v>
      </c>
      <c r="T2158">
        <v>-13224326.897500001</v>
      </c>
    </row>
    <row r="2159" spans="1:20" x14ac:dyDescent="0.3">
      <c r="A2159">
        <v>720</v>
      </c>
      <c r="B2159">
        <v>1</v>
      </c>
      <c r="C2159">
        <v>149255531.7929</v>
      </c>
      <c r="D2159">
        <v>434419.61420000001</v>
      </c>
      <c r="E2159">
        <v>15435409.071599999</v>
      </c>
      <c r="F2159">
        <v>0</v>
      </c>
      <c r="G2159">
        <v>2151904.1756000002</v>
      </c>
      <c r="H2159">
        <v>53510858.255999997</v>
      </c>
      <c r="I2159">
        <v>71700307.546100006</v>
      </c>
      <c r="J2159">
        <v>5178931.9819999998</v>
      </c>
      <c r="K2159">
        <v>20575663.6094</v>
      </c>
      <c r="L2159">
        <v>50757384.7553</v>
      </c>
      <c r="M2159">
        <v>0</v>
      </c>
      <c r="N2159">
        <v>72951352.857199997</v>
      </c>
      <c r="O2159">
        <v>77555224.246700004</v>
      </c>
      <c r="P2159">
        <v>-4744512.3678000001</v>
      </c>
      <c r="Q2159">
        <v>-5140254.5378</v>
      </c>
      <c r="R2159">
        <v>-50757384.7553</v>
      </c>
      <c r="S2159">
        <v>2151904.1756000002</v>
      </c>
      <c r="T2159">
        <v>-19440494.601199999</v>
      </c>
    </row>
    <row r="2160" spans="1:20" x14ac:dyDescent="0.3">
      <c r="A2160">
        <v>720</v>
      </c>
      <c r="B2160">
        <v>2</v>
      </c>
      <c r="C2160">
        <v>140643644.43920001</v>
      </c>
      <c r="D2160">
        <v>438205.28610000003</v>
      </c>
      <c r="E2160">
        <v>15435409.071599999</v>
      </c>
      <c r="F2160">
        <v>0</v>
      </c>
      <c r="G2160">
        <v>2151904.1756000002</v>
      </c>
      <c r="H2160">
        <v>52139303.058899999</v>
      </c>
      <c r="I2160">
        <v>62464802.619199999</v>
      </c>
      <c r="J2160">
        <v>5153316.1507000001</v>
      </c>
      <c r="K2160">
        <v>20575663.6094</v>
      </c>
      <c r="L2160">
        <v>50556417.098499998</v>
      </c>
      <c r="M2160">
        <v>0</v>
      </c>
      <c r="N2160">
        <v>72105670.402899995</v>
      </c>
      <c r="O2160">
        <v>78178841.819999993</v>
      </c>
      <c r="P2160">
        <v>-4715110.8646</v>
      </c>
      <c r="Q2160">
        <v>-5140254.5378</v>
      </c>
      <c r="R2160">
        <v>-50556417.098499998</v>
      </c>
      <c r="S2160">
        <v>2151904.1756000002</v>
      </c>
      <c r="T2160">
        <v>-19966367.344000001</v>
      </c>
    </row>
    <row r="2161" spans="1:20" x14ac:dyDescent="0.3">
      <c r="A2161">
        <v>720</v>
      </c>
      <c r="B2161">
        <v>3</v>
      </c>
      <c r="C2161">
        <v>134883228.78729999</v>
      </c>
      <c r="D2161">
        <v>441861.84960000002</v>
      </c>
      <c r="E2161">
        <v>15435409.071599999</v>
      </c>
      <c r="F2161">
        <v>0</v>
      </c>
      <c r="G2161">
        <v>2151904.1756000002</v>
      </c>
      <c r="H2161">
        <v>51463912.244499996</v>
      </c>
      <c r="I2161">
        <v>56822646.3244</v>
      </c>
      <c r="J2161">
        <v>5128158.5198999997</v>
      </c>
      <c r="K2161">
        <v>20575663.6094</v>
      </c>
      <c r="L2161">
        <v>50327171.305500001</v>
      </c>
      <c r="M2161">
        <v>0</v>
      </c>
      <c r="N2161">
        <v>71549560.690599993</v>
      </c>
      <c r="O2161">
        <v>78060582.462899998</v>
      </c>
      <c r="P2161">
        <v>-4686296.6703000003</v>
      </c>
      <c r="Q2161">
        <v>-5140254.5378</v>
      </c>
      <c r="R2161">
        <v>-50327171.305500001</v>
      </c>
      <c r="S2161">
        <v>2151904.1756000002</v>
      </c>
      <c r="T2161">
        <v>-20085648.4461</v>
      </c>
    </row>
    <row r="2162" spans="1:20" x14ac:dyDescent="0.3">
      <c r="A2162">
        <v>721</v>
      </c>
      <c r="B2162">
        <v>1</v>
      </c>
      <c r="C2162">
        <v>114818652.02060001</v>
      </c>
      <c r="D2162">
        <v>436564.06890000001</v>
      </c>
      <c r="E2162">
        <v>15435409.071599999</v>
      </c>
      <c r="F2162">
        <v>0</v>
      </c>
      <c r="G2162">
        <v>3825002.3686000002</v>
      </c>
      <c r="H2162">
        <v>58471346.232299998</v>
      </c>
      <c r="I2162">
        <v>79742522.835199997</v>
      </c>
      <c r="J2162">
        <v>5139495.9824000001</v>
      </c>
      <c r="K2162">
        <v>20575663.6094</v>
      </c>
      <c r="L2162">
        <v>11222090.5546</v>
      </c>
      <c r="M2162">
        <v>0</v>
      </c>
      <c r="N2162">
        <v>75167190.829600006</v>
      </c>
      <c r="O2162">
        <v>35076129.185400002</v>
      </c>
      <c r="P2162">
        <v>-4702931.9135999996</v>
      </c>
      <c r="Q2162">
        <v>-5140254.5378</v>
      </c>
      <c r="R2162">
        <v>-11222090.5546</v>
      </c>
      <c r="S2162">
        <v>3825002.3686000002</v>
      </c>
      <c r="T2162">
        <v>-16695844.5973</v>
      </c>
    </row>
    <row r="2163" spans="1:20" x14ac:dyDescent="0.3">
      <c r="A2163">
        <v>721</v>
      </c>
      <c r="B2163">
        <v>2</v>
      </c>
      <c r="C2163">
        <v>110156275.8062</v>
      </c>
      <c r="D2163">
        <v>432066.32929999998</v>
      </c>
      <c r="E2163">
        <v>15435409.071599999</v>
      </c>
      <c r="F2163">
        <v>0</v>
      </c>
      <c r="G2163">
        <v>3825002.3686000002</v>
      </c>
      <c r="H2163">
        <v>57510589.009400003</v>
      </c>
      <c r="I2163">
        <v>72907235.571600005</v>
      </c>
      <c r="J2163">
        <v>5146469.2713000001</v>
      </c>
      <c r="K2163">
        <v>20575663.6094</v>
      </c>
      <c r="L2163">
        <v>11345434.6347</v>
      </c>
      <c r="M2163">
        <v>0</v>
      </c>
      <c r="N2163">
        <v>76934510.202800006</v>
      </c>
      <c r="O2163">
        <v>37249040.234700002</v>
      </c>
      <c r="P2163">
        <v>-4714402.9419999998</v>
      </c>
      <c r="Q2163">
        <v>-5140254.5378</v>
      </c>
      <c r="R2163">
        <v>-11345434.6347</v>
      </c>
      <c r="S2163">
        <v>3825002.3686000002</v>
      </c>
      <c r="T2163">
        <v>-19423921.193399999</v>
      </c>
    </row>
    <row r="2164" spans="1:20" x14ac:dyDescent="0.3">
      <c r="A2164">
        <v>721</v>
      </c>
      <c r="B2164">
        <v>3</v>
      </c>
      <c r="C2164">
        <v>106635233.4323</v>
      </c>
      <c r="D2164">
        <v>428244.73609999998</v>
      </c>
      <c r="E2164">
        <v>15435409.071599999</v>
      </c>
      <c r="F2164">
        <v>0</v>
      </c>
      <c r="G2164">
        <v>3825002.3686000002</v>
      </c>
      <c r="H2164">
        <v>56826702.366599999</v>
      </c>
      <c r="I2164">
        <v>67561873.579300001</v>
      </c>
      <c r="J2164">
        <v>5150517.5639000004</v>
      </c>
      <c r="K2164">
        <v>20575663.6094</v>
      </c>
      <c r="L2164">
        <v>11442107.622199999</v>
      </c>
      <c r="M2164">
        <v>0</v>
      </c>
      <c r="N2164">
        <v>77920470.553000003</v>
      </c>
      <c r="O2164">
        <v>39073359.853</v>
      </c>
      <c r="P2164">
        <v>-4722272.8278000001</v>
      </c>
      <c r="Q2164">
        <v>-5140254.5378</v>
      </c>
      <c r="R2164">
        <v>-11442107.622199999</v>
      </c>
      <c r="S2164">
        <v>3825002.3686000002</v>
      </c>
      <c r="T2164">
        <v>-21093768.1864</v>
      </c>
    </row>
    <row r="2165" spans="1:20" x14ac:dyDescent="0.3">
      <c r="A2165">
        <v>722</v>
      </c>
      <c r="B2165">
        <v>1</v>
      </c>
      <c r="C2165">
        <v>106541322.7713</v>
      </c>
      <c r="D2165">
        <v>426292.25219999999</v>
      </c>
      <c r="E2165">
        <v>15435468.7016</v>
      </c>
      <c r="F2165">
        <v>0</v>
      </c>
      <c r="G2165">
        <v>4165550.0269999998</v>
      </c>
      <c r="H2165">
        <v>52353610.450300001</v>
      </c>
      <c r="I2165">
        <v>69282502.754099995</v>
      </c>
      <c r="J2165">
        <v>5149312.1619999995</v>
      </c>
      <c r="K2165">
        <v>20726267.2894</v>
      </c>
      <c r="L2165">
        <v>5421653.5533999996</v>
      </c>
      <c r="M2165">
        <v>0</v>
      </c>
      <c r="N2165">
        <v>77682672.154100001</v>
      </c>
      <c r="O2165">
        <v>37258820.017200001</v>
      </c>
      <c r="P2165">
        <v>-4723019.9097999996</v>
      </c>
      <c r="Q2165">
        <v>-5290798.5877999999</v>
      </c>
      <c r="R2165">
        <v>-5421653.5533999996</v>
      </c>
      <c r="S2165">
        <v>4165550.0269999998</v>
      </c>
      <c r="T2165">
        <v>-25329061.7038</v>
      </c>
    </row>
    <row r="2166" spans="1:20" x14ac:dyDescent="0.3">
      <c r="A2166">
        <v>722</v>
      </c>
      <c r="B2166">
        <v>2</v>
      </c>
      <c r="C2166">
        <v>103505994.4948</v>
      </c>
      <c r="D2166">
        <v>424630.22360000003</v>
      </c>
      <c r="E2166">
        <v>15435468.7016</v>
      </c>
      <c r="F2166">
        <v>0</v>
      </c>
      <c r="G2166">
        <v>4165550.0269999998</v>
      </c>
      <c r="H2166">
        <v>52291289.718099996</v>
      </c>
      <c r="I2166">
        <v>64777905.877300002</v>
      </c>
      <c r="J2166">
        <v>5146932.1377999997</v>
      </c>
      <c r="K2166">
        <v>20726267.2894</v>
      </c>
      <c r="L2166">
        <v>5461311.6540999999</v>
      </c>
      <c r="M2166">
        <v>0</v>
      </c>
      <c r="N2166">
        <v>78781995.483400002</v>
      </c>
      <c r="O2166">
        <v>38728088.6175</v>
      </c>
      <c r="P2166">
        <v>-4722301.9142000005</v>
      </c>
      <c r="Q2166">
        <v>-5290798.5877999999</v>
      </c>
      <c r="R2166">
        <v>-5461311.6540999999</v>
      </c>
      <c r="S2166">
        <v>4165550.0269999998</v>
      </c>
      <c r="T2166">
        <v>-26490705.7654</v>
      </c>
    </row>
    <row r="2167" spans="1:20" x14ac:dyDescent="0.3">
      <c r="A2167">
        <v>722</v>
      </c>
      <c r="B2167">
        <v>3</v>
      </c>
      <c r="C2167">
        <v>101018554.2331</v>
      </c>
      <c r="D2167">
        <v>423217.38189999998</v>
      </c>
      <c r="E2167">
        <v>15435468.7016</v>
      </c>
      <c r="F2167">
        <v>0</v>
      </c>
      <c r="G2167">
        <v>4165550.0269999998</v>
      </c>
      <c r="H2167">
        <v>52275743.250500001</v>
      </c>
      <c r="I2167">
        <v>61676109.932700001</v>
      </c>
      <c r="J2167">
        <v>5143621.8318999996</v>
      </c>
      <c r="K2167">
        <v>20726267.2894</v>
      </c>
      <c r="L2167">
        <v>5495305.1189999999</v>
      </c>
      <c r="M2167">
        <v>0</v>
      </c>
      <c r="N2167">
        <v>79559326.651899993</v>
      </c>
      <c r="O2167">
        <v>39342444.300399996</v>
      </c>
      <c r="P2167">
        <v>-4720404.45</v>
      </c>
      <c r="Q2167">
        <v>-5290798.5877999999</v>
      </c>
      <c r="R2167">
        <v>-5495305.1189999999</v>
      </c>
      <c r="S2167">
        <v>4165550.0269999998</v>
      </c>
      <c r="T2167">
        <v>-27283583.4014</v>
      </c>
    </row>
    <row r="2168" spans="1:20" x14ac:dyDescent="0.3">
      <c r="A2168">
        <v>723</v>
      </c>
      <c r="B2168">
        <v>1</v>
      </c>
      <c r="C2168">
        <v>89863854.288000003</v>
      </c>
      <c r="D2168">
        <v>420896.63199999998</v>
      </c>
      <c r="E2168">
        <v>15435468.7016</v>
      </c>
      <c r="F2168">
        <v>0</v>
      </c>
      <c r="G2168">
        <v>10154701.9552</v>
      </c>
      <c r="H2168">
        <v>69882475.725799993</v>
      </c>
      <c r="I2168">
        <v>68341488.670000002</v>
      </c>
      <c r="J2168">
        <v>5145907.7807</v>
      </c>
      <c r="K2168">
        <v>20726267.2894</v>
      </c>
      <c r="L2168">
        <v>9749526.1486000009</v>
      </c>
      <c r="M2168">
        <v>0</v>
      </c>
      <c r="N2168">
        <v>81640729.792799994</v>
      </c>
      <c r="O2168">
        <v>21522365.618000001</v>
      </c>
      <c r="P2168">
        <v>-4725011.1487999996</v>
      </c>
      <c r="Q2168">
        <v>-5290798.5877999999</v>
      </c>
      <c r="R2168">
        <v>-9749526.1486000009</v>
      </c>
      <c r="S2168">
        <v>10154701.9552</v>
      </c>
      <c r="T2168">
        <v>-11758254.067</v>
      </c>
    </row>
    <row r="2169" spans="1:20" x14ac:dyDescent="0.3">
      <c r="A2169">
        <v>723</v>
      </c>
      <c r="B2169">
        <v>2</v>
      </c>
      <c r="C2169">
        <v>85998144.870299995</v>
      </c>
      <c r="D2169">
        <v>419276.93310000002</v>
      </c>
      <c r="E2169">
        <v>15435468.7016</v>
      </c>
      <c r="F2169">
        <v>0</v>
      </c>
      <c r="G2169">
        <v>10154701.9552</v>
      </c>
      <c r="H2169">
        <v>70130253.604100004</v>
      </c>
      <c r="I2169">
        <v>65232809.724100001</v>
      </c>
      <c r="J2169">
        <v>5147943.3174999999</v>
      </c>
      <c r="K2169">
        <v>20726267.2894</v>
      </c>
      <c r="L2169">
        <v>9764962.3932000007</v>
      </c>
      <c r="M2169">
        <v>0</v>
      </c>
      <c r="N2169">
        <v>80996199.469400004</v>
      </c>
      <c r="O2169">
        <v>20765335.146200001</v>
      </c>
      <c r="P2169">
        <v>-4728666.3843999999</v>
      </c>
      <c r="Q2169">
        <v>-5290798.5877999999</v>
      </c>
      <c r="R2169">
        <v>-9764962.3932000007</v>
      </c>
      <c r="S2169">
        <v>10154701.9552</v>
      </c>
      <c r="T2169">
        <v>-10865945.8653</v>
      </c>
    </row>
    <row r="2170" spans="1:20" x14ac:dyDescent="0.3">
      <c r="A2170">
        <v>723</v>
      </c>
      <c r="B2170">
        <v>3</v>
      </c>
      <c r="C2170">
        <v>83619853.363900006</v>
      </c>
      <c r="D2170">
        <v>417879.59710000001</v>
      </c>
      <c r="E2170">
        <v>15435468.7016</v>
      </c>
      <c r="F2170">
        <v>0</v>
      </c>
      <c r="G2170">
        <v>10154701.9552</v>
      </c>
      <c r="H2170">
        <v>70183636.669200003</v>
      </c>
      <c r="I2170">
        <v>62904944.772799999</v>
      </c>
      <c r="J2170">
        <v>5149120.8890000004</v>
      </c>
      <c r="K2170">
        <v>20726267.2894</v>
      </c>
      <c r="L2170">
        <v>9786687.2222000007</v>
      </c>
      <c r="M2170">
        <v>0</v>
      </c>
      <c r="N2170">
        <v>80905379.657299995</v>
      </c>
      <c r="O2170">
        <v>20714908.590999998</v>
      </c>
      <c r="P2170">
        <v>-4731241.2918999996</v>
      </c>
      <c r="Q2170">
        <v>-5290798.5877999999</v>
      </c>
      <c r="R2170">
        <v>-9786687.2222000007</v>
      </c>
      <c r="S2170">
        <v>10154701.9552</v>
      </c>
      <c r="T2170">
        <v>-10721742.9881</v>
      </c>
    </row>
    <row r="2171" spans="1:20" x14ac:dyDescent="0.3">
      <c r="A2171">
        <v>724</v>
      </c>
      <c r="B2171">
        <v>1</v>
      </c>
      <c r="C2171">
        <v>5756950.2416000003</v>
      </c>
      <c r="D2171">
        <v>378747.26020000002</v>
      </c>
      <c r="E2171">
        <v>15435468.7016</v>
      </c>
      <c r="F2171">
        <v>0</v>
      </c>
      <c r="G2171">
        <v>985381784.0086</v>
      </c>
      <c r="H2171">
        <v>149849521.9955</v>
      </c>
      <c r="I2171">
        <v>1034458475.0118001</v>
      </c>
      <c r="J2171">
        <v>5398210.8592999997</v>
      </c>
      <c r="K2171">
        <v>20726267.2894</v>
      </c>
      <c r="L2171">
        <v>0</v>
      </c>
      <c r="M2171">
        <v>0</v>
      </c>
      <c r="N2171">
        <v>96010087.523699999</v>
      </c>
      <c r="O2171" t="s">
        <v>23</v>
      </c>
      <c r="P2171">
        <v>-5019463.5991000002</v>
      </c>
      <c r="Q2171">
        <v>-5290798.5877999999</v>
      </c>
      <c r="R2171">
        <v>0</v>
      </c>
      <c r="S2171">
        <v>985381784.0086</v>
      </c>
      <c r="T2171">
        <v>53839434.471799999</v>
      </c>
    </row>
    <row r="2172" spans="1:20" x14ac:dyDescent="0.3">
      <c r="A2172">
        <v>724</v>
      </c>
      <c r="B2172">
        <v>2</v>
      </c>
      <c r="C2172">
        <v>5031983.3147999998</v>
      </c>
      <c r="D2172">
        <v>344190.96620000002</v>
      </c>
      <c r="E2172">
        <v>15435468.7016</v>
      </c>
      <c r="F2172">
        <v>0</v>
      </c>
      <c r="G2172">
        <v>985381784.0086</v>
      </c>
      <c r="H2172">
        <v>143637558.32350001</v>
      </c>
      <c r="I2172">
        <v>1015252553.0802</v>
      </c>
      <c r="J2172">
        <v>5617318.6697000004</v>
      </c>
      <c r="K2172">
        <v>20726267.2894</v>
      </c>
      <c r="L2172">
        <v>0</v>
      </c>
      <c r="M2172">
        <v>0</v>
      </c>
      <c r="N2172">
        <v>107911361.2482</v>
      </c>
      <c r="O2172" t="s">
        <v>23</v>
      </c>
      <c r="P2172">
        <v>-5273127.7034999998</v>
      </c>
      <c r="Q2172">
        <v>-5290798.5877999999</v>
      </c>
      <c r="R2172">
        <v>0</v>
      </c>
      <c r="S2172">
        <v>985381784.0086</v>
      </c>
      <c r="T2172">
        <v>35726197.075300001</v>
      </c>
    </row>
    <row r="2173" spans="1:20" x14ac:dyDescent="0.3">
      <c r="A2173">
        <v>724</v>
      </c>
      <c r="B2173">
        <v>3</v>
      </c>
      <c r="C2173">
        <v>4629846.2308999998</v>
      </c>
      <c r="D2173">
        <v>319086.61869999999</v>
      </c>
      <c r="E2173">
        <v>15435468.7016</v>
      </c>
      <c r="F2173">
        <v>0</v>
      </c>
      <c r="G2173">
        <v>985381784.0086</v>
      </c>
      <c r="H2173">
        <v>139208800.56279999</v>
      </c>
      <c r="I2173">
        <v>1000457955.0268</v>
      </c>
      <c r="J2173">
        <v>5820738.7220999999</v>
      </c>
      <c r="K2173">
        <v>20726267.2894</v>
      </c>
      <c r="L2173">
        <v>0</v>
      </c>
      <c r="M2173">
        <v>0</v>
      </c>
      <c r="N2173">
        <v>117736644.96600001</v>
      </c>
      <c r="O2173">
        <v>-995828108.79589999</v>
      </c>
      <c r="P2173">
        <v>-5501652.1035000002</v>
      </c>
      <c r="Q2173">
        <v>-5290798.5877999999</v>
      </c>
      <c r="R2173">
        <v>0</v>
      </c>
      <c r="S2173">
        <v>985381784.0086</v>
      </c>
      <c r="T2173">
        <v>21472155.596799999</v>
      </c>
    </row>
    <row r="2174" spans="1:20" x14ac:dyDescent="0.3">
      <c r="A2174">
        <v>725</v>
      </c>
      <c r="B2174">
        <v>1</v>
      </c>
      <c r="C2174">
        <v>234905102.38159999</v>
      </c>
      <c r="D2174">
        <v>340792.4437</v>
      </c>
      <c r="E2174">
        <v>18022920.261599999</v>
      </c>
      <c r="F2174">
        <v>0</v>
      </c>
      <c r="G2174">
        <v>7543772.9855000004</v>
      </c>
      <c r="H2174">
        <v>64773953.762000002</v>
      </c>
      <c r="I2174">
        <v>61397219.274400003</v>
      </c>
      <c r="J2174">
        <v>5670859.7851</v>
      </c>
      <c r="K2174">
        <v>63921957.219400004</v>
      </c>
      <c r="L2174">
        <v>96973333.889899999</v>
      </c>
      <c r="M2174">
        <v>0</v>
      </c>
      <c r="N2174">
        <v>98146348.038000003</v>
      </c>
      <c r="O2174">
        <v>173507883.1072</v>
      </c>
      <c r="P2174">
        <v>-5330067.3414000003</v>
      </c>
      <c r="Q2174">
        <v>-45899036.957800001</v>
      </c>
      <c r="R2174">
        <v>-96973333.889899999</v>
      </c>
      <c r="S2174">
        <v>7543772.9855000004</v>
      </c>
      <c r="T2174">
        <v>-33372394.276000001</v>
      </c>
    </row>
    <row r="2175" spans="1:20" x14ac:dyDescent="0.3">
      <c r="A2175">
        <v>725</v>
      </c>
      <c r="B2175">
        <v>2</v>
      </c>
      <c r="C2175">
        <v>203187262.7615</v>
      </c>
      <c r="D2175">
        <v>359372.12</v>
      </c>
      <c r="E2175">
        <v>18022920.261599999</v>
      </c>
      <c r="F2175">
        <v>0</v>
      </c>
      <c r="G2175">
        <v>7543772.9855000004</v>
      </c>
      <c r="H2175">
        <v>66246182.872400001</v>
      </c>
      <c r="I2175">
        <v>43482112.303400002</v>
      </c>
      <c r="J2175">
        <v>5551404.2977</v>
      </c>
      <c r="K2175">
        <v>63921957.219400004</v>
      </c>
      <c r="L2175">
        <v>94049582.991699994</v>
      </c>
      <c r="M2175">
        <v>0</v>
      </c>
      <c r="N2175">
        <v>88839940.645300001</v>
      </c>
      <c r="O2175">
        <v>159705150.45809999</v>
      </c>
      <c r="P2175">
        <v>-5192032.1776999999</v>
      </c>
      <c r="Q2175">
        <v>-45899036.957800001</v>
      </c>
      <c r="R2175">
        <v>-94049582.991699994</v>
      </c>
      <c r="S2175">
        <v>7543772.9855000004</v>
      </c>
      <c r="T2175">
        <v>-22593757.772999998</v>
      </c>
    </row>
    <row r="2176" spans="1:20" x14ac:dyDescent="0.3">
      <c r="A2176">
        <v>725</v>
      </c>
      <c r="B2176">
        <v>3</v>
      </c>
      <c r="C2176">
        <v>184201496.36219999</v>
      </c>
      <c r="D2176">
        <v>377068.83929999999</v>
      </c>
      <c r="E2176">
        <v>18022920.261599999</v>
      </c>
      <c r="F2176">
        <v>0</v>
      </c>
      <c r="G2176">
        <v>7543772.9855000004</v>
      </c>
      <c r="H2176">
        <v>67259334.845500007</v>
      </c>
      <c r="I2176">
        <v>33411339.249000002</v>
      </c>
      <c r="J2176">
        <v>5453814.8695</v>
      </c>
      <c r="K2176">
        <v>63921957.219400004</v>
      </c>
      <c r="L2176">
        <v>91598865.926599994</v>
      </c>
      <c r="M2176">
        <v>0</v>
      </c>
      <c r="N2176">
        <v>83373389.824000001</v>
      </c>
      <c r="O2176">
        <v>150790157.11320001</v>
      </c>
      <c r="P2176">
        <v>-5076746.0301999999</v>
      </c>
      <c r="Q2176">
        <v>-45899036.957800001</v>
      </c>
      <c r="R2176">
        <v>-91598865.926599994</v>
      </c>
      <c r="S2176">
        <v>7543772.9855000004</v>
      </c>
      <c r="T2176">
        <v>-16114054.978399999</v>
      </c>
    </row>
    <row r="2177" spans="1:20" x14ac:dyDescent="0.3">
      <c r="A2177">
        <v>726</v>
      </c>
      <c r="B2177">
        <v>1</v>
      </c>
      <c r="C2177">
        <v>75061426.728300005</v>
      </c>
      <c r="D2177">
        <v>389534.33399999997</v>
      </c>
      <c r="E2177">
        <v>19493339.1316</v>
      </c>
      <c r="F2177">
        <v>0</v>
      </c>
      <c r="G2177">
        <v>152736428.06709999</v>
      </c>
      <c r="H2177">
        <v>79321859.492500007</v>
      </c>
      <c r="I2177">
        <v>73363888.787200004</v>
      </c>
      <c r="J2177">
        <v>5400777.1119999997</v>
      </c>
      <c r="K2177">
        <v>88469561.259399995</v>
      </c>
      <c r="L2177">
        <v>77195136.963100001</v>
      </c>
      <c r="M2177">
        <v>0</v>
      </c>
      <c r="N2177">
        <v>82600464.419499993</v>
      </c>
      <c r="O2177">
        <v>1697537.9410999999</v>
      </c>
      <c r="P2177">
        <v>-5011242.7780999998</v>
      </c>
      <c r="Q2177">
        <v>-68976222.127800003</v>
      </c>
      <c r="R2177">
        <v>-77195136.963100001</v>
      </c>
      <c r="S2177">
        <v>152736428.06709999</v>
      </c>
      <c r="T2177">
        <v>-3278604.9271</v>
      </c>
    </row>
    <row r="2178" spans="1:20" x14ac:dyDescent="0.3">
      <c r="A2178">
        <v>726</v>
      </c>
      <c r="B2178">
        <v>2</v>
      </c>
      <c r="C2178">
        <v>68840540.932999998</v>
      </c>
      <c r="D2178">
        <v>401242.14500000002</v>
      </c>
      <c r="E2178">
        <v>19493339.1316</v>
      </c>
      <c r="F2178">
        <v>0</v>
      </c>
      <c r="G2178">
        <v>152736428.06709999</v>
      </c>
      <c r="H2178">
        <v>78959671.663800001</v>
      </c>
      <c r="I2178">
        <v>67969468.138300002</v>
      </c>
      <c r="J2178">
        <v>5354576.6612999998</v>
      </c>
      <c r="K2178">
        <v>88469561.259399995</v>
      </c>
      <c r="L2178">
        <v>76538175.116999999</v>
      </c>
      <c r="M2178">
        <v>0</v>
      </c>
      <c r="N2178">
        <v>82016966.8618</v>
      </c>
      <c r="O2178">
        <v>871072.79469999997</v>
      </c>
      <c r="P2178">
        <v>-4953334.5163000003</v>
      </c>
      <c r="Q2178">
        <v>-68976222.127800003</v>
      </c>
      <c r="R2178">
        <v>-76538175.116999999</v>
      </c>
      <c r="S2178">
        <v>152736428.06709999</v>
      </c>
      <c r="T2178">
        <v>-3057295.1979999999</v>
      </c>
    </row>
    <row r="2179" spans="1:20" x14ac:dyDescent="0.3">
      <c r="A2179">
        <v>726</v>
      </c>
      <c r="B2179">
        <v>3</v>
      </c>
      <c r="C2179">
        <v>64684881.229000002</v>
      </c>
      <c r="D2179">
        <v>411649.26049999997</v>
      </c>
      <c r="E2179">
        <v>19493339.1316</v>
      </c>
      <c r="F2179">
        <v>0</v>
      </c>
      <c r="G2179">
        <v>152736428.06709999</v>
      </c>
      <c r="H2179">
        <v>78855360.7852</v>
      </c>
      <c r="I2179">
        <v>64849737.063699998</v>
      </c>
      <c r="J2179">
        <v>5313319.1622000001</v>
      </c>
      <c r="K2179">
        <v>88469561.259399995</v>
      </c>
      <c r="L2179">
        <v>75973174.825599998</v>
      </c>
      <c r="M2179">
        <v>0</v>
      </c>
      <c r="N2179">
        <v>81495358.594300002</v>
      </c>
      <c r="O2179">
        <v>-164855.83470000001</v>
      </c>
      <c r="P2179">
        <v>-4901669.9017000003</v>
      </c>
      <c r="Q2179">
        <v>-68976222.127800003</v>
      </c>
      <c r="R2179">
        <v>-75973174.825599998</v>
      </c>
      <c r="S2179">
        <v>152736428.06709999</v>
      </c>
      <c r="T2179">
        <v>-2639997.8092</v>
      </c>
    </row>
    <row r="2180" spans="1:20" x14ac:dyDescent="0.3">
      <c r="A2180">
        <v>727</v>
      </c>
      <c r="B2180">
        <v>1</v>
      </c>
      <c r="C2180">
        <v>167548214.40329999</v>
      </c>
      <c r="D2180">
        <v>413301.07650000002</v>
      </c>
      <c r="E2180">
        <v>25099019.171599999</v>
      </c>
      <c r="F2180">
        <v>0</v>
      </c>
      <c r="G2180">
        <v>179781729.74079999</v>
      </c>
      <c r="H2180">
        <v>66164130.366800003</v>
      </c>
      <c r="I2180">
        <v>77836936.943399996</v>
      </c>
      <c r="J2180">
        <v>5326653.5228000004</v>
      </c>
      <c r="K2180">
        <v>182052440.6494</v>
      </c>
      <c r="L2180">
        <v>93237247.312900007</v>
      </c>
      <c r="M2180">
        <v>0</v>
      </c>
      <c r="N2180">
        <v>81245205.389400005</v>
      </c>
      <c r="O2180">
        <v>89711277.459900007</v>
      </c>
      <c r="P2180">
        <v>-4913352.4463</v>
      </c>
      <c r="Q2180">
        <v>-156953421.47780001</v>
      </c>
      <c r="R2180">
        <v>-93237247.312900007</v>
      </c>
      <c r="S2180">
        <v>179781729.74079999</v>
      </c>
      <c r="T2180">
        <v>-15081075.022600001</v>
      </c>
    </row>
    <row r="2181" spans="1:20" x14ac:dyDescent="0.3">
      <c r="A2181">
        <v>727</v>
      </c>
      <c r="B2181">
        <v>2</v>
      </c>
      <c r="C2181">
        <v>159336692.10210001</v>
      </c>
      <c r="D2181">
        <v>414640.90580000001</v>
      </c>
      <c r="E2181">
        <v>25099019.171599999</v>
      </c>
      <c r="F2181">
        <v>0</v>
      </c>
      <c r="G2181">
        <v>179781729.74079999</v>
      </c>
      <c r="H2181">
        <v>66699080.071500003</v>
      </c>
      <c r="I2181">
        <v>72904290.247400001</v>
      </c>
      <c r="J2181">
        <v>5336584.5477</v>
      </c>
      <c r="K2181">
        <v>182052440.6494</v>
      </c>
      <c r="L2181">
        <v>91518676.760399997</v>
      </c>
      <c r="M2181">
        <v>0</v>
      </c>
      <c r="N2181">
        <v>80102671.531599998</v>
      </c>
      <c r="O2181">
        <v>86432401.854699999</v>
      </c>
      <c r="P2181">
        <v>-4921943.6418000003</v>
      </c>
      <c r="Q2181">
        <v>-156953421.47780001</v>
      </c>
      <c r="R2181">
        <v>-91518676.760399997</v>
      </c>
      <c r="S2181">
        <v>179781729.74079999</v>
      </c>
      <c r="T2181">
        <v>-13403591.460100001</v>
      </c>
    </row>
    <row r="2182" spans="1:20" x14ac:dyDescent="0.3">
      <c r="A2182">
        <v>727</v>
      </c>
      <c r="B2182">
        <v>3</v>
      </c>
      <c r="C2182">
        <v>154076126.48429999</v>
      </c>
      <c r="D2182">
        <v>415857.09299999999</v>
      </c>
      <c r="E2182">
        <v>25099019.171599999</v>
      </c>
      <c r="F2182">
        <v>0</v>
      </c>
      <c r="G2182">
        <v>179781729.74079999</v>
      </c>
      <c r="H2182">
        <v>67127918.189199999</v>
      </c>
      <c r="I2182">
        <v>70120067.959399998</v>
      </c>
      <c r="J2182">
        <v>5344742.9288999997</v>
      </c>
      <c r="K2182">
        <v>182052440.6494</v>
      </c>
      <c r="L2182">
        <v>90072779.758000001</v>
      </c>
      <c r="M2182">
        <v>0</v>
      </c>
      <c r="N2182">
        <v>79438621.516800001</v>
      </c>
      <c r="O2182">
        <v>83956058.524800003</v>
      </c>
      <c r="P2182">
        <v>-4928885.8359000003</v>
      </c>
      <c r="Q2182">
        <v>-156953421.47780001</v>
      </c>
      <c r="R2182">
        <v>-90072779.758000001</v>
      </c>
      <c r="S2182">
        <v>179781729.74079999</v>
      </c>
      <c r="T2182">
        <v>-12310703.3276</v>
      </c>
    </row>
    <row r="2183" spans="1:20" x14ac:dyDescent="0.3">
      <c r="A2183">
        <v>728</v>
      </c>
      <c r="B2183">
        <v>1</v>
      </c>
      <c r="C2183">
        <v>343831955.33880001</v>
      </c>
      <c r="D2183">
        <v>401322.24310000002</v>
      </c>
      <c r="E2183">
        <v>45135686.731600001</v>
      </c>
      <c r="F2183">
        <v>0</v>
      </c>
      <c r="G2183">
        <v>431956159.04650003</v>
      </c>
      <c r="H2183">
        <v>108778170.5766</v>
      </c>
      <c r="I2183">
        <v>263196294.653</v>
      </c>
      <c r="J2183">
        <v>5407970.6190999998</v>
      </c>
      <c r="K2183">
        <v>516550527.40939999</v>
      </c>
      <c r="L2183">
        <v>60839938.288099997</v>
      </c>
      <c r="M2183">
        <v>0</v>
      </c>
      <c r="N2183">
        <v>83758248.736100003</v>
      </c>
      <c r="O2183">
        <v>80635660.685800001</v>
      </c>
      <c r="P2183">
        <v>-5006648.3760000002</v>
      </c>
      <c r="Q2183">
        <v>-471414840.6778</v>
      </c>
      <c r="R2183">
        <v>-60839938.288099997</v>
      </c>
      <c r="S2183">
        <v>431956159.04650003</v>
      </c>
      <c r="T2183">
        <v>25019921.840500001</v>
      </c>
    </row>
    <row r="2184" spans="1:20" x14ac:dyDescent="0.3">
      <c r="A2184">
        <v>728</v>
      </c>
      <c r="B2184">
        <v>2</v>
      </c>
      <c r="C2184">
        <v>327147395.97790003</v>
      </c>
      <c r="D2184">
        <v>388549.35100000002</v>
      </c>
      <c r="E2184">
        <v>45135686.731600001</v>
      </c>
      <c r="F2184">
        <v>0</v>
      </c>
      <c r="G2184">
        <v>431956159.04650003</v>
      </c>
      <c r="H2184">
        <v>107368608.0996</v>
      </c>
      <c r="I2184">
        <v>241366868.16760001</v>
      </c>
      <c r="J2184">
        <v>5462777.1471999995</v>
      </c>
      <c r="K2184">
        <v>516550527.40939999</v>
      </c>
      <c r="L2184">
        <v>61831712.931000002</v>
      </c>
      <c r="M2184">
        <v>0</v>
      </c>
      <c r="N2184">
        <v>86602591.111499995</v>
      </c>
      <c r="O2184">
        <v>85780527.810399994</v>
      </c>
      <c r="P2184">
        <v>-5074227.7961999997</v>
      </c>
      <c r="Q2184">
        <v>-471414840.6778</v>
      </c>
      <c r="R2184">
        <v>-61831712.931000002</v>
      </c>
      <c r="S2184">
        <v>431956159.04650003</v>
      </c>
      <c r="T2184">
        <v>20766016.9881</v>
      </c>
    </row>
    <row r="2185" spans="1:20" x14ac:dyDescent="0.3">
      <c r="A2185">
        <v>728</v>
      </c>
      <c r="B2185">
        <v>3</v>
      </c>
      <c r="C2185">
        <v>317008308.77389997</v>
      </c>
      <c r="D2185">
        <v>377423.78690000001</v>
      </c>
      <c r="E2185">
        <v>45135686.731600001</v>
      </c>
      <c r="F2185">
        <v>0</v>
      </c>
      <c r="G2185">
        <v>431956159.04650003</v>
      </c>
      <c r="H2185">
        <v>106202367.9189</v>
      </c>
      <c r="I2185">
        <v>227218687.71689999</v>
      </c>
      <c r="J2185">
        <v>5511655.8129000003</v>
      </c>
      <c r="K2185">
        <v>516550527.40939999</v>
      </c>
      <c r="L2185">
        <v>62615701.491499998</v>
      </c>
      <c r="M2185">
        <v>0</v>
      </c>
      <c r="N2185">
        <v>88517940.580799997</v>
      </c>
      <c r="O2185">
        <v>89789621.056999996</v>
      </c>
      <c r="P2185">
        <v>-5134232.0259999996</v>
      </c>
      <c r="Q2185">
        <v>-471414840.6778</v>
      </c>
      <c r="R2185">
        <v>-62615701.491499998</v>
      </c>
      <c r="S2185">
        <v>431956159.04650003</v>
      </c>
      <c r="T2185">
        <v>17684427.338100001</v>
      </c>
    </row>
    <row r="2186" spans="1:20" x14ac:dyDescent="0.3">
      <c r="A2186">
        <v>729</v>
      </c>
      <c r="B2186">
        <v>1</v>
      </c>
      <c r="C2186">
        <v>739204834.56019998</v>
      </c>
      <c r="D2186">
        <v>419846.18030000001</v>
      </c>
      <c r="E2186">
        <v>48034565.641599998</v>
      </c>
      <c r="F2186">
        <v>0</v>
      </c>
      <c r="G2186">
        <v>2356590.6241000001</v>
      </c>
      <c r="H2186">
        <v>38090940.111900002</v>
      </c>
      <c r="I2186">
        <v>3327129.8883000002</v>
      </c>
      <c r="J2186">
        <v>5334042.6496000001</v>
      </c>
      <c r="K2186">
        <v>564945264.81939995</v>
      </c>
      <c r="L2186">
        <v>182381418.80019999</v>
      </c>
      <c r="M2186">
        <v>0</v>
      </c>
      <c r="N2186">
        <v>73920265.881400004</v>
      </c>
      <c r="O2186">
        <v>735877704.67190003</v>
      </c>
      <c r="P2186">
        <v>-4914196.4692000002</v>
      </c>
      <c r="Q2186">
        <v>-516910699.1778</v>
      </c>
      <c r="R2186">
        <v>-182381418.80019999</v>
      </c>
      <c r="S2186">
        <v>2356590.6241000001</v>
      </c>
      <c r="T2186">
        <v>-35829325.769599997</v>
      </c>
    </row>
    <row r="2187" spans="1:20" x14ac:dyDescent="0.3">
      <c r="A2187">
        <v>729</v>
      </c>
      <c r="B2187">
        <v>2</v>
      </c>
      <c r="C2187">
        <v>718672095.00810003</v>
      </c>
      <c r="D2187">
        <v>458127.47399999999</v>
      </c>
      <c r="E2187">
        <v>48034565.641599998</v>
      </c>
      <c r="F2187">
        <v>0</v>
      </c>
      <c r="G2187">
        <v>2356590.6241000001</v>
      </c>
      <c r="H2187">
        <v>37987712.638800003</v>
      </c>
      <c r="I2187">
        <v>1845823.3128</v>
      </c>
      <c r="J2187">
        <v>5192283.9024999999</v>
      </c>
      <c r="K2187">
        <v>564945264.81939995</v>
      </c>
      <c r="L2187">
        <v>170566505.86489999</v>
      </c>
      <c r="M2187">
        <v>0</v>
      </c>
      <c r="N2187">
        <v>66246798.193700001</v>
      </c>
      <c r="O2187">
        <v>716826271.69519997</v>
      </c>
      <c r="P2187">
        <v>-4734156.4283999996</v>
      </c>
      <c r="Q2187">
        <v>-516910699.1778</v>
      </c>
      <c r="R2187">
        <v>-170566505.86489999</v>
      </c>
      <c r="S2187">
        <v>2356590.6241000001</v>
      </c>
      <c r="T2187">
        <v>-28259085.5548</v>
      </c>
    </row>
    <row r="2188" spans="1:20" x14ac:dyDescent="0.3">
      <c r="A2188">
        <v>729</v>
      </c>
      <c r="B2188">
        <v>3</v>
      </c>
      <c r="C2188">
        <v>703135635.42330003</v>
      </c>
      <c r="D2188">
        <v>493780.2279</v>
      </c>
      <c r="E2188">
        <v>48034565.641599998</v>
      </c>
      <c r="F2188">
        <v>0</v>
      </c>
      <c r="G2188">
        <v>2356590.6241000001</v>
      </c>
      <c r="H2188">
        <v>37872435.722900003</v>
      </c>
      <c r="I2188">
        <v>1191455.2657999999</v>
      </c>
      <c r="J2188">
        <v>5076641.5601000004</v>
      </c>
      <c r="K2188">
        <v>564945264.81939995</v>
      </c>
      <c r="L2188">
        <v>160554959.61149999</v>
      </c>
      <c r="M2188">
        <v>0</v>
      </c>
      <c r="N2188">
        <v>61651179.476599999</v>
      </c>
      <c r="O2188">
        <v>701944180.15750003</v>
      </c>
      <c r="P2188">
        <v>-4582861.3322000001</v>
      </c>
      <c r="Q2188">
        <v>-516910699.1778</v>
      </c>
      <c r="R2188">
        <v>-160554959.61149999</v>
      </c>
      <c r="S2188">
        <v>2356590.6241000001</v>
      </c>
      <c r="T2188">
        <v>-23778743.753600001</v>
      </c>
    </row>
    <row r="2189" spans="1:20" x14ac:dyDescent="0.3">
      <c r="A2189">
        <v>730</v>
      </c>
      <c r="B2189">
        <v>1</v>
      </c>
      <c r="C2189">
        <v>398625784</v>
      </c>
      <c r="D2189">
        <v>509334.72879999998</v>
      </c>
      <c r="E2189">
        <v>30068791.731600001</v>
      </c>
      <c r="F2189">
        <v>0</v>
      </c>
      <c r="G2189">
        <v>3136622.2181000002</v>
      </c>
      <c r="H2189">
        <v>37023634.2689</v>
      </c>
      <c r="I2189">
        <v>27231348.5297</v>
      </c>
      <c r="J2189">
        <v>5014823.8485000003</v>
      </c>
      <c r="K2189">
        <v>265019297.94940001</v>
      </c>
      <c r="L2189">
        <v>110241607.6857</v>
      </c>
      <c r="M2189">
        <v>0</v>
      </c>
      <c r="N2189">
        <v>62111383.567699999</v>
      </c>
      <c r="O2189">
        <v>371394435.47030002</v>
      </c>
      <c r="P2189">
        <v>-4505489.1196999997</v>
      </c>
      <c r="Q2189">
        <v>-234950506.21779999</v>
      </c>
      <c r="R2189">
        <v>-110241607.6857</v>
      </c>
      <c r="S2189">
        <v>3136622.2181000002</v>
      </c>
      <c r="T2189">
        <v>-25087749.298799999</v>
      </c>
    </row>
    <row r="2190" spans="1:20" x14ac:dyDescent="0.3">
      <c r="A2190">
        <v>730</v>
      </c>
      <c r="B2190">
        <v>2</v>
      </c>
      <c r="C2190">
        <v>379334831.92400002</v>
      </c>
      <c r="D2190">
        <v>525015.24710000004</v>
      </c>
      <c r="E2190">
        <v>30068791.731600001</v>
      </c>
      <c r="F2190">
        <v>0</v>
      </c>
      <c r="G2190">
        <v>3136622.2181000002</v>
      </c>
      <c r="H2190">
        <v>36139358.993000001</v>
      </c>
      <c r="I2190">
        <v>11170774.212099999</v>
      </c>
      <c r="J2190">
        <v>4959333.7428000001</v>
      </c>
      <c r="K2190">
        <v>265019297.94940001</v>
      </c>
      <c r="L2190">
        <v>107336998.50139999</v>
      </c>
      <c r="M2190">
        <v>0</v>
      </c>
      <c r="N2190">
        <v>61132599.952200003</v>
      </c>
      <c r="O2190">
        <v>368164057.7119</v>
      </c>
      <c r="P2190">
        <v>-4434318.4956</v>
      </c>
      <c r="Q2190">
        <v>-234950506.21779999</v>
      </c>
      <c r="R2190">
        <v>-107336998.50139999</v>
      </c>
      <c r="S2190">
        <v>3136622.2181000002</v>
      </c>
      <c r="T2190">
        <v>-24993240.959199999</v>
      </c>
    </row>
    <row r="2191" spans="1:20" x14ac:dyDescent="0.3">
      <c r="A2191">
        <v>730</v>
      </c>
      <c r="B2191">
        <v>3</v>
      </c>
      <c r="C2191">
        <v>369704205.12449998</v>
      </c>
      <c r="D2191">
        <v>539686.37430000002</v>
      </c>
      <c r="E2191">
        <v>30068791.731600001</v>
      </c>
      <c r="F2191">
        <v>0</v>
      </c>
      <c r="G2191">
        <v>3136622.2181000002</v>
      </c>
      <c r="H2191">
        <v>35969215.040100001</v>
      </c>
      <c r="I2191">
        <v>5126411.4813999999</v>
      </c>
      <c r="J2191">
        <v>4908523.1710999999</v>
      </c>
      <c r="K2191">
        <v>265019297.94940001</v>
      </c>
      <c r="L2191">
        <v>104610741.21080001</v>
      </c>
      <c r="M2191">
        <v>0</v>
      </c>
      <c r="N2191">
        <v>60426159.353200004</v>
      </c>
      <c r="O2191">
        <v>364577793.64310002</v>
      </c>
      <c r="P2191">
        <v>-4368836.7967999997</v>
      </c>
      <c r="Q2191">
        <v>-234950506.21779999</v>
      </c>
      <c r="R2191">
        <v>-104610741.21080001</v>
      </c>
      <c r="S2191">
        <v>3136622.2181000002</v>
      </c>
      <c r="T2191">
        <v>-24456944.313099999</v>
      </c>
    </row>
    <row r="2192" spans="1:20" x14ac:dyDescent="0.3">
      <c r="A2192">
        <v>731</v>
      </c>
      <c r="B2192">
        <v>1</v>
      </c>
      <c r="C2192">
        <v>76178669.474800006</v>
      </c>
      <c r="D2192">
        <v>478308.14169999998</v>
      </c>
      <c r="E2192">
        <v>15435468.7016</v>
      </c>
      <c r="F2192">
        <v>0</v>
      </c>
      <c r="G2192">
        <v>493134823.82789999</v>
      </c>
      <c r="H2192">
        <v>102860519.84110001</v>
      </c>
      <c r="I2192">
        <v>584772252.05040002</v>
      </c>
      <c r="J2192">
        <v>5176591.5471999999</v>
      </c>
      <c r="K2192">
        <v>20726267.2894</v>
      </c>
      <c r="L2192">
        <v>781703.39789999998</v>
      </c>
      <c r="M2192">
        <v>0</v>
      </c>
      <c r="N2192">
        <v>74362142.954899997</v>
      </c>
      <c r="O2192">
        <v>-508593582.57569999</v>
      </c>
      <c r="P2192">
        <v>-4698283.4056000002</v>
      </c>
      <c r="Q2192">
        <v>-5290798.5877999999</v>
      </c>
      <c r="R2192">
        <v>-781703.39789999998</v>
      </c>
      <c r="S2192">
        <v>493134823.82789999</v>
      </c>
      <c r="T2192">
        <v>28498376.8862</v>
      </c>
    </row>
    <row r="2193" spans="1:20" x14ac:dyDescent="0.3">
      <c r="A2193">
        <v>731</v>
      </c>
      <c r="B2193">
        <v>2</v>
      </c>
      <c r="C2193">
        <v>55536795.433600001</v>
      </c>
      <c r="D2193">
        <v>439091.28519999998</v>
      </c>
      <c r="E2193">
        <v>15435468.7016</v>
      </c>
      <c r="F2193">
        <v>0</v>
      </c>
      <c r="G2193">
        <v>493134823.82789999</v>
      </c>
      <c r="H2193">
        <v>97482639.326499999</v>
      </c>
      <c r="I2193">
        <v>548627338.2845</v>
      </c>
      <c r="J2193">
        <v>5423150.4749999996</v>
      </c>
      <c r="K2193">
        <v>20726267.2894</v>
      </c>
      <c r="L2193">
        <v>845688.78130000003</v>
      </c>
      <c r="M2193">
        <v>0</v>
      </c>
      <c r="N2193">
        <v>85201616.883300006</v>
      </c>
      <c r="O2193">
        <v>-493090542.85089999</v>
      </c>
      <c r="P2193">
        <v>-4984059.1897999998</v>
      </c>
      <c r="Q2193">
        <v>-5290798.5877999999</v>
      </c>
      <c r="R2193">
        <v>-845688.78130000003</v>
      </c>
      <c r="S2193">
        <v>493134823.82789999</v>
      </c>
      <c r="T2193">
        <v>12281022.4432</v>
      </c>
    </row>
    <row r="2194" spans="1:20" x14ac:dyDescent="0.3">
      <c r="A2194">
        <v>731</v>
      </c>
      <c r="B2194">
        <v>3</v>
      </c>
      <c r="C2194">
        <v>44553318.2733</v>
      </c>
      <c r="D2194">
        <v>403835.32860000001</v>
      </c>
      <c r="E2194">
        <v>15435468.7016</v>
      </c>
      <c r="F2194">
        <v>0</v>
      </c>
      <c r="G2194">
        <v>493134823.82789999</v>
      </c>
      <c r="H2194">
        <v>94066563.056500003</v>
      </c>
      <c r="I2194">
        <v>525272312.84799999</v>
      </c>
      <c r="J2194">
        <v>5642480.6227000002</v>
      </c>
      <c r="K2194">
        <v>20726267.2894</v>
      </c>
      <c r="L2194">
        <v>890189.91989999998</v>
      </c>
      <c r="M2194">
        <v>0</v>
      </c>
      <c r="N2194">
        <v>93476017.132499993</v>
      </c>
      <c r="O2194">
        <v>-480718994.5747</v>
      </c>
      <c r="P2194">
        <v>-5238645.2940999996</v>
      </c>
      <c r="Q2194">
        <v>-5290798.5877999999</v>
      </c>
      <c r="R2194">
        <v>-890189.91989999998</v>
      </c>
      <c r="S2194">
        <v>493134823.82789999</v>
      </c>
      <c r="T2194">
        <v>590545.92409999995</v>
      </c>
    </row>
    <row r="2195" spans="1:20" x14ac:dyDescent="0.3">
      <c r="A2195">
        <v>732</v>
      </c>
      <c r="B2195">
        <v>1</v>
      </c>
      <c r="C2195">
        <v>173203641.20699999</v>
      </c>
      <c r="D2195">
        <v>402930.83809999999</v>
      </c>
      <c r="E2195">
        <v>15435468.7016</v>
      </c>
      <c r="F2195">
        <v>0</v>
      </c>
      <c r="G2195">
        <v>3627652.3968000002</v>
      </c>
      <c r="H2195">
        <v>49152863.513700001</v>
      </c>
      <c r="I2195">
        <v>106040815.2792</v>
      </c>
      <c r="J2195">
        <v>5583286.4435000001</v>
      </c>
      <c r="K2195">
        <v>20726267.2894</v>
      </c>
      <c r="L2195">
        <v>19097522.037300002</v>
      </c>
      <c r="M2195">
        <v>0</v>
      </c>
      <c r="N2195">
        <v>89682221.527199998</v>
      </c>
      <c r="O2195">
        <v>67162825.927699998</v>
      </c>
      <c r="P2195">
        <v>-5180355.6053999998</v>
      </c>
      <c r="Q2195">
        <v>-5290798.5877999999</v>
      </c>
      <c r="R2195">
        <v>-19097522.037300002</v>
      </c>
      <c r="S2195">
        <v>3627652.3968000002</v>
      </c>
      <c r="T2195">
        <v>-40529358.013499998</v>
      </c>
    </row>
    <row r="2196" spans="1:20" x14ac:dyDescent="0.3">
      <c r="A2196">
        <v>732</v>
      </c>
      <c r="B2196">
        <v>2</v>
      </c>
      <c r="C2196">
        <v>154555925.15189999</v>
      </c>
      <c r="D2196">
        <v>402287.4253</v>
      </c>
      <c r="E2196">
        <v>15435468.7016</v>
      </c>
      <c r="F2196">
        <v>0</v>
      </c>
      <c r="G2196">
        <v>3627652.3968000002</v>
      </c>
      <c r="H2196">
        <v>49130704.758000001</v>
      </c>
      <c r="I2196">
        <v>89077942.691599995</v>
      </c>
      <c r="J2196">
        <v>5537885.2329000002</v>
      </c>
      <c r="K2196">
        <v>20726267.2894</v>
      </c>
      <c r="L2196">
        <v>19166393.061700001</v>
      </c>
      <c r="M2196">
        <v>0</v>
      </c>
      <c r="N2196">
        <v>87789342.592600003</v>
      </c>
      <c r="O2196">
        <v>65477982.4604</v>
      </c>
      <c r="P2196">
        <v>-5135597.8075999999</v>
      </c>
      <c r="Q2196">
        <v>-5290798.5877999999</v>
      </c>
      <c r="R2196">
        <v>-19166393.061700001</v>
      </c>
      <c r="S2196">
        <v>3627652.3968000002</v>
      </c>
      <c r="T2196">
        <v>-38658637.834600002</v>
      </c>
    </row>
    <row r="2197" spans="1:20" x14ac:dyDescent="0.3">
      <c r="A2197">
        <v>732</v>
      </c>
      <c r="B2197">
        <v>3</v>
      </c>
      <c r="C2197">
        <v>142557443.59470001</v>
      </c>
      <c r="D2197">
        <v>401848.99420000002</v>
      </c>
      <c r="E2197">
        <v>15435468.7016</v>
      </c>
      <c r="F2197">
        <v>0</v>
      </c>
      <c r="G2197">
        <v>3627652.3968000002</v>
      </c>
      <c r="H2197">
        <v>49157403.630000003</v>
      </c>
      <c r="I2197">
        <v>78287506.683599994</v>
      </c>
      <c r="J2197">
        <v>5501005.3717999998</v>
      </c>
      <c r="K2197">
        <v>20726267.2894</v>
      </c>
      <c r="L2197">
        <v>19228843.583700001</v>
      </c>
      <c r="M2197">
        <v>0</v>
      </c>
      <c r="N2197">
        <v>86703646.091800004</v>
      </c>
      <c r="O2197">
        <v>64269936.9111</v>
      </c>
      <c r="P2197">
        <v>-5099156.3776000002</v>
      </c>
      <c r="Q2197">
        <v>-5290798.5877999999</v>
      </c>
      <c r="R2197">
        <v>-19228843.583700001</v>
      </c>
      <c r="S2197">
        <v>3627652.3968000002</v>
      </c>
      <c r="T2197">
        <v>-37546242.4617</v>
      </c>
    </row>
    <row r="2198" spans="1:20" x14ac:dyDescent="0.3">
      <c r="A2198">
        <v>733</v>
      </c>
      <c r="B2198">
        <v>1</v>
      </c>
      <c r="C2198">
        <v>137223114.87310001</v>
      </c>
      <c r="D2198">
        <v>400128.67170000001</v>
      </c>
      <c r="E2198">
        <v>15435468.7016</v>
      </c>
      <c r="F2198">
        <v>0</v>
      </c>
      <c r="G2198">
        <v>2662294.5502999998</v>
      </c>
      <c r="H2198">
        <v>47848392.265100002</v>
      </c>
      <c r="I2198">
        <v>79328569.837699994</v>
      </c>
      <c r="J2198">
        <v>5474849.7063999996</v>
      </c>
      <c r="K2198">
        <v>20726267.2894</v>
      </c>
      <c r="L2198">
        <v>8763162.4441999998</v>
      </c>
      <c r="M2198">
        <v>0</v>
      </c>
      <c r="N2198">
        <v>89330954.461999997</v>
      </c>
      <c r="O2198">
        <v>57894545.035400003</v>
      </c>
      <c r="P2198">
        <v>-5074721.0346999997</v>
      </c>
      <c r="Q2198">
        <v>-5290798.5877999999</v>
      </c>
      <c r="R2198">
        <v>-8763162.4441999998</v>
      </c>
      <c r="S2198">
        <v>2662294.5502999998</v>
      </c>
      <c r="T2198">
        <v>-41482562.196900003</v>
      </c>
    </row>
    <row r="2199" spans="1:20" x14ac:dyDescent="0.3">
      <c r="A2199">
        <v>733</v>
      </c>
      <c r="B2199">
        <v>2</v>
      </c>
      <c r="C2199">
        <v>129911004.9992</v>
      </c>
      <c r="D2199">
        <v>398709.51059999998</v>
      </c>
      <c r="E2199">
        <v>15435468.7016</v>
      </c>
      <c r="F2199">
        <v>0</v>
      </c>
      <c r="G2199">
        <v>2662294.5502999998</v>
      </c>
      <c r="H2199">
        <v>46782200.986400001</v>
      </c>
      <c r="I2199">
        <v>71689827.255400002</v>
      </c>
      <c r="J2199">
        <v>5451697.1687000003</v>
      </c>
      <c r="K2199">
        <v>20726267.2894</v>
      </c>
      <c r="L2199">
        <v>8817408.7762000002</v>
      </c>
      <c r="M2199">
        <v>0</v>
      </c>
      <c r="N2199">
        <v>88286112.460600004</v>
      </c>
      <c r="O2199">
        <v>58221177.743799999</v>
      </c>
      <c r="P2199">
        <v>-5052987.6580999997</v>
      </c>
      <c r="Q2199">
        <v>-5290798.5877999999</v>
      </c>
      <c r="R2199">
        <v>-8817408.7762000002</v>
      </c>
      <c r="S2199">
        <v>2662294.5502999998</v>
      </c>
      <c r="T2199">
        <v>-41503911.474200003</v>
      </c>
    </row>
    <row r="2200" spans="1:20" x14ac:dyDescent="0.3">
      <c r="A2200">
        <v>733</v>
      </c>
      <c r="B2200">
        <v>3</v>
      </c>
      <c r="C2200">
        <v>124711956.4082</v>
      </c>
      <c r="D2200">
        <v>397929.0098</v>
      </c>
      <c r="E2200">
        <v>15435468.7016</v>
      </c>
      <c r="F2200">
        <v>0</v>
      </c>
      <c r="G2200">
        <v>2662294.5502999998</v>
      </c>
      <c r="H2200">
        <v>46391247.281999998</v>
      </c>
      <c r="I2200">
        <v>66444910.838200003</v>
      </c>
      <c r="J2200">
        <v>5431120.4422000004</v>
      </c>
      <c r="K2200">
        <v>20726267.2894</v>
      </c>
      <c r="L2200">
        <v>8863426.4618999995</v>
      </c>
      <c r="M2200">
        <v>0</v>
      </c>
      <c r="N2200">
        <v>87809553.436299995</v>
      </c>
      <c r="O2200">
        <v>58267045.57</v>
      </c>
      <c r="P2200">
        <v>-5033191.4324000003</v>
      </c>
      <c r="Q2200">
        <v>-5290798.5877999999</v>
      </c>
      <c r="R2200">
        <v>-8863426.4618999995</v>
      </c>
      <c r="S2200">
        <v>2662294.5502999998</v>
      </c>
      <c r="T2200">
        <v>-41418306.154200003</v>
      </c>
    </row>
    <row r="2201" spans="1:20" x14ac:dyDescent="0.3">
      <c r="A2201">
        <v>734</v>
      </c>
      <c r="B2201">
        <v>1</v>
      </c>
      <c r="C2201">
        <v>111933916.94679999</v>
      </c>
      <c r="D2201">
        <v>395115.81109999999</v>
      </c>
      <c r="E2201">
        <v>15435409.071599999</v>
      </c>
      <c r="F2201">
        <v>0</v>
      </c>
      <c r="G2201">
        <v>6101638.0767999999</v>
      </c>
      <c r="H2201">
        <v>56497239.342299998</v>
      </c>
      <c r="I2201">
        <v>74887737.776899993</v>
      </c>
      <c r="J2201">
        <v>5420306.1463000001</v>
      </c>
      <c r="K2201">
        <v>21068328.069400001</v>
      </c>
      <c r="L2201">
        <v>449233.75760000001</v>
      </c>
      <c r="M2201">
        <v>0</v>
      </c>
      <c r="N2201">
        <v>87546350.171700001</v>
      </c>
      <c r="O2201">
        <v>37046179.1699</v>
      </c>
      <c r="P2201">
        <v>-5025190.3351999996</v>
      </c>
      <c r="Q2201">
        <v>-5632918.9978</v>
      </c>
      <c r="R2201">
        <v>-449233.75760000001</v>
      </c>
      <c r="S2201">
        <v>6101638.0767999999</v>
      </c>
      <c r="T2201">
        <v>-31049110.829399999</v>
      </c>
    </row>
    <row r="2202" spans="1:20" x14ac:dyDescent="0.3">
      <c r="A2202">
        <v>734</v>
      </c>
      <c r="B2202">
        <v>2</v>
      </c>
      <c r="C2202">
        <v>107964254.2458</v>
      </c>
      <c r="D2202">
        <v>393854.15769999998</v>
      </c>
      <c r="E2202">
        <v>15435409.071599999</v>
      </c>
      <c r="F2202">
        <v>0</v>
      </c>
      <c r="G2202">
        <v>6101638.0767999999</v>
      </c>
      <c r="H2202">
        <v>56393644.016800001</v>
      </c>
      <c r="I2202">
        <v>70528183.833000004</v>
      </c>
      <c r="J2202">
        <v>5411014.0257999999</v>
      </c>
      <c r="K2202">
        <v>21068328.069400001</v>
      </c>
      <c r="L2202">
        <v>453090.09370000003</v>
      </c>
      <c r="M2202">
        <v>0</v>
      </c>
      <c r="N2202">
        <v>88189818.727200001</v>
      </c>
      <c r="O2202">
        <v>37436070.412799999</v>
      </c>
      <c r="P2202">
        <v>-5017159.8680999996</v>
      </c>
      <c r="Q2202">
        <v>-5632918.9978</v>
      </c>
      <c r="R2202">
        <v>-453090.09370000003</v>
      </c>
      <c r="S2202">
        <v>6101638.0767999999</v>
      </c>
      <c r="T2202">
        <v>-31796174.7104</v>
      </c>
    </row>
    <row r="2203" spans="1:20" x14ac:dyDescent="0.3">
      <c r="A2203">
        <v>734</v>
      </c>
      <c r="B2203">
        <v>3</v>
      </c>
      <c r="C2203">
        <v>104912774.4074</v>
      </c>
      <c r="D2203">
        <v>393042.56390000001</v>
      </c>
      <c r="E2203">
        <v>15435409.071599999</v>
      </c>
      <c r="F2203">
        <v>0</v>
      </c>
      <c r="G2203">
        <v>6101638.0767999999</v>
      </c>
      <c r="H2203">
        <v>56345313.589199997</v>
      </c>
      <c r="I2203">
        <v>66976852.702</v>
      </c>
      <c r="J2203">
        <v>5402169.2177999998</v>
      </c>
      <c r="K2203">
        <v>21068328.069400001</v>
      </c>
      <c r="L2203">
        <v>456591.60129999998</v>
      </c>
      <c r="M2203">
        <v>0</v>
      </c>
      <c r="N2203">
        <v>88638940.321099997</v>
      </c>
      <c r="O2203">
        <v>37935921.705399998</v>
      </c>
      <c r="P2203">
        <v>-5009126.6539000003</v>
      </c>
      <c r="Q2203">
        <v>-5632918.9978</v>
      </c>
      <c r="R2203">
        <v>-456591.60129999998</v>
      </c>
      <c r="S2203">
        <v>6101638.0767999999</v>
      </c>
      <c r="T2203">
        <v>-32293626.731899999</v>
      </c>
    </row>
    <row r="2204" spans="1:20" x14ac:dyDescent="0.3">
      <c r="A2204">
        <v>735</v>
      </c>
      <c r="B2204">
        <v>1</v>
      </c>
      <c r="C2204">
        <v>87680300.113600001</v>
      </c>
      <c r="D2204">
        <v>390039.35159999999</v>
      </c>
      <c r="E2204">
        <v>15435409.071599999</v>
      </c>
      <c r="F2204">
        <v>0</v>
      </c>
      <c r="G2204">
        <v>21172345.547600001</v>
      </c>
      <c r="H2204">
        <v>61339566.864500001</v>
      </c>
      <c r="I2204">
        <v>69034567.563999996</v>
      </c>
      <c r="J2204">
        <v>5410806.6865999997</v>
      </c>
      <c r="K2204">
        <v>21068328.069400001</v>
      </c>
      <c r="L2204">
        <v>511613.24810000003</v>
      </c>
      <c r="M2204">
        <v>0</v>
      </c>
      <c r="N2204">
        <v>89114414.555000007</v>
      </c>
      <c r="O2204">
        <v>18645732.549600001</v>
      </c>
      <c r="P2204">
        <v>-5020767.335</v>
      </c>
      <c r="Q2204">
        <v>-5632918.9978</v>
      </c>
      <c r="R2204">
        <v>-511613.24810000003</v>
      </c>
      <c r="S2204">
        <v>21172345.547600001</v>
      </c>
      <c r="T2204">
        <v>-27774847.690499999</v>
      </c>
    </row>
    <row r="2205" spans="1:20" x14ac:dyDescent="0.3">
      <c r="A2205">
        <v>735</v>
      </c>
      <c r="B2205">
        <v>2</v>
      </c>
      <c r="C2205">
        <v>85081785.119399995</v>
      </c>
      <c r="D2205">
        <v>387330.28619999997</v>
      </c>
      <c r="E2205">
        <v>15435409.071599999</v>
      </c>
      <c r="F2205">
        <v>0</v>
      </c>
      <c r="G2205">
        <v>21172345.547600001</v>
      </c>
      <c r="H2205">
        <v>60881032.023199998</v>
      </c>
      <c r="I2205">
        <v>65989568.421400003</v>
      </c>
      <c r="J2205">
        <v>5417536.4022000004</v>
      </c>
      <c r="K2205">
        <v>21068328.069400001</v>
      </c>
      <c r="L2205">
        <v>515727.51449999999</v>
      </c>
      <c r="M2205">
        <v>0</v>
      </c>
      <c r="N2205">
        <v>89534141.515499994</v>
      </c>
      <c r="O2205">
        <v>19092216.697999999</v>
      </c>
      <c r="P2205">
        <v>-5030206.1160000004</v>
      </c>
      <c r="Q2205">
        <v>-5632918.9978</v>
      </c>
      <c r="R2205">
        <v>-515727.51449999999</v>
      </c>
      <c r="S2205">
        <v>21172345.547600001</v>
      </c>
      <c r="T2205">
        <v>-28653109.4923</v>
      </c>
    </row>
    <row r="2206" spans="1:20" x14ac:dyDescent="0.3">
      <c r="A2206">
        <v>735</v>
      </c>
      <c r="B2206">
        <v>3</v>
      </c>
      <c r="C2206">
        <v>83032460.638899997</v>
      </c>
      <c r="D2206">
        <v>384878.18569999997</v>
      </c>
      <c r="E2206">
        <v>15435409.071599999</v>
      </c>
      <c r="F2206">
        <v>0</v>
      </c>
      <c r="G2206">
        <v>21172345.547600001</v>
      </c>
      <c r="H2206">
        <v>60709425.936899997</v>
      </c>
      <c r="I2206">
        <v>63293724.383000001</v>
      </c>
      <c r="J2206">
        <v>5422860.3694000002</v>
      </c>
      <c r="K2206">
        <v>21068328.069400001</v>
      </c>
      <c r="L2206">
        <v>519997.08309999999</v>
      </c>
      <c r="M2206">
        <v>0</v>
      </c>
      <c r="N2206">
        <v>89919023.988199994</v>
      </c>
      <c r="O2206">
        <v>19738736.255899999</v>
      </c>
      <c r="P2206">
        <v>-5037982.1836999999</v>
      </c>
      <c r="Q2206">
        <v>-5632918.9978</v>
      </c>
      <c r="R2206">
        <v>-519997.08309999999</v>
      </c>
      <c r="S2206">
        <v>21172345.547600001</v>
      </c>
      <c r="T2206">
        <v>-29209598.051199999</v>
      </c>
    </row>
    <row r="2207" spans="1:20" x14ac:dyDescent="0.3">
      <c r="A2207">
        <v>736</v>
      </c>
      <c r="B2207">
        <v>1</v>
      </c>
      <c r="C2207">
        <v>111497992.6912</v>
      </c>
      <c r="D2207">
        <v>384585.2671</v>
      </c>
      <c r="E2207">
        <v>15435409.071599999</v>
      </c>
      <c r="F2207">
        <v>0</v>
      </c>
      <c r="G2207">
        <v>8616299.0206000004</v>
      </c>
      <c r="H2207">
        <v>53530362.807599999</v>
      </c>
      <c r="I2207">
        <v>44550050.112999998</v>
      </c>
      <c r="J2207">
        <v>5411695.4321999997</v>
      </c>
      <c r="K2207">
        <v>21068328.069400001</v>
      </c>
      <c r="L2207">
        <v>32826278.045299999</v>
      </c>
      <c r="M2207">
        <v>0</v>
      </c>
      <c r="N2207">
        <v>86201747.091499999</v>
      </c>
      <c r="O2207">
        <v>66947942.578199998</v>
      </c>
      <c r="P2207">
        <v>-5027110.1650999999</v>
      </c>
      <c r="Q2207">
        <v>-5632918.9978</v>
      </c>
      <c r="R2207">
        <v>-32826278.045299999</v>
      </c>
      <c r="S2207">
        <v>8616299.0206000004</v>
      </c>
      <c r="T2207">
        <v>-32671384.2839</v>
      </c>
    </row>
    <row r="2208" spans="1:20" x14ac:dyDescent="0.3">
      <c r="A2208">
        <v>736</v>
      </c>
      <c r="B2208">
        <v>2</v>
      </c>
      <c r="C2208">
        <v>107079332.3962</v>
      </c>
      <c r="D2208">
        <v>385002.66690000001</v>
      </c>
      <c r="E2208">
        <v>15435409.071599999</v>
      </c>
      <c r="F2208">
        <v>0</v>
      </c>
      <c r="G2208">
        <v>8616299.0206000004</v>
      </c>
      <c r="H2208">
        <v>53779334.825499997</v>
      </c>
      <c r="I2208">
        <v>42149140.069499999</v>
      </c>
      <c r="J2208">
        <v>5402371.3811999997</v>
      </c>
      <c r="K2208">
        <v>21068328.069400001</v>
      </c>
      <c r="L2208">
        <v>32568542.303399999</v>
      </c>
      <c r="M2208">
        <v>0</v>
      </c>
      <c r="N2208">
        <v>84340054.982500002</v>
      </c>
      <c r="O2208">
        <v>64930192.326700002</v>
      </c>
      <c r="P2208">
        <v>-5017368.7143000001</v>
      </c>
      <c r="Q2208">
        <v>-5632918.9978</v>
      </c>
      <c r="R2208">
        <v>-32568542.303399999</v>
      </c>
      <c r="S2208">
        <v>8616299.0206000004</v>
      </c>
      <c r="T2208">
        <v>-30560720.157000002</v>
      </c>
    </row>
    <row r="2209" spans="1:20" x14ac:dyDescent="0.3">
      <c r="A2209">
        <v>736</v>
      </c>
      <c r="B2209">
        <v>3</v>
      </c>
      <c r="C2209">
        <v>104004761.8212</v>
      </c>
      <c r="D2209">
        <v>385405.0258</v>
      </c>
      <c r="E2209">
        <v>15435409.071599999</v>
      </c>
      <c r="F2209">
        <v>0</v>
      </c>
      <c r="G2209">
        <v>8616299.0206000004</v>
      </c>
      <c r="H2209">
        <v>53964933.2522</v>
      </c>
      <c r="I2209">
        <v>40525501.273199998</v>
      </c>
      <c r="J2209">
        <v>5393728.1804999998</v>
      </c>
      <c r="K2209">
        <v>21068328.069400001</v>
      </c>
      <c r="L2209">
        <v>32352846.276500002</v>
      </c>
      <c r="M2209">
        <v>0</v>
      </c>
      <c r="N2209">
        <v>83204426.502900004</v>
      </c>
      <c r="O2209">
        <v>63479260.548100002</v>
      </c>
      <c r="P2209">
        <v>-5008323.1547999997</v>
      </c>
      <c r="Q2209">
        <v>-5632918.9978</v>
      </c>
      <c r="R2209">
        <v>-32352846.276500002</v>
      </c>
      <c r="S2209">
        <v>8616299.0206000004</v>
      </c>
      <c r="T2209">
        <v>-29239493.250599999</v>
      </c>
    </row>
    <row r="2210" spans="1:20" x14ac:dyDescent="0.3">
      <c r="A2210">
        <v>737</v>
      </c>
      <c r="B2210">
        <v>1</v>
      </c>
      <c r="C2210">
        <v>174578370.04609999</v>
      </c>
      <c r="D2210">
        <v>401570.84360000002</v>
      </c>
      <c r="E2210">
        <v>19440272.8616</v>
      </c>
      <c r="F2210">
        <v>0</v>
      </c>
      <c r="G2210">
        <v>5664964.2518999996</v>
      </c>
      <c r="H2210">
        <v>51853177.686999999</v>
      </c>
      <c r="I2210">
        <v>17938381.163199998</v>
      </c>
      <c r="J2210">
        <v>5313454.8986</v>
      </c>
      <c r="K2210">
        <v>63559922.729400001</v>
      </c>
      <c r="L2210">
        <v>90070268.345300004</v>
      </c>
      <c r="M2210">
        <v>0</v>
      </c>
      <c r="N2210">
        <v>75907237.477699995</v>
      </c>
      <c r="O2210">
        <v>156639988.8829</v>
      </c>
      <c r="P2210">
        <v>-4911884.0549999997</v>
      </c>
      <c r="Q2210">
        <v>-44119649.867799997</v>
      </c>
      <c r="R2210">
        <v>-90070268.345300004</v>
      </c>
      <c r="S2210">
        <v>5664964.2518999996</v>
      </c>
      <c r="T2210">
        <v>-24054059.7907</v>
      </c>
    </row>
    <row r="2211" spans="1:20" x14ac:dyDescent="0.3">
      <c r="A2211">
        <v>737</v>
      </c>
      <c r="B2211">
        <v>2</v>
      </c>
      <c r="C2211">
        <v>165730764.7881</v>
      </c>
      <c r="D2211">
        <v>417051.3308</v>
      </c>
      <c r="E2211">
        <v>19440272.8616</v>
      </c>
      <c r="F2211">
        <v>0</v>
      </c>
      <c r="G2211">
        <v>5664964.2518999996</v>
      </c>
      <c r="H2211">
        <v>52657267.170100003</v>
      </c>
      <c r="I2211">
        <v>15618922.973300001</v>
      </c>
      <c r="J2211">
        <v>5246502.2134999996</v>
      </c>
      <c r="K2211">
        <v>63559922.729400001</v>
      </c>
      <c r="L2211">
        <v>87892456.431600004</v>
      </c>
      <c r="M2211">
        <v>0</v>
      </c>
      <c r="N2211">
        <v>72197441.604000002</v>
      </c>
      <c r="O2211">
        <v>150111841.81490001</v>
      </c>
      <c r="P2211">
        <v>-4829450.8827</v>
      </c>
      <c r="Q2211">
        <v>-44119649.867799997</v>
      </c>
      <c r="R2211">
        <v>-87892456.431600004</v>
      </c>
      <c r="S2211">
        <v>5664964.2518999996</v>
      </c>
      <c r="T2211">
        <v>-19540174.433800001</v>
      </c>
    </row>
    <row r="2212" spans="1:20" x14ac:dyDescent="0.3">
      <c r="A2212">
        <v>737</v>
      </c>
      <c r="B2212">
        <v>3</v>
      </c>
      <c r="C2212">
        <v>160265187.37819999</v>
      </c>
      <c r="D2212">
        <v>430497.8468</v>
      </c>
      <c r="E2212">
        <v>19440272.8616</v>
      </c>
      <c r="F2212">
        <v>0</v>
      </c>
      <c r="G2212">
        <v>5664964.2518999996</v>
      </c>
      <c r="H2212">
        <v>52860007.630199999</v>
      </c>
      <c r="I2212">
        <v>14387875.517100001</v>
      </c>
      <c r="J2212">
        <v>5187793.0290999999</v>
      </c>
      <c r="K2212">
        <v>63559922.729400001</v>
      </c>
      <c r="L2212">
        <v>86008207.525399998</v>
      </c>
      <c r="M2212">
        <v>0</v>
      </c>
      <c r="N2212">
        <v>69876301.775700003</v>
      </c>
      <c r="O2212">
        <v>145877311.86109999</v>
      </c>
      <c r="P2212">
        <v>-4757295.1823000005</v>
      </c>
      <c r="Q2212">
        <v>-44119649.867799997</v>
      </c>
      <c r="R2212">
        <v>-86008207.525399998</v>
      </c>
      <c r="S2212">
        <v>5664964.2518999996</v>
      </c>
      <c r="T2212">
        <v>-17016294.145500001</v>
      </c>
    </row>
    <row r="2213" spans="1:20" x14ac:dyDescent="0.3">
      <c r="A2213">
        <v>738</v>
      </c>
      <c r="B2213">
        <v>1</v>
      </c>
      <c r="C2213">
        <v>13168599.447699999</v>
      </c>
      <c r="D2213">
        <v>416582.58130000002</v>
      </c>
      <c r="E2213">
        <v>21716188.9516</v>
      </c>
      <c r="F2213">
        <v>0</v>
      </c>
      <c r="G2213">
        <v>602795384.44369996</v>
      </c>
      <c r="H2213">
        <v>134093645.9418</v>
      </c>
      <c r="I2213">
        <v>571663378.17270005</v>
      </c>
      <c r="J2213">
        <v>5242735.5732000005</v>
      </c>
      <c r="K2213">
        <v>87707397.739399999</v>
      </c>
      <c r="L2213">
        <v>24729546.883400001</v>
      </c>
      <c r="M2213">
        <v>0</v>
      </c>
      <c r="N2213">
        <v>82573741.775299996</v>
      </c>
      <c r="O2213">
        <v>-558494778.72500002</v>
      </c>
      <c r="P2213">
        <v>-4826152.9918999998</v>
      </c>
      <c r="Q2213">
        <v>-65991208.787799999</v>
      </c>
      <c r="R2213">
        <v>-24729546.883400001</v>
      </c>
      <c r="S2213">
        <v>602795384.44369996</v>
      </c>
      <c r="T2213">
        <v>51519904.166500002</v>
      </c>
    </row>
    <row r="2214" spans="1:20" x14ac:dyDescent="0.3">
      <c r="A2214">
        <v>738</v>
      </c>
      <c r="B2214">
        <v>2</v>
      </c>
      <c r="C2214">
        <v>9969676.7083000001</v>
      </c>
      <c r="D2214">
        <v>404205.0049</v>
      </c>
      <c r="E2214">
        <v>21716188.9516</v>
      </c>
      <c r="F2214">
        <v>0</v>
      </c>
      <c r="G2214">
        <v>602795384.44369996</v>
      </c>
      <c r="H2214">
        <v>127664053.23989999</v>
      </c>
      <c r="I2214">
        <v>552677837.35450006</v>
      </c>
      <c r="J2214">
        <v>5286450.3679999998</v>
      </c>
      <c r="K2214">
        <v>87707397.739399999</v>
      </c>
      <c r="L2214">
        <v>25458626.478100002</v>
      </c>
      <c r="M2214">
        <v>0</v>
      </c>
      <c r="N2214">
        <v>91258764.8935</v>
      </c>
      <c r="O2214">
        <v>-542708160.64619994</v>
      </c>
      <c r="P2214">
        <v>-4882245.3630999997</v>
      </c>
      <c r="Q2214">
        <v>-65991208.787799999</v>
      </c>
      <c r="R2214">
        <v>-25458626.478100002</v>
      </c>
      <c r="S2214">
        <v>602795384.44369996</v>
      </c>
      <c r="T2214">
        <v>36405288.3464</v>
      </c>
    </row>
    <row r="2215" spans="1:20" x14ac:dyDescent="0.3">
      <c r="A2215">
        <v>738</v>
      </c>
      <c r="B2215">
        <v>3</v>
      </c>
      <c r="C2215">
        <v>8433671.0945999995</v>
      </c>
      <c r="D2215">
        <v>393019.18329999998</v>
      </c>
      <c r="E2215">
        <v>21716188.9516</v>
      </c>
      <c r="F2215">
        <v>0</v>
      </c>
      <c r="G2215">
        <v>602795384.44369996</v>
      </c>
      <c r="H2215">
        <v>123008148.08759999</v>
      </c>
      <c r="I2215">
        <v>539672612.77820003</v>
      </c>
      <c r="J2215">
        <v>5322981.0341999996</v>
      </c>
      <c r="K2215">
        <v>87707397.739399999</v>
      </c>
      <c r="L2215">
        <v>26097876.045899998</v>
      </c>
      <c r="M2215">
        <v>0</v>
      </c>
      <c r="N2215">
        <v>97353041.198500007</v>
      </c>
      <c r="O2215">
        <v>-531238941.68370003</v>
      </c>
      <c r="P2215">
        <v>-4929961.8509999998</v>
      </c>
      <c r="Q2215">
        <v>-65991208.787799999</v>
      </c>
      <c r="R2215">
        <v>-26097876.045899998</v>
      </c>
      <c r="S2215">
        <v>602795384.44369996</v>
      </c>
      <c r="T2215">
        <v>25655106.8891</v>
      </c>
    </row>
    <row r="2216" spans="1:20" x14ac:dyDescent="0.3">
      <c r="A2216">
        <v>739</v>
      </c>
      <c r="B2216">
        <v>1</v>
      </c>
      <c r="C2216">
        <v>197750485.53819999</v>
      </c>
      <c r="D2216">
        <v>395818.11090000003</v>
      </c>
      <c r="E2216">
        <v>30392671.501600001</v>
      </c>
      <c r="F2216">
        <v>0</v>
      </c>
      <c r="G2216">
        <v>111916834.0415</v>
      </c>
      <c r="H2216">
        <v>81668164.941799998</v>
      </c>
      <c r="I2216">
        <v>57577352.803499997</v>
      </c>
      <c r="J2216">
        <v>5310438.5038000001</v>
      </c>
      <c r="K2216">
        <v>179764863.44940001</v>
      </c>
      <c r="L2216">
        <v>95280061.631899998</v>
      </c>
      <c r="M2216">
        <v>0</v>
      </c>
      <c r="N2216">
        <v>84637690.122999996</v>
      </c>
      <c r="O2216">
        <v>140173132.73460001</v>
      </c>
      <c r="P2216">
        <v>-4914620.3927999996</v>
      </c>
      <c r="Q2216">
        <v>-149372191.94780001</v>
      </c>
      <c r="R2216">
        <v>-95280061.631899998</v>
      </c>
      <c r="S2216">
        <v>111916834.0415</v>
      </c>
      <c r="T2216">
        <v>-2969525.1812</v>
      </c>
    </row>
    <row r="2217" spans="1:20" x14ac:dyDescent="0.3">
      <c r="A2217">
        <v>739</v>
      </c>
      <c r="B2217">
        <v>2</v>
      </c>
      <c r="C2217">
        <v>180219052.97589999</v>
      </c>
      <c r="D2217">
        <v>398068.62310000003</v>
      </c>
      <c r="E2217">
        <v>30392671.501600001</v>
      </c>
      <c r="F2217">
        <v>0</v>
      </c>
      <c r="G2217">
        <v>111916834.0415</v>
      </c>
      <c r="H2217">
        <v>82446122.504500002</v>
      </c>
      <c r="I2217">
        <v>48051346.911399998</v>
      </c>
      <c r="J2217">
        <v>5302634.5038999999</v>
      </c>
      <c r="K2217">
        <v>179764863.44940001</v>
      </c>
      <c r="L2217">
        <v>93123188.860100001</v>
      </c>
      <c r="M2217">
        <v>0</v>
      </c>
      <c r="N2217">
        <v>79353386.445099995</v>
      </c>
      <c r="O2217">
        <v>132167706.0644</v>
      </c>
      <c r="P2217">
        <v>-4904565.8808000004</v>
      </c>
      <c r="Q2217">
        <v>-149372191.94780001</v>
      </c>
      <c r="R2217">
        <v>-93123188.860100001</v>
      </c>
      <c r="S2217">
        <v>111916834.0415</v>
      </c>
      <c r="T2217">
        <v>3092736.0594000001</v>
      </c>
    </row>
    <row r="2218" spans="1:20" x14ac:dyDescent="0.3">
      <c r="A2218">
        <v>739</v>
      </c>
      <c r="B2218">
        <v>3</v>
      </c>
      <c r="C2218">
        <v>169868326.6304</v>
      </c>
      <c r="D2218">
        <v>399910.90240000002</v>
      </c>
      <c r="E2218">
        <v>30392671.501600001</v>
      </c>
      <c r="F2218">
        <v>0</v>
      </c>
      <c r="G2218">
        <v>111916834.0415</v>
      </c>
      <c r="H2218">
        <v>83073179.030699998</v>
      </c>
      <c r="I2218">
        <v>42801845.842</v>
      </c>
      <c r="J2218">
        <v>5297668.4467000002</v>
      </c>
      <c r="K2218">
        <v>179764863.44940001</v>
      </c>
      <c r="L2218">
        <v>91417791.847399995</v>
      </c>
      <c r="M2218">
        <v>0</v>
      </c>
      <c r="N2218">
        <v>76502967.356700003</v>
      </c>
      <c r="O2218">
        <v>127066480.7885</v>
      </c>
      <c r="P2218">
        <v>-4897757.5443000002</v>
      </c>
      <c r="Q2218">
        <v>-149372191.94780001</v>
      </c>
      <c r="R2218">
        <v>-91417791.847399995</v>
      </c>
      <c r="S2218">
        <v>111916834.0415</v>
      </c>
      <c r="T2218">
        <v>6570211.6739999996</v>
      </c>
    </row>
    <row r="2219" spans="1:20" x14ac:dyDescent="0.3">
      <c r="A2219">
        <v>740</v>
      </c>
      <c r="B2219">
        <v>1</v>
      </c>
      <c r="C2219">
        <v>563204177.7924</v>
      </c>
      <c r="D2219">
        <v>433712.56199999998</v>
      </c>
      <c r="E2219">
        <v>61405465.7016</v>
      </c>
      <c r="F2219">
        <v>0</v>
      </c>
      <c r="G2219">
        <v>36954245.390600003</v>
      </c>
      <c r="H2219">
        <v>70905552.989500001</v>
      </c>
      <c r="I2219">
        <v>10703407.5483</v>
      </c>
      <c r="J2219">
        <v>5171061.1304000001</v>
      </c>
      <c r="K2219">
        <v>508810584.59939998</v>
      </c>
      <c r="L2219">
        <v>139247255.28420001</v>
      </c>
      <c r="M2219">
        <v>0</v>
      </c>
      <c r="N2219">
        <v>69236608.549199998</v>
      </c>
      <c r="O2219">
        <v>552500770.24419999</v>
      </c>
      <c r="P2219">
        <v>-4737348.5684000002</v>
      </c>
      <c r="Q2219">
        <v>-447405118.89780003</v>
      </c>
      <c r="R2219">
        <v>-139247255.28420001</v>
      </c>
      <c r="S2219">
        <v>36954245.390600003</v>
      </c>
      <c r="T2219">
        <v>1668944.4402000001</v>
      </c>
    </row>
    <row r="2220" spans="1:20" x14ac:dyDescent="0.3">
      <c r="A2220">
        <v>740</v>
      </c>
      <c r="B2220">
        <v>2</v>
      </c>
      <c r="C2220">
        <v>548370799.18229997</v>
      </c>
      <c r="D2220">
        <v>463706.36940000003</v>
      </c>
      <c r="E2220">
        <v>61405465.7016</v>
      </c>
      <c r="F2220">
        <v>0</v>
      </c>
      <c r="G2220">
        <v>36954245.390600003</v>
      </c>
      <c r="H2220">
        <v>73239977.256300002</v>
      </c>
      <c r="I2220">
        <v>7407643.7648999998</v>
      </c>
      <c r="J2220">
        <v>5067267.0213000001</v>
      </c>
      <c r="K2220">
        <v>508810584.59939998</v>
      </c>
      <c r="L2220">
        <v>134055583.94310001</v>
      </c>
      <c r="M2220">
        <v>0</v>
      </c>
      <c r="N2220">
        <v>65340653.8543</v>
      </c>
      <c r="O2220">
        <v>540963155.4174</v>
      </c>
      <c r="P2220">
        <v>-4603560.6518999999</v>
      </c>
      <c r="Q2220">
        <v>-447405118.89780003</v>
      </c>
      <c r="R2220">
        <v>-134055583.94310001</v>
      </c>
      <c r="S2220">
        <v>36954245.390600003</v>
      </c>
      <c r="T2220">
        <v>7899323.4019999998</v>
      </c>
    </row>
    <row r="2221" spans="1:20" x14ac:dyDescent="0.3">
      <c r="A2221">
        <v>740</v>
      </c>
      <c r="B2221">
        <v>3</v>
      </c>
      <c r="C2221">
        <v>538068696.93859994</v>
      </c>
      <c r="D2221">
        <v>490658.91960000002</v>
      </c>
      <c r="E2221">
        <v>61405465.7016</v>
      </c>
      <c r="F2221">
        <v>0</v>
      </c>
      <c r="G2221">
        <v>36954245.390600003</v>
      </c>
      <c r="H2221">
        <v>74959113.046100006</v>
      </c>
      <c r="I2221">
        <v>5842904.9567</v>
      </c>
      <c r="J2221">
        <v>4979791.1873000003</v>
      </c>
      <c r="K2221">
        <v>508810584.59939998</v>
      </c>
      <c r="L2221">
        <v>129637876.20110001</v>
      </c>
      <c r="M2221">
        <v>0</v>
      </c>
      <c r="N2221">
        <v>62815782.798</v>
      </c>
      <c r="O2221">
        <v>532225791.98189998</v>
      </c>
      <c r="P2221">
        <v>-4489132.2676999997</v>
      </c>
      <c r="Q2221">
        <v>-447405118.89780003</v>
      </c>
      <c r="R2221">
        <v>-129637876.20110001</v>
      </c>
      <c r="S2221">
        <v>36954245.390600003</v>
      </c>
      <c r="T2221">
        <v>12143330.248199999</v>
      </c>
    </row>
    <row r="2222" spans="1:20" x14ac:dyDescent="0.3">
      <c r="A2222">
        <v>741</v>
      </c>
      <c r="B2222">
        <v>1</v>
      </c>
      <c r="C2222">
        <v>617059179.97319996</v>
      </c>
      <c r="D2222">
        <v>508105.75209999998</v>
      </c>
      <c r="E2222">
        <v>65892355.841600001</v>
      </c>
      <c r="F2222">
        <v>0</v>
      </c>
      <c r="G2222">
        <v>8815414.6309999991</v>
      </c>
      <c r="H2222">
        <v>55734954.784100004</v>
      </c>
      <c r="I2222">
        <v>1626642.7148</v>
      </c>
      <c r="J2222">
        <v>4926199.2001999998</v>
      </c>
      <c r="K2222">
        <v>556416483.8994</v>
      </c>
      <c r="L2222">
        <v>124696928.21789999</v>
      </c>
      <c r="M2222">
        <v>0</v>
      </c>
      <c r="N2222">
        <v>60960398.1796</v>
      </c>
      <c r="O2222">
        <v>615432537.25839996</v>
      </c>
      <c r="P2222">
        <v>-4418093.4480999997</v>
      </c>
      <c r="Q2222">
        <v>-490524128.05779999</v>
      </c>
      <c r="R2222">
        <v>-124696928.21789999</v>
      </c>
      <c r="S2222">
        <v>8815414.6309999991</v>
      </c>
      <c r="T2222">
        <v>-5225443.3954999996</v>
      </c>
    </row>
    <row r="2223" spans="1:20" x14ac:dyDescent="0.3">
      <c r="A2223">
        <v>741</v>
      </c>
      <c r="B2223">
        <v>2</v>
      </c>
      <c r="C2223">
        <v>610122847.67320001</v>
      </c>
      <c r="D2223">
        <v>524636.78159999999</v>
      </c>
      <c r="E2223">
        <v>65892355.841600001</v>
      </c>
      <c r="F2223">
        <v>0</v>
      </c>
      <c r="G2223">
        <v>8815414.6309999991</v>
      </c>
      <c r="H2223">
        <v>55386817.781999998</v>
      </c>
      <c r="I2223">
        <v>936821.55810000002</v>
      </c>
      <c r="J2223">
        <v>4877553.4128999999</v>
      </c>
      <c r="K2223">
        <v>556416483.8994</v>
      </c>
      <c r="L2223">
        <v>120258654.41</v>
      </c>
      <c r="M2223">
        <v>0</v>
      </c>
      <c r="N2223">
        <v>58938150.758000001</v>
      </c>
      <c r="O2223">
        <v>609186026.11510003</v>
      </c>
      <c r="P2223">
        <v>-4352916.6312999995</v>
      </c>
      <c r="Q2223">
        <v>-490524128.05779999</v>
      </c>
      <c r="R2223">
        <v>-120258654.41</v>
      </c>
      <c r="S2223">
        <v>8815414.6309999991</v>
      </c>
      <c r="T2223">
        <v>-3551332.9759</v>
      </c>
    </row>
    <row r="2224" spans="1:20" x14ac:dyDescent="0.3">
      <c r="A2224">
        <v>741</v>
      </c>
      <c r="B2224">
        <v>3</v>
      </c>
      <c r="C2224">
        <v>604280482.78910005</v>
      </c>
      <c r="D2224">
        <v>539238.65419999999</v>
      </c>
      <c r="E2224">
        <v>65892355.841600001</v>
      </c>
      <c r="F2224">
        <v>0</v>
      </c>
      <c r="G2224">
        <v>8815414.6309999991</v>
      </c>
      <c r="H2224">
        <v>55433280.762100004</v>
      </c>
      <c r="I2224">
        <v>658508.44830000005</v>
      </c>
      <c r="J2224">
        <v>4832219.34</v>
      </c>
      <c r="K2224">
        <v>556416483.8994</v>
      </c>
      <c r="L2224">
        <v>116314749.8837</v>
      </c>
      <c r="M2224">
        <v>0</v>
      </c>
      <c r="N2224">
        <v>57356370.216799997</v>
      </c>
      <c r="O2224">
        <v>603621974.34070003</v>
      </c>
      <c r="P2224">
        <v>-4292980.6858000001</v>
      </c>
      <c r="Q2224">
        <v>-490524128.05779999</v>
      </c>
      <c r="R2224">
        <v>-116314749.8837</v>
      </c>
      <c r="S2224">
        <v>8815414.6309999991</v>
      </c>
      <c r="T2224">
        <v>-1923089.4546999999</v>
      </c>
    </row>
    <row r="2225" spans="1:20" x14ac:dyDescent="0.3">
      <c r="A2225">
        <v>742</v>
      </c>
      <c r="B2225">
        <v>1</v>
      </c>
      <c r="C2225">
        <v>195414196.96039999</v>
      </c>
      <c r="D2225">
        <v>524817.14950000006</v>
      </c>
      <c r="E2225">
        <v>38084894.661600001</v>
      </c>
      <c r="F2225">
        <v>0</v>
      </c>
      <c r="G2225">
        <v>198600419.2507</v>
      </c>
      <c r="H2225">
        <v>97616590.226600006</v>
      </c>
      <c r="I2225">
        <v>168393800.78439999</v>
      </c>
      <c r="J2225">
        <v>4860370.0996000003</v>
      </c>
      <c r="K2225">
        <v>261379349.65939999</v>
      </c>
      <c r="L2225">
        <v>27471734.909499999</v>
      </c>
      <c r="M2225">
        <v>0</v>
      </c>
      <c r="N2225">
        <v>66755456.011500001</v>
      </c>
      <c r="O2225">
        <v>27020396.175999999</v>
      </c>
      <c r="P2225">
        <v>-4335552.9501</v>
      </c>
      <c r="Q2225">
        <v>-223294454.99779999</v>
      </c>
      <c r="R2225">
        <v>-27471734.909499999</v>
      </c>
      <c r="S2225">
        <v>198600419.2507</v>
      </c>
      <c r="T2225">
        <v>30861134.215100002</v>
      </c>
    </row>
    <row r="2226" spans="1:20" x14ac:dyDescent="0.3">
      <c r="A2226">
        <v>742</v>
      </c>
      <c r="B2226">
        <v>2</v>
      </c>
      <c r="C2226">
        <v>174566611.82120001</v>
      </c>
      <c r="D2226">
        <v>516810.61540000001</v>
      </c>
      <c r="E2226">
        <v>38084894.661600001</v>
      </c>
      <c r="F2226">
        <v>0</v>
      </c>
      <c r="G2226">
        <v>198600419.2507</v>
      </c>
      <c r="H2226">
        <v>91290176.716900006</v>
      </c>
      <c r="I2226">
        <v>136885431.36210001</v>
      </c>
      <c r="J2226">
        <v>4884822.8443</v>
      </c>
      <c r="K2226">
        <v>261379349.65939999</v>
      </c>
      <c r="L2226">
        <v>28193724.4943</v>
      </c>
      <c r="M2226">
        <v>0</v>
      </c>
      <c r="N2226">
        <v>71284818.959299996</v>
      </c>
      <c r="O2226">
        <v>37681180.459100001</v>
      </c>
      <c r="P2226">
        <v>-4368012.2289000005</v>
      </c>
      <c r="Q2226">
        <v>-223294454.99779999</v>
      </c>
      <c r="R2226">
        <v>-28193724.4943</v>
      </c>
      <c r="S2226">
        <v>198600419.2507</v>
      </c>
      <c r="T2226">
        <v>20005357.757599998</v>
      </c>
    </row>
    <row r="2227" spans="1:20" x14ac:dyDescent="0.3">
      <c r="A2227">
        <v>742</v>
      </c>
      <c r="B2227">
        <v>3</v>
      </c>
      <c r="C2227">
        <v>164433942.71849999</v>
      </c>
      <c r="D2227">
        <v>510402.73420000001</v>
      </c>
      <c r="E2227">
        <v>38084894.661600001</v>
      </c>
      <c r="F2227">
        <v>0</v>
      </c>
      <c r="G2227">
        <v>198600419.2507</v>
      </c>
      <c r="H2227">
        <v>86527107.969600007</v>
      </c>
      <c r="I2227">
        <v>118510651.7404</v>
      </c>
      <c r="J2227">
        <v>4903824.8465999998</v>
      </c>
      <c r="K2227">
        <v>261379349.65939999</v>
      </c>
      <c r="L2227">
        <v>28755828.756900001</v>
      </c>
      <c r="M2227">
        <v>0</v>
      </c>
      <c r="N2227">
        <v>74488142.277700007</v>
      </c>
      <c r="O2227">
        <v>45923290.978100002</v>
      </c>
      <c r="P2227">
        <v>-4393422.1123000002</v>
      </c>
      <c r="Q2227">
        <v>-223294454.99779999</v>
      </c>
      <c r="R2227">
        <v>-28755828.756900001</v>
      </c>
      <c r="S2227">
        <v>198600419.2507</v>
      </c>
      <c r="T2227">
        <v>12038965.6919</v>
      </c>
    </row>
    <row r="2228" spans="1:20" x14ac:dyDescent="0.3">
      <c r="A2228">
        <v>743</v>
      </c>
      <c r="B2228">
        <v>1</v>
      </c>
      <c r="C2228">
        <v>233171889.42989999</v>
      </c>
      <c r="D2228">
        <v>508273.43180000002</v>
      </c>
      <c r="E2228">
        <v>15435409.071599999</v>
      </c>
      <c r="F2228">
        <v>0</v>
      </c>
      <c r="G2228">
        <v>2627784.9813000001</v>
      </c>
      <c r="H2228">
        <v>36059193.052100003</v>
      </c>
      <c r="I2228">
        <v>123911228.0618</v>
      </c>
      <c r="J2228">
        <v>4877453.9483000003</v>
      </c>
      <c r="K2228">
        <v>21068328.069400001</v>
      </c>
      <c r="L2228">
        <v>65210404.941100001</v>
      </c>
      <c r="M2228">
        <v>0</v>
      </c>
      <c r="N2228">
        <v>74051916.601799995</v>
      </c>
      <c r="O2228">
        <v>109260661.368</v>
      </c>
      <c r="P2228">
        <v>-4369180.5164999999</v>
      </c>
      <c r="Q2228">
        <v>-5632918.9978</v>
      </c>
      <c r="R2228">
        <v>-65210404.941100001</v>
      </c>
      <c r="S2228">
        <v>2627784.9813000001</v>
      </c>
      <c r="T2228">
        <v>-37992723.549699999</v>
      </c>
    </row>
    <row r="2229" spans="1:20" x14ac:dyDescent="0.3">
      <c r="A2229">
        <v>743</v>
      </c>
      <c r="B2229">
        <v>2</v>
      </c>
      <c r="C2229">
        <v>200325103.4619</v>
      </c>
      <c r="D2229">
        <v>508594.56599999999</v>
      </c>
      <c r="E2229">
        <v>15435409.071599999</v>
      </c>
      <c r="F2229">
        <v>0</v>
      </c>
      <c r="G2229">
        <v>2627784.9813000001</v>
      </c>
      <c r="H2229">
        <v>35363890.834100001</v>
      </c>
      <c r="I2229">
        <v>92789732.9234</v>
      </c>
      <c r="J2229">
        <v>4855386.4819</v>
      </c>
      <c r="K2229">
        <v>21068328.069400001</v>
      </c>
      <c r="L2229">
        <v>64406187.299500003</v>
      </c>
      <c r="M2229">
        <v>0</v>
      </c>
      <c r="N2229">
        <v>71420356.326100007</v>
      </c>
      <c r="O2229">
        <v>107535370.5385</v>
      </c>
      <c r="P2229">
        <v>-4346791.9159000004</v>
      </c>
      <c r="Q2229">
        <v>-5632918.9978</v>
      </c>
      <c r="R2229">
        <v>-64406187.299500003</v>
      </c>
      <c r="S2229">
        <v>2627784.9813000001</v>
      </c>
      <c r="T2229">
        <v>-36056465.491999999</v>
      </c>
    </row>
    <row r="2230" spans="1:20" x14ac:dyDescent="0.3">
      <c r="A2230">
        <v>743</v>
      </c>
      <c r="B2230">
        <v>3</v>
      </c>
      <c r="C2230">
        <v>180849635.48199999</v>
      </c>
      <c r="D2230">
        <v>509350.81</v>
      </c>
      <c r="E2230">
        <v>15435409.071599999</v>
      </c>
      <c r="F2230">
        <v>0</v>
      </c>
      <c r="G2230">
        <v>2627784.9813000001</v>
      </c>
      <c r="H2230">
        <v>35316593.279600002</v>
      </c>
      <c r="I2230">
        <v>75319721.623600006</v>
      </c>
      <c r="J2230">
        <v>4834872.3154999996</v>
      </c>
      <c r="K2230">
        <v>21068328.069400001</v>
      </c>
      <c r="L2230">
        <v>63725030.981600001</v>
      </c>
      <c r="M2230">
        <v>0</v>
      </c>
      <c r="N2230">
        <v>70176872.449599996</v>
      </c>
      <c r="O2230">
        <v>105529913.8585</v>
      </c>
      <c r="P2230">
        <v>-4325521.5055</v>
      </c>
      <c r="Q2230">
        <v>-5632918.9978</v>
      </c>
      <c r="R2230">
        <v>-63725030.981600001</v>
      </c>
      <c r="S2230">
        <v>2627784.9813000001</v>
      </c>
      <c r="T2230">
        <v>-34860279.170000002</v>
      </c>
    </row>
    <row r="2231" spans="1:20" x14ac:dyDescent="0.3">
      <c r="A2231">
        <v>744</v>
      </c>
      <c r="B2231">
        <v>1</v>
      </c>
      <c r="C2231">
        <v>155927155.94299999</v>
      </c>
      <c r="D2231">
        <v>508292.72930000001</v>
      </c>
      <c r="E2231">
        <v>15435409.071599999</v>
      </c>
      <c r="F2231">
        <v>0</v>
      </c>
      <c r="G2231">
        <v>2312221.1331000002</v>
      </c>
      <c r="H2231">
        <v>37364785.580600001</v>
      </c>
      <c r="I2231">
        <v>73284010.144400001</v>
      </c>
      <c r="J2231">
        <v>4826848.3798000002</v>
      </c>
      <c r="K2231">
        <v>21068328.069400001</v>
      </c>
      <c r="L2231">
        <v>41141501.456900001</v>
      </c>
      <c r="M2231">
        <v>0</v>
      </c>
      <c r="N2231">
        <v>70961384.672900006</v>
      </c>
      <c r="O2231">
        <v>82643145.798600003</v>
      </c>
      <c r="P2231">
        <v>-4318555.6505000005</v>
      </c>
      <c r="Q2231">
        <v>-5632918.9978</v>
      </c>
      <c r="R2231">
        <v>-41141501.456900001</v>
      </c>
      <c r="S2231">
        <v>2312221.1331000002</v>
      </c>
      <c r="T2231">
        <v>-33596599.092399999</v>
      </c>
    </row>
    <row r="2232" spans="1:20" x14ac:dyDescent="0.3">
      <c r="A2232">
        <v>744</v>
      </c>
      <c r="B2232">
        <v>2</v>
      </c>
      <c r="C2232">
        <v>146272516.6435</v>
      </c>
      <c r="D2232">
        <v>507692.71710000001</v>
      </c>
      <c r="E2232">
        <v>15435409.071599999</v>
      </c>
      <c r="F2232">
        <v>0</v>
      </c>
      <c r="G2232">
        <v>2312221.1331000002</v>
      </c>
      <c r="H2232">
        <v>36876344.976899996</v>
      </c>
      <c r="I2232">
        <v>63081618.923600003</v>
      </c>
      <c r="J2232">
        <v>4817452.0787000004</v>
      </c>
      <c r="K2232">
        <v>21068328.069400001</v>
      </c>
      <c r="L2232">
        <v>41132079.947700001</v>
      </c>
      <c r="M2232">
        <v>0</v>
      </c>
      <c r="N2232">
        <v>71144064.863000005</v>
      </c>
      <c r="O2232">
        <v>83190897.719899997</v>
      </c>
      <c r="P2232">
        <v>-4309759.3616000004</v>
      </c>
      <c r="Q2232">
        <v>-5632918.9978</v>
      </c>
      <c r="R2232">
        <v>-41132079.947700001</v>
      </c>
      <c r="S2232">
        <v>2312221.1331000002</v>
      </c>
      <c r="T2232">
        <v>-34267719.886200003</v>
      </c>
    </row>
    <row r="2233" spans="1:20" x14ac:dyDescent="0.3">
      <c r="A2233">
        <v>744</v>
      </c>
      <c r="B2233">
        <v>3</v>
      </c>
      <c r="C2233">
        <v>139459521.55809999</v>
      </c>
      <c r="D2233">
        <v>507391.70199999999</v>
      </c>
      <c r="E2233">
        <v>15435409.071599999</v>
      </c>
      <c r="F2233">
        <v>0</v>
      </c>
      <c r="G2233">
        <v>2312221.1331000002</v>
      </c>
      <c r="H2233">
        <v>36615758.8772</v>
      </c>
      <c r="I2233">
        <v>55722914.129600003</v>
      </c>
      <c r="J2233">
        <v>4807132.9537000004</v>
      </c>
      <c r="K2233">
        <v>21068328.069400001</v>
      </c>
      <c r="L2233">
        <v>41094634.7421</v>
      </c>
      <c r="M2233">
        <v>0</v>
      </c>
      <c r="N2233">
        <v>71202206.285099998</v>
      </c>
      <c r="O2233">
        <v>83736607.428499997</v>
      </c>
      <c r="P2233">
        <v>-4299741.2516000001</v>
      </c>
      <c r="Q2233">
        <v>-5632918.9978</v>
      </c>
      <c r="R2233">
        <v>-41094634.7421</v>
      </c>
      <c r="S2233">
        <v>2312221.1331000002</v>
      </c>
      <c r="T2233">
        <v>-34586447.407899998</v>
      </c>
    </row>
    <row r="2234" spans="1:20" x14ac:dyDescent="0.3">
      <c r="A2234">
        <v>745</v>
      </c>
      <c r="B2234">
        <v>1</v>
      </c>
      <c r="C2234">
        <v>131428302.123</v>
      </c>
      <c r="D2234">
        <v>503395.6544</v>
      </c>
      <c r="E2234">
        <v>15435409.071599999</v>
      </c>
      <c r="F2234">
        <v>0</v>
      </c>
      <c r="G2234">
        <v>2149151.9522000002</v>
      </c>
      <c r="H2234">
        <v>39011223.023599997</v>
      </c>
      <c r="I2234">
        <v>62526588.415399998</v>
      </c>
      <c r="J2234">
        <v>4808126.4592000004</v>
      </c>
      <c r="K2234">
        <v>21068328.069400001</v>
      </c>
      <c r="L2234">
        <v>26298848.251400001</v>
      </c>
      <c r="M2234">
        <v>0</v>
      </c>
      <c r="N2234">
        <v>73562718.479800001</v>
      </c>
      <c r="O2234">
        <v>68901713.707599998</v>
      </c>
      <c r="P2234">
        <v>-4304730.8048</v>
      </c>
      <c r="Q2234">
        <v>-5632918.9978</v>
      </c>
      <c r="R2234">
        <v>-26298848.251400001</v>
      </c>
      <c r="S2234">
        <v>2149151.9522000002</v>
      </c>
      <c r="T2234">
        <v>-34551495.456200004</v>
      </c>
    </row>
    <row r="2235" spans="1:20" x14ac:dyDescent="0.3">
      <c r="A2235">
        <v>745</v>
      </c>
      <c r="B2235">
        <v>2</v>
      </c>
      <c r="C2235">
        <v>126386451.08419999</v>
      </c>
      <c r="D2235">
        <v>500082.68719999999</v>
      </c>
      <c r="E2235">
        <v>15435409.071599999</v>
      </c>
      <c r="F2235">
        <v>0</v>
      </c>
      <c r="G2235">
        <v>2149151.9522000002</v>
      </c>
      <c r="H2235">
        <v>38550531.165100001</v>
      </c>
      <c r="I2235">
        <v>56389241.889700003</v>
      </c>
      <c r="J2235">
        <v>4806909.0938999997</v>
      </c>
      <c r="K2235">
        <v>21068328.069400001</v>
      </c>
      <c r="L2235">
        <v>26415577.671999998</v>
      </c>
      <c r="M2235">
        <v>0</v>
      </c>
      <c r="N2235">
        <v>73955040.123400003</v>
      </c>
      <c r="O2235">
        <v>69997209.194600001</v>
      </c>
      <c r="P2235">
        <v>-4306826.4068</v>
      </c>
      <c r="Q2235">
        <v>-5632918.9978</v>
      </c>
      <c r="R2235">
        <v>-26415577.671999998</v>
      </c>
      <c r="S2235">
        <v>2149151.9522000002</v>
      </c>
      <c r="T2235">
        <v>-35404508.958300002</v>
      </c>
    </row>
    <row r="2236" spans="1:20" x14ac:dyDescent="0.3">
      <c r="A2236">
        <v>745</v>
      </c>
      <c r="B2236">
        <v>3</v>
      </c>
      <c r="C2236">
        <v>122903119.85070001</v>
      </c>
      <c r="D2236">
        <v>497340.62520000001</v>
      </c>
      <c r="E2236">
        <v>15435409.071599999</v>
      </c>
      <c r="F2236">
        <v>0</v>
      </c>
      <c r="G2236">
        <v>2149151.9522000002</v>
      </c>
      <c r="H2236">
        <v>38441301.088299997</v>
      </c>
      <c r="I2236">
        <v>52567601.2685</v>
      </c>
      <c r="J2236">
        <v>4804137.2286999999</v>
      </c>
      <c r="K2236">
        <v>21068328.069400001</v>
      </c>
      <c r="L2236">
        <v>26507568.098999999</v>
      </c>
      <c r="M2236">
        <v>0</v>
      </c>
      <c r="N2236">
        <v>74333526.601899996</v>
      </c>
      <c r="O2236">
        <v>70335518.582200006</v>
      </c>
      <c r="P2236">
        <v>-4306796.6035000002</v>
      </c>
      <c r="Q2236">
        <v>-5632918.9978</v>
      </c>
      <c r="R2236">
        <v>-26507568.098999999</v>
      </c>
      <c r="S2236">
        <v>2149151.9522000002</v>
      </c>
      <c r="T2236">
        <v>-35892225.513599999</v>
      </c>
    </row>
    <row r="2237" spans="1:20" x14ac:dyDescent="0.3">
      <c r="A2237">
        <v>746</v>
      </c>
      <c r="B2237">
        <v>1</v>
      </c>
      <c r="C2237">
        <v>112221574.0249</v>
      </c>
      <c r="D2237">
        <v>491785.68239999999</v>
      </c>
      <c r="E2237">
        <v>15435409.071599999</v>
      </c>
      <c r="F2237">
        <v>0</v>
      </c>
      <c r="G2237">
        <v>4580329.1094000004</v>
      </c>
      <c r="H2237">
        <v>42392352.710600004</v>
      </c>
      <c r="I2237">
        <v>66421757.683899999</v>
      </c>
      <c r="J2237">
        <v>4823868.7208000002</v>
      </c>
      <c r="K2237">
        <v>20308415.4694</v>
      </c>
      <c r="L2237">
        <v>8184505.2533</v>
      </c>
      <c r="M2237">
        <v>0</v>
      </c>
      <c r="N2237">
        <v>74420753.7905</v>
      </c>
      <c r="O2237">
        <v>45799816.340999998</v>
      </c>
      <c r="P2237">
        <v>-4332083.0384</v>
      </c>
      <c r="Q2237">
        <v>-4873006.3978000004</v>
      </c>
      <c r="R2237">
        <v>-8184505.2533</v>
      </c>
      <c r="S2237">
        <v>4580329.1094000004</v>
      </c>
      <c r="T2237">
        <v>-32028401.0799</v>
      </c>
    </row>
    <row r="2238" spans="1:20" x14ac:dyDescent="0.3">
      <c r="A2238">
        <v>746</v>
      </c>
      <c r="B2238">
        <v>2</v>
      </c>
      <c r="C2238">
        <v>108536564.0755</v>
      </c>
      <c r="D2238">
        <v>486584.84940000001</v>
      </c>
      <c r="E2238">
        <v>15435409.071599999</v>
      </c>
      <c r="F2238">
        <v>0</v>
      </c>
      <c r="G2238">
        <v>4580329.1094000004</v>
      </c>
      <c r="H2238">
        <v>42341399.196000002</v>
      </c>
      <c r="I2238">
        <v>61153909.981399998</v>
      </c>
      <c r="J2238">
        <v>4839439.8893999998</v>
      </c>
      <c r="K2238">
        <v>20308415.4694</v>
      </c>
      <c r="L2238">
        <v>8260190.4112999998</v>
      </c>
      <c r="M2238">
        <v>0</v>
      </c>
      <c r="N2238">
        <v>75983035.5123</v>
      </c>
      <c r="O2238">
        <v>47382654.094099998</v>
      </c>
      <c r="P2238">
        <v>-4352855.04</v>
      </c>
      <c r="Q2238">
        <v>-4873006.3978000004</v>
      </c>
      <c r="R2238">
        <v>-8260190.4112999998</v>
      </c>
      <c r="S2238">
        <v>4580329.1094000004</v>
      </c>
      <c r="T2238">
        <v>-33641636.316299997</v>
      </c>
    </row>
    <row r="2239" spans="1:20" x14ac:dyDescent="0.3">
      <c r="A2239">
        <v>746</v>
      </c>
      <c r="B2239">
        <v>3</v>
      </c>
      <c r="C2239">
        <v>105654308.3391</v>
      </c>
      <c r="D2239">
        <v>481769.63780000003</v>
      </c>
      <c r="E2239">
        <v>15435409.071599999</v>
      </c>
      <c r="F2239">
        <v>0</v>
      </c>
      <c r="G2239">
        <v>4580329.1094000004</v>
      </c>
      <c r="H2239">
        <v>42223124.428400002</v>
      </c>
      <c r="I2239">
        <v>57273092.802299999</v>
      </c>
      <c r="J2239">
        <v>4851951.0878999997</v>
      </c>
      <c r="K2239">
        <v>20308415.4694</v>
      </c>
      <c r="L2239">
        <v>8323479.2953000003</v>
      </c>
      <c r="M2239">
        <v>0</v>
      </c>
      <c r="N2239">
        <v>77003102.816400006</v>
      </c>
      <c r="O2239">
        <v>48381215.536799997</v>
      </c>
      <c r="P2239">
        <v>-4370181.45</v>
      </c>
      <c r="Q2239">
        <v>-4873006.3978000004</v>
      </c>
      <c r="R2239">
        <v>-8323479.2953000003</v>
      </c>
      <c r="S2239">
        <v>4580329.1094000004</v>
      </c>
      <c r="T2239">
        <v>-34779978.387999997</v>
      </c>
    </row>
    <row r="2240" spans="1:20" x14ac:dyDescent="0.3">
      <c r="A2240">
        <v>747</v>
      </c>
      <c r="B2240">
        <v>1</v>
      </c>
      <c r="C2240">
        <v>117254248.6908</v>
      </c>
      <c r="D2240">
        <v>484175.31959999999</v>
      </c>
      <c r="E2240">
        <v>15435409.071599999</v>
      </c>
      <c r="F2240">
        <v>0</v>
      </c>
      <c r="G2240">
        <v>2624293.1804999998</v>
      </c>
      <c r="H2240">
        <v>38026614.388300002</v>
      </c>
      <c r="I2240">
        <v>41975023.340300001</v>
      </c>
      <c r="J2240">
        <v>4837865.7219000002</v>
      </c>
      <c r="K2240">
        <v>20308415.4694</v>
      </c>
      <c r="L2240">
        <v>30119385.905499998</v>
      </c>
      <c r="M2240">
        <v>0</v>
      </c>
      <c r="N2240">
        <v>77228911.367599994</v>
      </c>
      <c r="O2240">
        <v>75279225.350500003</v>
      </c>
      <c r="P2240">
        <v>-4353690.4024</v>
      </c>
      <c r="Q2240">
        <v>-4873006.3978000004</v>
      </c>
      <c r="R2240">
        <v>-30119385.905499998</v>
      </c>
      <c r="S2240">
        <v>2624293.1804999998</v>
      </c>
      <c r="T2240">
        <v>-39202296.9793</v>
      </c>
    </row>
    <row r="2241" spans="1:20" x14ac:dyDescent="0.3">
      <c r="A2241">
        <v>747</v>
      </c>
      <c r="B2241">
        <v>2</v>
      </c>
      <c r="C2241">
        <v>113599860.49169999</v>
      </c>
      <c r="D2241">
        <v>486246.3713</v>
      </c>
      <c r="E2241">
        <v>15435409.071599999</v>
      </c>
      <c r="F2241">
        <v>0</v>
      </c>
      <c r="G2241">
        <v>2624293.1804999998</v>
      </c>
      <c r="H2241">
        <v>37676423.947700001</v>
      </c>
      <c r="I2241">
        <v>39135168.597999997</v>
      </c>
      <c r="J2241">
        <v>4825327.8864000002</v>
      </c>
      <c r="K2241">
        <v>20308415.4694</v>
      </c>
      <c r="L2241">
        <v>30042896.682599999</v>
      </c>
      <c r="M2241">
        <v>0</v>
      </c>
      <c r="N2241">
        <v>75697961.234599993</v>
      </c>
      <c r="O2241">
        <v>74464691.893700004</v>
      </c>
      <c r="P2241">
        <v>-4339081.5151000004</v>
      </c>
      <c r="Q2241">
        <v>-4873006.3978000004</v>
      </c>
      <c r="R2241">
        <v>-30042896.682599999</v>
      </c>
      <c r="S2241">
        <v>2624293.1804999998</v>
      </c>
      <c r="T2241">
        <v>-38021537.287</v>
      </c>
    </row>
    <row r="2242" spans="1:20" x14ac:dyDescent="0.3">
      <c r="A2242">
        <v>747</v>
      </c>
      <c r="B2242">
        <v>3</v>
      </c>
      <c r="C2242">
        <v>111232111.8018</v>
      </c>
      <c r="D2242">
        <v>488057.55560000002</v>
      </c>
      <c r="E2242">
        <v>15435409.071599999</v>
      </c>
      <c r="F2242">
        <v>0</v>
      </c>
      <c r="G2242">
        <v>2624293.1804999998</v>
      </c>
      <c r="H2242">
        <v>37510050.914800003</v>
      </c>
      <c r="I2242">
        <v>37317010.3895</v>
      </c>
      <c r="J2242">
        <v>4813673.1975999996</v>
      </c>
      <c r="K2242">
        <v>20308415.4694</v>
      </c>
      <c r="L2242">
        <v>29978624.667399999</v>
      </c>
      <c r="M2242">
        <v>0</v>
      </c>
      <c r="N2242">
        <v>74980484.887899995</v>
      </c>
      <c r="O2242">
        <v>73915101.412300006</v>
      </c>
      <c r="P2242">
        <v>-4325615.642</v>
      </c>
      <c r="Q2242">
        <v>-4873006.3978000004</v>
      </c>
      <c r="R2242">
        <v>-29978624.667399999</v>
      </c>
      <c r="S2242">
        <v>2624293.1804999998</v>
      </c>
      <c r="T2242">
        <v>-37470433.973099999</v>
      </c>
    </row>
    <row r="2243" spans="1:20" x14ac:dyDescent="0.3">
      <c r="A2243">
        <v>748</v>
      </c>
      <c r="B2243">
        <v>1</v>
      </c>
      <c r="C2243">
        <v>126449994.5891</v>
      </c>
      <c r="D2243">
        <v>494724.81849999999</v>
      </c>
      <c r="E2243">
        <v>15435409.071599999</v>
      </c>
      <c r="F2243">
        <v>0</v>
      </c>
      <c r="G2243">
        <v>2656314.5320000001</v>
      </c>
      <c r="H2243">
        <v>36857411.447099999</v>
      </c>
      <c r="I2243">
        <v>34198134.869599998</v>
      </c>
      <c r="J2243">
        <v>4783093.1610000003</v>
      </c>
      <c r="K2243">
        <v>20308415.4694</v>
      </c>
      <c r="L2243">
        <v>52373939.887599997</v>
      </c>
      <c r="M2243">
        <v>0</v>
      </c>
      <c r="N2243">
        <v>71158181.375699997</v>
      </c>
      <c r="O2243">
        <v>92251859.719500005</v>
      </c>
      <c r="P2243">
        <v>-4288368.3425000003</v>
      </c>
      <c r="Q2243">
        <v>-4873006.3978000004</v>
      </c>
      <c r="R2243">
        <v>-52373939.887599997</v>
      </c>
      <c r="S2243">
        <v>2656314.5320000001</v>
      </c>
      <c r="T2243">
        <v>-34300769.9287</v>
      </c>
    </row>
    <row r="2244" spans="1:20" x14ac:dyDescent="0.3">
      <c r="A2244">
        <v>748</v>
      </c>
      <c r="B2244">
        <v>2</v>
      </c>
      <c r="C2244">
        <v>123177708.09890001</v>
      </c>
      <c r="D2244">
        <v>500573.77220000001</v>
      </c>
      <c r="E2244">
        <v>15435409.071599999</v>
      </c>
      <c r="F2244">
        <v>0</v>
      </c>
      <c r="G2244">
        <v>2656314.5320000001</v>
      </c>
      <c r="H2244">
        <v>37335251.895900004</v>
      </c>
      <c r="I2244">
        <v>32786604.456799999</v>
      </c>
      <c r="J2244">
        <v>4756143.0481000002</v>
      </c>
      <c r="K2244">
        <v>20308415.4694</v>
      </c>
      <c r="L2244">
        <v>51847730.4419</v>
      </c>
      <c r="M2244">
        <v>0</v>
      </c>
      <c r="N2244">
        <v>69872716.905300006</v>
      </c>
      <c r="O2244">
        <v>90391103.642000005</v>
      </c>
      <c r="P2244">
        <v>-4255569.2758999998</v>
      </c>
      <c r="Q2244">
        <v>-4873006.3978000004</v>
      </c>
      <c r="R2244">
        <v>-51847730.4419</v>
      </c>
      <c r="S2244">
        <v>2656314.5320000001</v>
      </c>
      <c r="T2244">
        <v>-32537465.009399999</v>
      </c>
    </row>
    <row r="2245" spans="1:20" x14ac:dyDescent="0.3">
      <c r="A2245">
        <v>748</v>
      </c>
      <c r="B2245">
        <v>3</v>
      </c>
      <c r="C2245">
        <v>120713245.7863</v>
      </c>
      <c r="D2245">
        <v>505862.7121</v>
      </c>
      <c r="E2245">
        <v>15435409.071599999</v>
      </c>
      <c r="F2245">
        <v>0</v>
      </c>
      <c r="G2245">
        <v>2656314.5320000001</v>
      </c>
      <c r="H2245">
        <v>37649399.597599998</v>
      </c>
      <c r="I2245">
        <v>32013047.292199999</v>
      </c>
      <c r="J2245">
        <v>4731869.2879999997</v>
      </c>
      <c r="K2245">
        <v>20308415.4694</v>
      </c>
      <c r="L2245">
        <v>51399960.251599997</v>
      </c>
      <c r="M2245">
        <v>0</v>
      </c>
      <c r="N2245">
        <v>69010048.647699997</v>
      </c>
      <c r="O2245">
        <v>88700198.494100004</v>
      </c>
      <c r="P2245">
        <v>-4226006.5758999996</v>
      </c>
      <c r="Q2245">
        <v>-4873006.3978000004</v>
      </c>
      <c r="R2245">
        <v>-51399960.251599997</v>
      </c>
      <c r="S2245">
        <v>2656314.5320000001</v>
      </c>
      <c r="T2245">
        <v>-31360649.050000001</v>
      </c>
    </row>
    <row r="2246" spans="1:20" x14ac:dyDescent="0.3">
      <c r="A2246">
        <v>749</v>
      </c>
      <c r="B2246">
        <v>1</v>
      </c>
      <c r="C2246">
        <v>133372847.5606</v>
      </c>
      <c r="D2246">
        <v>506205.32390000002</v>
      </c>
      <c r="E2246">
        <v>20516753.7016</v>
      </c>
      <c r="F2246">
        <v>0</v>
      </c>
      <c r="G2246">
        <v>12916966.740499999</v>
      </c>
      <c r="H2246">
        <v>47599714.469599999</v>
      </c>
      <c r="I2246">
        <v>17537798.7828</v>
      </c>
      <c r="J2246">
        <v>4727399.1392999999</v>
      </c>
      <c r="K2246">
        <v>67168544.539399996</v>
      </c>
      <c r="L2246">
        <v>59533819.8235</v>
      </c>
      <c r="M2246">
        <v>0</v>
      </c>
      <c r="N2246">
        <v>66228975.646499999</v>
      </c>
      <c r="O2246">
        <v>115835048.77779999</v>
      </c>
      <c r="P2246">
        <v>-4221193.8153999997</v>
      </c>
      <c r="Q2246">
        <v>-46651790.837800004</v>
      </c>
      <c r="R2246">
        <v>-59533819.8235</v>
      </c>
      <c r="S2246">
        <v>12916966.740499999</v>
      </c>
      <c r="T2246">
        <v>-18629261.177000001</v>
      </c>
    </row>
    <row r="2247" spans="1:20" x14ac:dyDescent="0.3">
      <c r="A2247">
        <v>749</v>
      </c>
      <c r="B2247">
        <v>2</v>
      </c>
      <c r="C2247">
        <v>127876503.6146</v>
      </c>
      <c r="D2247">
        <v>506640.53019999998</v>
      </c>
      <c r="E2247">
        <v>20516753.7016</v>
      </c>
      <c r="F2247">
        <v>0</v>
      </c>
      <c r="G2247">
        <v>12916966.740499999</v>
      </c>
      <c r="H2247">
        <v>47995493.923100002</v>
      </c>
      <c r="I2247">
        <v>13764053.993100001</v>
      </c>
      <c r="J2247">
        <v>4722604.4380000001</v>
      </c>
      <c r="K2247">
        <v>67168544.539399996</v>
      </c>
      <c r="L2247">
        <v>58973757.261799999</v>
      </c>
      <c r="M2247">
        <v>0</v>
      </c>
      <c r="N2247">
        <v>65391211.060900003</v>
      </c>
      <c r="O2247">
        <v>114112449.6214</v>
      </c>
      <c r="P2247">
        <v>-4215963.9078000002</v>
      </c>
      <c r="Q2247">
        <v>-46651790.837800004</v>
      </c>
      <c r="R2247">
        <v>-58973757.261799999</v>
      </c>
      <c r="S2247">
        <v>12916966.740499999</v>
      </c>
      <c r="T2247">
        <v>-17395717.137699999</v>
      </c>
    </row>
    <row r="2248" spans="1:20" x14ac:dyDescent="0.3">
      <c r="A2248">
        <v>749</v>
      </c>
      <c r="B2248">
        <v>3</v>
      </c>
      <c r="C2248">
        <v>124434307.9976</v>
      </c>
      <c r="D2248">
        <v>507160.47100000002</v>
      </c>
      <c r="E2248">
        <v>20516753.7016</v>
      </c>
      <c r="F2248">
        <v>0</v>
      </c>
      <c r="G2248">
        <v>12916966.740499999</v>
      </c>
      <c r="H2248">
        <v>48282276.963399999</v>
      </c>
      <c r="I2248">
        <v>11627181.5582</v>
      </c>
      <c r="J2248">
        <v>4717642.0785999997</v>
      </c>
      <c r="K2248">
        <v>67168544.539399996</v>
      </c>
      <c r="L2248">
        <v>58482927.180100001</v>
      </c>
      <c r="M2248">
        <v>0</v>
      </c>
      <c r="N2248">
        <v>64831507.425700001</v>
      </c>
      <c r="O2248">
        <v>112807126.4394</v>
      </c>
      <c r="P2248">
        <v>-4210481.6075999998</v>
      </c>
      <c r="Q2248">
        <v>-46651790.837800004</v>
      </c>
      <c r="R2248">
        <v>-58482927.180100001</v>
      </c>
      <c r="S2248">
        <v>12916966.740499999</v>
      </c>
      <c r="T2248">
        <v>-16549230.462400001</v>
      </c>
    </row>
    <row r="2249" spans="1:20" x14ac:dyDescent="0.3">
      <c r="A2249">
        <v>750</v>
      </c>
      <c r="B2249">
        <v>1</v>
      </c>
      <c r="C2249">
        <v>125264508.08490001</v>
      </c>
      <c r="D2249">
        <v>506388.90090000001</v>
      </c>
      <c r="E2249">
        <v>23404421.1516</v>
      </c>
      <c r="F2249">
        <v>0</v>
      </c>
      <c r="G2249">
        <v>50242466.129600003</v>
      </c>
      <c r="H2249">
        <v>58302612.050800003</v>
      </c>
      <c r="I2249">
        <v>25320297.454599999</v>
      </c>
      <c r="J2249">
        <v>4744599.7131000003</v>
      </c>
      <c r="K2249">
        <v>93798606.6294</v>
      </c>
      <c r="L2249">
        <v>70344994.274100006</v>
      </c>
      <c r="M2249">
        <v>0</v>
      </c>
      <c r="N2249">
        <v>63964179.262100004</v>
      </c>
      <c r="O2249">
        <v>99944210.6303</v>
      </c>
      <c r="P2249">
        <v>-4238210.8121999996</v>
      </c>
      <c r="Q2249">
        <v>-70394185.477799997</v>
      </c>
      <c r="R2249">
        <v>-70344994.274100006</v>
      </c>
      <c r="S2249">
        <v>50242466.129600003</v>
      </c>
      <c r="T2249">
        <v>-5661567.2112999996</v>
      </c>
    </row>
    <row r="2250" spans="1:20" x14ac:dyDescent="0.3">
      <c r="A2250">
        <v>750</v>
      </c>
      <c r="B2250">
        <v>2</v>
      </c>
      <c r="C2250">
        <v>120256877.6821</v>
      </c>
      <c r="D2250">
        <v>505413.48790000001</v>
      </c>
      <c r="E2250">
        <v>23404421.1516</v>
      </c>
      <c r="F2250">
        <v>0</v>
      </c>
      <c r="G2250">
        <v>50242466.129600003</v>
      </c>
      <c r="H2250">
        <v>58434832.930100001</v>
      </c>
      <c r="I2250">
        <v>21610972.586800002</v>
      </c>
      <c r="J2250">
        <v>4767770.6266000001</v>
      </c>
      <c r="K2250">
        <v>93798606.6294</v>
      </c>
      <c r="L2250">
        <v>69544681.926799998</v>
      </c>
      <c r="M2250">
        <v>0</v>
      </c>
      <c r="N2250">
        <v>63527795.810599998</v>
      </c>
      <c r="O2250">
        <v>98645905.095300004</v>
      </c>
      <c r="P2250">
        <v>-4262357.1387</v>
      </c>
      <c r="Q2250">
        <v>-70394185.477799997</v>
      </c>
      <c r="R2250">
        <v>-69544681.926799998</v>
      </c>
      <c r="S2250">
        <v>50242466.129600003</v>
      </c>
      <c r="T2250">
        <v>-5092962.8805</v>
      </c>
    </row>
    <row r="2251" spans="1:20" x14ac:dyDescent="0.3">
      <c r="A2251">
        <v>750</v>
      </c>
      <c r="B2251">
        <v>3</v>
      </c>
      <c r="C2251">
        <v>117091240.2695</v>
      </c>
      <c r="D2251">
        <v>505030.77250000002</v>
      </c>
      <c r="E2251">
        <v>23404421.1516</v>
      </c>
      <c r="F2251">
        <v>0</v>
      </c>
      <c r="G2251">
        <v>50242466.129600003</v>
      </c>
      <c r="H2251">
        <v>58555247.030599996</v>
      </c>
      <c r="I2251">
        <v>19311309.778099999</v>
      </c>
      <c r="J2251">
        <v>4788991.1793</v>
      </c>
      <c r="K2251">
        <v>93798606.6294</v>
      </c>
      <c r="L2251">
        <v>68834009.248099998</v>
      </c>
      <c r="M2251">
        <v>0</v>
      </c>
      <c r="N2251">
        <v>63238023.181500003</v>
      </c>
      <c r="O2251">
        <v>97779930.491400003</v>
      </c>
      <c r="P2251">
        <v>-4283960.4068</v>
      </c>
      <c r="Q2251">
        <v>-70394185.477799997</v>
      </c>
      <c r="R2251">
        <v>-68834009.248099998</v>
      </c>
      <c r="S2251">
        <v>50242466.129600003</v>
      </c>
      <c r="T2251">
        <v>-4682776.1508999998</v>
      </c>
    </row>
    <row r="2252" spans="1:20" x14ac:dyDescent="0.3">
      <c r="A2252">
        <v>751</v>
      </c>
      <c r="B2252">
        <v>1</v>
      </c>
      <c r="C2252">
        <v>164552619.5361</v>
      </c>
      <c r="D2252">
        <v>494271.37770000001</v>
      </c>
      <c r="E2252">
        <v>34413085.341600001</v>
      </c>
      <c r="F2252">
        <v>0</v>
      </c>
      <c r="G2252">
        <v>154687545.12560001</v>
      </c>
      <c r="H2252">
        <v>69459899.429900005</v>
      </c>
      <c r="I2252">
        <v>78930219.123799995</v>
      </c>
      <c r="J2252">
        <v>4872751.5575999999</v>
      </c>
      <c r="K2252">
        <v>195320442.18939999</v>
      </c>
      <c r="L2252">
        <v>81622238.439300001</v>
      </c>
      <c r="M2252">
        <v>0</v>
      </c>
      <c r="N2252">
        <v>63038434.8926</v>
      </c>
      <c r="O2252">
        <v>85622400.412300006</v>
      </c>
      <c r="P2252">
        <v>-4378480.1798999999</v>
      </c>
      <c r="Q2252">
        <v>-160907356.84779999</v>
      </c>
      <c r="R2252">
        <v>-81622238.439300001</v>
      </c>
      <c r="S2252">
        <v>154687545.12560001</v>
      </c>
      <c r="T2252">
        <v>6421464.5372000001</v>
      </c>
    </row>
    <row r="2253" spans="1:20" x14ac:dyDescent="0.3">
      <c r="A2253">
        <v>751</v>
      </c>
      <c r="B2253">
        <v>2</v>
      </c>
      <c r="C2253">
        <v>158091652.69369999</v>
      </c>
      <c r="D2253">
        <v>484285.10149999999</v>
      </c>
      <c r="E2253">
        <v>34413085.341600001</v>
      </c>
      <c r="F2253">
        <v>0</v>
      </c>
      <c r="G2253">
        <v>154687545.12560001</v>
      </c>
      <c r="H2253">
        <v>69668350.712599993</v>
      </c>
      <c r="I2253">
        <v>73171098.688299999</v>
      </c>
      <c r="J2253">
        <v>4949411.9382999996</v>
      </c>
      <c r="K2253">
        <v>195320442.18939999</v>
      </c>
      <c r="L2253">
        <v>80954738.813800007</v>
      </c>
      <c r="M2253">
        <v>0</v>
      </c>
      <c r="N2253">
        <v>63106455.6087</v>
      </c>
      <c r="O2253">
        <v>84920554.005500004</v>
      </c>
      <c r="P2253">
        <v>-4465126.8367999997</v>
      </c>
      <c r="Q2253">
        <v>-160907356.84779999</v>
      </c>
      <c r="R2253">
        <v>-80954738.813800007</v>
      </c>
      <c r="S2253">
        <v>154687545.12560001</v>
      </c>
      <c r="T2253">
        <v>6561895.1039000005</v>
      </c>
    </row>
    <row r="2254" spans="1:20" x14ac:dyDescent="0.3">
      <c r="A2254">
        <v>751</v>
      </c>
      <c r="B2254">
        <v>3</v>
      </c>
      <c r="C2254">
        <v>154126892.2739</v>
      </c>
      <c r="D2254">
        <v>474988.18969999999</v>
      </c>
      <c r="E2254">
        <v>34413085.341600001</v>
      </c>
      <c r="F2254">
        <v>0</v>
      </c>
      <c r="G2254">
        <v>154687545.12560001</v>
      </c>
      <c r="H2254">
        <v>69752810.964900002</v>
      </c>
      <c r="I2254">
        <v>69558426.232600003</v>
      </c>
      <c r="J2254">
        <v>5020531.8984000003</v>
      </c>
      <c r="K2254">
        <v>195320442.18939999</v>
      </c>
      <c r="L2254">
        <v>80372471.215700001</v>
      </c>
      <c r="M2254">
        <v>0</v>
      </c>
      <c r="N2254">
        <v>63289841.755900003</v>
      </c>
      <c r="O2254">
        <v>84568466.0414</v>
      </c>
      <c r="P2254">
        <v>-4545543.7087000003</v>
      </c>
      <c r="Q2254">
        <v>-160907356.84779999</v>
      </c>
      <c r="R2254">
        <v>-80372471.215700001</v>
      </c>
      <c r="S2254">
        <v>154687545.12560001</v>
      </c>
      <c r="T2254">
        <v>6462969.2089999998</v>
      </c>
    </row>
    <row r="2255" spans="1:20" x14ac:dyDescent="0.3">
      <c r="A2255">
        <v>752</v>
      </c>
      <c r="B2255">
        <v>1</v>
      </c>
      <c r="C2255">
        <v>608278182.34259999</v>
      </c>
      <c r="D2255">
        <v>506786.9558</v>
      </c>
      <c r="E2255">
        <v>73761915.901600003</v>
      </c>
      <c r="F2255">
        <v>0</v>
      </c>
      <c r="G2255">
        <v>9769269.7766999993</v>
      </c>
      <c r="H2255">
        <v>51639694.644900002</v>
      </c>
      <c r="I2255">
        <v>3418215.3626999999</v>
      </c>
      <c r="J2255">
        <v>4908433.966</v>
      </c>
      <c r="K2255">
        <v>558195149.37940001</v>
      </c>
      <c r="L2255">
        <v>120647259.68619999</v>
      </c>
      <c r="M2255">
        <v>0</v>
      </c>
      <c r="N2255">
        <v>57662362.742600001</v>
      </c>
      <c r="O2255">
        <v>604859966.97979999</v>
      </c>
      <c r="P2255">
        <v>-4401647.0103000002</v>
      </c>
      <c r="Q2255">
        <v>-484433233.47780001</v>
      </c>
      <c r="R2255">
        <v>-120647259.68619999</v>
      </c>
      <c r="S2255">
        <v>9769269.7766999993</v>
      </c>
      <c r="T2255">
        <v>-6022668.0976999998</v>
      </c>
    </row>
    <row r="2256" spans="1:20" x14ac:dyDescent="0.3">
      <c r="A2256">
        <v>752</v>
      </c>
      <c r="B2256">
        <v>2</v>
      </c>
      <c r="C2256">
        <v>598411431.75160003</v>
      </c>
      <c r="D2256">
        <v>534997.80539999995</v>
      </c>
      <c r="E2256">
        <v>73761915.901600003</v>
      </c>
      <c r="F2256">
        <v>0</v>
      </c>
      <c r="G2256">
        <v>9769269.7766999993</v>
      </c>
      <c r="H2256">
        <v>52157910.668499999</v>
      </c>
      <c r="I2256">
        <v>1955220.4194</v>
      </c>
      <c r="J2256">
        <v>4818186.5925000003</v>
      </c>
      <c r="K2256">
        <v>558195149.37940001</v>
      </c>
      <c r="L2256">
        <v>115496364.13339999</v>
      </c>
      <c r="M2256">
        <v>0</v>
      </c>
      <c r="N2256">
        <v>54709786.9736</v>
      </c>
      <c r="O2256">
        <v>596456211.33220005</v>
      </c>
      <c r="P2256">
        <v>-4283188.7869999995</v>
      </c>
      <c r="Q2256">
        <v>-484433233.47780001</v>
      </c>
      <c r="R2256">
        <v>-115496364.13339999</v>
      </c>
      <c r="S2256">
        <v>9769269.7766999993</v>
      </c>
      <c r="T2256">
        <v>-2551876.3051</v>
      </c>
    </row>
    <row r="2257" spans="1:20" x14ac:dyDescent="0.3">
      <c r="A2257">
        <v>752</v>
      </c>
      <c r="B2257">
        <v>3</v>
      </c>
      <c r="C2257">
        <v>591104239.60870004</v>
      </c>
      <c r="D2257">
        <v>563161.35459999996</v>
      </c>
      <c r="E2257">
        <v>73761915.901600003</v>
      </c>
      <c r="F2257">
        <v>0</v>
      </c>
      <c r="G2257">
        <v>9769269.7766999993</v>
      </c>
      <c r="H2257">
        <v>52408465.641599998</v>
      </c>
      <c r="I2257">
        <v>1339179.1768</v>
      </c>
      <c r="J2257">
        <v>4746280.0931000002</v>
      </c>
      <c r="K2257">
        <v>558195149.37940001</v>
      </c>
      <c r="L2257">
        <v>111023856.568</v>
      </c>
      <c r="M2257">
        <v>0</v>
      </c>
      <c r="N2257">
        <v>52785685.802199997</v>
      </c>
      <c r="O2257">
        <v>589765060.43190002</v>
      </c>
      <c r="P2257">
        <v>-4183118.7385</v>
      </c>
      <c r="Q2257">
        <v>-484433233.47780001</v>
      </c>
      <c r="R2257">
        <v>-111023856.568</v>
      </c>
      <c r="S2257">
        <v>9769269.7766999993</v>
      </c>
      <c r="T2257">
        <v>-377220.1606</v>
      </c>
    </row>
    <row r="2258" spans="1:20" x14ac:dyDescent="0.3">
      <c r="A2258">
        <v>753</v>
      </c>
      <c r="B2258">
        <v>1</v>
      </c>
      <c r="C2258">
        <v>435667568.09820002</v>
      </c>
      <c r="D2258">
        <v>545367.85880000005</v>
      </c>
      <c r="E2258">
        <v>79454852.531599998</v>
      </c>
      <c r="F2258">
        <v>0</v>
      </c>
      <c r="G2258">
        <v>254783484.92210001</v>
      </c>
      <c r="H2258">
        <v>94217602.325000003</v>
      </c>
      <c r="I2258">
        <v>138233127.39809999</v>
      </c>
      <c r="J2258">
        <v>4792424.7241000002</v>
      </c>
      <c r="K2258">
        <v>610695383.98940003</v>
      </c>
      <c r="L2258">
        <v>50353980.303400002</v>
      </c>
      <c r="M2258">
        <v>0</v>
      </c>
      <c r="N2258">
        <v>58657139.040600002</v>
      </c>
      <c r="O2258">
        <v>297434440.7001</v>
      </c>
      <c r="P2258">
        <v>-4247056.8651999999</v>
      </c>
      <c r="Q2258">
        <v>-531240531.45779997</v>
      </c>
      <c r="R2258">
        <v>-50353980.303400002</v>
      </c>
      <c r="S2258">
        <v>254783484.92210001</v>
      </c>
      <c r="T2258">
        <v>35560463.284400001</v>
      </c>
    </row>
    <row r="2259" spans="1:20" x14ac:dyDescent="0.3">
      <c r="A2259">
        <v>753</v>
      </c>
      <c r="B2259">
        <v>2</v>
      </c>
      <c r="C2259">
        <v>426916955.2446</v>
      </c>
      <c r="D2259">
        <v>535666.04379999998</v>
      </c>
      <c r="E2259">
        <v>79454852.531599998</v>
      </c>
      <c r="F2259">
        <v>0</v>
      </c>
      <c r="G2259">
        <v>254783484.92210001</v>
      </c>
      <c r="H2259">
        <v>93506732.331400007</v>
      </c>
      <c r="I2259">
        <v>125348958.3441</v>
      </c>
      <c r="J2259">
        <v>4833721.5020000003</v>
      </c>
      <c r="K2259">
        <v>610695383.98940003</v>
      </c>
      <c r="L2259">
        <v>51478903.421899997</v>
      </c>
      <c r="M2259">
        <v>0</v>
      </c>
      <c r="N2259">
        <v>62276027.244999997</v>
      </c>
      <c r="O2259">
        <v>301567996.9005</v>
      </c>
      <c r="P2259">
        <v>-4298055.4582000002</v>
      </c>
      <c r="Q2259">
        <v>-531240531.45779997</v>
      </c>
      <c r="R2259">
        <v>-51478903.421899997</v>
      </c>
      <c r="S2259">
        <v>254783484.92210001</v>
      </c>
      <c r="T2259">
        <v>31230705.086399999</v>
      </c>
    </row>
    <row r="2260" spans="1:20" x14ac:dyDescent="0.3">
      <c r="A2260">
        <v>753</v>
      </c>
      <c r="B2260">
        <v>3</v>
      </c>
      <c r="C2260">
        <v>421076015.08539999</v>
      </c>
      <c r="D2260">
        <v>527776.00089999998</v>
      </c>
      <c r="E2260">
        <v>79454852.531599998</v>
      </c>
      <c r="F2260">
        <v>0</v>
      </c>
      <c r="G2260">
        <v>254783484.92210001</v>
      </c>
      <c r="H2260">
        <v>92696638.042999998</v>
      </c>
      <c r="I2260">
        <v>115894029.04899999</v>
      </c>
      <c r="J2260">
        <v>4868385.0197999999</v>
      </c>
      <c r="K2260">
        <v>610695383.98940003</v>
      </c>
      <c r="L2260">
        <v>52343938.644400001</v>
      </c>
      <c r="M2260">
        <v>0</v>
      </c>
      <c r="N2260">
        <v>64641619.920400001</v>
      </c>
      <c r="O2260">
        <v>305181986.03640002</v>
      </c>
      <c r="P2260">
        <v>-4340609.0188999996</v>
      </c>
      <c r="Q2260">
        <v>-531240531.45779997</v>
      </c>
      <c r="R2260">
        <v>-52343938.644400001</v>
      </c>
      <c r="S2260">
        <v>254783484.92210001</v>
      </c>
      <c r="T2260">
        <v>28055018.1226</v>
      </c>
    </row>
    <row r="2261" spans="1:20" x14ac:dyDescent="0.3">
      <c r="A2261">
        <v>754</v>
      </c>
      <c r="B2261">
        <v>1</v>
      </c>
      <c r="C2261">
        <v>373149449.38319999</v>
      </c>
      <c r="D2261">
        <v>536752.96799999999</v>
      </c>
      <c r="E2261">
        <v>44172927.9516</v>
      </c>
      <c r="F2261">
        <v>0</v>
      </c>
      <c r="G2261">
        <v>3925066.9153</v>
      </c>
      <c r="H2261">
        <v>37384821.278300002</v>
      </c>
      <c r="I2261">
        <v>27886084.174699999</v>
      </c>
      <c r="J2261">
        <v>4804754.6752000004</v>
      </c>
      <c r="K2261">
        <v>285325663.61940002</v>
      </c>
      <c r="L2261">
        <v>81095908.496700004</v>
      </c>
      <c r="M2261">
        <v>0</v>
      </c>
      <c r="N2261">
        <v>61378417.8882</v>
      </c>
      <c r="O2261">
        <v>345263365.20859998</v>
      </c>
      <c r="P2261">
        <v>-4268001.7071000002</v>
      </c>
      <c r="Q2261">
        <v>-241152735.66780001</v>
      </c>
      <c r="R2261">
        <v>-81095908.496700004</v>
      </c>
      <c r="S2261">
        <v>3925066.9153</v>
      </c>
      <c r="T2261">
        <v>-23993596.609900001</v>
      </c>
    </row>
    <row r="2262" spans="1:20" x14ac:dyDescent="0.3">
      <c r="A2262">
        <v>754</v>
      </c>
      <c r="B2262">
        <v>2</v>
      </c>
      <c r="C2262">
        <v>352217827.98629999</v>
      </c>
      <c r="D2262">
        <v>545864.55480000004</v>
      </c>
      <c r="E2262">
        <v>44172927.9516</v>
      </c>
      <c r="F2262">
        <v>0</v>
      </c>
      <c r="G2262">
        <v>3925066.9153</v>
      </c>
      <c r="H2262">
        <v>37044028.959700003</v>
      </c>
      <c r="I2262">
        <v>11232323.2974</v>
      </c>
      <c r="J2262">
        <v>4752643.0767000001</v>
      </c>
      <c r="K2262">
        <v>285325663.61940002</v>
      </c>
      <c r="L2262">
        <v>79143769.397699997</v>
      </c>
      <c r="M2262">
        <v>0</v>
      </c>
      <c r="N2262">
        <v>58664499.844599999</v>
      </c>
      <c r="O2262">
        <v>340985504.68879998</v>
      </c>
      <c r="P2262">
        <v>-4206778.5219000001</v>
      </c>
      <c r="Q2262">
        <v>-241152735.66780001</v>
      </c>
      <c r="R2262">
        <v>-79143769.397699997</v>
      </c>
      <c r="S2262">
        <v>3925066.9153</v>
      </c>
      <c r="T2262">
        <v>-21620470.8849</v>
      </c>
    </row>
    <row r="2263" spans="1:20" x14ac:dyDescent="0.3">
      <c r="A2263">
        <v>754</v>
      </c>
      <c r="B2263">
        <v>3</v>
      </c>
      <c r="C2263">
        <v>342765209.16960001</v>
      </c>
      <c r="D2263">
        <v>554085.69869999995</v>
      </c>
      <c r="E2263">
        <v>44172927.9516</v>
      </c>
      <c r="F2263">
        <v>0</v>
      </c>
      <c r="G2263">
        <v>3925066.9153</v>
      </c>
      <c r="H2263">
        <v>36728520.297700003</v>
      </c>
      <c r="I2263">
        <v>4708858.0998</v>
      </c>
      <c r="J2263">
        <v>4707463.8000999996</v>
      </c>
      <c r="K2263">
        <v>285325663.61940002</v>
      </c>
      <c r="L2263">
        <v>77455017.296800002</v>
      </c>
      <c r="M2263">
        <v>0</v>
      </c>
      <c r="N2263">
        <v>56923945.291199997</v>
      </c>
      <c r="O2263">
        <v>338056351.0697</v>
      </c>
      <c r="P2263">
        <v>-4153378.1014</v>
      </c>
      <c r="Q2263">
        <v>-241152735.66780001</v>
      </c>
      <c r="R2263">
        <v>-77455017.296800002</v>
      </c>
      <c r="S2263">
        <v>3925066.9153</v>
      </c>
      <c r="T2263">
        <v>-20195424.993500002</v>
      </c>
    </row>
    <row r="2264" spans="1:20" x14ac:dyDescent="0.3">
      <c r="A2264">
        <v>755</v>
      </c>
      <c r="B2264">
        <v>1</v>
      </c>
      <c r="C2264">
        <v>80209055.178299993</v>
      </c>
      <c r="D2264">
        <v>490682.27059999999</v>
      </c>
      <c r="E2264">
        <v>15435409.071599999</v>
      </c>
      <c r="F2264">
        <v>0</v>
      </c>
      <c r="G2264">
        <v>679902866.60870004</v>
      </c>
      <c r="H2264">
        <v>114291160.6251</v>
      </c>
      <c r="I2264">
        <v>790873926.0553</v>
      </c>
      <c r="J2264">
        <v>5027234.6308000004</v>
      </c>
      <c r="K2264">
        <v>20308415.4694</v>
      </c>
      <c r="L2264">
        <v>98123.520799999998</v>
      </c>
      <c r="M2264">
        <v>0</v>
      </c>
      <c r="N2264">
        <v>70940784.590499997</v>
      </c>
      <c r="O2264">
        <v>-710664870.87699997</v>
      </c>
      <c r="P2264">
        <v>-4536552.3602</v>
      </c>
      <c r="Q2264">
        <v>-4873006.3978000004</v>
      </c>
      <c r="R2264">
        <v>-98123.520799999998</v>
      </c>
      <c r="S2264">
        <v>679902866.60870004</v>
      </c>
      <c r="T2264">
        <v>43350376.034599997</v>
      </c>
    </row>
    <row r="2265" spans="1:20" x14ac:dyDescent="0.3">
      <c r="A2265">
        <v>755</v>
      </c>
      <c r="B2265">
        <v>2</v>
      </c>
      <c r="C2265">
        <v>58541907.067299999</v>
      </c>
      <c r="D2265">
        <v>438422.52100000001</v>
      </c>
      <c r="E2265">
        <v>15435409.071599999</v>
      </c>
      <c r="F2265">
        <v>0</v>
      </c>
      <c r="G2265">
        <v>679902866.60870004</v>
      </c>
      <c r="H2265">
        <v>108278330.3625</v>
      </c>
      <c r="I2265">
        <v>753401531.85640001</v>
      </c>
      <c r="J2265">
        <v>5310131.0427999999</v>
      </c>
      <c r="K2265">
        <v>20308415.4694</v>
      </c>
      <c r="L2265">
        <v>104116.1156</v>
      </c>
      <c r="M2265">
        <v>0</v>
      </c>
      <c r="N2265">
        <v>82053121.078199998</v>
      </c>
      <c r="O2265">
        <v>-694859624.78910005</v>
      </c>
      <c r="P2265">
        <v>-4871708.5218000002</v>
      </c>
      <c r="Q2265">
        <v>-4873006.3978000004</v>
      </c>
      <c r="R2265">
        <v>-104116.1156</v>
      </c>
      <c r="S2265">
        <v>679902866.60870004</v>
      </c>
      <c r="T2265">
        <v>26225209.284299999</v>
      </c>
    </row>
    <row r="2266" spans="1:20" x14ac:dyDescent="0.3">
      <c r="A2266">
        <v>755</v>
      </c>
      <c r="B2266">
        <v>3</v>
      </c>
      <c r="C2266">
        <v>47002971.383400001</v>
      </c>
      <c r="D2266">
        <v>397324.76659999997</v>
      </c>
      <c r="E2266">
        <v>15435409.071599999</v>
      </c>
      <c r="F2266">
        <v>0</v>
      </c>
      <c r="G2266">
        <v>679902866.60870004</v>
      </c>
      <c r="H2266">
        <v>103052165.1541</v>
      </c>
      <c r="I2266">
        <v>728411874.89450002</v>
      </c>
      <c r="J2266">
        <v>5569424.1445000004</v>
      </c>
      <c r="K2266">
        <v>20308415.4694</v>
      </c>
      <c r="L2266">
        <v>108463.5258</v>
      </c>
      <c r="M2266">
        <v>0</v>
      </c>
      <c r="N2266">
        <v>90913374.4516</v>
      </c>
      <c r="O2266">
        <v>-681408903.51110005</v>
      </c>
      <c r="P2266">
        <v>-5172099.3778999997</v>
      </c>
      <c r="Q2266">
        <v>-4873006.3978000004</v>
      </c>
      <c r="R2266">
        <v>-108463.5258</v>
      </c>
      <c r="S2266">
        <v>679902866.60870004</v>
      </c>
      <c r="T2266">
        <v>12138790.702400001</v>
      </c>
    </row>
    <row r="2267" spans="1:20" x14ac:dyDescent="0.3">
      <c r="A2267">
        <v>756</v>
      </c>
      <c r="B2267">
        <v>1</v>
      </c>
      <c r="C2267">
        <v>195457631.12599999</v>
      </c>
      <c r="D2267">
        <v>405041.24839999998</v>
      </c>
      <c r="E2267">
        <v>15435409.071599999</v>
      </c>
      <c r="F2267">
        <v>0</v>
      </c>
      <c r="G2267">
        <v>2164640.8484</v>
      </c>
      <c r="H2267">
        <v>32345214.438700002</v>
      </c>
      <c r="I2267">
        <v>101149944.96619999</v>
      </c>
      <c r="J2267">
        <v>5476095.1907000002</v>
      </c>
      <c r="K2267">
        <v>20308415.4694</v>
      </c>
      <c r="L2267">
        <v>34119489.554099999</v>
      </c>
      <c r="M2267">
        <v>0</v>
      </c>
      <c r="N2267">
        <v>86247393.483899996</v>
      </c>
      <c r="O2267">
        <v>94307686.159799993</v>
      </c>
      <c r="P2267">
        <v>-5071053.9423000002</v>
      </c>
      <c r="Q2267">
        <v>-4873006.3978000004</v>
      </c>
      <c r="R2267">
        <v>-34119489.554099999</v>
      </c>
      <c r="S2267">
        <v>2164640.8484</v>
      </c>
      <c r="T2267">
        <v>-53902179.045100003</v>
      </c>
    </row>
    <row r="2268" spans="1:20" x14ac:dyDescent="0.3">
      <c r="A2268">
        <v>756</v>
      </c>
      <c r="B2268">
        <v>2</v>
      </c>
      <c r="C2268">
        <v>171471374.646</v>
      </c>
      <c r="D2268">
        <v>411872.04109999997</v>
      </c>
      <c r="E2268">
        <v>15435409.071599999</v>
      </c>
      <c r="F2268">
        <v>0</v>
      </c>
      <c r="G2268">
        <v>2164640.8484</v>
      </c>
      <c r="H2268">
        <v>31339306.8422</v>
      </c>
      <c r="I2268">
        <v>80444521.5141</v>
      </c>
      <c r="J2268">
        <v>5404179.3267999999</v>
      </c>
      <c r="K2268">
        <v>20308415.4694</v>
      </c>
      <c r="L2268">
        <v>33912778.710100003</v>
      </c>
      <c r="M2268">
        <v>0</v>
      </c>
      <c r="N2268">
        <v>81465559.3521</v>
      </c>
      <c r="O2268">
        <v>91026853.131899998</v>
      </c>
      <c r="P2268">
        <v>-4992307.2856999999</v>
      </c>
      <c r="Q2268">
        <v>-4873006.3978000004</v>
      </c>
      <c r="R2268">
        <v>-33912778.710100003</v>
      </c>
      <c r="S2268">
        <v>2164640.8484</v>
      </c>
      <c r="T2268">
        <v>-50126252.509999998</v>
      </c>
    </row>
    <row r="2269" spans="1:20" x14ac:dyDescent="0.3">
      <c r="A2269">
        <v>756</v>
      </c>
      <c r="B2269">
        <v>3</v>
      </c>
      <c r="C2269">
        <v>156341108.1022</v>
      </c>
      <c r="D2269">
        <v>417944.25780000002</v>
      </c>
      <c r="E2269">
        <v>15435409.071599999</v>
      </c>
      <c r="F2269">
        <v>0</v>
      </c>
      <c r="G2269">
        <v>2164640.8484</v>
      </c>
      <c r="H2269">
        <v>30823360.943300001</v>
      </c>
      <c r="I2269">
        <v>67446098.359599993</v>
      </c>
      <c r="J2269">
        <v>5345825.2500999998</v>
      </c>
      <c r="K2269">
        <v>20308415.4694</v>
      </c>
      <c r="L2269">
        <v>33743331.401299998</v>
      </c>
      <c r="M2269">
        <v>0</v>
      </c>
      <c r="N2269">
        <v>78656250.714200005</v>
      </c>
      <c r="O2269">
        <v>88895009.742599994</v>
      </c>
      <c r="P2269">
        <v>-4927880.9922000002</v>
      </c>
      <c r="Q2269">
        <v>-4873006.3978000004</v>
      </c>
      <c r="R2269">
        <v>-33743331.401299998</v>
      </c>
      <c r="S2269">
        <v>2164640.8484</v>
      </c>
      <c r="T2269">
        <v>-47832889.770900004</v>
      </c>
    </row>
    <row r="2270" spans="1:20" x14ac:dyDescent="0.3">
      <c r="A2270">
        <v>757</v>
      </c>
      <c r="B2270">
        <v>1</v>
      </c>
      <c r="C2270">
        <v>137019360.09259999</v>
      </c>
      <c r="D2270">
        <v>420772.94449999998</v>
      </c>
      <c r="E2270">
        <v>15435409.071599999</v>
      </c>
      <c r="F2270">
        <v>0</v>
      </c>
      <c r="G2270">
        <v>2993565.4520999999</v>
      </c>
      <c r="H2270">
        <v>34288908.303499997</v>
      </c>
      <c r="I2270">
        <v>68583127.0854</v>
      </c>
      <c r="J2270">
        <v>5313918.8494999995</v>
      </c>
      <c r="K2270">
        <v>20308415.4694</v>
      </c>
      <c r="L2270">
        <v>16223817.993100001</v>
      </c>
      <c r="M2270">
        <v>0</v>
      </c>
      <c r="N2270">
        <v>78847127.367300004</v>
      </c>
      <c r="O2270">
        <v>68436233.007200003</v>
      </c>
      <c r="P2270">
        <v>-4893145.9050000003</v>
      </c>
      <c r="Q2270">
        <v>-4873006.3978000004</v>
      </c>
      <c r="R2270">
        <v>-16223817.993100001</v>
      </c>
      <c r="S2270">
        <v>2993565.4520999999</v>
      </c>
      <c r="T2270">
        <v>-44558219.063699998</v>
      </c>
    </row>
    <row r="2271" spans="1:20" x14ac:dyDescent="0.3">
      <c r="A2271">
        <v>757</v>
      </c>
      <c r="B2271">
        <v>2</v>
      </c>
      <c r="C2271">
        <v>129504480.2568</v>
      </c>
      <c r="D2271">
        <v>424445.7855</v>
      </c>
      <c r="E2271">
        <v>15435409.071599999</v>
      </c>
      <c r="F2271">
        <v>0</v>
      </c>
      <c r="G2271">
        <v>2993565.4520999999</v>
      </c>
      <c r="H2271">
        <v>34125344.398900002</v>
      </c>
      <c r="I2271">
        <v>61215196.352799997</v>
      </c>
      <c r="J2271">
        <v>5286956.4757000003</v>
      </c>
      <c r="K2271">
        <v>20308415.4694</v>
      </c>
      <c r="L2271">
        <v>16285533.876</v>
      </c>
      <c r="M2271">
        <v>0</v>
      </c>
      <c r="N2271">
        <v>78628725.034299999</v>
      </c>
      <c r="O2271">
        <v>68289283.904100001</v>
      </c>
      <c r="P2271">
        <v>-4862510.6902000001</v>
      </c>
      <c r="Q2271">
        <v>-4873006.3978000004</v>
      </c>
      <c r="R2271">
        <v>-16285533.876</v>
      </c>
      <c r="S2271">
        <v>2993565.4520999999</v>
      </c>
      <c r="T2271">
        <v>-44503380.635399997</v>
      </c>
    </row>
    <row r="2272" spans="1:20" x14ac:dyDescent="0.3">
      <c r="A2272">
        <v>757</v>
      </c>
      <c r="B2272">
        <v>3</v>
      </c>
      <c r="C2272">
        <v>124151640.7314</v>
      </c>
      <c r="D2272">
        <v>428066.45620000002</v>
      </c>
      <c r="E2272">
        <v>15435409.071599999</v>
      </c>
      <c r="F2272">
        <v>0</v>
      </c>
      <c r="G2272">
        <v>2993565.4520999999</v>
      </c>
      <c r="H2272">
        <v>34274534.348399997</v>
      </c>
      <c r="I2272">
        <v>56299503.328299999</v>
      </c>
      <c r="J2272">
        <v>5263089.0171999997</v>
      </c>
      <c r="K2272">
        <v>20308415.4694</v>
      </c>
      <c r="L2272">
        <v>16338941.8049</v>
      </c>
      <c r="M2272">
        <v>0</v>
      </c>
      <c r="N2272">
        <v>78580092.080899999</v>
      </c>
      <c r="O2272">
        <v>67852137.403099999</v>
      </c>
      <c r="P2272">
        <v>-4835022.5609999998</v>
      </c>
      <c r="Q2272">
        <v>-4873006.3978000004</v>
      </c>
      <c r="R2272">
        <v>-16338941.8049</v>
      </c>
      <c r="S2272">
        <v>2993565.4520999999</v>
      </c>
      <c r="T2272">
        <v>-44305557.732500002</v>
      </c>
    </row>
    <row r="2273" spans="1:20" x14ac:dyDescent="0.3">
      <c r="A2273">
        <v>758</v>
      </c>
      <c r="B2273">
        <v>1</v>
      </c>
      <c r="C2273">
        <v>129093799.79620001</v>
      </c>
      <c r="D2273">
        <v>431857.99040000001</v>
      </c>
      <c r="E2273">
        <v>15435413.841600001</v>
      </c>
      <c r="F2273">
        <v>0</v>
      </c>
      <c r="G2273">
        <v>1939251.9247999999</v>
      </c>
      <c r="H2273">
        <v>30467017.356699999</v>
      </c>
      <c r="I2273">
        <v>48476264.626100004</v>
      </c>
      <c r="J2273">
        <v>5230003.8260000004</v>
      </c>
      <c r="K2273">
        <v>20247729.749400001</v>
      </c>
      <c r="L2273">
        <v>25799280.3202</v>
      </c>
      <c r="M2273">
        <v>0</v>
      </c>
      <c r="N2273">
        <v>78080110.797999993</v>
      </c>
      <c r="O2273">
        <v>80617535.170100003</v>
      </c>
      <c r="P2273">
        <v>-4798145.8355999999</v>
      </c>
      <c r="Q2273">
        <v>-4812315.9078000002</v>
      </c>
      <c r="R2273">
        <v>-25799280.3202</v>
      </c>
      <c r="S2273">
        <v>1939251.9247999999</v>
      </c>
      <c r="T2273">
        <v>-47613093.441299997</v>
      </c>
    </row>
    <row r="2274" spans="1:20" x14ac:dyDescent="0.3">
      <c r="A2274">
        <v>758</v>
      </c>
      <c r="B2274">
        <v>2</v>
      </c>
      <c r="C2274">
        <v>124643432.4435</v>
      </c>
      <c r="D2274">
        <v>435484.8702</v>
      </c>
      <c r="E2274">
        <v>15435413.841600001</v>
      </c>
      <c r="F2274">
        <v>0</v>
      </c>
      <c r="G2274">
        <v>1939251.9247999999</v>
      </c>
      <c r="H2274">
        <v>30169967.226</v>
      </c>
      <c r="I2274">
        <v>44922336.560400002</v>
      </c>
      <c r="J2274">
        <v>5200161.1403999999</v>
      </c>
      <c r="K2274">
        <v>20247729.749400001</v>
      </c>
      <c r="L2274">
        <v>25753153.783599999</v>
      </c>
      <c r="M2274">
        <v>0</v>
      </c>
      <c r="N2274">
        <v>76916088.805800006</v>
      </c>
      <c r="O2274">
        <v>79721095.883100003</v>
      </c>
      <c r="P2274">
        <v>-4764676.2701000003</v>
      </c>
      <c r="Q2274">
        <v>-4812315.9078000002</v>
      </c>
      <c r="R2274">
        <v>-25753153.783599999</v>
      </c>
      <c r="S2274">
        <v>1939251.9247999999</v>
      </c>
      <c r="T2274">
        <v>-46746121.579800002</v>
      </c>
    </row>
    <row r="2275" spans="1:20" x14ac:dyDescent="0.3">
      <c r="A2275">
        <v>758</v>
      </c>
      <c r="B2275">
        <v>3</v>
      </c>
      <c r="C2275">
        <v>121490067.9561</v>
      </c>
      <c r="D2275">
        <v>438916.7683</v>
      </c>
      <c r="E2275">
        <v>15435413.841600001</v>
      </c>
      <c r="F2275">
        <v>0</v>
      </c>
      <c r="G2275">
        <v>1939251.9247999999</v>
      </c>
      <c r="H2275">
        <v>29853842.705200002</v>
      </c>
      <c r="I2275">
        <v>42089082.472499996</v>
      </c>
      <c r="J2275">
        <v>5172808.5455</v>
      </c>
      <c r="K2275">
        <v>20247729.749400001</v>
      </c>
      <c r="L2275">
        <v>25711081.251600001</v>
      </c>
      <c r="M2275">
        <v>0</v>
      </c>
      <c r="N2275">
        <v>75970103.236900002</v>
      </c>
      <c r="O2275">
        <v>79400985.483600006</v>
      </c>
      <c r="P2275">
        <v>-4733891.7772000004</v>
      </c>
      <c r="Q2275">
        <v>-4812315.9078000002</v>
      </c>
      <c r="R2275">
        <v>-25711081.251600001</v>
      </c>
      <c r="S2275">
        <v>1939251.9247999999</v>
      </c>
      <c r="T2275">
        <v>-46116260.5317</v>
      </c>
    </row>
    <row r="2276" spans="1:20" x14ac:dyDescent="0.3">
      <c r="A2276">
        <v>759</v>
      </c>
      <c r="B2276">
        <v>1</v>
      </c>
      <c r="C2276">
        <v>104911303.8325</v>
      </c>
      <c r="D2276">
        <v>437129.92660000001</v>
      </c>
      <c r="E2276">
        <v>15435413.841600001</v>
      </c>
      <c r="F2276">
        <v>0</v>
      </c>
      <c r="G2276">
        <v>5292803.9899000004</v>
      </c>
      <c r="H2276">
        <v>40239396.817400001</v>
      </c>
      <c r="I2276">
        <v>53689169.662100002</v>
      </c>
      <c r="J2276">
        <v>5169024.5093</v>
      </c>
      <c r="K2276">
        <v>20247729.749400001</v>
      </c>
      <c r="L2276">
        <v>10457925.1864</v>
      </c>
      <c r="M2276">
        <v>0</v>
      </c>
      <c r="N2276">
        <v>75709832.680500001</v>
      </c>
      <c r="O2276">
        <v>51222134.170400001</v>
      </c>
      <c r="P2276">
        <v>-4731894.5827000001</v>
      </c>
      <c r="Q2276">
        <v>-4812315.9078000002</v>
      </c>
      <c r="R2276">
        <v>-10457925.1864</v>
      </c>
      <c r="S2276">
        <v>5292803.9899000004</v>
      </c>
      <c r="T2276">
        <v>-35470435.8631</v>
      </c>
    </row>
    <row r="2277" spans="1:20" x14ac:dyDescent="0.3">
      <c r="A2277">
        <v>759</v>
      </c>
      <c r="B2277">
        <v>2</v>
      </c>
      <c r="C2277">
        <v>102057005.5415</v>
      </c>
      <c r="D2277">
        <v>435979.08659999998</v>
      </c>
      <c r="E2277">
        <v>15435413.841600001</v>
      </c>
      <c r="F2277">
        <v>0</v>
      </c>
      <c r="G2277">
        <v>5292803.9899000004</v>
      </c>
      <c r="H2277">
        <v>40151723.786399998</v>
      </c>
      <c r="I2277">
        <v>50094005.719499998</v>
      </c>
      <c r="J2277">
        <v>5164180.4626000002</v>
      </c>
      <c r="K2277">
        <v>20247729.749400001</v>
      </c>
      <c r="L2277">
        <v>10533693.0473</v>
      </c>
      <c r="M2277">
        <v>0</v>
      </c>
      <c r="N2277">
        <v>76590233.783600003</v>
      </c>
      <c r="O2277">
        <v>51962999.821999997</v>
      </c>
      <c r="P2277">
        <v>-4728201.3759000003</v>
      </c>
      <c r="Q2277">
        <v>-4812315.9078000002</v>
      </c>
      <c r="R2277">
        <v>-10533693.0473</v>
      </c>
      <c r="S2277">
        <v>5292803.9899000004</v>
      </c>
      <c r="T2277">
        <v>-36438509.997100003</v>
      </c>
    </row>
    <row r="2278" spans="1:20" x14ac:dyDescent="0.3">
      <c r="A2278">
        <v>759</v>
      </c>
      <c r="B2278">
        <v>3</v>
      </c>
      <c r="C2278">
        <v>99853133.0414</v>
      </c>
      <c r="D2278">
        <v>435114.20620000002</v>
      </c>
      <c r="E2278">
        <v>15435413.841600001</v>
      </c>
      <c r="F2278">
        <v>0</v>
      </c>
      <c r="G2278">
        <v>5292803.9899000004</v>
      </c>
      <c r="H2278">
        <v>40119506.026600003</v>
      </c>
      <c r="I2278">
        <v>47229726.713399999</v>
      </c>
      <c r="J2278">
        <v>5158548.0307</v>
      </c>
      <c r="K2278">
        <v>20247729.749400001</v>
      </c>
      <c r="L2278">
        <v>10597815.946</v>
      </c>
      <c r="M2278">
        <v>0</v>
      </c>
      <c r="N2278">
        <v>77151379.555299997</v>
      </c>
      <c r="O2278">
        <v>52623406.328000002</v>
      </c>
      <c r="P2278">
        <v>-4723433.8245000001</v>
      </c>
      <c r="Q2278">
        <v>-4812315.9078000002</v>
      </c>
      <c r="R2278">
        <v>-10597815.946</v>
      </c>
      <c r="S2278">
        <v>5292803.9899000004</v>
      </c>
      <c r="T2278">
        <v>-37031873.528800003</v>
      </c>
    </row>
    <row r="2279" spans="1:20" x14ac:dyDescent="0.3">
      <c r="A2279">
        <v>760</v>
      </c>
      <c r="B2279">
        <v>1</v>
      </c>
      <c r="C2279">
        <v>52185488.740099996</v>
      </c>
      <c r="D2279">
        <v>427323.89539999998</v>
      </c>
      <c r="E2279">
        <v>15435413.841600001</v>
      </c>
      <c r="F2279">
        <v>0</v>
      </c>
      <c r="G2279">
        <v>91384034.874500006</v>
      </c>
      <c r="H2279">
        <v>59026337.486100003</v>
      </c>
      <c r="I2279">
        <v>107176907.2986</v>
      </c>
      <c r="J2279">
        <v>5196915.1305999998</v>
      </c>
      <c r="K2279">
        <v>20247729.749400001</v>
      </c>
      <c r="L2279">
        <v>4050780.0800999999</v>
      </c>
      <c r="M2279">
        <v>0</v>
      </c>
      <c r="N2279">
        <v>80938041.073899999</v>
      </c>
      <c r="O2279">
        <v>-54991418.558499999</v>
      </c>
      <c r="P2279">
        <v>-4769591.2352</v>
      </c>
      <c r="Q2279">
        <v>-4812315.9078000002</v>
      </c>
      <c r="R2279">
        <v>-4050780.0800999999</v>
      </c>
      <c r="S2279">
        <v>91384034.874500006</v>
      </c>
      <c r="T2279">
        <v>-21911703.5878</v>
      </c>
    </row>
    <row r="2280" spans="1:20" x14ac:dyDescent="0.3">
      <c r="A2280">
        <v>760</v>
      </c>
      <c r="B2280">
        <v>2</v>
      </c>
      <c r="C2280">
        <v>48444497.498999998</v>
      </c>
      <c r="D2280">
        <v>420296.5564</v>
      </c>
      <c r="E2280">
        <v>15435413.841600001</v>
      </c>
      <c r="F2280">
        <v>0</v>
      </c>
      <c r="G2280">
        <v>91384034.874500006</v>
      </c>
      <c r="H2280">
        <v>58893102.569499999</v>
      </c>
      <c r="I2280">
        <v>102602200.2186</v>
      </c>
      <c r="J2280">
        <v>5230658.6168999998</v>
      </c>
      <c r="K2280">
        <v>20247729.749400001</v>
      </c>
      <c r="L2280">
        <v>4091692.9459000002</v>
      </c>
      <c r="M2280">
        <v>0</v>
      </c>
      <c r="N2280">
        <v>81550119.6021</v>
      </c>
      <c r="O2280">
        <v>-54157702.719599999</v>
      </c>
      <c r="P2280">
        <v>-4810362.0604999997</v>
      </c>
      <c r="Q2280">
        <v>-4812315.9078000002</v>
      </c>
      <c r="R2280">
        <v>-4091692.9459000002</v>
      </c>
      <c r="S2280">
        <v>91384034.874500006</v>
      </c>
      <c r="T2280">
        <v>-22657017.032600001</v>
      </c>
    </row>
    <row r="2281" spans="1:20" x14ac:dyDescent="0.3">
      <c r="A2281">
        <v>760</v>
      </c>
      <c r="B2281">
        <v>3</v>
      </c>
      <c r="C2281">
        <v>46303397.426899999</v>
      </c>
      <c r="D2281">
        <v>413946.42729999998</v>
      </c>
      <c r="E2281">
        <v>15435413.841600001</v>
      </c>
      <c r="F2281">
        <v>0</v>
      </c>
      <c r="G2281">
        <v>91384034.874500006</v>
      </c>
      <c r="H2281">
        <v>58282285.2007</v>
      </c>
      <c r="I2281">
        <v>99115951.2245</v>
      </c>
      <c r="J2281">
        <v>5260841.3278000001</v>
      </c>
      <c r="K2281">
        <v>20247729.749400001</v>
      </c>
      <c r="L2281">
        <v>4127461.6384999999</v>
      </c>
      <c r="M2281">
        <v>0</v>
      </c>
      <c r="N2281">
        <v>82446304.310299993</v>
      </c>
      <c r="O2281">
        <v>-52812553.797600001</v>
      </c>
      <c r="P2281">
        <v>-4846894.9003999997</v>
      </c>
      <c r="Q2281">
        <v>-4812315.9078000002</v>
      </c>
      <c r="R2281">
        <v>-4127461.6384999999</v>
      </c>
      <c r="S2281">
        <v>91384034.874500006</v>
      </c>
      <c r="T2281">
        <v>-24164019.1096</v>
      </c>
    </row>
    <row r="2282" spans="1:20" x14ac:dyDescent="0.3">
      <c r="A2282">
        <v>761</v>
      </c>
      <c r="B2282">
        <v>1</v>
      </c>
      <c r="C2282">
        <v>79161875.011199996</v>
      </c>
      <c r="D2282">
        <v>412656.21899999998</v>
      </c>
      <c r="E2282">
        <v>20484437.3816</v>
      </c>
      <c r="F2282">
        <v>0</v>
      </c>
      <c r="G2282">
        <v>68704480.154200003</v>
      </c>
      <c r="H2282">
        <v>59518715.409299999</v>
      </c>
      <c r="I2282">
        <v>38446988.163800001</v>
      </c>
      <c r="J2282">
        <v>5259011.8494999995</v>
      </c>
      <c r="K2282">
        <v>64555103.169399999</v>
      </c>
      <c r="L2282">
        <v>42457164.8741</v>
      </c>
      <c r="M2282">
        <v>0</v>
      </c>
      <c r="N2282">
        <v>78243789.658899993</v>
      </c>
      <c r="O2282">
        <v>40714886.8473</v>
      </c>
      <c r="P2282">
        <v>-4846355.6305</v>
      </c>
      <c r="Q2282">
        <v>-44070665.787799999</v>
      </c>
      <c r="R2282">
        <v>-42457164.8741</v>
      </c>
      <c r="S2282">
        <v>68704480.154200003</v>
      </c>
      <c r="T2282">
        <v>-18725074.249600001</v>
      </c>
    </row>
    <row r="2283" spans="1:20" x14ac:dyDescent="0.3">
      <c r="A2283">
        <v>761</v>
      </c>
      <c r="B2283">
        <v>2</v>
      </c>
      <c r="C2283">
        <v>71940724.587500006</v>
      </c>
      <c r="D2283">
        <v>411446.94349999999</v>
      </c>
      <c r="E2283">
        <v>20484437.3816</v>
      </c>
      <c r="F2283">
        <v>0</v>
      </c>
      <c r="G2283">
        <v>68704480.154200003</v>
      </c>
      <c r="H2283">
        <v>59856610.474299997</v>
      </c>
      <c r="I2283">
        <v>33211642.8772</v>
      </c>
      <c r="J2283">
        <v>5259152.9796000002</v>
      </c>
      <c r="K2283">
        <v>64555103.169399999</v>
      </c>
      <c r="L2283">
        <v>42171989.122599997</v>
      </c>
      <c r="M2283">
        <v>0</v>
      </c>
      <c r="N2283">
        <v>76382907.483099997</v>
      </c>
      <c r="O2283">
        <v>38729081.710299999</v>
      </c>
      <c r="P2283">
        <v>-4847706.0361000001</v>
      </c>
      <c r="Q2283">
        <v>-44070665.787799999</v>
      </c>
      <c r="R2283">
        <v>-42171989.122599997</v>
      </c>
      <c r="S2283">
        <v>68704480.154200003</v>
      </c>
      <c r="T2283">
        <v>-16526297.0089</v>
      </c>
    </row>
    <row r="2284" spans="1:20" x14ac:dyDescent="0.3">
      <c r="A2284">
        <v>761</v>
      </c>
      <c r="B2284">
        <v>3</v>
      </c>
      <c r="C2284">
        <v>67927825.074000001</v>
      </c>
      <c r="D2284">
        <v>410312.18329999998</v>
      </c>
      <c r="E2284">
        <v>20484437.3816</v>
      </c>
      <c r="F2284">
        <v>0</v>
      </c>
      <c r="G2284">
        <v>68704480.154200003</v>
      </c>
      <c r="H2284">
        <v>60046796.129600003</v>
      </c>
      <c r="I2284">
        <v>30456819.0799</v>
      </c>
      <c r="J2284">
        <v>5260413.6670000004</v>
      </c>
      <c r="K2284">
        <v>64555103.169399999</v>
      </c>
      <c r="L2284">
        <v>41969484.239200003</v>
      </c>
      <c r="M2284">
        <v>0</v>
      </c>
      <c r="N2284">
        <v>75404336.157000005</v>
      </c>
      <c r="O2284">
        <v>37471005.994000003</v>
      </c>
      <c r="P2284">
        <v>-4850101.4836999997</v>
      </c>
      <c r="Q2284">
        <v>-44070665.787799999</v>
      </c>
      <c r="R2284">
        <v>-41969484.239200003</v>
      </c>
      <c r="S2284">
        <v>68704480.154200003</v>
      </c>
      <c r="T2284">
        <v>-15357540.0274</v>
      </c>
    </row>
    <row r="2285" spans="1:20" x14ac:dyDescent="0.3">
      <c r="A2285">
        <v>762</v>
      </c>
      <c r="B2285">
        <v>1</v>
      </c>
      <c r="C2285">
        <v>82910174.180899993</v>
      </c>
      <c r="D2285">
        <v>416107.43030000001</v>
      </c>
      <c r="E2285">
        <v>23353737.691599999</v>
      </c>
      <c r="F2285">
        <v>0</v>
      </c>
      <c r="G2285">
        <v>94004345.295100003</v>
      </c>
      <c r="H2285">
        <v>73341823.275999993</v>
      </c>
      <c r="I2285">
        <v>45203907.164399996</v>
      </c>
      <c r="J2285">
        <v>5241162.2657000003</v>
      </c>
      <c r="K2285">
        <v>89734463.769400001</v>
      </c>
      <c r="L2285">
        <v>60885160.450999998</v>
      </c>
      <c r="M2285">
        <v>0</v>
      </c>
      <c r="N2285">
        <v>72842467.4604</v>
      </c>
      <c r="O2285">
        <v>37706267.016599998</v>
      </c>
      <c r="P2285">
        <v>-4825054.8354000002</v>
      </c>
      <c r="Q2285">
        <v>-66380726.077799998</v>
      </c>
      <c r="R2285">
        <v>-60885160.450999998</v>
      </c>
      <c r="S2285">
        <v>94004345.295100003</v>
      </c>
      <c r="T2285">
        <v>499355.81559999997</v>
      </c>
    </row>
    <row r="2286" spans="1:20" x14ac:dyDescent="0.3">
      <c r="A2286">
        <v>762</v>
      </c>
      <c r="B2286">
        <v>2</v>
      </c>
      <c r="C2286">
        <v>76618171.162</v>
      </c>
      <c r="D2286">
        <v>421013.5478</v>
      </c>
      <c r="E2286">
        <v>23353737.691599999</v>
      </c>
      <c r="F2286">
        <v>0</v>
      </c>
      <c r="G2286">
        <v>94004345.295100003</v>
      </c>
      <c r="H2286">
        <v>73808017.444499999</v>
      </c>
      <c r="I2286">
        <v>41141414.062399998</v>
      </c>
      <c r="J2286">
        <v>5225840.7951999996</v>
      </c>
      <c r="K2286">
        <v>89734463.769400001</v>
      </c>
      <c r="L2286">
        <v>60502458.322300002</v>
      </c>
      <c r="M2286">
        <v>0</v>
      </c>
      <c r="N2286">
        <v>71638208.508000001</v>
      </c>
      <c r="O2286">
        <v>35476757.099699996</v>
      </c>
      <c r="P2286">
        <v>-4804827.2474999996</v>
      </c>
      <c r="Q2286">
        <v>-66380726.077799998</v>
      </c>
      <c r="R2286">
        <v>-60502458.322300002</v>
      </c>
      <c r="S2286">
        <v>94004345.295100003</v>
      </c>
      <c r="T2286">
        <v>2169808.9364999998</v>
      </c>
    </row>
    <row r="2287" spans="1:20" x14ac:dyDescent="0.3">
      <c r="A2287">
        <v>762</v>
      </c>
      <c r="B2287">
        <v>3</v>
      </c>
      <c r="C2287">
        <v>72685358.498199999</v>
      </c>
      <c r="D2287">
        <v>425178.34700000001</v>
      </c>
      <c r="E2287">
        <v>23353737.691599999</v>
      </c>
      <c r="F2287">
        <v>0</v>
      </c>
      <c r="G2287">
        <v>94004345.295100003</v>
      </c>
      <c r="H2287">
        <v>73707040.951499999</v>
      </c>
      <c r="I2287">
        <v>38162434.329999998</v>
      </c>
      <c r="J2287">
        <v>5213273.1562000001</v>
      </c>
      <c r="K2287">
        <v>89734463.769400001</v>
      </c>
      <c r="L2287">
        <v>60188129.444399998</v>
      </c>
      <c r="M2287">
        <v>0</v>
      </c>
      <c r="N2287">
        <v>70874538.559400007</v>
      </c>
      <c r="O2287">
        <v>34522924.168200001</v>
      </c>
      <c r="P2287">
        <v>-4788094.8092</v>
      </c>
      <c r="Q2287">
        <v>-66380726.077799998</v>
      </c>
      <c r="R2287">
        <v>-60188129.444399998</v>
      </c>
      <c r="S2287">
        <v>94004345.295100003</v>
      </c>
      <c r="T2287">
        <v>2832502.3920999998</v>
      </c>
    </row>
    <row r="2288" spans="1:20" x14ac:dyDescent="0.3">
      <c r="A2288">
        <v>763</v>
      </c>
      <c r="B2288">
        <v>1</v>
      </c>
      <c r="C2288">
        <v>228905301.46540001</v>
      </c>
      <c r="D2288">
        <v>445729.33980000002</v>
      </c>
      <c r="E2288">
        <v>34292378.161600001</v>
      </c>
      <c r="F2288">
        <v>0</v>
      </c>
      <c r="G2288">
        <v>30829553.0042</v>
      </c>
      <c r="H2288">
        <v>73324259.516800001</v>
      </c>
      <c r="I2288">
        <v>14257171.378699999</v>
      </c>
      <c r="J2288">
        <v>5129039.0460999999</v>
      </c>
      <c r="K2288">
        <v>185725789.63940001</v>
      </c>
      <c r="L2288">
        <v>97401381.118599996</v>
      </c>
      <c r="M2288">
        <v>0</v>
      </c>
      <c r="N2288">
        <v>66051008.023699999</v>
      </c>
      <c r="O2288">
        <v>214648130.08669999</v>
      </c>
      <c r="P2288">
        <v>-4683309.7062999997</v>
      </c>
      <c r="Q2288">
        <v>-151433411.47780001</v>
      </c>
      <c r="R2288">
        <v>-97401381.118599996</v>
      </c>
      <c r="S2288">
        <v>30829553.0042</v>
      </c>
      <c r="T2288">
        <v>7273251.4929999998</v>
      </c>
    </row>
    <row r="2289" spans="1:20" x14ac:dyDescent="0.3">
      <c r="A2289">
        <v>763</v>
      </c>
      <c r="B2289">
        <v>2</v>
      </c>
      <c r="C2289">
        <v>219962358.37920001</v>
      </c>
      <c r="D2289">
        <v>464712.56819999998</v>
      </c>
      <c r="E2289">
        <v>34292378.161600001</v>
      </c>
      <c r="F2289">
        <v>0</v>
      </c>
      <c r="G2289">
        <v>30829553.0042</v>
      </c>
      <c r="H2289">
        <v>74686448.0458</v>
      </c>
      <c r="I2289">
        <v>11472579.893100001</v>
      </c>
      <c r="J2289">
        <v>5058446.5637999997</v>
      </c>
      <c r="K2289">
        <v>185725789.63940001</v>
      </c>
      <c r="L2289">
        <v>94941478.950900003</v>
      </c>
      <c r="M2289">
        <v>0</v>
      </c>
      <c r="N2289">
        <v>63347258.316200003</v>
      </c>
      <c r="O2289">
        <v>208489778.48609999</v>
      </c>
      <c r="P2289">
        <v>-4593733.9956999999</v>
      </c>
      <c r="Q2289">
        <v>-151433411.47780001</v>
      </c>
      <c r="R2289">
        <v>-94941478.950900003</v>
      </c>
      <c r="S2289">
        <v>30829553.0042</v>
      </c>
      <c r="T2289">
        <v>11339189.729599999</v>
      </c>
    </row>
    <row r="2290" spans="1:20" x14ac:dyDescent="0.3">
      <c r="A2290">
        <v>763</v>
      </c>
      <c r="B2290">
        <v>3</v>
      </c>
      <c r="C2290">
        <v>213575652.0174</v>
      </c>
      <c r="D2290">
        <v>480654.88179999997</v>
      </c>
      <c r="E2290">
        <v>34292378.161600001</v>
      </c>
      <c r="F2290">
        <v>0</v>
      </c>
      <c r="G2290">
        <v>30829553.0042</v>
      </c>
      <c r="H2290">
        <v>75619065.791500002</v>
      </c>
      <c r="I2290">
        <v>9823322.4145999998</v>
      </c>
      <c r="J2290">
        <v>4996212.7636000002</v>
      </c>
      <c r="K2290">
        <v>185725789.63940001</v>
      </c>
      <c r="L2290">
        <v>92816629.556999996</v>
      </c>
      <c r="M2290">
        <v>0</v>
      </c>
      <c r="N2290">
        <v>61619685.437299997</v>
      </c>
      <c r="O2290">
        <v>203752329.60280001</v>
      </c>
      <c r="P2290">
        <v>-4515557.8817999996</v>
      </c>
      <c r="Q2290">
        <v>-151433411.47780001</v>
      </c>
      <c r="R2290">
        <v>-92816629.556999996</v>
      </c>
      <c r="S2290">
        <v>30829553.0042</v>
      </c>
      <c r="T2290">
        <v>13999380.3542</v>
      </c>
    </row>
    <row r="2291" spans="1:20" x14ac:dyDescent="0.3">
      <c r="A2291">
        <v>764</v>
      </c>
      <c r="B2291">
        <v>1</v>
      </c>
      <c r="C2291">
        <v>631605951.03030002</v>
      </c>
      <c r="D2291">
        <v>516422.06300000002</v>
      </c>
      <c r="E2291">
        <v>73390920.5616</v>
      </c>
      <c r="F2291">
        <v>0</v>
      </c>
      <c r="G2291">
        <v>2986121.8116000001</v>
      </c>
      <c r="H2291">
        <v>37143239.736699998</v>
      </c>
      <c r="I2291">
        <v>2206177.9243000001</v>
      </c>
      <c r="J2291">
        <v>4878524.7943000002</v>
      </c>
      <c r="K2291">
        <v>528832510.31940001</v>
      </c>
      <c r="L2291">
        <v>154217351.69490001</v>
      </c>
      <c r="M2291">
        <v>0</v>
      </c>
      <c r="N2291">
        <v>57132623.0726</v>
      </c>
      <c r="O2291">
        <v>629399773.10599995</v>
      </c>
      <c r="P2291">
        <v>-4362102.7313000001</v>
      </c>
      <c r="Q2291">
        <v>-455441589.75779998</v>
      </c>
      <c r="R2291">
        <v>-154217351.69490001</v>
      </c>
      <c r="S2291">
        <v>2986121.8116000001</v>
      </c>
      <c r="T2291">
        <v>-19989383.335900001</v>
      </c>
    </row>
    <row r="2292" spans="1:20" x14ac:dyDescent="0.3">
      <c r="A2292">
        <v>764</v>
      </c>
      <c r="B2292">
        <v>2</v>
      </c>
      <c r="C2292">
        <v>617085930.98959994</v>
      </c>
      <c r="D2292">
        <v>549887.03099999996</v>
      </c>
      <c r="E2292">
        <v>73390920.5616</v>
      </c>
      <c r="F2292">
        <v>0</v>
      </c>
      <c r="G2292">
        <v>2986121.8116000001</v>
      </c>
      <c r="H2292">
        <v>36403555.947800003</v>
      </c>
      <c r="I2292">
        <v>1112412.0186999999</v>
      </c>
      <c r="J2292">
        <v>4775944.2763</v>
      </c>
      <c r="K2292">
        <v>528832510.31940001</v>
      </c>
      <c r="L2292">
        <v>144518197.428</v>
      </c>
      <c r="M2292">
        <v>0</v>
      </c>
      <c r="N2292">
        <v>53061336.755099997</v>
      </c>
      <c r="O2292">
        <v>615973518.97090006</v>
      </c>
      <c r="P2292">
        <v>-4226057.2451999998</v>
      </c>
      <c r="Q2292">
        <v>-455441589.75779998</v>
      </c>
      <c r="R2292">
        <v>-144518197.428</v>
      </c>
      <c r="S2292">
        <v>2986121.8116000001</v>
      </c>
      <c r="T2292">
        <v>-16657780.8073</v>
      </c>
    </row>
    <row r="2293" spans="1:20" x14ac:dyDescent="0.3">
      <c r="A2293">
        <v>764</v>
      </c>
      <c r="B2293">
        <v>3</v>
      </c>
      <c r="C2293">
        <v>607146483.92069995</v>
      </c>
      <c r="D2293">
        <v>582979.89820000005</v>
      </c>
      <c r="E2293">
        <v>73390920.5616</v>
      </c>
      <c r="F2293">
        <v>0</v>
      </c>
      <c r="G2293">
        <v>2986121.8116000001</v>
      </c>
      <c r="H2293">
        <v>35501986.700999998</v>
      </c>
      <c r="I2293">
        <v>856954.72710000002</v>
      </c>
      <c r="J2293">
        <v>4691798.2284000004</v>
      </c>
      <c r="K2293">
        <v>528832510.31940001</v>
      </c>
      <c r="L2293">
        <v>136252485.81330001</v>
      </c>
      <c r="M2293">
        <v>0</v>
      </c>
      <c r="N2293">
        <v>50660005.078100003</v>
      </c>
      <c r="O2293">
        <v>606289529.19360006</v>
      </c>
      <c r="P2293">
        <v>-4108818.3302000002</v>
      </c>
      <c r="Q2293">
        <v>-455441589.75779998</v>
      </c>
      <c r="R2293">
        <v>-136252485.81330001</v>
      </c>
      <c r="S2293">
        <v>2986121.8116000001</v>
      </c>
      <c r="T2293">
        <v>-15158018.3771</v>
      </c>
    </row>
    <row r="2294" spans="1:20" x14ac:dyDescent="0.3">
      <c r="A2294">
        <v>765</v>
      </c>
      <c r="B2294">
        <v>1</v>
      </c>
      <c r="C2294">
        <v>399308774.17019999</v>
      </c>
      <c r="D2294">
        <v>556616.26379999996</v>
      </c>
      <c r="E2294">
        <v>79047645.881600007</v>
      </c>
      <c r="F2294">
        <v>0</v>
      </c>
      <c r="G2294">
        <v>267574280.4346</v>
      </c>
      <c r="H2294">
        <v>96211651.307799995</v>
      </c>
      <c r="I2294">
        <v>149716644.83930001</v>
      </c>
      <c r="J2294">
        <v>4819219.9058999997</v>
      </c>
      <c r="K2294">
        <v>578472734.88940001</v>
      </c>
      <c r="L2294">
        <v>54299698.125</v>
      </c>
      <c r="M2294">
        <v>0</v>
      </c>
      <c r="N2294">
        <v>54558481.9943</v>
      </c>
      <c r="O2294">
        <v>249592129.33090001</v>
      </c>
      <c r="P2294">
        <v>-4262603.6420999998</v>
      </c>
      <c r="Q2294">
        <v>-499425089.00779998</v>
      </c>
      <c r="R2294">
        <v>-54299698.125</v>
      </c>
      <c r="S2294">
        <v>267574280.4346</v>
      </c>
      <c r="T2294">
        <v>41653169.313500002</v>
      </c>
    </row>
    <row r="2295" spans="1:20" x14ac:dyDescent="0.3">
      <c r="A2295">
        <v>765</v>
      </c>
      <c r="B2295">
        <v>2</v>
      </c>
      <c r="C2295">
        <v>390125042.73320001</v>
      </c>
      <c r="D2295">
        <v>536884.10640000005</v>
      </c>
      <c r="E2295">
        <v>79047645.881600007</v>
      </c>
      <c r="F2295">
        <v>0</v>
      </c>
      <c r="G2295">
        <v>267574280.4346</v>
      </c>
      <c r="H2295">
        <v>93659291.363700002</v>
      </c>
      <c r="I2295">
        <v>131103866.373</v>
      </c>
      <c r="J2295">
        <v>4927138.1085000001</v>
      </c>
      <c r="K2295">
        <v>578472734.88940001</v>
      </c>
      <c r="L2295">
        <v>55407845.503700003</v>
      </c>
      <c r="M2295">
        <v>0</v>
      </c>
      <c r="N2295">
        <v>58815956.872100003</v>
      </c>
      <c r="O2295">
        <v>259021176.36019999</v>
      </c>
      <c r="P2295">
        <v>-4390254.0021000002</v>
      </c>
      <c r="Q2295">
        <v>-499425089.00779998</v>
      </c>
      <c r="R2295">
        <v>-55407845.503700003</v>
      </c>
      <c r="S2295">
        <v>267574280.4346</v>
      </c>
      <c r="T2295">
        <v>34843334.491599999</v>
      </c>
    </row>
    <row r="2296" spans="1:20" x14ac:dyDescent="0.3">
      <c r="A2296">
        <v>765</v>
      </c>
      <c r="B2296">
        <v>3</v>
      </c>
      <c r="C2296">
        <v>383936151.93790001</v>
      </c>
      <c r="D2296">
        <v>523387.34029999998</v>
      </c>
      <c r="E2296">
        <v>79047645.881600007</v>
      </c>
      <c r="F2296">
        <v>0</v>
      </c>
      <c r="G2296">
        <v>267574280.4346</v>
      </c>
      <c r="H2296">
        <v>92528007.140200004</v>
      </c>
      <c r="I2296">
        <v>120903880.81219999</v>
      </c>
      <c r="J2296">
        <v>5022838.1330000004</v>
      </c>
      <c r="K2296">
        <v>578472734.88940001</v>
      </c>
      <c r="L2296">
        <v>56294864.334700003</v>
      </c>
      <c r="M2296">
        <v>0</v>
      </c>
      <c r="N2296">
        <v>61572530.644500002</v>
      </c>
      <c r="O2296">
        <v>263032271.12580001</v>
      </c>
      <c r="P2296">
        <v>-4499450.7927999999</v>
      </c>
      <c r="Q2296">
        <v>-499425089.00779998</v>
      </c>
      <c r="R2296">
        <v>-56294864.334700003</v>
      </c>
      <c r="S2296">
        <v>267574280.4346</v>
      </c>
      <c r="T2296">
        <v>30955476.495700002</v>
      </c>
    </row>
    <row r="2297" spans="1:20" x14ac:dyDescent="0.3">
      <c r="A2297">
        <v>766</v>
      </c>
      <c r="B2297">
        <v>1</v>
      </c>
      <c r="C2297">
        <v>289633860.19419998</v>
      </c>
      <c r="D2297">
        <v>514160.15909999999</v>
      </c>
      <c r="E2297">
        <v>43990141.121600002</v>
      </c>
      <c r="F2297">
        <v>0</v>
      </c>
      <c r="G2297">
        <v>34144642.136799999</v>
      </c>
      <c r="H2297">
        <v>62488228.118699998</v>
      </c>
      <c r="I2297">
        <v>48391533.1131</v>
      </c>
      <c r="J2297">
        <v>5024369.4046</v>
      </c>
      <c r="K2297">
        <v>270827879.09939998</v>
      </c>
      <c r="L2297">
        <v>42307376.347000003</v>
      </c>
      <c r="M2297">
        <v>0</v>
      </c>
      <c r="N2297">
        <v>62089517.245200001</v>
      </c>
      <c r="O2297">
        <v>241242327.08109999</v>
      </c>
      <c r="P2297">
        <v>-4510209.2454000004</v>
      </c>
      <c r="Q2297">
        <v>-226837737.97780001</v>
      </c>
      <c r="R2297">
        <v>-42307376.347000003</v>
      </c>
      <c r="S2297">
        <v>34144642.136799999</v>
      </c>
      <c r="T2297">
        <v>398710.87349999999</v>
      </c>
    </row>
    <row r="2298" spans="1:20" x14ac:dyDescent="0.3">
      <c r="A2298">
        <v>766</v>
      </c>
      <c r="B2298">
        <v>2</v>
      </c>
      <c r="C2298">
        <v>269678078.13620001</v>
      </c>
      <c r="D2298">
        <v>507011.97619999998</v>
      </c>
      <c r="E2298">
        <v>43990141.121600002</v>
      </c>
      <c r="F2298">
        <v>0</v>
      </c>
      <c r="G2298">
        <v>34144642.136799999</v>
      </c>
      <c r="H2298">
        <v>62340362.383000001</v>
      </c>
      <c r="I2298">
        <v>28616593.664500002</v>
      </c>
      <c r="J2298">
        <v>5027490.8553999998</v>
      </c>
      <c r="K2298">
        <v>270827879.09939998</v>
      </c>
      <c r="L2298">
        <v>42427516.278399996</v>
      </c>
      <c r="M2298">
        <v>0</v>
      </c>
      <c r="N2298">
        <v>62469156.504699998</v>
      </c>
      <c r="O2298">
        <v>241061484.47170001</v>
      </c>
      <c r="P2298">
        <v>-4520478.8792000003</v>
      </c>
      <c r="Q2298">
        <v>-226837737.97780001</v>
      </c>
      <c r="R2298">
        <v>-42427516.278399996</v>
      </c>
      <c r="S2298">
        <v>34144642.136799999</v>
      </c>
      <c r="T2298">
        <v>-128794.1217</v>
      </c>
    </row>
    <row r="2299" spans="1:20" x14ac:dyDescent="0.3">
      <c r="A2299">
        <v>766</v>
      </c>
      <c r="B2299">
        <v>3</v>
      </c>
      <c r="C2299">
        <v>260463749.90650001</v>
      </c>
      <c r="D2299">
        <v>501896.53100000002</v>
      </c>
      <c r="E2299">
        <v>43990141.121600002</v>
      </c>
      <c r="F2299">
        <v>0</v>
      </c>
      <c r="G2299">
        <v>34144642.136799999</v>
      </c>
      <c r="H2299">
        <v>62263325.299800001</v>
      </c>
      <c r="I2299">
        <v>19388694.084899999</v>
      </c>
      <c r="J2299">
        <v>5031793.1255000001</v>
      </c>
      <c r="K2299">
        <v>270827879.09939998</v>
      </c>
      <c r="L2299">
        <v>42524129.082800001</v>
      </c>
      <c r="M2299">
        <v>0</v>
      </c>
      <c r="N2299">
        <v>62653469.568800002</v>
      </c>
      <c r="O2299">
        <v>241075055.8215</v>
      </c>
      <c r="P2299">
        <v>-4529896.5944999997</v>
      </c>
      <c r="Q2299">
        <v>-226837737.97780001</v>
      </c>
      <c r="R2299">
        <v>-42524129.082800001</v>
      </c>
      <c r="S2299">
        <v>34144642.136799999</v>
      </c>
      <c r="T2299">
        <v>-390144.26899999997</v>
      </c>
    </row>
    <row r="2300" spans="1:20" x14ac:dyDescent="0.3">
      <c r="A2300">
        <v>767</v>
      </c>
      <c r="B2300">
        <v>1</v>
      </c>
      <c r="C2300">
        <v>187085248.0605</v>
      </c>
      <c r="D2300">
        <v>490516.3089</v>
      </c>
      <c r="E2300">
        <v>15435413.841600001</v>
      </c>
      <c r="F2300">
        <v>0</v>
      </c>
      <c r="G2300">
        <v>17385610.113000002</v>
      </c>
      <c r="H2300">
        <v>46173716.3024</v>
      </c>
      <c r="I2300">
        <v>146957685.11559999</v>
      </c>
      <c r="J2300">
        <v>5042622.8442000002</v>
      </c>
      <c r="K2300">
        <v>20247729.749400001</v>
      </c>
      <c r="L2300">
        <v>27510657.754799999</v>
      </c>
      <c r="M2300">
        <v>0</v>
      </c>
      <c r="N2300">
        <v>67361307.860400006</v>
      </c>
      <c r="O2300">
        <v>40127562.944899999</v>
      </c>
      <c r="P2300">
        <v>-4552106.5352999996</v>
      </c>
      <c r="Q2300">
        <v>-4812315.9078000002</v>
      </c>
      <c r="R2300">
        <v>-27510657.754799999</v>
      </c>
      <c r="S2300">
        <v>17385610.113000002</v>
      </c>
      <c r="T2300">
        <v>-21187591.5579</v>
      </c>
    </row>
    <row r="2301" spans="1:20" x14ac:dyDescent="0.3">
      <c r="A2301">
        <v>767</v>
      </c>
      <c r="B2301">
        <v>2</v>
      </c>
      <c r="C2301">
        <v>154812219.9867</v>
      </c>
      <c r="D2301">
        <v>480622.1151</v>
      </c>
      <c r="E2301">
        <v>15435413.841600001</v>
      </c>
      <c r="F2301">
        <v>0</v>
      </c>
      <c r="G2301">
        <v>17385610.113000002</v>
      </c>
      <c r="H2301">
        <v>44723540.825400002</v>
      </c>
      <c r="I2301">
        <v>113046530.35179999</v>
      </c>
      <c r="J2301">
        <v>5051942.9117000001</v>
      </c>
      <c r="K2301">
        <v>20247729.749400001</v>
      </c>
      <c r="L2301">
        <v>27553563.951099999</v>
      </c>
      <c r="M2301">
        <v>0</v>
      </c>
      <c r="N2301">
        <v>67285131.858799994</v>
      </c>
      <c r="O2301">
        <v>41765689.634999998</v>
      </c>
      <c r="P2301">
        <v>-4571320.7966</v>
      </c>
      <c r="Q2301">
        <v>-4812315.9078000002</v>
      </c>
      <c r="R2301">
        <v>-27553563.951099999</v>
      </c>
      <c r="S2301">
        <v>17385610.113000002</v>
      </c>
      <c r="T2301">
        <v>-22561591.033399999</v>
      </c>
    </row>
    <row r="2302" spans="1:20" x14ac:dyDescent="0.3">
      <c r="A2302">
        <v>767</v>
      </c>
      <c r="B2302">
        <v>3</v>
      </c>
      <c r="C2302">
        <v>135720209.80829999</v>
      </c>
      <c r="D2302">
        <v>471994.65090000001</v>
      </c>
      <c r="E2302">
        <v>15435413.841600001</v>
      </c>
      <c r="F2302">
        <v>0</v>
      </c>
      <c r="G2302">
        <v>17385610.113000002</v>
      </c>
      <c r="H2302">
        <v>43950052.766599998</v>
      </c>
      <c r="I2302">
        <v>92650184.476300001</v>
      </c>
      <c r="J2302">
        <v>5060023.0332000004</v>
      </c>
      <c r="K2302">
        <v>20247729.749400001</v>
      </c>
      <c r="L2302">
        <v>27588913.9058</v>
      </c>
      <c r="M2302">
        <v>0</v>
      </c>
      <c r="N2302">
        <v>67391691.474199995</v>
      </c>
      <c r="O2302">
        <v>43070025.331900001</v>
      </c>
      <c r="P2302">
        <v>-4588028.3822999997</v>
      </c>
      <c r="Q2302">
        <v>-4812315.9078000002</v>
      </c>
      <c r="R2302">
        <v>-27588913.9058</v>
      </c>
      <c r="S2302">
        <v>17385610.113000002</v>
      </c>
      <c r="T2302">
        <v>-23441638.707600001</v>
      </c>
    </row>
    <row r="2303" spans="1:20" x14ac:dyDescent="0.3">
      <c r="A2303">
        <v>768</v>
      </c>
      <c r="B2303">
        <v>1</v>
      </c>
      <c r="C2303">
        <v>146446068.36489999</v>
      </c>
      <c r="D2303">
        <v>473918.86369999999</v>
      </c>
      <c r="E2303">
        <v>15435413.841600001</v>
      </c>
      <c r="F2303">
        <v>0</v>
      </c>
      <c r="G2303">
        <v>2251263.8558999998</v>
      </c>
      <c r="H2303">
        <v>30061045.143300001</v>
      </c>
      <c r="I2303">
        <v>73063679.170900002</v>
      </c>
      <c r="J2303">
        <v>5030056.3562000003</v>
      </c>
      <c r="K2303">
        <v>20247729.749400001</v>
      </c>
      <c r="L2303">
        <v>28370083.122200001</v>
      </c>
      <c r="M2303">
        <v>0</v>
      </c>
      <c r="N2303">
        <v>67423969.870299995</v>
      </c>
      <c r="O2303">
        <v>73382389.194100007</v>
      </c>
      <c r="P2303">
        <v>-4556137.4924999997</v>
      </c>
      <c r="Q2303">
        <v>-4812315.9078000002</v>
      </c>
      <c r="R2303">
        <v>-28370083.122200001</v>
      </c>
      <c r="S2303">
        <v>2251263.8558999998</v>
      </c>
      <c r="T2303">
        <v>-37362924.726999998</v>
      </c>
    </row>
    <row r="2304" spans="1:20" x14ac:dyDescent="0.3">
      <c r="A2304">
        <v>768</v>
      </c>
      <c r="B2304">
        <v>2</v>
      </c>
      <c r="C2304">
        <v>136764590.33520001</v>
      </c>
      <c r="D2304">
        <v>475793.26030000002</v>
      </c>
      <c r="E2304">
        <v>15435413.841600001</v>
      </c>
      <c r="F2304">
        <v>0</v>
      </c>
      <c r="G2304">
        <v>2251263.8558999998</v>
      </c>
      <c r="H2304">
        <v>30195762.739999998</v>
      </c>
      <c r="I2304">
        <v>63765027.3138</v>
      </c>
      <c r="J2304">
        <v>5003627.9046999998</v>
      </c>
      <c r="K2304">
        <v>20247729.749400001</v>
      </c>
      <c r="L2304">
        <v>28394167.785999998</v>
      </c>
      <c r="M2304">
        <v>0</v>
      </c>
      <c r="N2304">
        <v>67229393.689700007</v>
      </c>
      <c r="O2304">
        <v>72999563.021300003</v>
      </c>
      <c r="P2304">
        <v>-4527834.6443999996</v>
      </c>
      <c r="Q2304">
        <v>-4812315.9078000002</v>
      </c>
      <c r="R2304">
        <v>-28394167.785999998</v>
      </c>
      <c r="S2304">
        <v>2251263.8558999998</v>
      </c>
      <c r="T2304">
        <v>-37033630.9498</v>
      </c>
    </row>
    <row r="2305" spans="1:20" x14ac:dyDescent="0.3">
      <c r="A2305">
        <v>768</v>
      </c>
      <c r="B2305">
        <v>3</v>
      </c>
      <c r="C2305">
        <v>129802022.7855</v>
      </c>
      <c r="D2305">
        <v>477604.83889999997</v>
      </c>
      <c r="E2305">
        <v>15435413.841600001</v>
      </c>
      <c r="F2305">
        <v>0</v>
      </c>
      <c r="G2305">
        <v>2251263.8558999998</v>
      </c>
      <c r="H2305">
        <v>30002381.3576</v>
      </c>
      <c r="I2305">
        <v>57045915.107600003</v>
      </c>
      <c r="J2305">
        <v>4979637.4797999999</v>
      </c>
      <c r="K2305">
        <v>20247729.749400001</v>
      </c>
      <c r="L2305">
        <v>28410622.882800002</v>
      </c>
      <c r="M2305">
        <v>0</v>
      </c>
      <c r="N2305">
        <v>66826258.345299996</v>
      </c>
      <c r="O2305">
        <v>72756107.677900001</v>
      </c>
      <c r="P2305">
        <v>-4502032.6409</v>
      </c>
      <c r="Q2305">
        <v>-4812315.9078000002</v>
      </c>
      <c r="R2305">
        <v>-28410622.882800002</v>
      </c>
      <c r="S2305">
        <v>2251263.8558999998</v>
      </c>
      <c r="T2305">
        <v>-36823876.9877</v>
      </c>
    </row>
    <row r="2306" spans="1:20" x14ac:dyDescent="0.3">
      <c r="A2306">
        <v>769</v>
      </c>
      <c r="B2306">
        <v>1</v>
      </c>
      <c r="C2306">
        <v>114178130.20190001</v>
      </c>
      <c r="D2306">
        <v>471950.33720000001</v>
      </c>
      <c r="E2306">
        <v>15435413.841600001</v>
      </c>
      <c r="F2306">
        <v>0</v>
      </c>
      <c r="G2306">
        <v>4210625.4046</v>
      </c>
      <c r="H2306">
        <v>36506950.9683</v>
      </c>
      <c r="I2306">
        <v>71065811.338499993</v>
      </c>
      <c r="J2306">
        <v>4986380.1694999998</v>
      </c>
      <c r="K2306">
        <v>20247729.749400001</v>
      </c>
      <c r="L2306">
        <v>4674201.5779999997</v>
      </c>
      <c r="M2306">
        <v>0</v>
      </c>
      <c r="N2306">
        <v>68375449.725199997</v>
      </c>
      <c r="O2306">
        <v>43112318.863300003</v>
      </c>
      <c r="P2306">
        <v>-4514429.8322999999</v>
      </c>
      <c r="Q2306">
        <v>-4812315.9078000002</v>
      </c>
      <c r="R2306">
        <v>-4674201.5779999997</v>
      </c>
      <c r="S2306">
        <v>4210625.4046</v>
      </c>
      <c r="T2306">
        <v>-31868498.756999999</v>
      </c>
    </row>
    <row r="2307" spans="1:20" x14ac:dyDescent="0.3">
      <c r="A2307">
        <v>769</v>
      </c>
      <c r="B2307">
        <v>2</v>
      </c>
      <c r="C2307">
        <v>109352587.7403</v>
      </c>
      <c r="D2307">
        <v>466986.33630000002</v>
      </c>
      <c r="E2307">
        <v>15435413.841600001</v>
      </c>
      <c r="F2307">
        <v>0</v>
      </c>
      <c r="G2307">
        <v>4210625.4046</v>
      </c>
      <c r="H2307">
        <v>36485505.486000001</v>
      </c>
      <c r="I2307">
        <v>64889750.737400003</v>
      </c>
      <c r="J2307">
        <v>4990333.4068999998</v>
      </c>
      <c r="K2307">
        <v>20247729.749400001</v>
      </c>
      <c r="L2307">
        <v>4742187.2139999997</v>
      </c>
      <c r="M2307">
        <v>0</v>
      </c>
      <c r="N2307">
        <v>69803317.915900007</v>
      </c>
      <c r="O2307">
        <v>44462837.002899997</v>
      </c>
      <c r="P2307">
        <v>-4523347.0706000002</v>
      </c>
      <c r="Q2307">
        <v>-4812315.9078000002</v>
      </c>
      <c r="R2307">
        <v>-4742187.2139999997</v>
      </c>
      <c r="S2307">
        <v>4210625.4046</v>
      </c>
      <c r="T2307">
        <v>-33317812.429900002</v>
      </c>
    </row>
    <row r="2308" spans="1:20" x14ac:dyDescent="0.3">
      <c r="A2308">
        <v>769</v>
      </c>
      <c r="B2308">
        <v>3</v>
      </c>
      <c r="C2308">
        <v>105594972.3425</v>
      </c>
      <c r="D2308">
        <v>462998.07150000002</v>
      </c>
      <c r="E2308">
        <v>15435413.841600001</v>
      </c>
      <c r="F2308">
        <v>0</v>
      </c>
      <c r="G2308">
        <v>4210625.4046</v>
      </c>
      <c r="H2308">
        <v>36700445.6853</v>
      </c>
      <c r="I2308">
        <v>60832874.788800001</v>
      </c>
      <c r="J2308">
        <v>4992798.5455</v>
      </c>
      <c r="K2308">
        <v>20247729.749400001</v>
      </c>
      <c r="L2308">
        <v>4807859.7291000001</v>
      </c>
      <c r="M2308">
        <v>0</v>
      </c>
      <c r="N2308">
        <v>70894561.488999993</v>
      </c>
      <c r="O2308">
        <v>44762097.553800002</v>
      </c>
      <c r="P2308">
        <v>-4529800.4741000002</v>
      </c>
      <c r="Q2308">
        <v>-4812315.9078000002</v>
      </c>
      <c r="R2308">
        <v>-4807859.7291000001</v>
      </c>
      <c r="S2308">
        <v>4210625.4046</v>
      </c>
      <c r="T2308">
        <v>-34194115.8037</v>
      </c>
    </row>
    <row r="2309" spans="1:20" x14ac:dyDescent="0.3">
      <c r="A2309">
        <v>770</v>
      </c>
      <c r="B2309">
        <v>1</v>
      </c>
      <c r="C2309">
        <v>109720781.82889999</v>
      </c>
      <c r="D2309">
        <v>461005.38140000001</v>
      </c>
      <c r="E2309">
        <v>15435409.071599999</v>
      </c>
      <c r="F2309">
        <v>0</v>
      </c>
      <c r="G2309">
        <v>2824887.3533999999</v>
      </c>
      <c r="H2309">
        <v>32829927.0132</v>
      </c>
      <c r="I2309">
        <v>50400706.218999997</v>
      </c>
      <c r="J2309">
        <v>4988606.3874000004</v>
      </c>
      <c r="K2309">
        <v>20157217.049400002</v>
      </c>
      <c r="L2309">
        <v>13675255.167300001</v>
      </c>
      <c r="M2309">
        <v>0</v>
      </c>
      <c r="N2309">
        <v>72180502.792899996</v>
      </c>
      <c r="O2309">
        <v>59320075.609899998</v>
      </c>
      <c r="P2309">
        <v>-4527601.0059000002</v>
      </c>
      <c r="Q2309">
        <v>-4721807.9778000005</v>
      </c>
      <c r="R2309">
        <v>-13675255.167300001</v>
      </c>
      <c r="S2309">
        <v>2824887.3533999999</v>
      </c>
      <c r="T2309">
        <v>-39350575.779700004</v>
      </c>
    </row>
    <row r="2310" spans="1:20" x14ac:dyDescent="0.3">
      <c r="A2310">
        <v>770</v>
      </c>
      <c r="B2310">
        <v>2</v>
      </c>
      <c r="C2310">
        <v>106330594.71160001</v>
      </c>
      <c r="D2310">
        <v>459266.32209999999</v>
      </c>
      <c r="E2310">
        <v>15435409.071599999</v>
      </c>
      <c r="F2310">
        <v>0</v>
      </c>
      <c r="G2310">
        <v>2824887.3533999999</v>
      </c>
      <c r="H2310">
        <v>32243548.634100001</v>
      </c>
      <c r="I2310">
        <v>46757581.382700004</v>
      </c>
      <c r="J2310">
        <v>4983903.7763</v>
      </c>
      <c r="K2310">
        <v>20157217.049400002</v>
      </c>
      <c r="L2310">
        <v>13725147.0361</v>
      </c>
      <c r="M2310">
        <v>0</v>
      </c>
      <c r="N2310">
        <v>71448995.661699995</v>
      </c>
      <c r="O2310">
        <v>59573013.328900002</v>
      </c>
      <c r="P2310">
        <v>-4524637.4543000003</v>
      </c>
      <c r="Q2310">
        <v>-4721807.9778000005</v>
      </c>
      <c r="R2310">
        <v>-13725147.0361</v>
      </c>
      <c r="S2310">
        <v>2824887.3533999999</v>
      </c>
      <c r="T2310">
        <v>-39205447.027599998</v>
      </c>
    </row>
    <row r="2311" spans="1:20" x14ac:dyDescent="0.3">
      <c r="A2311">
        <v>770</v>
      </c>
      <c r="B2311">
        <v>3</v>
      </c>
      <c r="C2311">
        <v>103902562.07449999</v>
      </c>
      <c r="D2311">
        <v>457740.42719999998</v>
      </c>
      <c r="E2311">
        <v>15435409.071599999</v>
      </c>
      <c r="F2311">
        <v>0</v>
      </c>
      <c r="G2311">
        <v>2824887.3533999999</v>
      </c>
      <c r="H2311">
        <v>32019380.780099999</v>
      </c>
      <c r="I2311">
        <v>44025605.959600002</v>
      </c>
      <c r="J2311">
        <v>4978717.1217999998</v>
      </c>
      <c r="K2311">
        <v>20157217.049400002</v>
      </c>
      <c r="L2311">
        <v>13772416.6644</v>
      </c>
      <c r="M2311">
        <v>0</v>
      </c>
      <c r="N2311">
        <v>71166652.679900005</v>
      </c>
      <c r="O2311">
        <v>59876956.1149</v>
      </c>
      <c r="P2311">
        <v>-4520976.6946</v>
      </c>
      <c r="Q2311">
        <v>-4721807.9778000005</v>
      </c>
      <c r="R2311">
        <v>-13772416.6644</v>
      </c>
      <c r="S2311">
        <v>2824887.3533999999</v>
      </c>
      <c r="T2311">
        <v>-39147271.899800003</v>
      </c>
    </row>
    <row r="2312" spans="1:20" x14ac:dyDescent="0.3">
      <c r="A2312">
        <v>771</v>
      </c>
      <c r="B2312">
        <v>1</v>
      </c>
      <c r="C2312">
        <v>98375274.772499993</v>
      </c>
      <c r="D2312">
        <v>457454.48800000001</v>
      </c>
      <c r="E2312">
        <v>15435409.071599999</v>
      </c>
      <c r="F2312">
        <v>0</v>
      </c>
      <c r="G2312">
        <v>4051550.7831000001</v>
      </c>
      <c r="H2312">
        <v>36471264.429099999</v>
      </c>
      <c r="I2312">
        <v>46286418.069499999</v>
      </c>
      <c r="J2312">
        <v>4966702.4195999997</v>
      </c>
      <c r="K2312">
        <v>20157217.049400002</v>
      </c>
      <c r="L2312">
        <v>13174516.842499999</v>
      </c>
      <c r="M2312">
        <v>0</v>
      </c>
      <c r="N2312">
        <v>69365592.878299996</v>
      </c>
      <c r="O2312">
        <v>52088856.703000002</v>
      </c>
      <c r="P2312">
        <v>-4509247.9315999998</v>
      </c>
      <c r="Q2312">
        <v>-4721807.9778000005</v>
      </c>
      <c r="R2312">
        <v>-13174516.842499999</v>
      </c>
      <c r="S2312">
        <v>4051550.7831000001</v>
      </c>
      <c r="T2312">
        <v>-32894328.449200001</v>
      </c>
    </row>
    <row r="2313" spans="1:20" x14ac:dyDescent="0.3">
      <c r="A2313">
        <v>771</v>
      </c>
      <c r="B2313">
        <v>2</v>
      </c>
      <c r="C2313">
        <v>96416187.454799995</v>
      </c>
      <c r="D2313">
        <v>457201.65010000003</v>
      </c>
      <c r="E2313">
        <v>15435409.071599999</v>
      </c>
      <c r="F2313">
        <v>0</v>
      </c>
      <c r="G2313">
        <v>4051550.7831000001</v>
      </c>
      <c r="H2313">
        <v>36775145.296800002</v>
      </c>
      <c r="I2313">
        <v>43799845.697400004</v>
      </c>
      <c r="J2313">
        <v>4955237.6957</v>
      </c>
      <c r="K2313">
        <v>20157217.049400002</v>
      </c>
      <c r="L2313">
        <v>13239880.406199999</v>
      </c>
      <c r="M2313">
        <v>0</v>
      </c>
      <c r="N2313">
        <v>69611408.285400003</v>
      </c>
      <c r="O2313">
        <v>52616341.757399999</v>
      </c>
      <c r="P2313">
        <v>-4498036.0455999998</v>
      </c>
      <c r="Q2313">
        <v>-4721807.9778000005</v>
      </c>
      <c r="R2313">
        <v>-13239880.406199999</v>
      </c>
      <c r="S2313">
        <v>4051550.7831000001</v>
      </c>
      <c r="T2313">
        <v>-32836262.988600001</v>
      </c>
    </row>
    <row r="2314" spans="1:20" x14ac:dyDescent="0.3">
      <c r="A2314">
        <v>771</v>
      </c>
      <c r="B2314">
        <v>3</v>
      </c>
      <c r="C2314">
        <v>94775584.437099993</v>
      </c>
      <c r="D2314">
        <v>456976.69780000002</v>
      </c>
      <c r="E2314">
        <v>15435409.071599999</v>
      </c>
      <c r="F2314">
        <v>0</v>
      </c>
      <c r="G2314">
        <v>4051550.7831000001</v>
      </c>
      <c r="H2314">
        <v>37056843.538900003</v>
      </c>
      <c r="I2314">
        <v>42780194.4714</v>
      </c>
      <c r="J2314">
        <v>4944133.2591000004</v>
      </c>
      <c r="K2314">
        <v>20157217.049400002</v>
      </c>
      <c r="L2314">
        <v>13304076.341700001</v>
      </c>
      <c r="M2314">
        <v>0</v>
      </c>
      <c r="N2314">
        <v>69862434.705500007</v>
      </c>
      <c r="O2314">
        <v>51995389.965700001</v>
      </c>
      <c r="P2314">
        <v>-4487156.5613000002</v>
      </c>
      <c r="Q2314">
        <v>-4721807.9778000005</v>
      </c>
      <c r="R2314">
        <v>-13304076.341700001</v>
      </c>
      <c r="S2314">
        <v>4051550.7831000001</v>
      </c>
      <c r="T2314">
        <v>-32805591.166700002</v>
      </c>
    </row>
    <row r="2315" spans="1:20" x14ac:dyDescent="0.3">
      <c r="A2315">
        <v>772</v>
      </c>
      <c r="B2315">
        <v>1</v>
      </c>
      <c r="C2315">
        <v>40739183.6153</v>
      </c>
      <c r="D2315">
        <v>447292.35800000001</v>
      </c>
      <c r="E2315">
        <v>15435409.071599999</v>
      </c>
      <c r="F2315">
        <v>0</v>
      </c>
      <c r="G2315">
        <v>127881965.596</v>
      </c>
      <c r="H2315">
        <v>60510427.636500001</v>
      </c>
      <c r="I2315">
        <v>140550793.74630001</v>
      </c>
      <c r="J2315">
        <v>4999588.1911000004</v>
      </c>
      <c r="K2315">
        <v>20157217.049400002</v>
      </c>
      <c r="L2315">
        <v>6457965.1963999998</v>
      </c>
      <c r="M2315">
        <v>0</v>
      </c>
      <c r="N2315">
        <v>72384307.565599993</v>
      </c>
      <c r="O2315">
        <v>-99811610.130999997</v>
      </c>
      <c r="P2315">
        <v>-4552295.8329999996</v>
      </c>
      <c r="Q2315">
        <v>-4721807.9778000005</v>
      </c>
      <c r="R2315">
        <v>-6457965.1963999998</v>
      </c>
      <c r="S2315">
        <v>127881965.596</v>
      </c>
      <c r="T2315">
        <v>-11873879.929199999</v>
      </c>
    </row>
    <row r="2316" spans="1:20" x14ac:dyDescent="0.3">
      <c r="A2316">
        <v>772</v>
      </c>
      <c r="B2316">
        <v>2</v>
      </c>
      <c r="C2316">
        <v>37566447.239399999</v>
      </c>
      <c r="D2316">
        <v>438704.94459999999</v>
      </c>
      <c r="E2316">
        <v>15435409.071599999</v>
      </c>
      <c r="F2316">
        <v>0</v>
      </c>
      <c r="G2316">
        <v>127881965.596</v>
      </c>
      <c r="H2316">
        <v>60264590.998499997</v>
      </c>
      <c r="I2316">
        <v>133960225.27339999</v>
      </c>
      <c r="J2316">
        <v>5047469.0131999999</v>
      </c>
      <c r="K2316">
        <v>20157217.049400002</v>
      </c>
      <c r="L2316">
        <v>6541876.6988000004</v>
      </c>
      <c r="M2316">
        <v>0</v>
      </c>
      <c r="N2316">
        <v>74291278.961700007</v>
      </c>
      <c r="O2316">
        <v>-96393778.033999994</v>
      </c>
      <c r="P2316">
        <v>-4608764.0685999999</v>
      </c>
      <c r="Q2316">
        <v>-4721807.9778000005</v>
      </c>
      <c r="R2316">
        <v>-6541876.6988000004</v>
      </c>
      <c r="S2316">
        <v>127881965.596</v>
      </c>
      <c r="T2316">
        <v>-14026687.963199999</v>
      </c>
    </row>
    <row r="2317" spans="1:20" x14ac:dyDescent="0.3">
      <c r="A2317">
        <v>772</v>
      </c>
      <c r="B2317">
        <v>3</v>
      </c>
      <c r="C2317">
        <v>35614356.211800002</v>
      </c>
      <c r="D2317">
        <v>430882.73139999999</v>
      </c>
      <c r="E2317">
        <v>15435409.071599999</v>
      </c>
      <c r="F2317">
        <v>0</v>
      </c>
      <c r="G2317">
        <v>127881965.596</v>
      </c>
      <c r="H2317">
        <v>59609578.759199999</v>
      </c>
      <c r="I2317">
        <v>130130497.8785</v>
      </c>
      <c r="J2317">
        <v>5089841.9549000002</v>
      </c>
      <c r="K2317">
        <v>20157217.049400002</v>
      </c>
      <c r="L2317">
        <v>6621419.4157999996</v>
      </c>
      <c r="M2317">
        <v>0</v>
      </c>
      <c r="N2317">
        <v>75767285.398000002</v>
      </c>
      <c r="O2317">
        <v>-94516141.666700006</v>
      </c>
      <c r="P2317">
        <v>-4658959.2235000003</v>
      </c>
      <c r="Q2317">
        <v>-4721807.9778000005</v>
      </c>
      <c r="R2317">
        <v>-6621419.4157999996</v>
      </c>
      <c r="S2317">
        <v>127881965.596</v>
      </c>
      <c r="T2317">
        <v>-16157706.638800001</v>
      </c>
    </row>
    <row r="2318" spans="1:20" x14ac:dyDescent="0.3">
      <c r="A2318">
        <v>773</v>
      </c>
      <c r="B2318">
        <v>1</v>
      </c>
      <c r="C2318">
        <v>121180089.2872</v>
      </c>
      <c r="D2318">
        <v>444709.10119999998</v>
      </c>
      <c r="E2318">
        <v>23775493.231600001</v>
      </c>
      <c r="F2318">
        <v>0</v>
      </c>
      <c r="G2318">
        <v>13363117.827299999</v>
      </c>
      <c r="H2318">
        <v>57144683.990400001</v>
      </c>
      <c r="I2318">
        <v>27447407.231699999</v>
      </c>
      <c r="J2318">
        <v>5023235.5925000003</v>
      </c>
      <c r="K2318">
        <v>55547728.839400001</v>
      </c>
      <c r="L2318">
        <v>58085833.830200002</v>
      </c>
      <c r="M2318">
        <v>0</v>
      </c>
      <c r="N2318">
        <v>70053797.471200004</v>
      </c>
      <c r="O2318">
        <v>93732682.055600002</v>
      </c>
      <c r="P2318">
        <v>-4578526.4912</v>
      </c>
      <c r="Q2318">
        <v>-31772235.607799999</v>
      </c>
      <c r="R2318">
        <v>-58085833.830200002</v>
      </c>
      <c r="S2318">
        <v>13363117.827299999</v>
      </c>
      <c r="T2318">
        <v>-12909113.480799999</v>
      </c>
    </row>
    <row r="2319" spans="1:20" x14ac:dyDescent="0.3">
      <c r="A2319">
        <v>773</v>
      </c>
      <c r="B2319">
        <v>2</v>
      </c>
      <c r="C2319">
        <v>113009086.013</v>
      </c>
      <c r="D2319">
        <v>456474.96159999998</v>
      </c>
      <c r="E2319">
        <v>23775493.231600001</v>
      </c>
      <c r="F2319">
        <v>0</v>
      </c>
      <c r="G2319">
        <v>13363117.827299999</v>
      </c>
      <c r="H2319">
        <v>57566099.985200003</v>
      </c>
      <c r="I2319">
        <v>23221917.979499999</v>
      </c>
      <c r="J2319">
        <v>4967894.7635000004</v>
      </c>
      <c r="K2319">
        <v>55547728.839400001</v>
      </c>
      <c r="L2319">
        <v>57285185.464900002</v>
      </c>
      <c r="M2319">
        <v>0</v>
      </c>
      <c r="N2319">
        <v>67210227.545499995</v>
      </c>
      <c r="O2319">
        <v>89787168.033500001</v>
      </c>
      <c r="P2319">
        <v>-4511419.8019000003</v>
      </c>
      <c r="Q2319">
        <v>-31772235.607799999</v>
      </c>
      <c r="R2319">
        <v>-57285185.464900002</v>
      </c>
      <c r="S2319">
        <v>13363117.827299999</v>
      </c>
      <c r="T2319">
        <v>-9644127.5603999998</v>
      </c>
    </row>
    <row r="2320" spans="1:20" x14ac:dyDescent="0.3">
      <c r="A2320">
        <v>773</v>
      </c>
      <c r="B2320">
        <v>3</v>
      </c>
      <c r="C2320">
        <v>108189577.0917</v>
      </c>
      <c r="D2320">
        <v>467112.76459999999</v>
      </c>
      <c r="E2320">
        <v>23775493.231600001</v>
      </c>
      <c r="F2320">
        <v>0</v>
      </c>
      <c r="G2320">
        <v>13363117.827299999</v>
      </c>
      <c r="H2320">
        <v>57899288.677599996</v>
      </c>
      <c r="I2320">
        <v>20820649.995499998</v>
      </c>
      <c r="J2320">
        <v>4920807.0400999999</v>
      </c>
      <c r="K2320">
        <v>55547728.839400001</v>
      </c>
      <c r="L2320">
        <v>56610568.513599999</v>
      </c>
      <c r="M2320">
        <v>0</v>
      </c>
      <c r="N2320">
        <v>65562426.103799999</v>
      </c>
      <c r="O2320">
        <v>87368927.096300006</v>
      </c>
      <c r="P2320">
        <v>-4453694.2753999997</v>
      </c>
      <c r="Q2320">
        <v>-31772235.607799999</v>
      </c>
      <c r="R2320">
        <v>-56610568.513599999</v>
      </c>
      <c r="S2320">
        <v>13363117.827299999</v>
      </c>
      <c r="T2320">
        <v>-7663137.4261999996</v>
      </c>
    </row>
    <row r="2321" spans="1:20" x14ac:dyDescent="0.3">
      <c r="A2321">
        <v>774</v>
      </c>
      <c r="B2321">
        <v>1</v>
      </c>
      <c r="C2321">
        <v>158856019.44960001</v>
      </c>
      <c r="D2321">
        <v>483050.09460000001</v>
      </c>
      <c r="E2321">
        <v>28515065.8616</v>
      </c>
      <c r="F2321">
        <v>0</v>
      </c>
      <c r="G2321">
        <v>9611955.1592999995</v>
      </c>
      <c r="H2321">
        <v>43517853.934299998</v>
      </c>
      <c r="I2321">
        <v>8891904.2408000007</v>
      </c>
      <c r="J2321">
        <v>4855984.2216999996</v>
      </c>
      <c r="K2321">
        <v>75659741.709399998</v>
      </c>
      <c r="L2321">
        <v>91952143.862399995</v>
      </c>
      <c r="M2321">
        <v>0</v>
      </c>
      <c r="N2321">
        <v>60500935.216200002</v>
      </c>
      <c r="O2321">
        <v>149964115.20879999</v>
      </c>
      <c r="P2321">
        <v>-4372934.1271000002</v>
      </c>
      <c r="Q2321">
        <v>-47144675.847800002</v>
      </c>
      <c r="R2321">
        <v>-91952143.862399995</v>
      </c>
      <c r="S2321">
        <v>9611955.1592999995</v>
      </c>
      <c r="T2321">
        <v>-16983081.2819</v>
      </c>
    </row>
    <row r="2322" spans="1:20" x14ac:dyDescent="0.3">
      <c r="A2322">
        <v>774</v>
      </c>
      <c r="B2322">
        <v>2</v>
      </c>
      <c r="C2322">
        <v>151802082.65740001</v>
      </c>
      <c r="D2322">
        <v>496358.69559999998</v>
      </c>
      <c r="E2322">
        <v>28515065.8616</v>
      </c>
      <c r="F2322">
        <v>0</v>
      </c>
      <c r="G2322">
        <v>9611955.1592999995</v>
      </c>
      <c r="H2322">
        <v>43878889.659999996</v>
      </c>
      <c r="I2322">
        <v>7188153.9193000002</v>
      </c>
      <c r="J2322">
        <v>4800011.2528999997</v>
      </c>
      <c r="K2322">
        <v>75659741.709399998</v>
      </c>
      <c r="L2322">
        <v>89386344.7773</v>
      </c>
      <c r="M2322">
        <v>0</v>
      </c>
      <c r="N2322">
        <v>57898999.498199999</v>
      </c>
      <c r="O2322">
        <v>144613928.73809999</v>
      </c>
      <c r="P2322">
        <v>-4303652.5573000005</v>
      </c>
      <c r="Q2322">
        <v>-47144675.847800002</v>
      </c>
      <c r="R2322">
        <v>-89386344.7773</v>
      </c>
      <c r="S2322">
        <v>9611955.1592999995</v>
      </c>
      <c r="T2322">
        <v>-14020109.838199999</v>
      </c>
    </row>
    <row r="2323" spans="1:20" x14ac:dyDescent="0.3">
      <c r="A2323">
        <v>774</v>
      </c>
      <c r="B2323">
        <v>3</v>
      </c>
      <c r="C2323">
        <v>146750032.7694</v>
      </c>
      <c r="D2323">
        <v>508071.2353</v>
      </c>
      <c r="E2323">
        <v>28515065.8616</v>
      </c>
      <c r="F2323">
        <v>0</v>
      </c>
      <c r="G2323">
        <v>9611955.1592999995</v>
      </c>
      <c r="H2323">
        <v>44153991.255500004</v>
      </c>
      <c r="I2323">
        <v>6219622.4419999998</v>
      </c>
      <c r="J2323">
        <v>4751190.7575000003</v>
      </c>
      <c r="K2323">
        <v>75659741.709399998</v>
      </c>
      <c r="L2323">
        <v>87217710.721000001</v>
      </c>
      <c r="M2323">
        <v>0</v>
      </c>
      <c r="N2323">
        <v>56277010.842799999</v>
      </c>
      <c r="O2323">
        <v>140530410.3274</v>
      </c>
      <c r="P2323">
        <v>-4243119.5221999995</v>
      </c>
      <c r="Q2323">
        <v>-47144675.847800002</v>
      </c>
      <c r="R2323">
        <v>-87217710.721000001</v>
      </c>
      <c r="S2323">
        <v>9611955.1592999995</v>
      </c>
      <c r="T2323">
        <v>-12123019.587300001</v>
      </c>
    </row>
    <row r="2324" spans="1:20" x14ac:dyDescent="0.3">
      <c r="A2324">
        <v>775</v>
      </c>
      <c r="B2324">
        <v>1</v>
      </c>
      <c r="C2324">
        <v>43723014.067299999</v>
      </c>
      <c r="D2324">
        <v>468502.4583</v>
      </c>
      <c r="E2324">
        <v>46583745.991599999</v>
      </c>
      <c r="F2324">
        <v>0</v>
      </c>
      <c r="G2324">
        <v>392369441.72610003</v>
      </c>
      <c r="H2324">
        <v>124657847.82269999</v>
      </c>
      <c r="I2324">
        <v>345369226.4655</v>
      </c>
      <c r="J2324">
        <v>4940892.9989999998</v>
      </c>
      <c r="K2324">
        <v>152332808.28940001</v>
      </c>
      <c r="L2324">
        <v>41484279.506399997</v>
      </c>
      <c r="M2324">
        <v>0</v>
      </c>
      <c r="N2324">
        <v>63478551.213200003</v>
      </c>
      <c r="O2324">
        <v>-301646212.39819998</v>
      </c>
      <c r="P2324">
        <v>-4472390.5406999998</v>
      </c>
      <c r="Q2324">
        <v>-105749062.2978</v>
      </c>
      <c r="R2324">
        <v>-41484279.506399997</v>
      </c>
      <c r="S2324">
        <v>392369441.72610003</v>
      </c>
      <c r="T2324">
        <v>61179296.609499998</v>
      </c>
    </row>
    <row r="2325" spans="1:20" x14ac:dyDescent="0.3">
      <c r="A2325">
        <v>775</v>
      </c>
      <c r="B2325">
        <v>2</v>
      </c>
      <c r="C2325">
        <v>37249516.143299997</v>
      </c>
      <c r="D2325">
        <v>436172.29129999998</v>
      </c>
      <c r="E2325">
        <v>46583745.991599999</v>
      </c>
      <c r="F2325">
        <v>0</v>
      </c>
      <c r="G2325">
        <v>392369441.72610003</v>
      </c>
      <c r="H2325">
        <v>118299142.8529</v>
      </c>
      <c r="I2325">
        <v>325911750.95730001</v>
      </c>
      <c r="J2325">
        <v>5108511.1303000003</v>
      </c>
      <c r="K2325">
        <v>152332808.28940001</v>
      </c>
      <c r="L2325">
        <v>42775398.749600001</v>
      </c>
      <c r="M2325">
        <v>0</v>
      </c>
      <c r="N2325">
        <v>68596276.971599996</v>
      </c>
      <c r="O2325">
        <v>-288662234.81400001</v>
      </c>
      <c r="P2325">
        <v>-4672338.8389999997</v>
      </c>
      <c r="Q2325">
        <v>-105749062.2978</v>
      </c>
      <c r="R2325">
        <v>-42775398.749600001</v>
      </c>
      <c r="S2325">
        <v>392369441.72610003</v>
      </c>
      <c r="T2325">
        <v>49702865.881300002</v>
      </c>
    </row>
    <row r="2326" spans="1:20" x14ac:dyDescent="0.3">
      <c r="A2326">
        <v>775</v>
      </c>
      <c r="B2326">
        <v>3</v>
      </c>
      <c r="C2326">
        <v>33899264.249700002</v>
      </c>
      <c r="D2326">
        <v>408165.7561</v>
      </c>
      <c r="E2326">
        <v>46583745.991599999</v>
      </c>
      <c r="F2326">
        <v>0</v>
      </c>
      <c r="G2326">
        <v>392369441.72610003</v>
      </c>
      <c r="H2326">
        <v>113728302.59550001</v>
      </c>
      <c r="I2326">
        <v>312945988.02039999</v>
      </c>
      <c r="J2326">
        <v>5259249.5356999999</v>
      </c>
      <c r="K2326">
        <v>152332808.28940001</v>
      </c>
      <c r="L2326">
        <v>43788468.531800002</v>
      </c>
      <c r="M2326">
        <v>0</v>
      </c>
      <c r="N2326">
        <v>72152631.821799994</v>
      </c>
      <c r="O2326">
        <v>-279046723.77069998</v>
      </c>
      <c r="P2326">
        <v>-4851083.7796</v>
      </c>
      <c r="Q2326">
        <v>-105749062.2978</v>
      </c>
      <c r="R2326">
        <v>-43788468.531800002</v>
      </c>
      <c r="S2326">
        <v>392369441.72610003</v>
      </c>
      <c r="T2326">
        <v>41575670.773800001</v>
      </c>
    </row>
    <row r="2327" spans="1:20" x14ac:dyDescent="0.3">
      <c r="A2327">
        <v>776</v>
      </c>
      <c r="B2327">
        <v>1</v>
      </c>
      <c r="C2327">
        <v>198551579.9707</v>
      </c>
      <c r="D2327">
        <v>379943.0882</v>
      </c>
      <c r="E2327">
        <v>111167555.3916</v>
      </c>
      <c r="F2327">
        <v>0</v>
      </c>
      <c r="G2327">
        <v>712410743.82340002</v>
      </c>
      <c r="H2327">
        <v>105088307.14049999</v>
      </c>
      <c r="I2327">
        <v>586990923.28269994</v>
      </c>
      <c r="J2327">
        <v>5432295.7534999996</v>
      </c>
      <c r="K2327">
        <v>426389279.97939998</v>
      </c>
      <c r="L2327">
        <v>30219313.925500002</v>
      </c>
      <c r="M2327">
        <v>0</v>
      </c>
      <c r="N2327">
        <v>78342885.2949</v>
      </c>
      <c r="O2327">
        <v>-388439343.31199998</v>
      </c>
      <c r="P2327">
        <v>-5052352.6654000003</v>
      </c>
      <c r="Q2327">
        <v>-315221724.58780003</v>
      </c>
      <c r="R2327">
        <v>-30219313.925500002</v>
      </c>
      <c r="S2327">
        <v>712410743.82340002</v>
      </c>
      <c r="T2327">
        <v>26745421.845600002</v>
      </c>
    </row>
    <row r="2328" spans="1:20" x14ac:dyDescent="0.3">
      <c r="A2328">
        <v>776</v>
      </c>
      <c r="B2328">
        <v>2</v>
      </c>
      <c r="C2328">
        <v>186495994.27500001</v>
      </c>
      <c r="D2328">
        <v>357100.44780000002</v>
      </c>
      <c r="E2328">
        <v>111167555.3916</v>
      </c>
      <c r="F2328">
        <v>0</v>
      </c>
      <c r="G2328">
        <v>712410743.82340002</v>
      </c>
      <c r="H2328">
        <v>101181970.39470001</v>
      </c>
      <c r="I2328">
        <v>564133833.26629996</v>
      </c>
      <c r="J2328">
        <v>5595103.3079000004</v>
      </c>
      <c r="K2328">
        <v>426389279.97939998</v>
      </c>
      <c r="L2328">
        <v>31483695.054499999</v>
      </c>
      <c r="M2328">
        <v>0</v>
      </c>
      <c r="N2328">
        <v>83836389.356700003</v>
      </c>
      <c r="O2328">
        <v>-377637838.99119997</v>
      </c>
      <c r="P2328">
        <v>-5238002.8601000002</v>
      </c>
      <c r="Q2328">
        <v>-315221724.58780003</v>
      </c>
      <c r="R2328">
        <v>-31483695.054499999</v>
      </c>
      <c r="S2328">
        <v>712410743.82340002</v>
      </c>
      <c r="T2328">
        <v>17345581.037900001</v>
      </c>
    </row>
    <row r="2329" spans="1:20" x14ac:dyDescent="0.3">
      <c r="A2329">
        <v>776</v>
      </c>
      <c r="B2329">
        <v>3</v>
      </c>
      <c r="C2329">
        <v>179741109.80419999</v>
      </c>
      <c r="D2329">
        <v>336554.57040000003</v>
      </c>
      <c r="E2329">
        <v>111167555.3916</v>
      </c>
      <c r="F2329">
        <v>0</v>
      </c>
      <c r="G2329">
        <v>712410743.82340002</v>
      </c>
      <c r="H2329">
        <v>98438250.427900001</v>
      </c>
      <c r="I2329">
        <v>548515346.51349998</v>
      </c>
      <c r="J2329">
        <v>5747485.4858999997</v>
      </c>
      <c r="K2329">
        <v>426389279.97939998</v>
      </c>
      <c r="L2329">
        <v>32696623.289799999</v>
      </c>
      <c r="M2329">
        <v>0</v>
      </c>
      <c r="N2329">
        <v>88641211.923999995</v>
      </c>
      <c r="O2329">
        <v>-368774236.70929998</v>
      </c>
      <c r="P2329">
        <v>-5410930.9154000003</v>
      </c>
      <c r="Q2329">
        <v>-315221724.58780003</v>
      </c>
      <c r="R2329">
        <v>-32696623.289799999</v>
      </c>
      <c r="S2329">
        <v>712410743.82340002</v>
      </c>
      <c r="T2329">
        <v>9797038.5039000008</v>
      </c>
    </row>
    <row r="2330" spans="1:20" x14ac:dyDescent="0.3">
      <c r="A2330">
        <v>777</v>
      </c>
      <c r="B2330">
        <v>1</v>
      </c>
      <c r="C2330">
        <v>448856826.3258</v>
      </c>
      <c r="D2330">
        <v>357234.10960000003</v>
      </c>
      <c r="E2330">
        <v>120511454.8116</v>
      </c>
      <c r="F2330">
        <v>0</v>
      </c>
      <c r="G2330">
        <v>29349413.8462</v>
      </c>
      <c r="H2330">
        <v>55238108.046400003</v>
      </c>
      <c r="I2330">
        <v>18257719.6406</v>
      </c>
      <c r="J2330">
        <v>5627711.9911000002</v>
      </c>
      <c r="K2330">
        <v>466039407.80940002</v>
      </c>
      <c r="L2330">
        <v>87506086.846399993</v>
      </c>
      <c r="M2330">
        <v>0</v>
      </c>
      <c r="N2330">
        <v>77170018.491600007</v>
      </c>
      <c r="O2330">
        <v>430599106.68529999</v>
      </c>
      <c r="P2330">
        <v>-5270477.8815000001</v>
      </c>
      <c r="Q2330">
        <v>-345527952.99779999</v>
      </c>
      <c r="R2330">
        <v>-87506086.846399993</v>
      </c>
      <c r="S2330">
        <v>29349413.8462</v>
      </c>
      <c r="T2330">
        <v>-21931910.445300002</v>
      </c>
    </row>
    <row r="2331" spans="1:20" x14ac:dyDescent="0.3">
      <c r="A2331">
        <v>777</v>
      </c>
      <c r="B2331">
        <v>2</v>
      </c>
      <c r="C2331">
        <v>431613463.95990002</v>
      </c>
      <c r="D2331">
        <v>374974.95409999997</v>
      </c>
      <c r="E2331">
        <v>120511454.8116</v>
      </c>
      <c r="F2331">
        <v>0</v>
      </c>
      <c r="G2331">
        <v>29349413.8462</v>
      </c>
      <c r="H2331">
        <v>56797464.079300001</v>
      </c>
      <c r="I2331">
        <v>10842277.3212</v>
      </c>
      <c r="J2331">
        <v>5530750.3558</v>
      </c>
      <c r="K2331">
        <v>466039407.80940002</v>
      </c>
      <c r="L2331">
        <v>85018145.671200007</v>
      </c>
      <c r="M2331">
        <v>0</v>
      </c>
      <c r="N2331">
        <v>71547551.645899996</v>
      </c>
      <c r="O2331">
        <v>420771186.63870001</v>
      </c>
      <c r="P2331">
        <v>-5155775.4018000001</v>
      </c>
      <c r="Q2331">
        <v>-345527952.99779999</v>
      </c>
      <c r="R2331">
        <v>-85018145.671200007</v>
      </c>
      <c r="S2331">
        <v>29349413.8462</v>
      </c>
      <c r="T2331">
        <v>-14750087.5666</v>
      </c>
    </row>
    <row r="2332" spans="1:20" x14ac:dyDescent="0.3">
      <c r="A2332">
        <v>777</v>
      </c>
      <c r="B2332">
        <v>3</v>
      </c>
      <c r="C2332">
        <v>421120813.06840003</v>
      </c>
      <c r="D2332">
        <v>392018.78</v>
      </c>
      <c r="E2332">
        <v>120511454.8116</v>
      </c>
      <c r="F2332">
        <v>0</v>
      </c>
      <c r="G2332">
        <v>29349413.8462</v>
      </c>
      <c r="H2332">
        <v>57873388.746399999</v>
      </c>
      <c r="I2332">
        <v>7009029.5283000004</v>
      </c>
      <c r="J2332">
        <v>5451029.8603999997</v>
      </c>
      <c r="K2332">
        <v>466039407.80940002</v>
      </c>
      <c r="L2332">
        <v>82915134.726699993</v>
      </c>
      <c r="M2332">
        <v>0</v>
      </c>
      <c r="N2332">
        <v>68142139.635000005</v>
      </c>
      <c r="O2332">
        <v>414111783.5402</v>
      </c>
      <c r="P2332">
        <v>-5059011.0804000003</v>
      </c>
      <c r="Q2332">
        <v>-345527952.99779999</v>
      </c>
      <c r="R2332">
        <v>-82915134.726699993</v>
      </c>
      <c r="S2332">
        <v>29349413.8462</v>
      </c>
      <c r="T2332">
        <v>-10268750.888599999</v>
      </c>
    </row>
    <row r="2333" spans="1:20" x14ac:dyDescent="0.3">
      <c r="A2333">
        <v>778</v>
      </c>
      <c r="B2333">
        <v>1</v>
      </c>
      <c r="C2333">
        <v>255083680.05180001</v>
      </c>
      <c r="D2333">
        <v>413675.04580000002</v>
      </c>
      <c r="E2333">
        <v>62602718.491599999</v>
      </c>
      <c r="F2333">
        <v>0</v>
      </c>
      <c r="G2333">
        <v>23126545.428199999</v>
      </c>
      <c r="H2333">
        <v>64056616.790899999</v>
      </c>
      <c r="I2333">
        <v>36591870.9749</v>
      </c>
      <c r="J2333">
        <v>5351336.1854999997</v>
      </c>
      <c r="K2333">
        <v>220308096.75940001</v>
      </c>
      <c r="L2333">
        <v>74103258.606199995</v>
      </c>
      <c r="M2333">
        <v>0</v>
      </c>
      <c r="N2333">
        <v>68448692.559100002</v>
      </c>
      <c r="O2333">
        <v>218491809.07699999</v>
      </c>
      <c r="P2333">
        <v>-4937661.1397000002</v>
      </c>
      <c r="Q2333">
        <v>-157705378.2678</v>
      </c>
      <c r="R2333">
        <v>-74103258.606199995</v>
      </c>
      <c r="S2333">
        <v>23126545.428199999</v>
      </c>
      <c r="T2333">
        <v>-4392075.7681999998</v>
      </c>
    </row>
    <row r="2334" spans="1:20" x14ac:dyDescent="0.3">
      <c r="A2334">
        <v>778</v>
      </c>
      <c r="B2334">
        <v>2</v>
      </c>
      <c r="C2334">
        <v>234714244.69010001</v>
      </c>
      <c r="D2334">
        <v>434329.07549999998</v>
      </c>
      <c r="E2334">
        <v>62602718.491599999</v>
      </c>
      <c r="F2334">
        <v>0</v>
      </c>
      <c r="G2334">
        <v>23126545.428199999</v>
      </c>
      <c r="H2334">
        <v>64819649.564199999</v>
      </c>
      <c r="I2334">
        <v>20320612.979200002</v>
      </c>
      <c r="J2334">
        <v>5268002.6985999998</v>
      </c>
      <c r="K2334">
        <v>220308096.75940001</v>
      </c>
      <c r="L2334">
        <v>72993637.376200005</v>
      </c>
      <c r="M2334">
        <v>0</v>
      </c>
      <c r="N2334">
        <v>66517430.663199998</v>
      </c>
      <c r="O2334">
        <v>214393631.71090001</v>
      </c>
      <c r="P2334">
        <v>-4833673.6231000004</v>
      </c>
      <c r="Q2334">
        <v>-157705378.2678</v>
      </c>
      <c r="R2334">
        <v>-72993637.376200005</v>
      </c>
      <c r="S2334">
        <v>23126545.428199999</v>
      </c>
      <c r="T2334">
        <v>-1697781.0989999999</v>
      </c>
    </row>
    <row r="2335" spans="1:20" x14ac:dyDescent="0.3">
      <c r="A2335">
        <v>778</v>
      </c>
      <c r="B2335">
        <v>3</v>
      </c>
      <c r="C2335">
        <v>224312778.54719999</v>
      </c>
      <c r="D2335">
        <v>451955.75189999997</v>
      </c>
      <c r="E2335">
        <v>62602718.491599999</v>
      </c>
      <c r="F2335">
        <v>0</v>
      </c>
      <c r="G2335">
        <v>23126545.428199999</v>
      </c>
      <c r="H2335">
        <v>65216751.053099997</v>
      </c>
      <c r="I2335">
        <v>12427931.697799999</v>
      </c>
      <c r="J2335">
        <v>5194644.9403999997</v>
      </c>
      <c r="K2335">
        <v>220308096.75940001</v>
      </c>
      <c r="L2335">
        <v>71985705.015200004</v>
      </c>
      <c r="M2335">
        <v>0</v>
      </c>
      <c r="N2335">
        <v>65254299.002099998</v>
      </c>
      <c r="O2335">
        <v>211884846.84940001</v>
      </c>
      <c r="P2335">
        <v>-4742689.1885000002</v>
      </c>
      <c r="Q2335">
        <v>-157705378.2678</v>
      </c>
      <c r="R2335">
        <v>-71985705.015200004</v>
      </c>
      <c r="S2335">
        <v>23126545.428199999</v>
      </c>
      <c r="T2335">
        <v>-37547.948900000003</v>
      </c>
    </row>
    <row r="2336" spans="1:20" x14ac:dyDescent="0.3">
      <c r="A2336">
        <v>779</v>
      </c>
      <c r="B2336">
        <v>1</v>
      </c>
      <c r="C2336">
        <v>149271451.92809999</v>
      </c>
      <c r="D2336">
        <v>444955.75530000002</v>
      </c>
      <c r="E2336">
        <v>15435409.071599999</v>
      </c>
      <c r="F2336">
        <v>0</v>
      </c>
      <c r="G2336">
        <v>20036815.3981</v>
      </c>
      <c r="H2336">
        <v>54184297.596299998</v>
      </c>
      <c r="I2336">
        <v>124763701.2509</v>
      </c>
      <c r="J2336">
        <v>5208734.0182999996</v>
      </c>
      <c r="K2336">
        <v>20157217.049400002</v>
      </c>
      <c r="L2336">
        <v>18446391.6349</v>
      </c>
      <c r="M2336">
        <v>0</v>
      </c>
      <c r="N2336">
        <v>69842788.038599998</v>
      </c>
      <c r="O2336">
        <v>24507750.677200001</v>
      </c>
      <c r="P2336">
        <v>-4763778.2630000003</v>
      </c>
      <c r="Q2336">
        <v>-4721807.9778000005</v>
      </c>
      <c r="R2336">
        <v>-18446391.6349</v>
      </c>
      <c r="S2336">
        <v>20036815.3981</v>
      </c>
      <c r="T2336">
        <v>-15658490.442399999</v>
      </c>
    </row>
    <row r="2337" spans="1:20" x14ac:dyDescent="0.3">
      <c r="A2337">
        <v>779</v>
      </c>
      <c r="B2337">
        <v>2</v>
      </c>
      <c r="C2337">
        <v>123967672.0658</v>
      </c>
      <c r="D2337">
        <v>439488.03830000001</v>
      </c>
      <c r="E2337">
        <v>15435409.071599999</v>
      </c>
      <c r="F2337">
        <v>0</v>
      </c>
      <c r="G2337">
        <v>20036815.3981</v>
      </c>
      <c r="H2337">
        <v>53280161.996799998</v>
      </c>
      <c r="I2337">
        <v>96313660.790700004</v>
      </c>
      <c r="J2337">
        <v>5217985.2325999998</v>
      </c>
      <c r="K2337">
        <v>20157217.049400002</v>
      </c>
      <c r="L2337">
        <v>18602124.215799998</v>
      </c>
      <c r="M2337">
        <v>0</v>
      </c>
      <c r="N2337">
        <v>72246689.335299999</v>
      </c>
      <c r="O2337">
        <v>27654011.2751</v>
      </c>
      <c r="P2337">
        <v>-4778497.1942999996</v>
      </c>
      <c r="Q2337">
        <v>-4721807.9778000005</v>
      </c>
      <c r="R2337">
        <v>-18602124.215799998</v>
      </c>
      <c r="S2337">
        <v>20036815.3981</v>
      </c>
      <c r="T2337">
        <v>-18966527.338500001</v>
      </c>
    </row>
    <row r="2338" spans="1:20" x14ac:dyDescent="0.3">
      <c r="A2338">
        <v>779</v>
      </c>
      <c r="B2338">
        <v>3</v>
      </c>
      <c r="C2338">
        <v>109279583.96089999</v>
      </c>
      <c r="D2338">
        <v>435049.3235</v>
      </c>
      <c r="E2338">
        <v>15435409.071599999</v>
      </c>
      <c r="F2338">
        <v>0</v>
      </c>
      <c r="G2338">
        <v>20036815.3981</v>
      </c>
      <c r="H2338">
        <v>52850800.256099999</v>
      </c>
      <c r="I2338">
        <v>79808425.151999995</v>
      </c>
      <c r="J2338">
        <v>5224237.8584000003</v>
      </c>
      <c r="K2338">
        <v>20157217.049400002</v>
      </c>
      <c r="L2338">
        <v>18732458.502099998</v>
      </c>
      <c r="M2338">
        <v>0</v>
      </c>
      <c r="N2338">
        <v>73588971.678299993</v>
      </c>
      <c r="O2338">
        <v>29471158.808899999</v>
      </c>
      <c r="P2338">
        <v>-4789188.5349000003</v>
      </c>
      <c r="Q2338">
        <v>-4721807.9778000005</v>
      </c>
      <c r="R2338">
        <v>-18732458.502099998</v>
      </c>
      <c r="S2338">
        <v>20036815.3981</v>
      </c>
      <c r="T2338">
        <v>-20738171.422200002</v>
      </c>
    </row>
    <row r="2339" spans="1:20" x14ac:dyDescent="0.3">
      <c r="A2339">
        <v>780</v>
      </c>
      <c r="B2339">
        <v>1</v>
      </c>
      <c r="C2339">
        <v>111495796.5837</v>
      </c>
      <c r="D2339">
        <v>430979.56640000001</v>
      </c>
      <c r="E2339">
        <v>15435409.071599999</v>
      </c>
      <c r="F2339">
        <v>0</v>
      </c>
      <c r="G2339">
        <v>8444919.7202000003</v>
      </c>
      <c r="H2339">
        <v>46237222.238399997</v>
      </c>
      <c r="I2339">
        <v>74090769.430999994</v>
      </c>
      <c r="J2339">
        <v>5222940.0445999997</v>
      </c>
      <c r="K2339">
        <v>20157217.049400002</v>
      </c>
      <c r="L2339">
        <v>5928290.5603999998</v>
      </c>
      <c r="M2339">
        <v>0</v>
      </c>
      <c r="N2339">
        <v>75569262.614999995</v>
      </c>
      <c r="O2339">
        <v>37405027.1527</v>
      </c>
      <c r="P2339">
        <v>-4791960.4781999998</v>
      </c>
      <c r="Q2339">
        <v>-4721807.9778000005</v>
      </c>
      <c r="R2339">
        <v>-5928290.5603999998</v>
      </c>
      <c r="S2339">
        <v>8444919.7202000003</v>
      </c>
      <c r="T2339">
        <v>-29332040.376600001</v>
      </c>
    </row>
    <row r="2340" spans="1:20" x14ac:dyDescent="0.3">
      <c r="A2340">
        <v>780</v>
      </c>
      <c r="B2340">
        <v>2</v>
      </c>
      <c r="C2340">
        <v>104223355.2142</v>
      </c>
      <c r="D2340">
        <v>428077.71769999998</v>
      </c>
      <c r="E2340">
        <v>15435409.071599999</v>
      </c>
      <c r="F2340">
        <v>0</v>
      </c>
      <c r="G2340">
        <v>8444919.7202000003</v>
      </c>
      <c r="H2340">
        <v>46220636.892200001</v>
      </c>
      <c r="I2340">
        <v>66255053.763700001</v>
      </c>
      <c r="J2340">
        <v>5220877.6995999999</v>
      </c>
      <c r="K2340">
        <v>20157217.049400002</v>
      </c>
      <c r="L2340">
        <v>5982933.6507000001</v>
      </c>
      <c r="M2340">
        <v>0</v>
      </c>
      <c r="N2340">
        <v>76828841.223399997</v>
      </c>
      <c r="O2340">
        <v>37968301.450599998</v>
      </c>
      <c r="P2340">
        <v>-4792799.9819</v>
      </c>
      <c r="Q2340">
        <v>-4721807.9778000005</v>
      </c>
      <c r="R2340">
        <v>-5982933.6507000001</v>
      </c>
      <c r="S2340">
        <v>8444919.7202000003</v>
      </c>
      <c r="T2340">
        <v>-30608204.3312</v>
      </c>
    </row>
    <row r="2341" spans="1:20" x14ac:dyDescent="0.3">
      <c r="A2341">
        <v>780</v>
      </c>
      <c r="B2341">
        <v>3</v>
      </c>
      <c r="C2341">
        <v>99169583.144299999</v>
      </c>
      <c r="D2341">
        <v>425593.02059999999</v>
      </c>
      <c r="E2341">
        <v>15435409.071599999</v>
      </c>
      <c r="F2341">
        <v>0</v>
      </c>
      <c r="G2341">
        <v>8444919.7202000003</v>
      </c>
      <c r="H2341">
        <v>46137177.751199998</v>
      </c>
      <c r="I2341">
        <v>60089269.138400003</v>
      </c>
      <c r="J2341">
        <v>5217785.9741000002</v>
      </c>
      <c r="K2341">
        <v>20157217.049400002</v>
      </c>
      <c r="L2341">
        <v>6028141.5738000004</v>
      </c>
      <c r="M2341">
        <v>0</v>
      </c>
      <c r="N2341">
        <v>77565545.962699994</v>
      </c>
      <c r="O2341">
        <v>39080314.005800001</v>
      </c>
      <c r="P2341">
        <v>-4792192.9534999998</v>
      </c>
      <c r="Q2341">
        <v>-4721807.9778000005</v>
      </c>
      <c r="R2341">
        <v>-6028141.5738000004</v>
      </c>
      <c r="S2341">
        <v>8444919.7202000003</v>
      </c>
      <c r="T2341">
        <v>-31428368.211599998</v>
      </c>
    </row>
    <row r="2342" spans="1:20" x14ac:dyDescent="0.3">
      <c r="A2342">
        <v>781</v>
      </c>
      <c r="B2342">
        <v>1</v>
      </c>
      <c r="C2342">
        <v>123045167.08050001</v>
      </c>
      <c r="D2342">
        <v>429110.01929999999</v>
      </c>
      <c r="E2342">
        <v>15435409.071599999</v>
      </c>
      <c r="F2342">
        <v>0</v>
      </c>
      <c r="G2342">
        <v>2131305.7423</v>
      </c>
      <c r="H2342">
        <v>32624893.238200001</v>
      </c>
      <c r="I2342">
        <v>45063032.981399998</v>
      </c>
      <c r="J2342">
        <v>5189130.6204000004</v>
      </c>
      <c r="K2342">
        <v>20157217.049400002</v>
      </c>
      <c r="L2342">
        <v>25501283.678199999</v>
      </c>
      <c r="M2342">
        <v>0</v>
      </c>
      <c r="N2342">
        <v>78449036.372299999</v>
      </c>
      <c r="O2342">
        <v>77982134.099099994</v>
      </c>
      <c r="P2342">
        <v>-4760020.6010999996</v>
      </c>
      <c r="Q2342">
        <v>-4721807.9778000005</v>
      </c>
      <c r="R2342">
        <v>-25501283.678199999</v>
      </c>
      <c r="S2342">
        <v>2131305.7423</v>
      </c>
      <c r="T2342">
        <v>-45824143.134099998</v>
      </c>
    </row>
    <row r="2343" spans="1:20" x14ac:dyDescent="0.3">
      <c r="A2343">
        <v>781</v>
      </c>
      <c r="B2343">
        <v>2</v>
      </c>
      <c r="C2343">
        <v>117340390.60619999</v>
      </c>
      <c r="D2343">
        <v>432549.93650000001</v>
      </c>
      <c r="E2343">
        <v>15435409.071599999</v>
      </c>
      <c r="F2343">
        <v>0</v>
      </c>
      <c r="G2343">
        <v>2131305.7423</v>
      </c>
      <c r="H2343">
        <v>31651048.9113</v>
      </c>
      <c r="I2343">
        <v>40640606.918099999</v>
      </c>
      <c r="J2343">
        <v>5163408.5658</v>
      </c>
      <c r="K2343">
        <v>20157217.049400002</v>
      </c>
      <c r="L2343">
        <v>25401706.842399999</v>
      </c>
      <c r="M2343">
        <v>0</v>
      </c>
      <c r="N2343">
        <v>76176992.037100002</v>
      </c>
      <c r="O2343">
        <v>76699783.687999994</v>
      </c>
      <c r="P2343">
        <v>-4730858.6293000001</v>
      </c>
      <c r="Q2343">
        <v>-4721807.9778000005</v>
      </c>
      <c r="R2343">
        <v>-25401706.842399999</v>
      </c>
      <c r="S2343">
        <v>2131305.7423</v>
      </c>
      <c r="T2343">
        <v>-44525943.125799999</v>
      </c>
    </row>
    <row r="2344" spans="1:20" x14ac:dyDescent="0.3">
      <c r="A2344">
        <v>781</v>
      </c>
      <c r="B2344">
        <v>3</v>
      </c>
      <c r="C2344">
        <v>113858557.0605</v>
      </c>
      <c r="D2344">
        <v>435671.56520000001</v>
      </c>
      <c r="E2344">
        <v>15435409.071599999</v>
      </c>
      <c r="F2344">
        <v>0</v>
      </c>
      <c r="G2344">
        <v>2131305.7423</v>
      </c>
      <c r="H2344">
        <v>31367365.122000001</v>
      </c>
      <c r="I2344">
        <v>37793778.473700002</v>
      </c>
      <c r="J2344">
        <v>5139563.6518999999</v>
      </c>
      <c r="K2344">
        <v>20157217.049400002</v>
      </c>
      <c r="L2344">
        <v>25314772.543200001</v>
      </c>
      <c r="M2344">
        <v>0</v>
      </c>
      <c r="N2344">
        <v>75126578.976999998</v>
      </c>
      <c r="O2344">
        <v>76064778.586799994</v>
      </c>
      <c r="P2344">
        <v>-4703892.0866999999</v>
      </c>
      <c r="Q2344">
        <v>-4721807.9778000005</v>
      </c>
      <c r="R2344">
        <v>-25314772.543200001</v>
      </c>
      <c r="S2344">
        <v>2131305.7423</v>
      </c>
      <c r="T2344">
        <v>-43759213.855099998</v>
      </c>
    </row>
    <row r="2345" spans="1:20" x14ac:dyDescent="0.3">
      <c r="A2345">
        <v>782</v>
      </c>
      <c r="B2345">
        <v>1</v>
      </c>
      <c r="C2345">
        <v>91538537.351899996</v>
      </c>
      <c r="D2345">
        <v>433342.78909999999</v>
      </c>
      <c r="E2345">
        <v>15435409.071599999</v>
      </c>
      <c r="F2345">
        <v>0</v>
      </c>
      <c r="G2345">
        <v>7371033.8617000002</v>
      </c>
      <c r="H2345">
        <v>44889504.554300003</v>
      </c>
      <c r="I2345">
        <v>56964875.484899998</v>
      </c>
      <c r="J2345">
        <v>5144048.8107000003</v>
      </c>
      <c r="K2345">
        <v>19974358.139400002</v>
      </c>
      <c r="L2345">
        <v>739049.33770000003</v>
      </c>
      <c r="M2345">
        <v>0</v>
      </c>
      <c r="N2345">
        <v>75835662.967600003</v>
      </c>
      <c r="O2345">
        <v>34573661.866999999</v>
      </c>
      <c r="P2345">
        <v>-4710706.0215999996</v>
      </c>
      <c r="Q2345">
        <v>-4538949.0678000003</v>
      </c>
      <c r="R2345">
        <v>-739049.33770000003</v>
      </c>
      <c r="S2345">
        <v>7371033.8617000002</v>
      </c>
      <c r="T2345">
        <v>-30946158.4133</v>
      </c>
    </row>
    <row r="2346" spans="1:20" x14ac:dyDescent="0.3">
      <c r="A2346">
        <v>782</v>
      </c>
      <c r="B2346">
        <v>2</v>
      </c>
      <c r="C2346">
        <v>88388431.345100001</v>
      </c>
      <c r="D2346">
        <v>431742.64419999998</v>
      </c>
      <c r="E2346">
        <v>15435409.071599999</v>
      </c>
      <c r="F2346">
        <v>0</v>
      </c>
      <c r="G2346">
        <v>7371033.8617000002</v>
      </c>
      <c r="H2346">
        <v>44888061.696400002</v>
      </c>
      <c r="I2346">
        <v>52383984.473800004</v>
      </c>
      <c r="J2346">
        <v>5146837.3132999996</v>
      </c>
      <c r="K2346">
        <v>19974358.139400002</v>
      </c>
      <c r="L2346">
        <v>748880.69900000002</v>
      </c>
      <c r="M2346">
        <v>0</v>
      </c>
      <c r="N2346">
        <v>77348963.155000001</v>
      </c>
      <c r="O2346">
        <v>36004446.871299997</v>
      </c>
      <c r="P2346">
        <v>-4715094.6689999998</v>
      </c>
      <c r="Q2346">
        <v>-4538949.0678000003</v>
      </c>
      <c r="R2346">
        <v>-748880.69900000002</v>
      </c>
      <c r="S2346">
        <v>7371033.8617000002</v>
      </c>
      <c r="T2346">
        <v>-32460901.458700001</v>
      </c>
    </row>
    <row r="2347" spans="1:20" x14ac:dyDescent="0.3">
      <c r="A2347">
        <v>782</v>
      </c>
      <c r="B2347">
        <v>3</v>
      </c>
      <c r="C2347">
        <v>85955682.457300007</v>
      </c>
      <c r="D2347">
        <v>430387.41619999998</v>
      </c>
      <c r="E2347">
        <v>15435409.071599999</v>
      </c>
      <c r="F2347">
        <v>0</v>
      </c>
      <c r="G2347">
        <v>7371033.8617000002</v>
      </c>
      <c r="H2347">
        <v>44908641.826099999</v>
      </c>
      <c r="I2347">
        <v>49371197.041900001</v>
      </c>
      <c r="J2347">
        <v>5148191.2068999996</v>
      </c>
      <c r="K2347">
        <v>19974358.139400002</v>
      </c>
      <c r="L2347">
        <v>756971.96750000003</v>
      </c>
      <c r="M2347">
        <v>0</v>
      </c>
      <c r="N2347">
        <v>78263578.713100001</v>
      </c>
      <c r="O2347">
        <v>36584485.415299997</v>
      </c>
      <c r="P2347">
        <v>-4717803.7905999999</v>
      </c>
      <c r="Q2347">
        <v>-4538949.0678000003</v>
      </c>
      <c r="R2347">
        <v>-756971.96750000003</v>
      </c>
      <c r="S2347">
        <v>7371033.8617000002</v>
      </c>
      <c r="T2347">
        <v>-33354936.886999998</v>
      </c>
    </row>
    <row r="2348" spans="1:20" x14ac:dyDescent="0.3">
      <c r="A2348">
        <v>783</v>
      </c>
      <c r="B2348">
        <v>1</v>
      </c>
      <c r="C2348">
        <v>88706071.982500002</v>
      </c>
      <c r="D2348">
        <v>429441.19549999997</v>
      </c>
      <c r="E2348">
        <v>15435409.071599999</v>
      </c>
      <c r="F2348">
        <v>0</v>
      </c>
      <c r="G2348">
        <v>6786673.9614000004</v>
      </c>
      <c r="H2348">
        <v>42288947.740400001</v>
      </c>
      <c r="I2348">
        <v>44816264.877700001</v>
      </c>
      <c r="J2348">
        <v>5143374.1452000001</v>
      </c>
      <c r="K2348">
        <v>19974358.139400002</v>
      </c>
      <c r="L2348">
        <v>5299664.5219999999</v>
      </c>
      <c r="M2348">
        <v>0</v>
      </c>
      <c r="N2348">
        <v>78089276.437999994</v>
      </c>
      <c r="O2348">
        <v>43889807.104900002</v>
      </c>
      <c r="P2348">
        <v>-4713932.9496999998</v>
      </c>
      <c r="Q2348">
        <v>-4538949.0678000003</v>
      </c>
      <c r="R2348">
        <v>-5299664.5219999999</v>
      </c>
      <c r="S2348">
        <v>6786673.9614000004</v>
      </c>
      <c r="T2348">
        <v>-35800328.6976</v>
      </c>
    </row>
    <row r="2349" spans="1:20" x14ac:dyDescent="0.3">
      <c r="A2349">
        <v>783</v>
      </c>
      <c r="B2349">
        <v>2</v>
      </c>
      <c r="C2349">
        <v>87016261.4507</v>
      </c>
      <c r="D2349">
        <v>428692.75260000001</v>
      </c>
      <c r="E2349">
        <v>15435409.071599999</v>
      </c>
      <c r="F2349">
        <v>0</v>
      </c>
      <c r="G2349">
        <v>6786673.9614000004</v>
      </c>
      <c r="H2349">
        <v>42196273.584200002</v>
      </c>
      <c r="I2349">
        <v>42860288.360600002</v>
      </c>
      <c r="J2349">
        <v>5138514.2176999999</v>
      </c>
      <c r="K2349">
        <v>19974358.139400002</v>
      </c>
      <c r="L2349">
        <v>5309822.4933000002</v>
      </c>
      <c r="M2349">
        <v>0</v>
      </c>
      <c r="N2349">
        <v>78098450.0722</v>
      </c>
      <c r="O2349">
        <v>44155973.0902</v>
      </c>
      <c r="P2349">
        <v>-4709821.4650999997</v>
      </c>
      <c r="Q2349">
        <v>-4538949.0678000003</v>
      </c>
      <c r="R2349">
        <v>-5309822.4933000002</v>
      </c>
      <c r="S2349">
        <v>6786673.9614000004</v>
      </c>
      <c r="T2349">
        <v>-35902176.487999998</v>
      </c>
    </row>
    <row r="2350" spans="1:20" x14ac:dyDescent="0.3">
      <c r="A2350">
        <v>783</v>
      </c>
      <c r="B2350">
        <v>3</v>
      </c>
      <c r="C2350">
        <v>85650978.259299994</v>
      </c>
      <c r="D2350">
        <v>428266.50630000001</v>
      </c>
      <c r="E2350">
        <v>15435409.071599999</v>
      </c>
      <c r="F2350">
        <v>0</v>
      </c>
      <c r="G2350">
        <v>6786673.9614000004</v>
      </c>
      <c r="H2350">
        <v>42107324.067599997</v>
      </c>
      <c r="I2350">
        <v>41432724.934199996</v>
      </c>
      <c r="J2350">
        <v>5133719.5791999996</v>
      </c>
      <c r="K2350">
        <v>19974358.139400002</v>
      </c>
      <c r="L2350">
        <v>5320497.2302000001</v>
      </c>
      <c r="M2350">
        <v>0</v>
      </c>
      <c r="N2350">
        <v>78153580.928000003</v>
      </c>
      <c r="O2350">
        <v>44218253.325199999</v>
      </c>
      <c r="P2350">
        <v>-4705453.0729</v>
      </c>
      <c r="Q2350">
        <v>-4538949.0678000003</v>
      </c>
      <c r="R2350">
        <v>-5320497.2302000001</v>
      </c>
      <c r="S2350">
        <v>6786673.9614000004</v>
      </c>
      <c r="T2350">
        <v>-36046256.860399999</v>
      </c>
    </row>
    <row r="2351" spans="1:20" x14ac:dyDescent="0.3">
      <c r="A2351">
        <v>784</v>
      </c>
      <c r="B2351">
        <v>1</v>
      </c>
      <c r="C2351">
        <v>110649985.8647</v>
      </c>
      <c r="D2351">
        <v>433228.4938</v>
      </c>
      <c r="E2351">
        <v>15435409.071599999</v>
      </c>
      <c r="F2351">
        <v>0</v>
      </c>
      <c r="G2351">
        <v>5167952.2313999999</v>
      </c>
      <c r="H2351">
        <v>38334580.408200003</v>
      </c>
      <c r="I2351">
        <v>29644536.1395</v>
      </c>
      <c r="J2351">
        <v>5102878.1306999996</v>
      </c>
      <c r="K2351">
        <v>19974358.139400002</v>
      </c>
      <c r="L2351">
        <v>42924358.809500001</v>
      </c>
      <c r="M2351">
        <v>0</v>
      </c>
      <c r="N2351">
        <v>73770212.722299993</v>
      </c>
      <c r="O2351">
        <v>81005449.725199997</v>
      </c>
      <c r="P2351">
        <v>-4669649.6369000003</v>
      </c>
      <c r="Q2351">
        <v>-4538949.0678000003</v>
      </c>
      <c r="R2351">
        <v>-42924358.809500001</v>
      </c>
      <c r="S2351">
        <v>5167952.2313999999</v>
      </c>
      <c r="T2351">
        <v>-35435632.314099997</v>
      </c>
    </row>
    <row r="2352" spans="1:20" x14ac:dyDescent="0.3">
      <c r="A2352">
        <v>784</v>
      </c>
      <c r="B2352">
        <v>2</v>
      </c>
      <c r="C2352">
        <v>106767829.7746</v>
      </c>
      <c r="D2352">
        <v>438013.17190000002</v>
      </c>
      <c r="E2352">
        <v>15435409.071599999</v>
      </c>
      <c r="F2352">
        <v>0</v>
      </c>
      <c r="G2352">
        <v>5167952.2313999999</v>
      </c>
      <c r="H2352">
        <v>38672654.279399998</v>
      </c>
      <c r="I2352">
        <v>28055277.0022</v>
      </c>
      <c r="J2352">
        <v>5076033.8097999999</v>
      </c>
      <c r="K2352">
        <v>19974358.139400002</v>
      </c>
      <c r="L2352">
        <v>42414665.7377</v>
      </c>
      <c r="M2352">
        <v>0</v>
      </c>
      <c r="N2352">
        <v>71592830.494000003</v>
      </c>
      <c r="O2352">
        <v>78712552.772400007</v>
      </c>
      <c r="P2352">
        <v>-4638020.6379000004</v>
      </c>
      <c r="Q2352">
        <v>-4538949.0678000003</v>
      </c>
      <c r="R2352">
        <v>-42414665.7377</v>
      </c>
      <c r="S2352">
        <v>5167952.2313999999</v>
      </c>
      <c r="T2352">
        <v>-32920176.214699998</v>
      </c>
    </row>
    <row r="2353" spans="1:20" x14ac:dyDescent="0.3">
      <c r="A2353">
        <v>784</v>
      </c>
      <c r="B2353">
        <v>3</v>
      </c>
      <c r="C2353">
        <v>103825501.7572</v>
      </c>
      <c r="D2353">
        <v>442360.95209999999</v>
      </c>
      <c r="E2353">
        <v>15435409.071599999</v>
      </c>
      <c r="F2353">
        <v>0</v>
      </c>
      <c r="G2353">
        <v>5167952.2313999999</v>
      </c>
      <c r="H2353">
        <v>38903042.217699997</v>
      </c>
      <c r="I2353">
        <v>26998425.594999999</v>
      </c>
      <c r="J2353">
        <v>5051798.7893000003</v>
      </c>
      <c r="K2353">
        <v>19974358.139400002</v>
      </c>
      <c r="L2353">
        <v>41986273.917300001</v>
      </c>
      <c r="M2353">
        <v>0</v>
      </c>
      <c r="N2353">
        <v>70284747.644899994</v>
      </c>
      <c r="O2353">
        <v>76827076.162100002</v>
      </c>
      <c r="P2353">
        <v>-4609437.8372</v>
      </c>
      <c r="Q2353">
        <v>-4538949.0678000003</v>
      </c>
      <c r="R2353">
        <v>-41986273.917300001</v>
      </c>
      <c r="S2353">
        <v>5167952.2313999999</v>
      </c>
      <c r="T2353">
        <v>-31381705.427200001</v>
      </c>
    </row>
    <row r="2354" spans="1:20" x14ac:dyDescent="0.3">
      <c r="A2354">
        <v>785</v>
      </c>
      <c r="B2354">
        <v>1</v>
      </c>
      <c r="C2354">
        <v>127014458.4122</v>
      </c>
      <c r="D2354">
        <v>454567.7659</v>
      </c>
      <c r="E2354">
        <v>19414850.341600001</v>
      </c>
      <c r="F2354">
        <v>0</v>
      </c>
      <c r="G2354">
        <v>8824400.5449999999</v>
      </c>
      <c r="H2354">
        <v>49398759.910800003</v>
      </c>
      <c r="I2354">
        <v>14674197.2914</v>
      </c>
      <c r="J2354">
        <v>5001896.6694</v>
      </c>
      <c r="K2354">
        <v>55909008.439400002</v>
      </c>
      <c r="L2354">
        <v>62755605.166900001</v>
      </c>
      <c r="M2354">
        <v>0</v>
      </c>
      <c r="N2354">
        <v>67271734.902099997</v>
      </c>
      <c r="O2354">
        <v>112340261.1208</v>
      </c>
      <c r="P2354">
        <v>-4547328.9035</v>
      </c>
      <c r="Q2354">
        <v>-36494158.097800002</v>
      </c>
      <c r="R2354">
        <v>-62755605.166900001</v>
      </c>
      <c r="S2354">
        <v>8824400.5449999999</v>
      </c>
      <c r="T2354">
        <v>-17872974.9914</v>
      </c>
    </row>
    <row r="2355" spans="1:20" x14ac:dyDescent="0.3">
      <c r="A2355">
        <v>785</v>
      </c>
      <c r="B2355">
        <v>2</v>
      </c>
      <c r="C2355">
        <v>121488386.6551</v>
      </c>
      <c r="D2355">
        <v>464844.995</v>
      </c>
      <c r="E2355">
        <v>19414850.341600001</v>
      </c>
      <c r="F2355">
        <v>0</v>
      </c>
      <c r="G2355">
        <v>8824400.5449999999</v>
      </c>
      <c r="H2355">
        <v>49876431.565800004</v>
      </c>
      <c r="I2355">
        <v>12045227.446699999</v>
      </c>
      <c r="J2355">
        <v>4957641.7391999997</v>
      </c>
      <c r="K2355">
        <v>55909008.439400002</v>
      </c>
      <c r="L2355">
        <v>61864458.831299998</v>
      </c>
      <c r="M2355">
        <v>0</v>
      </c>
      <c r="N2355">
        <v>65550111.726099998</v>
      </c>
      <c r="O2355">
        <v>109443159.2084</v>
      </c>
      <c r="P2355">
        <v>-4492796.7441999996</v>
      </c>
      <c r="Q2355">
        <v>-36494158.097800002</v>
      </c>
      <c r="R2355">
        <v>-61864458.831299998</v>
      </c>
      <c r="S2355">
        <v>8824400.5449999999</v>
      </c>
      <c r="T2355">
        <v>-15673680.1603</v>
      </c>
    </row>
    <row r="2356" spans="1:20" x14ac:dyDescent="0.3">
      <c r="A2356">
        <v>785</v>
      </c>
      <c r="B2356">
        <v>3</v>
      </c>
      <c r="C2356">
        <v>117804012.7915</v>
      </c>
      <c r="D2356">
        <v>473662.16960000002</v>
      </c>
      <c r="E2356">
        <v>19414850.341600001</v>
      </c>
      <c r="F2356">
        <v>0</v>
      </c>
      <c r="G2356">
        <v>8824400.5449999999</v>
      </c>
      <c r="H2356">
        <v>50210665.080200002</v>
      </c>
      <c r="I2356">
        <v>10667418.205499999</v>
      </c>
      <c r="J2356">
        <v>4917690.8293000003</v>
      </c>
      <c r="K2356">
        <v>55909008.439400002</v>
      </c>
      <c r="L2356">
        <v>61092344.130599998</v>
      </c>
      <c r="M2356">
        <v>0</v>
      </c>
      <c r="N2356">
        <v>64409717.285899997</v>
      </c>
      <c r="O2356">
        <v>107136594.586</v>
      </c>
      <c r="P2356">
        <v>-4444028.6597999996</v>
      </c>
      <c r="Q2356">
        <v>-36494158.097800002</v>
      </c>
      <c r="R2356">
        <v>-61092344.130599998</v>
      </c>
      <c r="S2356">
        <v>8824400.5449999999</v>
      </c>
      <c r="T2356">
        <v>-14199052.205700001</v>
      </c>
    </row>
    <row r="2357" spans="1:20" x14ac:dyDescent="0.3">
      <c r="A2357">
        <v>786</v>
      </c>
      <c r="B2357">
        <v>1</v>
      </c>
      <c r="C2357">
        <v>114889132.98459999</v>
      </c>
      <c r="D2357">
        <v>477079.07909999997</v>
      </c>
      <c r="E2357">
        <v>21676320.711599998</v>
      </c>
      <c r="F2357">
        <v>0</v>
      </c>
      <c r="G2357">
        <v>35636861.043899998</v>
      </c>
      <c r="H2357">
        <v>58126688.990500003</v>
      </c>
      <c r="I2357">
        <v>12510475.6797</v>
      </c>
      <c r="J2357">
        <v>4891855.1396000003</v>
      </c>
      <c r="K2357">
        <v>76330247.819399998</v>
      </c>
      <c r="L2357">
        <v>75292680.387600005</v>
      </c>
      <c r="M2357">
        <v>0</v>
      </c>
      <c r="N2357">
        <v>62350557.596600004</v>
      </c>
      <c r="O2357">
        <v>102378657.3048</v>
      </c>
      <c r="P2357">
        <v>-4414776.0604999997</v>
      </c>
      <c r="Q2357">
        <v>-54653927.107799999</v>
      </c>
      <c r="R2357">
        <v>-75292680.387600005</v>
      </c>
      <c r="S2357">
        <v>35636861.043899998</v>
      </c>
      <c r="T2357">
        <v>-4223868.6061000004</v>
      </c>
    </row>
    <row r="2358" spans="1:20" x14ac:dyDescent="0.3">
      <c r="A2358">
        <v>786</v>
      </c>
      <c r="B2358">
        <v>2</v>
      </c>
      <c r="C2358">
        <v>109891669.00049999</v>
      </c>
      <c r="D2358">
        <v>480912.80129999999</v>
      </c>
      <c r="E2358">
        <v>21676320.711599998</v>
      </c>
      <c r="F2358">
        <v>0</v>
      </c>
      <c r="G2358">
        <v>35636861.043899998</v>
      </c>
      <c r="H2358">
        <v>58558761.104900002</v>
      </c>
      <c r="I2358">
        <v>10406315.605599999</v>
      </c>
      <c r="J2358">
        <v>4868382.3633000003</v>
      </c>
      <c r="K2358">
        <v>76330247.819399998</v>
      </c>
      <c r="L2358">
        <v>74267187.783600003</v>
      </c>
      <c r="M2358">
        <v>0</v>
      </c>
      <c r="N2358">
        <v>61146428.629799999</v>
      </c>
      <c r="O2358">
        <v>99485353.394899994</v>
      </c>
      <c r="P2358">
        <v>-4387469.5619999999</v>
      </c>
      <c r="Q2358">
        <v>-54653927.107799999</v>
      </c>
      <c r="R2358">
        <v>-74267187.783600003</v>
      </c>
      <c r="S2358">
        <v>35636861.043899998</v>
      </c>
      <c r="T2358">
        <v>-2587667.5249000001</v>
      </c>
    </row>
    <row r="2359" spans="1:20" x14ac:dyDescent="0.3">
      <c r="A2359">
        <v>786</v>
      </c>
      <c r="B2359">
        <v>3</v>
      </c>
      <c r="C2359">
        <v>106846168.52249999</v>
      </c>
      <c r="D2359">
        <v>484666.24349999998</v>
      </c>
      <c r="E2359">
        <v>21676320.711599998</v>
      </c>
      <c r="F2359">
        <v>0</v>
      </c>
      <c r="G2359">
        <v>35636861.043899998</v>
      </c>
      <c r="H2359">
        <v>58825784.070900001</v>
      </c>
      <c r="I2359">
        <v>9004354.1267000008</v>
      </c>
      <c r="J2359">
        <v>4846612.5623000003</v>
      </c>
      <c r="K2359">
        <v>76330247.819399998</v>
      </c>
      <c r="L2359">
        <v>73371794.843400002</v>
      </c>
      <c r="M2359">
        <v>0</v>
      </c>
      <c r="N2359">
        <v>60356048.981399998</v>
      </c>
      <c r="O2359">
        <v>97841814.395899996</v>
      </c>
      <c r="P2359">
        <v>-4361946.3187999995</v>
      </c>
      <c r="Q2359">
        <v>-54653927.107799999</v>
      </c>
      <c r="R2359">
        <v>-73371794.843400002</v>
      </c>
      <c r="S2359">
        <v>35636861.043899998</v>
      </c>
      <c r="T2359">
        <v>-1530264.9103999999</v>
      </c>
    </row>
    <row r="2360" spans="1:20" x14ac:dyDescent="0.3">
      <c r="A2360">
        <v>787</v>
      </c>
      <c r="B2360">
        <v>1</v>
      </c>
      <c r="C2360">
        <v>67204363.252800003</v>
      </c>
      <c r="D2360">
        <v>426815.07949999999</v>
      </c>
      <c r="E2360">
        <v>30297726.421599999</v>
      </c>
      <c r="F2360">
        <v>0</v>
      </c>
      <c r="G2360">
        <v>664666339.0029</v>
      </c>
      <c r="H2360">
        <v>98647630.620299995</v>
      </c>
      <c r="I2360">
        <v>588821406.66400003</v>
      </c>
      <c r="J2360">
        <v>5161366.1085000001</v>
      </c>
      <c r="K2360">
        <v>154182181.87940001</v>
      </c>
      <c r="L2360">
        <v>41837250.183700003</v>
      </c>
      <c r="M2360">
        <v>0</v>
      </c>
      <c r="N2360">
        <v>71134508.4366</v>
      </c>
      <c r="O2360">
        <v>-521617043.41119999</v>
      </c>
      <c r="P2360">
        <v>-4734551.0290000001</v>
      </c>
      <c r="Q2360">
        <v>-123884455.4578</v>
      </c>
      <c r="R2360">
        <v>-41837250.183700003</v>
      </c>
      <c r="S2360">
        <v>664666339.0029</v>
      </c>
      <c r="T2360">
        <v>27513122.183699999</v>
      </c>
    </row>
    <row r="2361" spans="1:20" x14ac:dyDescent="0.3">
      <c r="A2361">
        <v>787</v>
      </c>
      <c r="B2361">
        <v>2</v>
      </c>
      <c r="C2361">
        <v>63253299.090899996</v>
      </c>
      <c r="D2361">
        <v>376799.55599999998</v>
      </c>
      <c r="E2361">
        <v>30297726.421599999</v>
      </c>
      <c r="F2361">
        <v>0</v>
      </c>
      <c r="G2361">
        <v>664666339.0029</v>
      </c>
      <c r="H2361">
        <v>94558792.976899996</v>
      </c>
      <c r="I2361">
        <v>571318123.07000005</v>
      </c>
      <c r="J2361">
        <v>5439548.5506999996</v>
      </c>
      <c r="K2361">
        <v>154182181.87940001</v>
      </c>
      <c r="L2361">
        <v>43003281.846900001</v>
      </c>
      <c r="M2361">
        <v>0</v>
      </c>
      <c r="N2361">
        <v>79033498.195899993</v>
      </c>
      <c r="O2361">
        <v>-508064823.97909999</v>
      </c>
      <c r="P2361">
        <v>-5062748.9946999997</v>
      </c>
      <c r="Q2361">
        <v>-123884455.4578</v>
      </c>
      <c r="R2361">
        <v>-43003281.846900001</v>
      </c>
      <c r="S2361">
        <v>664666339.0029</v>
      </c>
      <c r="T2361">
        <v>15525294.7809</v>
      </c>
    </row>
    <row r="2362" spans="1:20" x14ac:dyDescent="0.3">
      <c r="A2362">
        <v>787</v>
      </c>
      <c r="B2362">
        <v>3</v>
      </c>
      <c r="C2362">
        <v>61066210.842299998</v>
      </c>
      <c r="D2362">
        <v>337097.77240000002</v>
      </c>
      <c r="E2362">
        <v>30297726.421599999</v>
      </c>
      <c r="F2362">
        <v>0</v>
      </c>
      <c r="G2362">
        <v>664666339.0029</v>
      </c>
      <c r="H2362">
        <v>91934621.081200004</v>
      </c>
      <c r="I2362">
        <v>559017416.90339994</v>
      </c>
      <c r="J2362">
        <v>5694364.3682000004</v>
      </c>
      <c r="K2362">
        <v>154182181.87940001</v>
      </c>
      <c r="L2362">
        <v>44062681.583499998</v>
      </c>
      <c r="M2362">
        <v>0</v>
      </c>
      <c r="N2362">
        <v>85219596.441599995</v>
      </c>
      <c r="O2362">
        <v>-497951206.06099999</v>
      </c>
      <c r="P2362">
        <v>-5357266.5958000002</v>
      </c>
      <c r="Q2362">
        <v>-123884455.4578</v>
      </c>
      <c r="R2362">
        <v>-44062681.583499998</v>
      </c>
      <c r="S2362">
        <v>664666339.0029</v>
      </c>
      <c r="T2362">
        <v>6715024.6396000003</v>
      </c>
    </row>
    <row r="2363" spans="1:20" x14ac:dyDescent="0.3">
      <c r="A2363">
        <v>788</v>
      </c>
      <c r="B2363">
        <v>1</v>
      </c>
      <c r="C2363">
        <v>429823571.2784</v>
      </c>
      <c r="D2363">
        <v>362641.35</v>
      </c>
      <c r="E2363">
        <v>61113659.691600002</v>
      </c>
      <c r="F2363">
        <v>0</v>
      </c>
      <c r="G2363">
        <v>78247755.959000006</v>
      </c>
      <c r="H2363">
        <v>67178054.578700006</v>
      </c>
      <c r="I2363">
        <v>24258314.212299999</v>
      </c>
      <c r="J2363">
        <v>5560397.6900000004</v>
      </c>
      <c r="K2363">
        <v>432452340.11940002</v>
      </c>
      <c r="L2363">
        <v>101218710.3876</v>
      </c>
      <c r="M2363">
        <v>0</v>
      </c>
      <c r="N2363">
        <v>73934049.512999997</v>
      </c>
      <c r="O2363">
        <v>405565257.0661</v>
      </c>
      <c r="P2363">
        <v>-5197756.34</v>
      </c>
      <c r="Q2363">
        <v>-371338680.4278</v>
      </c>
      <c r="R2363">
        <v>-101218710.3876</v>
      </c>
      <c r="S2363">
        <v>78247755.959000006</v>
      </c>
      <c r="T2363">
        <v>-6755994.9343999997</v>
      </c>
    </row>
    <row r="2364" spans="1:20" x14ac:dyDescent="0.3">
      <c r="A2364">
        <v>788</v>
      </c>
      <c r="B2364">
        <v>2</v>
      </c>
      <c r="C2364">
        <v>410850170.02740002</v>
      </c>
      <c r="D2364">
        <v>386015.58760000003</v>
      </c>
      <c r="E2364">
        <v>61113659.691600002</v>
      </c>
      <c r="F2364">
        <v>0</v>
      </c>
      <c r="G2364">
        <v>78247755.959000006</v>
      </c>
      <c r="H2364">
        <v>69486637.886199996</v>
      </c>
      <c r="I2364">
        <v>15691469.731000001</v>
      </c>
      <c r="J2364">
        <v>5458355.8340999996</v>
      </c>
      <c r="K2364">
        <v>432452340.11940002</v>
      </c>
      <c r="L2364">
        <v>98464256.885199994</v>
      </c>
      <c r="M2364">
        <v>0</v>
      </c>
      <c r="N2364">
        <v>68541546.408600003</v>
      </c>
      <c r="O2364">
        <v>395158700.29640001</v>
      </c>
      <c r="P2364">
        <v>-5072340.2465000004</v>
      </c>
      <c r="Q2364">
        <v>-371338680.4278</v>
      </c>
      <c r="R2364">
        <v>-98464256.885199994</v>
      </c>
      <c r="S2364">
        <v>78247755.959000006</v>
      </c>
      <c r="T2364">
        <v>945091.47770000005</v>
      </c>
    </row>
    <row r="2365" spans="1:20" x14ac:dyDescent="0.3">
      <c r="A2365">
        <v>788</v>
      </c>
      <c r="B2365">
        <v>3</v>
      </c>
      <c r="C2365">
        <v>399504055.62029999</v>
      </c>
      <c r="D2365">
        <v>407910.40029999998</v>
      </c>
      <c r="E2365">
        <v>61113659.691600002</v>
      </c>
      <c r="F2365">
        <v>0</v>
      </c>
      <c r="G2365">
        <v>78247755.959000006</v>
      </c>
      <c r="H2365">
        <v>70801868.782700002</v>
      </c>
      <c r="I2365">
        <v>11194888.857799999</v>
      </c>
      <c r="J2365">
        <v>5378014.6447999999</v>
      </c>
      <c r="K2365">
        <v>432452340.11940002</v>
      </c>
      <c r="L2365">
        <v>96158487.939700007</v>
      </c>
      <c r="M2365">
        <v>0</v>
      </c>
      <c r="N2365">
        <v>65352182.022200003</v>
      </c>
      <c r="O2365">
        <v>388309166.76239997</v>
      </c>
      <c r="P2365">
        <v>-4970104.2445</v>
      </c>
      <c r="Q2365">
        <v>-371338680.4278</v>
      </c>
      <c r="R2365">
        <v>-96158487.939700007</v>
      </c>
      <c r="S2365">
        <v>78247755.959000006</v>
      </c>
      <c r="T2365">
        <v>5449686.7604999999</v>
      </c>
    </row>
    <row r="2366" spans="1:20" x14ac:dyDescent="0.3">
      <c r="A2366">
        <v>789</v>
      </c>
      <c r="B2366">
        <v>1</v>
      </c>
      <c r="C2366">
        <v>318749889.48089999</v>
      </c>
      <c r="D2366">
        <v>390668.66080000001</v>
      </c>
      <c r="E2366">
        <v>65572068.521600001</v>
      </c>
      <c r="F2366">
        <v>0</v>
      </c>
      <c r="G2366">
        <v>261413184.65279999</v>
      </c>
      <c r="H2366">
        <v>76037352.824200004</v>
      </c>
      <c r="I2366">
        <v>124556853.2816</v>
      </c>
      <c r="J2366">
        <v>5519014.5949999997</v>
      </c>
      <c r="K2366">
        <v>472712099.87940001</v>
      </c>
      <c r="L2366">
        <v>49600222.078900002</v>
      </c>
      <c r="M2366">
        <v>0</v>
      </c>
      <c r="N2366">
        <v>69452981.655499995</v>
      </c>
      <c r="O2366">
        <v>194193036.19929999</v>
      </c>
      <c r="P2366">
        <v>-5128345.9342999998</v>
      </c>
      <c r="Q2366">
        <v>-407140031.35780001</v>
      </c>
      <c r="R2366">
        <v>-49600222.078900002</v>
      </c>
      <c r="S2366">
        <v>261413184.65279999</v>
      </c>
      <c r="T2366">
        <v>6584371.1686000004</v>
      </c>
    </row>
    <row r="2367" spans="1:20" x14ac:dyDescent="0.3">
      <c r="A2367">
        <v>789</v>
      </c>
      <c r="B2367">
        <v>2</v>
      </c>
      <c r="C2367">
        <v>313956220.23799998</v>
      </c>
      <c r="D2367">
        <v>375098.79639999999</v>
      </c>
      <c r="E2367">
        <v>65572068.521600001</v>
      </c>
      <c r="F2367">
        <v>0</v>
      </c>
      <c r="G2367">
        <v>261413184.65279999</v>
      </c>
      <c r="H2367">
        <v>74743373.922000006</v>
      </c>
      <c r="I2367">
        <v>115703177.3813</v>
      </c>
      <c r="J2367">
        <v>5644818.2073999997</v>
      </c>
      <c r="K2367">
        <v>472712099.87940001</v>
      </c>
      <c r="L2367">
        <v>50006576.586400002</v>
      </c>
      <c r="M2367">
        <v>0</v>
      </c>
      <c r="N2367">
        <v>71787101.388500005</v>
      </c>
      <c r="O2367">
        <v>198253042.8567</v>
      </c>
      <c r="P2367">
        <v>-5269719.4111000001</v>
      </c>
      <c r="Q2367">
        <v>-407140031.35780001</v>
      </c>
      <c r="R2367">
        <v>-50006576.586400002</v>
      </c>
      <c r="S2367">
        <v>261413184.65279999</v>
      </c>
      <c r="T2367">
        <v>2956272.5336000002</v>
      </c>
    </row>
    <row r="2368" spans="1:20" x14ac:dyDescent="0.3">
      <c r="A2368">
        <v>789</v>
      </c>
      <c r="B2368">
        <v>3</v>
      </c>
      <c r="C2368">
        <v>310707432.97850001</v>
      </c>
      <c r="D2368">
        <v>360982.1102</v>
      </c>
      <c r="E2368">
        <v>65572068.521600001</v>
      </c>
      <c r="F2368">
        <v>0</v>
      </c>
      <c r="G2368">
        <v>261413184.65279999</v>
      </c>
      <c r="H2368">
        <v>74073126.832900003</v>
      </c>
      <c r="I2368">
        <v>109916384.958</v>
      </c>
      <c r="J2368">
        <v>5759964.8629000001</v>
      </c>
      <c r="K2368">
        <v>472712099.87940001</v>
      </c>
      <c r="L2368">
        <v>50323841.053999998</v>
      </c>
      <c r="M2368">
        <v>0</v>
      </c>
      <c r="N2368">
        <v>73264124.621700004</v>
      </c>
      <c r="O2368">
        <v>200791048.0205</v>
      </c>
      <c r="P2368">
        <v>-5398982.7527999999</v>
      </c>
      <c r="Q2368">
        <v>-407140031.35780001</v>
      </c>
      <c r="R2368">
        <v>-50323841.053999998</v>
      </c>
      <c r="S2368">
        <v>261413184.65279999</v>
      </c>
      <c r="T2368">
        <v>809002.21120000002</v>
      </c>
    </row>
    <row r="2369" spans="1:20" x14ac:dyDescent="0.3">
      <c r="A2369">
        <v>790</v>
      </c>
      <c r="B2369">
        <v>1</v>
      </c>
      <c r="C2369">
        <v>332488434.1358</v>
      </c>
      <c r="D2369">
        <v>388065.6679</v>
      </c>
      <c r="E2369">
        <v>37941122.361599997</v>
      </c>
      <c r="F2369">
        <v>0</v>
      </c>
      <c r="G2369">
        <v>4972924.7812000001</v>
      </c>
      <c r="H2369">
        <v>41336993.971699998</v>
      </c>
      <c r="I2369">
        <v>24999607.000700001</v>
      </c>
      <c r="J2369">
        <v>5617354.8668</v>
      </c>
      <c r="K2369">
        <v>223202607.9894</v>
      </c>
      <c r="L2369">
        <v>96960471.545200005</v>
      </c>
      <c r="M2369">
        <v>0</v>
      </c>
      <c r="N2369">
        <v>67258437.067499995</v>
      </c>
      <c r="O2369">
        <v>307488827.13510001</v>
      </c>
      <c r="P2369">
        <v>-5229289.1989000002</v>
      </c>
      <c r="Q2369">
        <v>-185261485.62779999</v>
      </c>
      <c r="R2369">
        <v>-96960471.545200005</v>
      </c>
      <c r="S2369">
        <v>4972924.7812000001</v>
      </c>
      <c r="T2369">
        <v>-25921443.095800001</v>
      </c>
    </row>
    <row r="2370" spans="1:20" x14ac:dyDescent="0.3">
      <c r="A2370">
        <v>790</v>
      </c>
      <c r="B2370">
        <v>2</v>
      </c>
      <c r="C2370">
        <v>311102774.91759998</v>
      </c>
      <c r="D2370">
        <v>412843.11739999999</v>
      </c>
      <c r="E2370">
        <v>37941122.361599997</v>
      </c>
      <c r="F2370">
        <v>0</v>
      </c>
      <c r="G2370">
        <v>4972924.7812000001</v>
      </c>
      <c r="H2370">
        <v>42003209.191600002</v>
      </c>
      <c r="I2370">
        <v>10768395.6051</v>
      </c>
      <c r="J2370">
        <v>5500825.1639999999</v>
      </c>
      <c r="K2370">
        <v>223202607.9894</v>
      </c>
      <c r="L2370">
        <v>94114072.849299997</v>
      </c>
      <c r="M2370">
        <v>0</v>
      </c>
      <c r="N2370">
        <v>63573132.213600002</v>
      </c>
      <c r="O2370">
        <v>300334379.3125</v>
      </c>
      <c r="P2370">
        <v>-5087982.0466</v>
      </c>
      <c r="Q2370">
        <v>-185261485.62779999</v>
      </c>
      <c r="R2370">
        <v>-94114072.849299997</v>
      </c>
      <c r="S2370">
        <v>4972924.7812000001</v>
      </c>
      <c r="T2370">
        <v>-21569923.022</v>
      </c>
    </row>
    <row r="2371" spans="1:20" x14ac:dyDescent="0.3">
      <c r="A2371">
        <v>790</v>
      </c>
      <c r="B2371">
        <v>3</v>
      </c>
      <c r="C2371">
        <v>300062053.77710003</v>
      </c>
      <c r="D2371">
        <v>434714.43030000001</v>
      </c>
      <c r="E2371">
        <v>37941122.361599997</v>
      </c>
      <c r="F2371">
        <v>0</v>
      </c>
      <c r="G2371">
        <v>4972924.7812000001</v>
      </c>
      <c r="H2371">
        <v>42263619.384199999</v>
      </c>
      <c r="I2371">
        <v>4892284.8184000002</v>
      </c>
      <c r="J2371">
        <v>5401753.4389000004</v>
      </c>
      <c r="K2371">
        <v>223202607.9894</v>
      </c>
      <c r="L2371">
        <v>91617441.827800006</v>
      </c>
      <c r="M2371">
        <v>0</v>
      </c>
      <c r="N2371">
        <v>61164698.7104</v>
      </c>
      <c r="O2371">
        <v>295169768.95880002</v>
      </c>
      <c r="P2371">
        <v>-4967039.0086000003</v>
      </c>
      <c r="Q2371">
        <v>-185261485.62779999</v>
      </c>
      <c r="R2371">
        <v>-91617441.827800006</v>
      </c>
      <c r="S2371">
        <v>4972924.7812000001</v>
      </c>
      <c r="T2371">
        <v>-18901079.326299999</v>
      </c>
    </row>
    <row r="2372" spans="1:20" x14ac:dyDescent="0.3">
      <c r="A2372">
        <v>791</v>
      </c>
      <c r="B2372">
        <v>1</v>
      </c>
      <c r="C2372">
        <v>159135342.87779999</v>
      </c>
      <c r="D2372">
        <v>437322.42619999999</v>
      </c>
      <c r="E2372">
        <v>15435409.071599999</v>
      </c>
      <c r="F2372">
        <v>0</v>
      </c>
      <c r="G2372">
        <v>16145287.759299999</v>
      </c>
      <c r="H2372">
        <v>65311059.156000003</v>
      </c>
      <c r="I2372">
        <v>128665116.71960001</v>
      </c>
      <c r="J2372">
        <v>5369137.4128</v>
      </c>
      <c r="K2372">
        <v>19974358.139400002</v>
      </c>
      <c r="L2372">
        <v>34662044.819300003</v>
      </c>
      <c r="M2372">
        <v>0</v>
      </c>
      <c r="N2372">
        <v>65161188.033100002</v>
      </c>
      <c r="O2372">
        <v>30470226.158199999</v>
      </c>
      <c r="P2372">
        <v>-4931814.9866000004</v>
      </c>
      <c r="Q2372">
        <v>-4538949.0678000003</v>
      </c>
      <c r="R2372">
        <v>-34662044.819300003</v>
      </c>
      <c r="S2372">
        <v>16145287.759299999</v>
      </c>
      <c r="T2372">
        <v>149871.12289999999</v>
      </c>
    </row>
    <row r="2373" spans="1:20" x14ac:dyDescent="0.3">
      <c r="A2373">
        <v>791</v>
      </c>
      <c r="B2373">
        <v>2</v>
      </c>
      <c r="C2373">
        <v>132729332.421</v>
      </c>
      <c r="D2373">
        <v>441686.8615</v>
      </c>
      <c r="E2373">
        <v>15435409.071599999</v>
      </c>
      <c r="F2373">
        <v>0</v>
      </c>
      <c r="G2373">
        <v>16145287.759299999</v>
      </c>
      <c r="H2373">
        <v>64300692.299599998</v>
      </c>
      <c r="I2373">
        <v>99927618.998400003</v>
      </c>
      <c r="J2373">
        <v>5338608.5050999997</v>
      </c>
      <c r="K2373">
        <v>19974358.139400002</v>
      </c>
      <c r="L2373">
        <v>34864549.010799997</v>
      </c>
      <c r="M2373">
        <v>0</v>
      </c>
      <c r="N2373">
        <v>67263626.718999997</v>
      </c>
      <c r="O2373">
        <v>32801713.422699999</v>
      </c>
      <c r="P2373">
        <v>-4896921.6436000001</v>
      </c>
      <c r="Q2373">
        <v>-4538949.0678000003</v>
      </c>
      <c r="R2373">
        <v>-34864549.010799997</v>
      </c>
      <c r="S2373">
        <v>16145287.759299999</v>
      </c>
      <c r="T2373">
        <v>-2962934.4193000002</v>
      </c>
    </row>
    <row r="2374" spans="1:20" x14ac:dyDescent="0.3">
      <c r="A2374">
        <v>791</v>
      </c>
      <c r="B2374">
        <v>3</v>
      </c>
      <c r="C2374">
        <v>117172068.25929999</v>
      </c>
      <c r="D2374">
        <v>446069.33010000002</v>
      </c>
      <c r="E2374">
        <v>15435409.071599999</v>
      </c>
      <c r="F2374">
        <v>0</v>
      </c>
      <c r="G2374">
        <v>16145287.759299999</v>
      </c>
      <c r="H2374">
        <v>63408123.1866</v>
      </c>
      <c r="I2374">
        <v>83474461.500499994</v>
      </c>
      <c r="J2374">
        <v>5309186.5466</v>
      </c>
      <c r="K2374">
        <v>19974358.139400002</v>
      </c>
      <c r="L2374">
        <v>35002922.983599998</v>
      </c>
      <c r="M2374">
        <v>0</v>
      </c>
      <c r="N2374">
        <v>68459438.861499995</v>
      </c>
      <c r="O2374">
        <v>33697606.7588</v>
      </c>
      <c r="P2374">
        <v>-4863117.2165000001</v>
      </c>
      <c r="Q2374">
        <v>-4538949.0678000003</v>
      </c>
      <c r="R2374">
        <v>-35002922.983599998</v>
      </c>
      <c r="S2374">
        <v>16145287.759299999</v>
      </c>
      <c r="T2374">
        <v>-5051315.6748000002</v>
      </c>
    </row>
    <row r="2375" spans="1:20" x14ac:dyDescent="0.3">
      <c r="A2375">
        <v>792</v>
      </c>
      <c r="B2375">
        <v>1</v>
      </c>
      <c r="C2375">
        <v>130715832.9032</v>
      </c>
      <c r="D2375">
        <v>448056.34139999998</v>
      </c>
      <c r="E2375">
        <v>15435409.071599999</v>
      </c>
      <c r="F2375">
        <v>0</v>
      </c>
      <c r="G2375">
        <v>3618877.5123999999</v>
      </c>
      <c r="H2375">
        <v>36989088.534900002</v>
      </c>
      <c r="I2375">
        <v>64627889.362300001</v>
      </c>
      <c r="J2375">
        <v>5282600.0218000002</v>
      </c>
      <c r="K2375">
        <v>19974358.139400002</v>
      </c>
      <c r="L2375">
        <v>27758756.912</v>
      </c>
      <c r="M2375">
        <v>0</v>
      </c>
      <c r="N2375">
        <v>69603240.539000005</v>
      </c>
      <c r="O2375">
        <v>66087943.540899999</v>
      </c>
      <c r="P2375">
        <v>-4834543.6804</v>
      </c>
      <c r="Q2375">
        <v>-4538949.0678000003</v>
      </c>
      <c r="R2375">
        <v>-27758756.912</v>
      </c>
      <c r="S2375">
        <v>3618877.5123999999</v>
      </c>
      <c r="T2375">
        <v>-32614152.004099999</v>
      </c>
    </row>
    <row r="2376" spans="1:20" x14ac:dyDescent="0.3">
      <c r="A2376">
        <v>792</v>
      </c>
      <c r="B2376">
        <v>2</v>
      </c>
      <c r="C2376">
        <v>122696897.3343</v>
      </c>
      <c r="D2376">
        <v>450315.59509999998</v>
      </c>
      <c r="E2376">
        <v>15435409.071599999</v>
      </c>
      <c r="F2376">
        <v>0</v>
      </c>
      <c r="G2376">
        <v>3618877.5123999999</v>
      </c>
      <c r="H2376">
        <v>36360284.447899997</v>
      </c>
      <c r="I2376">
        <v>55699073.051600002</v>
      </c>
      <c r="J2376">
        <v>5257023.5129000004</v>
      </c>
      <c r="K2376">
        <v>19974358.139400002</v>
      </c>
      <c r="L2376">
        <v>27803598.0964</v>
      </c>
      <c r="M2376">
        <v>0</v>
      </c>
      <c r="N2376">
        <v>69634865.663100004</v>
      </c>
      <c r="O2376">
        <v>66997824.282700002</v>
      </c>
      <c r="P2376">
        <v>-4806707.9177999999</v>
      </c>
      <c r="Q2376">
        <v>-4538949.0678000003</v>
      </c>
      <c r="R2376">
        <v>-27803598.0964</v>
      </c>
      <c r="S2376">
        <v>3618877.5123999999</v>
      </c>
      <c r="T2376">
        <v>-33274581.2152</v>
      </c>
    </row>
    <row r="2377" spans="1:20" x14ac:dyDescent="0.3">
      <c r="A2377">
        <v>792</v>
      </c>
      <c r="B2377">
        <v>3</v>
      </c>
      <c r="C2377">
        <v>117052512.4074</v>
      </c>
      <c r="D2377">
        <v>452715.45199999999</v>
      </c>
      <c r="E2377">
        <v>15435409.071599999</v>
      </c>
      <c r="F2377">
        <v>0</v>
      </c>
      <c r="G2377">
        <v>3618877.5123999999</v>
      </c>
      <c r="H2377">
        <v>36015415.945200004</v>
      </c>
      <c r="I2377">
        <v>49664350.572700001</v>
      </c>
      <c r="J2377">
        <v>5232454.1628999999</v>
      </c>
      <c r="K2377">
        <v>19974358.139400002</v>
      </c>
      <c r="L2377">
        <v>27833861.6954</v>
      </c>
      <c r="M2377">
        <v>0</v>
      </c>
      <c r="N2377">
        <v>69630833.960800007</v>
      </c>
      <c r="O2377">
        <v>67388161.834700003</v>
      </c>
      <c r="P2377">
        <v>-4779738.7109000003</v>
      </c>
      <c r="Q2377">
        <v>-4538949.0678000003</v>
      </c>
      <c r="R2377">
        <v>-27833861.6954</v>
      </c>
      <c r="S2377">
        <v>3618877.5123999999</v>
      </c>
      <c r="T2377">
        <v>-33615418.015500002</v>
      </c>
    </row>
    <row r="2378" spans="1:20" x14ac:dyDescent="0.3">
      <c r="A2378">
        <v>793</v>
      </c>
      <c r="B2378">
        <v>1</v>
      </c>
      <c r="C2378">
        <v>115046946.7542</v>
      </c>
      <c r="D2378">
        <v>450558.97320000001</v>
      </c>
      <c r="E2378">
        <v>15435409.071599999</v>
      </c>
      <c r="F2378">
        <v>0</v>
      </c>
      <c r="G2378">
        <v>2469476.4969000001</v>
      </c>
      <c r="H2378">
        <v>33613465.728</v>
      </c>
      <c r="I2378">
        <v>54951333.685900003</v>
      </c>
      <c r="J2378">
        <v>5224473.2843000004</v>
      </c>
      <c r="K2378">
        <v>19974358.139400002</v>
      </c>
      <c r="L2378">
        <v>13996103.7597</v>
      </c>
      <c r="M2378">
        <v>0</v>
      </c>
      <c r="N2378">
        <v>72905300.435000002</v>
      </c>
      <c r="O2378">
        <v>60095613.068300001</v>
      </c>
      <c r="P2378">
        <v>-4773914.3109999998</v>
      </c>
      <c r="Q2378">
        <v>-4538949.0678000003</v>
      </c>
      <c r="R2378">
        <v>-13996103.7597</v>
      </c>
      <c r="S2378">
        <v>2469476.4969000001</v>
      </c>
      <c r="T2378">
        <v>-39291834.706900001</v>
      </c>
    </row>
    <row r="2379" spans="1:20" x14ac:dyDescent="0.3">
      <c r="A2379">
        <v>793</v>
      </c>
      <c r="B2379">
        <v>2</v>
      </c>
      <c r="C2379">
        <v>110403454.1111</v>
      </c>
      <c r="D2379">
        <v>449130.95289999997</v>
      </c>
      <c r="E2379">
        <v>15435409.071599999</v>
      </c>
      <c r="F2379">
        <v>0</v>
      </c>
      <c r="G2379">
        <v>2469476.4969000001</v>
      </c>
      <c r="H2379">
        <v>33086447.6822</v>
      </c>
      <c r="I2379">
        <v>49207284.449199997</v>
      </c>
      <c r="J2379">
        <v>5215184.2916999999</v>
      </c>
      <c r="K2379">
        <v>19974358.139400002</v>
      </c>
      <c r="L2379">
        <v>14069918.4527</v>
      </c>
      <c r="M2379">
        <v>0</v>
      </c>
      <c r="N2379">
        <v>73164107.922099993</v>
      </c>
      <c r="O2379">
        <v>61196169.661899999</v>
      </c>
      <c r="P2379">
        <v>-4766053.3388</v>
      </c>
      <c r="Q2379">
        <v>-4538949.0678000003</v>
      </c>
      <c r="R2379">
        <v>-14069918.4527</v>
      </c>
      <c r="S2379">
        <v>2469476.4969000001</v>
      </c>
      <c r="T2379">
        <v>-40077660.2399</v>
      </c>
    </row>
    <row r="2380" spans="1:20" x14ac:dyDescent="0.3">
      <c r="A2380">
        <v>793</v>
      </c>
      <c r="B2380">
        <v>3</v>
      </c>
      <c r="C2380">
        <v>107065141.066</v>
      </c>
      <c r="D2380">
        <v>448323.23800000001</v>
      </c>
      <c r="E2380">
        <v>15435409.071599999</v>
      </c>
      <c r="F2380">
        <v>0</v>
      </c>
      <c r="G2380">
        <v>2469476.4969000001</v>
      </c>
      <c r="H2380">
        <v>32933299.7082</v>
      </c>
      <c r="I2380">
        <v>45431265.348700002</v>
      </c>
      <c r="J2380">
        <v>5205195.1859999998</v>
      </c>
      <c r="K2380">
        <v>19974358.139400002</v>
      </c>
      <c r="L2380">
        <v>14131177.5962</v>
      </c>
      <c r="M2380">
        <v>0</v>
      </c>
      <c r="N2380">
        <v>73446563.928399995</v>
      </c>
      <c r="O2380">
        <v>61633875.717299998</v>
      </c>
      <c r="P2380">
        <v>-4756871.9479999999</v>
      </c>
      <c r="Q2380">
        <v>-4538949.0678000003</v>
      </c>
      <c r="R2380">
        <v>-14131177.5962</v>
      </c>
      <c r="S2380">
        <v>2469476.4969000001</v>
      </c>
      <c r="T2380">
        <v>-40513264.220200002</v>
      </c>
    </row>
    <row r="2381" spans="1:20" x14ac:dyDescent="0.3">
      <c r="A2381">
        <v>794</v>
      </c>
      <c r="B2381">
        <v>1</v>
      </c>
      <c r="C2381">
        <v>115866726.13060001</v>
      </c>
      <c r="D2381">
        <v>451546.85989999998</v>
      </c>
      <c r="E2381">
        <v>15435409.071599999</v>
      </c>
      <c r="F2381">
        <v>0</v>
      </c>
      <c r="G2381">
        <v>2051562.6595000001</v>
      </c>
      <c r="H2381">
        <v>31044943.528099999</v>
      </c>
      <c r="I2381">
        <v>34239128.941399999</v>
      </c>
      <c r="J2381">
        <v>5176246.1157999998</v>
      </c>
      <c r="K2381">
        <v>20604737.0394</v>
      </c>
      <c r="L2381">
        <v>34420457.530900002</v>
      </c>
      <c r="M2381">
        <v>0</v>
      </c>
      <c r="N2381">
        <v>71279268.707900003</v>
      </c>
      <c r="O2381">
        <v>81627597.189199999</v>
      </c>
      <c r="P2381">
        <v>-4724699.2560000001</v>
      </c>
      <c r="Q2381">
        <v>-5169327.9677999998</v>
      </c>
      <c r="R2381">
        <v>-34420457.530900002</v>
      </c>
      <c r="S2381">
        <v>2051562.6595000001</v>
      </c>
      <c r="T2381">
        <v>-40234325.179799996</v>
      </c>
    </row>
    <row r="2382" spans="1:20" x14ac:dyDescent="0.3">
      <c r="A2382">
        <v>794</v>
      </c>
      <c r="B2382">
        <v>2</v>
      </c>
      <c r="C2382">
        <v>112907553.6939</v>
      </c>
      <c r="D2382">
        <v>454531.43030000001</v>
      </c>
      <c r="E2382">
        <v>15435409.071599999</v>
      </c>
      <c r="F2382">
        <v>0</v>
      </c>
      <c r="G2382">
        <v>2051562.6595000001</v>
      </c>
      <c r="H2382">
        <v>30887171.0297</v>
      </c>
      <c r="I2382">
        <v>32037284.357799999</v>
      </c>
      <c r="J2382">
        <v>5149456.3400999997</v>
      </c>
      <c r="K2382">
        <v>20604737.0394</v>
      </c>
      <c r="L2382">
        <v>34228444.627700001</v>
      </c>
      <c r="M2382">
        <v>0</v>
      </c>
      <c r="N2382">
        <v>70108988.770300001</v>
      </c>
      <c r="O2382">
        <v>80870269.336099997</v>
      </c>
      <c r="P2382">
        <v>-4694924.9097999996</v>
      </c>
      <c r="Q2382">
        <v>-5169327.9677999998</v>
      </c>
      <c r="R2382">
        <v>-34228444.627700001</v>
      </c>
      <c r="S2382">
        <v>2051562.6595000001</v>
      </c>
      <c r="T2382">
        <v>-39221817.740599997</v>
      </c>
    </row>
    <row r="2383" spans="1:20" x14ac:dyDescent="0.3">
      <c r="A2383">
        <v>794</v>
      </c>
      <c r="B2383">
        <v>3</v>
      </c>
      <c r="C2383">
        <v>110535412.612</v>
      </c>
      <c r="D2383">
        <v>457400.212</v>
      </c>
      <c r="E2383">
        <v>15435409.071599999</v>
      </c>
      <c r="F2383">
        <v>0</v>
      </c>
      <c r="G2383">
        <v>2051562.6595000001</v>
      </c>
      <c r="H2383">
        <v>30816322.590300001</v>
      </c>
      <c r="I2383">
        <v>30400504.621800002</v>
      </c>
      <c r="J2383">
        <v>5124277.1442</v>
      </c>
      <c r="K2383">
        <v>20604737.0394</v>
      </c>
      <c r="L2383">
        <v>34055801.104999997</v>
      </c>
      <c r="M2383">
        <v>0</v>
      </c>
      <c r="N2383">
        <v>69390694.903200001</v>
      </c>
      <c r="O2383">
        <v>80134907.990199998</v>
      </c>
      <c r="P2383">
        <v>-4666876.9321999997</v>
      </c>
      <c r="Q2383">
        <v>-5169327.9677999998</v>
      </c>
      <c r="R2383">
        <v>-34055801.104999997</v>
      </c>
      <c r="S2383">
        <v>2051562.6595000001</v>
      </c>
      <c r="T2383">
        <v>-38574372.312899999</v>
      </c>
    </row>
    <row r="2384" spans="1:20" x14ac:dyDescent="0.3">
      <c r="A2384">
        <v>795</v>
      </c>
      <c r="B2384">
        <v>1</v>
      </c>
      <c r="C2384">
        <v>115841049.7146</v>
      </c>
      <c r="D2384">
        <v>461383.02159999998</v>
      </c>
      <c r="E2384">
        <v>15435409.071599999</v>
      </c>
      <c r="F2384">
        <v>0</v>
      </c>
      <c r="G2384">
        <v>1752027.7116</v>
      </c>
      <c r="H2384">
        <v>27109057.4087</v>
      </c>
      <c r="I2384">
        <v>28651238.566</v>
      </c>
      <c r="J2384">
        <v>5095989.1594000002</v>
      </c>
      <c r="K2384">
        <v>20604737.0394</v>
      </c>
      <c r="L2384">
        <v>38397156.443000004</v>
      </c>
      <c r="M2384">
        <v>0</v>
      </c>
      <c r="N2384">
        <v>68259334.280200005</v>
      </c>
      <c r="O2384">
        <v>87189811.148599997</v>
      </c>
      <c r="P2384">
        <v>-4634606.1376999998</v>
      </c>
      <c r="Q2384">
        <v>-5169327.9677999998</v>
      </c>
      <c r="R2384">
        <v>-38397156.443000004</v>
      </c>
      <c r="S2384">
        <v>1752027.7116</v>
      </c>
      <c r="T2384">
        <v>-41150276.8715</v>
      </c>
    </row>
    <row r="2385" spans="1:20" x14ac:dyDescent="0.3">
      <c r="A2385">
        <v>795</v>
      </c>
      <c r="B2385">
        <v>2</v>
      </c>
      <c r="C2385">
        <v>113935420.92739999</v>
      </c>
      <c r="D2385">
        <v>465133.58020000003</v>
      </c>
      <c r="E2385">
        <v>15435409.071599999</v>
      </c>
      <c r="F2385">
        <v>0</v>
      </c>
      <c r="G2385">
        <v>1752027.7116</v>
      </c>
      <c r="H2385">
        <v>27004904.6481</v>
      </c>
      <c r="I2385">
        <v>27572624.4855</v>
      </c>
      <c r="J2385">
        <v>5069416.4177999999</v>
      </c>
      <c r="K2385">
        <v>20604737.0394</v>
      </c>
      <c r="L2385">
        <v>38124774.867600001</v>
      </c>
      <c r="M2385">
        <v>0</v>
      </c>
      <c r="N2385">
        <v>67525031.178000003</v>
      </c>
      <c r="O2385">
        <v>86362796.442000002</v>
      </c>
      <c r="P2385">
        <v>-4604282.8376000002</v>
      </c>
      <c r="Q2385">
        <v>-5169327.9677999998</v>
      </c>
      <c r="R2385">
        <v>-38124774.867600001</v>
      </c>
      <c r="S2385">
        <v>1752027.7116</v>
      </c>
      <c r="T2385">
        <v>-40520126.529899999</v>
      </c>
    </row>
    <row r="2386" spans="1:20" x14ac:dyDescent="0.3">
      <c r="A2386">
        <v>795</v>
      </c>
      <c r="B2386">
        <v>3</v>
      </c>
      <c r="C2386">
        <v>112481646.3163</v>
      </c>
      <c r="D2386">
        <v>468720.82539999997</v>
      </c>
      <c r="E2386">
        <v>15435409.071599999</v>
      </c>
      <c r="F2386">
        <v>0</v>
      </c>
      <c r="G2386">
        <v>1752027.7116</v>
      </c>
      <c r="H2386">
        <v>27030078.101</v>
      </c>
      <c r="I2386">
        <v>26862636.267900001</v>
      </c>
      <c r="J2386">
        <v>5044264.9400000004</v>
      </c>
      <c r="K2386">
        <v>20604737.0394</v>
      </c>
      <c r="L2386">
        <v>37874824.709100001</v>
      </c>
      <c r="M2386">
        <v>0</v>
      </c>
      <c r="N2386">
        <v>67071631.839599997</v>
      </c>
      <c r="O2386">
        <v>85619010.0484</v>
      </c>
      <c r="P2386">
        <v>-4575544.1146</v>
      </c>
      <c r="Q2386">
        <v>-5169327.9677999998</v>
      </c>
      <c r="R2386">
        <v>-37874824.709100001</v>
      </c>
      <c r="S2386">
        <v>1752027.7116</v>
      </c>
      <c r="T2386">
        <v>-40041553.738600001</v>
      </c>
    </row>
    <row r="2387" spans="1:20" x14ac:dyDescent="0.3">
      <c r="A2387">
        <v>796</v>
      </c>
      <c r="B2387">
        <v>1</v>
      </c>
      <c r="C2387">
        <v>95842660.714300007</v>
      </c>
      <c r="D2387">
        <v>468938.06469999999</v>
      </c>
      <c r="E2387">
        <v>15435409.071599999</v>
      </c>
      <c r="F2387">
        <v>0</v>
      </c>
      <c r="G2387">
        <v>6190719.2145999996</v>
      </c>
      <c r="H2387">
        <v>43486051.082699999</v>
      </c>
      <c r="I2387">
        <v>34020773.217600003</v>
      </c>
      <c r="J2387">
        <v>5032425.8606000002</v>
      </c>
      <c r="K2387">
        <v>20604737.0394</v>
      </c>
      <c r="L2387">
        <v>34656183.750500001</v>
      </c>
      <c r="M2387">
        <v>0</v>
      </c>
      <c r="N2387">
        <v>67055235.402400002</v>
      </c>
      <c r="O2387">
        <v>61821887.496699996</v>
      </c>
      <c r="P2387">
        <v>-4563487.7959000003</v>
      </c>
      <c r="Q2387">
        <v>-5169327.9677999998</v>
      </c>
      <c r="R2387">
        <v>-34656183.750500001</v>
      </c>
      <c r="S2387">
        <v>6190719.2145999996</v>
      </c>
      <c r="T2387">
        <v>-23569184.319800001</v>
      </c>
    </row>
    <row r="2388" spans="1:20" x14ac:dyDescent="0.3">
      <c r="A2388">
        <v>796</v>
      </c>
      <c r="B2388">
        <v>2</v>
      </c>
      <c r="C2388">
        <v>92518590.038499996</v>
      </c>
      <c r="D2388">
        <v>469177.77059999999</v>
      </c>
      <c r="E2388">
        <v>15435409.071599999</v>
      </c>
      <c r="F2388">
        <v>0</v>
      </c>
      <c r="G2388">
        <v>6190719.2145999996</v>
      </c>
      <c r="H2388">
        <v>43188129.251599997</v>
      </c>
      <c r="I2388">
        <v>30657244.7896</v>
      </c>
      <c r="J2388">
        <v>5020528.0794000002</v>
      </c>
      <c r="K2388">
        <v>20604737.0394</v>
      </c>
      <c r="L2388">
        <v>34606438.5427</v>
      </c>
      <c r="M2388">
        <v>0</v>
      </c>
      <c r="N2388">
        <v>66383668.595899999</v>
      </c>
      <c r="O2388">
        <v>61861345.248800002</v>
      </c>
      <c r="P2388">
        <v>-4551350.3087999998</v>
      </c>
      <c r="Q2388">
        <v>-5169327.9677999998</v>
      </c>
      <c r="R2388">
        <v>-34606438.5427</v>
      </c>
      <c r="S2388">
        <v>6190719.2145999996</v>
      </c>
      <c r="T2388">
        <v>-23195539.344300002</v>
      </c>
    </row>
    <row r="2389" spans="1:20" x14ac:dyDescent="0.3">
      <c r="A2389">
        <v>796</v>
      </c>
      <c r="B2389">
        <v>3</v>
      </c>
      <c r="C2389">
        <v>90296713.869499996</v>
      </c>
      <c r="D2389">
        <v>469491.13699999999</v>
      </c>
      <c r="E2389">
        <v>15435409.071599999</v>
      </c>
      <c r="F2389">
        <v>0</v>
      </c>
      <c r="G2389">
        <v>6190719.2145999996</v>
      </c>
      <c r="H2389">
        <v>43145356.630800001</v>
      </c>
      <c r="I2389">
        <v>29014091.644000001</v>
      </c>
      <c r="J2389">
        <v>5008453.2966</v>
      </c>
      <c r="K2389">
        <v>20604737.0394</v>
      </c>
      <c r="L2389">
        <v>34562982.051200002</v>
      </c>
      <c r="M2389">
        <v>0</v>
      </c>
      <c r="N2389">
        <v>66126273.8376</v>
      </c>
      <c r="O2389">
        <v>61282622.225500003</v>
      </c>
      <c r="P2389">
        <v>-4538962.1596999997</v>
      </c>
      <c r="Q2389">
        <v>-5169327.9677999998</v>
      </c>
      <c r="R2389">
        <v>-34562982.051200002</v>
      </c>
      <c r="S2389">
        <v>6190719.2145999996</v>
      </c>
      <c r="T2389">
        <v>-22980917.206799999</v>
      </c>
    </row>
    <row r="2390" spans="1:20" x14ac:dyDescent="0.3">
      <c r="A2390">
        <v>797</v>
      </c>
      <c r="B2390">
        <v>1</v>
      </c>
      <c r="C2390">
        <v>125359267.3986</v>
      </c>
      <c r="D2390">
        <v>475678.82419999997</v>
      </c>
      <c r="E2390">
        <v>21323479.7916</v>
      </c>
      <c r="F2390">
        <v>0</v>
      </c>
      <c r="G2390">
        <v>13003540.751700001</v>
      </c>
      <c r="H2390">
        <v>46925314.052100003</v>
      </c>
      <c r="I2390">
        <v>13074086.0264</v>
      </c>
      <c r="J2390">
        <v>4974884.4826999996</v>
      </c>
      <c r="K2390">
        <v>60700901.989399999</v>
      </c>
      <c r="L2390">
        <v>66970849.273800001</v>
      </c>
      <c r="M2390">
        <v>0</v>
      </c>
      <c r="N2390">
        <v>62381600.832699999</v>
      </c>
      <c r="O2390">
        <v>112285181.3722</v>
      </c>
      <c r="P2390">
        <v>-4499205.6584999999</v>
      </c>
      <c r="Q2390">
        <v>-39377422.197800003</v>
      </c>
      <c r="R2390">
        <v>-66970849.273800001</v>
      </c>
      <c r="S2390">
        <v>13003540.751700001</v>
      </c>
      <c r="T2390">
        <v>-15456286.7805</v>
      </c>
    </row>
    <row r="2391" spans="1:20" x14ac:dyDescent="0.3">
      <c r="A2391">
        <v>797</v>
      </c>
      <c r="B2391">
        <v>2</v>
      </c>
      <c r="C2391">
        <v>119471922.7378</v>
      </c>
      <c r="D2391">
        <v>481218.59830000001</v>
      </c>
      <c r="E2391">
        <v>21323479.7916</v>
      </c>
      <c r="F2391">
        <v>0</v>
      </c>
      <c r="G2391">
        <v>13003540.751700001</v>
      </c>
      <c r="H2391">
        <v>47315693.007200003</v>
      </c>
      <c r="I2391">
        <v>10256366.9607</v>
      </c>
      <c r="J2391">
        <v>4945257.6281000003</v>
      </c>
      <c r="K2391">
        <v>60700901.989399999</v>
      </c>
      <c r="L2391">
        <v>66065834.688900001</v>
      </c>
      <c r="M2391">
        <v>0</v>
      </c>
      <c r="N2391">
        <v>60542989.829000004</v>
      </c>
      <c r="O2391">
        <v>109215555.7771</v>
      </c>
      <c r="P2391">
        <v>-4464039.0296999998</v>
      </c>
      <c r="Q2391">
        <v>-39377422.197800003</v>
      </c>
      <c r="R2391">
        <v>-66065834.688900001</v>
      </c>
      <c r="S2391">
        <v>13003540.751700001</v>
      </c>
      <c r="T2391">
        <v>-13227296.821799999</v>
      </c>
    </row>
    <row r="2392" spans="1:20" x14ac:dyDescent="0.3">
      <c r="A2392">
        <v>797</v>
      </c>
      <c r="B2392">
        <v>3</v>
      </c>
      <c r="C2392">
        <v>116137574.78829999</v>
      </c>
      <c r="D2392">
        <v>486135.47940000001</v>
      </c>
      <c r="E2392">
        <v>21323479.7916</v>
      </c>
      <c r="F2392">
        <v>0</v>
      </c>
      <c r="G2392">
        <v>13003540.751700001</v>
      </c>
      <c r="H2392">
        <v>47582742.685000002</v>
      </c>
      <c r="I2392">
        <v>8663952.0209999997</v>
      </c>
      <c r="J2392">
        <v>4918342.6392000001</v>
      </c>
      <c r="K2392">
        <v>60700901.989399999</v>
      </c>
      <c r="L2392">
        <v>65281615.111900002</v>
      </c>
      <c r="M2392">
        <v>0</v>
      </c>
      <c r="N2392">
        <v>59422898.012199998</v>
      </c>
      <c r="O2392">
        <v>107473622.76729999</v>
      </c>
      <c r="P2392">
        <v>-4432207.1597999996</v>
      </c>
      <c r="Q2392">
        <v>-39377422.197800003</v>
      </c>
      <c r="R2392">
        <v>-65281615.111900002</v>
      </c>
      <c r="S2392">
        <v>13003540.751700001</v>
      </c>
      <c r="T2392">
        <v>-11840155.327099999</v>
      </c>
    </row>
    <row r="2393" spans="1:20" x14ac:dyDescent="0.3">
      <c r="A2393">
        <v>798</v>
      </c>
      <c r="B2393">
        <v>1</v>
      </c>
      <c r="C2393">
        <v>80763059.316699997</v>
      </c>
      <c r="D2393">
        <v>491861.8725</v>
      </c>
      <c r="E2393">
        <v>24669603.0616</v>
      </c>
      <c r="F2393">
        <v>0</v>
      </c>
      <c r="G2393">
        <v>84889871.729499996</v>
      </c>
      <c r="H2393">
        <v>71635644.087300003</v>
      </c>
      <c r="I2393">
        <v>48938380.509199999</v>
      </c>
      <c r="J2393">
        <v>4921238.7257000003</v>
      </c>
      <c r="K2393">
        <v>83487081.829400003</v>
      </c>
      <c r="L2393">
        <v>64617841.335699998</v>
      </c>
      <c r="M2393">
        <v>0</v>
      </c>
      <c r="N2393">
        <v>60051281.614600003</v>
      </c>
      <c r="O2393">
        <v>31824678.807500001</v>
      </c>
      <c r="P2393">
        <v>-4429376.8531999998</v>
      </c>
      <c r="Q2393">
        <v>-58817478.767800003</v>
      </c>
      <c r="R2393">
        <v>-64617841.335699998</v>
      </c>
      <c r="S2393">
        <v>84889871.729499996</v>
      </c>
      <c r="T2393">
        <v>11584362.4727</v>
      </c>
    </row>
    <row r="2394" spans="1:20" x14ac:dyDescent="0.3">
      <c r="A2394">
        <v>798</v>
      </c>
      <c r="B2394">
        <v>2</v>
      </c>
      <c r="C2394">
        <v>75244074.332800001</v>
      </c>
      <c r="D2394">
        <v>496358.24219999998</v>
      </c>
      <c r="E2394">
        <v>24669603.0616</v>
      </c>
      <c r="F2394">
        <v>0</v>
      </c>
      <c r="G2394">
        <v>84889871.729499996</v>
      </c>
      <c r="H2394">
        <v>71646764.413699999</v>
      </c>
      <c r="I2394">
        <v>43501882.187299997</v>
      </c>
      <c r="J2394">
        <v>4922425.9375</v>
      </c>
      <c r="K2394">
        <v>83487081.829400003</v>
      </c>
      <c r="L2394">
        <v>64237203.605599999</v>
      </c>
      <c r="M2394">
        <v>0</v>
      </c>
      <c r="N2394">
        <v>60435542.962899998</v>
      </c>
      <c r="O2394">
        <v>31742192.145500001</v>
      </c>
      <c r="P2394">
        <v>-4426067.6952999998</v>
      </c>
      <c r="Q2394">
        <v>-58817478.767800003</v>
      </c>
      <c r="R2394">
        <v>-64237203.605599999</v>
      </c>
      <c r="S2394">
        <v>84889871.729499996</v>
      </c>
      <c r="T2394">
        <v>11211221.4508</v>
      </c>
    </row>
    <row r="2395" spans="1:20" x14ac:dyDescent="0.3">
      <c r="A2395">
        <v>798</v>
      </c>
      <c r="B2395">
        <v>3</v>
      </c>
      <c r="C2395">
        <v>71694832.625300005</v>
      </c>
      <c r="D2395">
        <v>500074.15399999998</v>
      </c>
      <c r="E2395">
        <v>24669603.0616</v>
      </c>
      <c r="F2395">
        <v>0</v>
      </c>
      <c r="G2395">
        <v>84889871.729499996</v>
      </c>
      <c r="H2395">
        <v>71752718.847100005</v>
      </c>
      <c r="I2395">
        <v>40073779.543399997</v>
      </c>
      <c r="J2395">
        <v>4922818.6342000002</v>
      </c>
      <c r="K2395">
        <v>83487081.829400003</v>
      </c>
      <c r="L2395">
        <v>63881752.127999999</v>
      </c>
      <c r="M2395">
        <v>0</v>
      </c>
      <c r="N2395">
        <v>60718716.223300003</v>
      </c>
      <c r="O2395">
        <v>31621053.081900001</v>
      </c>
      <c r="P2395">
        <v>-4422744.4802000001</v>
      </c>
      <c r="Q2395">
        <v>-58817478.767800003</v>
      </c>
      <c r="R2395">
        <v>-63881752.127999999</v>
      </c>
      <c r="S2395">
        <v>84889871.729499996</v>
      </c>
      <c r="T2395">
        <v>11034002.6238</v>
      </c>
    </row>
    <row r="2396" spans="1:20" x14ac:dyDescent="0.3">
      <c r="A2396">
        <v>799</v>
      </c>
      <c r="B2396">
        <v>1</v>
      </c>
      <c r="C2396">
        <v>117503474.0869</v>
      </c>
      <c r="D2396">
        <v>503956.7072</v>
      </c>
      <c r="E2396">
        <v>37426030.1316</v>
      </c>
      <c r="F2396">
        <v>0</v>
      </c>
      <c r="G2396">
        <v>155960214.7202</v>
      </c>
      <c r="H2396">
        <v>81900512.852599993</v>
      </c>
      <c r="I2396">
        <v>76919921.956</v>
      </c>
      <c r="J2396">
        <v>4912903.2624000004</v>
      </c>
      <c r="K2396">
        <v>170354880.75940001</v>
      </c>
      <c r="L2396">
        <v>81376168.119399995</v>
      </c>
      <c r="M2396">
        <v>0</v>
      </c>
      <c r="N2396">
        <v>59585317.247100003</v>
      </c>
      <c r="O2396">
        <v>40583552.130900003</v>
      </c>
      <c r="P2396">
        <v>-4408946.5553000001</v>
      </c>
      <c r="Q2396">
        <v>-132928850.6278</v>
      </c>
      <c r="R2396">
        <v>-81376168.119399995</v>
      </c>
      <c r="S2396">
        <v>155960214.7202</v>
      </c>
      <c r="T2396">
        <v>22315195.605500001</v>
      </c>
    </row>
    <row r="2397" spans="1:20" x14ac:dyDescent="0.3">
      <c r="A2397">
        <v>799</v>
      </c>
      <c r="B2397">
        <v>2</v>
      </c>
      <c r="C2397">
        <v>110070203.9896</v>
      </c>
      <c r="D2397">
        <v>507545.44309999997</v>
      </c>
      <c r="E2397">
        <v>37426030.1316</v>
      </c>
      <c r="F2397">
        <v>0</v>
      </c>
      <c r="G2397">
        <v>155960214.7202</v>
      </c>
      <c r="H2397">
        <v>81815566.259499997</v>
      </c>
      <c r="I2397">
        <v>70384609.026199996</v>
      </c>
      <c r="J2397">
        <v>4904680.4639999997</v>
      </c>
      <c r="K2397">
        <v>170354880.75940001</v>
      </c>
      <c r="L2397">
        <v>80901021.879600003</v>
      </c>
      <c r="M2397">
        <v>0</v>
      </c>
      <c r="N2397">
        <v>59206731.1325</v>
      </c>
      <c r="O2397">
        <v>39685594.963299997</v>
      </c>
      <c r="P2397">
        <v>-4397135.0208999999</v>
      </c>
      <c r="Q2397">
        <v>-132928850.6278</v>
      </c>
      <c r="R2397">
        <v>-80901021.879600003</v>
      </c>
      <c r="S2397">
        <v>155960214.7202</v>
      </c>
      <c r="T2397">
        <v>22608835.127099998</v>
      </c>
    </row>
    <row r="2398" spans="1:20" x14ac:dyDescent="0.3">
      <c r="A2398">
        <v>799</v>
      </c>
      <c r="B2398">
        <v>3</v>
      </c>
      <c r="C2398">
        <v>105332901.708</v>
      </c>
      <c r="D2398">
        <v>510751.70730000001</v>
      </c>
      <c r="E2398">
        <v>37426030.1316</v>
      </c>
      <c r="F2398">
        <v>0</v>
      </c>
      <c r="G2398">
        <v>155960214.7202</v>
      </c>
      <c r="H2398">
        <v>81721813.486699998</v>
      </c>
      <c r="I2398">
        <v>65999021.619599998</v>
      </c>
      <c r="J2398">
        <v>4897672.6781000001</v>
      </c>
      <c r="K2398">
        <v>170354880.75940001</v>
      </c>
      <c r="L2398">
        <v>80528012.971100003</v>
      </c>
      <c r="M2398">
        <v>0</v>
      </c>
      <c r="N2398">
        <v>59112652.560699999</v>
      </c>
      <c r="O2398">
        <v>39333880.088399999</v>
      </c>
      <c r="P2398">
        <v>-4386920.9709000001</v>
      </c>
      <c r="Q2398">
        <v>-132928850.6278</v>
      </c>
      <c r="R2398">
        <v>-80528012.971100003</v>
      </c>
      <c r="S2398">
        <v>155960214.7202</v>
      </c>
      <c r="T2398">
        <v>22609160.925999999</v>
      </c>
    </row>
    <row r="2399" spans="1:20" x14ac:dyDescent="0.3">
      <c r="A2399">
        <v>800</v>
      </c>
      <c r="B2399">
        <v>1</v>
      </c>
      <c r="C2399">
        <v>479447121.8779</v>
      </c>
      <c r="D2399">
        <v>534726.45380000002</v>
      </c>
      <c r="E2399">
        <v>83021984.901600003</v>
      </c>
      <c r="F2399">
        <v>0</v>
      </c>
      <c r="G2399">
        <v>27782227.990400001</v>
      </c>
      <c r="H2399">
        <v>60995993.122699998</v>
      </c>
      <c r="I2399">
        <v>4405000.6040000003</v>
      </c>
      <c r="J2399">
        <v>4819779.6297000004</v>
      </c>
      <c r="K2399">
        <v>480850910.48940003</v>
      </c>
      <c r="L2399">
        <v>107719950.1084</v>
      </c>
      <c r="M2399">
        <v>0</v>
      </c>
      <c r="N2399">
        <v>54915582.318400003</v>
      </c>
      <c r="O2399">
        <v>475042121.27389997</v>
      </c>
      <c r="P2399">
        <v>-4285053.1759000001</v>
      </c>
      <c r="Q2399">
        <v>-397828925.58780003</v>
      </c>
      <c r="R2399">
        <v>-107719950.1084</v>
      </c>
      <c r="S2399">
        <v>27782227.990400001</v>
      </c>
      <c r="T2399">
        <v>6080410.8043</v>
      </c>
    </row>
    <row r="2400" spans="1:20" x14ac:dyDescent="0.3">
      <c r="A2400">
        <v>800</v>
      </c>
      <c r="B2400">
        <v>2</v>
      </c>
      <c r="C2400">
        <v>471637755.35229999</v>
      </c>
      <c r="D2400">
        <v>557307.93590000004</v>
      </c>
      <c r="E2400">
        <v>83021984.901600003</v>
      </c>
      <c r="F2400">
        <v>0</v>
      </c>
      <c r="G2400">
        <v>27782227.990400001</v>
      </c>
      <c r="H2400">
        <v>61418273.851999998</v>
      </c>
      <c r="I2400">
        <v>2868280.5167999999</v>
      </c>
      <c r="J2400">
        <v>4756123.3426999999</v>
      </c>
      <c r="K2400">
        <v>480850910.48940003</v>
      </c>
      <c r="L2400">
        <v>104056371.3488</v>
      </c>
      <c r="M2400">
        <v>0</v>
      </c>
      <c r="N2400">
        <v>52656615.962700002</v>
      </c>
      <c r="O2400">
        <v>468769474.8355</v>
      </c>
      <c r="P2400">
        <v>-4198815.4068999998</v>
      </c>
      <c r="Q2400">
        <v>-397828925.58780003</v>
      </c>
      <c r="R2400">
        <v>-104056371.3488</v>
      </c>
      <c r="S2400">
        <v>27782227.990400001</v>
      </c>
      <c r="T2400">
        <v>8761657.8893999998</v>
      </c>
    </row>
    <row r="2401" spans="1:20" x14ac:dyDescent="0.3">
      <c r="A2401">
        <v>800</v>
      </c>
      <c r="B2401">
        <v>3</v>
      </c>
      <c r="C2401">
        <v>466410723.00739998</v>
      </c>
      <c r="D2401">
        <v>580460.20160000003</v>
      </c>
      <c r="E2401">
        <v>83021984.901600003</v>
      </c>
      <c r="F2401">
        <v>0</v>
      </c>
      <c r="G2401">
        <v>27782227.990400001</v>
      </c>
      <c r="H2401">
        <v>61575110.259099998</v>
      </c>
      <c r="I2401">
        <v>2246013.5559999999</v>
      </c>
      <c r="J2401">
        <v>4704576.4650999997</v>
      </c>
      <c r="K2401">
        <v>480850910.48940003</v>
      </c>
      <c r="L2401">
        <v>100834045.40090001</v>
      </c>
      <c r="M2401">
        <v>0</v>
      </c>
      <c r="N2401">
        <v>51199223.406599998</v>
      </c>
      <c r="O2401">
        <v>464164709.45139998</v>
      </c>
      <c r="P2401">
        <v>-4124116.2634999999</v>
      </c>
      <c r="Q2401">
        <v>-397828925.58780003</v>
      </c>
      <c r="R2401">
        <v>-100834045.40090001</v>
      </c>
      <c r="S2401">
        <v>27782227.990400001</v>
      </c>
      <c r="T2401">
        <v>10375886.852499999</v>
      </c>
    </row>
    <row r="2402" spans="1:20" x14ac:dyDescent="0.3">
      <c r="A2402">
        <v>801</v>
      </c>
      <c r="B2402">
        <v>1</v>
      </c>
      <c r="C2402">
        <v>279787393.06059998</v>
      </c>
      <c r="D2402">
        <v>567122.89879999997</v>
      </c>
      <c r="E2402">
        <v>89618747.501599997</v>
      </c>
      <c r="F2402">
        <v>0</v>
      </c>
      <c r="G2402">
        <v>640598768.27620006</v>
      </c>
      <c r="H2402">
        <v>142880894.5846</v>
      </c>
      <c r="I2402">
        <v>535163841.23430002</v>
      </c>
      <c r="J2402">
        <v>4760927.2981000002</v>
      </c>
      <c r="K2402">
        <v>525773065.36940002</v>
      </c>
      <c r="L2402">
        <v>24433642.101100001</v>
      </c>
      <c r="M2402">
        <v>0</v>
      </c>
      <c r="N2402">
        <v>63246002.655100003</v>
      </c>
      <c r="O2402">
        <v>-255376448.1737</v>
      </c>
      <c r="P2402">
        <v>-4193804.3994</v>
      </c>
      <c r="Q2402">
        <v>-436154317.8678</v>
      </c>
      <c r="R2402">
        <v>-24433642.101100001</v>
      </c>
      <c r="S2402">
        <v>640598768.27620006</v>
      </c>
      <c r="T2402">
        <v>79634891.929499999</v>
      </c>
    </row>
    <row r="2403" spans="1:20" x14ac:dyDescent="0.3">
      <c r="A2403">
        <v>801</v>
      </c>
      <c r="B2403">
        <v>2</v>
      </c>
      <c r="C2403">
        <v>272373624.86879998</v>
      </c>
      <c r="D2403">
        <v>557772.21710000001</v>
      </c>
      <c r="E2403">
        <v>89618747.501599997</v>
      </c>
      <c r="F2403">
        <v>0</v>
      </c>
      <c r="G2403">
        <v>640598768.27620006</v>
      </c>
      <c r="H2403">
        <v>131006473.729</v>
      </c>
      <c r="I2403">
        <v>505586485.52520001</v>
      </c>
      <c r="J2403">
        <v>4808147.0319999997</v>
      </c>
      <c r="K2403">
        <v>525773065.36940002</v>
      </c>
      <c r="L2403">
        <v>25476373.590100002</v>
      </c>
      <c r="M2403">
        <v>0</v>
      </c>
      <c r="N2403">
        <v>72325687.407800004</v>
      </c>
      <c r="O2403">
        <v>-233212860.6564</v>
      </c>
      <c r="P2403">
        <v>-4250374.8148999996</v>
      </c>
      <c r="Q2403">
        <v>-436154317.8678</v>
      </c>
      <c r="R2403">
        <v>-25476373.590100002</v>
      </c>
      <c r="S2403">
        <v>640598768.27620006</v>
      </c>
      <c r="T2403">
        <v>58680786.321199998</v>
      </c>
    </row>
    <row r="2404" spans="1:20" x14ac:dyDescent="0.3">
      <c r="A2404">
        <v>801</v>
      </c>
      <c r="B2404">
        <v>3</v>
      </c>
      <c r="C2404">
        <v>267572253.55250001</v>
      </c>
      <c r="D2404">
        <v>552234.28700000001</v>
      </c>
      <c r="E2404">
        <v>89618747.501599997</v>
      </c>
      <c r="F2404">
        <v>0</v>
      </c>
      <c r="G2404">
        <v>640598768.27620006</v>
      </c>
      <c r="H2404">
        <v>124529975.3528</v>
      </c>
      <c r="I2404">
        <v>486755656.5977</v>
      </c>
      <c r="J2404">
        <v>4850372.9105000002</v>
      </c>
      <c r="K2404">
        <v>525773065.36940002</v>
      </c>
      <c r="L2404">
        <v>26355196.2344</v>
      </c>
      <c r="M2404">
        <v>0</v>
      </c>
      <c r="N2404">
        <v>78970966.834999993</v>
      </c>
      <c r="O2404">
        <v>-219183403.04519999</v>
      </c>
      <c r="P2404">
        <v>-4298138.6234999998</v>
      </c>
      <c r="Q2404">
        <v>-436154317.8678</v>
      </c>
      <c r="R2404">
        <v>-26355196.2344</v>
      </c>
      <c r="S2404">
        <v>640598768.27620006</v>
      </c>
      <c r="T2404">
        <v>45559008.517800003</v>
      </c>
    </row>
    <row r="2405" spans="1:20" x14ac:dyDescent="0.3">
      <c r="A2405">
        <v>802</v>
      </c>
      <c r="B2405">
        <v>1</v>
      </c>
      <c r="C2405">
        <v>324278351.75690001</v>
      </c>
      <c r="D2405">
        <v>559066.04709999997</v>
      </c>
      <c r="E2405">
        <v>48735372.221600004</v>
      </c>
      <c r="F2405">
        <v>0</v>
      </c>
      <c r="G2405">
        <v>7380978.9570000004</v>
      </c>
      <c r="H2405">
        <v>45823196.889600001</v>
      </c>
      <c r="I2405">
        <v>40298457.927599996</v>
      </c>
      <c r="J2405">
        <v>4807626.2734000003</v>
      </c>
      <c r="K2405">
        <v>247368414.99939999</v>
      </c>
      <c r="L2405">
        <v>65232036.698600002</v>
      </c>
      <c r="M2405">
        <v>0</v>
      </c>
      <c r="N2405">
        <v>69452538.822999999</v>
      </c>
      <c r="O2405">
        <v>283979893.82929999</v>
      </c>
      <c r="P2405">
        <v>-4248560.2263000002</v>
      </c>
      <c r="Q2405">
        <v>-198633042.77779999</v>
      </c>
      <c r="R2405">
        <v>-65232036.698600002</v>
      </c>
      <c r="S2405">
        <v>7380978.9570000004</v>
      </c>
      <c r="T2405">
        <v>-23629341.9333</v>
      </c>
    </row>
    <row r="2406" spans="1:20" x14ac:dyDescent="0.3">
      <c r="A2406">
        <v>802</v>
      </c>
      <c r="B2406">
        <v>2</v>
      </c>
      <c r="C2406">
        <v>297903785.69230002</v>
      </c>
      <c r="D2406">
        <v>564796.13419999997</v>
      </c>
      <c r="E2406">
        <v>48735372.221600004</v>
      </c>
      <c r="F2406">
        <v>0</v>
      </c>
      <c r="G2406">
        <v>7380978.9570000004</v>
      </c>
      <c r="H2406">
        <v>46309500.066799998</v>
      </c>
      <c r="I2406">
        <v>19526179.585000001</v>
      </c>
      <c r="J2406">
        <v>4770958.1765000001</v>
      </c>
      <c r="K2406">
        <v>247368414.99939999</v>
      </c>
      <c r="L2406">
        <v>63973599.503799997</v>
      </c>
      <c r="M2406">
        <v>0</v>
      </c>
      <c r="N2406">
        <v>65398176.494099997</v>
      </c>
      <c r="O2406">
        <v>278377606.10729998</v>
      </c>
      <c r="P2406">
        <v>-4206162.0422999999</v>
      </c>
      <c r="Q2406">
        <v>-198633042.77779999</v>
      </c>
      <c r="R2406">
        <v>-63973599.503799997</v>
      </c>
      <c r="S2406">
        <v>7380978.9570000004</v>
      </c>
      <c r="T2406">
        <v>-19088676.427299999</v>
      </c>
    </row>
    <row r="2407" spans="1:20" x14ac:dyDescent="0.3">
      <c r="A2407">
        <v>802</v>
      </c>
      <c r="B2407">
        <v>3</v>
      </c>
      <c r="C2407">
        <v>284626249.19880003</v>
      </c>
      <c r="D2407">
        <v>569880.28899999999</v>
      </c>
      <c r="E2407">
        <v>48735372.221600004</v>
      </c>
      <c r="F2407">
        <v>0</v>
      </c>
      <c r="G2407">
        <v>7380978.9570000004</v>
      </c>
      <c r="H2407">
        <v>46836477.0616</v>
      </c>
      <c r="I2407">
        <v>10125744.722100001</v>
      </c>
      <c r="J2407">
        <v>4738415.3109999998</v>
      </c>
      <c r="K2407">
        <v>247368414.99939999</v>
      </c>
      <c r="L2407">
        <v>62927425.989</v>
      </c>
      <c r="M2407">
        <v>0</v>
      </c>
      <c r="N2407">
        <v>63087637.4362</v>
      </c>
      <c r="O2407">
        <v>274500504.47680002</v>
      </c>
      <c r="P2407">
        <v>-4168535.0219999999</v>
      </c>
      <c r="Q2407">
        <v>-198633042.77779999</v>
      </c>
      <c r="R2407">
        <v>-62927425.989</v>
      </c>
      <c r="S2407">
        <v>7380978.9570000004</v>
      </c>
      <c r="T2407">
        <v>-16251160.374600001</v>
      </c>
    </row>
    <row r="2408" spans="1:20" x14ac:dyDescent="0.3">
      <c r="A2408">
        <v>803</v>
      </c>
      <c r="B2408">
        <v>1</v>
      </c>
      <c r="C2408">
        <v>171637830.1022</v>
      </c>
      <c r="D2408">
        <v>558479.07279999997</v>
      </c>
      <c r="E2408">
        <v>15435409.071599999</v>
      </c>
      <c r="F2408">
        <v>0</v>
      </c>
      <c r="G2408">
        <v>12980221.652100001</v>
      </c>
      <c r="H2408">
        <v>52035252.507600002</v>
      </c>
      <c r="I2408">
        <v>133599798.3846</v>
      </c>
      <c r="J2408">
        <v>4738218.1688000001</v>
      </c>
      <c r="K2408">
        <v>20604737.0394</v>
      </c>
      <c r="L2408">
        <v>27398427.335700002</v>
      </c>
      <c r="M2408">
        <v>0</v>
      </c>
      <c r="N2408">
        <v>65676038.516800001</v>
      </c>
      <c r="O2408">
        <v>38038031.717500001</v>
      </c>
      <c r="P2408">
        <v>-4179739.0959999999</v>
      </c>
      <c r="Q2408">
        <v>-5169327.9677999998</v>
      </c>
      <c r="R2408">
        <v>-27398427.335700002</v>
      </c>
      <c r="S2408">
        <v>12980221.652100001</v>
      </c>
      <c r="T2408">
        <v>-13640786.009199999</v>
      </c>
    </row>
    <row r="2409" spans="1:20" x14ac:dyDescent="0.3">
      <c r="A2409">
        <v>803</v>
      </c>
      <c r="B2409">
        <v>2</v>
      </c>
      <c r="C2409">
        <v>142402473.11719999</v>
      </c>
      <c r="D2409">
        <v>550261.84550000005</v>
      </c>
      <c r="E2409">
        <v>15435409.071599999</v>
      </c>
      <c r="F2409">
        <v>0</v>
      </c>
      <c r="G2409">
        <v>12980221.652100001</v>
      </c>
      <c r="H2409">
        <v>51560259.348899998</v>
      </c>
      <c r="I2409">
        <v>102381475.86669999</v>
      </c>
      <c r="J2409">
        <v>4736852.8022999996</v>
      </c>
      <c r="K2409">
        <v>20604737.0394</v>
      </c>
      <c r="L2409">
        <v>27563674.643100001</v>
      </c>
      <c r="M2409">
        <v>0</v>
      </c>
      <c r="N2409">
        <v>67024038.156900004</v>
      </c>
      <c r="O2409">
        <v>40020997.250500001</v>
      </c>
      <c r="P2409">
        <v>-4186590.9567</v>
      </c>
      <c r="Q2409">
        <v>-5169327.9677999998</v>
      </c>
      <c r="R2409">
        <v>-27563674.643100001</v>
      </c>
      <c r="S2409">
        <v>12980221.652100001</v>
      </c>
      <c r="T2409">
        <v>-15463778.808</v>
      </c>
    </row>
    <row r="2410" spans="1:20" x14ac:dyDescent="0.3">
      <c r="A2410">
        <v>803</v>
      </c>
      <c r="B2410">
        <v>3</v>
      </c>
      <c r="C2410">
        <v>124925481.0907</v>
      </c>
      <c r="D2410">
        <v>544389.77450000006</v>
      </c>
      <c r="E2410">
        <v>15435409.071599999</v>
      </c>
      <c r="F2410">
        <v>0</v>
      </c>
      <c r="G2410">
        <v>12980221.652100001</v>
      </c>
      <c r="H2410">
        <v>51401468.298699997</v>
      </c>
      <c r="I2410">
        <v>84014548.604100004</v>
      </c>
      <c r="J2410">
        <v>4734749.8465</v>
      </c>
      <c r="K2410">
        <v>20604737.0394</v>
      </c>
      <c r="L2410">
        <v>27692610.940299999</v>
      </c>
      <c r="M2410">
        <v>0</v>
      </c>
      <c r="N2410">
        <v>67710355.313899994</v>
      </c>
      <c r="O2410">
        <v>40910932.486599997</v>
      </c>
      <c r="P2410">
        <v>-4190360.0721</v>
      </c>
      <c r="Q2410">
        <v>-5169327.9677999998</v>
      </c>
      <c r="R2410">
        <v>-27692610.940299999</v>
      </c>
      <c r="S2410">
        <v>12980221.652100001</v>
      </c>
      <c r="T2410">
        <v>-16308887.0152</v>
      </c>
    </row>
    <row r="2411" spans="1:20" x14ac:dyDescent="0.3">
      <c r="A2411">
        <v>804</v>
      </c>
      <c r="B2411">
        <v>1</v>
      </c>
      <c r="C2411">
        <v>142552135.6216</v>
      </c>
      <c r="D2411">
        <v>542585.6923</v>
      </c>
      <c r="E2411">
        <v>15435409.071599999</v>
      </c>
      <c r="F2411">
        <v>0</v>
      </c>
      <c r="G2411">
        <v>2135924.0641999999</v>
      </c>
      <c r="H2411">
        <v>33554924.9626</v>
      </c>
      <c r="I2411">
        <v>62906124.076700002</v>
      </c>
      <c r="J2411">
        <v>4722326.8822999997</v>
      </c>
      <c r="K2411">
        <v>20604737.0394</v>
      </c>
      <c r="L2411">
        <v>36808052.126100004</v>
      </c>
      <c r="M2411">
        <v>0</v>
      </c>
      <c r="N2411">
        <v>69907735.129800007</v>
      </c>
      <c r="O2411">
        <v>79646011.5449</v>
      </c>
      <c r="P2411">
        <v>-4179741.19</v>
      </c>
      <c r="Q2411">
        <v>-5169327.9677999998</v>
      </c>
      <c r="R2411">
        <v>-36808052.126100004</v>
      </c>
      <c r="S2411">
        <v>2135924.0641999999</v>
      </c>
      <c r="T2411">
        <v>-36352810.167199999</v>
      </c>
    </row>
    <row r="2412" spans="1:20" x14ac:dyDescent="0.3">
      <c r="A2412">
        <v>804</v>
      </c>
      <c r="B2412">
        <v>2</v>
      </c>
      <c r="C2412">
        <v>132795103.90180001</v>
      </c>
      <c r="D2412">
        <v>541380.34499999997</v>
      </c>
      <c r="E2412">
        <v>15435409.071599999</v>
      </c>
      <c r="F2412">
        <v>0</v>
      </c>
      <c r="G2412">
        <v>2135924.0641999999</v>
      </c>
      <c r="H2412">
        <v>32681905.015700001</v>
      </c>
      <c r="I2412">
        <v>53503786.765600003</v>
      </c>
      <c r="J2412">
        <v>4710181.2434</v>
      </c>
      <c r="K2412">
        <v>20604737.0394</v>
      </c>
      <c r="L2412">
        <v>36657430.478699997</v>
      </c>
      <c r="M2412">
        <v>0</v>
      </c>
      <c r="N2412">
        <v>68340239.570800006</v>
      </c>
      <c r="O2412">
        <v>79291317.136199996</v>
      </c>
      <c r="P2412">
        <v>-4168800.8983999998</v>
      </c>
      <c r="Q2412">
        <v>-5169327.9677999998</v>
      </c>
      <c r="R2412">
        <v>-36657430.478699997</v>
      </c>
      <c r="S2412">
        <v>2135924.0641999999</v>
      </c>
      <c r="T2412">
        <v>-35658334.555100001</v>
      </c>
    </row>
    <row r="2413" spans="1:20" x14ac:dyDescent="0.3">
      <c r="A2413">
        <v>804</v>
      </c>
      <c r="B2413">
        <v>3</v>
      </c>
      <c r="C2413">
        <v>126056903.2413</v>
      </c>
      <c r="D2413">
        <v>540644.32059999998</v>
      </c>
      <c r="E2413">
        <v>15435409.071599999</v>
      </c>
      <c r="F2413">
        <v>0</v>
      </c>
      <c r="G2413">
        <v>2135924.0641999999</v>
      </c>
      <c r="H2413">
        <v>32104526.407200001</v>
      </c>
      <c r="I2413">
        <v>47229547.9987</v>
      </c>
      <c r="J2413">
        <v>4698196.6568999998</v>
      </c>
      <c r="K2413">
        <v>20604737.0394</v>
      </c>
      <c r="L2413">
        <v>36516094.9388</v>
      </c>
      <c r="M2413">
        <v>0</v>
      </c>
      <c r="N2413">
        <v>67283408.422600001</v>
      </c>
      <c r="O2413">
        <v>78827355.242500007</v>
      </c>
      <c r="P2413">
        <v>-4157552.3363000001</v>
      </c>
      <c r="Q2413">
        <v>-5169327.9677999998</v>
      </c>
      <c r="R2413">
        <v>-36516094.9388</v>
      </c>
      <c r="S2413">
        <v>2135924.0641999999</v>
      </c>
      <c r="T2413">
        <v>-35178882.015299998</v>
      </c>
    </row>
    <row r="2414" spans="1:20" x14ac:dyDescent="0.3">
      <c r="A2414">
        <v>805</v>
      </c>
      <c r="B2414">
        <v>1</v>
      </c>
      <c r="C2414">
        <v>56609650.057599999</v>
      </c>
      <c r="D2414">
        <v>528978.9264</v>
      </c>
      <c r="E2414">
        <v>15435409.071599999</v>
      </c>
      <c r="F2414">
        <v>0</v>
      </c>
      <c r="G2414">
        <v>86969650.697799996</v>
      </c>
      <c r="H2414">
        <v>88102758.4287</v>
      </c>
      <c r="I2414">
        <v>151472280.75940001</v>
      </c>
      <c r="J2414">
        <v>4728450.9533000002</v>
      </c>
      <c r="K2414">
        <v>20604737.0394</v>
      </c>
      <c r="L2414">
        <v>0</v>
      </c>
      <c r="M2414">
        <v>0</v>
      </c>
      <c r="N2414">
        <v>70633981.175699994</v>
      </c>
      <c r="O2414">
        <v>-94862630.701900005</v>
      </c>
      <c r="P2414">
        <v>-4199472.0268999999</v>
      </c>
      <c r="Q2414">
        <v>-5169327.9677999998</v>
      </c>
      <c r="R2414">
        <v>0</v>
      </c>
      <c r="S2414">
        <v>86969650.697799996</v>
      </c>
      <c r="T2414">
        <v>17468777.252999999</v>
      </c>
    </row>
    <row r="2415" spans="1:20" x14ac:dyDescent="0.3">
      <c r="A2415">
        <v>805</v>
      </c>
      <c r="B2415">
        <v>2</v>
      </c>
      <c r="C2415">
        <v>52032964.594099998</v>
      </c>
      <c r="D2415">
        <v>518986.93469999998</v>
      </c>
      <c r="E2415">
        <v>15435409.071599999</v>
      </c>
      <c r="F2415">
        <v>0</v>
      </c>
      <c r="G2415">
        <v>86969650.697799996</v>
      </c>
      <c r="H2415">
        <v>84282453.953299999</v>
      </c>
      <c r="I2415">
        <v>139521967.51370001</v>
      </c>
      <c r="J2415">
        <v>4752797.1266999999</v>
      </c>
      <c r="K2415">
        <v>20604737.0394</v>
      </c>
      <c r="L2415">
        <v>0</v>
      </c>
      <c r="M2415">
        <v>0</v>
      </c>
      <c r="N2415">
        <v>74098287.172999993</v>
      </c>
      <c r="O2415">
        <v>-87489002.919599995</v>
      </c>
      <c r="P2415">
        <v>-4233810.1919</v>
      </c>
      <c r="Q2415">
        <v>-5169327.9677999998</v>
      </c>
      <c r="R2415">
        <v>0</v>
      </c>
      <c r="S2415">
        <v>86969650.697799996</v>
      </c>
      <c r="T2415">
        <v>10184166.780300001</v>
      </c>
    </row>
    <row r="2416" spans="1:20" x14ac:dyDescent="0.3">
      <c r="A2416">
        <v>805</v>
      </c>
      <c r="B2416">
        <v>3</v>
      </c>
      <c r="C2416">
        <v>48907550.991800003</v>
      </c>
      <c r="D2416">
        <v>510623.88299999997</v>
      </c>
      <c r="E2416">
        <v>15435409.071599999</v>
      </c>
      <c r="F2416">
        <v>0</v>
      </c>
      <c r="G2416">
        <v>86969650.697799996</v>
      </c>
      <c r="H2416">
        <v>81757250.194399998</v>
      </c>
      <c r="I2416">
        <v>131644292.64229999</v>
      </c>
      <c r="J2416">
        <v>4773278.7889</v>
      </c>
      <c r="K2416">
        <v>20604737.0394</v>
      </c>
      <c r="L2416">
        <v>0</v>
      </c>
      <c r="M2416">
        <v>0</v>
      </c>
      <c r="N2416">
        <v>76394464.215800002</v>
      </c>
      <c r="O2416">
        <v>-82736741.6505</v>
      </c>
      <c r="P2416">
        <v>-4262654.9058999997</v>
      </c>
      <c r="Q2416">
        <v>-5169327.9677999998</v>
      </c>
      <c r="R2416">
        <v>0</v>
      </c>
      <c r="S2416">
        <v>86969650.697799996</v>
      </c>
      <c r="T2416">
        <v>5362785.9786</v>
      </c>
    </row>
    <row r="2417" spans="1:20" x14ac:dyDescent="0.3">
      <c r="A2417">
        <v>806</v>
      </c>
      <c r="B2417">
        <v>1</v>
      </c>
      <c r="C2417">
        <v>103363047.3917</v>
      </c>
      <c r="D2417">
        <v>506189.0698</v>
      </c>
      <c r="E2417">
        <v>15435409.071599999</v>
      </c>
      <c r="F2417">
        <v>0</v>
      </c>
      <c r="G2417">
        <v>3706391.2721000002</v>
      </c>
      <c r="H2417">
        <v>35844750.759000003</v>
      </c>
      <c r="I2417">
        <v>53487053.715000004</v>
      </c>
      <c r="J2417">
        <v>4780711.6500000004</v>
      </c>
      <c r="K2417">
        <v>20147199.8994</v>
      </c>
      <c r="L2417">
        <v>4872863.6490000002</v>
      </c>
      <c r="M2417">
        <v>0</v>
      </c>
      <c r="N2417">
        <v>75566158.997600004</v>
      </c>
      <c r="O2417">
        <v>49875993.676700003</v>
      </c>
      <c r="P2417">
        <v>-4274522.5801999997</v>
      </c>
      <c r="Q2417">
        <v>-4711790.8278000001</v>
      </c>
      <c r="R2417">
        <v>-4872863.6490000002</v>
      </c>
      <c r="S2417">
        <v>3706391.2721000002</v>
      </c>
      <c r="T2417">
        <v>-39721408.238700002</v>
      </c>
    </row>
    <row r="2418" spans="1:20" x14ac:dyDescent="0.3">
      <c r="A2418">
        <v>806</v>
      </c>
      <c r="B2418">
        <v>2</v>
      </c>
      <c r="C2418">
        <v>99052403.853699997</v>
      </c>
      <c r="D2418">
        <v>502125.34279999998</v>
      </c>
      <c r="E2418">
        <v>15435409.071599999</v>
      </c>
      <c r="F2418">
        <v>0</v>
      </c>
      <c r="G2418">
        <v>3706391.2721000002</v>
      </c>
      <c r="H2418">
        <v>35740008.415200002</v>
      </c>
      <c r="I2418">
        <v>49088774.508400001</v>
      </c>
      <c r="J2418">
        <v>4787039.6168</v>
      </c>
      <c r="K2418">
        <v>20147199.8994</v>
      </c>
      <c r="L2418">
        <v>4886161.8750999998</v>
      </c>
      <c r="M2418">
        <v>0</v>
      </c>
      <c r="N2418">
        <v>75431343.724999994</v>
      </c>
      <c r="O2418">
        <v>49963629.345299996</v>
      </c>
      <c r="P2418">
        <v>-4284914.2740000002</v>
      </c>
      <c r="Q2418">
        <v>-4711790.8278000001</v>
      </c>
      <c r="R2418">
        <v>-4886161.8750999998</v>
      </c>
      <c r="S2418">
        <v>3706391.2721000002</v>
      </c>
      <c r="T2418">
        <v>-39691335.309799999</v>
      </c>
    </row>
    <row r="2419" spans="1:20" x14ac:dyDescent="0.3">
      <c r="A2419">
        <v>806</v>
      </c>
      <c r="B2419">
        <v>3</v>
      </c>
      <c r="C2419">
        <v>95941228.370000005</v>
      </c>
      <c r="D2419">
        <v>498447.47249999997</v>
      </c>
      <c r="E2419">
        <v>15435409.071599999</v>
      </c>
      <c r="F2419">
        <v>0</v>
      </c>
      <c r="G2419">
        <v>3706391.2721000002</v>
      </c>
      <c r="H2419">
        <v>35668631.051200002</v>
      </c>
      <c r="I2419">
        <v>45895863.776000001</v>
      </c>
      <c r="J2419">
        <v>4792387.1399999997</v>
      </c>
      <c r="K2419">
        <v>20147199.8994</v>
      </c>
      <c r="L2419">
        <v>4897755.9009999996</v>
      </c>
      <c r="M2419">
        <v>0</v>
      </c>
      <c r="N2419">
        <v>75418077.962699994</v>
      </c>
      <c r="O2419">
        <v>50045364.593999997</v>
      </c>
      <c r="P2419">
        <v>-4293939.6676000003</v>
      </c>
      <c r="Q2419">
        <v>-4711790.8278000001</v>
      </c>
      <c r="R2419">
        <v>-4897755.9009999996</v>
      </c>
      <c r="S2419">
        <v>3706391.2721000002</v>
      </c>
      <c r="T2419">
        <v>-39749446.911499999</v>
      </c>
    </row>
    <row r="2420" spans="1:20" x14ac:dyDescent="0.3">
      <c r="A2420">
        <v>807</v>
      </c>
      <c r="B2420">
        <v>1</v>
      </c>
      <c r="C2420">
        <v>97319614.886999995</v>
      </c>
      <c r="D2420">
        <v>500210.56040000002</v>
      </c>
      <c r="E2420">
        <v>15435409.071599999</v>
      </c>
      <c r="F2420">
        <v>0</v>
      </c>
      <c r="G2420">
        <v>3781227.9769000001</v>
      </c>
      <c r="H2420">
        <v>35531583.890600003</v>
      </c>
      <c r="I2420">
        <v>39868029.761500001</v>
      </c>
      <c r="J2420">
        <v>4781590.5382000003</v>
      </c>
      <c r="K2420">
        <v>20147199.8994</v>
      </c>
      <c r="L2420">
        <v>13641884.5605</v>
      </c>
      <c r="M2420">
        <v>0</v>
      </c>
      <c r="N2420">
        <v>74051081.226699993</v>
      </c>
      <c r="O2420">
        <v>57451585.125500001</v>
      </c>
      <c r="P2420">
        <v>-4281379.9776999997</v>
      </c>
      <c r="Q2420">
        <v>-4711790.8278000001</v>
      </c>
      <c r="R2420">
        <v>-13641884.5605</v>
      </c>
      <c r="S2420">
        <v>3781227.9769000001</v>
      </c>
      <c r="T2420">
        <v>-38519497.336000003</v>
      </c>
    </row>
    <row r="2421" spans="1:20" x14ac:dyDescent="0.3">
      <c r="A2421">
        <v>807</v>
      </c>
      <c r="B2421">
        <v>2</v>
      </c>
      <c r="C2421">
        <v>94740182.674400002</v>
      </c>
      <c r="D2421">
        <v>501549.33</v>
      </c>
      <c r="E2421">
        <v>15435409.071599999</v>
      </c>
      <c r="F2421">
        <v>0</v>
      </c>
      <c r="G2421">
        <v>3781227.9769000001</v>
      </c>
      <c r="H2421">
        <v>35587917.284400001</v>
      </c>
      <c r="I2421">
        <v>37863012.9111</v>
      </c>
      <c r="J2421">
        <v>4772066.0725999996</v>
      </c>
      <c r="K2421">
        <v>20147199.8994</v>
      </c>
      <c r="L2421">
        <v>13641480.831599999</v>
      </c>
      <c r="M2421">
        <v>0</v>
      </c>
      <c r="N2421">
        <v>73500839.333000004</v>
      </c>
      <c r="O2421">
        <v>56877169.763300002</v>
      </c>
      <c r="P2421">
        <v>-4270516.7426000005</v>
      </c>
      <c r="Q2421">
        <v>-4711790.8278000001</v>
      </c>
      <c r="R2421">
        <v>-13641480.831599999</v>
      </c>
      <c r="S2421">
        <v>3781227.9769000001</v>
      </c>
      <c r="T2421">
        <v>-37912922.048600003</v>
      </c>
    </row>
    <row r="2422" spans="1:20" x14ac:dyDescent="0.3">
      <c r="A2422">
        <v>807</v>
      </c>
      <c r="B2422">
        <v>3</v>
      </c>
      <c r="C2422">
        <v>92824379.794300005</v>
      </c>
      <c r="D2422">
        <v>502614.29599999997</v>
      </c>
      <c r="E2422">
        <v>15435409.071599999</v>
      </c>
      <c r="F2422">
        <v>0</v>
      </c>
      <c r="G2422">
        <v>3781227.9769000001</v>
      </c>
      <c r="H2422">
        <v>35606330.319899999</v>
      </c>
      <c r="I2422">
        <v>36255343.839100003</v>
      </c>
      <c r="J2422">
        <v>4763318.5313999997</v>
      </c>
      <c r="K2422">
        <v>20147199.8994</v>
      </c>
      <c r="L2422">
        <v>13646599.510399999</v>
      </c>
      <c r="M2422">
        <v>0</v>
      </c>
      <c r="N2422">
        <v>73191645.288299993</v>
      </c>
      <c r="O2422">
        <v>56569035.955300003</v>
      </c>
      <c r="P2422">
        <v>-4260704.2355000004</v>
      </c>
      <c r="Q2422">
        <v>-4711790.8278000001</v>
      </c>
      <c r="R2422">
        <v>-13646599.510399999</v>
      </c>
      <c r="S2422">
        <v>3781227.9769000001</v>
      </c>
      <c r="T2422">
        <v>-37585314.968400002</v>
      </c>
    </row>
    <row r="2423" spans="1:20" x14ac:dyDescent="0.3">
      <c r="A2423">
        <v>808</v>
      </c>
      <c r="B2423">
        <v>1</v>
      </c>
      <c r="C2423">
        <v>17287244.3004</v>
      </c>
      <c r="D2423">
        <v>483567.41489999997</v>
      </c>
      <c r="E2423">
        <v>15435409.071599999</v>
      </c>
      <c r="F2423">
        <v>0</v>
      </c>
      <c r="G2423">
        <v>300417995.3524</v>
      </c>
      <c r="H2423">
        <v>75845198.680600002</v>
      </c>
      <c r="I2423">
        <v>304445273.03969997</v>
      </c>
      <c r="J2423">
        <v>4848781.9627999999</v>
      </c>
      <c r="K2423">
        <v>20147199.8994</v>
      </c>
      <c r="L2423">
        <v>258606.72459999999</v>
      </c>
      <c r="M2423">
        <v>0</v>
      </c>
      <c r="N2423">
        <v>79398034.129199997</v>
      </c>
      <c r="O2423">
        <v>-287158028.73930001</v>
      </c>
      <c r="P2423">
        <v>-4365214.5478999997</v>
      </c>
      <c r="Q2423">
        <v>-4711790.8278000001</v>
      </c>
      <c r="R2423">
        <v>-258606.72459999999</v>
      </c>
      <c r="S2423">
        <v>300417995.3524</v>
      </c>
      <c r="T2423">
        <v>-3552835.4485999998</v>
      </c>
    </row>
    <row r="2424" spans="1:20" x14ac:dyDescent="0.3">
      <c r="A2424">
        <v>808</v>
      </c>
      <c r="B2424">
        <v>2</v>
      </c>
      <c r="C2424">
        <v>15847185.625</v>
      </c>
      <c r="D2424">
        <v>467779.27020000003</v>
      </c>
      <c r="E2424">
        <v>15435409.071599999</v>
      </c>
      <c r="F2424">
        <v>0</v>
      </c>
      <c r="G2424">
        <v>300417995.3524</v>
      </c>
      <c r="H2424">
        <v>73740501.354100004</v>
      </c>
      <c r="I2424">
        <v>297257983.0632</v>
      </c>
      <c r="J2424">
        <v>4924873.7731999997</v>
      </c>
      <c r="K2424">
        <v>20147199.8994</v>
      </c>
      <c r="L2424">
        <v>260449.8982</v>
      </c>
      <c r="M2424">
        <v>0</v>
      </c>
      <c r="N2424">
        <v>83053300.506699994</v>
      </c>
      <c r="O2424">
        <v>-281410797.4382</v>
      </c>
      <c r="P2424">
        <v>-4457094.5029999996</v>
      </c>
      <c r="Q2424">
        <v>-4711790.8278000001</v>
      </c>
      <c r="R2424">
        <v>-260449.8982</v>
      </c>
      <c r="S2424">
        <v>300417995.3524</v>
      </c>
      <c r="T2424">
        <v>-9312799.1525999997</v>
      </c>
    </row>
    <row r="2425" spans="1:20" x14ac:dyDescent="0.3">
      <c r="A2425">
        <v>808</v>
      </c>
      <c r="B2425">
        <v>3</v>
      </c>
      <c r="C2425">
        <v>14961200.989600001</v>
      </c>
      <c r="D2425">
        <v>453856.02779999998</v>
      </c>
      <c r="E2425">
        <v>15435409.071599999</v>
      </c>
      <c r="F2425">
        <v>0</v>
      </c>
      <c r="G2425">
        <v>300417995.3524</v>
      </c>
      <c r="H2425">
        <v>72176661.940599993</v>
      </c>
      <c r="I2425">
        <v>292002507.81819999</v>
      </c>
      <c r="J2425">
        <v>4993673.6551000001</v>
      </c>
      <c r="K2425">
        <v>20147199.8994</v>
      </c>
      <c r="L2425">
        <v>262153.7965</v>
      </c>
      <c r="M2425">
        <v>0</v>
      </c>
      <c r="N2425">
        <v>85859826.536300004</v>
      </c>
      <c r="O2425">
        <v>-277041306.82859999</v>
      </c>
      <c r="P2425">
        <v>-4539817.6272999998</v>
      </c>
      <c r="Q2425">
        <v>-4711790.8278000001</v>
      </c>
      <c r="R2425">
        <v>-262153.7965</v>
      </c>
      <c r="S2425">
        <v>300417995.3524</v>
      </c>
      <c r="T2425">
        <v>-13683164.595699999</v>
      </c>
    </row>
    <row r="2426" spans="1:20" x14ac:dyDescent="0.3">
      <c r="A2426">
        <v>809</v>
      </c>
      <c r="B2426">
        <v>1</v>
      </c>
      <c r="C2426">
        <v>108346797.039</v>
      </c>
      <c r="D2426">
        <v>459512.09120000002</v>
      </c>
      <c r="E2426">
        <v>17551668.331599999</v>
      </c>
      <c r="F2426">
        <v>0</v>
      </c>
      <c r="G2426">
        <v>19609362.205499999</v>
      </c>
      <c r="H2426">
        <v>56209767.954300001</v>
      </c>
      <c r="I2426">
        <v>27915762.473900001</v>
      </c>
      <c r="J2426">
        <v>4954883.5986000001</v>
      </c>
      <c r="K2426">
        <v>52412980.539399996</v>
      </c>
      <c r="L2426">
        <v>38342844.739600003</v>
      </c>
      <c r="M2426">
        <v>0</v>
      </c>
      <c r="N2426">
        <v>79180010.831799999</v>
      </c>
      <c r="O2426">
        <v>80431034.565099999</v>
      </c>
      <c r="P2426">
        <v>-4495371.5073999995</v>
      </c>
      <c r="Q2426">
        <v>-34861312.207800001</v>
      </c>
      <c r="R2426">
        <v>-38342844.739600003</v>
      </c>
      <c r="S2426">
        <v>19609362.205499999</v>
      </c>
      <c r="T2426">
        <v>-22970242.877500001</v>
      </c>
    </row>
    <row r="2427" spans="1:20" x14ac:dyDescent="0.3">
      <c r="A2427">
        <v>809</v>
      </c>
      <c r="B2427">
        <v>2</v>
      </c>
      <c r="C2427">
        <v>98424126.607299998</v>
      </c>
      <c r="D2427">
        <v>466166.41200000001</v>
      </c>
      <c r="E2427">
        <v>17551668.331599999</v>
      </c>
      <c r="F2427">
        <v>0</v>
      </c>
      <c r="G2427">
        <v>19609362.205499999</v>
      </c>
      <c r="H2427">
        <v>57075962.225500003</v>
      </c>
      <c r="I2427">
        <v>22204125.2163</v>
      </c>
      <c r="J2427">
        <v>4926209.4934</v>
      </c>
      <c r="K2427">
        <v>52412980.539399996</v>
      </c>
      <c r="L2427">
        <v>37950232.6263</v>
      </c>
      <c r="M2427">
        <v>0</v>
      </c>
      <c r="N2427">
        <v>75959741.949200004</v>
      </c>
      <c r="O2427">
        <v>76220001.391000003</v>
      </c>
      <c r="P2427">
        <v>-4460043.0813999996</v>
      </c>
      <c r="Q2427">
        <v>-34861312.207800001</v>
      </c>
      <c r="R2427">
        <v>-37950232.6263</v>
      </c>
      <c r="S2427">
        <v>19609362.205499999</v>
      </c>
      <c r="T2427">
        <v>-18883779.7236</v>
      </c>
    </row>
    <row r="2428" spans="1:20" x14ac:dyDescent="0.3">
      <c r="A2428">
        <v>809</v>
      </c>
      <c r="B2428">
        <v>3</v>
      </c>
      <c r="C2428">
        <v>92984524.409899995</v>
      </c>
      <c r="D2428">
        <v>471677.4608</v>
      </c>
      <c r="E2428">
        <v>17551668.331599999</v>
      </c>
      <c r="F2428">
        <v>0</v>
      </c>
      <c r="G2428">
        <v>19609362.205499999</v>
      </c>
      <c r="H2428">
        <v>57653465.9877</v>
      </c>
      <c r="I2428">
        <v>19406011.5251</v>
      </c>
      <c r="J2428">
        <v>4902390.3069000002</v>
      </c>
      <c r="K2428">
        <v>52412980.539399996</v>
      </c>
      <c r="L2428">
        <v>37635381.426100001</v>
      </c>
      <c r="M2428">
        <v>0</v>
      </c>
      <c r="N2428">
        <v>74081475.226799995</v>
      </c>
      <c r="O2428">
        <v>73578512.884800002</v>
      </c>
      <c r="P2428">
        <v>-4430712.8460999997</v>
      </c>
      <c r="Q2428">
        <v>-34861312.207800001</v>
      </c>
      <c r="R2428">
        <v>-37635381.426100001</v>
      </c>
      <c r="S2428">
        <v>19609362.205499999</v>
      </c>
      <c r="T2428">
        <v>-16428009.2391</v>
      </c>
    </row>
    <row r="2429" spans="1:20" x14ac:dyDescent="0.3">
      <c r="A2429">
        <v>810</v>
      </c>
      <c r="B2429">
        <v>1</v>
      </c>
      <c r="C2429">
        <v>24660779.074999999</v>
      </c>
      <c r="D2429">
        <v>397507.11300000001</v>
      </c>
      <c r="E2429">
        <v>18754313.731600001</v>
      </c>
      <c r="F2429">
        <v>0</v>
      </c>
      <c r="G2429">
        <v>1760981407.2328999</v>
      </c>
      <c r="H2429">
        <v>138354122.822</v>
      </c>
      <c r="I2429">
        <v>1762420698.1257</v>
      </c>
      <c r="J2429">
        <v>5289714.3146000002</v>
      </c>
      <c r="K2429">
        <v>70749244.419400007</v>
      </c>
      <c r="L2429">
        <v>5076090.3267999999</v>
      </c>
      <c r="M2429">
        <v>0</v>
      </c>
      <c r="N2429">
        <v>99450864.100199997</v>
      </c>
      <c r="O2429" t="s">
        <v>23</v>
      </c>
      <c r="P2429">
        <v>-4892207.2017000001</v>
      </c>
      <c r="Q2429">
        <v>-51994930.687799998</v>
      </c>
      <c r="R2429">
        <v>-5076090.3267999999</v>
      </c>
      <c r="S2429">
        <v>1760981407.2328999</v>
      </c>
      <c r="T2429">
        <v>38903258.721799999</v>
      </c>
    </row>
    <row r="2430" spans="1:20" x14ac:dyDescent="0.3">
      <c r="A2430">
        <v>810</v>
      </c>
      <c r="B2430">
        <v>2</v>
      </c>
      <c r="C2430">
        <v>23491150.5152</v>
      </c>
      <c r="D2430">
        <v>334828.92729999998</v>
      </c>
      <c r="E2430">
        <v>18754313.731600001</v>
      </c>
      <c r="F2430">
        <v>0</v>
      </c>
      <c r="G2430">
        <v>1760981407.2328999</v>
      </c>
      <c r="H2430">
        <v>129157711.8959</v>
      </c>
      <c r="I2430">
        <v>1730917983.3006999</v>
      </c>
      <c r="J2430">
        <v>5637070.409</v>
      </c>
      <c r="K2430">
        <v>70749244.419400007</v>
      </c>
      <c r="L2430">
        <v>5006018.2867999999</v>
      </c>
      <c r="M2430">
        <v>0</v>
      </c>
      <c r="N2430">
        <v>120245706.926</v>
      </c>
      <c r="O2430" t="s">
        <v>23</v>
      </c>
      <c r="P2430">
        <v>-5302241.4817000004</v>
      </c>
      <c r="Q2430">
        <v>-51994930.687799998</v>
      </c>
      <c r="R2430">
        <v>-5006018.2867999999</v>
      </c>
      <c r="S2430">
        <v>1760981407.2328999</v>
      </c>
      <c r="T2430">
        <v>8912004.9697999991</v>
      </c>
    </row>
    <row r="2431" spans="1:20" x14ac:dyDescent="0.3">
      <c r="A2431">
        <v>810</v>
      </c>
      <c r="B2431">
        <v>3</v>
      </c>
      <c r="C2431">
        <v>22817873.1439</v>
      </c>
      <c r="D2431">
        <v>305409.52779999998</v>
      </c>
      <c r="E2431">
        <v>18754313.731600001</v>
      </c>
      <c r="F2431">
        <v>0</v>
      </c>
      <c r="G2431">
        <v>1760981407.2328999</v>
      </c>
      <c r="H2431">
        <v>123274874.1796</v>
      </c>
      <c r="I2431">
        <v>1706498306.2214</v>
      </c>
      <c r="J2431">
        <v>5979143.6456000004</v>
      </c>
      <c r="K2431">
        <v>70749244.419400007</v>
      </c>
      <c r="L2431">
        <v>4954577.8131999997</v>
      </c>
      <c r="M2431">
        <v>0</v>
      </c>
      <c r="N2431">
        <v>137759521.38170001</v>
      </c>
      <c r="O2431" t="s">
        <v>23</v>
      </c>
      <c r="P2431">
        <v>-5673734.1178000001</v>
      </c>
      <c r="Q2431">
        <v>-51994930.687799998</v>
      </c>
      <c r="R2431">
        <v>-4954577.8131999997</v>
      </c>
      <c r="S2431">
        <v>1760981407.2328999</v>
      </c>
      <c r="T2431">
        <v>-14484647.202099999</v>
      </c>
    </row>
    <row r="2432" spans="1:20" x14ac:dyDescent="0.3">
      <c r="A2432">
        <v>811</v>
      </c>
      <c r="B2432">
        <v>1</v>
      </c>
      <c r="C2432">
        <v>183488637.53580001</v>
      </c>
      <c r="D2432">
        <v>300287.77769999998</v>
      </c>
      <c r="E2432">
        <v>23339160.071600001</v>
      </c>
      <c r="F2432">
        <v>0</v>
      </c>
      <c r="G2432">
        <v>316185969.4271</v>
      </c>
      <c r="H2432">
        <v>60840339.211000003</v>
      </c>
      <c r="I2432">
        <v>238271554.95109999</v>
      </c>
      <c r="J2432">
        <v>6054582.6601999998</v>
      </c>
      <c r="K2432">
        <v>140652621.8994</v>
      </c>
      <c r="L2432">
        <v>77699536.480599999</v>
      </c>
      <c r="M2432">
        <v>0</v>
      </c>
      <c r="N2432">
        <v>122526880.00489999</v>
      </c>
      <c r="O2432">
        <v>-54782917.415200002</v>
      </c>
      <c r="P2432">
        <v>-5754294.8825000003</v>
      </c>
      <c r="Q2432">
        <v>-117313461.82780001</v>
      </c>
      <c r="R2432">
        <v>-77699536.480599999</v>
      </c>
      <c r="S2432">
        <v>316185969.4271</v>
      </c>
      <c r="T2432">
        <v>-61686540.793899998</v>
      </c>
    </row>
    <row r="2433" spans="1:20" x14ac:dyDescent="0.3">
      <c r="A2433">
        <v>811</v>
      </c>
      <c r="B2433">
        <v>2</v>
      </c>
      <c r="C2433">
        <v>153957144.89410001</v>
      </c>
      <c r="D2433">
        <v>297024.13370000001</v>
      </c>
      <c r="E2433">
        <v>23339160.071600001</v>
      </c>
      <c r="F2433">
        <v>0</v>
      </c>
      <c r="G2433">
        <v>316185969.4271</v>
      </c>
      <c r="H2433">
        <v>62085310.149099998</v>
      </c>
      <c r="I2433">
        <v>220236146.9483</v>
      </c>
      <c r="J2433">
        <v>6137604.2369999997</v>
      </c>
      <c r="K2433">
        <v>140652621.8994</v>
      </c>
      <c r="L2433">
        <v>75767510.595500007</v>
      </c>
      <c r="M2433">
        <v>0</v>
      </c>
      <c r="N2433">
        <v>113589381.94400001</v>
      </c>
      <c r="O2433">
        <v>-66279002.054200001</v>
      </c>
      <c r="P2433">
        <v>-5840580.1032999996</v>
      </c>
      <c r="Q2433">
        <v>-117313461.82780001</v>
      </c>
      <c r="R2433">
        <v>-75767510.595500007</v>
      </c>
      <c r="S2433">
        <v>316185969.4271</v>
      </c>
      <c r="T2433">
        <v>-51504071.7949</v>
      </c>
    </row>
    <row r="2434" spans="1:20" x14ac:dyDescent="0.3">
      <c r="A2434">
        <v>811</v>
      </c>
      <c r="B2434">
        <v>3</v>
      </c>
      <c r="C2434">
        <v>136113858.477</v>
      </c>
      <c r="D2434">
        <v>295070.08350000001</v>
      </c>
      <c r="E2434">
        <v>23339160.071600001</v>
      </c>
      <c r="F2434">
        <v>0</v>
      </c>
      <c r="G2434">
        <v>316185969.4271</v>
      </c>
      <c r="H2434">
        <v>63092888.538400002</v>
      </c>
      <c r="I2434">
        <v>209466649.1358</v>
      </c>
      <c r="J2434">
        <v>6224473.4161</v>
      </c>
      <c r="K2434">
        <v>140652621.8994</v>
      </c>
      <c r="L2434">
        <v>74242561.204799995</v>
      </c>
      <c r="M2434">
        <v>0</v>
      </c>
      <c r="N2434">
        <v>108788422.7789</v>
      </c>
      <c r="O2434">
        <v>-73352790.658700004</v>
      </c>
      <c r="P2434">
        <v>-5929403.3326000003</v>
      </c>
      <c r="Q2434">
        <v>-117313461.82780001</v>
      </c>
      <c r="R2434">
        <v>-74242561.204799995</v>
      </c>
      <c r="S2434">
        <v>316185969.4271</v>
      </c>
      <c r="T2434">
        <v>-45695534.240500003</v>
      </c>
    </row>
    <row r="2435" spans="1:20" x14ac:dyDescent="0.3">
      <c r="A2435">
        <v>812</v>
      </c>
      <c r="B2435">
        <v>1</v>
      </c>
      <c r="C2435">
        <v>362340455.84990001</v>
      </c>
      <c r="D2435">
        <v>313804.04259999999</v>
      </c>
      <c r="E2435">
        <v>39727013.021600001</v>
      </c>
      <c r="F2435">
        <v>0</v>
      </c>
      <c r="G2435">
        <v>202656529.6523</v>
      </c>
      <c r="H2435">
        <v>84123449.136700004</v>
      </c>
      <c r="I2435">
        <v>103347686.87019999</v>
      </c>
      <c r="J2435">
        <v>6065779.9943000004</v>
      </c>
      <c r="K2435">
        <v>390511849.74940002</v>
      </c>
      <c r="L2435">
        <v>89345013.857899994</v>
      </c>
      <c r="M2435">
        <v>0</v>
      </c>
      <c r="N2435">
        <v>99862457.142399997</v>
      </c>
      <c r="O2435">
        <v>258992768.9797</v>
      </c>
      <c r="P2435">
        <v>-5751975.9517000001</v>
      </c>
      <c r="Q2435">
        <v>-350784836.72780001</v>
      </c>
      <c r="R2435">
        <v>-89345013.857899994</v>
      </c>
      <c r="S2435">
        <v>202656529.6523</v>
      </c>
      <c r="T2435">
        <v>-15739008.0057</v>
      </c>
    </row>
    <row r="2436" spans="1:20" x14ac:dyDescent="0.3">
      <c r="A2436">
        <v>812</v>
      </c>
      <c r="B2436">
        <v>2</v>
      </c>
      <c r="C2436">
        <v>340145888.74220002</v>
      </c>
      <c r="D2436">
        <v>331341.07900000003</v>
      </c>
      <c r="E2436">
        <v>39727013.021600001</v>
      </c>
      <c r="F2436">
        <v>0</v>
      </c>
      <c r="G2436">
        <v>202656529.6523</v>
      </c>
      <c r="H2436">
        <v>84418313.286500007</v>
      </c>
      <c r="I2436">
        <v>88112004.818100005</v>
      </c>
      <c r="J2436">
        <v>5938845.9425999997</v>
      </c>
      <c r="K2436">
        <v>390511849.74940002</v>
      </c>
      <c r="L2436">
        <v>87792604.110699996</v>
      </c>
      <c r="M2436">
        <v>0</v>
      </c>
      <c r="N2436">
        <v>94867237.685399994</v>
      </c>
      <c r="O2436">
        <v>252033883.92410001</v>
      </c>
      <c r="P2436">
        <v>-5607504.8635999998</v>
      </c>
      <c r="Q2436">
        <v>-350784836.72780001</v>
      </c>
      <c r="R2436">
        <v>-87792604.110699996</v>
      </c>
      <c r="S2436">
        <v>202656529.6523</v>
      </c>
      <c r="T2436">
        <v>-10448924.3989</v>
      </c>
    </row>
    <row r="2437" spans="1:20" x14ac:dyDescent="0.3">
      <c r="A2437">
        <v>812</v>
      </c>
      <c r="B2437">
        <v>3</v>
      </c>
      <c r="C2437">
        <v>325431418.495</v>
      </c>
      <c r="D2437">
        <v>351527.29320000001</v>
      </c>
      <c r="E2437">
        <v>39727013.021600001</v>
      </c>
      <c r="F2437">
        <v>0</v>
      </c>
      <c r="G2437">
        <v>202656529.6523</v>
      </c>
      <c r="H2437">
        <v>85065931.187999994</v>
      </c>
      <c r="I2437">
        <v>78746993.800500005</v>
      </c>
      <c r="J2437">
        <v>5837851.2105999999</v>
      </c>
      <c r="K2437">
        <v>390511849.74940002</v>
      </c>
      <c r="L2437">
        <v>86462826.822300002</v>
      </c>
      <c r="M2437">
        <v>0</v>
      </c>
      <c r="N2437">
        <v>91602998.770600006</v>
      </c>
      <c r="O2437">
        <v>246684424.6945</v>
      </c>
      <c r="P2437">
        <v>-5486323.9172999999</v>
      </c>
      <c r="Q2437">
        <v>-350784836.72780001</v>
      </c>
      <c r="R2437">
        <v>-86462826.822300002</v>
      </c>
      <c r="S2437">
        <v>202656529.6523</v>
      </c>
      <c r="T2437">
        <v>-6537067.5824999996</v>
      </c>
    </row>
    <row r="2438" spans="1:20" x14ac:dyDescent="0.3">
      <c r="A2438">
        <v>813</v>
      </c>
      <c r="B2438">
        <v>1</v>
      </c>
      <c r="C2438">
        <v>550536984.2651</v>
      </c>
      <c r="D2438">
        <v>385571.315</v>
      </c>
      <c r="E2438">
        <v>42097985.871600002</v>
      </c>
      <c r="F2438">
        <v>0</v>
      </c>
      <c r="G2438">
        <v>12998653.507200001</v>
      </c>
      <c r="H2438">
        <v>51570573.140100002</v>
      </c>
      <c r="I2438">
        <v>12824743.446900001</v>
      </c>
      <c r="J2438">
        <v>5701621.0395</v>
      </c>
      <c r="K2438">
        <v>426661152.33939999</v>
      </c>
      <c r="L2438">
        <v>128351260.35860001</v>
      </c>
      <c r="M2438">
        <v>0</v>
      </c>
      <c r="N2438">
        <v>85133765.736499995</v>
      </c>
      <c r="O2438">
        <v>537712240.81819999</v>
      </c>
      <c r="P2438">
        <v>-5316049.7244999995</v>
      </c>
      <c r="Q2438">
        <v>-384563166.46780002</v>
      </c>
      <c r="R2438">
        <v>-128351260.35860001</v>
      </c>
      <c r="S2438">
        <v>12998653.507200001</v>
      </c>
      <c r="T2438">
        <v>-33563192.596299998</v>
      </c>
    </row>
    <row r="2439" spans="1:20" x14ac:dyDescent="0.3">
      <c r="A2439">
        <v>813</v>
      </c>
      <c r="B2439">
        <v>2</v>
      </c>
      <c r="C2439">
        <v>532473958.84740001</v>
      </c>
      <c r="D2439">
        <v>414002.94050000003</v>
      </c>
      <c r="E2439">
        <v>42097985.871600002</v>
      </c>
      <c r="F2439">
        <v>0</v>
      </c>
      <c r="G2439">
        <v>12998653.507200001</v>
      </c>
      <c r="H2439">
        <v>52914835.065099999</v>
      </c>
      <c r="I2439">
        <v>8196686.8562000003</v>
      </c>
      <c r="J2439">
        <v>5584072.7599999998</v>
      </c>
      <c r="K2439">
        <v>426661152.33939999</v>
      </c>
      <c r="L2439">
        <v>123142013.8246</v>
      </c>
      <c r="M2439">
        <v>0</v>
      </c>
      <c r="N2439">
        <v>77856503.038000003</v>
      </c>
      <c r="O2439">
        <v>524277271.99119997</v>
      </c>
      <c r="P2439">
        <v>-5170069.8195000002</v>
      </c>
      <c r="Q2439">
        <v>-384563166.46780002</v>
      </c>
      <c r="R2439">
        <v>-123142013.8246</v>
      </c>
      <c r="S2439">
        <v>12998653.507200001</v>
      </c>
      <c r="T2439">
        <v>-24941667.972899999</v>
      </c>
    </row>
    <row r="2440" spans="1:20" x14ac:dyDescent="0.3">
      <c r="A2440">
        <v>813</v>
      </c>
      <c r="B2440">
        <v>3</v>
      </c>
      <c r="C2440">
        <v>519615672.81830001</v>
      </c>
      <c r="D2440">
        <v>437957.3308</v>
      </c>
      <c r="E2440">
        <v>42097985.871600002</v>
      </c>
      <c r="F2440">
        <v>0</v>
      </c>
      <c r="G2440">
        <v>12998653.507200001</v>
      </c>
      <c r="H2440">
        <v>53900915.851099998</v>
      </c>
      <c r="I2440">
        <v>5581976.4738999996</v>
      </c>
      <c r="J2440">
        <v>5480810.7037000004</v>
      </c>
      <c r="K2440">
        <v>426661152.33939999</v>
      </c>
      <c r="L2440">
        <v>118613218.84289999</v>
      </c>
      <c r="M2440">
        <v>0</v>
      </c>
      <c r="N2440">
        <v>73203120.963100001</v>
      </c>
      <c r="O2440">
        <v>514033696.34439999</v>
      </c>
      <c r="P2440">
        <v>-5042853.3729999997</v>
      </c>
      <c r="Q2440">
        <v>-384563166.46780002</v>
      </c>
      <c r="R2440">
        <v>-118613218.84289999</v>
      </c>
      <c r="S2440">
        <v>12998653.507200001</v>
      </c>
      <c r="T2440">
        <v>-19302205.112</v>
      </c>
    </row>
    <row r="2441" spans="1:20" x14ac:dyDescent="0.3">
      <c r="A2441">
        <v>814</v>
      </c>
      <c r="B2441">
        <v>1</v>
      </c>
      <c r="C2441">
        <v>317754387.4605</v>
      </c>
      <c r="D2441">
        <v>450863.5111</v>
      </c>
      <c r="E2441">
        <v>27403902.511599999</v>
      </c>
      <c r="F2441">
        <v>0</v>
      </c>
      <c r="G2441">
        <v>7708895.2901999997</v>
      </c>
      <c r="H2441">
        <v>41785481.897399999</v>
      </c>
      <c r="I2441">
        <v>25817987.677499998</v>
      </c>
      <c r="J2441">
        <v>5407803.6783999996</v>
      </c>
      <c r="K2441">
        <v>202626174.27939999</v>
      </c>
      <c r="L2441">
        <v>87176127.927900001</v>
      </c>
      <c r="M2441">
        <v>0</v>
      </c>
      <c r="N2441">
        <v>73860384.471900001</v>
      </c>
      <c r="O2441">
        <v>291936399.78299999</v>
      </c>
      <c r="P2441">
        <v>-4956940.1672999999</v>
      </c>
      <c r="Q2441">
        <v>-175222271.7678</v>
      </c>
      <c r="R2441">
        <v>-87176127.927900001</v>
      </c>
      <c r="S2441">
        <v>7708895.2901999997</v>
      </c>
      <c r="T2441">
        <v>-32074902.574499998</v>
      </c>
    </row>
    <row r="2442" spans="1:20" x14ac:dyDescent="0.3">
      <c r="A2442">
        <v>814</v>
      </c>
      <c r="B2442">
        <v>2</v>
      </c>
      <c r="C2442">
        <v>300345207.12669998</v>
      </c>
      <c r="D2442">
        <v>463036.30190000002</v>
      </c>
      <c r="E2442">
        <v>27403902.511599999</v>
      </c>
      <c r="F2442">
        <v>0</v>
      </c>
      <c r="G2442">
        <v>7708895.2901999997</v>
      </c>
      <c r="H2442">
        <v>42344345.422200002</v>
      </c>
      <c r="I2442">
        <v>12831531.7783</v>
      </c>
      <c r="J2442">
        <v>5341931.3945000004</v>
      </c>
      <c r="K2442">
        <v>202626174.27939999</v>
      </c>
      <c r="L2442">
        <v>85338608.577399999</v>
      </c>
      <c r="M2442">
        <v>0</v>
      </c>
      <c r="N2442">
        <v>72062738.436800003</v>
      </c>
      <c r="O2442">
        <v>287513675.3484</v>
      </c>
      <c r="P2442">
        <v>-4878895.0926000001</v>
      </c>
      <c r="Q2442">
        <v>-175222271.7678</v>
      </c>
      <c r="R2442">
        <v>-85338608.577399999</v>
      </c>
      <c r="S2442">
        <v>7708895.2901999997</v>
      </c>
      <c r="T2442">
        <v>-29718393.0145</v>
      </c>
    </row>
    <row r="2443" spans="1:20" x14ac:dyDescent="0.3">
      <c r="A2443">
        <v>814</v>
      </c>
      <c r="B2443">
        <v>3</v>
      </c>
      <c r="C2443">
        <v>290948848.68830001</v>
      </c>
      <c r="D2443">
        <v>473812.59620000003</v>
      </c>
      <c r="E2443">
        <v>27403902.511599999</v>
      </c>
      <c r="F2443">
        <v>0</v>
      </c>
      <c r="G2443">
        <v>7708895.2901999997</v>
      </c>
      <c r="H2443">
        <v>42771624.562299997</v>
      </c>
      <c r="I2443">
        <v>7145856.4888000004</v>
      </c>
      <c r="J2443">
        <v>5281267.5857999995</v>
      </c>
      <c r="K2443">
        <v>202626174.27939999</v>
      </c>
      <c r="L2443">
        <v>83649420.598399997</v>
      </c>
      <c r="M2443">
        <v>0</v>
      </c>
      <c r="N2443">
        <v>70626510.5704</v>
      </c>
      <c r="O2443">
        <v>283802992.19950002</v>
      </c>
      <c r="P2443">
        <v>-4807454.9896</v>
      </c>
      <c r="Q2443">
        <v>-175222271.7678</v>
      </c>
      <c r="R2443">
        <v>-83649420.598399997</v>
      </c>
      <c r="S2443">
        <v>7708895.2901999997</v>
      </c>
      <c r="T2443">
        <v>-27854886.008099999</v>
      </c>
    </row>
    <row r="2444" spans="1:20" x14ac:dyDescent="0.3">
      <c r="A2444">
        <v>815</v>
      </c>
      <c r="B2444">
        <v>1</v>
      </c>
      <c r="C2444">
        <v>184359849.42989999</v>
      </c>
      <c r="D2444">
        <v>460801.68930000003</v>
      </c>
      <c r="E2444">
        <v>15435409.071599999</v>
      </c>
      <c r="F2444">
        <v>0</v>
      </c>
      <c r="G2444">
        <v>11078239.298800001</v>
      </c>
      <c r="H2444">
        <v>39634657.6611</v>
      </c>
      <c r="I2444">
        <v>107831355.6039</v>
      </c>
      <c r="J2444">
        <v>5296312.6113</v>
      </c>
      <c r="K2444">
        <v>20147199.8994</v>
      </c>
      <c r="L2444">
        <v>43277219.903899997</v>
      </c>
      <c r="M2444">
        <v>0</v>
      </c>
      <c r="N2444">
        <v>73931029.677599996</v>
      </c>
      <c r="O2444">
        <v>76528493.826000005</v>
      </c>
      <c r="P2444">
        <v>-4835510.9220000003</v>
      </c>
      <c r="Q2444">
        <v>-4711790.8278000001</v>
      </c>
      <c r="R2444">
        <v>-43277219.903899997</v>
      </c>
      <c r="S2444">
        <v>11078239.298800001</v>
      </c>
      <c r="T2444">
        <v>-34296372.016599998</v>
      </c>
    </row>
    <row r="2445" spans="1:20" x14ac:dyDescent="0.3">
      <c r="A2445">
        <v>815</v>
      </c>
      <c r="B2445">
        <v>2</v>
      </c>
      <c r="C2445">
        <v>159486204.59709999</v>
      </c>
      <c r="D2445">
        <v>451500.848</v>
      </c>
      <c r="E2445">
        <v>15435409.071599999</v>
      </c>
      <c r="F2445">
        <v>0</v>
      </c>
      <c r="G2445">
        <v>11078239.298800001</v>
      </c>
      <c r="H2445">
        <v>39175466.463500001</v>
      </c>
      <c r="I2445">
        <v>81958640.372500002</v>
      </c>
      <c r="J2445">
        <v>5307621.8383999998</v>
      </c>
      <c r="K2445">
        <v>20147199.8994</v>
      </c>
      <c r="L2445">
        <v>43134727.252800003</v>
      </c>
      <c r="M2445">
        <v>0</v>
      </c>
      <c r="N2445">
        <v>74979717.238600001</v>
      </c>
      <c r="O2445">
        <v>77527564.224600002</v>
      </c>
      <c r="P2445">
        <v>-4856120.9903999995</v>
      </c>
      <c r="Q2445">
        <v>-4711790.8278000001</v>
      </c>
      <c r="R2445">
        <v>-43134727.252800003</v>
      </c>
      <c r="S2445">
        <v>11078239.298800001</v>
      </c>
      <c r="T2445">
        <v>-35804250.7751</v>
      </c>
    </row>
    <row r="2446" spans="1:20" x14ac:dyDescent="0.3">
      <c r="A2446">
        <v>815</v>
      </c>
      <c r="B2446">
        <v>3</v>
      </c>
      <c r="C2446">
        <v>144827494.96689999</v>
      </c>
      <c r="D2446">
        <v>443939.85570000001</v>
      </c>
      <c r="E2446">
        <v>15435409.071599999</v>
      </c>
      <c r="F2446">
        <v>0</v>
      </c>
      <c r="G2446">
        <v>11078239.298800001</v>
      </c>
      <c r="H2446">
        <v>38977315.120399997</v>
      </c>
      <c r="I2446">
        <v>66555552.428499997</v>
      </c>
      <c r="J2446">
        <v>5315648.1238000002</v>
      </c>
      <c r="K2446">
        <v>20147199.8994</v>
      </c>
      <c r="L2446">
        <v>42956925.388099998</v>
      </c>
      <c r="M2446">
        <v>0</v>
      </c>
      <c r="N2446">
        <v>75358980.226300001</v>
      </c>
      <c r="O2446">
        <v>78271942.538399994</v>
      </c>
      <c r="P2446">
        <v>-4871708.2681</v>
      </c>
      <c r="Q2446">
        <v>-4711790.8278000001</v>
      </c>
      <c r="R2446">
        <v>-42956925.388099998</v>
      </c>
      <c r="S2446">
        <v>11078239.298800001</v>
      </c>
      <c r="T2446">
        <v>-36381665.105899997</v>
      </c>
    </row>
    <row r="2447" spans="1:20" x14ac:dyDescent="0.3">
      <c r="A2447">
        <v>816</v>
      </c>
      <c r="B2447">
        <v>1</v>
      </c>
      <c r="C2447">
        <v>154214017.52790001</v>
      </c>
      <c r="D2447">
        <v>449758.7365</v>
      </c>
      <c r="E2447">
        <v>15435409.071599999</v>
      </c>
      <c r="F2447">
        <v>0</v>
      </c>
      <c r="G2447">
        <v>2065972.8026000001</v>
      </c>
      <c r="H2447">
        <v>31971959.4285</v>
      </c>
      <c r="I2447">
        <v>56031041.175399996</v>
      </c>
      <c r="J2447">
        <v>5281190.7485999996</v>
      </c>
      <c r="K2447">
        <v>20147199.8994</v>
      </c>
      <c r="L2447">
        <v>44262951.261299998</v>
      </c>
      <c r="M2447">
        <v>0</v>
      </c>
      <c r="N2447">
        <v>78564263.015300006</v>
      </c>
      <c r="O2447">
        <v>98182976.352500007</v>
      </c>
      <c r="P2447">
        <v>-4831432.0120999999</v>
      </c>
      <c r="Q2447">
        <v>-4711790.8278000001</v>
      </c>
      <c r="R2447">
        <v>-44262951.261299998</v>
      </c>
      <c r="S2447">
        <v>2065972.8026000001</v>
      </c>
      <c r="T2447">
        <v>-46592303.586800002</v>
      </c>
    </row>
    <row r="2448" spans="1:20" x14ac:dyDescent="0.3">
      <c r="A2448">
        <v>816</v>
      </c>
      <c r="B2448">
        <v>2</v>
      </c>
      <c r="C2448">
        <v>145319873.6909</v>
      </c>
      <c r="D2448">
        <v>454801.55959999998</v>
      </c>
      <c r="E2448">
        <v>15435409.071599999</v>
      </c>
      <c r="F2448">
        <v>0</v>
      </c>
      <c r="G2448">
        <v>2065972.8026000001</v>
      </c>
      <c r="H2448">
        <v>30824963.1349</v>
      </c>
      <c r="I2448">
        <v>47753731.475299999</v>
      </c>
      <c r="J2448">
        <v>5248981.8806999996</v>
      </c>
      <c r="K2448">
        <v>20147199.8994</v>
      </c>
      <c r="L2448">
        <v>44046923.481399998</v>
      </c>
      <c r="M2448">
        <v>0</v>
      </c>
      <c r="N2448">
        <v>77030304.558500007</v>
      </c>
      <c r="O2448">
        <v>97566142.215599999</v>
      </c>
      <c r="P2448">
        <v>-4794180.3212000001</v>
      </c>
      <c r="Q2448">
        <v>-4711790.8278000001</v>
      </c>
      <c r="R2448">
        <v>-44046923.481399998</v>
      </c>
      <c r="S2448">
        <v>2065972.8026000001</v>
      </c>
      <c r="T2448">
        <v>-46205341.423600003</v>
      </c>
    </row>
    <row r="2449" spans="1:20" x14ac:dyDescent="0.3">
      <c r="A2449">
        <v>816</v>
      </c>
      <c r="B2449">
        <v>3</v>
      </c>
      <c r="C2449">
        <v>139782273.90720001</v>
      </c>
      <c r="D2449">
        <v>459332.90580000001</v>
      </c>
      <c r="E2449">
        <v>15435409.071599999</v>
      </c>
      <c r="F2449">
        <v>0</v>
      </c>
      <c r="G2449">
        <v>2065972.8026000001</v>
      </c>
      <c r="H2449">
        <v>30712840.977299999</v>
      </c>
      <c r="I2449">
        <v>42876220.140199997</v>
      </c>
      <c r="J2449">
        <v>5218564.3936999999</v>
      </c>
      <c r="K2449">
        <v>20147199.8994</v>
      </c>
      <c r="L2449">
        <v>43825284.766800001</v>
      </c>
      <c r="M2449">
        <v>0</v>
      </c>
      <c r="N2449">
        <v>76468166.249200001</v>
      </c>
      <c r="O2449">
        <v>96906053.767000005</v>
      </c>
      <c r="P2449">
        <v>-4759231.4879000001</v>
      </c>
      <c r="Q2449">
        <v>-4711790.8278000001</v>
      </c>
      <c r="R2449">
        <v>-43825284.766800001</v>
      </c>
      <c r="S2449">
        <v>2065972.8026000001</v>
      </c>
      <c r="T2449">
        <v>-45755325.272</v>
      </c>
    </row>
    <row r="2450" spans="1:20" x14ac:dyDescent="0.3">
      <c r="A2450">
        <v>817</v>
      </c>
      <c r="B2450">
        <v>1</v>
      </c>
      <c r="C2450">
        <v>43030890.998099998</v>
      </c>
      <c r="D2450">
        <v>445674.72690000001</v>
      </c>
      <c r="E2450">
        <v>15435409.071599999</v>
      </c>
      <c r="F2450">
        <v>0</v>
      </c>
      <c r="G2450">
        <v>117660653.59460001</v>
      </c>
      <c r="H2450">
        <v>62485366.547399998</v>
      </c>
      <c r="I2450">
        <v>133250025.9738</v>
      </c>
      <c r="J2450">
        <v>5260513.3046000004</v>
      </c>
      <c r="K2450">
        <v>20147199.8994</v>
      </c>
      <c r="L2450">
        <v>0</v>
      </c>
      <c r="M2450">
        <v>0</v>
      </c>
      <c r="N2450">
        <v>79595979.066400006</v>
      </c>
      <c r="O2450">
        <v>-90219134.975700006</v>
      </c>
      <c r="P2450">
        <v>-4814838.5777000003</v>
      </c>
      <c r="Q2450">
        <v>-4711790.8278000001</v>
      </c>
      <c r="R2450">
        <v>0</v>
      </c>
      <c r="S2450">
        <v>117660653.59460001</v>
      </c>
      <c r="T2450">
        <v>-17110612.519000001</v>
      </c>
    </row>
    <row r="2451" spans="1:20" x14ac:dyDescent="0.3">
      <c r="A2451">
        <v>817</v>
      </c>
      <c r="B2451">
        <v>2</v>
      </c>
      <c r="C2451">
        <v>37810998.954300001</v>
      </c>
      <c r="D2451">
        <v>434846.21639999998</v>
      </c>
      <c r="E2451">
        <v>15435409.071599999</v>
      </c>
      <c r="F2451">
        <v>0</v>
      </c>
      <c r="G2451">
        <v>117660653.59460001</v>
      </c>
      <c r="H2451">
        <v>61673183.234099999</v>
      </c>
      <c r="I2451">
        <v>122913333.07359999</v>
      </c>
      <c r="J2451">
        <v>5295380.2341</v>
      </c>
      <c r="K2451">
        <v>20147199.8994</v>
      </c>
      <c r="L2451">
        <v>0</v>
      </c>
      <c r="M2451">
        <v>0</v>
      </c>
      <c r="N2451">
        <v>83456599.226400003</v>
      </c>
      <c r="O2451">
        <v>-85102334.119299993</v>
      </c>
      <c r="P2451">
        <v>-4860534.0176999997</v>
      </c>
      <c r="Q2451">
        <v>-4711790.8278000001</v>
      </c>
      <c r="R2451">
        <v>0</v>
      </c>
      <c r="S2451">
        <v>117660653.59460001</v>
      </c>
      <c r="T2451">
        <v>-21783415.9923</v>
      </c>
    </row>
    <row r="2452" spans="1:20" x14ac:dyDescent="0.3">
      <c r="A2452">
        <v>817</v>
      </c>
      <c r="B2452">
        <v>3</v>
      </c>
      <c r="C2452">
        <v>34312320.144599997</v>
      </c>
      <c r="D2452">
        <v>425596.52100000001</v>
      </c>
      <c r="E2452">
        <v>15435409.071599999</v>
      </c>
      <c r="F2452">
        <v>0</v>
      </c>
      <c r="G2452">
        <v>117660653.59460001</v>
      </c>
      <c r="H2452">
        <v>60955445.290600002</v>
      </c>
      <c r="I2452">
        <v>116158271.7657</v>
      </c>
      <c r="J2452">
        <v>5324872.6031999998</v>
      </c>
      <c r="K2452">
        <v>20147199.8994</v>
      </c>
      <c r="L2452">
        <v>0</v>
      </c>
      <c r="M2452">
        <v>0</v>
      </c>
      <c r="N2452">
        <v>86210108.986100003</v>
      </c>
      <c r="O2452">
        <v>-81845951.621099994</v>
      </c>
      <c r="P2452">
        <v>-4899276.0822000001</v>
      </c>
      <c r="Q2452">
        <v>-4711790.8278000001</v>
      </c>
      <c r="R2452">
        <v>0</v>
      </c>
      <c r="S2452">
        <v>117660653.59460001</v>
      </c>
      <c r="T2452">
        <v>-25254663.695500001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K2452"/>
  <sheetViews>
    <sheetView topLeftCell="S1" workbookViewId="0">
      <selection activeCell="AK3" sqref="AK3"/>
    </sheetView>
  </sheetViews>
  <sheetFormatPr defaultRowHeight="14.4" x14ac:dyDescent="0.3"/>
  <cols>
    <col min="1" max="2" width="5.88671875" customWidth="1"/>
    <col min="3" max="3" width="16.5546875" customWidth="1"/>
    <col min="8" max="8" width="22.33203125" style="19" customWidth="1"/>
    <col min="14" max="14" width="24.109375" customWidth="1"/>
    <col min="17" max="17" width="16.109375" customWidth="1"/>
    <col min="18" max="18" width="16.6640625" customWidth="1"/>
    <col min="28" max="28" width="10.6640625" bestFit="1" customWidth="1"/>
  </cols>
  <sheetData>
    <row r="1" spans="1:3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9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s="1">
        <v>14580</v>
      </c>
      <c r="R1" t="s">
        <v>24</v>
      </c>
      <c r="S1" t="s">
        <v>210</v>
      </c>
      <c r="T1" t="s">
        <v>211</v>
      </c>
      <c r="U1" t="s">
        <v>212</v>
      </c>
      <c r="V1" t="s">
        <v>213</v>
      </c>
      <c r="W1" t="s">
        <v>187</v>
      </c>
      <c r="X1" t="s">
        <v>214</v>
      </c>
      <c r="Y1" t="s">
        <v>187</v>
      </c>
      <c r="Z1" t="s">
        <v>15</v>
      </c>
      <c r="AA1" t="s">
        <v>214</v>
      </c>
      <c r="AB1" t="s">
        <v>107</v>
      </c>
      <c r="AC1" t="s">
        <v>204</v>
      </c>
      <c r="AD1" t="s">
        <v>120</v>
      </c>
      <c r="AE1" t="s">
        <v>117</v>
      </c>
      <c r="AF1" t="s">
        <v>215</v>
      </c>
      <c r="AG1" t="s">
        <v>217</v>
      </c>
      <c r="AH1" s="46" t="s">
        <v>218</v>
      </c>
    </row>
    <row r="2" spans="1:37" x14ac:dyDescent="0.3">
      <c r="A2">
        <v>1</v>
      </c>
      <c r="B2">
        <v>1</v>
      </c>
      <c r="C2">
        <f>RS_wells_scenario_1_bgw!C2-RS_wells_baseline_bgw!C2</f>
        <v>0</v>
      </c>
      <c r="D2">
        <f>RS_wells_scenario_1_bgw!D2-RS_wells_baseline_bgw!D2</f>
        <v>0</v>
      </c>
      <c r="E2">
        <f>RS_wells_scenario_1_bgw!E2-RS_wells_baseline_bgw!E2</f>
        <v>0</v>
      </c>
      <c r="F2">
        <f>RS_wells_scenario_1_bgw!F2-RS_wells_baseline_bgw!F2</f>
        <v>0</v>
      </c>
      <c r="G2">
        <f>RS_wells_scenario_1_bgw!G2-RS_wells_baseline_bgw!G2</f>
        <v>0</v>
      </c>
      <c r="H2" s="19">
        <f>RS_wells_scenario_1_bgw!H2-RS_wells_baseline_bgw!H2</f>
        <v>0</v>
      </c>
      <c r="I2">
        <f>RS_wells_scenario_1_bgw!I2-RS_wells_baseline_bgw!I2</f>
        <v>0</v>
      </c>
      <c r="J2">
        <f>RS_wells_scenario_1_bgw!J2-RS_wells_baseline_bgw!J2</f>
        <v>0</v>
      </c>
      <c r="K2">
        <f>RS_wells_scenario_1_bgw!K2-RS_wells_baseline_bgw!K2</f>
        <v>0</v>
      </c>
      <c r="L2">
        <f>RS_wells_scenario_1_bgw!L2-RS_wells_baseline_bgw!L2</f>
        <v>0</v>
      </c>
      <c r="M2">
        <f>RS_wells_scenario_1_bgw!M2-RS_wells_baseline_bgw!M2</f>
        <v>0</v>
      </c>
      <c r="N2">
        <f>RS_wells_scenario_1_bgw!N2-RS_wells_baseline_bgw!N2</f>
        <v>0</v>
      </c>
      <c r="O2">
        <v>10.145833333333334</v>
      </c>
      <c r="P2">
        <f>YEAR(Q2)</f>
        <v>1939</v>
      </c>
      <c r="Q2" s="2">
        <f>Q1+(O2)</f>
        <v>14590.145833333334</v>
      </c>
      <c r="R2">
        <f>+(H2-N2)/43650</f>
        <v>0</v>
      </c>
      <c r="S2">
        <f>I2*$O2/ref!$B$3</f>
        <v>0</v>
      </c>
      <c r="T2">
        <f>K2*$O2/ref!$B$3</f>
        <v>0</v>
      </c>
      <c r="U2">
        <f>L2*$O2/ref!$B$3</f>
        <v>0</v>
      </c>
      <c r="V2">
        <f>N2*$O2/ref!$B$3</f>
        <v>0</v>
      </c>
      <c r="W2">
        <f t="shared" ref="W2:W3" si="0">MOD(A2-2,12)+1</f>
        <v>12</v>
      </c>
      <c r="X2" t="str">
        <f>W2&amp;" "&amp;P2</f>
        <v>12 1939</v>
      </c>
      <c r="Y2">
        <v>12</v>
      </c>
      <c r="Z2">
        <v>1939</v>
      </c>
      <c r="AA2" t="str">
        <f>Y2&amp;" "&amp;Z2</f>
        <v>12 1939</v>
      </c>
      <c r="AB2" s="1">
        <f>DATE(1939,12,31)</f>
        <v>14610</v>
      </c>
      <c r="AC2">
        <f>COUNTIF($X$2:$X$2452,$AA2)</f>
        <v>3</v>
      </c>
      <c r="AD2" s="16">
        <f>SUMIF($X$2:$X$2452,$AA2,S$2:S$2452)</f>
        <v>0</v>
      </c>
      <c r="AE2" s="16">
        <f t="shared" ref="AE2:AG4" si="1">SUMIF($X$2:$X$2452,$AA2,T$2:T$2452)</f>
        <v>0</v>
      </c>
      <c r="AF2" s="16">
        <f t="shared" si="1"/>
        <v>0</v>
      </c>
      <c r="AG2" s="16">
        <f t="shared" si="1"/>
        <v>0</v>
      </c>
      <c r="AH2">
        <f>INDEX(Impacts_scenario_1_RSBsn_Mask!$Y$2:$Y$70,$Z2-1939+1,1)</f>
        <v>0</v>
      </c>
    </row>
    <row r="3" spans="1:37" x14ac:dyDescent="0.3">
      <c r="A3">
        <v>1</v>
      </c>
      <c r="B3">
        <v>2</v>
      </c>
      <c r="C3">
        <f>RS_wells_scenario_1_bgw!C3-RS_wells_baseline_bgw!C3</f>
        <v>0</v>
      </c>
      <c r="D3">
        <f>RS_wells_scenario_1_bgw!D3-RS_wells_baseline_bgw!D3</f>
        <v>0</v>
      </c>
      <c r="E3">
        <f>RS_wells_scenario_1_bgw!E3-RS_wells_baseline_bgw!E3</f>
        <v>0</v>
      </c>
      <c r="F3">
        <f>RS_wells_scenario_1_bgw!F3-RS_wells_baseline_bgw!F3</f>
        <v>0</v>
      </c>
      <c r="G3">
        <f>RS_wells_scenario_1_bgw!G3-RS_wells_baseline_bgw!G3</f>
        <v>0</v>
      </c>
      <c r="H3" s="19">
        <f>RS_wells_scenario_1_bgw!H3-RS_wells_baseline_bgw!H3</f>
        <v>0</v>
      </c>
      <c r="I3">
        <f>RS_wells_scenario_1_bgw!I3-RS_wells_baseline_bgw!I3</f>
        <v>0</v>
      </c>
      <c r="J3">
        <f>RS_wells_scenario_1_bgw!J3-RS_wells_baseline_bgw!J3</f>
        <v>0</v>
      </c>
      <c r="K3">
        <f>RS_wells_scenario_1_bgw!K3-RS_wells_baseline_bgw!K3</f>
        <v>0</v>
      </c>
      <c r="L3">
        <f>RS_wells_scenario_1_bgw!L3-RS_wells_baseline_bgw!L3</f>
        <v>0</v>
      </c>
      <c r="M3">
        <f>RS_wells_scenario_1_bgw!M3-RS_wells_baseline_bgw!M3</f>
        <v>0</v>
      </c>
      <c r="N3">
        <f>RS_wells_scenario_1_bgw!N3-RS_wells_baseline_bgw!N3</f>
        <v>0</v>
      </c>
      <c r="O3">
        <v>10.145833333333334</v>
      </c>
      <c r="P3">
        <f t="shared" ref="P3:P66" si="2">YEAR(Q3)</f>
        <v>1939</v>
      </c>
      <c r="Q3" s="2">
        <f t="shared" ref="Q3:Q66" si="3">Q2+(O3)</f>
        <v>14600.291666666668</v>
      </c>
      <c r="R3">
        <f t="shared" ref="R3:R66" si="4">+(H3-N3)/43650</f>
        <v>0</v>
      </c>
      <c r="S3">
        <f>I3*$O3/ref!$B$3</f>
        <v>0</v>
      </c>
      <c r="T3">
        <f>K3*$O3/ref!$B$3</f>
        <v>0</v>
      </c>
      <c r="U3">
        <f>L3*$O3/ref!$B$3</f>
        <v>0</v>
      </c>
      <c r="V3">
        <f>N3*$O3/ref!$B$3</f>
        <v>0</v>
      </c>
      <c r="W3">
        <f t="shared" si="0"/>
        <v>12</v>
      </c>
      <c r="X3" t="str">
        <f t="shared" ref="X3:X4" si="5">W3&amp;" "&amp;P3</f>
        <v>12 1939</v>
      </c>
      <c r="Y3">
        <f>1+MOD(Y2,12)</f>
        <v>1</v>
      </c>
      <c r="Z3">
        <f>Z2+IF(Y3&lt;Y2,1,0)</f>
        <v>1940</v>
      </c>
      <c r="AA3" t="str">
        <f t="shared" ref="AA3:AA4" si="6">Y3&amp;" "&amp;Z3</f>
        <v>1 1940</v>
      </c>
      <c r="AB3" s="1">
        <f>AB2+30.4375</f>
        <v>14640.4375</v>
      </c>
      <c r="AC3">
        <f t="shared" ref="AC3:AC66" si="7">COUNTIF($X$2:$X$2452,$AA3)</f>
        <v>3</v>
      </c>
      <c r="AD3" s="16">
        <f t="shared" ref="AD3:AD4" si="8">SUMIF($X$2:$X$2452,$AA3,S$2:S$2452)</f>
        <v>0</v>
      </c>
      <c r="AE3" s="16">
        <f t="shared" si="1"/>
        <v>0</v>
      </c>
      <c r="AF3" s="16">
        <f t="shared" si="1"/>
        <v>0</v>
      </c>
      <c r="AG3" s="16">
        <f t="shared" si="1"/>
        <v>0</v>
      </c>
      <c r="AH3">
        <f>INDEX(Impacts_scenario_1_RSBsn_Mask!$Y$2:$Y$70,$Z3-1939+1,1)</f>
        <v>0</v>
      </c>
      <c r="AK3">
        <v>10.145833333333334</v>
      </c>
    </row>
    <row r="4" spans="1:37" x14ac:dyDescent="0.3">
      <c r="A4">
        <v>1</v>
      </c>
      <c r="B4">
        <v>3</v>
      </c>
      <c r="C4">
        <f>RS_wells_scenario_1_bgw!C4-RS_wells_baseline_bgw!C4</f>
        <v>0</v>
      </c>
      <c r="D4">
        <f>RS_wells_scenario_1_bgw!D4-RS_wells_baseline_bgw!D4</f>
        <v>0</v>
      </c>
      <c r="E4">
        <f>RS_wells_scenario_1_bgw!E4-RS_wells_baseline_bgw!E4</f>
        <v>0</v>
      </c>
      <c r="F4">
        <f>RS_wells_scenario_1_bgw!F4-RS_wells_baseline_bgw!F4</f>
        <v>0</v>
      </c>
      <c r="G4">
        <f>RS_wells_scenario_1_bgw!G4-RS_wells_baseline_bgw!G4</f>
        <v>0</v>
      </c>
      <c r="H4" s="19">
        <f>RS_wells_scenario_1_bgw!H4-RS_wells_baseline_bgw!H4</f>
        <v>0</v>
      </c>
      <c r="I4">
        <f>RS_wells_scenario_1_bgw!I4-RS_wells_baseline_bgw!I4</f>
        <v>0</v>
      </c>
      <c r="J4">
        <f>RS_wells_scenario_1_bgw!J4-RS_wells_baseline_bgw!J4</f>
        <v>0</v>
      </c>
      <c r="K4">
        <f>RS_wells_scenario_1_bgw!K4-RS_wells_baseline_bgw!K4</f>
        <v>0</v>
      </c>
      <c r="L4">
        <f>RS_wells_scenario_1_bgw!L4-RS_wells_baseline_bgw!L4</f>
        <v>0</v>
      </c>
      <c r="M4">
        <f>RS_wells_scenario_1_bgw!M4-RS_wells_baseline_bgw!M4</f>
        <v>0</v>
      </c>
      <c r="N4">
        <f>RS_wells_scenario_1_bgw!N4-RS_wells_baseline_bgw!N4</f>
        <v>0</v>
      </c>
      <c r="O4">
        <v>10.145833333333334</v>
      </c>
      <c r="P4">
        <f t="shared" si="2"/>
        <v>1939</v>
      </c>
      <c r="Q4" s="2">
        <f t="shared" si="3"/>
        <v>14610.437500000002</v>
      </c>
      <c r="R4">
        <f t="shared" si="4"/>
        <v>0</v>
      </c>
      <c r="S4">
        <f>I4*$O4/ref!$B$3</f>
        <v>0</v>
      </c>
      <c r="T4">
        <f>K4*$O4/ref!$B$3</f>
        <v>0</v>
      </c>
      <c r="U4">
        <f>L4*$O4/ref!$B$3</f>
        <v>0</v>
      </c>
      <c r="V4">
        <f>N4*$O4/ref!$B$3</f>
        <v>0</v>
      </c>
      <c r="W4">
        <f>MOD(A4-2,12)+1</f>
        <v>12</v>
      </c>
      <c r="X4" t="str">
        <f t="shared" si="5"/>
        <v>12 1939</v>
      </c>
      <c r="Y4">
        <f t="shared" ref="Y4:Y67" si="9">1+MOD(Y3,12)</f>
        <v>2</v>
      </c>
      <c r="Z4">
        <f t="shared" ref="Z4" si="10">Z3+IF(Y4&lt;Y3,1,0)</f>
        <v>1940</v>
      </c>
      <c r="AA4" t="str">
        <f t="shared" si="6"/>
        <v>2 1940</v>
      </c>
      <c r="AB4" s="1">
        <f t="shared" ref="AB4:AB67" si="11">AB3+30.4375</f>
        <v>14670.875</v>
      </c>
      <c r="AC4">
        <f t="shared" si="7"/>
        <v>3</v>
      </c>
      <c r="AD4" s="16">
        <f t="shared" si="8"/>
        <v>0</v>
      </c>
      <c r="AE4" s="16">
        <f t="shared" si="1"/>
        <v>0</v>
      </c>
      <c r="AF4" s="16">
        <f t="shared" si="1"/>
        <v>0</v>
      </c>
      <c r="AG4" s="16">
        <f t="shared" si="1"/>
        <v>0</v>
      </c>
      <c r="AH4">
        <f>INDEX(Impacts_scenario_1_RSBsn_Mask!$Y$2:$Y$70,$Z4-1939+1,1)</f>
        <v>0</v>
      </c>
      <c r="AK4">
        <f>3*AK3</f>
        <v>30.4375</v>
      </c>
    </row>
    <row r="5" spans="1:37" x14ac:dyDescent="0.3">
      <c r="A5">
        <v>2</v>
      </c>
      <c r="B5">
        <v>1</v>
      </c>
      <c r="C5">
        <f>RS_wells_scenario_1_bgw!C5-RS_wells_baseline_bgw!C5</f>
        <v>0</v>
      </c>
      <c r="D5">
        <f>RS_wells_scenario_1_bgw!D5-RS_wells_baseline_bgw!D5</f>
        <v>0</v>
      </c>
      <c r="E5">
        <f>RS_wells_scenario_1_bgw!E5-RS_wells_baseline_bgw!E5</f>
        <v>0</v>
      </c>
      <c r="F5">
        <f>RS_wells_scenario_1_bgw!F5-RS_wells_baseline_bgw!F5</f>
        <v>0</v>
      </c>
      <c r="G5">
        <f>RS_wells_scenario_1_bgw!G5-RS_wells_baseline_bgw!G5</f>
        <v>0</v>
      </c>
      <c r="H5" s="19">
        <f>RS_wells_scenario_1_bgw!H5-RS_wells_baseline_bgw!H5</f>
        <v>0</v>
      </c>
      <c r="I5">
        <f>RS_wells_scenario_1_bgw!I5-RS_wells_baseline_bgw!I5</f>
        <v>0</v>
      </c>
      <c r="J5">
        <f>RS_wells_scenario_1_bgw!J5-RS_wells_baseline_bgw!J5</f>
        <v>0</v>
      </c>
      <c r="K5">
        <f>RS_wells_scenario_1_bgw!K5-RS_wells_baseline_bgw!K5</f>
        <v>0</v>
      </c>
      <c r="L5">
        <f>RS_wells_scenario_1_bgw!L5-RS_wells_baseline_bgw!L5</f>
        <v>0</v>
      </c>
      <c r="M5">
        <f>RS_wells_scenario_1_bgw!M5-RS_wells_baseline_bgw!M5</f>
        <v>0</v>
      </c>
      <c r="N5">
        <f>RS_wells_scenario_1_bgw!N5-RS_wells_baseline_bgw!N5</f>
        <v>0</v>
      </c>
      <c r="O5">
        <v>10.145833333333334</v>
      </c>
      <c r="P5">
        <f t="shared" si="2"/>
        <v>1940</v>
      </c>
      <c r="Q5" s="2">
        <f t="shared" si="3"/>
        <v>14620.583333333336</v>
      </c>
      <c r="R5">
        <f t="shared" si="4"/>
        <v>0</v>
      </c>
      <c r="S5">
        <f>I5*$O5/ref!$B$3</f>
        <v>0</v>
      </c>
      <c r="T5">
        <f>K5*$O5/ref!$B$3</f>
        <v>0</v>
      </c>
      <c r="U5">
        <f>L5*$O5/ref!$B$3</f>
        <v>0</v>
      </c>
      <c r="V5">
        <f>N5*$O5/ref!$B$3</f>
        <v>0</v>
      </c>
      <c r="W5">
        <f t="shared" ref="W5:W68" si="12">MOD(A5-2,12)+1</f>
        <v>1</v>
      </c>
      <c r="X5" t="str">
        <f t="shared" ref="X5:X68" si="13">W5&amp;" "&amp;P5</f>
        <v>1 1940</v>
      </c>
      <c r="Y5">
        <f t="shared" si="9"/>
        <v>3</v>
      </c>
      <c r="Z5">
        <f t="shared" ref="Z5:Z68" si="14">Z4+IF(Y5&lt;Y4,1,0)</f>
        <v>1940</v>
      </c>
      <c r="AA5" t="str">
        <f t="shared" ref="AA5:AA68" si="15">Y5&amp;" "&amp;Z5</f>
        <v>3 1940</v>
      </c>
      <c r="AB5" s="1">
        <f t="shared" si="11"/>
        <v>14701.3125</v>
      </c>
      <c r="AC5">
        <f t="shared" si="7"/>
        <v>3</v>
      </c>
      <c r="AD5" s="16">
        <f t="shared" ref="AD5:AD68" si="16">SUMIF($X$2:$X$2452,$AA5,S$2:S$2452)</f>
        <v>0</v>
      </c>
      <c r="AE5" s="16">
        <f t="shared" ref="AE5:AE68" si="17">SUMIF($X$2:$X$2452,$AA5,T$2:T$2452)</f>
        <v>0</v>
      </c>
      <c r="AF5" s="16">
        <f t="shared" ref="AF5:AF68" si="18">SUMIF($X$2:$X$2452,$AA5,U$2:U$2452)</f>
        <v>0</v>
      </c>
      <c r="AG5" s="16">
        <f t="shared" ref="AG5:AG68" si="19">SUMIF($X$2:$X$2452,$AA5,V$2:V$2452)</f>
        <v>0</v>
      </c>
      <c r="AH5">
        <f>INDEX(Impacts_scenario_1_RSBsn_Mask!$Y$2:$Y$70,$Z5-1939+1,1)</f>
        <v>0</v>
      </c>
    </row>
    <row r="6" spans="1:37" x14ac:dyDescent="0.3">
      <c r="A6">
        <v>2</v>
      </c>
      <c r="B6">
        <v>2</v>
      </c>
      <c r="C6">
        <f>RS_wells_scenario_1_bgw!C6-RS_wells_baseline_bgw!C6</f>
        <v>0</v>
      </c>
      <c r="D6">
        <f>RS_wells_scenario_1_bgw!D6-RS_wells_baseline_bgw!D6</f>
        <v>0</v>
      </c>
      <c r="E6">
        <f>RS_wells_scenario_1_bgw!E6-RS_wells_baseline_bgw!E6</f>
        <v>0</v>
      </c>
      <c r="F6">
        <f>RS_wells_scenario_1_bgw!F6-RS_wells_baseline_bgw!F6</f>
        <v>0</v>
      </c>
      <c r="G6">
        <f>RS_wells_scenario_1_bgw!G6-RS_wells_baseline_bgw!G6</f>
        <v>0</v>
      </c>
      <c r="H6" s="19">
        <f>RS_wells_scenario_1_bgw!H6-RS_wells_baseline_bgw!H6</f>
        <v>0</v>
      </c>
      <c r="I6">
        <f>RS_wells_scenario_1_bgw!I6-RS_wells_baseline_bgw!I6</f>
        <v>0</v>
      </c>
      <c r="J6">
        <f>RS_wells_scenario_1_bgw!J6-RS_wells_baseline_bgw!J6</f>
        <v>0</v>
      </c>
      <c r="K6">
        <f>RS_wells_scenario_1_bgw!K6-RS_wells_baseline_bgw!K6</f>
        <v>0</v>
      </c>
      <c r="L6">
        <f>RS_wells_scenario_1_bgw!L6-RS_wells_baseline_bgw!L6</f>
        <v>0</v>
      </c>
      <c r="M6">
        <f>RS_wells_scenario_1_bgw!M6-RS_wells_baseline_bgw!M6</f>
        <v>0</v>
      </c>
      <c r="N6">
        <f>RS_wells_scenario_1_bgw!N6-RS_wells_baseline_bgw!N6</f>
        <v>0</v>
      </c>
      <c r="O6">
        <v>10.145833333333334</v>
      </c>
      <c r="P6">
        <f t="shared" si="2"/>
        <v>1940</v>
      </c>
      <c r="Q6" s="2">
        <f t="shared" si="3"/>
        <v>14630.72916666667</v>
      </c>
      <c r="R6">
        <f t="shared" si="4"/>
        <v>0</v>
      </c>
      <c r="S6">
        <f>I6*$O6/ref!$B$3</f>
        <v>0</v>
      </c>
      <c r="T6">
        <f>K6*$O6/ref!$B$3</f>
        <v>0</v>
      </c>
      <c r="U6">
        <f>L6*$O6/ref!$B$3</f>
        <v>0</v>
      </c>
      <c r="V6">
        <f>N6*$O6/ref!$B$3</f>
        <v>0</v>
      </c>
      <c r="W6">
        <f t="shared" si="12"/>
        <v>1</v>
      </c>
      <c r="X6" t="str">
        <f t="shared" si="13"/>
        <v>1 1940</v>
      </c>
      <c r="Y6">
        <f t="shared" si="9"/>
        <v>4</v>
      </c>
      <c r="Z6">
        <f t="shared" si="14"/>
        <v>1940</v>
      </c>
      <c r="AA6" t="str">
        <f t="shared" si="15"/>
        <v>4 1940</v>
      </c>
      <c r="AB6" s="1">
        <f t="shared" si="11"/>
        <v>14731.75</v>
      </c>
      <c r="AC6">
        <f t="shared" si="7"/>
        <v>3</v>
      </c>
      <c r="AD6" s="16">
        <f t="shared" si="16"/>
        <v>0</v>
      </c>
      <c r="AE6" s="16">
        <f t="shared" si="17"/>
        <v>0</v>
      </c>
      <c r="AF6" s="16">
        <f t="shared" si="18"/>
        <v>0</v>
      </c>
      <c r="AG6" s="16">
        <f t="shared" si="19"/>
        <v>0</v>
      </c>
      <c r="AH6">
        <f>INDEX(Impacts_scenario_1_RSBsn_Mask!$Y$2:$Y$70,$Z6-1939+1,1)</f>
        <v>0</v>
      </c>
    </row>
    <row r="7" spans="1:37" x14ac:dyDescent="0.3">
      <c r="A7">
        <v>2</v>
      </c>
      <c r="B7">
        <v>3</v>
      </c>
      <c r="C7">
        <f>RS_wells_scenario_1_bgw!C7-RS_wells_baseline_bgw!C7</f>
        <v>0</v>
      </c>
      <c r="D7">
        <f>RS_wells_scenario_1_bgw!D7-RS_wells_baseline_bgw!D7</f>
        <v>0</v>
      </c>
      <c r="E7">
        <f>RS_wells_scenario_1_bgw!E7-RS_wells_baseline_bgw!E7</f>
        <v>0</v>
      </c>
      <c r="F7">
        <f>RS_wells_scenario_1_bgw!F7-RS_wells_baseline_bgw!F7</f>
        <v>0</v>
      </c>
      <c r="G7">
        <f>RS_wells_scenario_1_bgw!G7-RS_wells_baseline_bgw!G7</f>
        <v>0</v>
      </c>
      <c r="H7" s="19">
        <f>RS_wells_scenario_1_bgw!H7-RS_wells_baseline_bgw!H7</f>
        <v>0</v>
      </c>
      <c r="I7">
        <f>RS_wells_scenario_1_bgw!I7-RS_wells_baseline_bgw!I7</f>
        <v>0</v>
      </c>
      <c r="J7">
        <f>RS_wells_scenario_1_bgw!J7-RS_wells_baseline_bgw!J7</f>
        <v>0</v>
      </c>
      <c r="K7">
        <f>RS_wells_scenario_1_bgw!K7-RS_wells_baseline_bgw!K7</f>
        <v>0</v>
      </c>
      <c r="L7">
        <f>RS_wells_scenario_1_bgw!L7-RS_wells_baseline_bgw!L7</f>
        <v>0</v>
      </c>
      <c r="M7">
        <f>RS_wells_scenario_1_bgw!M7-RS_wells_baseline_bgw!M7</f>
        <v>0</v>
      </c>
      <c r="N7">
        <f>RS_wells_scenario_1_bgw!N7-RS_wells_baseline_bgw!N7</f>
        <v>0</v>
      </c>
      <c r="O7">
        <v>10.145833333333334</v>
      </c>
      <c r="P7">
        <f t="shared" si="2"/>
        <v>1940</v>
      </c>
      <c r="Q7" s="2">
        <f t="shared" si="3"/>
        <v>14640.875000000004</v>
      </c>
      <c r="R7">
        <f t="shared" si="4"/>
        <v>0</v>
      </c>
      <c r="S7">
        <f>I7*$O7/ref!$B$3</f>
        <v>0</v>
      </c>
      <c r="T7">
        <f>K7*$O7/ref!$B$3</f>
        <v>0</v>
      </c>
      <c r="U7">
        <f>L7*$O7/ref!$B$3</f>
        <v>0</v>
      </c>
      <c r="V7">
        <f>N7*$O7/ref!$B$3</f>
        <v>0</v>
      </c>
      <c r="W7">
        <f t="shared" si="12"/>
        <v>1</v>
      </c>
      <c r="X7" t="str">
        <f t="shared" si="13"/>
        <v>1 1940</v>
      </c>
      <c r="Y7">
        <f t="shared" si="9"/>
        <v>5</v>
      </c>
      <c r="Z7">
        <f t="shared" si="14"/>
        <v>1940</v>
      </c>
      <c r="AA7" t="str">
        <f t="shared" si="15"/>
        <v>5 1940</v>
      </c>
      <c r="AB7" s="1">
        <f t="shared" si="11"/>
        <v>14762.1875</v>
      </c>
      <c r="AC7">
        <f t="shared" si="7"/>
        <v>3</v>
      </c>
      <c r="AD7" s="16">
        <f t="shared" si="16"/>
        <v>0</v>
      </c>
      <c r="AE7" s="16">
        <f t="shared" si="17"/>
        <v>0</v>
      </c>
      <c r="AF7" s="16">
        <f t="shared" si="18"/>
        <v>0</v>
      </c>
      <c r="AG7" s="16">
        <f t="shared" si="19"/>
        <v>0</v>
      </c>
      <c r="AH7">
        <f>INDEX(Impacts_scenario_1_RSBsn_Mask!$Y$2:$Y$70,$Z7-1939+1,1)</f>
        <v>0</v>
      </c>
    </row>
    <row r="8" spans="1:37" x14ac:dyDescent="0.3">
      <c r="A8">
        <v>3</v>
      </c>
      <c r="B8">
        <v>1</v>
      </c>
      <c r="C8">
        <f>RS_wells_scenario_1_bgw!C8-RS_wells_baseline_bgw!C8</f>
        <v>0</v>
      </c>
      <c r="D8">
        <f>RS_wells_scenario_1_bgw!D8-RS_wells_baseline_bgw!D8</f>
        <v>0</v>
      </c>
      <c r="E8">
        <f>RS_wells_scenario_1_bgw!E8-RS_wells_baseline_bgw!E8</f>
        <v>0</v>
      </c>
      <c r="F8">
        <f>RS_wells_scenario_1_bgw!F8-RS_wells_baseline_bgw!F8</f>
        <v>0</v>
      </c>
      <c r="G8">
        <f>RS_wells_scenario_1_bgw!G8-RS_wells_baseline_bgw!G8</f>
        <v>0</v>
      </c>
      <c r="H8" s="19">
        <f>RS_wells_scenario_1_bgw!H8-RS_wells_baseline_bgw!H8</f>
        <v>0</v>
      </c>
      <c r="I8">
        <f>RS_wells_scenario_1_bgw!I8-RS_wells_baseline_bgw!I8</f>
        <v>0</v>
      </c>
      <c r="J8">
        <f>RS_wells_scenario_1_bgw!J8-RS_wells_baseline_bgw!J8</f>
        <v>0</v>
      </c>
      <c r="K8">
        <f>RS_wells_scenario_1_bgw!K8-RS_wells_baseline_bgw!K8</f>
        <v>0</v>
      </c>
      <c r="L8">
        <f>RS_wells_scenario_1_bgw!L8-RS_wells_baseline_bgw!L8</f>
        <v>0</v>
      </c>
      <c r="M8">
        <f>RS_wells_scenario_1_bgw!M8-RS_wells_baseline_bgw!M8</f>
        <v>0</v>
      </c>
      <c r="N8">
        <f>RS_wells_scenario_1_bgw!N8-RS_wells_baseline_bgw!N8</f>
        <v>0</v>
      </c>
      <c r="O8">
        <v>10.145833333333334</v>
      </c>
      <c r="P8">
        <f t="shared" si="2"/>
        <v>1940</v>
      </c>
      <c r="Q8" s="2">
        <f t="shared" si="3"/>
        <v>14651.020833333338</v>
      </c>
      <c r="R8">
        <f t="shared" si="4"/>
        <v>0</v>
      </c>
      <c r="S8">
        <f>I8*$O8/ref!$B$3</f>
        <v>0</v>
      </c>
      <c r="T8">
        <f>K8*$O8/ref!$B$3</f>
        <v>0</v>
      </c>
      <c r="U8">
        <f>L8*$O8/ref!$B$3</f>
        <v>0</v>
      </c>
      <c r="V8">
        <f>N8*$O8/ref!$B$3</f>
        <v>0</v>
      </c>
      <c r="W8">
        <f t="shared" si="12"/>
        <v>2</v>
      </c>
      <c r="X8" t="str">
        <f t="shared" si="13"/>
        <v>2 1940</v>
      </c>
      <c r="Y8">
        <f t="shared" si="9"/>
        <v>6</v>
      </c>
      <c r="Z8">
        <f t="shared" si="14"/>
        <v>1940</v>
      </c>
      <c r="AA8" t="str">
        <f t="shared" si="15"/>
        <v>6 1940</v>
      </c>
      <c r="AB8" s="1">
        <f t="shared" si="11"/>
        <v>14792.625</v>
      </c>
      <c r="AC8">
        <f t="shared" si="7"/>
        <v>3</v>
      </c>
      <c r="AD8" s="16">
        <f t="shared" si="16"/>
        <v>0</v>
      </c>
      <c r="AE8" s="16">
        <f t="shared" si="17"/>
        <v>0</v>
      </c>
      <c r="AF8" s="16">
        <f t="shared" si="18"/>
        <v>0</v>
      </c>
      <c r="AG8" s="16">
        <f t="shared" si="19"/>
        <v>0</v>
      </c>
      <c r="AH8">
        <f>INDEX(Impacts_scenario_1_RSBsn_Mask!$Y$2:$Y$70,$Z8-1939+1,1)</f>
        <v>0</v>
      </c>
    </row>
    <row r="9" spans="1:37" x14ac:dyDescent="0.3">
      <c r="A9">
        <v>3</v>
      </c>
      <c r="B9">
        <v>2</v>
      </c>
      <c r="C9">
        <f>RS_wells_scenario_1_bgw!C9-RS_wells_baseline_bgw!C9</f>
        <v>0</v>
      </c>
      <c r="D9">
        <f>RS_wells_scenario_1_bgw!D9-RS_wells_baseline_bgw!D9</f>
        <v>0</v>
      </c>
      <c r="E9">
        <f>RS_wells_scenario_1_bgw!E9-RS_wells_baseline_bgw!E9</f>
        <v>0</v>
      </c>
      <c r="F9">
        <f>RS_wells_scenario_1_bgw!F9-RS_wells_baseline_bgw!F9</f>
        <v>0</v>
      </c>
      <c r="G9">
        <f>RS_wells_scenario_1_bgw!G9-RS_wells_baseline_bgw!G9</f>
        <v>0</v>
      </c>
      <c r="H9" s="19">
        <f>RS_wells_scenario_1_bgw!H9-RS_wells_baseline_bgw!H9</f>
        <v>0</v>
      </c>
      <c r="I9">
        <f>RS_wells_scenario_1_bgw!I9-RS_wells_baseline_bgw!I9</f>
        <v>0</v>
      </c>
      <c r="J9">
        <f>RS_wells_scenario_1_bgw!J9-RS_wells_baseline_bgw!J9</f>
        <v>0</v>
      </c>
      <c r="K9">
        <f>RS_wells_scenario_1_bgw!K9-RS_wells_baseline_bgw!K9</f>
        <v>0</v>
      </c>
      <c r="L9">
        <f>RS_wells_scenario_1_bgw!L9-RS_wells_baseline_bgw!L9</f>
        <v>0</v>
      </c>
      <c r="M9">
        <f>RS_wells_scenario_1_bgw!M9-RS_wells_baseline_bgw!M9</f>
        <v>0</v>
      </c>
      <c r="N9">
        <f>RS_wells_scenario_1_bgw!N9-RS_wells_baseline_bgw!N9</f>
        <v>0</v>
      </c>
      <c r="O9">
        <v>10.145833333333334</v>
      </c>
      <c r="P9">
        <f t="shared" si="2"/>
        <v>1940</v>
      </c>
      <c r="Q9" s="2">
        <f t="shared" si="3"/>
        <v>14661.166666666672</v>
      </c>
      <c r="R9">
        <f t="shared" si="4"/>
        <v>0</v>
      </c>
      <c r="S9">
        <f>I9*$O9/ref!$B$3</f>
        <v>0</v>
      </c>
      <c r="T9">
        <f>K9*$O9/ref!$B$3</f>
        <v>0</v>
      </c>
      <c r="U9">
        <f>L9*$O9/ref!$B$3</f>
        <v>0</v>
      </c>
      <c r="V9">
        <f>N9*$O9/ref!$B$3</f>
        <v>0</v>
      </c>
      <c r="W9">
        <f t="shared" si="12"/>
        <v>2</v>
      </c>
      <c r="X9" t="str">
        <f t="shared" si="13"/>
        <v>2 1940</v>
      </c>
      <c r="Y9">
        <f t="shared" si="9"/>
        <v>7</v>
      </c>
      <c r="Z9">
        <f t="shared" si="14"/>
        <v>1940</v>
      </c>
      <c r="AA9" t="str">
        <f t="shared" si="15"/>
        <v>7 1940</v>
      </c>
      <c r="AB9" s="1">
        <f t="shared" si="11"/>
        <v>14823.0625</v>
      </c>
      <c r="AC9">
        <f t="shared" si="7"/>
        <v>3</v>
      </c>
      <c r="AD9" s="16">
        <f t="shared" si="16"/>
        <v>0</v>
      </c>
      <c r="AE9" s="16">
        <f t="shared" si="17"/>
        <v>0</v>
      </c>
      <c r="AF9" s="16">
        <f t="shared" si="18"/>
        <v>0</v>
      </c>
      <c r="AG9" s="16">
        <f t="shared" si="19"/>
        <v>0</v>
      </c>
      <c r="AH9">
        <f>INDEX(Impacts_scenario_1_RSBsn_Mask!$Y$2:$Y$70,$Z9-1939+1,1)</f>
        <v>0</v>
      </c>
    </row>
    <row r="10" spans="1:37" x14ac:dyDescent="0.3">
      <c r="A10">
        <v>3</v>
      </c>
      <c r="B10">
        <v>3</v>
      </c>
      <c r="C10">
        <f>RS_wells_scenario_1_bgw!C10-RS_wells_baseline_bgw!C10</f>
        <v>0</v>
      </c>
      <c r="D10">
        <f>RS_wells_scenario_1_bgw!D10-RS_wells_baseline_bgw!D10</f>
        <v>0</v>
      </c>
      <c r="E10">
        <f>RS_wells_scenario_1_bgw!E10-RS_wells_baseline_bgw!E10</f>
        <v>0</v>
      </c>
      <c r="F10">
        <f>RS_wells_scenario_1_bgw!F10-RS_wells_baseline_bgw!F10</f>
        <v>0</v>
      </c>
      <c r="G10">
        <f>RS_wells_scenario_1_bgw!G10-RS_wells_baseline_bgw!G10</f>
        <v>0</v>
      </c>
      <c r="H10" s="19">
        <f>RS_wells_scenario_1_bgw!H10-RS_wells_baseline_bgw!H10</f>
        <v>0</v>
      </c>
      <c r="I10">
        <f>RS_wells_scenario_1_bgw!I10-RS_wells_baseline_bgw!I10</f>
        <v>0</v>
      </c>
      <c r="J10">
        <f>RS_wells_scenario_1_bgw!J10-RS_wells_baseline_bgw!J10</f>
        <v>0</v>
      </c>
      <c r="K10">
        <f>RS_wells_scenario_1_bgw!K10-RS_wells_baseline_bgw!K10</f>
        <v>0</v>
      </c>
      <c r="L10">
        <f>RS_wells_scenario_1_bgw!L10-RS_wells_baseline_bgw!L10</f>
        <v>0</v>
      </c>
      <c r="M10">
        <f>RS_wells_scenario_1_bgw!M10-RS_wells_baseline_bgw!M10</f>
        <v>0</v>
      </c>
      <c r="N10">
        <f>RS_wells_scenario_1_bgw!N10-RS_wells_baseline_bgw!N10</f>
        <v>0</v>
      </c>
      <c r="O10">
        <v>10.145833333333334</v>
      </c>
      <c r="P10">
        <f t="shared" si="2"/>
        <v>1940</v>
      </c>
      <c r="Q10" s="2">
        <f t="shared" si="3"/>
        <v>14671.312500000005</v>
      </c>
      <c r="R10">
        <f t="shared" si="4"/>
        <v>0</v>
      </c>
      <c r="S10">
        <f>I10*$O10/ref!$B$3</f>
        <v>0</v>
      </c>
      <c r="T10">
        <f>K10*$O10/ref!$B$3</f>
        <v>0</v>
      </c>
      <c r="U10">
        <f>L10*$O10/ref!$B$3</f>
        <v>0</v>
      </c>
      <c r="V10">
        <f>N10*$O10/ref!$B$3</f>
        <v>0</v>
      </c>
      <c r="W10">
        <f t="shared" si="12"/>
        <v>2</v>
      </c>
      <c r="X10" t="str">
        <f t="shared" si="13"/>
        <v>2 1940</v>
      </c>
      <c r="Y10">
        <f t="shared" si="9"/>
        <v>8</v>
      </c>
      <c r="Z10">
        <f t="shared" si="14"/>
        <v>1940</v>
      </c>
      <c r="AA10" t="str">
        <f t="shared" si="15"/>
        <v>8 1940</v>
      </c>
      <c r="AB10" s="1">
        <f t="shared" si="11"/>
        <v>14853.5</v>
      </c>
      <c r="AC10">
        <f t="shared" si="7"/>
        <v>3</v>
      </c>
      <c r="AD10" s="16">
        <f t="shared" si="16"/>
        <v>0</v>
      </c>
      <c r="AE10" s="16">
        <f t="shared" si="17"/>
        <v>0</v>
      </c>
      <c r="AF10" s="16">
        <f t="shared" si="18"/>
        <v>0</v>
      </c>
      <c r="AG10" s="16">
        <f t="shared" si="19"/>
        <v>0</v>
      </c>
      <c r="AH10">
        <f>INDEX(Impacts_scenario_1_RSBsn_Mask!$Y$2:$Y$70,$Z10-1939+1,1)</f>
        <v>0</v>
      </c>
    </row>
    <row r="11" spans="1:37" x14ac:dyDescent="0.3">
      <c r="A11">
        <v>4</v>
      </c>
      <c r="B11">
        <v>1</v>
      </c>
      <c r="C11">
        <f>RS_wells_scenario_1_bgw!C11-RS_wells_baseline_bgw!C11</f>
        <v>0</v>
      </c>
      <c r="D11">
        <f>RS_wells_scenario_1_bgw!D11-RS_wells_baseline_bgw!D11</f>
        <v>0</v>
      </c>
      <c r="E11">
        <f>RS_wells_scenario_1_bgw!E11-RS_wells_baseline_bgw!E11</f>
        <v>0</v>
      </c>
      <c r="F11">
        <f>RS_wells_scenario_1_bgw!F11-RS_wells_baseline_bgw!F11</f>
        <v>0</v>
      </c>
      <c r="G11">
        <f>RS_wells_scenario_1_bgw!G11-RS_wells_baseline_bgw!G11</f>
        <v>0</v>
      </c>
      <c r="H11" s="19">
        <f>RS_wells_scenario_1_bgw!H11-RS_wells_baseline_bgw!H11</f>
        <v>0</v>
      </c>
      <c r="I11">
        <f>RS_wells_scenario_1_bgw!I11-RS_wells_baseline_bgw!I11</f>
        <v>0</v>
      </c>
      <c r="J11">
        <f>RS_wells_scenario_1_bgw!J11-RS_wells_baseline_bgw!J11</f>
        <v>0</v>
      </c>
      <c r="K11">
        <f>RS_wells_scenario_1_bgw!K11-RS_wells_baseline_bgw!K11</f>
        <v>0</v>
      </c>
      <c r="L11">
        <f>RS_wells_scenario_1_bgw!L11-RS_wells_baseline_bgw!L11</f>
        <v>0</v>
      </c>
      <c r="M11">
        <f>RS_wells_scenario_1_bgw!M11-RS_wells_baseline_bgw!M11</f>
        <v>0</v>
      </c>
      <c r="N11">
        <f>RS_wells_scenario_1_bgw!N11-RS_wells_baseline_bgw!N11</f>
        <v>0</v>
      </c>
      <c r="O11">
        <v>10.145833333333334</v>
      </c>
      <c r="P11">
        <f t="shared" si="2"/>
        <v>1940</v>
      </c>
      <c r="Q11" s="2">
        <f t="shared" si="3"/>
        <v>14681.458333333339</v>
      </c>
      <c r="R11">
        <f t="shared" si="4"/>
        <v>0</v>
      </c>
      <c r="S11">
        <f>I11*$O11/ref!$B$3</f>
        <v>0</v>
      </c>
      <c r="T11">
        <f>K11*$O11/ref!$B$3</f>
        <v>0</v>
      </c>
      <c r="U11">
        <f>L11*$O11/ref!$B$3</f>
        <v>0</v>
      </c>
      <c r="V11">
        <f>N11*$O11/ref!$B$3</f>
        <v>0</v>
      </c>
      <c r="W11">
        <f t="shared" si="12"/>
        <v>3</v>
      </c>
      <c r="X11" t="str">
        <f t="shared" si="13"/>
        <v>3 1940</v>
      </c>
      <c r="Y11">
        <f t="shared" si="9"/>
        <v>9</v>
      </c>
      <c r="Z11">
        <f t="shared" si="14"/>
        <v>1940</v>
      </c>
      <c r="AA11" t="str">
        <f t="shared" si="15"/>
        <v>9 1940</v>
      </c>
      <c r="AB11" s="1">
        <f t="shared" si="11"/>
        <v>14883.9375</v>
      </c>
      <c r="AC11">
        <f t="shared" si="7"/>
        <v>3</v>
      </c>
      <c r="AD11" s="16">
        <f t="shared" si="16"/>
        <v>0</v>
      </c>
      <c r="AE11" s="16">
        <f t="shared" si="17"/>
        <v>0</v>
      </c>
      <c r="AF11" s="16">
        <f t="shared" si="18"/>
        <v>0</v>
      </c>
      <c r="AG11" s="16">
        <f t="shared" si="19"/>
        <v>0</v>
      </c>
      <c r="AH11">
        <f>INDEX(Impacts_scenario_1_RSBsn_Mask!$Y$2:$Y$70,$Z11-1939+1,1)</f>
        <v>0</v>
      </c>
    </row>
    <row r="12" spans="1:37" x14ac:dyDescent="0.3">
      <c r="A12">
        <v>4</v>
      </c>
      <c r="B12">
        <v>2</v>
      </c>
      <c r="C12">
        <f>RS_wells_scenario_1_bgw!C12-RS_wells_baseline_bgw!C12</f>
        <v>0</v>
      </c>
      <c r="D12">
        <f>RS_wells_scenario_1_bgw!D12-RS_wells_baseline_bgw!D12</f>
        <v>0</v>
      </c>
      <c r="E12">
        <f>RS_wells_scenario_1_bgw!E12-RS_wells_baseline_bgw!E12</f>
        <v>0</v>
      </c>
      <c r="F12">
        <f>RS_wells_scenario_1_bgw!F12-RS_wells_baseline_bgw!F12</f>
        <v>0</v>
      </c>
      <c r="G12">
        <f>RS_wells_scenario_1_bgw!G12-RS_wells_baseline_bgw!G12</f>
        <v>0</v>
      </c>
      <c r="H12" s="19">
        <f>RS_wells_scenario_1_bgw!H12-RS_wells_baseline_bgw!H12</f>
        <v>0</v>
      </c>
      <c r="I12">
        <f>RS_wells_scenario_1_bgw!I12-RS_wells_baseline_bgw!I12</f>
        <v>0</v>
      </c>
      <c r="J12">
        <f>RS_wells_scenario_1_bgw!J12-RS_wells_baseline_bgw!J12</f>
        <v>0</v>
      </c>
      <c r="K12">
        <f>RS_wells_scenario_1_bgw!K12-RS_wells_baseline_bgw!K12</f>
        <v>0</v>
      </c>
      <c r="L12">
        <f>RS_wells_scenario_1_bgw!L12-RS_wells_baseline_bgw!L12</f>
        <v>0</v>
      </c>
      <c r="M12">
        <f>RS_wells_scenario_1_bgw!M12-RS_wells_baseline_bgw!M12</f>
        <v>0</v>
      </c>
      <c r="N12">
        <f>RS_wells_scenario_1_bgw!N12-RS_wells_baseline_bgw!N12</f>
        <v>0</v>
      </c>
      <c r="O12">
        <v>10.145833333333334</v>
      </c>
      <c r="P12">
        <f t="shared" si="2"/>
        <v>1940</v>
      </c>
      <c r="Q12" s="2">
        <f t="shared" si="3"/>
        <v>14691.604166666673</v>
      </c>
      <c r="R12">
        <f t="shared" si="4"/>
        <v>0</v>
      </c>
      <c r="S12">
        <f>I12*$O12/ref!$B$3</f>
        <v>0</v>
      </c>
      <c r="T12">
        <f>K12*$O12/ref!$B$3</f>
        <v>0</v>
      </c>
      <c r="U12">
        <f>L12*$O12/ref!$B$3</f>
        <v>0</v>
      </c>
      <c r="V12">
        <f>N12*$O12/ref!$B$3</f>
        <v>0</v>
      </c>
      <c r="W12">
        <f t="shared" si="12"/>
        <v>3</v>
      </c>
      <c r="X12" t="str">
        <f t="shared" si="13"/>
        <v>3 1940</v>
      </c>
      <c r="Y12">
        <f t="shared" si="9"/>
        <v>10</v>
      </c>
      <c r="Z12">
        <f t="shared" si="14"/>
        <v>1940</v>
      </c>
      <c r="AA12" t="str">
        <f t="shared" si="15"/>
        <v>10 1940</v>
      </c>
      <c r="AB12" s="1">
        <f t="shared" si="11"/>
        <v>14914.375</v>
      </c>
      <c r="AC12">
        <f t="shared" si="7"/>
        <v>3</v>
      </c>
      <c r="AD12" s="16">
        <f t="shared" si="16"/>
        <v>0</v>
      </c>
      <c r="AE12" s="16">
        <f t="shared" si="17"/>
        <v>0</v>
      </c>
      <c r="AF12" s="16">
        <f t="shared" si="18"/>
        <v>0</v>
      </c>
      <c r="AG12" s="16">
        <f t="shared" si="19"/>
        <v>0</v>
      </c>
      <c r="AH12">
        <f>INDEX(Impacts_scenario_1_RSBsn_Mask!$Y$2:$Y$70,$Z12-1939+1,1)</f>
        <v>0</v>
      </c>
    </row>
    <row r="13" spans="1:37" x14ac:dyDescent="0.3">
      <c r="A13">
        <v>4</v>
      </c>
      <c r="B13">
        <v>3</v>
      </c>
      <c r="C13">
        <f>RS_wells_scenario_1_bgw!C13-RS_wells_baseline_bgw!C13</f>
        <v>0</v>
      </c>
      <c r="D13">
        <f>RS_wells_scenario_1_bgw!D13-RS_wells_baseline_bgw!D13</f>
        <v>0</v>
      </c>
      <c r="E13">
        <f>RS_wells_scenario_1_bgw!E13-RS_wells_baseline_bgw!E13</f>
        <v>0</v>
      </c>
      <c r="F13">
        <f>RS_wells_scenario_1_bgw!F13-RS_wells_baseline_bgw!F13</f>
        <v>0</v>
      </c>
      <c r="G13">
        <f>RS_wells_scenario_1_bgw!G13-RS_wells_baseline_bgw!G13</f>
        <v>0</v>
      </c>
      <c r="H13" s="19">
        <f>RS_wells_scenario_1_bgw!H13-RS_wells_baseline_bgw!H13</f>
        <v>0</v>
      </c>
      <c r="I13">
        <f>RS_wells_scenario_1_bgw!I13-RS_wells_baseline_bgw!I13</f>
        <v>0</v>
      </c>
      <c r="J13">
        <f>RS_wells_scenario_1_bgw!J13-RS_wells_baseline_bgw!J13</f>
        <v>0</v>
      </c>
      <c r="K13">
        <f>RS_wells_scenario_1_bgw!K13-RS_wells_baseline_bgw!K13</f>
        <v>0</v>
      </c>
      <c r="L13">
        <f>RS_wells_scenario_1_bgw!L13-RS_wells_baseline_bgw!L13</f>
        <v>0</v>
      </c>
      <c r="M13">
        <f>RS_wells_scenario_1_bgw!M13-RS_wells_baseline_bgw!M13</f>
        <v>0</v>
      </c>
      <c r="N13">
        <f>RS_wells_scenario_1_bgw!N13-RS_wells_baseline_bgw!N13</f>
        <v>0</v>
      </c>
      <c r="O13">
        <v>10.145833333333334</v>
      </c>
      <c r="P13">
        <f t="shared" si="2"/>
        <v>1940</v>
      </c>
      <c r="Q13" s="2">
        <f t="shared" si="3"/>
        <v>14701.750000000007</v>
      </c>
      <c r="R13">
        <f t="shared" si="4"/>
        <v>0</v>
      </c>
      <c r="S13">
        <f>I13*$O13/ref!$B$3</f>
        <v>0</v>
      </c>
      <c r="T13">
        <f>K13*$O13/ref!$B$3</f>
        <v>0</v>
      </c>
      <c r="U13">
        <f>L13*$O13/ref!$B$3</f>
        <v>0</v>
      </c>
      <c r="V13">
        <f>N13*$O13/ref!$B$3</f>
        <v>0</v>
      </c>
      <c r="W13">
        <f t="shared" si="12"/>
        <v>3</v>
      </c>
      <c r="X13" t="str">
        <f t="shared" si="13"/>
        <v>3 1940</v>
      </c>
      <c r="Y13">
        <f t="shared" si="9"/>
        <v>11</v>
      </c>
      <c r="Z13">
        <f t="shared" si="14"/>
        <v>1940</v>
      </c>
      <c r="AA13" t="str">
        <f t="shared" si="15"/>
        <v>11 1940</v>
      </c>
      <c r="AB13" s="1">
        <f t="shared" si="11"/>
        <v>14944.8125</v>
      </c>
      <c r="AC13">
        <f t="shared" si="7"/>
        <v>3</v>
      </c>
      <c r="AD13" s="16">
        <f t="shared" si="16"/>
        <v>0</v>
      </c>
      <c r="AE13" s="16">
        <f t="shared" si="17"/>
        <v>0</v>
      </c>
      <c r="AF13" s="16">
        <f t="shared" si="18"/>
        <v>0</v>
      </c>
      <c r="AG13" s="16">
        <f t="shared" si="19"/>
        <v>0</v>
      </c>
      <c r="AH13">
        <f>INDEX(Impacts_scenario_1_RSBsn_Mask!$Y$2:$Y$70,$Z13-1939+1,1)</f>
        <v>0</v>
      </c>
    </row>
    <row r="14" spans="1:37" x14ac:dyDescent="0.3">
      <c r="A14">
        <v>5</v>
      </c>
      <c r="B14">
        <v>1</v>
      </c>
      <c r="C14">
        <f>RS_wells_scenario_1_bgw!C14-RS_wells_baseline_bgw!C14</f>
        <v>0</v>
      </c>
      <c r="D14">
        <f>RS_wells_scenario_1_bgw!D14-RS_wells_baseline_bgw!D14</f>
        <v>0</v>
      </c>
      <c r="E14">
        <f>RS_wells_scenario_1_bgw!E14-RS_wells_baseline_bgw!E14</f>
        <v>0</v>
      </c>
      <c r="F14">
        <f>RS_wells_scenario_1_bgw!F14-RS_wells_baseline_bgw!F14</f>
        <v>0</v>
      </c>
      <c r="G14">
        <f>RS_wells_scenario_1_bgw!G14-RS_wells_baseline_bgw!G14</f>
        <v>0</v>
      </c>
      <c r="H14" s="19">
        <f>RS_wells_scenario_1_bgw!H14-RS_wells_baseline_bgw!H14</f>
        <v>0</v>
      </c>
      <c r="I14">
        <f>RS_wells_scenario_1_bgw!I14-RS_wells_baseline_bgw!I14</f>
        <v>0</v>
      </c>
      <c r="J14">
        <f>RS_wells_scenario_1_bgw!J14-RS_wells_baseline_bgw!J14</f>
        <v>0</v>
      </c>
      <c r="K14">
        <f>RS_wells_scenario_1_bgw!K14-RS_wells_baseline_bgw!K14</f>
        <v>0</v>
      </c>
      <c r="L14">
        <f>RS_wells_scenario_1_bgw!L14-RS_wells_baseline_bgw!L14</f>
        <v>0</v>
      </c>
      <c r="M14">
        <f>RS_wells_scenario_1_bgw!M14-RS_wells_baseline_bgw!M14</f>
        <v>0</v>
      </c>
      <c r="N14">
        <f>RS_wells_scenario_1_bgw!N14-RS_wells_baseline_bgw!N14</f>
        <v>0</v>
      </c>
      <c r="O14">
        <v>10.145833333333334</v>
      </c>
      <c r="P14">
        <f t="shared" si="2"/>
        <v>1940</v>
      </c>
      <c r="Q14" s="2">
        <f t="shared" si="3"/>
        <v>14711.895833333341</v>
      </c>
      <c r="R14">
        <f t="shared" si="4"/>
        <v>0</v>
      </c>
      <c r="S14">
        <f>I14*$O14/ref!$B$3</f>
        <v>0</v>
      </c>
      <c r="T14">
        <f>K14*$O14/ref!$B$3</f>
        <v>0</v>
      </c>
      <c r="U14">
        <f>L14*$O14/ref!$B$3</f>
        <v>0</v>
      </c>
      <c r="V14">
        <f>N14*$O14/ref!$B$3</f>
        <v>0</v>
      </c>
      <c r="W14">
        <f t="shared" si="12"/>
        <v>4</v>
      </c>
      <c r="X14" t="str">
        <f t="shared" si="13"/>
        <v>4 1940</v>
      </c>
      <c r="Y14">
        <f t="shared" si="9"/>
        <v>12</v>
      </c>
      <c r="Z14">
        <f t="shared" si="14"/>
        <v>1940</v>
      </c>
      <c r="AA14" t="str">
        <f t="shared" si="15"/>
        <v>12 1940</v>
      </c>
      <c r="AB14" s="1">
        <f t="shared" si="11"/>
        <v>14975.25</v>
      </c>
      <c r="AC14">
        <f t="shared" si="7"/>
        <v>3</v>
      </c>
      <c r="AD14" s="16">
        <f t="shared" si="16"/>
        <v>0</v>
      </c>
      <c r="AE14" s="16">
        <f t="shared" si="17"/>
        <v>0</v>
      </c>
      <c r="AF14" s="16">
        <f t="shared" si="18"/>
        <v>0</v>
      </c>
      <c r="AG14" s="16">
        <f t="shared" si="19"/>
        <v>0</v>
      </c>
      <c r="AH14">
        <f>INDEX(Impacts_scenario_1_RSBsn_Mask!$Y$2:$Y$70,$Z14-1939+1,1)</f>
        <v>0</v>
      </c>
    </row>
    <row r="15" spans="1:37" x14ac:dyDescent="0.3">
      <c r="A15">
        <v>5</v>
      </c>
      <c r="B15">
        <v>2</v>
      </c>
      <c r="C15">
        <f>RS_wells_scenario_1_bgw!C15-RS_wells_baseline_bgw!C15</f>
        <v>0</v>
      </c>
      <c r="D15">
        <f>RS_wells_scenario_1_bgw!D15-RS_wells_baseline_bgw!D15</f>
        <v>0</v>
      </c>
      <c r="E15">
        <f>RS_wells_scenario_1_bgw!E15-RS_wells_baseline_bgw!E15</f>
        <v>0</v>
      </c>
      <c r="F15">
        <f>RS_wells_scenario_1_bgw!F15-RS_wells_baseline_bgw!F15</f>
        <v>0</v>
      </c>
      <c r="G15">
        <f>RS_wells_scenario_1_bgw!G15-RS_wells_baseline_bgw!G15</f>
        <v>0</v>
      </c>
      <c r="H15" s="19">
        <f>RS_wells_scenario_1_bgw!H15-RS_wells_baseline_bgw!H15</f>
        <v>0</v>
      </c>
      <c r="I15">
        <f>RS_wells_scenario_1_bgw!I15-RS_wells_baseline_bgw!I15</f>
        <v>0</v>
      </c>
      <c r="J15">
        <f>RS_wells_scenario_1_bgw!J15-RS_wells_baseline_bgw!J15</f>
        <v>0</v>
      </c>
      <c r="K15">
        <f>RS_wells_scenario_1_bgw!K15-RS_wells_baseline_bgw!K15</f>
        <v>0</v>
      </c>
      <c r="L15">
        <f>RS_wells_scenario_1_bgw!L15-RS_wells_baseline_bgw!L15</f>
        <v>0</v>
      </c>
      <c r="M15">
        <f>RS_wells_scenario_1_bgw!M15-RS_wells_baseline_bgw!M15</f>
        <v>0</v>
      </c>
      <c r="N15">
        <f>RS_wells_scenario_1_bgw!N15-RS_wells_baseline_bgw!N15</f>
        <v>0</v>
      </c>
      <c r="O15">
        <v>10.145833333333334</v>
      </c>
      <c r="P15">
        <f t="shared" si="2"/>
        <v>1940</v>
      </c>
      <c r="Q15" s="2">
        <f t="shared" si="3"/>
        <v>14722.041666666675</v>
      </c>
      <c r="R15">
        <f t="shared" si="4"/>
        <v>0</v>
      </c>
      <c r="S15">
        <f>I15*$O15/ref!$B$3</f>
        <v>0</v>
      </c>
      <c r="T15">
        <f>K15*$O15/ref!$B$3</f>
        <v>0</v>
      </c>
      <c r="U15">
        <f>L15*$O15/ref!$B$3</f>
        <v>0</v>
      </c>
      <c r="V15">
        <f>N15*$O15/ref!$B$3</f>
        <v>0</v>
      </c>
      <c r="W15">
        <f t="shared" si="12"/>
        <v>4</v>
      </c>
      <c r="X15" t="str">
        <f t="shared" si="13"/>
        <v>4 1940</v>
      </c>
      <c r="Y15">
        <f t="shared" si="9"/>
        <v>1</v>
      </c>
      <c r="Z15">
        <f t="shared" si="14"/>
        <v>1941</v>
      </c>
      <c r="AA15" t="str">
        <f t="shared" si="15"/>
        <v>1 1941</v>
      </c>
      <c r="AB15" s="1">
        <f t="shared" si="11"/>
        <v>15005.6875</v>
      </c>
      <c r="AC15">
        <f t="shared" si="7"/>
        <v>3</v>
      </c>
      <c r="AD15" s="16">
        <f t="shared" si="16"/>
        <v>0</v>
      </c>
      <c r="AE15" s="16">
        <f t="shared" si="17"/>
        <v>0</v>
      </c>
      <c r="AF15" s="16">
        <f t="shared" si="18"/>
        <v>0</v>
      </c>
      <c r="AG15" s="16">
        <f t="shared" si="19"/>
        <v>0</v>
      </c>
      <c r="AH15">
        <f>INDEX(Impacts_scenario_1_RSBsn_Mask!$Y$2:$Y$70,$Z15-1939+1,1)</f>
        <v>0</v>
      </c>
    </row>
    <row r="16" spans="1:37" x14ac:dyDescent="0.3">
      <c r="A16">
        <v>5</v>
      </c>
      <c r="B16">
        <v>3</v>
      </c>
      <c r="C16">
        <f>RS_wells_scenario_1_bgw!C16-RS_wells_baseline_bgw!C16</f>
        <v>0</v>
      </c>
      <c r="D16">
        <f>RS_wells_scenario_1_bgw!D16-RS_wells_baseline_bgw!D16</f>
        <v>0</v>
      </c>
      <c r="E16">
        <f>RS_wells_scenario_1_bgw!E16-RS_wells_baseline_bgw!E16</f>
        <v>0</v>
      </c>
      <c r="F16">
        <f>RS_wells_scenario_1_bgw!F16-RS_wells_baseline_bgw!F16</f>
        <v>0</v>
      </c>
      <c r="G16">
        <f>RS_wells_scenario_1_bgw!G16-RS_wells_baseline_bgw!G16</f>
        <v>0</v>
      </c>
      <c r="H16" s="19">
        <f>RS_wells_scenario_1_bgw!H16-RS_wells_baseline_bgw!H16</f>
        <v>0</v>
      </c>
      <c r="I16">
        <f>RS_wells_scenario_1_bgw!I16-RS_wells_baseline_bgw!I16</f>
        <v>0</v>
      </c>
      <c r="J16">
        <f>RS_wells_scenario_1_bgw!J16-RS_wells_baseline_bgw!J16</f>
        <v>0</v>
      </c>
      <c r="K16">
        <f>RS_wells_scenario_1_bgw!K16-RS_wells_baseline_bgw!K16</f>
        <v>0</v>
      </c>
      <c r="L16">
        <f>RS_wells_scenario_1_bgw!L16-RS_wells_baseline_bgw!L16</f>
        <v>0</v>
      </c>
      <c r="M16">
        <f>RS_wells_scenario_1_bgw!M16-RS_wells_baseline_bgw!M16</f>
        <v>0</v>
      </c>
      <c r="N16">
        <f>RS_wells_scenario_1_bgw!N16-RS_wells_baseline_bgw!N16</f>
        <v>0</v>
      </c>
      <c r="O16">
        <v>10.145833333333334</v>
      </c>
      <c r="P16">
        <f t="shared" si="2"/>
        <v>1940</v>
      </c>
      <c r="Q16" s="2">
        <f t="shared" si="3"/>
        <v>14732.187500000009</v>
      </c>
      <c r="R16">
        <f t="shared" si="4"/>
        <v>0</v>
      </c>
      <c r="S16">
        <f>I16*$O16/ref!$B$3</f>
        <v>0</v>
      </c>
      <c r="T16">
        <f>K16*$O16/ref!$B$3</f>
        <v>0</v>
      </c>
      <c r="U16">
        <f>L16*$O16/ref!$B$3</f>
        <v>0</v>
      </c>
      <c r="V16">
        <f>N16*$O16/ref!$B$3</f>
        <v>0</v>
      </c>
      <c r="W16">
        <f t="shared" si="12"/>
        <v>4</v>
      </c>
      <c r="X16" t="str">
        <f t="shared" si="13"/>
        <v>4 1940</v>
      </c>
      <c r="Y16">
        <f t="shared" si="9"/>
        <v>2</v>
      </c>
      <c r="Z16">
        <f t="shared" si="14"/>
        <v>1941</v>
      </c>
      <c r="AA16" t="str">
        <f t="shared" si="15"/>
        <v>2 1941</v>
      </c>
      <c r="AB16" s="1">
        <f t="shared" si="11"/>
        <v>15036.125</v>
      </c>
      <c r="AC16">
        <f t="shared" si="7"/>
        <v>3</v>
      </c>
      <c r="AD16" s="16">
        <f t="shared" si="16"/>
        <v>0</v>
      </c>
      <c r="AE16" s="16">
        <f t="shared" si="17"/>
        <v>0</v>
      </c>
      <c r="AF16" s="16">
        <f t="shared" si="18"/>
        <v>0</v>
      </c>
      <c r="AG16" s="16">
        <f t="shared" si="19"/>
        <v>0</v>
      </c>
      <c r="AH16">
        <f>INDEX(Impacts_scenario_1_RSBsn_Mask!$Y$2:$Y$70,$Z16-1939+1,1)</f>
        <v>0</v>
      </c>
    </row>
    <row r="17" spans="1:34" x14ac:dyDescent="0.3">
      <c r="A17">
        <v>6</v>
      </c>
      <c r="B17">
        <v>1</v>
      </c>
      <c r="C17">
        <f>RS_wells_scenario_1_bgw!C17-RS_wells_baseline_bgw!C17</f>
        <v>0</v>
      </c>
      <c r="D17">
        <f>RS_wells_scenario_1_bgw!D17-RS_wells_baseline_bgw!D17</f>
        <v>0</v>
      </c>
      <c r="E17">
        <f>RS_wells_scenario_1_bgw!E17-RS_wells_baseline_bgw!E17</f>
        <v>0</v>
      </c>
      <c r="F17">
        <f>RS_wells_scenario_1_bgw!F17-RS_wells_baseline_bgw!F17</f>
        <v>0</v>
      </c>
      <c r="G17">
        <f>RS_wells_scenario_1_bgw!G17-RS_wells_baseline_bgw!G17</f>
        <v>0</v>
      </c>
      <c r="H17" s="19">
        <f>RS_wells_scenario_1_bgw!H17-RS_wells_baseline_bgw!H17</f>
        <v>0</v>
      </c>
      <c r="I17">
        <f>RS_wells_scenario_1_bgw!I17-RS_wells_baseline_bgw!I17</f>
        <v>0</v>
      </c>
      <c r="J17">
        <f>RS_wells_scenario_1_bgw!J17-RS_wells_baseline_bgw!J17</f>
        <v>0</v>
      </c>
      <c r="K17">
        <f>RS_wells_scenario_1_bgw!K17-RS_wells_baseline_bgw!K17</f>
        <v>0</v>
      </c>
      <c r="L17">
        <f>RS_wells_scenario_1_bgw!L17-RS_wells_baseline_bgw!L17</f>
        <v>0</v>
      </c>
      <c r="M17">
        <f>RS_wells_scenario_1_bgw!M17-RS_wells_baseline_bgw!M17</f>
        <v>0</v>
      </c>
      <c r="N17">
        <f>RS_wells_scenario_1_bgw!N17-RS_wells_baseline_bgw!N17</f>
        <v>0</v>
      </c>
      <c r="O17">
        <v>10.145833333333334</v>
      </c>
      <c r="P17">
        <f t="shared" si="2"/>
        <v>1940</v>
      </c>
      <c r="Q17" s="2">
        <f t="shared" si="3"/>
        <v>14742.333333333343</v>
      </c>
      <c r="R17">
        <f t="shared" si="4"/>
        <v>0</v>
      </c>
      <c r="S17">
        <f>I17*$O17/ref!$B$3</f>
        <v>0</v>
      </c>
      <c r="T17">
        <f>K17*$O17/ref!$B$3</f>
        <v>0</v>
      </c>
      <c r="U17">
        <f>L17*$O17/ref!$B$3</f>
        <v>0</v>
      </c>
      <c r="V17">
        <f>N17*$O17/ref!$B$3</f>
        <v>0</v>
      </c>
      <c r="W17">
        <f t="shared" si="12"/>
        <v>5</v>
      </c>
      <c r="X17" t="str">
        <f t="shared" si="13"/>
        <v>5 1940</v>
      </c>
      <c r="Y17">
        <f t="shared" si="9"/>
        <v>3</v>
      </c>
      <c r="Z17">
        <f t="shared" si="14"/>
        <v>1941</v>
      </c>
      <c r="AA17" t="str">
        <f t="shared" si="15"/>
        <v>3 1941</v>
      </c>
      <c r="AB17" s="1">
        <f t="shared" si="11"/>
        <v>15066.5625</v>
      </c>
      <c r="AC17">
        <f t="shared" si="7"/>
        <v>3</v>
      </c>
      <c r="AD17" s="16">
        <f t="shared" si="16"/>
        <v>0</v>
      </c>
      <c r="AE17" s="16">
        <f t="shared" si="17"/>
        <v>0</v>
      </c>
      <c r="AF17" s="16">
        <f t="shared" si="18"/>
        <v>0</v>
      </c>
      <c r="AG17" s="16">
        <f t="shared" si="19"/>
        <v>0</v>
      </c>
      <c r="AH17">
        <f>INDEX(Impacts_scenario_1_RSBsn_Mask!$Y$2:$Y$70,$Z17-1939+1,1)</f>
        <v>0</v>
      </c>
    </row>
    <row r="18" spans="1:34" x14ac:dyDescent="0.3">
      <c r="A18">
        <v>6</v>
      </c>
      <c r="B18">
        <v>2</v>
      </c>
      <c r="C18">
        <f>RS_wells_scenario_1_bgw!C18-RS_wells_baseline_bgw!C18</f>
        <v>0</v>
      </c>
      <c r="D18">
        <f>RS_wells_scenario_1_bgw!D18-RS_wells_baseline_bgw!D18</f>
        <v>0</v>
      </c>
      <c r="E18">
        <f>RS_wells_scenario_1_bgw!E18-RS_wells_baseline_bgw!E18</f>
        <v>0</v>
      </c>
      <c r="F18">
        <f>RS_wells_scenario_1_bgw!F18-RS_wells_baseline_bgw!F18</f>
        <v>0</v>
      </c>
      <c r="G18">
        <f>RS_wells_scenario_1_bgw!G18-RS_wells_baseline_bgw!G18</f>
        <v>0</v>
      </c>
      <c r="H18" s="19">
        <f>RS_wells_scenario_1_bgw!H18-RS_wells_baseline_bgw!H18</f>
        <v>0</v>
      </c>
      <c r="I18">
        <f>RS_wells_scenario_1_bgw!I18-RS_wells_baseline_bgw!I18</f>
        <v>0</v>
      </c>
      <c r="J18">
        <f>RS_wells_scenario_1_bgw!J18-RS_wells_baseline_bgw!J18</f>
        <v>0</v>
      </c>
      <c r="K18">
        <f>RS_wells_scenario_1_bgw!K18-RS_wells_baseline_bgw!K18</f>
        <v>0</v>
      </c>
      <c r="L18">
        <f>RS_wells_scenario_1_bgw!L18-RS_wells_baseline_bgw!L18</f>
        <v>0</v>
      </c>
      <c r="M18">
        <f>RS_wells_scenario_1_bgw!M18-RS_wells_baseline_bgw!M18</f>
        <v>0</v>
      </c>
      <c r="N18">
        <f>RS_wells_scenario_1_bgw!N18-RS_wells_baseline_bgw!N18</f>
        <v>0</v>
      </c>
      <c r="O18">
        <v>10.145833333333334</v>
      </c>
      <c r="P18">
        <f t="shared" si="2"/>
        <v>1940</v>
      </c>
      <c r="Q18" s="2">
        <f t="shared" si="3"/>
        <v>14752.479166666677</v>
      </c>
      <c r="R18">
        <f t="shared" si="4"/>
        <v>0</v>
      </c>
      <c r="S18">
        <f>I18*$O18/ref!$B$3</f>
        <v>0</v>
      </c>
      <c r="T18">
        <f>K18*$O18/ref!$B$3</f>
        <v>0</v>
      </c>
      <c r="U18">
        <f>L18*$O18/ref!$B$3</f>
        <v>0</v>
      </c>
      <c r="V18">
        <f>N18*$O18/ref!$B$3</f>
        <v>0</v>
      </c>
      <c r="W18">
        <f t="shared" si="12"/>
        <v>5</v>
      </c>
      <c r="X18" t="str">
        <f t="shared" si="13"/>
        <v>5 1940</v>
      </c>
      <c r="Y18">
        <f t="shared" si="9"/>
        <v>4</v>
      </c>
      <c r="Z18">
        <f t="shared" si="14"/>
        <v>1941</v>
      </c>
      <c r="AA18" t="str">
        <f t="shared" si="15"/>
        <v>4 1941</v>
      </c>
      <c r="AB18" s="1">
        <f t="shared" si="11"/>
        <v>15097</v>
      </c>
      <c r="AC18">
        <f t="shared" si="7"/>
        <v>3</v>
      </c>
      <c r="AD18" s="16">
        <f t="shared" si="16"/>
        <v>0</v>
      </c>
      <c r="AE18" s="16">
        <f t="shared" si="17"/>
        <v>0</v>
      </c>
      <c r="AF18" s="16">
        <f t="shared" si="18"/>
        <v>0</v>
      </c>
      <c r="AG18" s="16">
        <f t="shared" si="19"/>
        <v>0</v>
      </c>
      <c r="AH18">
        <f>INDEX(Impacts_scenario_1_RSBsn_Mask!$Y$2:$Y$70,$Z18-1939+1,1)</f>
        <v>0</v>
      </c>
    </row>
    <row r="19" spans="1:34" x14ac:dyDescent="0.3">
      <c r="A19">
        <v>6</v>
      </c>
      <c r="B19">
        <v>3</v>
      </c>
      <c r="C19">
        <f>RS_wells_scenario_1_bgw!C19-RS_wells_baseline_bgw!C19</f>
        <v>0</v>
      </c>
      <c r="D19">
        <f>RS_wells_scenario_1_bgw!D19-RS_wells_baseline_bgw!D19</f>
        <v>0</v>
      </c>
      <c r="E19">
        <f>RS_wells_scenario_1_bgw!E19-RS_wells_baseline_bgw!E19</f>
        <v>0</v>
      </c>
      <c r="F19">
        <f>RS_wells_scenario_1_bgw!F19-RS_wells_baseline_bgw!F19</f>
        <v>0</v>
      </c>
      <c r="G19">
        <f>RS_wells_scenario_1_bgw!G19-RS_wells_baseline_bgw!G19</f>
        <v>0</v>
      </c>
      <c r="H19" s="19">
        <f>RS_wells_scenario_1_bgw!H19-RS_wells_baseline_bgw!H19</f>
        <v>0</v>
      </c>
      <c r="I19">
        <f>RS_wells_scenario_1_bgw!I19-RS_wells_baseline_bgw!I19</f>
        <v>0</v>
      </c>
      <c r="J19">
        <f>RS_wells_scenario_1_bgw!J19-RS_wells_baseline_bgw!J19</f>
        <v>0</v>
      </c>
      <c r="K19">
        <f>RS_wells_scenario_1_bgw!K19-RS_wells_baseline_bgw!K19</f>
        <v>0</v>
      </c>
      <c r="L19">
        <f>RS_wells_scenario_1_bgw!L19-RS_wells_baseline_bgw!L19</f>
        <v>0</v>
      </c>
      <c r="M19">
        <f>RS_wells_scenario_1_bgw!M19-RS_wells_baseline_bgw!M19</f>
        <v>0</v>
      </c>
      <c r="N19">
        <f>RS_wells_scenario_1_bgw!N19-RS_wells_baseline_bgw!N19</f>
        <v>0</v>
      </c>
      <c r="O19">
        <v>10.145833333333334</v>
      </c>
      <c r="P19">
        <f t="shared" si="2"/>
        <v>1940</v>
      </c>
      <c r="Q19" s="2">
        <f t="shared" si="3"/>
        <v>14762.625000000011</v>
      </c>
      <c r="R19">
        <f t="shared" si="4"/>
        <v>0</v>
      </c>
      <c r="S19">
        <f>I19*$O19/ref!$B$3</f>
        <v>0</v>
      </c>
      <c r="T19">
        <f>K19*$O19/ref!$B$3</f>
        <v>0</v>
      </c>
      <c r="U19">
        <f>L19*$O19/ref!$B$3</f>
        <v>0</v>
      </c>
      <c r="V19">
        <f>N19*$O19/ref!$B$3</f>
        <v>0</v>
      </c>
      <c r="W19">
        <f t="shared" si="12"/>
        <v>5</v>
      </c>
      <c r="X19" t="str">
        <f t="shared" si="13"/>
        <v>5 1940</v>
      </c>
      <c r="Y19">
        <f t="shared" si="9"/>
        <v>5</v>
      </c>
      <c r="Z19">
        <f t="shared" si="14"/>
        <v>1941</v>
      </c>
      <c r="AA19" t="str">
        <f t="shared" si="15"/>
        <v>5 1941</v>
      </c>
      <c r="AB19" s="1">
        <f t="shared" si="11"/>
        <v>15127.4375</v>
      </c>
      <c r="AC19">
        <f t="shared" si="7"/>
        <v>3</v>
      </c>
      <c r="AD19" s="16">
        <f t="shared" si="16"/>
        <v>0</v>
      </c>
      <c r="AE19" s="16">
        <f t="shared" si="17"/>
        <v>0</v>
      </c>
      <c r="AF19" s="16">
        <f t="shared" si="18"/>
        <v>0</v>
      </c>
      <c r="AG19" s="16">
        <f t="shared" si="19"/>
        <v>0</v>
      </c>
      <c r="AH19">
        <f>INDEX(Impacts_scenario_1_RSBsn_Mask!$Y$2:$Y$70,$Z19-1939+1,1)</f>
        <v>0</v>
      </c>
    </row>
    <row r="20" spans="1:34" x14ac:dyDescent="0.3">
      <c r="A20">
        <v>7</v>
      </c>
      <c r="B20">
        <v>1</v>
      </c>
      <c r="C20">
        <f>RS_wells_scenario_1_bgw!C20-RS_wells_baseline_bgw!C20</f>
        <v>0</v>
      </c>
      <c r="D20">
        <f>RS_wells_scenario_1_bgw!D20-RS_wells_baseline_bgw!D20</f>
        <v>0</v>
      </c>
      <c r="E20">
        <f>RS_wells_scenario_1_bgw!E20-RS_wells_baseline_bgw!E20</f>
        <v>0</v>
      </c>
      <c r="F20">
        <f>RS_wells_scenario_1_bgw!F20-RS_wells_baseline_bgw!F20</f>
        <v>0</v>
      </c>
      <c r="G20">
        <f>RS_wells_scenario_1_bgw!G20-RS_wells_baseline_bgw!G20</f>
        <v>0</v>
      </c>
      <c r="H20" s="19">
        <f>RS_wells_scenario_1_bgw!H20-RS_wells_baseline_bgw!H20</f>
        <v>0</v>
      </c>
      <c r="I20">
        <f>RS_wells_scenario_1_bgw!I20-RS_wells_baseline_bgw!I20</f>
        <v>0</v>
      </c>
      <c r="J20">
        <f>RS_wells_scenario_1_bgw!J20-RS_wells_baseline_bgw!J20</f>
        <v>0</v>
      </c>
      <c r="K20">
        <f>RS_wells_scenario_1_bgw!K20-RS_wells_baseline_bgw!K20</f>
        <v>0</v>
      </c>
      <c r="L20">
        <f>RS_wells_scenario_1_bgw!L20-RS_wells_baseline_bgw!L20</f>
        <v>0</v>
      </c>
      <c r="M20">
        <f>RS_wells_scenario_1_bgw!M20-RS_wells_baseline_bgw!M20</f>
        <v>0</v>
      </c>
      <c r="N20">
        <f>RS_wells_scenario_1_bgw!N20-RS_wells_baseline_bgw!N20</f>
        <v>0</v>
      </c>
      <c r="O20">
        <v>10.145833333333334</v>
      </c>
      <c r="P20">
        <f t="shared" si="2"/>
        <v>1940</v>
      </c>
      <c r="Q20" s="2">
        <f t="shared" si="3"/>
        <v>14772.770833333345</v>
      </c>
      <c r="R20">
        <f t="shared" si="4"/>
        <v>0</v>
      </c>
      <c r="S20">
        <f>I20*$O20/ref!$B$3</f>
        <v>0</v>
      </c>
      <c r="T20">
        <f>K20*$O20/ref!$B$3</f>
        <v>0</v>
      </c>
      <c r="U20">
        <f>L20*$O20/ref!$B$3</f>
        <v>0</v>
      </c>
      <c r="V20">
        <f>N20*$O20/ref!$B$3</f>
        <v>0</v>
      </c>
      <c r="W20">
        <f t="shared" si="12"/>
        <v>6</v>
      </c>
      <c r="X20" t="str">
        <f t="shared" si="13"/>
        <v>6 1940</v>
      </c>
      <c r="Y20">
        <f t="shared" si="9"/>
        <v>6</v>
      </c>
      <c r="Z20">
        <f t="shared" si="14"/>
        <v>1941</v>
      </c>
      <c r="AA20" t="str">
        <f t="shared" si="15"/>
        <v>6 1941</v>
      </c>
      <c r="AB20" s="1">
        <f t="shared" si="11"/>
        <v>15157.875</v>
      </c>
      <c r="AC20">
        <f t="shared" si="7"/>
        <v>3</v>
      </c>
      <c r="AD20" s="16">
        <f t="shared" si="16"/>
        <v>0</v>
      </c>
      <c r="AE20" s="16">
        <f t="shared" si="17"/>
        <v>0</v>
      </c>
      <c r="AF20" s="16">
        <f t="shared" si="18"/>
        <v>0</v>
      </c>
      <c r="AG20" s="16">
        <f t="shared" si="19"/>
        <v>0</v>
      </c>
      <c r="AH20">
        <f>INDEX(Impacts_scenario_1_RSBsn_Mask!$Y$2:$Y$70,$Z20-1939+1,1)</f>
        <v>0</v>
      </c>
    </row>
    <row r="21" spans="1:34" x14ac:dyDescent="0.3">
      <c r="A21">
        <v>7</v>
      </c>
      <c r="B21">
        <v>2</v>
      </c>
      <c r="C21">
        <f>RS_wells_scenario_1_bgw!C21-RS_wells_baseline_bgw!C21</f>
        <v>0</v>
      </c>
      <c r="D21">
        <f>RS_wells_scenario_1_bgw!D21-RS_wells_baseline_bgw!D21</f>
        <v>0</v>
      </c>
      <c r="E21">
        <f>RS_wells_scenario_1_bgw!E21-RS_wells_baseline_bgw!E21</f>
        <v>0</v>
      </c>
      <c r="F21">
        <f>RS_wells_scenario_1_bgw!F21-RS_wells_baseline_bgw!F21</f>
        <v>0</v>
      </c>
      <c r="G21">
        <f>RS_wells_scenario_1_bgw!G21-RS_wells_baseline_bgw!G21</f>
        <v>0</v>
      </c>
      <c r="H21" s="19">
        <f>RS_wells_scenario_1_bgw!H21-RS_wells_baseline_bgw!H21</f>
        <v>0</v>
      </c>
      <c r="I21">
        <f>RS_wells_scenario_1_bgw!I21-RS_wells_baseline_bgw!I21</f>
        <v>0</v>
      </c>
      <c r="J21">
        <f>RS_wells_scenario_1_bgw!J21-RS_wells_baseline_bgw!J21</f>
        <v>0</v>
      </c>
      <c r="K21">
        <f>RS_wells_scenario_1_bgw!K21-RS_wells_baseline_bgw!K21</f>
        <v>0</v>
      </c>
      <c r="L21">
        <f>RS_wells_scenario_1_bgw!L21-RS_wells_baseline_bgw!L21</f>
        <v>0</v>
      </c>
      <c r="M21">
        <f>RS_wells_scenario_1_bgw!M21-RS_wells_baseline_bgw!M21</f>
        <v>0</v>
      </c>
      <c r="N21">
        <f>RS_wells_scenario_1_bgw!N21-RS_wells_baseline_bgw!N21</f>
        <v>0</v>
      </c>
      <c r="O21">
        <v>10.145833333333334</v>
      </c>
      <c r="P21">
        <f t="shared" si="2"/>
        <v>1940</v>
      </c>
      <c r="Q21" s="2">
        <f t="shared" si="3"/>
        <v>14782.916666666679</v>
      </c>
      <c r="R21">
        <f t="shared" si="4"/>
        <v>0</v>
      </c>
      <c r="S21">
        <f>I21*$O21/ref!$B$3</f>
        <v>0</v>
      </c>
      <c r="T21">
        <f>K21*$O21/ref!$B$3</f>
        <v>0</v>
      </c>
      <c r="U21">
        <f>L21*$O21/ref!$B$3</f>
        <v>0</v>
      </c>
      <c r="V21">
        <f>N21*$O21/ref!$B$3</f>
        <v>0</v>
      </c>
      <c r="W21">
        <f t="shared" si="12"/>
        <v>6</v>
      </c>
      <c r="X21" t="str">
        <f t="shared" si="13"/>
        <v>6 1940</v>
      </c>
      <c r="Y21">
        <f t="shared" si="9"/>
        <v>7</v>
      </c>
      <c r="Z21">
        <f t="shared" si="14"/>
        <v>1941</v>
      </c>
      <c r="AA21" t="str">
        <f t="shared" si="15"/>
        <v>7 1941</v>
      </c>
      <c r="AB21" s="1">
        <f t="shared" si="11"/>
        <v>15188.3125</v>
      </c>
      <c r="AC21">
        <f t="shared" si="7"/>
        <v>3</v>
      </c>
      <c r="AD21" s="16">
        <f t="shared" si="16"/>
        <v>0</v>
      </c>
      <c r="AE21" s="16">
        <f t="shared" si="17"/>
        <v>0</v>
      </c>
      <c r="AF21" s="16">
        <f t="shared" si="18"/>
        <v>0</v>
      </c>
      <c r="AG21" s="16">
        <f t="shared" si="19"/>
        <v>0</v>
      </c>
      <c r="AH21">
        <f>INDEX(Impacts_scenario_1_RSBsn_Mask!$Y$2:$Y$70,$Z21-1939+1,1)</f>
        <v>0</v>
      </c>
    </row>
    <row r="22" spans="1:34" x14ac:dyDescent="0.3">
      <c r="A22">
        <v>7</v>
      </c>
      <c r="B22">
        <v>3</v>
      </c>
      <c r="C22">
        <f>RS_wells_scenario_1_bgw!C22-RS_wells_baseline_bgw!C22</f>
        <v>0</v>
      </c>
      <c r="D22">
        <f>RS_wells_scenario_1_bgw!D22-RS_wells_baseline_bgw!D22</f>
        <v>0</v>
      </c>
      <c r="E22">
        <f>RS_wells_scenario_1_bgw!E22-RS_wells_baseline_bgw!E22</f>
        <v>0</v>
      </c>
      <c r="F22">
        <f>RS_wells_scenario_1_bgw!F22-RS_wells_baseline_bgw!F22</f>
        <v>0</v>
      </c>
      <c r="G22">
        <f>RS_wells_scenario_1_bgw!G22-RS_wells_baseline_bgw!G22</f>
        <v>0</v>
      </c>
      <c r="H22" s="19">
        <f>RS_wells_scenario_1_bgw!H22-RS_wells_baseline_bgw!H22</f>
        <v>0</v>
      </c>
      <c r="I22">
        <f>RS_wells_scenario_1_bgw!I22-RS_wells_baseline_bgw!I22</f>
        <v>0</v>
      </c>
      <c r="J22">
        <f>RS_wells_scenario_1_bgw!J22-RS_wells_baseline_bgw!J22</f>
        <v>0</v>
      </c>
      <c r="K22">
        <f>RS_wells_scenario_1_bgw!K22-RS_wells_baseline_bgw!K22</f>
        <v>0</v>
      </c>
      <c r="L22">
        <f>RS_wells_scenario_1_bgw!L22-RS_wells_baseline_bgw!L22</f>
        <v>0</v>
      </c>
      <c r="M22">
        <f>RS_wells_scenario_1_bgw!M22-RS_wells_baseline_bgw!M22</f>
        <v>0</v>
      </c>
      <c r="N22">
        <f>RS_wells_scenario_1_bgw!N22-RS_wells_baseline_bgw!N22</f>
        <v>0</v>
      </c>
      <c r="O22">
        <v>10.145833333333334</v>
      </c>
      <c r="P22">
        <f t="shared" si="2"/>
        <v>1940</v>
      </c>
      <c r="Q22" s="2">
        <f t="shared" si="3"/>
        <v>14793.062500000013</v>
      </c>
      <c r="R22">
        <f t="shared" si="4"/>
        <v>0</v>
      </c>
      <c r="S22">
        <f>I22*$O22/ref!$B$3</f>
        <v>0</v>
      </c>
      <c r="T22">
        <f>K22*$O22/ref!$B$3</f>
        <v>0</v>
      </c>
      <c r="U22">
        <f>L22*$O22/ref!$B$3</f>
        <v>0</v>
      </c>
      <c r="V22">
        <f>N22*$O22/ref!$B$3</f>
        <v>0</v>
      </c>
      <c r="W22">
        <f t="shared" si="12"/>
        <v>6</v>
      </c>
      <c r="X22" t="str">
        <f t="shared" si="13"/>
        <v>6 1940</v>
      </c>
      <c r="Y22">
        <f t="shared" si="9"/>
        <v>8</v>
      </c>
      <c r="Z22">
        <f t="shared" si="14"/>
        <v>1941</v>
      </c>
      <c r="AA22" t="str">
        <f t="shared" si="15"/>
        <v>8 1941</v>
      </c>
      <c r="AB22" s="1">
        <f t="shared" si="11"/>
        <v>15218.75</v>
      </c>
      <c r="AC22">
        <f t="shared" si="7"/>
        <v>3</v>
      </c>
      <c r="AD22" s="16">
        <f t="shared" si="16"/>
        <v>0</v>
      </c>
      <c r="AE22" s="16">
        <f t="shared" si="17"/>
        <v>0</v>
      </c>
      <c r="AF22" s="16">
        <f t="shared" si="18"/>
        <v>0</v>
      </c>
      <c r="AG22" s="16">
        <f t="shared" si="19"/>
        <v>0</v>
      </c>
      <c r="AH22">
        <f>INDEX(Impacts_scenario_1_RSBsn_Mask!$Y$2:$Y$70,$Z22-1939+1,1)</f>
        <v>0</v>
      </c>
    </row>
    <row r="23" spans="1:34" x14ac:dyDescent="0.3">
      <c r="A23">
        <v>8</v>
      </c>
      <c r="B23">
        <v>1</v>
      </c>
      <c r="C23">
        <f>RS_wells_scenario_1_bgw!C23-RS_wells_baseline_bgw!C23</f>
        <v>0</v>
      </c>
      <c r="D23">
        <f>RS_wells_scenario_1_bgw!D23-RS_wells_baseline_bgw!D23</f>
        <v>0</v>
      </c>
      <c r="E23">
        <f>RS_wells_scenario_1_bgw!E23-RS_wells_baseline_bgw!E23</f>
        <v>0</v>
      </c>
      <c r="F23">
        <f>RS_wells_scenario_1_bgw!F23-RS_wells_baseline_bgw!F23</f>
        <v>0</v>
      </c>
      <c r="G23">
        <f>RS_wells_scenario_1_bgw!G23-RS_wells_baseline_bgw!G23</f>
        <v>0</v>
      </c>
      <c r="H23" s="19">
        <f>RS_wells_scenario_1_bgw!H23-RS_wells_baseline_bgw!H23</f>
        <v>0</v>
      </c>
      <c r="I23">
        <f>RS_wells_scenario_1_bgw!I23-RS_wells_baseline_bgw!I23</f>
        <v>0</v>
      </c>
      <c r="J23">
        <f>RS_wells_scenario_1_bgw!J23-RS_wells_baseline_bgw!J23</f>
        <v>0</v>
      </c>
      <c r="K23">
        <f>RS_wells_scenario_1_bgw!K23-RS_wells_baseline_bgw!K23</f>
        <v>0</v>
      </c>
      <c r="L23">
        <f>RS_wells_scenario_1_bgw!L23-RS_wells_baseline_bgw!L23</f>
        <v>0</v>
      </c>
      <c r="M23">
        <f>RS_wells_scenario_1_bgw!M23-RS_wells_baseline_bgw!M23</f>
        <v>0</v>
      </c>
      <c r="N23">
        <f>RS_wells_scenario_1_bgw!N23-RS_wells_baseline_bgw!N23</f>
        <v>0</v>
      </c>
      <c r="O23">
        <v>10.145833333333334</v>
      </c>
      <c r="P23">
        <f t="shared" si="2"/>
        <v>1940</v>
      </c>
      <c r="Q23" s="2">
        <f t="shared" si="3"/>
        <v>14803.208333333347</v>
      </c>
      <c r="R23">
        <f t="shared" si="4"/>
        <v>0</v>
      </c>
      <c r="S23">
        <f>I23*$O23/ref!$B$3</f>
        <v>0</v>
      </c>
      <c r="T23">
        <f>K23*$O23/ref!$B$3</f>
        <v>0</v>
      </c>
      <c r="U23">
        <f>L23*$O23/ref!$B$3</f>
        <v>0</v>
      </c>
      <c r="V23">
        <f>N23*$O23/ref!$B$3</f>
        <v>0</v>
      </c>
      <c r="W23">
        <f t="shared" si="12"/>
        <v>7</v>
      </c>
      <c r="X23" t="str">
        <f t="shared" si="13"/>
        <v>7 1940</v>
      </c>
      <c r="Y23">
        <f t="shared" si="9"/>
        <v>9</v>
      </c>
      <c r="Z23">
        <f t="shared" si="14"/>
        <v>1941</v>
      </c>
      <c r="AA23" t="str">
        <f t="shared" si="15"/>
        <v>9 1941</v>
      </c>
      <c r="AB23" s="1">
        <f t="shared" si="11"/>
        <v>15249.1875</v>
      </c>
      <c r="AC23">
        <f t="shared" si="7"/>
        <v>3</v>
      </c>
      <c r="AD23" s="16">
        <f t="shared" si="16"/>
        <v>0</v>
      </c>
      <c r="AE23" s="16">
        <f t="shared" si="17"/>
        <v>0</v>
      </c>
      <c r="AF23" s="16">
        <f t="shared" si="18"/>
        <v>0</v>
      </c>
      <c r="AG23" s="16">
        <f t="shared" si="19"/>
        <v>0</v>
      </c>
      <c r="AH23">
        <f>INDEX(Impacts_scenario_1_RSBsn_Mask!$Y$2:$Y$70,$Z23-1939+1,1)</f>
        <v>0</v>
      </c>
    </row>
    <row r="24" spans="1:34" x14ac:dyDescent="0.3">
      <c r="A24">
        <v>8</v>
      </c>
      <c r="B24">
        <v>2</v>
      </c>
      <c r="C24">
        <f>RS_wells_scenario_1_bgw!C24-RS_wells_baseline_bgw!C24</f>
        <v>0</v>
      </c>
      <c r="D24">
        <f>RS_wells_scenario_1_bgw!D24-RS_wells_baseline_bgw!D24</f>
        <v>0</v>
      </c>
      <c r="E24">
        <f>RS_wells_scenario_1_bgw!E24-RS_wells_baseline_bgw!E24</f>
        <v>0</v>
      </c>
      <c r="F24">
        <f>RS_wells_scenario_1_bgw!F24-RS_wells_baseline_bgw!F24</f>
        <v>0</v>
      </c>
      <c r="G24">
        <f>RS_wells_scenario_1_bgw!G24-RS_wells_baseline_bgw!G24</f>
        <v>0</v>
      </c>
      <c r="H24" s="19">
        <f>RS_wells_scenario_1_bgw!H24-RS_wells_baseline_bgw!H24</f>
        <v>0</v>
      </c>
      <c r="I24">
        <f>RS_wells_scenario_1_bgw!I24-RS_wells_baseline_bgw!I24</f>
        <v>0</v>
      </c>
      <c r="J24">
        <f>RS_wells_scenario_1_bgw!J24-RS_wells_baseline_bgw!J24</f>
        <v>0</v>
      </c>
      <c r="K24">
        <f>RS_wells_scenario_1_bgw!K24-RS_wells_baseline_bgw!K24</f>
        <v>0</v>
      </c>
      <c r="L24">
        <f>RS_wells_scenario_1_bgw!L24-RS_wells_baseline_bgw!L24</f>
        <v>0</v>
      </c>
      <c r="M24">
        <f>RS_wells_scenario_1_bgw!M24-RS_wells_baseline_bgw!M24</f>
        <v>0</v>
      </c>
      <c r="N24">
        <f>RS_wells_scenario_1_bgw!N24-RS_wells_baseline_bgw!N24</f>
        <v>0</v>
      </c>
      <c r="O24">
        <v>10.145833333333334</v>
      </c>
      <c r="P24">
        <f t="shared" si="2"/>
        <v>1940</v>
      </c>
      <c r="Q24" s="2">
        <f t="shared" si="3"/>
        <v>14813.354166666681</v>
      </c>
      <c r="R24">
        <f t="shared" si="4"/>
        <v>0</v>
      </c>
      <c r="S24">
        <f>I24*$O24/ref!$B$3</f>
        <v>0</v>
      </c>
      <c r="T24">
        <f>K24*$O24/ref!$B$3</f>
        <v>0</v>
      </c>
      <c r="U24">
        <f>L24*$O24/ref!$B$3</f>
        <v>0</v>
      </c>
      <c r="V24">
        <f>N24*$O24/ref!$B$3</f>
        <v>0</v>
      </c>
      <c r="W24">
        <f t="shared" si="12"/>
        <v>7</v>
      </c>
      <c r="X24" t="str">
        <f t="shared" si="13"/>
        <v>7 1940</v>
      </c>
      <c r="Y24">
        <f t="shared" si="9"/>
        <v>10</v>
      </c>
      <c r="Z24">
        <f t="shared" si="14"/>
        <v>1941</v>
      </c>
      <c r="AA24" t="str">
        <f t="shared" si="15"/>
        <v>10 1941</v>
      </c>
      <c r="AB24" s="1">
        <f t="shared" si="11"/>
        <v>15279.625</v>
      </c>
      <c r="AC24">
        <f t="shared" si="7"/>
        <v>3</v>
      </c>
      <c r="AD24" s="16">
        <f t="shared" si="16"/>
        <v>0</v>
      </c>
      <c r="AE24" s="16">
        <f t="shared" si="17"/>
        <v>0</v>
      </c>
      <c r="AF24" s="16">
        <f t="shared" si="18"/>
        <v>0</v>
      </c>
      <c r="AG24" s="16">
        <f t="shared" si="19"/>
        <v>0</v>
      </c>
      <c r="AH24">
        <f>INDEX(Impacts_scenario_1_RSBsn_Mask!$Y$2:$Y$70,$Z24-1939+1,1)</f>
        <v>0</v>
      </c>
    </row>
    <row r="25" spans="1:34" x14ac:dyDescent="0.3">
      <c r="A25">
        <v>8</v>
      </c>
      <c r="B25">
        <v>3</v>
      </c>
      <c r="C25">
        <f>RS_wells_scenario_1_bgw!C25-RS_wells_baseline_bgw!C25</f>
        <v>0</v>
      </c>
      <c r="D25">
        <f>RS_wells_scenario_1_bgw!D25-RS_wells_baseline_bgw!D25</f>
        <v>0</v>
      </c>
      <c r="E25">
        <f>RS_wells_scenario_1_bgw!E25-RS_wells_baseline_bgw!E25</f>
        <v>0</v>
      </c>
      <c r="F25">
        <f>RS_wells_scenario_1_bgw!F25-RS_wells_baseline_bgw!F25</f>
        <v>0</v>
      </c>
      <c r="G25">
        <f>RS_wells_scenario_1_bgw!G25-RS_wells_baseline_bgw!G25</f>
        <v>0</v>
      </c>
      <c r="H25" s="19">
        <f>RS_wells_scenario_1_bgw!H25-RS_wells_baseline_bgw!H25</f>
        <v>0</v>
      </c>
      <c r="I25">
        <f>RS_wells_scenario_1_bgw!I25-RS_wells_baseline_bgw!I25</f>
        <v>0</v>
      </c>
      <c r="J25">
        <f>RS_wells_scenario_1_bgw!J25-RS_wells_baseline_bgw!J25</f>
        <v>0</v>
      </c>
      <c r="K25">
        <f>RS_wells_scenario_1_bgw!K25-RS_wells_baseline_bgw!K25</f>
        <v>0</v>
      </c>
      <c r="L25">
        <f>RS_wells_scenario_1_bgw!L25-RS_wells_baseline_bgw!L25</f>
        <v>0</v>
      </c>
      <c r="M25">
        <f>RS_wells_scenario_1_bgw!M25-RS_wells_baseline_bgw!M25</f>
        <v>0</v>
      </c>
      <c r="N25">
        <f>RS_wells_scenario_1_bgw!N25-RS_wells_baseline_bgw!N25</f>
        <v>0</v>
      </c>
      <c r="O25">
        <v>10.145833333333334</v>
      </c>
      <c r="P25">
        <f t="shared" si="2"/>
        <v>1940</v>
      </c>
      <c r="Q25" s="2">
        <f t="shared" si="3"/>
        <v>14823.500000000015</v>
      </c>
      <c r="R25">
        <f t="shared" si="4"/>
        <v>0</v>
      </c>
      <c r="S25">
        <f>I25*$O25/ref!$B$3</f>
        <v>0</v>
      </c>
      <c r="T25">
        <f>K25*$O25/ref!$B$3</f>
        <v>0</v>
      </c>
      <c r="U25">
        <f>L25*$O25/ref!$B$3</f>
        <v>0</v>
      </c>
      <c r="V25">
        <f>N25*$O25/ref!$B$3</f>
        <v>0</v>
      </c>
      <c r="W25">
        <f t="shared" si="12"/>
        <v>7</v>
      </c>
      <c r="X25" t="str">
        <f t="shared" si="13"/>
        <v>7 1940</v>
      </c>
      <c r="Y25">
        <f t="shared" si="9"/>
        <v>11</v>
      </c>
      <c r="Z25">
        <f t="shared" si="14"/>
        <v>1941</v>
      </c>
      <c r="AA25" t="str">
        <f t="shared" si="15"/>
        <v>11 1941</v>
      </c>
      <c r="AB25" s="1">
        <f t="shared" si="11"/>
        <v>15310.0625</v>
      </c>
      <c r="AC25">
        <f t="shared" si="7"/>
        <v>3</v>
      </c>
      <c r="AD25" s="16">
        <f t="shared" si="16"/>
        <v>0</v>
      </c>
      <c r="AE25" s="16">
        <f t="shared" si="17"/>
        <v>0</v>
      </c>
      <c r="AF25" s="16">
        <f t="shared" si="18"/>
        <v>0</v>
      </c>
      <c r="AG25" s="16">
        <f t="shared" si="19"/>
        <v>0</v>
      </c>
      <c r="AH25">
        <f>INDEX(Impacts_scenario_1_RSBsn_Mask!$Y$2:$Y$70,$Z25-1939+1,1)</f>
        <v>0</v>
      </c>
    </row>
    <row r="26" spans="1:34" x14ac:dyDescent="0.3">
      <c r="A26">
        <v>9</v>
      </c>
      <c r="B26">
        <v>1</v>
      </c>
      <c r="C26">
        <f>RS_wells_scenario_1_bgw!C26-RS_wells_baseline_bgw!C26</f>
        <v>0</v>
      </c>
      <c r="D26">
        <f>RS_wells_scenario_1_bgw!D26-RS_wells_baseline_bgw!D26</f>
        <v>0</v>
      </c>
      <c r="E26">
        <f>RS_wells_scenario_1_bgw!E26-RS_wells_baseline_bgw!E26</f>
        <v>0</v>
      </c>
      <c r="F26">
        <f>RS_wells_scenario_1_bgw!F26-RS_wells_baseline_bgw!F26</f>
        <v>0</v>
      </c>
      <c r="G26">
        <f>RS_wells_scenario_1_bgw!G26-RS_wells_baseline_bgw!G26</f>
        <v>0</v>
      </c>
      <c r="H26" s="19">
        <f>RS_wells_scenario_1_bgw!H26-RS_wells_baseline_bgw!H26</f>
        <v>0</v>
      </c>
      <c r="I26">
        <f>RS_wells_scenario_1_bgw!I26-RS_wells_baseline_bgw!I26</f>
        <v>0</v>
      </c>
      <c r="J26">
        <f>RS_wells_scenario_1_bgw!J26-RS_wells_baseline_bgw!J26</f>
        <v>0</v>
      </c>
      <c r="K26">
        <f>RS_wells_scenario_1_bgw!K26-RS_wells_baseline_bgw!K26</f>
        <v>0</v>
      </c>
      <c r="L26">
        <f>RS_wells_scenario_1_bgw!L26-RS_wells_baseline_bgw!L26</f>
        <v>0</v>
      </c>
      <c r="M26">
        <f>RS_wells_scenario_1_bgw!M26-RS_wells_baseline_bgw!M26</f>
        <v>0</v>
      </c>
      <c r="N26">
        <f>RS_wells_scenario_1_bgw!N26-RS_wells_baseline_bgw!N26</f>
        <v>0</v>
      </c>
      <c r="O26">
        <v>10.145833333333334</v>
      </c>
      <c r="P26">
        <f t="shared" si="2"/>
        <v>1940</v>
      </c>
      <c r="Q26" s="2">
        <f t="shared" si="3"/>
        <v>14833.645833333348</v>
      </c>
      <c r="R26">
        <f t="shared" si="4"/>
        <v>0</v>
      </c>
      <c r="S26">
        <f>I26*$O26/ref!$B$3</f>
        <v>0</v>
      </c>
      <c r="T26">
        <f>K26*$O26/ref!$B$3</f>
        <v>0</v>
      </c>
      <c r="U26">
        <f>L26*$O26/ref!$B$3</f>
        <v>0</v>
      </c>
      <c r="V26">
        <f>N26*$O26/ref!$B$3</f>
        <v>0</v>
      </c>
      <c r="W26">
        <f t="shared" si="12"/>
        <v>8</v>
      </c>
      <c r="X26" t="str">
        <f t="shared" si="13"/>
        <v>8 1940</v>
      </c>
      <c r="Y26">
        <f t="shared" si="9"/>
        <v>12</v>
      </c>
      <c r="Z26">
        <f t="shared" si="14"/>
        <v>1941</v>
      </c>
      <c r="AA26" t="str">
        <f t="shared" si="15"/>
        <v>12 1941</v>
      </c>
      <c r="AB26" s="1">
        <f t="shared" si="11"/>
        <v>15340.5</v>
      </c>
      <c r="AC26">
        <f t="shared" si="7"/>
        <v>3</v>
      </c>
      <c r="AD26" s="16">
        <f t="shared" si="16"/>
        <v>0</v>
      </c>
      <c r="AE26" s="16">
        <f t="shared" si="17"/>
        <v>0</v>
      </c>
      <c r="AF26" s="16">
        <f t="shared" si="18"/>
        <v>0</v>
      </c>
      <c r="AG26" s="16">
        <f t="shared" si="19"/>
        <v>0</v>
      </c>
      <c r="AH26">
        <f>INDEX(Impacts_scenario_1_RSBsn_Mask!$Y$2:$Y$70,$Z26-1939+1,1)</f>
        <v>0</v>
      </c>
    </row>
    <row r="27" spans="1:34" x14ac:dyDescent="0.3">
      <c r="A27">
        <v>9</v>
      </c>
      <c r="B27">
        <v>2</v>
      </c>
      <c r="C27">
        <f>RS_wells_scenario_1_bgw!C27-RS_wells_baseline_bgw!C27</f>
        <v>0</v>
      </c>
      <c r="D27">
        <f>RS_wells_scenario_1_bgw!D27-RS_wells_baseline_bgw!D27</f>
        <v>0</v>
      </c>
      <c r="E27">
        <f>RS_wells_scenario_1_bgw!E27-RS_wells_baseline_bgw!E27</f>
        <v>0</v>
      </c>
      <c r="F27">
        <f>RS_wells_scenario_1_bgw!F27-RS_wells_baseline_bgw!F27</f>
        <v>0</v>
      </c>
      <c r="G27">
        <f>RS_wells_scenario_1_bgw!G27-RS_wells_baseline_bgw!G27</f>
        <v>0</v>
      </c>
      <c r="H27" s="19">
        <f>RS_wells_scenario_1_bgw!H27-RS_wells_baseline_bgw!H27</f>
        <v>0</v>
      </c>
      <c r="I27">
        <f>RS_wells_scenario_1_bgw!I27-RS_wells_baseline_bgw!I27</f>
        <v>0</v>
      </c>
      <c r="J27">
        <f>RS_wells_scenario_1_bgw!J27-RS_wells_baseline_bgw!J27</f>
        <v>0</v>
      </c>
      <c r="K27">
        <f>RS_wells_scenario_1_bgw!K27-RS_wells_baseline_bgw!K27</f>
        <v>0</v>
      </c>
      <c r="L27">
        <f>RS_wells_scenario_1_bgw!L27-RS_wells_baseline_bgw!L27</f>
        <v>0</v>
      </c>
      <c r="M27">
        <f>RS_wells_scenario_1_bgw!M27-RS_wells_baseline_bgw!M27</f>
        <v>0</v>
      </c>
      <c r="N27">
        <f>RS_wells_scenario_1_bgw!N27-RS_wells_baseline_bgw!N27</f>
        <v>0</v>
      </c>
      <c r="O27">
        <v>10.145833333333334</v>
      </c>
      <c r="P27">
        <f t="shared" si="2"/>
        <v>1940</v>
      </c>
      <c r="Q27" s="2">
        <f t="shared" si="3"/>
        <v>14843.791666666682</v>
      </c>
      <c r="R27">
        <f t="shared" si="4"/>
        <v>0</v>
      </c>
      <c r="S27">
        <f>I27*$O27/ref!$B$3</f>
        <v>0</v>
      </c>
      <c r="T27">
        <f>K27*$O27/ref!$B$3</f>
        <v>0</v>
      </c>
      <c r="U27">
        <f>L27*$O27/ref!$B$3</f>
        <v>0</v>
      </c>
      <c r="V27">
        <f>N27*$O27/ref!$B$3</f>
        <v>0</v>
      </c>
      <c r="W27">
        <f t="shared" si="12"/>
        <v>8</v>
      </c>
      <c r="X27" t="str">
        <f t="shared" si="13"/>
        <v>8 1940</v>
      </c>
      <c r="Y27">
        <f t="shared" si="9"/>
        <v>1</v>
      </c>
      <c r="Z27">
        <f t="shared" si="14"/>
        <v>1942</v>
      </c>
      <c r="AA27" t="str">
        <f t="shared" si="15"/>
        <v>1 1942</v>
      </c>
      <c r="AB27" s="1">
        <f t="shared" si="11"/>
        <v>15370.9375</v>
      </c>
      <c r="AC27">
        <f t="shared" si="7"/>
        <v>3</v>
      </c>
      <c r="AD27" s="16">
        <f t="shared" si="16"/>
        <v>0</v>
      </c>
      <c r="AE27" s="16">
        <f t="shared" si="17"/>
        <v>0</v>
      </c>
      <c r="AF27" s="16">
        <f t="shared" si="18"/>
        <v>0</v>
      </c>
      <c r="AG27" s="16">
        <f t="shared" si="19"/>
        <v>0</v>
      </c>
      <c r="AH27">
        <f>INDEX(Impacts_scenario_1_RSBsn_Mask!$Y$2:$Y$70,$Z27-1939+1,1)</f>
        <v>0</v>
      </c>
    </row>
    <row r="28" spans="1:34" x14ac:dyDescent="0.3">
      <c r="A28">
        <v>9</v>
      </c>
      <c r="B28">
        <v>3</v>
      </c>
      <c r="C28">
        <f>RS_wells_scenario_1_bgw!C28-RS_wells_baseline_bgw!C28</f>
        <v>0</v>
      </c>
      <c r="D28">
        <f>RS_wells_scenario_1_bgw!D28-RS_wells_baseline_bgw!D28</f>
        <v>0</v>
      </c>
      <c r="E28">
        <f>RS_wells_scenario_1_bgw!E28-RS_wells_baseline_bgw!E28</f>
        <v>0</v>
      </c>
      <c r="F28">
        <f>RS_wells_scenario_1_bgw!F28-RS_wells_baseline_bgw!F28</f>
        <v>0</v>
      </c>
      <c r="G28">
        <f>RS_wells_scenario_1_bgw!G28-RS_wells_baseline_bgw!G28</f>
        <v>0</v>
      </c>
      <c r="H28" s="19">
        <f>RS_wells_scenario_1_bgw!H28-RS_wells_baseline_bgw!H28</f>
        <v>0</v>
      </c>
      <c r="I28">
        <f>RS_wells_scenario_1_bgw!I28-RS_wells_baseline_bgw!I28</f>
        <v>0</v>
      </c>
      <c r="J28">
        <f>RS_wells_scenario_1_bgw!J28-RS_wells_baseline_bgw!J28</f>
        <v>0</v>
      </c>
      <c r="K28">
        <f>RS_wells_scenario_1_bgw!K28-RS_wells_baseline_bgw!K28</f>
        <v>0</v>
      </c>
      <c r="L28">
        <f>RS_wells_scenario_1_bgw!L28-RS_wells_baseline_bgw!L28</f>
        <v>0</v>
      </c>
      <c r="M28">
        <f>RS_wells_scenario_1_bgw!M28-RS_wells_baseline_bgw!M28</f>
        <v>0</v>
      </c>
      <c r="N28">
        <f>RS_wells_scenario_1_bgw!N28-RS_wells_baseline_bgw!N28</f>
        <v>0</v>
      </c>
      <c r="O28">
        <v>10.145833333333334</v>
      </c>
      <c r="P28">
        <f t="shared" si="2"/>
        <v>1940</v>
      </c>
      <c r="Q28" s="2">
        <f t="shared" si="3"/>
        <v>14853.937500000016</v>
      </c>
      <c r="R28">
        <f t="shared" si="4"/>
        <v>0</v>
      </c>
      <c r="S28">
        <f>I28*$O28/ref!$B$3</f>
        <v>0</v>
      </c>
      <c r="T28">
        <f>K28*$O28/ref!$B$3</f>
        <v>0</v>
      </c>
      <c r="U28">
        <f>L28*$O28/ref!$B$3</f>
        <v>0</v>
      </c>
      <c r="V28">
        <f>N28*$O28/ref!$B$3</f>
        <v>0</v>
      </c>
      <c r="W28">
        <f t="shared" si="12"/>
        <v>8</v>
      </c>
      <c r="X28" t="str">
        <f t="shared" si="13"/>
        <v>8 1940</v>
      </c>
      <c r="Y28">
        <f t="shared" si="9"/>
        <v>2</v>
      </c>
      <c r="Z28">
        <f t="shared" si="14"/>
        <v>1942</v>
      </c>
      <c r="AA28" t="str">
        <f t="shared" si="15"/>
        <v>2 1942</v>
      </c>
      <c r="AB28" s="1">
        <f t="shared" si="11"/>
        <v>15401.375</v>
      </c>
      <c r="AC28">
        <f t="shared" si="7"/>
        <v>3</v>
      </c>
      <c r="AD28" s="16">
        <f t="shared" si="16"/>
        <v>0</v>
      </c>
      <c r="AE28" s="16">
        <f t="shared" si="17"/>
        <v>0</v>
      </c>
      <c r="AF28" s="16">
        <f t="shared" si="18"/>
        <v>0</v>
      </c>
      <c r="AG28" s="16">
        <f t="shared" si="19"/>
        <v>0</v>
      </c>
      <c r="AH28">
        <f>INDEX(Impacts_scenario_1_RSBsn_Mask!$Y$2:$Y$70,$Z28-1939+1,1)</f>
        <v>0</v>
      </c>
    </row>
    <row r="29" spans="1:34" x14ac:dyDescent="0.3">
      <c r="A29">
        <v>10</v>
      </c>
      <c r="B29">
        <v>1</v>
      </c>
      <c r="C29">
        <f>RS_wells_scenario_1_bgw!C29-RS_wells_baseline_bgw!C29</f>
        <v>0</v>
      </c>
      <c r="D29">
        <f>RS_wells_scenario_1_bgw!D29-RS_wells_baseline_bgw!D29</f>
        <v>0</v>
      </c>
      <c r="E29">
        <f>RS_wells_scenario_1_bgw!E29-RS_wells_baseline_bgw!E29</f>
        <v>0</v>
      </c>
      <c r="F29">
        <f>RS_wells_scenario_1_bgw!F29-RS_wells_baseline_bgw!F29</f>
        <v>0</v>
      </c>
      <c r="G29">
        <f>RS_wells_scenario_1_bgw!G29-RS_wells_baseline_bgw!G29</f>
        <v>0</v>
      </c>
      <c r="H29" s="19">
        <f>RS_wells_scenario_1_bgw!H29-RS_wells_baseline_bgw!H29</f>
        <v>0</v>
      </c>
      <c r="I29">
        <f>RS_wells_scenario_1_bgw!I29-RS_wells_baseline_bgw!I29</f>
        <v>0</v>
      </c>
      <c r="J29">
        <f>RS_wells_scenario_1_bgw!J29-RS_wells_baseline_bgw!J29</f>
        <v>0</v>
      </c>
      <c r="K29">
        <f>RS_wells_scenario_1_bgw!K29-RS_wells_baseline_bgw!K29</f>
        <v>0</v>
      </c>
      <c r="L29">
        <f>RS_wells_scenario_1_bgw!L29-RS_wells_baseline_bgw!L29</f>
        <v>0</v>
      </c>
      <c r="M29">
        <f>RS_wells_scenario_1_bgw!M29-RS_wells_baseline_bgw!M29</f>
        <v>0</v>
      </c>
      <c r="N29">
        <f>RS_wells_scenario_1_bgw!N29-RS_wells_baseline_bgw!N29</f>
        <v>0</v>
      </c>
      <c r="O29">
        <v>10.145833333333334</v>
      </c>
      <c r="P29">
        <f t="shared" si="2"/>
        <v>1940</v>
      </c>
      <c r="Q29" s="2">
        <f t="shared" si="3"/>
        <v>14864.08333333335</v>
      </c>
      <c r="R29">
        <f t="shared" si="4"/>
        <v>0</v>
      </c>
      <c r="S29">
        <f>I29*$O29/ref!$B$3</f>
        <v>0</v>
      </c>
      <c r="T29">
        <f>K29*$O29/ref!$B$3</f>
        <v>0</v>
      </c>
      <c r="U29">
        <f>L29*$O29/ref!$B$3</f>
        <v>0</v>
      </c>
      <c r="V29">
        <f>N29*$O29/ref!$B$3</f>
        <v>0</v>
      </c>
      <c r="W29">
        <f t="shared" si="12"/>
        <v>9</v>
      </c>
      <c r="X29" t="str">
        <f t="shared" si="13"/>
        <v>9 1940</v>
      </c>
      <c r="Y29">
        <f t="shared" si="9"/>
        <v>3</v>
      </c>
      <c r="Z29">
        <f t="shared" si="14"/>
        <v>1942</v>
      </c>
      <c r="AA29" t="str">
        <f t="shared" si="15"/>
        <v>3 1942</v>
      </c>
      <c r="AB29" s="1">
        <f t="shared" si="11"/>
        <v>15431.8125</v>
      </c>
      <c r="AC29">
        <f t="shared" si="7"/>
        <v>3</v>
      </c>
      <c r="AD29" s="16">
        <f t="shared" si="16"/>
        <v>0</v>
      </c>
      <c r="AE29" s="16">
        <f t="shared" si="17"/>
        <v>0</v>
      </c>
      <c r="AF29" s="16">
        <f t="shared" si="18"/>
        <v>0</v>
      </c>
      <c r="AG29" s="16">
        <f t="shared" si="19"/>
        <v>0</v>
      </c>
      <c r="AH29">
        <f>INDEX(Impacts_scenario_1_RSBsn_Mask!$Y$2:$Y$70,$Z29-1939+1,1)</f>
        <v>0</v>
      </c>
    </row>
    <row r="30" spans="1:34" x14ac:dyDescent="0.3">
      <c r="A30">
        <v>10</v>
      </c>
      <c r="B30">
        <v>2</v>
      </c>
      <c r="C30">
        <f>RS_wells_scenario_1_bgw!C30-RS_wells_baseline_bgw!C30</f>
        <v>0</v>
      </c>
      <c r="D30">
        <f>RS_wells_scenario_1_bgw!D30-RS_wells_baseline_bgw!D30</f>
        <v>0</v>
      </c>
      <c r="E30">
        <f>RS_wells_scenario_1_bgw!E30-RS_wells_baseline_bgw!E30</f>
        <v>0</v>
      </c>
      <c r="F30">
        <f>RS_wells_scenario_1_bgw!F30-RS_wells_baseline_bgw!F30</f>
        <v>0</v>
      </c>
      <c r="G30">
        <f>RS_wells_scenario_1_bgw!G30-RS_wells_baseline_bgw!G30</f>
        <v>0</v>
      </c>
      <c r="H30" s="19">
        <f>RS_wells_scenario_1_bgw!H30-RS_wells_baseline_bgw!H30</f>
        <v>0</v>
      </c>
      <c r="I30">
        <f>RS_wells_scenario_1_bgw!I30-RS_wells_baseline_bgw!I30</f>
        <v>0</v>
      </c>
      <c r="J30">
        <f>RS_wells_scenario_1_bgw!J30-RS_wells_baseline_bgw!J30</f>
        <v>0</v>
      </c>
      <c r="K30">
        <f>RS_wells_scenario_1_bgw!K30-RS_wells_baseline_bgw!K30</f>
        <v>0</v>
      </c>
      <c r="L30">
        <f>RS_wells_scenario_1_bgw!L30-RS_wells_baseline_bgw!L30</f>
        <v>0</v>
      </c>
      <c r="M30">
        <f>RS_wells_scenario_1_bgw!M30-RS_wells_baseline_bgw!M30</f>
        <v>0</v>
      </c>
      <c r="N30">
        <f>RS_wells_scenario_1_bgw!N30-RS_wells_baseline_bgw!N30</f>
        <v>0</v>
      </c>
      <c r="O30">
        <v>10.145833333333334</v>
      </c>
      <c r="P30">
        <f t="shared" si="2"/>
        <v>1940</v>
      </c>
      <c r="Q30" s="2">
        <f t="shared" si="3"/>
        <v>14874.229166666684</v>
      </c>
      <c r="R30">
        <f t="shared" si="4"/>
        <v>0</v>
      </c>
      <c r="S30">
        <f>I30*$O30/ref!$B$3</f>
        <v>0</v>
      </c>
      <c r="T30">
        <f>K30*$O30/ref!$B$3</f>
        <v>0</v>
      </c>
      <c r="U30">
        <f>L30*$O30/ref!$B$3</f>
        <v>0</v>
      </c>
      <c r="V30">
        <f>N30*$O30/ref!$B$3</f>
        <v>0</v>
      </c>
      <c r="W30">
        <f t="shared" si="12"/>
        <v>9</v>
      </c>
      <c r="X30" t="str">
        <f t="shared" si="13"/>
        <v>9 1940</v>
      </c>
      <c r="Y30">
        <f t="shared" si="9"/>
        <v>4</v>
      </c>
      <c r="Z30">
        <f t="shared" si="14"/>
        <v>1942</v>
      </c>
      <c r="AA30" t="str">
        <f t="shared" si="15"/>
        <v>4 1942</v>
      </c>
      <c r="AB30" s="1">
        <f t="shared" si="11"/>
        <v>15462.25</v>
      </c>
      <c r="AC30">
        <f t="shared" si="7"/>
        <v>3</v>
      </c>
      <c r="AD30" s="16">
        <f t="shared" si="16"/>
        <v>0</v>
      </c>
      <c r="AE30" s="16">
        <f t="shared" si="17"/>
        <v>0</v>
      </c>
      <c r="AF30" s="16">
        <f t="shared" si="18"/>
        <v>0</v>
      </c>
      <c r="AG30" s="16">
        <f t="shared" si="19"/>
        <v>0</v>
      </c>
      <c r="AH30">
        <f>INDEX(Impacts_scenario_1_RSBsn_Mask!$Y$2:$Y$70,$Z30-1939+1,1)</f>
        <v>0</v>
      </c>
    </row>
    <row r="31" spans="1:34" x14ac:dyDescent="0.3">
      <c r="A31">
        <v>10</v>
      </c>
      <c r="B31">
        <v>3</v>
      </c>
      <c r="C31">
        <f>RS_wells_scenario_1_bgw!C31-RS_wells_baseline_bgw!C31</f>
        <v>0</v>
      </c>
      <c r="D31">
        <f>RS_wells_scenario_1_bgw!D31-RS_wells_baseline_bgw!D31</f>
        <v>0</v>
      </c>
      <c r="E31">
        <f>RS_wells_scenario_1_bgw!E31-RS_wells_baseline_bgw!E31</f>
        <v>0</v>
      </c>
      <c r="F31">
        <f>RS_wells_scenario_1_bgw!F31-RS_wells_baseline_bgw!F31</f>
        <v>0</v>
      </c>
      <c r="G31">
        <f>RS_wells_scenario_1_bgw!G31-RS_wells_baseline_bgw!G31</f>
        <v>0</v>
      </c>
      <c r="H31" s="19">
        <f>RS_wells_scenario_1_bgw!H31-RS_wells_baseline_bgw!H31</f>
        <v>0</v>
      </c>
      <c r="I31">
        <f>RS_wells_scenario_1_bgw!I31-RS_wells_baseline_bgw!I31</f>
        <v>0</v>
      </c>
      <c r="J31">
        <f>RS_wells_scenario_1_bgw!J31-RS_wells_baseline_bgw!J31</f>
        <v>0</v>
      </c>
      <c r="K31">
        <f>RS_wells_scenario_1_bgw!K31-RS_wells_baseline_bgw!K31</f>
        <v>0</v>
      </c>
      <c r="L31">
        <f>RS_wells_scenario_1_bgw!L31-RS_wells_baseline_bgw!L31</f>
        <v>0</v>
      </c>
      <c r="M31">
        <f>RS_wells_scenario_1_bgw!M31-RS_wells_baseline_bgw!M31</f>
        <v>0</v>
      </c>
      <c r="N31">
        <f>RS_wells_scenario_1_bgw!N31-RS_wells_baseline_bgw!N31</f>
        <v>0</v>
      </c>
      <c r="O31">
        <v>10.145833333333334</v>
      </c>
      <c r="P31">
        <f t="shared" si="2"/>
        <v>1940</v>
      </c>
      <c r="Q31" s="2">
        <f t="shared" si="3"/>
        <v>14884.375000000018</v>
      </c>
      <c r="R31">
        <f t="shared" si="4"/>
        <v>0</v>
      </c>
      <c r="S31">
        <f>I31*$O31/ref!$B$3</f>
        <v>0</v>
      </c>
      <c r="T31">
        <f>K31*$O31/ref!$B$3</f>
        <v>0</v>
      </c>
      <c r="U31">
        <f>L31*$O31/ref!$B$3</f>
        <v>0</v>
      </c>
      <c r="V31">
        <f>N31*$O31/ref!$B$3</f>
        <v>0</v>
      </c>
      <c r="W31">
        <f t="shared" si="12"/>
        <v>9</v>
      </c>
      <c r="X31" t="str">
        <f t="shared" si="13"/>
        <v>9 1940</v>
      </c>
      <c r="Y31">
        <f t="shared" si="9"/>
        <v>5</v>
      </c>
      <c r="Z31">
        <f t="shared" si="14"/>
        <v>1942</v>
      </c>
      <c r="AA31" t="str">
        <f t="shared" si="15"/>
        <v>5 1942</v>
      </c>
      <c r="AB31" s="1">
        <f t="shared" si="11"/>
        <v>15492.6875</v>
      </c>
      <c r="AC31">
        <f t="shared" si="7"/>
        <v>3</v>
      </c>
      <c r="AD31" s="16">
        <f t="shared" si="16"/>
        <v>0</v>
      </c>
      <c r="AE31" s="16">
        <f t="shared" si="17"/>
        <v>0</v>
      </c>
      <c r="AF31" s="16">
        <f t="shared" si="18"/>
        <v>0</v>
      </c>
      <c r="AG31" s="16">
        <f t="shared" si="19"/>
        <v>0</v>
      </c>
      <c r="AH31">
        <f>INDEX(Impacts_scenario_1_RSBsn_Mask!$Y$2:$Y$70,$Z31-1939+1,1)</f>
        <v>0</v>
      </c>
    </row>
    <row r="32" spans="1:34" x14ac:dyDescent="0.3">
      <c r="A32">
        <v>11</v>
      </c>
      <c r="B32">
        <v>1</v>
      </c>
      <c r="C32">
        <f>RS_wells_scenario_1_bgw!C32-RS_wells_baseline_bgw!C32</f>
        <v>0</v>
      </c>
      <c r="D32">
        <f>RS_wells_scenario_1_bgw!D32-RS_wells_baseline_bgw!D32</f>
        <v>0</v>
      </c>
      <c r="E32">
        <f>RS_wells_scenario_1_bgw!E32-RS_wells_baseline_bgw!E32</f>
        <v>0</v>
      </c>
      <c r="F32">
        <f>RS_wells_scenario_1_bgw!F32-RS_wells_baseline_bgw!F32</f>
        <v>0</v>
      </c>
      <c r="G32">
        <f>RS_wells_scenario_1_bgw!G32-RS_wells_baseline_bgw!G32</f>
        <v>0</v>
      </c>
      <c r="H32" s="19">
        <f>RS_wells_scenario_1_bgw!H32-RS_wells_baseline_bgw!H32</f>
        <v>0</v>
      </c>
      <c r="I32">
        <f>RS_wells_scenario_1_bgw!I32-RS_wells_baseline_bgw!I32</f>
        <v>0</v>
      </c>
      <c r="J32">
        <f>RS_wells_scenario_1_bgw!J32-RS_wells_baseline_bgw!J32</f>
        <v>0</v>
      </c>
      <c r="K32">
        <f>RS_wells_scenario_1_bgw!K32-RS_wells_baseline_bgw!K32</f>
        <v>0</v>
      </c>
      <c r="L32">
        <f>RS_wells_scenario_1_bgw!L32-RS_wells_baseline_bgw!L32</f>
        <v>0</v>
      </c>
      <c r="M32">
        <f>RS_wells_scenario_1_bgw!M32-RS_wells_baseline_bgw!M32</f>
        <v>0</v>
      </c>
      <c r="N32">
        <f>RS_wells_scenario_1_bgw!N32-RS_wells_baseline_bgw!N32</f>
        <v>0</v>
      </c>
      <c r="O32">
        <v>10.145833333333334</v>
      </c>
      <c r="P32">
        <f t="shared" si="2"/>
        <v>1940</v>
      </c>
      <c r="Q32" s="2">
        <f t="shared" si="3"/>
        <v>14894.520833333352</v>
      </c>
      <c r="R32">
        <f t="shared" si="4"/>
        <v>0</v>
      </c>
      <c r="S32">
        <f>I32*$O32/ref!$B$3</f>
        <v>0</v>
      </c>
      <c r="T32">
        <f>K32*$O32/ref!$B$3</f>
        <v>0</v>
      </c>
      <c r="U32">
        <f>L32*$O32/ref!$B$3</f>
        <v>0</v>
      </c>
      <c r="V32">
        <f>N32*$O32/ref!$B$3</f>
        <v>0</v>
      </c>
      <c r="W32">
        <f t="shared" si="12"/>
        <v>10</v>
      </c>
      <c r="X32" t="str">
        <f t="shared" si="13"/>
        <v>10 1940</v>
      </c>
      <c r="Y32">
        <f t="shared" si="9"/>
        <v>6</v>
      </c>
      <c r="Z32">
        <f t="shared" si="14"/>
        <v>1942</v>
      </c>
      <c r="AA32" t="str">
        <f t="shared" si="15"/>
        <v>6 1942</v>
      </c>
      <c r="AB32" s="1">
        <f t="shared" si="11"/>
        <v>15523.125</v>
      </c>
      <c r="AC32">
        <f t="shared" si="7"/>
        <v>3</v>
      </c>
      <c r="AD32" s="16">
        <f t="shared" si="16"/>
        <v>0</v>
      </c>
      <c r="AE32" s="16">
        <f t="shared" si="17"/>
        <v>0</v>
      </c>
      <c r="AF32" s="16">
        <f t="shared" si="18"/>
        <v>0</v>
      </c>
      <c r="AG32" s="16">
        <f t="shared" si="19"/>
        <v>0</v>
      </c>
      <c r="AH32">
        <f>INDEX(Impacts_scenario_1_RSBsn_Mask!$Y$2:$Y$70,$Z32-1939+1,1)</f>
        <v>0</v>
      </c>
    </row>
    <row r="33" spans="1:34" x14ac:dyDescent="0.3">
      <c r="A33">
        <v>11</v>
      </c>
      <c r="B33">
        <v>2</v>
      </c>
      <c r="C33">
        <f>RS_wells_scenario_1_bgw!C33-RS_wells_baseline_bgw!C33</f>
        <v>0</v>
      </c>
      <c r="D33">
        <f>RS_wells_scenario_1_bgw!D33-RS_wells_baseline_bgw!D33</f>
        <v>0</v>
      </c>
      <c r="E33">
        <f>RS_wells_scenario_1_bgw!E33-RS_wells_baseline_bgw!E33</f>
        <v>0</v>
      </c>
      <c r="F33">
        <f>RS_wells_scenario_1_bgw!F33-RS_wells_baseline_bgw!F33</f>
        <v>0</v>
      </c>
      <c r="G33">
        <f>RS_wells_scenario_1_bgw!G33-RS_wells_baseline_bgw!G33</f>
        <v>0</v>
      </c>
      <c r="H33" s="19">
        <f>RS_wells_scenario_1_bgw!H33-RS_wells_baseline_bgw!H33</f>
        <v>0</v>
      </c>
      <c r="I33">
        <f>RS_wells_scenario_1_bgw!I33-RS_wells_baseline_bgw!I33</f>
        <v>0</v>
      </c>
      <c r="J33">
        <f>RS_wells_scenario_1_bgw!J33-RS_wells_baseline_bgw!J33</f>
        <v>0</v>
      </c>
      <c r="K33">
        <f>RS_wells_scenario_1_bgw!K33-RS_wells_baseline_bgw!K33</f>
        <v>0</v>
      </c>
      <c r="L33">
        <f>RS_wells_scenario_1_bgw!L33-RS_wells_baseline_bgw!L33</f>
        <v>0</v>
      </c>
      <c r="M33">
        <f>RS_wells_scenario_1_bgw!M33-RS_wells_baseline_bgw!M33</f>
        <v>0</v>
      </c>
      <c r="N33">
        <f>RS_wells_scenario_1_bgw!N33-RS_wells_baseline_bgw!N33</f>
        <v>0</v>
      </c>
      <c r="O33">
        <v>10.145833333333334</v>
      </c>
      <c r="P33">
        <f t="shared" si="2"/>
        <v>1940</v>
      </c>
      <c r="Q33" s="2">
        <f t="shared" si="3"/>
        <v>14904.666666666686</v>
      </c>
      <c r="R33">
        <f t="shared" si="4"/>
        <v>0</v>
      </c>
      <c r="S33">
        <f>I33*$O33/ref!$B$3</f>
        <v>0</v>
      </c>
      <c r="T33">
        <f>K33*$O33/ref!$B$3</f>
        <v>0</v>
      </c>
      <c r="U33">
        <f>L33*$O33/ref!$B$3</f>
        <v>0</v>
      </c>
      <c r="V33">
        <f>N33*$O33/ref!$B$3</f>
        <v>0</v>
      </c>
      <c r="W33">
        <f t="shared" si="12"/>
        <v>10</v>
      </c>
      <c r="X33" t="str">
        <f t="shared" si="13"/>
        <v>10 1940</v>
      </c>
      <c r="Y33">
        <f t="shared" si="9"/>
        <v>7</v>
      </c>
      <c r="Z33">
        <f t="shared" si="14"/>
        <v>1942</v>
      </c>
      <c r="AA33" t="str">
        <f t="shared" si="15"/>
        <v>7 1942</v>
      </c>
      <c r="AB33" s="1">
        <f t="shared" si="11"/>
        <v>15553.5625</v>
      </c>
      <c r="AC33">
        <f t="shared" si="7"/>
        <v>3</v>
      </c>
      <c r="AD33" s="16">
        <f t="shared" si="16"/>
        <v>0</v>
      </c>
      <c r="AE33" s="16">
        <f t="shared" si="17"/>
        <v>0</v>
      </c>
      <c r="AF33" s="16">
        <f t="shared" si="18"/>
        <v>0</v>
      </c>
      <c r="AG33" s="16">
        <f t="shared" si="19"/>
        <v>0</v>
      </c>
      <c r="AH33">
        <f>INDEX(Impacts_scenario_1_RSBsn_Mask!$Y$2:$Y$70,$Z33-1939+1,1)</f>
        <v>0</v>
      </c>
    </row>
    <row r="34" spans="1:34" x14ac:dyDescent="0.3">
      <c r="A34">
        <v>11</v>
      </c>
      <c r="B34">
        <v>3</v>
      </c>
      <c r="C34">
        <f>RS_wells_scenario_1_bgw!C34-RS_wells_baseline_bgw!C34</f>
        <v>0</v>
      </c>
      <c r="D34">
        <f>RS_wells_scenario_1_bgw!D34-RS_wells_baseline_bgw!D34</f>
        <v>0</v>
      </c>
      <c r="E34">
        <f>RS_wells_scenario_1_bgw!E34-RS_wells_baseline_bgw!E34</f>
        <v>0</v>
      </c>
      <c r="F34">
        <f>RS_wells_scenario_1_bgw!F34-RS_wells_baseline_bgw!F34</f>
        <v>0</v>
      </c>
      <c r="G34">
        <f>RS_wells_scenario_1_bgw!G34-RS_wells_baseline_bgw!G34</f>
        <v>0</v>
      </c>
      <c r="H34" s="19">
        <f>RS_wells_scenario_1_bgw!H34-RS_wells_baseline_bgw!H34</f>
        <v>0</v>
      </c>
      <c r="I34">
        <f>RS_wells_scenario_1_bgw!I34-RS_wells_baseline_bgw!I34</f>
        <v>0</v>
      </c>
      <c r="J34">
        <f>RS_wells_scenario_1_bgw!J34-RS_wells_baseline_bgw!J34</f>
        <v>0</v>
      </c>
      <c r="K34">
        <f>RS_wells_scenario_1_bgw!K34-RS_wells_baseline_bgw!K34</f>
        <v>0</v>
      </c>
      <c r="L34">
        <f>RS_wells_scenario_1_bgw!L34-RS_wells_baseline_bgw!L34</f>
        <v>0</v>
      </c>
      <c r="M34">
        <f>RS_wells_scenario_1_bgw!M34-RS_wells_baseline_bgw!M34</f>
        <v>0</v>
      </c>
      <c r="N34">
        <f>RS_wells_scenario_1_bgw!N34-RS_wells_baseline_bgw!N34</f>
        <v>0</v>
      </c>
      <c r="O34">
        <v>10.145833333333334</v>
      </c>
      <c r="P34">
        <f t="shared" si="2"/>
        <v>1940</v>
      </c>
      <c r="Q34" s="2">
        <f t="shared" si="3"/>
        <v>14914.81250000002</v>
      </c>
      <c r="R34">
        <f t="shared" si="4"/>
        <v>0</v>
      </c>
      <c r="S34">
        <f>I34*$O34/ref!$B$3</f>
        <v>0</v>
      </c>
      <c r="T34">
        <f>K34*$O34/ref!$B$3</f>
        <v>0</v>
      </c>
      <c r="U34">
        <f>L34*$O34/ref!$B$3</f>
        <v>0</v>
      </c>
      <c r="V34">
        <f>N34*$O34/ref!$B$3</f>
        <v>0</v>
      </c>
      <c r="W34">
        <f t="shared" si="12"/>
        <v>10</v>
      </c>
      <c r="X34" t="str">
        <f t="shared" si="13"/>
        <v>10 1940</v>
      </c>
      <c r="Y34">
        <f t="shared" si="9"/>
        <v>8</v>
      </c>
      <c r="Z34">
        <f t="shared" si="14"/>
        <v>1942</v>
      </c>
      <c r="AA34" t="str">
        <f t="shared" si="15"/>
        <v>8 1942</v>
      </c>
      <c r="AB34" s="1">
        <f t="shared" si="11"/>
        <v>15584</v>
      </c>
      <c r="AC34">
        <f t="shared" si="7"/>
        <v>3</v>
      </c>
      <c r="AD34" s="16">
        <f t="shared" si="16"/>
        <v>0</v>
      </c>
      <c r="AE34" s="16">
        <f t="shared" si="17"/>
        <v>0</v>
      </c>
      <c r="AF34" s="16">
        <f t="shared" si="18"/>
        <v>0</v>
      </c>
      <c r="AG34" s="16">
        <f t="shared" si="19"/>
        <v>0</v>
      </c>
      <c r="AH34">
        <f>INDEX(Impacts_scenario_1_RSBsn_Mask!$Y$2:$Y$70,$Z34-1939+1,1)</f>
        <v>0</v>
      </c>
    </row>
    <row r="35" spans="1:34" x14ac:dyDescent="0.3">
      <c r="A35">
        <v>12</v>
      </c>
      <c r="B35">
        <v>1</v>
      </c>
      <c r="C35">
        <f>RS_wells_scenario_1_bgw!C35-RS_wells_baseline_bgw!C35</f>
        <v>0</v>
      </c>
      <c r="D35">
        <f>RS_wells_scenario_1_bgw!D35-RS_wells_baseline_bgw!D35</f>
        <v>0</v>
      </c>
      <c r="E35">
        <f>RS_wells_scenario_1_bgw!E35-RS_wells_baseline_bgw!E35</f>
        <v>0</v>
      </c>
      <c r="F35">
        <f>RS_wells_scenario_1_bgw!F35-RS_wells_baseline_bgw!F35</f>
        <v>0</v>
      </c>
      <c r="G35">
        <f>RS_wells_scenario_1_bgw!G35-RS_wells_baseline_bgw!G35</f>
        <v>0</v>
      </c>
      <c r="H35" s="19">
        <f>RS_wells_scenario_1_bgw!H35-RS_wells_baseline_bgw!H35</f>
        <v>0</v>
      </c>
      <c r="I35">
        <f>RS_wells_scenario_1_bgw!I35-RS_wells_baseline_bgw!I35</f>
        <v>0</v>
      </c>
      <c r="J35">
        <f>RS_wells_scenario_1_bgw!J35-RS_wells_baseline_bgw!J35</f>
        <v>0</v>
      </c>
      <c r="K35">
        <f>RS_wells_scenario_1_bgw!K35-RS_wells_baseline_bgw!K35</f>
        <v>0</v>
      </c>
      <c r="L35">
        <f>RS_wells_scenario_1_bgw!L35-RS_wells_baseline_bgw!L35</f>
        <v>0</v>
      </c>
      <c r="M35">
        <f>RS_wells_scenario_1_bgw!M35-RS_wells_baseline_bgw!M35</f>
        <v>0</v>
      </c>
      <c r="N35">
        <f>RS_wells_scenario_1_bgw!N35-RS_wells_baseline_bgw!N35</f>
        <v>0</v>
      </c>
      <c r="O35">
        <v>10.145833333333334</v>
      </c>
      <c r="P35">
        <f t="shared" si="2"/>
        <v>1940</v>
      </c>
      <c r="Q35" s="2">
        <f t="shared" si="3"/>
        <v>14924.958333333354</v>
      </c>
      <c r="R35">
        <f t="shared" si="4"/>
        <v>0</v>
      </c>
      <c r="S35">
        <f>I35*$O35/ref!$B$3</f>
        <v>0</v>
      </c>
      <c r="T35">
        <f>K35*$O35/ref!$B$3</f>
        <v>0</v>
      </c>
      <c r="U35">
        <f>L35*$O35/ref!$B$3</f>
        <v>0</v>
      </c>
      <c r="V35">
        <f>N35*$O35/ref!$B$3</f>
        <v>0</v>
      </c>
      <c r="W35">
        <f t="shared" si="12"/>
        <v>11</v>
      </c>
      <c r="X35" t="str">
        <f t="shared" si="13"/>
        <v>11 1940</v>
      </c>
      <c r="Y35">
        <f t="shared" si="9"/>
        <v>9</v>
      </c>
      <c r="Z35">
        <f t="shared" si="14"/>
        <v>1942</v>
      </c>
      <c r="AA35" t="str">
        <f t="shared" si="15"/>
        <v>9 1942</v>
      </c>
      <c r="AB35" s="1">
        <f t="shared" si="11"/>
        <v>15614.4375</v>
      </c>
      <c r="AC35">
        <f t="shared" si="7"/>
        <v>3</v>
      </c>
      <c r="AD35" s="16">
        <f t="shared" si="16"/>
        <v>0</v>
      </c>
      <c r="AE35" s="16">
        <f t="shared" si="17"/>
        <v>0</v>
      </c>
      <c r="AF35" s="16">
        <f t="shared" si="18"/>
        <v>0</v>
      </c>
      <c r="AG35" s="16">
        <f t="shared" si="19"/>
        <v>0</v>
      </c>
      <c r="AH35">
        <f>INDEX(Impacts_scenario_1_RSBsn_Mask!$Y$2:$Y$70,$Z35-1939+1,1)</f>
        <v>0</v>
      </c>
    </row>
    <row r="36" spans="1:34" x14ac:dyDescent="0.3">
      <c r="A36">
        <v>12</v>
      </c>
      <c r="B36">
        <v>2</v>
      </c>
      <c r="C36">
        <f>RS_wells_scenario_1_bgw!C36-RS_wells_baseline_bgw!C36</f>
        <v>0</v>
      </c>
      <c r="D36">
        <f>RS_wells_scenario_1_bgw!D36-RS_wells_baseline_bgw!D36</f>
        <v>0</v>
      </c>
      <c r="E36">
        <f>RS_wells_scenario_1_bgw!E36-RS_wells_baseline_bgw!E36</f>
        <v>0</v>
      </c>
      <c r="F36">
        <f>RS_wells_scenario_1_bgw!F36-RS_wells_baseline_bgw!F36</f>
        <v>0</v>
      </c>
      <c r="G36">
        <f>RS_wells_scenario_1_bgw!G36-RS_wells_baseline_bgw!G36</f>
        <v>0</v>
      </c>
      <c r="H36" s="19">
        <f>RS_wells_scenario_1_bgw!H36-RS_wells_baseline_bgw!H36</f>
        <v>0</v>
      </c>
      <c r="I36">
        <f>RS_wells_scenario_1_bgw!I36-RS_wells_baseline_bgw!I36</f>
        <v>0</v>
      </c>
      <c r="J36">
        <f>RS_wells_scenario_1_bgw!J36-RS_wells_baseline_bgw!J36</f>
        <v>0</v>
      </c>
      <c r="K36">
        <f>RS_wells_scenario_1_bgw!K36-RS_wells_baseline_bgw!K36</f>
        <v>0</v>
      </c>
      <c r="L36">
        <f>RS_wells_scenario_1_bgw!L36-RS_wells_baseline_bgw!L36</f>
        <v>0</v>
      </c>
      <c r="M36">
        <f>RS_wells_scenario_1_bgw!M36-RS_wells_baseline_bgw!M36</f>
        <v>0</v>
      </c>
      <c r="N36">
        <f>RS_wells_scenario_1_bgw!N36-RS_wells_baseline_bgw!N36</f>
        <v>0</v>
      </c>
      <c r="O36">
        <v>10.145833333333334</v>
      </c>
      <c r="P36">
        <f t="shared" si="2"/>
        <v>1940</v>
      </c>
      <c r="Q36" s="2">
        <f t="shared" si="3"/>
        <v>14935.104166666688</v>
      </c>
      <c r="R36">
        <f t="shared" si="4"/>
        <v>0</v>
      </c>
      <c r="S36">
        <f>I36*$O36/ref!$B$3</f>
        <v>0</v>
      </c>
      <c r="T36">
        <f>K36*$O36/ref!$B$3</f>
        <v>0</v>
      </c>
      <c r="U36">
        <f>L36*$O36/ref!$B$3</f>
        <v>0</v>
      </c>
      <c r="V36">
        <f>N36*$O36/ref!$B$3</f>
        <v>0</v>
      </c>
      <c r="W36">
        <f t="shared" si="12"/>
        <v>11</v>
      </c>
      <c r="X36" t="str">
        <f t="shared" si="13"/>
        <v>11 1940</v>
      </c>
      <c r="Y36">
        <f t="shared" si="9"/>
        <v>10</v>
      </c>
      <c r="Z36">
        <f t="shared" si="14"/>
        <v>1942</v>
      </c>
      <c r="AA36" t="str">
        <f t="shared" si="15"/>
        <v>10 1942</v>
      </c>
      <c r="AB36" s="1">
        <f t="shared" si="11"/>
        <v>15644.875</v>
      </c>
      <c r="AC36">
        <f t="shared" si="7"/>
        <v>3</v>
      </c>
      <c r="AD36" s="16">
        <f t="shared" si="16"/>
        <v>0</v>
      </c>
      <c r="AE36" s="16">
        <f t="shared" si="17"/>
        <v>0</v>
      </c>
      <c r="AF36" s="16">
        <f t="shared" si="18"/>
        <v>0</v>
      </c>
      <c r="AG36" s="16">
        <f t="shared" si="19"/>
        <v>0</v>
      </c>
      <c r="AH36">
        <f>INDEX(Impacts_scenario_1_RSBsn_Mask!$Y$2:$Y$70,$Z36-1939+1,1)</f>
        <v>0</v>
      </c>
    </row>
    <row r="37" spans="1:34" x14ac:dyDescent="0.3">
      <c r="A37">
        <v>12</v>
      </c>
      <c r="B37">
        <v>3</v>
      </c>
      <c r="C37">
        <f>RS_wells_scenario_1_bgw!C37-RS_wells_baseline_bgw!C37</f>
        <v>0</v>
      </c>
      <c r="D37">
        <f>RS_wells_scenario_1_bgw!D37-RS_wells_baseline_bgw!D37</f>
        <v>0</v>
      </c>
      <c r="E37">
        <f>RS_wells_scenario_1_bgw!E37-RS_wells_baseline_bgw!E37</f>
        <v>0</v>
      </c>
      <c r="F37">
        <f>RS_wells_scenario_1_bgw!F37-RS_wells_baseline_bgw!F37</f>
        <v>0</v>
      </c>
      <c r="G37">
        <f>RS_wells_scenario_1_bgw!G37-RS_wells_baseline_bgw!G37</f>
        <v>0</v>
      </c>
      <c r="H37" s="19">
        <f>RS_wells_scenario_1_bgw!H37-RS_wells_baseline_bgw!H37</f>
        <v>0</v>
      </c>
      <c r="I37">
        <f>RS_wells_scenario_1_bgw!I37-RS_wells_baseline_bgw!I37</f>
        <v>0</v>
      </c>
      <c r="J37">
        <f>RS_wells_scenario_1_bgw!J37-RS_wells_baseline_bgw!J37</f>
        <v>0</v>
      </c>
      <c r="K37">
        <f>RS_wells_scenario_1_bgw!K37-RS_wells_baseline_bgw!K37</f>
        <v>0</v>
      </c>
      <c r="L37">
        <f>RS_wells_scenario_1_bgw!L37-RS_wells_baseline_bgw!L37</f>
        <v>0</v>
      </c>
      <c r="M37">
        <f>RS_wells_scenario_1_bgw!M37-RS_wells_baseline_bgw!M37</f>
        <v>0</v>
      </c>
      <c r="N37">
        <f>RS_wells_scenario_1_bgw!N37-RS_wells_baseline_bgw!N37</f>
        <v>0</v>
      </c>
      <c r="O37">
        <v>10.145833333333334</v>
      </c>
      <c r="P37">
        <f t="shared" si="2"/>
        <v>1940</v>
      </c>
      <c r="Q37" s="2">
        <f t="shared" si="3"/>
        <v>14945.250000000022</v>
      </c>
      <c r="R37">
        <f t="shared" si="4"/>
        <v>0</v>
      </c>
      <c r="S37">
        <f>I37*$O37/ref!$B$3</f>
        <v>0</v>
      </c>
      <c r="T37">
        <f>K37*$O37/ref!$B$3</f>
        <v>0</v>
      </c>
      <c r="U37">
        <f>L37*$O37/ref!$B$3</f>
        <v>0</v>
      </c>
      <c r="V37">
        <f>N37*$O37/ref!$B$3</f>
        <v>0</v>
      </c>
      <c r="W37">
        <f t="shared" si="12"/>
        <v>11</v>
      </c>
      <c r="X37" t="str">
        <f t="shared" si="13"/>
        <v>11 1940</v>
      </c>
      <c r="Y37">
        <f t="shared" si="9"/>
        <v>11</v>
      </c>
      <c r="Z37">
        <f t="shared" si="14"/>
        <v>1942</v>
      </c>
      <c r="AA37" t="str">
        <f t="shared" si="15"/>
        <v>11 1942</v>
      </c>
      <c r="AB37" s="1">
        <f t="shared" si="11"/>
        <v>15675.3125</v>
      </c>
      <c r="AC37">
        <f t="shared" si="7"/>
        <v>3</v>
      </c>
      <c r="AD37" s="16">
        <f t="shared" si="16"/>
        <v>0</v>
      </c>
      <c r="AE37" s="16">
        <f t="shared" si="17"/>
        <v>0</v>
      </c>
      <c r="AF37" s="16">
        <f t="shared" si="18"/>
        <v>0</v>
      </c>
      <c r="AG37" s="16">
        <f t="shared" si="19"/>
        <v>0</v>
      </c>
      <c r="AH37">
        <f>INDEX(Impacts_scenario_1_RSBsn_Mask!$Y$2:$Y$70,$Z37-1939+1,1)</f>
        <v>0</v>
      </c>
    </row>
    <row r="38" spans="1:34" x14ac:dyDescent="0.3">
      <c r="A38">
        <v>13</v>
      </c>
      <c r="B38">
        <v>1</v>
      </c>
      <c r="C38">
        <f>RS_wells_scenario_1_bgw!C38-RS_wells_baseline_bgw!C38</f>
        <v>0</v>
      </c>
      <c r="D38">
        <f>RS_wells_scenario_1_bgw!D38-RS_wells_baseline_bgw!D38</f>
        <v>0</v>
      </c>
      <c r="E38">
        <f>RS_wells_scenario_1_bgw!E38-RS_wells_baseline_bgw!E38</f>
        <v>0</v>
      </c>
      <c r="F38">
        <f>RS_wells_scenario_1_bgw!F38-RS_wells_baseline_bgw!F38</f>
        <v>0</v>
      </c>
      <c r="G38">
        <f>RS_wells_scenario_1_bgw!G38-RS_wells_baseline_bgw!G38</f>
        <v>0</v>
      </c>
      <c r="H38" s="19">
        <f>RS_wells_scenario_1_bgw!H38-RS_wells_baseline_bgw!H38</f>
        <v>0</v>
      </c>
      <c r="I38">
        <f>RS_wells_scenario_1_bgw!I38-RS_wells_baseline_bgw!I38</f>
        <v>0</v>
      </c>
      <c r="J38">
        <f>RS_wells_scenario_1_bgw!J38-RS_wells_baseline_bgw!J38</f>
        <v>0</v>
      </c>
      <c r="K38">
        <f>RS_wells_scenario_1_bgw!K38-RS_wells_baseline_bgw!K38</f>
        <v>0</v>
      </c>
      <c r="L38">
        <f>RS_wells_scenario_1_bgw!L38-RS_wells_baseline_bgw!L38</f>
        <v>0</v>
      </c>
      <c r="M38">
        <f>RS_wells_scenario_1_bgw!M38-RS_wells_baseline_bgw!M38</f>
        <v>0</v>
      </c>
      <c r="N38">
        <f>RS_wells_scenario_1_bgw!N38-RS_wells_baseline_bgw!N38</f>
        <v>0</v>
      </c>
      <c r="O38">
        <v>10.145833333333334</v>
      </c>
      <c r="P38">
        <f t="shared" si="2"/>
        <v>1940</v>
      </c>
      <c r="Q38" s="2">
        <f t="shared" si="3"/>
        <v>14955.395833333356</v>
      </c>
      <c r="R38">
        <f t="shared" si="4"/>
        <v>0</v>
      </c>
      <c r="S38">
        <f>I38*$O38/ref!$B$3</f>
        <v>0</v>
      </c>
      <c r="T38">
        <f>K38*$O38/ref!$B$3</f>
        <v>0</v>
      </c>
      <c r="U38">
        <f>L38*$O38/ref!$B$3</f>
        <v>0</v>
      </c>
      <c r="V38">
        <f>N38*$O38/ref!$B$3</f>
        <v>0</v>
      </c>
      <c r="W38">
        <f t="shared" si="12"/>
        <v>12</v>
      </c>
      <c r="X38" t="str">
        <f t="shared" si="13"/>
        <v>12 1940</v>
      </c>
      <c r="Y38">
        <f t="shared" si="9"/>
        <v>12</v>
      </c>
      <c r="Z38">
        <f t="shared" si="14"/>
        <v>1942</v>
      </c>
      <c r="AA38" t="str">
        <f t="shared" si="15"/>
        <v>12 1942</v>
      </c>
      <c r="AB38" s="1">
        <f t="shared" si="11"/>
        <v>15705.75</v>
      </c>
      <c r="AC38">
        <f t="shared" si="7"/>
        <v>3</v>
      </c>
      <c r="AD38" s="16">
        <f t="shared" si="16"/>
        <v>0</v>
      </c>
      <c r="AE38" s="16">
        <f t="shared" si="17"/>
        <v>0</v>
      </c>
      <c r="AF38" s="16">
        <f t="shared" si="18"/>
        <v>0</v>
      </c>
      <c r="AG38" s="16">
        <f t="shared" si="19"/>
        <v>0</v>
      </c>
      <c r="AH38">
        <f>INDEX(Impacts_scenario_1_RSBsn_Mask!$Y$2:$Y$70,$Z38-1939+1,1)</f>
        <v>0</v>
      </c>
    </row>
    <row r="39" spans="1:34" x14ac:dyDescent="0.3">
      <c r="A39">
        <v>13</v>
      </c>
      <c r="B39">
        <v>2</v>
      </c>
      <c r="C39">
        <f>RS_wells_scenario_1_bgw!C39-RS_wells_baseline_bgw!C39</f>
        <v>0</v>
      </c>
      <c r="D39">
        <f>RS_wells_scenario_1_bgw!D39-RS_wells_baseline_bgw!D39</f>
        <v>0</v>
      </c>
      <c r="E39">
        <f>RS_wells_scenario_1_bgw!E39-RS_wells_baseline_bgw!E39</f>
        <v>0</v>
      </c>
      <c r="F39">
        <f>RS_wells_scenario_1_bgw!F39-RS_wells_baseline_bgw!F39</f>
        <v>0</v>
      </c>
      <c r="G39">
        <f>RS_wells_scenario_1_bgw!G39-RS_wells_baseline_bgw!G39</f>
        <v>0</v>
      </c>
      <c r="H39" s="19">
        <f>RS_wells_scenario_1_bgw!H39-RS_wells_baseline_bgw!H39</f>
        <v>0</v>
      </c>
      <c r="I39">
        <f>RS_wells_scenario_1_bgw!I39-RS_wells_baseline_bgw!I39</f>
        <v>0</v>
      </c>
      <c r="J39">
        <f>RS_wells_scenario_1_bgw!J39-RS_wells_baseline_bgw!J39</f>
        <v>0</v>
      </c>
      <c r="K39">
        <f>RS_wells_scenario_1_bgw!K39-RS_wells_baseline_bgw!K39</f>
        <v>0</v>
      </c>
      <c r="L39">
        <f>RS_wells_scenario_1_bgw!L39-RS_wells_baseline_bgw!L39</f>
        <v>0</v>
      </c>
      <c r="M39">
        <f>RS_wells_scenario_1_bgw!M39-RS_wells_baseline_bgw!M39</f>
        <v>0</v>
      </c>
      <c r="N39">
        <f>RS_wells_scenario_1_bgw!N39-RS_wells_baseline_bgw!N39</f>
        <v>0</v>
      </c>
      <c r="O39">
        <v>10.145833333333334</v>
      </c>
      <c r="P39">
        <f t="shared" si="2"/>
        <v>1940</v>
      </c>
      <c r="Q39" s="2">
        <f t="shared" si="3"/>
        <v>14965.54166666669</v>
      </c>
      <c r="R39">
        <f t="shared" si="4"/>
        <v>0</v>
      </c>
      <c r="S39">
        <f>I39*$O39/ref!$B$3</f>
        <v>0</v>
      </c>
      <c r="T39">
        <f>K39*$O39/ref!$B$3</f>
        <v>0</v>
      </c>
      <c r="U39">
        <f>L39*$O39/ref!$B$3</f>
        <v>0</v>
      </c>
      <c r="V39">
        <f>N39*$O39/ref!$B$3</f>
        <v>0</v>
      </c>
      <c r="W39">
        <f t="shared" si="12"/>
        <v>12</v>
      </c>
      <c r="X39" t="str">
        <f t="shared" si="13"/>
        <v>12 1940</v>
      </c>
      <c r="Y39">
        <f t="shared" si="9"/>
        <v>1</v>
      </c>
      <c r="Z39">
        <f t="shared" si="14"/>
        <v>1943</v>
      </c>
      <c r="AA39" t="str">
        <f t="shared" si="15"/>
        <v>1 1943</v>
      </c>
      <c r="AB39" s="1">
        <f t="shared" si="11"/>
        <v>15736.1875</v>
      </c>
      <c r="AC39">
        <f t="shared" si="7"/>
        <v>3</v>
      </c>
      <c r="AD39" s="16">
        <f t="shared" si="16"/>
        <v>0</v>
      </c>
      <c r="AE39" s="16">
        <f t="shared" si="17"/>
        <v>0</v>
      </c>
      <c r="AF39" s="16">
        <f t="shared" si="18"/>
        <v>0</v>
      </c>
      <c r="AG39" s="16">
        <f t="shared" si="19"/>
        <v>0</v>
      </c>
      <c r="AH39">
        <f>INDEX(Impacts_scenario_1_RSBsn_Mask!$Y$2:$Y$70,$Z39-1939+1,1)</f>
        <v>0</v>
      </c>
    </row>
    <row r="40" spans="1:34" x14ac:dyDescent="0.3">
      <c r="A40">
        <v>13</v>
      </c>
      <c r="B40">
        <v>3</v>
      </c>
      <c r="C40">
        <f>RS_wells_scenario_1_bgw!C40-RS_wells_baseline_bgw!C40</f>
        <v>0</v>
      </c>
      <c r="D40">
        <f>RS_wells_scenario_1_bgw!D40-RS_wells_baseline_bgw!D40</f>
        <v>0</v>
      </c>
      <c r="E40">
        <f>RS_wells_scenario_1_bgw!E40-RS_wells_baseline_bgw!E40</f>
        <v>0</v>
      </c>
      <c r="F40">
        <f>RS_wells_scenario_1_bgw!F40-RS_wells_baseline_bgw!F40</f>
        <v>0</v>
      </c>
      <c r="G40">
        <f>RS_wells_scenario_1_bgw!G40-RS_wells_baseline_bgw!G40</f>
        <v>0</v>
      </c>
      <c r="H40" s="19">
        <f>RS_wells_scenario_1_bgw!H40-RS_wells_baseline_bgw!H40</f>
        <v>0</v>
      </c>
      <c r="I40">
        <f>RS_wells_scenario_1_bgw!I40-RS_wells_baseline_bgw!I40</f>
        <v>0</v>
      </c>
      <c r="J40">
        <f>RS_wells_scenario_1_bgw!J40-RS_wells_baseline_bgw!J40</f>
        <v>0</v>
      </c>
      <c r="K40">
        <f>RS_wells_scenario_1_bgw!K40-RS_wells_baseline_bgw!K40</f>
        <v>0</v>
      </c>
      <c r="L40">
        <f>RS_wells_scenario_1_bgw!L40-RS_wells_baseline_bgw!L40</f>
        <v>0</v>
      </c>
      <c r="M40">
        <f>RS_wells_scenario_1_bgw!M40-RS_wells_baseline_bgw!M40</f>
        <v>0</v>
      </c>
      <c r="N40">
        <f>RS_wells_scenario_1_bgw!N40-RS_wells_baseline_bgw!N40</f>
        <v>0</v>
      </c>
      <c r="O40">
        <v>10.145833333333334</v>
      </c>
      <c r="P40">
        <f t="shared" si="2"/>
        <v>1940</v>
      </c>
      <c r="Q40" s="2">
        <f t="shared" si="3"/>
        <v>14975.687500000024</v>
      </c>
      <c r="R40">
        <f t="shared" si="4"/>
        <v>0</v>
      </c>
      <c r="S40">
        <f>I40*$O40/ref!$B$3</f>
        <v>0</v>
      </c>
      <c r="T40">
        <f>K40*$O40/ref!$B$3</f>
        <v>0</v>
      </c>
      <c r="U40">
        <f>L40*$O40/ref!$B$3</f>
        <v>0</v>
      </c>
      <c r="V40">
        <f>N40*$O40/ref!$B$3</f>
        <v>0</v>
      </c>
      <c r="W40">
        <f t="shared" si="12"/>
        <v>12</v>
      </c>
      <c r="X40" t="str">
        <f t="shared" si="13"/>
        <v>12 1940</v>
      </c>
      <c r="Y40">
        <f t="shared" si="9"/>
        <v>2</v>
      </c>
      <c r="Z40">
        <f t="shared" si="14"/>
        <v>1943</v>
      </c>
      <c r="AA40" t="str">
        <f t="shared" si="15"/>
        <v>2 1943</v>
      </c>
      <c r="AB40" s="1">
        <f t="shared" si="11"/>
        <v>15766.625</v>
      </c>
      <c r="AC40">
        <f t="shared" si="7"/>
        <v>3</v>
      </c>
      <c r="AD40" s="16">
        <f t="shared" si="16"/>
        <v>0</v>
      </c>
      <c r="AE40" s="16">
        <f t="shared" si="17"/>
        <v>0</v>
      </c>
      <c r="AF40" s="16">
        <f t="shared" si="18"/>
        <v>0</v>
      </c>
      <c r="AG40" s="16">
        <f t="shared" si="19"/>
        <v>0</v>
      </c>
      <c r="AH40">
        <f>INDEX(Impacts_scenario_1_RSBsn_Mask!$Y$2:$Y$70,$Z40-1939+1,1)</f>
        <v>0</v>
      </c>
    </row>
    <row r="41" spans="1:34" x14ac:dyDescent="0.3">
      <c r="A41">
        <v>14</v>
      </c>
      <c r="B41">
        <v>1</v>
      </c>
      <c r="C41">
        <f>RS_wells_scenario_1_bgw!C41-RS_wells_baseline_bgw!C41</f>
        <v>0</v>
      </c>
      <c r="D41">
        <f>RS_wells_scenario_1_bgw!D41-RS_wells_baseline_bgw!D41</f>
        <v>0</v>
      </c>
      <c r="E41">
        <f>RS_wells_scenario_1_bgw!E41-RS_wells_baseline_bgw!E41</f>
        <v>0</v>
      </c>
      <c r="F41">
        <f>RS_wells_scenario_1_bgw!F41-RS_wells_baseline_bgw!F41</f>
        <v>0</v>
      </c>
      <c r="G41">
        <f>RS_wells_scenario_1_bgw!G41-RS_wells_baseline_bgw!G41</f>
        <v>0</v>
      </c>
      <c r="H41" s="19">
        <f>RS_wells_scenario_1_bgw!H41-RS_wells_baseline_bgw!H41</f>
        <v>0</v>
      </c>
      <c r="I41">
        <f>RS_wells_scenario_1_bgw!I41-RS_wells_baseline_bgw!I41</f>
        <v>0</v>
      </c>
      <c r="J41">
        <f>RS_wells_scenario_1_bgw!J41-RS_wells_baseline_bgw!J41</f>
        <v>0</v>
      </c>
      <c r="K41">
        <f>RS_wells_scenario_1_bgw!K41-RS_wells_baseline_bgw!K41</f>
        <v>0</v>
      </c>
      <c r="L41">
        <f>RS_wells_scenario_1_bgw!L41-RS_wells_baseline_bgw!L41</f>
        <v>0</v>
      </c>
      <c r="M41">
        <f>RS_wells_scenario_1_bgw!M41-RS_wells_baseline_bgw!M41</f>
        <v>0</v>
      </c>
      <c r="N41">
        <f>RS_wells_scenario_1_bgw!N41-RS_wells_baseline_bgw!N41</f>
        <v>0</v>
      </c>
      <c r="O41">
        <v>10.145833333333334</v>
      </c>
      <c r="P41">
        <f t="shared" si="2"/>
        <v>1941</v>
      </c>
      <c r="Q41" s="2">
        <f t="shared" si="3"/>
        <v>14985.833333333358</v>
      </c>
      <c r="R41">
        <f t="shared" si="4"/>
        <v>0</v>
      </c>
      <c r="S41">
        <f>I41*$O41/ref!$B$3</f>
        <v>0</v>
      </c>
      <c r="T41">
        <f>K41*$O41/ref!$B$3</f>
        <v>0</v>
      </c>
      <c r="U41">
        <f>L41*$O41/ref!$B$3</f>
        <v>0</v>
      </c>
      <c r="V41">
        <f>N41*$O41/ref!$B$3</f>
        <v>0</v>
      </c>
      <c r="W41">
        <f t="shared" si="12"/>
        <v>1</v>
      </c>
      <c r="X41" t="str">
        <f t="shared" si="13"/>
        <v>1 1941</v>
      </c>
      <c r="Y41">
        <f t="shared" si="9"/>
        <v>3</v>
      </c>
      <c r="Z41">
        <f t="shared" si="14"/>
        <v>1943</v>
      </c>
      <c r="AA41" t="str">
        <f t="shared" si="15"/>
        <v>3 1943</v>
      </c>
      <c r="AB41" s="1">
        <f t="shared" si="11"/>
        <v>15797.0625</v>
      </c>
      <c r="AC41">
        <f t="shared" si="7"/>
        <v>3</v>
      </c>
      <c r="AD41" s="16">
        <f t="shared" si="16"/>
        <v>0</v>
      </c>
      <c r="AE41" s="16">
        <f t="shared" si="17"/>
        <v>0</v>
      </c>
      <c r="AF41" s="16">
        <f t="shared" si="18"/>
        <v>0</v>
      </c>
      <c r="AG41" s="16">
        <f t="shared" si="19"/>
        <v>0</v>
      </c>
      <c r="AH41">
        <f>INDEX(Impacts_scenario_1_RSBsn_Mask!$Y$2:$Y$70,$Z41-1939+1,1)</f>
        <v>0</v>
      </c>
    </row>
    <row r="42" spans="1:34" x14ac:dyDescent="0.3">
      <c r="A42">
        <v>14</v>
      </c>
      <c r="B42">
        <v>2</v>
      </c>
      <c r="C42">
        <f>RS_wells_scenario_1_bgw!C42-RS_wells_baseline_bgw!C42</f>
        <v>0</v>
      </c>
      <c r="D42">
        <f>RS_wells_scenario_1_bgw!D42-RS_wells_baseline_bgw!D42</f>
        <v>0</v>
      </c>
      <c r="E42">
        <f>RS_wells_scenario_1_bgw!E42-RS_wells_baseline_bgw!E42</f>
        <v>0</v>
      </c>
      <c r="F42">
        <f>RS_wells_scenario_1_bgw!F42-RS_wells_baseline_bgw!F42</f>
        <v>0</v>
      </c>
      <c r="G42">
        <f>RS_wells_scenario_1_bgw!G42-RS_wells_baseline_bgw!G42</f>
        <v>0</v>
      </c>
      <c r="H42" s="19">
        <f>RS_wells_scenario_1_bgw!H42-RS_wells_baseline_bgw!H42</f>
        <v>0</v>
      </c>
      <c r="I42">
        <f>RS_wells_scenario_1_bgw!I42-RS_wells_baseline_bgw!I42</f>
        <v>0</v>
      </c>
      <c r="J42">
        <f>RS_wells_scenario_1_bgw!J42-RS_wells_baseline_bgw!J42</f>
        <v>0</v>
      </c>
      <c r="K42">
        <f>RS_wells_scenario_1_bgw!K42-RS_wells_baseline_bgw!K42</f>
        <v>0</v>
      </c>
      <c r="L42">
        <f>RS_wells_scenario_1_bgw!L42-RS_wells_baseline_bgw!L42</f>
        <v>0</v>
      </c>
      <c r="M42">
        <f>RS_wells_scenario_1_bgw!M42-RS_wells_baseline_bgw!M42</f>
        <v>0</v>
      </c>
      <c r="N42">
        <f>RS_wells_scenario_1_bgw!N42-RS_wells_baseline_bgw!N42</f>
        <v>0</v>
      </c>
      <c r="O42">
        <v>10.145833333333334</v>
      </c>
      <c r="P42">
        <f t="shared" si="2"/>
        <v>1941</v>
      </c>
      <c r="Q42" s="2">
        <f t="shared" si="3"/>
        <v>14995.979166666692</v>
      </c>
      <c r="R42">
        <f t="shared" si="4"/>
        <v>0</v>
      </c>
      <c r="S42">
        <f>I42*$O42/ref!$B$3</f>
        <v>0</v>
      </c>
      <c r="T42">
        <f>K42*$O42/ref!$B$3</f>
        <v>0</v>
      </c>
      <c r="U42">
        <f>L42*$O42/ref!$B$3</f>
        <v>0</v>
      </c>
      <c r="V42">
        <f>N42*$O42/ref!$B$3</f>
        <v>0</v>
      </c>
      <c r="W42">
        <f t="shared" si="12"/>
        <v>1</v>
      </c>
      <c r="X42" t="str">
        <f t="shared" si="13"/>
        <v>1 1941</v>
      </c>
      <c r="Y42">
        <f t="shared" si="9"/>
        <v>4</v>
      </c>
      <c r="Z42">
        <f t="shared" si="14"/>
        <v>1943</v>
      </c>
      <c r="AA42" t="str">
        <f t="shared" si="15"/>
        <v>4 1943</v>
      </c>
      <c r="AB42" s="1">
        <f t="shared" si="11"/>
        <v>15827.5</v>
      </c>
      <c r="AC42">
        <f t="shared" si="7"/>
        <v>3</v>
      </c>
      <c r="AD42" s="16">
        <f t="shared" si="16"/>
        <v>0</v>
      </c>
      <c r="AE42" s="16">
        <f t="shared" si="17"/>
        <v>0</v>
      </c>
      <c r="AF42" s="16">
        <f t="shared" si="18"/>
        <v>0</v>
      </c>
      <c r="AG42" s="16">
        <f t="shared" si="19"/>
        <v>0</v>
      </c>
      <c r="AH42">
        <f>INDEX(Impacts_scenario_1_RSBsn_Mask!$Y$2:$Y$70,$Z42-1939+1,1)</f>
        <v>0</v>
      </c>
    </row>
    <row r="43" spans="1:34" x14ac:dyDescent="0.3">
      <c r="A43">
        <v>14</v>
      </c>
      <c r="B43">
        <v>3</v>
      </c>
      <c r="C43">
        <f>RS_wells_scenario_1_bgw!C43-RS_wells_baseline_bgw!C43</f>
        <v>0</v>
      </c>
      <c r="D43">
        <f>RS_wells_scenario_1_bgw!D43-RS_wells_baseline_bgw!D43</f>
        <v>0</v>
      </c>
      <c r="E43">
        <f>RS_wells_scenario_1_bgw!E43-RS_wells_baseline_bgw!E43</f>
        <v>0</v>
      </c>
      <c r="F43">
        <f>RS_wells_scenario_1_bgw!F43-RS_wells_baseline_bgw!F43</f>
        <v>0</v>
      </c>
      <c r="G43">
        <f>RS_wells_scenario_1_bgw!G43-RS_wells_baseline_bgw!G43</f>
        <v>0</v>
      </c>
      <c r="H43" s="19">
        <f>RS_wells_scenario_1_bgw!H43-RS_wells_baseline_bgw!H43</f>
        <v>0</v>
      </c>
      <c r="I43">
        <f>RS_wells_scenario_1_bgw!I43-RS_wells_baseline_bgw!I43</f>
        <v>0</v>
      </c>
      <c r="J43">
        <f>RS_wells_scenario_1_bgw!J43-RS_wells_baseline_bgw!J43</f>
        <v>0</v>
      </c>
      <c r="K43">
        <f>RS_wells_scenario_1_bgw!K43-RS_wells_baseline_bgw!K43</f>
        <v>0</v>
      </c>
      <c r="L43">
        <f>RS_wells_scenario_1_bgw!L43-RS_wells_baseline_bgw!L43</f>
        <v>0</v>
      </c>
      <c r="M43">
        <f>RS_wells_scenario_1_bgw!M43-RS_wells_baseline_bgw!M43</f>
        <v>0</v>
      </c>
      <c r="N43">
        <f>RS_wells_scenario_1_bgw!N43-RS_wells_baseline_bgw!N43</f>
        <v>0</v>
      </c>
      <c r="O43">
        <v>10.145833333333334</v>
      </c>
      <c r="P43">
        <f t="shared" si="2"/>
        <v>1941</v>
      </c>
      <c r="Q43" s="2">
        <f t="shared" si="3"/>
        <v>15006.125000000025</v>
      </c>
      <c r="R43">
        <f t="shared" si="4"/>
        <v>0</v>
      </c>
      <c r="S43">
        <f>I43*$O43/ref!$B$3</f>
        <v>0</v>
      </c>
      <c r="T43">
        <f>K43*$O43/ref!$B$3</f>
        <v>0</v>
      </c>
      <c r="U43">
        <f>L43*$O43/ref!$B$3</f>
        <v>0</v>
      </c>
      <c r="V43">
        <f>N43*$O43/ref!$B$3</f>
        <v>0</v>
      </c>
      <c r="W43">
        <f t="shared" si="12"/>
        <v>1</v>
      </c>
      <c r="X43" t="str">
        <f t="shared" si="13"/>
        <v>1 1941</v>
      </c>
      <c r="Y43">
        <f t="shared" si="9"/>
        <v>5</v>
      </c>
      <c r="Z43">
        <f t="shared" si="14"/>
        <v>1943</v>
      </c>
      <c r="AA43" t="str">
        <f t="shared" si="15"/>
        <v>5 1943</v>
      </c>
      <c r="AB43" s="1">
        <f t="shared" si="11"/>
        <v>15857.9375</v>
      </c>
      <c r="AC43">
        <f t="shared" si="7"/>
        <v>3</v>
      </c>
      <c r="AD43" s="16">
        <f t="shared" si="16"/>
        <v>0</v>
      </c>
      <c r="AE43" s="16">
        <f t="shared" si="17"/>
        <v>0</v>
      </c>
      <c r="AF43" s="16">
        <f t="shared" si="18"/>
        <v>0</v>
      </c>
      <c r="AG43" s="16">
        <f t="shared" si="19"/>
        <v>0</v>
      </c>
      <c r="AH43">
        <f>INDEX(Impacts_scenario_1_RSBsn_Mask!$Y$2:$Y$70,$Z43-1939+1,1)</f>
        <v>0</v>
      </c>
    </row>
    <row r="44" spans="1:34" x14ac:dyDescent="0.3">
      <c r="A44">
        <v>15</v>
      </c>
      <c r="B44">
        <v>1</v>
      </c>
      <c r="C44">
        <f>RS_wells_scenario_1_bgw!C44-RS_wells_baseline_bgw!C44</f>
        <v>0</v>
      </c>
      <c r="D44">
        <f>RS_wells_scenario_1_bgw!D44-RS_wells_baseline_bgw!D44</f>
        <v>0</v>
      </c>
      <c r="E44">
        <f>RS_wells_scenario_1_bgw!E44-RS_wells_baseline_bgw!E44</f>
        <v>0</v>
      </c>
      <c r="F44">
        <f>RS_wells_scenario_1_bgw!F44-RS_wells_baseline_bgw!F44</f>
        <v>0</v>
      </c>
      <c r="G44">
        <f>RS_wells_scenario_1_bgw!G44-RS_wells_baseline_bgw!G44</f>
        <v>0</v>
      </c>
      <c r="H44" s="19">
        <f>RS_wells_scenario_1_bgw!H44-RS_wells_baseline_bgw!H44</f>
        <v>0</v>
      </c>
      <c r="I44">
        <f>RS_wells_scenario_1_bgw!I44-RS_wells_baseline_bgw!I44</f>
        <v>0</v>
      </c>
      <c r="J44">
        <f>RS_wells_scenario_1_bgw!J44-RS_wells_baseline_bgw!J44</f>
        <v>0</v>
      </c>
      <c r="K44">
        <f>RS_wells_scenario_1_bgw!K44-RS_wells_baseline_bgw!K44</f>
        <v>0</v>
      </c>
      <c r="L44">
        <f>RS_wells_scenario_1_bgw!L44-RS_wells_baseline_bgw!L44</f>
        <v>0</v>
      </c>
      <c r="M44">
        <f>RS_wells_scenario_1_bgw!M44-RS_wells_baseline_bgw!M44</f>
        <v>0</v>
      </c>
      <c r="N44">
        <f>RS_wells_scenario_1_bgw!N44-RS_wells_baseline_bgw!N44</f>
        <v>0</v>
      </c>
      <c r="O44">
        <v>10.145833333333334</v>
      </c>
      <c r="P44">
        <f t="shared" si="2"/>
        <v>1941</v>
      </c>
      <c r="Q44" s="2">
        <f t="shared" si="3"/>
        <v>15016.270833333359</v>
      </c>
      <c r="R44">
        <f t="shared" si="4"/>
        <v>0</v>
      </c>
      <c r="S44">
        <f>I44*$O44/ref!$B$3</f>
        <v>0</v>
      </c>
      <c r="T44">
        <f>K44*$O44/ref!$B$3</f>
        <v>0</v>
      </c>
      <c r="U44">
        <f>L44*$O44/ref!$B$3</f>
        <v>0</v>
      </c>
      <c r="V44">
        <f>N44*$O44/ref!$B$3</f>
        <v>0</v>
      </c>
      <c r="W44">
        <f t="shared" si="12"/>
        <v>2</v>
      </c>
      <c r="X44" t="str">
        <f t="shared" si="13"/>
        <v>2 1941</v>
      </c>
      <c r="Y44">
        <f t="shared" si="9"/>
        <v>6</v>
      </c>
      <c r="Z44">
        <f t="shared" si="14"/>
        <v>1943</v>
      </c>
      <c r="AA44" t="str">
        <f t="shared" si="15"/>
        <v>6 1943</v>
      </c>
      <c r="AB44" s="1">
        <f t="shared" si="11"/>
        <v>15888.375</v>
      </c>
      <c r="AC44">
        <f t="shared" si="7"/>
        <v>3</v>
      </c>
      <c r="AD44" s="16">
        <f t="shared" si="16"/>
        <v>0</v>
      </c>
      <c r="AE44" s="16">
        <f t="shared" si="17"/>
        <v>0</v>
      </c>
      <c r="AF44" s="16">
        <f t="shared" si="18"/>
        <v>0</v>
      </c>
      <c r="AG44" s="16">
        <f t="shared" si="19"/>
        <v>0</v>
      </c>
      <c r="AH44">
        <f>INDEX(Impacts_scenario_1_RSBsn_Mask!$Y$2:$Y$70,$Z44-1939+1,1)</f>
        <v>0</v>
      </c>
    </row>
    <row r="45" spans="1:34" x14ac:dyDescent="0.3">
      <c r="A45">
        <v>15</v>
      </c>
      <c r="B45">
        <v>2</v>
      </c>
      <c r="C45">
        <f>RS_wells_scenario_1_bgw!C45-RS_wells_baseline_bgw!C45</f>
        <v>0</v>
      </c>
      <c r="D45">
        <f>RS_wells_scenario_1_bgw!D45-RS_wells_baseline_bgw!D45</f>
        <v>0</v>
      </c>
      <c r="E45">
        <f>RS_wells_scenario_1_bgw!E45-RS_wells_baseline_bgw!E45</f>
        <v>0</v>
      </c>
      <c r="F45">
        <f>RS_wells_scenario_1_bgw!F45-RS_wells_baseline_bgw!F45</f>
        <v>0</v>
      </c>
      <c r="G45">
        <f>RS_wells_scenario_1_bgw!G45-RS_wells_baseline_bgw!G45</f>
        <v>0</v>
      </c>
      <c r="H45" s="19">
        <f>RS_wells_scenario_1_bgw!H45-RS_wells_baseline_bgw!H45</f>
        <v>0</v>
      </c>
      <c r="I45">
        <f>RS_wells_scenario_1_bgw!I45-RS_wells_baseline_bgw!I45</f>
        <v>0</v>
      </c>
      <c r="J45">
        <f>RS_wells_scenario_1_bgw!J45-RS_wells_baseline_bgw!J45</f>
        <v>0</v>
      </c>
      <c r="K45">
        <f>RS_wells_scenario_1_bgw!K45-RS_wells_baseline_bgw!K45</f>
        <v>0</v>
      </c>
      <c r="L45">
        <f>RS_wells_scenario_1_bgw!L45-RS_wells_baseline_bgw!L45</f>
        <v>0</v>
      </c>
      <c r="M45">
        <f>RS_wells_scenario_1_bgw!M45-RS_wells_baseline_bgw!M45</f>
        <v>0</v>
      </c>
      <c r="N45">
        <f>RS_wells_scenario_1_bgw!N45-RS_wells_baseline_bgw!N45</f>
        <v>0</v>
      </c>
      <c r="O45">
        <v>10.145833333333334</v>
      </c>
      <c r="P45">
        <f t="shared" si="2"/>
        <v>1941</v>
      </c>
      <c r="Q45" s="2">
        <f t="shared" si="3"/>
        <v>15026.416666666693</v>
      </c>
      <c r="R45">
        <f t="shared" si="4"/>
        <v>0</v>
      </c>
      <c r="S45">
        <f>I45*$O45/ref!$B$3</f>
        <v>0</v>
      </c>
      <c r="T45">
        <f>K45*$O45/ref!$B$3</f>
        <v>0</v>
      </c>
      <c r="U45">
        <f>L45*$O45/ref!$B$3</f>
        <v>0</v>
      </c>
      <c r="V45">
        <f>N45*$O45/ref!$B$3</f>
        <v>0</v>
      </c>
      <c r="W45">
        <f t="shared" si="12"/>
        <v>2</v>
      </c>
      <c r="X45" t="str">
        <f t="shared" si="13"/>
        <v>2 1941</v>
      </c>
      <c r="Y45">
        <f t="shared" si="9"/>
        <v>7</v>
      </c>
      <c r="Z45">
        <f t="shared" si="14"/>
        <v>1943</v>
      </c>
      <c r="AA45" t="str">
        <f t="shared" si="15"/>
        <v>7 1943</v>
      </c>
      <c r="AB45" s="1">
        <f t="shared" si="11"/>
        <v>15918.8125</v>
      </c>
      <c r="AC45">
        <f t="shared" si="7"/>
        <v>3</v>
      </c>
      <c r="AD45" s="16">
        <f t="shared" si="16"/>
        <v>0</v>
      </c>
      <c r="AE45" s="16">
        <f t="shared" si="17"/>
        <v>0</v>
      </c>
      <c r="AF45" s="16">
        <f t="shared" si="18"/>
        <v>0</v>
      </c>
      <c r="AG45" s="16">
        <f t="shared" si="19"/>
        <v>0</v>
      </c>
      <c r="AH45">
        <f>INDEX(Impacts_scenario_1_RSBsn_Mask!$Y$2:$Y$70,$Z45-1939+1,1)</f>
        <v>0</v>
      </c>
    </row>
    <row r="46" spans="1:34" x14ac:dyDescent="0.3">
      <c r="A46">
        <v>15</v>
      </c>
      <c r="B46">
        <v>3</v>
      </c>
      <c r="C46">
        <f>RS_wells_scenario_1_bgw!C46-RS_wells_baseline_bgw!C46</f>
        <v>0</v>
      </c>
      <c r="D46">
        <f>RS_wells_scenario_1_bgw!D46-RS_wells_baseline_bgw!D46</f>
        <v>0</v>
      </c>
      <c r="E46">
        <f>RS_wells_scenario_1_bgw!E46-RS_wells_baseline_bgw!E46</f>
        <v>0</v>
      </c>
      <c r="F46">
        <f>RS_wells_scenario_1_bgw!F46-RS_wells_baseline_bgw!F46</f>
        <v>0</v>
      </c>
      <c r="G46">
        <f>RS_wells_scenario_1_bgw!G46-RS_wells_baseline_bgw!G46</f>
        <v>0</v>
      </c>
      <c r="H46" s="19">
        <f>RS_wells_scenario_1_bgw!H46-RS_wells_baseline_bgw!H46</f>
        <v>0</v>
      </c>
      <c r="I46">
        <f>RS_wells_scenario_1_bgw!I46-RS_wells_baseline_bgw!I46</f>
        <v>0</v>
      </c>
      <c r="J46">
        <f>RS_wells_scenario_1_bgw!J46-RS_wells_baseline_bgw!J46</f>
        <v>0</v>
      </c>
      <c r="K46">
        <f>RS_wells_scenario_1_bgw!K46-RS_wells_baseline_bgw!K46</f>
        <v>0</v>
      </c>
      <c r="L46">
        <f>RS_wells_scenario_1_bgw!L46-RS_wells_baseline_bgw!L46</f>
        <v>0</v>
      </c>
      <c r="M46">
        <f>RS_wells_scenario_1_bgw!M46-RS_wells_baseline_bgw!M46</f>
        <v>0</v>
      </c>
      <c r="N46">
        <f>RS_wells_scenario_1_bgw!N46-RS_wells_baseline_bgw!N46</f>
        <v>0</v>
      </c>
      <c r="O46">
        <v>10.145833333333334</v>
      </c>
      <c r="P46">
        <f t="shared" si="2"/>
        <v>1941</v>
      </c>
      <c r="Q46" s="2">
        <f t="shared" si="3"/>
        <v>15036.562500000027</v>
      </c>
      <c r="R46">
        <f t="shared" si="4"/>
        <v>0</v>
      </c>
      <c r="S46">
        <f>I46*$O46/ref!$B$3</f>
        <v>0</v>
      </c>
      <c r="T46">
        <f>K46*$O46/ref!$B$3</f>
        <v>0</v>
      </c>
      <c r="U46">
        <f>L46*$O46/ref!$B$3</f>
        <v>0</v>
      </c>
      <c r="V46">
        <f>N46*$O46/ref!$B$3</f>
        <v>0</v>
      </c>
      <c r="W46">
        <f t="shared" si="12"/>
        <v>2</v>
      </c>
      <c r="X46" t="str">
        <f t="shared" si="13"/>
        <v>2 1941</v>
      </c>
      <c r="Y46">
        <f t="shared" si="9"/>
        <v>8</v>
      </c>
      <c r="Z46">
        <f t="shared" si="14"/>
        <v>1943</v>
      </c>
      <c r="AA46" t="str">
        <f t="shared" si="15"/>
        <v>8 1943</v>
      </c>
      <c r="AB46" s="1">
        <f t="shared" si="11"/>
        <v>15949.25</v>
      </c>
      <c r="AC46">
        <f t="shared" si="7"/>
        <v>3</v>
      </c>
      <c r="AD46" s="16">
        <f t="shared" si="16"/>
        <v>0</v>
      </c>
      <c r="AE46" s="16">
        <f t="shared" si="17"/>
        <v>0</v>
      </c>
      <c r="AF46" s="16">
        <f t="shared" si="18"/>
        <v>0</v>
      </c>
      <c r="AG46" s="16">
        <f t="shared" si="19"/>
        <v>0</v>
      </c>
      <c r="AH46">
        <f>INDEX(Impacts_scenario_1_RSBsn_Mask!$Y$2:$Y$70,$Z46-1939+1,1)</f>
        <v>0</v>
      </c>
    </row>
    <row r="47" spans="1:34" x14ac:dyDescent="0.3">
      <c r="A47">
        <v>16</v>
      </c>
      <c r="B47">
        <v>1</v>
      </c>
      <c r="C47">
        <f>RS_wells_scenario_1_bgw!C47-RS_wells_baseline_bgw!C47</f>
        <v>0</v>
      </c>
      <c r="D47">
        <f>RS_wells_scenario_1_bgw!D47-RS_wells_baseline_bgw!D47</f>
        <v>0</v>
      </c>
      <c r="E47">
        <f>RS_wells_scenario_1_bgw!E47-RS_wells_baseline_bgw!E47</f>
        <v>0</v>
      </c>
      <c r="F47">
        <f>RS_wells_scenario_1_bgw!F47-RS_wells_baseline_bgw!F47</f>
        <v>0</v>
      </c>
      <c r="G47">
        <f>RS_wells_scenario_1_bgw!G47-RS_wells_baseline_bgw!G47</f>
        <v>0</v>
      </c>
      <c r="H47" s="19">
        <f>RS_wells_scenario_1_bgw!H47-RS_wells_baseline_bgw!H47</f>
        <v>0</v>
      </c>
      <c r="I47">
        <f>RS_wells_scenario_1_bgw!I47-RS_wells_baseline_bgw!I47</f>
        <v>0</v>
      </c>
      <c r="J47">
        <f>RS_wells_scenario_1_bgw!J47-RS_wells_baseline_bgw!J47</f>
        <v>0</v>
      </c>
      <c r="K47">
        <f>RS_wells_scenario_1_bgw!K47-RS_wells_baseline_bgw!K47</f>
        <v>0</v>
      </c>
      <c r="L47">
        <f>RS_wells_scenario_1_bgw!L47-RS_wells_baseline_bgw!L47</f>
        <v>0</v>
      </c>
      <c r="M47">
        <f>RS_wells_scenario_1_bgw!M47-RS_wells_baseline_bgw!M47</f>
        <v>0</v>
      </c>
      <c r="N47">
        <f>RS_wells_scenario_1_bgw!N47-RS_wells_baseline_bgw!N47</f>
        <v>0</v>
      </c>
      <c r="O47">
        <v>10.145833333333334</v>
      </c>
      <c r="P47">
        <f t="shared" si="2"/>
        <v>1941</v>
      </c>
      <c r="Q47" s="2">
        <f t="shared" si="3"/>
        <v>15046.708333333361</v>
      </c>
      <c r="R47">
        <f t="shared" si="4"/>
        <v>0</v>
      </c>
      <c r="S47">
        <f>I47*$O47/ref!$B$3</f>
        <v>0</v>
      </c>
      <c r="T47">
        <f>K47*$O47/ref!$B$3</f>
        <v>0</v>
      </c>
      <c r="U47">
        <f>L47*$O47/ref!$B$3</f>
        <v>0</v>
      </c>
      <c r="V47">
        <f>N47*$O47/ref!$B$3</f>
        <v>0</v>
      </c>
      <c r="W47">
        <f t="shared" si="12"/>
        <v>3</v>
      </c>
      <c r="X47" t="str">
        <f t="shared" si="13"/>
        <v>3 1941</v>
      </c>
      <c r="Y47">
        <f t="shared" si="9"/>
        <v>9</v>
      </c>
      <c r="Z47">
        <f t="shared" si="14"/>
        <v>1943</v>
      </c>
      <c r="AA47" t="str">
        <f t="shared" si="15"/>
        <v>9 1943</v>
      </c>
      <c r="AB47" s="1">
        <f t="shared" si="11"/>
        <v>15979.6875</v>
      </c>
      <c r="AC47">
        <f t="shared" si="7"/>
        <v>3</v>
      </c>
      <c r="AD47" s="16">
        <f t="shared" si="16"/>
        <v>0</v>
      </c>
      <c r="AE47" s="16">
        <f t="shared" si="17"/>
        <v>0</v>
      </c>
      <c r="AF47" s="16">
        <f t="shared" si="18"/>
        <v>0</v>
      </c>
      <c r="AG47" s="16">
        <f t="shared" si="19"/>
        <v>0</v>
      </c>
      <c r="AH47">
        <f>INDEX(Impacts_scenario_1_RSBsn_Mask!$Y$2:$Y$70,$Z47-1939+1,1)</f>
        <v>0</v>
      </c>
    </row>
    <row r="48" spans="1:34" x14ac:dyDescent="0.3">
      <c r="A48">
        <v>16</v>
      </c>
      <c r="B48">
        <v>2</v>
      </c>
      <c r="C48">
        <f>RS_wells_scenario_1_bgw!C48-RS_wells_baseline_bgw!C48</f>
        <v>0</v>
      </c>
      <c r="D48">
        <f>RS_wells_scenario_1_bgw!D48-RS_wells_baseline_bgw!D48</f>
        <v>0</v>
      </c>
      <c r="E48">
        <f>RS_wells_scenario_1_bgw!E48-RS_wells_baseline_bgw!E48</f>
        <v>0</v>
      </c>
      <c r="F48">
        <f>RS_wells_scenario_1_bgw!F48-RS_wells_baseline_bgw!F48</f>
        <v>0</v>
      </c>
      <c r="G48">
        <f>RS_wells_scenario_1_bgw!G48-RS_wells_baseline_bgw!G48</f>
        <v>0</v>
      </c>
      <c r="H48" s="19">
        <f>RS_wells_scenario_1_bgw!H48-RS_wells_baseline_bgw!H48</f>
        <v>0</v>
      </c>
      <c r="I48">
        <f>RS_wells_scenario_1_bgw!I48-RS_wells_baseline_bgw!I48</f>
        <v>0</v>
      </c>
      <c r="J48">
        <f>RS_wells_scenario_1_bgw!J48-RS_wells_baseline_bgw!J48</f>
        <v>0</v>
      </c>
      <c r="K48">
        <f>RS_wells_scenario_1_bgw!K48-RS_wells_baseline_bgw!K48</f>
        <v>0</v>
      </c>
      <c r="L48">
        <f>RS_wells_scenario_1_bgw!L48-RS_wells_baseline_bgw!L48</f>
        <v>0</v>
      </c>
      <c r="M48">
        <f>RS_wells_scenario_1_bgw!M48-RS_wells_baseline_bgw!M48</f>
        <v>0</v>
      </c>
      <c r="N48">
        <f>RS_wells_scenario_1_bgw!N48-RS_wells_baseline_bgw!N48</f>
        <v>0</v>
      </c>
      <c r="O48">
        <v>10.145833333333334</v>
      </c>
      <c r="P48">
        <f t="shared" si="2"/>
        <v>1941</v>
      </c>
      <c r="Q48" s="2">
        <f t="shared" si="3"/>
        <v>15056.854166666695</v>
      </c>
      <c r="R48">
        <f t="shared" si="4"/>
        <v>0</v>
      </c>
      <c r="S48">
        <f>I48*$O48/ref!$B$3</f>
        <v>0</v>
      </c>
      <c r="T48">
        <f>K48*$O48/ref!$B$3</f>
        <v>0</v>
      </c>
      <c r="U48">
        <f>L48*$O48/ref!$B$3</f>
        <v>0</v>
      </c>
      <c r="V48">
        <f>N48*$O48/ref!$B$3</f>
        <v>0</v>
      </c>
      <c r="W48">
        <f t="shared" si="12"/>
        <v>3</v>
      </c>
      <c r="X48" t="str">
        <f t="shared" si="13"/>
        <v>3 1941</v>
      </c>
      <c r="Y48">
        <f t="shared" si="9"/>
        <v>10</v>
      </c>
      <c r="Z48">
        <f t="shared" si="14"/>
        <v>1943</v>
      </c>
      <c r="AA48" t="str">
        <f t="shared" si="15"/>
        <v>10 1943</v>
      </c>
      <c r="AB48" s="1">
        <f t="shared" si="11"/>
        <v>16010.125</v>
      </c>
      <c r="AC48">
        <f t="shared" si="7"/>
        <v>3</v>
      </c>
      <c r="AD48" s="16">
        <f t="shared" si="16"/>
        <v>0</v>
      </c>
      <c r="AE48" s="16">
        <f t="shared" si="17"/>
        <v>0</v>
      </c>
      <c r="AF48" s="16">
        <f t="shared" si="18"/>
        <v>0</v>
      </c>
      <c r="AG48" s="16">
        <f t="shared" si="19"/>
        <v>0</v>
      </c>
      <c r="AH48">
        <f>INDEX(Impacts_scenario_1_RSBsn_Mask!$Y$2:$Y$70,$Z48-1939+1,1)</f>
        <v>0</v>
      </c>
    </row>
    <row r="49" spans="1:34" x14ac:dyDescent="0.3">
      <c r="A49">
        <v>16</v>
      </c>
      <c r="B49">
        <v>3</v>
      </c>
      <c r="C49">
        <f>RS_wells_scenario_1_bgw!C49-RS_wells_baseline_bgw!C49</f>
        <v>0</v>
      </c>
      <c r="D49">
        <f>RS_wells_scenario_1_bgw!D49-RS_wells_baseline_bgw!D49</f>
        <v>0</v>
      </c>
      <c r="E49">
        <f>RS_wells_scenario_1_bgw!E49-RS_wells_baseline_bgw!E49</f>
        <v>0</v>
      </c>
      <c r="F49">
        <f>RS_wells_scenario_1_bgw!F49-RS_wells_baseline_bgw!F49</f>
        <v>0</v>
      </c>
      <c r="G49">
        <f>RS_wells_scenario_1_bgw!G49-RS_wells_baseline_bgw!G49</f>
        <v>0</v>
      </c>
      <c r="H49" s="19">
        <f>RS_wells_scenario_1_bgw!H49-RS_wells_baseline_bgw!H49</f>
        <v>0</v>
      </c>
      <c r="I49">
        <f>RS_wells_scenario_1_bgw!I49-RS_wells_baseline_bgw!I49</f>
        <v>0</v>
      </c>
      <c r="J49">
        <f>RS_wells_scenario_1_bgw!J49-RS_wells_baseline_bgw!J49</f>
        <v>0</v>
      </c>
      <c r="K49">
        <f>RS_wells_scenario_1_bgw!K49-RS_wells_baseline_bgw!K49</f>
        <v>0</v>
      </c>
      <c r="L49">
        <f>RS_wells_scenario_1_bgw!L49-RS_wells_baseline_bgw!L49</f>
        <v>0</v>
      </c>
      <c r="M49">
        <f>RS_wells_scenario_1_bgw!M49-RS_wells_baseline_bgw!M49</f>
        <v>0</v>
      </c>
      <c r="N49">
        <f>RS_wells_scenario_1_bgw!N49-RS_wells_baseline_bgw!N49</f>
        <v>0</v>
      </c>
      <c r="O49">
        <v>10.145833333333334</v>
      </c>
      <c r="P49">
        <f t="shared" si="2"/>
        <v>1941</v>
      </c>
      <c r="Q49" s="2">
        <f t="shared" si="3"/>
        <v>15067.000000000029</v>
      </c>
      <c r="R49">
        <f t="shared" si="4"/>
        <v>0</v>
      </c>
      <c r="S49">
        <f>I49*$O49/ref!$B$3</f>
        <v>0</v>
      </c>
      <c r="T49">
        <f>K49*$O49/ref!$B$3</f>
        <v>0</v>
      </c>
      <c r="U49">
        <f>L49*$O49/ref!$B$3</f>
        <v>0</v>
      </c>
      <c r="V49">
        <f>N49*$O49/ref!$B$3</f>
        <v>0</v>
      </c>
      <c r="W49">
        <f t="shared" si="12"/>
        <v>3</v>
      </c>
      <c r="X49" t="str">
        <f t="shared" si="13"/>
        <v>3 1941</v>
      </c>
      <c r="Y49">
        <f t="shared" si="9"/>
        <v>11</v>
      </c>
      <c r="Z49">
        <f t="shared" si="14"/>
        <v>1943</v>
      </c>
      <c r="AA49" t="str">
        <f t="shared" si="15"/>
        <v>11 1943</v>
      </c>
      <c r="AB49" s="1">
        <f t="shared" si="11"/>
        <v>16040.5625</v>
      </c>
      <c r="AC49">
        <f t="shared" si="7"/>
        <v>3</v>
      </c>
      <c r="AD49" s="16">
        <f t="shared" si="16"/>
        <v>0</v>
      </c>
      <c r="AE49" s="16">
        <f t="shared" si="17"/>
        <v>0</v>
      </c>
      <c r="AF49" s="16">
        <f t="shared" si="18"/>
        <v>0</v>
      </c>
      <c r="AG49" s="16">
        <f t="shared" si="19"/>
        <v>0</v>
      </c>
      <c r="AH49">
        <f>INDEX(Impacts_scenario_1_RSBsn_Mask!$Y$2:$Y$70,$Z49-1939+1,1)</f>
        <v>0</v>
      </c>
    </row>
    <row r="50" spans="1:34" x14ac:dyDescent="0.3">
      <c r="A50">
        <v>17</v>
      </c>
      <c r="B50">
        <v>1</v>
      </c>
      <c r="C50">
        <f>RS_wells_scenario_1_bgw!C50-RS_wells_baseline_bgw!C50</f>
        <v>0</v>
      </c>
      <c r="D50">
        <f>RS_wells_scenario_1_bgw!D50-RS_wells_baseline_bgw!D50</f>
        <v>0</v>
      </c>
      <c r="E50">
        <f>RS_wells_scenario_1_bgw!E50-RS_wells_baseline_bgw!E50</f>
        <v>0</v>
      </c>
      <c r="F50">
        <f>RS_wells_scenario_1_bgw!F50-RS_wells_baseline_bgw!F50</f>
        <v>0</v>
      </c>
      <c r="G50">
        <f>RS_wells_scenario_1_bgw!G50-RS_wells_baseline_bgw!G50</f>
        <v>0</v>
      </c>
      <c r="H50" s="19">
        <f>RS_wells_scenario_1_bgw!H50-RS_wells_baseline_bgw!H50</f>
        <v>0</v>
      </c>
      <c r="I50">
        <f>RS_wells_scenario_1_bgw!I50-RS_wells_baseline_bgw!I50</f>
        <v>0</v>
      </c>
      <c r="J50">
        <f>RS_wells_scenario_1_bgw!J50-RS_wells_baseline_bgw!J50</f>
        <v>0</v>
      </c>
      <c r="K50">
        <f>RS_wells_scenario_1_bgw!K50-RS_wells_baseline_bgw!K50</f>
        <v>0</v>
      </c>
      <c r="L50">
        <f>RS_wells_scenario_1_bgw!L50-RS_wells_baseline_bgw!L50</f>
        <v>0</v>
      </c>
      <c r="M50">
        <f>RS_wells_scenario_1_bgw!M50-RS_wells_baseline_bgw!M50</f>
        <v>0</v>
      </c>
      <c r="N50">
        <f>RS_wells_scenario_1_bgw!N50-RS_wells_baseline_bgw!N50</f>
        <v>0</v>
      </c>
      <c r="O50">
        <v>10.145833333333334</v>
      </c>
      <c r="P50">
        <f t="shared" si="2"/>
        <v>1941</v>
      </c>
      <c r="Q50" s="2">
        <f t="shared" si="3"/>
        <v>15077.145833333363</v>
      </c>
      <c r="R50">
        <f t="shared" si="4"/>
        <v>0</v>
      </c>
      <c r="S50">
        <f>I50*$O50/ref!$B$3</f>
        <v>0</v>
      </c>
      <c r="T50">
        <f>K50*$O50/ref!$B$3</f>
        <v>0</v>
      </c>
      <c r="U50">
        <f>L50*$O50/ref!$B$3</f>
        <v>0</v>
      </c>
      <c r="V50">
        <f>N50*$O50/ref!$B$3</f>
        <v>0</v>
      </c>
      <c r="W50">
        <f t="shared" si="12"/>
        <v>4</v>
      </c>
      <c r="X50" t="str">
        <f t="shared" si="13"/>
        <v>4 1941</v>
      </c>
      <c r="Y50">
        <f t="shared" si="9"/>
        <v>12</v>
      </c>
      <c r="Z50">
        <f t="shared" si="14"/>
        <v>1943</v>
      </c>
      <c r="AA50" t="str">
        <f t="shared" si="15"/>
        <v>12 1943</v>
      </c>
      <c r="AB50" s="1">
        <f t="shared" si="11"/>
        <v>16071</v>
      </c>
      <c r="AC50">
        <f t="shared" si="7"/>
        <v>3</v>
      </c>
      <c r="AD50" s="16">
        <f t="shared" si="16"/>
        <v>0</v>
      </c>
      <c r="AE50" s="16">
        <f t="shared" si="17"/>
        <v>0</v>
      </c>
      <c r="AF50" s="16">
        <f t="shared" si="18"/>
        <v>0</v>
      </c>
      <c r="AG50" s="16">
        <f t="shared" si="19"/>
        <v>0</v>
      </c>
      <c r="AH50">
        <f>INDEX(Impacts_scenario_1_RSBsn_Mask!$Y$2:$Y$70,$Z50-1939+1,1)</f>
        <v>0</v>
      </c>
    </row>
    <row r="51" spans="1:34" x14ac:dyDescent="0.3">
      <c r="A51">
        <v>17</v>
      </c>
      <c r="B51">
        <v>2</v>
      </c>
      <c r="C51">
        <f>RS_wells_scenario_1_bgw!C51-RS_wells_baseline_bgw!C51</f>
        <v>0</v>
      </c>
      <c r="D51">
        <f>RS_wells_scenario_1_bgw!D51-RS_wells_baseline_bgw!D51</f>
        <v>0</v>
      </c>
      <c r="E51">
        <f>RS_wells_scenario_1_bgw!E51-RS_wells_baseline_bgw!E51</f>
        <v>0</v>
      </c>
      <c r="F51">
        <f>RS_wells_scenario_1_bgw!F51-RS_wells_baseline_bgw!F51</f>
        <v>0</v>
      </c>
      <c r="G51">
        <f>RS_wells_scenario_1_bgw!G51-RS_wells_baseline_bgw!G51</f>
        <v>0</v>
      </c>
      <c r="H51" s="19">
        <f>RS_wells_scenario_1_bgw!H51-RS_wells_baseline_bgw!H51</f>
        <v>0</v>
      </c>
      <c r="I51">
        <f>RS_wells_scenario_1_bgw!I51-RS_wells_baseline_bgw!I51</f>
        <v>0</v>
      </c>
      <c r="J51">
        <f>RS_wells_scenario_1_bgw!J51-RS_wells_baseline_bgw!J51</f>
        <v>0</v>
      </c>
      <c r="K51">
        <f>RS_wells_scenario_1_bgw!K51-RS_wells_baseline_bgw!K51</f>
        <v>0</v>
      </c>
      <c r="L51">
        <f>RS_wells_scenario_1_bgw!L51-RS_wells_baseline_bgw!L51</f>
        <v>0</v>
      </c>
      <c r="M51">
        <f>RS_wells_scenario_1_bgw!M51-RS_wells_baseline_bgw!M51</f>
        <v>0</v>
      </c>
      <c r="N51">
        <f>RS_wells_scenario_1_bgw!N51-RS_wells_baseline_bgw!N51</f>
        <v>0</v>
      </c>
      <c r="O51">
        <v>10.145833333333334</v>
      </c>
      <c r="P51">
        <f t="shared" si="2"/>
        <v>1941</v>
      </c>
      <c r="Q51" s="2">
        <f t="shared" si="3"/>
        <v>15087.291666666697</v>
      </c>
      <c r="R51">
        <f t="shared" si="4"/>
        <v>0</v>
      </c>
      <c r="S51">
        <f>I51*$O51/ref!$B$3</f>
        <v>0</v>
      </c>
      <c r="T51">
        <f>K51*$O51/ref!$B$3</f>
        <v>0</v>
      </c>
      <c r="U51">
        <f>L51*$O51/ref!$B$3</f>
        <v>0</v>
      </c>
      <c r="V51">
        <f>N51*$O51/ref!$B$3</f>
        <v>0</v>
      </c>
      <c r="W51">
        <f t="shared" si="12"/>
        <v>4</v>
      </c>
      <c r="X51" t="str">
        <f t="shared" si="13"/>
        <v>4 1941</v>
      </c>
      <c r="Y51">
        <f t="shared" si="9"/>
        <v>1</v>
      </c>
      <c r="Z51">
        <f t="shared" si="14"/>
        <v>1944</v>
      </c>
      <c r="AA51" t="str">
        <f t="shared" si="15"/>
        <v>1 1944</v>
      </c>
      <c r="AB51" s="1">
        <f t="shared" si="11"/>
        <v>16101.4375</v>
      </c>
      <c r="AC51">
        <f t="shared" si="7"/>
        <v>3</v>
      </c>
      <c r="AD51" s="16">
        <f t="shared" si="16"/>
        <v>0</v>
      </c>
      <c r="AE51" s="16">
        <f t="shared" si="17"/>
        <v>0</v>
      </c>
      <c r="AF51" s="16">
        <f t="shared" si="18"/>
        <v>0</v>
      </c>
      <c r="AG51" s="16">
        <f t="shared" si="19"/>
        <v>0</v>
      </c>
      <c r="AH51">
        <f>INDEX(Impacts_scenario_1_RSBsn_Mask!$Y$2:$Y$70,$Z51-1939+1,1)</f>
        <v>0</v>
      </c>
    </row>
    <row r="52" spans="1:34" x14ac:dyDescent="0.3">
      <c r="A52">
        <v>17</v>
      </c>
      <c r="B52">
        <v>3</v>
      </c>
      <c r="C52">
        <f>RS_wells_scenario_1_bgw!C52-RS_wells_baseline_bgw!C52</f>
        <v>0</v>
      </c>
      <c r="D52">
        <f>RS_wells_scenario_1_bgw!D52-RS_wells_baseline_bgw!D52</f>
        <v>0</v>
      </c>
      <c r="E52">
        <f>RS_wells_scenario_1_bgw!E52-RS_wells_baseline_bgw!E52</f>
        <v>0</v>
      </c>
      <c r="F52">
        <f>RS_wells_scenario_1_bgw!F52-RS_wells_baseline_bgw!F52</f>
        <v>0</v>
      </c>
      <c r="G52">
        <f>RS_wells_scenario_1_bgw!G52-RS_wells_baseline_bgw!G52</f>
        <v>0</v>
      </c>
      <c r="H52" s="19">
        <f>RS_wells_scenario_1_bgw!H52-RS_wells_baseline_bgw!H52</f>
        <v>0</v>
      </c>
      <c r="I52">
        <f>RS_wells_scenario_1_bgw!I52-RS_wells_baseline_bgw!I52</f>
        <v>0</v>
      </c>
      <c r="J52">
        <f>RS_wells_scenario_1_bgw!J52-RS_wells_baseline_bgw!J52</f>
        <v>0</v>
      </c>
      <c r="K52">
        <f>RS_wells_scenario_1_bgw!K52-RS_wells_baseline_bgw!K52</f>
        <v>0</v>
      </c>
      <c r="L52">
        <f>RS_wells_scenario_1_bgw!L52-RS_wells_baseline_bgw!L52</f>
        <v>0</v>
      </c>
      <c r="M52">
        <f>RS_wells_scenario_1_bgw!M52-RS_wells_baseline_bgw!M52</f>
        <v>0</v>
      </c>
      <c r="N52">
        <f>RS_wells_scenario_1_bgw!N52-RS_wells_baseline_bgw!N52</f>
        <v>0</v>
      </c>
      <c r="O52">
        <v>10.145833333333334</v>
      </c>
      <c r="P52">
        <f t="shared" si="2"/>
        <v>1941</v>
      </c>
      <c r="Q52" s="2">
        <f t="shared" si="3"/>
        <v>15097.437500000031</v>
      </c>
      <c r="R52">
        <f t="shared" si="4"/>
        <v>0</v>
      </c>
      <c r="S52">
        <f>I52*$O52/ref!$B$3</f>
        <v>0</v>
      </c>
      <c r="T52">
        <f>K52*$O52/ref!$B$3</f>
        <v>0</v>
      </c>
      <c r="U52">
        <f>L52*$O52/ref!$B$3</f>
        <v>0</v>
      </c>
      <c r="V52">
        <f>N52*$O52/ref!$B$3</f>
        <v>0</v>
      </c>
      <c r="W52">
        <f t="shared" si="12"/>
        <v>4</v>
      </c>
      <c r="X52" t="str">
        <f t="shared" si="13"/>
        <v>4 1941</v>
      </c>
      <c r="Y52">
        <f t="shared" si="9"/>
        <v>2</v>
      </c>
      <c r="Z52">
        <f t="shared" si="14"/>
        <v>1944</v>
      </c>
      <c r="AA52" t="str">
        <f t="shared" si="15"/>
        <v>2 1944</v>
      </c>
      <c r="AB52" s="1">
        <f t="shared" si="11"/>
        <v>16131.875</v>
      </c>
      <c r="AC52">
        <f t="shared" si="7"/>
        <v>3</v>
      </c>
      <c r="AD52" s="16">
        <f t="shared" si="16"/>
        <v>0</v>
      </c>
      <c r="AE52" s="16">
        <f t="shared" si="17"/>
        <v>0</v>
      </c>
      <c r="AF52" s="16">
        <f t="shared" si="18"/>
        <v>0</v>
      </c>
      <c r="AG52" s="16">
        <f t="shared" si="19"/>
        <v>0</v>
      </c>
      <c r="AH52">
        <f>INDEX(Impacts_scenario_1_RSBsn_Mask!$Y$2:$Y$70,$Z52-1939+1,1)</f>
        <v>0</v>
      </c>
    </row>
    <row r="53" spans="1:34" x14ac:dyDescent="0.3">
      <c r="A53">
        <v>18</v>
      </c>
      <c r="B53">
        <v>1</v>
      </c>
      <c r="C53">
        <f>RS_wells_scenario_1_bgw!C53-RS_wells_baseline_bgw!C53</f>
        <v>0</v>
      </c>
      <c r="D53">
        <f>RS_wells_scenario_1_bgw!D53-RS_wells_baseline_bgw!D53</f>
        <v>0</v>
      </c>
      <c r="E53">
        <f>RS_wells_scenario_1_bgw!E53-RS_wells_baseline_bgw!E53</f>
        <v>0</v>
      </c>
      <c r="F53">
        <f>RS_wells_scenario_1_bgw!F53-RS_wells_baseline_bgw!F53</f>
        <v>0</v>
      </c>
      <c r="G53">
        <f>RS_wells_scenario_1_bgw!G53-RS_wells_baseline_bgw!G53</f>
        <v>0</v>
      </c>
      <c r="H53" s="19">
        <f>RS_wells_scenario_1_bgw!H53-RS_wells_baseline_bgw!H53</f>
        <v>0</v>
      </c>
      <c r="I53">
        <f>RS_wells_scenario_1_bgw!I53-RS_wells_baseline_bgw!I53</f>
        <v>0</v>
      </c>
      <c r="J53">
        <f>RS_wells_scenario_1_bgw!J53-RS_wells_baseline_bgw!J53</f>
        <v>0</v>
      </c>
      <c r="K53">
        <f>RS_wells_scenario_1_bgw!K53-RS_wells_baseline_bgw!K53</f>
        <v>0</v>
      </c>
      <c r="L53">
        <f>RS_wells_scenario_1_bgw!L53-RS_wells_baseline_bgw!L53</f>
        <v>0</v>
      </c>
      <c r="M53">
        <f>RS_wells_scenario_1_bgw!M53-RS_wells_baseline_bgw!M53</f>
        <v>0</v>
      </c>
      <c r="N53">
        <f>RS_wells_scenario_1_bgw!N53-RS_wells_baseline_bgw!N53</f>
        <v>0</v>
      </c>
      <c r="O53">
        <v>10.145833333333334</v>
      </c>
      <c r="P53">
        <f t="shared" si="2"/>
        <v>1941</v>
      </c>
      <c r="Q53" s="2">
        <f t="shared" si="3"/>
        <v>15107.583333333365</v>
      </c>
      <c r="R53">
        <f t="shared" si="4"/>
        <v>0</v>
      </c>
      <c r="S53">
        <f>I53*$O53/ref!$B$3</f>
        <v>0</v>
      </c>
      <c r="T53">
        <f>K53*$O53/ref!$B$3</f>
        <v>0</v>
      </c>
      <c r="U53">
        <f>L53*$O53/ref!$B$3</f>
        <v>0</v>
      </c>
      <c r="V53">
        <f>N53*$O53/ref!$B$3</f>
        <v>0</v>
      </c>
      <c r="W53">
        <f t="shared" si="12"/>
        <v>5</v>
      </c>
      <c r="X53" t="str">
        <f t="shared" si="13"/>
        <v>5 1941</v>
      </c>
      <c r="Y53">
        <f t="shared" si="9"/>
        <v>3</v>
      </c>
      <c r="Z53">
        <f t="shared" si="14"/>
        <v>1944</v>
      </c>
      <c r="AA53" t="str">
        <f t="shared" si="15"/>
        <v>3 1944</v>
      </c>
      <c r="AB53" s="1">
        <f t="shared" si="11"/>
        <v>16162.3125</v>
      </c>
      <c r="AC53">
        <f t="shared" si="7"/>
        <v>3</v>
      </c>
      <c r="AD53" s="16">
        <f t="shared" si="16"/>
        <v>0</v>
      </c>
      <c r="AE53" s="16">
        <f t="shared" si="17"/>
        <v>0</v>
      </c>
      <c r="AF53" s="16">
        <f t="shared" si="18"/>
        <v>0</v>
      </c>
      <c r="AG53" s="16">
        <f t="shared" si="19"/>
        <v>0</v>
      </c>
      <c r="AH53">
        <f>INDEX(Impacts_scenario_1_RSBsn_Mask!$Y$2:$Y$70,$Z53-1939+1,1)</f>
        <v>0</v>
      </c>
    </row>
    <row r="54" spans="1:34" x14ac:dyDescent="0.3">
      <c r="A54">
        <v>18</v>
      </c>
      <c r="B54">
        <v>2</v>
      </c>
      <c r="C54">
        <f>RS_wells_scenario_1_bgw!C54-RS_wells_baseline_bgw!C54</f>
        <v>0</v>
      </c>
      <c r="D54">
        <f>RS_wells_scenario_1_bgw!D54-RS_wells_baseline_bgw!D54</f>
        <v>0</v>
      </c>
      <c r="E54">
        <f>RS_wells_scenario_1_bgw!E54-RS_wells_baseline_bgw!E54</f>
        <v>0</v>
      </c>
      <c r="F54">
        <f>RS_wells_scenario_1_bgw!F54-RS_wells_baseline_bgw!F54</f>
        <v>0</v>
      </c>
      <c r="G54">
        <f>RS_wells_scenario_1_bgw!G54-RS_wells_baseline_bgw!G54</f>
        <v>0</v>
      </c>
      <c r="H54" s="19">
        <f>RS_wells_scenario_1_bgw!H54-RS_wells_baseline_bgw!H54</f>
        <v>0</v>
      </c>
      <c r="I54">
        <f>RS_wells_scenario_1_bgw!I54-RS_wells_baseline_bgw!I54</f>
        <v>0</v>
      </c>
      <c r="J54">
        <f>RS_wells_scenario_1_bgw!J54-RS_wells_baseline_bgw!J54</f>
        <v>0</v>
      </c>
      <c r="K54">
        <f>RS_wells_scenario_1_bgw!K54-RS_wells_baseline_bgw!K54</f>
        <v>0</v>
      </c>
      <c r="L54">
        <f>RS_wells_scenario_1_bgw!L54-RS_wells_baseline_bgw!L54</f>
        <v>0</v>
      </c>
      <c r="M54">
        <f>RS_wells_scenario_1_bgw!M54-RS_wells_baseline_bgw!M54</f>
        <v>0</v>
      </c>
      <c r="N54">
        <f>RS_wells_scenario_1_bgw!N54-RS_wells_baseline_bgw!N54</f>
        <v>0</v>
      </c>
      <c r="O54">
        <v>10.145833333333334</v>
      </c>
      <c r="P54">
        <f t="shared" si="2"/>
        <v>1941</v>
      </c>
      <c r="Q54" s="2">
        <f t="shared" si="3"/>
        <v>15117.729166666699</v>
      </c>
      <c r="R54">
        <f t="shared" si="4"/>
        <v>0</v>
      </c>
      <c r="S54">
        <f>I54*$O54/ref!$B$3</f>
        <v>0</v>
      </c>
      <c r="T54">
        <f>K54*$O54/ref!$B$3</f>
        <v>0</v>
      </c>
      <c r="U54">
        <f>L54*$O54/ref!$B$3</f>
        <v>0</v>
      </c>
      <c r="V54">
        <f>N54*$O54/ref!$B$3</f>
        <v>0</v>
      </c>
      <c r="W54">
        <f t="shared" si="12"/>
        <v>5</v>
      </c>
      <c r="X54" t="str">
        <f t="shared" si="13"/>
        <v>5 1941</v>
      </c>
      <c r="Y54">
        <f t="shared" si="9"/>
        <v>4</v>
      </c>
      <c r="Z54">
        <f t="shared" si="14"/>
        <v>1944</v>
      </c>
      <c r="AA54" t="str">
        <f t="shared" si="15"/>
        <v>4 1944</v>
      </c>
      <c r="AB54" s="1">
        <f t="shared" si="11"/>
        <v>16192.75</v>
      </c>
      <c r="AC54">
        <f t="shared" si="7"/>
        <v>3</v>
      </c>
      <c r="AD54" s="16">
        <f t="shared" si="16"/>
        <v>0</v>
      </c>
      <c r="AE54" s="16">
        <f t="shared" si="17"/>
        <v>0</v>
      </c>
      <c r="AF54" s="16">
        <f t="shared" si="18"/>
        <v>0</v>
      </c>
      <c r="AG54" s="16">
        <f t="shared" si="19"/>
        <v>0</v>
      </c>
      <c r="AH54">
        <f>INDEX(Impacts_scenario_1_RSBsn_Mask!$Y$2:$Y$70,$Z54-1939+1,1)</f>
        <v>0</v>
      </c>
    </row>
    <row r="55" spans="1:34" x14ac:dyDescent="0.3">
      <c r="A55">
        <v>18</v>
      </c>
      <c r="B55">
        <v>3</v>
      </c>
      <c r="C55">
        <f>RS_wells_scenario_1_bgw!C55-RS_wells_baseline_bgw!C55</f>
        <v>0</v>
      </c>
      <c r="D55">
        <f>RS_wells_scenario_1_bgw!D55-RS_wells_baseline_bgw!D55</f>
        <v>0</v>
      </c>
      <c r="E55">
        <f>RS_wells_scenario_1_bgw!E55-RS_wells_baseline_bgw!E55</f>
        <v>0</v>
      </c>
      <c r="F55">
        <f>RS_wells_scenario_1_bgw!F55-RS_wells_baseline_bgw!F55</f>
        <v>0</v>
      </c>
      <c r="G55">
        <f>RS_wells_scenario_1_bgw!G55-RS_wells_baseline_bgw!G55</f>
        <v>0</v>
      </c>
      <c r="H55" s="19">
        <f>RS_wells_scenario_1_bgw!H55-RS_wells_baseline_bgw!H55</f>
        <v>0</v>
      </c>
      <c r="I55">
        <f>RS_wells_scenario_1_bgw!I55-RS_wells_baseline_bgw!I55</f>
        <v>0</v>
      </c>
      <c r="J55">
        <f>RS_wells_scenario_1_bgw!J55-RS_wells_baseline_bgw!J55</f>
        <v>0</v>
      </c>
      <c r="K55">
        <f>RS_wells_scenario_1_bgw!K55-RS_wells_baseline_bgw!K55</f>
        <v>0</v>
      </c>
      <c r="L55">
        <f>RS_wells_scenario_1_bgw!L55-RS_wells_baseline_bgw!L55</f>
        <v>0</v>
      </c>
      <c r="M55">
        <f>RS_wells_scenario_1_bgw!M55-RS_wells_baseline_bgw!M55</f>
        <v>0</v>
      </c>
      <c r="N55">
        <f>RS_wells_scenario_1_bgw!N55-RS_wells_baseline_bgw!N55</f>
        <v>0</v>
      </c>
      <c r="O55">
        <v>10.145833333333334</v>
      </c>
      <c r="P55">
        <f t="shared" si="2"/>
        <v>1941</v>
      </c>
      <c r="Q55" s="2">
        <f t="shared" si="3"/>
        <v>15127.875000000033</v>
      </c>
      <c r="R55">
        <f t="shared" si="4"/>
        <v>0</v>
      </c>
      <c r="S55">
        <f>I55*$O55/ref!$B$3</f>
        <v>0</v>
      </c>
      <c r="T55">
        <f>K55*$O55/ref!$B$3</f>
        <v>0</v>
      </c>
      <c r="U55">
        <f>L55*$O55/ref!$B$3</f>
        <v>0</v>
      </c>
      <c r="V55">
        <f>N55*$O55/ref!$B$3</f>
        <v>0</v>
      </c>
      <c r="W55">
        <f t="shared" si="12"/>
        <v>5</v>
      </c>
      <c r="X55" t="str">
        <f t="shared" si="13"/>
        <v>5 1941</v>
      </c>
      <c r="Y55">
        <f t="shared" si="9"/>
        <v>5</v>
      </c>
      <c r="Z55">
        <f t="shared" si="14"/>
        <v>1944</v>
      </c>
      <c r="AA55" t="str">
        <f t="shared" si="15"/>
        <v>5 1944</v>
      </c>
      <c r="AB55" s="1">
        <f t="shared" si="11"/>
        <v>16223.1875</v>
      </c>
      <c r="AC55">
        <f t="shared" si="7"/>
        <v>3</v>
      </c>
      <c r="AD55" s="16">
        <f t="shared" si="16"/>
        <v>0</v>
      </c>
      <c r="AE55" s="16">
        <f t="shared" si="17"/>
        <v>0</v>
      </c>
      <c r="AF55" s="16">
        <f t="shared" si="18"/>
        <v>0</v>
      </c>
      <c r="AG55" s="16">
        <f t="shared" si="19"/>
        <v>0</v>
      </c>
      <c r="AH55">
        <f>INDEX(Impacts_scenario_1_RSBsn_Mask!$Y$2:$Y$70,$Z55-1939+1,1)</f>
        <v>0</v>
      </c>
    </row>
    <row r="56" spans="1:34" x14ac:dyDescent="0.3">
      <c r="A56">
        <v>19</v>
      </c>
      <c r="B56">
        <v>1</v>
      </c>
      <c r="C56">
        <f>RS_wells_scenario_1_bgw!C56-RS_wells_baseline_bgw!C56</f>
        <v>0</v>
      </c>
      <c r="D56">
        <f>RS_wells_scenario_1_bgw!D56-RS_wells_baseline_bgw!D56</f>
        <v>0</v>
      </c>
      <c r="E56">
        <f>RS_wells_scenario_1_bgw!E56-RS_wells_baseline_bgw!E56</f>
        <v>0</v>
      </c>
      <c r="F56">
        <f>RS_wells_scenario_1_bgw!F56-RS_wells_baseline_bgw!F56</f>
        <v>0</v>
      </c>
      <c r="G56">
        <f>RS_wells_scenario_1_bgw!G56-RS_wells_baseline_bgw!G56</f>
        <v>0</v>
      </c>
      <c r="H56" s="19">
        <f>RS_wells_scenario_1_bgw!H56-RS_wells_baseline_bgw!H56</f>
        <v>0</v>
      </c>
      <c r="I56">
        <f>RS_wells_scenario_1_bgw!I56-RS_wells_baseline_bgw!I56</f>
        <v>0</v>
      </c>
      <c r="J56">
        <f>RS_wells_scenario_1_bgw!J56-RS_wells_baseline_bgw!J56</f>
        <v>0</v>
      </c>
      <c r="K56">
        <f>RS_wells_scenario_1_bgw!K56-RS_wells_baseline_bgw!K56</f>
        <v>0</v>
      </c>
      <c r="L56">
        <f>RS_wells_scenario_1_bgw!L56-RS_wells_baseline_bgw!L56</f>
        <v>0</v>
      </c>
      <c r="M56">
        <f>RS_wells_scenario_1_bgw!M56-RS_wells_baseline_bgw!M56</f>
        <v>0</v>
      </c>
      <c r="N56">
        <f>RS_wells_scenario_1_bgw!N56-RS_wells_baseline_bgw!N56</f>
        <v>0</v>
      </c>
      <c r="O56">
        <v>10.145833333333334</v>
      </c>
      <c r="P56">
        <f t="shared" si="2"/>
        <v>1941</v>
      </c>
      <c r="Q56" s="2">
        <f t="shared" si="3"/>
        <v>15138.020833333367</v>
      </c>
      <c r="R56">
        <f t="shared" si="4"/>
        <v>0</v>
      </c>
      <c r="S56">
        <f>I56*$O56/ref!$B$3</f>
        <v>0</v>
      </c>
      <c r="T56">
        <f>K56*$O56/ref!$B$3</f>
        <v>0</v>
      </c>
      <c r="U56">
        <f>L56*$O56/ref!$B$3</f>
        <v>0</v>
      </c>
      <c r="V56">
        <f>N56*$O56/ref!$B$3</f>
        <v>0</v>
      </c>
      <c r="W56">
        <f t="shared" si="12"/>
        <v>6</v>
      </c>
      <c r="X56" t="str">
        <f t="shared" si="13"/>
        <v>6 1941</v>
      </c>
      <c r="Y56">
        <f t="shared" si="9"/>
        <v>6</v>
      </c>
      <c r="Z56">
        <f t="shared" si="14"/>
        <v>1944</v>
      </c>
      <c r="AA56" t="str">
        <f t="shared" si="15"/>
        <v>6 1944</v>
      </c>
      <c r="AB56" s="1">
        <f t="shared" si="11"/>
        <v>16253.625</v>
      </c>
      <c r="AC56">
        <f t="shared" si="7"/>
        <v>3</v>
      </c>
      <c r="AD56" s="16">
        <f t="shared" si="16"/>
        <v>0</v>
      </c>
      <c r="AE56" s="16">
        <f t="shared" si="17"/>
        <v>0</v>
      </c>
      <c r="AF56" s="16">
        <f t="shared" si="18"/>
        <v>0</v>
      </c>
      <c r="AG56" s="16">
        <f t="shared" si="19"/>
        <v>0</v>
      </c>
      <c r="AH56">
        <f>INDEX(Impacts_scenario_1_RSBsn_Mask!$Y$2:$Y$70,$Z56-1939+1,1)</f>
        <v>0</v>
      </c>
    </row>
    <row r="57" spans="1:34" x14ac:dyDescent="0.3">
      <c r="A57">
        <v>19</v>
      </c>
      <c r="B57">
        <v>2</v>
      </c>
      <c r="C57">
        <f>RS_wells_scenario_1_bgw!C57-RS_wells_baseline_bgw!C57</f>
        <v>0</v>
      </c>
      <c r="D57">
        <f>RS_wells_scenario_1_bgw!D57-RS_wells_baseline_bgw!D57</f>
        <v>0</v>
      </c>
      <c r="E57">
        <f>RS_wells_scenario_1_bgw!E57-RS_wells_baseline_bgw!E57</f>
        <v>0</v>
      </c>
      <c r="F57">
        <f>RS_wells_scenario_1_bgw!F57-RS_wells_baseline_bgw!F57</f>
        <v>0</v>
      </c>
      <c r="G57">
        <f>RS_wells_scenario_1_bgw!G57-RS_wells_baseline_bgw!G57</f>
        <v>0</v>
      </c>
      <c r="H57" s="19">
        <f>RS_wells_scenario_1_bgw!H57-RS_wells_baseline_bgw!H57</f>
        <v>0</v>
      </c>
      <c r="I57">
        <f>RS_wells_scenario_1_bgw!I57-RS_wells_baseline_bgw!I57</f>
        <v>0</v>
      </c>
      <c r="J57">
        <f>RS_wells_scenario_1_bgw!J57-RS_wells_baseline_bgw!J57</f>
        <v>0</v>
      </c>
      <c r="K57">
        <f>RS_wells_scenario_1_bgw!K57-RS_wells_baseline_bgw!K57</f>
        <v>0</v>
      </c>
      <c r="L57">
        <f>RS_wells_scenario_1_bgw!L57-RS_wells_baseline_bgw!L57</f>
        <v>0</v>
      </c>
      <c r="M57">
        <f>RS_wells_scenario_1_bgw!M57-RS_wells_baseline_bgw!M57</f>
        <v>0</v>
      </c>
      <c r="N57">
        <f>RS_wells_scenario_1_bgw!N57-RS_wells_baseline_bgw!N57</f>
        <v>0</v>
      </c>
      <c r="O57">
        <v>10.145833333333334</v>
      </c>
      <c r="P57">
        <f t="shared" si="2"/>
        <v>1941</v>
      </c>
      <c r="Q57" s="2">
        <f t="shared" si="3"/>
        <v>15148.166666666701</v>
      </c>
      <c r="R57">
        <f t="shared" si="4"/>
        <v>0</v>
      </c>
      <c r="S57">
        <f>I57*$O57/ref!$B$3</f>
        <v>0</v>
      </c>
      <c r="T57">
        <f>K57*$O57/ref!$B$3</f>
        <v>0</v>
      </c>
      <c r="U57">
        <f>L57*$O57/ref!$B$3</f>
        <v>0</v>
      </c>
      <c r="V57">
        <f>N57*$O57/ref!$B$3</f>
        <v>0</v>
      </c>
      <c r="W57">
        <f t="shared" si="12"/>
        <v>6</v>
      </c>
      <c r="X57" t="str">
        <f t="shared" si="13"/>
        <v>6 1941</v>
      </c>
      <c r="Y57">
        <f t="shared" si="9"/>
        <v>7</v>
      </c>
      <c r="Z57">
        <f t="shared" si="14"/>
        <v>1944</v>
      </c>
      <c r="AA57" t="str">
        <f t="shared" si="15"/>
        <v>7 1944</v>
      </c>
      <c r="AB57" s="1">
        <f t="shared" si="11"/>
        <v>16284.0625</v>
      </c>
      <c r="AC57">
        <f t="shared" si="7"/>
        <v>3</v>
      </c>
      <c r="AD57" s="16">
        <f t="shared" si="16"/>
        <v>0</v>
      </c>
      <c r="AE57" s="16">
        <f t="shared" si="17"/>
        <v>0</v>
      </c>
      <c r="AF57" s="16">
        <f t="shared" si="18"/>
        <v>0</v>
      </c>
      <c r="AG57" s="16">
        <f t="shared" si="19"/>
        <v>0</v>
      </c>
      <c r="AH57">
        <f>INDEX(Impacts_scenario_1_RSBsn_Mask!$Y$2:$Y$70,$Z57-1939+1,1)</f>
        <v>0</v>
      </c>
    </row>
    <row r="58" spans="1:34" x14ac:dyDescent="0.3">
      <c r="A58">
        <v>19</v>
      </c>
      <c r="B58">
        <v>3</v>
      </c>
      <c r="C58">
        <f>RS_wells_scenario_1_bgw!C58-RS_wells_baseline_bgw!C58</f>
        <v>0</v>
      </c>
      <c r="D58">
        <f>RS_wells_scenario_1_bgw!D58-RS_wells_baseline_bgw!D58</f>
        <v>0</v>
      </c>
      <c r="E58">
        <f>RS_wells_scenario_1_bgw!E58-RS_wells_baseline_bgw!E58</f>
        <v>0</v>
      </c>
      <c r="F58">
        <f>RS_wells_scenario_1_bgw!F58-RS_wells_baseline_bgw!F58</f>
        <v>0</v>
      </c>
      <c r="G58">
        <f>RS_wells_scenario_1_bgw!G58-RS_wells_baseline_bgw!G58</f>
        <v>0</v>
      </c>
      <c r="H58" s="19">
        <f>RS_wells_scenario_1_bgw!H58-RS_wells_baseline_bgw!H58</f>
        <v>0</v>
      </c>
      <c r="I58">
        <f>RS_wells_scenario_1_bgw!I58-RS_wells_baseline_bgw!I58</f>
        <v>0</v>
      </c>
      <c r="J58">
        <f>RS_wells_scenario_1_bgw!J58-RS_wells_baseline_bgw!J58</f>
        <v>0</v>
      </c>
      <c r="K58">
        <f>RS_wells_scenario_1_bgw!K58-RS_wells_baseline_bgw!K58</f>
        <v>0</v>
      </c>
      <c r="L58">
        <f>RS_wells_scenario_1_bgw!L58-RS_wells_baseline_bgw!L58</f>
        <v>0</v>
      </c>
      <c r="M58">
        <f>RS_wells_scenario_1_bgw!M58-RS_wells_baseline_bgw!M58</f>
        <v>0</v>
      </c>
      <c r="N58">
        <f>RS_wells_scenario_1_bgw!N58-RS_wells_baseline_bgw!N58</f>
        <v>0</v>
      </c>
      <c r="O58">
        <v>10.145833333333334</v>
      </c>
      <c r="P58">
        <f t="shared" si="2"/>
        <v>1941</v>
      </c>
      <c r="Q58" s="2">
        <f t="shared" si="3"/>
        <v>15158.312500000035</v>
      </c>
      <c r="R58">
        <f t="shared" si="4"/>
        <v>0</v>
      </c>
      <c r="S58">
        <f>I58*$O58/ref!$B$3</f>
        <v>0</v>
      </c>
      <c r="T58">
        <f>K58*$O58/ref!$B$3</f>
        <v>0</v>
      </c>
      <c r="U58">
        <f>L58*$O58/ref!$B$3</f>
        <v>0</v>
      </c>
      <c r="V58">
        <f>N58*$O58/ref!$B$3</f>
        <v>0</v>
      </c>
      <c r="W58">
        <f t="shared" si="12"/>
        <v>6</v>
      </c>
      <c r="X58" t="str">
        <f t="shared" si="13"/>
        <v>6 1941</v>
      </c>
      <c r="Y58">
        <f t="shared" si="9"/>
        <v>8</v>
      </c>
      <c r="Z58">
        <f t="shared" si="14"/>
        <v>1944</v>
      </c>
      <c r="AA58" t="str">
        <f t="shared" si="15"/>
        <v>8 1944</v>
      </c>
      <c r="AB58" s="1">
        <f t="shared" si="11"/>
        <v>16314.5</v>
      </c>
      <c r="AC58">
        <f t="shared" si="7"/>
        <v>3</v>
      </c>
      <c r="AD58" s="16">
        <f t="shared" si="16"/>
        <v>0</v>
      </c>
      <c r="AE58" s="16">
        <f t="shared" si="17"/>
        <v>0</v>
      </c>
      <c r="AF58" s="16">
        <f t="shared" si="18"/>
        <v>0</v>
      </c>
      <c r="AG58" s="16">
        <f t="shared" si="19"/>
        <v>0</v>
      </c>
      <c r="AH58">
        <f>INDEX(Impacts_scenario_1_RSBsn_Mask!$Y$2:$Y$70,$Z58-1939+1,1)</f>
        <v>0</v>
      </c>
    </row>
    <row r="59" spans="1:34" x14ac:dyDescent="0.3">
      <c r="A59">
        <v>20</v>
      </c>
      <c r="B59">
        <v>1</v>
      </c>
      <c r="C59">
        <f>RS_wells_scenario_1_bgw!C59-RS_wells_baseline_bgw!C59</f>
        <v>0</v>
      </c>
      <c r="D59">
        <f>RS_wells_scenario_1_bgw!D59-RS_wells_baseline_bgw!D59</f>
        <v>0</v>
      </c>
      <c r="E59">
        <f>RS_wells_scenario_1_bgw!E59-RS_wells_baseline_bgw!E59</f>
        <v>0</v>
      </c>
      <c r="F59">
        <f>RS_wells_scenario_1_bgw!F59-RS_wells_baseline_bgw!F59</f>
        <v>0</v>
      </c>
      <c r="G59">
        <f>RS_wells_scenario_1_bgw!G59-RS_wells_baseline_bgw!G59</f>
        <v>0</v>
      </c>
      <c r="H59" s="19">
        <f>RS_wells_scenario_1_bgw!H59-RS_wells_baseline_bgw!H59</f>
        <v>0</v>
      </c>
      <c r="I59">
        <f>RS_wells_scenario_1_bgw!I59-RS_wells_baseline_bgw!I59</f>
        <v>0</v>
      </c>
      <c r="J59">
        <f>RS_wells_scenario_1_bgw!J59-RS_wells_baseline_bgw!J59</f>
        <v>0</v>
      </c>
      <c r="K59">
        <f>RS_wells_scenario_1_bgw!K59-RS_wells_baseline_bgw!K59</f>
        <v>0</v>
      </c>
      <c r="L59">
        <f>RS_wells_scenario_1_bgw!L59-RS_wells_baseline_bgw!L59</f>
        <v>0</v>
      </c>
      <c r="M59">
        <f>RS_wells_scenario_1_bgw!M59-RS_wells_baseline_bgw!M59</f>
        <v>0</v>
      </c>
      <c r="N59">
        <f>RS_wells_scenario_1_bgw!N59-RS_wells_baseline_bgw!N59</f>
        <v>0</v>
      </c>
      <c r="O59">
        <v>10.145833333333334</v>
      </c>
      <c r="P59">
        <f t="shared" si="2"/>
        <v>1941</v>
      </c>
      <c r="Q59" s="2">
        <f t="shared" si="3"/>
        <v>15168.458333333369</v>
      </c>
      <c r="R59">
        <f t="shared" si="4"/>
        <v>0</v>
      </c>
      <c r="S59">
        <f>I59*$O59/ref!$B$3</f>
        <v>0</v>
      </c>
      <c r="T59">
        <f>K59*$O59/ref!$B$3</f>
        <v>0</v>
      </c>
      <c r="U59">
        <f>L59*$O59/ref!$B$3</f>
        <v>0</v>
      </c>
      <c r="V59">
        <f>N59*$O59/ref!$B$3</f>
        <v>0</v>
      </c>
      <c r="W59">
        <f t="shared" si="12"/>
        <v>7</v>
      </c>
      <c r="X59" t="str">
        <f t="shared" si="13"/>
        <v>7 1941</v>
      </c>
      <c r="Y59">
        <f t="shared" si="9"/>
        <v>9</v>
      </c>
      <c r="Z59">
        <f t="shared" si="14"/>
        <v>1944</v>
      </c>
      <c r="AA59" t="str">
        <f t="shared" si="15"/>
        <v>9 1944</v>
      </c>
      <c r="AB59" s="1">
        <f t="shared" si="11"/>
        <v>16344.9375</v>
      </c>
      <c r="AC59">
        <f t="shared" si="7"/>
        <v>3</v>
      </c>
      <c r="AD59" s="16">
        <f t="shared" si="16"/>
        <v>0</v>
      </c>
      <c r="AE59" s="16">
        <f t="shared" si="17"/>
        <v>0</v>
      </c>
      <c r="AF59" s="16">
        <f t="shared" si="18"/>
        <v>0</v>
      </c>
      <c r="AG59" s="16">
        <f t="shared" si="19"/>
        <v>0</v>
      </c>
      <c r="AH59">
        <f>INDEX(Impacts_scenario_1_RSBsn_Mask!$Y$2:$Y$70,$Z59-1939+1,1)</f>
        <v>0</v>
      </c>
    </row>
    <row r="60" spans="1:34" x14ac:dyDescent="0.3">
      <c r="A60">
        <v>20</v>
      </c>
      <c r="B60">
        <v>2</v>
      </c>
      <c r="C60">
        <f>RS_wells_scenario_1_bgw!C60-RS_wells_baseline_bgw!C60</f>
        <v>0</v>
      </c>
      <c r="D60">
        <f>RS_wells_scenario_1_bgw!D60-RS_wells_baseline_bgw!D60</f>
        <v>0</v>
      </c>
      <c r="E60">
        <f>RS_wells_scenario_1_bgw!E60-RS_wells_baseline_bgw!E60</f>
        <v>0</v>
      </c>
      <c r="F60">
        <f>RS_wells_scenario_1_bgw!F60-RS_wells_baseline_bgw!F60</f>
        <v>0</v>
      </c>
      <c r="G60">
        <f>RS_wells_scenario_1_bgw!G60-RS_wells_baseline_bgw!G60</f>
        <v>0</v>
      </c>
      <c r="H60" s="19">
        <f>RS_wells_scenario_1_bgw!H60-RS_wells_baseline_bgw!H60</f>
        <v>0</v>
      </c>
      <c r="I60">
        <f>RS_wells_scenario_1_bgw!I60-RS_wells_baseline_bgw!I60</f>
        <v>0</v>
      </c>
      <c r="J60">
        <f>RS_wells_scenario_1_bgw!J60-RS_wells_baseline_bgw!J60</f>
        <v>0</v>
      </c>
      <c r="K60">
        <f>RS_wells_scenario_1_bgw!K60-RS_wells_baseline_bgw!K60</f>
        <v>0</v>
      </c>
      <c r="L60">
        <f>RS_wells_scenario_1_bgw!L60-RS_wells_baseline_bgw!L60</f>
        <v>0</v>
      </c>
      <c r="M60">
        <f>RS_wells_scenario_1_bgw!M60-RS_wells_baseline_bgw!M60</f>
        <v>0</v>
      </c>
      <c r="N60">
        <f>RS_wells_scenario_1_bgw!N60-RS_wells_baseline_bgw!N60</f>
        <v>0</v>
      </c>
      <c r="O60">
        <v>10.145833333333334</v>
      </c>
      <c r="P60">
        <f t="shared" si="2"/>
        <v>1941</v>
      </c>
      <c r="Q60" s="2">
        <f t="shared" si="3"/>
        <v>15178.604166666702</v>
      </c>
      <c r="R60">
        <f t="shared" si="4"/>
        <v>0</v>
      </c>
      <c r="S60">
        <f>I60*$O60/ref!$B$3</f>
        <v>0</v>
      </c>
      <c r="T60">
        <f>K60*$O60/ref!$B$3</f>
        <v>0</v>
      </c>
      <c r="U60">
        <f>L60*$O60/ref!$B$3</f>
        <v>0</v>
      </c>
      <c r="V60">
        <f>N60*$O60/ref!$B$3</f>
        <v>0</v>
      </c>
      <c r="W60">
        <f t="shared" si="12"/>
        <v>7</v>
      </c>
      <c r="X60" t="str">
        <f t="shared" si="13"/>
        <v>7 1941</v>
      </c>
      <c r="Y60">
        <f t="shared" si="9"/>
        <v>10</v>
      </c>
      <c r="Z60">
        <f t="shared" si="14"/>
        <v>1944</v>
      </c>
      <c r="AA60" t="str">
        <f t="shared" si="15"/>
        <v>10 1944</v>
      </c>
      <c r="AB60" s="1">
        <f t="shared" si="11"/>
        <v>16375.375</v>
      </c>
      <c r="AC60">
        <f t="shared" si="7"/>
        <v>3</v>
      </c>
      <c r="AD60" s="16">
        <f t="shared" si="16"/>
        <v>0</v>
      </c>
      <c r="AE60" s="16">
        <f t="shared" si="17"/>
        <v>0</v>
      </c>
      <c r="AF60" s="16">
        <f t="shared" si="18"/>
        <v>0</v>
      </c>
      <c r="AG60" s="16">
        <f t="shared" si="19"/>
        <v>0</v>
      </c>
      <c r="AH60">
        <f>INDEX(Impacts_scenario_1_RSBsn_Mask!$Y$2:$Y$70,$Z60-1939+1,1)</f>
        <v>0</v>
      </c>
    </row>
    <row r="61" spans="1:34" x14ac:dyDescent="0.3">
      <c r="A61">
        <v>20</v>
      </c>
      <c r="B61">
        <v>3</v>
      </c>
      <c r="C61">
        <f>RS_wells_scenario_1_bgw!C61-RS_wells_baseline_bgw!C61</f>
        <v>0</v>
      </c>
      <c r="D61">
        <f>RS_wells_scenario_1_bgw!D61-RS_wells_baseline_bgw!D61</f>
        <v>0</v>
      </c>
      <c r="E61">
        <f>RS_wells_scenario_1_bgw!E61-RS_wells_baseline_bgw!E61</f>
        <v>0</v>
      </c>
      <c r="F61">
        <f>RS_wells_scenario_1_bgw!F61-RS_wells_baseline_bgw!F61</f>
        <v>0</v>
      </c>
      <c r="G61">
        <f>RS_wells_scenario_1_bgw!G61-RS_wells_baseline_bgw!G61</f>
        <v>0</v>
      </c>
      <c r="H61" s="19">
        <f>RS_wells_scenario_1_bgw!H61-RS_wells_baseline_bgw!H61</f>
        <v>0</v>
      </c>
      <c r="I61">
        <f>RS_wells_scenario_1_bgw!I61-RS_wells_baseline_bgw!I61</f>
        <v>0</v>
      </c>
      <c r="J61">
        <f>RS_wells_scenario_1_bgw!J61-RS_wells_baseline_bgw!J61</f>
        <v>0</v>
      </c>
      <c r="K61">
        <f>RS_wells_scenario_1_bgw!K61-RS_wells_baseline_bgw!K61</f>
        <v>0</v>
      </c>
      <c r="L61">
        <f>RS_wells_scenario_1_bgw!L61-RS_wells_baseline_bgw!L61</f>
        <v>0</v>
      </c>
      <c r="M61">
        <f>RS_wells_scenario_1_bgw!M61-RS_wells_baseline_bgw!M61</f>
        <v>0</v>
      </c>
      <c r="N61">
        <f>RS_wells_scenario_1_bgw!N61-RS_wells_baseline_bgw!N61</f>
        <v>0</v>
      </c>
      <c r="O61">
        <v>10.145833333333334</v>
      </c>
      <c r="P61">
        <f t="shared" si="2"/>
        <v>1941</v>
      </c>
      <c r="Q61" s="2">
        <f t="shared" si="3"/>
        <v>15188.750000000036</v>
      </c>
      <c r="R61">
        <f t="shared" si="4"/>
        <v>0</v>
      </c>
      <c r="S61">
        <f>I61*$O61/ref!$B$3</f>
        <v>0</v>
      </c>
      <c r="T61">
        <f>K61*$O61/ref!$B$3</f>
        <v>0</v>
      </c>
      <c r="U61">
        <f>L61*$O61/ref!$B$3</f>
        <v>0</v>
      </c>
      <c r="V61">
        <f>N61*$O61/ref!$B$3</f>
        <v>0</v>
      </c>
      <c r="W61">
        <f t="shared" si="12"/>
        <v>7</v>
      </c>
      <c r="X61" t="str">
        <f t="shared" si="13"/>
        <v>7 1941</v>
      </c>
      <c r="Y61">
        <f t="shared" si="9"/>
        <v>11</v>
      </c>
      <c r="Z61">
        <f t="shared" si="14"/>
        <v>1944</v>
      </c>
      <c r="AA61" t="str">
        <f t="shared" si="15"/>
        <v>11 1944</v>
      </c>
      <c r="AB61" s="1">
        <f t="shared" si="11"/>
        <v>16405.8125</v>
      </c>
      <c r="AC61">
        <f t="shared" si="7"/>
        <v>3</v>
      </c>
      <c r="AD61" s="16">
        <f t="shared" si="16"/>
        <v>0</v>
      </c>
      <c r="AE61" s="16">
        <f t="shared" si="17"/>
        <v>0</v>
      </c>
      <c r="AF61" s="16">
        <f t="shared" si="18"/>
        <v>0</v>
      </c>
      <c r="AG61" s="16">
        <f t="shared" si="19"/>
        <v>0</v>
      </c>
      <c r="AH61">
        <f>INDEX(Impacts_scenario_1_RSBsn_Mask!$Y$2:$Y$70,$Z61-1939+1,1)</f>
        <v>0</v>
      </c>
    </row>
    <row r="62" spans="1:34" x14ac:dyDescent="0.3">
      <c r="A62">
        <v>21</v>
      </c>
      <c r="B62">
        <v>1</v>
      </c>
      <c r="C62">
        <f>RS_wells_scenario_1_bgw!C62-RS_wells_baseline_bgw!C62</f>
        <v>0</v>
      </c>
      <c r="D62">
        <f>RS_wells_scenario_1_bgw!D62-RS_wells_baseline_bgw!D62</f>
        <v>0</v>
      </c>
      <c r="E62">
        <f>RS_wells_scenario_1_bgw!E62-RS_wells_baseline_bgw!E62</f>
        <v>0</v>
      </c>
      <c r="F62">
        <f>RS_wells_scenario_1_bgw!F62-RS_wells_baseline_bgw!F62</f>
        <v>0</v>
      </c>
      <c r="G62">
        <f>RS_wells_scenario_1_bgw!G62-RS_wells_baseline_bgw!G62</f>
        <v>0</v>
      </c>
      <c r="H62" s="19">
        <f>RS_wells_scenario_1_bgw!H62-RS_wells_baseline_bgw!H62</f>
        <v>0</v>
      </c>
      <c r="I62">
        <f>RS_wells_scenario_1_bgw!I62-RS_wells_baseline_bgw!I62</f>
        <v>0</v>
      </c>
      <c r="J62">
        <f>RS_wells_scenario_1_bgw!J62-RS_wells_baseline_bgw!J62</f>
        <v>0</v>
      </c>
      <c r="K62">
        <f>RS_wells_scenario_1_bgw!K62-RS_wells_baseline_bgw!K62</f>
        <v>0</v>
      </c>
      <c r="L62">
        <f>RS_wells_scenario_1_bgw!L62-RS_wells_baseline_bgw!L62</f>
        <v>0</v>
      </c>
      <c r="M62">
        <f>RS_wells_scenario_1_bgw!M62-RS_wells_baseline_bgw!M62</f>
        <v>0</v>
      </c>
      <c r="N62">
        <f>RS_wells_scenario_1_bgw!N62-RS_wells_baseline_bgw!N62</f>
        <v>0</v>
      </c>
      <c r="O62">
        <v>10.145833333333334</v>
      </c>
      <c r="P62">
        <f t="shared" si="2"/>
        <v>1941</v>
      </c>
      <c r="Q62" s="2">
        <f t="shared" si="3"/>
        <v>15198.89583333337</v>
      </c>
      <c r="R62">
        <f t="shared" si="4"/>
        <v>0</v>
      </c>
      <c r="S62">
        <f>I62*$O62/ref!$B$3</f>
        <v>0</v>
      </c>
      <c r="T62">
        <f>K62*$O62/ref!$B$3</f>
        <v>0</v>
      </c>
      <c r="U62">
        <f>L62*$O62/ref!$B$3</f>
        <v>0</v>
      </c>
      <c r="V62">
        <f>N62*$O62/ref!$B$3</f>
        <v>0</v>
      </c>
      <c r="W62">
        <f t="shared" si="12"/>
        <v>8</v>
      </c>
      <c r="X62" t="str">
        <f t="shared" si="13"/>
        <v>8 1941</v>
      </c>
      <c r="Y62">
        <f t="shared" si="9"/>
        <v>12</v>
      </c>
      <c r="Z62">
        <f t="shared" si="14"/>
        <v>1944</v>
      </c>
      <c r="AA62" t="str">
        <f t="shared" si="15"/>
        <v>12 1944</v>
      </c>
      <c r="AB62" s="1">
        <f t="shared" si="11"/>
        <v>16436.25</v>
      </c>
      <c r="AC62">
        <f t="shared" si="7"/>
        <v>3</v>
      </c>
      <c r="AD62" s="16">
        <f t="shared" si="16"/>
        <v>0</v>
      </c>
      <c r="AE62" s="16">
        <f t="shared" si="17"/>
        <v>0</v>
      </c>
      <c r="AF62" s="16">
        <f t="shared" si="18"/>
        <v>0</v>
      </c>
      <c r="AG62" s="16">
        <f t="shared" si="19"/>
        <v>0</v>
      </c>
      <c r="AH62">
        <f>INDEX(Impacts_scenario_1_RSBsn_Mask!$Y$2:$Y$70,$Z62-1939+1,1)</f>
        <v>0</v>
      </c>
    </row>
    <row r="63" spans="1:34" x14ac:dyDescent="0.3">
      <c r="A63">
        <v>21</v>
      </c>
      <c r="B63">
        <v>2</v>
      </c>
      <c r="C63">
        <f>RS_wells_scenario_1_bgw!C63-RS_wells_baseline_bgw!C63</f>
        <v>0</v>
      </c>
      <c r="D63">
        <f>RS_wells_scenario_1_bgw!D63-RS_wells_baseline_bgw!D63</f>
        <v>0</v>
      </c>
      <c r="E63">
        <f>RS_wells_scenario_1_bgw!E63-RS_wells_baseline_bgw!E63</f>
        <v>0</v>
      </c>
      <c r="F63">
        <f>RS_wells_scenario_1_bgw!F63-RS_wells_baseline_bgw!F63</f>
        <v>0</v>
      </c>
      <c r="G63">
        <f>RS_wells_scenario_1_bgw!G63-RS_wells_baseline_bgw!G63</f>
        <v>0</v>
      </c>
      <c r="H63" s="19">
        <f>RS_wells_scenario_1_bgw!H63-RS_wells_baseline_bgw!H63</f>
        <v>0</v>
      </c>
      <c r="I63">
        <f>RS_wells_scenario_1_bgw!I63-RS_wells_baseline_bgw!I63</f>
        <v>0</v>
      </c>
      <c r="J63">
        <f>RS_wells_scenario_1_bgw!J63-RS_wells_baseline_bgw!J63</f>
        <v>0</v>
      </c>
      <c r="K63">
        <f>RS_wells_scenario_1_bgw!K63-RS_wells_baseline_bgw!K63</f>
        <v>0</v>
      </c>
      <c r="L63">
        <f>RS_wells_scenario_1_bgw!L63-RS_wells_baseline_bgw!L63</f>
        <v>0</v>
      </c>
      <c r="M63">
        <f>RS_wells_scenario_1_bgw!M63-RS_wells_baseline_bgw!M63</f>
        <v>0</v>
      </c>
      <c r="N63">
        <f>RS_wells_scenario_1_bgw!N63-RS_wells_baseline_bgw!N63</f>
        <v>0</v>
      </c>
      <c r="O63">
        <v>10.145833333333334</v>
      </c>
      <c r="P63">
        <f t="shared" si="2"/>
        <v>1941</v>
      </c>
      <c r="Q63" s="2">
        <f t="shared" si="3"/>
        <v>15209.041666666704</v>
      </c>
      <c r="R63">
        <f t="shared" si="4"/>
        <v>0</v>
      </c>
      <c r="S63">
        <f>I63*$O63/ref!$B$3</f>
        <v>0</v>
      </c>
      <c r="T63">
        <f>K63*$O63/ref!$B$3</f>
        <v>0</v>
      </c>
      <c r="U63">
        <f>L63*$O63/ref!$B$3</f>
        <v>0</v>
      </c>
      <c r="V63">
        <f>N63*$O63/ref!$B$3</f>
        <v>0</v>
      </c>
      <c r="W63">
        <f t="shared" si="12"/>
        <v>8</v>
      </c>
      <c r="X63" t="str">
        <f t="shared" si="13"/>
        <v>8 1941</v>
      </c>
      <c r="Y63">
        <f t="shared" si="9"/>
        <v>1</v>
      </c>
      <c r="Z63">
        <f t="shared" si="14"/>
        <v>1945</v>
      </c>
      <c r="AA63" t="str">
        <f t="shared" si="15"/>
        <v>1 1945</v>
      </c>
      <c r="AB63" s="1">
        <f t="shared" si="11"/>
        <v>16466.6875</v>
      </c>
      <c r="AC63">
        <f t="shared" si="7"/>
        <v>3</v>
      </c>
      <c r="AD63" s="16">
        <f t="shared" si="16"/>
        <v>0</v>
      </c>
      <c r="AE63" s="16">
        <f t="shared" si="17"/>
        <v>0</v>
      </c>
      <c r="AF63" s="16">
        <f t="shared" si="18"/>
        <v>0</v>
      </c>
      <c r="AG63" s="16">
        <f t="shared" si="19"/>
        <v>0</v>
      </c>
      <c r="AH63">
        <f>INDEX(Impacts_scenario_1_RSBsn_Mask!$Y$2:$Y$70,$Z63-1939+1,1)</f>
        <v>0</v>
      </c>
    </row>
    <row r="64" spans="1:34" x14ac:dyDescent="0.3">
      <c r="A64">
        <v>21</v>
      </c>
      <c r="B64">
        <v>3</v>
      </c>
      <c r="C64">
        <f>RS_wells_scenario_1_bgw!C64-RS_wells_baseline_bgw!C64</f>
        <v>0</v>
      </c>
      <c r="D64">
        <f>RS_wells_scenario_1_bgw!D64-RS_wells_baseline_bgw!D64</f>
        <v>0</v>
      </c>
      <c r="E64">
        <f>RS_wells_scenario_1_bgw!E64-RS_wells_baseline_bgw!E64</f>
        <v>0</v>
      </c>
      <c r="F64">
        <f>RS_wells_scenario_1_bgw!F64-RS_wells_baseline_bgw!F64</f>
        <v>0</v>
      </c>
      <c r="G64">
        <f>RS_wells_scenario_1_bgw!G64-RS_wells_baseline_bgw!G64</f>
        <v>0</v>
      </c>
      <c r="H64" s="19">
        <f>RS_wells_scenario_1_bgw!H64-RS_wells_baseline_bgw!H64</f>
        <v>0</v>
      </c>
      <c r="I64">
        <f>RS_wells_scenario_1_bgw!I64-RS_wells_baseline_bgw!I64</f>
        <v>0</v>
      </c>
      <c r="J64">
        <f>RS_wells_scenario_1_bgw!J64-RS_wells_baseline_bgw!J64</f>
        <v>0</v>
      </c>
      <c r="K64">
        <f>RS_wells_scenario_1_bgw!K64-RS_wells_baseline_bgw!K64</f>
        <v>0</v>
      </c>
      <c r="L64">
        <f>RS_wells_scenario_1_bgw!L64-RS_wells_baseline_bgw!L64</f>
        <v>0</v>
      </c>
      <c r="M64">
        <f>RS_wells_scenario_1_bgw!M64-RS_wells_baseline_bgw!M64</f>
        <v>0</v>
      </c>
      <c r="N64">
        <f>RS_wells_scenario_1_bgw!N64-RS_wells_baseline_bgw!N64</f>
        <v>0</v>
      </c>
      <c r="O64">
        <v>10.145833333333334</v>
      </c>
      <c r="P64">
        <f t="shared" si="2"/>
        <v>1941</v>
      </c>
      <c r="Q64" s="2">
        <f t="shared" si="3"/>
        <v>15219.187500000038</v>
      </c>
      <c r="R64">
        <f t="shared" si="4"/>
        <v>0</v>
      </c>
      <c r="S64">
        <f>I64*$O64/ref!$B$3</f>
        <v>0</v>
      </c>
      <c r="T64">
        <f>K64*$O64/ref!$B$3</f>
        <v>0</v>
      </c>
      <c r="U64">
        <f>L64*$O64/ref!$B$3</f>
        <v>0</v>
      </c>
      <c r="V64">
        <f>N64*$O64/ref!$B$3</f>
        <v>0</v>
      </c>
      <c r="W64">
        <f t="shared" si="12"/>
        <v>8</v>
      </c>
      <c r="X64" t="str">
        <f t="shared" si="13"/>
        <v>8 1941</v>
      </c>
      <c r="Y64">
        <f t="shared" si="9"/>
        <v>2</v>
      </c>
      <c r="Z64">
        <f t="shared" si="14"/>
        <v>1945</v>
      </c>
      <c r="AA64" t="str">
        <f t="shared" si="15"/>
        <v>2 1945</v>
      </c>
      <c r="AB64" s="1">
        <f t="shared" si="11"/>
        <v>16497.125</v>
      </c>
      <c r="AC64">
        <f t="shared" si="7"/>
        <v>3</v>
      </c>
      <c r="AD64" s="16">
        <f t="shared" si="16"/>
        <v>0</v>
      </c>
      <c r="AE64" s="16">
        <f t="shared" si="17"/>
        <v>0</v>
      </c>
      <c r="AF64" s="16">
        <f t="shared" si="18"/>
        <v>0</v>
      </c>
      <c r="AG64" s="16">
        <f t="shared" si="19"/>
        <v>0</v>
      </c>
      <c r="AH64">
        <f>INDEX(Impacts_scenario_1_RSBsn_Mask!$Y$2:$Y$70,$Z64-1939+1,1)</f>
        <v>0</v>
      </c>
    </row>
    <row r="65" spans="1:34" x14ac:dyDescent="0.3">
      <c r="A65">
        <v>22</v>
      </c>
      <c r="B65">
        <v>1</v>
      </c>
      <c r="C65">
        <f>RS_wells_scenario_1_bgw!C65-RS_wells_baseline_bgw!C65</f>
        <v>0</v>
      </c>
      <c r="D65">
        <f>RS_wells_scenario_1_bgw!D65-RS_wells_baseline_bgw!D65</f>
        <v>0</v>
      </c>
      <c r="E65">
        <f>RS_wells_scenario_1_bgw!E65-RS_wells_baseline_bgw!E65</f>
        <v>0</v>
      </c>
      <c r="F65">
        <f>RS_wells_scenario_1_bgw!F65-RS_wells_baseline_bgw!F65</f>
        <v>0</v>
      </c>
      <c r="G65">
        <f>RS_wells_scenario_1_bgw!G65-RS_wells_baseline_bgw!G65</f>
        <v>0</v>
      </c>
      <c r="H65" s="19">
        <f>RS_wells_scenario_1_bgw!H65-RS_wells_baseline_bgw!H65</f>
        <v>0</v>
      </c>
      <c r="I65">
        <f>RS_wells_scenario_1_bgw!I65-RS_wells_baseline_bgw!I65</f>
        <v>0</v>
      </c>
      <c r="J65">
        <f>RS_wells_scenario_1_bgw!J65-RS_wells_baseline_bgw!J65</f>
        <v>0</v>
      </c>
      <c r="K65">
        <f>RS_wells_scenario_1_bgw!K65-RS_wells_baseline_bgw!K65</f>
        <v>0</v>
      </c>
      <c r="L65">
        <f>RS_wells_scenario_1_bgw!L65-RS_wells_baseline_bgw!L65</f>
        <v>0</v>
      </c>
      <c r="M65">
        <f>RS_wells_scenario_1_bgw!M65-RS_wells_baseline_bgw!M65</f>
        <v>0</v>
      </c>
      <c r="N65">
        <f>RS_wells_scenario_1_bgw!N65-RS_wells_baseline_bgw!N65</f>
        <v>0</v>
      </c>
      <c r="O65">
        <v>10.145833333333334</v>
      </c>
      <c r="P65">
        <f t="shared" si="2"/>
        <v>1941</v>
      </c>
      <c r="Q65" s="2">
        <f t="shared" si="3"/>
        <v>15229.333333333372</v>
      </c>
      <c r="R65">
        <f t="shared" si="4"/>
        <v>0</v>
      </c>
      <c r="S65">
        <f>I65*$O65/ref!$B$3</f>
        <v>0</v>
      </c>
      <c r="T65">
        <f>K65*$O65/ref!$B$3</f>
        <v>0</v>
      </c>
      <c r="U65">
        <f>L65*$O65/ref!$B$3</f>
        <v>0</v>
      </c>
      <c r="V65">
        <f>N65*$O65/ref!$B$3</f>
        <v>0</v>
      </c>
      <c r="W65">
        <f t="shared" si="12"/>
        <v>9</v>
      </c>
      <c r="X65" t="str">
        <f t="shared" si="13"/>
        <v>9 1941</v>
      </c>
      <c r="Y65">
        <f t="shared" si="9"/>
        <v>3</v>
      </c>
      <c r="Z65">
        <f t="shared" si="14"/>
        <v>1945</v>
      </c>
      <c r="AA65" t="str">
        <f t="shared" si="15"/>
        <v>3 1945</v>
      </c>
      <c r="AB65" s="1">
        <f t="shared" si="11"/>
        <v>16527.5625</v>
      </c>
      <c r="AC65">
        <f t="shared" si="7"/>
        <v>3</v>
      </c>
      <c r="AD65" s="16">
        <f t="shared" si="16"/>
        <v>0</v>
      </c>
      <c r="AE65" s="16">
        <f t="shared" si="17"/>
        <v>0</v>
      </c>
      <c r="AF65" s="16">
        <f t="shared" si="18"/>
        <v>0</v>
      </c>
      <c r="AG65" s="16">
        <f t="shared" si="19"/>
        <v>0</v>
      </c>
      <c r="AH65">
        <f>INDEX(Impacts_scenario_1_RSBsn_Mask!$Y$2:$Y$70,$Z65-1939+1,1)</f>
        <v>0</v>
      </c>
    </row>
    <row r="66" spans="1:34" x14ac:dyDescent="0.3">
      <c r="A66">
        <v>22</v>
      </c>
      <c r="B66">
        <v>2</v>
      </c>
      <c r="C66">
        <f>RS_wells_scenario_1_bgw!C66-RS_wells_baseline_bgw!C66</f>
        <v>0</v>
      </c>
      <c r="D66">
        <f>RS_wells_scenario_1_bgw!D66-RS_wells_baseline_bgw!D66</f>
        <v>0</v>
      </c>
      <c r="E66">
        <f>RS_wells_scenario_1_bgw!E66-RS_wells_baseline_bgw!E66</f>
        <v>0</v>
      </c>
      <c r="F66">
        <f>RS_wells_scenario_1_bgw!F66-RS_wells_baseline_bgw!F66</f>
        <v>0</v>
      </c>
      <c r="G66">
        <f>RS_wells_scenario_1_bgw!G66-RS_wells_baseline_bgw!G66</f>
        <v>0</v>
      </c>
      <c r="H66" s="19">
        <f>RS_wells_scenario_1_bgw!H66-RS_wells_baseline_bgw!H66</f>
        <v>0</v>
      </c>
      <c r="I66">
        <f>RS_wells_scenario_1_bgw!I66-RS_wells_baseline_bgw!I66</f>
        <v>0</v>
      </c>
      <c r="J66">
        <f>RS_wells_scenario_1_bgw!J66-RS_wells_baseline_bgw!J66</f>
        <v>0</v>
      </c>
      <c r="K66">
        <f>RS_wells_scenario_1_bgw!K66-RS_wells_baseline_bgw!K66</f>
        <v>0</v>
      </c>
      <c r="L66">
        <f>RS_wells_scenario_1_bgw!L66-RS_wells_baseline_bgw!L66</f>
        <v>0</v>
      </c>
      <c r="M66">
        <f>RS_wells_scenario_1_bgw!M66-RS_wells_baseline_bgw!M66</f>
        <v>0</v>
      </c>
      <c r="N66">
        <f>RS_wells_scenario_1_bgw!N66-RS_wells_baseline_bgw!N66</f>
        <v>0</v>
      </c>
      <c r="O66">
        <v>10.145833333333334</v>
      </c>
      <c r="P66">
        <f t="shared" si="2"/>
        <v>1941</v>
      </c>
      <c r="Q66" s="2">
        <f t="shared" si="3"/>
        <v>15239.479166666706</v>
      </c>
      <c r="R66">
        <f t="shared" si="4"/>
        <v>0</v>
      </c>
      <c r="S66">
        <f>I66*$O66/ref!$B$3</f>
        <v>0</v>
      </c>
      <c r="T66">
        <f>K66*$O66/ref!$B$3</f>
        <v>0</v>
      </c>
      <c r="U66">
        <f>L66*$O66/ref!$B$3</f>
        <v>0</v>
      </c>
      <c r="V66">
        <f>N66*$O66/ref!$B$3</f>
        <v>0</v>
      </c>
      <c r="W66">
        <f t="shared" si="12"/>
        <v>9</v>
      </c>
      <c r="X66" t="str">
        <f t="shared" si="13"/>
        <v>9 1941</v>
      </c>
      <c r="Y66">
        <f t="shared" si="9"/>
        <v>4</v>
      </c>
      <c r="Z66">
        <f t="shared" si="14"/>
        <v>1945</v>
      </c>
      <c r="AA66" t="str">
        <f t="shared" si="15"/>
        <v>4 1945</v>
      </c>
      <c r="AB66" s="1">
        <f t="shared" si="11"/>
        <v>16558</v>
      </c>
      <c r="AC66">
        <f t="shared" si="7"/>
        <v>3</v>
      </c>
      <c r="AD66" s="16">
        <f t="shared" si="16"/>
        <v>0</v>
      </c>
      <c r="AE66" s="16">
        <f t="shared" si="17"/>
        <v>0</v>
      </c>
      <c r="AF66" s="16">
        <f t="shared" si="18"/>
        <v>0</v>
      </c>
      <c r="AG66" s="16">
        <f t="shared" si="19"/>
        <v>0</v>
      </c>
      <c r="AH66">
        <f>INDEX(Impacts_scenario_1_RSBsn_Mask!$Y$2:$Y$70,$Z66-1939+1,1)</f>
        <v>0</v>
      </c>
    </row>
    <row r="67" spans="1:34" x14ac:dyDescent="0.3">
      <c r="A67">
        <v>22</v>
      </c>
      <c r="B67">
        <v>3</v>
      </c>
      <c r="C67">
        <f>RS_wells_scenario_1_bgw!C67-RS_wells_baseline_bgw!C67</f>
        <v>0</v>
      </c>
      <c r="D67">
        <f>RS_wells_scenario_1_bgw!D67-RS_wells_baseline_bgw!D67</f>
        <v>0</v>
      </c>
      <c r="E67">
        <f>RS_wells_scenario_1_bgw!E67-RS_wells_baseline_bgw!E67</f>
        <v>0</v>
      </c>
      <c r="F67">
        <f>RS_wells_scenario_1_bgw!F67-RS_wells_baseline_bgw!F67</f>
        <v>0</v>
      </c>
      <c r="G67">
        <f>RS_wells_scenario_1_bgw!G67-RS_wells_baseline_bgw!G67</f>
        <v>0</v>
      </c>
      <c r="H67" s="19">
        <f>RS_wells_scenario_1_bgw!H67-RS_wells_baseline_bgw!H67</f>
        <v>0</v>
      </c>
      <c r="I67">
        <f>RS_wells_scenario_1_bgw!I67-RS_wells_baseline_bgw!I67</f>
        <v>0</v>
      </c>
      <c r="J67">
        <f>RS_wells_scenario_1_bgw!J67-RS_wells_baseline_bgw!J67</f>
        <v>0</v>
      </c>
      <c r="K67">
        <f>RS_wells_scenario_1_bgw!K67-RS_wells_baseline_bgw!K67</f>
        <v>0</v>
      </c>
      <c r="L67">
        <f>RS_wells_scenario_1_bgw!L67-RS_wells_baseline_bgw!L67</f>
        <v>0</v>
      </c>
      <c r="M67">
        <f>RS_wells_scenario_1_bgw!M67-RS_wells_baseline_bgw!M67</f>
        <v>0</v>
      </c>
      <c r="N67">
        <f>RS_wells_scenario_1_bgw!N67-RS_wells_baseline_bgw!N67</f>
        <v>0</v>
      </c>
      <c r="O67">
        <v>10.145833333333334</v>
      </c>
      <c r="P67">
        <f t="shared" ref="P67:P130" si="20">YEAR(Q67)</f>
        <v>1941</v>
      </c>
      <c r="Q67" s="2">
        <f t="shared" ref="Q67:Q130" si="21">Q66+(O67)</f>
        <v>15249.62500000004</v>
      </c>
      <c r="R67">
        <f t="shared" ref="R67:R130" si="22">+(H67-N67)/43650</f>
        <v>0</v>
      </c>
      <c r="S67">
        <f>I67*$O67/ref!$B$3</f>
        <v>0</v>
      </c>
      <c r="T67">
        <f>K67*$O67/ref!$B$3</f>
        <v>0</v>
      </c>
      <c r="U67">
        <f>L67*$O67/ref!$B$3</f>
        <v>0</v>
      </c>
      <c r="V67">
        <f>N67*$O67/ref!$B$3</f>
        <v>0</v>
      </c>
      <c r="W67">
        <f t="shared" si="12"/>
        <v>9</v>
      </c>
      <c r="X67" t="str">
        <f t="shared" si="13"/>
        <v>9 1941</v>
      </c>
      <c r="Y67">
        <f t="shared" si="9"/>
        <v>5</v>
      </c>
      <c r="Z67">
        <f t="shared" si="14"/>
        <v>1945</v>
      </c>
      <c r="AA67" t="str">
        <f t="shared" si="15"/>
        <v>5 1945</v>
      </c>
      <c r="AB67" s="1">
        <f t="shared" si="11"/>
        <v>16588.4375</v>
      </c>
      <c r="AC67">
        <f t="shared" ref="AC67:AC130" si="23">COUNTIF($X$2:$X$2452,$AA67)</f>
        <v>3</v>
      </c>
      <c r="AD67" s="16">
        <f t="shared" si="16"/>
        <v>0</v>
      </c>
      <c r="AE67" s="16">
        <f t="shared" si="17"/>
        <v>0</v>
      </c>
      <c r="AF67" s="16">
        <f t="shared" si="18"/>
        <v>0</v>
      </c>
      <c r="AG67" s="16">
        <f t="shared" si="19"/>
        <v>0</v>
      </c>
      <c r="AH67">
        <f>INDEX(Impacts_scenario_1_RSBsn_Mask!$Y$2:$Y$70,$Z67-1939+1,1)</f>
        <v>0</v>
      </c>
    </row>
    <row r="68" spans="1:34" x14ac:dyDescent="0.3">
      <c r="A68">
        <v>23</v>
      </c>
      <c r="B68">
        <v>1</v>
      </c>
      <c r="C68">
        <f>RS_wells_scenario_1_bgw!C68-RS_wells_baseline_bgw!C68</f>
        <v>0</v>
      </c>
      <c r="D68">
        <f>RS_wells_scenario_1_bgw!D68-RS_wells_baseline_bgw!D68</f>
        <v>0</v>
      </c>
      <c r="E68">
        <f>RS_wells_scenario_1_bgw!E68-RS_wells_baseline_bgw!E68</f>
        <v>0</v>
      </c>
      <c r="F68">
        <f>RS_wells_scenario_1_bgw!F68-RS_wells_baseline_bgw!F68</f>
        <v>0</v>
      </c>
      <c r="G68">
        <f>RS_wells_scenario_1_bgw!G68-RS_wells_baseline_bgw!G68</f>
        <v>0</v>
      </c>
      <c r="H68" s="19">
        <f>RS_wells_scenario_1_bgw!H68-RS_wells_baseline_bgw!H68</f>
        <v>0</v>
      </c>
      <c r="I68">
        <f>RS_wells_scenario_1_bgw!I68-RS_wells_baseline_bgw!I68</f>
        <v>0</v>
      </c>
      <c r="J68">
        <f>RS_wells_scenario_1_bgw!J68-RS_wells_baseline_bgw!J68</f>
        <v>0</v>
      </c>
      <c r="K68">
        <f>RS_wells_scenario_1_bgw!K68-RS_wells_baseline_bgw!K68</f>
        <v>0</v>
      </c>
      <c r="L68">
        <f>RS_wells_scenario_1_bgw!L68-RS_wells_baseline_bgw!L68</f>
        <v>0</v>
      </c>
      <c r="M68">
        <f>RS_wells_scenario_1_bgw!M68-RS_wells_baseline_bgw!M68</f>
        <v>0</v>
      </c>
      <c r="N68">
        <f>RS_wells_scenario_1_bgw!N68-RS_wells_baseline_bgw!N68</f>
        <v>0</v>
      </c>
      <c r="O68">
        <v>10.145833333333334</v>
      </c>
      <c r="P68">
        <f t="shared" si="20"/>
        <v>1941</v>
      </c>
      <c r="Q68" s="2">
        <f t="shared" si="21"/>
        <v>15259.770833333374</v>
      </c>
      <c r="R68">
        <f t="shared" si="22"/>
        <v>0</v>
      </c>
      <c r="S68">
        <f>I68*$O68/ref!$B$3</f>
        <v>0</v>
      </c>
      <c r="T68">
        <f>K68*$O68/ref!$B$3</f>
        <v>0</v>
      </c>
      <c r="U68">
        <f>L68*$O68/ref!$B$3</f>
        <v>0</v>
      </c>
      <c r="V68">
        <f>N68*$O68/ref!$B$3</f>
        <v>0</v>
      </c>
      <c r="W68">
        <f t="shared" si="12"/>
        <v>10</v>
      </c>
      <c r="X68" t="str">
        <f t="shared" si="13"/>
        <v>10 1941</v>
      </c>
      <c r="Y68">
        <f t="shared" ref="Y68:Y131" si="24">1+MOD(Y67,12)</f>
        <v>6</v>
      </c>
      <c r="Z68">
        <f t="shared" si="14"/>
        <v>1945</v>
      </c>
      <c r="AA68" t="str">
        <f t="shared" si="15"/>
        <v>6 1945</v>
      </c>
      <c r="AB68" s="1">
        <f t="shared" ref="AB68:AB131" si="25">AB67+30.4375</f>
        <v>16618.875</v>
      </c>
      <c r="AC68">
        <f t="shared" si="23"/>
        <v>3</v>
      </c>
      <c r="AD68" s="16">
        <f t="shared" si="16"/>
        <v>0</v>
      </c>
      <c r="AE68" s="16">
        <f t="shared" si="17"/>
        <v>0</v>
      </c>
      <c r="AF68" s="16">
        <f t="shared" si="18"/>
        <v>0</v>
      </c>
      <c r="AG68" s="16">
        <f t="shared" si="19"/>
        <v>0</v>
      </c>
      <c r="AH68">
        <f>INDEX(Impacts_scenario_1_RSBsn_Mask!$Y$2:$Y$70,$Z68-1939+1,1)</f>
        <v>0</v>
      </c>
    </row>
    <row r="69" spans="1:34" x14ac:dyDescent="0.3">
      <c r="A69">
        <v>23</v>
      </c>
      <c r="B69">
        <v>2</v>
      </c>
      <c r="C69">
        <f>RS_wells_scenario_1_bgw!C69-RS_wells_baseline_bgw!C69</f>
        <v>0</v>
      </c>
      <c r="D69">
        <f>RS_wells_scenario_1_bgw!D69-RS_wells_baseline_bgw!D69</f>
        <v>0</v>
      </c>
      <c r="E69">
        <f>RS_wells_scenario_1_bgw!E69-RS_wells_baseline_bgw!E69</f>
        <v>0</v>
      </c>
      <c r="F69">
        <f>RS_wells_scenario_1_bgw!F69-RS_wells_baseline_bgw!F69</f>
        <v>0</v>
      </c>
      <c r="G69">
        <f>RS_wells_scenario_1_bgw!G69-RS_wells_baseline_bgw!G69</f>
        <v>0</v>
      </c>
      <c r="H69" s="19">
        <f>RS_wells_scenario_1_bgw!H69-RS_wells_baseline_bgw!H69</f>
        <v>0</v>
      </c>
      <c r="I69">
        <f>RS_wells_scenario_1_bgw!I69-RS_wells_baseline_bgw!I69</f>
        <v>0</v>
      </c>
      <c r="J69">
        <f>RS_wells_scenario_1_bgw!J69-RS_wells_baseline_bgw!J69</f>
        <v>0</v>
      </c>
      <c r="K69">
        <f>RS_wells_scenario_1_bgw!K69-RS_wells_baseline_bgw!K69</f>
        <v>0</v>
      </c>
      <c r="L69">
        <f>RS_wells_scenario_1_bgw!L69-RS_wells_baseline_bgw!L69</f>
        <v>0</v>
      </c>
      <c r="M69">
        <f>RS_wells_scenario_1_bgw!M69-RS_wells_baseline_bgw!M69</f>
        <v>0</v>
      </c>
      <c r="N69">
        <f>RS_wells_scenario_1_bgw!N69-RS_wells_baseline_bgw!N69</f>
        <v>0</v>
      </c>
      <c r="O69">
        <v>10.145833333333334</v>
      </c>
      <c r="P69">
        <f t="shared" si="20"/>
        <v>1941</v>
      </c>
      <c r="Q69" s="2">
        <f t="shared" si="21"/>
        <v>15269.916666666708</v>
      </c>
      <c r="R69">
        <f t="shared" si="22"/>
        <v>0</v>
      </c>
      <c r="S69">
        <f>I69*$O69/ref!$B$3</f>
        <v>0</v>
      </c>
      <c r="T69">
        <f>K69*$O69/ref!$B$3</f>
        <v>0</v>
      </c>
      <c r="U69">
        <f>L69*$O69/ref!$B$3</f>
        <v>0</v>
      </c>
      <c r="V69">
        <f>N69*$O69/ref!$B$3</f>
        <v>0</v>
      </c>
      <c r="W69">
        <f t="shared" ref="W69:W132" si="26">MOD(A69-2,12)+1</f>
        <v>10</v>
      </c>
      <c r="X69" t="str">
        <f t="shared" ref="X69:X132" si="27">W69&amp;" "&amp;P69</f>
        <v>10 1941</v>
      </c>
      <c r="Y69">
        <f t="shared" si="24"/>
        <v>7</v>
      </c>
      <c r="Z69">
        <f t="shared" ref="Z69:Z132" si="28">Z68+IF(Y69&lt;Y68,1,0)</f>
        <v>1945</v>
      </c>
      <c r="AA69" t="str">
        <f t="shared" ref="AA69:AA132" si="29">Y69&amp;" "&amp;Z69</f>
        <v>7 1945</v>
      </c>
      <c r="AB69" s="1">
        <f t="shared" si="25"/>
        <v>16649.3125</v>
      </c>
      <c r="AC69">
        <f t="shared" si="23"/>
        <v>3</v>
      </c>
      <c r="AD69" s="16">
        <f t="shared" ref="AD69:AD132" si="30">SUMIF($X$2:$X$2452,$AA69,S$2:S$2452)</f>
        <v>0</v>
      </c>
      <c r="AE69" s="16">
        <f t="shared" ref="AE69:AE132" si="31">SUMIF($X$2:$X$2452,$AA69,T$2:T$2452)</f>
        <v>0</v>
      </c>
      <c r="AF69" s="16">
        <f t="shared" ref="AF69:AF132" si="32">SUMIF($X$2:$X$2452,$AA69,U$2:U$2452)</f>
        <v>0</v>
      </c>
      <c r="AG69" s="16">
        <f t="shared" ref="AG69:AG132" si="33">SUMIF($X$2:$X$2452,$AA69,V$2:V$2452)</f>
        <v>0</v>
      </c>
      <c r="AH69">
        <f>INDEX(Impacts_scenario_1_RSBsn_Mask!$Y$2:$Y$70,$Z69-1939+1,1)</f>
        <v>0</v>
      </c>
    </row>
    <row r="70" spans="1:34" x14ac:dyDescent="0.3">
      <c r="A70">
        <v>23</v>
      </c>
      <c r="B70">
        <v>3</v>
      </c>
      <c r="C70">
        <f>RS_wells_scenario_1_bgw!C70-RS_wells_baseline_bgw!C70</f>
        <v>0</v>
      </c>
      <c r="D70">
        <f>RS_wells_scenario_1_bgw!D70-RS_wells_baseline_bgw!D70</f>
        <v>0</v>
      </c>
      <c r="E70">
        <f>RS_wells_scenario_1_bgw!E70-RS_wells_baseline_bgw!E70</f>
        <v>0</v>
      </c>
      <c r="F70">
        <f>RS_wells_scenario_1_bgw!F70-RS_wells_baseline_bgw!F70</f>
        <v>0</v>
      </c>
      <c r="G70">
        <f>RS_wells_scenario_1_bgw!G70-RS_wells_baseline_bgw!G70</f>
        <v>0</v>
      </c>
      <c r="H70" s="19">
        <f>RS_wells_scenario_1_bgw!H70-RS_wells_baseline_bgw!H70</f>
        <v>0</v>
      </c>
      <c r="I70">
        <f>RS_wells_scenario_1_bgw!I70-RS_wells_baseline_bgw!I70</f>
        <v>0</v>
      </c>
      <c r="J70">
        <f>RS_wells_scenario_1_bgw!J70-RS_wells_baseline_bgw!J70</f>
        <v>0</v>
      </c>
      <c r="K70">
        <f>RS_wells_scenario_1_bgw!K70-RS_wells_baseline_bgw!K70</f>
        <v>0</v>
      </c>
      <c r="L70">
        <f>RS_wells_scenario_1_bgw!L70-RS_wells_baseline_bgw!L70</f>
        <v>0</v>
      </c>
      <c r="M70">
        <f>RS_wells_scenario_1_bgw!M70-RS_wells_baseline_bgw!M70</f>
        <v>0</v>
      </c>
      <c r="N70">
        <f>RS_wells_scenario_1_bgw!N70-RS_wells_baseline_bgw!N70</f>
        <v>0</v>
      </c>
      <c r="O70">
        <v>10.145833333333334</v>
      </c>
      <c r="P70">
        <f t="shared" si="20"/>
        <v>1941</v>
      </c>
      <c r="Q70" s="2">
        <f t="shared" si="21"/>
        <v>15280.062500000042</v>
      </c>
      <c r="R70">
        <f t="shared" si="22"/>
        <v>0</v>
      </c>
      <c r="S70">
        <f>I70*$O70/ref!$B$3</f>
        <v>0</v>
      </c>
      <c r="T70">
        <f>K70*$O70/ref!$B$3</f>
        <v>0</v>
      </c>
      <c r="U70">
        <f>L70*$O70/ref!$B$3</f>
        <v>0</v>
      </c>
      <c r="V70">
        <f>N70*$O70/ref!$B$3</f>
        <v>0</v>
      </c>
      <c r="W70">
        <f t="shared" si="26"/>
        <v>10</v>
      </c>
      <c r="X70" t="str">
        <f t="shared" si="27"/>
        <v>10 1941</v>
      </c>
      <c r="Y70">
        <f t="shared" si="24"/>
        <v>8</v>
      </c>
      <c r="Z70">
        <f t="shared" si="28"/>
        <v>1945</v>
      </c>
      <c r="AA70" t="str">
        <f t="shared" si="29"/>
        <v>8 1945</v>
      </c>
      <c r="AB70" s="1">
        <f t="shared" si="25"/>
        <v>16679.75</v>
      </c>
      <c r="AC70">
        <f t="shared" si="23"/>
        <v>3</v>
      </c>
      <c r="AD70" s="16">
        <f t="shared" si="30"/>
        <v>0</v>
      </c>
      <c r="AE70" s="16">
        <f t="shared" si="31"/>
        <v>0</v>
      </c>
      <c r="AF70" s="16">
        <f t="shared" si="32"/>
        <v>0</v>
      </c>
      <c r="AG70" s="16">
        <f t="shared" si="33"/>
        <v>0</v>
      </c>
      <c r="AH70">
        <f>INDEX(Impacts_scenario_1_RSBsn_Mask!$Y$2:$Y$70,$Z70-1939+1,1)</f>
        <v>0</v>
      </c>
    </row>
    <row r="71" spans="1:34" x14ac:dyDescent="0.3">
      <c r="A71">
        <v>24</v>
      </c>
      <c r="B71">
        <v>1</v>
      </c>
      <c r="C71">
        <f>RS_wells_scenario_1_bgw!C71-RS_wells_baseline_bgw!C71</f>
        <v>0</v>
      </c>
      <c r="D71">
        <f>RS_wells_scenario_1_bgw!D71-RS_wells_baseline_bgw!D71</f>
        <v>0</v>
      </c>
      <c r="E71">
        <f>RS_wells_scenario_1_bgw!E71-RS_wells_baseline_bgw!E71</f>
        <v>0</v>
      </c>
      <c r="F71">
        <f>RS_wells_scenario_1_bgw!F71-RS_wells_baseline_bgw!F71</f>
        <v>0</v>
      </c>
      <c r="G71">
        <f>RS_wells_scenario_1_bgw!G71-RS_wells_baseline_bgw!G71</f>
        <v>0</v>
      </c>
      <c r="H71" s="19">
        <f>RS_wells_scenario_1_bgw!H71-RS_wells_baseline_bgw!H71</f>
        <v>0</v>
      </c>
      <c r="I71">
        <f>RS_wells_scenario_1_bgw!I71-RS_wells_baseline_bgw!I71</f>
        <v>0</v>
      </c>
      <c r="J71">
        <f>RS_wells_scenario_1_bgw!J71-RS_wells_baseline_bgw!J71</f>
        <v>0</v>
      </c>
      <c r="K71">
        <f>RS_wells_scenario_1_bgw!K71-RS_wells_baseline_bgw!K71</f>
        <v>0</v>
      </c>
      <c r="L71">
        <f>RS_wells_scenario_1_bgw!L71-RS_wells_baseline_bgw!L71</f>
        <v>0</v>
      </c>
      <c r="M71">
        <f>RS_wells_scenario_1_bgw!M71-RS_wells_baseline_bgw!M71</f>
        <v>0</v>
      </c>
      <c r="N71">
        <f>RS_wells_scenario_1_bgw!N71-RS_wells_baseline_bgw!N71</f>
        <v>0</v>
      </c>
      <c r="O71">
        <v>10.145833333333334</v>
      </c>
      <c r="P71">
        <f t="shared" si="20"/>
        <v>1941</v>
      </c>
      <c r="Q71" s="2">
        <f t="shared" si="21"/>
        <v>15290.208333333376</v>
      </c>
      <c r="R71">
        <f t="shared" si="22"/>
        <v>0</v>
      </c>
      <c r="S71">
        <f>I71*$O71/ref!$B$3</f>
        <v>0</v>
      </c>
      <c r="T71">
        <f>K71*$O71/ref!$B$3</f>
        <v>0</v>
      </c>
      <c r="U71">
        <f>L71*$O71/ref!$B$3</f>
        <v>0</v>
      </c>
      <c r="V71">
        <f>N71*$O71/ref!$B$3</f>
        <v>0</v>
      </c>
      <c r="W71">
        <f t="shared" si="26"/>
        <v>11</v>
      </c>
      <c r="X71" t="str">
        <f t="shared" si="27"/>
        <v>11 1941</v>
      </c>
      <c r="Y71">
        <f t="shared" si="24"/>
        <v>9</v>
      </c>
      <c r="Z71">
        <f t="shared" si="28"/>
        <v>1945</v>
      </c>
      <c r="AA71" t="str">
        <f t="shared" si="29"/>
        <v>9 1945</v>
      </c>
      <c r="AB71" s="1">
        <f t="shared" si="25"/>
        <v>16710.1875</v>
      </c>
      <c r="AC71">
        <f t="shared" si="23"/>
        <v>3</v>
      </c>
      <c r="AD71" s="16">
        <f t="shared" si="30"/>
        <v>0</v>
      </c>
      <c r="AE71" s="16">
        <f t="shared" si="31"/>
        <v>0</v>
      </c>
      <c r="AF71" s="16">
        <f t="shared" si="32"/>
        <v>0</v>
      </c>
      <c r="AG71" s="16">
        <f t="shared" si="33"/>
        <v>0</v>
      </c>
      <c r="AH71">
        <f>INDEX(Impacts_scenario_1_RSBsn_Mask!$Y$2:$Y$70,$Z71-1939+1,1)</f>
        <v>0</v>
      </c>
    </row>
    <row r="72" spans="1:34" x14ac:dyDescent="0.3">
      <c r="A72">
        <v>24</v>
      </c>
      <c r="B72">
        <v>2</v>
      </c>
      <c r="C72">
        <f>RS_wells_scenario_1_bgw!C72-RS_wells_baseline_bgw!C72</f>
        <v>0</v>
      </c>
      <c r="D72">
        <f>RS_wells_scenario_1_bgw!D72-RS_wells_baseline_bgw!D72</f>
        <v>0</v>
      </c>
      <c r="E72">
        <f>RS_wells_scenario_1_bgw!E72-RS_wells_baseline_bgw!E72</f>
        <v>0</v>
      </c>
      <c r="F72">
        <f>RS_wells_scenario_1_bgw!F72-RS_wells_baseline_bgw!F72</f>
        <v>0</v>
      </c>
      <c r="G72">
        <f>RS_wells_scenario_1_bgw!G72-RS_wells_baseline_bgw!G72</f>
        <v>0</v>
      </c>
      <c r="H72" s="19">
        <f>RS_wells_scenario_1_bgw!H72-RS_wells_baseline_bgw!H72</f>
        <v>0</v>
      </c>
      <c r="I72">
        <f>RS_wells_scenario_1_bgw!I72-RS_wells_baseline_bgw!I72</f>
        <v>0</v>
      </c>
      <c r="J72">
        <f>RS_wells_scenario_1_bgw!J72-RS_wells_baseline_bgw!J72</f>
        <v>0</v>
      </c>
      <c r="K72">
        <f>RS_wells_scenario_1_bgw!K72-RS_wells_baseline_bgw!K72</f>
        <v>0</v>
      </c>
      <c r="L72">
        <f>RS_wells_scenario_1_bgw!L72-RS_wells_baseline_bgw!L72</f>
        <v>0</v>
      </c>
      <c r="M72">
        <f>RS_wells_scenario_1_bgw!M72-RS_wells_baseline_bgw!M72</f>
        <v>0</v>
      </c>
      <c r="N72">
        <f>RS_wells_scenario_1_bgw!N72-RS_wells_baseline_bgw!N72</f>
        <v>0</v>
      </c>
      <c r="O72">
        <v>10.145833333333334</v>
      </c>
      <c r="P72">
        <f t="shared" si="20"/>
        <v>1941</v>
      </c>
      <c r="Q72" s="2">
        <f t="shared" si="21"/>
        <v>15300.35416666671</v>
      </c>
      <c r="R72">
        <f t="shared" si="22"/>
        <v>0</v>
      </c>
      <c r="S72">
        <f>I72*$O72/ref!$B$3</f>
        <v>0</v>
      </c>
      <c r="T72">
        <f>K72*$O72/ref!$B$3</f>
        <v>0</v>
      </c>
      <c r="U72">
        <f>L72*$O72/ref!$B$3</f>
        <v>0</v>
      </c>
      <c r="V72">
        <f>N72*$O72/ref!$B$3</f>
        <v>0</v>
      </c>
      <c r="W72">
        <f t="shared" si="26"/>
        <v>11</v>
      </c>
      <c r="X72" t="str">
        <f t="shared" si="27"/>
        <v>11 1941</v>
      </c>
      <c r="Y72">
        <f t="shared" si="24"/>
        <v>10</v>
      </c>
      <c r="Z72">
        <f t="shared" si="28"/>
        <v>1945</v>
      </c>
      <c r="AA72" t="str">
        <f t="shared" si="29"/>
        <v>10 1945</v>
      </c>
      <c r="AB72" s="1">
        <f t="shared" si="25"/>
        <v>16740.625</v>
      </c>
      <c r="AC72">
        <f t="shared" si="23"/>
        <v>3</v>
      </c>
      <c r="AD72" s="16">
        <f t="shared" si="30"/>
        <v>0</v>
      </c>
      <c r="AE72" s="16">
        <f t="shared" si="31"/>
        <v>0</v>
      </c>
      <c r="AF72" s="16">
        <f t="shared" si="32"/>
        <v>0</v>
      </c>
      <c r="AG72" s="16">
        <f t="shared" si="33"/>
        <v>0</v>
      </c>
      <c r="AH72">
        <f>INDEX(Impacts_scenario_1_RSBsn_Mask!$Y$2:$Y$70,$Z72-1939+1,1)</f>
        <v>0</v>
      </c>
    </row>
    <row r="73" spans="1:34" x14ac:dyDescent="0.3">
      <c r="A73">
        <v>24</v>
      </c>
      <c r="B73">
        <v>3</v>
      </c>
      <c r="C73">
        <f>RS_wells_scenario_1_bgw!C73-RS_wells_baseline_bgw!C73</f>
        <v>0</v>
      </c>
      <c r="D73">
        <f>RS_wells_scenario_1_bgw!D73-RS_wells_baseline_bgw!D73</f>
        <v>0</v>
      </c>
      <c r="E73">
        <f>RS_wells_scenario_1_bgw!E73-RS_wells_baseline_bgw!E73</f>
        <v>0</v>
      </c>
      <c r="F73">
        <f>RS_wells_scenario_1_bgw!F73-RS_wells_baseline_bgw!F73</f>
        <v>0</v>
      </c>
      <c r="G73">
        <f>RS_wells_scenario_1_bgw!G73-RS_wells_baseline_bgw!G73</f>
        <v>0</v>
      </c>
      <c r="H73" s="19">
        <f>RS_wells_scenario_1_bgw!H73-RS_wells_baseline_bgw!H73</f>
        <v>0</v>
      </c>
      <c r="I73">
        <f>RS_wells_scenario_1_bgw!I73-RS_wells_baseline_bgw!I73</f>
        <v>0</v>
      </c>
      <c r="J73">
        <f>RS_wells_scenario_1_bgw!J73-RS_wells_baseline_bgw!J73</f>
        <v>0</v>
      </c>
      <c r="K73">
        <f>RS_wells_scenario_1_bgw!K73-RS_wells_baseline_bgw!K73</f>
        <v>0</v>
      </c>
      <c r="L73">
        <f>RS_wells_scenario_1_bgw!L73-RS_wells_baseline_bgw!L73</f>
        <v>0</v>
      </c>
      <c r="M73">
        <f>RS_wells_scenario_1_bgw!M73-RS_wells_baseline_bgw!M73</f>
        <v>0</v>
      </c>
      <c r="N73">
        <f>RS_wells_scenario_1_bgw!N73-RS_wells_baseline_bgw!N73</f>
        <v>0</v>
      </c>
      <c r="O73">
        <v>10.145833333333334</v>
      </c>
      <c r="P73">
        <f t="shared" si="20"/>
        <v>1941</v>
      </c>
      <c r="Q73" s="2">
        <f t="shared" si="21"/>
        <v>15310.500000000044</v>
      </c>
      <c r="R73">
        <f t="shared" si="22"/>
        <v>0</v>
      </c>
      <c r="S73">
        <f>I73*$O73/ref!$B$3</f>
        <v>0</v>
      </c>
      <c r="T73">
        <f>K73*$O73/ref!$B$3</f>
        <v>0</v>
      </c>
      <c r="U73">
        <f>L73*$O73/ref!$B$3</f>
        <v>0</v>
      </c>
      <c r="V73">
        <f>N73*$O73/ref!$B$3</f>
        <v>0</v>
      </c>
      <c r="W73">
        <f t="shared" si="26"/>
        <v>11</v>
      </c>
      <c r="X73" t="str">
        <f t="shared" si="27"/>
        <v>11 1941</v>
      </c>
      <c r="Y73">
        <f t="shared" si="24"/>
        <v>11</v>
      </c>
      <c r="Z73">
        <f t="shared" si="28"/>
        <v>1945</v>
      </c>
      <c r="AA73" t="str">
        <f t="shared" si="29"/>
        <v>11 1945</v>
      </c>
      <c r="AB73" s="1">
        <f t="shared" si="25"/>
        <v>16771.0625</v>
      </c>
      <c r="AC73">
        <f t="shared" si="23"/>
        <v>3</v>
      </c>
      <c r="AD73" s="16">
        <f t="shared" si="30"/>
        <v>0</v>
      </c>
      <c r="AE73" s="16">
        <f t="shared" si="31"/>
        <v>0</v>
      </c>
      <c r="AF73" s="16">
        <f t="shared" si="32"/>
        <v>0</v>
      </c>
      <c r="AG73" s="16">
        <f t="shared" si="33"/>
        <v>0</v>
      </c>
      <c r="AH73">
        <f>INDEX(Impacts_scenario_1_RSBsn_Mask!$Y$2:$Y$70,$Z73-1939+1,1)</f>
        <v>0</v>
      </c>
    </row>
    <row r="74" spans="1:34" x14ac:dyDescent="0.3">
      <c r="A74">
        <v>25</v>
      </c>
      <c r="B74">
        <v>1</v>
      </c>
      <c r="C74">
        <f>RS_wells_scenario_1_bgw!C74-RS_wells_baseline_bgw!C74</f>
        <v>0</v>
      </c>
      <c r="D74">
        <f>RS_wells_scenario_1_bgw!D74-RS_wells_baseline_bgw!D74</f>
        <v>0</v>
      </c>
      <c r="E74">
        <f>RS_wells_scenario_1_bgw!E74-RS_wells_baseline_bgw!E74</f>
        <v>0</v>
      </c>
      <c r="F74">
        <f>RS_wells_scenario_1_bgw!F74-RS_wells_baseline_bgw!F74</f>
        <v>0</v>
      </c>
      <c r="G74">
        <f>RS_wells_scenario_1_bgw!G74-RS_wells_baseline_bgw!G74</f>
        <v>0</v>
      </c>
      <c r="H74" s="19">
        <f>RS_wells_scenario_1_bgw!H74-RS_wells_baseline_bgw!H74</f>
        <v>0</v>
      </c>
      <c r="I74">
        <f>RS_wells_scenario_1_bgw!I74-RS_wells_baseline_bgw!I74</f>
        <v>0</v>
      </c>
      <c r="J74">
        <f>RS_wells_scenario_1_bgw!J74-RS_wells_baseline_bgw!J74</f>
        <v>0</v>
      </c>
      <c r="K74">
        <f>RS_wells_scenario_1_bgw!K74-RS_wells_baseline_bgw!K74</f>
        <v>0</v>
      </c>
      <c r="L74">
        <f>RS_wells_scenario_1_bgw!L74-RS_wells_baseline_bgw!L74</f>
        <v>0</v>
      </c>
      <c r="M74">
        <f>RS_wells_scenario_1_bgw!M74-RS_wells_baseline_bgw!M74</f>
        <v>0</v>
      </c>
      <c r="N74">
        <f>RS_wells_scenario_1_bgw!N74-RS_wells_baseline_bgw!N74</f>
        <v>0</v>
      </c>
      <c r="O74">
        <v>10.145833333333334</v>
      </c>
      <c r="P74">
        <f t="shared" si="20"/>
        <v>1941</v>
      </c>
      <c r="Q74" s="2">
        <f t="shared" si="21"/>
        <v>15320.645833333378</v>
      </c>
      <c r="R74">
        <f t="shared" si="22"/>
        <v>0</v>
      </c>
      <c r="S74">
        <f>I74*$O74/ref!$B$3</f>
        <v>0</v>
      </c>
      <c r="T74">
        <f>K74*$O74/ref!$B$3</f>
        <v>0</v>
      </c>
      <c r="U74">
        <f>L74*$O74/ref!$B$3</f>
        <v>0</v>
      </c>
      <c r="V74">
        <f>N74*$O74/ref!$B$3</f>
        <v>0</v>
      </c>
      <c r="W74">
        <f t="shared" si="26"/>
        <v>12</v>
      </c>
      <c r="X74" t="str">
        <f t="shared" si="27"/>
        <v>12 1941</v>
      </c>
      <c r="Y74">
        <f t="shared" si="24"/>
        <v>12</v>
      </c>
      <c r="Z74">
        <f t="shared" si="28"/>
        <v>1945</v>
      </c>
      <c r="AA74" t="str">
        <f t="shared" si="29"/>
        <v>12 1945</v>
      </c>
      <c r="AB74" s="1">
        <f t="shared" si="25"/>
        <v>16801.5</v>
      </c>
      <c r="AC74">
        <f t="shared" si="23"/>
        <v>3</v>
      </c>
      <c r="AD74" s="16">
        <f t="shared" si="30"/>
        <v>0</v>
      </c>
      <c r="AE74" s="16">
        <f t="shared" si="31"/>
        <v>0</v>
      </c>
      <c r="AF74" s="16">
        <f t="shared" si="32"/>
        <v>0</v>
      </c>
      <c r="AG74" s="16">
        <f t="shared" si="33"/>
        <v>0</v>
      </c>
      <c r="AH74">
        <f>INDEX(Impacts_scenario_1_RSBsn_Mask!$Y$2:$Y$70,$Z74-1939+1,1)</f>
        <v>0</v>
      </c>
    </row>
    <row r="75" spans="1:34" x14ac:dyDescent="0.3">
      <c r="A75">
        <v>25</v>
      </c>
      <c r="B75">
        <v>2</v>
      </c>
      <c r="C75">
        <f>RS_wells_scenario_1_bgw!C75-RS_wells_baseline_bgw!C75</f>
        <v>0</v>
      </c>
      <c r="D75">
        <f>RS_wells_scenario_1_bgw!D75-RS_wells_baseline_bgw!D75</f>
        <v>0</v>
      </c>
      <c r="E75">
        <f>RS_wells_scenario_1_bgw!E75-RS_wells_baseline_bgw!E75</f>
        <v>0</v>
      </c>
      <c r="F75">
        <f>RS_wells_scenario_1_bgw!F75-RS_wells_baseline_bgw!F75</f>
        <v>0</v>
      </c>
      <c r="G75">
        <f>RS_wells_scenario_1_bgw!G75-RS_wells_baseline_bgw!G75</f>
        <v>0</v>
      </c>
      <c r="H75" s="19">
        <f>RS_wells_scenario_1_bgw!H75-RS_wells_baseline_bgw!H75</f>
        <v>0</v>
      </c>
      <c r="I75">
        <f>RS_wells_scenario_1_bgw!I75-RS_wells_baseline_bgw!I75</f>
        <v>0</v>
      </c>
      <c r="J75">
        <f>RS_wells_scenario_1_bgw!J75-RS_wells_baseline_bgw!J75</f>
        <v>0</v>
      </c>
      <c r="K75">
        <f>RS_wells_scenario_1_bgw!K75-RS_wells_baseline_bgw!K75</f>
        <v>0</v>
      </c>
      <c r="L75">
        <f>RS_wells_scenario_1_bgw!L75-RS_wells_baseline_bgw!L75</f>
        <v>0</v>
      </c>
      <c r="M75">
        <f>RS_wells_scenario_1_bgw!M75-RS_wells_baseline_bgw!M75</f>
        <v>0</v>
      </c>
      <c r="N75">
        <f>RS_wells_scenario_1_bgw!N75-RS_wells_baseline_bgw!N75</f>
        <v>0</v>
      </c>
      <c r="O75">
        <v>10.145833333333334</v>
      </c>
      <c r="P75">
        <f t="shared" si="20"/>
        <v>1941</v>
      </c>
      <c r="Q75" s="2">
        <f t="shared" si="21"/>
        <v>15330.791666666712</v>
      </c>
      <c r="R75">
        <f t="shared" si="22"/>
        <v>0</v>
      </c>
      <c r="S75">
        <f>I75*$O75/ref!$B$3</f>
        <v>0</v>
      </c>
      <c r="T75">
        <f>K75*$O75/ref!$B$3</f>
        <v>0</v>
      </c>
      <c r="U75">
        <f>L75*$O75/ref!$B$3</f>
        <v>0</v>
      </c>
      <c r="V75">
        <f>N75*$O75/ref!$B$3</f>
        <v>0</v>
      </c>
      <c r="W75">
        <f t="shared" si="26"/>
        <v>12</v>
      </c>
      <c r="X75" t="str">
        <f t="shared" si="27"/>
        <v>12 1941</v>
      </c>
      <c r="Y75">
        <f t="shared" si="24"/>
        <v>1</v>
      </c>
      <c r="Z75">
        <f t="shared" si="28"/>
        <v>1946</v>
      </c>
      <c r="AA75" t="str">
        <f t="shared" si="29"/>
        <v>1 1946</v>
      </c>
      <c r="AB75" s="1">
        <f t="shared" si="25"/>
        <v>16831.9375</v>
      </c>
      <c r="AC75">
        <f t="shared" si="23"/>
        <v>3</v>
      </c>
      <c r="AD75" s="16">
        <f t="shared" si="30"/>
        <v>0</v>
      </c>
      <c r="AE75" s="16">
        <f t="shared" si="31"/>
        <v>0</v>
      </c>
      <c r="AF75" s="16">
        <f t="shared" si="32"/>
        <v>0</v>
      </c>
      <c r="AG75" s="16">
        <f t="shared" si="33"/>
        <v>0</v>
      </c>
      <c r="AH75">
        <f>INDEX(Impacts_scenario_1_RSBsn_Mask!$Y$2:$Y$70,$Z75-1939+1,1)</f>
        <v>0</v>
      </c>
    </row>
    <row r="76" spans="1:34" x14ac:dyDescent="0.3">
      <c r="A76">
        <v>25</v>
      </c>
      <c r="B76">
        <v>3</v>
      </c>
      <c r="C76">
        <f>RS_wells_scenario_1_bgw!C76-RS_wells_baseline_bgw!C76</f>
        <v>0</v>
      </c>
      <c r="D76">
        <f>RS_wells_scenario_1_bgw!D76-RS_wells_baseline_bgw!D76</f>
        <v>0</v>
      </c>
      <c r="E76">
        <f>RS_wells_scenario_1_bgw!E76-RS_wells_baseline_bgw!E76</f>
        <v>0</v>
      </c>
      <c r="F76">
        <f>RS_wells_scenario_1_bgw!F76-RS_wells_baseline_bgw!F76</f>
        <v>0</v>
      </c>
      <c r="G76">
        <f>RS_wells_scenario_1_bgw!G76-RS_wells_baseline_bgw!G76</f>
        <v>0</v>
      </c>
      <c r="H76" s="19">
        <f>RS_wells_scenario_1_bgw!H76-RS_wells_baseline_bgw!H76</f>
        <v>0</v>
      </c>
      <c r="I76">
        <f>RS_wells_scenario_1_bgw!I76-RS_wells_baseline_bgw!I76</f>
        <v>0</v>
      </c>
      <c r="J76">
        <f>RS_wells_scenario_1_bgw!J76-RS_wells_baseline_bgw!J76</f>
        <v>0</v>
      </c>
      <c r="K76">
        <f>RS_wells_scenario_1_bgw!K76-RS_wells_baseline_bgw!K76</f>
        <v>0</v>
      </c>
      <c r="L76">
        <f>RS_wells_scenario_1_bgw!L76-RS_wells_baseline_bgw!L76</f>
        <v>0</v>
      </c>
      <c r="M76">
        <f>RS_wells_scenario_1_bgw!M76-RS_wells_baseline_bgw!M76</f>
        <v>0</v>
      </c>
      <c r="N76">
        <f>RS_wells_scenario_1_bgw!N76-RS_wells_baseline_bgw!N76</f>
        <v>0</v>
      </c>
      <c r="O76">
        <v>10.145833333333334</v>
      </c>
      <c r="P76">
        <f t="shared" si="20"/>
        <v>1941</v>
      </c>
      <c r="Q76" s="2">
        <f t="shared" si="21"/>
        <v>15340.937500000045</v>
      </c>
      <c r="R76">
        <f t="shared" si="22"/>
        <v>0</v>
      </c>
      <c r="S76">
        <f>I76*$O76/ref!$B$3</f>
        <v>0</v>
      </c>
      <c r="T76">
        <f>K76*$O76/ref!$B$3</f>
        <v>0</v>
      </c>
      <c r="U76">
        <f>L76*$O76/ref!$B$3</f>
        <v>0</v>
      </c>
      <c r="V76">
        <f>N76*$O76/ref!$B$3</f>
        <v>0</v>
      </c>
      <c r="W76">
        <f t="shared" si="26"/>
        <v>12</v>
      </c>
      <c r="X76" t="str">
        <f t="shared" si="27"/>
        <v>12 1941</v>
      </c>
      <c r="Y76">
        <f t="shared" si="24"/>
        <v>2</v>
      </c>
      <c r="Z76">
        <f t="shared" si="28"/>
        <v>1946</v>
      </c>
      <c r="AA76" t="str">
        <f t="shared" si="29"/>
        <v>2 1946</v>
      </c>
      <c r="AB76" s="1">
        <f t="shared" si="25"/>
        <v>16862.375</v>
      </c>
      <c r="AC76">
        <f t="shared" si="23"/>
        <v>3</v>
      </c>
      <c r="AD76" s="16">
        <f t="shared" si="30"/>
        <v>0</v>
      </c>
      <c r="AE76" s="16">
        <f t="shared" si="31"/>
        <v>0</v>
      </c>
      <c r="AF76" s="16">
        <f t="shared" si="32"/>
        <v>0</v>
      </c>
      <c r="AG76" s="16">
        <f t="shared" si="33"/>
        <v>0</v>
      </c>
      <c r="AH76">
        <f>INDEX(Impacts_scenario_1_RSBsn_Mask!$Y$2:$Y$70,$Z76-1939+1,1)</f>
        <v>0</v>
      </c>
    </row>
    <row r="77" spans="1:34" x14ac:dyDescent="0.3">
      <c r="A77">
        <v>26</v>
      </c>
      <c r="B77">
        <v>1</v>
      </c>
      <c r="C77">
        <f>RS_wells_scenario_1_bgw!C77-RS_wells_baseline_bgw!C77</f>
        <v>0</v>
      </c>
      <c r="D77">
        <f>RS_wells_scenario_1_bgw!D77-RS_wells_baseline_bgw!D77</f>
        <v>0</v>
      </c>
      <c r="E77">
        <f>RS_wells_scenario_1_bgw!E77-RS_wells_baseline_bgw!E77</f>
        <v>0</v>
      </c>
      <c r="F77">
        <f>RS_wells_scenario_1_bgw!F77-RS_wells_baseline_bgw!F77</f>
        <v>0</v>
      </c>
      <c r="G77">
        <f>RS_wells_scenario_1_bgw!G77-RS_wells_baseline_bgw!G77</f>
        <v>0</v>
      </c>
      <c r="H77" s="19">
        <f>RS_wells_scenario_1_bgw!H77-RS_wells_baseline_bgw!H77</f>
        <v>0</v>
      </c>
      <c r="I77">
        <f>RS_wells_scenario_1_bgw!I77-RS_wells_baseline_bgw!I77</f>
        <v>0</v>
      </c>
      <c r="J77">
        <f>RS_wells_scenario_1_bgw!J77-RS_wells_baseline_bgw!J77</f>
        <v>0</v>
      </c>
      <c r="K77">
        <f>RS_wells_scenario_1_bgw!K77-RS_wells_baseline_bgw!K77</f>
        <v>0</v>
      </c>
      <c r="L77">
        <f>RS_wells_scenario_1_bgw!L77-RS_wells_baseline_bgw!L77</f>
        <v>0</v>
      </c>
      <c r="M77">
        <f>RS_wells_scenario_1_bgw!M77-RS_wells_baseline_bgw!M77</f>
        <v>0</v>
      </c>
      <c r="N77">
        <f>RS_wells_scenario_1_bgw!N77-RS_wells_baseline_bgw!N77</f>
        <v>0</v>
      </c>
      <c r="O77">
        <v>10.145833333333334</v>
      </c>
      <c r="P77">
        <f t="shared" si="20"/>
        <v>1942</v>
      </c>
      <c r="Q77" s="2">
        <f t="shared" si="21"/>
        <v>15351.083333333379</v>
      </c>
      <c r="R77">
        <f t="shared" si="22"/>
        <v>0</v>
      </c>
      <c r="S77">
        <f>I77*$O77/ref!$B$3</f>
        <v>0</v>
      </c>
      <c r="T77">
        <f>K77*$O77/ref!$B$3</f>
        <v>0</v>
      </c>
      <c r="U77">
        <f>L77*$O77/ref!$B$3</f>
        <v>0</v>
      </c>
      <c r="V77">
        <f>N77*$O77/ref!$B$3</f>
        <v>0</v>
      </c>
      <c r="W77">
        <f t="shared" si="26"/>
        <v>1</v>
      </c>
      <c r="X77" t="str">
        <f t="shared" si="27"/>
        <v>1 1942</v>
      </c>
      <c r="Y77">
        <f t="shared" si="24"/>
        <v>3</v>
      </c>
      <c r="Z77">
        <f t="shared" si="28"/>
        <v>1946</v>
      </c>
      <c r="AA77" t="str">
        <f t="shared" si="29"/>
        <v>3 1946</v>
      </c>
      <c r="AB77" s="1">
        <f t="shared" si="25"/>
        <v>16892.8125</v>
      </c>
      <c r="AC77">
        <f t="shared" si="23"/>
        <v>3</v>
      </c>
      <c r="AD77" s="16">
        <f t="shared" si="30"/>
        <v>0</v>
      </c>
      <c r="AE77" s="16">
        <f t="shared" si="31"/>
        <v>0</v>
      </c>
      <c r="AF77" s="16">
        <f t="shared" si="32"/>
        <v>0</v>
      </c>
      <c r="AG77" s="16">
        <f t="shared" si="33"/>
        <v>0</v>
      </c>
      <c r="AH77">
        <f>INDEX(Impacts_scenario_1_RSBsn_Mask!$Y$2:$Y$70,$Z77-1939+1,1)</f>
        <v>0</v>
      </c>
    </row>
    <row r="78" spans="1:34" x14ac:dyDescent="0.3">
      <c r="A78">
        <v>26</v>
      </c>
      <c r="B78">
        <v>2</v>
      </c>
      <c r="C78">
        <f>RS_wells_scenario_1_bgw!C78-RS_wells_baseline_bgw!C78</f>
        <v>0</v>
      </c>
      <c r="D78">
        <f>RS_wells_scenario_1_bgw!D78-RS_wells_baseline_bgw!D78</f>
        <v>0</v>
      </c>
      <c r="E78">
        <f>RS_wells_scenario_1_bgw!E78-RS_wells_baseline_bgw!E78</f>
        <v>0</v>
      </c>
      <c r="F78">
        <f>RS_wells_scenario_1_bgw!F78-RS_wells_baseline_bgw!F78</f>
        <v>0</v>
      </c>
      <c r="G78">
        <f>RS_wells_scenario_1_bgw!G78-RS_wells_baseline_bgw!G78</f>
        <v>0</v>
      </c>
      <c r="H78" s="19">
        <f>RS_wells_scenario_1_bgw!H78-RS_wells_baseline_bgw!H78</f>
        <v>0</v>
      </c>
      <c r="I78">
        <f>RS_wells_scenario_1_bgw!I78-RS_wells_baseline_bgw!I78</f>
        <v>0</v>
      </c>
      <c r="J78">
        <f>RS_wells_scenario_1_bgw!J78-RS_wells_baseline_bgw!J78</f>
        <v>0</v>
      </c>
      <c r="K78">
        <f>RS_wells_scenario_1_bgw!K78-RS_wells_baseline_bgw!K78</f>
        <v>0</v>
      </c>
      <c r="L78">
        <f>RS_wells_scenario_1_bgw!L78-RS_wells_baseline_bgw!L78</f>
        <v>0</v>
      </c>
      <c r="M78">
        <f>RS_wells_scenario_1_bgw!M78-RS_wells_baseline_bgw!M78</f>
        <v>0</v>
      </c>
      <c r="N78">
        <f>RS_wells_scenario_1_bgw!N78-RS_wells_baseline_bgw!N78</f>
        <v>0</v>
      </c>
      <c r="O78">
        <v>10.145833333333334</v>
      </c>
      <c r="P78">
        <f t="shared" si="20"/>
        <v>1942</v>
      </c>
      <c r="Q78" s="2">
        <f t="shared" si="21"/>
        <v>15361.229166666713</v>
      </c>
      <c r="R78">
        <f t="shared" si="22"/>
        <v>0</v>
      </c>
      <c r="S78">
        <f>I78*$O78/ref!$B$3</f>
        <v>0</v>
      </c>
      <c r="T78">
        <f>K78*$O78/ref!$B$3</f>
        <v>0</v>
      </c>
      <c r="U78">
        <f>L78*$O78/ref!$B$3</f>
        <v>0</v>
      </c>
      <c r="V78">
        <f>N78*$O78/ref!$B$3</f>
        <v>0</v>
      </c>
      <c r="W78">
        <f t="shared" si="26"/>
        <v>1</v>
      </c>
      <c r="X78" t="str">
        <f t="shared" si="27"/>
        <v>1 1942</v>
      </c>
      <c r="Y78">
        <f t="shared" si="24"/>
        <v>4</v>
      </c>
      <c r="Z78">
        <f t="shared" si="28"/>
        <v>1946</v>
      </c>
      <c r="AA78" t="str">
        <f t="shared" si="29"/>
        <v>4 1946</v>
      </c>
      <c r="AB78" s="1">
        <f t="shared" si="25"/>
        <v>16923.25</v>
      </c>
      <c r="AC78">
        <f t="shared" si="23"/>
        <v>3</v>
      </c>
      <c r="AD78" s="16">
        <f t="shared" si="30"/>
        <v>0</v>
      </c>
      <c r="AE78" s="16">
        <f t="shared" si="31"/>
        <v>0</v>
      </c>
      <c r="AF78" s="16">
        <f t="shared" si="32"/>
        <v>0</v>
      </c>
      <c r="AG78" s="16">
        <f t="shared" si="33"/>
        <v>0</v>
      </c>
      <c r="AH78">
        <f>INDEX(Impacts_scenario_1_RSBsn_Mask!$Y$2:$Y$70,$Z78-1939+1,1)</f>
        <v>0</v>
      </c>
    </row>
    <row r="79" spans="1:34" x14ac:dyDescent="0.3">
      <c r="A79">
        <v>26</v>
      </c>
      <c r="B79">
        <v>3</v>
      </c>
      <c r="C79">
        <f>RS_wells_scenario_1_bgw!C79-RS_wells_baseline_bgw!C79</f>
        <v>0</v>
      </c>
      <c r="D79">
        <f>RS_wells_scenario_1_bgw!D79-RS_wells_baseline_bgw!D79</f>
        <v>0</v>
      </c>
      <c r="E79">
        <f>RS_wells_scenario_1_bgw!E79-RS_wells_baseline_bgw!E79</f>
        <v>0</v>
      </c>
      <c r="F79">
        <f>RS_wells_scenario_1_bgw!F79-RS_wells_baseline_bgw!F79</f>
        <v>0</v>
      </c>
      <c r="G79">
        <f>RS_wells_scenario_1_bgw!G79-RS_wells_baseline_bgw!G79</f>
        <v>0</v>
      </c>
      <c r="H79" s="19">
        <f>RS_wells_scenario_1_bgw!H79-RS_wells_baseline_bgw!H79</f>
        <v>0</v>
      </c>
      <c r="I79">
        <f>RS_wells_scenario_1_bgw!I79-RS_wells_baseline_bgw!I79</f>
        <v>0</v>
      </c>
      <c r="J79">
        <f>RS_wells_scenario_1_bgw!J79-RS_wells_baseline_bgw!J79</f>
        <v>0</v>
      </c>
      <c r="K79">
        <f>RS_wells_scenario_1_bgw!K79-RS_wells_baseline_bgw!K79</f>
        <v>0</v>
      </c>
      <c r="L79">
        <f>RS_wells_scenario_1_bgw!L79-RS_wells_baseline_bgw!L79</f>
        <v>0</v>
      </c>
      <c r="M79">
        <f>RS_wells_scenario_1_bgw!M79-RS_wells_baseline_bgw!M79</f>
        <v>0</v>
      </c>
      <c r="N79">
        <f>RS_wells_scenario_1_bgw!N79-RS_wells_baseline_bgw!N79</f>
        <v>0</v>
      </c>
      <c r="O79">
        <v>10.145833333333334</v>
      </c>
      <c r="P79">
        <f t="shared" si="20"/>
        <v>1942</v>
      </c>
      <c r="Q79" s="2">
        <f t="shared" si="21"/>
        <v>15371.375000000047</v>
      </c>
      <c r="R79">
        <f t="shared" si="22"/>
        <v>0</v>
      </c>
      <c r="S79">
        <f>I79*$O79/ref!$B$3</f>
        <v>0</v>
      </c>
      <c r="T79">
        <f>K79*$O79/ref!$B$3</f>
        <v>0</v>
      </c>
      <c r="U79">
        <f>L79*$O79/ref!$B$3</f>
        <v>0</v>
      </c>
      <c r="V79">
        <f>N79*$O79/ref!$B$3</f>
        <v>0</v>
      </c>
      <c r="W79">
        <f t="shared" si="26"/>
        <v>1</v>
      </c>
      <c r="X79" t="str">
        <f t="shared" si="27"/>
        <v>1 1942</v>
      </c>
      <c r="Y79">
        <f t="shared" si="24"/>
        <v>5</v>
      </c>
      <c r="Z79">
        <f t="shared" si="28"/>
        <v>1946</v>
      </c>
      <c r="AA79" t="str">
        <f t="shared" si="29"/>
        <v>5 1946</v>
      </c>
      <c r="AB79" s="1">
        <f t="shared" si="25"/>
        <v>16953.6875</v>
      </c>
      <c r="AC79">
        <f t="shared" si="23"/>
        <v>3</v>
      </c>
      <c r="AD79" s="16">
        <f t="shared" si="30"/>
        <v>0</v>
      </c>
      <c r="AE79" s="16">
        <f t="shared" si="31"/>
        <v>0</v>
      </c>
      <c r="AF79" s="16">
        <f t="shared" si="32"/>
        <v>0</v>
      </c>
      <c r="AG79" s="16">
        <f t="shared" si="33"/>
        <v>0</v>
      </c>
      <c r="AH79">
        <f>INDEX(Impacts_scenario_1_RSBsn_Mask!$Y$2:$Y$70,$Z79-1939+1,1)</f>
        <v>0</v>
      </c>
    </row>
    <row r="80" spans="1:34" x14ac:dyDescent="0.3">
      <c r="A80">
        <v>27</v>
      </c>
      <c r="B80">
        <v>1</v>
      </c>
      <c r="C80">
        <f>RS_wells_scenario_1_bgw!C80-RS_wells_baseline_bgw!C80</f>
        <v>0</v>
      </c>
      <c r="D80">
        <f>RS_wells_scenario_1_bgw!D80-RS_wells_baseline_bgw!D80</f>
        <v>0</v>
      </c>
      <c r="E80">
        <f>RS_wells_scenario_1_bgw!E80-RS_wells_baseline_bgw!E80</f>
        <v>0</v>
      </c>
      <c r="F80">
        <f>RS_wells_scenario_1_bgw!F80-RS_wells_baseline_bgw!F80</f>
        <v>0</v>
      </c>
      <c r="G80">
        <f>RS_wells_scenario_1_bgw!G80-RS_wells_baseline_bgw!G80</f>
        <v>0</v>
      </c>
      <c r="H80" s="19">
        <f>RS_wells_scenario_1_bgw!H80-RS_wells_baseline_bgw!H80</f>
        <v>0</v>
      </c>
      <c r="I80">
        <f>RS_wells_scenario_1_bgw!I80-RS_wells_baseline_bgw!I80</f>
        <v>0</v>
      </c>
      <c r="J80">
        <f>RS_wells_scenario_1_bgw!J80-RS_wells_baseline_bgw!J80</f>
        <v>0</v>
      </c>
      <c r="K80">
        <f>RS_wells_scenario_1_bgw!K80-RS_wells_baseline_bgw!K80</f>
        <v>0</v>
      </c>
      <c r="L80">
        <f>RS_wells_scenario_1_bgw!L80-RS_wells_baseline_bgw!L80</f>
        <v>0</v>
      </c>
      <c r="M80">
        <f>RS_wells_scenario_1_bgw!M80-RS_wells_baseline_bgw!M80</f>
        <v>0</v>
      </c>
      <c r="N80">
        <f>RS_wells_scenario_1_bgw!N80-RS_wells_baseline_bgw!N80</f>
        <v>0</v>
      </c>
      <c r="O80">
        <v>10.145833333333334</v>
      </c>
      <c r="P80">
        <f t="shared" si="20"/>
        <v>1942</v>
      </c>
      <c r="Q80" s="2">
        <f t="shared" si="21"/>
        <v>15381.520833333381</v>
      </c>
      <c r="R80">
        <f t="shared" si="22"/>
        <v>0</v>
      </c>
      <c r="S80">
        <f>I80*$O80/ref!$B$3</f>
        <v>0</v>
      </c>
      <c r="T80">
        <f>K80*$O80/ref!$B$3</f>
        <v>0</v>
      </c>
      <c r="U80">
        <f>L80*$O80/ref!$B$3</f>
        <v>0</v>
      </c>
      <c r="V80">
        <f>N80*$O80/ref!$B$3</f>
        <v>0</v>
      </c>
      <c r="W80">
        <f t="shared" si="26"/>
        <v>2</v>
      </c>
      <c r="X80" t="str">
        <f t="shared" si="27"/>
        <v>2 1942</v>
      </c>
      <c r="Y80">
        <f t="shared" si="24"/>
        <v>6</v>
      </c>
      <c r="Z80">
        <f t="shared" si="28"/>
        <v>1946</v>
      </c>
      <c r="AA80" t="str">
        <f t="shared" si="29"/>
        <v>6 1946</v>
      </c>
      <c r="AB80" s="1">
        <f t="shared" si="25"/>
        <v>16984.125</v>
      </c>
      <c r="AC80">
        <f t="shared" si="23"/>
        <v>3</v>
      </c>
      <c r="AD80" s="16">
        <f t="shared" si="30"/>
        <v>0</v>
      </c>
      <c r="AE80" s="16">
        <f t="shared" si="31"/>
        <v>0</v>
      </c>
      <c r="AF80" s="16">
        <f t="shared" si="32"/>
        <v>0</v>
      </c>
      <c r="AG80" s="16">
        <f t="shared" si="33"/>
        <v>0</v>
      </c>
      <c r="AH80">
        <f>INDEX(Impacts_scenario_1_RSBsn_Mask!$Y$2:$Y$70,$Z80-1939+1,1)</f>
        <v>0</v>
      </c>
    </row>
    <row r="81" spans="1:34" x14ac:dyDescent="0.3">
      <c r="A81">
        <v>27</v>
      </c>
      <c r="B81">
        <v>2</v>
      </c>
      <c r="C81">
        <f>RS_wells_scenario_1_bgw!C81-RS_wells_baseline_bgw!C81</f>
        <v>0</v>
      </c>
      <c r="D81">
        <f>RS_wells_scenario_1_bgw!D81-RS_wells_baseline_bgw!D81</f>
        <v>0</v>
      </c>
      <c r="E81">
        <f>RS_wells_scenario_1_bgw!E81-RS_wells_baseline_bgw!E81</f>
        <v>0</v>
      </c>
      <c r="F81">
        <f>RS_wells_scenario_1_bgw!F81-RS_wells_baseline_bgw!F81</f>
        <v>0</v>
      </c>
      <c r="G81">
        <f>RS_wells_scenario_1_bgw!G81-RS_wells_baseline_bgw!G81</f>
        <v>0</v>
      </c>
      <c r="H81" s="19">
        <f>RS_wells_scenario_1_bgw!H81-RS_wells_baseline_bgw!H81</f>
        <v>0</v>
      </c>
      <c r="I81">
        <f>RS_wells_scenario_1_bgw!I81-RS_wells_baseline_bgw!I81</f>
        <v>0</v>
      </c>
      <c r="J81">
        <f>RS_wells_scenario_1_bgw!J81-RS_wells_baseline_bgw!J81</f>
        <v>0</v>
      </c>
      <c r="K81">
        <f>RS_wells_scenario_1_bgw!K81-RS_wells_baseline_bgw!K81</f>
        <v>0</v>
      </c>
      <c r="L81">
        <f>RS_wells_scenario_1_bgw!L81-RS_wells_baseline_bgw!L81</f>
        <v>0</v>
      </c>
      <c r="M81">
        <f>RS_wells_scenario_1_bgw!M81-RS_wells_baseline_bgw!M81</f>
        <v>0</v>
      </c>
      <c r="N81">
        <f>RS_wells_scenario_1_bgw!N81-RS_wells_baseline_bgw!N81</f>
        <v>0</v>
      </c>
      <c r="O81">
        <v>10.145833333333334</v>
      </c>
      <c r="P81">
        <f t="shared" si="20"/>
        <v>1942</v>
      </c>
      <c r="Q81" s="2">
        <f t="shared" si="21"/>
        <v>15391.666666666715</v>
      </c>
      <c r="R81">
        <f t="shared" si="22"/>
        <v>0</v>
      </c>
      <c r="S81">
        <f>I81*$O81/ref!$B$3</f>
        <v>0</v>
      </c>
      <c r="T81">
        <f>K81*$O81/ref!$B$3</f>
        <v>0</v>
      </c>
      <c r="U81">
        <f>L81*$O81/ref!$B$3</f>
        <v>0</v>
      </c>
      <c r="V81">
        <f>N81*$O81/ref!$B$3</f>
        <v>0</v>
      </c>
      <c r="W81">
        <f t="shared" si="26"/>
        <v>2</v>
      </c>
      <c r="X81" t="str">
        <f t="shared" si="27"/>
        <v>2 1942</v>
      </c>
      <c r="Y81">
        <f t="shared" si="24"/>
        <v>7</v>
      </c>
      <c r="Z81">
        <f t="shared" si="28"/>
        <v>1946</v>
      </c>
      <c r="AA81" t="str">
        <f t="shared" si="29"/>
        <v>7 1946</v>
      </c>
      <c r="AB81" s="1">
        <f t="shared" si="25"/>
        <v>17014.5625</v>
      </c>
      <c r="AC81">
        <f t="shared" si="23"/>
        <v>3</v>
      </c>
      <c r="AD81" s="16">
        <f t="shared" si="30"/>
        <v>0</v>
      </c>
      <c r="AE81" s="16">
        <f t="shared" si="31"/>
        <v>0</v>
      </c>
      <c r="AF81" s="16">
        <f t="shared" si="32"/>
        <v>0</v>
      </c>
      <c r="AG81" s="16">
        <f t="shared" si="33"/>
        <v>0</v>
      </c>
      <c r="AH81">
        <f>INDEX(Impacts_scenario_1_RSBsn_Mask!$Y$2:$Y$70,$Z81-1939+1,1)</f>
        <v>0</v>
      </c>
    </row>
    <row r="82" spans="1:34" x14ac:dyDescent="0.3">
      <c r="A82">
        <v>27</v>
      </c>
      <c r="B82">
        <v>3</v>
      </c>
      <c r="C82">
        <f>RS_wells_scenario_1_bgw!C82-RS_wells_baseline_bgw!C82</f>
        <v>0</v>
      </c>
      <c r="D82">
        <f>RS_wells_scenario_1_bgw!D82-RS_wells_baseline_bgw!D82</f>
        <v>0</v>
      </c>
      <c r="E82">
        <f>RS_wells_scenario_1_bgw!E82-RS_wells_baseline_bgw!E82</f>
        <v>0</v>
      </c>
      <c r="F82">
        <f>RS_wells_scenario_1_bgw!F82-RS_wells_baseline_bgw!F82</f>
        <v>0</v>
      </c>
      <c r="G82">
        <f>RS_wells_scenario_1_bgw!G82-RS_wells_baseline_bgw!G82</f>
        <v>0</v>
      </c>
      <c r="H82" s="19">
        <f>RS_wells_scenario_1_bgw!H82-RS_wells_baseline_bgw!H82</f>
        <v>0</v>
      </c>
      <c r="I82">
        <f>RS_wells_scenario_1_bgw!I82-RS_wells_baseline_bgw!I82</f>
        <v>0</v>
      </c>
      <c r="J82">
        <f>RS_wells_scenario_1_bgw!J82-RS_wells_baseline_bgw!J82</f>
        <v>0</v>
      </c>
      <c r="K82">
        <f>RS_wells_scenario_1_bgw!K82-RS_wells_baseline_bgw!K82</f>
        <v>0</v>
      </c>
      <c r="L82">
        <f>RS_wells_scenario_1_bgw!L82-RS_wells_baseline_bgw!L82</f>
        <v>0</v>
      </c>
      <c r="M82">
        <f>RS_wells_scenario_1_bgw!M82-RS_wells_baseline_bgw!M82</f>
        <v>0</v>
      </c>
      <c r="N82">
        <f>RS_wells_scenario_1_bgw!N82-RS_wells_baseline_bgw!N82</f>
        <v>0</v>
      </c>
      <c r="O82">
        <v>10.145833333333334</v>
      </c>
      <c r="P82">
        <f t="shared" si="20"/>
        <v>1942</v>
      </c>
      <c r="Q82" s="2">
        <f t="shared" si="21"/>
        <v>15401.812500000049</v>
      </c>
      <c r="R82">
        <f t="shared" si="22"/>
        <v>0</v>
      </c>
      <c r="S82">
        <f>I82*$O82/ref!$B$3</f>
        <v>0</v>
      </c>
      <c r="T82">
        <f>K82*$O82/ref!$B$3</f>
        <v>0</v>
      </c>
      <c r="U82">
        <f>L82*$O82/ref!$B$3</f>
        <v>0</v>
      </c>
      <c r="V82">
        <f>N82*$O82/ref!$B$3</f>
        <v>0</v>
      </c>
      <c r="W82">
        <f t="shared" si="26"/>
        <v>2</v>
      </c>
      <c r="X82" t="str">
        <f t="shared" si="27"/>
        <v>2 1942</v>
      </c>
      <c r="Y82">
        <f t="shared" si="24"/>
        <v>8</v>
      </c>
      <c r="Z82">
        <f t="shared" si="28"/>
        <v>1946</v>
      </c>
      <c r="AA82" t="str">
        <f t="shared" si="29"/>
        <v>8 1946</v>
      </c>
      <c r="AB82" s="1">
        <f t="shared" si="25"/>
        <v>17045</v>
      </c>
      <c r="AC82">
        <f t="shared" si="23"/>
        <v>3</v>
      </c>
      <c r="AD82" s="16">
        <f t="shared" si="30"/>
        <v>0</v>
      </c>
      <c r="AE82" s="16">
        <f t="shared" si="31"/>
        <v>0</v>
      </c>
      <c r="AF82" s="16">
        <f t="shared" si="32"/>
        <v>0</v>
      </c>
      <c r="AG82" s="16">
        <f t="shared" si="33"/>
        <v>0</v>
      </c>
      <c r="AH82">
        <f>INDEX(Impacts_scenario_1_RSBsn_Mask!$Y$2:$Y$70,$Z82-1939+1,1)</f>
        <v>0</v>
      </c>
    </row>
    <row r="83" spans="1:34" x14ac:dyDescent="0.3">
      <c r="A83">
        <v>28</v>
      </c>
      <c r="B83">
        <v>1</v>
      </c>
      <c r="C83">
        <f>RS_wells_scenario_1_bgw!C83-RS_wells_baseline_bgw!C83</f>
        <v>0</v>
      </c>
      <c r="D83">
        <f>RS_wells_scenario_1_bgw!D83-RS_wells_baseline_bgw!D83</f>
        <v>0</v>
      </c>
      <c r="E83">
        <f>RS_wells_scenario_1_bgw!E83-RS_wells_baseline_bgw!E83</f>
        <v>0</v>
      </c>
      <c r="F83">
        <f>RS_wells_scenario_1_bgw!F83-RS_wells_baseline_bgw!F83</f>
        <v>0</v>
      </c>
      <c r="G83">
        <f>RS_wells_scenario_1_bgw!G83-RS_wells_baseline_bgw!G83</f>
        <v>0</v>
      </c>
      <c r="H83" s="19">
        <f>RS_wells_scenario_1_bgw!H83-RS_wells_baseline_bgw!H83</f>
        <v>0</v>
      </c>
      <c r="I83">
        <f>RS_wells_scenario_1_bgw!I83-RS_wells_baseline_bgw!I83</f>
        <v>0</v>
      </c>
      <c r="J83">
        <f>RS_wells_scenario_1_bgw!J83-RS_wells_baseline_bgw!J83</f>
        <v>0</v>
      </c>
      <c r="K83">
        <f>RS_wells_scenario_1_bgw!K83-RS_wells_baseline_bgw!K83</f>
        <v>0</v>
      </c>
      <c r="L83">
        <f>RS_wells_scenario_1_bgw!L83-RS_wells_baseline_bgw!L83</f>
        <v>0</v>
      </c>
      <c r="M83">
        <f>RS_wells_scenario_1_bgw!M83-RS_wells_baseline_bgw!M83</f>
        <v>0</v>
      </c>
      <c r="N83">
        <f>RS_wells_scenario_1_bgw!N83-RS_wells_baseline_bgw!N83</f>
        <v>0</v>
      </c>
      <c r="O83">
        <v>10.145833333333334</v>
      </c>
      <c r="P83">
        <f t="shared" si="20"/>
        <v>1942</v>
      </c>
      <c r="Q83" s="2">
        <f t="shared" si="21"/>
        <v>15411.958333333383</v>
      </c>
      <c r="R83">
        <f t="shared" si="22"/>
        <v>0</v>
      </c>
      <c r="S83">
        <f>I83*$O83/ref!$B$3</f>
        <v>0</v>
      </c>
      <c r="T83">
        <f>K83*$O83/ref!$B$3</f>
        <v>0</v>
      </c>
      <c r="U83">
        <f>L83*$O83/ref!$B$3</f>
        <v>0</v>
      </c>
      <c r="V83">
        <f>N83*$O83/ref!$B$3</f>
        <v>0</v>
      </c>
      <c r="W83">
        <f t="shared" si="26"/>
        <v>3</v>
      </c>
      <c r="X83" t="str">
        <f t="shared" si="27"/>
        <v>3 1942</v>
      </c>
      <c r="Y83">
        <f t="shared" si="24"/>
        <v>9</v>
      </c>
      <c r="Z83">
        <f t="shared" si="28"/>
        <v>1946</v>
      </c>
      <c r="AA83" t="str">
        <f t="shared" si="29"/>
        <v>9 1946</v>
      </c>
      <c r="AB83" s="1">
        <f t="shared" si="25"/>
        <v>17075.4375</v>
      </c>
      <c r="AC83">
        <f t="shared" si="23"/>
        <v>3</v>
      </c>
      <c r="AD83" s="16">
        <f t="shared" si="30"/>
        <v>0</v>
      </c>
      <c r="AE83" s="16">
        <f t="shared" si="31"/>
        <v>0</v>
      </c>
      <c r="AF83" s="16">
        <f t="shared" si="32"/>
        <v>0</v>
      </c>
      <c r="AG83" s="16">
        <f t="shared" si="33"/>
        <v>0</v>
      </c>
      <c r="AH83">
        <f>INDEX(Impacts_scenario_1_RSBsn_Mask!$Y$2:$Y$70,$Z83-1939+1,1)</f>
        <v>0</v>
      </c>
    </row>
    <row r="84" spans="1:34" x14ac:dyDescent="0.3">
      <c r="A84">
        <v>28</v>
      </c>
      <c r="B84">
        <v>2</v>
      </c>
      <c r="C84">
        <f>RS_wells_scenario_1_bgw!C84-RS_wells_baseline_bgw!C84</f>
        <v>0</v>
      </c>
      <c r="D84">
        <f>RS_wells_scenario_1_bgw!D84-RS_wells_baseline_bgw!D84</f>
        <v>0</v>
      </c>
      <c r="E84">
        <f>RS_wells_scenario_1_bgw!E84-RS_wells_baseline_bgw!E84</f>
        <v>0</v>
      </c>
      <c r="F84">
        <f>RS_wells_scenario_1_bgw!F84-RS_wells_baseline_bgw!F84</f>
        <v>0</v>
      </c>
      <c r="G84">
        <f>RS_wells_scenario_1_bgw!G84-RS_wells_baseline_bgw!G84</f>
        <v>0</v>
      </c>
      <c r="H84" s="19">
        <f>RS_wells_scenario_1_bgw!H84-RS_wells_baseline_bgw!H84</f>
        <v>0</v>
      </c>
      <c r="I84">
        <f>RS_wells_scenario_1_bgw!I84-RS_wells_baseline_bgw!I84</f>
        <v>0</v>
      </c>
      <c r="J84">
        <f>RS_wells_scenario_1_bgw!J84-RS_wells_baseline_bgw!J84</f>
        <v>0</v>
      </c>
      <c r="K84">
        <f>RS_wells_scenario_1_bgw!K84-RS_wells_baseline_bgw!K84</f>
        <v>0</v>
      </c>
      <c r="L84">
        <f>RS_wells_scenario_1_bgw!L84-RS_wells_baseline_bgw!L84</f>
        <v>0</v>
      </c>
      <c r="M84">
        <f>RS_wells_scenario_1_bgw!M84-RS_wells_baseline_bgw!M84</f>
        <v>0</v>
      </c>
      <c r="N84">
        <f>RS_wells_scenario_1_bgw!N84-RS_wells_baseline_bgw!N84</f>
        <v>0</v>
      </c>
      <c r="O84">
        <v>10.145833333333334</v>
      </c>
      <c r="P84">
        <f t="shared" si="20"/>
        <v>1942</v>
      </c>
      <c r="Q84" s="2">
        <f t="shared" si="21"/>
        <v>15422.104166666717</v>
      </c>
      <c r="R84">
        <f t="shared" si="22"/>
        <v>0</v>
      </c>
      <c r="S84">
        <f>I84*$O84/ref!$B$3</f>
        <v>0</v>
      </c>
      <c r="T84">
        <f>K84*$O84/ref!$B$3</f>
        <v>0</v>
      </c>
      <c r="U84">
        <f>L84*$O84/ref!$B$3</f>
        <v>0</v>
      </c>
      <c r="V84">
        <f>N84*$O84/ref!$B$3</f>
        <v>0</v>
      </c>
      <c r="W84">
        <f t="shared" si="26"/>
        <v>3</v>
      </c>
      <c r="X84" t="str">
        <f t="shared" si="27"/>
        <v>3 1942</v>
      </c>
      <c r="Y84">
        <f t="shared" si="24"/>
        <v>10</v>
      </c>
      <c r="Z84">
        <f t="shared" si="28"/>
        <v>1946</v>
      </c>
      <c r="AA84" t="str">
        <f t="shared" si="29"/>
        <v>10 1946</v>
      </c>
      <c r="AB84" s="1">
        <f t="shared" si="25"/>
        <v>17105.875</v>
      </c>
      <c r="AC84">
        <f t="shared" si="23"/>
        <v>3</v>
      </c>
      <c r="AD84" s="16">
        <f t="shared" si="30"/>
        <v>0</v>
      </c>
      <c r="AE84" s="16">
        <f t="shared" si="31"/>
        <v>0</v>
      </c>
      <c r="AF84" s="16">
        <f t="shared" si="32"/>
        <v>0</v>
      </c>
      <c r="AG84" s="16">
        <f t="shared" si="33"/>
        <v>0</v>
      </c>
      <c r="AH84">
        <f>INDEX(Impacts_scenario_1_RSBsn_Mask!$Y$2:$Y$70,$Z84-1939+1,1)</f>
        <v>0</v>
      </c>
    </row>
    <row r="85" spans="1:34" x14ac:dyDescent="0.3">
      <c r="A85">
        <v>28</v>
      </c>
      <c r="B85">
        <v>3</v>
      </c>
      <c r="C85">
        <f>RS_wells_scenario_1_bgw!C85-RS_wells_baseline_bgw!C85</f>
        <v>0</v>
      </c>
      <c r="D85">
        <f>RS_wells_scenario_1_bgw!D85-RS_wells_baseline_bgw!D85</f>
        <v>0</v>
      </c>
      <c r="E85">
        <f>RS_wells_scenario_1_bgw!E85-RS_wells_baseline_bgw!E85</f>
        <v>0</v>
      </c>
      <c r="F85">
        <f>RS_wells_scenario_1_bgw!F85-RS_wells_baseline_bgw!F85</f>
        <v>0</v>
      </c>
      <c r="G85">
        <f>RS_wells_scenario_1_bgw!G85-RS_wells_baseline_bgw!G85</f>
        <v>0</v>
      </c>
      <c r="H85" s="19">
        <f>RS_wells_scenario_1_bgw!H85-RS_wells_baseline_bgw!H85</f>
        <v>0</v>
      </c>
      <c r="I85">
        <f>RS_wells_scenario_1_bgw!I85-RS_wells_baseline_bgw!I85</f>
        <v>0</v>
      </c>
      <c r="J85">
        <f>RS_wells_scenario_1_bgw!J85-RS_wells_baseline_bgw!J85</f>
        <v>0</v>
      </c>
      <c r="K85">
        <f>RS_wells_scenario_1_bgw!K85-RS_wells_baseline_bgw!K85</f>
        <v>0</v>
      </c>
      <c r="L85">
        <f>RS_wells_scenario_1_bgw!L85-RS_wells_baseline_bgw!L85</f>
        <v>0</v>
      </c>
      <c r="M85">
        <f>RS_wells_scenario_1_bgw!M85-RS_wells_baseline_bgw!M85</f>
        <v>0</v>
      </c>
      <c r="N85">
        <f>RS_wells_scenario_1_bgw!N85-RS_wells_baseline_bgw!N85</f>
        <v>0</v>
      </c>
      <c r="O85">
        <v>10.145833333333334</v>
      </c>
      <c r="P85">
        <f t="shared" si="20"/>
        <v>1942</v>
      </c>
      <c r="Q85" s="2">
        <f t="shared" si="21"/>
        <v>15432.250000000051</v>
      </c>
      <c r="R85">
        <f t="shared" si="22"/>
        <v>0</v>
      </c>
      <c r="S85">
        <f>I85*$O85/ref!$B$3</f>
        <v>0</v>
      </c>
      <c r="T85">
        <f>K85*$O85/ref!$B$3</f>
        <v>0</v>
      </c>
      <c r="U85">
        <f>L85*$O85/ref!$B$3</f>
        <v>0</v>
      </c>
      <c r="V85">
        <f>N85*$O85/ref!$B$3</f>
        <v>0</v>
      </c>
      <c r="W85">
        <f t="shared" si="26"/>
        <v>3</v>
      </c>
      <c r="X85" t="str">
        <f t="shared" si="27"/>
        <v>3 1942</v>
      </c>
      <c r="Y85">
        <f t="shared" si="24"/>
        <v>11</v>
      </c>
      <c r="Z85">
        <f t="shared" si="28"/>
        <v>1946</v>
      </c>
      <c r="AA85" t="str">
        <f t="shared" si="29"/>
        <v>11 1946</v>
      </c>
      <c r="AB85" s="1">
        <f t="shared" si="25"/>
        <v>17136.3125</v>
      </c>
      <c r="AC85">
        <f t="shared" si="23"/>
        <v>3</v>
      </c>
      <c r="AD85" s="16">
        <f t="shared" si="30"/>
        <v>0</v>
      </c>
      <c r="AE85" s="16">
        <f t="shared" si="31"/>
        <v>0</v>
      </c>
      <c r="AF85" s="16">
        <f t="shared" si="32"/>
        <v>0</v>
      </c>
      <c r="AG85" s="16">
        <f t="shared" si="33"/>
        <v>0</v>
      </c>
      <c r="AH85">
        <f>INDEX(Impacts_scenario_1_RSBsn_Mask!$Y$2:$Y$70,$Z85-1939+1,1)</f>
        <v>0</v>
      </c>
    </row>
    <row r="86" spans="1:34" x14ac:dyDescent="0.3">
      <c r="A86">
        <v>29</v>
      </c>
      <c r="B86">
        <v>1</v>
      </c>
      <c r="C86">
        <f>RS_wells_scenario_1_bgw!C86-RS_wells_baseline_bgw!C86</f>
        <v>0</v>
      </c>
      <c r="D86">
        <f>RS_wells_scenario_1_bgw!D86-RS_wells_baseline_bgw!D86</f>
        <v>0</v>
      </c>
      <c r="E86">
        <f>RS_wells_scenario_1_bgw!E86-RS_wells_baseline_bgw!E86</f>
        <v>0</v>
      </c>
      <c r="F86">
        <f>RS_wells_scenario_1_bgw!F86-RS_wells_baseline_bgw!F86</f>
        <v>0</v>
      </c>
      <c r="G86">
        <f>RS_wells_scenario_1_bgw!G86-RS_wells_baseline_bgw!G86</f>
        <v>0</v>
      </c>
      <c r="H86" s="19">
        <f>RS_wells_scenario_1_bgw!H86-RS_wells_baseline_bgw!H86</f>
        <v>0</v>
      </c>
      <c r="I86">
        <f>RS_wells_scenario_1_bgw!I86-RS_wells_baseline_bgw!I86</f>
        <v>0</v>
      </c>
      <c r="J86">
        <f>RS_wells_scenario_1_bgw!J86-RS_wells_baseline_bgw!J86</f>
        <v>0</v>
      </c>
      <c r="K86">
        <f>RS_wells_scenario_1_bgw!K86-RS_wells_baseline_bgw!K86</f>
        <v>0</v>
      </c>
      <c r="L86">
        <f>RS_wells_scenario_1_bgw!L86-RS_wells_baseline_bgw!L86</f>
        <v>0</v>
      </c>
      <c r="M86">
        <f>RS_wells_scenario_1_bgw!M86-RS_wells_baseline_bgw!M86</f>
        <v>0</v>
      </c>
      <c r="N86">
        <f>RS_wells_scenario_1_bgw!N86-RS_wells_baseline_bgw!N86</f>
        <v>0</v>
      </c>
      <c r="O86">
        <v>10.145833333333334</v>
      </c>
      <c r="P86">
        <f t="shared" si="20"/>
        <v>1942</v>
      </c>
      <c r="Q86" s="2">
        <f t="shared" si="21"/>
        <v>15442.395833333385</v>
      </c>
      <c r="R86">
        <f t="shared" si="22"/>
        <v>0</v>
      </c>
      <c r="S86">
        <f>I86*$O86/ref!$B$3</f>
        <v>0</v>
      </c>
      <c r="T86">
        <f>K86*$O86/ref!$B$3</f>
        <v>0</v>
      </c>
      <c r="U86">
        <f>L86*$O86/ref!$B$3</f>
        <v>0</v>
      </c>
      <c r="V86">
        <f>N86*$O86/ref!$B$3</f>
        <v>0</v>
      </c>
      <c r="W86">
        <f t="shared" si="26"/>
        <v>4</v>
      </c>
      <c r="X86" t="str">
        <f t="shared" si="27"/>
        <v>4 1942</v>
      </c>
      <c r="Y86">
        <f t="shared" si="24"/>
        <v>12</v>
      </c>
      <c r="Z86">
        <f t="shared" si="28"/>
        <v>1946</v>
      </c>
      <c r="AA86" t="str">
        <f t="shared" si="29"/>
        <v>12 1946</v>
      </c>
      <c r="AB86" s="1">
        <f t="shared" si="25"/>
        <v>17166.75</v>
      </c>
      <c r="AC86">
        <f t="shared" si="23"/>
        <v>3</v>
      </c>
      <c r="AD86" s="16">
        <f t="shared" si="30"/>
        <v>0</v>
      </c>
      <c r="AE86" s="16">
        <f t="shared" si="31"/>
        <v>0</v>
      </c>
      <c r="AF86" s="16">
        <f t="shared" si="32"/>
        <v>0</v>
      </c>
      <c r="AG86" s="16">
        <f t="shared" si="33"/>
        <v>0</v>
      </c>
      <c r="AH86">
        <f>INDEX(Impacts_scenario_1_RSBsn_Mask!$Y$2:$Y$70,$Z86-1939+1,1)</f>
        <v>0</v>
      </c>
    </row>
    <row r="87" spans="1:34" x14ac:dyDescent="0.3">
      <c r="A87">
        <v>29</v>
      </c>
      <c r="B87">
        <v>2</v>
      </c>
      <c r="C87">
        <f>RS_wells_scenario_1_bgw!C87-RS_wells_baseline_bgw!C87</f>
        <v>0</v>
      </c>
      <c r="D87">
        <f>RS_wells_scenario_1_bgw!D87-RS_wells_baseline_bgw!D87</f>
        <v>0</v>
      </c>
      <c r="E87">
        <f>RS_wells_scenario_1_bgw!E87-RS_wells_baseline_bgw!E87</f>
        <v>0</v>
      </c>
      <c r="F87">
        <f>RS_wells_scenario_1_bgw!F87-RS_wells_baseline_bgw!F87</f>
        <v>0</v>
      </c>
      <c r="G87">
        <f>RS_wells_scenario_1_bgw!G87-RS_wells_baseline_bgw!G87</f>
        <v>0</v>
      </c>
      <c r="H87" s="19">
        <f>RS_wells_scenario_1_bgw!H87-RS_wells_baseline_bgw!H87</f>
        <v>0</v>
      </c>
      <c r="I87">
        <f>RS_wells_scenario_1_bgw!I87-RS_wells_baseline_bgw!I87</f>
        <v>0</v>
      </c>
      <c r="J87">
        <f>RS_wells_scenario_1_bgw!J87-RS_wells_baseline_bgw!J87</f>
        <v>0</v>
      </c>
      <c r="K87">
        <f>RS_wells_scenario_1_bgw!K87-RS_wells_baseline_bgw!K87</f>
        <v>0</v>
      </c>
      <c r="L87">
        <f>RS_wells_scenario_1_bgw!L87-RS_wells_baseline_bgw!L87</f>
        <v>0</v>
      </c>
      <c r="M87">
        <f>RS_wells_scenario_1_bgw!M87-RS_wells_baseline_bgw!M87</f>
        <v>0</v>
      </c>
      <c r="N87">
        <f>RS_wells_scenario_1_bgw!N87-RS_wells_baseline_bgw!N87</f>
        <v>0</v>
      </c>
      <c r="O87">
        <v>10.145833333333334</v>
      </c>
      <c r="P87">
        <f t="shared" si="20"/>
        <v>1942</v>
      </c>
      <c r="Q87" s="2">
        <f t="shared" si="21"/>
        <v>15452.541666666719</v>
      </c>
      <c r="R87">
        <f t="shared" si="22"/>
        <v>0</v>
      </c>
      <c r="S87">
        <f>I87*$O87/ref!$B$3</f>
        <v>0</v>
      </c>
      <c r="T87">
        <f>K87*$O87/ref!$B$3</f>
        <v>0</v>
      </c>
      <c r="U87">
        <f>L87*$O87/ref!$B$3</f>
        <v>0</v>
      </c>
      <c r="V87">
        <f>N87*$O87/ref!$B$3</f>
        <v>0</v>
      </c>
      <c r="W87">
        <f t="shared" si="26"/>
        <v>4</v>
      </c>
      <c r="X87" t="str">
        <f t="shared" si="27"/>
        <v>4 1942</v>
      </c>
      <c r="Y87">
        <f t="shared" si="24"/>
        <v>1</v>
      </c>
      <c r="Z87">
        <f t="shared" si="28"/>
        <v>1947</v>
      </c>
      <c r="AA87" t="str">
        <f t="shared" si="29"/>
        <v>1 1947</v>
      </c>
      <c r="AB87" s="1">
        <f t="shared" si="25"/>
        <v>17197.1875</v>
      </c>
      <c r="AC87">
        <f t="shared" si="23"/>
        <v>3</v>
      </c>
      <c r="AD87" s="16">
        <f t="shared" si="30"/>
        <v>0</v>
      </c>
      <c r="AE87" s="16">
        <f t="shared" si="31"/>
        <v>0</v>
      </c>
      <c r="AF87" s="16">
        <f t="shared" si="32"/>
        <v>0</v>
      </c>
      <c r="AG87" s="16">
        <f t="shared" si="33"/>
        <v>0</v>
      </c>
      <c r="AH87">
        <f>INDEX(Impacts_scenario_1_RSBsn_Mask!$Y$2:$Y$70,$Z87-1939+1,1)</f>
        <v>0</v>
      </c>
    </row>
    <row r="88" spans="1:34" x14ac:dyDescent="0.3">
      <c r="A88">
        <v>29</v>
      </c>
      <c r="B88">
        <v>3</v>
      </c>
      <c r="C88">
        <f>RS_wells_scenario_1_bgw!C88-RS_wells_baseline_bgw!C88</f>
        <v>0</v>
      </c>
      <c r="D88">
        <f>RS_wells_scenario_1_bgw!D88-RS_wells_baseline_bgw!D88</f>
        <v>0</v>
      </c>
      <c r="E88">
        <f>RS_wells_scenario_1_bgw!E88-RS_wells_baseline_bgw!E88</f>
        <v>0</v>
      </c>
      <c r="F88">
        <f>RS_wells_scenario_1_bgw!F88-RS_wells_baseline_bgw!F88</f>
        <v>0</v>
      </c>
      <c r="G88">
        <f>RS_wells_scenario_1_bgw!G88-RS_wells_baseline_bgw!G88</f>
        <v>0</v>
      </c>
      <c r="H88" s="19">
        <f>RS_wells_scenario_1_bgw!H88-RS_wells_baseline_bgw!H88</f>
        <v>0</v>
      </c>
      <c r="I88">
        <f>RS_wells_scenario_1_bgw!I88-RS_wells_baseline_bgw!I88</f>
        <v>0</v>
      </c>
      <c r="J88">
        <f>RS_wells_scenario_1_bgw!J88-RS_wells_baseline_bgw!J88</f>
        <v>0</v>
      </c>
      <c r="K88">
        <f>RS_wells_scenario_1_bgw!K88-RS_wells_baseline_bgw!K88</f>
        <v>0</v>
      </c>
      <c r="L88">
        <f>RS_wells_scenario_1_bgw!L88-RS_wells_baseline_bgw!L88</f>
        <v>0</v>
      </c>
      <c r="M88">
        <f>RS_wells_scenario_1_bgw!M88-RS_wells_baseline_bgw!M88</f>
        <v>0</v>
      </c>
      <c r="N88">
        <f>RS_wells_scenario_1_bgw!N88-RS_wells_baseline_bgw!N88</f>
        <v>0</v>
      </c>
      <c r="O88">
        <v>10.145833333333334</v>
      </c>
      <c r="P88">
        <f t="shared" si="20"/>
        <v>1942</v>
      </c>
      <c r="Q88" s="2">
        <f t="shared" si="21"/>
        <v>15462.687500000053</v>
      </c>
      <c r="R88">
        <f t="shared" si="22"/>
        <v>0</v>
      </c>
      <c r="S88">
        <f>I88*$O88/ref!$B$3</f>
        <v>0</v>
      </c>
      <c r="T88">
        <f>K88*$O88/ref!$B$3</f>
        <v>0</v>
      </c>
      <c r="U88">
        <f>L88*$O88/ref!$B$3</f>
        <v>0</v>
      </c>
      <c r="V88">
        <f>N88*$O88/ref!$B$3</f>
        <v>0</v>
      </c>
      <c r="W88">
        <f t="shared" si="26"/>
        <v>4</v>
      </c>
      <c r="X88" t="str">
        <f t="shared" si="27"/>
        <v>4 1942</v>
      </c>
      <c r="Y88">
        <f t="shared" si="24"/>
        <v>2</v>
      </c>
      <c r="Z88">
        <f t="shared" si="28"/>
        <v>1947</v>
      </c>
      <c r="AA88" t="str">
        <f t="shared" si="29"/>
        <v>2 1947</v>
      </c>
      <c r="AB88" s="1">
        <f t="shared" si="25"/>
        <v>17227.625</v>
      </c>
      <c r="AC88">
        <f t="shared" si="23"/>
        <v>3</v>
      </c>
      <c r="AD88" s="16">
        <f t="shared" si="30"/>
        <v>0</v>
      </c>
      <c r="AE88" s="16">
        <f t="shared" si="31"/>
        <v>0</v>
      </c>
      <c r="AF88" s="16">
        <f t="shared" si="32"/>
        <v>0</v>
      </c>
      <c r="AG88" s="16">
        <f t="shared" si="33"/>
        <v>0</v>
      </c>
      <c r="AH88">
        <f>INDEX(Impacts_scenario_1_RSBsn_Mask!$Y$2:$Y$70,$Z88-1939+1,1)</f>
        <v>0</v>
      </c>
    </row>
    <row r="89" spans="1:34" x14ac:dyDescent="0.3">
      <c r="A89">
        <v>30</v>
      </c>
      <c r="B89">
        <v>1</v>
      </c>
      <c r="C89">
        <f>RS_wells_scenario_1_bgw!C89-RS_wells_baseline_bgw!C89</f>
        <v>0</v>
      </c>
      <c r="D89">
        <f>RS_wells_scenario_1_bgw!D89-RS_wells_baseline_bgw!D89</f>
        <v>0</v>
      </c>
      <c r="E89">
        <f>RS_wells_scenario_1_bgw!E89-RS_wells_baseline_bgw!E89</f>
        <v>0</v>
      </c>
      <c r="F89">
        <f>RS_wells_scenario_1_bgw!F89-RS_wells_baseline_bgw!F89</f>
        <v>0</v>
      </c>
      <c r="G89">
        <f>RS_wells_scenario_1_bgw!G89-RS_wells_baseline_bgw!G89</f>
        <v>0</v>
      </c>
      <c r="H89" s="19">
        <f>RS_wells_scenario_1_bgw!H89-RS_wells_baseline_bgw!H89</f>
        <v>0</v>
      </c>
      <c r="I89">
        <f>RS_wells_scenario_1_bgw!I89-RS_wells_baseline_bgw!I89</f>
        <v>0</v>
      </c>
      <c r="J89">
        <f>RS_wells_scenario_1_bgw!J89-RS_wells_baseline_bgw!J89</f>
        <v>0</v>
      </c>
      <c r="K89">
        <f>RS_wells_scenario_1_bgw!K89-RS_wells_baseline_bgw!K89</f>
        <v>0</v>
      </c>
      <c r="L89">
        <f>RS_wells_scenario_1_bgw!L89-RS_wells_baseline_bgw!L89</f>
        <v>0</v>
      </c>
      <c r="M89">
        <f>RS_wells_scenario_1_bgw!M89-RS_wells_baseline_bgw!M89</f>
        <v>0</v>
      </c>
      <c r="N89">
        <f>RS_wells_scenario_1_bgw!N89-RS_wells_baseline_bgw!N89</f>
        <v>0</v>
      </c>
      <c r="O89">
        <v>10.145833333333334</v>
      </c>
      <c r="P89">
        <f t="shared" si="20"/>
        <v>1942</v>
      </c>
      <c r="Q89" s="2">
        <f t="shared" si="21"/>
        <v>15472.833333333387</v>
      </c>
      <c r="R89">
        <f t="shared" si="22"/>
        <v>0</v>
      </c>
      <c r="S89">
        <f>I89*$O89/ref!$B$3</f>
        <v>0</v>
      </c>
      <c r="T89">
        <f>K89*$O89/ref!$B$3</f>
        <v>0</v>
      </c>
      <c r="U89">
        <f>L89*$O89/ref!$B$3</f>
        <v>0</v>
      </c>
      <c r="V89">
        <f>N89*$O89/ref!$B$3</f>
        <v>0</v>
      </c>
      <c r="W89">
        <f t="shared" si="26"/>
        <v>5</v>
      </c>
      <c r="X89" t="str">
        <f t="shared" si="27"/>
        <v>5 1942</v>
      </c>
      <c r="Y89">
        <f t="shared" si="24"/>
        <v>3</v>
      </c>
      <c r="Z89">
        <f t="shared" si="28"/>
        <v>1947</v>
      </c>
      <c r="AA89" t="str">
        <f t="shared" si="29"/>
        <v>3 1947</v>
      </c>
      <c r="AB89" s="1">
        <f t="shared" si="25"/>
        <v>17258.0625</v>
      </c>
      <c r="AC89">
        <f t="shared" si="23"/>
        <v>3</v>
      </c>
      <c r="AD89" s="16">
        <f t="shared" si="30"/>
        <v>0</v>
      </c>
      <c r="AE89" s="16">
        <f t="shared" si="31"/>
        <v>0</v>
      </c>
      <c r="AF89" s="16">
        <f t="shared" si="32"/>
        <v>0</v>
      </c>
      <c r="AG89" s="16">
        <f t="shared" si="33"/>
        <v>0</v>
      </c>
      <c r="AH89">
        <f>INDEX(Impacts_scenario_1_RSBsn_Mask!$Y$2:$Y$70,$Z89-1939+1,1)</f>
        <v>0</v>
      </c>
    </row>
    <row r="90" spans="1:34" x14ac:dyDescent="0.3">
      <c r="A90">
        <v>30</v>
      </c>
      <c r="B90">
        <v>2</v>
      </c>
      <c r="C90">
        <f>RS_wells_scenario_1_bgw!C90-RS_wells_baseline_bgw!C90</f>
        <v>0</v>
      </c>
      <c r="D90">
        <f>RS_wells_scenario_1_bgw!D90-RS_wells_baseline_bgw!D90</f>
        <v>0</v>
      </c>
      <c r="E90">
        <f>RS_wells_scenario_1_bgw!E90-RS_wells_baseline_bgw!E90</f>
        <v>0</v>
      </c>
      <c r="F90">
        <f>RS_wells_scenario_1_bgw!F90-RS_wells_baseline_bgw!F90</f>
        <v>0</v>
      </c>
      <c r="G90">
        <f>RS_wells_scenario_1_bgw!G90-RS_wells_baseline_bgw!G90</f>
        <v>0</v>
      </c>
      <c r="H90" s="19">
        <f>RS_wells_scenario_1_bgw!H90-RS_wells_baseline_bgw!H90</f>
        <v>0</v>
      </c>
      <c r="I90">
        <f>RS_wells_scenario_1_bgw!I90-RS_wells_baseline_bgw!I90</f>
        <v>0</v>
      </c>
      <c r="J90">
        <f>RS_wells_scenario_1_bgw!J90-RS_wells_baseline_bgw!J90</f>
        <v>0</v>
      </c>
      <c r="K90">
        <f>RS_wells_scenario_1_bgw!K90-RS_wells_baseline_bgw!K90</f>
        <v>0</v>
      </c>
      <c r="L90">
        <f>RS_wells_scenario_1_bgw!L90-RS_wells_baseline_bgw!L90</f>
        <v>0</v>
      </c>
      <c r="M90">
        <f>RS_wells_scenario_1_bgw!M90-RS_wells_baseline_bgw!M90</f>
        <v>0</v>
      </c>
      <c r="N90">
        <f>RS_wells_scenario_1_bgw!N90-RS_wells_baseline_bgw!N90</f>
        <v>0</v>
      </c>
      <c r="O90">
        <v>10.145833333333334</v>
      </c>
      <c r="P90">
        <f t="shared" si="20"/>
        <v>1942</v>
      </c>
      <c r="Q90" s="2">
        <f t="shared" si="21"/>
        <v>15482.979166666721</v>
      </c>
      <c r="R90">
        <f t="shared" si="22"/>
        <v>0</v>
      </c>
      <c r="S90">
        <f>I90*$O90/ref!$B$3</f>
        <v>0</v>
      </c>
      <c r="T90">
        <f>K90*$O90/ref!$B$3</f>
        <v>0</v>
      </c>
      <c r="U90">
        <f>L90*$O90/ref!$B$3</f>
        <v>0</v>
      </c>
      <c r="V90">
        <f>N90*$O90/ref!$B$3</f>
        <v>0</v>
      </c>
      <c r="W90">
        <f t="shared" si="26"/>
        <v>5</v>
      </c>
      <c r="X90" t="str">
        <f t="shared" si="27"/>
        <v>5 1942</v>
      </c>
      <c r="Y90">
        <f t="shared" si="24"/>
        <v>4</v>
      </c>
      <c r="Z90">
        <f t="shared" si="28"/>
        <v>1947</v>
      </c>
      <c r="AA90" t="str">
        <f t="shared" si="29"/>
        <v>4 1947</v>
      </c>
      <c r="AB90" s="1">
        <f t="shared" si="25"/>
        <v>17288.5</v>
      </c>
      <c r="AC90">
        <f t="shared" si="23"/>
        <v>3</v>
      </c>
      <c r="AD90" s="16">
        <f t="shared" si="30"/>
        <v>0</v>
      </c>
      <c r="AE90" s="16">
        <f t="shared" si="31"/>
        <v>0</v>
      </c>
      <c r="AF90" s="16">
        <f t="shared" si="32"/>
        <v>0</v>
      </c>
      <c r="AG90" s="16">
        <f t="shared" si="33"/>
        <v>0</v>
      </c>
      <c r="AH90">
        <f>INDEX(Impacts_scenario_1_RSBsn_Mask!$Y$2:$Y$70,$Z90-1939+1,1)</f>
        <v>0</v>
      </c>
    </row>
    <row r="91" spans="1:34" x14ac:dyDescent="0.3">
      <c r="A91">
        <v>30</v>
      </c>
      <c r="B91">
        <v>3</v>
      </c>
      <c r="C91">
        <f>RS_wells_scenario_1_bgw!C91-RS_wells_baseline_bgw!C91</f>
        <v>0</v>
      </c>
      <c r="D91">
        <f>RS_wells_scenario_1_bgw!D91-RS_wells_baseline_bgw!D91</f>
        <v>0</v>
      </c>
      <c r="E91">
        <f>RS_wells_scenario_1_bgw!E91-RS_wells_baseline_bgw!E91</f>
        <v>0</v>
      </c>
      <c r="F91">
        <f>RS_wells_scenario_1_bgw!F91-RS_wells_baseline_bgw!F91</f>
        <v>0</v>
      </c>
      <c r="G91">
        <f>RS_wells_scenario_1_bgw!G91-RS_wells_baseline_bgw!G91</f>
        <v>0</v>
      </c>
      <c r="H91" s="19">
        <f>RS_wells_scenario_1_bgw!H91-RS_wells_baseline_bgw!H91</f>
        <v>0</v>
      </c>
      <c r="I91">
        <f>RS_wells_scenario_1_bgw!I91-RS_wells_baseline_bgw!I91</f>
        <v>0</v>
      </c>
      <c r="J91">
        <f>RS_wells_scenario_1_bgw!J91-RS_wells_baseline_bgw!J91</f>
        <v>0</v>
      </c>
      <c r="K91">
        <f>RS_wells_scenario_1_bgw!K91-RS_wells_baseline_bgw!K91</f>
        <v>0</v>
      </c>
      <c r="L91">
        <f>RS_wells_scenario_1_bgw!L91-RS_wells_baseline_bgw!L91</f>
        <v>0</v>
      </c>
      <c r="M91">
        <f>RS_wells_scenario_1_bgw!M91-RS_wells_baseline_bgw!M91</f>
        <v>0</v>
      </c>
      <c r="N91">
        <f>RS_wells_scenario_1_bgw!N91-RS_wells_baseline_bgw!N91</f>
        <v>0</v>
      </c>
      <c r="O91">
        <v>10.145833333333334</v>
      </c>
      <c r="P91">
        <f t="shared" si="20"/>
        <v>1942</v>
      </c>
      <c r="Q91" s="2">
        <f t="shared" si="21"/>
        <v>15493.125000000055</v>
      </c>
      <c r="R91">
        <f t="shared" si="22"/>
        <v>0</v>
      </c>
      <c r="S91">
        <f>I91*$O91/ref!$B$3</f>
        <v>0</v>
      </c>
      <c r="T91">
        <f>K91*$O91/ref!$B$3</f>
        <v>0</v>
      </c>
      <c r="U91">
        <f>L91*$O91/ref!$B$3</f>
        <v>0</v>
      </c>
      <c r="V91">
        <f>N91*$O91/ref!$B$3</f>
        <v>0</v>
      </c>
      <c r="W91">
        <f t="shared" si="26"/>
        <v>5</v>
      </c>
      <c r="X91" t="str">
        <f t="shared" si="27"/>
        <v>5 1942</v>
      </c>
      <c r="Y91">
        <f t="shared" si="24"/>
        <v>5</v>
      </c>
      <c r="Z91">
        <f t="shared" si="28"/>
        <v>1947</v>
      </c>
      <c r="AA91" t="str">
        <f t="shared" si="29"/>
        <v>5 1947</v>
      </c>
      <c r="AB91" s="1">
        <f t="shared" si="25"/>
        <v>17318.9375</v>
      </c>
      <c r="AC91">
        <f t="shared" si="23"/>
        <v>3</v>
      </c>
      <c r="AD91" s="16">
        <f t="shared" si="30"/>
        <v>0</v>
      </c>
      <c r="AE91" s="16">
        <f t="shared" si="31"/>
        <v>0</v>
      </c>
      <c r="AF91" s="16">
        <f t="shared" si="32"/>
        <v>0</v>
      </c>
      <c r="AG91" s="16">
        <f t="shared" si="33"/>
        <v>0</v>
      </c>
      <c r="AH91">
        <f>INDEX(Impacts_scenario_1_RSBsn_Mask!$Y$2:$Y$70,$Z91-1939+1,1)</f>
        <v>0</v>
      </c>
    </row>
    <row r="92" spans="1:34" x14ac:dyDescent="0.3">
      <c r="A92">
        <v>31</v>
      </c>
      <c r="B92">
        <v>1</v>
      </c>
      <c r="C92">
        <f>RS_wells_scenario_1_bgw!C92-RS_wells_baseline_bgw!C92</f>
        <v>0</v>
      </c>
      <c r="D92">
        <f>RS_wells_scenario_1_bgw!D92-RS_wells_baseline_bgw!D92</f>
        <v>0</v>
      </c>
      <c r="E92">
        <f>RS_wells_scenario_1_bgw!E92-RS_wells_baseline_bgw!E92</f>
        <v>0</v>
      </c>
      <c r="F92">
        <f>RS_wells_scenario_1_bgw!F92-RS_wells_baseline_bgw!F92</f>
        <v>0</v>
      </c>
      <c r="G92">
        <f>RS_wells_scenario_1_bgw!G92-RS_wells_baseline_bgw!G92</f>
        <v>0</v>
      </c>
      <c r="H92" s="19">
        <f>RS_wells_scenario_1_bgw!H92-RS_wells_baseline_bgw!H92</f>
        <v>0</v>
      </c>
      <c r="I92">
        <f>RS_wells_scenario_1_bgw!I92-RS_wells_baseline_bgw!I92</f>
        <v>0</v>
      </c>
      <c r="J92">
        <f>RS_wells_scenario_1_bgw!J92-RS_wells_baseline_bgw!J92</f>
        <v>0</v>
      </c>
      <c r="K92">
        <f>RS_wells_scenario_1_bgw!K92-RS_wells_baseline_bgw!K92</f>
        <v>0</v>
      </c>
      <c r="L92">
        <f>RS_wells_scenario_1_bgw!L92-RS_wells_baseline_bgw!L92</f>
        <v>0</v>
      </c>
      <c r="M92">
        <f>RS_wells_scenario_1_bgw!M92-RS_wells_baseline_bgw!M92</f>
        <v>0</v>
      </c>
      <c r="N92">
        <f>RS_wells_scenario_1_bgw!N92-RS_wells_baseline_bgw!N92</f>
        <v>0</v>
      </c>
      <c r="O92">
        <v>10.145833333333334</v>
      </c>
      <c r="P92">
        <f t="shared" si="20"/>
        <v>1942</v>
      </c>
      <c r="Q92" s="2">
        <f t="shared" si="21"/>
        <v>15503.270833333389</v>
      </c>
      <c r="R92">
        <f t="shared" si="22"/>
        <v>0</v>
      </c>
      <c r="S92">
        <f>I92*$O92/ref!$B$3</f>
        <v>0</v>
      </c>
      <c r="T92">
        <f>K92*$O92/ref!$B$3</f>
        <v>0</v>
      </c>
      <c r="U92">
        <f>L92*$O92/ref!$B$3</f>
        <v>0</v>
      </c>
      <c r="V92">
        <f>N92*$O92/ref!$B$3</f>
        <v>0</v>
      </c>
      <c r="W92">
        <f t="shared" si="26"/>
        <v>6</v>
      </c>
      <c r="X92" t="str">
        <f t="shared" si="27"/>
        <v>6 1942</v>
      </c>
      <c r="Y92">
        <f t="shared" si="24"/>
        <v>6</v>
      </c>
      <c r="Z92">
        <f t="shared" si="28"/>
        <v>1947</v>
      </c>
      <c r="AA92" t="str">
        <f t="shared" si="29"/>
        <v>6 1947</v>
      </c>
      <c r="AB92" s="1">
        <f t="shared" si="25"/>
        <v>17349.375</v>
      </c>
      <c r="AC92">
        <f t="shared" si="23"/>
        <v>3</v>
      </c>
      <c r="AD92" s="16">
        <f t="shared" si="30"/>
        <v>0</v>
      </c>
      <c r="AE92" s="16">
        <f t="shared" si="31"/>
        <v>0</v>
      </c>
      <c r="AF92" s="16">
        <f t="shared" si="32"/>
        <v>0</v>
      </c>
      <c r="AG92" s="16">
        <f t="shared" si="33"/>
        <v>0</v>
      </c>
      <c r="AH92">
        <f>INDEX(Impacts_scenario_1_RSBsn_Mask!$Y$2:$Y$70,$Z92-1939+1,1)</f>
        <v>0</v>
      </c>
    </row>
    <row r="93" spans="1:34" x14ac:dyDescent="0.3">
      <c r="A93">
        <v>31</v>
      </c>
      <c r="B93">
        <v>2</v>
      </c>
      <c r="C93">
        <f>RS_wells_scenario_1_bgw!C93-RS_wells_baseline_bgw!C93</f>
        <v>0</v>
      </c>
      <c r="D93">
        <f>RS_wells_scenario_1_bgw!D93-RS_wells_baseline_bgw!D93</f>
        <v>0</v>
      </c>
      <c r="E93">
        <f>RS_wells_scenario_1_bgw!E93-RS_wells_baseline_bgw!E93</f>
        <v>0</v>
      </c>
      <c r="F93">
        <f>RS_wells_scenario_1_bgw!F93-RS_wells_baseline_bgw!F93</f>
        <v>0</v>
      </c>
      <c r="G93">
        <f>RS_wells_scenario_1_bgw!G93-RS_wells_baseline_bgw!G93</f>
        <v>0</v>
      </c>
      <c r="H93" s="19">
        <f>RS_wells_scenario_1_bgw!H93-RS_wells_baseline_bgw!H93</f>
        <v>0</v>
      </c>
      <c r="I93">
        <f>RS_wells_scenario_1_bgw!I93-RS_wells_baseline_bgw!I93</f>
        <v>0</v>
      </c>
      <c r="J93">
        <f>RS_wells_scenario_1_bgw!J93-RS_wells_baseline_bgw!J93</f>
        <v>0</v>
      </c>
      <c r="K93">
        <f>RS_wells_scenario_1_bgw!K93-RS_wells_baseline_bgw!K93</f>
        <v>0</v>
      </c>
      <c r="L93">
        <f>RS_wells_scenario_1_bgw!L93-RS_wells_baseline_bgw!L93</f>
        <v>0</v>
      </c>
      <c r="M93">
        <f>RS_wells_scenario_1_bgw!M93-RS_wells_baseline_bgw!M93</f>
        <v>0</v>
      </c>
      <c r="N93">
        <f>RS_wells_scenario_1_bgw!N93-RS_wells_baseline_bgw!N93</f>
        <v>0</v>
      </c>
      <c r="O93">
        <v>10.145833333333334</v>
      </c>
      <c r="P93">
        <f t="shared" si="20"/>
        <v>1942</v>
      </c>
      <c r="Q93" s="2">
        <f t="shared" si="21"/>
        <v>15513.416666666722</v>
      </c>
      <c r="R93">
        <f t="shared" si="22"/>
        <v>0</v>
      </c>
      <c r="S93">
        <f>I93*$O93/ref!$B$3</f>
        <v>0</v>
      </c>
      <c r="T93">
        <f>K93*$O93/ref!$B$3</f>
        <v>0</v>
      </c>
      <c r="U93">
        <f>L93*$O93/ref!$B$3</f>
        <v>0</v>
      </c>
      <c r="V93">
        <f>N93*$O93/ref!$B$3</f>
        <v>0</v>
      </c>
      <c r="W93">
        <f t="shared" si="26"/>
        <v>6</v>
      </c>
      <c r="X93" t="str">
        <f t="shared" si="27"/>
        <v>6 1942</v>
      </c>
      <c r="Y93">
        <f t="shared" si="24"/>
        <v>7</v>
      </c>
      <c r="Z93">
        <f t="shared" si="28"/>
        <v>1947</v>
      </c>
      <c r="AA93" t="str">
        <f t="shared" si="29"/>
        <v>7 1947</v>
      </c>
      <c r="AB93" s="1">
        <f t="shared" si="25"/>
        <v>17379.8125</v>
      </c>
      <c r="AC93">
        <f t="shared" si="23"/>
        <v>3</v>
      </c>
      <c r="AD93" s="16">
        <f t="shared" si="30"/>
        <v>0</v>
      </c>
      <c r="AE93" s="16">
        <f t="shared" si="31"/>
        <v>0</v>
      </c>
      <c r="AF93" s="16">
        <f t="shared" si="32"/>
        <v>0</v>
      </c>
      <c r="AG93" s="16">
        <f t="shared" si="33"/>
        <v>0</v>
      </c>
      <c r="AH93">
        <f>INDEX(Impacts_scenario_1_RSBsn_Mask!$Y$2:$Y$70,$Z93-1939+1,1)</f>
        <v>0</v>
      </c>
    </row>
    <row r="94" spans="1:34" x14ac:dyDescent="0.3">
      <c r="A94">
        <v>31</v>
      </c>
      <c r="B94">
        <v>3</v>
      </c>
      <c r="C94">
        <f>RS_wells_scenario_1_bgw!C94-RS_wells_baseline_bgw!C94</f>
        <v>0</v>
      </c>
      <c r="D94">
        <f>RS_wells_scenario_1_bgw!D94-RS_wells_baseline_bgw!D94</f>
        <v>0</v>
      </c>
      <c r="E94">
        <f>RS_wells_scenario_1_bgw!E94-RS_wells_baseline_bgw!E94</f>
        <v>0</v>
      </c>
      <c r="F94">
        <f>RS_wells_scenario_1_bgw!F94-RS_wells_baseline_bgw!F94</f>
        <v>0</v>
      </c>
      <c r="G94">
        <f>RS_wells_scenario_1_bgw!G94-RS_wells_baseline_bgw!G94</f>
        <v>0</v>
      </c>
      <c r="H94" s="19">
        <f>RS_wells_scenario_1_bgw!H94-RS_wells_baseline_bgw!H94</f>
        <v>0</v>
      </c>
      <c r="I94">
        <f>RS_wells_scenario_1_bgw!I94-RS_wells_baseline_bgw!I94</f>
        <v>0</v>
      </c>
      <c r="J94">
        <f>RS_wells_scenario_1_bgw!J94-RS_wells_baseline_bgw!J94</f>
        <v>0</v>
      </c>
      <c r="K94">
        <f>RS_wells_scenario_1_bgw!K94-RS_wells_baseline_bgw!K94</f>
        <v>0</v>
      </c>
      <c r="L94">
        <f>RS_wells_scenario_1_bgw!L94-RS_wells_baseline_bgw!L94</f>
        <v>0</v>
      </c>
      <c r="M94">
        <f>RS_wells_scenario_1_bgw!M94-RS_wells_baseline_bgw!M94</f>
        <v>0</v>
      </c>
      <c r="N94">
        <f>RS_wells_scenario_1_bgw!N94-RS_wells_baseline_bgw!N94</f>
        <v>0</v>
      </c>
      <c r="O94">
        <v>10.145833333333334</v>
      </c>
      <c r="P94">
        <f t="shared" si="20"/>
        <v>1942</v>
      </c>
      <c r="Q94" s="2">
        <f t="shared" si="21"/>
        <v>15523.562500000056</v>
      </c>
      <c r="R94">
        <f t="shared" si="22"/>
        <v>0</v>
      </c>
      <c r="S94">
        <f>I94*$O94/ref!$B$3</f>
        <v>0</v>
      </c>
      <c r="T94">
        <f>K94*$O94/ref!$B$3</f>
        <v>0</v>
      </c>
      <c r="U94">
        <f>L94*$O94/ref!$B$3</f>
        <v>0</v>
      </c>
      <c r="V94">
        <f>N94*$O94/ref!$B$3</f>
        <v>0</v>
      </c>
      <c r="W94">
        <f t="shared" si="26"/>
        <v>6</v>
      </c>
      <c r="X94" t="str">
        <f t="shared" si="27"/>
        <v>6 1942</v>
      </c>
      <c r="Y94">
        <f t="shared" si="24"/>
        <v>8</v>
      </c>
      <c r="Z94">
        <f t="shared" si="28"/>
        <v>1947</v>
      </c>
      <c r="AA94" t="str">
        <f t="shared" si="29"/>
        <v>8 1947</v>
      </c>
      <c r="AB94" s="1">
        <f t="shared" si="25"/>
        <v>17410.25</v>
      </c>
      <c r="AC94">
        <f t="shared" si="23"/>
        <v>3</v>
      </c>
      <c r="AD94" s="16">
        <f t="shared" si="30"/>
        <v>0</v>
      </c>
      <c r="AE94" s="16">
        <f t="shared" si="31"/>
        <v>0</v>
      </c>
      <c r="AF94" s="16">
        <f t="shared" si="32"/>
        <v>0</v>
      </c>
      <c r="AG94" s="16">
        <f t="shared" si="33"/>
        <v>0</v>
      </c>
      <c r="AH94">
        <f>INDEX(Impacts_scenario_1_RSBsn_Mask!$Y$2:$Y$70,$Z94-1939+1,1)</f>
        <v>0</v>
      </c>
    </row>
    <row r="95" spans="1:34" x14ac:dyDescent="0.3">
      <c r="A95">
        <v>32</v>
      </c>
      <c r="B95">
        <v>1</v>
      </c>
      <c r="C95">
        <f>RS_wells_scenario_1_bgw!C95-RS_wells_baseline_bgw!C95</f>
        <v>0</v>
      </c>
      <c r="D95">
        <f>RS_wells_scenario_1_bgw!D95-RS_wells_baseline_bgw!D95</f>
        <v>0</v>
      </c>
      <c r="E95">
        <f>RS_wells_scenario_1_bgw!E95-RS_wells_baseline_bgw!E95</f>
        <v>0</v>
      </c>
      <c r="F95">
        <f>RS_wells_scenario_1_bgw!F95-RS_wells_baseline_bgw!F95</f>
        <v>0</v>
      </c>
      <c r="G95">
        <f>RS_wells_scenario_1_bgw!G95-RS_wells_baseline_bgw!G95</f>
        <v>0</v>
      </c>
      <c r="H95" s="19">
        <f>RS_wells_scenario_1_bgw!H95-RS_wells_baseline_bgw!H95</f>
        <v>0</v>
      </c>
      <c r="I95">
        <f>RS_wells_scenario_1_bgw!I95-RS_wells_baseline_bgw!I95</f>
        <v>0</v>
      </c>
      <c r="J95">
        <f>RS_wells_scenario_1_bgw!J95-RS_wells_baseline_bgw!J95</f>
        <v>0</v>
      </c>
      <c r="K95">
        <f>RS_wells_scenario_1_bgw!K95-RS_wells_baseline_bgw!K95</f>
        <v>0</v>
      </c>
      <c r="L95">
        <f>RS_wells_scenario_1_bgw!L95-RS_wells_baseline_bgw!L95</f>
        <v>0</v>
      </c>
      <c r="M95">
        <f>RS_wells_scenario_1_bgw!M95-RS_wells_baseline_bgw!M95</f>
        <v>0</v>
      </c>
      <c r="N95">
        <f>RS_wells_scenario_1_bgw!N95-RS_wells_baseline_bgw!N95</f>
        <v>0</v>
      </c>
      <c r="O95">
        <v>10.145833333333334</v>
      </c>
      <c r="P95">
        <f t="shared" si="20"/>
        <v>1942</v>
      </c>
      <c r="Q95" s="2">
        <f t="shared" si="21"/>
        <v>15533.70833333339</v>
      </c>
      <c r="R95">
        <f t="shared" si="22"/>
        <v>0</v>
      </c>
      <c r="S95">
        <f>I95*$O95/ref!$B$3</f>
        <v>0</v>
      </c>
      <c r="T95">
        <f>K95*$O95/ref!$B$3</f>
        <v>0</v>
      </c>
      <c r="U95">
        <f>L95*$O95/ref!$B$3</f>
        <v>0</v>
      </c>
      <c r="V95">
        <f>N95*$O95/ref!$B$3</f>
        <v>0</v>
      </c>
      <c r="W95">
        <f t="shared" si="26"/>
        <v>7</v>
      </c>
      <c r="X95" t="str">
        <f t="shared" si="27"/>
        <v>7 1942</v>
      </c>
      <c r="Y95">
        <f t="shared" si="24"/>
        <v>9</v>
      </c>
      <c r="Z95">
        <f t="shared" si="28"/>
        <v>1947</v>
      </c>
      <c r="AA95" t="str">
        <f t="shared" si="29"/>
        <v>9 1947</v>
      </c>
      <c r="AB95" s="1">
        <f t="shared" si="25"/>
        <v>17440.6875</v>
      </c>
      <c r="AC95">
        <f t="shared" si="23"/>
        <v>3</v>
      </c>
      <c r="AD95" s="16">
        <f t="shared" si="30"/>
        <v>0</v>
      </c>
      <c r="AE95" s="16">
        <f t="shared" si="31"/>
        <v>0</v>
      </c>
      <c r="AF95" s="16">
        <f t="shared" si="32"/>
        <v>0</v>
      </c>
      <c r="AG95" s="16">
        <f t="shared" si="33"/>
        <v>0</v>
      </c>
      <c r="AH95">
        <f>INDEX(Impacts_scenario_1_RSBsn_Mask!$Y$2:$Y$70,$Z95-1939+1,1)</f>
        <v>0</v>
      </c>
    </row>
    <row r="96" spans="1:34" x14ac:dyDescent="0.3">
      <c r="A96">
        <v>32</v>
      </c>
      <c r="B96">
        <v>2</v>
      </c>
      <c r="C96">
        <f>RS_wells_scenario_1_bgw!C96-RS_wells_baseline_bgw!C96</f>
        <v>0</v>
      </c>
      <c r="D96">
        <f>RS_wells_scenario_1_bgw!D96-RS_wells_baseline_bgw!D96</f>
        <v>0</v>
      </c>
      <c r="E96">
        <f>RS_wells_scenario_1_bgw!E96-RS_wells_baseline_bgw!E96</f>
        <v>0</v>
      </c>
      <c r="F96">
        <f>RS_wells_scenario_1_bgw!F96-RS_wells_baseline_bgw!F96</f>
        <v>0</v>
      </c>
      <c r="G96">
        <f>RS_wells_scenario_1_bgw!G96-RS_wells_baseline_bgw!G96</f>
        <v>0</v>
      </c>
      <c r="H96" s="19">
        <f>RS_wells_scenario_1_bgw!H96-RS_wells_baseline_bgw!H96</f>
        <v>0</v>
      </c>
      <c r="I96">
        <f>RS_wells_scenario_1_bgw!I96-RS_wells_baseline_bgw!I96</f>
        <v>0</v>
      </c>
      <c r="J96">
        <f>RS_wells_scenario_1_bgw!J96-RS_wells_baseline_bgw!J96</f>
        <v>0</v>
      </c>
      <c r="K96">
        <f>RS_wells_scenario_1_bgw!K96-RS_wells_baseline_bgw!K96</f>
        <v>0</v>
      </c>
      <c r="L96">
        <f>RS_wells_scenario_1_bgw!L96-RS_wells_baseline_bgw!L96</f>
        <v>0</v>
      </c>
      <c r="M96">
        <f>RS_wells_scenario_1_bgw!M96-RS_wells_baseline_bgw!M96</f>
        <v>0</v>
      </c>
      <c r="N96">
        <f>RS_wells_scenario_1_bgw!N96-RS_wells_baseline_bgw!N96</f>
        <v>0</v>
      </c>
      <c r="O96">
        <v>10.145833333333334</v>
      </c>
      <c r="P96">
        <f t="shared" si="20"/>
        <v>1942</v>
      </c>
      <c r="Q96" s="2">
        <f t="shared" si="21"/>
        <v>15543.854166666724</v>
      </c>
      <c r="R96">
        <f t="shared" si="22"/>
        <v>0</v>
      </c>
      <c r="S96">
        <f>I96*$O96/ref!$B$3</f>
        <v>0</v>
      </c>
      <c r="T96">
        <f>K96*$O96/ref!$B$3</f>
        <v>0</v>
      </c>
      <c r="U96">
        <f>L96*$O96/ref!$B$3</f>
        <v>0</v>
      </c>
      <c r="V96">
        <f>N96*$O96/ref!$B$3</f>
        <v>0</v>
      </c>
      <c r="W96">
        <f t="shared" si="26"/>
        <v>7</v>
      </c>
      <c r="X96" t="str">
        <f t="shared" si="27"/>
        <v>7 1942</v>
      </c>
      <c r="Y96">
        <f t="shared" si="24"/>
        <v>10</v>
      </c>
      <c r="Z96">
        <f t="shared" si="28"/>
        <v>1947</v>
      </c>
      <c r="AA96" t="str">
        <f t="shared" si="29"/>
        <v>10 1947</v>
      </c>
      <c r="AB96" s="1">
        <f t="shared" si="25"/>
        <v>17471.125</v>
      </c>
      <c r="AC96">
        <f t="shared" si="23"/>
        <v>3</v>
      </c>
      <c r="AD96" s="16">
        <f t="shared" si="30"/>
        <v>0</v>
      </c>
      <c r="AE96" s="16">
        <f t="shared" si="31"/>
        <v>0</v>
      </c>
      <c r="AF96" s="16">
        <f t="shared" si="32"/>
        <v>0</v>
      </c>
      <c r="AG96" s="16">
        <f t="shared" si="33"/>
        <v>0</v>
      </c>
      <c r="AH96">
        <f>INDEX(Impacts_scenario_1_RSBsn_Mask!$Y$2:$Y$70,$Z96-1939+1,1)</f>
        <v>0</v>
      </c>
    </row>
    <row r="97" spans="1:34" x14ac:dyDescent="0.3">
      <c r="A97">
        <v>32</v>
      </c>
      <c r="B97">
        <v>3</v>
      </c>
      <c r="C97">
        <f>RS_wells_scenario_1_bgw!C97-RS_wells_baseline_bgw!C97</f>
        <v>0</v>
      </c>
      <c r="D97">
        <f>RS_wells_scenario_1_bgw!D97-RS_wells_baseline_bgw!D97</f>
        <v>0</v>
      </c>
      <c r="E97">
        <f>RS_wells_scenario_1_bgw!E97-RS_wells_baseline_bgw!E97</f>
        <v>0</v>
      </c>
      <c r="F97">
        <f>RS_wells_scenario_1_bgw!F97-RS_wells_baseline_bgw!F97</f>
        <v>0</v>
      </c>
      <c r="G97">
        <f>RS_wells_scenario_1_bgw!G97-RS_wells_baseline_bgw!G97</f>
        <v>0</v>
      </c>
      <c r="H97" s="19">
        <f>RS_wells_scenario_1_bgw!H97-RS_wells_baseline_bgw!H97</f>
        <v>0</v>
      </c>
      <c r="I97">
        <f>RS_wells_scenario_1_bgw!I97-RS_wells_baseline_bgw!I97</f>
        <v>0</v>
      </c>
      <c r="J97">
        <f>RS_wells_scenario_1_bgw!J97-RS_wells_baseline_bgw!J97</f>
        <v>0</v>
      </c>
      <c r="K97">
        <f>RS_wells_scenario_1_bgw!K97-RS_wells_baseline_bgw!K97</f>
        <v>0</v>
      </c>
      <c r="L97">
        <f>RS_wells_scenario_1_bgw!L97-RS_wells_baseline_bgw!L97</f>
        <v>0</v>
      </c>
      <c r="M97">
        <f>RS_wells_scenario_1_bgw!M97-RS_wells_baseline_bgw!M97</f>
        <v>0</v>
      </c>
      <c r="N97">
        <f>RS_wells_scenario_1_bgw!N97-RS_wells_baseline_bgw!N97</f>
        <v>0</v>
      </c>
      <c r="O97">
        <v>10.145833333333334</v>
      </c>
      <c r="P97">
        <f t="shared" si="20"/>
        <v>1942</v>
      </c>
      <c r="Q97" s="2">
        <f t="shared" si="21"/>
        <v>15554.000000000058</v>
      </c>
      <c r="R97">
        <f t="shared" si="22"/>
        <v>0</v>
      </c>
      <c r="S97">
        <f>I97*$O97/ref!$B$3</f>
        <v>0</v>
      </c>
      <c r="T97">
        <f>K97*$O97/ref!$B$3</f>
        <v>0</v>
      </c>
      <c r="U97">
        <f>L97*$O97/ref!$B$3</f>
        <v>0</v>
      </c>
      <c r="V97">
        <f>N97*$O97/ref!$B$3</f>
        <v>0</v>
      </c>
      <c r="W97">
        <f t="shared" si="26"/>
        <v>7</v>
      </c>
      <c r="X97" t="str">
        <f t="shared" si="27"/>
        <v>7 1942</v>
      </c>
      <c r="Y97">
        <f t="shared" si="24"/>
        <v>11</v>
      </c>
      <c r="Z97">
        <f t="shared" si="28"/>
        <v>1947</v>
      </c>
      <c r="AA97" t="str">
        <f t="shared" si="29"/>
        <v>11 1947</v>
      </c>
      <c r="AB97" s="1">
        <f t="shared" si="25"/>
        <v>17501.5625</v>
      </c>
      <c r="AC97">
        <f t="shared" si="23"/>
        <v>3</v>
      </c>
      <c r="AD97" s="16">
        <f t="shared" si="30"/>
        <v>0</v>
      </c>
      <c r="AE97" s="16">
        <f t="shared" si="31"/>
        <v>0</v>
      </c>
      <c r="AF97" s="16">
        <f t="shared" si="32"/>
        <v>0</v>
      </c>
      <c r="AG97" s="16">
        <f t="shared" si="33"/>
        <v>0</v>
      </c>
      <c r="AH97">
        <f>INDEX(Impacts_scenario_1_RSBsn_Mask!$Y$2:$Y$70,$Z97-1939+1,1)</f>
        <v>0</v>
      </c>
    </row>
    <row r="98" spans="1:34" x14ac:dyDescent="0.3">
      <c r="A98">
        <v>33</v>
      </c>
      <c r="B98">
        <v>1</v>
      </c>
      <c r="C98">
        <f>RS_wells_scenario_1_bgw!C98-RS_wells_baseline_bgw!C98</f>
        <v>0</v>
      </c>
      <c r="D98">
        <f>RS_wells_scenario_1_bgw!D98-RS_wells_baseline_bgw!D98</f>
        <v>0</v>
      </c>
      <c r="E98">
        <f>RS_wells_scenario_1_bgw!E98-RS_wells_baseline_bgw!E98</f>
        <v>0</v>
      </c>
      <c r="F98">
        <f>RS_wells_scenario_1_bgw!F98-RS_wells_baseline_bgw!F98</f>
        <v>0</v>
      </c>
      <c r="G98">
        <f>RS_wells_scenario_1_bgw!G98-RS_wells_baseline_bgw!G98</f>
        <v>0</v>
      </c>
      <c r="H98" s="19">
        <f>RS_wells_scenario_1_bgw!H98-RS_wells_baseline_bgw!H98</f>
        <v>0</v>
      </c>
      <c r="I98">
        <f>RS_wells_scenario_1_bgw!I98-RS_wells_baseline_bgw!I98</f>
        <v>0</v>
      </c>
      <c r="J98">
        <f>RS_wells_scenario_1_bgw!J98-RS_wells_baseline_bgw!J98</f>
        <v>0</v>
      </c>
      <c r="K98">
        <f>RS_wells_scenario_1_bgw!K98-RS_wells_baseline_bgw!K98</f>
        <v>0</v>
      </c>
      <c r="L98">
        <f>RS_wells_scenario_1_bgw!L98-RS_wells_baseline_bgw!L98</f>
        <v>0</v>
      </c>
      <c r="M98">
        <f>RS_wells_scenario_1_bgw!M98-RS_wells_baseline_bgw!M98</f>
        <v>0</v>
      </c>
      <c r="N98">
        <f>RS_wells_scenario_1_bgw!N98-RS_wells_baseline_bgw!N98</f>
        <v>0</v>
      </c>
      <c r="O98">
        <v>10.145833333333334</v>
      </c>
      <c r="P98">
        <f t="shared" si="20"/>
        <v>1942</v>
      </c>
      <c r="Q98" s="2">
        <f t="shared" si="21"/>
        <v>15564.145833333392</v>
      </c>
      <c r="R98">
        <f t="shared" si="22"/>
        <v>0</v>
      </c>
      <c r="S98">
        <f>I98*$O98/ref!$B$3</f>
        <v>0</v>
      </c>
      <c r="T98">
        <f>K98*$O98/ref!$B$3</f>
        <v>0</v>
      </c>
      <c r="U98">
        <f>L98*$O98/ref!$B$3</f>
        <v>0</v>
      </c>
      <c r="V98">
        <f>N98*$O98/ref!$B$3</f>
        <v>0</v>
      </c>
      <c r="W98">
        <f t="shared" si="26"/>
        <v>8</v>
      </c>
      <c r="X98" t="str">
        <f t="shared" si="27"/>
        <v>8 1942</v>
      </c>
      <c r="Y98">
        <f t="shared" si="24"/>
        <v>12</v>
      </c>
      <c r="Z98">
        <f t="shared" si="28"/>
        <v>1947</v>
      </c>
      <c r="AA98" t="str">
        <f t="shared" si="29"/>
        <v>12 1947</v>
      </c>
      <c r="AB98" s="1">
        <f t="shared" si="25"/>
        <v>17532</v>
      </c>
      <c r="AC98">
        <f t="shared" si="23"/>
        <v>3</v>
      </c>
      <c r="AD98" s="16">
        <f t="shared" si="30"/>
        <v>0</v>
      </c>
      <c r="AE98" s="16">
        <f t="shared" si="31"/>
        <v>0</v>
      </c>
      <c r="AF98" s="16">
        <f t="shared" si="32"/>
        <v>0</v>
      </c>
      <c r="AG98" s="16">
        <f t="shared" si="33"/>
        <v>0</v>
      </c>
      <c r="AH98">
        <f>INDEX(Impacts_scenario_1_RSBsn_Mask!$Y$2:$Y$70,$Z98-1939+1,1)</f>
        <v>0</v>
      </c>
    </row>
    <row r="99" spans="1:34" x14ac:dyDescent="0.3">
      <c r="A99">
        <v>33</v>
      </c>
      <c r="B99">
        <v>2</v>
      </c>
      <c r="C99">
        <f>RS_wells_scenario_1_bgw!C99-RS_wells_baseline_bgw!C99</f>
        <v>0</v>
      </c>
      <c r="D99">
        <f>RS_wells_scenario_1_bgw!D99-RS_wells_baseline_bgw!D99</f>
        <v>0</v>
      </c>
      <c r="E99">
        <f>RS_wells_scenario_1_bgw!E99-RS_wells_baseline_bgw!E99</f>
        <v>0</v>
      </c>
      <c r="F99">
        <f>RS_wells_scenario_1_bgw!F99-RS_wells_baseline_bgw!F99</f>
        <v>0</v>
      </c>
      <c r="G99">
        <f>RS_wells_scenario_1_bgw!G99-RS_wells_baseline_bgw!G99</f>
        <v>0</v>
      </c>
      <c r="H99" s="19">
        <f>RS_wells_scenario_1_bgw!H99-RS_wells_baseline_bgw!H99</f>
        <v>0</v>
      </c>
      <c r="I99">
        <f>RS_wells_scenario_1_bgw!I99-RS_wells_baseline_bgw!I99</f>
        <v>0</v>
      </c>
      <c r="J99">
        <f>RS_wells_scenario_1_bgw!J99-RS_wells_baseline_bgw!J99</f>
        <v>0</v>
      </c>
      <c r="K99">
        <f>RS_wells_scenario_1_bgw!K99-RS_wells_baseline_bgw!K99</f>
        <v>0</v>
      </c>
      <c r="L99">
        <f>RS_wells_scenario_1_bgw!L99-RS_wells_baseline_bgw!L99</f>
        <v>0</v>
      </c>
      <c r="M99">
        <f>RS_wells_scenario_1_bgw!M99-RS_wells_baseline_bgw!M99</f>
        <v>0</v>
      </c>
      <c r="N99">
        <f>RS_wells_scenario_1_bgw!N99-RS_wells_baseline_bgw!N99</f>
        <v>0</v>
      </c>
      <c r="O99">
        <v>10.145833333333334</v>
      </c>
      <c r="P99">
        <f t="shared" si="20"/>
        <v>1942</v>
      </c>
      <c r="Q99" s="2">
        <f t="shared" si="21"/>
        <v>15574.291666666726</v>
      </c>
      <c r="R99">
        <f t="shared" si="22"/>
        <v>0</v>
      </c>
      <c r="S99">
        <f>I99*$O99/ref!$B$3</f>
        <v>0</v>
      </c>
      <c r="T99">
        <f>K99*$O99/ref!$B$3</f>
        <v>0</v>
      </c>
      <c r="U99">
        <f>L99*$O99/ref!$B$3</f>
        <v>0</v>
      </c>
      <c r="V99">
        <f>N99*$O99/ref!$B$3</f>
        <v>0</v>
      </c>
      <c r="W99">
        <f t="shared" si="26"/>
        <v>8</v>
      </c>
      <c r="X99" t="str">
        <f t="shared" si="27"/>
        <v>8 1942</v>
      </c>
      <c r="Y99">
        <f t="shared" si="24"/>
        <v>1</v>
      </c>
      <c r="Z99">
        <f t="shared" si="28"/>
        <v>1948</v>
      </c>
      <c r="AA99" t="str">
        <f t="shared" si="29"/>
        <v>1 1948</v>
      </c>
      <c r="AB99" s="1">
        <f t="shared" si="25"/>
        <v>17562.4375</v>
      </c>
      <c r="AC99">
        <f t="shared" si="23"/>
        <v>3</v>
      </c>
      <c r="AD99" s="16">
        <f t="shared" si="30"/>
        <v>0</v>
      </c>
      <c r="AE99" s="16">
        <f t="shared" si="31"/>
        <v>0</v>
      </c>
      <c r="AF99" s="16">
        <f t="shared" si="32"/>
        <v>0</v>
      </c>
      <c r="AG99" s="16">
        <f t="shared" si="33"/>
        <v>0</v>
      </c>
      <c r="AH99">
        <f>INDEX(Impacts_scenario_1_RSBsn_Mask!$Y$2:$Y$70,$Z99-1939+1,1)</f>
        <v>0</v>
      </c>
    </row>
    <row r="100" spans="1:34" x14ac:dyDescent="0.3">
      <c r="A100">
        <v>33</v>
      </c>
      <c r="B100">
        <v>3</v>
      </c>
      <c r="C100">
        <f>RS_wells_scenario_1_bgw!C100-RS_wells_baseline_bgw!C100</f>
        <v>0</v>
      </c>
      <c r="D100">
        <f>RS_wells_scenario_1_bgw!D100-RS_wells_baseline_bgw!D100</f>
        <v>0</v>
      </c>
      <c r="E100">
        <f>RS_wells_scenario_1_bgw!E100-RS_wells_baseline_bgw!E100</f>
        <v>0</v>
      </c>
      <c r="F100">
        <f>RS_wells_scenario_1_bgw!F100-RS_wells_baseline_bgw!F100</f>
        <v>0</v>
      </c>
      <c r="G100">
        <f>RS_wells_scenario_1_bgw!G100-RS_wells_baseline_bgw!G100</f>
        <v>0</v>
      </c>
      <c r="H100" s="19">
        <f>RS_wells_scenario_1_bgw!H100-RS_wells_baseline_bgw!H100</f>
        <v>0</v>
      </c>
      <c r="I100">
        <f>RS_wells_scenario_1_bgw!I100-RS_wells_baseline_bgw!I100</f>
        <v>0</v>
      </c>
      <c r="J100">
        <f>RS_wells_scenario_1_bgw!J100-RS_wells_baseline_bgw!J100</f>
        <v>0</v>
      </c>
      <c r="K100">
        <f>RS_wells_scenario_1_bgw!K100-RS_wells_baseline_bgw!K100</f>
        <v>0</v>
      </c>
      <c r="L100">
        <f>RS_wells_scenario_1_bgw!L100-RS_wells_baseline_bgw!L100</f>
        <v>0</v>
      </c>
      <c r="M100">
        <f>RS_wells_scenario_1_bgw!M100-RS_wells_baseline_bgw!M100</f>
        <v>0</v>
      </c>
      <c r="N100">
        <f>RS_wells_scenario_1_bgw!N100-RS_wells_baseline_bgw!N100</f>
        <v>0</v>
      </c>
      <c r="O100">
        <v>10.145833333333334</v>
      </c>
      <c r="P100">
        <f t="shared" si="20"/>
        <v>1942</v>
      </c>
      <c r="Q100" s="2">
        <f t="shared" si="21"/>
        <v>15584.43750000006</v>
      </c>
      <c r="R100">
        <f t="shared" si="22"/>
        <v>0</v>
      </c>
      <c r="S100">
        <f>I100*$O100/ref!$B$3</f>
        <v>0</v>
      </c>
      <c r="T100">
        <f>K100*$O100/ref!$B$3</f>
        <v>0</v>
      </c>
      <c r="U100">
        <f>L100*$O100/ref!$B$3</f>
        <v>0</v>
      </c>
      <c r="V100">
        <f>N100*$O100/ref!$B$3</f>
        <v>0</v>
      </c>
      <c r="W100">
        <f t="shared" si="26"/>
        <v>8</v>
      </c>
      <c r="X100" t="str">
        <f t="shared" si="27"/>
        <v>8 1942</v>
      </c>
      <c r="Y100">
        <f t="shared" si="24"/>
        <v>2</v>
      </c>
      <c r="Z100">
        <f t="shared" si="28"/>
        <v>1948</v>
      </c>
      <c r="AA100" t="str">
        <f t="shared" si="29"/>
        <v>2 1948</v>
      </c>
      <c r="AB100" s="1">
        <f t="shared" si="25"/>
        <v>17592.875</v>
      </c>
      <c r="AC100">
        <f t="shared" si="23"/>
        <v>3</v>
      </c>
      <c r="AD100" s="16">
        <f t="shared" si="30"/>
        <v>0</v>
      </c>
      <c r="AE100" s="16">
        <f t="shared" si="31"/>
        <v>0</v>
      </c>
      <c r="AF100" s="16">
        <f t="shared" si="32"/>
        <v>0</v>
      </c>
      <c r="AG100" s="16">
        <f t="shared" si="33"/>
        <v>0</v>
      </c>
      <c r="AH100">
        <f>INDEX(Impacts_scenario_1_RSBsn_Mask!$Y$2:$Y$70,$Z100-1939+1,1)</f>
        <v>0</v>
      </c>
    </row>
    <row r="101" spans="1:34" x14ac:dyDescent="0.3">
      <c r="A101">
        <v>34</v>
      </c>
      <c r="B101">
        <v>1</v>
      </c>
      <c r="C101">
        <f>RS_wells_scenario_1_bgw!C101-RS_wells_baseline_bgw!C101</f>
        <v>0</v>
      </c>
      <c r="D101">
        <f>RS_wells_scenario_1_bgw!D101-RS_wells_baseline_bgw!D101</f>
        <v>0</v>
      </c>
      <c r="E101">
        <f>RS_wells_scenario_1_bgw!E101-RS_wells_baseline_bgw!E101</f>
        <v>0</v>
      </c>
      <c r="F101">
        <f>RS_wells_scenario_1_bgw!F101-RS_wells_baseline_bgw!F101</f>
        <v>0</v>
      </c>
      <c r="G101">
        <f>RS_wells_scenario_1_bgw!G101-RS_wells_baseline_bgw!G101</f>
        <v>0</v>
      </c>
      <c r="H101" s="19">
        <f>RS_wells_scenario_1_bgw!H101-RS_wells_baseline_bgw!H101</f>
        <v>0</v>
      </c>
      <c r="I101">
        <f>RS_wells_scenario_1_bgw!I101-RS_wells_baseline_bgw!I101</f>
        <v>0</v>
      </c>
      <c r="J101">
        <f>RS_wells_scenario_1_bgw!J101-RS_wells_baseline_bgw!J101</f>
        <v>0</v>
      </c>
      <c r="K101">
        <f>RS_wells_scenario_1_bgw!K101-RS_wells_baseline_bgw!K101</f>
        <v>0</v>
      </c>
      <c r="L101">
        <f>RS_wells_scenario_1_bgw!L101-RS_wells_baseline_bgw!L101</f>
        <v>0</v>
      </c>
      <c r="M101">
        <f>RS_wells_scenario_1_bgw!M101-RS_wells_baseline_bgw!M101</f>
        <v>0</v>
      </c>
      <c r="N101">
        <f>RS_wells_scenario_1_bgw!N101-RS_wells_baseline_bgw!N101</f>
        <v>0</v>
      </c>
      <c r="O101">
        <v>10.145833333333334</v>
      </c>
      <c r="P101">
        <f t="shared" si="20"/>
        <v>1942</v>
      </c>
      <c r="Q101" s="2">
        <f t="shared" si="21"/>
        <v>15594.583333333394</v>
      </c>
      <c r="R101">
        <f t="shared" si="22"/>
        <v>0</v>
      </c>
      <c r="S101">
        <f>I101*$O101/ref!$B$3</f>
        <v>0</v>
      </c>
      <c r="T101">
        <f>K101*$O101/ref!$B$3</f>
        <v>0</v>
      </c>
      <c r="U101">
        <f>L101*$O101/ref!$B$3</f>
        <v>0</v>
      </c>
      <c r="V101">
        <f>N101*$O101/ref!$B$3</f>
        <v>0</v>
      </c>
      <c r="W101">
        <f t="shared" si="26"/>
        <v>9</v>
      </c>
      <c r="X101" t="str">
        <f t="shared" si="27"/>
        <v>9 1942</v>
      </c>
      <c r="Y101">
        <f t="shared" si="24"/>
        <v>3</v>
      </c>
      <c r="Z101">
        <f t="shared" si="28"/>
        <v>1948</v>
      </c>
      <c r="AA101" t="str">
        <f t="shared" si="29"/>
        <v>3 1948</v>
      </c>
      <c r="AB101" s="1">
        <f t="shared" si="25"/>
        <v>17623.3125</v>
      </c>
      <c r="AC101">
        <f t="shared" si="23"/>
        <v>3</v>
      </c>
      <c r="AD101" s="16">
        <f t="shared" si="30"/>
        <v>0</v>
      </c>
      <c r="AE101" s="16">
        <f t="shared" si="31"/>
        <v>0</v>
      </c>
      <c r="AF101" s="16">
        <f t="shared" si="32"/>
        <v>0</v>
      </c>
      <c r="AG101" s="16">
        <f t="shared" si="33"/>
        <v>0</v>
      </c>
      <c r="AH101">
        <f>INDEX(Impacts_scenario_1_RSBsn_Mask!$Y$2:$Y$70,$Z101-1939+1,1)</f>
        <v>0</v>
      </c>
    </row>
    <row r="102" spans="1:34" x14ac:dyDescent="0.3">
      <c r="A102">
        <v>34</v>
      </c>
      <c r="B102">
        <v>2</v>
      </c>
      <c r="C102">
        <f>RS_wells_scenario_1_bgw!C102-RS_wells_baseline_bgw!C102</f>
        <v>0</v>
      </c>
      <c r="D102">
        <f>RS_wells_scenario_1_bgw!D102-RS_wells_baseline_bgw!D102</f>
        <v>0</v>
      </c>
      <c r="E102">
        <f>RS_wells_scenario_1_bgw!E102-RS_wells_baseline_bgw!E102</f>
        <v>0</v>
      </c>
      <c r="F102">
        <f>RS_wells_scenario_1_bgw!F102-RS_wells_baseline_bgw!F102</f>
        <v>0</v>
      </c>
      <c r="G102">
        <f>RS_wells_scenario_1_bgw!G102-RS_wells_baseline_bgw!G102</f>
        <v>0</v>
      </c>
      <c r="H102" s="19">
        <f>RS_wells_scenario_1_bgw!H102-RS_wells_baseline_bgw!H102</f>
        <v>0</v>
      </c>
      <c r="I102">
        <f>RS_wells_scenario_1_bgw!I102-RS_wells_baseline_bgw!I102</f>
        <v>0</v>
      </c>
      <c r="J102">
        <f>RS_wells_scenario_1_bgw!J102-RS_wells_baseline_bgw!J102</f>
        <v>0</v>
      </c>
      <c r="K102">
        <f>RS_wells_scenario_1_bgw!K102-RS_wells_baseline_bgw!K102</f>
        <v>0</v>
      </c>
      <c r="L102">
        <f>RS_wells_scenario_1_bgw!L102-RS_wells_baseline_bgw!L102</f>
        <v>0</v>
      </c>
      <c r="M102">
        <f>RS_wells_scenario_1_bgw!M102-RS_wells_baseline_bgw!M102</f>
        <v>0</v>
      </c>
      <c r="N102">
        <f>RS_wells_scenario_1_bgw!N102-RS_wells_baseline_bgw!N102</f>
        <v>0</v>
      </c>
      <c r="O102">
        <v>10.145833333333334</v>
      </c>
      <c r="P102">
        <f t="shared" si="20"/>
        <v>1942</v>
      </c>
      <c r="Q102" s="2">
        <f t="shared" si="21"/>
        <v>15604.729166666728</v>
      </c>
      <c r="R102">
        <f t="shared" si="22"/>
        <v>0</v>
      </c>
      <c r="S102">
        <f>I102*$O102/ref!$B$3</f>
        <v>0</v>
      </c>
      <c r="T102">
        <f>K102*$O102/ref!$B$3</f>
        <v>0</v>
      </c>
      <c r="U102">
        <f>L102*$O102/ref!$B$3</f>
        <v>0</v>
      </c>
      <c r="V102">
        <f>N102*$O102/ref!$B$3</f>
        <v>0</v>
      </c>
      <c r="W102">
        <f t="shared" si="26"/>
        <v>9</v>
      </c>
      <c r="X102" t="str">
        <f t="shared" si="27"/>
        <v>9 1942</v>
      </c>
      <c r="Y102">
        <f t="shared" si="24"/>
        <v>4</v>
      </c>
      <c r="Z102">
        <f t="shared" si="28"/>
        <v>1948</v>
      </c>
      <c r="AA102" t="str">
        <f t="shared" si="29"/>
        <v>4 1948</v>
      </c>
      <c r="AB102" s="1">
        <f t="shared" si="25"/>
        <v>17653.75</v>
      </c>
      <c r="AC102">
        <f t="shared" si="23"/>
        <v>3</v>
      </c>
      <c r="AD102" s="16">
        <f t="shared" si="30"/>
        <v>0</v>
      </c>
      <c r="AE102" s="16">
        <f t="shared" si="31"/>
        <v>0</v>
      </c>
      <c r="AF102" s="16">
        <f t="shared" si="32"/>
        <v>0</v>
      </c>
      <c r="AG102" s="16">
        <f t="shared" si="33"/>
        <v>0</v>
      </c>
      <c r="AH102">
        <f>INDEX(Impacts_scenario_1_RSBsn_Mask!$Y$2:$Y$70,$Z102-1939+1,1)</f>
        <v>0</v>
      </c>
    </row>
    <row r="103" spans="1:34" x14ac:dyDescent="0.3">
      <c r="A103">
        <v>34</v>
      </c>
      <c r="B103">
        <v>3</v>
      </c>
      <c r="C103">
        <f>RS_wells_scenario_1_bgw!C103-RS_wells_baseline_bgw!C103</f>
        <v>0</v>
      </c>
      <c r="D103">
        <f>RS_wells_scenario_1_bgw!D103-RS_wells_baseline_bgw!D103</f>
        <v>0</v>
      </c>
      <c r="E103">
        <f>RS_wells_scenario_1_bgw!E103-RS_wells_baseline_bgw!E103</f>
        <v>0</v>
      </c>
      <c r="F103">
        <f>RS_wells_scenario_1_bgw!F103-RS_wells_baseline_bgw!F103</f>
        <v>0</v>
      </c>
      <c r="G103">
        <f>RS_wells_scenario_1_bgw!G103-RS_wells_baseline_bgw!G103</f>
        <v>0</v>
      </c>
      <c r="H103" s="19">
        <f>RS_wells_scenario_1_bgw!H103-RS_wells_baseline_bgw!H103</f>
        <v>0</v>
      </c>
      <c r="I103">
        <f>RS_wells_scenario_1_bgw!I103-RS_wells_baseline_bgw!I103</f>
        <v>0</v>
      </c>
      <c r="J103">
        <f>RS_wells_scenario_1_bgw!J103-RS_wells_baseline_bgw!J103</f>
        <v>0</v>
      </c>
      <c r="K103">
        <f>RS_wells_scenario_1_bgw!K103-RS_wells_baseline_bgw!K103</f>
        <v>0</v>
      </c>
      <c r="L103">
        <f>RS_wells_scenario_1_bgw!L103-RS_wells_baseline_bgw!L103</f>
        <v>0</v>
      </c>
      <c r="M103">
        <f>RS_wells_scenario_1_bgw!M103-RS_wells_baseline_bgw!M103</f>
        <v>0</v>
      </c>
      <c r="N103">
        <f>RS_wells_scenario_1_bgw!N103-RS_wells_baseline_bgw!N103</f>
        <v>0</v>
      </c>
      <c r="O103">
        <v>10.145833333333334</v>
      </c>
      <c r="P103">
        <f t="shared" si="20"/>
        <v>1942</v>
      </c>
      <c r="Q103" s="2">
        <f t="shared" si="21"/>
        <v>15614.875000000062</v>
      </c>
      <c r="R103">
        <f t="shared" si="22"/>
        <v>0</v>
      </c>
      <c r="S103">
        <f>I103*$O103/ref!$B$3</f>
        <v>0</v>
      </c>
      <c r="T103">
        <f>K103*$O103/ref!$B$3</f>
        <v>0</v>
      </c>
      <c r="U103">
        <f>L103*$O103/ref!$B$3</f>
        <v>0</v>
      </c>
      <c r="V103">
        <f>N103*$O103/ref!$B$3</f>
        <v>0</v>
      </c>
      <c r="W103">
        <f t="shared" si="26"/>
        <v>9</v>
      </c>
      <c r="X103" t="str">
        <f t="shared" si="27"/>
        <v>9 1942</v>
      </c>
      <c r="Y103">
        <f t="shared" si="24"/>
        <v>5</v>
      </c>
      <c r="Z103">
        <f t="shared" si="28"/>
        <v>1948</v>
      </c>
      <c r="AA103" t="str">
        <f t="shared" si="29"/>
        <v>5 1948</v>
      </c>
      <c r="AB103" s="1">
        <f t="shared" si="25"/>
        <v>17684.1875</v>
      </c>
      <c r="AC103">
        <f t="shared" si="23"/>
        <v>3</v>
      </c>
      <c r="AD103" s="16">
        <f t="shared" si="30"/>
        <v>0</v>
      </c>
      <c r="AE103" s="16">
        <f t="shared" si="31"/>
        <v>0</v>
      </c>
      <c r="AF103" s="16">
        <f t="shared" si="32"/>
        <v>0</v>
      </c>
      <c r="AG103" s="16">
        <f t="shared" si="33"/>
        <v>0</v>
      </c>
      <c r="AH103">
        <f>INDEX(Impacts_scenario_1_RSBsn_Mask!$Y$2:$Y$70,$Z103-1939+1,1)</f>
        <v>0</v>
      </c>
    </row>
    <row r="104" spans="1:34" x14ac:dyDescent="0.3">
      <c r="A104">
        <v>35</v>
      </c>
      <c r="B104">
        <v>1</v>
      </c>
      <c r="C104">
        <f>RS_wells_scenario_1_bgw!C104-RS_wells_baseline_bgw!C104</f>
        <v>0</v>
      </c>
      <c r="D104">
        <f>RS_wells_scenario_1_bgw!D104-RS_wells_baseline_bgw!D104</f>
        <v>0</v>
      </c>
      <c r="E104">
        <f>RS_wells_scenario_1_bgw!E104-RS_wells_baseline_bgw!E104</f>
        <v>0</v>
      </c>
      <c r="F104">
        <f>RS_wells_scenario_1_bgw!F104-RS_wells_baseline_bgw!F104</f>
        <v>0</v>
      </c>
      <c r="G104">
        <f>RS_wells_scenario_1_bgw!G104-RS_wells_baseline_bgw!G104</f>
        <v>0</v>
      </c>
      <c r="H104" s="19">
        <f>RS_wells_scenario_1_bgw!H104-RS_wells_baseline_bgw!H104</f>
        <v>0</v>
      </c>
      <c r="I104">
        <f>RS_wells_scenario_1_bgw!I104-RS_wells_baseline_bgw!I104</f>
        <v>0</v>
      </c>
      <c r="J104">
        <f>RS_wells_scenario_1_bgw!J104-RS_wells_baseline_bgw!J104</f>
        <v>0</v>
      </c>
      <c r="K104">
        <f>RS_wells_scenario_1_bgw!K104-RS_wells_baseline_bgw!K104</f>
        <v>0</v>
      </c>
      <c r="L104">
        <f>RS_wells_scenario_1_bgw!L104-RS_wells_baseline_bgw!L104</f>
        <v>0</v>
      </c>
      <c r="M104">
        <f>RS_wells_scenario_1_bgw!M104-RS_wells_baseline_bgw!M104</f>
        <v>0</v>
      </c>
      <c r="N104">
        <f>RS_wells_scenario_1_bgw!N104-RS_wells_baseline_bgw!N104</f>
        <v>0</v>
      </c>
      <c r="O104">
        <v>10.145833333333334</v>
      </c>
      <c r="P104">
        <f t="shared" si="20"/>
        <v>1942</v>
      </c>
      <c r="Q104" s="2">
        <f t="shared" si="21"/>
        <v>15625.020833333396</v>
      </c>
      <c r="R104">
        <f t="shared" si="22"/>
        <v>0</v>
      </c>
      <c r="S104">
        <f>I104*$O104/ref!$B$3</f>
        <v>0</v>
      </c>
      <c r="T104">
        <f>K104*$O104/ref!$B$3</f>
        <v>0</v>
      </c>
      <c r="U104">
        <f>L104*$O104/ref!$B$3</f>
        <v>0</v>
      </c>
      <c r="V104">
        <f>N104*$O104/ref!$B$3</f>
        <v>0</v>
      </c>
      <c r="W104">
        <f t="shared" si="26"/>
        <v>10</v>
      </c>
      <c r="X104" t="str">
        <f t="shared" si="27"/>
        <v>10 1942</v>
      </c>
      <c r="Y104">
        <f t="shared" si="24"/>
        <v>6</v>
      </c>
      <c r="Z104">
        <f t="shared" si="28"/>
        <v>1948</v>
      </c>
      <c r="AA104" t="str">
        <f t="shared" si="29"/>
        <v>6 1948</v>
      </c>
      <c r="AB104" s="1">
        <f t="shared" si="25"/>
        <v>17714.625</v>
      </c>
      <c r="AC104">
        <f t="shared" si="23"/>
        <v>3</v>
      </c>
      <c r="AD104" s="16">
        <f t="shared" si="30"/>
        <v>0</v>
      </c>
      <c r="AE104" s="16">
        <f t="shared" si="31"/>
        <v>0</v>
      </c>
      <c r="AF104" s="16">
        <f t="shared" si="32"/>
        <v>0</v>
      </c>
      <c r="AG104" s="16">
        <f t="shared" si="33"/>
        <v>0</v>
      </c>
      <c r="AH104">
        <f>INDEX(Impacts_scenario_1_RSBsn_Mask!$Y$2:$Y$70,$Z104-1939+1,1)</f>
        <v>0</v>
      </c>
    </row>
    <row r="105" spans="1:34" x14ac:dyDescent="0.3">
      <c r="A105">
        <v>35</v>
      </c>
      <c r="B105">
        <v>2</v>
      </c>
      <c r="C105">
        <f>RS_wells_scenario_1_bgw!C105-RS_wells_baseline_bgw!C105</f>
        <v>0</v>
      </c>
      <c r="D105">
        <f>RS_wells_scenario_1_bgw!D105-RS_wells_baseline_bgw!D105</f>
        <v>0</v>
      </c>
      <c r="E105">
        <f>RS_wells_scenario_1_bgw!E105-RS_wells_baseline_bgw!E105</f>
        <v>0</v>
      </c>
      <c r="F105">
        <f>RS_wells_scenario_1_bgw!F105-RS_wells_baseline_bgw!F105</f>
        <v>0</v>
      </c>
      <c r="G105">
        <f>RS_wells_scenario_1_bgw!G105-RS_wells_baseline_bgw!G105</f>
        <v>0</v>
      </c>
      <c r="H105" s="19">
        <f>RS_wells_scenario_1_bgw!H105-RS_wells_baseline_bgw!H105</f>
        <v>0</v>
      </c>
      <c r="I105">
        <f>RS_wells_scenario_1_bgw!I105-RS_wells_baseline_bgw!I105</f>
        <v>0</v>
      </c>
      <c r="J105">
        <f>RS_wells_scenario_1_bgw!J105-RS_wells_baseline_bgw!J105</f>
        <v>0</v>
      </c>
      <c r="K105">
        <f>RS_wells_scenario_1_bgw!K105-RS_wells_baseline_bgw!K105</f>
        <v>0</v>
      </c>
      <c r="L105">
        <f>RS_wells_scenario_1_bgw!L105-RS_wells_baseline_bgw!L105</f>
        <v>0</v>
      </c>
      <c r="M105">
        <f>RS_wells_scenario_1_bgw!M105-RS_wells_baseline_bgw!M105</f>
        <v>0</v>
      </c>
      <c r="N105">
        <f>RS_wells_scenario_1_bgw!N105-RS_wells_baseline_bgw!N105</f>
        <v>0</v>
      </c>
      <c r="O105">
        <v>10.145833333333334</v>
      </c>
      <c r="P105">
        <f t="shared" si="20"/>
        <v>1942</v>
      </c>
      <c r="Q105" s="2">
        <f t="shared" si="21"/>
        <v>15635.16666666673</v>
      </c>
      <c r="R105">
        <f t="shared" si="22"/>
        <v>0</v>
      </c>
      <c r="S105">
        <f>I105*$O105/ref!$B$3</f>
        <v>0</v>
      </c>
      <c r="T105">
        <f>K105*$O105/ref!$B$3</f>
        <v>0</v>
      </c>
      <c r="U105">
        <f>L105*$O105/ref!$B$3</f>
        <v>0</v>
      </c>
      <c r="V105">
        <f>N105*$O105/ref!$B$3</f>
        <v>0</v>
      </c>
      <c r="W105">
        <f t="shared" si="26"/>
        <v>10</v>
      </c>
      <c r="X105" t="str">
        <f t="shared" si="27"/>
        <v>10 1942</v>
      </c>
      <c r="Y105">
        <f t="shared" si="24"/>
        <v>7</v>
      </c>
      <c r="Z105">
        <f t="shared" si="28"/>
        <v>1948</v>
      </c>
      <c r="AA105" t="str">
        <f t="shared" si="29"/>
        <v>7 1948</v>
      </c>
      <c r="AB105" s="1">
        <f t="shared" si="25"/>
        <v>17745.0625</v>
      </c>
      <c r="AC105">
        <f t="shared" si="23"/>
        <v>3</v>
      </c>
      <c r="AD105" s="16">
        <f t="shared" si="30"/>
        <v>0</v>
      </c>
      <c r="AE105" s="16">
        <f t="shared" si="31"/>
        <v>0</v>
      </c>
      <c r="AF105" s="16">
        <f t="shared" si="32"/>
        <v>0</v>
      </c>
      <c r="AG105" s="16">
        <f t="shared" si="33"/>
        <v>0</v>
      </c>
      <c r="AH105">
        <f>INDEX(Impacts_scenario_1_RSBsn_Mask!$Y$2:$Y$70,$Z105-1939+1,1)</f>
        <v>0</v>
      </c>
    </row>
    <row r="106" spans="1:34" x14ac:dyDescent="0.3">
      <c r="A106">
        <v>35</v>
      </c>
      <c r="B106">
        <v>3</v>
      </c>
      <c r="C106">
        <f>RS_wells_scenario_1_bgw!C106-RS_wells_baseline_bgw!C106</f>
        <v>0</v>
      </c>
      <c r="D106">
        <f>RS_wells_scenario_1_bgw!D106-RS_wells_baseline_bgw!D106</f>
        <v>0</v>
      </c>
      <c r="E106">
        <f>RS_wells_scenario_1_bgw!E106-RS_wells_baseline_bgw!E106</f>
        <v>0</v>
      </c>
      <c r="F106">
        <f>RS_wells_scenario_1_bgw!F106-RS_wells_baseline_bgw!F106</f>
        <v>0</v>
      </c>
      <c r="G106">
        <f>RS_wells_scenario_1_bgw!G106-RS_wells_baseline_bgw!G106</f>
        <v>0</v>
      </c>
      <c r="H106" s="19">
        <f>RS_wells_scenario_1_bgw!H106-RS_wells_baseline_bgw!H106</f>
        <v>0</v>
      </c>
      <c r="I106">
        <f>RS_wells_scenario_1_bgw!I106-RS_wells_baseline_bgw!I106</f>
        <v>0</v>
      </c>
      <c r="J106">
        <f>RS_wells_scenario_1_bgw!J106-RS_wells_baseline_bgw!J106</f>
        <v>0</v>
      </c>
      <c r="K106">
        <f>RS_wells_scenario_1_bgw!K106-RS_wells_baseline_bgw!K106</f>
        <v>0</v>
      </c>
      <c r="L106">
        <f>RS_wells_scenario_1_bgw!L106-RS_wells_baseline_bgw!L106</f>
        <v>0</v>
      </c>
      <c r="M106">
        <f>RS_wells_scenario_1_bgw!M106-RS_wells_baseline_bgw!M106</f>
        <v>0</v>
      </c>
      <c r="N106">
        <f>RS_wells_scenario_1_bgw!N106-RS_wells_baseline_bgw!N106</f>
        <v>0</v>
      </c>
      <c r="O106">
        <v>10.145833333333334</v>
      </c>
      <c r="P106">
        <f t="shared" si="20"/>
        <v>1942</v>
      </c>
      <c r="Q106" s="2">
        <f t="shared" si="21"/>
        <v>15645.312500000064</v>
      </c>
      <c r="R106">
        <f t="shared" si="22"/>
        <v>0</v>
      </c>
      <c r="S106">
        <f>I106*$O106/ref!$B$3</f>
        <v>0</v>
      </c>
      <c r="T106">
        <f>K106*$O106/ref!$B$3</f>
        <v>0</v>
      </c>
      <c r="U106">
        <f>L106*$O106/ref!$B$3</f>
        <v>0</v>
      </c>
      <c r="V106">
        <f>N106*$O106/ref!$B$3</f>
        <v>0</v>
      </c>
      <c r="W106">
        <f t="shared" si="26"/>
        <v>10</v>
      </c>
      <c r="X106" t="str">
        <f t="shared" si="27"/>
        <v>10 1942</v>
      </c>
      <c r="Y106">
        <f t="shared" si="24"/>
        <v>8</v>
      </c>
      <c r="Z106">
        <f t="shared" si="28"/>
        <v>1948</v>
      </c>
      <c r="AA106" t="str">
        <f t="shared" si="29"/>
        <v>8 1948</v>
      </c>
      <c r="AB106" s="1">
        <f t="shared" si="25"/>
        <v>17775.5</v>
      </c>
      <c r="AC106">
        <f t="shared" si="23"/>
        <v>3</v>
      </c>
      <c r="AD106" s="16">
        <f t="shared" si="30"/>
        <v>0</v>
      </c>
      <c r="AE106" s="16">
        <f t="shared" si="31"/>
        <v>0</v>
      </c>
      <c r="AF106" s="16">
        <f t="shared" si="32"/>
        <v>0</v>
      </c>
      <c r="AG106" s="16">
        <f t="shared" si="33"/>
        <v>0</v>
      </c>
      <c r="AH106">
        <f>INDEX(Impacts_scenario_1_RSBsn_Mask!$Y$2:$Y$70,$Z106-1939+1,1)</f>
        <v>0</v>
      </c>
    </row>
    <row r="107" spans="1:34" x14ac:dyDescent="0.3">
      <c r="A107">
        <v>36</v>
      </c>
      <c r="B107">
        <v>1</v>
      </c>
      <c r="C107">
        <f>RS_wells_scenario_1_bgw!C107-RS_wells_baseline_bgw!C107</f>
        <v>0</v>
      </c>
      <c r="D107">
        <f>RS_wells_scenario_1_bgw!D107-RS_wells_baseline_bgw!D107</f>
        <v>0</v>
      </c>
      <c r="E107">
        <f>RS_wells_scenario_1_bgw!E107-RS_wells_baseline_bgw!E107</f>
        <v>0</v>
      </c>
      <c r="F107">
        <f>RS_wells_scenario_1_bgw!F107-RS_wells_baseline_bgw!F107</f>
        <v>0</v>
      </c>
      <c r="G107">
        <f>RS_wells_scenario_1_bgw!G107-RS_wells_baseline_bgw!G107</f>
        <v>0</v>
      </c>
      <c r="H107" s="19">
        <f>RS_wells_scenario_1_bgw!H107-RS_wells_baseline_bgw!H107</f>
        <v>0</v>
      </c>
      <c r="I107">
        <f>RS_wells_scenario_1_bgw!I107-RS_wells_baseline_bgw!I107</f>
        <v>0</v>
      </c>
      <c r="J107">
        <f>RS_wells_scenario_1_bgw!J107-RS_wells_baseline_bgw!J107</f>
        <v>0</v>
      </c>
      <c r="K107">
        <f>RS_wells_scenario_1_bgw!K107-RS_wells_baseline_bgw!K107</f>
        <v>0</v>
      </c>
      <c r="L107">
        <f>RS_wells_scenario_1_bgw!L107-RS_wells_baseline_bgw!L107</f>
        <v>0</v>
      </c>
      <c r="M107">
        <f>RS_wells_scenario_1_bgw!M107-RS_wells_baseline_bgw!M107</f>
        <v>0</v>
      </c>
      <c r="N107">
        <f>RS_wells_scenario_1_bgw!N107-RS_wells_baseline_bgw!N107</f>
        <v>0</v>
      </c>
      <c r="O107">
        <v>10.145833333333334</v>
      </c>
      <c r="P107">
        <f t="shared" si="20"/>
        <v>1942</v>
      </c>
      <c r="Q107" s="2">
        <f t="shared" si="21"/>
        <v>15655.458333333398</v>
      </c>
      <c r="R107">
        <f t="shared" si="22"/>
        <v>0</v>
      </c>
      <c r="S107">
        <f>I107*$O107/ref!$B$3</f>
        <v>0</v>
      </c>
      <c r="T107">
        <f>K107*$O107/ref!$B$3</f>
        <v>0</v>
      </c>
      <c r="U107">
        <f>L107*$O107/ref!$B$3</f>
        <v>0</v>
      </c>
      <c r="V107">
        <f>N107*$O107/ref!$B$3</f>
        <v>0</v>
      </c>
      <c r="W107">
        <f t="shared" si="26"/>
        <v>11</v>
      </c>
      <c r="X107" t="str">
        <f t="shared" si="27"/>
        <v>11 1942</v>
      </c>
      <c r="Y107">
        <f t="shared" si="24"/>
        <v>9</v>
      </c>
      <c r="Z107">
        <f t="shared" si="28"/>
        <v>1948</v>
      </c>
      <c r="AA107" t="str">
        <f t="shared" si="29"/>
        <v>9 1948</v>
      </c>
      <c r="AB107" s="1">
        <f t="shared" si="25"/>
        <v>17805.9375</v>
      </c>
      <c r="AC107">
        <f t="shared" si="23"/>
        <v>3</v>
      </c>
      <c r="AD107" s="16">
        <f t="shared" si="30"/>
        <v>0</v>
      </c>
      <c r="AE107" s="16">
        <f t="shared" si="31"/>
        <v>0</v>
      </c>
      <c r="AF107" s="16">
        <f t="shared" si="32"/>
        <v>0</v>
      </c>
      <c r="AG107" s="16">
        <f t="shared" si="33"/>
        <v>0</v>
      </c>
      <c r="AH107">
        <f>INDEX(Impacts_scenario_1_RSBsn_Mask!$Y$2:$Y$70,$Z107-1939+1,1)</f>
        <v>0</v>
      </c>
    </row>
    <row r="108" spans="1:34" x14ac:dyDescent="0.3">
      <c r="A108">
        <v>36</v>
      </c>
      <c r="B108">
        <v>2</v>
      </c>
      <c r="C108">
        <f>RS_wells_scenario_1_bgw!C108-RS_wells_baseline_bgw!C108</f>
        <v>0</v>
      </c>
      <c r="D108">
        <f>RS_wells_scenario_1_bgw!D108-RS_wells_baseline_bgw!D108</f>
        <v>0</v>
      </c>
      <c r="E108">
        <f>RS_wells_scenario_1_bgw!E108-RS_wells_baseline_bgw!E108</f>
        <v>0</v>
      </c>
      <c r="F108">
        <f>RS_wells_scenario_1_bgw!F108-RS_wells_baseline_bgw!F108</f>
        <v>0</v>
      </c>
      <c r="G108">
        <f>RS_wells_scenario_1_bgw!G108-RS_wells_baseline_bgw!G108</f>
        <v>0</v>
      </c>
      <c r="H108" s="19">
        <f>RS_wells_scenario_1_bgw!H108-RS_wells_baseline_bgw!H108</f>
        <v>0</v>
      </c>
      <c r="I108">
        <f>RS_wells_scenario_1_bgw!I108-RS_wells_baseline_bgw!I108</f>
        <v>0</v>
      </c>
      <c r="J108">
        <f>RS_wells_scenario_1_bgw!J108-RS_wells_baseline_bgw!J108</f>
        <v>0</v>
      </c>
      <c r="K108">
        <f>RS_wells_scenario_1_bgw!K108-RS_wells_baseline_bgw!K108</f>
        <v>0</v>
      </c>
      <c r="L108">
        <f>RS_wells_scenario_1_bgw!L108-RS_wells_baseline_bgw!L108</f>
        <v>0</v>
      </c>
      <c r="M108">
        <f>RS_wells_scenario_1_bgw!M108-RS_wells_baseline_bgw!M108</f>
        <v>0</v>
      </c>
      <c r="N108">
        <f>RS_wells_scenario_1_bgw!N108-RS_wells_baseline_bgw!N108</f>
        <v>0</v>
      </c>
      <c r="O108">
        <v>10.145833333333334</v>
      </c>
      <c r="P108">
        <f t="shared" si="20"/>
        <v>1942</v>
      </c>
      <c r="Q108" s="2">
        <f t="shared" si="21"/>
        <v>15665.604166666732</v>
      </c>
      <c r="R108">
        <f t="shared" si="22"/>
        <v>0</v>
      </c>
      <c r="S108">
        <f>I108*$O108/ref!$B$3</f>
        <v>0</v>
      </c>
      <c r="T108">
        <f>K108*$O108/ref!$B$3</f>
        <v>0</v>
      </c>
      <c r="U108">
        <f>L108*$O108/ref!$B$3</f>
        <v>0</v>
      </c>
      <c r="V108">
        <f>N108*$O108/ref!$B$3</f>
        <v>0</v>
      </c>
      <c r="W108">
        <f t="shared" si="26"/>
        <v>11</v>
      </c>
      <c r="X108" t="str">
        <f t="shared" si="27"/>
        <v>11 1942</v>
      </c>
      <c r="Y108">
        <f t="shared" si="24"/>
        <v>10</v>
      </c>
      <c r="Z108">
        <f t="shared" si="28"/>
        <v>1948</v>
      </c>
      <c r="AA108" t="str">
        <f t="shared" si="29"/>
        <v>10 1948</v>
      </c>
      <c r="AB108" s="1">
        <f t="shared" si="25"/>
        <v>17836.375</v>
      </c>
      <c r="AC108">
        <f t="shared" si="23"/>
        <v>3</v>
      </c>
      <c r="AD108" s="16">
        <f t="shared" si="30"/>
        <v>0</v>
      </c>
      <c r="AE108" s="16">
        <f t="shared" si="31"/>
        <v>0</v>
      </c>
      <c r="AF108" s="16">
        <f t="shared" si="32"/>
        <v>0</v>
      </c>
      <c r="AG108" s="16">
        <f t="shared" si="33"/>
        <v>0</v>
      </c>
      <c r="AH108">
        <f>INDEX(Impacts_scenario_1_RSBsn_Mask!$Y$2:$Y$70,$Z108-1939+1,1)</f>
        <v>0</v>
      </c>
    </row>
    <row r="109" spans="1:34" x14ac:dyDescent="0.3">
      <c r="A109">
        <v>36</v>
      </c>
      <c r="B109">
        <v>3</v>
      </c>
      <c r="C109">
        <f>RS_wells_scenario_1_bgw!C109-RS_wells_baseline_bgw!C109</f>
        <v>0</v>
      </c>
      <c r="D109">
        <f>RS_wells_scenario_1_bgw!D109-RS_wells_baseline_bgw!D109</f>
        <v>0</v>
      </c>
      <c r="E109">
        <f>RS_wells_scenario_1_bgw!E109-RS_wells_baseline_bgw!E109</f>
        <v>0</v>
      </c>
      <c r="F109">
        <f>RS_wells_scenario_1_bgw!F109-RS_wells_baseline_bgw!F109</f>
        <v>0</v>
      </c>
      <c r="G109">
        <f>RS_wells_scenario_1_bgw!G109-RS_wells_baseline_bgw!G109</f>
        <v>0</v>
      </c>
      <c r="H109" s="19">
        <f>RS_wells_scenario_1_bgw!H109-RS_wells_baseline_bgw!H109</f>
        <v>0</v>
      </c>
      <c r="I109">
        <f>RS_wells_scenario_1_bgw!I109-RS_wells_baseline_bgw!I109</f>
        <v>0</v>
      </c>
      <c r="J109">
        <f>RS_wells_scenario_1_bgw!J109-RS_wells_baseline_bgw!J109</f>
        <v>0</v>
      </c>
      <c r="K109">
        <f>RS_wells_scenario_1_bgw!K109-RS_wells_baseline_bgw!K109</f>
        <v>0</v>
      </c>
      <c r="L109">
        <f>RS_wells_scenario_1_bgw!L109-RS_wells_baseline_bgw!L109</f>
        <v>0</v>
      </c>
      <c r="M109">
        <f>RS_wells_scenario_1_bgw!M109-RS_wells_baseline_bgw!M109</f>
        <v>0</v>
      </c>
      <c r="N109">
        <f>RS_wells_scenario_1_bgw!N109-RS_wells_baseline_bgw!N109</f>
        <v>0</v>
      </c>
      <c r="O109">
        <v>10.145833333333334</v>
      </c>
      <c r="P109">
        <f t="shared" si="20"/>
        <v>1942</v>
      </c>
      <c r="Q109" s="2">
        <f t="shared" si="21"/>
        <v>15675.750000000065</v>
      </c>
      <c r="R109">
        <f t="shared" si="22"/>
        <v>0</v>
      </c>
      <c r="S109">
        <f>I109*$O109/ref!$B$3</f>
        <v>0</v>
      </c>
      <c r="T109">
        <f>K109*$O109/ref!$B$3</f>
        <v>0</v>
      </c>
      <c r="U109">
        <f>L109*$O109/ref!$B$3</f>
        <v>0</v>
      </c>
      <c r="V109">
        <f>N109*$O109/ref!$B$3</f>
        <v>0</v>
      </c>
      <c r="W109">
        <f t="shared" si="26"/>
        <v>11</v>
      </c>
      <c r="X109" t="str">
        <f t="shared" si="27"/>
        <v>11 1942</v>
      </c>
      <c r="Y109">
        <f t="shared" si="24"/>
        <v>11</v>
      </c>
      <c r="Z109">
        <f t="shared" si="28"/>
        <v>1948</v>
      </c>
      <c r="AA109" t="str">
        <f t="shared" si="29"/>
        <v>11 1948</v>
      </c>
      <c r="AB109" s="1">
        <f t="shared" si="25"/>
        <v>17866.8125</v>
      </c>
      <c r="AC109">
        <f t="shared" si="23"/>
        <v>3</v>
      </c>
      <c r="AD109" s="16">
        <f t="shared" si="30"/>
        <v>0</v>
      </c>
      <c r="AE109" s="16">
        <f t="shared" si="31"/>
        <v>0</v>
      </c>
      <c r="AF109" s="16">
        <f t="shared" si="32"/>
        <v>0</v>
      </c>
      <c r="AG109" s="16">
        <f t="shared" si="33"/>
        <v>0</v>
      </c>
      <c r="AH109">
        <f>INDEX(Impacts_scenario_1_RSBsn_Mask!$Y$2:$Y$70,$Z109-1939+1,1)</f>
        <v>0</v>
      </c>
    </row>
    <row r="110" spans="1:34" x14ac:dyDescent="0.3">
      <c r="A110">
        <v>37</v>
      </c>
      <c r="B110">
        <v>1</v>
      </c>
      <c r="C110">
        <f>RS_wells_scenario_1_bgw!C110-RS_wells_baseline_bgw!C110</f>
        <v>0</v>
      </c>
      <c r="D110">
        <f>RS_wells_scenario_1_bgw!D110-RS_wells_baseline_bgw!D110</f>
        <v>0</v>
      </c>
      <c r="E110">
        <f>RS_wells_scenario_1_bgw!E110-RS_wells_baseline_bgw!E110</f>
        <v>0</v>
      </c>
      <c r="F110">
        <f>RS_wells_scenario_1_bgw!F110-RS_wells_baseline_bgw!F110</f>
        <v>0</v>
      </c>
      <c r="G110">
        <f>RS_wells_scenario_1_bgw!G110-RS_wells_baseline_bgw!G110</f>
        <v>0</v>
      </c>
      <c r="H110" s="19">
        <f>RS_wells_scenario_1_bgw!H110-RS_wells_baseline_bgw!H110</f>
        <v>0</v>
      </c>
      <c r="I110">
        <f>RS_wells_scenario_1_bgw!I110-RS_wells_baseline_bgw!I110</f>
        <v>0</v>
      </c>
      <c r="J110">
        <f>RS_wells_scenario_1_bgw!J110-RS_wells_baseline_bgw!J110</f>
        <v>0</v>
      </c>
      <c r="K110">
        <f>RS_wells_scenario_1_bgw!K110-RS_wells_baseline_bgw!K110</f>
        <v>0</v>
      </c>
      <c r="L110">
        <f>RS_wells_scenario_1_bgw!L110-RS_wells_baseline_bgw!L110</f>
        <v>0</v>
      </c>
      <c r="M110">
        <f>RS_wells_scenario_1_bgw!M110-RS_wells_baseline_bgw!M110</f>
        <v>0</v>
      </c>
      <c r="N110">
        <f>RS_wells_scenario_1_bgw!N110-RS_wells_baseline_bgw!N110</f>
        <v>0</v>
      </c>
      <c r="O110">
        <v>10.145833333333334</v>
      </c>
      <c r="P110">
        <f t="shared" si="20"/>
        <v>1942</v>
      </c>
      <c r="Q110" s="2">
        <f t="shared" si="21"/>
        <v>15685.895833333399</v>
      </c>
      <c r="R110">
        <f t="shared" si="22"/>
        <v>0</v>
      </c>
      <c r="S110">
        <f>I110*$O110/ref!$B$3</f>
        <v>0</v>
      </c>
      <c r="T110">
        <f>K110*$O110/ref!$B$3</f>
        <v>0</v>
      </c>
      <c r="U110">
        <f>L110*$O110/ref!$B$3</f>
        <v>0</v>
      </c>
      <c r="V110">
        <f>N110*$O110/ref!$B$3</f>
        <v>0</v>
      </c>
      <c r="W110">
        <f t="shared" si="26"/>
        <v>12</v>
      </c>
      <c r="X110" t="str">
        <f t="shared" si="27"/>
        <v>12 1942</v>
      </c>
      <c r="Y110">
        <f t="shared" si="24"/>
        <v>12</v>
      </c>
      <c r="Z110">
        <f t="shared" si="28"/>
        <v>1948</v>
      </c>
      <c r="AA110" t="str">
        <f t="shared" si="29"/>
        <v>12 1948</v>
      </c>
      <c r="AB110" s="1">
        <f t="shared" si="25"/>
        <v>17897.25</v>
      </c>
      <c r="AC110">
        <f t="shared" si="23"/>
        <v>3</v>
      </c>
      <c r="AD110" s="16">
        <f t="shared" si="30"/>
        <v>0</v>
      </c>
      <c r="AE110" s="16">
        <f t="shared" si="31"/>
        <v>0</v>
      </c>
      <c r="AF110" s="16">
        <f t="shared" si="32"/>
        <v>0</v>
      </c>
      <c r="AG110" s="16">
        <f t="shared" si="33"/>
        <v>0</v>
      </c>
      <c r="AH110">
        <f>INDEX(Impacts_scenario_1_RSBsn_Mask!$Y$2:$Y$70,$Z110-1939+1,1)</f>
        <v>0</v>
      </c>
    </row>
    <row r="111" spans="1:34" x14ac:dyDescent="0.3">
      <c r="A111">
        <v>37</v>
      </c>
      <c r="B111">
        <v>2</v>
      </c>
      <c r="C111">
        <f>RS_wells_scenario_1_bgw!C111-RS_wells_baseline_bgw!C111</f>
        <v>0</v>
      </c>
      <c r="D111">
        <f>RS_wells_scenario_1_bgw!D111-RS_wells_baseline_bgw!D111</f>
        <v>0</v>
      </c>
      <c r="E111">
        <f>RS_wells_scenario_1_bgw!E111-RS_wells_baseline_bgw!E111</f>
        <v>0</v>
      </c>
      <c r="F111">
        <f>RS_wells_scenario_1_bgw!F111-RS_wells_baseline_bgw!F111</f>
        <v>0</v>
      </c>
      <c r="G111">
        <f>RS_wells_scenario_1_bgw!G111-RS_wells_baseline_bgw!G111</f>
        <v>0</v>
      </c>
      <c r="H111" s="19">
        <f>RS_wells_scenario_1_bgw!H111-RS_wells_baseline_bgw!H111</f>
        <v>0</v>
      </c>
      <c r="I111">
        <f>RS_wells_scenario_1_bgw!I111-RS_wells_baseline_bgw!I111</f>
        <v>0</v>
      </c>
      <c r="J111">
        <f>RS_wells_scenario_1_bgw!J111-RS_wells_baseline_bgw!J111</f>
        <v>0</v>
      </c>
      <c r="K111">
        <f>RS_wells_scenario_1_bgw!K111-RS_wells_baseline_bgw!K111</f>
        <v>0</v>
      </c>
      <c r="L111">
        <f>RS_wells_scenario_1_bgw!L111-RS_wells_baseline_bgw!L111</f>
        <v>0</v>
      </c>
      <c r="M111">
        <f>RS_wells_scenario_1_bgw!M111-RS_wells_baseline_bgw!M111</f>
        <v>0</v>
      </c>
      <c r="N111">
        <f>RS_wells_scenario_1_bgw!N111-RS_wells_baseline_bgw!N111</f>
        <v>0</v>
      </c>
      <c r="O111">
        <v>10.145833333333334</v>
      </c>
      <c r="P111">
        <f t="shared" si="20"/>
        <v>1942</v>
      </c>
      <c r="Q111" s="2">
        <f t="shared" si="21"/>
        <v>15696.041666666733</v>
      </c>
      <c r="R111">
        <f t="shared" si="22"/>
        <v>0</v>
      </c>
      <c r="S111">
        <f>I111*$O111/ref!$B$3</f>
        <v>0</v>
      </c>
      <c r="T111">
        <f>K111*$O111/ref!$B$3</f>
        <v>0</v>
      </c>
      <c r="U111">
        <f>L111*$O111/ref!$B$3</f>
        <v>0</v>
      </c>
      <c r="V111">
        <f>N111*$O111/ref!$B$3</f>
        <v>0</v>
      </c>
      <c r="W111">
        <f t="shared" si="26"/>
        <v>12</v>
      </c>
      <c r="X111" t="str">
        <f t="shared" si="27"/>
        <v>12 1942</v>
      </c>
      <c r="Y111">
        <f t="shared" si="24"/>
        <v>1</v>
      </c>
      <c r="Z111">
        <f t="shared" si="28"/>
        <v>1949</v>
      </c>
      <c r="AA111" t="str">
        <f t="shared" si="29"/>
        <v>1 1949</v>
      </c>
      <c r="AB111" s="1">
        <f t="shared" si="25"/>
        <v>17927.6875</v>
      </c>
      <c r="AC111">
        <f t="shared" si="23"/>
        <v>3</v>
      </c>
      <c r="AD111" s="16">
        <f t="shared" si="30"/>
        <v>0</v>
      </c>
      <c r="AE111" s="16">
        <f t="shared" si="31"/>
        <v>0</v>
      </c>
      <c r="AF111" s="16">
        <f t="shared" si="32"/>
        <v>0</v>
      </c>
      <c r="AG111" s="16">
        <f t="shared" si="33"/>
        <v>0</v>
      </c>
      <c r="AH111">
        <f>INDEX(Impacts_scenario_1_RSBsn_Mask!$Y$2:$Y$70,$Z111-1939+1,1)</f>
        <v>0</v>
      </c>
    </row>
    <row r="112" spans="1:34" x14ac:dyDescent="0.3">
      <c r="A112">
        <v>37</v>
      </c>
      <c r="B112">
        <v>3</v>
      </c>
      <c r="C112">
        <f>RS_wells_scenario_1_bgw!C112-RS_wells_baseline_bgw!C112</f>
        <v>0</v>
      </c>
      <c r="D112">
        <f>RS_wells_scenario_1_bgw!D112-RS_wells_baseline_bgw!D112</f>
        <v>0</v>
      </c>
      <c r="E112">
        <f>RS_wells_scenario_1_bgw!E112-RS_wells_baseline_bgw!E112</f>
        <v>0</v>
      </c>
      <c r="F112">
        <f>RS_wells_scenario_1_bgw!F112-RS_wells_baseline_bgw!F112</f>
        <v>0</v>
      </c>
      <c r="G112">
        <f>RS_wells_scenario_1_bgw!G112-RS_wells_baseline_bgw!G112</f>
        <v>0</v>
      </c>
      <c r="H112" s="19">
        <f>RS_wells_scenario_1_bgw!H112-RS_wells_baseline_bgw!H112</f>
        <v>0</v>
      </c>
      <c r="I112">
        <f>RS_wells_scenario_1_bgw!I112-RS_wells_baseline_bgw!I112</f>
        <v>0</v>
      </c>
      <c r="J112">
        <f>RS_wells_scenario_1_bgw!J112-RS_wells_baseline_bgw!J112</f>
        <v>0</v>
      </c>
      <c r="K112">
        <f>RS_wells_scenario_1_bgw!K112-RS_wells_baseline_bgw!K112</f>
        <v>0</v>
      </c>
      <c r="L112">
        <f>RS_wells_scenario_1_bgw!L112-RS_wells_baseline_bgw!L112</f>
        <v>0</v>
      </c>
      <c r="M112">
        <f>RS_wells_scenario_1_bgw!M112-RS_wells_baseline_bgw!M112</f>
        <v>0</v>
      </c>
      <c r="N112">
        <f>RS_wells_scenario_1_bgw!N112-RS_wells_baseline_bgw!N112</f>
        <v>0</v>
      </c>
      <c r="O112">
        <v>10.145833333333334</v>
      </c>
      <c r="P112">
        <f t="shared" si="20"/>
        <v>1942</v>
      </c>
      <c r="Q112" s="2">
        <f t="shared" si="21"/>
        <v>15706.187500000067</v>
      </c>
      <c r="R112">
        <f t="shared" si="22"/>
        <v>0</v>
      </c>
      <c r="S112">
        <f>I112*$O112/ref!$B$3</f>
        <v>0</v>
      </c>
      <c r="T112">
        <f>K112*$O112/ref!$B$3</f>
        <v>0</v>
      </c>
      <c r="U112">
        <f>L112*$O112/ref!$B$3</f>
        <v>0</v>
      </c>
      <c r="V112">
        <f>N112*$O112/ref!$B$3</f>
        <v>0</v>
      </c>
      <c r="W112">
        <f t="shared" si="26"/>
        <v>12</v>
      </c>
      <c r="X112" t="str">
        <f t="shared" si="27"/>
        <v>12 1942</v>
      </c>
      <c r="Y112">
        <f t="shared" si="24"/>
        <v>2</v>
      </c>
      <c r="Z112">
        <f t="shared" si="28"/>
        <v>1949</v>
      </c>
      <c r="AA112" t="str">
        <f t="shared" si="29"/>
        <v>2 1949</v>
      </c>
      <c r="AB112" s="1">
        <f t="shared" si="25"/>
        <v>17958.125</v>
      </c>
      <c r="AC112">
        <f t="shared" si="23"/>
        <v>3</v>
      </c>
      <c r="AD112" s="16">
        <f t="shared" si="30"/>
        <v>0</v>
      </c>
      <c r="AE112" s="16">
        <f t="shared" si="31"/>
        <v>0</v>
      </c>
      <c r="AF112" s="16">
        <f t="shared" si="32"/>
        <v>0</v>
      </c>
      <c r="AG112" s="16">
        <f t="shared" si="33"/>
        <v>0</v>
      </c>
      <c r="AH112">
        <f>INDEX(Impacts_scenario_1_RSBsn_Mask!$Y$2:$Y$70,$Z112-1939+1,1)</f>
        <v>0</v>
      </c>
    </row>
    <row r="113" spans="1:34" x14ac:dyDescent="0.3">
      <c r="A113">
        <v>38</v>
      </c>
      <c r="B113">
        <v>1</v>
      </c>
      <c r="C113">
        <f>RS_wells_scenario_1_bgw!C113-RS_wells_baseline_bgw!C113</f>
        <v>0</v>
      </c>
      <c r="D113">
        <f>RS_wells_scenario_1_bgw!D113-RS_wells_baseline_bgw!D113</f>
        <v>0</v>
      </c>
      <c r="E113">
        <f>RS_wells_scenario_1_bgw!E113-RS_wells_baseline_bgw!E113</f>
        <v>0</v>
      </c>
      <c r="F113">
        <f>RS_wells_scenario_1_bgw!F113-RS_wells_baseline_bgw!F113</f>
        <v>0</v>
      </c>
      <c r="G113">
        <f>RS_wells_scenario_1_bgw!G113-RS_wells_baseline_bgw!G113</f>
        <v>0</v>
      </c>
      <c r="H113" s="19">
        <f>RS_wells_scenario_1_bgw!H113-RS_wells_baseline_bgw!H113</f>
        <v>0</v>
      </c>
      <c r="I113">
        <f>RS_wells_scenario_1_bgw!I113-RS_wells_baseline_bgw!I113</f>
        <v>0</v>
      </c>
      <c r="J113">
        <f>RS_wells_scenario_1_bgw!J113-RS_wells_baseline_bgw!J113</f>
        <v>0</v>
      </c>
      <c r="K113">
        <f>RS_wells_scenario_1_bgw!K113-RS_wells_baseline_bgw!K113</f>
        <v>0</v>
      </c>
      <c r="L113">
        <f>RS_wells_scenario_1_bgw!L113-RS_wells_baseline_bgw!L113</f>
        <v>0</v>
      </c>
      <c r="M113">
        <f>RS_wells_scenario_1_bgw!M113-RS_wells_baseline_bgw!M113</f>
        <v>0</v>
      </c>
      <c r="N113">
        <f>RS_wells_scenario_1_bgw!N113-RS_wells_baseline_bgw!N113</f>
        <v>0</v>
      </c>
      <c r="O113">
        <v>10.145833333333334</v>
      </c>
      <c r="P113">
        <f t="shared" si="20"/>
        <v>1943</v>
      </c>
      <c r="Q113" s="2">
        <f t="shared" si="21"/>
        <v>15716.333333333401</v>
      </c>
      <c r="R113">
        <f t="shared" si="22"/>
        <v>0</v>
      </c>
      <c r="S113">
        <f>I113*$O113/ref!$B$3</f>
        <v>0</v>
      </c>
      <c r="T113">
        <f>K113*$O113/ref!$B$3</f>
        <v>0</v>
      </c>
      <c r="U113">
        <f>L113*$O113/ref!$B$3</f>
        <v>0</v>
      </c>
      <c r="V113">
        <f>N113*$O113/ref!$B$3</f>
        <v>0</v>
      </c>
      <c r="W113">
        <f t="shared" si="26"/>
        <v>1</v>
      </c>
      <c r="X113" t="str">
        <f t="shared" si="27"/>
        <v>1 1943</v>
      </c>
      <c r="Y113">
        <f t="shared" si="24"/>
        <v>3</v>
      </c>
      <c r="Z113">
        <f t="shared" si="28"/>
        <v>1949</v>
      </c>
      <c r="AA113" t="str">
        <f t="shared" si="29"/>
        <v>3 1949</v>
      </c>
      <c r="AB113" s="1">
        <f t="shared" si="25"/>
        <v>17988.5625</v>
      </c>
      <c r="AC113">
        <f t="shared" si="23"/>
        <v>3</v>
      </c>
      <c r="AD113" s="16">
        <f t="shared" si="30"/>
        <v>0</v>
      </c>
      <c r="AE113" s="16">
        <f t="shared" si="31"/>
        <v>0</v>
      </c>
      <c r="AF113" s="16">
        <f t="shared" si="32"/>
        <v>0</v>
      </c>
      <c r="AG113" s="16">
        <f t="shared" si="33"/>
        <v>0</v>
      </c>
      <c r="AH113">
        <f>INDEX(Impacts_scenario_1_RSBsn_Mask!$Y$2:$Y$70,$Z113-1939+1,1)</f>
        <v>0</v>
      </c>
    </row>
    <row r="114" spans="1:34" x14ac:dyDescent="0.3">
      <c r="A114">
        <v>38</v>
      </c>
      <c r="B114">
        <v>2</v>
      </c>
      <c r="C114">
        <f>RS_wells_scenario_1_bgw!C114-RS_wells_baseline_bgw!C114</f>
        <v>0</v>
      </c>
      <c r="D114">
        <f>RS_wells_scenario_1_bgw!D114-RS_wells_baseline_bgw!D114</f>
        <v>0</v>
      </c>
      <c r="E114">
        <f>RS_wells_scenario_1_bgw!E114-RS_wells_baseline_bgw!E114</f>
        <v>0</v>
      </c>
      <c r="F114">
        <f>RS_wells_scenario_1_bgw!F114-RS_wells_baseline_bgw!F114</f>
        <v>0</v>
      </c>
      <c r="G114">
        <f>RS_wells_scenario_1_bgw!G114-RS_wells_baseline_bgw!G114</f>
        <v>0</v>
      </c>
      <c r="H114" s="19">
        <f>RS_wells_scenario_1_bgw!H114-RS_wells_baseline_bgw!H114</f>
        <v>0</v>
      </c>
      <c r="I114">
        <f>RS_wells_scenario_1_bgw!I114-RS_wells_baseline_bgw!I114</f>
        <v>0</v>
      </c>
      <c r="J114">
        <f>RS_wells_scenario_1_bgw!J114-RS_wells_baseline_bgw!J114</f>
        <v>0</v>
      </c>
      <c r="K114">
        <f>RS_wells_scenario_1_bgw!K114-RS_wells_baseline_bgw!K114</f>
        <v>0</v>
      </c>
      <c r="L114">
        <f>RS_wells_scenario_1_bgw!L114-RS_wells_baseline_bgw!L114</f>
        <v>0</v>
      </c>
      <c r="M114">
        <f>RS_wells_scenario_1_bgw!M114-RS_wells_baseline_bgw!M114</f>
        <v>0</v>
      </c>
      <c r="N114">
        <f>RS_wells_scenario_1_bgw!N114-RS_wells_baseline_bgw!N114</f>
        <v>0</v>
      </c>
      <c r="O114">
        <v>10.145833333333334</v>
      </c>
      <c r="P114">
        <f t="shared" si="20"/>
        <v>1943</v>
      </c>
      <c r="Q114" s="2">
        <f t="shared" si="21"/>
        <v>15726.479166666735</v>
      </c>
      <c r="R114">
        <f t="shared" si="22"/>
        <v>0</v>
      </c>
      <c r="S114">
        <f>I114*$O114/ref!$B$3</f>
        <v>0</v>
      </c>
      <c r="T114">
        <f>K114*$O114/ref!$B$3</f>
        <v>0</v>
      </c>
      <c r="U114">
        <f>L114*$O114/ref!$B$3</f>
        <v>0</v>
      </c>
      <c r="V114">
        <f>N114*$O114/ref!$B$3</f>
        <v>0</v>
      </c>
      <c r="W114">
        <f t="shared" si="26"/>
        <v>1</v>
      </c>
      <c r="X114" t="str">
        <f t="shared" si="27"/>
        <v>1 1943</v>
      </c>
      <c r="Y114">
        <f t="shared" si="24"/>
        <v>4</v>
      </c>
      <c r="Z114">
        <f t="shared" si="28"/>
        <v>1949</v>
      </c>
      <c r="AA114" t="str">
        <f t="shared" si="29"/>
        <v>4 1949</v>
      </c>
      <c r="AB114" s="1">
        <f t="shared" si="25"/>
        <v>18019</v>
      </c>
      <c r="AC114">
        <f t="shared" si="23"/>
        <v>3</v>
      </c>
      <c r="AD114" s="16">
        <f t="shared" si="30"/>
        <v>0</v>
      </c>
      <c r="AE114" s="16">
        <f t="shared" si="31"/>
        <v>0</v>
      </c>
      <c r="AF114" s="16">
        <f t="shared" si="32"/>
        <v>0</v>
      </c>
      <c r="AG114" s="16">
        <f t="shared" si="33"/>
        <v>0</v>
      </c>
      <c r="AH114">
        <f>INDEX(Impacts_scenario_1_RSBsn_Mask!$Y$2:$Y$70,$Z114-1939+1,1)</f>
        <v>0</v>
      </c>
    </row>
    <row r="115" spans="1:34" x14ac:dyDescent="0.3">
      <c r="A115">
        <v>38</v>
      </c>
      <c r="B115">
        <v>3</v>
      </c>
      <c r="C115">
        <f>RS_wells_scenario_1_bgw!C115-RS_wells_baseline_bgw!C115</f>
        <v>0</v>
      </c>
      <c r="D115">
        <f>RS_wells_scenario_1_bgw!D115-RS_wells_baseline_bgw!D115</f>
        <v>0</v>
      </c>
      <c r="E115">
        <f>RS_wells_scenario_1_bgw!E115-RS_wells_baseline_bgw!E115</f>
        <v>0</v>
      </c>
      <c r="F115">
        <f>RS_wells_scenario_1_bgw!F115-RS_wells_baseline_bgw!F115</f>
        <v>0</v>
      </c>
      <c r="G115">
        <f>RS_wells_scenario_1_bgw!G115-RS_wells_baseline_bgw!G115</f>
        <v>0</v>
      </c>
      <c r="H115" s="19">
        <f>RS_wells_scenario_1_bgw!H115-RS_wells_baseline_bgw!H115</f>
        <v>0</v>
      </c>
      <c r="I115">
        <f>RS_wells_scenario_1_bgw!I115-RS_wells_baseline_bgw!I115</f>
        <v>0</v>
      </c>
      <c r="J115">
        <f>RS_wells_scenario_1_bgw!J115-RS_wells_baseline_bgw!J115</f>
        <v>0</v>
      </c>
      <c r="K115">
        <f>RS_wells_scenario_1_bgw!K115-RS_wells_baseline_bgw!K115</f>
        <v>0</v>
      </c>
      <c r="L115">
        <f>RS_wells_scenario_1_bgw!L115-RS_wells_baseline_bgw!L115</f>
        <v>0</v>
      </c>
      <c r="M115">
        <f>RS_wells_scenario_1_bgw!M115-RS_wells_baseline_bgw!M115</f>
        <v>0</v>
      </c>
      <c r="N115">
        <f>RS_wells_scenario_1_bgw!N115-RS_wells_baseline_bgw!N115</f>
        <v>0</v>
      </c>
      <c r="O115">
        <v>10.145833333333334</v>
      </c>
      <c r="P115">
        <f t="shared" si="20"/>
        <v>1943</v>
      </c>
      <c r="Q115" s="2">
        <f t="shared" si="21"/>
        <v>15736.625000000069</v>
      </c>
      <c r="R115">
        <f t="shared" si="22"/>
        <v>0</v>
      </c>
      <c r="S115">
        <f>I115*$O115/ref!$B$3</f>
        <v>0</v>
      </c>
      <c r="T115">
        <f>K115*$O115/ref!$B$3</f>
        <v>0</v>
      </c>
      <c r="U115">
        <f>L115*$O115/ref!$B$3</f>
        <v>0</v>
      </c>
      <c r="V115">
        <f>N115*$O115/ref!$B$3</f>
        <v>0</v>
      </c>
      <c r="W115">
        <f t="shared" si="26"/>
        <v>1</v>
      </c>
      <c r="X115" t="str">
        <f t="shared" si="27"/>
        <v>1 1943</v>
      </c>
      <c r="Y115">
        <f t="shared" si="24"/>
        <v>5</v>
      </c>
      <c r="Z115">
        <f t="shared" si="28"/>
        <v>1949</v>
      </c>
      <c r="AA115" t="str">
        <f t="shared" si="29"/>
        <v>5 1949</v>
      </c>
      <c r="AB115" s="1">
        <f t="shared" si="25"/>
        <v>18049.4375</v>
      </c>
      <c r="AC115">
        <f t="shared" si="23"/>
        <v>3</v>
      </c>
      <c r="AD115" s="16">
        <f t="shared" si="30"/>
        <v>0</v>
      </c>
      <c r="AE115" s="16">
        <f t="shared" si="31"/>
        <v>0</v>
      </c>
      <c r="AF115" s="16">
        <f t="shared" si="32"/>
        <v>0</v>
      </c>
      <c r="AG115" s="16">
        <f t="shared" si="33"/>
        <v>0</v>
      </c>
      <c r="AH115">
        <f>INDEX(Impacts_scenario_1_RSBsn_Mask!$Y$2:$Y$70,$Z115-1939+1,1)</f>
        <v>0</v>
      </c>
    </row>
    <row r="116" spans="1:34" x14ac:dyDescent="0.3">
      <c r="A116">
        <v>39</v>
      </c>
      <c r="B116">
        <v>1</v>
      </c>
      <c r="C116">
        <f>RS_wells_scenario_1_bgw!C116-RS_wells_baseline_bgw!C116</f>
        <v>0</v>
      </c>
      <c r="D116">
        <f>RS_wells_scenario_1_bgw!D116-RS_wells_baseline_bgw!D116</f>
        <v>0</v>
      </c>
      <c r="E116">
        <f>RS_wells_scenario_1_bgw!E116-RS_wells_baseline_bgw!E116</f>
        <v>0</v>
      </c>
      <c r="F116">
        <f>RS_wells_scenario_1_bgw!F116-RS_wells_baseline_bgw!F116</f>
        <v>0</v>
      </c>
      <c r="G116">
        <f>RS_wells_scenario_1_bgw!G116-RS_wells_baseline_bgw!G116</f>
        <v>0</v>
      </c>
      <c r="H116" s="19">
        <f>RS_wells_scenario_1_bgw!H116-RS_wells_baseline_bgw!H116</f>
        <v>0</v>
      </c>
      <c r="I116">
        <f>RS_wells_scenario_1_bgw!I116-RS_wells_baseline_bgw!I116</f>
        <v>0</v>
      </c>
      <c r="J116">
        <f>RS_wells_scenario_1_bgw!J116-RS_wells_baseline_bgw!J116</f>
        <v>0</v>
      </c>
      <c r="K116">
        <f>RS_wells_scenario_1_bgw!K116-RS_wells_baseline_bgw!K116</f>
        <v>0</v>
      </c>
      <c r="L116">
        <f>RS_wells_scenario_1_bgw!L116-RS_wells_baseline_bgw!L116</f>
        <v>0</v>
      </c>
      <c r="M116">
        <f>RS_wells_scenario_1_bgw!M116-RS_wells_baseline_bgw!M116</f>
        <v>0</v>
      </c>
      <c r="N116">
        <f>RS_wells_scenario_1_bgw!N116-RS_wells_baseline_bgw!N116</f>
        <v>0</v>
      </c>
      <c r="O116">
        <v>10.145833333333334</v>
      </c>
      <c r="P116">
        <f t="shared" si="20"/>
        <v>1943</v>
      </c>
      <c r="Q116" s="2">
        <f t="shared" si="21"/>
        <v>15746.770833333403</v>
      </c>
      <c r="R116">
        <f t="shared" si="22"/>
        <v>0</v>
      </c>
      <c r="S116">
        <f>I116*$O116/ref!$B$3</f>
        <v>0</v>
      </c>
      <c r="T116">
        <f>K116*$O116/ref!$B$3</f>
        <v>0</v>
      </c>
      <c r="U116">
        <f>L116*$O116/ref!$B$3</f>
        <v>0</v>
      </c>
      <c r="V116">
        <f>N116*$O116/ref!$B$3</f>
        <v>0</v>
      </c>
      <c r="W116">
        <f t="shared" si="26"/>
        <v>2</v>
      </c>
      <c r="X116" t="str">
        <f t="shared" si="27"/>
        <v>2 1943</v>
      </c>
      <c r="Y116">
        <f t="shared" si="24"/>
        <v>6</v>
      </c>
      <c r="Z116">
        <f t="shared" si="28"/>
        <v>1949</v>
      </c>
      <c r="AA116" t="str">
        <f t="shared" si="29"/>
        <v>6 1949</v>
      </c>
      <c r="AB116" s="1">
        <f t="shared" si="25"/>
        <v>18079.875</v>
      </c>
      <c r="AC116">
        <f t="shared" si="23"/>
        <v>3</v>
      </c>
      <c r="AD116" s="16">
        <f t="shared" si="30"/>
        <v>0</v>
      </c>
      <c r="AE116" s="16">
        <f t="shared" si="31"/>
        <v>0</v>
      </c>
      <c r="AF116" s="16">
        <f t="shared" si="32"/>
        <v>0</v>
      </c>
      <c r="AG116" s="16">
        <f t="shared" si="33"/>
        <v>0</v>
      </c>
      <c r="AH116">
        <f>INDEX(Impacts_scenario_1_RSBsn_Mask!$Y$2:$Y$70,$Z116-1939+1,1)</f>
        <v>0</v>
      </c>
    </row>
    <row r="117" spans="1:34" x14ac:dyDescent="0.3">
      <c r="A117">
        <v>39</v>
      </c>
      <c r="B117">
        <v>2</v>
      </c>
      <c r="C117">
        <f>RS_wells_scenario_1_bgw!C117-RS_wells_baseline_bgw!C117</f>
        <v>0</v>
      </c>
      <c r="D117">
        <f>RS_wells_scenario_1_bgw!D117-RS_wells_baseline_bgw!D117</f>
        <v>0</v>
      </c>
      <c r="E117">
        <f>RS_wells_scenario_1_bgw!E117-RS_wells_baseline_bgw!E117</f>
        <v>0</v>
      </c>
      <c r="F117">
        <f>RS_wells_scenario_1_bgw!F117-RS_wells_baseline_bgw!F117</f>
        <v>0</v>
      </c>
      <c r="G117">
        <f>RS_wells_scenario_1_bgw!G117-RS_wells_baseline_bgw!G117</f>
        <v>0</v>
      </c>
      <c r="H117" s="19">
        <f>RS_wells_scenario_1_bgw!H117-RS_wells_baseline_bgw!H117</f>
        <v>0</v>
      </c>
      <c r="I117">
        <f>RS_wells_scenario_1_bgw!I117-RS_wells_baseline_bgw!I117</f>
        <v>0</v>
      </c>
      <c r="J117">
        <f>RS_wells_scenario_1_bgw!J117-RS_wells_baseline_bgw!J117</f>
        <v>0</v>
      </c>
      <c r="K117">
        <f>RS_wells_scenario_1_bgw!K117-RS_wells_baseline_bgw!K117</f>
        <v>0</v>
      </c>
      <c r="L117">
        <f>RS_wells_scenario_1_bgw!L117-RS_wells_baseline_bgw!L117</f>
        <v>0</v>
      </c>
      <c r="M117">
        <f>RS_wells_scenario_1_bgw!M117-RS_wells_baseline_bgw!M117</f>
        <v>0</v>
      </c>
      <c r="N117">
        <f>RS_wells_scenario_1_bgw!N117-RS_wells_baseline_bgw!N117</f>
        <v>0</v>
      </c>
      <c r="O117">
        <v>10.145833333333334</v>
      </c>
      <c r="P117">
        <f t="shared" si="20"/>
        <v>1943</v>
      </c>
      <c r="Q117" s="2">
        <f t="shared" si="21"/>
        <v>15756.916666666737</v>
      </c>
      <c r="R117">
        <f t="shared" si="22"/>
        <v>0</v>
      </c>
      <c r="S117">
        <f>I117*$O117/ref!$B$3</f>
        <v>0</v>
      </c>
      <c r="T117">
        <f>K117*$O117/ref!$B$3</f>
        <v>0</v>
      </c>
      <c r="U117">
        <f>L117*$O117/ref!$B$3</f>
        <v>0</v>
      </c>
      <c r="V117">
        <f>N117*$O117/ref!$B$3</f>
        <v>0</v>
      </c>
      <c r="W117">
        <f t="shared" si="26"/>
        <v>2</v>
      </c>
      <c r="X117" t="str">
        <f t="shared" si="27"/>
        <v>2 1943</v>
      </c>
      <c r="Y117">
        <f t="shared" si="24"/>
        <v>7</v>
      </c>
      <c r="Z117">
        <f t="shared" si="28"/>
        <v>1949</v>
      </c>
      <c r="AA117" t="str">
        <f t="shared" si="29"/>
        <v>7 1949</v>
      </c>
      <c r="AB117" s="1">
        <f t="shared" si="25"/>
        <v>18110.3125</v>
      </c>
      <c r="AC117">
        <f t="shared" si="23"/>
        <v>3</v>
      </c>
      <c r="AD117" s="16">
        <f t="shared" si="30"/>
        <v>0</v>
      </c>
      <c r="AE117" s="16">
        <f t="shared" si="31"/>
        <v>0</v>
      </c>
      <c r="AF117" s="16">
        <f t="shared" si="32"/>
        <v>0</v>
      </c>
      <c r="AG117" s="16">
        <f t="shared" si="33"/>
        <v>0</v>
      </c>
      <c r="AH117">
        <f>INDEX(Impacts_scenario_1_RSBsn_Mask!$Y$2:$Y$70,$Z117-1939+1,1)</f>
        <v>0</v>
      </c>
    </row>
    <row r="118" spans="1:34" x14ac:dyDescent="0.3">
      <c r="A118">
        <v>39</v>
      </c>
      <c r="B118">
        <v>3</v>
      </c>
      <c r="C118">
        <f>RS_wells_scenario_1_bgw!C118-RS_wells_baseline_bgw!C118</f>
        <v>0</v>
      </c>
      <c r="D118">
        <f>RS_wells_scenario_1_bgw!D118-RS_wells_baseline_bgw!D118</f>
        <v>0</v>
      </c>
      <c r="E118">
        <f>RS_wells_scenario_1_bgw!E118-RS_wells_baseline_bgw!E118</f>
        <v>0</v>
      </c>
      <c r="F118">
        <f>RS_wells_scenario_1_bgw!F118-RS_wells_baseline_bgw!F118</f>
        <v>0</v>
      </c>
      <c r="G118">
        <f>RS_wells_scenario_1_bgw!G118-RS_wells_baseline_bgw!G118</f>
        <v>0</v>
      </c>
      <c r="H118" s="19">
        <f>RS_wells_scenario_1_bgw!H118-RS_wells_baseline_bgw!H118</f>
        <v>0</v>
      </c>
      <c r="I118">
        <f>RS_wells_scenario_1_bgw!I118-RS_wells_baseline_bgw!I118</f>
        <v>0</v>
      </c>
      <c r="J118">
        <f>RS_wells_scenario_1_bgw!J118-RS_wells_baseline_bgw!J118</f>
        <v>0</v>
      </c>
      <c r="K118">
        <f>RS_wells_scenario_1_bgw!K118-RS_wells_baseline_bgw!K118</f>
        <v>0</v>
      </c>
      <c r="L118">
        <f>RS_wells_scenario_1_bgw!L118-RS_wells_baseline_bgw!L118</f>
        <v>0</v>
      </c>
      <c r="M118">
        <f>RS_wells_scenario_1_bgw!M118-RS_wells_baseline_bgw!M118</f>
        <v>0</v>
      </c>
      <c r="N118">
        <f>RS_wells_scenario_1_bgw!N118-RS_wells_baseline_bgw!N118</f>
        <v>0</v>
      </c>
      <c r="O118">
        <v>10.145833333333334</v>
      </c>
      <c r="P118">
        <f t="shared" si="20"/>
        <v>1943</v>
      </c>
      <c r="Q118" s="2">
        <f t="shared" si="21"/>
        <v>15767.062500000071</v>
      </c>
      <c r="R118">
        <f t="shared" si="22"/>
        <v>0</v>
      </c>
      <c r="S118">
        <f>I118*$O118/ref!$B$3</f>
        <v>0</v>
      </c>
      <c r="T118">
        <f>K118*$O118/ref!$B$3</f>
        <v>0</v>
      </c>
      <c r="U118">
        <f>L118*$O118/ref!$B$3</f>
        <v>0</v>
      </c>
      <c r="V118">
        <f>N118*$O118/ref!$B$3</f>
        <v>0</v>
      </c>
      <c r="W118">
        <f t="shared" si="26"/>
        <v>2</v>
      </c>
      <c r="X118" t="str">
        <f t="shared" si="27"/>
        <v>2 1943</v>
      </c>
      <c r="Y118">
        <f t="shared" si="24"/>
        <v>8</v>
      </c>
      <c r="Z118">
        <f t="shared" si="28"/>
        <v>1949</v>
      </c>
      <c r="AA118" t="str">
        <f t="shared" si="29"/>
        <v>8 1949</v>
      </c>
      <c r="AB118" s="1">
        <f t="shared" si="25"/>
        <v>18140.75</v>
      </c>
      <c r="AC118">
        <f t="shared" si="23"/>
        <v>3</v>
      </c>
      <c r="AD118" s="16">
        <f t="shared" si="30"/>
        <v>0</v>
      </c>
      <c r="AE118" s="16">
        <f t="shared" si="31"/>
        <v>0</v>
      </c>
      <c r="AF118" s="16">
        <f t="shared" si="32"/>
        <v>0</v>
      </c>
      <c r="AG118" s="16">
        <f t="shared" si="33"/>
        <v>0</v>
      </c>
      <c r="AH118">
        <f>INDEX(Impacts_scenario_1_RSBsn_Mask!$Y$2:$Y$70,$Z118-1939+1,1)</f>
        <v>0</v>
      </c>
    </row>
    <row r="119" spans="1:34" x14ac:dyDescent="0.3">
      <c r="A119">
        <v>40</v>
      </c>
      <c r="B119">
        <v>1</v>
      </c>
      <c r="C119">
        <f>RS_wells_scenario_1_bgw!C119-RS_wells_baseline_bgw!C119</f>
        <v>0</v>
      </c>
      <c r="D119">
        <f>RS_wells_scenario_1_bgw!D119-RS_wells_baseline_bgw!D119</f>
        <v>0</v>
      </c>
      <c r="E119">
        <f>RS_wells_scenario_1_bgw!E119-RS_wells_baseline_bgw!E119</f>
        <v>0</v>
      </c>
      <c r="F119">
        <f>RS_wells_scenario_1_bgw!F119-RS_wells_baseline_bgw!F119</f>
        <v>0</v>
      </c>
      <c r="G119">
        <f>RS_wells_scenario_1_bgw!G119-RS_wells_baseline_bgw!G119</f>
        <v>0</v>
      </c>
      <c r="H119" s="19">
        <f>RS_wells_scenario_1_bgw!H119-RS_wells_baseline_bgw!H119</f>
        <v>0</v>
      </c>
      <c r="I119">
        <f>RS_wells_scenario_1_bgw!I119-RS_wells_baseline_bgw!I119</f>
        <v>0</v>
      </c>
      <c r="J119">
        <f>RS_wells_scenario_1_bgw!J119-RS_wells_baseline_bgw!J119</f>
        <v>0</v>
      </c>
      <c r="K119">
        <f>RS_wells_scenario_1_bgw!K119-RS_wells_baseline_bgw!K119</f>
        <v>0</v>
      </c>
      <c r="L119">
        <f>RS_wells_scenario_1_bgw!L119-RS_wells_baseline_bgw!L119</f>
        <v>0</v>
      </c>
      <c r="M119">
        <f>RS_wells_scenario_1_bgw!M119-RS_wells_baseline_bgw!M119</f>
        <v>0</v>
      </c>
      <c r="N119">
        <f>RS_wells_scenario_1_bgw!N119-RS_wells_baseline_bgw!N119</f>
        <v>0</v>
      </c>
      <c r="O119">
        <v>10.145833333333334</v>
      </c>
      <c r="P119">
        <f t="shared" si="20"/>
        <v>1943</v>
      </c>
      <c r="Q119" s="2">
        <f t="shared" si="21"/>
        <v>15777.208333333405</v>
      </c>
      <c r="R119">
        <f t="shared" si="22"/>
        <v>0</v>
      </c>
      <c r="S119">
        <f>I119*$O119/ref!$B$3</f>
        <v>0</v>
      </c>
      <c r="T119">
        <f>K119*$O119/ref!$B$3</f>
        <v>0</v>
      </c>
      <c r="U119">
        <f>L119*$O119/ref!$B$3</f>
        <v>0</v>
      </c>
      <c r="V119">
        <f>N119*$O119/ref!$B$3</f>
        <v>0</v>
      </c>
      <c r="W119">
        <f t="shared" si="26"/>
        <v>3</v>
      </c>
      <c r="X119" t="str">
        <f t="shared" si="27"/>
        <v>3 1943</v>
      </c>
      <c r="Y119">
        <f t="shared" si="24"/>
        <v>9</v>
      </c>
      <c r="Z119">
        <f t="shared" si="28"/>
        <v>1949</v>
      </c>
      <c r="AA119" t="str">
        <f t="shared" si="29"/>
        <v>9 1949</v>
      </c>
      <c r="AB119" s="1">
        <f t="shared" si="25"/>
        <v>18171.1875</v>
      </c>
      <c r="AC119">
        <f t="shared" si="23"/>
        <v>3</v>
      </c>
      <c r="AD119" s="16">
        <f t="shared" si="30"/>
        <v>0</v>
      </c>
      <c r="AE119" s="16">
        <f t="shared" si="31"/>
        <v>0</v>
      </c>
      <c r="AF119" s="16">
        <f t="shared" si="32"/>
        <v>0</v>
      </c>
      <c r="AG119" s="16">
        <f t="shared" si="33"/>
        <v>0</v>
      </c>
      <c r="AH119">
        <f>INDEX(Impacts_scenario_1_RSBsn_Mask!$Y$2:$Y$70,$Z119-1939+1,1)</f>
        <v>0</v>
      </c>
    </row>
    <row r="120" spans="1:34" x14ac:dyDescent="0.3">
      <c r="A120">
        <v>40</v>
      </c>
      <c r="B120">
        <v>2</v>
      </c>
      <c r="C120">
        <f>RS_wells_scenario_1_bgw!C120-RS_wells_baseline_bgw!C120</f>
        <v>0</v>
      </c>
      <c r="D120">
        <f>RS_wells_scenario_1_bgw!D120-RS_wells_baseline_bgw!D120</f>
        <v>0</v>
      </c>
      <c r="E120">
        <f>RS_wells_scenario_1_bgw!E120-RS_wells_baseline_bgw!E120</f>
        <v>0</v>
      </c>
      <c r="F120">
        <f>RS_wells_scenario_1_bgw!F120-RS_wells_baseline_bgw!F120</f>
        <v>0</v>
      </c>
      <c r="G120">
        <f>RS_wells_scenario_1_bgw!G120-RS_wells_baseline_bgw!G120</f>
        <v>0</v>
      </c>
      <c r="H120" s="19">
        <f>RS_wells_scenario_1_bgw!H120-RS_wells_baseline_bgw!H120</f>
        <v>0</v>
      </c>
      <c r="I120">
        <f>RS_wells_scenario_1_bgw!I120-RS_wells_baseline_bgw!I120</f>
        <v>0</v>
      </c>
      <c r="J120">
        <f>RS_wells_scenario_1_bgw!J120-RS_wells_baseline_bgw!J120</f>
        <v>0</v>
      </c>
      <c r="K120">
        <f>RS_wells_scenario_1_bgw!K120-RS_wells_baseline_bgw!K120</f>
        <v>0</v>
      </c>
      <c r="L120">
        <f>RS_wells_scenario_1_bgw!L120-RS_wells_baseline_bgw!L120</f>
        <v>0</v>
      </c>
      <c r="M120">
        <f>RS_wells_scenario_1_bgw!M120-RS_wells_baseline_bgw!M120</f>
        <v>0</v>
      </c>
      <c r="N120">
        <f>RS_wells_scenario_1_bgw!N120-RS_wells_baseline_bgw!N120</f>
        <v>0</v>
      </c>
      <c r="O120">
        <v>10.145833333333334</v>
      </c>
      <c r="P120">
        <f t="shared" si="20"/>
        <v>1943</v>
      </c>
      <c r="Q120" s="2">
        <f t="shared" si="21"/>
        <v>15787.354166666739</v>
      </c>
      <c r="R120">
        <f t="shared" si="22"/>
        <v>0</v>
      </c>
      <c r="S120">
        <f>I120*$O120/ref!$B$3</f>
        <v>0</v>
      </c>
      <c r="T120">
        <f>K120*$O120/ref!$B$3</f>
        <v>0</v>
      </c>
      <c r="U120">
        <f>L120*$O120/ref!$B$3</f>
        <v>0</v>
      </c>
      <c r="V120">
        <f>N120*$O120/ref!$B$3</f>
        <v>0</v>
      </c>
      <c r="W120">
        <f t="shared" si="26"/>
        <v>3</v>
      </c>
      <c r="X120" t="str">
        <f t="shared" si="27"/>
        <v>3 1943</v>
      </c>
      <c r="Y120">
        <f t="shared" si="24"/>
        <v>10</v>
      </c>
      <c r="Z120">
        <f t="shared" si="28"/>
        <v>1949</v>
      </c>
      <c r="AA120" t="str">
        <f t="shared" si="29"/>
        <v>10 1949</v>
      </c>
      <c r="AB120" s="1">
        <f t="shared" si="25"/>
        <v>18201.625</v>
      </c>
      <c r="AC120">
        <f t="shared" si="23"/>
        <v>3</v>
      </c>
      <c r="AD120" s="16">
        <f t="shared" si="30"/>
        <v>0</v>
      </c>
      <c r="AE120" s="16">
        <f t="shared" si="31"/>
        <v>0</v>
      </c>
      <c r="AF120" s="16">
        <f t="shared" si="32"/>
        <v>0</v>
      </c>
      <c r="AG120" s="16">
        <f t="shared" si="33"/>
        <v>0</v>
      </c>
      <c r="AH120">
        <f>INDEX(Impacts_scenario_1_RSBsn_Mask!$Y$2:$Y$70,$Z120-1939+1,1)</f>
        <v>0</v>
      </c>
    </row>
    <row r="121" spans="1:34" x14ac:dyDescent="0.3">
      <c r="A121">
        <v>40</v>
      </c>
      <c r="B121">
        <v>3</v>
      </c>
      <c r="C121">
        <f>RS_wells_scenario_1_bgw!C121-RS_wells_baseline_bgw!C121</f>
        <v>0</v>
      </c>
      <c r="D121">
        <f>RS_wells_scenario_1_bgw!D121-RS_wells_baseline_bgw!D121</f>
        <v>0</v>
      </c>
      <c r="E121">
        <f>RS_wells_scenario_1_bgw!E121-RS_wells_baseline_bgw!E121</f>
        <v>0</v>
      </c>
      <c r="F121">
        <f>RS_wells_scenario_1_bgw!F121-RS_wells_baseline_bgw!F121</f>
        <v>0</v>
      </c>
      <c r="G121">
        <f>RS_wells_scenario_1_bgw!G121-RS_wells_baseline_bgw!G121</f>
        <v>0</v>
      </c>
      <c r="H121" s="19">
        <f>RS_wells_scenario_1_bgw!H121-RS_wells_baseline_bgw!H121</f>
        <v>0</v>
      </c>
      <c r="I121">
        <f>RS_wells_scenario_1_bgw!I121-RS_wells_baseline_bgw!I121</f>
        <v>0</v>
      </c>
      <c r="J121">
        <f>RS_wells_scenario_1_bgw!J121-RS_wells_baseline_bgw!J121</f>
        <v>0</v>
      </c>
      <c r="K121">
        <f>RS_wells_scenario_1_bgw!K121-RS_wells_baseline_bgw!K121</f>
        <v>0</v>
      </c>
      <c r="L121">
        <f>RS_wells_scenario_1_bgw!L121-RS_wells_baseline_bgw!L121</f>
        <v>0</v>
      </c>
      <c r="M121">
        <f>RS_wells_scenario_1_bgw!M121-RS_wells_baseline_bgw!M121</f>
        <v>0</v>
      </c>
      <c r="N121">
        <f>RS_wells_scenario_1_bgw!N121-RS_wells_baseline_bgw!N121</f>
        <v>0</v>
      </c>
      <c r="O121">
        <v>10.145833333333334</v>
      </c>
      <c r="P121">
        <f t="shared" si="20"/>
        <v>1943</v>
      </c>
      <c r="Q121" s="2">
        <f t="shared" si="21"/>
        <v>15797.500000000073</v>
      </c>
      <c r="R121">
        <f t="shared" si="22"/>
        <v>0</v>
      </c>
      <c r="S121">
        <f>I121*$O121/ref!$B$3</f>
        <v>0</v>
      </c>
      <c r="T121">
        <f>K121*$O121/ref!$B$3</f>
        <v>0</v>
      </c>
      <c r="U121">
        <f>L121*$O121/ref!$B$3</f>
        <v>0</v>
      </c>
      <c r="V121">
        <f>N121*$O121/ref!$B$3</f>
        <v>0</v>
      </c>
      <c r="W121">
        <f t="shared" si="26"/>
        <v>3</v>
      </c>
      <c r="X121" t="str">
        <f t="shared" si="27"/>
        <v>3 1943</v>
      </c>
      <c r="Y121">
        <f t="shared" si="24"/>
        <v>11</v>
      </c>
      <c r="Z121">
        <f t="shared" si="28"/>
        <v>1949</v>
      </c>
      <c r="AA121" t="str">
        <f t="shared" si="29"/>
        <v>11 1949</v>
      </c>
      <c r="AB121" s="1">
        <f t="shared" si="25"/>
        <v>18232.0625</v>
      </c>
      <c r="AC121">
        <f t="shared" si="23"/>
        <v>3</v>
      </c>
      <c r="AD121" s="16">
        <f t="shared" si="30"/>
        <v>0</v>
      </c>
      <c r="AE121" s="16">
        <f t="shared" si="31"/>
        <v>0</v>
      </c>
      <c r="AF121" s="16">
        <f t="shared" si="32"/>
        <v>0</v>
      </c>
      <c r="AG121" s="16">
        <f t="shared" si="33"/>
        <v>0</v>
      </c>
      <c r="AH121">
        <f>INDEX(Impacts_scenario_1_RSBsn_Mask!$Y$2:$Y$70,$Z121-1939+1,1)</f>
        <v>0</v>
      </c>
    </row>
    <row r="122" spans="1:34" x14ac:dyDescent="0.3">
      <c r="A122">
        <v>41</v>
      </c>
      <c r="B122">
        <v>1</v>
      </c>
      <c r="C122">
        <f>RS_wells_scenario_1_bgw!C122-RS_wells_baseline_bgw!C122</f>
        <v>0</v>
      </c>
      <c r="D122">
        <f>RS_wells_scenario_1_bgw!D122-RS_wells_baseline_bgw!D122</f>
        <v>0</v>
      </c>
      <c r="E122">
        <f>RS_wells_scenario_1_bgw!E122-RS_wells_baseline_bgw!E122</f>
        <v>0</v>
      </c>
      <c r="F122">
        <f>RS_wells_scenario_1_bgw!F122-RS_wells_baseline_bgw!F122</f>
        <v>0</v>
      </c>
      <c r="G122">
        <f>RS_wells_scenario_1_bgw!G122-RS_wells_baseline_bgw!G122</f>
        <v>0</v>
      </c>
      <c r="H122" s="19">
        <f>RS_wells_scenario_1_bgw!H122-RS_wells_baseline_bgw!H122</f>
        <v>0</v>
      </c>
      <c r="I122">
        <f>RS_wells_scenario_1_bgw!I122-RS_wells_baseline_bgw!I122</f>
        <v>0</v>
      </c>
      <c r="J122">
        <f>RS_wells_scenario_1_bgw!J122-RS_wells_baseline_bgw!J122</f>
        <v>0</v>
      </c>
      <c r="K122">
        <f>RS_wells_scenario_1_bgw!K122-RS_wells_baseline_bgw!K122</f>
        <v>0</v>
      </c>
      <c r="L122">
        <f>RS_wells_scenario_1_bgw!L122-RS_wells_baseline_bgw!L122</f>
        <v>0</v>
      </c>
      <c r="M122">
        <f>RS_wells_scenario_1_bgw!M122-RS_wells_baseline_bgw!M122</f>
        <v>0</v>
      </c>
      <c r="N122">
        <f>RS_wells_scenario_1_bgw!N122-RS_wells_baseline_bgw!N122</f>
        <v>0</v>
      </c>
      <c r="O122">
        <v>10.145833333333334</v>
      </c>
      <c r="P122">
        <f t="shared" si="20"/>
        <v>1943</v>
      </c>
      <c r="Q122" s="2">
        <f t="shared" si="21"/>
        <v>15807.645833333407</v>
      </c>
      <c r="R122">
        <f t="shared" si="22"/>
        <v>0</v>
      </c>
      <c r="S122">
        <f>I122*$O122/ref!$B$3</f>
        <v>0</v>
      </c>
      <c r="T122">
        <f>K122*$O122/ref!$B$3</f>
        <v>0</v>
      </c>
      <c r="U122">
        <f>L122*$O122/ref!$B$3</f>
        <v>0</v>
      </c>
      <c r="V122">
        <f>N122*$O122/ref!$B$3</f>
        <v>0</v>
      </c>
      <c r="W122">
        <f t="shared" si="26"/>
        <v>4</v>
      </c>
      <c r="X122" t="str">
        <f t="shared" si="27"/>
        <v>4 1943</v>
      </c>
      <c r="Y122">
        <f t="shared" si="24"/>
        <v>12</v>
      </c>
      <c r="Z122">
        <f t="shared" si="28"/>
        <v>1949</v>
      </c>
      <c r="AA122" t="str">
        <f t="shared" si="29"/>
        <v>12 1949</v>
      </c>
      <c r="AB122" s="1">
        <f t="shared" si="25"/>
        <v>18262.5</v>
      </c>
      <c r="AC122">
        <f t="shared" si="23"/>
        <v>3</v>
      </c>
      <c r="AD122" s="16">
        <f t="shared" si="30"/>
        <v>0</v>
      </c>
      <c r="AE122" s="16">
        <f t="shared" si="31"/>
        <v>0</v>
      </c>
      <c r="AF122" s="16">
        <f t="shared" si="32"/>
        <v>0</v>
      </c>
      <c r="AG122" s="16">
        <f t="shared" si="33"/>
        <v>0</v>
      </c>
      <c r="AH122">
        <f>INDEX(Impacts_scenario_1_RSBsn_Mask!$Y$2:$Y$70,$Z122-1939+1,1)</f>
        <v>0</v>
      </c>
    </row>
    <row r="123" spans="1:34" x14ac:dyDescent="0.3">
      <c r="A123">
        <v>41</v>
      </c>
      <c r="B123">
        <v>2</v>
      </c>
      <c r="C123">
        <f>RS_wells_scenario_1_bgw!C123-RS_wells_baseline_bgw!C123</f>
        <v>0</v>
      </c>
      <c r="D123">
        <f>RS_wells_scenario_1_bgw!D123-RS_wells_baseline_bgw!D123</f>
        <v>0</v>
      </c>
      <c r="E123">
        <f>RS_wells_scenario_1_bgw!E123-RS_wells_baseline_bgw!E123</f>
        <v>0</v>
      </c>
      <c r="F123">
        <f>RS_wells_scenario_1_bgw!F123-RS_wells_baseline_bgw!F123</f>
        <v>0</v>
      </c>
      <c r="G123">
        <f>RS_wells_scenario_1_bgw!G123-RS_wells_baseline_bgw!G123</f>
        <v>0</v>
      </c>
      <c r="H123" s="19">
        <f>RS_wells_scenario_1_bgw!H123-RS_wells_baseline_bgw!H123</f>
        <v>0</v>
      </c>
      <c r="I123">
        <f>RS_wells_scenario_1_bgw!I123-RS_wells_baseline_bgw!I123</f>
        <v>0</v>
      </c>
      <c r="J123">
        <f>RS_wells_scenario_1_bgw!J123-RS_wells_baseline_bgw!J123</f>
        <v>0</v>
      </c>
      <c r="K123">
        <f>RS_wells_scenario_1_bgw!K123-RS_wells_baseline_bgw!K123</f>
        <v>0</v>
      </c>
      <c r="L123">
        <f>RS_wells_scenario_1_bgw!L123-RS_wells_baseline_bgw!L123</f>
        <v>0</v>
      </c>
      <c r="M123">
        <f>RS_wells_scenario_1_bgw!M123-RS_wells_baseline_bgw!M123</f>
        <v>0</v>
      </c>
      <c r="N123">
        <f>RS_wells_scenario_1_bgw!N123-RS_wells_baseline_bgw!N123</f>
        <v>0</v>
      </c>
      <c r="O123">
        <v>10.145833333333334</v>
      </c>
      <c r="P123">
        <f t="shared" si="20"/>
        <v>1943</v>
      </c>
      <c r="Q123" s="2">
        <f t="shared" si="21"/>
        <v>15817.791666666741</v>
      </c>
      <c r="R123">
        <f t="shared" si="22"/>
        <v>0</v>
      </c>
      <c r="S123">
        <f>I123*$O123/ref!$B$3</f>
        <v>0</v>
      </c>
      <c r="T123">
        <f>K123*$O123/ref!$B$3</f>
        <v>0</v>
      </c>
      <c r="U123">
        <f>L123*$O123/ref!$B$3</f>
        <v>0</v>
      </c>
      <c r="V123">
        <f>N123*$O123/ref!$B$3</f>
        <v>0</v>
      </c>
      <c r="W123">
        <f t="shared" si="26"/>
        <v>4</v>
      </c>
      <c r="X123" t="str">
        <f t="shared" si="27"/>
        <v>4 1943</v>
      </c>
      <c r="Y123">
        <f t="shared" si="24"/>
        <v>1</v>
      </c>
      <c r="Z123">
        <f t="shared" si="28"/>
        <v>1950</v>
      </c>
      <c r="AA123" t="str">
        <f t="shared" si="29"/>
        <v>1 1950</v>
      </c>
      <c r="AB123" s="1">
        <f t="shared" si="25"/>
        <v>18292.9375</v>
      </c>
      <c r="AC123">
        <f t="shared" si="23"/>
        <v>3</v>
      </c>
      <c r="AD123" s="16">
        <f t="shared" si="30"/>
        <v>0</v>
      </c>
      <c r="AE123" s="16">
        <f t="shared" si="31"/>
        <v>0</v>
      </c>
      <c r="AF123" s="16">
        <f t="shared" si="32"/>
        <v>0</v>
      </c>
      <c r="AG123" s="16">
        <f t="shared" si="33"/>
        <v>0</v>
      </c>
      <c r="AH123">
        <f>INDEX(Impacts_scenario_1_RSBsn_Mask!$Y$2:$Y$70,$Z123-1939+1,1)</f>
        <v>0</v>
      </c>
    </row>
    <row r="124" spans="1:34" x14ac:dyDescent="0.3">
      <c r="A124">
        <v>41</v>
      </c>
      <c r="B124">
        <v>3</v>
      </c>
      <c r="C124">
        <f>RS_wells_scenario_1_bgw!C124-RS_wells_baseline_bgw!C124</f>
        <v>0</v>
      </c>
      <c r="D124">
        <f>RS_wells_scenario_1_bgw!D124-RS_wells_baseline_bgw!D124</f>
        <v>0</v>
      </c>
      <c r="E124">
        <f>RS_wells_scenario_1_bgw!E124-RS_wells_baseline_bgw!E124</f>
        <v>0</v>
      </c>
      <c r="F124">
        <f>RS_wells_scenario_1_bgw!F124-RS_wells_baseline_bgw!F124</f>
        <v>0</v>
      </c>
      <c r="G124">
        <f>RS_wells_scenario_1_bgw!G124-RS_wells_baseline_bgw!G124</f>
        <v>0</v>
      </c>
      <c r="H124" s="19">
        <f>RS_wells_scenario_1_bgw!H124-RS_wells_baseline_bgw!H124</f>
        <v>0</v>
      </c>
      <c r="I124">
        <f>RS_wells_scenario_1_bgw!I124-RS_wells_baseline_bgw!I124</f>
        <v>0</v>
      </c>
      <c r="J124">
        <f>RS_wells_scenario_1_bgw!J124-RS_wells_baseline_bgw!J124</f>
        <v>0</v>
      </c>
      <c r="K124">
        <f>RS_wells_scenario_1_bgw!K124-RS_wells_baseline_bgw!K124</f>
        <v>0</v>
      </c>
      <c r="L124">
        <f>RS_wells_scenario_1_bgw!L124-RS_wells_baseline_bgw!L124</f>
        <v>0</v>
      </c>
      <c r="M124">
        <f>RS_wells_scenario_1_bgw!M124-RS_wells_baseline_bgw!M124</f>
        <v>0</v>
      </c>
      <c r="N124">
        <f>RS_wells_scenario_1_bgw!N124-RS_wells_baseline_bgw!N124</f>
        <v>0</v>
      </c>
      <c r="O124">
        <v>10.145833333333334</v>
      </c>
      <c r="P124">
        <f t="shared" si="20"/>
        <v>1943</v>
      </c>
      <c r="Q124" s="2">
        <f t="shared" si="21"/>
        <v>15827.937500000075</v>
      </c>
      <c r="R124">
        <f t="shared" si="22"/>
        <v>0</v>
      </c>
      <c r="S124">
        <f>I124*$O124/ref!$B$3</f>
        <v>0</v>
      </c>
      <c r="T124">
        <f>K124*$O124/ref!$B$3</f>
        <v>0</v>
      </c>
      <c r="U124">
        <f>L124*$O124/ref!$B$3</f>
        <v>0</v>
      </c>
      <c r="V124">
        <f>N124*$O124/ref!$B$3</f>
        <v>0</v>
      </c>
      <c r="W124">
        <f t="shared" si="26"/>
        <v>4</v>
      </c>
      <c r="X124" t="str">
        <f t="shared" si="27"/>
        <v>4 1943</v>
      </c>
      <c r="Y124">
        <f t="shared" si="24"/>
        <v>2</v>
      </c>
      <c r="Z124">
        <f t="shared" si="28"/>
        <v>1950</v>
      </c>
      <c r="AA124" t="str">
        <f t="shared" si="29"/>
        <v>2 1950</v>
      </c>
      <c r="AB124" s="1">
        <f t="shared" si="25"/>
        <v>18323.375</v>
      </c>
      <c r="AC124">
        <f t="shared" si="23"/>
        <v>3</v>
      </c>
      <c r="AD124" s="16">
        <f t="shared" si="30"/>
        <v>0</v>
      </c>
      <c r="AE124" s="16">
        <f t="shared" si="31"/>
        <v>0</v>
      </c>
      <c r="AF124" s="16">
        <f t="shared" si="32"/>
        <v>0</v>
      </c>
      <c r="AG124" s="16">
        <f t="shared" si="33"/>
        <v>0</v>
      </c>
      <c r="AH124">
        <f>INDEX(Impacts_scenario_1_RSBsn_Mask!$Y$2:$Y$70,$Z124-1939+1,1)</f>
        <v>0</v>
      </c>
    </row>
    <row r="125" spans="1:34" x14ac:dyDescent="0.3">
      <c r="A125">
        <v>42</v>
      </c>
      <c r="B125">
        <v>1</v>
      </c>
      <c r="C125">
        <f>RS_wells_scenario_1_bgw!C125-RS_wells_baseline_bgw!C125</f>
        <v>0</v>
      </c>
      <c r="D125">
        <f>RS_wells_scenario_1_bgw!D125-RS_wells_baseline_bgw!D125</f>
        <v>0</v>
      </c>
      <c r="E125">
        <f>RS_wells_scenario_1_bgw!E125-RS_wells_baseline_bgw!E125</f>
        <v>0</v>
      </c>
      <c r="F125">
        <f>RS_wells_scenario_1_bgw!F125-RS_wells_baseline_bgw!F125</f>
        <v>0</v>
      </c>
      <c r="G125">
        <f>RS_wells_scenario_1_bgw!G125-RS_wells_baseline_bgw!G125</f>
        <v>0</v>
      </c>
      <c r="H125" s="19">
        <f>RS_wells_scenario_1_bgw!H125-RS_wells_baseline_bgw!H125</f>
        <v>0</v>
      </c>
      <c r="I125">
        <f>RS_wells_scenario_1_bgw!I125-RS_wells_baseline_bgw!I125</f>
        <v>0</v>
      </c>
      <c r="J125">
        <f>RS_wells_scenario_1_bgw!J125-RS_wells_baseline_bgw!J125</f>
        <v>0</v>
      </c>
      <c r="K125">
        <f>RS_wells_scenario_1_bgw!K125-RS_wells_baseline_bgw!K125</f>
        <v>0</v>
      </c>
      <c r="L125">
        <f>RS_wells_scenario_1_bgw!L125-RS_wells_baseline_bgw!L125</f>
        <v>0</v>
      </c>
      <c r="M125">
        <f>RS_wells_scenario_1_bgw!M125-RS_wells_baseline_bgw!M125</f>
        <v>0</v>
      </c>
      <c r="N125">
        <f>RS_wells_scenario_1_bgw!N125-RS_wells_baseline_bgw!N125</f>
        <v>0</v>
      </c>
      <c r="O125">
        <v>10.145833333333334</v>
      </c>
      <c r="P125">
        <f t="shared" si="20"/>
        <v>1943</v>
      </c>
      <c r="Q125" s="2">
        <f t="shared" si="21"/>
        <v>15838.083333333409</v>
      </c>
      <c r="R125">
        <f t="shared" si="22"/>
        <v>0</v>
      </c>
      <c r="S125">
        <f>I125*$O125/ref!$B$3</f>
        <v>0</v>
      </c>
      <c r="T125">
        <f>K125*$O125/ref!$B$3</f>
        <v>0</v>
      </c>
      <c r="U125">
        <f>L125*$O125/ref!$B$3</f>
        <v>0</v>
      </c>
      <c r="V125">
        <f>N125*$O125/ref!$B$3</f>
        <v>0</v>
      </c>
      <c r="W125">
        <f t="shared" si="26"/>
        <v>5</v>
      </c>
      <c r="X125" t="str">
        <f t="shared" si="27"/>
        <v>5 1943</v>
      </c>
      <c r="Y125">
        <f t="shared" si="24"/>
        <v>3</v>
      </c>
      <c r="Z125">
        <f t="shared" si="28"/>
        <v>1950</v>
      </c>
      <c r="AA125" t="str">
        <f t="shared" si="29"/>
        <v>3 1950</v>
      </c>
      <c r="AB125" s="1">
        <f t="shared" si="25"/>
        <v>18353.8125</v>
      </c>
      <c r="AC125">
        <f t="shared" si="23"/>
        <v>3</v>
      </c>
      <c r="AD125" s="16">
        <f t="shared" si="30"/>
        <v>0</v>
      </c>
      <c r="AE125" s="16">
        <f t="shared" si="31"/>
        <v>0</v>
      </c>
      <c r="AF125" s="16">
        <f t="shared" si="32"/>
        <v>0</v>
      </c>
      <c r="AG125" s="16">
        <f t="shared" si="33"/>
        <v>0</v>
      </c>
      <c r="AH125">
        <f>INDEX(Impacts_scenario_1_RSBsn_Mask!$Y$2:$Y$70,$Z125-1939+1,1)</f>
        <v>0</v>
      </c>
    </row>
    <row r="126" spans="1:34" x14ac:dyDescent="0.3">
      <c r="A126">
        <v>42</v>
      </c>
      <c r="B126">
        <v>2</v>
      </c>
      <c r="C126">
        <f>RS_wells_scenario_1_bgw!C126-RS_wells_baseline_bgw!C126</f>
        <v>0</v>
      </c>
      <c r="D126">
        <f>RS_wells_scenario_1_bgw!D126-RS_wells_baseline_bgw!D126</f>
        <v>0</v>
      </c>
      <c r="E126">
        <f>RS_wells_scenario_1_bgw!E126-RS_wells_baseline_bgw!E126</f>
        <v>0</v>
      </c>
      <c r="F126">
        <f>RS_wells_scenario_1_bgw!F126-RS_wells_baseline_bgw!F126</f>
        <v>0</v>
      </c>
      <c r="G126">
        <f>RS_wells_scenario_1_bgw!G126-RS_wells_baseline_bgw!G126</f>
        <v>0</v>
      </c>
      <c r="H126" s="19">
        <f>RS_wells_scenario_1_bgw!H126-RS_wells_baseline_bgw!H126</f>
        <v>0</v>
      </c>
      <c r="I126">
        <f>RS_wells_scenario_1_bgw!I126-RS_wells_baseline_bgw!I126</f>
        <v>0</v>
      </c>
      <c r="J126">
        <f>RS_wells_scenario_1_bgw!J126-RS_wells_baseline_bgw!J126</f>
        <v>0</v>
      </c>
      <c r="K126">
        <f>RS_wells_scenario_1_bgw!K126-RS_wells_baseline_bgw!K126</f>
        <v>0</v>
      </c>
      <c r="L126">
        <f>RS_wells_scenario_1_bgw!L126-RS_wells_baseline_bgw!L126</f>
        <v>0</v>
      </c>
      <c r="M126">
        <f>RS_wells_scenario_1_bgw!M126-RS_wells_baseline_bgw!M126</f>
        <v>0</v>
      </c>
      <c r="N126">
        <f>RS_wells_scenario_1_bgw!N126-RS_wells_baseline_bgw!N126</f>
        <v>0</v>
      </c>
      <c r="O126">
        <v>10.145833333333334</v>
      </c>
      <c r="P126">
        <f t="shared" si="20"/>
        <v>1943</v>
      </c>
      <c r="Q126" s="2">
        <f t="shared" si="21"/>
        <v>15848.229166666742</v>
      </c>
      <c r="R126">
        <f t="shared" si="22"/>
        <v>0</v>
      </c>
      <c r="S126">
        <f>I126*$O126/ref!$B$3</f>
        <v>0</v>
      </c>
      <c r="T126">
        <f>K126*$O126/ref!$B$3</f>
        <v>0</v>
      </c>
      <c r="U126">
        <f>L126*$O126/ref!$B$3</f>
        <v>0</v>
      </c>
      <c r="V126">
        <f>N126*$O126/ref!$B$3</f>
        <v>0</v>
      </c>
      <c r="W126">
        <f t="shared" si="26"/>
        <v>5</v>
      </c>
      <c r="X126" t="str">
        <f t="shared" si="27"/>
        <v>5 1943</v>
      </c>
      <c r="Y126">
        <f t="shared" si="24"/>
        <v>4</v>
      </c>
      <c r="Z126">
        <f t="shared" si="28"/>
        <v>1950</v>
      </c>
      <c r="AA126" t="str">
        <f t="shared" si="29"/>
        <v>4 1950</v>
      </c>
      <c r="AB126" s="1">
        <f t="shared" si="25"/>
        <v>18384.25</v>
      </c>
      <c r="AC126">
        <f t="shared" si="23"/>
        <v>3</v>
      </c>
      <c r="AD126" s="16">
        <f t="shared" si="30"/>
        <v>0</v>
      </c>
      <c r="AE126" s="16">
        <f t="shared" si="31"/>
        <v>0</v>
      </c>
      <c r="AF126" s="16">
        <f t="shared" si="32"/>
        <v>0</v>
      </c>
      <c r="AG126" s="16">
        <f t="shared" si="33"/>
        <v>0</v>
      </c>
      <c r="AH126">
        <f>INDEX(Impacts_scenario_1_RSBsn_Mask!$Y$2:$Y$70,$Z126-1939+1,1)</f>
        <v>0</v>
      </c>
    </row>
    <row r="127" spans="1:34" x14ac:dyDescent="0.3">
      <c r="A127">
        <v>42</v>
      </c>
      <c r="B127">
        <v>3</v>
      </c>
      <c r="C127">
        <f>RS_wells_scenario_1_bgw!C127-RS_wells_baseline_bgw!C127</f>
        <v>0</v>
      </c>
      <c r="D127">
        <f>RS_wells_scenario_1_bgw!D127-RS_wells_baseline_bgw!D127</f>
        <v>0</v>
      </c>
      <c r="E127">
        <f>RS_wells_scenario_1_bgw!E127-RS_wells_baseline_bgw!E127</f>
        <v>0</v>
      </c>
      <c r="F127">
        <f>RS_wells_scenario_1_bgw!F127-RS_wells_baseline_bgw!F127</f>
        <v>0</v>
      </c>
      <c r="G127">
        <f>RS_wells_scenario_1_bgw!G127-RS_wells_baseline_bgw!G127</f>
        <v>0</v>
      </c>
      <c r="H127" s="19">
        <f>RS_wells_scenario_1_bgw!H127-RS_wells_baseline_bgw!H127</f>
        <v>0</v>
      </c>
      <c r="I127">
        <f>RS_wells_scenario_1_bgw!I127-RS_wells_baseline_bgw!I127</f>
        <v>0</v>
      </c>
      <c r="J127">
        <f>RS_wells_scenario_1_bgw!J127-RS_wells_baseline_bgw!J127</f>
        <v>0</v>
      </c>
      <c r="K127">
        <f>RS_wells_scenario_1_bgw!K127-RS_wells_baseline_bgw!K127</f>
        <v>0</v>
      </c>
      <c r="L127">
        <f>RS_wells_scenario_1_bgw!L127-RS_wells_baseline_bgw!L127</f>
        <v>0</v>
      </c>
      <c r="M127">
        <f>RS_wells_scenario_1_bgw!M127-RS_wells_baseline_bgw!M127</f>
        <v>0</v>
      </c>
      <c r="N127">
        <f>RS_wells_scenario_1_bgw!N127-RS_wells_baseline_bgw!N127</f>
        <v>0</v>
      </c>
      <c r="O127">
        <v>10.145833333333334</v>
      </c>
      <c r="P127">
        <f t="shared" si="20"/>
        <v>1943</v>
      </c>
      <c r="Q127" s="2">
        <f t="shared" si="21"/>
        <v>15858.375000000076</v>
      </c>
      <c r="R127">
        <f t="shared" si="22"/>
        <v>0</v>
      </c>
      <c r="S127">
        <f>I127*$O127/ref!$B$3</f>
        <v>0</v>
      </c>
      <c r="T127">
        <f>K127*$O127/ref!$B$3</f>
        <v>0</v>
      </c>
      <c r="U127">
        <f>L127*$O127/ref!$B$3</f>
        <v>0</v>
      </c>
      <c r="V127">
        <f>N127*$O127/ref!$B$3</f>
        <v>0</v>
      </c>
      <c r="W127">
        <f t="shared" si="26"/>
        <v>5</v>
      </c>
      <c r="X127" t="str">
        <f t="shared" si="27"/>
        <v>5 1943</v>
      </c>
      <c r="Y127">
        <f t="shared" si="24"/>
        <v>5</v>
      </c>
      <c r="Z127">
        <f t="shared" si="28"/>
        <v>1950</v>
      </c>
      <c r="AA127" t="str">
        <f t="shared" si="29"/>
        <v>5 1950</v>
      </c>
      <c r="AB127" s="1">
        <f t="shared" si="25"/>
        <v>18414.6875</v>
      </c>
      <c r="AC127">
        <f t="shared" si="23"/>
        <v>3</v>
      </c>
      <c r="AD127" s="16">
        <f t="shared" si="30"/>
        <v>0</v>
      </c>
      <c r="AE127" s="16">
        <f t="shared" si="31"/>
        <v>0</v>
      </c>
      <c r="AF127" s="16">
        <f t="shared" si="32"/>
        <v>0</v>
      </c>
      <c r="AG127" s="16">
        <f t="shared" si="33"/>
        <v>0</v>
      </c>
      <c r="AH127">
        <f>INDEX(Impacts_scenario_1_RSBsn_Mask!$Y$2:$Y$70,$Z127-1939+1,1)</f>
        <v>0</v>
      </c>
    </row>
    <row r="128" spans="1:34" x14ac:dyDescent="0.3">
      <c r="A128">
        <v>43</v>
      </c>
      <c r="B128">
        <v>1</v>
      </c>
      <c r="C128">
        <f>RS_wells_scenario_1_bgw!C128-RS_wells_baseline_bgw!C128</f>
        <v>0</v>
      </c>
      <c r="D128">
        <f>RS_wells_scenario_1_bgw!D128-RS_wells_baseline_bgw!D128</f>
        <v>0</v>
      </c>
      <c r="E128">
        <f>RS_wells_scenario_1_bgw!E128-RS_wells_baseline_bgw!E128</f>
        <v>0</v>
      </c>
      <c r="F128">
        <f>RS_wells_scenario_1_bgw!F128-RS_wells_baseline_bgw!F128</f>
        <v>0</v>
      </c>
      <c r="G128">
        <f>RS_wells_scenario_1_bgw!G128-RS_wells_baseline_bgw!G128</f>
        <v>0</v>
      </c>
      <c r="H128" s="19">
        <f>RS_wells_scenario_1_bgw!H128-RS_wells_baseline_bgw!H128</f>
        <v>0</v>
      </c>
      <c r="I128">
        <f>RS_wells_scenario_1_bgw!I128-RS_wells_baseline_bgw!I128</f>
        <v>0</v>
      </c>
      <c r="J128">
        <f>RS_wells_scenario_1_bgw!J128-RS_wells_baseline_bgw!J128</f>
        <v>0</v>
      </c>
      <c r="K128">
        <f>RS_wells_scenario_1_bgw!K128-RS_wells_baseline_bgw!K128</f>
        <v>0</v>
      </c>
      <c r="L128">
        <f>RS_wells_scenario_1_bgw!L128-RS_wells_baseline_bgw!L128</f>
        <v>0</v>
      </c>
      <c r="M128">
        <f>RS_wells_scenario_1_bgw!M128-RS_wells_baseline_bgw!M128</f>
        <v>0</v>
      </c>
      <c r="N128">
        <f>RS_wells_scenario_1_bgw!N128-RS_wells_baseline_bgw!N128</f>
        <v>0</v>
      </c>
      <c r="O128">
        <v>10.145833333333334</v>
      </c>
      <c r="P128">
        <f t="shared" si="20"/>
        <v>1943</v>
      </c>
      <c r="Q128" s="2">
        <f t="shared" si="21"/>
        <v>15868.52083333341</v>
      </c>
      <c r="R128">
        <f t="shared" si="22"/>
        <v>0</v>
      </c>
      <c r="S128">
        <f>I128*$O128/ref!$B$3</f>
        <v>0</v>
      </c>
      <c r="T128">
        <f>K128*$O128/ref!$B$3</f>
        <v>0</v>
      </c>
      <c r="U128">
        <f>L128*$O128/ref!$B$3</f>
        <v>0</v>
      </c>
      <c r="V128">
        <f>N128*$O128/ref!$B$3</f>
        <v>0</v>
      </c>
      <c r="W128">
        <f t="shared" si="26"/>
        <v>6</v>
      </c>
      <c r="X128" t="str">
        <f t="shared" si="27"/>
        <v>6 1943</v>
      </c>
      <c r="Y128">
        <f t="shared" si="24"/>
        <v>6</v>
      </c>
      <c r="Z128">
        <f t="shared" si="28"/>
        <v>1950</v>
      </c>
      <c r="AA128" t="str">
        <f t="shared" si="29"/>
        <v>6 1950</v>
      </c>
      <c r="AB128" s="1">
        <f t="shared" si="25"/>
        <v>18445.125</v>
      </c>
      <c r="AC128">
        <f t="shared" si="23"/>
        <v>3</v>
      </c>
      <c r="AD128" s="16">
        <f t="shared" si="30"/>
        <v>0</v>
      </c>
      <c r="AE128" s="16">
        <f t="shared" si="31"/>
        <v>0</v>
      </c>
      <c r="AF128" s="16">
        <f t="shared" si="32"/>
        <v>0</v>
      </c>
      <c r="AG128" s="16">
        <f t="shared" si="33"/>
        <v>0</v>
      </c>
      <c r="AH128">
        <f>INDEX(Impacts_scenario_1_RSBsn_Mask!$Y$2:$Y$70,$Z128-1939+1,1)</f>
        <v>0</v>
      </c>
    </row>
    <row r="129" spans="1:34" x14ac:dyDescent="0.3">
      <c r="A129">
        <v>43</v>
      </c>
      <c r="B129">
        <v>2</v>
      </c>
      <c r="C129">
        <f>RS_wells_scenario_1_bgw!C129-RS_wells_baseline_bgw!C129</f>
        <v>0</v>
      </c>
      <c r="D129">
        <f>RS_wells_scenario_1_bgw!D129-RS_wells_baseline_bgw!D129</f>
        <v>0</v>
      </c>
      <c r="E129">
        <f>RS_wells_scenario_1_bgw!E129-RS_wells_baseline_bgw!E129</f>
        <v>0</v>
      </c>
      <c r="F129">
        <f>RS_wells_scenario_1_bgw!F129-RS_wells_baseline_bgw!F129</f>
        <v>0</v>
      </c>
      <c r="G129">
        <f>RS_wells_scenario_1_bgw!G129-RS_wells_baseline_bgw!G129</f>
        <v>0</v>
      </c>
      <c r="H129" s="19">
        <f>RS_wells_scenario_1_bgw!H129-RS_wells_baseline_bgw!H129</f>
        <v>0</v>
      </c>
      <c r="I129">
        <f>RS_wells_scenario_1_bgw!I129-RS_wells_baseline_bgw!I129</f>
        <v>0</v>
      </c>
      <c r="J129">
        <f>RS_wells_scenario_1_bgw!J129-RS_wells_baseline_bgw!J129</f>
        <v>0</v>
      </c>
      <c r="K129">
        <f>RS_wells_scenario_1_bgw!K129-RS_wells_baseline_bgw!K129</f>
        <v>0</v>
      </c>
      <c r="L129">
        <f>RS_wells_scenario_1_bgw!L129-RS_wells_baseline_bgw!L129</f>
        <v>0</v>
      </c>
      <c r="M129">
        <f>RS_wells_scenario_1_bgw!M129-RS_wells_baseline_bgw!M129</f>
        <v>0</v>
      </c>
      <c r="N129">
        <f>RS_wells_scenario_1_bgw!N129-RS_wells_baseline_bgw!N129</f>
        <v>0</v>
      </c>
      <c r="O129">
        <v>10.145833333333334</v>
      </c>
      <c r="P129">
        <f t="shared" si="20"/>
        <v>1943</v>
      </c>
      <c r="Q129" s="2">
        <f t="shared" si="21"/>
        <v>15878.666666666744</v>
      </c>
      <c r="R129">
        <f t="shared" si="22"/>
        <v>0</v>
      </c>
      <c r="S129">
        <f>I129*$O129/ref!$B$3</f>
        <v>0</v>
      </c>
      <c r="T129">
        <f>K129*$O129/ref!$B$3</f>
        <v>0</v>
      </c>
      <c r="U129">
        <f>L129*$O129/ref!$B$3</f>
        <v>0</v>
      </c>
      <c r="V129">
        <f>N129*$O129/ref!$B$3</f>
        <v>0</v>
      </c>
      <c r="W129">
        <f t="shared" si="26"/>
        <v>6</v>
      </c>
      <c r="X129" t="str">
        <f t="shared" si="27"/>
        <v>6 1943</v>
      </c>
      <c r="Y129">
        <f t="shared" si="24"/>
        <v>7</v>
      </c>
      <c r="Z129">
        <f t="shared" si="28"/>
        <v>1950</v>
      </c>
      <c r="AA129" t="str">
        <f t="shared" si="29"/>
        <v>7 1950</v>
      </c>
      <c r="AB129" s="1">
        <f t="shared" si="25"/>
        <v>18475.5625</v>
      </c>
      <c r="AC129">
        <f t="shared" si="23"/>
        <v>3</v>
      </c>
      <c r="AD129" s="16">
        <f t="shared" si="30"/>
        <v>0</v>
      </c>
      <c r="AE129" s="16">
        <f t="shared" si="31"/>
        <v>0</v>
      </c>
      <c r="AF129" s="16">
        <f t="shared" si="32"/>
        <v>0</v>
      </c>
      <c r="AG129" s="16">
        <f t="shared" si="33"/>
        <v>0</v>
      </c>
      <c r="AH129">
        <f>INDEX(Impacts_scenario_1_RSBsn_Mask!$Y$2:$Y$70,$Z129-1939+1,1)</f>
        <v>0</v>
      </c>
    </row>
    <row r="130" spans="1:34" x14ac:dyDescent="0.3">
      <c r="A130">
        <v>43</v>
      </c>
      <c r="B130">
        <v>3</v>
      </c>
      <c r="C130">
        <f>RS_wells_scenario_1_bgw!C130-RS_wells_baseline_bgw!C130</f>
        <v>0</v>
      </c>
      <c r="D130">
        <f>RS_wells_scenario_1_bgw!D130-RS_wells_baseline_bgw!D130</f>
        <v>0</v>
      </c>
      <c r="E130">
        <f>RS_wells_scenario_1_bgw!E130-RS_wells_baseline_bgw!E130</f>
        <v>0</v>
      </c>
      <c r="F130">
        <f>RS_wells_scenario_1_bgw!F130-RS_wells_baseline_bgw!F130</f>
        <v>0</v>
      </c>
      <c r="G130">
        <f>RS_wells_scenario_1_bgw!G130-RS_wells_baseline_bgw!G130</f>
        <v>0</v>
      </c>
      <c r="H130" s="19">
        <f>RS_wells_scenario_1_bgw!H130-RS_wells_baseline_bgw!H130</f>
        <v>0</v>
      </c>
      <c r="I130">
        <f>RS_wells_scenario_1_bgw!I130-RS_wells_baseline_bgw!I130</f>
        <v>0</v>
      </c>
      <c r="J130">
        <f>RS_wells_scenario_1_bgw!J130-RS_wells_baseline_bgw!J130</f>
        <v>0</v>
      </c>
      <c r="K130">
        <f>RS_wells_scenario_1_bgw!K130-RS_wells_baseline_bgw!K130</f>
        <v>0</v>
      </c>
      <c r="L130">
        <f>RS_wells_scenario_1_bgw!L130-RS_wells_baseline_bgw!L130</f>
        <v>0</v>
      </c>
      <c r="M130">
        <f>RS_wells_scenario_1_bgw!M130-RS_wells_baseline_bgw!M130</f>
        <v>0</v>
      </c>
      <c r="N130">
        <f>RS_wells_scenario_1_bgw!N130-RS_wells_baseline_bgw!N130</f>
        <v>0</v>
      </c>
      <c r="O130">
        <v>10.145833333333334</v>
      </c>
      <c r="P130">
        <f t="shared" si="20"/>
        <v>1943</v>
      </c>
      <c r="Q130" s="2">
        <f t="shared" si="21"/>
        <v>15888.812500000078</v>
      </c>
      <c r="R130">
        <f t="shared" si="22"/>
        <v>0</v>
      </c>
      <c r="S130">
        <f>I130*$O130/ref!$B$3</f>
        <v>0</v>
      </c>
      <c r="T130">
        <f>K130*$O130/ref!$B$3</f>
        <v>0</v>
      </c>
      <c r="U130">
        <f>L130*$O130/ref!$B$3</f>
        <v>0</v>
      </c>
      <c r="V130">
        <f>N130*$O130/ref!$B$3</f>
        <v>0</v>
      </c>
      <c r="W130">
        <f t="shared" si="26"/>
        <v>6</v>
      </c>
      <c r="X130" t="str">
        <f t="shared" si="27"/>
        <v>6 1943</v>
      </c>
      <c r="Y130">
        <f t="shared" si="24"/>
        <v>8</v>
      </c>
      <c r="Z130">
        <f t="shared" si="28"/>
        <v>1950</v>
      </c>
      <c r="AA130" t="str">
        <f t="shared" si="29"/>
        <v>8 1950</v>
      </c>
      <c r="AB130" s="1">
        <f t="shared" si="25"/>
        <v>18506</v>
      </c>
      <c r="AC130">
        <f t="shared" si="23"/>
        <v>3</v>
      </c>
      <c r="AD130" s="16">
        <f t="shared" si="30"/>
        <v>0</v>
      </c>
      <c r="AE130" s="16">
        <f t="shared" si="31"/>
        <v>0</v>
      </c>
      <c r="AF130" s="16">
        <f t="shared" si="32"/>
        <v>0</v>
      </c>
      <c r="AG130" s="16">
        <f t="shared" si="33"/>
        <v>0</v>
      </c>
      <c r="AH130">
        <f>INDEX(Impacts_scenario_1_RSBsn_Mask!$Y$2:$Y$70,$Z130-1939+1,1)</f>
        <v>0</v>
      </c>
    </row>
    <row r="131" spans="1:34" x14ac:dyDescent="0.3">
      <c r="A131">
        <v>44</v>
      </c>
      <c r="B131">
        <v>1</v>
      </c>
      <c r="C131">
        <f>RS_wells_scenario_1_bgw!C131-RS_wells_baseline_bgw!C131</f>
        <v>0</v>
      </c>
      <c r="D131">
        <f>RS_wells_scenario_1_bgw!D131-RS_wells_baseline_bgw!D131</f>
        <v>0</v>
      </c>
      <c r="E131">
        <f>RS_wells_scenario_1_bgw!E131-RS_wells_baseline_bgw!E131</f>
        <v>0</v>
      </c>
      <c r="F131">
        <f>RS_wells_scenario_1_bgw!F131-RS_wells_baseline_bgw!F131</f>
        <v>0</v>
      </c>
      <c r="G131">
        <f>RS_wells_scenario_1_bgw!G131-RS_wells_baseline_bgw!G131</f>
        <v>0</v>
      </c>
      <c r="H131" s="19">
        <f>RS_wells_scenario_1_bgw!H131-RS_wells_baseline_bgw!H131</f>
        <v>0</v>
      </c>
      <c r="I131">
        <f>RS_wells_scenario_1_bgw!I131-RS_wells_baseline_bgw!I131</f>
        <v>0</v>
      </c>
      <c r="J131">
        <f>RS_wells_scenario_1_bgw!J131-RS_wells_baseline_bgw!J131</f>
        <v>0</v>
      </c>
      <c r="K131">
        <f>RS_wells_scenario_1_bgw!K131-RS_wells_baseline_bgw!K131</f>
        <v>0</v>
      </c>
      <c r="L131">
        <f>RS_wells_scenario_1_bgw!L131-RS_wells_baseline_bgw!L131</f>
        <v>0</v>
      </c>
      <c r="M131">
        <f>RS_wells_scenario_1_bgw!M131-RS_wells_baseline_bgw!M131</f>
        <v>0</v>
      </c>
      <c r="N131">
        <f>RS_wells_scenario_1_bgw!N131-RS_wells_baseline_bgw!N131</f>
        <v>0</v>
      </c>
      <c r="O131">
        <v>10.145833333333334</v>
      </c>
      <c r="P131">
        <f t="shared" ref="P131:P194" si="34">YEAR(Q131)</f>
        <v>1943</v>
      </c>
      <c r="Q131" s="2">
        <f t="shared" ref="Q131:Q194" si="35">Q130+(O131)</f>
        <v>15898.958333333412</v>
      </c>
      <c r="R131">
        <f t="shared" ref="R131:R194" si="36">+(H131-N131)/43650</f>
        <v>0</v>
      </c>
      <c r="S131">
        <f>I131*$O131/ref!$B$3</f>
        <v>0</v>
      </c>
      <c r="T131">
        <f>K131*$O131/ref!$B$3</f>
        <v>0</v>
      </c>
      <c r="U131">
        <f>L131*$O131/ref!$B$3</f>
        <v>0</v>
      </c>
      <c r="V131">
        <f>N131*$O131/ref!$B$3</f>
        <v>0</v>
      </c>
      <c r="W131">
        <f t="shared" si="26"/>
        <v>7</v>
      </c>
      <c r="X131" t="str">
        <f t="shared" si="27"/>
        <v>7 1943</v>
      </c>
      <c r="Y131">
        <f t="shared" si="24"/>
        <v>9</v>
      </c>
      <c r="Z131">
        <f t="shared" si="28"/>
        <v>1950</v>
      </c>
      <c r="AA131" t="str">
        <f t="shared" si="29"/>
        <v>9 1950</v>
      </c>
      <c r="AB131" s="1">
        <f t="shared" si="25"/>
        <v>18536.4375</v>
      </c>
      <c r="AC131">
        <f t="shared" ref="AC131:AC194" si="37">COUNTIF($X$2:$X$2452,$AA131)</f>
        <v>3</v>
      </c>
      <c r="AD131" s="16">
        <f t="shared" si="30"/>
        <v>0</v>
      </c>
      <c r="AE131" s="16">
        <f t="shared" si="31"/>
        <v>0</v>
      </c>
      <c r="AF131" s="16">
        <f t="shared" si="32"/>
        <v>0</v>
      </c>
      <c r="AG131" s="16">
        <f t="shared" si="33"/>
        <v>0</v>
      </c>
      <c r="AH131">
        <f>INDEX(Impacts_scenario_1_RSBsn_Mask!$Y$2:$Y$70,$Z131-1939+1,1)</f>
        <v>0</v>
      </c>
    </row>
    <row r="132" spans="1:34" x14ac:dyDescent="0.3">
      <c r="A132">
        <v>44</v>
      </c>
      <c r="B132">
        <v>2</v>
      </c>
      <c r="C132">
        <f>RS_wells_scenario_1_bgw!C132-RS_wells_baseline_bgw!C132</f>
        <v>0</v>
      </c>
      <c r="D132">
        <f>RS_wells_scenario_1_bgw!D132-RS_wells_baseline_bgw!D132</f>
        <v>0</v>
      </c>
      <c r="E132">
        <f>RS_wells_scenario_1_bgw!E132-RS_wells_baseline_bgw!E132</f>
        <v>0</v>
      </c>
      <c r="F132">
        <f>RS_wells_scenario_1_bgw!F132-RS_wells_baseline_bgw!F132</f>
        <v>0</v>
      </c>
      <c r="G132">
        <f>RS_wells_scenario_1_bgw!G132-RS_wells_baseline_bgw!G132</f>
        <v>0</v>
      </c>
      <c r="H132" s="19">
        <f>RS_wells_scenario_1_bgw!H132-RS_wells_baseline_bgw!H132</f>
        <v>0</v>
      </c>
      <c r="I132">
        <f>RS_wells_scenario_1_bgw!I132-RS_wells_baseline_bgw!I132</f>
        <v>0</v>
      </c>
      <c r="J132">
        <f>RS_wells_scenario_1_bgw!J132-RS_wells_baseline_bgw!J132</f>
        <v>0</v>
      </c>
      <c r="K132">
        <f>RS_wells_scenario_1_bgw!K132-RS_wells_baseline_bgw!K132</f>
        <v>0</v>
      </c>
      <c r="L132">
        <f>RS_wells_scenario_1_bgw!L132-RS_wells_baseline_bgw!L132</f>
        <v>0</v>
      </c>
      <c r="M132">
        <f>RS_wells_scenario_1_bgw!M132-RS_wells_baseline_bgw!M132</f>
        <v>0</v>
      </c>
      <c r="N132">
        <f>RS_wells_scenario_1_bgw!N132-RS_wells_baseline_bgw!N132</f>
        <v>0</v>
      </c>
      <c r="O132">
        <v>10.145833333333334</v>
      </c>
      <c r="P132">
        <f t="shared" si="34"/>
        <v>1943</v>
      </c>
      <c r="Q132" s="2">
        <f t="shared" si="35"/>
        <v>15909.104166666746</v>
      </c>
      <c r="R132">
        <f t="shared" si="36"/>
        <v>0</v>
      </c>
      <c r="S132">
        <f>I132*$O132/ref!$B$3</f>
        <v>0</v>
      </c>
      <c r="T132">
        <f>K132*$O132/ref!$B$3</f>
        <v>0</v>
      </c>
      <c r="U132">
        <f>L132*$O132/ref!$B$3</f>
        <v>0</v>
      </c>
      <c r="V132">
        <f>N132*$O132/ref!$B$3</f>
        <v>0</v>
      </c>
      <c r="W132">
        <f t="shared" si="26"/>
        <v>7</v>
      </c>
      <c r="X132" t="str">
        <f t="shared" si="27"/>
        <v>7 1943</v>
      </c>
      <c r="Y132">
        <f t="shared" ref="Y132:Y195" si="38">1+MOD(Y131,12)</f>
        <v>10</v>
      </c>
      <c r="Z132">
        <f t="shared" si="28"/>
        <v>1950</v>
      </c>
      <c r="AA132" t="str">
        <f t="shared" si="29"/>
        <v>10 1950</v>
      </c>
      <c r="AB132" s="1">
        <f t="shared" ref="AB132:AB195" si="39">AB131+30.4375</f>
        <v>18566.875</v>
      </c>
      <c r="AC132">
        <f t="shared" si="37"/>
        <v>3</v>
      </c>
      <c r="AD132" s="16">
        <f t="shared" si="30"/>
        <v>0</v>
      </c>
      <c r="AE132" s="16">
        <f t="shared" si="31"/>
        <v>0</v>
      </c>
      <c r="AF132" s="16">
        <f t="shared" si="32"/>
        <v>0</v>
      </c>
      <c r="AG132" s="16">
        <f t="shared" si="33"/>
        <v>0</v>
      </c>
      <c r="AH132">
        <f>INDEX(Impacts_scenario_1_RSBsn_Mask!$Y$2:$Y$70,$Z132-1939+1,1)</f>
        <v>0</v>
      </c>
    </row>
    <row r="133" spans="1:34" x14ac:dyDescent="0.3">
      <c r="A133">
        <v>44</v>
      </c>
      <c r="B133">
        <v>3</v>
      </c>
      <c r="C133">
        <f>RS_wells_scenario_1_bgw!C133-RS_wells_baseline_bgw!C133</f>
        <v>0</v>
      </c>
      <c r="D133">
        <f>RS_wells_scenario_1_bgw!D133-RS_wells_baseline_bgw!D133</f>
        <v>0</v>
      </c>
      <c r="E133">
        <f>RS_wells_scenario_1_bgw!E133-RS_wells_baseline_bgw!E133</f>
        <v>0</v>
      </c>
      <c r="F133">
        <f>RS_wells_scenario_1_bgw!F133-RS_wells_baseline_bgw!F133</f>
        <v>0</v>
      </c>
      <c r="G133">
        <f>RS_wells_scenario_1_bgw!G133-RS_wells_baseline_bgw!G133</f>
        <v>0</v>
      </c>
      <c r="H133" s="19">
        <f>RS_wells_scenario_1_bgw!H133-RS_wells_baseline_bgw!H133</f>
        <v>0</v>
      </c>
      <c r="I133">
        <f>RS_wells_scenario_1_bgw!I133-RS_wells_baseline_bgw!I133</f>
        <v>0</v>
      </c>
      <c r="J133">
        <f>RS_wells_scenario_1_bgw!J133-RS_wells_baseline_bgw!J133</f>
        <v>0</v>
      </c>
      <c r="K133">
        <f>RS_wells_scenario_1_bgw!K133-RS_wells_baseline_bgw!K133</f>
        <v>0</v>
      </c>
      <c r="L133">
        <f>RS_wells_scenario_1_bgw!L133-RS_wells_baseline_bgw!L133</f>
        <v>0</v>
      </c>
      <c r="M133">
        <f>RS_wells_scenario_1_bgw!M133-RS_wells_baseline_bgw!M133</f>
        <v>0</v>
      </c>
      <c r="N133">
        <f>RS_wells_scenario_1_bgw!N133-RS_wells_baseline_bgw!N133</f>
        <v>0</v>
      </c>
      <c r="O133">
        <v>10.145833333333334</v>
      </c>
      <c r="P133">
        <f t="shared" si="34"/>
        <v>1943</v>
      </c>
      <c r="Q133" s="2">
        <f t="shared" si="35"/>
        <v>15919.25000000008</v>
      </c>
      <c r="R133">
        <f t="shared" si="36"/>
        <v>0</v>
      </c>
      <c r="S133">
        <f>I133*$O133/ref!$B$3</f>
        <v>0</v>
      </c>
      <c r="T133">
        <f>K133*$O133/ref!$B$3</f>
        <v>0</v>
      </c>
      <c r="U133">
        <f>L133*$O133/ref!$B$3</f>
        <v>0</v>
      </c>
      <c r="V133">
        <f>N133*$O133/ref!$B$3</f>
        <v>0</v>
      </c>
      <c r="W133">
        <f t="shared" ref="W133:W196" si="40">MOD(A133-2,12)+1</f>
        <v>7</v>
      </c>
      <c r="X133" t="str">
        <f t="shared" ref="X133:X196" si="41">W133&amp;" "&amp;P133</f>
        <v>7 1943</v>
      </c>
      <c r="Y133">
        <f t="shared" si="38"/>
        <v>11</v>
      </c>
      <c r="Z133">
        <f t="shared" ref="Z133:Z196" si="42">Z132+IF(Y133&lt;Y132,1,0)</f>
        <v>1950</v>
      </c>
      <c r="AA133" t="str">
        <f t="shared" ref="AA133:AA196" si="43">Y133&amp;" "&amp;Z133</f>
        <v>11 1950</v>
      </c>
      <c r="AB133" s="1">
        <f t="shared" si="39"/>
        <v>18597.3125</v>
      </c>
      <c r="AC133">
        <f t="shared" si="37"/>
        <v>3</v>
      </c>
      <c r="AD133" s="16">
        <f t="shared" ref="AD133:AD196" si="44">SUMIF($X$2:$X$2452,$AA133,S$2:S$2452)</f>
        <v>0</v>
      </c>
      <c r="AE133" s="16">
        <f t="shared" ref="AE133:AE196" si="45">SUMIF($X$2:$X$2452,$AA133,T$2:T$2452)</f>
        <v>0</v>
      </c>
      <c r="AF133" s="16">
        <f t="shared" ref="AF133:AF196" si="46">SUMIF($X$2:$X$2452,$AA133,U$2:U$2452)</f>
        <v>0</v>
      </c>
      <c r="AG133" s="16">
        <f t="shared" ref="AG133:AG196" si="47">SUMIF($X$2:$X$2452,$AA133,V$2:V$2452)</f>
        <v>0</v>
      </c>
      <c r="AH133">
        <f>INDEX(Impacts_scenario_1_RSBsn_Mask!$Y$2:$Y$70,$Z133-1939+1,1)</f>
        <v>0</v>
      </c>
    </row>
    <row r="134" spans="1:34" x14ac:dyDescent="0.3">
      <c r="A134">
        <v>45</v>
      </c>
      <c r="B134">
        <v>1</v>
      </c>
      <c r="C134">
        <f>RS_wells_scenario_1_bgw!C134-RS_wells_baseline_bgw!C134</f>
        <v>0</v>
      </c>
      <c r="D134">
        <f>RS_wells_scenario_1_bgw!D134-RS_wells_baseline_bgw!D134</f>
        <v>0</v>
      </c>
      <c r="E134">
        <f>RS_wells_scenario_1_bgw!E134-RS_wells_baseline_bgw!E134</f>
        <v>0</v>
      </c>
      <c r="F134">
        <f>RS_wells_scenario_1_bgw!F134-RS_wells_baseline_bgw!F134</f>
        <v>0</v>
      </c>
      <c r="G134">
        <f>RS_wells_scenario_1_bgw!G134-RS_wells_baseline_bgw!G134</f>
        <v>0</v>
      </c>
      <c r="H134" s="19">
        <f>RS_wells_scenario_1_bgw!H134-RS_wells_baseline_bgw!H134</f>
        <v>0</v>
      </c>
      <c r="I134">
        <f>RS_wells_scenario_1_bgw!I134-RS_wells_baseline_bgw!I134</f>
        <v>0</v>
      </c>
      <c r="J134">
        <f>RS_wells_scenario_1_bgw!J134-RS_wells_baseline_bgw!J134</f>
        <v>0</v>
      </c>
      <c r="K134">
        <f>RS_wells_scenario_1_bgw!K134-RS_wells_baseline_bgw!K134</f>
        <v>0</v>
      </c>
      <c r="L134">
        <f>RS_wells_scenario_1_bgw!L134-RS_wells_baseline_bgw!L134</f>
        <v>0</v>
      </c>
      <c r="M134">
        <f>RS_wells_scenario_1_bgw!M134-RS_wells_baseline_bgw!M134</f>
        <v>0</v>
      </c>
      <c r="N134">
        <f>RS_wells_scenario_1_bgw!N134-RS_wells_baseline_bgw!N134</f>
        <v>0</v>
      </c>
      <c r="O134">
        <v>10.145833333333334</v>
      </c>
      <c r="P134">
        <f t="shared" si="34"/>
        <v>1943</v>
      </c>
      <c r="Q134" s="2">
        <f t="shared" si="35"/>
        <v>15929.395833333414</v>
      </c>
      <c r="R134">
        <f t="shared" si="36"/>
        <v>0</v>
      </c>
      <c r="S134">
        <f>I134*$O134/ref!$B$3</f>
        <v>0</v>
      </c>
      <c r="T134">
        <f>K134*$O134/ref!$B$3</f>
        <v>0</v>
      </c>
      <c r="U134">
        <f>L134*$O134/ref!$B$3</f>
        <v>0</v>
      </c>
      <c r="V134">
        <f>N134*$O134/ref!$B$3</f>
        <v>0</v>
      </c>
      <c r="W134">
        <f t="shared" si="40"/>
        <v>8</v>
      </c>
      <c r="X134" t="str">
        <f t="shared" si="41"/>
        <v>8 1943</v>
      </c>
      <c r="Y134">
        <f t="shared" si="38"/>
        <v>12</v>
      </c>
      <c r="Z134">
        <f t="shared" si="42"/>
        <v>1950</v>
      </c>
      <c r="AA134" t="str">
        <f t="shared" si="43"/>
        <v>12 1950</v>
      </c>
      <c r="AB134" s="1">
        <f t="shared" si="39"/>
        <v>18627.75</v>
      </c>
      <c r="AC134">
        <f t="shared" si="37"/>
        <v>3</v>
      </c>
      <c r="AD134" s="16">
        <f t="shared" si="44"/>
        <v>0</v>
      </c>
      <c r="AE134" s="16">
        <f t="shared" si="45"/>
        <v>0</v>
      </c>
      <c r="AF134" s="16">
        <f t="shared" si="46"/>
        <v>0</v>
      </c>
      <c r="AG134" s="16">
        <f t="shared" si="47"/>
        <v>0</v>
      </c>
      <c r="AH134">
        <f>INDEX(Impacts_scenario_1_RSBsn_Mask!$Y$2:$Y$70,$Z134-1939+1,1)</f>
        <v>0</v>
      </c>
    </row>
    <row r="135" spans="1:34" x14ac:dyDescent="0.3">
      <c r="A135">
        <v>45</v>
      </c>
      <c r="B135">
        <v>2</v>
      </c>
      <c r="C135">
        <f>RS_wells_scenario_1_bgw!C135-RS_wells_baseline_bgw!C135</f>
        <v>0</v>
      </c>
      <c r="D135">
        <f>RS_wells_scenario_1_bgw!D135-RS_wells_baseline_bgw!D135</f>
        <v>0</v>
      </c>
      <c r="E135">
        <f>RS_wells_scenario_1_bgw!E135-RS_wells_baseline_bgw!E135</f>
        <v>0</v>
      </c>
      <c r="F135">
        <f>RS_wells_scenario_1_bgw!F135-RS_wells_baseline_bgw!F135</f>
        <v>0</v>
      </c>
      <c r="G135">
        <f>RS_wells_scenario_1_bgw!G135-RS_wells_baseline_bgw!G135</f>
        <v>0</v>
      </c>
      <c r="H135" s="19">
        <f>RS_wells_scenario_1_bgw!H135-RS_wells_baseline_bgw!H135</f>
        <v>0</v>
      </c>
      <c r="I135">
        <f>RS_wells_scenario_1_bgw!I135-RS_wells_baseline_bgw!I135</f>
        <v>0</v>
      </c>
      <c r="J135">
        <f>RS_wells_scenario_1_bgw!J135-RS_wells_baseline_bgw!J135</f>
        <v>0</v>
      </c>
      <c r="K135">
        <f>RS_wells_scenario_1_bgw!K135-RS_wells_baseline_bgw!K135</f>
        <v>0</v>
      </c>
      <c r="L135">
        <f>RS_wells_scenario_1_bgw!L135-RS_wells_baseline_bgw!L135</f>
        <v>0</v>
      </c>
      <c r="M135">
        <f>RS_wells_scenario_1_bgw!M135-RS_wells_baseline_bgw!M135</f>
        <v>0</v>
      </c>
      <c r="N135">
        <f>RS_wells_scenario_1_bgw!N135-RS_wells_baseline_bgw!N135</f>
        <v>0</v>
      </c>
      <c r="O135">
        <v>10.145833333333334</v>
      </c>
      <c r="P135">
        <f t="shared" si="34"/>
        <v>1943</v>
      </c>
      <c r="Q135" s="2">
        <f t="shared" si="35"/>
        <v>15939.541666666748</v>
      </c>
      <c r="R135">
        <f t="shared" si="36"/>
        <v>0</v>
      </c>
      <c r="S135">
        <f>I135*$O135/ref!$B$3</f>
        <v>0</v>
      </c>
      <c r="T135">
        <f>K135*$O135/ref!$B$3</f>
        <v>0</v>
      </c>
      <c r="U135">
        <f>L135*$O135/ref!$B$3</f>
        <v>0</v>
      </c>
      <c r="V135">
        <f>N135*$O135/ref!$B$3</f>
        <v>0</v>
      </c>
      <c r="W135">
        <f t="shared" si="40"/>
        <v>8</v>
      </c>
      <c r="X135" t="str">
        <f t="shared" si="41"/>
        <v>8 1943</v>
      </c>
      <c r="Y135">
        <f t="shared" si="38"/>
        <v>1</v>
      </c>
      <c r="Z135">
        <f t="shared" si="42"/>
        <v>1951</v>
      </c>
      <c r="AA135" t="str">
        <f t="shared" si="43"/>
        <v>1 1951</v>
      </c>
      <c r="AB135" s="1">
        <f t="shared" si="39"/>
        <v>18658.1875</v>
      </c>
      <c r="AC135">
        <f t="shared" si="37"/>
        <v>3</v>
      </c>
      <c r="AD135" s="16">
        <f t="shared" si="44"/>
        <v>0</v>
      </c>
      <c r="AE135" s="16">
        <f t="shared" si="45"/>
        <v>0</v>
      </c>
      <c r="AF135" s="16">
        <f t="shared" si="46"/>
        <v>0</v>
      </c>
      <c r="AG135" s="16">
        <f t="shared" si="47"/>
        <v>0</v>
      </c>
      <c r="AH135">
        <f>INDEX(Impacts_scenario_1_RSBsn_Mask!$Y$2:$Y$70,$Z135-1939+1,1)</f>
        <v>0</v>
      </c>
    </row>
    <row r="136" spans="1:34" x14ac:dyDescent="0.3">
      <c r="A136">
        <v>45</v>
      </c>
      <c r="B136">
        <v>3</v>
      </c>
      <c r="C136">
        <f>RS_wells_scenario_1_bgw!C136-RS_wells_baseline_bgw!C136</f>
        <v>0</v>
      </c>
      <c r="D136">
        <f>RS_wells_scenario_1_bgw!D136-RS_wells_baseline_bgw!D136</f>
        <v>0</v>
      </c>
      <c r="E136">
        <f>RS_wells_scenario_1_bgw!E136-RS_wells_baseline_bgw!E136</f>
        <v>0</v>
      </c>
      <c r="F136">
        <f>RS_wells_scenario_1_bgw!F136-RS_wells_baseline_bgw!F136</f>
        <v>0</v>
      </c>
      <c r="G136">
        <f>RS_wells_scenario_1_bgw!G136-RS_wells_baseline_bgw!G136</f>
        <v>0</v>
      </c>
      <c r="H136" s="19">
        <f>RS_wells_scenario_1_bgw!H136-RS_wells_baseline_bgw!H136</f>
        <v>0</v>
      </c>
      <c r="I136">
        <f>RS_wells_scenario_1_bgw!I136-RS_wells_baseline_bgw!I136</f>
        <v>0</v>
      </c>
      <c r="J136">
        <f>RS_wells_scenario_1_bgw!J136-RS_wells_baseline_bgw!J136</f>
        <v>0</v>
      </c>
      <c r="K136">
        <f>RS_wells_scenario_1_bgw!K136-RS_wells_baseline_bgw!K136</f>
        <v>0</v>
      </c>
      <c r="L136">
        <f>RS_wells_scenario_1_bgw!L136-RS_wells_baseline_bgw!L136</f>
        <v>0</v>
      </c>
      <c r="M136">
        <f>RS_wells_scenario_1_bgw!M136-RS_wells_baseline_bgw!M136</f>
        <v>0</v>
      </c>
      <c r="N136">
        <f>RS_wells_scenario_1_bgw!N136-RS_wells_baseline_bgw!N136</f>
        <v>0</v>
      </c>
      <c r="O136">
        <v>10.145833333333334</v>
      </c>
      <c r="P136">
        <f t="shared" si="34"/>
        <v>1943</v>
      </c>
      <c r="Q136" s="2">
        <f t="shared" si="35"/>
        <v>15949.687500000082</v>
      </c>
      <c r="R136">
        <f t="shared" si="36"/>
        <v>0</v>
      </c>
      <c r="S136">
        <f>I136*$O136/ref!$B$3</f>
        <v>0</v>
      </c>
      <c r="T136">
        <f>K136*$O136/ref!$B$3</f>
        <v>0</v>
      </c>
      <c r="U136">
        <f>L136*$O136/ref!$B$3</f>
        <v>0</v>
      </c>
      <c r="V136">
        <f>N136*$O136/ref!$B$3</f>
        <v>0</v>
      </c>
      <c r="W136">
        <f t="shared" si="40"/>
        <v>8</v>
      </c>
      <c r="X136" t="str">
        <f t="shared" si="41"/>
        <v>8 1943</v>
      </c>
      <c r="Y136">
        <f t="shared" si="38"/>
        <v>2</v>
      </c>
      <c r="Z136">
        <f t="shared" si="42"/>
        <v>1951</v>
      </c>
      <c r="AA136" t="str">
        <f t="shared" si="43"/>
        <v>2 1951</v>
      </c>
      <c r="AB136" s="1">
        <f t="shared" si="39"/>
        <v>18688.625</v>
      </c>
      <c r="AC136">
        <f t="shared" si="37"/>
        <v>3</v>
      </c>
      <c r="AD136" s="16">
        <f t="shared" si="44"/>
        <v>0</v>
      </c>
      <c r="AE136" s="16">
        <f t="shared" si="45"/>
        <v>0</v>
      </c>
      <c r="AF136" s="16">
        <f t="shared" si="46"/>
        <v>0</v>
      </c>
      <c r="AG136" s="16">
        <f t="shared" si="47"/>
        <v>0</v>
      </c>
      <c r="AH136">
        <f>INDEX(Impacts_scenario_1_RSBsn_Mask!$Y$2:$Y$70,$Z136-1939+1,1)</f>
        <v>0</v>
      </c>
    </row>
    <row r="137" spans="1:34" x14ac:dyDescent="0.3">
      <c r="A137">
        <v>46</v>
      </c>
      <c r="B137">
        <v>1</v>
      </c>
      <c r="C137">
        <f>RS_wells_scenario_1_bgw!C137-RS_wells_baseline_bgw!C137</f>
        <v>0</v>
      </c>
      <c r="D137">
        <f>RS_wells_scenario_1_bgw!D137-RS_wells_baseline_bgw!D137</f>
        <v>0</v>
      </c>
      <c r="E137">
        <f>RS_wells_scenario_1_bgw!E137-RS_wells_baseline_bgw!E137</f>
        <v>0</v>
      </c>
      <c r="F137">
        <f>RS_wells_scenario_1_bgw!F137-RS_wells_baseline_bgw!F137</f>
        <v>0</v>
      </c>
      <c r="G137">
        <f>RS_wells_scenario_1_bgw!G137-RS_wells_baseline_bgw!G137</f>
        <v>0</v>
      </c>
      <c r="H137" s="19">
        <f>RS_wells_scenario_1_bgw!H137-RS_wells_baseline_bgw!H137</f>
        <v>0</v>
      </c>
      <c r="I137">
        <f>RS_wells_scenario_1_bgw!I137-RS_wells_baseline_bgw!I137</f>
        <v>0</v>
      </c>
      <c r="J137">
        <f>RS_wells_scenario_1_bgw!J137-RS_wells_baseline_bgw!J137</f>
        <v>0</v>
      </c>
      <c r="K137">
        <f>RS_wells_scenario_1_bgw!K137-RS_wells_baseline_bgw!K137</f>
        <v>0</v>
      </c>
      <c r="L137">
        <f>RS_wells_scenario_1_bgw!L137-RS_wells_baseline_bgw!L137</f>
        <v>0</v>
      </c>
      <c r="M137">
        <f>RS_wells_scenario_1_bgw!M137-RS_wells_baseline_bgw!M137</f>
        <v>0</v>
      </c>
      <c r="N137">
        <f>RS_wells_scenario_1_bgw!N137-RS_wells_baseline_bgw!N137</f>
        <v>0</v>
      </c>
      <c r="O137">
        <v>10.145833333333334</v>
      </c>
      <c r="P137">
        <f t="shared" si="34"/>
        <v>1943</v>
      </c>
      <c r="Q137" s="2">
        <f t="shared" si="35"/>
        <v>15959.833333333416</v>
      </c>
      <c r="R137">
        <f t="shared" si="36"/>
        <v>0</v>
      </c>
      <c r="S137">
        <f>I137*$O137/ref!$B$3</f>
        <v>0</v>
      </c>
      <c r="T137">
        <f>K137*$O137/ref!$B$3</f>
        <v>0</v>
      </c>
      <c r="U137">
        <f>L137*$O137/ref!$B$3</f>
        <v>0</v>
      </c>
      <c r="V137">
        <f>N137*$O137/ref!$B$3</f>
        <v>0</v>
      </c>
      <c r="W137">
        <f t="shared" si="40"/>
        <v>9</v>
      </c>
      <c r="X137" t="str">
        <f t="shared" si="41"/>
        <v>9 1943</v>
      </c>
      <c r="Y137">
        <f t="shared" si="38"/>
        <v>3</v>
      </c>
      <c r="Z137">
        <f t="shared" si="42"/>
        <v>1951</v>
      </c>
      <c r="AA137" t="str">
        <f t="shared" si="43"/>
        <v>3 1951</v>
      </c>
      <c r="AB137" s="1">
        <f t="shared" si="39"/>
        <v>18719.0625</v>
      </c>
      <c r="AC137">
        <f t="shared" si="37"/>
        <v>3</v>
      </c>
      <c r="AD137" s="16">
        <f t="shared" si="44"/>
        <v>0</v>
      </c>
      <c r="AE137" s="16">
        <f t="shared" si="45"/>
        <v>0</v>
      </c>
      <c r="AF137" s="16">
        <f t="shared" si="46"/>
        <v>0</v>
      </c>
      <c r="AG137" s="16">
        <f t="shared" si="47"/>
        <v>0</v>
      </c>
      <c r="AH137">
        <f>INDEX(Impacts_scenario_1_RSBsn_Mask!$Y$2:$Y$70,$Z137-1939+1,1)</f>
        <v>0</v>
      </c>
    </row>
    <row r="138" spans="1:34" x14ac:dyDescent="0.3">
      <c r="A138">
        <v>46</v>
      </c>
      <c r="B138">
        <v>2</v>
      </c>
      <c r="C138">
        <f>RS_wells_scenario_1_bgw!C138-RS_wells_baseline_bgw!C138</f>
        <v>0</v>
      </c>
      <c r="D138">
        <f>RS_wells_scenario_1_bgw!D138-RS_wells_baseline_bgw!D138</f>
        <v>0</v>
      </c>
      <c r="E138">
        <f>RS_wells_scenario_1_bgw!E138-RS_wells_baseline_bgw!E138</f>
        <v>0</v>
      </c>
      <c r="F138">
        <f>RS_wells_scenario_1_bgw!F138-RS_wells_baseline_bgw!F138</f>
        <v>0</v>
      </c>
      <c r="G138">
        <f>RS_wells_scenario_1_bgw!G138-RS_wells_baseline_bgw!G138</f>
        <v>0</v>
      </c>
      <c r="H138" s="19">
        <f>RS_wells_scenario_1_bgw!H138-RS_wells_baseline_bgw!H138</f>
        <v>0</v>
      </c>
      <c r="I138">
        <f>RS_wells_scenario_1_bgw!I138-RS_wells_baseline_bgw!I138</f>
        <v>0</v>
      </c>
      <c r="J138">
        <f>RS_wells_scenario_1_bgw!J138-RS_wells_baseline_bgw!J138</f>
        <v>0</v>
      </c>
      <c r="K138">
        <f>RS_wells_scenario_1_bgw!K138-RS_wells_baseline_bgw!K138</f>
        <v>0</v>
      </c>
      <c r="L138">
        <f>RS_wells_scenario_1_bgw!L138-RS_wells_baseline_bgw!L138</f>
        <v>0</v>
      </c>
      <c r="M138">
        <f>RS_wells_scenario_1_bgw!M138-RS_wells_baseline_bgw!M138</f>
        <v>0</v>
      </c>
      <c r="N138">
        <f>RS_wells_scenario_1_bgw!N138-RS_wells_baseline_bgw!N138</f>
        <v>0</v>
      </c>
      <c r="O138">
        <v>10.145833333333334</v>
      </c>
      <c r="P138">
        <f t="shared" si="34"/>
        <v>1943</v>
      </c>
      <c r="Q138" s="2">
        <f t="shared" si="35"/>
        <v>15969.97916666675</v>
      </c>
      <c r="R138">
        <f t="shared" si="36"/>
        <v>0</v>
      </c>
      <c r="S138">
        <f>I138*$O138/ref!$B$3</f>
        <v>0</v>
      </c>
      <c r="T138">
        <f>K138*$O138/ref!$B$3</f>
        <v>0</v>
      </c>
      <c r="U138">
        <f>L138*$O138/ref!$B$3</f>
        <v>0</v>
      </c>
      <c r="V138">
        <f>N138*$O138/ref!$B$3</f>
        <v>0</v>
      </c>
      <c r="W138">
        <f t="shared" si="40"/>
        <v>9</v>
      </c>
      <c r="X138" t="str">
        <f t="shared" si="41"/>
        <v>9 1943</v>
      </c>
      <c r="Y138">
        <f t="shared" si="38"/>
        <v>4</v>
      </c>
      <c r="Z138">
        <f t="shared" si="42"/>
        <v>1951</v>
      </c>
      <c r="AA138" t="str">
        <f t="shared" si="43"/>
        <v>4 1951</v>
      </c>
      <c r="AB138" s="1">
        <f t="shared" si="39"/>
        <v>18749.5</v>
      </c>
      <c r="AC138">
        <f t="shared" si="37"/>
        <v>3</v>
      </c>
      <c r="AD138" s="16">
        <f t="shared" si="44"/>
        <v>0</v>
      </c>
      <c r="AE138" s="16">
        <f t="shared" si="45"/>
        <v>0</v>
      </c>
      <c r="AF138" s="16">
        <f t="shared" si="46"/>
        <v>0</v>
      </c>
      <c r="AG138" s="16">
        <f t="shared" si="47"/>
        <v>0</v>
      </c>
      <c r="AH138">
        <f>INDEX(Impacts_scenario_1_RSBsn_Mask!$Y$2:$Y$70,$Z138-1939+1,1)</f>
        <v>0</v>
      </c>
    </row>
    <row r="139" spans="1:34" x14ac:dyDescent="0.3">
      <c r="A139">
        <v>46</v>
      </c>
      <c r="B139">
        <v>3</v>
      </c>
      <c r="C139">
        <f>RS_wells_scenario_1_bgw!C139-RS_wells_baseline_bgw!C139</f>
        <v>0</v>
      </c>
      <c r="D139">
        <f>RS_wells_scenario_1_bgw!D139-RS_wells_baseline_bgw!D139</f>
        <v>0</v>
      </c>
      <c r="E139">
        <f>RS_wells_scenario_1_bgw!E139-RS_wells_baseline_bgw!E139</f>
        <v>0</v>
      </c>
      <c r="F139">
        <f>RS_wells_scenario_1_bgw!F139-RS_wells_baseline_bgw!F139</f>
        <v>0</v>
      </c>
      <c r="G139">
        <f>RS_wells_scenario_1_bgw!G139-RS_wells_baseline_bgw!G139</f>
        <v>0</v>
      </c>
      <c r="H139" s="19">
        <f>RS_wells_scenario_1_bgw!H139-RS_wells_baseline_bgw!H139</f>
        <v>0</v>
      </c>
      <c r="I139">
        <f>RS_wells_scenario_1_bgw!I139-RS_wells_baseline_bgw!I139</f>
        <v>0</v>
      </c>
      <c r="J139">
        <f>RS_wells_scenario_1_bgw!J139-RS_wells_baseline_bgw!J139</f>
        <v>0</v>
      </c>
      <c r="K139">
        <f>RS_wells_scenario_1_bgw!K139-RS_wells_baseline_bgw!K139</f>
        <v>0</v>
      </c>
      <c r="L139">
        <f>RS_wells_scenario_1_bgw!L139-RS_wells_baseline_bgw!L139</f>
        <v>0</v>
      </c>
      <c r="M139">
        <f>RS_wells_scenario_1_bgw!M139-RS_wells_baseline_bgw!M139</f>
        <v>0</v>
      </c>
      <c r="N139">
        <f>RS_wells_scenario_1_bgw!N139-RS_wells_baseline_bgw!N139</f>
        <v>0</v>
      </c>
      <c r="O139">
        <v>10.145833333333334</v>
      </c>
      <c r="P139">
        <f t="shared" si="34"/>
        <v>1943</v>
      </c>
      <c r="Q139" s="2">
        <f t="shared" si="35"/>
        <v>15980.125000000084</v>
      </c>
      <c r="R139">
        <f t="shared" si="36"/>
        <v>0</v>
      </c>
      <c r="S139">
        <f>I139*$O139/ref!$B$3</f>
        <v>0</v>
      </c>
      <c r="T139">
        <f>K139*$O139/ref!$B$3</f>
        <v>0</v>
      </c>
      <c r="U139">
        <f>L139*$O139/ref!$B$3</f>
        <v>0</v>
      </c>
      <c r="V139">
        <f>N139*$O139/ref!$B$3</f>
        <v>0</v>
      </c>
      <c r="W139">
        <f t="shared" si="40"/>
        <v>9</v>
      </c>
      <c r="X139" t="str">
        <f t="shared" si="41"/>
        <v>9 1943</v>
      </c>
      <c r="Y139">
        <f t="shared" si="38"/>
        <v>5</v>
      </c>
      <c r="Z139">
        <f t="shared" si="42"/>
        <v>1951</v>
      </c>
      <c r="AA139" t="str">
        <f t="shared" si="43"/>
        <v>5 1951</v>
      </c>
      <c r="AB139" s="1">
        <f t="shared" si="39"/>
        <v>18779.9375</v>
      </c>
      <c r="AC139">
        <f t="shared" si="37"/>
        <v>3</v>
      </c>
      <c r="AD139" s="16">
        <f t="shared" si="44"/>
        <v>0</v>
      </c>
      <c r="AE139" s="16">
        <f t="shared" si="45"/>
        <v>0</v>
      </c>
      <c r="AF139" s="16">
        <f t="shared" si="46"/>
        <v>0</v>
      </c>
      <c r="AG139" s="16">
        <f t="shared" si="47"/>
        <v>0</v>
      </c>
      <c r="AH139">
        <f>INDEX(Impacts_scenario_1_RSBsn_Mask!$Y$2:$Y$70,$Z139-1939+1,1)</f>
        <v>0</v>
      </c>
    </row>
    <row r="140" spans="1:34" x14ac:dyDescent="0.3">
      <c r="A140">
        <v>47</v>
      </c>
      <c r="B140">
        <v>1</v>
      </c>
      <c r="C140">
        <f>RS_wells_scenario_1_bgw!C140-RS_wells_baseline_bgw!C140</f>
        <v>0</v>
      </c>
      <c r="D140">
        <f>RS_wells_scenario_1_bgw!D140-RS_wells_baseline_bgw!D140</f>
        <v>0</v>
      </c>
      <c r="E140">
        <f>RS_wells_scenario_1_bgw!E140-RS_wells_baseline_bgw!E140</f>
        <v>0</v>
      </c>
      <c r="F140">
        <f>RS_wells_scenario_1_bgw!F140-RS_wells_baseline_bgw!F140</f>
        <v>0</v>
      </c>
      <c r="G140">
        <f>RS_wells_scenario_1_bgw!G140-RS_wells_baseline_bgw!G140</f>
        <v>0</v>
      </c>
      <c r="H140" s="19">
        <f>RS_wells_scenario_1_bgw!H140-RS_wells_baseline_bgw!H140</f>
        <v>0</v>
      </c>
      <c r="I140">
        <f>RS_wells_scenario_1_bgw!I140-RS_wells_baseline_bgw!I140</f>
        <v>0</v>
      </c>
      <c r="J140">
        <f>RS_wells_scenario_1_bgw!J140-RS_wells_baseline_bgw!J140</f>
        <v>0</v>
      </c>
      <c r="K140">
        <f>RS_wells_scenario_1_bgw!K140-RS_wells_baseline_bgw!K140</f>
        <v>0</v>
      </c>
      <c r="L140">
        <f>RS_wells_scenario_1_bgw!L140-RS_wells_baseline_bgw!L140</f>
        <v>0</v>
      </c>
      <c r="M140">
        <f>RS_wells_scenario_1_bgw!M140-RS_wells_baseline_bgw!M140</f>
        <v>0</v>
      </c>
      <c r="N140">
        <f>RS_wells_scenario_1_bgw!N140-RS_wells_baseline_bgw!N140</f>
        <v>0</v>
      </c>
      <c r="O140">
        <v>10.145833333333334</v>
      </c>
      <c r="P140">
        <f t="shared" si="34"/>
        <v>1943</v>
      </c>
      <c r="Q140" s="2">
        <f t="shared" si="35"/>
        <v>15990.270833333418</v>
      </c>
      <c r="R140">
        <f t="shared" si="36"/>
        <v>0</v>
      </c>
      <c r="S140">
        <f>I140*$O140/ref!$B$3</f>
        <v>0</v>
      </c>
      <c r="T140">
        <f>K140*$O140/ref!$B$3</f>
        <v>0</v>
      </c>
      <c r="U140">
        <f>L140*$O140/ref!$B$3</f>
        <v>0</v>
      </c>
      <c r="V140">
        <f>N140*$O140/ref!$B$3</f>
        <v>0</v>
      </c>
      <c r="W140">
        <f t="shared" si="40"/>
        <v>10</v>
      </c>
      <c r="X140" t="str">
        <f t="shared" si="41"/>
        <v>10 1943</v>
      </c>
      <c r="Y140">
        <f t="shared" si="38"/>
        <v>6</v>
      </c>
      <c r="Z140">
        <f t="shared" si="42"/>
        <v>1951</v>
      </c>
      <c r="AA140" t="str">
        <f t="shared" si="43"/>
        <v>6 1951</v>
      </c>
      <c r="AB140" s="1">
        <f t="shared" si="39"/>
        <v>18810.375</v>
      </c>
      <c r="AC140">
        <f t="shared" si="37"/>
        <v>3</v>
      </c>
      <c r="AD140" s="16">
        <f t="shared" si="44"/>
        <v>0</v>
      </c>
      <c r="AE140" s="16">
        <f t="shared" si="45"/>
        <v>0</v>
      </c>
      <c r="AF140" s="16">
        <f t="shared" si="46"/>
        <v>0</v>
      </c>
      <c r="AG140" s="16">
        <f t="shared" si="47"/>
        <v>0</v>
      </c>
      <c r="AH140">
        <f>INDEX(Impacts_scenario_1_RSBsn_Mask!$Y$2:$Y$70,$Z140-1939+1,1)</f>
        <v>0</v>
      </c>
    </row>
    <row r="141" spans="1:34" x14ac:dyDescent="0.3">
      <c r="A141">
        <v>47</v>
      </c>
      <c r="B141">
        <v>2</v>
      </c>
      <c r="C141">
        <f>RS_wells_scenario_1_bgw!C141-RS_wells_baseline_bgw!C141</f>
        <v>0</v>
      </c>
      <c r="D141">
        <f>RS_wells_scenario_1_bgw!D141-RS_wells_baseline_bgw!D141</f>
        <v>0</v>
      </c>
      <c r="E141">
        <f>RS_wells_scenario_1_bgw!E141-RS_wells_baseline_bgw!E141</f>
        <v>0</v>
      </c>
      <c r="F141">
        <f>RS_wells_scenario_1_bgw!F141-RS_wells_baseline_bgw!F141</f>
        <v>0</v>
      </c>
      <c r="G141">
        <f>RS_wells_scenario_1_bgw!G141-RS_wells_baseline_bgw!G141</f>
        <v>0</v>
      </c>
      <c r="H141" s="19">
        <f>RS_wells_scenario_1_bgw!H141-RS_wells_baseline_bgw!H141</f>
        <v>0</v>
      </c>
      <c r="I141">
        <f>RS_wells_scenario_1_bgw!I141-RS_wells_baseline_bgw!I141</f>
        <v>0</v>
      </c>
      <c r="J141">
        <f>RS_wells_scenario_1_bgw!J141-RS_wells_baseline_bgw!J141</f>
        <v>0</v>
      </c>
      <c r="K141">
        <f>RS_wells_scenario_1_bgw!K141-RS_wells_baseline_bgw!K141</f>
        <v>0</v>
      </c>
      <c r="L141">
        <f>RS_wells_scenario_1_bgw!L141-RS_wells_baseline_bgw!L141</f>
        <v>0</v>
      </c>
      <c r="M141">
        <f>RS_wells_scenario_1_bgw!M141-RS_wells_baseline_bgw!M141</f>
        <v>0</v>
      </c>
      <c r="N141">
        <f>RS_wells_scenario_1_bgw!N141-RS_wells_baseline_bgw!N141</f>
        <v>0</v>
      </c>
      <c r="O141">
        <v>10.145833333333334</v>
      </c>
      <c r="P141">
        <f t="shared" si="34"/>
        <v>1943</v>
      </c>
      <c r="Q141" s="2">
        <f t="shared" si="35"/>
        <v>16000.416666666752</v>
      </c>
      <c r="R141">
        <f t="shared" si="36"/>
        <v>0</v>
      </c>
      <c r="S141">
        <f>I141*$O141/ref!$B$3</f>
        <v>0</v>
      </c>
      <c r="T141">
        <f>K141*$O141/ref!$B$3</f>
        <v>0</v>
      </c>
      <c r="U141">
        <f>L141*$O141/ref!$B$3</f>
        <v>0</v>
      </c>
      <c r="V141">
        <f>N141*$O141/ref!$B$3</f>
        <v>0</v>
      </c>
      <c r="W141">
        <f t="shared" si="40"/>
        <v>10</v>
      </c>
      <c r="X141" t="str">
        <f t="shared" si="41"/>
        <v>10 1943</v>
      </c>
      <c r="Y141">
        <f t="shared" si="38"/>
        <v>7</v>
      </c>
      <c r="Z141">
        <f t="shared" si="42"/>
        <v>1951</v>
      </c>
      <c r="AA141" t="str">
        <f t="shared" si="43"/>
        <v>7 1951</v>
      </c>
      <c r="AB141" s="1">
        <f t="shared" si="39"/>
        <v>18840.8125</v>
      </c>
      <c r="AC141">
        <f t="shared" si="37"/>
        <v>3</v>
      </c>
      <c r="AD141" s="16">
        <f t="shared" si="44"/>
        <v>0</v>
      </c>
      <c r="AE141" s="16">
        <f t="shared" si="45"/>
        <v>0</v>
      </c>
      <c r="AF141" s="16">
        <f t="shared" si="46"/>
        <v>0</v>
      </c>
      <c r="AG141" s="16">
        <f t="shared" si="47"/>
        <v>0</v>
      </c>
      <c r="AH141">
        <f>INDEX(Impacts_scenario_1_RSBsn_Mask!$Y$2:$Y$70,$Z141-1939+1,1)</f>
        <v>0</v>
      </c>
    </row>
    <row r="142" spans="1:34" x14ac:dyDescent="0.3">
      <c r="A142">
        <v>47</v>
      </c>
      <c r="B142">
        <v>3</v>
      </c>
      <c r="C142">
        <f>RS_wells_scenario_1_bgw!C142-RS_wells_baseline_bgw!C142</f>
        <v>0</v>
      </c>
      <c r="D142">
        <f>RS_wells_scenario_1_bgw!D142-RS_wells_baseline_bgw!D142</f>
        <v>0</v>
      </c>
      <c r="E142">
        <f>RS_wells_scenario_1_bgw!E142-RS_wells_baseline_bgw!E142</f>
        <v>0</v>
      </c>
      <c r="F142">
        <f>RS_wells_scenario_1_bgw!F142-RS_wells_baseline_bgw!F142</f>
        <v>0</v>
      </c>
      <c r="G142">
        <f>RS_wells_scenario_1_bgw!G142-RS_wells_baseline_bgw!G142</f>
        <v>0</v>
      </c>
      <c r="H142" s="19">
        <f>RS_wells_scenario_1_bgw!H142-RS_wells_baseline_bgw!H142</f>
        <v>0</v>
      </c>
      <c r="I142">
        <f>RS_wells_scenario_1_bgw!I142-RS_wells_baseline_bgw!I142</f>
        <v>0</v>
      </c>
      <c r="J142">
        <f>RS_wells_scenario_1_bgw!J142-RS_wells_baseline_bgw!J142</f>
        <v>0</v>
      </c>
      <c r="K142">
        <f>RS_wells_scenario_1_bgw!K142-RS_wells_baseline_bgw!K142</f>
        <v>0</v>
      </c>
      <c r="L142">
        <f>RS_wells_scenario_1_bgw!L142-RS_wells_baseline_bgw!L142</f>
        <v>0</v>
      </c>
      <c r="M142">
        <f>RS_wells_scenario_1_bgw!M142-RS_wells_baseline_bgw!M142</f>
        <v>0</v>
      </c>
      <c r="N142">
        <f>RS_wells_scenario_1_bgw!N142-RS_wells_baseline_bgw!N142</f>
        <v>0</v>
      </c>
      <c r="O142">
        <v>10.145833333333334</v>
      </c>
      <c r="P142">
        <f t="shared" si="34"/>
        <v>1943</v>
      </c>
      <c r="Q142" s="2">
        <f t="shared" si="35"/>
        <v>16010.562500000085</v>
      </c>
      <c r="R142">
        <f t="shared" si="36"/>
        <v>0</v>
      </c>
      <c r="S142">
        <f>I142*$O142/ref!$B$3</f>
        <v>0</v>
      </c>
      <c r="T142">
        <f>K142*$O142/ref!$B$3</f>
        <v>0</v>
      </c>
      <c r="U142">
        <f>L142*$O142/ref!$B$3</f>
        <v>0</v>
      </c>
      <c r="V142">
        <f>N142*$O142/ref!$B$3</f>
        <v>0</v>
      </c>
      <c r="W142">
        <f t="shared" si="40"/>
        <v>10</v>
      </c>
      <c r="X142" t="str">
        <f t="shared" si="41"/>
        <v>10 1943</v>
      </c>
      <c r="Y142">
        <f t="shared" si="38"/>
        <v>8</v>
      </c>
      <c r="Z142">
        <f t="shared" si="42"/>
        <v>1951</v>
      </c>
      <c r="AA142" t="str">
        <f t="shared" si="43"/>
        <v>8 1951</v>
      </c>
      <c r="AB142" s="1">
        <f t="shared" si="39"/>
        <v>18871.25</v>
      </c>
      <c r="AC142">
        <f t="shared" si="37"/>
        <v>3</v>
      </c>
      <c r="AD142" s="16">
        <f t="shared" si="44"/>
        <v>0</v>
      </c>
      <c r="AE142" s="16">
        <f t="shared" si="45"/>
        <v>0</v>
      </c>
      <c r="AF142" s="16">
        <f t="shared" si="46"/>
        <v>0</v>
      </c>
      <c r="AG142" s="16">
        <f t="shared" si="47"/>
        <v>0</v>
      </c>
      <c r="AH142">
        <f>INDEX(Impacts_scenario_1_RSBsn_Mask!$Y$2:$Y$70,$Z142-1939+1,1)</f>
        <v>0</v>
      </c>
    </row>
    <row r="143" spans="1:34" x14ac:dyDescent="0.3">
      <c r="A143">
        <v>48</v>
      </c>
      <c r="B143">
        <v>1</v>
      </c>
      <c r="C143">
        <f>RS_wells_scenario_1_bgw!C143-RS_wells_baseline_bgw!C143</f>
        <v>0</v>
      </c>
      <c r="D143">
        <f>RS_wells_scenario_1_bgw!D143-RS_wells_baseline_bgw!D143</f>
        <v>0</v>
      </c>
      <c r="E143">
        <f>RS_wells_scenario_1_bgw!E143-RS_wells_baseline_bgw!E143</f>
        <v>0</v>
      </c>
      <c r="F143">
        <f>RS_wells_scenario_1_bgw!F143-RS_wells_baseline_bgw!F143</f>
        <v>0</v>
      </c>
      <c r="G143">
        <f>RS_wells_scenario_1_bgw!G143-RS_wells_baseline_bgw!G143</f>
        <v>0</v>
      </c>
      <c r="H143" s="19">
        <f>RS_wells_scenario_1_bgw!H143-RS_wells_baseline_bgw!H143</f>
        <v>0</v>
      </c>
      <c r="I143">
        <f>RS_wells_scenario_1_bgw!I143-RS_wells_baseline_bgw!I143</f>
        <v>0</v>
      </c>
      <c r="J143">
        <f>RS_wells_scenario_1_bgw!J143-RS_wells_baseline_bgw!J143</f>
        <v>0</v>
      </c>
      <c r="K143">
        <f>RS_wells_scenario_1_bgw!K143-RS_wells_baseline_bgw!K143</f>
        <v>0</v>
      </c>
      <c r="L143">
        <f>RS_wells_scenario_1_bgw!L143-RS_wells_baseline_bgw!L143</f>
        <v>0</v>
      </c>
      <c r="M143">
        <f>RS_wells_scenario_1_bgw!M143-RS_wells_baseline_bgw!M143</f>
        <v>0</v>
      </c>
      <c r="N143">
        <f>RS_wells_scenario_1_bgw!N143-RS_wells_baseline_bgw!N143</f>
        <v>0</v>
      </c>
      <c r="O143">
        <v>10.145833333333334</v>
      </c>
      <c r="P143">
        <f t="shared" si="34"/>
        <v>1943</v>
      </c>
      <c r="Q143" s="2">
        <f t="shared" si="35"/>
        <v>16020.708333333419</v>
      </c>
      <c r="R143">
        <f t="shared" si="36"/>
        <v>0</v>
      </c>
      <c r="S143">
        <f>I143*$O143/ref!$B$3</f>
        <v>0</v>
      </c>
      <c r="T143">
        <f>K143*$O143/ref!$B$3</f>
        <v>0</v>
      </c>
      <c r="U143">
        <f>L143*$O143/ref!$B$3</f>
        <v>0</v>
      </c>
      <c r="V143">
        <f>N143*$O143/ref!$B$3</f>
        <v>0</v>
      </c>
      <c r="W143">
        <f t="shared" si="40"/>
        <v>11</v>
      </c>
      <c r="X143" t="str">
        <f t="shared" si="41"/>
        <v>11 1943</v>
      </c>
      <c r="Y143">
        <f t="shared" si="38"/>
        <v>9</v>
      </c>
      <c r="Z143">
        <f t="shared" si="42"/>
        <v>1951</v>
      </c>
      <c r="AA143" t="str">
        <f t="shared" si="43"/>
        <v>9 1951</v>
      </c>
      <c r="AB143" s="1">
        <f t="shared" si="39"/>
        <v>18901.6875</v>
      </c>
      <c r="AC143">
        <f t="shared" si="37"/>
        <v>3</v>
      </c>
      <c r="AD143" s="16">
        <f t="shared" si="44"/>
        <v>0</v>
      </c>
      <c r="AE143" s="16">
        <f t="shared" si="45"/>
        <v>0</v>
      </c>
      <c r="AF143" s="16">
        <f t="shared" si="46"/>
        <v>0</v>
      </c>
      <c r="AG143" s="16">
        <f t="shared" si="47"/>
        <v>0</v>
      </c>
      <c r="AH143">
        <f>INDEX(Impacts_scenario_1_RSBsn_Mask!$Y$2:$Y$70,$Z143-1939+1,1)</f>
        <v>0</v>
      </c>
    </row>
    <row r="144" spans="1:34" x14ac:dyDescent="0.3">
      <c r="A144">
        <v>48</v>
      </c>
      <c r="B144">
        <v>2</v>
      </c>
      <c r="C144">
        <f>RS_wells_scenario_1_bgw!C144-RS_wells_baseline_bgw!C144</f>
        <v>0</v>
      </c>
      <c r="D144">
        <f>RS_wells_scenario_1_bgw!D144-RS_wells_baseline_bgw!D144</f>
        <v>0</v>
      </c>
      <c r="E144">
        <f>RS_wells_scenario_1_bgw!E144-RS_wells_baseline_bgw!E144</f>
        <v>0</v>
      </c>
      <c r="F144">
        <f>RS_wells_scenario_1_bgw!F144-RS_wells_baseline_bgw!F144</f>
        <v>0</v>
      </c>
      <c r="G144">
        <f>RS_wells_scenario_1_bgw!G144-RS_wells_baseline_bgw!G144</f>
        <v>0</v>
      </c>
      <c r="H144" s="19">
        <f>RS_wells_scenario_1_bgw!H144-RS_wells_baseline_bgw!H144</f>
        <v>0</v>
      </c>
      <c r="I144">
        <f>RS_wells_scenario_1_bgw!I144-RS_wells_baseline_bgw!I144</f>
        <v>0</v>
      </c>
      <c r="J144">
        <f>RS_wells_scenario_1_bgw!J144-RS_wells_baseline_bgw!J144</f>
        <v>0</v>
      </c>
      <c r="K144">
        <f>RS_wells_scenario_1_bgw!K144-RS_wells_baseline_bgw!K144</f>
        <v>0</v>
      </c>
      <c r="L144">
        <f>RS_wells_scenario_1_bgw!L144-RS_wells_baseline_bgw!L144</f>
        <v>0</v>
      </c>
      <c r="M144">
        <f>RS_wells_scenario_1_bgw!M144-RS_wells_baseline_bgw!M144</f>
        <v>0</v>
      </c>
      <c r="N144">
        <f>RS_wells_scenario_1_bgw!N144-RS_wells_baseline_bgw!N144</f>
        <v>0</v>
      </c>
      <c r="O144">
        <v>10.145833333333334</v>
      </c>
      <c r="P144">
        <f t="shared" si="34"/>
        <v>1943</v>
      </c>
      <c r="Q144" s="2">
        <f t="shared" si="35"/>
        <v>16030.854166666753</v>
      </c>
      <c r="R144">
        <f t="shared" si="36"/>
        <v>0</v>
      </c>
      <c r="S144">
        <f>I144*$O144/ref!$B$3</f>
        <v>0</v>
      </c>
      <c r="T144">
        <f>K144*$O144/ref!$B$3</f>
        <v>0</v>
      </c>
      <c r="U144">
        <f>L144*$O144/ref!$B$3</f>
        <v>0</v>
      </c>
      <c r="V144">
        <f>N144*$O144/ref!$B$3</f>
        <v>0</v>
      </c>
      <c r="W144">
        <f t="shared" si="40"/>
        <v>11</v>
      </c>
      <c r="X144" t="str">
        <f t="shared" si="41"/>
        <v>11 1943</v>
      </c>
      <c r="Y144">
        <f t="shared" si="38"/>
        <v>10</v>
      </c>
      <c r="Z144">
        <f t="shared" si="42"/>
        <v>1951</v>
      </c>
      <c r="AA144" t="str">
        <f t="shared" si="43"/>
        <v>10 1951</v>
      </c>
      <c r="AB144" s="1">
        <f t="shared" si="39"/>
        <v>18932.125</v>
      </c>
      <c r="AC144">
        <f t="shared" si="37"/>
        <v>3</v>
      </c>
      <c r="AD144" s="16">
        <f t="shared" si="44"/>
        <v>0</v>
      </c>
      <c r="AE144" s="16">
        <f t="shared" si="45"/>
        <v>0</v>
      </c>
      <c r="AF144" s="16">
        <f t="shared" si="46"/>
        <v>0</v>
      </c>
      <c r="AG144" s="16">
        <f t="shared" si="47"/>
        <v>0</v>
      </c>
      <c r="AH144">
        <f>INDEX(Impacts_scenario_1_RSBsn_Mask!$Y$2:$Y$70,$Z144-1939+1,1)</f>
        <v>0</v>
      </c>
    </row>
    <row r="145" spans="1:34" x14ac:dyDescent="0.3">
      <c r="A145">
        <v>48</v>
      </c>
      <c r="B145">
        <v>3</v>
      </c>
      <c r="C145">
        <f>RS_wells_scenario_1_bgw!C145-RS_wells_baseline_bgw!C145</f>
        <v>0</v>
      </c>
      <c r="D145">
        <f>RS_wells_scenario_1_bgw!D145-RS_wells_baseline_bgw!D145</f>
        <v>0</v>
      </c>
      <c r="E145">
        <f>RS_wells_scenario_1_bgw!E145-RS_wells_baseline_bgw!E145</f>
        <v>0</v>
      </c>
      <c r="F145">
        <f>RS_wells_scenario_1_bgw!F145-RS_wells_baseline_bgw!F145</f>
        <v>0</v>
      </c>
      <c r="G145">
        <f>RS_wells_scenario_1_bgw!G145-RS_wells_baseline_bgw!G145</f>
        <v>0</v>
      </c>
      <c r="H145" s="19">
        <f>RS_wells_scenario_1_bgw!H145-RS_wells_baseline_bgw!H145</f>
        <v>0</v>
      </c>
      <c r="I145">
        <f>RS_wells_scenario_1_bgw!I145-RS_wells_baseline_bgw!I145</f>
        <v>0</v>
      </c>
      <c r="J145">
        <f>RS_wells_scenario_1_bgw!J145-RS_wells_baseline_bgw!J145</f>
        <v>0</v>
      </c>
      <c r="K145">
        <f>RS_wells_scenario_1_bgw!K145-RS_wells_baseline_bgw!K145</f>
        <v>0</v>
      </c>
      <c r="L145">
        <f>RS_wells_scenario_1_bgw!L145-RS_wells_baseline_bgw!L145</f>
        <v>0</v>
      </c>
      <c r="M145">
        <f>RS_wells_scenario_1_bgw!M145-RS_wells_baseline_bgw!M145</f>
        <v>0</v>
      </c>
      <c r="N145">
        <f>RS_wells_scenario_1_bgw!N145-RS_wells_baseline_bgw!N145</f>
        <v>0</v>
      </c>
      <c r="O145">
        <v>10.145833333333334</v>
      </c>
      <c r="P145">
        <f t="shared" si="34"/>
        <v>1943</v>
      </c>
      <c r="Q145" s="2">
        <f t="shared" si="35"/>
        <v>16041.000000000087</v>
      </c>
      <c r="R145">
        <f t="shared" si="36"/>
        <v>0</v>
      </c>
      <c r="S145">
        <f>I145*$O145/ref!$B$3</f>
        <v>0</v>
      </c>
      <c r="T145">
        <f>K145*$O145/ref!$B$3</f>
        <v>0</v>
      </c>
      <c r="U145">
        <f>L145*$O145/ref!$B$3</f>
        <v>0</v>
      </c>
      <c r="V145">
        <f>N145*$O145/ref!$B$3</f>
        <v>0</v>
      </c>
      <c r="W145">
        <f t="shared" si="40"/>
        <v>11</v>
      </c>
      <c r="X145" t="str">
        <f t="shared" si="41"/>
        <v>11 1943</v>
      </c>
      <c r="Y145">
        <f t="shared" si="38"/>
        <v>11</v>
      </c>
      <c r="Z145">
        <f t="shared" si="42"/>
        <v>1951</v>
      </c>
      <c r="AA145" t="str">
        <f t="shared" si="43"/>
        <v>11 1951</v>
      </c>
      <c r="AB145" s="1">
        <f t="shared" si="39"/>
        <v>18962.5625</v>
      </c>
      <c r="AC145">
        <f t="shared" si="37"/>
        <v>3</v>
      </c>
      <c r="AD145" s="16">
        <f t="shared" si="44"/>
        <v>0</v>
      </c>
      <c r="AE145" s="16">
        <f t="shared" si="45"/>
        <v>0</v>
      </c>
      <c r="AF145" s="16">
        <f t="shared" si="46"/>
        <v>0</v>
      </c>
      <c r="AG145" s="16">
        <f t="shared" si="47"/>
        <v>0</v>
      </c>
      <c r="AH145">
        <f>INDEX(Impacts_scenario_1_RSBsn_Mask!$Y$2:$Y$70,$Z145-1939+1,1)</f>
        <v>0</v>
      </c>
    </row>
    <row r="146" spans="1:34" x14ac:dyDescent="0.3">
      <c r="A146">
        <v>49</v>
      </c>
      <c r="B146">
        <v>1</v>
      </c>
      <c r="C146">
        <f>RS_wells_scenario_1_bgw!C146-RS_wells_baseline_bgw!C146</f>
        <v>0</v>
      </c>
      <c r="D146">
        <f>RS_wells_scenario_1_bgw!D146-RS_wells_baseline_bgw!D146</f>
        <v>0</v>
      </c>
      <c r="E146">
        <f>RS_wells_scenario_1_bgw!E146-RS_wells_baseline_bgw!E146</f>
        <v>0</v>
      </c>
      <c r="F146">
        <f>RS_wells_scenario_1_bgw!F146-RS_wells_baseline_bgw!F146</f>
        <v>0</v>
      </c>
      <c r="G146">
        <f>RS_wells_scenario_1_bgw!G146-RS_wells_baseline_bgw!G146</f>
        <v>0</v>
      </c>
      <c r="H146" s="19">
        <f>RS_wells_scenario_1_bgw!H146-RS_wells_baseline_bgw!H146</f>
        <v>0</v>
      </c>
      <c r="I146">
        <f>RS_wells_scenario_1_bgw!I146-RS_wells_baseline_bgw!I146</f>
        <v>0</v>
      </c>
      <c r="J146">
        <f>RS_wells_scenario_1_bgw!J146-RS_wells_baseline_bgw!J146</f>
        <v>0</v>
      </c>
      <c r="K146">
        <f>RS_wells_scenario_1_bgw!K146-RS_wells_baseline_bgw!K146</f>
        <v>0</v>
      </c>
      <c r="L146">
        <f>RS_wells_scenario_1_bgw!L146-RS_wells_baseline_bgw!L146</f>
        <v>0</v>
      </c>
      <c r="M146">
        <f>RS_wells_scenario_1_bgw!M146-RS_wells_baseline_bgw!M146</f>
        <v>0</v>
      </c>
      <c r="N146">
        <f>RS_wells_scenario_1_bgw!N146-RS_wells_baseline_bgw!N146</f>
        <v>0</v>
      </c>
      <c r="O146">
        <v>10.145833333333334</v>
      </c>
      <c r="P146">
        <f t="shared" si="34"/>
        <v>1943</v>
      </c>
      <c r="Q146" s="2">
        <f t="shared" si="35"/>
        <v>16051.145833333421</v>
      </c>
      <c r="R146">
        <f t="shared" si="36"/>
        <v>0</v>
      </c>
      <c r="S146">
        <f>I146*$O146/ref!$B$3</f>
        <v>0</v>
      </c>
      <c r="T146">
        <f>K146*$O146/ref!$B$3</f>
        <v>0</v>
      </c>
      <c r="U146">
        <f>L146*$O146/ref!$B$3</f>
        <v>0</v>
      </c>
      <c r="V146">
        <f>N146*$O146/ref!$B$3</f>
        <v>0</v>
      </c>
      <c r="W146">
        <f t="shared" si="40"/>
        <v>12</v>
      </c>
      <c r="X146" t="str">
        <f t="shared" si="41"/>
        <v>12 1943</v>
      </c>
      <c r="Y146">
        <f t="shared" si="38"/>
        <v>12</v>
      </c>
      <c r="Z146">
        <f t="shared" si="42"/>
        <v>1951</v>
      </c>
      <c r="AA146" t="str">
        <f t="shared" si="43"/>
        <v>12 1951</v>
      </c>
      <c r="AB146" s="1">
        <f t="shared" si="39"/>
        <v>18993</v>
      </c>
      <c r="AC146">
        <f t="shared" si="37"/>
        <v>3</v>
      </c>
      <c r="AD146" s="16">
        <f t="shared" si="44"/>
        <v>0</v>
      </c>
      <c r="AE146" s="16">
        <f t="shared" si="45"/>
        <v>0</v>
      </c>
      <c r="AF146" s="16">
        <f t="shared" si="46"/>
        <v>0</v>
      </c>
      <c r="AG146" s="16">
        <f t="shared" si="47"/>
        <v>0</v>
      </c>
      <c r="AH146">
        <f>INDEX(Impacts_scenario_1_RSBsn_Mask!$Y$2:$Y$70,$Z146-1939+1,1)</f>
        <v>0</v>
      </c>
    </row>
    <row r="147" spans="1:34" x14ac:dyDescent="0.3">
      <c r="A147">
        <v>49</v>
      </c>
      <c r="B147">
        <v>2</v>
      </c>
      <c r="C147">
        <f>RS_wells_scenario_1_bgw!C147-RS_wells_baseline_bgw!C147</f>
        <v>0</v>
      </c>
      <c r="D147">
        <f>RS_wells_scenario_1_bgw!D147-RS_wells_baseline_bgw!D147</f>
        <v>0</v>
      </c>
      <c r="E147">
        <f>RS_wells_scenario_1_bgw!E147-RS_wells_baseline_bgw!E147</f>
        <v>0</v>
      </c>
      <c r="F147">
        <f>RS_wells_scenario_1_bgw!F147-RS_wells_baseline_bgw!F147</f>
        <v>0</v>
      </c>
      <c r="G147">
        <f>RS_wells_scenario_1_bgw!G147-RS_wells_baseline_bgw!G147</f>
        <v>0</v>
      </c>
      <c r="H147" s="19">
        <f>RS_wells_scenario_1_bgw!H147-RS_wells_baseline_bgw!H147</f>
        <v>0</v>
      </c>
      <c r="I147">
        <f>RS_wells_scenario_1_bgw!I147-RS_wells_baseline_bgw!I147</f>
        <v>0</v>
      </c>
      <c r="J147">
        <f>RS_wells_scenario_1_bgw!J147-RS_wells_baseline_bgw!J147</f>
        <v>0</v>
      </c>
      <c r="K147">
        <f>RS_wells_scenario_1_bgw!K147-RS_wells_baseline_bgw!K147</f>
        <v>0</v>
      </c>
      <c r="L147">
        <f>RS_wells_scenario_1_bgw!L147-RS_wells_baseline_bgw!L147</f>
        <v>0</v>
      </c>
      <c r="M147">
        <f>RS_wells_scenario_1_bgw!M147-RS_wells_baseline_bgw!M147</f>
        <v>0</v>
      </c>
      <c r="N147">
        <f>RS_wells_scenario_1_bgw!N147-RS_wells_baseline_bgw!N147</f>
        <v>0</v>
      </c>
      <c r="O147">
        <v>10.145833333333334</v>
      </c>
      <c r="P147">
        <f t="shared" si="34"/>
        <v>1943</v>
      </c>
      <c r="Q147" s="2">
        <f t="shared" si="35"/>
        <v>16061.291666666755</v>
      </c>
      <c r="R147">
        <f t="shared" si="36"/>
        <v>0</v>
      </c>
      <c r="S147">
        <f>I147*$O147/ref!$B$3</f>
        <v>0</v>
      </c>
      <c r="T147">
        <f>K147*$O147/ref!$B$3</f>
        <v>0</v>
      </c>
      <c r="U147">
        <f>L147*$O147/ref!$B$3</f>
        <v>0</v>
      </c>
      <c r="V147">
        <f>N147*$O147/ref!$B$3</f>
        <v>0</v>
      </c>
      <c r="W147">
        <f t="shared" si="40"/>
        <v>12</v>
      </c>
      <c r="X147" t="str">
        <f t="shared" si="41"/>
        <v>12 1943</v>
      </c>
      <c r="Y147">
        <f t="shared" si="38"/>
        <v>1</v>
      </c>
      <c r="Z147">
        <f t="shared" si="42"/>
        <v>1952</v>
      </c>
      <c r="AA147" t="str">
        <f t="shared" si="43"/>
        <v>1 1952</v>
      </c>
      <c r="AB147" s="1">
        <f t="shared" si="39"/>
        <v>19023.4375</v>
      </c>
      <c r="AC147">
        <f t="shared" si="37"/>
        <v>3</v>
      </c>
      <c r="AD147" s="16">
        <f t="shared" si="44"/>
        <v>0</v>
      </c>
      <c r="AE147" s="16">
        <f t="shared" si="45"/>
        <v>0</v>
      </c>
      <c r="AF147" s="16">
        <f t="shared" si="46"/>
        <v>0</v>
      </c>
      <c r="AG147" s="16">
        <f t="shared" si="47"/>
        <v>0</v>
      </c>
      <c r="AH147">
        <f>INDEX(Impacts_scenario_1_RSBsn_Mask!$Y$2:$Y$70,$Z147-1939+1,1)</f>
        <v>0</v>
      </c>
    </row>
    <row r="148" spans="1:34" x14ac:dyDescent="0.3">
      <c r="A148">
        <v>49</v>
      </c>
      <c r="B148">
        <v>3</v>
      </c>
      <c r="C148">
        <f>RS_wells_scenario_1_bgw!C148-RS_wells_baseline_bgw!C148</f>
        <v>0</v>
      </c>
      <c r="D148">
        <f>RS_wells_scenario_1_bgw!D148-RS_wells_baseline_bgw!D148</f>
        <v>0</v>
      </c>
      <c r="E148">
        <f>RS_wells_scenario_1_bgw!E148-RS_wells_baseline_bgw!E148</f>
        <v>0</v>
      </c>
      <c r="F148">
        <f>RS_wells_scenario_1_bgw!F148-RS_wells_baseline_bgw!F148</f>
        <v>0</v>
      </c>
      <c r="G148">
        <f>RS_wells_scenario_1_bgw!G148-RS_wells_baseline_bgw!G148</f>
        <v>0</v>
      </c>
      <c r="H148" s="19">
        <f>RS_wells_scenario_1_bgw!H148-RS_wells_baseline_bgw!H148</f>
        <v>0</v>
      </c>
      <c r="I148">
        <f>RS_wells_scenario_1_bgw!I148-RS_wells_baseline_bgw!I148</f>
        <v>0</v>
      </c>
      <c r="J148">
        <f>RS_wells_scenario_1_bgw!J148-RS_wells_baseline_bgw!J148</f>
        <v>0</v>
      </c>
      <c r="K148">
        <f>RS_wells_scenario_1_bgw!K148-RS_wells_baseline_bgw!K148</f>
        <v>0</v>
      </c>
      <c r="L148">
        <f>RS_wells_scenario_1_bgw!L148-RS_wells_baseline_bgw!L148</f>
        <v>0</v>
      </c>
      <c r="M148">
        <f>RS_wells_scenario_1_bgw!M148-RS_wells_baseline_bgw!M148</f>
        <v>0</v>
      </c>
      <c r="N148">
        <f>RS_wells_scenario_1_bgw!N148-RS_wells_baseline_bgw!N148</f>
        <v>0</v>
      </c>
      <c r="O148">
        <v>10.145833333333334</v>
      </c>
      <c r="P148">
        <f t="shared" si="34"/>
        <v>1943</v>
      </c>
      <c r="Q148" s="2">
        <f t="shared" si="35"/>
        <v>16071.437500000089</v>
      </c>
      <c r="R148">
        <f t="shared" si="36"/>
        <v>0</v>
      </c>
      <c r="S148">
        <f>I148*$O148/ref!$B$3</f>
        <v>0</v>
      </c>
      <c r="T148">
        <f>K148*$O148/ref!$B$3</f>
        <v>0</v>
      </c>
      <c r="U148">
        <f>L148*$O148/ref!$B$3</f>
        <v>0</v>
      </c>
      <c r="V148">
        <f>N148*$O148/ref!$B$3</f>
        <v>0</v>
      </c>
      <c r="W148">
        <f t="shared" si="40"/>
        <v>12</v>
      </c>
      <c r="X148" t="str">
        <f t="shared" si="41"/>
        <v>12 1943</v>
      </c>
      <c r="Y148">
        <f t="shared" si="38"/>
        <v>2</v>
      </c>
      <c r="Z148">
        <f t="shared" si="42"/>
        <v>1952</v>
      </c>
      <c r="AA148" t="str">
        <f t="shared" si="43"/>
        <v>2 1952</v>
      </c>
      <c r="AB148" s="1">
        <f t="shared" si="39"/>
        <v>19053.875</v>
      </c>
      <c r="AC148">
        <f t="shared" si="37"/>
        <v>3</v>
      </c>
      <c r="AD148" s="16">
        <f t="shared" si="44"/>
        <v>0</v>
      </c>
      <c r="AE148" s="16">
        <f t="shared" si="45"/>
        <v>0</v>
      </c>
      <c r="AF148" s="16">
        <f t="shared" si="46"/>
        <v>0</v>
      </c>
      <c r="AG148" s="16">
        <f t="shared" si="47"/>
        <v>0</v>
      </c>
      <c r="AH148">
        <f>INDEX(Impacts_scenario_1_RSBsn_Mask!$Y$2:$Y$70,$Z148-1939+1,1)</f>
        <v>0</v>
      </c>
    </row>
    <row r="149" spans="1:34" x14ac:dyDescent="0.3">
      <c r="A149">
        <v>50</v>
      </c>
      <c r="B149">
        <v>1</v>
      </c>
      <c r="C149">
        <f>RS_wells_scenario_1_bgw!C149-RS_wells_baseline_bgw!C149</f>
        <v>0</v>
      </c>
      <c r="D149">
        <f>RS_wells_scenario_1_bgw!D149-RS_wells_baseline_bgw!D149</f>
        <v>0</v>
      </c>
      <c r="E149">
        <f>RS_wells_scenario_1_bgw!E149-RS_wells_baseline_bgw!E149</f>
        <v>0</v>
      </c>
      <c r="F149">
        <f>RS_wells_scenario_1_bgw!F149-RS_wells_baseline_bgw!F149</f>
        <v>0</v>
      </c>
      <c r="G149">
        <f>RS_wells_scenario_1_bgw!G149-RS_wells_baseline_bgw!G149</f>
        <v>0</v>
      </c>
      <c r="H149" s="19">
        <f>RS_wells_scenario_1_bgw!H149-RS_wells_baseline_bgw!H149</f>
        <v>0</v>
      </c>
      <c r="I149">
        <f>RS_wells_scenario_1_bgw!I149-RS_wells_baseline_bgw!I149</f>
        <v>0</v>
      </c>
      <c r="J149">
        <f>RS_wells_scenario_1_bgw!J149-RS_wells_baseline_bgw!J149</f>
        <v>0</v>
      </c>
      <c r="K149">
        <f>RS_wells_scenario_1_bgw!K149-RS_wells_baseline_bgw!K149</f>
        <v>0</v>
      </c>
      <c r="L149">
        <f>RS_wells_scenario_1_bgw!L149-RS_wells_baseline_bgw!L149</f>
        <v>0</v>
      </c>
      <c r="M149">
        <f>RS_wells_scenario_1_bgw!M149-RS_wells_baseline_bgw!M149</f>
        <v>0</v>
      </c>
      <c r="N149">
        <f>RS_wells_scenario_1_bgw!N149-RS_wells_baseline_bgw!N149</f>
        <v>0</v>
      </c>
      <c r="O149">
        <v>10.145833333333334</v>
      </c>
      <c r="P149">
        <f t="shared" si="34"/>
        <v>1944</v>
      </c>
      <c r="Q149" s="2">
        <f t="shared" si="35"/>
        <v>16081.583333333423</v>
      </c>
      <c r="R149">
        <f t="shared" si="36"/>
        <v>0</v>
      </c>
      <c r="S149">
        <f>I149*$O149/ref!$B$3</f>
        <v>0</v>
      </c>
      <c r="T149">
        <f>K149*$O149/ref!$B$3</f>
        <v>0</v>
      </c>
      <c r="U149">
        <f>L149*$O149/ref!$B$3</f>
        <v>0</v>
      </c>
      <c r="V149">
        <f>N149*$O149/ref!$B$3</f>
        <v>0</v>
      </c>
      <c r="W149">
        <f t="shared" si="40"/>
        <v>1</v>
      </c>
      <c r="X149" t="str">
        <f t="shared" si="41"/>
        <v>1 1944</v>
      </c>
      <c r="Y149">
        <f t="shared" si="38"/>
        <v>3</v>
      </c>
      <c r="Z149">
        <f t="shared" si="42"/>
        <v>1952</v>
      </c>
      <c r="AA149" t="str">
        <f t="shared" si="43"/>
        <v>3 1952</v>
      </c>
      <c r="AB149" s="1">
        <f t="shared" si="39"/>
        <v>19084.3125</v>
      </c>
      <c r="AC149">
        <f t="shared" si="37"/>
        <v>3</v>
      </c>
      <c r="AD149" s="16">
        <f t="shared" si="44"/>
        <v>0</v>
      </c>
      <c r="AE149" s="16">
        <f t="shared" si="45"/>
        <v>0</v>
      </c>
      <c r="AF149" s="16">
        <f t="shared" si="46"/>
        <v>0</v>
      </c>
      <c r="AG149" s="16">
        <f t="shared" si="47"/>
        <v>0</v>
      </c>
      <c r="AH149">
        <f>INDEX(Impacts_scenario_1_RSBsn_Mask!$Y$2:$Y$70,$Z149-1939+1,1)</f>
        <v>0</v>
      </c>
    </row>
    <row r="150" spans="1:34" x14ac:dyDescent="0.3">
      <c r="A150">
        <v>50</v>
      </c>
      <c r="B150">
        <v>2</v>
      </c>
      <c r="C150">
        <f>RS_wells_scenario_1_bgw!C150-RS_wells_baseline_bgw!C150</f>
        <v>0</v>
      </c>
      <c r="D150">
        <f>RS_wells_scenario_1_bgw!D150-RS_wells_baseline_bgw!D150</f>
        <v>0</v>
      </c>
      <c r="E150">
        <f>RS_wells_scenario_1_bgw!E150-RS_wells_baseline_bgw!E150</f>
        <v>0</v>
      </c>
      <c r="F150">
        <f>RS_wells_scenario_1_bgw!F150-RS_wells_baseline_bgw!F150</f>
        <v>0</v>
      </c>
      <c r="G150">
        <f>RS_wells_scenario_1_bgw!G150-RS_wells_baseline_bgw!G150</f>
        <v>0</v>
      </c>
      <c r="H150" s="19">
        <f>RS_wells_scenario_1_bgw!H150-RS_wells_baseline_bgw!H150</f>
        <v>0</v>
      </c>
      <c r="I150">
        <f>RS_wells_scenario_1_bgw!I150-RS_wells_baseline_bgw!I150</f>
        <v>0</v>
      </c>
      <c r="J150">
        <f>RS_wells_scenario_1_bgw!J150-RS_wells_baseline_bgw!J150</f>
        <v>0</v>
      </c>
      <c r="K150">
        <f>RS_wells_scenario_1_bgw!K150-RS_wells_baseline_bgw!K150</f>
        <v>0</v>
      </c>
      <c r="L150">
        <f>RS_wells_scenario_1_bgw!L150-RS_wells_baseline_bgw!L150</f>
        <v>0</v>
      </c>
      <c r="M150">
        <f>RS_wells_scenario_1_bgw!M150-RS_wells_baseline_bgw!M150</f>
        <v>0</v>
      </c>
      <c r="N150">
        <f>RS_wells_scenario_1_bgw!N150-RS_wells_baseline_bgw!N150</f>
        <v>0</v>
      </c>
      <c r="O150">
        <v>10.145833333333334</v>
      </c>
      <c r="P150">
        <f t="shared" si="34"/>
        <v>1944</v>
      </c>
      <c r="Q150" s="2">
        <f t="shared" si="35"/>
        <v>16091.729166666757</v>
      </c>
      <c r="R150">
        <f t="shared" si="36"/>
        <v>0</v>
      </c>
      <c r="S150">
        <f>I150*$O150/ref!$B$3</f>
        <v>0</v>
      </c>
      <c r="T150">
        <f>K150*$O150/ref!$B$3</f>
        <v>0</v>
      </c>
      <c r="U150">
        <f>L150*$O150/ref!$B$3</f>
        <v>0</v>
      </c>
      <c r="V150">
        <f>N150*$O150/ref!$B$3</f>
        <v>0</v>
      </c>
      <c r="W150">
        <f t="shared" si="40"/>
        <v>1</v>
      </c>
      <c r="X150" t="str">
        <f t="shared" si="41"/>
        <v>1 1944</v>
      </c>
      <c r="Y150">
        <f t="shared" si="38"/>
        <v>4</v>
      </c>
      <c r="Z150">
        <f t="shared" si="42"/>
        <v>1952</v>
      </c>
      <c r="AA150" t="str">
        <f t="shared" si="43"/>
        <v>4 1952</v>
      </c>
      <c r="AB150" s="1">
        <f t="shared" si="39"/>
        <v>19114.75</v>
      </c>
      <c r="AC150">
        <f t="shared" si="37"/>
        <v>3</v>
      </c>
      <c r="AD150" s="16">
        <f t="shared" si="44"/>
        <v>0</v>
      </c>
      <c r="AE150" s="16">
        <f t="shared" si="45"/>
        <v>0</v>
      </c>
      <c r="AF150" s="16">
        <f t="shared" si="46"/>
        <v>0</v>
      </c>
      <c r="AG150" s="16">
        <f t="shared" si="47"/>
        <v>0</v>
      </c>
      <c r="AH150">
        <f>INDEX(Impacts_scenario_1_RSBsn_Mask!$Y$2:$Y$70,$Z150-1939+1,1)</f>
        <v>0</v>
      </c>
    </row>
    <row r="151" spans="1:34" x14ac:dyDescent="0.3">
      <c r="A151">
        <v>50</v>
      </c>
      <c r="B151">
        <v>3</v>
      </c>
      <c r="C151">
        <f>RS_wells_scenario_1_bgw!C151-RS_wells_baseline_bgw!C151</f>
        <v>0</v>
      </c>
      <c r="D151">
        <f>RS_wells_scenario_1_bgw!D151-RS_wells_baseline_bgw!D151</f>
        <v>0</v>
      </c>
      <c r="E151">
        <f>RS_wells_scenario_1_bgw!E151-RS_wells_baseline_bgw!E151</f>
        <v>0</v>
      </c>
      <c r="F151">
        <f>RS_wells_scenario_1_bgw!F151-RS_wells_baseline_bgw!F151</f>
        <v>0</v>
      </c>
      <c r="G151">
        <f>RS_wells_scenario_1_bgw!G151-RS_wells_baseline_bgw!G151</f>
        <v>0</v>
      </c>
      <c r="H151" s="19">
        <f>RS_wells_scenario_1_bgw!H151-RS_wells_baseline_bgw!H151</f>
        <v>0</v>
      </c>
      <c r="I151">
        <f>RS_wells_scenario_1_bgw!I151-RS_wells_baseline_bgw!I151</f>
        <v>0</v>
      </c>
      <c r="J151">
        <f>RS_wells_scenario_1_bgw!J151-RS_wells_baseline_bgw!J151</f>
        <v>0</v>
      </c>
      <c r="K151">
        <f>RS_wells_scenario_1_bgw!K151-RS_wells_baseline_bgw!K151</f>
        <v>0</v>
      </c>
      <c r="L151">
        <f>RS_wells_scenario_1_bgw!L151-RS_wells_baseline_bgw!L151</f>
        <v>0</v>
      </c>
      <c r="M151">
        <f>RS_wells_scenario_1_bgw!M151-RS_wells_baseline_bgw!M151</f>
        <v>0</v>
      </c>
      <c r="N151">
        <f>RS_wells_scenario_1_bgw!N151-RS_wells_baseline_bgw!N151</f>
        <v>0</v>
      </c>
      <c r="O151">
        <v>10.145833333333334</v>
      </c>
      <c r="P151">
        <f t="shared" si="34"/>
        <v>1944</v>
      </c>
      <c r="Q151" s="2">
        <f t="shared" si="35"/>
        <v>16101.875000000091</v>
      </c>
      <c r="R151">
        <f t="shared" si="36"/>
        <v>0</v>
      </c>
      <c r="S151">
        <f>I151*$O151/ref!$B$3</f>
        <v>0</v>
      </c>
      <c r="T151">
        <f>K151*$O151/ref!$B$3</f>
        <v>0</v>
      </c>
      <c r="U151">
        <f>L151*$O151/ref!$B$3</f>
        <v>0</v>
      </c>
      <c r="V151">
        <f>N151*$O151/ref!$B$3</f>
        <v>0</v>
      </c>
      <c r="W151">
        <f t="shared" si="40"/>
        <v>1</v>
      </c>
      <c r="X151" t="str">
        <f t="shared" si="41"/>
        <v>1 1944</v>
      </c>
      <c r="Y151">
        <f t="shared" si="38"/>
        <v>5</v>
      </c>
      <c r="Z151">
        <f t="shared" si="42"/>
        <v>1952</v>
      </c>
      <c r="AA151" t="str">
        <f t="shared" si="43"/>
        <v>5 1952</v>
      </c>
      <c r="AB151" s="1">
        <f t="shared" si="39"/>
        <v>19145.1875</v>
      </c>
      <c r="AC151">
        <f t="shared" si="37"/>
        <v>3</v>
      </c>
      <c r="AD151" s="16">
        <f t="shared" si="44"/>
        <v>0</v>
      </c>
      <c r="AE151" s="16">
        <f t="shared" si="45"/>
        <v>0</v>
      </c>
      <c r="AF151" s="16">
        <f t="shared" si="46"/>
        <v>0</v>
      </c>
      <c r="AG151" s="16">
        <f t="shared" si="47"/>
        <v>0</v>
      </c>
      <c r="AH151">
        <f>INDEX(Impacts_scenario_1_RSBsn_Mask!$Y$2:$Y$70,$Z151-1939+1,1)</f>
        <v>0</v>
      </c>
    </row>
    <row r="152" spans="1:34" x14ac:dyDescent="0.3">
      <c r="A152">
        <v>51</v>
      </c>
      <c r="B152">
        <v>1</v>
      </c>
      <c r="C152">
        <f>RS_wells_scenario_1_bgw!C152-RS_wells_baseline_bgw!C152</f>
        <v>0</v>
      </c>
      <c r="D152">
        <f>RS_wells_scenario_1_bgw!D152-RS_wells_baseline_bgw!D152</f>
        <v>0</v>
      </c>
      <c r="E152">
        <f>RS_wells_scenario_1_bgw!E152-RS_wells_baseline_bgw!E152</f>
        <v>0</v>
      </c>
      <c r="F152">
        <f>RS_wells_scenario_1_bgw!F152-RS_wells_baseline_bgw!F152</f>
        <v>0</v>
      </c>
      <c r="G152">
        <f>RS_wells_scenario_1_bgw!G152-RS_wells_baseline_bgw!G152</f>
        <v>0</v>
      </c>
      <c r="H152" s="19">
        <f>RS_wells_scenario_1_bgw!H152-RS_wells_baseline_bgw!H152</f>
        <v>0</v>
      </c>
      <c r="I152">
        <f>RS_wells_scenario_1_bgw!I152-RS_wells_baseline_bgw!I152</f>
        <v>0</v>
      </c>
      <c r="J152">
        <f>RS_wells_scenario_1_bgw!J152-RS_wells_baseline_bgw!J152</f>
        <v>0</v>
      </c>
      <c r="K152">
        <f>RS_wells_scenario_1_bgw!K152-RS_wells_baseline_bgw!K152</f>
        <v>0</v>
      </c>
      <c r="L152">
        <f>RS_wells_scenario_1_bgw!L152-RS_wells_baseline_bgw!L152</f>
        <v>0</v>
      </c>
      <c r="M152">
        <f>RS_wells_scenario_1_bgw!M152-RS_wells_baseline_bgw!M152</f>
        <v>0</v>
      </c>
      <c r="N152">
        <f>RS_wells_scenario_1_bgw!N152-RS_wells_baseline_bgw!N152</f>
        <v>0</v>
      </c>
      <c r="O152">
        <v>10.145833333333334</v>
      </c>
      <c r="P152">
        <f t="shared" si="34"/>
        <v>1944</v>
      </c>
      <c r="Q152" s="2">
        <f t="shared" si="35"/>
        <v>16112.020833333425</v>
      </c>
      <c r="R152">
        <f t="shared" si="36"/>
        <v>0</v>
      </c>
      <c r="S152">
        <f>I152*$O152/ref!$B$3</f>
        <v>0</v>
      </c>
      <c r="T152">
        <f>K152*$O152/ref!$B$3</f>
        <v>0</v>
      </c>
      <c r="U152">
        <f>L152*$O152/ref!$B$3</f>
        <v>0</v>
      </c>
      <c r="V152">
        <f>N152*$O152/ref!$B$3</f>
        <v>0</v>
      </c>
      <c r="W152">
        <f t="shared" si="40"/>
        <v>2</v>
      </c>
      <c r="X152" t="str">
        <f t="shared" si="41"/>
        <v>2 1944</v>
      </c>
      <c r="Y152">
        <f t="shared" si="38"/>
        <v>6</v>
      </c>
      <c r="Z152">
        <f t="shared" si="42"/>
        <v>1952</v>
      </c>
      <c r="AA152" t="str">
        <f t="shared" si="43"/>
        <v>6 1952</v>
      </c>
      <c r="AB152" s="1">
        <f t="shared" si="39"/>
        <v>19175.625</v>
      </c>
      <c r="AC152">
        <f t="shared" si="37"/>
        <v>3</v>
      </c>
      <c r="AD152" s="16">
        <f t="shared" si="44"/>
        <v>0</v>
      </c>
      <c r="AE152" s="16">
        <f t="shared" si="45"/>
        <v>0</v>
      </c>
      <c r="AF152" s="16">
        <f t="shared" si="46"/>
        <v>0</v>
      </c>
      <c r="AG152" s="16">
        <f t="shared" si="47"/>
        <v>0</v>
      </c>
      <c r="AH152">
        <f>INDEX(Impacts_scenario_1_RSBsn_Mask!$Y$2:$Y$70,$Z152-1939+1,1)</f>
        <v>0</v>
      </c>
    </row>
    <row r="153" spans="1:34" x14ac:dyDescent="0.3">
      <c r="A153">
        <v>51</v>
      </c>
      <c r="B153">
        <v>2</v>
      </c>
      <c r="C153">
        <f>RS_wells_scenario_1_bgw!C153-RS_wells_baseline_bgw!C153</f>
        <v>0</v>
      </c>
      <c r="D153">
        <f>RS_wells_scenario_1_bgw!D153-RS_wells_baseline_bgw!D153</f>
        <v>0</v>
      </c>
      <c r="E153">
        <f>RS_wells_scenario_1_bgw!E153-RS_wells_baseline_bgw!E153</f>
        <v>0</v>
      </c>
      <c r="F153">
        <f>RS_wells_scenario_1_bgw!F153-RS_wells_baseline_bgw!F153</f>
        <v>0</v>
      </c>
      <c r="G153">
        <f>RS_wells_scenario_1_bgw!G153-RS_wells_baseline_bgw!G153</f>
        <v>0</v>
      </c>
      <c r="H153" s="19">
        <f>RS_wells_scenario_1_bgw!H153-RS_wells_baseline_bgw!H153</f>
        <v>0</v>
      </c>
      <c r="I153">
        <f>RS_wells_scenario_1_bgw!I153-RS_wells_baseline_bgw!I153</f>
        <v>0</v>
      </c>
      <c r="J153">
        <f>RS_wells_scenario_1_bgw!J153-RS_wells_baseline_bgw!J153</f>
        <v>0</v>
      </c>
      <c r="K153">
        <f>RS_wells_scenario_1_bgw!K153-RS_wells_baseline_bgw!K153</f>
        <v>0</v>
      </c>
      <c r="L153">
        <f>RS_wells_scenario_1_bgw!L153-RS_wells_baseline_bgw!L153</f>
        <v>0</v>
      </c>
      <c r="M153">
        <f>RS_wells_scenario_1_bgw!M153-RS_wells_baseline_bgw!M153</f>
        <v>0</v>
      </c>
      <c r="N153">
        <f>RS_wells_scenario_1_bgw!N153-RS_wells_baseline_bgw!N153</f>
        <v>0</v>
      </c>
      <c r="O153">
        <v>10.145833333333334</v>
      </c>
      <c r="P153">
        <f t="shared" si="34"/>
        <v>1944</v>
      </c>
      <c r="Q153" s="2">
        <f t="shared" si="35"/>
        <v>16122.166666666759</v>
      </c>
      <c r="R153">
        <f t="shared" si="36"/>
        <v>0</v>
      </c>
      <c r="S153">
        <f>I153*$O153/ref!$B$3</f>
        <v>0</v>
      </c>
      <c r="T153">
        <f>K153*$O153/ref!$B$3</f>
        <v>0</v>
      </c>
      <c r="U153">
        <f>L153*$O153/ref!$B$3</f>
        <v>0</v>
      </c>
      <c r="V153">
        <f>N153*$O153/ref!$B$3</f>
        <v>0</v>
      </c>
      <c r="W153">
        <f t="shared" si="40"/>
        <v>2</v>
      </c>
      <c r="X153" t="str">
        <f t="shared" si="41"/>
        <v>2 1944</v>
      </c>
      <c r="Y153">
        <f t="shared" si="38"/>
        <v>7</v>
      </c>
      <c r="Z153">
        <f t="shared" si="42"/>
        <v>1952</v>
      </c>
      <c r="AA153" t="str">
        <f t="shared" si="43"/>
        <v>7 1952</v>
      </c>
      <c r="AB153" s="1">
        <f t="shared" si="39"/>
        <v>19206.0625</v>
      </c>
      <c r="AC153">
        <f t="shared" si="37"/>
        <v>3</v>
      </c>
      <c r="AD153" s="16">
        <f t="shared" si="44"/>
        <v>0</v>
      </c>
      <c r="AE153" s="16">
        <f t="shared" si="45"/>
        <v>0</v>
      </c>
      <c r="AF153" s="16">
        <f t="shared" si="46"/>
        <v>0</v>
      </c>
      <c r="AG153" s="16">
        <f t="shared" si="47"/>
        <v>0</v>
      </c>
      <c r="AH153">
        <f>INDEX(Impacts_scenario_1_RSBsn_Mask!$Y$2:$Y$70,$Z153-1939+1,1)</f>
        <v>0</v>
      </c>
    </row>
    <row r="154" spans="1:34" x14ac:dyDescent="0.3">
      <c r="A154">
        <v>51</v>
      </c>
      <c r="B154">
        <v>3</v>
      </c>
      <c r="C154">
        <f>RS_wells_scenario_1_bgw!C154-RS_wells_baseline_bgw!C154</f>
        <v>0</v>
      </c>
      <c r="D154">
        <f>RS_wells_scenario_1_bgw!D154-RS_wells_baseline_bgw!D154</f>
        <v>0</v>
      </c>
      <c r="E154">
        <f>RS_wells_scenario_1_bgw!E154-RS_wells_baseline_bgw!E154</f>
        <v>0</v>
      </c>
      <c r="F154">
        <f>RS_wells_scenario_1_bgw!F154-RS_wells_baseline_bgw!F154</f>
        <v>0</v>
      </c>
      <c r="G154">
        <f>RS_wells_scenario_1_bgw!G154-RS_wells_baseline_bgw!G154</f>
        <v>0</v>
      </c>
      <c r="H154" s="19">
        <f>RS_wells_scenario_1_bgw!H154-RS_wells_baseline_bgw!H154</f>
        <v>0</v>
      </c>
      <c r="I154">
        <f>RS_wells_scenario_1_bgw!I154-RS_wells_baseline_bgw!I154</f>
        <v>0</v>
      </c>
      <c r="J154">
        <f>RS_wells_scenario_1_bgw!J154-RS_wells_baseline_bgw!J154</f>
        <v>0</v>
      </c>
      <c r="K154">
        <f>RS_wells_scenario_1_bgw!K154-RS_wells_baseline_bgw!K154</f>
        <v>0</v>
      </c>
      <c r="L154">
        <f>RS_wells_scenario_1_bgw!L154-RS_wells_baseline_bgw!L154</f>
        <v>0</v>
      </c>
      <c r="M154">
        <f>RS_wells_scenario_1_bgw!M154-RS_wells_baseline_bgw!M154</f>
        <v>0</v>
      </c>
      <c r="N154">
        <f>RS_wells_scenario_1_bgw!N154-RS_wells_baseline_bgw!N154</f>
        <v>0</v>
      </c>
      <c r="O154">
        <v>10.145833333333334</v>
      </c>
      <c r="P154">
        <f t="shared" si="34"/>
        <v>1944</v>
      </c>
      <c r="Q154" s="2">
        <f t="shared" si="35"/>
        <v>16132.312500000093</v>
      </c>
      <c r="R154">
        <f t="shared" si="36"/>
        <v>0</v>
      </c>
      <c r="S154">
        <f>I154*$O154/ref!$B$3</f>
        <v>0</v>
      </c>
      <c r="T154">
        <f>K154*$O154/ref!$B$3</f>
        <v>0</v>
      </c>
      <c r="U154">
        <f>L154*$O154/ref!$B$3</f>
        <v>0</v>
      </c>
      <c r="V154">
        <f>N154*$O154/ref!$B$3</f>
        <v>0</v>
      </c>
      <c r="W154">
        <f t="shared" si="40"/>
        <v>2</v>
      </c>
      <c r="X154" t="str">
        <f t="shared" si="41"/>
        <v>2 1944</v>
      </c>
      <c r="Y154">
        <f t="shared" si="38"/>
        <v>8</v>
      </c>
      <c r="Z154">
        <f t="shared" si="42"/>
        <v>1952</v>
      </c>
      <c r="AA154" t="str">
        <f t="shared" si="43"/>
        <v>8 1952</v>
      </c>
      <c r="AB154" s="1">
        <f t="shared" si="39"/>
        <v>19236.5</v>
      </c>
      <c r="AC154">
        <f t="shared" si="37"/>
        <v>3</v>
      </c>
      <c r="AD154" s="16">
        <f t="shared" si="44"/>
        <v>0</v>
      </c>
      <c r="AE154" s="16">
        <f t="shared" si="45"/>
        <v>0</v>
      </c>
      <c r="AF154" s="16">
        <f t="shared" si="46"/>
        <v>0</v>
      </c>
      <c r="AG154" s="16">
        <f t="shared" si="47"/>
        <v>0</v>
      </c>
      <c r="AH154">
        <f>INDEX(Impacts_scenario_1_RSBsn_Mask!$Y$2:$Y$70,$Z154-1939+1,1)</f>
        <v>0</v>
      </c>
    </row>
    <row r="155" spans="1:34" x14ac:dyDescent="0.3">
      <c r="A155">
        <v>52</v>
      </c>
      <c r="B155">
        <v>1</v>
      </c>
      <c r="C155">
        <f>RS_wells_scenario_1_bgw!C155-RS_wells_baseline_bgw!C155</f>
        <v>0</v>
      </c>
      <c r="D155">
        <f>RS_wells_scenario_1_bgw!D155-RS_wells_baseline_bgw!D155</f>
        <v>0</v>
      </c>
      <c r="E155">
        <f>RS_wells_scenario_1_bgw!E155-RS_wells_baseline_bgw!E155</f>
        <v>0</v>
      </c>
      <c r="F155">
        <f>RS_wells_scenario_1_bgw!F155-RS_wells_baseline_bgw!F155</f>
        <v>0</v>
      </c>
      <c r="G155">
        <f>RS_wells_scenario_1_bgw!G155-RS_wells_baseline_bgw!G155</f>
        <v>0</v>
      </c>
      <c r="H155" s="19">
        <f>RS_wells_scenario_1_bgw!H155-RS_wells_baseline_bgw!H155</f>
        <v>0</v>
      </c>
      <c r="I155">
        <f>RS_wells_scenario_1_bgw!I155-RS_wells_baseline_bgw!I155</f>
        <v>0</v>
      </c>
      <c r="J155">
        <f>RS_wells_scenario_1_bgw!J155-RS_wells_baseline_bgw!J155</f>
        <v>0</v>
      </c>
      <c r="K155">
        <f>RS_wells_scenario_1_bgw!K155-RS_wells_baseline_bgw!K155</f>
        <v>0</v>
      </c>
      <c r="L155">
        <f>RS_wells_scenario_1_bgw!L155-RS_wells_baseline_bgw!L155</f>
        <v>0</v>
      </c>
      <c r="M155">
        <f>RS_wells_scenario_1_bgw!M155-RS_wells_baseline_bgw!M155</f>
        <v>0</v>
      </c>
      <c r="N155">
        <f>RS_wells_scenario_1_bgw!N155-RS_wells_baseline_bgw!N155</f>
        <v>0</v>
      </c>
      <c r="O155">
        <v>10.145833333333334</v>
      </c>
      <c r="P155">
        <f t="shared" si="34"/>
        <v>1944</v>
      </c>
      <c r="Q155" s="2">
        <f t="shared" si="35"/>
        <v>16142.458333333427</v>
      </c>
      <c r="R155">
        <f t="shared" si="36"/>
        <v>0</v>
      </c>
      <c r="S155">
        <f>I155*$O155/ref!$B$3</f>
        <v>0</v>
      </c>
      <c r="T155">
        <f>K155*$O155/ref!$B$3</f>
        <v>0</v>
      </c>
      <c r="U155">
        <f>L155*$O155/ref!$B$3</f>
        <v>0</v>
      </c>
      <c r="V155">
        <f>N155*$O155/ref!$B$3</f>
        <v>0</v>
      </c>
      <c r="W155">
        <f t="shared" si="40"/>
        <v>3</v>
      </c>
      <c r="X155" t="str">
        <f t="shared" si="41"/>
        <v>3 1944</v>
      </c>
      <c r="Y155">
        <f t="shared" si="38"/>
        <v>9</v>
      </c>
      <c r="Z155">
        <f t="shared" si="42"/>
        <v>1952</v>
      </c>
      <c r="AA155" t="str">
        <f t="shared" si="43"/>
        <v>9 1952</v>
      </c>
      <c r="AB155" s="1">
        <f t="shared" si="39"/>
        <v>19266.9375</v>
      </c>
      <c r="AC155">
        <f t="shared" si="37"/>
        <v>3</v>
      </c>
      <c r="AD155" s="16">
        <f t="shared" si="44"/>
        <v>0</v>
      </c>
      <c r="AE155" s="16">
        <f t="shared" si="45"/>
        <v>0</v>
      </c>
      <c r="AF155" s="16">
        <f t="shared" si="46"/>
        <v>0</v>
      </c>
      <c r="AG155" s="16">
        <f t="shared" si="47"/>
        <v>0</v>
      </c>
      <c r="AH155">
        <f>INDEX(Impacts_scenario_1_RSBsn_Mask!$Y$2:$Y$70,$Z155-1939+1,1)</f>
        <v>0</v>
      </c>
    </row>
    <row r="156" spans="1:34" x14ac:dyDescent="0.3">
      <c r="A156">
        <v>52</v>
      </c>
      <c r="B156">
        <v>2</v>
      </c>
      <c r="C156">
        <f>RS_wells_scenario_1_bgw!C156-RS_wells_baseline_bgw!C156</f>
        <v>0</v>
      </c>
      <c r="D156">
        <f>RS_wells_scenario_1_bgw!D156-RS_wells_baseline_bgw!D156</f>
        <v>0</v>
      </c>
      <c r="E156">
        <f>RS_wells_scenario_1_bgw!E156-RS_wells_baseline_bgw!E156</f>
        <v>0</v>
      </c>
      <c r="F156">
        <f>RS_wells_scenario_1_bgw!F156-RS_wells_baseline_bgw!F156</f>
        <v>0</v>
      </c>
      <c r="G156">
        <f>RS_wells_scenario_1_bgw!G156-RS_wells_baseline_bgw!G156</f>
        <v>0</v>
      </c>
      <c r="H156" s="19">
        <f>RS_wells_scenario_1_bgw!H156-RS_wells_baseline_bgw!H156</f>
        <v>0</v>
      </c>
      <c r="I156">
        <f>RS_wells_scenario_1_bgw!I156-RS_wells_baseline_bgw!I156</f>
        <v>0</v>
      </c>
      <c r="J156">
        <f>RS_wells_scenario_1_bgw!J156-RS_wells_baseline_bgw!J156</f>
        <v>0</v>
      </c>
      <c r="K156">
        <f>RS_wells_scenario_1_bgw!K156-RS_wells_baseline_bgw!K156</f>
        <v>0</v>
      </c>
      <c r="L156">
        <f>RS_wells_scenario_1_bgw!L156-RS_wells_baseline_bgw!L156</f>
        <v>0</v>
      </c>
      <c r="M156">
        <f>RS_wells_scenario_1_bgw!M156-RS_wells_baseline_bgw!M156</f>
        <v>0</v>
      </c>
      <c r="N156">
        <f>RS_wells_scenario_1_bgw!N156-RS_wells_baseline_bgw!N156</f>
        <v>0</v>
      </c>
      <c r="O156">
        <v>10.145833333333334</v>
      </c>
      <c r="P156">
        <f t="shared" si="34"/>
        <v>1944</v>
      </c>
      <c r="Q156" s="2">
        <f t="shared" si="35"/>
        <v>16152.604166666761</v>
      </c>
      <c r="R156">
        <f t="shared" si="36"/>
        <v>0</v>
      </c>
      <c r="S156">
        <f>I156*$O156/ref!$B$3</f>
        <v>0</v>
      </c>
      <c r="T156">
        <f>K156*$O156/ref!$B$3</f>
        <v>0</v>
      </c>
      <c r="U156">
        <f>L156*$O156/ref!$B$3</f>
        <v>0</v>
      </c>
      <c r="V156">
        <f>N156*$O156/ref!$B$3</f>
        <v>0</v>
      </c>
      <c r="W156">
        <f t="shared" si="40"/>
        <v>3</v>
      </c>
      <c r="X156" t="str">
        <f t="shared" si="41"/>
        <v>3 1944</v>
      </c>
      <c r="Y156">
        <f t="shared" si="38"/>
        <v>10</v>
      </c>
      <c r="Z156">
        <f t="shared" si="42"/>
        <v>1952</v>
      </c>
      <c r="AA156" t="str">
        <f t="shared" si="43"/>
        <v>10 1952</v>
      </c>
      <c r="AB156" s="1">
        <f t="shared" si="39"/>
        <v>19297.375</v>
      </c>
      <c r="AC156">
        <f t="shared" si="37"/>
        <v>3</v>
      </c>
      <c r="AD156" s="16">
        <f t="shared" si="44"/>
        <v>0</v>
      </c>
      <c r="AE156" s="16">
        <f t="shared" si="45"/>
        <v>0</v>
      </c>
      <c r="AF156" s="16">
        <f t="shared" si="46"/>
        <v>0</v>
      </c>
      <c r="AG156" s="16">
        <f t="shared" si="47"/>
        <v>0</v>
      </c>
      <c r="AH156">
        <f>INDEX(Impacts_scenario_1_RSBsn_Mask!$Y$2:$Y$70,$Z156-1939+1,1)</f>
        <v>0</v>
      </c>
    </row>
    <row r="157" spans="1:34" x14ac:dyDescent="0.3">
      <c r="A157">
        <v>52</v>
      </c>
      <c r="B157">
        <v>3</v>
      </c>
      <c r="C157">
        <f>RS_wells_scenario_1_bgw!C157-RS_wells_baseline_bgw!C157</f>
        <v>0</v>
      </c>
      <c r="D157">
        <f>RS_wells_scenario_1_bgw!D157-RS_wells_baseline_bgw!D157</f>
        <v>0</v>
      </c>
      <c r="E157">
        <f>RS_wells_scenario_1_bgw!E157-RS_wells_baseline_bgw!E157</f>
        <v>0</v>
      </c>
      <c r="F157">
        <f>RS_wells_scenario_1_bgw!F157-RS_wells_baseline_bgw!F157</f>
        <v>0</v>
      </c>
      <c r="G157">
        <f>RS_wells_scenario_1_bgw!G157-RS_wells_baseline_bgw!G157</f>
        <v>0</v>
      </c>
      <c r="H157" s="19">
        <f>RS_wells_scenario_1_bgw!H157-RS_wells_baseline_bgw!H157</f>
        <v>0</v>
      </c>
      <c r="I157">
        <f>RS_wells_scenario_1_bgw!I157-RS_wells_baseline_bgw!I157</f>
        <v>0</v>
      </c>
      <c r="J157">
        <f>RS_wells_scenario_1_bgw!J157-RS_wells_baseline_bgw!J157</f>
        <v>0</v>
      </c>
      <c r="K157">
        <f>RS_wells_scenario_1_bgw!K157-RS_wells_baseline_bgw!K157</f>
        <v>0</v>
      </c>
      <c r="L157">
        <f>RS_wells_scenario_1_bgw!L157-RS_wells_baseline_bgw!L157</f>
        <v>0</v>
      </c>
      <c r="M157">
        <f>RS_wells_scenario_1_bgw!M157-RS_wells_baseline_bgw!M157</f>
        <v>0</v>
      </c>
      <c r="N157">
        <f>RS_wells_scenario_1_bgw!N157-RS_wells_baseline_bgw!N157</f>
        <v>0</v>
      </c>
      <c r="O157">
        <v>10.145833333333334</v>
      </c>
      <c r="P157">
        <f t="shared" si="34"/>
        <v>1944</v>
      </c>
      <c r="Q157" s="2">
        <f t="shared" si="35"/>
        <v>16162.750000000095</v>
      </c>
      <c r="R157">
        <f t="shared" si="36"/>
        <v>0</v>
      </c>
      <c r="S157">
        <f>I157*$O157/ref!$B$3</f>
        <v>0</v>
      </c>
      <c r="T157">
        <f>K157*$O157/ref!$B$3</f>
        <v>0</v>
      </c>
      <c r="U157">
        <f>L157*$O157/ref!$B$3</f>
        <v>0</v>
      </c>
      <c r="V157">
        <f>N157*$O157/ref!$B$3</f>
        <v>0</v>
      </c>
      <c r="W157">
        <f t="shared" si="40"/>
        <v>3</v>
      </c>
      <c r="X157" t="str">
        <f t="shared" si="41"/>
        <v>3 1944</v>
      </c>
      <c r="Y157">
        <f t="shared" si="38"/>
        <v>11</v>
      </c>
      <c r="Z157">
        <f t="shared" si="42"/>
        <v>1952</v>
      </c>
      <c r="AA157" t="str">
        <f t="shared" si="43"/>
        <v>11 1952</v>
      </c>
      <c r="AB157" s="1">
        <f t="shared" si="39"/>
        <v>19327.8125</v>
      </c>
      <c r="AC157">
        <f t="shared" si="37"/>
        <v>3</v>
      </c>
      <c r="AD157" s="16">
        <f t="shared" si="44"/>
        <v>0</v>
      </c>
      <c r="AE157" s="16">
        <f t="shared" si="45"/>
        <v>0</v>
      </c>
      <c r="AF157" s="16">
        <f t="shared" si="46"/>
        <v>0</v>
      </c>
      <c r="AG157" s="16">
        <f t="shared" si="47"/>
        <v>0</v>
      </c>
      <c r="AH157">
        <f>INDEX(Impacts_scenario_1_RSBsn_Mask!$Y$2:$Y$70,$Z157-1939+1,1)</f>
        <v>0</v>
      </c>
    </row>
    <row r="158" spans="1:34" x14ac:dyDescent="0.3">
      <c r="A158">
        <v>53</v>
      </c>
      <c r="B158">
        <v>1</v>
      </c>
      <c r="C158">
        <f>RS_wells_scenario_1_bgw!C158-RS_wells_baseline_bgw!C158</f>
        <v>0</v>
      </c>
      <c r="D158">
        <f>RS_wells_scenario_1_bgw!D158-RS_wells_baseline_bgw!D158</f>
        <v>0</v>
      </c>
      <c r="E158">
        <f>RS_wells_scenario_1_bgw!E158-RS_wells_baseline_bgw!E158</f>
        <v>0</v>
      </c>
      <c r="F158">
        <f>RS_wells_scenario_1_bgw!F158-RS_wells_baseline_bgw!F158</f>
        <v>0</v>
      </c>
      <c r="G158">
        <f>RS_wells_scenario_1_bgw!G158-RS_wells_baseline_bgw!G158</f>
        <v>0</v>
      </c>
      <c r="H158" s="19">
        <f>RS_wells_scenario_1_bgw!H158-RS_wells_baseline_bgw!H158</f>
        <v>0</v>
      </c>
      <c r="I158">
        <f>RS_wells_scenario_1_bgw!I158-RS_wells_baseline_bgw!I158</f>
        <v>0</v>
      </c>
      <c r="J158">
        <f>RS_wells_scenario_1_bgw!J158-RS_wells_baseline_bgw!J158</f>
        <v>0</v>
      </c>
      <c r="K158">
        <f>RS_wells_scenario_1_bgw!K158-RS_wells_baseline_bgw!K158</f>
        <v>0</v>
      </c>
      <c r="L158">
        <f>RS_wells_scenario_1_bgw!L158-RS_wells_baseline_bgw!L158</f>
        <v>0</v>
      </c>
      <c r="M158">
        <f>RS_wells_scenario_1_bgw!M158-RS_wells_baseline_bgw!M158</f>
        <v>0</v>
      </c>
      <c r="N158">
        <f>RS_wells_scenario_1_bgw!N158-RS_wells_baseline_bgw!N158</f>
        <v>0</v>
      </c>
      <c r="O158">
        <v>10.145833333333334</v>
      </c>
      <c r="P158">
        <f t="shared" si="34"/>
        <v>1944</v>
      </c>
      <c r="Q158" s="2">
        <f t="shared" si="35"/>
        <v>16172.895833333429</v>
      </c>
      <c r="R158">
        <f t="shared" si="36"/>
        <v>0</v>
      </c>
      <c r="S158">
        <f>I158*$O158/ref!$B$3</f>
        <v>0</v>
      </c>
      <c r="T158">
        <f>K158*$O158/ref!$B$3</f>
        <v>0</v>
      </c>
      <c r="U158">
        <f>L158*$O158/ref!$B$3</f>
        <v>0</v>
      </c>
      <c r="V158">
        <f>N158*$O158/ref!$B$3</f>
        <v>0</v>
      </c>
      <c r="W158">
        <f t="shared" si="40"/>
        <v>4</v>
      </c>
      <c r="X158" t="str">
        <f t="shared" si="41"/>
        <v>4 1944</v>
      </c>
      <c r="Y158">
        <f t="shared" si="38"/>
        <v>12</v>
      </c>
      <c r="Z158">
        <f t="shared" si="42"/>
        <v>1952</v>
      </c>
      <c r="AA158" t="str">
        <f t="shared" si="43"/>
        <v>12 1952</v>
      </c>
      <c r="AB158" s="1">
        <f t="shared" si="39"/>
        <v>19358.25</v>
      </c>
      <c r="AC158">
        <f t="shared" si="37"/>
        <v>3</v>
      </c>
      <c r="AD158" s="16">
        <f t="shared" si="44"/>
        <v>0</v>
      </c>
      <c r="AE158" s="16">
        <f t="shared" si="45"/>
        <v>0</v>
      </c>
      <c r="AF158" s="16">
        <f t="shared" si="46"/>
        <v>0</v>
      </c>
      <c r="AG158" s="16">
        <f t="shared" si="47"/>
        <v>0</v>
      </c>
      <c r="AH158">
        <f>INDEX(Impacts_scenario_1_RSBsn_Mask!$Y$2:$Y$70,$Z158-1939+1,1)</f>
        <v>0</v>
      </c>
    </row>
    <row r="159" spans="1:34" x14ac:dyDescent="0.3">
      <c r="A159">
        <v>53</v>
      </c>
      <c r="B159">
        <v>2</v>
      </c>
      <c r="C159">
        <f>RS_wells_scenario_1_bgw!C159-RS_wells_baseline_bgw!C159</f>
        <v>0</v>
      </c>
      <c r="D159">
        <f>RS_wells_scenario_1_bgw!D159-RS_wells_baseline_bgw!D159</f>
        <v>0</v>
      </c>
      <c r="E159">
        <f>RS_wells_scenario_1_bgw!E159-RS_wells_baseline_bgw!E159</f>
        <v>0</v>
      </c>
      <c r="F159">
        <f>RS_wells_scenario_1_bgw!F159-RS_wells_baseline_bgw!F159</f>
        <v>0</v>
      </c>
      <c r="G159">
        <f>RS_wells_scenario_1_bgw!G159-RS_wells_baseline_bgw!G159</f>
        <v>0</v>
      </c>
      <c r="H159" s="19">
        <f>RS_wells_scenario_1_bgw!H159-RS_wells_baseline_bgw!H159</f>
        <v>0</v>
      </c>
      <c r="I159">
        <f>RS_wells_scenario_1_bgw!I159-RS_wells_baseline_bgw!I159</f>
        <v>0</v>
      </c>
      <c r="J159">
        <f>RS_wells_scenario_1_bgw!J159-RS_wells_baseline_bgw!J159</f>
        <v>0</v>
      </c>
      <c r="K159">
        <f>RS_wells_scenario_1_bgw!K159-RS_wells_baseline_bgw!K159</f>
        <v>0</v>
      </c>
      <c r="L159">
        <f>RS_wells_scenario_1_bgw!L159-RS_wells_baseline_bgw!L159</f>
        <v>0</v>
      </c>
      <c r="M159">
        <f>RS_wells_scenario_1_bgw!M159-RS_wells_baseline_bgw!M159</f>
        <v>0</v>
      </c>
      <c r="N159">
        <f>RS_wells_scenario_1_bgw!N159-RS_wells_baseline_bgw!N159</f>
        <v>0</v>
      </c>
      <c r="O159">
        <v>10.145833333333334</v>
      </c>
      <c r="P159">
        <f t="shared" si="34"/>
        <v>1944</v>
      </c>
      <c r="Q159" s="2">
        <f t="shared" si="35"/>
        <v>16183.041666666762</v>
      </c>
      <c r="R159">
        <f t="shared" si="36"/>
        <v>0</v>
      </c>
      <c r="S159">
        <f>I159*$O159/ref!$B$3</f>
        <v>0</v>
      </c>
      <c r="T159">
        <f>K159*$O159/ref!$B$3</f>
        <v>0</v>
      </c>
      <c r="U159">
        <f>L159*$O159/ref!$B$3</f>
        <v>0</v>
      </c>
      <c r="V159">
        <f>N159*$O159/ref!$B$3</f>
        <v>0</v>
      </c>
      <c r="W159">
        <f t="shared" si="40"/>
        <v>4</v>
      </c>
      <c r="X159" t="str">
        <f t="shared" si="41"/>
        <v>4 1944</v>
      </c>
      <c r="Y159">
        <f t="shared" si="38"/>
        <v>1</v>
      </c>
      <c r="Z159">
        <f t="shared" si="42"/>
        <v>1953</v>
      </c>
      <c r="AA159" t="str">
        <f t="shared" si="43"/>
        <v>1 1953</v>
      </c>
      <c r="AB159" s="1">
        <f t="shared" si="39"/>
        <v>19388.6875</v>
      </c>
      <c r="AC159">
        <f t="shared" si="37"/>
        <v>3</v>
      </c>
      <c r="AD159" s="16">
        <f t="shared" si="44"/>
        <v>0</v>
      </c>
      <c r="AE159" s="16">
        <f t="shared" si="45"/>
        <v>0</v>
      </c>
      <c r="AF159" s="16">
        <f t="shared" si="46"/>
        <v>0</v>
      </c>
      <c r="AG159" s="16">
        <f t="shared" si="47"/>
        <v>0</v>
      </c>
      <c r="AH159">
        <f>INDEX(Impacts_scenario_1_RSBsn_Mask!$Y$2:$Y$70,$Z159-1939+1,1)</f>
        <v>0</v>
      </c>
    </row>
    <row r="160" spans="1:34" x14ac:dyDescent="0.3">
      <c r="A160">
        <v>53</v>
      </c>
      <c r="B160">
        <v>3</v>
      </c>
      <c r="C160">
        <f>RS_wells_scenario_1_bgw!C160-RS_wells_baseline_bgw!C160</f>
        <v>0</v>
      </c>
      <c r="D160">
        <f>RS_wells_scenario_1_bgw!D160-RS_wells_baseline_bgw!D160</f>
        <v>0</v>
      </c>
      <c r="E160">
        <f>RS_wells_scenario_1_bgw!E160-RS_wells_baseline_bgw!E160</f>
        <v>0</v>
      </c>
      <c r="F160">
        <f>RS_wells_scenario_1_bgw!F160-RS_wells_baseline_bgw!F160</f>
        <v>0</v>
      </c>
      <c r="G160">
        <f>RS_wells_scenario_1_bgw!G160-RS_wells_baseline_bgw!G160</f>
        <v>0</v>
      </c>
      <c r="H160" s="19">
        <f>RS_wells_scenario_1_bgw!H160-RS_wells_baseline_bgw!H160</f>
        <v>0</v>
      </c>
      <c r="I160">
        <f>RS_wells_scenario_1_bgw!I160-RS_wells_baseline_bgw!I160</f>
        <v>0</v>
      </c>
      <c r="J160">
        <f>RS_wells_scenario_1_bgw!J160-RS_wells_baseline_bgw!J160</f>
        <v>0</v>
      </c>
      <c r="K160">
        <f>RS_wells_scenario_1_bgw!K160-RS_wells_baseline_bgw!K160</f>
        <v>0</v>
      </c>
      <c r="L160">
        <f>RS_wells_scenario_1_bgw!L160-RS_wells_baseline_bgw!L160</f>
        <v>0</v>
      </c>
      <c r="M160">
        <f>RS_wells_scenario_1_bgw!M160-RS_wells_baseline_bgw!M160</f>
        <v>0</v>
      </c>
      <c r="N160">
        <f>RS_wells_scenario_1_bgw!N160-RS_wells_baseline_bgw!N160</f>
        <v>0</v>
      </c>
      <c r="O160">
        <v>10.145833333333334</v>
      </c>
      <c r="P160">
        <f t="shared" si="34"/>
        <v>1944</v>
      </c>
      <c r="Q160" s="2">
        <f t="shared" si="35"/>
        <v>16193.187500000096</v>
      </c>
      <c r="R160">
        <f t="shared" si="36"/>
        <v>0</v>
      </c>
      <c r="S160">
        <f>I160*$O160/ref!$B$3</f>
        <v>0</v>
      </c>
      <c r="T160">
        <f>K160*$O160/ref!$B$3</f>
        <v>0</v>
      </c>
      <c r="U160">
        <f>L160*$O160/ref!$B$3</f>
        <v>0</v>
      </c>
      <c r="V160">
        <f>N160*$O160/ref!$B$3</f>
        <v>0</v>
      </c>
      <c r="W160">
        <f t="shared" si="40"/>
        <v>4</v>
      </c>
      <c r="X160" t="str">
        <f t="shared" si="41"/>
        <v>4 1944</v>
      </c>
      <c r="Y160">
        <f t="shared" si="38"/>
        <v>2</v>
      </c>
      <c r="Z160">
        <f t="shared" si="42"/>
        <v>1953</v>
      </c>
      <c r="AA160" t="str">
        <f t="shared" si="43"/>
        <v>2 1953</v>
      </c>
      <c r="AB160" s="1">
        <f t="shared" si="39"/>
        <v>19419.125</v>
      </c>
      <c r="AC160">
        <f t="shared" si="37"/>
        <v>3</v>
      </c>
      <c r="AD160" s="16">
        <f t="shared" si="44"/>
        <v>0</v>
      </c>
      <c r="AE160" s="16">
        <f t="shared" si="45"/>
        <v>0</v>
      </c>
      <c r="AF160" s="16">
        <f t="shared" si="46"/>
        <v>0</v>
      </c>
      <c r="AG160" s="16">
        <f t="shared" si="47"/>
        <v>0</v>
      </c>
      <c r="AH160">
        <f>INDEX(Impacts_scenario_1_RSBsn_Mask!$Y$2:$Y$70,$Z160-1939+1,1)</f>
        <v>0</v>
      </c>
    </row>
    <row r="161" spans="1:34" x14ac:dyDescent="0.3">
      <c r="A161">
        <v>54</v>
      </c>
      <c r="B161">
        <v>1</v>
      </c>
      <c r="C161">
        <f>RS_wells_scenario_1_bgw!C161-RS_wells_baseline_bgw!C161</f>
        <v>0</v>
      </c>
      <c r="D161">
        <f>RS_wells_scenario_1_bgw!D161-RS_wells_baseline_bgw!D161</f>
        <v>0</v>
      </c>
      <c r="E161">
        <f>RS_wells_scenario_1_bgw!E161-RS_wells_baseline_bgw!E161</f>
        <v>0</v>
      </c>
      <c r="F161">
        <f>RS_wells_scenario_1_bgw!F161-RS_wells_baseline_bgw!F161</f>
        <v>0</v>
      </c>
      <c r="G161">
        <f>RS_wells_scenario_1_bgw!G161-RS_wells_baseline_bgw!G161</f>
        <v>0</v>
      </c>
      <c r="H161" s="19">
        <f>RS_wells_scenario_1_bgw!H161-RS_wells_baseline_bgw!H161</f>
        <v>0</v>
      </c>
      <c r="I161">
        <f>RS_wells_scenario_1_bgw!I161-RS_wells_baseline_bgw!I161</f>
        <v>0</v>
      </c>
      <c r="J161">
        <f>RS_wells_scenario_1_bgw!J161-RS_wells_baseline_bgw!J161</f>
        <v>0</v>
      </c>
      <c r="K161">
        <f>RS_wells_scenario_1_bgw!K161-RS_wells_baseline_bgw!K161</f>
        <v>0</v>
      </c>
      <c r="L161">
        <f>RS_wells_scenario_1_bgw!L161-RS_wells_baseline_bgw!L161</f>
        <v>0</v>
      </c>
      <c r="M161">
        <f>RS_wells_scenario_1_bgw!M161-RS_wells_baseline_bgw!M161</f>
        <v>0</v>
      </c>
      <c r="N161">
        <f>RS_wells_scenario_1_bgw!N161-RS_wells_baseline_bgw!N161</f>
        <v>0</v>
      </c>
      <c r="O161">
        <v>10.145833333333334</v>
      </c>
      <c r="P161">
        <f t="shared" si="34"/>
        <v>1944</v>
      </c>
      <c r="Q161" s="2">
        <f t="shared" si="35"/>
        <v>16203.33333333343</v>
      </c>
      <c r="R161">
        <f t="shared" si="36"/>
        <v>0</v>
      </c>
      <c r="S161">
        <f>I161*$O161/ref!$B$3</f>
        <v>0</v>
      </c>
      <c r="T161">
        <f>K161*$O161/ref!$B$3</f>
        <v>0</v>
      </c>
      <c r="U161">
        <f>L161*$O161/ref!$B$3</f>
        <v>0</v>
      </c>
      <c r="V161">
        <f>N161*$O161/ref!$B$3</f>
        <v>0</v>
      </c>
      <c r="W161">
        <f t="shared" si="40"/>
        <v>5</v>
      </c>
      <c r="X161" t="str">
        <f t="shared" si="41"/>
        <v>5 1944</v>
      </c>
      <c r="Y161">
        <f t="shared" si="38"/>
        <v>3</v>
      </c>
      <c r="Z161">
        <f t="shared" si="42"/>
        <v>1953</v>
      </c>
      <c r="AA161" t="str">
        <f t="shared" si="43"/>
        <v>3 1953</v>
      </c>
      <c r="AB161" s="1">
        <f t="shared" si="39"/>
        <v>19449.5625</v>
      </c>
      <c r="AC161">
        <f t="shared" si="37"/>
        <v>3</v>
      </c>
      <c r="AD161" s="16">
        <f t="shared" si="44"/>
        <v>0</v>
      </c>
      <c r="AE161" s="16">
        <f t="shared" si="45"/>
        <v>0</v>
      </c>
      <c r="AF161" s="16">
        <f t="shared" si="46"/>
        <v>0</v>
      </c>
      <c r="AG161" s="16">
        <f t="shared" si="47"/>
        <v>0</v>
      </c>
      <c r="AH161">
        <f>INDEX(Impacts_scenario_1_RSBsn_Mask!$Y$2:$Y$70,$Z161-1939+1,1)</f>
        <v>0</v>
      </c>
    </row>
    <row r="162" spans="1:34" x14ac:dyDescent="0.3">
      <c r="A162">
        <v>54</v>
      </c>
      <c r="B162">
        <v>2</v>
      </c>
      <c r="C162">
        <f>RS_wells_scenario_1_bgw!C162-RS_wells_baseline_bgw!C162</f>
        <v>0</v>
      </c>
      <c r="D162">
        <f>RS_wells_scenario_1_bgw!D162-RS_wells_baseline_bgw!D162</f>
        <v>0</v>
      </c>
      <c r="E162">
        <f>RS_wells_scenario_1_bgw!E162-RS_wells_baseline_bgw!E162</f>
        <v>0</v>
      </c>
      <c r="F162">
        <f>RS_wells_scenario_1_bgw!F162-RS_wells_baseline_bgw!F162</f>
        <v>0</v>
      </c>
      <c r="G162">
        <f>RS_wells_scenario_1_bgw!G162-RS_wells_baseline_bgw!G162</f>
        <v>0</v>
      </c>
      <c r="H162" s="19">
        <f>RS_wells_scenario_1_bgw!H162-RS_wells_baseline_bgw!H162</f>
        <v>0</v>
      </c>
      <c r="I162">
        <f>RS_wells_scenario_1_bgw!I162-RS_wells_baseline_bgw!I162</f>
        <v>0</v>
      </c>
      <c r="J162">
        <f>RS_wells_scenario_1_bgw!J162-RS_wells_baseline_bgw!J162</f>
        <v>0</v>
      </c>
      <c r="K162">
        <f>RS_wells_scenario_1_bgw!K162-RS_wells_baseline_bgw!K162</f>
        <v>0</v>
      </c>
      <c r="L162">
        <f>RS_wells_scenario_1_bgw!L162-RS_wells_baseline_bgw!L162</f>
        <v>0</v>
      </c>
      <c r="M162">
        <f>RS_wells_scenario_1_bgw!M162-RS_wells_baseline_bgw!M162</f>
        <v>0</v>
      </c>
      <c r="N162">
        <f>RS_wells_scenario_1_bgw!N162-RS_wells_baseline_bgw!N162</f>
        <v>0</v>
      </c>
      <c r="O162">
        <v>10.145833333333334</v>
      </c>
      <c r="P162">
        <f t="shared" si="34"/>
        <v>1944</v>
      </c>
      <c r="Q162" s="2">
        <f t="shared" si="35"/>
        <v>16213.479166666764</v>
      </c>
      <c r="R162">
        <f t="shared" si="36"/>
        <v>0</v>
      </c>
      <c r="S162">
        <f>I162*$O162/ref!$B$3</f>
        <v>0</v>
      </c>
      <c r="T162">
        <f>K162*$O162/ref!$B$3</f>
        <v>0</v>
      </c>
      <c r="U162">
        <f>L162*$O162/ref!$B$3</f>
        <v>0</v>
      </c>
      <c r="V162">
        <f>N162*$O162/ref!$B$3</f>
        <v>0</v>
      </c>
      <c r="W162">
        <f t="shared" si="40"/>
        <v>5</v>
      </c>
      <c r="X162" t="str">
        <f t="shared" si="41"/>
        <v>5 1944</v>
      </c>
      <c r="Y162">
        <f t="shared" si="38"/>
        <v>4</v>
      </c>
      <c r="Z162">
        <f t="shared" si="42"/>
        <v>1953</v>
      </c>
      <c r="AA162" t="str">
        <f t="shared" si="43"/>
        <v>4 1953</v>
      </c>
      <c r="AB162" s="1">
        <f t="shared" si="39"/>
        <v>19480</v>
      </c>
      <c r="AC162">
        <f t="shared" si="37"/>
        <v>3</v>
      </c>
      <c r="AD162" s="16">
        <f t="shared" si="44"/>
        <v>0</v>
      </c>
      <c r="AE162" s="16">
        <f t="shared" si="45"/>
        <v>0</v>
      </c>
      <c r="AF162" s="16">
        <f t="shared" si="46"/>
        <v>0</v>
      </c>
      <c r="AG162" s="16">
        <f t="shared" si="47"/>
        <v>0</v>
      </c>
      <c r="AH162">
        <f>INDEX(Impacts_scenario_1_RSBsn_Mask!$Y$2:$Y$70,$Z162-1939+1,1)</f>
        <v>0</v>
      </c>
    </row>
    <row r="163" spans="1:34" x14ac:dyDescent="0.3">
      <c r="A163">
        <v>54</v>
      </c>
      <c r="B163">
        <v>3</v>
      </c>
      <c r="C163">
        <f>RS_wells_scenario_1_bgw!C163-RS_wells_baseline_bgw!C163</f>
        <v>0</v>
      </c>
      <c r="D163">
        <f>RS_wells_scenario_1_bgw!D163-RS_wells_baseline_bgw!D163</f>
        <v>0</v>
      </c>
      <c r="E163">
        <f>RS_wells_scenario_1_bgw!E163-RS_wells_baseline_bgw!E163</f>
        <v>0</v>
      </c>
      <c r="F163">
        <f>RS_wells_scenario_1_bgw!F163-RS_wells_baseline_bgw!F163</f>
        <v>0</v>
      </c>
      <c r="G163">
        <f>RS_wells_scenario_1_bgw!G163-RS_wells_baseline_bgw!G163</f>
        <v>0</v>
      </c>
      <c r="H163" s="19">
        <f>RS_wells_scenario_1_bgw!H163-RS_wells_baseline_bgw!H163</f>
        <v>0</v>
      </c>
      <c r="I163">
        <f>RS_wells_scenario_1_bgw!I163-RS_wells_baseline_bgw!I163</f>
        <v>0</v>
      </c>
      <c r="J163">
        <f>RS_wells_scenario_1_bgw!J163-RS_wells_baseline_bgw!J163</f>
        <v>0</v>
      </c>
      <c r="K163">
        <f>RS_wells_scenario_1_bgw!K163-RS_wells_baseline_bgw!K163</f>
        <v>0</v>
      </c>
      <c r="L163">
        <f>RS_wells_scenario_1_bgw!L163-RS_wells_baseline_bgw!L163</f>
        <v>0</v>
      </c>
      <c r="M163">
        <f>RS_wells_scenario_1_bgw!M163-RS_wells_baseline_bgw!M163</f>
        <v>0</v>
      </c>
      <c r="N163">
        <f>RS_wells_scenario_1_bgw!N163-RS_wells_baseline_bgw!N163</f>
        <v>0</v>
      </c>
      <c r="O163">
        <v>10.145833333333334</v>
      </c>
      <c r="P163">
        <f t="shared" si="34"/>
        <v>1944</v>
      </c>
      <c r="Q163" s="2">
        <f t="shared" si="35"/>
        <v>16223.625000000098</v>
      </c>
      <c r="R163">
        <f t="shared" si="36"/>
        <v>0</v>
      </c>
      <c r="S163">
        <f>I163*$O163/ref!$B$3</f>
        <v>0</v>
      </c>
      <c r="T163">
        <f>K163*$O163/ref!$B$3</f>
        <v>0</v>
      </c>
      <c r="U163">
        <f>L163*$O163/ref!$B$3</f>
        <v>0</v>
      </c>
      <c r="V163">
        <f>N163*$O163/ref!$B$3</f>
        <v>0</v>
      </c>
      <c r="W163">
        <f t="shared" si="40"/>
        <v>5</v>
      </c>
      <c r="X163" t="str">
        <f t="shared" si="41"/>
        <v>5 1944</v>
      </c>
      <c r="Y163">
        <f t="shared" si="38"/>
        <v>5</v>
      </c>
      <c r="Z163">
        <f t="shared" si="42"/>
        <v>1953</v>
      </c>
      <c r="AA163" t="str">
        <f t="shared" si="43"/>
        <v>5 1953</v>
      </c>
      <c r="AB163" s="1">
        <f t="shared" si="39"/>
        <v>19510.4375</v>
      </c>
      <c r="AC163">
        <f t="shared" si="37"/>
        <v>3</v>
      </c>
      <c r="AD163" s="16">
        <f t="shared" si="44"/>
        <v>0</v>
      </c>
      <c r="AE163" s="16">
        <f t="shared" si="45"/>
        <v>0</v>
      </c>
      <c r="AF163" s="16">
        <f t="shared" si="46"/>
        <v>0</v>
      </c>
      <c r="AG163" s="16">
        <f t="shared" si="47"/>
        <v>0</v>
      </c>
      <c r="AH163">
        <f>INDEX(Impacts_scenario_1_RSBsn_Mask!$Y$2:$Y$70,$Z163-1939+1,1)</f>
        <v>0</v>
      </c>
    </row>
    <row r="164" spans="1:34" x14ac:dyDescent="0.3">
      <c r="A164">
        <v>55</v>
      </c>
      <c r="B164">
        <v>1</v>
      </c>
      <c r="C164">
        <f>RS_wells_scenario_1_bgw!C164-RS_wells_baseline_bgw!C164</f>
        <v>0</v>
      </c>
      <c r="D164">
        <f>RS_wells_scenario_1_bgw!D164-RS_wells_baseline_bgw!D164</f>
        <v>0</v>
      </c>
      <c r="E164">
        <f>RS_wells_scenario_1_bgw!E164-RS_wells_baseline_bgw!E164</f>
        <v>0</v>
      </c>
      <c r="F164">
        <f>RS_wells_scenario_1_bgw!F164-RS_wells_baseline_bgw!F164</f>
        <v>0</v>
      </c>
      <c r="G164">
        <f>RS_wells_scenario_1_bgw!G164-RS_wells_baseline_bgw!G164</f>
        <v>0</v>
      </c>
      <c r="H164" s="19">
        <f>RS_wells_scenario_1_bgw!H164-RS_wells_baseline_bgw!H164</f>
        <v>0</v>
      </c>
      <c r="I164">
        <f>RS_wells_scenario_1_bgw!I164-RS_wells_baseline_bgw!I164</f>
        <v>0</v>
      </c>
      <c r="J164">
        <f>RS_wells_scenario_1_bgw!J164-RS_wells_baseline_bgw!J164</f>
        <v>0</v>
      </c>
      <c r="K164">
        <f>RS_wells_scenario_1_bgw!K164-RS_wells_baseline_bgw!K164</f>
        <v>0</v>
      </c>
      <c r="L164">
        <f>RS_wells_scenario_1_bgw!L164-RS_wells_baseline_bgw!L164</f>
        <v>0</v>
      </c>
      <c r="M164">
        <f>RS_wells_scenario_1_bgw!M164-RS_wells_baseline_bgw!M164</f>
        <v>0</v>
      </c>
      <c r="N164">
        <f>RS_wells_scenario_1_bgw!N164-RS_wells_baseline_bgw!N164</f>
        <v>0</v>
      </c>
      <c r="O164">
        <v>10.145833333333334</v>
      </c>
      <c r="P164">
        <f t="shared" si="34"/>
        <v>1944</v>
      </c>
      <c r="Q164" s="2">
        <f t="shared" si="35"/>
        <v>16233.770833333432</v>
      </c>
      <c r="R164">
        <f t="shared" si="36"/>
        <v>0</v>
      </c>
      <c r="S164">
        <f>I164*$O164/ref!$B$3</f>
        <v>0</v>
      </c>
      <c r="T164">
        <f>K164*$O164/ref!$B$3</f>
        <v>0</v>
      </c>
      <c r="U164">
        <f>L164*$O164/ref!$B$3</f>
        <v>0</v>
      </c>
      <c r="V164">
        <f>N164*$O164/ref!$B$3</f>
        <v>0</v>
      </c>
      <c r="W164">
        <f t="shared" si="40"/>
        <v>6</v>
      </c>
      <c r="X164" t="str">
        <f t="shared" si="41"/>
        <v>6 1944</v>
      </c>
      <c r="Y164">
        <f t="shared" si="38"/>
        <v>6</v>
      </c>
      <c r="Z164">
        <f t="shared" si="42"/>
        <v>1953</v>
      </c>
      <c r="AA164" t="str">
        <f t="shared" si="43"/>
        <v>6 1953</v>
      </c>
      <c r="AB164" s="1">
        <f t="shared" si="39"/>
        <v>19540.875</v>
      </c>
      <c r="AC164">
        <f t="shared" si="37"/>
        <v>3</v>
      </c>
      <c r="AD164" s="16">
        <f t="shared" si="44"/>
        <v>0</v>
      </c>
      <c r="AE164" s="16">
        <f t="shared" si="45"/>
        <v>0</v>
      </c>
      <c r="AF164" s="16">
        <f t="shared" si="46"/>
        <v>0</v>
      </c>
      <c r="AG164" s="16">
        <f t="shared" si="47"/>
        <v>0</v>
      </c>
      <c r="AH164">
        <f>INDEX(Impacts_scenario_1_RSBsn_Mask!$Y$2:$Y$70,$Z164-1939+1,1)</f>
        <v>0</v>
      </c>
    </row>
    <row r="165" spans="1:34" x14ac:dyDescent="0.3">
      <c r="A165">
        <v>55</v>
      </c>
      <c r="B165">
        <v>2</v>
      </c>
      <c r="C165">
        <f>RS_wells_scenario_1_bgw!C165-RS_wells_baseline_bgw!C165</f>
        <v>0</v>
      </c>
      <c r="D165">
        <f>RS_wells_scenario_1_bgw!D165-RS_wells_baseline_bgw!D165</f>
        <v>0</v>
      </c>
      <c r="E165">
        <f>RS_wells_scenario_1_bgw!E165-RS_wells_baseline_bgw!E165</f>
        <v>0</v>
      </c>
      <c r="F165">
        <f>RS_wells_scenario_1_bgw!F165-RS_wells_baseline_bgw!F165</f>
        <v>0</v>
      </c>
      <c r="G165">
        <f>RS_wells_scenario_1_bgw!G165-RS_wells_baseline_bgw!G165</f>
        <v>0</v>
      </c>
      <c r="H165" s="19">
        <f>RS_wells_scenario_1_bgw!H165-RS_wells_baseline_bgw!H165</f>
        <v>0</v>
      </c>
      <c r="I165">
        <f>RS_wells_scenario_1_bgw!I165-RS_wells_baseline_bgw!I165</f>
        <v>0</v>
      </c>
      <c r="J165">
        <f>RS_wells_scenario_1_bgw!J165-RS_wells_baseline_bgw!J165</f>
        <v>0</v>
      </c>
      <c r="K165">
        <f>RS_wells_scenario_1_bgw!K165-RS_wells_baseline_bgw!K165</f>
        <v>0</v>
      </c>
      <c r="L165">
        <f>RS_wells_scenario_1_bgw!L165-RS_wells_baseline_bgw!L165</f>
        <v>0</v>
      </c>
      <c r="M165">
        <f>RS_wells_scenario_1_bgw!M165-RS_wells_baseline_bgw!M165</f>
        <v>0</v>
      </c>
      <c r="N165">
        <f>RS_wells_scenario_1_bgw!N165-RS_wells_baseline_bgw!N165</f>
        <v>0</v>
      </c>
      <c r="O165">
        <v>10.145833333333334</v>
      </c>
      <c r="P165">
        <f t="shared" si="34"/>
        <v>1944</v>
      </c>
      <c r="Q165" s="2">
        <f t="shared" si="35"/>
        <v>16243.916666666766</v>
      </c>
      <c r="R165">
        <f t="shared" si="36"/>
        <v>0</v>
      </c>
      <c r="S165">
        <f>I165*$O165/ref!$B$3</f>
        <v>0</v>
      </c>
      <c r="T165">
        <f>K165*$O165/ref!$B$3</f>
        <v>0</v>
      </c>
      <c r="U165">
        <f>L165*$O165/ref!$B$3</f>
        <v>0</v>
      </c>
      <c r="V165">
        <f>N165*$O165/ref!$B$3</f>
        <v>0</v>
      </c>
      <c r="W165">
        <f t="shared" si="40"/>
        <v>6</v>
      </c>
      <c r="X165" t="str">
        <f t="shared" si="41"/>
        <v>6 1944</v>
      </c>
      <c r="Y165">
        <f t="shared" si="38"/>
        <v>7</v>
      </c>
      <c r="Z165">
        <f t="shared" si="42"/>
        <v>1953</v>
      </c>
      <c r="AA165" t="str">
        <f t="shared" si="43"/>
        <v>7 1953</v>
      </c>
      <c r="AB165" s="1">
        <f t="shared" si="39"/>
        <v>19571.3125</v>
      </c>
      <c r="AC165">
        <f t="shared" si="37"/>
        <v>3</v>
      </c>
      <c r="AD165" s="16">
        <f t="shared" si="44"/>
        <v>0</v>
      </c>
      <c r="AE165" s="16">
        <f t="shared" si="45"/>
        <v>0</v>
      </c>
      <c r="AF165" s="16">
        <f t="shared" si="46"/>
        <v>0</v>
      </c>
      <c r="AG165" s="16">
        <f t="shared" si="47"/>
        <v>0</v>
      </c>
      <c r="AH165">
        <f>INDEX(Impacts_scenario_1_RSBsn_Mask!$Y$2:$Y$70,$Z165-1939+1,1)</f>
        <v>0</v>
      </c>
    </row>
    <row r="166" spans="1:34" x14ac:dyDescent="0.3">
      <c r="A166">
        <v>55</v>
      </c>
      <c r="B166">
        <v>3</v>
      </c>
      <c r="C166">
        <f>RS_wells_scenario_1_bgw!C166-RS_wells_baseline_bgw!C166</f>
        <v>0</v>
      </c>
      <c r="D166">
        <f>RS_wells_scenario_1_bgw!D166-RS_wells_baseline_bgw!D166</f>
        <v>0</v>
      </c>
      <c r="E166">
        <f>RS_wells_scenario_1_bgw!E166-RS_wells_baseline_bgw!E166</f>
        <v>0</v>
      </c>
      <c r="F166">
        <f>RS_wells_scenario_1_bgw!F166-RS_wells_baseline_bgw!F166</f>
        <v>0</v>
      </c>
      <c r="G166">
        <f>RS_wells_scenario_1_bgw!G166-RS_wells_baseline_bgw!G166</f>
        <v>0</v>
      </c>
      <c r="H166" s="19">
        <f>RS_wells_scenario_1_bgw!H166-RS_wells_baseline_bgw!H166</f>
        <v>0</v>
      </c>
      <c r="I166">
        <f>RS_wells_scenario_1_bgw!I166-RS_wells_baseline_bgw!I166</f>
        <v>0</v>
      </c>
      <c r="J166">
        <f>RS_wells_scenario_1_bgw!J166-RS_wells_baseline_bgw!J166</f>
        <v>0</v>
      </c>
      <c r="K166">
        <f>RS_wells_scenario_1_bgw!K166-RS_wells_baseline_bgw!K166</f>
        <v>0</v>
      </c>
      <c r="L166">
        <f>RS_wells_scenario_1_bgw!L166-RS_wells_baseline_bgw!L166</f>
        <v>0</v>
      </c>
      <c r="M166">
        <f>RS_wells_scenario_1_bgw!M166-RS_wells_baseline_bgw!M166</f>
        <v>0</v>
      </c>
      <c r="N166">
        <f>RS_wells_scenario_1_bgw!N166-RS_wells_baseline_bgw!N166</f>
        <v>0</v>
      </c>
      <c r="O166">
        <v>10.145833333333334</v>
      </c>
      <c r="P166">
        <f t="shared" si="34"/>
        <v>1944</v>
      </c>
      <c r="Q166" s="2">
        <f t="shared" si="35"/>
        <v>16254.0625000001</v>
      </c>
      <c r="R166">
        <f t="shared" si="36"/>
        <v>0</v>
      </c>
      <c r="S166">
        <f>I166*$O166/ref!$B$3</f>
        <v>0</v>
      </c>
      <c r="T166">
        <f>K166*$O166/ref!$B$3</f>
        <v>0</v>
      </c>
      <c r="U166">
        <f>L166*$O166/ref!$B$3</f>
        <v>0</v>
      </c>
      <c r="V166">
        <f>N166*$O166/ref!$B$3</f>
        <v>0</v>
      </c>
      <c r="W166">
        <f t="shared" si="40"/>
        <v>6</v>
      </c>
      <c r="X166" t="str">
        <f t="shared" si="41"/>
        <v>6 1944</v>
      </c>
      <c r="Y166">
        <f t="shared" si="38"/>
        <v>8</v>
      </c>
      <c r="Z166">
        <f t="shared" si="42"/>
        <v>1953</v>
      </c>
      <c r="AA166" t="str">
        <f t="shared" si="43"/>
        <v>8 1953</v>
      </c>
      <c r="AB166" s="1">
        <f t="shared" si="39"/>
        <v>19601.75</v>
      </c>
      <c r="AC166">
        <f t="shared" si="37"/>
        <v>3</v>
      </c>
      <c r="AD166" s="16">
        <f t="shared" si="44"/>
        <v>0</v>
      </c>
      <c r="AE166" s="16">
        <f t="shared" si="45"/>
        <v>0</v>
      </c>
      <c r="AF166" s="16">
        <f t="shared" si="46"/>
        <v>0</v>
      </c>
      <c r="AG166" s="16">
        <f t="shared" si="47"/>
        <v>0</v>
      </c>
      <c r="AH166">
        <f>INDEX(Impacts_scenario_1_RSBsn_Mask!$Y$2:$Y$70,$Z166-1939+1,1)</f>
        <v>0</v>
      </c>
    </row>
    <row r="167" spans="1:34" x14ac:dyDescent="0.3">
      <c r="A167">
        <v>56</v>
      </c>
      <c r="B167">
        <v>1</v>
      </c>
      <c r="C167">
        <f>RS_wells_scenario_1_bgw!C167-RS_wells_baseline_bgw!C167</f>
        <v>0</v>
      </c>
      <c r="D167">
        <f>RS_wells_scenario_1_bgw!D167-RS_wells_baseline_bgw!D167</f>
        <v>0</v>
      </c>
      <c r="E167">
        <f>RS_wells_scenario_1_bgw!E167-RS_wells_baseline_bgw!E167</f>
        <v>0</v>
      </c>
      <c r="F167">
        <f>RS_wells_scenario_1_bgw!F167-RS_wells_baseline_bgw!F167</f>
        <v>0</v>
      </c>
      <c r="G167">
        <f>RS_wells_scenario_1_bgw!G167-RS_wells_baseline_bgw!G167</f>
        <v>0</v>
      </c>
      <c r="H167" s="19">
        <f>RS_wells_scenario_1_bgw!H167-RS_wells_baseline_bgw!H167</f>
        <v>0</v>
      </c>
      <c r="I167">
        <f>RS_wells_scenario_1_bgw!I167-RS_wells_baseline_bgw!I167</f>
        <v>0</v>
      </c>
      <c r="J167">
        <f>RS_wells_scenario_1_bgw!J167-RS_wells_baseline_bgw!J167</f>
        <v>0</v>
      </c>
      <c r="K167">
        <f>RS_wells_scenario_1_bgw!K167-RS_wells_baseline_bgw!K167</f>
        <v>0</v>
      </c>
      <c r="L167">
        <f>RS_wells_scenario_1_bgw!L167-RS_wells_baseline_bgw!L167</f>
        <v>0</v>
      </c>
      <c r="M167">
        <f>RS_wells_scenario_1_bgw!M167-RS_wells_baseline_bgw!M167</f>
        <v>0</v>
      </c>
      <c r="N167">
        <f>RS_wells_scenario_1_bgw!N167-RS_wells_baseline_bgw!N167</f>
        <v>0</v>
      </c>
      <c r="O167">
        <v>10.145833333333334</v>
      </c>
      <c r="P167">
        <f t="shared" si="34"/>
        <v>1944</v>
      </c>
      <c r="Q167" s="2">
        <f t="shared" si="35"/>
        <v>16264.208333333434</v>
      </c>
      <c r="R167">
        <f t="shared" si="36"/>
        <v>0</v>
      </c>
      <c r="S167">
        <f>I167*$O167/ref!$B$3</f>
        <v>0</v>
      </c>
      <c r="T167">
        <f>K167*$O167/ref!$B$3</f>
        <v>0</v>
      </c>
      <c r="U167">
        <f>L167*$O167/ref!$B$3</f>
        <v>0</v>
      </c>
      <c r="V167">
        <f>N167*$O167/ref!$B$3</f>
        <v>0</v>
      </c>
      <c r="W167">
        <f t="shared" si="40"/>
        <v>7</v>
      </c>
      <c r="X167" t="str">
        <f t="shared" si="41"/>
        <v>7 1944</v>
      </c>
      <c r="Y167">
        <f t="shared" si="38"/>
        <v>9</v>
      </c>
      <c r="Z167">
        <f t="shared" si="42"/>
        <v>1953</v>
      </c>
      <c r="AA167" t="str">
        <f t="shared" si="43"/>
        <v>9 1953</v>
      </c>
      <c r="AB167" s="1">
        <f t="shared" si="39"/>
        <v>19632.1875</v>
      </c>
      <c r="AC167">
        <f t="shared" si="37"/>
        <v>3</v>
      </c>
      <c r="AD167" s="16">
        <f t="shared" si="44"/>
        <v>0</v>
      </c>
      <c r="AE167" s="16">
        <f t="shared" si="45"/>
        <v>0</v>
      </c>
      <c r="AF167" s="16">
        <f t="shared" si="46"/>
        <v>0</v>
      </c>
      <c r="AG167" s="16">
        <f t="shared" si="47"/>
        <v>0</v>
      </c>
      <c r="AH167">
        <f>INDEX(Impacts_scenario_1_RSBsn_Mask!$Y$2:$Y$70,$Z167-1939+1,1)</f>
        <v>0</v>
      </c>
    </row>
    <row r="168" spans="1:34" x14ac:dyDescent="0.3">
      <c r="A168">
        <v>56</v>
      </c>
      <c r="B168">
        <v>2</v>
      </c>
      <c r="C168">
        <f>RS_wells_scenario_1_bgw!C168-RS_wells_baseline_bgw!C168</f>
        <v>0</v>
      </c>
      <c r="D168">
        <f>RS_wells_scenario_1_bgw!D168-RS_wells_baseline_bgw!D168</f>
        <v>0</v>
      </c>
      <c r="E168">
        <f>RS_wells_scenario_1_bgw!E168-RS_wells_baseline_bgw!E168</f>
        <v>0</v>
      </c>
      <c r="F168">
        <f>RS_wells_scenario_1_bgw!F168-RS_wells_baseline_bgw!F168</f>
        <v>0</v>
      </c>
      <c r="G168">
        <f>RS_wells_scenario_1_bgw!G168-RS_wells_baseline_bgw!G168</f>
        <v>0</v>
      </c>
      <c r="H168" s="19">
        <f>RS_wells_scenario_1_bgw!H168-RS_wells_baseline_bgw!H168</f>
        <v>0</v>
      </c>
      <c r="I168">
        <f>RS_wells_scenario_1_bgw!I168-RS_wells_baseline_bgw!I168</f>
        <v>0</v>
      </c>
      <c r="J168">
        <f>RS_wells_scenario_1_bgw!J168-RS_wells_baseline_bgw!J168</f>
        <v>0</v>
      </c>
      <c r="K168">
        <f>RS_wells_scenario_1_bgw!K168-RS_wells_baseline_bgw!K168</f>
        <v>0</v>
      </c>
      <c r="L168">
        <f>RS_wells_scenario_1_bgw!L168-RS_wells_baseline_bgw!L168</f>
        <v>0</v>
      </c>
      <c r="M168">
        <f>RS_wells_scenario_1_bgw!M168-RS_wells_baseline_bgw!M168</f>
        <v>0</v>
      </c>
      <c r="N168">
        <f>RS_wells_scenario_1_bgw!N168-RS_wells_baseline_bgw!N168</f>
        <v>0</v>
      </c>
      <c r="O168">
        <v>10.145833333333334</v>
      </c>
      <c r="P168">
        <f t="shared" si="34"/>
        <v>1944</v>
      </c>
      <c r="Q168" s="2">
        <f t="shared" si="35"/>
        <v>16274.354166666768</v>
      </c>
      <c r="R168">
        <f t="shared" si="36"/>
        <v>0</v>
      </c>
      <c r="S168">
        <f>I168*$O168/ref!$B$3</f>
        <v>0</v>
      </c>
      <c r="T168">
        <f>K168*$O168/ref!$B$3</f>
        <v>0</v>
      </c>
      <c r="U168">
        <f>L168*$O168/ref!$B$3</f>
        <v>0</v>
      </c>
      <c r="V168">
        <f>N168*$O168/ref!$B$3</f>
        <v>0</v>
      </c>
      <c r="W168">
        <f t="shared" si="40"/>
        <v>7</v>
      </c>
      <c r="X168" t="str">
        <f t="shared" si="41"/>
        <v>7 1944</v>
      </c>
      <c r="Y168">
        <f t="shared" si="38"/>
        <v>10</v>
      </c>
      <c r="Z168">
        <f t="shared" si="42"/>
        <v>1953</v>
      </c>
      <c r="AA168" t="str">
        <f t="shared" si="43"/>
        <v>10 1953</v>
      </c>
      <c r="AB168" s="1">
        <f t="shared" si="39"/>
        <v>19662.625</v>
      </c>
      <c r="AC168">
        <f t="shared" si="37"/>
        <v>3</v>
      </c>
      <c r="AD168" s="16">
        <f t="shared" si="44"/>
        <v>0</v>
      </c>
      <c r="AE168" s="16">
        <f t="shared" si="45"/>
        <v>0</v>
      </c>
      <c r="AF168" s="16">
        <f t="shared" si="46"/>
        <v>0</v>
      </c>
      <c r="AG168" s="16">
        <f t="shared" si="47"/>
        <v>0</v>
      </c>
      <c r="AH168">
        <f>INDEX(Impacts_scenario_1_RSBsn_Mask!$Y$2:$Y$70,$Z168-1939+1,1)</f>
        <v>0</v>
      </c>
    </row>
    <row r="169" spans="1:34" x14ac:dyDescent="0.3">
      <c r="A169">
        <v>56</v>
      </c>
      <c r="B169">
        <v>3</v>
      </c>
      <c r="C169">
        <f>RS_wells_scenario_1_bgw!C169-RS_wells_baseline_bgw!C169</f>
        <v>0</v>
      </c>
      <c r="D169">
        <f>RS_wells_scenario_1_bgw!D169-RS_wells_baseline_bgw!D169</f>
        <v>0</v>
      </c>
      <c r="E169">
        <f>RS_wells_scenario_1_bgw!E169-RS_wells_baseline_bgw!E169</f>
        <v>0</v>
      </c>
      <c r="F169">
        <f>RS_wells_scenario_1_bgw!F169-RS_wells_baseline_bgw!F169</f>
        <v>0</v>
      </c>
      <c r="G169">
        <f>RS_wells_scenario_1_bgw!G169-RS_wells_baseline_bgw!G169</f>
        <v>0</v>
      </c>
      <c r="H169" s="19">
        <f>RS_wells_scenario_1_bgw!H169-RS_wells_baseline_bgw!H169</f>
        <v>0</v>
      </c>
      <c r="I169">
        <f>RS_wells_scenario_1_bgw!I169-RS_wells_baseline_bgw!I169</f>
        <v>0</v>
      </c>
      <c r="J169">
        <f>RS_wells_scenario_1_bgw!J169-RS_wells_baseline_bgw!J169</f>
        <v>0</v>
      </c>
      <c r="K169">
        <f>RS_wells_scenario_1_bgw!K169-RS_wells_baseline_bgw!K169</f>
        <v>0</v>
      </c>
      <c r="L169">
        <f>RS_wells_scenario_1_bgw!L169-RS_wells_baseline_bgw!L169</f>
        <v>0</v>
      </c>
      <c r="M169">
        <f>RS_wells_scenario_1_bgw!M169-RS_wells_baseline_bgw!M169</f>
        <v>0</v>
      </c>
      <c r="N169">
        <f>RS_wells_scenario_1_bgw!N169-RS_wells_baseline_bgw!N169</f>
        <v>0</v>
      </c>
      <c r="O169">
        <v>10.145833333333334</v>
      </c>
      <c r="P169">
        <f t="shared" si="34"/>
        <v>1944</v>
      </c>
      <c r="Q169" s="2">
        <f t="shared" si="35"/>
        <v>16284.500000000102</v>
      </c>
      <c r="R169">
        <f t="shared" si="36"/>
        <v>0</v>
      </c>
      <c r="S169">
        <f>I169*$O169/ref!$B$3</f>
        <v>0</v>
      </c>
      <c r="T169">
        <f>K169*$O169/ref!$B$3</f>
        <v>0</v>
      </c>
      <c r="U169">
        <f>L169*$O169/ref!$B$3</f>
        <v>0</v>
      </c>
      <c r="V169">
        <f>N169*$O169/ref!$B$3</f>
        <v>0</v>
      </c>
      <c r="W169">
        <f t="shared" si="40"/>
        <v>7</v>
      </c>
      <c r="X169" t="str">
        <f t="shared" si="41"/>
        <v>7 1944</v>
      </c>
      <c r="Y169">
        <f t="shared" si="38"/>
        <v>11</v>
      </c>
      <c r="Z169">
        <f t="shared" si="42"/>
        <v>1953</v>
      </c>
      <c r="AA169" t="str">
        <f t="shared" si="43"/>
        <v>11 1953</v>
      </c>
      <c r="AB169" s="1">
        <f t="shared" si="39"/>
        <v>19693.0625</v>
      </c>
      <c r="AC169">
        <f t="shared" si="37"/>
        <v>3</v>
      </c>
      <c r="AD169" s="16">
        <f t="shared" si="44"/>
        <v>0</v>
      </c>
      <c r="AE169" s="16">
        <f t="shared" si="45"/>
        <v>0</v>
      </c>
      <c r="AF169" s="16">
        <f t="shared" si="46"/>
        <v>0</v>
      </c>
      <c r="AG169" s="16">
        <f t="shared" si="47"/>
        <v>0</v>
      </c>
      <c r="AH169">
        <f>INDEX(Impacts_scenario_1_RSBsn_Mask!$Y$2:$Y$70,$Z169-1939+1,1)</f>
        <v>0</v>
      </c>
    </row>
    <row r="170" spans="1:34" x14ac:dyDescent="0.3">
      <c r="A170">
        <v>57</v>
      </c>
      <c r="B170">
        <v>1</v>
      </c>
      <c r="C170">
        <f>RS_wells_scenario_1_bgw!C170-RS_wells_baseline_bgw!C170</f>
        <v>0</v>
      </c>
      <c r="D170">
        <f>RS_wells_scenario_1_bgw!D170-RS_wells_baseline_bgw!D170</f>
        <v>0</v>
      </c>
      <c r="E170">
        <f>RS_wells_scenario_1_bgw!E170-RS_wells_baseline_bgw!E170</f>
        <v>0</v>
      </c>
      <c r="F170">
        <f>RS_wells_scenario_1_bgw!F170-RS_wells_baseline_bgw!F170</f>
        <v>0</v>
      </c>
      <c r="G170">
        <f>RS_wells_scenario_1_bgw!G170-RS_wells_baseline_bgw!G170</f>
        <v>0</v>
      </c>
      <c r="H170" s="19">
        <f>RS_wells_scenario_1_bgw!H170-RS_wells_baseline_bgw!H170</f>
        <v>0</v>
      </c>
      <c r="I170">
        <f>RS_wells_scenario_1_bgw!I170-RS_wells_baseline_bgw!I170</f>
        <v>0</v>
      </c>
      <c r="J170">
        <f>RS_wells_scenario_1_bgw!J170-RS_wells_baseline_bgw!J170</f>
        <v>0</v>
      </c>
      <c r="K170">
        <f>RS_wells_scenario_1_bgw!K170-RS_wells_baseline_bgw!K170</f>
        <v>0</v>
      </c>
      <c r="L170">
        <f>RS_wells_scenario_1_bgw!L170-RS_wells_baseline_bgw!L170</f>
        <v>0</v>
      </c>
      <c r="M170">
        <f>RS_wells_scenario_1_bgw!M170-RS_wells_baseline_bgw!M170</f>
        <v>0</v>
      </c>
      <c r="N170">
        <f>RS_wells_scenario_1_bgw!N170-RS_wells_baseline_bgw!N170</f>
        <v>0</v>
      </c>
      <c r="O170">
        <v>10.145833333333334</v>
      </c>
      <c r="P170">
        <f t="shared" si="34"/>
        <v>1944</v>
      </c>
      <c r="Q170" s="2">
        <f t="shared" si="35"/>
        <v>16294.645833333436</v>
      </c>
      <c r="R170">
        <f t="shared" si="36"/>
        <v>0</v>
      </c>
      <c r="S170">
        <f>I170*$O170/ref!$B$3</f>
        <v>0</v>
      </c>
      <c r="T170">
        <f>K170*$O170/ref!$B$3</f>
        <v>0</v>
      </c>
      <c r="U170">
        <f>L170*$O170/ref!$B$3</f>
        <v>0</v>
      </c>
      <c r="V170">
        <f>N170*$O170/ref!$B$3</f>
        <v>0</v>
      </c>
      <c r="W170">
        <f t="shared" si="40"/>
        <v>8</v>
      </c>
      <c r="X170" t="str">
        <f t="shared" si="41"/>
        <v>8 1944</v>
      </c>
      <c r="Y170">
        <f t="shared" si="38"/>
        <v>12</v>
      </c>
      <c r="Z170">
        <f t="shared" si="42"/>
        <v>1953</v>
      </c>
      <c r="AA170" t="str">
        <f t="shared" si="43"/>
        <v>12 1953</v>
      </c>
      <c r="AB170" s="1">
        <f t="shared" si="39"/>
        <v>19723.5</v>
      </c>
      <c r="AC170">
        <f t="shared" si="37"/>
        <v>3</v>
      </c>
      <c r="AD170" s="16">
        <f t="shared" si="44"/>
        <v>0</v>
      </c>
      <c r="AE170" s="16">
        <f t="shared" si="45"/>
        <v>0</v>
      </c>
      <c r="AF170" s="16">
        <f t="shared" si="46"/>
        <v>0</v>
      </c>
      <c r="AG170" s="16">
        <f t="shared" si="47"/>
        <v>0</v>
      </c>
      <c r="AH170">
        <f>INDEX(Impacts_scenario_1_RSBsn_Mask!$Y$2:$Y$70,$Z170-1939+1,1)</f>
        <v>0</v>
      </c>
    </row>
    <row r="171" spans="1:34" x14ac:dyDescent="0.3">
      <c r="A171">
        <v>57</v>
      </c>
      <c r="B171">
        <v>2</v>
      </c>
      <c r="C171">
        <f>RS_wells_scenario_1_bgw!C171-RS_wells_baseline_bgw!C171</f>
        <v>0</v>
      </c>
      <c r="D171">
        <f>RS_wells_scenario_1_bgw!D171-RS_wells_baseline_bgw!D171</f>
        <v>0</v>
      </c>
      <c r="E171">
        <f>RS_wells_scenario_1_bgw!E171-RS_wells_baseline_bgw!E171</f>
        <v>0</v>
      </c>
      <c r="F171">
        <f>RS_wells_scenario_1_bgw!F171-RS_wells_baseline_bgw!F171</f>
        <v>0</v>
      </c>
      <c r="G171">
        <f>RS_wells_scenario_1_bgw!G171-RS_wells_baseline_bgw!G171</f>
        <v>0</v>
      </c>
      <c r="H171" s="19">
        <f>RS_wells_scenario_1_bgw!H171-RS_wells_baseline_bgw!H171</f>
        <v>0</v>
      </c>
      <c r="I171">
        <f>RS_wells_scenario_1_bgw!I171-RS_wells_baseline_bgw!I171</f>
        <v>0</v>
      </c>
      <c r="J171">
        <f>RS_wells_scenario_1_bgw!J171-RS_wells_baseline_bgw!J171</f>
        <v>0</v>
      </c>
      <c r="K171">
        <f>RS_wells_scenario_1_bgw!K171-RS_wells_baseline_bgw!K171</f>
        <v>0</v>
      </c>
      <c r="L171">
        <f>RS_wells_scenario_1_bgw!L171-RS_wells_baseline_bgw!L171</f>
        <v>0</v>
      </c>
      <c r="M171">
        <f>RS_wells_scenario_1_bgw!M171-RS_wells_baseline_bgw!M171</f>
        <v>0</v>
      </c>
      <c r="N171">
        <f>RS_wells_scenario_1_bgw!N171-RS_wells_baseline_bgw!N171</f>
        <v>0</v>
      </c>
      <c r="O171">
        <v>10.145833333333334</v>
      </c>
      <c r="P171">
        <f t="shared" si="34"/>
        <v>1944</v>
      </c>
      <c r="Q171" s="2">
        <f t="shared" si="35"/>
        <v>16304.79166666677</v>
      </c>
      <c r="R171">
        <f t="shared" si="36"/>
        <v>0</v>
      </c>
      <c r="S171">
        <f>I171*$O171/ref!$B$3</f>
        <v>0</v>
      </c>
      <c r="T171">
        <f>K171*$O171/ref!$B$3</f>
        <v>0</v>
      </c>
      <c r="U171">
        <f>L171*$O171/ref!$B$3</f>
        <v>0</v>
      </c>
      <c r="V171">
        <f>N171*$O171/ref!$B$3</f>
        <v>0</v>
      </c>
      <c r="W171">
        <f t="shared" si="40"/>
        <v>8</v>
      </c>
      <c r="X171" t="str">
        <f t="shared" si="41"/>
        <v>8 1944</v>
      </c>
      <c r="Y171">
        <f t="shared" si="38"/>
        <v>1</v>
      </c>
      <c r="Z171">
        <f t="shared" si="42"/>
        <v>1954</v>
      </c>
      <c r="AA171" t="str">
        <f t="shared" si="43"/>
        <v>1 1954</v>
      </c>
      <c r="AB171" s="1">
        <f t="shared" si="39"/>
        <v>19753.9375</v>
      </c>
      <c r="AC171">
        <f t="shared" si="37"/>
        <v>3</v>
      </c>
      <c r="AD171" s="16">
        <f t="shared" si="44"/>
        <v>0</v>
      </c>
      <c r="AE171" s="16">
        <f t="shared" si="45"/>
        <v>0</v>
      </c>
      <c r="AF171" s="16">
        <f t="shared" si="46"/>
        <v>0</v>
      </c>
      <c r="AG171" s="16">
        <f t="shared" si="47"/>
        <v>0</v>
      </c>
      <c r="AH171">
        <f>INDEX(Impacts_scenario_1_RSBsn_Mask!$Y$2:$Y$70,$Z171-1939+1,1)</f>
        <v>0</v>
      </c>
    </row>
    <row r="172" spans="1:34" x14ac:dyDescent="0.3">
      <c r="A172">
        <v>57</v>
      </c>
      <c r="B172">
        <v>3</v>
      </c>
      <c r="C172">
        <f>RS_wells_scenario_1_bgw!C172-RS_wells_baseline_bgw!C172</f>
        <v>0</v>
      </c>
      <c r="D172">
        <f>RS_wells_scenario_1_bgw!D172-RS_wells_baseline_bgw!D172</f>
        <v>0</v>
      </c>
      <c r="E172">
        <f>RS_wells_scenario_1_bgw!E172-RS_wells_baseline_bgw!E172</f>
        <v>0</v>
      </c>
      <c r="F172">
        <f>RS_wells_scenario_1_bgw!F172-RS_wells_baseline_bgw!F172</f>
        <v>0</v>
      </c>
      <c r="G172">
        <f>RS_wells_scenario_1_bgw!G172-RS_wells_baseline_bgw!G172</f>
        <v>0</v>
      </c>
      <c r="H172" s="19">
        <f>RS_wells_scenario_1_bgw!H172-RS_wells_baseline_bgw!H172</f>
        <v>0</v>
      </c>
      <c r="I172">
        <f>RS_wells_scenario_1_bgw!I172-RS_wells_baseline_bgw!I172</f>
        <v>0</v>
      </c>
      <c r="J172">
        <f>RS_wells_scenario_1_bgw!J172-RS_wells_baseline_bgw!J172</f>
        <v>0</v>
      </c>
      <c r="K172">
        <f>RS_wells_scenario_1_bgw!K172-RS_wells_baseline_bgw!K172</f>
        <v>0</v>
      </c>
      <c r="L172">
        <f>RS_wells_scenario_1_bgw!L172-RS_wells_baseline_bgw!L172</f>
        <v>0</v>
      </c>
      <c r="M172">
        <f>RS_wells_scenario_1_bgw!M172-RS_wells_baseline_bgw!M172</f>
        <v>0</v>
      </c>
      <c r="N172">
        <f>RS_wells_scenario_1_bgw!N172-RS_wells_baseline_bgw!N172</f>
        <v>0</v>
      </c>
      <c r="O172">
        <v>10.145833333333334</v>
      </c>
      <c r="P172">
        <f t="shared" si="34"/>
        <v>1944</v>
      </c>
      <c r="Q172" s="2">
        <f t="shared" si="35"/>
        <v>16314.937500000104</v>
      </c>
      <c r="R172">
        <f t="shared" si="36"/>
        <v>0</v>
      </c>
      <c r="S172">
        <f>I172*$O172/ref!$B$3</f>
        <v>0</v>
      </c>
      <c r="T172">
        <f>K172*$O172/ref!$B$3</f>
        <v>0</v>
      </c>
      <c r="U172">
        <f>L172*$O172/ref!$B$3</f>
        <v>0</v>
      </c>
      <c r="V172">
        <f>N172*$O172/ref!$B$3</f>
        <v>0</v>
      </c>
      <c r="W172">
        <f t="shared" si="40"/>
        <v>8</v>
      </c>
      <c r="X172" t="str">
        <f t="shared" si="41"/>
        <v>8 1944</v>
      </c>
      <c r="Y172">
        <f t="shared" si="38"/>
        <v>2</v>
      </c>
      <c r="Z172">
        <f t="shared" si="42"/>
        <v>1954</v>
      </c>
      <c r="AA172" t="str">
        <f t="shared" si="43"/>
        <v>2 1954</v>
      </c>
      <c r="AB172" s="1">
        <f t="shared" si="39"/>
        <v>19784.375</v>
      </c>
      <c r="AC172">
        <f t="shared" si="37"/>
        <v>3</v>
      </c>
      <c r="AD172" s="16">
        <f t="shared" si="44"/>
        <v>0</v>
      </c>
      <c r="AE172" s="16">
        <f t="shared" si="45"/>
        <v>0</v>
      </c>
      <c r="AF172" s="16">
        <f t="shared" si="46"/>
        <v>0</v>
      </c>
      <c r="AG172" s="16">
        <f t="shared" si="47"/>
        <v>0</v>
      </c>
      <c r="AH172">
        <f>INDEX(Impacts_scenario_1_RSBsn_Mask!$Y$2:$Y$70,$Z172-1939+1,1)</f>
        <v>0</v>
      </c>
    </row>
    <row r="173" spans="1:34" x14ac:dyDescent="0.3">
      <c r="A173">
        <v>58</v>
      </c>
      <c r="B173">
        <v>1</v>
      </c>
      <c r="C173">
        <f>RS_wells_scenario_1_bgw!C173-RS_wells_baseline_bgw!C173</f>
        <v>0</v>
      </c>
      <c r="D173">
        <f>RS_wells_scenario_1_bgw!D173-RS_wells_baseline_bgw!D173</f>
        <v>0</v>
      </c>
      <c r="E173">
        <f>RS_wells_scenario_1_bgw!E173-RS_wells_baseline_bgw!E173</f>
        <v>0</v>
      </c>
      <c r="F173">
        <f>RS_wells_scenario_1_bgw!F173-RS_wells_baseline_bgw!F173</f>
        <v>0</v>
      </c>
      <c r="G173">
        <f>RS_wells_scenario_1_bgw!G173-RS_wells_baseline_bgw!G173</f>
        <v>0</v>
      </c>
      <c r="H173" s="19">
        <f>RS_wells_scenario_1_bgw!H173-RS_wells_baseline_bgw!H173</f>
        <v>0</v>
      </c>
      <c r="I173">
        <f>RS_wells_scenario_1_bgw!I173-RS_wells_baseline_bgw!I173</f>
        <v>0</v>
      </c>
      <c r="J173">
        <f>RS_wells_scenario_1_bgw!J173-RS_wells_baseline_bgw!J173</f>
        <v>0</v>
      </c>
      <c r="K173">
        <f>RS_wells_scenario_1_bgw!K173-RS_wells_baseline_bgw!K173</f>
        <v>0</v>
      </c>
      <c r="L173">
        <f>RS_wells_scenario_1_bgw!L173-RS_wells_baseline_bgw!L173</f>
        <v>0</v>
      </c>
      <c r="M173">
        <f>RS_wells_scenario_1_bgw!M173-RS_wells_baseline_bgw!M173</f>
        <v>0</v>
      </c>
      <c r="N173">
        <f>RS_wells_scenario_1_bgw!N173-RS_wells_baseline_bgw!N173</f>
        <v>0</v>
      </c>
      <c r="O173">
        <v>10.145833333333334</v>
      </c>
      <c r="P173">
        <f t="shared" si="34"/>
        <v>1944</v>
      </c>
      <c r="Q173" s="2">
        <f t="shared" si="35"/>
        <v>16325.083333333438</v>
      </c>
      <c r="R173">
        <f t="shared" si="36"/>
        <v>0</v>
      </c>
      <c r="S173">
        <f>I173*$O173/ref!$B$3</f>
        <v>0</v>
      </c>
      <c r="T173">
        <f>K173*$O173/ref!$B$3</f>
        <v>0</v>
      </c>
      <c r="U173">
        <f>L173*$O173/ref!$B$3</f>
        <v>0</v>
      </c>
      <c r="V173">
        <f>N173*$O173/ref!$B$3</f>
        <v>0</v>
      </c>
      <c r="W173">
        <f t="shared" si="40"/>
        <v>9</v>
      </c>
      <c r="X173" t="str">
        <f t="shared" si="41"/>
        <v>9 1944</v>
      </c>
      <c r="Y173">
        <f t="shared" si="38"/>
        <v>3</v>
      </c>
      <c r="Z173">
        <f t="shared" si="42"/>
        <v>1954</v>
      </c>
      <c r="AA173" t="str">
        <f t="shared" si="43"/>
        <v>3 1954</v>
      </c>
      <c r="AB173" s="1">
        <f t="shared" si="39"/>
        <v>19814.8125</v>
      </c>
      <c r="AC173">
        <f t="shared" si="37"/>
        <v>3</v>
      </c>
      <c r="AD173" s="16">
        <f t="shared" si="44"/>
        <v>0</v>
      </c>
      <c r="AE173" s="16">
        <f t="shared" si="45"/>
        <v>0</v>
      </c>
      <c r="AF173" s="16">
        <f t="shared" si="46"/>
        <v>0</v>
      </c>
      <c r="AG173" s="16">
        <f t="shared" si="47"/>
        <v>0</v>
      </c>
      <c r="AH173">
        <f>INDEX(Impacts_scenario_1_RSBsn_Mask!$Y$2:$Y$70,$Z173-1939+1,1)</f>
        <v>0</v>
      </c>
    </row>
    <row r="174" spans="1:34" x14ac:dyDescent="0.3">
      <c r="A174">
        <v>58</v>
      </c>
      <c r="B174">
        <v>2</v>
      </c>
      <c r="C174">
        <f>RS_wells_scenario_1_bgw!C174-RS_wells_baseline_bgw!C174</f>
        <v>0</v>
      </c>
      <c r="D174">
        <f>RS_wells_scenario_1_bgw!D174-RS_wells_baseline_bgw!D174</f>
        <v>0</v>
      </c>
      <c r="E174">
        <f>RS_wells_scenario_1_bgw!E174-RS_wells_baseline_bgw!E174</f>
        <v>0</v>
      </c>
      <c r="F174">
        <f>RS_wells_scenario_1_bgw!F174-RS_wells_baseline_bgw!F174</f>
        <v>0</v>
      </c>
      <c r="G174">
        <f>RS_wells_scenario_1_bgw!G174-RS_wells_baseline_bgw!G174</f>
        <v>0</v>
      </c>
      <c r="H174" s="19">
        <f>RS_wells_scenario_1_bgw!H174-RS_wells_baseline_bgw!H174</f>
        <v>0</v>
      </c>
      <c r="I174">
        <f>RS_wells_scenario_1_bgw!I174-RS_wells_baseline_bgw!I174</f>
        <v>0</v>
      </c>
      <c r="J174">
        <f>RS_wells_scenario_1_bgw!J174-RS_wells_baseline_bgw!J174</f>
        <v>0</v>
      </c>
      <c r="K174">
        <f>RS_wells_scenario_1_bgw!K174-RS_wells_baseline_bgw!K174</f>
        <v>0</v>
      </c>
      <c r="L174">
        <f>RS_wells_scenario_1_bgw!L174-RS_wells_baseline_bgw!L174</f>
        <v>0</v>
      </c>
      <c r="M174">
        <f>RS_wells_scenario_1_bgw!M174-RS_wells_baseline_bgw!M174</f>
        <v>0</v>
      </c>
      <c r="N174">
        <f>RS_wells_scenario_1_bgw!N174-RS_wells_baseline_bgw!N174</f>
        <v>0</v>
      </c>
      <c r="O174">
        <v>10.145833333333334</v>
      </c>
      <c r="P174">
        <f t="shared" si="34"/>
        <v>1944</v>
      </c>
      <c r="Q174" s="2">
        <f t="shared" si="35"/>
        <v>16335.229166666772</v>
      </c>
      <c r="R174">
        <f t="shared" si="36"/>
        <v>0</v>
      </c>
      <c r="S174">
        <f>I174*$O174/ref!$B$3</f>
        <v>0</v>
      </c>
      <c r="T174">
        <f>K174*$O174/ref!$B$3</f>
        <v>0</v>
      </c>
      <c r="U174">
        <f>L174*$O174/ref!$B$3</f>
        <v>0</v>
      </c>
      <c r="V174">
        <f>N174*$O174/ref!$B$3</f>
        <v>0</v>
      </c>
      <c r="W174">
        <f t="shared" si="40"/>
        <v>9</v>
      </c>
      <c r="X174" t="str">
        <f t="shared" si="41"/>
        <v>9 1944</v>
      </c>
      <c r="Y174">
        <f t="shared" si="38"/>
        <v>4</v>
      </c>
      <c r="Z174">
        <f t="shared" si="42"/>
        <v>1954</v>
      </c>
      <c r="AA174" t="str">
        <f t="shared" si="43"/>
        <v>4 1954</v>
      </c>
      <c r="AB174" s="1">
        <f t="shared" si="39"/>
        <v>19845.25</v>
      </c>
      <c r="AC174">
        <f t="shared" si="37"/>
        <v>3</v>
      </c>
      <c r="AD174" s="16">
        <f t="shared" si="44"/>
        <v>0</v>
      </c>
      <c r="AE174" s="16">
        <f t="shared" si="45"/>
        <v>0</v>
      </c>
      <c r="AF174" s="16">
        <f t="shared" si="46"/>
        <v>0</v>
      </c>
      <c r="AG174" s="16">
        <f t="shared" si="47"/>
        <v>0</v>
      </c>
      <c r="AH174">
        <f>INDEX(Impacts_scenario_1_RSBsn_Mask!$Y$2:$Y$70,$Z174-1939+1,1)</f>
        <v>0</v>
      </c>
    </row>
    <row r="175" spans="1:34" x14ac:dyDescent="0.3">
      <c r="A175">
        <v>58</v>
      </c>
      <c r="B175">
        <v>3</v>
      </c>
      <c r="C175">
        <f>RS_wells_scenario_1_bgw!C175-RS_wells_baseline_bgw!C175</f>
        <v>0</v>
      </c>
      <c r="D175">
        <f>RS_wells_scenario_1_bgw!D175-RS_wells_baseline_bgw!D175</f>
        <v>0</v>
      </c>
      <c r="E175">
        <f>RS_wells_scenario_1_bgw!E175-RS_wells_baseline_bgw!E175</f>
        <v>0</v>
      </c>
      <c r="F175">
        <f>RS_wells_scenario_1_bgw!F175-RS_wells_baseline_bgw!F175</f>
        <v>0</v>
      </c>
      <c r="G175">
        <f>RS_wells_scenario_1_bgw!G175-RS_wells_baseline_bgw!G175</f>
        <v>0</v>
      </c>
      <c r="H175" s="19">
        <f>RS_wells_scenario_1_bgw!H175-RS_wells_baseline_bgw!H175</f>
        <v>0</v>
      </c>
      <c r="I175">
        <f>RS_wells_scenario_1_bgw!I175-RS_wells_baseline_bgw!I175</f>
        <v>0</v>
      </c>
      <c r="J175">
        <f>RS_wells_scenario_1_bgw!J175-RS_wells_baseline_bgw!J175</f>
        <v>0</v>
      </c>
      <c r="K175">
        <f>RS_wells_scenario_1_bgw!K175-RS_wells_baseline_bgw!K175</f>
        <v>0</v>
      </c>
      <c r="L175">
        <f>RS_wells_scenario_1_bgw!L175-RS_wells_baseline_bgw!L175</f>
        <v>0</v>
      </c>
      <c r="M175">
        <f>RS_wells_scenario_1_bgw!M175-RS_wells_baseline_bgw!M175</f>
        <v>0</v>
      </c>
      <c r="N175">
        <f>RS_wells_scenario_1_bgw!N175-RS_wells_baseline_bgw!N175</f>
        <v>0</v>
      </c>
      <c r="O175">
        <v>10.145833333333334</v>
      </c>
      <c r="P175">
        <f t="shared" si="34"/>
        <v>1944</v>
      </c>
      <c r="Q175" s="2">
        <f t="shared" si="35"/>
        <v>16345.375000000106</v>
      </c>
      <c r="R175">
        <f t="shared" si="36"/>
        <v>0</v>
      </c>
      <c r="S175">
        <f>I175*$O175/ref!$B$3</f>
        <v>0</v>
      </c>
      <c r="T175">
        <f>K175*$O175/ref!$B$3</f>
        <v>0</v>
      </c>
      <c r="U175">
        <f>L175*$O175/ref!$B$3</f>
        <v>0</v>
      </c>
      <c r="V175">
        <f>N175*$O175/ref!$B$3</f>
        <v>0</v>
      </c>
      <c r="W175">
        <f t="shared" si="40"/>
        <v>9</v>
      </c>
      <c r="X175" t="str">
        <f t="shared" si="41"/>
        <v>9 1944</v>
      </c>
      <c r="Y175">
        <f t="shared" si="38"/>
        <v>5</v>
      </c>
      <c r="Z175">
        <f t="shared" si="42"/>
        <v>1954</v>
      </c>
      <c r="AA175" t="str">
        <f t="shared" si="43"/>
        <v>5 1954</v>
      </c>
      <c r="AB175" s="1">
        <f t="shared" si="39"/>
        <v>19875.6875</v>
      </c>
      <c r="AC175">
        <f t="shared" si="37"/>
        <v>3</v>
      </c>
      <c r="AD175" s="16">
        <f t="shared" si="44"/>
        <v>0</v>
      </c>
      <c r="AE175" s="16">
        <f t="shared" si="45"/>
        <v>0</v>
      </c>
      <c r="AF175" s="16">
        <f t="shared" si="46"/>
        <v>0</v>
      </c>
      <c r="AG175" s="16">
        <f t="shared" si="47"/>
        <v>0</v>
      </c>
      <c r="AH175">
        <f>INDEX(Impacts_scenario_1_RSBsn_Mask!$Y$2:$Y$70,$Z175-1939+1,1)</f>
        <v>0</v>
      </c>
    </row>
    <row r="176" spans="1:34" x14ac:dyDescent="0.3">
      <c r="A176">
        <v>59</v>
      </c>
      <c r="B176">
        <v>1</v>
      </c>
      <c r="C176">
        <f>RS_wells_scenario_1_bgw!C176-RS_wells_baseline_bgw!C176</f>
        <v>0</v>
      </c>
      <c r="D176">
        <f>RS_wells_scenario_1_bgw!D176-RS_wells_baseline_bgw!D176</f>
        <v>0</v>
      </c>
      <c r="E176">
        <f>RS_wells_scenario_1_bgw!E176-RS_wells_baseline_bgw!E176</f>
        <v>0</v>
      </c>
      <c r="F176">
        <f>RS_wells_scenario_1_bgw!F176-RS_wells_baseline_bgw!F176</f>
        <v>0</v>
      </c>
      <c r="G176">
        <f>RS_wells_scenario_1_bgw!G176-RS_wells_baseline_bgw!G176</f>
        <v>0</v>
      </c>
      <c r="H176" s="19">
        <f>RS_wells_scenario_1_bgw!H176-RS_wells_baseline_bgw!H176</f>
        <v>0</v>
      </c>
      <c r="I176">
        <f>RS_wells_scenario_1_bgw!I176-RS_wells_baseline_bgw!I176</f>
        <v>0</v>
      </c>
      <c r="J176">
        <f>RS_wells_scenario_1_bgw!J176-RS_wells_baseline_bgw!J176</f>
        <v>0</v>
      </c>
      <c r="K176">
        <f>RS_wells_scenario_1_bgw!K176-RS_wells_baseline_bgw!K176</f>
        <v>0</v>
      </c>
      <c r="L176">
        <f>RS_wells_scenario_1_bgw!L176-RS_wells_baseline_bgw!L176</f>
        <v>0</v>
      </c>
      <c r="M176">
        <f>RS_wells_scenario_1_bgw!M176-RS_wells_baseline_bgw!M176</f>
        <v>0</v>
      </c>
      <c r="N176">
        <f>RS_wells_scenario_1_bgw!N176-RS_wells_baseline_bgw!N176</f>
        <v>0</v>
      </c>
      <c r="O176">
        <v>10.145833333333334</v>
      </c>
      <c r="P176">
        <f t="shared" si="34"/>
        <v>1944</v>
      </c>
      <c r="Q176" s="2">
        <f t="shared" si="35"/>
        <v>16355.520833333439</v>
      </c>
      <c r="R176">
        <f t="shared" si="36"/>
        <v>0</v>
      </c>
      <c r="S176">
        <f>I176*$O176/ref!$B$3</f>
        <v>0</v>
      </c>
      <c r="T176">
        <f>K176*$O176/ref!$B$3</f>
        <v>0</v>
      </c>
      <c r="U176">
        <f>L176*$O176/ref!$B$3</f>
        <v>0</v>
      </c>
      <c r="V176">
        <f>N176*$O176/ref!$B$3</f>
        <v>0</v>
      </c>
      <c r="W176">
        <f t="shared" si="40"/>
        <v>10</v>
      </c>
      <c r="X176" t="str">
        <f t="shared" si="41"/>
        <v>10 1944</v>
      </c>
      <c r="Y176">
        <f t="shared" si="38"/>
        <v>6</v>
      </c>
      <c r="Z176">
        <f t="shared" si="42"/>
        <v>1954</v>
      </c>
      <c r="AA176" t="str">
        <f t="shared" si="43"/>
        <v>6 1954</v>
      </c>
      <c r="AB176" s="1">
        <f t="shared" si="39"/>
        <v>19906.125</v>
      </c>
      <c r="AC176">
        <f t="shared" si="37"/>
        <v>3</v>
      </c>
      <c r="AD176" s="16">
        <f t="shared" si="44"/>
        <v>0</v>
      </c>
      <c r="AE176" s="16">
        <f t="shared" si="45"/>
        <v>0</v>
      </c>
      <c r="AF176" s="16">
        <f t="shared" si="46"/>
        <v>0</v>
      </c>
      <c r="AG176" s="16">
        <f t="shared" si="47"/>
        <v>0</v>
      </c>
      <c r="AH176">
        <f>INDEX(Impacts_scenario_1_RSBsn_Mask!$Y$2:$Y$70,$Z176-1939+1,1)</f>
        <v>0</v>
      </c>
    </row>
    <row r="177" spans="1:34" x14ac:dyDescent="0.3">
      <c r="A177">
        <v>59</v>
      </c>
      <c r="B177">
        <v>2</v>
      </c>
      <c r="C177">
        <f>RS_wells_scenario_1_bgw!C177-RS_wells_baseline_bgw!C177</f>
        <v>0</v>
      </c>
      <c r="D177">
        <f>RS_wells_scenario_1_bgw!D177-RS_wells_baseline_bgw!D177</f>
        <v>0</v>
      </c>
      <c r="E177">
        <f>RS_wells_scenario_1_bgw!E177-RS_wells_baseline_bgw!E177</f>
        <v>0</v>
      </c>
      <c r="F177">
        <f>RS_wells_scenario_1_bgw!F177-RS_wells_baseline_bgw!F177</f>
        <v>0</v>
      </c>
      <c r="G177">
        <f>RS_wells_scenario_1_bgw!G177-RS_wells_baseline_bgw!G177</f>
        <v>0</v>
      </c>
      <c r="H177" s="19">
        <f>RS_wells_scenario_1_bgw!H177-RS_wells_baseline_bgw!H177</f>
        <v>0</v>
      </c>
      <c r="I177">
        <f>RS_wells_scenario_1_bgw!I177-RS_wells_baseline_bgw!I177</f>
        <v>0</v>
      </c>
      <c r="J177">
        <f>RS_wells_scenario_1_bgw!J177-RS_wells_baseline_bgw!J177</f>
        <v>0</v>
      </c>
      <c r="K177">
        <f>RS_wells_scenario_1_bgw!K177-RS_wells_baseline_bgw!K177</f>
        <v>0</v>
      </c>
      <c r="L177">
        <f>RS_wells_scenario_1_bgw!L177-RS_wells_baseline_bgw!L177</f>
        <v>0</v>
      </c>
      <c r="M177">
        <f>RS_wells_scenario_1_bgw!M177-RS_wells_baseline_bgw!M177</f>
        <v>0</v>
      </c>
      <c r="N177">
        <f>RS_wells_scenario_1_bgw!N177-RS_wells_baseline_bgw!N177</f>
        <v>0</v>
      </c>
      <c r="O177">
        <v>10.145833333333334</v>
      </c>
      <c r="P177">
        <f t="shared" si="34"/>
        <v>1944</v>
      </c>
      <c r="Q177" s="2">
        <f t="shared" si="35"/>
        <v>16365.666666666773</v>
      </c>
      <c r="R177">
        <f t="shared" si="36"/>
        <v>0</v>
      </c>
      <c r="S177">
        <f>I177*$O177/ref!$B$3</f>
        <v>0</v>
      </c>
      <c r="T177">
        <f>K177*$O177/ref!$B$3</f>
        <v>0</v>
      </c>
      <c r="U177">
        <f>L177*$O177/ref!$B$3</f>
        <v>0</v>
      </c>
      <c r="V177">
        <f>N177*$O177/ref!$B$3</f>
        <v>0</v>
      </c>
      <c r="W177">
        <f t="shared" si="40"/>
        <v>10</v>
      </c>
      <c r="X177" t="str">
        <f t="shared" si="41"/>
        <v>10 1944</v>
      </c>
      <c r="Y177">
        <f t="shared" si="38"/>
        <v>7</v>
      </c>
      <c r="Z177">
        <f t="shared" si="42"/>
        <v>1954</v>
      </c>
      <c r="AA177" t="str">
        <f t="shared" si="43"/>
        <v>7 1954</v>
      </c>
      <c r="AB177" s="1">
        <f t="shared" si="39"/>
        <v>19936.5625</v>
      </c>
      <c r="AC177">
        <f t="shared" si="37"/>
        <v>3</v>
      </c>
      <c r="AD177" s="16">
        <f t="shared" si="44"/>
        <v>0</v>
      </c>
      <c r="AE177" s="16">
        <f t="shared" si="45"/>
        <v>0</v>
      </c>
      <c r="AF177" s="16">
        <f t="shared" si="46"/>
        <v>0</v>
      </c>
      <c r="AG177" s="16">
        <f t="shared" si="47"/>
        <v>0</v>
      </c>
      <c r="AH177">
        <f>INDEX(Impacts_scenario_1_RSBsn_Mask!$Y$2:$Y$70,$Z177-1939+1,1)</f>
        <v>0</v>
      </c>
    </row>
    <row r="178" spans="1:34" x14ac:dyDescent="0.3">
      <c r="A178">
        <v>59</v>
      </c>
      <c r="B178">
        <v>3</v>
      </c>
      <c r="C178">
        <f>RS_wells_scenario_1_bgw!C178-RS_wells_baseline_bgw!C178</f>
        <v>0</v>
      </c>
      <c r="D178">
        <f>RS_wells_scenario_1_bgw!D178-RS_wells_baseline_bgw!D178</f>
        <v>0</v>
      </c>
      <c r="E178">
        <f>RS_wells_scenario_1_bgw!E178-RS_wells_baseline_bgw!E178</f>
        <v>0</v>
      </c>
      <c r="F178">
        <f>RS_wells_scenario_1_bgw!F178-RS_wells_baseline_bgw!F178</f>
        <v>0</v>
      </c>
      <c r="G178">
        <f>RS_wells_scenario_1_bgw!G178-RS_wells_baseline_bgw!G178</f>
        <v>0</v>
      </c>
      <c r="H178" s="19">
        <f>RS_wells_scenario_1_bgw!H178-RS_wells_baseline_bgw!H178</f>
        <v>0</v>
      </c>
      <c r="I178">
        <f>RS_wells_scenario_1_bgw!I178-RS_wells_baseline_bgw!I178</f>
        <v>0</v>
      </c>
      <c r="J178">
        <f>RS_wells_scenario_1_bgw!J178-RS_wells_baseline_bgw!J178</f>
        <v>0</v>
      </c>
      <c r="K178">
        <f>RS_wells_scenario_1_bgw!K178-RS_wells_baseline_bgw!K178</f>
        <v>0</v>
      </c>
      <c r="L178">
        <f>RS_wells_scenario_1_bgw!L178-RS_wells_baseline_bgw!L178</f>
        <v>0</v>
      </c>
      <c r="M178">
        <f>RS_wells_scenario_1_bgw!M178-RS_wells_baseline_bgw!M178</f>
        <v>0</v>
      </c>
      <c r="N178">
        <f>RS_wells_scenario_1_bgw!N178-RS_wells_baseline_bgw!N178</f>
        <v>0</v>
      </c>
      <c r="O178">
        <v>10.145833333333334</v>
      </c>
      <c r="P178">
        <f t="shared" si="34"/>
        <v>1944</v>
      </c>
      <c r="Q178" s="2">
        <f t="shared" si="35"/>
        <v>16375.812500000107</v>
      </c>
      <c r="R178">
        <f t="shared" si="36"/>
        <v>0</v>
      </c>
      <c r="S178">
        <f>I178*$O178/ref!$B$3</f>
        <v>0</v>
      </c>
      <c r="T178">
        <f>K178*$O178/ref!$B$3</f>
        <v>0</v>
      </c>
      <c r="U178">
        <f>L178*$O178/ref!$B$3</f>
        <v>0</v>
      </c>
      <c r="V178">
        <f>N178*$O178/ref!$B$3</f>
        <v>0</v>
      </c>
      <c r="W178">
        <f t="shared" si="40"/>
        <v>10</v>
      </c>
      <c r="X178" t="str">
        <f t="shared" si="41"/>
        <v>10 1944</v>
      </c>
      <c r="Y178">
        <f t="shared" si="38"/>
        <v>8</v>
      </c>
      <c r="Z178">
        <f t="shared" si="42"/>
        <v>1954</v>
      </c>
      <c r="AA178" t="str">
        <f t="shared" si="43"/>
        <v>8 1954</v>
      </c>
      <c r="AB178" s="1">
        <f t="shared" si="39"/>
        <v>19967</v>
      </c>
      <c r="AC178">
        <f t="shared" si="37"/>
        <v>3</v>
      </c>
      <c r="AD178" s="16">
        <f t="shared" si="44"/>
        <v>0</v>
      </c>
      <c r="AE178" s="16">
        <f t="shared" si="45"/>
        <v>0</v>
      </c>
      <c r="AF178" s="16">
        <f t="shared" si="46"/>
        <v>0</v>
      </c>
      <c r="AG178" s="16">
        <f t="shared" si="47"/>
        <v>0</v>
      </c>
      <c r="AH178">
        <f>INDEX(Impacts_scenario_1_RSBsn_Mask!$Y$2:$Y$70,$Z178-1939+1,1)</f>
        <v>0</v>
      </c>
    </row>
    <row r="179" spans="1:34" x14ac:dyDescent="0.3">
      <c r="A179">
        <v>60</v>
      </c>
      <c r="B179">
        <v>1</v>
      </c>
      <c r="C179">
        <f>RS_wells_scenario_1_bgw!C179-RS_wells_baseline_bgw!C179</f>
        <v>0</v>
      </c>
      <c r="D179">
        <f>RS_wells_scenario_1_bgw!D179-RS_wells_baseline_bgw!D179</f>
        <v>0</v>
      </c>
      <c r="E179">
        <f>RS_wells_scenario_1_bgw!E179-RS_wells_baseline_bgw!E179</f>
        <v>0</v>
      </c>
      <c r="F179">
        <f>RS_wells_scenario_1_bgw!F179-RS_wells_baseline_bgw!F179</f>
        <v>0</v>
      </c>
      <c r="G179">
        <f>RS_wells_scenario_1_bgw!G179-RS_wells_baseline_bgw!G179</f>
        <v>0</v>
      </c>
      <c r="H179" s="19">
        <f>RS_wells_scenario_1_bgw!H179-RS_wells_baseline_bgw!H179</f>
        <v>0</v>
      </c>
      <c r="I179">
        <f>RS_wells_scenario_1_bgw!I179-RS_wells_baseline_bgw!I179</f>
        <v>0</v>
      </c>
      <c r="J179">
        <f>RS_wells_scenario_1_bgw!J179-RS_wells_baseline_bgw!J179</f>
        <v>0</v>
      </c>
      <c r="K179">
        <f>RS_wells_scenario_1_bgw!K179-RS_wells_baseline_bgw!K179</f>
        <v>0</v>
      </c>
      <c r="L179">
        <f>RS_wells_scenario_1_bgw!L179-RS_wells_baseline_bgw!L179</f>
        <v>0</v>
      </c>
      <c r="M179">
        <f>RS_wells_scenario_1_bgw!M179-RS_wells_baseline_bgw!M179</f>
        <v>0</v>
      </c>
      <c r="N179">
        <f>RS_wells_scenario_1_bgw!N179-RS_wells_baseline_bgw!N179</f>
        <v>0</v>
      </c>
      <c r="O179">
        <v>10.145833333333334</v>
      </c>
      <c r="P179">
        <f t="shared" si="34"/>
        <v>1944</v>
      </c>
      <c r="Q179" s="2">
        <f t="shared" si="35"/>
        <v>16385.958333333441</v>
      </c>
      <c r="R179">
        <f t="shared" si="36"/>
        <v>0</v>
      </c>
      <c r="S179">
        <f>I179*$O179/ref!$B$3</f>
        <v>0</v>
      </c>
      <c r="T179">
        <f>K179*$O179/ref!$B$3</f>
        <v>0</v>
      </c>
      <c r="U179">
        <f>L179*$O179/ref!$B$3</f>
        <v>0</v>
      </c>
      <c r="V179">
        <f>N179*$O179/ref!$B$3</f>
        <v>0</v>
      </c>
      <c r="W179">
        <f t="shared" si="40"/>
        <v>11</v>
      </c>
      <c r="X179" t="str">
        <f t="shared" si="41"/>
        <v>11 1944</v>
      </c>
      <c r="Y179">
        <f t="shared" si="38"/>
        <v>9</v>
      </c>
      <c r="Z179">
        <f t="shared" si="42"/>
        <v>1954</v>
      </c>
      <c r="AA179" t="str">
        <f t="shared" si="43"/>
        <v>9 1954</v>
      </c>
      <c r="AB179" s="1">
        <f t="shared" si="39"/>
        <v>19997.4375</v>
      </c>
      <c r="AC179">
        <f t="shared" si="37"/>
        <v>3</v>
      </c>
      <c r="AD179" s="16">
        <f t="shared" si="44"/>
        <v>0</v>
      </c>
      <c r="AE179" s="16">
        <f t="shared" si="45"/>
        <v>0</v>
      </c>
      <c r="AF179" s="16">
        <f t="shared" si="46"/>
        <v>0</v>
      </c>
      <c r="AG179" s="16">
        <f t="shared" si="47"/>
        <v>0</v>
      </c>
      <c r="AH179">
        <f>INDEX(Impacts_scenario_1_RSBsn_Mask!$Y$2:$Y$70,$Z179-1939+1,1)</f>
        <v>0</v>
      </c>
    </row>
    <row r="180" spans="1:34" x14ac:dyDescent="0.3">
      <c r="A180">
        <v>60</v>
      </c>
      <c r="B180">
        <v>2</v>
      </c>
      <c r="C180">
        <f>RS_wells_scenario_1_bgw!C180-RS_wells_baseline_bgw!C180</f>
        <v>0</v>
      </c>
      <c r="D180">
        <f>RS_wells_scenario_1_bgw!D180-RS_wells_baseline_bgw!D180</f>
        <v>0</v>
      </c>
      <c r="E180">
        <f>RS_wells_scenario_1_bgw!E180-RS_wells_baseline_bgw!E180</f>
        <v>0</v>
      </c>
      <c r="F180">
        <f>RS_wells_scenario_1_bgw!F180-RS_wells_baseline_bgw!F180</f>
        <v>0</v>
      </c>
      <c r="G180">
        <f>RS_wells_scenario_1_bgw!G180-RS_wells_baseline_bgw!G180</f>
        <v>0</v>
      </c>
      <c r="H180" s="19">
        <f>RS_wells_scenario_1_bgw!H180-RS_wells_baseline_bgw!H180</f>
        <v>0</v>
      </c>
      <c r="I180">
        <f>RS_wells_scenario_1_bgw!I180-RS_wells_baseline_bgw!I180</f>
        <v>0</v>
      </c>
      <c r="J180">
        <f>RS_wells_scenario_1_bgw!J180-RS_wells_baseline_bgw!J180</f>
        <v>0</v>
      </c>
      <c r="K180">
        <f>RS_wells_scenario_1_bgw!K180-RS_wells_baseline_bgw!K180</f>
        <v>0</v>
      </c>
      <c r="L180">
        <f>RS_wells_scenario_1_bgw!L180-RS_wells_baseline_bgw!L180</f>
        <v>0</v>
      </c>
      <c r="M180">
        <f>RS_wells_scenario_1_bgw!M180-RS_wells_baseline_bgw!M180</f>
        <v>0</v>
      </c>
      <c r="N180">
        <f>RS_wells_scenario_1_bgw!N180-RS_wells_baseline_bgw!N180</f>
        <v>0</v>
      </c>
      <c r="O180">
        <v>10.145833333333334</v>
      </c>
      <c r="P180">
        <f t="shared" si="34"/>
        <v>1944</v>
      </c>
      <c r="Q180" s="2">
        <f t="shared" si="35"/>
        <v>16396.104166666773</v>
      </c>
      <c r="R180">
        <f t="shared" si="36"/>
        <v>0</v>
      </c>
      <c r="S180">
        <f>I180*$O180/ref!$B$3</f>
        <v>0</v>
      </c>
      <c r="T180">
        <f>K180*$O180/ref!$B$3</f>
        <v>0</v>
      </c>
      <c r="U180">
        <f>L180*$O180/ref!$B$3</f>
        <v>0</v>
      </c>
      <c r="V180">
        <f>N180*$O180/ref!$B$3</f>
        <v>0</v>
      </c>
      <c r="W180">
        <f t="shared" si="40"/>
        <v>11</v>
      </c>
      <c r="X180" t="str">
        <f t="shared" si="41"/>
        <v>11 1944</v>
      </c>
      <c r="Y180">
        <f t="shared" si="38"/>
        <v>10</v>
      </c>
      <c r="Z180">
        <f t="shared" si="42"/>
        <v>1954</v>
      </c>
      <c r="AA180" t="str">
        <f t="shared" si="43"/>
        <v>10 1954</v>
      </c>
      <c r="AB180" s="1">
        <f t="shared" si="39"/>
        <v>20027.875</v>
      </c>
      <c r="AC180">
        <f t="shared" si="37"/>
        <v>3</v>
      </c>
      <c r="AD180" s="16">
        <f t="shared" si="44"/>
        <v>0</v>
      </c>
      <c r="AE180" s="16">
        <f t="shared" si="45"/>
        <v>0</v>
      </c>
      <c r="AF180" s="16">
        <f t="shared" si="46"/>
        <v>0</v>
      </c>
      <c r="AG180" s="16">
        <f t="shared" si="47"/>
        <v>0</v>
      </c>
      <c r="AH180">
        <f>INDEX(Impacts_scenario_1_RSBsn_Mask!$Y$2:$Y$70,$Z180-1939+1,1)</f>
        <v>0</v>
      </c>
    </row>
    <row r="181" spans="1:34" x14ac:dyDescent="0.3">
      <c r="A181">
        <v>60</v>
      </c>
      <c r="B181">
        <v>3</v>
      </c>
      <c r="C181">
        <f>RS_wells_scenario_1_bgw!C181-RS_wells_baseline_bgw!C181</f>
        <v>0</v>
      </c>
      <c r="D181">
        <f>RS_wells_scenario_1_bgw!D181-RS_wells_baseline_bgw!D181</f>
        <v>0</v>
      </c>
      <c r="E181">
        <f>RS_wells_scenario_1_bgw!E181-RS_wells_baseline_bgw!E181</f>
        <v>0</v>
      </c>
      <c r="F181">
        <f>RS_wells_scenario_1_bgw!F181-RS_wells_baseline_bgw!F181</f>
        <v>0</v>
      </c>
      <c r="G181">
        <f>RS_wells_scenario_1_bgw!G181-RS_wells_baseline_bgw!G181</f>
        <v>0</v>
      </c>
      <c r="H181" s="19">
        <f>RS_wells_scenario_1_bgw!H181-RS_wells_baseline_bgw!H181</f>
        <v>0</v>
      </c>
      <c r="I181">
        <f>RS_wells_scenario_1_bgw!I181-RS_wells_baseline_bgw!I181</f>
        <v>0</v>
      </c>
      <c r="J181">
        <f>RS_wells_scenario_1_bgw!J181-RS_wells_baseline_bgw!J181</f>
        <v>0</v>
      </c>
      <c r="K181">
        <f>RS_wells_scenario_1_bgw!K181-RS_wells_baseline_bgw!K181</f>
        <v>0</v>
      </c>
      <c r="L181">
        <f>RS_wells_scenario_1_bgw!L181-RS_wells_baseline_bgw!L181</f>
        <v>0</v>
      </c>
      <c r="M181">
        <f>RS_wells_scenario_1_bgw!M181-RS_wells_baseline_bgw!M181</f>
        <v>0</v>
      </c>
      <c r="N181">
        <f>RS_wells_scenario_1_bgw!N181-RS_wells_baseline_bgw!N181</f>
        <v>0</v>
      </c>
      <c r="O181">
        <v>10.145833333333334</v>
      </c>
      <c r="P181">
        <f t="shared" si="34"/>
        <v>1944</v>
      </c>
      <c r="Q181" s="2">
        <f t="shared" si="35"/>
        <v>16406.250000000106</v>
      </c>
      <c r="R181">
        <f t="shared" si="36"/>
        <v>0</v>
      </c>
      <c r="S181">
        <f>I181*$O181/ref!$B$3</f>
        <v>0</v>
      </c>
      <c r="T181">
        <f>K181*$O181/ref!$B$3</f>
        <v>0</v>
      </c>
      <c r="U181">
        <f>L181*$O181/ref!$B$3</f>
        <v>0</v>
      </c>
      <c r="V181">
        <f>N181*$O181/ref!$B$3</f>
        <v>0</v>
      </c>
      <c r="W181">
        <f t="shared" si="40"/>
        <v>11</v>
      </c>
      <c r="X181" t="str">
        <f t="shared" si="41"/>
        <v>11 1944</v>
      </c>
      <c r="Y181">
        <f t="shared" si="38"/>
        <v>11</v>
      </c>
      <c r="Z181">
        <f t="shared" si="42"/>
        <v>1954</v>
      </c>
      <c r="AA181" t="str">
        <f t="shared" si="43"/>
        <v>11 1954</v>
      </c>
      <c r="AB181" s="1">
        <f t="shared" si="39"/>
        <v>20058.3125</v>
      </c>
      <c r="AC181">
        <f t="shared" si="37"/>
        <v>3</v>
      </c>
      <c r="AD181" s="16">
        <f t="shared" si="44"/>
        <v>0</v>
      </c>
      <c r="AE181" s="16">
        <f t="shared" si="45"/>
        <v>0</v>
      </c>
      <c r="AF181" s="16">
        <f t="shared" si="46"/>
        <v>0</v>
      </c>
      <c r="AG181" s="16">
        <f t="shared" si="47"/>
        <v>0</v>
      </c>
      <c r="AH181">
        <f>INDEX(Impacts_scenario_1_RSBsn_Mask!$Y$2:$Y$70,$Z181-1939+1,1)</f>
        <v>0</v>
      </c>
    </row>
    <row r="182" spans="1:34" x14ac:dyDescent="0.3">
      <c r="A182">
        <v>61</v>
      </c>
      <c r="B182">
        <v>1</v>
      </c>
      <c r="C182">
        <f>RS_wells_scenario_1_bgw!C182-RS_wells_baseline_bgw!C182</f>
        <v>0</v>
      </c>
      <c r="D182">
        <f>RS_wells_scenario_1_bgw!D182-RS_wells_baseline_bgw!D182</f>
        <v>0</v>
      </c>
      <c r="E182">
        <f>RS_wells_scenario_1_bgw!E182-RS_wells_baseline_bgw!E182</f>
        <v>0</v>
      </c>
      <c r="F182">
        <f>RS_wells_scenario_1_bgw!F182-RS_wells_baseline_bgw!F182</f>
        <v>0</v>
      </c>
      <c r="G182">
        <f>RS_wells_scenario_1_bgw!G182-RS_wells_baseline_bgw!G182</f>
        <v>0</v>
      </c>
      <c r="H182" s="19">
        <f>RS_wells_scenario_1_bgw!H182-RS_wells_baseline_bgw!H182</f>
        <v>0</v>
      </c>
      <c r="I182">
        <f>RS_wells_scenario_1_bgw!I182-RS_wells_baseline_bgw!I182</f>
        <v>0</v>
      </c>
      <c r="J182">
        <f>RS_wells_scenario_1_bgw!J182-RS_wells_baseline_bgw!J182</f>
        <v>0</v>
      </c>
      <c r="K182">
        <f>RS_wells_scenario_1_bgw!K182-RS_wells_baseline_bgw!K182</f>
        <v>0</v>
      </c>
      <c r="L182">
        <f>RS_wells_scenario_1_bgw!L182-RS_wells_baseline_bgw!L182</f>
        <v>0</v>
      </c>
      <c r="M182">
        <f>RS_wells_scenario_1_bgw!M182-RS_wells_baseline_bgw!M182</f>
        <v>0</v>
      </c>
      <c r="N182">
        <f>RS_wells_scenario_1_bgw!N182-RS_wells_baseline_bgw!N182</f>
        <v>0</v>
      </c>
      <c r="O182">
        <v>10.145833333333334</v>
      </c>
      <c r="P182">
        <f t="shared" si="34"/>
        <v>1944</v>
      </c>
      <c r="Q182" s="2">
        <f t="shared" si="35"/>
        <v>16416.395833333438</v>
      </c>
      <c r="R182">
        <f t="shared" si="36"/>
        <v>0</v>
      </c>
      <c r="S182">
        <f>I182*$O182/ref!$B$3</f>
        <v>0</v>
      </c>
      <c r="T182">
        <f>K182*$O182/ref!$B$3</f>
        <v>0</v>
      </c>
      <c r="U182">
        <f>L182*$O182/ref!$B$3</f>
        <v>0</v>
      </c>
      <c r="V182">
        <f>N182*$O182/ref!$B$3</f>
        <v>0</v>
      </c>
      <c r="W182">
        <f t="shared" si="40"/>
        <v>12</v>
      </c>
      <c r="X182" t="str">
        <f t="shared" si="41"/>
        <v>12 1944</v>
      </c>
      <c r="Y182">
        <f t="shared" si="38"/>
        <v>12</v>
      </c>
      <c r="Z182">
        <f t="shared" si="42"/>
        <v>1954</v>
      </c>
      <c r="AA182" t="str">
        <f t="shared" si="43"/>
        <v>12 1954</v>
      </c>
      <c r="AB182" s="1">
        <f t="shared" si="39"/>
        <v>20088.75</v>
      </c>
      <c r="AC182">
        <f t="shared" si="37"/>
        <v>3</v>
      </c>
      <c r="AD182" s="16">
        <f t="shared" si="44"/>
        <v>0</v>
      </c>
      <c r="AE182" s="16">
        <f t="shared" si="45"/>
        <v>0</v>
      </c>
      <c r="AF182" s="16">
        <f t="shared" si="46"/>
        <v>0</v>
      </c>
      <c r="AG182" s="16">
        <f t="shared" si="47"/>
        <v>0</v>
      </c>
      <c r="AH182">
        <f>INDEX(Impacts_scenario_1_RSBsn_Mask!$Y$2:$Y$70,$Z182-1939+1,1)</f>
        <v>0</v>
      </c>
    </row>
    <row r="183" spans="1:34" x14ac:dyDescent="0.3">
      <c r="A183">
        <v>61</v>
      </c>
      <c r="B183">
        <v>2</v>
      </c>
      <c r="C183">
        <f>RS_wells_scenario_1_bgw!C183-RS_wells_baseline_bgw!C183</f>
        <v>0</v>
      </c>
      <c r="D183">
        <f>RS_wells_scenario_1_bgw!D183-RS_wells_baseline_bgw!D183</f>
        <v>0</v>
      </c>
      <c r="E183">
        <f>RS_wells_scenario_1_bgw!E183-RS_wells_baseline_bgw!E183</f>
        <v>0</v>
      </c>
      <c r="F183">
        <f>RS_wells_scenario_1_bgw!F183-RS_wells_baseline_bgw!F183</f>
        <v>0</v>
      </c>
      <c r="G183">
        <f>RS_wells_scenario_1_bgw!G183-RS_wells_baseline_bgw!G183</f>
        <v>0</v>
      </c>
      <c r="H183" s="19">
        <f>RS_wells_scenario_1_bgw!H183-RS_wells_baseline_bgw!H183</f>
        <v>0</v>
      </c>
      <c r="I183">
        <f>RS_wells_scenario_1_bgw!I183-RS_wells_baseline_bgw!I183</f>
        <v>0</v>
      </c>
      <c r="J183">
        <f>RS_wells_scenario_1_bgw!J183-RS_wells_baseline_bgw!J183</f>
        <v>0</v>
      </c>
      <c r="K183">
        <f>RS_wells_scenario_1_bgw!K183-RS_wells_baseline_bgw!K183</f>
        <v>0</v>
      </c>
      <c r="L183">
        <f>RS_wells_scenario_1_bgw!L183-RS_wells_baseline_bgw!L183</f>
        <v>0</v>
      </c>
      <c r="M183">
        <f>RS_wells_scenario_1_bgw!M183-RS_wells_baseline_bgw!M183</f>
        <v>0</v>
      </c>
      <c r="N183">
        <f>RS_wells_scenario_1_bgw!N183-RS_wells_baseline_bgw!N183</f>
        <v>0</v>
      </c>
      <c r="O183">
        <v>10.145833333333334</v>
      </c>
      <c r="P183">
        <f t="shared" si="34"/>
        <v>1944</v>
      </c>
      <c r="Q183" s="2">
        <f t="shared" si="35"/>
        <v>16426.54166666677</v>
      </c>
      <c r="R183">
        <f t="shared" si="36"/>
        <v>0</v>
      </c>
      <c r="S183">
        <f>I183*$O183/ref!$B$3</f>
        <v>0</v>
      </c>
      <c r="T183">
        <f>K183*$O183/ref!$B$3</f>
        <v>0</v>
      </c>
      <c r="U183">
        <f>L183*$O183/ref!$B$3</f>
        <v>0</v>
      </c>
      <c r="V183">
        <f>N183*$O183/ref!$B$3</f>
        <v>0</v>
      </c>
      <c r="W183">
        <f t="shared" si="40"/>
        <v>12</v>
      </c>
      <c r="X183" t="str">
        <f t="shared" si="41"/>
        <v>12 1944</v>
      </c>
      <c r="Y183">
        <f t="shared" si="38"/>
        <v>1</v>
      </c>
      <c r="Z183">
        <f t="shared" si="42"/>
        <v>1955</v>
      </c>
      <c r="AA183" t="str">
        <f t="shared" si="43"/>
        <v>1 1955</v>
      </c>
      <c r="AB183" s="1">
        <f t="shared" si="39"/>
        <v>20119.1875</v>
      </c>
      <c r="AC183">
        <f t="shared" si="37"/>
        <v>3</v>
      </c>
      <c r="AD183" s="16">
        <f t="shared" si="44"/>
        <v>0</v>
      </c>
      <c r="AE183" s="16">
        <f t="shared" si="45"/>
        <v>0</v>
      </c>
      <c r="AF183" s="16">
        <f t="shared" si="46"/>
        <v>0</v>
      </c>
      <c r="AG183" s="16">
        <f t="shared" si="47"/>
        <v>0</v>
      </c>
      <c r="AH183">
        <f>INDEX(Impacts_scenario_1_RSBsn_Mask!$Y$2:$Y$70,$Z183-1939+1,1)</f>
        <v>0</v>
      </c>
    </row>
    <row r="184" spans="1:34" x14ac:dyDescent="0.3">
      <c r="A184">
        <v>61</v>
      </c>
      <c r="B184">
        <v>3</v>
      </c>
      <c r="C184">
        <f>RS_wells_scenario_1_bgw!C184-RS_wells_baseline_bgw!C184</f>
        <v>0</v>
      </c>
      <c r="D184">
        <f>RS_wells_scenario_1_bgw!D184-RS_wells_baseline_bgw!D184</f>
        <v>0</v>
      </c>
      <c r="E184">
        <f>RS_wells_scenario_1_bgw!E184-RS_wells_baseline_bgw!E184</f>
        <v>0</v>
      </c>
      <c r="F184">
        <f>RS_wells_scenario_1_bgw!F184-RS_wells_baseline_bgw!F184</f>
        <v>0</v>
      </c>
      <c r="G184">
        <f>RS_wells_scenario_1_bgw!G184-RS_wells_baseline_bgw!G184</f>
        <v>0</v>
      </c>
      <c r="H184" s="19">
        <f>RS_wells_scenario_1_bgw!H184-RS_wells_baseline_bgw!H184</f>
        <v>0</v>
      </c>
      <c r="I184">
        <f>RS_wells_scenario_1_bgw!I184-RS_wells_baseline_bgw!I184</f>
        <v>0</v>
      </c>
      <c r="J184">
        <f>RS_wells_scenario_1_bgw!J184-RS_wells_baseline_bgw!J184</f>
        <v>0</v>
      </c>
      <c r="K184">
        <f>RS_wells_scenario_1_bgw!K184-RS_wells_baseline_bgw!K184</f>
        <v>0</v>
      </c>
      <c r="L184">
        <f>RS_wells_scenario_1_bgw!L184-RS_wells_baseline_bgw!L184</f>
        <v>0</v>
      </c>
      <c r="M184">
        <f>RS_wells_scenario_1_bgw!M184-RS_wells_baseline_bgw!M184</f>
        <v>0</v>
      </c>
      <c r="N184">
        <f>RS_wells_scenario_1_bgw!N184-RS_wells_baseline_bgw!N184</f>
        <v>0</v>
      </c>
      <c r="O184">
        <v>10.145833333333334</v>
      </c>
      <c r="P184">
        <f t="shared" si="34"/>
        <v>1944</v>
      </c>
      <c r="Q184" s="2">
        <f t="shared" si="35"/>
        <v>16436.687500000102</v>
      </c>
      <c r="R184">
        <f t="shared" si="36"/>
        <v>0</v>
      </c>
      <c r="S184">
        <f>I184*$O184/ref!$B$3</f>
        <v>0</v>
      </c>
      <c r="T184">
        <f>K184*$O184/ref!$B$3</f>
        <v>0</v>
      </c>
      <c r="U184">
        <f>L184*$O184/ref!$B$3</f>
        <v>0</v>
      </c>
      <c r="V184">
        <f>N184*$O184/ref!$B$3</f>
        <v>0</v>
      </c>
      <c r="W184">
        <f t="shared" si="40"/>
        <v>12</v>
      </c>
      <c r="X184" t="str">
        <f t="shared" si="41"/>
        <v>12 1944</v>
      </c>
      <c r="Y184">
        <f t="shared" si="38"/>
        <v>2</v>
      </c>
      <c r="Z184">
        <f t="shared" si="42"/>
        <v>1955</v>
      </c>
      <c r="AA184" t="str">
        <f t="shared" si="43"/>
        <v>2 1955</v>
      </c>
      <c r="AB184" s="1">
        <f t="shared" si="39"/>
        <v>20149.625</v>
      </c>
      <c r="AC184">
        <f t="shared" si="37"/>
        <v>3</v>
      </c>
      <c r="AD184" s="16">
        <f t="shared" si="44"/>
        <v>0</v>
      </c>
      <c r="AE184" s="16">
        <f t="shared" si="45"/>
        <v>0</v>
      </c>
      <c r="AF184" s="16">
        <f t="shared" si="46"/>
        <v>0</v>
      </c>
      <c r="AG184" s="16">
        <f t="shared" si="47"/>
        <v>0</v>
      </c>
      <c r="AH184">
        <f>INDEX(Impacts_scenario_1_RSBsn_Mask!$Y$2:$Y$70,$Z184-1939+1,1)</f>
        <v>0</v>
      </c>
    </row>
    <row r="185" spans="1:34" x14ac:dyDescent="0.3">
      <c r="A185">
        <v>62</v>
      </c>
      <c r="B185">
        <v>1</v>
      </c>
      <c r="C185">
        <f>RS_wells_scenario_1_bgw!C185-RS_wells_baseline_bgw!C185</f>
        <v>0</v>
      </c>
      <c r="D185">
        <f>RS_wells_scenario_1_bgw!D185-RS_wells_baseline_bgw!D185</f>
        <v>0</v>
      </c>
      <c r="E185">
        <f>RS_wells_scenario_1_bgw!E185-RS_wells_baseline_bgw!E185</f>
        <v>0</v>
      </c>
      <c r="F185">
        <f>RS_wells_scenario_1_bgw!F185-RS_wells_baseline_bgw!F185</f>
        <v>0</v>
      </c>
      <c r="G185">
        <f>RS_wells_scenario_1_bgw!G185-RS_wells_baseline_bgw!G185</f>
        <v>0</v>
      </c>
      <c r="H185" s="19">
        <f>RS_wells_scenario_1_bgw!H185-RS_wells_baseline_bgw!H185</f>
        <v>0</v>
      </c>
      <c r="I185">
        <f>RS_wells_scenario_1_bgw!I185-RS_wells_baseline_bgw!I185</f>
        <v>0</v>
      </c>
      <c r="J185">
        <f>RS_wells_scenario_1_bgw!J185-RS_wells_baseline_bgw!J185</f>
        <v>0</v>
      </c>
      <c r="K185">
        <f>RS_wells_scenario_1_bgw!K185-RS_wells_baseline_bgw!K185</f>
        <v>0</v>
      </c>
      <c r="L185">
        <f>RS_wells_scenario_1_bgw!L185-RS_wells_baseline_bgw!L185</f>
        <v>0</v>
      </c>
      <c r="M185">
        <f>RS_wells_scenario_1_bgw!M185-RS_wells_baseline_bgw!M185</f>
        <v>0</v>
      </c>
      <c r="N185">
        <f>RS_wells_scenario_1_bgw!N185-RS_wells_baseline_bgw!N185</f>
        <v>0</v>
      </c>
      <c r="O185">
        <v>10.145833333333334</v>
      </c>
      <c r="P185">
        <f t="shared" si="34"/>
        <v>1945</v>
      </c>
      <c r="Q185" s="2">
        <f t="shared" si="35"/>
        <v>16446.833333333434</v>
      </c>
      <c r="R185">
        <f t="shared" si="36"/>
        <v>0</v>
      </c>
      <c r="S185">
        <f>I185*$O185/ref!$B$3</f>
        <v>0</v>
      </c>
      <c r="T185">
        <f>K185*$O185/ref!$B$3</f>
        <v>0</v>
      </c>
      <c r="U185">
        <f>L185*$O185/ref!$B$3</f>
        <v>0</v>
      </c>
      <c r="V185">
        <f>N185*$O185/ref!$B$3</f>
        <v>0</v>
      </c>
      <c r="W185">
        <f t="shared" si="40"/>
        <v>1</v>
      </c>
      <c r="X185" t="str">
        <f t="shared" si="41"/>
        <v>1 1945</v>
      </c>
      <c r="Y185">
        <f t="shared" si="38"/>
        <v>3</v>
      </c>
      <c r="Z185">
        <f t="shared" si="42"/>
        <v>1955</v>
      </c>
      <c r="AA185" t="str">
        <f t="shared" si="43"/>
        <v>3 1955</v>
      </c>
      <c r="AB185" s="1">
        <f t="shared" si="39"/>
        <v>20180.0625</v>
      </c>
      <c r="AC185">
        <f t="shared" si="37"/>
        <v>3</v>
      </c>
      <c r="AD185" s="16">
        <f t="shared" si="44"/>
        <v>0</v>
      </c>
      <c r="AE185" s="16">
        <f t="shared" si="45"/>
        <v>0</v>
      </c>
      <c r="AF185" s="16">
        <f t="shared" si="46"/>
        <v>0</v>
      </c>
      <c r="AG185" s="16">
        <f t="shared" si="47"/>
        <v>0</v>
      </c>
      <c r="AH185">
        <f>INDEX(Impacts_scenario_1_RSBsn_Mask!$Y$2:$Y$70,$Z185-1939+1,1)</f>
        <v>0</v>
      </c>
    </row>
    <row r="186" spans="1:34" x14ac:dyDescent="0.3">
      <c r="A186">
        <v>62</v>
      </c>
      <c r="B186">
        <v>2</v>
      </c>
      <c r="C186">
        <f>RS_wells_scenario_1_bgw!C186-RS_wells_baseline_bgw!C186</f>
        <v>0</v>
      </c>
      <c r="D186">
        <f>RS_wells_scenario_1_bgw!D186-RS_wells_baseline_bgw!D186</f>
        <v>0</v>
      </c>
      <c r="E186">
        <f>RS_wells_scenario_1_bgw!E186-RS_wells_baseline_bgw!E186</f>
        <v>0</v>
      </c>
      <c r="F186">
        <f>RS_wells_scenario_1_bgw!F186-RS_wells_baseline_bgw!F186</f>
        <v>0</v>
      </c>
      <c r="G186">
        <f>RS_wells_scenario_1_bgw!G186-RS_wells_baseline_bgw!G186</f>
        <v>0</v>
      </c>
      <c r="H186" s="19">
        <f>RS_wells_scenario_1_bgw!H186-RS_wells_baseline_bgw!H186</f>
        <v>0</v>
      </c>
      <c r="I186">
        <f>RS_wells_scenario_1_bgw!I186-RS_wells_baseline_bgw!I186</f>
        <v>0</v>
      </c>
      <c r="J186">
        <f>RS_wells_scenario_1_bgw!J186-RS_wells_baseline_bgw!J186</f>
        <v>0</v>
      </c>
      <c r="K186">
        <f>RS_wells_scenario_1_bgw!K186-RS_wells_baseline_bgw!K186</f>
        <v>0</v>
      </c>
      <c r="L186">
        <f>RS_wells_scenario_1_bgw!L186-RS_wells_baseline_bgw!L186</f>
        <v>0</v>
      </c>
      <c r="M186">
        <f>RS_wells_scenario_1_bgw!M186-RS_wells_baseline_bgw!M186</f>
        <v>0</v>
      </c>
      <c r="N186">
        <f>RS_wells_scenario_1_bgw!N186-RS_wells_baseline_bgw!N186</f>
        <v>0</v>
      </c>
      <c r="O186">
        <v>10.145833333333334</v>
      </c>
      <c r="P186">
        <f t="shared" si="34"/>
        <v>1945</v>
      </c>
      <c r="Q186" s="2">
        <f t="shared" si="35"/>
        <v>16456.979166666766</v>
      </c>
      <c r="R186">
        <f t="shared" si="36"/>
        <v>0</v>
      </c>
      <c r="S186">
        <f>I186*$O186/ref!$B$3</f>
        <v>0</v>
      </c>
      <c r="T186">
        <f>K186*$O186/ref!$B$3</f>
        <v>0</v>
      </c>
      <c r="U186">
        <f>L186*$O186/ref!$B$3</f>
        <v>0</v>
      </c>
      <c r="V186">
        <f>N186*$O186/ref!$B$3</f>
        <v>0</v>
      </c>
      <c r="W186">
        <f t="shared" si="40"/>
        <v>1</v>
      </c>
      <c r="X186" t="str">
        <f t="shared" si="41"/>
        <v>1 1945</v>
      </c>
      <c r="Y186">
        <f t="shared" si="38"/>
        <v>4</v>
      </c>
      <c r="Z186">
        <f t="shared" si="42"/>
        <v>1955</v>
      </c>
      <c r="AA186" t="str">
        <f t="shared" si="43"/>
        <v>4 1955</v>
      </c>
      <c r="AB186" s="1">
        <f t="shared" si="39"/>
        <v>20210.5</v>
      </c>
      <c r="AC186">
        <f t="shared" si="37"/>
        <v>3</v>
      </c>
      <c r="AD186" s="16">
        <f t="shared" si="44"/>
        <v>0</v>
      </c>
      <c r="AE186" s="16">
        <f t="shared" si="45"/>
        <v>0</v>
      </c>
      <c r="AF186" s="16">
        <f t="shared" si="46"/>
        <v>0</v>
      </c>
      <c r="AG186" s="16">
        <f t="shared" si="47"/>
        <v>0</v>
      </c>
      <c r="AH186">
        <f>INDEX(Impacts_scenario_1_RSBsn_Mask!$Y$2:$Y$70,$Z186-1939+1,1)</f>
        <v>0</v>
      </c>
    </row>
    <row r="187" spans="1:34" x14ac:dyDescent="0.3">
      <c r="A187">
        <v>62</v>
      </c>
      <c r="B187">
        <v>3</v>
      </c>
      <c r="C187">
        <f>RS_wells_scenario_1_bgw!C187-RS_wells_baseline_bgw!C187</f>
        <v>0</v>
      </c>
      <c r="D187">
        <f>RS_wells_scenario_1_bgw!D187-RS_wells_baseline_bgw!D187</f>
        <v>0</v>
      </c>
      <c r="E187">
        <f>RS_wells_scenario_1_bgw!E187-RS_wells_baseline_bgw!E187</f>
        <v>0</v>
      </c>
      <c r="F187">
        <f>RS_wells_scenario_1_bgw!F187-RS_wells_baseline_bgw!F187</f>
        <v>0</v>
      </c>
      <c r="G187">
        <f>RS_wells_scenario_1_bgw!G187-RS_wells_baseline_bgw!G187</f>
        <v>0</v>
      </c>
      <c r="H187" s="19">
        <f>RS_wells_scenario_1_bgw!H187-RS_wells_baseline_bgw!H187</f>
        <v>0</v>
      </c>
      <c r="I187">
        <f>RS_wells_scenario_1_bgw!I187-RS_wells_baseline_bgw!I187</f>
        <v>0</v>
      </c>
      <c r="J187">
        <f>RS_wells_scenario_1_bgw!J187-RS_wells_baseline_bgw!J187</f>
        <v>0</v>
      </c>
      <c r="K187">
        <f>RS_wells_scenario_1_bgw!K187-RS_wells_baseline_bgw!K187</f>
        <v>0</v>
      </c>
      <c r="L187">
        <f>RS_wells_scenario_1_bgw!L187-RS_wells_baseline_bgw!L187</f>
        <v>0</v>
      </c>
      <c r="M187">
        <f>RS_wells_scenario_1_bgw!M187-RS_wells_baseline_bgw!M187</f>
        <v>0</v>
      </c>
      <c r="N187">
        <f>RS_wells_scenario_1_bgw!N187-RS_wells_baseline_bgw!N187</f>
        <v>0</v>
      </c>
      <c r="O187">
        <v>10.145833333333334</v>
      </c>
      <c r="P187">
        <f t="shared" si="34"/>
        <v>1945</v>
      </c>
      <c r="Q187" s="2">
        <f t="shared" si="35"/>
        <v>16467.125000000098</v>
      </c>
      <c r="R187">
        <f t="shared" si="36"/>
        <v>0</v>
      </c>
      <c r="S187">
        <f>I187*$O187/ref!$B$3</f>
        <v>0</v>
      </c>
      <c r="T187">
        <f>K187*$O187/ref!$B$3</f>
        <v>0</v>
      </c>
      <c r="U187">
        <f>L187*$O187/ref!$B$3</f>
        <v>0</v>
      </c>
      <c r="V187">
        <f>N187*$O187/ref!$B$3</f>
        <v>0</v>
      </c>
      <c r="W187">
        <f t="shared" si="40"/>
        <v>1</v>
      </c>
      <c r="X187" t="str">
        <f t="shared" si="41"/>
        <v>1 1945</v>
      </c>
      <c r="Y187">
        <f t="shared" si="38"/>
        <v>5</v>
      </c>
      <c r="Z187">
        <f t="shared" si="42"/>
        <v>1955</v>
      </c>
      <c r="AA187" t="str">
        <f t="shared" si="43"/>
        <v>5 1955</v>
      </c>
      <c r="AB187" s="1">
        <f t="shared" si="39"/>
        <v>20240.9375</v>
      </c>
      <c r="AC187">
        <f t="shared" si="37"/>
        <v>3</v>
      </c>
      <c r="AD187" s="16">
        <f t="shared" si="44"/>
        <v>0</v>
      </c>
      <c r="AE187" s="16">
        <f t="shared" si="45"/>
        <v>0</v>
      </c>
      <c r="AF187" s="16">
        <f t="shared" si="46"/>
        <v>0</v>
      </c>
      <c r="AG187" s="16">
        <f t="shared" si="47"/>
        <v>0</v>
      </c>
      <c r="AH187">
        <f>INDEX(Impacts_scenario_1_RSBsn_Mask!$Y$2:$Y$70,$Z187-1939+1,1)</f>
        <v>0</v>
      </c>
    </row>
    <row r="188" spans="1:34" x14ac:dyDescent="0.3">
      <c r="A188">
        <v>63</v>
      </c>
      <c r="B188">
        <v>1</v>
      </c>
      <c r="C188">
        <f>RS_wells_scenario_1_bgw!C188-RS_wells_baseline_bgw!C188</f>
        <v>0</v>
      </c>
      <c r="D188">
        <f>RS_wells_scenario_1_bgw!D188-RS_wells_baseline_bgw!D188</f>
        <v>0</v>
      </c>
      <c r="E188">
        <f>RS_wells_scenario_1_bgw!E188-RS_wells_baseline_bgw!E188</f>
        <v>0</v>
      </c>
      <c r="F188">
        <f>RS_wells_scenario_1_bgw!F188-RS_wells_baseline_bgw!F188</f>
        <v>0</v>
      </c>
      <c r="G188">
        <f>RS_wells_scenario_1_bgw!G188-RS_wells_baseline_bgw!G188</f>
        <v>0</v>
      </c>
      <c r="H188" s="19">
        <f>RS_wells_scenario_1_bgw!H188-RS_wells_baseline_bgw!H188</f>
        <v>0</v>
      </c>
      <c r="I188">
        <f>RS_wells_scenario_1_bgw!I188-RS_wells_baseline_bgw!I188</f>
        <v>0</v>
      </c>
      <c r="J188">
        <f>RS_wells_scenario_1_bgw!J188-RS_wells_baseline_bgw!J188</f>
        <v>0</v>
      </c>
      <c r="K188">
        <f>RS_wells_scenario_1_bgw!K188-RS_wells_baseline_bgw!K188</f>
        <v>0</v>
      </c>
      <c r="L188">
        <f>RS_wells_scenario_1_bgw!L188-RS_wells_baseline_bgw!L188</f>
        <v>0</v>
      </c>
      <c r="M188">
        <f>RS_wells_scenario_1_bgw!M188-RS_wells_baseline_bgw!M188</f>
        <v>0</v>
      </c>
      <c r="N188">
        <f>RS_wells_scenario_1_bgw!N188-RS_wells_baseline_bgw!N188</f>
        <v>0</v>
      </c>
      <c r="O188">
        <v>10.145833333333334</v>
      </c>
      <c r="P188">
        <f t="shared" si="34"/>
        <v>1945</v>
      </c>
      <c r="Q188" s="2">
        <f t="shared" si="35"/>
        <v>16477.27083333343</v>
      </c>
      <c r="R188">
        <f t="shared" si="36"/>
        <v>0</v>
      </c>
      <c r="S188">
        <f>I188*$O188/ref!$B$3</f>
        <v>0</v>
      </c>
      <c r="T188">
        <f>K188*$O188/ref!$B$3</f>
        <v>0</v>
      </c>
      <c r="U188">
        <f>L188*$O188/ref!$B$3</f>
        <v>0</v>
      </c>
      <c r="V188">
        <f>N188*$O188/ref!$B$3</f>
        <v>0</v>
      </c>
      <c r="W188">
        <f t="shared" si="40"/>
        <v>2</v>
      </c>
      <c r="X188" t="str">
        <f t="shared" si="41"/>
        <v>2 1945</v>
      </c>
      <c r="Y188">
        <f t="shared" si="38"/>
        <v>6</v>
      </c>
      <c r="Z188">
        <f t="shared" si="42"/>
        <v>1955</v>
      </c>
      <c r="AA188" t="str">
        <f t="shared" si="43"/>
        <v>6 1955</v>
      </c>
      <c r="AB188" s="1">
        <f t="shared" si="39"/>
        <v>20271.375</v>
      </c>
      <c r="AC188">
        <f t="shared" si="37"/>
        <v>3</v>
      </c>
      <c r="AD188" s="16">
        <f t="shared" si="44"/>
        <v>0</v>
      </c>
      <c r="AE188" s="16">
        <f t="shared" si="45"/>
        <v>0</v>
      </c>
      <c r="AF188" s="16">
        <f t="shared" si="46"/>
        <v>0</v>
      </c>
      <c r="AG188" s="16">
        <f t="shared" si="47"/>
        <v>0</v>
      </c>
      <c r="AH188">
        <f>INDEX(Impacts_scenario_1_RSBsn_Mask!$Y$2:$Y$70,$Z188-1939+1,1)</f>
        <v>0</v>
      </c>
    </row>
    <row r="189" spans="1:34" x14ac:dyDescent="0.3">
      <c r="A189">
        <v>63</v>
      </c>
      <c r="B189">
        <v>2</v>
      </c>
      <c r="C189">
        <f>RS_wells_scenario_1_bgw!C189-RS_wells_baseline_bgw!C189</f>
        <v>0</v>
      </c>
      <c r="D189">
        <f>RS_wells_scenario_1_bgw!D189-RS_wells_baseline_bgw!D189</f>
        <v>0</v>
      </c>
      <c r="E189">
        <f>RS_wells_scenario_1_bgw!E189-RS_wells_baseline_bgw!E189</f>
        <v>0</v>
      </c>
      <c r="F189">
        <f>RS_wells_scenario_1_bgw!F189-RS_wells_baseline_bgw!F189</f>
        <v>0</v>
      </c>
      <c r="G189">
        <f>RS_wells_scenario_1_bgw!G189-RS_wells_baseline_bgw!G189</f>
        <v>0</v>
      </c>
      <c r="H189" s="19">
        <f>RS_wells_scenario_1_bgw!H189-RS_wells_baseline_bgw!H189</f>
        <v>0</v>
      </c>
      <c r="I189">
        <f>RS_wells_scenario_1_bgw!I189-RS_wells_baseline_bgw!I189</f>
        <v>0</v>
      </c>
      <c r="J189">
        <f>RS_wells_scenario_1_bgw!J189-RS_wells_baseline_bgw!J189</f>
        <v>0</v>
      </c>
      <c r="K189">
        <f>RS_wells_scenario_1_bgw!K189-RS_wells_baseline_bgw!K189</f>
        <v>0</v>
      </c>
      <c r="L189">
        <f>RS_wells_scenario_1_bgw!L189-RS_wells_baseline_bgw!L189</f>
        <v>0</v>
      </c>
      <c r="M189">
        <f>RS_wells_scenario_1_bgw!M189-RS_wells_baseline_bgw!M189</f>
        <v>0</v>
      </c>
      <c r="N189">
        <f>RS_wells_scenario_1_bgw!N189-RS_wells_baseline_bgw!N189</f>
        <v>0</v>
      </c>
      <c r="O189">
        <v>10.145833333333334</v>
      </c>
      <c r="P189">
        <f t="shared" si="34"/>
        <v>1945</v>
      </c>
      <c r="Q189" s="2">
        <f t="shared" si="35"/>
        <v>16487.416666666762</v>
      </c>
      <c r="R189">
        <f t="shared" si="36"/>
        <v>0</v>
      </c>
      <c r="S189">
        <f>I189*$O189/ref!$B$3</f>
        <v>0</v>
      </c>
      <c r="T189">
        <f>K189*$O189/ref!$B$3</f>
        <v>0</v>
      </c>
      <c r="U189">
        <f>L189*$O189/ref!$B$3</f>
        <v>0</v>
      </c>
      <c r="V189">
        <f>N189*$O189/ref!$B$3</f>
        <v>0</v>
      </c>
      <c r="W189">
        <f t="shared" si="40"/>
        <v>2</v>
      </c>
      <c r="X189" t="str">
        <f t="shared" si="41"/>
        <v>2 1945</v>
      </c>
      <c r="Y189">
        <f t="shared" si="38"/>
        <v>7</v>
      </c>
      <c r="Z189">
        <f t="shared" si="42"/>
        <v>1955</v>
      </c>
      <c r="AA189" t="str">
        <f t="shared" si="43"/>
        <v>7 1955</v>
      </c>
      <c r="AB189" s="1">
        <f t="shared" si="39"/>
        <v>20301.8125</v>
      </c>
      <c r="AC189">
        <f t="shared" si="37"/>
        <v>3</v>
      </c>
      <c r="AD189" s="16">
        <f t="shared" si="44"/>
        <v>0</v>
      </c>
      <c r="AE189" s="16">
        <f t="shared" si="45"/>
        <v>0</v>
      </c>
      <c r="AF189" s="16">
        <f t="shared" si="46"/>
        <v>0</v>
      </c>
      <c r="AG189" s="16">
        <f t="shared" si="47"/>
        <v>0</v>
      </c>
      <c r="AH189">
        <f>INDEX(Impacts_scenario_1_RSBsn_Mask!$Y$2:$Y$70,$Z189-1939+1,1)</f>
        <v>0</v>
      </c>
    </row>
    <row r="190" spans="1:34" x14ac:dyDescent="0.3">
      <c r="A190">
        <v>63</v>
      </c>
      <c r="B190">
        <v>3</v>
      </c>
      <c r="C190">
        <f>RS_wells_scenario_1_bgw!C190-RS_wells_baseline_bgw!C190</f>
        <v>0</v>
      </c>
      <c r="D190">
        <f>RS_wells_scenario_1_bgw!D190-RS_wells_baseline_bgw!D190</f>
        <v>0</v>
      </c>
      <c r="E190">
        <f>RS_wells_scenario_1_bgw!E190-RS_wells_baseline_bgw!E190</f>
        <v>0</v>
      </c>
      <c r="F190">
        <f>RS_wells_scenario_1_bgw!F190-RS_wells_baseline_bgw!F190</f>
        <v>0</v>
      </c>
      <c r="G190">
        <f>RS_wells_scenario_1_bgw!G190-RS_wells_baseline_bgw!G190</f>
        <v>0</v>
      </c>
      <c r="H190" s="19">
        <f>RS_wells_scenario_1_bgw!H190-RS_wells_baseline_bgw!H190</f>
        <v>0</v>
      </c>
      <c r="I190">
        <f>RS_wells_scenario_1_bgw!I190-RS_wells_baseline_bgw!I190</f>
        <v>0</v>
      </c>
      <c r="J190">
        <f>RS_wells_scenario_1_bgw!J190-RS_wells_baseline_bgw!J190</f>
        <v>0</v>
      </c>
      <c r="K190">
        <f>RS_wells_scenario_1_bgw!K190-RS_wells_baseline_bgw!K190</f>
        <v>0</v>
      </c>
      <c r="L190">
        <f>RS_wells_scenario_1_bgw!L190-RS_wells_baseline_bgw!L190</f>
        <v>0</v>
      </c>
      <c r="M190">
        <f>RS_wells_scenario_1_bgw!M190-RS_wells_baseline_bgw!M190</f>
        <v>0</v>
      </c>
      <c r="N190">
        <f>RS_wells_scenario_1_bgw!N190-RS_wells_baseline_bgw!N190</f>
        <v>0</v>
      </c>
      <c r="O190">
        <v>10.145833333333334</v>
      </c>
      <c r="P190">
        <f t="shared" si="34"/>
        <v>1945</v>
      </c>
      <c r="Q190" s="2">
        <f t="shared" si="35"/>
        <v>16497.562500000095</v>
      </c>
      <c r="R190">
        <f t="shared" si="36"/>
        <v>0</v>
      </c>
      <c r="S190">
        <f>I190*$O190/ref!$B$3</f>
        <v>0</v>
      </c>
      <c r="T190">
        <f>K190*$O190/ref!$B$3</f>
        <v>0</v>
      </c>
      <c r="U190">
        <f>L190*$O190/ref!$B$3</f>
        <v>0</v>
      </c>
      <c r="V190">
        <f>N190*$O190/ref!$B$3</f>
        <v>0</v>
      </c>
      <c r="W190">
        <f t="shared" si="40"/>
        <v>2</v>
      </c>
      <c r="X190" t="str">
        <f t="shared" si="41"/>
        <v>2 1945</v>
      </c>
      <c r="Y190">
        <f t="shared" si="38"/>
        <v>8</v>
      </c>
      <c r="Z190">
        <f t="shared" si="42"/>
        <v>1955</v>
      </c>
      <c r="AA190" t="str">
        <f t="shared" si="43"/>
        <v>8 1955</v>
      </c>
      <c r="AB190" s="1">
        <f t="shared" si="39"/>
        <v>20332.25</v>
      </c>
      <c r="AC190">
        <f t="shared" si="37"/>
        <v>3</v>
      </c>
      <c r="AD190" s="16">
        <f t="shared" si="44"/>
        <v>0</v>
      </c>
      <c r="AE190" s="16">
        <f t="shared" si="45"/>
        <v>0</v>
      </c>
      <c r="AF190" s="16">
        <f t="shared" si="46"/>
        <v>0</v>
      </c>
      <c r="AG190" s="16">
        <f t="shared" si="47"/>
        <v>0</v>
      </c>
      <c r="AH190">
        <f>INDEX(Impacts_scenario_1_RSBsn_Mask!$Y$2:$Y$70,$Z190-1939+1,1)</f>
        <v>0</v>
      </c>
    </row>
    <row r="191" spans="1:34" x14ac:dyDescent="0.3">
      <c r="A191">
        <v>64</v>
      </c>
      <c r="B191">
        <v>1</v>
      </c>
      <c r="C191">
        <f>RS_wells_scenario_1_bgw!C191-RS_wells_baseline_bgw!C191</f>
        <v>0</v>
      </c>
      <c r="D191">
        <f>RS_wells_scenario_1_bgw!D191-RS_wells_baseline_bgw!D191</f>
        <v>0</v>
      </c>
      <c r="E191">
        <f>RS_wells_scenario_1_bgw!E191-RS_wells_baseline_bgw!E191</f>
        <v>0</v>
      </c>
      <c r="F191">
        <f>RS_wells_scenario_1_bgw!F191-RS_wells_baseline_bgw!F191</f>
        <v>0</v>
      </c>
      <c r="G191">
        <f>RS_wells_scenario_1_bgw!G191-RS_wells_baseline_bgw!G191</f>
        <v>0</v>
      </c>
      <c r="H191" s="19">
        <f>RS_wells_scenario_1_bgw!H191-RS_wells_baseline_bgw!H191</f>
        <v>0</v>
      </c>
      <c r="I191">
        <f>RS_wells_scenario_1_bgw!I191-RS_wells_baseline_bgw!I191</f>
        <v>0</v>
      </c>
      <c r="J191">
        <f>RS_wells_scenario_1_bgw!J191-RS_wells_baseline_bgw!J191</f>
        <v>0</v>
      </c>
      <c r="K191">
        <f>RS_wells_scenario_1_bgw!K191-RS_wells_baseline_bgw!K191</f>
        <v>0</v>
      </c>
      <c r="L191">
        <f>RS_wells_scenario_1_bgw!L191-RS_wells_baseline_bgw!L191</f>
        <v>0</v>
      </c>
      <c r="M191">
        <f>RS_wells_scenario_1_bgw!M191-RS_wells_baseline_bgw!M191</f>
        <v>0</v>
      </c>
      <c r="N191">
        <f>RS_wells_scenario_1_bgw!N191-RS_wells_baseline_bgw!N191</f>
        <v>0</v>
      </c>
      <c r="O191">
        <v>10.145833333333334</v>
      </c>
      <c r="P191">
        <f t="shared" si="34"/>
        <v>1945</v>
      </c>
      <c r="Q191" s="2">
        <f t="shared" si="35"/>
        <v>16507.708333333427</v>
      </c>
      <c r="R191">
        <f t="shared" si="36"/>
        <v>0</v>
      </c>
      <c r="S191">
        <f>I191*$O191/ref!$B$3</f>
        <v>0</v>
      </c>
      <c r="T191">
        <f>K191*$O191/ref!$B$3</f>
        <v>0</v>
      </c>
      <c r="U191">
        <f>L191*$O191/ref!$B$3</f>
        <v>0</v>
      </c>
      <c r="V191">
        <f>N191*$O191/ref!$B$3</f>
        <v>0</v>
      </c>
      <c r="W191">
        <f t="shared" si="40"/>
        <v>3</v>
      </c>
      <c r="X191" t="str">
        <f t="shared" si="41"/>
        <v>3 1945</v>
      </c>
      <c r="Y191">
        <f t="shared" si="38"/>
        <v>9</v>
      </c>
      <c r="Z191">
        <f t="shared" si="42"/>
        <v>1955</v>
      </c>
      <c r="AA191" t="str">
        <f t="shared" si="43"/>
        <v>9 1955</v>
      </c>
      <c r="AB191" s="1">
        <f t="shared" si="39"/>
        <v>20362.6875</v>
      </c>
      <c r="AC191">
        <f t="shared" si="37"/>
        <v>3</v>
      </c>
      <c r="AD191" s="16">
        <f t="shared" si="44"/>
        <v>0</v>
      </c>
      <c r="AE191" s="16">
        <f t="shared" si="45"/>
        <v>0</v>
      </c>
      <c r="AF191" s="16">
        <f t="shared" si="46"/>
        <v>0</v>
      </c>
      <c r="AG191" s="16">
        <f t="shared" si="47"/>
        <v>0</v>
      </c>
      <c r="AH191">
        <f>INDEX(Impacts_scenario_1_RSBsn_Mask!$Y$2:$Y$70,$Z191-1939+1,1)</f>
        <v>0</v>
      </c>
    </row>
    <row r="192" spans="1:34" x14ac:dyDescent="0.3">
      <c r="A192">
        <v>64</v>
      </c>
      <c r="B192">
        <v>2</v>
      </c>
      <c r="C192">
        <f>RS_wells_scenario_1_bgw!C192-RS_wells_baseline_bgw!C192</f>
        <v>0</v>
      </c>
      <c r="D192">
        <f>RS_wells_scenario_1_bgw!D192-RS_wells_baseline_bgw!D192</f>
        <v>0</v>
      </c>
      <c r="E192">
        <f>RS_wells_scenario_1_bgw!E192-RS_wells_baseline_bgw!E192</f>
        <v>0</v>
      </c>
      <c r="F192">
        <f>RS_wells_scenario_1_bgw!F192-RS_wells_baseline_bgw!F192</f>
        <v>0</v>
      </c>
      <c r="G192">
        <f>RS_wells_scenario_1_bgw!G192-RS_wells_baseline_bgw!G192</f>
        <v>0</v>
      </c>
      <c r="H192" s="19">
        <f>RS_wells_scenario_1_bgw!H192-RS_wells_baseline_bgw!H192</f>
        <v>0</v>
      </c>
      <c r="I192">
        <f>RS_wells_scenario_1_bgw!I192-RS_wells_baseline_bgw!I192</f>
        <v>0</v>
      </c>
      <c r="J192">
        <f>RS_wells_scenario_1_bgw!J192-RS_wells_baseline_bgw!J192</f>
        <v>0</v>
      </c>
      <c r="K192">
        <f>RS_wells_scenario_1_bgw!K192-RS_wells_baseline_bgw!K192</f>
        <v>0</v>
      </c>
      <c r="L192">
        <f>RS_wells_scenario_1_bgw!L192-RS_wells_baseline_bgw!L192</f>
        <v>0</v>
      </c>
      <c r="M192">
        <f>RS_wells_scenario_1_bgw!M192-RS_wells_baseline_bgw!M192</f>
        <v>0</v>
      </c>
      <c r="N192">
        <f>RS_wells_scenario_1_bgw!N192-RS_wells_baseline_bgw!N192</f>
        <v>0</v>
      </c>
      <c r="O192">
        <v>10.145833333333334</v>
      </c>
      <c r="P192">
        <f t="shared" si="34"/>
        <v>1945</v>
      </c>
      <c r="Q192" s="2">
        <f t="shared" si="35"/>
        <v>16517.854166666759</v>
      </c>
      <c r="R192">
        <f t="shared" si="36"/>
        <v>0</v>
      </c>
      <c r="S192">
        <f>I192*$O192/ref!$B$3</f>
        <v>0</v>
      </c>
      <c r="T192">
        <f>K192*$O192/ref!$B$3</f>
        <v>0</v>
      </c>
      <c r="U192">
        <f>L192*$O192/ref!$B$3</f>
        <v>0</v>
      </c>
      <c r="V192">
        <f>N192*$O192/ref!$B$3</f>
        <v>0</v>
      </c>
      <c r="W192">
        <f t="shared" si="40"/>
        <v>3</v>
      </c>
      <c r="X192" t="str">
        <f t="shared" si="41"/>
        <v>3 1945</v>
      </c>
      <c r="Y192">
        <f t="shared" si="38"/>
        <v>10</v>
      </c>
      <c r="Z192">
        <f t="shared" si="42"/>
        <v>1955</v>
      </c>
      <c r="AA192" t="str">
        <f t="shared" si="43"/>
        <v>10 1955</v>
      </c>
      <c r="AB192" s="1">
        <f t="shared" si="39"/>
        <v>20393.125</v>
      </c>
      <c r="AC192">
        <f t="shared" si="37"/>
        <v>3</v>
      </c>
      <c r="AD192" s="16">
        <f t="shared" si="44"/>
        <v>0</v>
      </c>
      <c r="AE192" s="16">
        <f t="shared" si="45"/>
        <v>0</v>
      </c>
      <c r="AF192" s="16">
        <f t="shared" si="46"/>
        <v>0</v>
      </c>
      <c r="AG192" s="16">
        <f t="shared" si="47"/>
        <v>0</v>
      </c>
      <c r="AH192">
        <f>INDEX(Impacts_scenario_1_RSBsn_Mask!$Y$2:$Y$70,$Z192-1939+1,1)</f>
        <v>0</v>
      </c>
    </row>
    <row r="193" spans="1:34" x14ac:dyDescent="0.3">
      <c r="A193">
        <v>64</v>
      </c>
      <c r="B193">
        <v>3</v>
      </c>
      <c r="C193">
        <f>RS_wells_scenario_1_bgw!C193-RS_wells_baseline_bgw!C193</f>
        <v>0</v>
      </c>
      <c r="D193">
        <f>RS_wells_scenario_1_bgw!D193-RS_wells_baseline_bgw!D193</f>
        <v>0</v>
      </c>
      <c r="E193">
        <f>RS_wells_scenario_1_bgw!E193-RS_wells_baseline_bgw!E193</f>
        <v>0</v>
      </c>
      <c r="F193">
        <f>RS_wells_scenario_1_bgw!F193-RS_wells_baseline_bgw!F193</f>
        <v>0</v>
      </c>
      <c r="G193">
        <f>RS_wells_scenario_1_bgw!G193-RS_wells_baseline_bgw!G193</f>
        <v>0</v>
      </c>
      <c r="H193" s="19">
        <f>RS_wells_scenario_1_bgw!H193-RS_wells_baseline_bgw!H193</f>
        <v>0</v>
      </c>
      <c r="I193">
        <f>RS_wells_scenario_1_bgw!I193-RS_wells_baseline_bgw!I193</f>
        <v>0</v>
      </c>
      <c r="J193">
        <f>RS_wells_scenario_1_bgw!J193-RS_wells_baseline_bgw!J193</f>
        <v>0</v>
      </c>
      <c r="K193">
        <f>RS_wells_scenario_1_bgw!K193-RS_wells_baseline_bgw!K193</f>
        <v>0</v>
      </c>
      <c r="L193">
        <f>RS_wells_scenario_1_bgw!L193-RS_wells_baseline_bgw!L193</f>
        <v>0</v>
      </c>
      <c r="M193">
        <f>RS_wells_scenario_1_bgw!M193-RS_wells_baseline_bgw!M193</f>
        <v>0</v>
      </c>
      <c r="N193">
        <f>RS_wells_scenario_1_bgw!N193-RS_wells_baseline_bgw!N193</f>
        <v>0</v>
      </c>
      <c r="O193">
        <v>10.145833333333334</v>
      </c>
      <c r="P193">
        <f t="shared" si="34"/>
        <v>1945</v>
      </c>
      <c r="Q193" s="2">
        <f t="shared" si="35"/>
        <v>16528.000000000091</v>
      </c>
      <c r="R193">
        <f t="shared" si="36"/>
        <v>0</v>
      </c>
      <c r="S193">
        <f>I193*$O193/ref!$B$3</f>
        <v>0</v>
      </c>
      <c r="T193">
        <f>K193*$O193/ref!$B$3</f>
        <v>0</v>
      </c>
      <c r="U193">
        <f>L193*$O193/ref!$B$3</f>
        <v>0</v>
      </c>
      <c r="V193">
        <f>N193*$O193/ref!$B$3</f>
        <v>0</v>
      </c>
      <c r="W193">
        <f t="shared" si="40"/>
        <v>3</v>
      </c>
      <c r="X193" t="str">
        <f t="shared" si="41"/>
        <v>3 1945</v>
      </c>
      <c r="Y193">
        <f t="shared" si="38"/>
        <v>11</v>
      </c>
      <c r="Z193">
        <f t="shared" si="42"/>
        <v>1955</v>
      </c>
      <c r="AA193" t="str">
        <f t="shared" si="43"/>
        <v>11 1955</v>
      </c>
      <c r="AB193" s="1">
        <f t="shared" si="39"/>
        <v>20423.5625</v>
      </c>
      <c r="AC193">
        <f t="shared" si="37"/>
        <v>3</v>
      </c>
      <c r="AD193" s="16">
        <f t="shared" si="44"/>
        <v>0</v>
      </c>
      <c r="AE193" s="16">
        <f t="shared" si="45"/>
        <v>0</v>
      </c>
      <c r="AF193" s="16">
        <f t="shared" si="46"/>
        <v>0</v>
      </c>
      <c r="AG193" s="16">
        <f t="shared" si="47"/>
        <v>0</v>
      </c>
      <c r="AH193">
        <f>INDEX(Impacts_scenario_1_RSBsn_Mask!$Y$2:$Y$70,$Z193-1939+1,1)</f>
        <v>0</v>
      </c>
    </row>
    <row r="194" spans="1:34" x14ac:dyDescent="0.3">
      <c r="A194">
        <v>65</v>
      </c>
      <c r="B194">
        <v>1</v>
      </c>
      <c r="C194">
        <f>RS_wells_scenario_1_bgw!C194-RS_wells_baseline_bgw!C194</f>
        <v>0</v>
      </c>
      <c r="D194">
        <f>RS_wells_scenario_1_bgw!D194-RS_wells_baseline_bgw!D194</f>
        <v>0</v>
      </c>
      <c r="E194">
        <f>RS_wells_scenario_1_bgw!E194-RS_wells_baseline_bgw!E194</f>
        <v>0</v>
      </c>
      <c r="F194">
        <f>RS_wells_scenario_1_bgw!F194-RS_wells_baseline_bgw!F194</f>
        <v>0</v>
      </c>
      <c r="G194">
        <f>RS_wells_scenario_1_bgw!G194-RS_wells_baseline_bgw!G194</f>
        <v>0</v>
      </c>
      <c r="H194" s="19">
        <f>RS_wells_scenario_1_bgw!H194-RS_wells_baseline_bgw!H194</f>
        <v>0</v>
      </c>
      <c r="I194">
        <f>RS_wells_scenario_1_bgw!I194-RS_wells_baseline_bgw!I194</f>
        <v>0</v>
      </c>
      <c r="J194">
        <f>RS_wells_scenario_1_bgw!J194-RS_wells_baseline_bgw!J194</f>
        <v>0</v>
      </c>
      <c r="K194">
        <f>RS_wells_scenario_1_bgw!K194-RS_wells_baseline_bgw!K194</f>
        <v>0</v>
      </c>
      <c r="L194">
        <f>RS_wells_scenario_1_bgw!L194-RS_wells_baseline_bgw!L194</f>
        <v>0</v>
      </c>
      <c r="M194">
        <f>RS_wells_scenario_1_bgw!M194-RS_wells_baseline_bgw!M194</f>
        <v>0</v>
      </c>
      <c r="N194">
        <f>RS_wells_scenario_1_bgw!N194-RS_wells_baseline_bgw!N194</f>
        <v>0</v>
      </c>
      <c r="O194">
        <v>10.145833333333334</v>
      </c>
      <c r="P194">
        <f t="shared" si="34"/>
        <v>1945</v>
      </c>
      <c r="Q194" s="2">
        <f t="shared" si="35"/>
        <v>16538.145833333423</v>
      </c>
      <c r="R194">
        <f t="shared" si="36"/>
        <v>0</v>
      </c>
      <c r="S194">
        <f>I194*$O194/ref!$B$3</f>
        <v>0</v>
      </c>
      <c r="T194">
        <f>K194*$O194/ref!$B$3</f>
        <v>0</v>
      </c>
      <c r="U194">
        <f>L194*$O194/ref!$B$3</f>
        <v>0</v>
      </c>
      <c r="V194">
        <f>N194*$O194/ref!$B$3</f>
        <v>0</v>
      </c>
      <c r="W194">
        <f t="shared" si="40"/>
        <v>4</v>
      </c>
      <c r="X194" t="str">
        <f t="shared" si="41"/>
        <v>4 1945</v>
      </c>
      <c r="Y194">
        <f t="shared" si="38"/>
        <v>12</v>
      </c>
      <c r="Z194">
        <f t="shared" si="42"/>
        <v>1955</v>
      </c>
      <c r="AA194" t="str">
        <f t="shared" si="43"/>
        <v>12 1955</v>
      </c>
      <c r="AB194" s="1">
        <f t="shared" si="39"/>
        <v>20454</v>
      </c>
      <c r="AC194">
        <f t="shared" si="37"/>
        <v>3</v>
      </c>
      <c r="AD194" s="16">
        <f t="shared" si="44"/>
        <v>0</v>
      </c>
      <c r="AE194" s="16">
        <f t="shared" si="45"/>
        <v>0</v>
      </c>
      <c r="AF194" s="16">
        <f t="shared" si="46"/>
        <v>0</v>
      </c>
      <c r="AG194" s="16">
        <f t="shared" si="47"/>
        <v>0</v>
      </c>
      <c r="AH194">
        <f>INDEX(Impacts_scenario_1_RSBsn_Mask!$Y$2:$Y$70,$Z194-1939+1,1)</f>
        <v>0</v>
      </c>
    </row>
    <row r="195" spans="1:34" x14ac:dyDescent="0.3">
      <c r="A195">
        <v>65</v>
      </c>
      <c r="B195">
        <v>2</v>
      </c>
      <c r="C195">
        <f>RS_wells_scenario_1_bgw!C195-RS_wells_baseline_bgw!C195</f>
        <v>0</v>
      </c>
      <c r="D195">
        <f>RS_wells_scenario_1_bgw!D195-RS_wells_baseline_bgw!D195</f>
        <v>0</v>
      </c>
      <c r="E195">
        <f>RS_wells_scenario_1_bgw!E195-RS_wells_baseline_bgw!E195</f>
        <v>0</v>
      </c>
      <c r="F195">
        <f>RS_wells_scenario_1_bgw!F195-RS_wells_baseline_bgw!F195</f>
        <v>0</v>
      </c>
      <c r="G195">
        <f>RS_wells_scenario_1_bgw!G195-RS_wells_baseline_bgw!G195</f>
        <v>0</v>
      </c>
      <c r="H195" s="19">
        <f>RS_wells_scenario_1_bgw!H195-RS_wells_baseline_bgw!H195</f>
        <v>0</v>
      </c>
      <c r="I195">
        <f>RS_wells_scenario_1_bgw!I195-RS_wells_baseline_bgw!I195</f>
        <v>0</v>
      </c>
      <c r="J195">
        <f>RS_wells_scenario_1_bgw!J195-RS_wells_baseline_bgw!J195</f>
        <v>0</v>
      </c>
      <c r="K195">
        <f>RS_wells_scenario_1_bgw!K195-RS_wells_baseline_bgw!K195</f>
        <v>0</v>
      </c>
      <c r="L195">
        <f>RS_wells_scenario_1_bgw!L195-RS_wells_baseline_bgw!L195</f>
        <v>0</v>
      </c>
      <c r="M195">
        <f>RS_wells_scenario_1_bgw!M195-RS_wells_baseline_bgw!M195</f>
        <v>0</v>
      </c>
      <c r="N195">
        <f>RS_wells_scenario_1_bgw!N195-RS_wells_baseline_bgw!N195</f>
        <v>0</v>
      </c>
      <c r="O195">
        <v>10.145833333333334</v>
      </c>
      <c r="P195">
        <f t="shared" ref="P195:P258" si="48">YEAR(Q195)</f>
        <v>1945</v>
      </c>
      <c r="Q195" s="2">
        <f t="shared" ref="Q195:Q258" si="49">Q194+(O195)</f>
        <v>16548.291666666755</v>
      </c>
      <c r="R195">
        <f t="shared" ref="R195:R258" si="50">+(H195-N195)/43650</f>
        <v>0</v>
      </c>
      <c r="S195">
        <f>I195*$O195/ref!$B$3</f>
        <v>0</v>
      </c>
      <c r="T195">
        <f>K195*$O195/ref!$B$3</f>
        <v>0</v>
      </c>
      <c r="U195">
        <f>L195*$O195/ref!$B$3</f>
        <v>0</v>
      </c>
      <c r="V195">
        <f>N195*$O195/ref!$B$3</f>
        <v>0</v>
      </c>
      <c r="W195">
        <f t="shared" si="40"/>
        <v>4</v>
      </c>
      <c r="X195" t="str">
        <f t="shared" si="41"/>
        <v>4 1945</v>
      </c>
      <c r="Y195">
        <f t="shared" si="38"/>
        <v>1</v>
      </c>
      <c r="Z195">
        <f t="shared" si="42"/>
        <v>1956</v>
      </c>
      <c r="AA195" t="str">
        <f t="shared" si="43"/>
        <v>1 1956</v>
      </c>
      <c r="AB195" s="1">
        <f t="shared" si="39"/>
        <v>20484.4375</v>
      </c>
      <c r="AC195">
        <f t="shared" ref="AC195:AC258" si="51">COUNTIF($X$2:$X$2452,$AA195)</f>
        <v>3</v>
      </c>
      <c r="AD195" s="16">
        <f t="shared" si="44"/>
        <v>0</v>
      </c>
      <c r="AE195" s="16">
        <f t="shared" si="45"/>
        <v>0</v>
      </c>
      <c r="AF195" s="16">
        <f t="shared" si="46"/>
        <v>0</v>
      </c>
      <c r="AG195" s="16">
        <f t="shared" si="47"/>
        <v>0</v>
      </c>
      <c r="AH195">
        <f>INDEX(Impacts_scenario_1_RSBsn_Mask!$Y$2:$Y$70,$Z195-1939+1,1)</f>
        <v>0</v>
      </c>
    </row>
    <row r="196" spans="1:34" x14ac:dyDescent="0.3">
      <c r="A196">
        <v>65</v>
      </c>
      <c r="B196">
        <v>3</v>
      </c>
      <c r="C196">
        <f>RS_wells_scenario_1_bgw!C196-RS_wells_baseline_bgw!C196</f>
        <v>0</v>
      </c>
      <c r="D196">
        <f>RS_wells_scenario_1_bgw!D196-RS_wells_baseline_bgw!D196</f>
        <v>0</v>
      </c>
      <c r="E196">
        <f>RS_wells_scenario_1_bgw!E196-RS_wells_baseline_bgw!E196</f>
        <v>0</v>
      </c>
      <c r="F196">
        <f>RS_wells_scenario_1_bgw!F196-RS_wells_baseline_bgw!F196</f>
        <v>0</v>
      </c>
      <c r="G196">
        <f>RS_wells_scenario_1_bgw!G196-RS_wells_baseline_bgw!G196</f>
        <v>0</v>
      </c>
      <c r="H196" s="19">
        <f>RS_wells_scenario_1_bgw!H196-RS_wells_baseline_bgw!H196</f>
        <v>0</v>
      </c>
      <c r="I196">
        <f>RS_wells_scenario_1_bgw!I196-RS_wells_baseline_bgw!I196</f>
        <v>0</v>
      </c>
      <c r="J196">
        <f>RS_wells_scenario_1_bgw!J196-RS_wells_baseline_bgw!J196</f>
        <v>0</v>
      </c>
      <c r="K196">
        <f>RS_wells_scenario_1_bgw!K196-RS_wells_baseline_bgw!K196</f>
        <v>0</v>
      </c>
      <c r="L196">
        <f>RS_wells_scenario_1_bgw!L196-RS_wells_baseline_bgw!L196</f>
        <v>0</v>
      </c>
      <c r="M196">
        <f>RS_wells_scenario_1_bgw!M196-RS_wells_baseline_bgw!M196</f>
        <v>0</v>
      </c>
      <c r="N196">
        <f>RS_wells_scenario_1_bgw!N196-RS_wells_baseline_bgw!N196</f>
        <v>0</v>
      </c>
      <c r="O196">
        <v>10.145833333333334</v>
      </c>
      <c r="P196">
        <f t="shared" si="48"/>
        <v>1945</v>
      </c>
      <c r="Q196" s="2">
        <f t="shared" si="49"/>
        <v>16558.437500000087</v>
      </c>
      <c r="R196">
        <f t="shared" si="50"/>
        <v>0</v>
      </c>
      <c r="S196">
        <f>I196*$O196/ref!$B$3</f>
        <v>0</v>
      </c>
      <c r="T196">
        <f>K196*$O196/ref!$B$3</f>
        <v>0</v>
      </c>
      <c r="U196">
        <f>L196*$O196/ref!$B$3</f>
        <v>0</v>
      </c>
      <c r="V196">
        <f>N196*$O196/ref!$B$3</f>
        <v>0</v>
      </c>
      <c r="W196">
        <f t="shared" si="40"/>
        <v>4</v>
      </c>
      <c r="X196" t="str">
        <f t="shared" si="41"/>
        <v>4 1945</v>
      </c>
      <c r="Y196">
        <f t="shared" ref="Y196:Y259" si="52">1+MOD(Y195,12)</f>
        <v>2</v>
      </c>
      <c r="Z196">
        <f t="shared" si="42"/>
        <v>1956</v>
      </c>
      <c r="AA196" t="str">
        <f t="shared" si="43"/>
        <v>2 1956</v>
      </c>
      <c r="AB196" s="1">
        <f t="shared" ref="AB196:AB259" si="53">AB195+30.4375</f>
        <v>20514.875</v>
      </c>
      <c r="AC196">
        <f t="shared" si="51"/>
        <v>3</v>
      </c>
      <c r="AD196" s="16">
        <f t="shared" si="44"/>
        <v>0</v>
      </c>
      <c r="AE196" s="16">
        <f t="shared" si="45"/>
        <v>0</v>
      </c>
      <c r="AF196" s="16">
        <f t="shared" si="46"/>
        <v>0</v>
      </c>
      <c r="AG196" s="16">
        <f t="shared" si="47"/>
        <v>0</v>
      </c>
      <c r="AH196">
        <f>INDEX(Impacts_scenario_1_RSBsn_Mask!$Y$2:$Y$70,$Z196-1939+1,1)</f>
        <v>0</v>
      </c>
    </row>
    <row r="197" spans="1:34" x14ac:dyDescent="0.3">
      <c r="A197">
        <v>66</v>
      </c>
      <c r="B197">
        <v>1</v>
      </c>
      <c r="C197">
        <f>RS_wells_scenario_1_bgw!C197-RS_wells_baseline_bgw!C197</f>
        <v>0</v>
      </c>
      <c r="D197">
        <f>RS_wells_scenario_1_bgw!D197-RS_wells_baseline_bgw!D197</f>
        <v>0</v>
      </c>
      <c r="E197">
        <f>RS_wells_scenario_1_bgw!E197-RS_wells_baseline_bgw!E197</f>
        <v>0</v>
      </c>
      <c r="F197">
        <f>RS_wells_scenario_1_bgw!F197-RS_wells_baseline_bgw!F197</f>
        <v>0</v>
      </c>
      <c r="G197">
        <f>RS_wells_scenario_1_bgw!G197-RS_wells_baseline_bgw!G197</f>
        <v>0</v>
      </c>
      <c r="H197" s="19">
        <f>RS_wells_scenario_1_bgw!H197-RS_wells_baseline_bgw!H197</f>
        <v>0</v>
      </c>
      <c r="I197">
        <f>RS_wells_scenario_1_bgw!I197-RS_wells_baseline_bgw!I197</f>
        <v>0</v>
      </c>
      <c r="J197">
        <f>RS_wells_scenario_1_bgw!J197-RS_wells_baseline_bgw!J197</f>
        <v>0</v>
      </c>
      <c r="K197">
        <f>RS_wells_scenario_1_bgw!K197-RS_wells_baseline_bgw!K197</f>
        <v>0</v>
      </c>
      <c r="L197">
        <f>RS_wells_scenario_1_bgw!L197-RS_wells_baseline_bgw!L197</f>
        <v>0</v>
      </c>
      <c r="M197">
        <f>RS_wells_scenario_1_bgw!M197-RS_wells_baseline_bgw!M197</f>
        <v>0</v>
      </c>
      <c r="N197">
        <f>RS_wells_scenario_1_bgw!N197-RS_wells_baseline_bgw!N197</f>
        <v>0</v>
      </c>
      <c r="O197">
        <v>10.145833333333334</v>
      </c>
      <c r="P197">
        <f t="shared" si="48"/>
        <v>1945</v>
      </c>
      <c r="Q197" s="2">
        <f t="shared" si="49"/>
        <v>16568.583333333419</v>
      </c>
      <c r="R197">
        <f t="shared" si="50"/>
        <v>0</v>
      </c>
      <c r="S197">
        <f>I197*$O197/ref!$B$3</f>
        <v>0</v>
      </c>
      <c r="T197">
        <f>K197*$O197/ref!$B$3</f>
        <v>0</v>
      </c>
      <c r="U197">
        <f>L197*$O197/ref!$B$3</f>
        <v>0</v>
      </c>
      <c r="V197">
        <f>N197*$O197/ref!$B$3</f>
        <v>0</v>
      </c>
      <c r="W197">
        <f t="shared" ref="W197:W260" si="54">MOD(A197-2,12)+1</f>
        <v>5</v>
      </c>
      <c r="X197" t="str">
        <f t="shared" ref="X197:X260" si="55">W197&amp;" "&amp;P197</f>
        <v>5 1945</v>
      </c>
      <c r="Y197">
        <f t="shared" si="52"/>
        <v>3</v>
      </c>
      <c r="Z197">
        <f t="shared" ref="Z197:Z260" si="56">Z196+IF(Y197&lt;Y196,1,0)</f>
        <v>1956</v>
      </c>
      <c r="AA197" t="str">
        <f t="shared" ref="AA197:AA260" si="57">Y197&amp;" "&amp;Z197</f>
        <v>3 1956</v>
      </c>
      <c r="AB197" s="1">
        <f t="shared" si="53"/>
        <v>20545.3125</v>
      </c>
      <c r="AC197">
        <f t="shared" si="51"/>
        <v>3</v>
      </c>
      <c r="AD197" s="16">
        <f t="shared" ref="AD197:AD260" si="58">SUMIF($X$2:$X$2452,$AA197,S$2:S$2452)</f>
        <v>0</v>
      </c>
      <c r="AE197" s="16">
        <f t="shared" ref="AE197:AE260" si="59">SUMIF($X$2:$X$2452,$AA197,T$2:T$2452)</f>
        <v>0</v>
      </c>
      <c r="AF197" s="16">
        <f t="shared" ref="AF197:AF260" si="60">SUMIF($X$2:$X$2452,$AA197,U$2:U$2452)</f>
        <v>0</v>
      </c>
      <c r="AG197" s="16">
        <f t="shared" ref="AG197:AG260" si="61">SUMIF($X$2:$X$2452,$AA197,V$2:V$2452)</f>
        <v>0</v>
      </c>
      <c r="AH197">
        <f>INDEX(Impacts_scenario_1_RSBsn_Mask!$Y$2:$Y$70,$Z197-1939+1,1)</f>
        <v>0</v>
      </c>
    </row>
    <row r="198" spans="1:34" x14ac:dyDescent="0.3">
      <c r="A198">
        <v>66</v>
      </c>
      <c r="B198">
        <v>2</v>
      </c>
      <c r="C198">
        <f>RS_wells_scenario_1_bgw!C198-RS_wells_baseline_bgw!C198</f>
        <v>0</v>
      </c>
      <c r="D198">
        <f>RS_wells_scenario_1_bgw!D198-RS_wells_baseline_bgw!D198</f>
        <v>0</v>
      </c>
      <c r="E198">
        <f>RS_wells_scenario_1_bgw!E198-RS_wells_baseline_bgw!E198</f>
        <v>0</v>
      </c>
      <c r="F198">
        <f>RS_wells_scenario_1_bgw!F198-RS_wells_baseline_bgw!F198</f>
        <v>0</v>
      </c>
      <c r="G198">
        <f>RS_wells_scenario_1_bgw!G198-RS_wells_baseline_bgw!G198</f>
        <v>0</v>
      </c>
      <c r="H198" s="19">
        <f>RS_wells_scenario_1_bgw!H198-RS_wells_baseline_bgw!H198</f>
        <v>0</v>
      </c>
      <c r="I198">
        <f>RS_wells_scenario_1_bgw!I198-RS_wells_baseline_bgw!I198</f>
        <v>0</v>
      </c>
      <c r="J198">
        <f>RS_wells_scenario_1_bgw!J198-RS_wells_baseline_bgw!J198</f>
        <v>0</v>
      </c>
      <c r="K198">
        <f>RS_wells_scenario_1_bgw!K198-RS_wells_baseline_bgw!K198</f>
        <v>0</v>
      </c>
      <c r="L198">
        <f>RS_wells_scenario_1_bgw!L198-RS_wells_baseline_bgw!L198</f>
        <v>0</v>
      </c>
      <c r="M198">
        <f>RS_wells_scenario_1_bgw!M198-RS_wells_baseline_bgw!M198</f>
        <v>0</v>
      </c>
      <c r="N198">
        <f>RS_wells_scenario_1_bgw!N198-RS_wells_baseline_bgw!N198</f>
        <v>0</v>
      </c>
      <c r="O198">
        <v>10.145833333333334</v>
      </c>
      <c r="P198">
        <f t="shared" si="48"/>
        <v>1945</v>
      </c>
      <c r="Q198" s="2">
        <f t="shared" si="49"/>
        <v>16578.729166666752</v>
      </c>
      <c r="R198">
        <f t="shared" si="50"/>
        <v>0</v>
      </c>
      <c r="S198">
        <f>I198*$O198/ref!$B$3</f>
        <v>0</v>
      </c>
      <c r="T198">
        <f>K198*$O198/ref!$B$3</f>
        <v>0</v>
      </c>
      <c r="U198">
        <f>L198*$O198/ref!$B$3</f>
        <v>0</v>
      </c>
      <c r="V198">
        <f>N198*$O198/ref!$B$3</f>
        <v>0</v>
      </c>
      <c r="W198">
        <f t="shared" si="54"/>
        <v>5</v>
      </c>
      <c r="X198" t="str">
        <f t="shared" si="55"/>
        <v>5 1945</v>
      </c>
      <c r="Y198">
        <f t="shared" si="52"/>
        <v>4</v>
      </c>
      <c r="Z198">
        <f t="shared" si="56"/>
        <v>1956</v>
      </c>
      <c r="AA198" t="str">
        <f t="shared" si="57"/>
        <v>4 1956</v>
      </c>
      <c r="AB198" s="1">
        <f t="shared" si="53"/>
        <v>20575.75</v>
      </c>
      <c r="AC198">
        <f t="shared" si="51"/>
        <v>3</v>
      </c>
      <c r="AD198" s="16">
        <f t="shared" si="58"/>
        <v>0</v>
      </c>
      <c r="AE198" s="16">
        <f t="shared" si="59"/>
        <v>0</v>
      </c>
      <c r="AF198" s="16">
        <f t="shared" si="60"/>
        <v>0</v>
      </c>
      <c r="AG198" s="16">
        <f t="shared" si="61"/>
        <v>0</v>
      </c>
      <c r="AH198">
        <f>INDEX(Impacts_scenario_1_RSBsn_Mask!$Y$2:$Y$70,$Z198-1939+1,1)</f>
        <v>0</v>
      </c>
    </row>
    <row r="199" spans="1:34" x14ac:dyDescent="0.3">
      <c r="A199">
        <v>66</v>
      </c>
      <c r="B199">
        <v>3</v>
      </c>
      <c r="C199">
        <f>RS_wells_scenario_1_bgw!C199-RS_wells_baseline_bgw!C199</f>
        <v>0</v>
      </c>
      <c r="D199">
        <f>RS_wells_scenario_1_bgw!D199-RS_wells_baseline_bgw!D199</f>
        <v>0</v>
      </c>
      <c r="E199">
        <f>RS_wells_scenario_1_bgw!E199-RS_wells_baseline_bgw!E199</f>
        <v>0</v>
      </c>
      <c r="F199">
        <f>RS_wells_scenario_1_bgw!F199-RS_wells_baseline_bgw!F199</f>
        <v>0</v>
      </c>
      <c r="G199">
        <f>RS_wells_scenario_1_bgw!G199-RS_wells_baseline_bgw!G199</f>
        <v>0</v>
      </c>
      <c r="H199" s="19">
        <f>RS_wells_scenario_1_bgw!H199-RS_wells_baseline_bgw!H199</f>
        <v>0</v>
      </c>
      <c r="I199">
        <f>RS_wells_scenario_1_bgw!I199-RS_wells_baseline_bgw!I199</f>
        <v>0</v>
      </c>
      <c r="J199">
        <f>RS_wells_scenario_1_bgw!J199-RS_wells_baseline_bgw!J199</f>
        <v>0</v>
      </c>
      <c r="K199">
        <f>RS_wells_scenario_1_bgw!K199-RS_wells_baseline_bgw!K199</f>
        <v>0</v>
      </c>
      <c r="L199">
        <f>RS_wells_scenario_1_bgw!L199-RS_wells_baseline_bgw!L199</f>
        <v>0</v>
      </c>
      <c r="M199">
        <f>RS_wells_scenario_1_bgw!M199-RS_wells_baseline_bgw!M199</f>
        <v>0</v>
      </c>
      <c r="N199">
        <f>RS_wells_scenario_1_bgw!N199-RS_wells_baseline_bgw!N199</f>
        <v>0</v>
      </c>
      <c r="O199">
        <v>10.145833333333334</v>
      </c>
      <c r="P199">
        <f t="shared" si="48"/>
        <v>1945</v>
      </c>
      <c r="Q199" s="2">
        <f t="shared" si="49"/>
        <v>16588.875000000084</v>
      </c>
      <c r="R199">
        <f t="shared" si="50"/>
        <v>0</v>
      </c>
      <c r="S199">
        <f>I199*$O199/ref!$B$3</f>
        <v>0</v>
      </c>
      <c r="T199">
        <f>K199*$O199/ref!$B$3</f>
        <v>0</v>
      </c>
      <c r="U199">
        <f>L199*$O199/ref!$B$3</f>
        <v>0</v>
      </c>
      <c r="V199">
        <f>N199*$O199/ref!$B$3</f>
        <v>0</v>
      </c>
      <c r="W199">
        <f t="shared" si="54"/>
        <v>5</v>
      </c>
      <c r="X199" t="str">
        <f t="shared" si="55"/>
        <v>5 1945</v>
      </c>
      <c r="Y199">
        <f t="shared" si="52"/>
        <v>5</v>
      </c>
      <c r="Z199">
        <f t="shared" si="56"/>
        <v>1956</v>
      </c>
      <c r="AA199" t="str">
        <f t="shared" si="57"/>
        <v>5 1956</v>
      </c>
      <c r="AB199" s="1">
        <f t="shared" si="53"/>
        <v>20606.1875</v>
      </c>
      <c r="AC199">
        <f t="shared" si="51"/>
        <v>3</v>
      </c>
      <c r="AD199" s="16">
        <f t="shared" si="58"/>
        <v>0</v>
      </c>
      <c r="AE199" s="16">
        <f t="shared" si="59"/>
        <v>0</v>
      </c>
      <c r="AF199" s="16">
        <f t="shared" si="60"/>
        <v>0</v>
      </c>
      <c r="AG199" s="16">
        <f t="shared" si="61"/>
        <v>0</v>
      </c>
      <c r="AH199">
        <f>INDEX(Impacts_scenario_1_RSBsn_Mask!$Y$2:$Y$70,$Z199-1939+1,1)</f>
        <v>0</v>
      </c>
    </row>
    <row r="200" spans="1:34" x14ac:dyDescent="0.3">
      <c r="A200">
        <v>67</v>
      </c>
      <c r="B200">
        <v>1</v>
      </c>
      <c r="C200">
        <f>RS_wells_scenario_1_bgw!C200-RS_wells_baseline_bgw!C200</f>
        <v>0</v>
      </c>
      <c r="D200">
        <f>RS_wells_scenario_1_bgw!D200-RS_wells_baseline_bgw!D200</f>
        <v>0</v>
      </c>
      <c r="E200">
        <f>RS_wells_scenario_1_bgw!E200-RS_wells_baseline_bgw!E200</f>
        <v>0</v>
      </c>
      <c r="F200">
        <f>RS_wells_scenario_1_bgw!F200-RS_wells_baseline_bgw!F200</f>
        <v>0</v>
      </c>
      <c r="G200">
        <f>RS_wells_scenario_1_bgw!G200-RS_wells_baseline_bgw!G200</f>
        <v>0</v>
      </c>
      <c r="H200" s="19">
        <f>RS_wells_scenario_1_bgw!H200-RS_wells_baseline_bgw!H200</f>
        <v>0</v>
      </c>
      <c r="I200">
        <f>RS_wells_scenario_1_bgw!I200-RS_wells_baseline_bgw!I200</f>
        <v>0</v>
      </c>
      <c r="J200">
        <f>RS_wells_scenario_1_bgw!J200-RS_wells_baseline_bgw!J200</f>
        <v>0</v>
      </c>
      <c r="K200">
        <f>RS_wells_scenario_1_bgw!K200-RS_wells_baseline_bgw!K200</f>
        <v>0</v>
      </c>
      <c r="L200">
        <f>RS_wells_scenario_1_bgw!L200-RS_wells_baseline_bgw!L200</f>
        <v>0</v>
      </c>
      <c r="M200">
        <f>RS_wells_scenario_1_bgw!M200-RS_wells_baseline_bgw!M200</f>
        <v>0</v>
      </c>
      <c r="N200">
        <f>RS_wells_scenario_1_bgw!N200-RS_wells_baseline_bgw!N200</f>
        <v>0</v>
      </c>
      <c r="O200">
        <v>10.145833333333334</v>
      </c>
      <c r="P200">
        <f t="shared" si="48"/>
        <v>1945</v>
      </c>
      <c r="Q200" s="2">
        <f t="shared" si="49"/>
        <v>16599.020833333416</v>
      </c>
      <c r="R200">
        <f t="shared" si="50"/>
        <v>0</v>
      </c>
      <c r="S200">
        <f>I200*$O200/ref!$B$3</f>
        <v>0</v>
      </c>
      <c r="T200">
        <f>K200*$O200/ref!$B$3</f>
        <v>0</v>
      </c>
      <c r="U200">
        <f>L200*$O200/ref!$B$3</f>
        <v>0</v>
      </c>
      <c r="V200">
        <f>N200*$O200/ref!$B$3</f>
        <v>0</v>
      </c>
      <c r="W200">
        <f t="shared" si="54"/>
        <v>6</v>
      </c>
      <c r="X200" t="str">
        <f t="shared" si="55"/>
        <v>6 1945</v>
      </c>
      <c r="Y200">
        <f t="shared" si="52"/>
        <v>6</v>
      </c>
      <c r="Z200">
        <f t="shared" si="56"/>
        <v>1956</v>
      </c>
      <c r="AA200" t="str">
        <f t="shared" si="57"/>
        <v>6 1956</v>
      </c>
      <c r="AB200" s="1">
        <f t="shared" si="53"/>
        <v>20636.625</v>
      </c>
      <c r="AC200">
        <f t="shared" si="51"/>
        <v>3</v>
      </c>
      <c r="AD200" s="16">
        <f t="shared" si="58"/>
        <v>0</v>
      </c>
      <c r="AE200" s="16">
        <f t="shared" si="59"/>
        <v>0</v>
      </c>
      <c r="AF200" s="16">
        <f t="shared" si="60"/>
        <v>0</v>
      </c>
      <c r="AG200" s="16">
        <f t="shared" si="61"/>
        <v>0</v>
      </c>
      <c r="AH200">
        <f>INDEX(Impacts_scenario_1_RSBsn_Mask!$Y$2:$Y$70,$Z200-1939+1,1)</f>
        <v>0</v>
      </c>
    </row>
    <row r="201" spans="1:34" x14ac:dyDescent="0.3">
      <c r="A201">
        <v>67</v>
      </c>
      <c r="B201">
        <v>2</v>
      </c>
      <c r="C201">
        <f>RS_wells_scenario_1_bgw!C201-RS_wells_baseline_bgw!C201</f>
        <v>0</v>
      </c>
      <c r="D201">
        <f>RS_wells_scenario_1_bgw!D201-RS_wells_baseline_bgw!D201</f>
        <v>0</v>
      </c>
      <c r="E201">
        <f>RS_wells_scenario_1_bgw!E201-RS_wells_baseline_bgw!E201</f>
        <v>0</v>
      </c>
      <c r="F201">
        <f>RS_wells_scenario_1_bgw!F201-RS_wells_baseline_bgw!F201</f>
        <v>0</v>
      </c>
      <c r="G201">
        <f>RS_wells_scenario_1_bgw!G201-RS_wells_baseline_bgw!G201</f>
        <v>0</v>
      </c>
      <c r="H201" s="19">
        <f>RS_wells_scenario_1_bgw!H201-RS_wells_baseline_bgw!H201</f>
        <v>0</v>
      </c>
      <c r="I201">
        <f>RS_wells_scenario_1_bgw!I201-RS_wells_baseline_bgw!I201</f>
        <v>0</v>
      </c>
      <c r="J201">
        <f>RS_wells_scenario_1_bgw!J201-RS_wells_baseline_bgw!J201</f>
        <v>0</v>
      </c>
      <c r="K201">
        <f>RS_wells_scenario_1_bgw!K201-RS_wells_baseline_bgw!K201</f>
        <v>0</v>
      </c>
      <c r="L201">
        <f>RS_wells_scenario_1_bgw!L201-RS_wells_baseline_bgw!L201</f>
        <v>0</v>
      </c>
      <c r="M201">
        <f>RS_wells_scenario_1_bgw!M201-RS_wells_baseline_bgw!M201</f>
        <v>0</v>
      </c>
      <c r="N201">
        <f>RS_wells_scenario_1_bgw!N201-RS_wells_baseline_bgw!N201</f>
        <v>0</v>
      </c>
      <c r="O201">
        <v>10.145833333333334</v>
      </c>
      <c r="P201">
        <f t="shared" si="48"/>
        <v>1945</v>
      </c>
      <c r="Q201" s="2">
        <f t="shared" si="49"/>
        <v>16609.166666666748</v>
      </c>
      <c r="R201">
        <f t="shared" si="50"/>
        <v>0</v>
      </c>
      <c r="S201">
        <f>I201*$O201/ref!$B$3</f>
        <v>0</v>
      </c>
      <c r="T201">
        <f>K201*$O201/ref!$B$3</f>
        <v>0</v>
      </c>
      <c r="U201">
        <f>L201*$O201/ref!$B$3</f>
        <v>0</v>
      </c>
      <c r="V201">
        <f>N201*$O201/ref!$B$3</f>
        <v>0</v>
      </c>
      <c r="W201">
        <f t="shared" si="54"/>
        <v>6</v>
      </c>
      <c r="X201" t="str">
        <f t="shared" si="55"/>
        <v>6 1945</v>
      </c>
      <c r="Y201">
        <f t="shared" si="52"/>
        <v>7</v>
      </c>
      <c r="Z201">
        <f t="shared" si="56"/>
        <v>1956</v>
      </c>
      <c r="AA201" t="str">
        <f t="shared" si="57"/>
        <v>7 1956</v>
      </c>
      <c r="AB201" s="1">
        <f t="shared" si="53"/>
        <v>20667.0625</v>
      </c>
      <c r="AC201">
        <f t="shared" si="51"/>
        <v>3</v>
      </c>
      <c r="AD201" s="16">
        <f t="shared" si="58"/>
        <v>0</v>
      </c>
      <c r="AE201" s="16">
        <f t="shared" si="59"/>
        <v>0</v>
      </c>
      <c r="AF201" s="16">
        <f t="shared" si="60"/>
        <v>0</v>
      </c>
      <c r="AG201" s="16">
        <f t="shared" si="61"/>
        <v>0</v>
      </c>
      <c r="AH201">
        <f>INDEX(Impacts_scenario_1_RSBsn_Mask!$Y$2:$Y$70,$Z201-1939+1,1)</f>
        <v>0</v>
      </c>
    </row>
    <row r="202" spans="1:34" x14ac:dyDescent="0.3">
      <c r="A202">
        <v>67</v>
      </c>
      <c r="B202">
        <v>3</v>
      </c>
      <c r="C202">
        <f>RS_wells_scenario_1_bgw!C202-RS_wells_baseline_bgw!C202</f>
        <v>0</v>
      </c>
      <c r="D202">
        <f>RS_wells_scenario_1_bgw!D202-RS_wells_baseline_bgw!D202</f>
        <v>0</v>
      </c>
      <c r="E202">
        <f>RS_wells_scenario_1_bgw!E202-RS_wells_baseline_bgw!E202</f>
        <v>0</v>
      </c>
      <c r="F202">
        <f>RS_wells_scenario_1_bgw!F202-RS_wells_baseline_bgw!F202</f>
        <v>0</v>
      </c>
      <c r="G202">
        <f>RS_wells_scenario_1_bgw!G202-RS_wells_baseline_bgw!G202</f>
        <v>0</v>
      </c>
      <c r="H202" s="19">
        <f>RS_wells_scenario_1_bgw!H202-RS_wells_baseline_bgw!H202</f>
        <v>0</v>
      </c>
      <c r="I202">
        <f>RS_wells_scenario_1_bgw!I202-RS_wells_baseline_bgw!I202</f>
        <v>0</v>
      </c>
      <c r="J202">
        <f>RS_wells_scenario_1_bgw!J202-RS_wells_baseline_bgw!J202</f>
        <v>0</v>
      </c>
      <c r="K202">
        <f>RS_wells_scenario_1_bgw!K202-RS_wells_baseline_bgw!K202</f>
        <v>0</v>
      </c>
      <c r="L202">
        <f>RS_wells_scenario_1_bgw!L202-RS_wells_baseline_bgw!L202</f>
        <v>0</v>
      </c>
      <c r="M202">
        <f>RS_wells_scenario_1_bgw!M202-RS_wells_baseline_bgw!M202</f>
        <v>0</v>
      </c>
      <c r="N202">
        <f>RS_wells_scenario_1_bgw!N202-RS_wells_baseline_bgw!N202</f>
        <v>0</v>
      </c>
      <c r="O202">
        <v>10.145833333333334</v>
      </c>
      <c r="P202">
        <f t="shared" si="48"/>
        <v>1945</v>
      </c>
      <c r="Q202" s="2">
        <f t="shared" si="49"/>
        <v>16619.31250000008</v>
      </c>
      <c r="R202">
        <f t="shared" si="50"/>
        <v>0</v>
      </c>
      <c r="S202">
        <f>I202*$O202/ref!$B$3</f>
        <v>0</v>
      </c>
      <c r="T202">
        <f>K202*$O202/ref!$B$3</f>
        <v>0</v>
      </c>
      <c r="U202">
        <f>L202*$O202/ref!$B$3</f>
        <v>0</v>
      </c>
      <c r="V202">
        <f>N202*$O202/ref!$B$3</f>
        <v>0</v>
      </c>
      <c r="W202">
        <f t="shared" si="54"/>
        <v>6</v>
      </c>
      <c r="X202" t="str">
        <f t="shared" si="55"/>
        <v>6 1945</v>
      </c>
      <c r="Y202">
        <f t="shared" si="52"/>
        <v>8</v>
      </c>
      <c r="Z202">
        <f t="shared" si="56"/>
        <v>1956</v>
      </c>
      <c r="AA202" t="str">
        <f t="shared" si="57"/>
        <v>8 1956</v>
      </c>
      <c r="AB202" s="1">
        <f t="shared" si="53"/>
        <v>20697.5</v>
      </c>
      <c r="AC202">
        <f t="shared" si="51"/>
        <v>3</v>
      </c>
      <c r="AD202" s="16">
        <f t="shared" si="58"/>
        <v>0</v>
      </c>
      <c r="AE202" s="16">
        <f t="shared" si="59"/>
        <v>0</v>
      </c>
      <c r="AF202" s="16">
        <f t="shared" si="60"/>
        <v>0</v>
      </c>
      <c r="AG202" s="16">
        <f t="shared" si="61"/>
        <v>0</v>
      </c>
      <c r="AH202">
        <f>INDEX(Impacts_scenario_1_RSBsn_Mask!$Y$2:$Y$70,$Z202-1939+1,1)</f>
        <v>0</v>
      </c>
    </row>
    <row r="203" spans="1:34" x14ac:dyDescent="0.3">
      <c r="A203">
        <v>68</v>
      </c>
      <c r="B203">
        <v>1</v>
      </c>
      <c r="C203">
        <f>RS_wells_scenario_1_bgw!C203-RS_wells_baseline_bgw!C203</f>
        <v>0</v>
      </c>
      <c r="D203">
        <f>RS_wells_scenario_1_bgw!D203-RS_wells_baseline_bgw!D203</f>
        <v>0</v>
      </c>
      <c r="E203">
        <f>RS_wells_scenario_1_bgw!E203-RS_wells_baseline_bgw!E203</f>
        <v>0</v>
      </c>
      <c r="F203">
        <f>RS_wells_scenario_1_bgw!F203-RS_wells_baseline_bgw!F203</f>
        <v>0</v>
      </c>
      <c r="G203">
        <f>RS_wells_scenario_1_bgw!G203-RS_wells_baseline_bgw!G203</f>
        <v>0</v>
      </c>
      <c r="H203" s="19">
        <f>RS_wells_scenario_1_bgw!H203-RS_wells_baseline_bgw!H203</f>
        <v>0</v>
      </c>
      <c r="I203">
        <f>RS_wells_scenario_1_bgw!I203-RS_wells_baseline_bgw!I203</f>
        <v>0</v>
      </c>
      <c r="J203">
        <f>RS_wells_scenario_1_bgw!J203-RS_wells_baseline_bgw!J203</f>
        <v>0</v>
      </c>
      <c r="K203">
        <f>RS_wells_scenario_1_bgw!K203-RS_wells_baseline_bgw!K203</f>
        <v>0</v>
      </c>
      <c r="L203">
        <f>RS_wells_scenario_1_bgw!L203-RS_wells_baseline_bgw!L203</f>
        <v>0</v>
      </c>
      <c r="M203">
        <f>RS_wells_scenario_1_bgw!M203-RS_wells_baseline_bgw!M203</f>
        <v>0</v>
      </c>
      <c r="N203">
        <f>RS_wells_scenario_1_bgw!N203-RS_wells_baseline_bgw!N203</f>
        <v>0</v>
      </c>
      <c r="O203">
        <v>10.145833333333334</v>
      </c>
      <c r="P203">
        <f t="shared" si="48"/>
        <v>1945</v>
      </c>
      <c r="Q203" s="2">
        <f t="shared" si="49"/>
        <v>16629.458333333412</v>
      </c>
      <c r="R203">
        <f t="shared" si="50"/>
        <v>0</v>
      </c>
      <c r="S203">
        <f>I203*$O203/ref!$B$3</f>
        <v>0</v>
      </c>
      <c r="T203">
        <f>K203*$O203/ref!$B$3</f>
        <v>0</v>
      </c>
      <c r="U203">
        <f>L203*$O203/ref!$B$3</f>
        <v>0</v>
      </c>
      <c r="V203">
        <f>N203*$O203/ref!$B$3</f>
        <v>0</v>
      </c>
      <c r="W203">
        <f t="shared" si="54"/>
        <v>7</v>
      </c>
      <c r="X203" t="str">
        <f t="shared" si="55"/>
        <v>7 1945</v>
      </c>
      <c r="Y203">
        <f t="shared" si="52"/>
        <v>9</v>
      </c>
      <c r="Z203">
        <f t="shared" si="56"/>
        <v>1956</v>
      </c>
      <c r="AA203" t="str">
        <f t="shared" si="57"/>
        <v>9 1956</v>
      </c>
      <c r="AB203" s="1">
        <f t="shared" si="53"/>
        <v>20727.9375</v>
      </c>
      <c r="AC203">
        <f t="shared" si="51"/>
        <v>3</v>
      </c>
      <c r="AD203" s="16">
        <f t="shared" si="58"/>
        <v>0</v>
      </c>
      <c r="AE203" s="16">
        <f t="shared" si="59"/>
        <v>0</v>
      </c>
      <c r="AF203" s="16">
        <f t="shared" si="60"/>
        <v>0</v>
      </c>
      <c r="AG203" s="16">
        <f t="shared" si="61"/>
        <v>0</v>
      </c>
      <c r="AH203">
        <f>INDEX(Impacts_scenario_1_RSBsn_Mask!$Y$2:$Y$70,$Z203-1939+1,1)</f>
        <v>0</v>
      </c>
    </row>
    <row r="204" spans="1:34" x14ac:dyDescent="0.3">
      <c r="A204">
        <v>68</v>
      </c>
      <c r="B204">
        <v>2</v>
      </c>
      <c r="C204">
        <f>RS_wells_scenario_1_bgw!C204-RS_wells_baseline_bgw!C204</f>
        <v>0</v>
      </c>
      <c r="D204">
        <f>RS_wells_scenario_1_bgw!D204-RS_wells_baseline_bgw!D204</f>
        <v>0</v>
      </c>
      <c r="E204">
        <f>RS_wells_scenario_1_bgw!E204-RS_wells_baseline_bgw!E204</f>
        <v>0</v>
      </c>
      <c r="F204">
        <f>RS_wells_scenario_1_bgw!F204-RS_wells_baseline_bgw!F204</f>
        <v>0</v>
      </c>
      <c r="G204">
        <f>RS_wells_scenario_1_bgw!G204-RS_wells_baseline_bgw!G204</f>
        <v>0</v>
      </c>
      <c r="H204" s="19">
        <f>RS_wells_scenario_1_bgw!H204-RS_wells_baseline_bgw!H204</f>
        <v>0</v>
      </c>
      <c r="I204">
        <f>RS_wells_scenario_1_bgw!I204-RS_wells_baseline_bgw!I204</f>
        <v>0</v>
      </c>
      <c r="J204">
        <f>RS_wells_scenario_1_bgw!J204-RS_wells_baseline_bgw!J204</f>
        <v>0</v>
      </c>
      <c r="K204">
        <f>RS_wells_scenario_1_bgw!K204-RS_wells_baseline_bgw!K204</f>
        <v>0</v>
      </c>
      <c r="L204">
        <f>RS_wells_scenario_1_bgw!L204-RS_wells_baseline_bgw!L204</f>
        <v>0</v>
      </c>
      <c r="M204">
        <f>RS_wells_scenario_1_bgw!M204-RS_wells_baseline_bgw!M204</f>
        <v>0</v>
      </c>
      <c r="N204">
        <f>RS_wells_scenario_1_bgw!N204-RS_wells_baseline_bgw!N204</f>
        <v>0</v>
      </c>
      <c r="O204">
        <v>10.145833333333334</v>
      </c>
      <c r="P204">
        <f t="shared" si="48"/>
        <v>1945</v>
      </c>
      <c r="Q204" s="2">
        <f t="shared" si="49"/>
        <v>16639.604166666744</v>
      </c>
      <c r="R204">
        <f t="shared" si="50"/>
        <v>0</v>
      </c>
      <c r="S204">
        <f>I204*$O204/ref!$B$3</f>
        <v>0</v>
      </c>
      <c r="T204">
        <f>K204*$O204/ref!$B$3</f>
        <v>0</v>
      </c>
      <c r="U204">
        <f>L204*$O204/ref!$B$3</f>
        <v>0</v>
      </c>
      <c r="V204">
        <f>N204*$O204/ref!$B$3</f>
        <v>0</v>
      </c>
      <c r="W204">
        <f t="shared" si="54"/>
        <v>7</v>
      </c>
      <c r="X204" t="str">
        <f t="shared" si="55"/>
        <v>7 1945</v>
      </c>
      <c r="Y204">
        <f t="shared" si="52"/>
        <v>10</v>
      </c>
      <c r="Z204">
        <f t="shared" si="56"/>
        <v>1956</v>
      </c>
      <c r="AA204" t="str">
        <f t="shared" si="57"/>
        <v>10 1956</v>
      </c>
      <c r="AB204" s="1">
        <f t="shared" si="53"/>
        <v>20758.375</v>
      </c>
      <c r="AC204">
        <f t="shared" si="51"/>
        <v>3</v>
      </c>
      <c r="AD204" s="16">
        <f t="shared" si="58"/>
        <v>0</v>
      </c>
      <c r="AE204" s="16">
        <f t="shared" si="59"/>
        <v>0</v>
      </c>
      <c r="AF204" s="16">
        <f t="shared" si="60"/>
        <v>0</v>
      </c>
      <c r="AG204" s="16">
        <f t="shared" si="61"/>
        <v>0</v>
      </c>
      <c r="AH204">
        <f>INDEX(Impacts_scenario_1_RSBsn_Mask!$Y$2:$Y$70,$Z204-1939+1,1)</f>
        <v>0</v>
      </c>
    </row>
    <row r="205" spans="1:34" x14ac:dyDescent="0.3">
      <c r="A205">
        <v>68</v>
      </c>
      <c r="B205">
        <v>3</v>
      </c>
      <c r="C205">
        <f>RS_wells_scenario_1_bgw!C205-RS_wells_baseline_bgw!C205</f>
        <v>0</v>
      </c>
      <c r="D205">
        <f>RS_wells_scenario_1_bgw!D205-RS_wells_baseline_bgw!D205</f>
        <v>0</v>
      </c>
      <c r="E205">
        <f>RS_wells_scenario_1_bgw!E205-RS_wells_baseline_bgw!E205</f>
        <v>0</v>
      </c>
      <c r="F205">
        <f>RS_wells_scenario_1_bgw!F205-RS_wells_baseline_bgw!F205</f>
        <v>0</v>
      </c>
      <c r="G205">
        <f>RS_wells_scenario_1_bgw!G205-RS_wells_baseline_bgw!G205</f>
        <v>0</v>
      </c>
      <c r="H205" s="19">
        <f>RS_wells_scenario_1_bgw!H205-RS_wells_baseline_bgw!H205</f>
        <v>0</v>
      </c>
      <c r="I205">
        <f>RS_wells_scenario_1_bgw!I205-RS_wells_baseline_bgw!I205</f>
        <v>0</v>
      </c>
      <c r="J205">
        <f>RS_wells_scenario_1_bgw!J205-RS_wells_baseline_bgw!J205</f>
        <v>0</v>
      </c>
      <c r="K205">
        <f>RS_wells_scenario_1_bgw!K205-RS_wells_baseline_bgw!K205</f>
        <v>0</v>
      </c>
      <c r="L205">
        <f>RS_wells_scenario_1_bgw!L205-RS_wells_baseline_bgw!L205</f>
        <v>0</v>
      </c>
      <c r="M205">
        <f>RS_wells_scenario_1_bgw!M205-RS_wells_baseline_bgw!M205</f>
        <v>0</v>
      </c>
      <c r="N205">
        <f>RS_wells_scenario_1_bgw!N205-RS_wells_baseline_bgw!N205</f>
        <v>0</v>
      </c>
      <c r="O205">
        <v>10.145833333333334</v>
      </c>
      <c r="P205">
        <f t="shared" si="48"/>
        <v>1945</v>
      </c>
      <c r="Q205" s="2">
        <f t="shared" si="49"/>
        <v>16649.750000000076</v>
      </c>
      <c r="R205">
        <f t="shared" si="50"/>
        <v>0</v>
      </c>
      <c r="S205">
        <f>I205*$O205/ref!$B$3</f>
        <v>0</v>
      </c>
      <c r="T205">
        <f>K205*$O205/ref!$B$3</f>
        <v>0</v>
      </c>
      <c r="U205">
        <f>L205*$O205/ref!$B$3</f>
        <v>0</v>
      </c>
      <c r="V205">
        <f>N205*$O205/ref!$B$3</f>
        <v>0</v>
      </c>
      <c r="W205">
        <f t="shared" si="54"/>
        <v>7</v>
      </c>
      <c r="X205" t="str">
        <f t="shared" si="55"/>
        <v>7 1945</v>
      </c>
      <c r="Y205">
        <f t="shared" si="52"/>
        <v>11</v>
      </c>
      <c r="Z205">
        <f t="shared" si="56"/>
        <v>1956</v>
      </c>
      <c r="AA205" t="str">
        <f t="shared" si="57"/>
        <v>11 1956</v>
      </c>
      <c r="AB205" s="1">
        <f t="shared" si="53"/>
        <v>20788.8125</v>
      </c>
      <c r="AC205">
        <f t="shared" si="51"/>
        <v>3</v>
      </c>
      <c r="AD205" s="16">
        <f t="shared" si="58"/>
        <v>0</v>
      </c>
      <c r="AE205" s="16">
        <f t="shared" si="59"/>
        <v>0</v>
      </c>
      <c r="AF205" s="16">
        <f t="shared" si="60"/>
        <v>0</v>
      </c>
      <c r="AG205" s="16">
        <f t="shared" si="61"/>
        <v>0</v>
      </c>
      <c r="AH205">
        <f>INDEX(Impacts_scenario_1_RSBsn_Mask!$Y$2:$Y$70,$Z205-1939+1,1)</f>
        <v>0</v>
      </c>
    </row>
    <row r="206" spans="1:34" x14ac:dyDescent="0.3">
      <c r="A206">
        <v>69</v>
      </c>
      <c r="B206">
        <v>1</v>
      </c>
      <c r="C206">
        <f>RS_wells_scenario_1_bgw!C206-RS_wells_baseline_bgw!C206</f>
        <v>0</v>
      </c>
      <c r="D206">
        <f>RS_wells_scenario_1_bgw!D206-RS_wells_baseline_bgw!D206</f>
        <v>0</v>
      </c>
      <c r="E206">
        <f>RS_wells_scenario_1_bgw!E206-RS_wells_baseline_bgw!E206</f>
        <v>0</v>
      </c>
      <c r="F206">
        <f>RS_wells_scenario_1_bgw!F206-RS_wells_baseline_bgw!F206</f>
        <v>0</v>
      </c>
      <c r="G206">
        <f>RS_wells_scenario_1_bgw!G206-RS_wells_baseline_bgw!G206</f>
        <v>0</v>
      </c>
      <c r="H206" s="19">
        <f>RS_wells_scenario_1_bgw!H206-RS_wells_baseline_bgw!H206</f>
        <v>0</v>
      </c>
      <c r="I206">
        <f>RS_wells_scenario_1_bgw!I206-RS_wells_baseline_bgw!I206</f>
        <v>0</v>
      </c>
      <c r="J206">
        <f>RS_wells_scenario_1_bgw!J206-RS_wells_baseline_bgw!J206</f>
        <v>0</v>
      </c>
      <c r="K206">
        <f>RS_wells_scenario_1_bgw!K206-RS_wells_baseline_bgw!K206</f>
        <v>0</v>
      </c>
      <c r="L206">
        <f>RS_wells_scenario_1_bgw!L206-RS_wells_baseline_bgw!L206</f>
        <v>0</v>
      </c>
      <c r="M206">
        <f>RS_wells_scenario_1_bgw!M206-RS_wells_baseline_bgw!M206</f>
        <v>0</v>
      </c>
      <c r="N206">
        <f>RS_wells_scenario_1_bgw!N206-RS_wells_baseline_bgw!N206</f>
        <v>0</v>
      </c>
      <c r="O206">
        <v>10.145833333333334</v>
      </c>
      <c r="P206">
        <f t="shared" si="48"/>
        <v>1945</v>
      </c>
      <c r="Q206" s="2">
        <f t="shared" si="49"/>
        <v>16659.895833333409</v>
      </c>
      <c r="R206">
        <f t="shared" si="50"/>
        <v>0</v>
      </c>
      <c r="S206">
        <f>I206*$O206/ref!$B$3</f>
        <v>0</v>
      </c>
      <c r="T206">
        <f>K206*$O206/ref!$B$3</f>
        <v>0</v>
      </c>
      <c r="U206">
        <f>L206*$O206/ref!$B$3</f>
        <v>0</v>
      </c>
      <c r="V206">
        <f>N206*$O206/ref!$B$3</f>
        <v>0</v>
      </c>
      <c r="W206">
        <f t="shared" si="54"/>
        <v>8</v>
      </c>
      <c r="X206" t="str">
        <f t="shared" si="55"/>
        <v>8 1945</v>
      </c>
      <c r="Y206">
        <f t="shared" si="52"/>
        <v>12</v>
      </c>
      <c r="Z206">
        <f t="shared" si="56"/>
        <v>1956</v>
      </c>
      <c r="AA206" t="str">
        <f t="shared" si="57"/>
        <v>12 1956</v>
      </c>
      <c r="AB206" s="1">
        <f t="shared" si="53"/>
        <v>20819.25</v>
      </c>
      <c r="AC206">
        <f t="shared" si="51"/>
        <v>3</v>
      </c>
      <c r="AD206" s="16">
        <f t="shared" si="58"/>
        <v>0</v>
      </c>
      <c r="AE206" s="16">
        <f t="shared" si="59"/>
        <v>0</v>
      </c>
      <c r="AF206" s="16">
        <f t="shared" si="60"/>
        <v>0</v>
      </c>
      <c r="AG206" s="16">
        <f t="shared" si="61"/>
        <v>0</v>
      </c>
      <c r="AH206">
        <f>INDEX(Impacts_scenario_1_RSBsn_Mask!$Y$2:$Y$70,$Z206-1939+1,1)</f>
        <v>0</v>
      </c>
    </row>
    <row r="207" spans="1:34" x14ac:dyDescent="0.3">
      <c r="A207">
        <v>69</v>
      </c>
      <c r="B207">
        <v>2</v>
      </c>
      <c r="C207">
        <f>RS_wells_scenario_1_bgw!C207-RS_wells_baseline_bgw!C207</f>
        <v>0</v>
      </c>
      <c r="D207">
        <f>RS_wells_scenario_1_bgw!D207-RS_wells_baseline_bgw!D207</f>
        <v>0</v>
      </c>
      <c r="E207">
        <f>RS_wells_scenario_1_bgw!E207-RS_wells_baseline_bgw!E207</f>
        <v>0</v>
      </c>
      <c r="F207">
        <f>RS_wells_scenario_1_bgw!F207-RS_wells_baseline_bgw!F207</f>
        <v>0</v>
      </c>
      <c r="G207">
        <f>RS_wells_scenario_1_bgw!G207-RS_wells_baseline_bgw!G207</f>
        <v>0</v>
      </c>
      <c r="H207" s="19">
        <f>RS_wells_scenario_1_bgw!H207-RS_wells_baseline_bgw!H207</f>
        <v>0</v>
      </c>
      <c r="I207">
        <f>RS_wells_scenario_1_bgw!I207-RS_wells_baseline_bgw!I207</f>
        <v>0</v>
      </c>
      <c r="J207">
        <f>RS_wells_scenario_1_bgw!J207-RS_wells_baseline_bgw!J207</f>
        <v>0</v>
      </c>
      <c r="K207">
        <f>RS_wells_scenario_1_bgw!K207-RS_wells_baseline_bgw!K207</f>
        <v>0</v>
      </c>
      <c r="L207">
        <f>RS_wells_scenario_1_bgw!L207-RS_wells_baseline_bgw!L207</f>
        <v>0</v>
      </c>
      <c r="M207">
        <f>RS_wells_scenario_1_bgw!M207-RS_wells_baseline_bgw!M207</f>
        <v>0</v>
      </c>
      <c r="N207">
        <f>RS_wells_scenario_1_bgw!N207-RS_wells_baseline_bgw!N207</f>
        <v>0</v>
      </c>
      <c r="O207">
        <v>10.145833333333334</v>
      </c>
      <c r="P207">
        <f t="shared" si="48"/>
        <v>1945</v>
      </c>
      <c r="Q207" s="2">
        <f t="shared" si="49"/>
        <v>16670.041666666741</v>
      </c>
      <c r="R207">
        <f t="shared" si="50"/>
        <v>0</v>
      </c>
      <c r="S207">
        <f>I207*$O207/ref!$B$3</f>
        <v>0</v>
      </c>
      <c r="T207">
        <f>K207*$O207/ref!$B$3</f>
        <v>0</v>
      </c>
      <c r="U207">
        <f>L207*$O207/ref!$B$3</f>
        <v>0</v>
      </c>
      <c r="V207">
        <f>N207*$O207/ref!$B$3</f>
        <v>0</v>
      </c>
      <c r="W207">
        <f t="shared" si="54"/>
        <v>8</v>
      </c>
      <c r="X207" t="str">
        <f t="shared" si="55"/>
        <v>8 1945</v>
      </c>
      <c r="Y207">
        <f t="shared" si="52"/>
        <v>1</v>
      </c>
      <c r="Z207">
        <f t="shared" si="56"/>
        <v>1957</v>
      </c>
      <c r="AA207" t="str">
        <f t="shared" si="57"/>
        <v>1 1957</v>
      </c>
      <c r="AB207" s="1">
        <f t="shared" si="53"/>
        <v>20849.6875</v>
      </c>
      <c r="AC207">
        <f t="shared" si="51"/>
        <v>3</v>
      </c>
      <c r="AD207" s="16">
        <f t="shared" si="58"/>
        <v>0</v>
      </c>
      <c r="AE207" s="16">
        <f t="shared" si="59"/>
        <v>0</v>
      </c>
      <c r="AF207" s="16">
        <f t="shared" si="60"/>
        <v>0</v>
      </c>
      <c r="AG207" s="16">
        <f t="shared" si="61"/>
        <v>0</v>
      </c>
      <c r="AH207">
        <f>INDEX(Impacts_scenario_1_RSBsn_Mask!$Y$2:$Y$70,$Z207-1939+1,1)</f>
        <v>0</v>
      </c>
    </row>
    <row r="208" spans="1:34" x14ac:dyDescent="0.3">
      <c r="A208">
        <v>69</v>
      </c>
      <c r="B208">
        <v>3</v>
      </c>
      <c r="C208">
        <f>RS_wells_scenario_1_bgw!C208-RS_wells_baseline_bgw!C208</f>
        <v>0</v>
      </c>
      <c r="D208">
        <f>RS_wells_scenario_1_bgw!D208-RS_wells_baseline_bgw!D208</f>
        <v>0</v>
      </c>
      <c r="E208">
        <f>RS_wells_scenario_1_bgw!E208-RS_wells_baseline_bgw!E208</f>
        <v>0</v>
      </c>
      <c r="F208">
        <f>RS_wells_scenario_1_bgw!F208-RS_wells_baseline_bgw!F208</f>
        <v>0</v>
      </c>
      <c r="G208">
        <f>RS_wells_scenario_1_bgw!G208-RS_wells_baseline_bgw!G208</f>
        <v>0</v>
      </c>
      <c r="H208" s="19">
        <f>RS_wells_scenario_1_bgw!H208-RS_wells_baseline_bgw!H208</f>
        <v>0</v>
      </c>
      <c r="I208">
        <f>RS_wells_scenario_1_bgw!I208-RS_wells_baseline_bgw!I208</f>
        <v>0</v>
      </c>
      <c r="J208">
        <f>RS_wells_scenario_1_bgw!J208-RS_wells_baseline_bgw!J208</f>
        <v>0</v>
      </c>
      <c r="K208">
        <f>RS_wells_scenario_1_bgw!K208-RS_wells_baseline_bgw!K208</f>
        <v>0</v>
      </c>
      <c r="L208">
        <f>RS_wells_scenario_1_bgw!L208-RS_wells_baseline_bgw!L208</f>
        <v>0</v>
      </c>
      <c r="M208">
        <f>RS_wells_scenario_1_bgw!M208-RS_wells_baseline_bgw!M208</f>
        <v>0</v>
      </c>
      <c r="N208">
        <f>RS_wells_scenario_1_bgw!N208-RS_wells_baseline_bgw!N208</f>
        <v>0</v>
      </c>
      <c r="O208">
        <v>10.145833333333334</v>
      </c>
      <c r="P208">
        <f t="shared" si="48"/>
        <v>1945</v>
      </c>
      <c r="Q208" s="2">
        <f t="shared" si="49"/>
        <v>16680.187500000073</v>
      </c>
      <c r="R208">
        <f t="shared" si="50"/>
        <v>0</v>
      </c>
      <c r="S208">
        <f>I208*$O208/ref!$B$3</f>
        <v>0</v>
      </c>
      <c r="T208">
        <f>K208*$O208/ref!$B$3</f>
        <v>0</v>
      </c>
      <c r="U208">
        <f>L208*$O208/ref!$B$3</f>
        <v>0</v>
      </c>
      <c r="V208">
        <f>N208*$O208/ref!$B$3</f>
        <v>0</v>
      </c>
      <c r="W208">
        <f t="shared" si="54"/>
        <v>8</v>
      </c>
      <c r="X208" t="str">
        <f t="shared" si="55"/>
        <v>8 1945</v>
      </c>
      <c r="Y208">
        <f t="shared" si="52"/>
        <v>2</v>
      </c>
      <c r="Z208">
        <f t="shared" si="56"/>
        <v>1957</v>
      </c>
      <c r="AA208" t="str">
        <f t="shared" si="57"/>
        <v>2 1957</v>
      </c>
      <c r="AB208" s="1">
        <f t="shared" si="53"/>
        <v>20880.125</v>
      </c>
      <c r="AC208">
        <f t="shared" si="51"/>
        <v>3</v>
      </c>
      <c r="AD208" s="16">
        <f t="shared" si="58"/>
        <v>0</v>
      </c>
      <c r="AE208" s="16">
        <f t="shared" si="59"/>
        <v>0</v>
      </c>
      <c r="AF208" s="16">
        <f t="shared" si="60"/>
        <v>0</v>
      </c>
      <c r="AG208" s="16">
        <f t="shared" si="61"/>
        <v>0</v>
      </c>
      <c r="AH208">
        <f>INDEX(Impacts_scenario_1_RSBsn_Mask!$Y$2:$Y$70,$Z208-1939+1,1)</f>
        <v>0</v>
      </c>
    </row>
    <row r="209" spans="1:34" x14ac:dyDescent="0.3">
      <c r="A209">
        <v>70</v>
      </c>
      <c r="B209">
        <v>1</v>
      </c>
      <c r="C209">
        <f>RS_wells_scenario_1_bgw!C209-RS_wells_baseline_bgw!C209</f>
        <v>0</v>
      </c>
      <c r="D209">
        <f>RS_wells_scenario_1_bgw!D209-RS_wells_baseline_bgw!D209</f>
        <v>0</v>
      </c>
      <c r="E209">
        <f>RS_wells_scenario_1_bgw!E209-RS_wells_baseline_bgw!E209</f>
        <v>0</v>
      </c>
      <c r="F209">
        <f>RS_wells_scenario_1_bgw!F209-RS_wells_baseline_bgw!F209</f>
        <v>0</v>
      </c>
      <c r="G209">
        <f>RS_wells_scenario_1_bgw!G209-RS_wells_baseline_bgw!G209</f>
        <v>0</v>
      </c>
      <c r="H209" s="19">
        <f>RS_wells_scenario_1_bgw!H209-RS_wells_baseline_bgw!H209</f>
        <v>0</v>
      </c>
      <c r="I209">
        <f>RS_wells_scenario_1_bgw!I209-RS_wells_baseline_bgw!I209</f>
        <v>0</v>
      </c>
      <c r="J209">
        <f>RS_wells_scenario_1_bgw!J209-RS_wells_baseline_bgw!J209</f>
        <v>0</v>
      </c>
      <c r="K209">
        <f>RS_wells_scenario_1_bgw!K209-RS_wells_baseline_bgw!K209</f>
        <v>0</v>
      </c>
      <c r="L209">
        <f>RS_wells_scenario_1_bgw!L209-RS_wells_baseline_bgw!L209</f>
        <v>0</v>
      </c>
      <c r="M209">
        <f>RS_wells_scenario_1_bgw!M209-RS_wells_baseline_bgw!M209</f>
        <v>0</v>
      </c>
      <c r="N209">
        <f>RS_wells_scenario_1_bgw!N209-RS_wells_baseline_bgw!N209</f>
        <v>0</v>
      </c>
      <c r="O209">
        <v>10.145833333333334</v>
      </c>
      <c r="P209">
        <f t="shared" si="48"/>
        <v>1945</v>
      </c>
      <c r="Q209" s="2">
        <f t="shared" si="49"/>
        <v>16690.333333333405</v>
      </c>
      <c r="R209">
        <f t="shared" si="50"/>
        <v>0</v>
      </c>
      <c r="S209">
        <f>I209*$O209/ref!$B$3</f>
        <v>0</v>
      </c>
      <c r="T209">
        <f>K209*$O209/ref!$B$3</f>
        <v>0</v>
      </c>
      <c r="U209">
        <f>L209*$O209/ref!$B$3</f>
        <v>0</v>
      </c>
      <c r="V209">
        <f>N209*$O209/ref!$B$3</f>
        <v>0</v>
      </c>
      <c r="W209">
        <f t="shared" si="54"/>
        <v>9</v>
      </c>
      <c r="X209" t="str">
        <f t="shared" si="55"/>
        <v>9 1945</v>
      </c>
      <c r="Y209">
        <f t="shared" si="52"/>
        <v>3</v>
      </c>
      <c r="Z209">
        <f t="shared" si="56"/>
        <v>1957</v>
      </c>
      <c r="AA209" t="str">
        <f t="shared" si="57"/>
        <v>3 1957</v>
      </c>
      <c r="AB209" s="1">
        <f t="shared" si="53"/>
        <v>20910.5625</v>
      </c>
      <c r="AC209">
        <f t="shared" si="51"/>
        <v>3</v>
      </c>
      <c r="AD209" s="16">
        <f t="shared" si="58"/>
        <v>0</v>
      </c>
      <c r="AE209" s="16">
        <f t="shared" si="59"/>
        <v>0</v>
      </c>
      <c r="AF209" s="16">
        <f t="shared" si="60"/>
        <v>0</v>
      </c>
      <c r="AG209" s="16">
        <f t="shared" si="61"/>
        <v>0</v>
      </c>
      <c r="AH209">
        <f>INDEX(Impacts_scenario_1_RSBsn_Mask!$Y$2:$Y$70,$Z209-1939+1,1)</f>
        <v>0</v>
      </c>
    </row>
    <row r="210" spans="1:34" x14ac:dyDescent="0.3">
      <c r="A210">
        <v>70</v>
      </c>
      <c r="B210">
        <v>2</v>
      </c>
      <c r="C210">
        <f>RS_wells_scenario_1_bgw!C210-RS_wells_baseline_bgw!C210</f>
        <v>0</v>
      </c>
      <c r="D210">
        <f>RS_wells_scenario_1_bgw!D210-RS_wells_baseline_bgw!D210</f>
        <v>0</v>
      </c>
      <c r="E210">
        <f>RS_wells_scenario_1_bgw!E210-RS_wells_baseline_bgw!E210</f>
        <v>0</v>
      </c>
      <c r="F210">
        <f>RS_wells_scenario_1_bgw!F210-RS_wells_baseline_bgw!F210</f>
        <v>0</v>
      </c>
      <c r="G210">
        <f>RS_wells_scenario_1_bgw!G210-RS_wells_baseline_bgw!G210</f>
        <v>0</v>
      </c>
      <c r="H210" s="19">
        <f>RS_wells_scenario_1_bgw!H210-RS_wells_baseline_bgw!H210</f>
        <v>0</v>
      </c>
      <c r="I210">
        <f>RS_wells_scenario_1_bgw!I210-RS_wells_baseline_bgw!I210</f>
        <v>0</v>
      </c>
      <c r="J210">
        <f>RS_wells_scenario_1_bgw!J210-RS_wells_baseline_bgw!J210</f>
        <v>0</v>
      </c>
      <c r="K210">
        <f>RS_wells_scenario_1_bgw!K210-RS_wells_baseline_bgw!K210</f>
        <v>0</v>
      </c>
      <c r="L210">
        <f>RS_wells_scenario_1_bgw!L210-RS_wells_baseline_bgw!L210</f>
        <v>0</v>
      </c>
      <c r="M210">
        <f>RS_wells_scenario_1_bgw!M210-RS_wells_baseline_bgw!M210</f>
        <v>0</v>
      </c>
      <c r="N210">
        <f>RS_wells_scenario_1_bgw!N210-RS_wells_baseline_bgw!N210</f>
        <v>0</v>
      </c>
      <c r="O210">
        <v>10.145833333333334</v>
      </c>
      <c r="P210">
        <f t="shared" si="48"/>
        <v>1945</v>
      </c>
      <c r="Q210" s="2">
        <f t="shared" si="49"/>
        <v>16700.479166666737</v>
      </c>
      <c r="R210">
        <f t="shared" si="50"/>
        <v>0</v>
      </c>
      <c r="S210">
        <f>I210*$O210/ref!$B$3</f>
        <v>0</v>
      </c>
      <c r="T210">
        <f>K210*$O210/ref!$B$3</f>
        <v>0</v>
      </c>
      <c r="U210">
        <f>L210*$O210/ref!$B$3</f>
        <v>0</v>
      </c>
      <c r="V210">
        <f>N210*$O210/ref!$B$3</f>
        <v>0</v>
      </c>
      <c r="W210">
        <f t="shared" si="54"/>
        <v>9</v>
      </c>
      <c r="X210" t="str">
        <f t="shared" si="55"/>
        <v>9 1945</v>
      </c>
      <c r="Y210">
        <f t="shared" si="52"/>
        <v>4</v>
      </c>
      <c r="Z210">
        <f t="shared" si="56"/>
        <v>1957</v>
      </c>
      <c r="AA210" t="str">
        <f t="shared" si="57"/>
        <v>4 1957</v>
      </c>
      <c r="AB210" s="1">
        <f t="shared" si="53"/>
        <v>20941</v>
      </c>
      <c r="AC210">
        <f t="shared" si="51"/>
        <v>3</v>
      </c>
      <c r="AD210" s="16">
        <f t="shared" si="58"/>
        <v>0</v>
      </c>
      <c r="AE210" s="16">
        <f t="shared" si="59"/>
        <v>0</v>
      </c>
      <c r="AF210" s="16">
        <f t="shared" si="60"/>
        <v>0</v>
      </c>
      <c r="AG210" s="16">
        <f t="shared" si="61"/>
        <v>0</v>
      </c>
      <c r="AH210">
        <f>INDEX(Impacts_scenario_1_RSBsn_Mask!$Y$2:$Y$70,$Z210-1939+1,1)</f>
        <v>0</v>
      </c>
    </row>
    <row r="211" spans="1:34" x14ac:dyDescent="0.3">
      <c r="A211">
        <v>70</v>
      </c>
      <c r="B211">
        <v>3</v>
      </c>
      <c r="C211">
        <f>RS_wells_scenario_1_bgw!C211-RS_wells_baseline_bgw!C211</f>
        <v>0</v>
      </c>
      <c r="D211">
        <f>RS_wells_scenario_1_bgw!D211-RS_wells_baseline_bgw!D211</f>
        <v>0</v>
      </c>
      <c r="E211">
        <f>RS_wells_scenario_1_bgw!E211-RS_wells_baseline_bgw!E211</f>
        <v>0</v>
      </c>
      <c r="F211">
        <f>RS_wells_scenario_1_bgw!F211-RS_wells_baseline_bgw!F211</f>
        <v>0</v>
      </c>
      <c r="G211">
        <f>RS_wells_scenario_1_bgw!G211-RS_wells_baseline_bgw!G211</f>
        <v>0</v>
      </c>
      <c r="H211" s="19">
        <f>RS_wells_scenario_1_bgw!H211-RS_wells_baseline_bgw!H211</f>
        <v>0</v>
      </c>
      <c r="I211">
        <f>RS_wells_scenario_1_bgw!I211-RS_wells_baseline_bgw!I211</f>
        <v>0</v>
      </c>
      <c r="J211">
        <f>RS_wells_scenario_1_bgw!J211-RS_wells_baseline_bgw!J211</f>
        <v>0</v>
      </c>
      <c r="K211">
        <f>RS_wells_scenario_1_bgw!K211-RS_wells_baseline_bgw!K211</f>
        <v>0</v>
      </c>
      <c r="L211">
        <f>RS_wells_scenario_1_bgw!L211-RS_wells_baseline_bgw!L211</f>
        <v>0</v>
      </c>
      <c r="M211">
        <f>RS_wells_scenario_1_bgw!M211-RS_wells_baseline_bgw!M211</f>
        <v>0</v>
      </c>
      <c r="N211">
        <f>RS_wells_scenario_1_bgw!N211-RS_wells_baseline_bgw!N211</f>
        <v>0</v>
      </c>
      <c r="O211">
        <v>10.145833333333334</v>
      </c>
      <c r="P211">
        <f t="shared" si="48"/>
        <v>1945</v>
      </c>
      <c r="Q211" s="2">
        <f t="shared" si="49"/>
        <v>16710.625000000069</v>
      </c>
      <c r="R211">
        <f t="shared" si="50"/>
        <v>0</v>
      </c>
      <c r="S211">
        <f>I211*$O211/ref!$B$3</f>
        <v>0</v>
      </c>
      <c r="T211">
        <f>K211*$O211/ref!$B$3</f>
        <v>0</v>
      </c>
      <c r="U211">
        <f>L211*$O211/ref!$B$3</f>
        <v>0</v>
      </c>
      <c r="V211">
        <f>N211*$O211/ref!$B$3</f>
        <v>0</v>
      </c>
      <c r="W211">
        <f t="shared" si="54"/>
        <v>9</v>
      </c>
      <c r="X211" t="str">
        <f t="shared" si="55"/>
        <v>9 1945</v>
      </c>
      <c r="Y211">
        <f t="shared" si="52"/>
        <v>5</v>
      </c>
      <c r="Z211">
        <f t="shared" si="56"/>
        <v>1957</v>
      </c>
      <c r="AA211" t="str">
        <f t="shared" si="57"/>
        <v>5 1957</v>
      </c>
      <c r="AB211" s="1">
        <f t="shared" si="53"/>
        <v>20971.4375</v>
      </c>
      <c r="AC211">
        <f t="shared" si="51"/>
        <v>3</v>
      </c>
      <c r="AD211" s="16">
        <f t="shared" si="58"/>
        <v>0</v>
      </c>
      <c r="AE211" s="16">
        <f t="shared" si="59"/>
        <v>0</v>
      </c>
      <c r="AF211" s="16">
        <f t="shared" si="60"/>
        <v>0</v>
      </c>
      <c r="AG211" s="16">
        <f t="shared" si="61"/>
        <v>0</v>
      </c>
      <c r="AH211">
        <f>INDEX(Impacts_scenario_1_RSBsn_Mask!$Y$2:$Y$70,$Z211-1939+1,1)</f>
        <v>0</v>
      </c>
    </row>
    <row r="212" spans="1:34" x14ac:dyDescent="0.3">
      <c r="A212">
        <v>71</v>
      </c>
      <c r="B212">
        <v>1</v>
      </c>
      <c r="C212">
        <f>RS_wells_scenario_1_bgw!C212-RS_wells_baseline_bgw!C212</f>
        <v>0</v>
      </c>
      <c r="D212">
        <f>RS_wells_scenario_1_bgw!D212-RS_wells_baseline_bgw!D212</f>
        <v>0</v>
      </c>
      <c r="E212">
        <f>RS_wells_scenario_1_bgw!E212-RS_wells_baseline_bgw!E212</f>
        <v>0</v>
      </c>
      <c r="F212">
        <f>RS_wells_scenario_1_bgw!F212-RS_wells_baseline_bgw!F212</f>
        <v>0</v>
      </c>
      <c r="G212">
        <f>RS_wells_scenario_1_bgw!G212-RS_wells_baseline_bgw!G212</f>
        <v>0</v>
      </c>
      <c r="H212" s="19">
        <f>RS_wells_scenario_1_bgw!H212-RS_wells_baseline_bgw!H212</f>
        <v>0</v>
      </c>
      <c r="I212">
        <f>RS_wells_scenario_1_bgw!I212-RS_wells_baseline_bgw!I212</f>
        <v>0</v>
      </c>
      <c r="J212">
        <f>RS_wells_scenario_1_bgw!J212-RS_wells_baseline_bgw!J212</f>
        <v>0</v>
      </c>
      <c r="K212">
        <f>RS_wells_scenario_1_bgw!K212-RS_wells_baseline_bgw!K212</f>
        <v>0</v>
      </c>
      <c r="L212">
        <f>RS_wells_scenario_1_bgw!L212-RS_wells_baseline_bgw!L212</f>
        <v>0</v>
      </c>
      <c r="M212">
        <f>RS_wells_scenario_1_bgw!M212-RS_wells_baseline_bgw!M212</f>
        <v>0</v>
      </c>
      <c r="N212">
        <f>RS_wells_scenario_1_bgw!N212-RS_wells_baseline_bgw!N212</f>
        <v>0</v>
      </c>
      <c r="O212">
        <v>10.145833333333334</v>
      </c>
      <c r="P212">
        <f t="shared" si="48"/>
        <v>1945</v>
      </c>
      <c r="Q212" s="2">
        <f t="shared" si="49"/>
        <v>16720.770833333401</v>
      </c>
      <c r="R212">
        <f t="shared" si="50"/>
        <v>0</v>
      </c>
      <c r="S212">
        <f>I212*$O212/ref!$B$3</f>
        <v>0</v>
      </c>
      <c r="T212">
        <f>K212*$O212/ref!$B$3</f>
        <v>0</v>
      </c>
      <c r="U212">
        <f>L212*$O212/ref!$B$3</f>
        <v>0</v>
      </c>
      <c r="V212">
        <f>N212*$O212/ref!$B$3</f>
        <v>0</v>
      </c>
      <c r="W212">
        <f t="shared" si="54"/>
        <v>10</v>
      </c>
      <c r="X212" t="str">
        <f t="shared" si="55"/>
        <v>10 1945</v>
      </c>
      <c r="Y212">
        <f t="shared" si="52"/>
        <v>6</v>
      </c>
      <c r="Z212">
        <f t="shared" si="56"/>
        <v>1957</v>
      </c>
      <c r="AA212" t="str">
        <f t="shared" si="57"/>
        <v>6 1957</v>
      </c>
      <c r="AB212" s="1">
        <f t="shared" si="53"/>
        <v>21001.875</v>
      </c>
      <c r="AC212">
        <f t="shared" si="51"/>
        <v>3</v>
      </c>
      <c r="AD212" s="16">
        <f t="shared" si="58"/>
        <v>0</v>
      </c>
      <c r="AE212" s="16">
        <f t="shared" si="59"/>
        <v>0</v>
      </c>
      <c r="AF212" s="16">
        <f t="shared" si="60"/>
        <v>0</v>
      </c>
      <c r="AG212" s="16">
        <f t="shared" si="61"/>
        <v>0</v>
      </c>
      <c r="AH212">
        <f>INDEX(Impacts_scenario_1_RSBsn_Mask!$Y$2:$Y$70,$Z212-1939+1,1)</f>
        <v>0</v>
      </c>
    </row>
    <row r="213" spans="1:34" x14ac:dyDescent="0.3">
      <c r="A213">
        <v>71</v>
      </c>
      <c r="B213">
        <v>2</v>
      </c>
      <c r="C213">
        <f>RS_wells_scenario_1_bgw!C213-RS_wells_baseline_bgw!C213</f>
        <v>0</v>
      </c>
      <c r="D213">
        <f>RS_wells_scenario_1_bgw!D213-RS_wells_baseline_bgw!D213</f>
        <v>0</v>
      </c>
      <c r="E213">
        <f>RS_wells_scenario_1_bgw!E213-RS_wells_baseline_bgw!E213</f>
        <v>0</v>
      </c>
      <c r="F213">
        <f>RS_wells_scenario_1_bgw!F213-RS_wells_baseline_bgw!F213</f>
        <v>0</v>
      </c>
      <c r="G213">
        <f>RS_wells_scenario_1_bgw!G213-RS_wells_baseline_bgw!G213</f>
        <v>0</v>
      </c>
      <c r="H213" s="19">
        <f>RS_wells_scenario_1_bgw!H213-RS_wells_baseline_bgw!H213</f>
        <v>0</v>
      </c>
      <c r="I213">
        <f>RS_wells_scenario_1_bgw!I213-RS_wells_baseline_bgw!I213</f>
        <v>0</v>
      </c>
      <c r="J213">
        <f>RS_wells_scenario_1_bgw!J213-RS_wells_baseline_bgw!J213</f>
        <v>0</v>
      </c>
      <c r="K213">
        <f>RS_wells_scenario_1_bgw!K213-RS_wells_baseline_bgw!K213</f>
        <v>0</v>
      </c>
      <c r="L213">
        <f>RS_wells_scenario_1_bgw!L213-RS_wells_baseline_bgw!L213</f>
        <v>0</v>
      </c>
      <c r="M213">
        <f>RS_wells_scenario_1_bgw!M213-RS_wells_baseline_bgw!M213</f>
        <v>0</v>
      </c>
      <c r="N213">
        <f>RS_wells_scenario_1_bgw!N213-RS_wells_baseline_bgw!N213</f>
        <v>0</v>
      </c>
      <c r="O213">
        <v>10.145833333333334</v>
      </c>
      <c r="P213">
        <f t="shared" si="48"/>
        <v>1945</v>
      </c>
      <c r="Q213" s="2">
        <f t="shared" si="49"/>
        <v>16730.916666666733</v>
      </c>
      <c r="R213">
        <f t="shared" si="50"/>
        <v>0</v>
      </c>
      <c r="S213">
        <f>I213*$O213/ref!$B$3</f>
        <v>0</v>
      </c>
      <c r="T213">
        <f>K213*$O213/ref!$B$3</f>
        <v>0</v>
      </c>
      <c r="U213">
        <f>L213*$O213/ref!$B$3</f>
        <v>0</v>
      </c>
      <c r="V213">
        <f>N213*$O213/ref!$B$3</f>
        <v>0</v>
      </c>
      <c r="W213">
        <f t="shared" si="54"/>
        <v>10</v>
      </c>
      <c r="X213" t="str">
        <f t="shared" si="55"/>
        <v>10 1945</v>
      </c>
      <c r="Y213">
        <f t="shared" si="52"/>
        <v>7</v>
      </c>
      <c r="Z213">
        <f t="shared" si="56"/>
        <v>1957</v>
      </c>
      <c r="AA213" t="str">
        <f t="shared" si="57"/>
        <v>7 1957</v>
      </c>
      <c r="AB213" s="1">
        <f t="shared" si="53"/>
        <v>21032.3125</v>
      </c>
      <c r="AC213">
        <f t="shared" si="51"/>
        <v>3</v>
      </c>
      <c r="AD213" s="16">
        <f t="shared" si="58"/>
        <v>0</v>
      </c>
      <c r="AE213" s="16">
        <f t="shared" si="59"/>
        <v>0</v>
      </c>
      <c r="AF213" s="16">
        <f t="shared" si="60"/>
        <v>0</v>
      </c>
      <c r="AG213" s="16">
        <f t="shared" si="61"/>
        <v>0</v>
      </c>
      <c r="AH213">
        <f>INDEX(Impacts_scenario_1_RSBsn_Mask!$Y$2:$Y$70,$Z213-1939+1,1)</f>
        <v>0</v>
      </c>
    </row>
    <row r="214" spans="1:34" x14ac:dyDescent="0.3">
      <c r="A214">
        <v>71</v>
      </c>
      <c r="B214">
        <v>3</v>
      </c>
      <c r="C214">
        <f>RS_wells_scenario_1_bgw!C214-RS_wells_baseline_bgw!C214</f>
        <v>0</v>
      </c>
      <c r="D214">
        <f>RS_wells_scenario_1_bgw!D214-RS_wells_baseline_bgw!D214</f>
        <v>0</v>
      </c>
      <c r="E214">
        <f>RS_wells_scenario_1_bgw!E214-RS_wells_baseline_bgw!E214</f>
        <v>0</v>
      </c>
      <c r="F214">
        <f>RS_wells_scenario_1_bgw!F214-RS_wells_baseline_bgw!F214</f>
        <v>0</v>
      </c>
      <c r="G214">
        <f>RS_wells_scenario_1_bgw!G214-RS_wells_baseline_bgw!G214</f>
        <v>0</v>
      </c>
      <c r="H214" s="19">
        <f>RS_wells_scenario_1_bgw!H214-RS_wells_baseline_bgw!H214</f>
        <v>0</v>
      </c>
      <c r="I214">
        <f>RS_wells_scenario_1_bgw!I214-RS_wells_baseline_bgw!I214</f>
        <v>0</v>
      </c>
      <c r="J214">
        <f>RS_wells_scenario_1_bgw!J214-RS_wells_baseline_bgw!J214</f>
        <v>0</v>
      </c>
      <c r="K214">
        <f>RS_wells_scenario_1_bgw!K214-RS_wells_baseline_bgw!K214</f>
        <v>0</v>
      </c>
      <c r="L214">
        <f>RS_wells_scenario_1_bgw!L214-RS_wells_baseline_bgw!L214</f>
        <v>0</v>
      </c>
      <c r="M214">
        <f>RS_wells_scenario_1_bgw!M214-RS_wells_baseline_bgw!M214</f>
        <v>0</v>
      </c>
      <c r="N214">
        <f>RS_wells_scenario_1_bgw!N214-RS_wells_baseline_bgw!N214</f>
        <v>0</v>
      </c>
      <c r="O214">
        <v>10.145833333333334</v>
      </c>
      <c r="P214">
        <f t="shared" si="48"/>
        <v>1945</v>
      </c>
      <c r="Q214" s="2">
        <f t="shared" si="49"/>
        <v>16741.062500000065</v>
      </c>
      <c r="R214">
        <f t="shared" si="50"/>
        <v>0</v>
      </c>
      <c r="S214">
        <f>I214*$O214/ref!$B$3</f>
        <v>0</v>
      </c>
      <c r="T214">
        <f>K214*$O214/ref!$B$3</f>
        <v>0</v>
      </c>
      <c r="U214">
        <f>L214*$O214/ref!$B$3</f>
        <v>0</v>
      </c>
      <c r="V214">
        <f>N214*$O214/ref!$B$3</f>
        <v>0</v>
      </c>
      <c r="W214">
        <f t="shared" si="54"/>
        <v>10</v>
      </c>
      <c r="X214" t="str">
        <f t="shared" si="55"/>
        <v>10 1945</v>
      </c>
      <c r="Y214">
        <f t="shared" si="52"/>
        <v>8</v>
      </c>
      <c r="Z214">
        <f t="shared" si="56"/>
        <v>1957</v>
      </c>
      <c r="AA214" t="str">
        <f t="shared" si="57"/>
        <v>8 1957</v>
      </c>
      <c r="AB214" s="1">
        <f t="shared" si="53"/>
        <v>21062.75</v>
      </c>
      <c r="AC214">
        <f t="shared" si="51"/>
        <v>3</v>
      </c>
      <c r="AD214" s="16">
        <f t="shared" si="58"/>
        <v>0</v>
      </c>
      <c r="AE214" s="16">
        <f t="shared" si="59"/>
        <v>0</v>
      </c>
      <c r="AF214" s="16">
        <f t="shared" si="60"/>
        <v>0</v>
      </c>
      <c r="AG214" s="16">
        <f t="shared" si="61"/>
        <v>0</v>
      </c>
      <c r="AH214">
        <f>INDEX(Impacts_scenario_1_RSBsn_Mask!$Y$2:$Y$70,$Z214-1939+1,1)</f>
        <v>0</v>
      </c>
    </row>
    <row r="215" spans="1:34" x14ac:dyDescent="0.3">
      <c r="A215">
        <v>72</v>
      </c>
      <c r="B215">
        <v>1</v>
      </c>
      <c r="C215">
        <f>RS_wells_scenario_1_bgw!C215-RS_wells_baseline_bgw!C215</f>
        <v>0</v>
      </c>
      <c r="D215">
        <f>RS_wells_scenario_1_bgw!D215-RS_wells_baseline_bgw!D215</f>
        <v>0</v>
      </c>
      <c r="E215">
        <f>RS_wells_scenario_1_bgw!E215-RS_wells_baseline_bgw!E215</f>
        <v>0</v>
      </c>
      <c r="F215">
        <f>RS_wells_scenario_1_bgw!F215-RS_wells_baseline_bgw!F215</f>
        <v>0</v>
      </c>
      <c r="G215">
        <f>RS_wells_scenario_1_bgw!G215-RS_wells_baseline_bgw!G215</f>
        <v>0</v>
      </c>
      <c r="H215" s="19">
        <f>RS_wells_scenario_1_bgw!H215-RS_wells_baseline_bgw!H215</f>
        <v>0</v>
      </c>
      <c r="I215">
        <f>RS_wells_scenario_1_bgw!I215-RS_wells_baseline_bgw!I215</f>
        <v>0</v>
      </c>
      <c r="J215">
        <f>RS_wells_scenario_1_bgw!J215-RS_wells_baseline_bgw!J215</f>
        <v>0</v>
      </c>
      <c r="K215">
        <f>RS_wells_scenario_1_bgw!K215-RS_wells_baseline_bgw!K215</f>
        <v>0</v>
      </c>
      <c r="L215">
        <f>RS_wells_scenario_1_bgw!L215-RS_wells_baseline_bgw!L215</f>
        <v>0</v>
      </c>
      <c r="M215">
        <f>RS_wells_scenario_1_bgw!M215-RS_wells_baseline_bgw!M215</f>
        <v>0</v>
      </c>
      <c r="N215">
        <f>RS_wells_scenario_1_bgw!N215-RS_wells_baseline_bgw!N215</f>
        <v>0</v>
      </c>
      <c r="O215">
        <v>10.145833333333334</v>
      </c>
      <c r="P215">
        <f t="shared" si="48"/>
        <v>1945</v>
      </c>
      <c r="Q215" s="2">
        <f t="shared" si="49"/>
        <v>16751.208333333398</v>
      </c>
      <c r="R215">
        <f t="shared" si="50"/>
        <v>0</v>
      </c>
      <c r="S215">
        <f>I215*$O215/ref!$B$3</f>
        <v>0</v>
      </c>
      <c r="T215">
        <f>K215*$O215/ref!$B$3</f>
        <v>0</v>
      </c>
      <c r="U215">
        <f>L215*$O215/ref!$B$3</f>
        <v>0</v>
      </c>
      <c r="V215">
        <f>N215*$O215/ref!$B$3</f>
        <v>0</v>
      </c>
      <c r="W215">
        <f t="shared" si="54"/>
        <v>11</v>
      </c>
      <c r="X215" t="str">
        <f t="shared" si="55"/>
        <v>11 1945</v>
      </c>
      <c r="Y215">
        <f t="shared" si="52"/>
        <v>9</v>
      </c>
      <c r="Z215">
        <f t="shared" si="56"/>
        <v>1957</v>
      </c>
      <c r="AA215" t="str">
        <f t="shared" si="57"/>
        <v>9 1957</v>
      </c>
      <c r="AB215" s="1">
        <f t="shared" si="53"/>
        <v>21093.1875</v>
      </c>
      <c r="AC215">
        <f t="shared" si="51"/>
        <v>3</v>
      </c>
      <c r="AD215" s="16">
        <f t="shared" si="58"/>
        <v>0</v>
      </c>
      <c r="AE215" s="16">
        <f t="shared" si="59"/>
        <v>0</v>
      </c>
      <c r="AF215" s="16">
        <f t="shared" si="60"/>
        <v>0</v>
      </c>
      <c r="AG215" s="16">
        <f t="shared" si="61"/>
        <v>0</v>
      </c>
      <c r="AH215">
        <f>INDEX(Impacts_scenario_1_RSBsn_Mask!$Y$2:$Y$70,$Z215-1939+1,1)</f>
        <v>0</v>
      </c>
    </row>
    <row r="216" spans="1:34" x14ac:dyDescent="0.3">
      <c r="A216">
        <v>72</v>
      </c>
      <c r="B216">
        <v>2</v>
      </c>
      <c r="C216">
        <f>RS_wells_scenario_1_bgw!C216-RS_wells_baseline_bgw!C216</f>
        <v>0</v>
      </c>
      <c r="D216">
        <f>RS_wells_scenario_1_bgw!D216-RS_wells_baseline_bgw!D216</f>
        <v>0</v>
      </c>
      <c r="E216">
        <f>RS_wells_scenario_1_bgw!E216-RS_wells_baseline_bgw!E216</f>
        <v>0</v>
      </c>
      <c r="F216">
        <f>RS_wells_scenario_1_bgw!F216-RS_wells_baseline_bgw!F216</f>
        <v>0</v>
      </c>
      <c r="G216">
        <f>RS_wells_scenario_1_bgw!G216-RS_wells_baseline_bgw!G216</f>
        <v>0</v>
      </c>
      <c r="H216" s="19">
        <f>RS_wells_scenario_1_bgw!H216-RS_wells_baseline_bgw!H216</f>
        <v>0</v>
      </c>
      <c r="I216">
        <f>RS_wells_scenario_1_bgw!I216-RS_wells_baseline_bgw!I216</f>
        <v>0</v>
      </c>
      <c r="J216">
        <f>RS_wells_scenario_1_bgw!J216-RS_wells_baseline_bgw!J216</f>
        <v>0</v>
      </c>
      <c r="K216">
        <f>RS_wells_scenario_1_bgw!K216-RS_wells_baseline_bgw!K216</f>
        <v>0</v>
      </c>
      <c r="L216">
        <f>RS_wells_scenario_1_bgw!L216-RS_wells_baseline_bgw!L216</f>
        <v>0</v>
      </c>
      <c r="M216">
        <f>RS_wells_scenario_1_bgw!M216-RS_wells_baseline_bgw!M216</f>
        <v>0</v>
      </c>
      <c r="N216">
        <f>RS_wells_scenario_1_bgw!N216-RS_wells_baseline_bgw!N216</f>
        <v>0</v>
      </c>
      <c r="O216">
        <v>10.145833333333334</v>
      </c>
      <c r="P216">
        <f t="shared" si="48"/>
        <v>1945</v>
      </c>
      <c r="Q216" s="2">
        <f t="shared" si="49"/>
        <v>16761.35416666673</v>
      </c>
      <c r="R216">
        <f t="shared" si="50"/>
        <v>0</v>
      </c>
      <c r="S216">
        <f>I216*$O216/ref!$B$3</f>
        <v>0</v>
      </c>
      <c r="T216">
        <f>K216*$O216/ref!$B$3</f>
        <v>0</v>
      </c>
      <c r="U216">
        <f>L216*$O216/ref!$B$3</f>
        <v>0</v>
      </c>
      <c r="V216">
        <f>N216*$O216/ref!$B$3</f>
        <v>0</v>
      </c>
      <c r="W216">
        <f t="shared" si="54"/>
        <v>11</v>
      </c>
      <c r="X216" t="str">
        <f t="shared" si="55"/>
        <v>11 1945</v>
      </c>
      <c r="Y216">
        <f t="shared" si="52"/>
        <v>10</v>
      </c>
      <c r="Z216">
        <f t="shared" si="56"/>
        <v>1957</v>
      </c>
      <c r="AA216" t="str">
        <f t="shared" si="57"/>
        <v>10 1957</v>
      </c>
      <c r="AB216" s="1">
        <f t="shared" si="53"/>
        <v>21123.625</v>
      </c>
      <c r="AC216">
        <f t="shared" si="51"/>
        <v>3</v>
      </c>
      <c r="AD216" s="16">
        <f t="shared" si="58"/>
        <v>0</v>
      </c>
      <c r="AE216" s="16">
        <f t="shared" si="59"/>
        <v>0</v>
      </c>
      <c r="AF216" s="16">
        <f t="shared" si="60"/>
        <v>0</v>
      </c>
      <c r="AG216" s="16">
        <f t="shared" si="61"/>
        <v>0</v>
      </c>
      <c r="AH216">
        <f>INDEX(Impacts_scenario_1_RSBsn_Mask!$Y$2:$Y$70,$Z216-1939+1,1)</f>
        <v>0</v>
      </c>
    </row>
    <row r="217" spans="1:34" x14ac:dyDescent="0.3">
      <c r="A217">
        <v>72</v>
      </c>
      <c r="B217">
        <v>3</v>
      </c>
      <c r="C217">
        <f>RS_wells_scenario_1_bgw!C217-RS_wells_baseline_bgw!C217</f>
        <v>0</v>
      </c>
      <c r="D217">
        <f>RS_wells_scenario_1_bgw!D217-RS_wells_baseline_bgw!D217</f>
        <v>0</v>
      </c>
      <c r="E217">
        <f>RS_wells_scenario_1_bgw!E217-RS_wells_baseline_bgw!E217</f>
        <v>0</v>
      </c>
      <c r="F217">
        <f>RS_wells_scenario_1_bgw!F217-RS_wells_baseline_bgw!F217</f>
        <v>0</v>
      </c>
      <c r="G217">
        <f>RS_wells_scenario_1_bgw!G217-RS_wells_baseline_bgw!G217</f>
        <v>0</v>
      </c>
      <c r="H217" s="19">
        <f>RS_wells_scenario_1_bgw!H217-RS_wells_baseline_bgw!H217</f>
        <v>0</v>
      </c>
      <c r="I217">
        <f>RS_wells_scenario_1_bgw!I217-RS_wells_baseline_bgw!I217</f>
        <v>0</v>
      </c>
      <c r="J217">
        <f>RS_wells_scenario_1_bgw!J217-RS_wells_baseline_bgw!J217</f>
        <v>0</v>
      </c>
      <c r="K217">
        <f>RS_wells_scenario_1_bgw!K217-RS_wells_baseline_bgw!K217</f>
        <v>0</v>
      </c>
      <c r="L217">
        <f>RS_wells_scenario_1_bgw!L217-RS_wells_baseline_bgw!L217</f>
        <v>0</v>
      </c>
      <c r="M217">
        <f>RS_wells_scenario_1_bgw!M217-RS_wells_baseline_bgw!M217</f>
        <v>0</v>
      </c>
      <c r="N217">
        <f>RS_wells_scenario_1_bgw!N217-RS_wells_baseline_bgw!N217</f>
        <v>0</v>
      </c>
      <c r="O217">
        <v>10.145833333333334</v>
      </c>
      <c r="P217">
        <f t="shared" si="48"/>
        <v>1945</v>
      </c>
      <c r="Q217" s="2">
        <f t="shared" si="49"/>
        <v>16771.500000000062</v>
      </c>
      <c r="R217">
        <f t="shared" si="50"/>
        <v>0</v>
      </c>
      <c r="S217">
        <f>I217*$O217/ref!$B$3</f>
        <v>0</v>
      </c>
      <c r="T217">
        <f>K217*$O217/ref!$B$3</f>
        <v>0</v>
      </c>
      <c r="U217">
        <f>L217*$O217/ref!$B$3</f>
        <v>0</v>
      </c>
      <c r="V217">
        <f>N217*$O217/ref!$B$3</f>
        <v>0</v>
      </c>
      <c r="W217">
        <f t="shared" si="54"/>
        <v>11</v>
      </c>
      <c r="X217" t="str">
        <f t="shared" si="55"/>
        <v>11 1945</v>
      </c>
      <c r="Y217">
        <f t="shared" si="52"/>
        <v>11</v>
      </c>
      <c r="Z217">
        <f t="shared" si="56"/>
        <v>1957</v>
      </c>
      <c r="AA217" t="str">
        <f t="shared" si="57"/>
        <v>11 1957</v>
      </c>
      <c r="AB217" s="1">
        <f t="shared" si="53"/>
        <v>21154.0625</v>
      </c>
      <c r="AC217">
        <f t="shared" si="51"/>
        <v>3</v>
      </c>
      <c r="AD217" s="16">
        <f t="shared" si="58"/>
        <v>0</v>
      </c>
      <c r="AE217" s="16">
        <f t="shared" si="59"/>
        <v>0</v>
      </c>
      <c r="AF217" s="16">
        <f t="shared" si="60"/>
        <v>0</v>
      </c>
      <c r="AG217" s="16">
        <f t="shared" si="61"/>
        <v>0</v>
      </c>
      <c r="AH217">
        <f>INDEX(Impacts_scenario_1_RSBsn_Mask!$Y$2:$Y$70,$Z217-1939+1,1)</f>
        <v>0</v>
      </c>
    </row>
    <row r="218" spans="1:34" x14ac:dyDescent="0.3">
      <c r="A218">
        <v>73</v>
      </c>
      <c r="B218">
        <v>1</v>
      </c>
      <c r="C218">
        <f>RS_wells_scenario_1_bgw!C218-RS_wells_baseline_bgw!C218</f>
        <v>0</v>
      </c>
      <c r="D218">
        <f>RS_wells_scenario_1_bgw!D218-RS_wells_baseline_bgw!D218</f>
        <v>0</v>
      </c>
      <c r="E218">
        <f>RS_wells_scenario_1_bgw!E218-RS_wells_baseline_bgw!E218</f>
        <v>0</v>
      </c>
      <c r="F218">
        <f>RS_wells_scenario_1_bgw!F218-RS_wells_baseline_bgw!F218</f>
        <v>0</v>
      </c>
      <c r="G218">
        <f>RS_wells_scenario_1_bgw!G218-RS_wells_baseline_bgw!G218</f>
        <v>0</v>
      </c>
      <c r="H218" s="19">
        <f>RS_wells_scenario_1_bgw!H218-RS_wells_baseline_bgw!H218</f>
        <v>0</v>
      </c>
      <c r="I218">
        <f>RS_wells_scenario_1_bgw!I218-RS_wells_baseline_bgw!I218</f>
        <v>0</v>
      </c>
      <c r="J218">
        <f>RS_wells_scenario_1_bgw!J218-RS_wells_baseline_bgw!J218</f>
        <v>0</v>
      </c>
      <c r="K218">
        <f>RS_wells_scenario_1_bgw!K218-RS_wells_baseline_bgw!K218</f>
        <v>0</v>
      </c>
      <c r="L218">
        <f>RS_wells_scenario_1_bgw!L218-RS_wells_baseline_bgw!L218</f>
        <v>0</v>
      </c>
      <c r="M218">
        <f>RS_wells_scenario_1_bgw!M218-RS_wells_baseline_bgw!M218</f>
        <v>0</v>
      </c>
      <c r="N218">
        <f>RS_wells_scenario_1_bgw!N218-RS_wells_baseline_bgw!N218</f>
        <v>0</v>
      </c>
      <c r="O218">
        <v>10.145833333333334</v>
      </c>
      <c r="P218">
        <f t="shared" si="48"/>
        <v>1945</v>
      </c>
      <c r="Q218" s="2">
        <f t="shared" si="49"/>
        <v>16781.645833333394</v>
      </c>
      <c r="R218">
        <f t="shared" si="50"/>
        <v>0</v>
      </c>
      <c r="S218">
        <f>I218*$O218/ref!$B$3</f>
        <v>0</v>
      </c>
      <c r="T218">
        <f>K218*$O218/ref!$B$3</f>
        <v>0</v>
      </c>
      <c r="U218">
        <f>L218*$O218/ref!$B$3</f>
        <v>0</v>
      </c>
      <c r="V218">
        <f>N218*$O218/ref!$B$3</f>
        <v>0</v>
      </c>
      <c r="W218">
        <f t="shared" si="54"/>
        <v>12</v>
      </c>
      <c r="X218" t="str">
        <f t="shared" si="55"/>
        <v>12 1945</v>
      </c>
      <c r="Y218">
        <f t="shared" si="52"/>
        <v>12</v>
      </c>
      <c r="Z218">
        <f t="shared" si="56"/>
        <v>1957</v>
      </c>
      <c r="AA218" t="str">
        <f t="shared" si="57"/>
        <v>12 1957</v>
      </c>
      <c r="AB218" s="1">
        <f t="shared" si="53"/>
        <v>21184.5</v>
      </c>
      <c r="AC218">
        <f t="shared" si="51"/>
        <v>3</v>
      </c>
      <c r="AD218" s="16">
        <f t="shared" si="58"/>
        <v>0</v>
      </c>
      <c r="AE218" s="16">
        <f t="shared" si="59"/>
        <v>0</v>
      </c>
      <c r="AF218" s="16">
        <f t="shared" si="60"/>
        <v>0</v>
      </c>
      <c r="AG218" s="16">
        <f t="shared" si="61"/>
        <v>0</v>
      </c>
      <c r="AH218">
        <f>INDEX(Impacts_scenario_1_RSBsn_Mask!$Y$2:$Y$70,$Z218-1939+1,1)</f>
        <v>0</v>
      </c>
    </row>
    <row r="219" spans="1:34" x14ac:dyDescent="0.3">
      <c r="A219">
        <v>73</v>
      </c>
      <c r="B219">
        <v>2</v>
      </c>
      <c r="C219">
        <f>RS_wells_scenario_1_bgw!C219-RS_wells_baseline_bgw!C219</f>
        <v>0</v>
      </c>
      <c r="D219">
        <f>RS_wells_scenario_1_bgw!D219-RS_wells_baseline_bgw!D219</f>
        <v>0</v>
      </c>
      <c r="E219">
        <f>RS_wells_scenario_1_bgw!E219-RS_wells_baseline_bgw!E219</f>
        <v>0</v>
      </c>
      <c r="F219">
        <f>RS_wells_scenario_1_bgw!F219-RS_wells_baseline_bgw!F219</f>
        <v>0</v>
      </c>
      <c r="G219">
        <f>RS_wells_scenario_1_bgw!G219-RS_wells_baseline_bgw!G219</f>
        <v>0</v>
      </c>
      <c r="H219" s="19">
        <f>RS_wells_scenario_1_bgw!H219-RS_wells_baseline_bgw!H219</f>
        <v>0</v>
      </c>
      <c r="I219">
        <f>RS_wells_scenario_1_bgw!I219-RS_wells_baseline_bgw!I219</f>
        <v>0</v>
      </c>
      <c r="J219">
        <f>RS_wells_scenario_1_bgw!J219-RS_wells_baseline_bgw!J219</f>
        <v>0</v>
      </c>
      <c r="K219">
        <f>RS_wells_scenario_1_bgw!K219-RS_wells_baseline_bgw!K219</f>
        <v>0</v>
      </c>
      <c r="L219">
        <f>RS_wells_scenario_1_bgw!L219-RS_wells_baseline_bgw!L219</f>
        <v>0</v>
      </c>
      <c r="M219">
        <f>RS_wells_scenario_1_bgw!M219-RS_wells_baseline_bgw!M219</f>
        <v>0</v>
      </c>
      <c r="N219">
        <f>RS_wells_scenario_1_bgw!N219-RS_wells_baseline_bgw!N219</f>
        <v>0</v>
      </c>
      <c r="O219">
        <v>10.145833333333334</v>
      </c>
      <c r="P219">
        <f t="shared" si="48"/>
        <v>1945</v>
      </c>
      <c r="Q219" s="2">
        <f t="shared" si="49"/>
        <v>16791.791666666726</v>
      </c>
      <c r="R219">
        <f t="shared" si="50"/>
        <v>0</v>
      </c>
      <c r="S219">
        <f>I219*$O219/ref!$B$3</f>
        <v>0</v>
      </c>
      <c r="T219">
        <f>K219*$O219/ref!$B$3</f>
        <v>0</v>
      </c>
      <c r="U219">
        <f>L219*$O219/ref!$B$3</f>
        <v>0</v>
      </c>
      <c r="V219">
        <f>N219*$O219/ref!$B$3</f>
        <v>0</v>
      </c>
      <c r="W219">
        <f t="shared" si="54"/>
        <v>12</v>
      </c>
      <c r="X219" t="str">
        <f t="shared" si="55"/>
        <v>12 1945</v>
      </c>
      <c r="Y219">
        <f t="shared" si="52"/>
        <v>1</v>
      </c>
      <c r="Z219">
        <f t="shared" si="56"/>
        <v>1958</v>
      </c>
      <c r="AA219" t="str">
        <f t="shared" si="57"/>
        <v>1 1958</v>
      </c>
      <c r="AB219" s="1">
        <f t="shared" si="53"/>
        <v>21214.9375</v>
      </c>
      <c r="AC219">
        <f t="shared" si="51"/>
        <v>3</v>
      </c>
      <c r="AD219" s="16">
        <f t="shared" si="58"/>
        <v>5.6987627202224195E-4</v>
      </c>
      <c r="AE219" s="16">
        <f t="shared" si="59"/>
        <v>-5.9491477271842244E-2</v>
      </c>
      <c r="AF219" s="16">
        <f t="shared" si="60"/>
        <v>8.4199235518869189E-5</v>
      </c>
      <c r="AG219" s="16">
        <f t="shared" si="61"/>
        <v>1.4953221726671139E-5</v>
      </c>
      <c r="AH219">
        <f>INDEX(Impacts_scenario_1_RSBsn_Mask!$Y$2:$Y$70,$Z219-1939+1,1)</f>
        <v>0.99009924760609092</v>
      </c>
    </row>
    <row r="220" spans="1:34" x14ac:dyDescent="0.3">
      <c r="A220">
        <v>73</v>
      </c>
      <c r="B220">
        <v>3</v>
      </c>
      <c r="C220">
        <f>RS_wells_scenario_1_bgw!C220-RS_wells_baseline_bgw!C220</f>
        <v>0</v>
      </c>
      <c r="D220">
        <f>RS_wells_scenario_1_bgw!D220-RS_wells_baseline_bgw!D220</f>
        <v>0</v>
      </c>
      <c r="E220">
        <f>RS_wells_scenario_1_bgw!E220-RS_wells_baseline_bgw!E220</f>
        <v>0</v>
      </c>
      <c r="F220">
        <f>RS_wells_scenario_1_bgw!F220-RS_wells_baseline_bgw!F220</f>
        <v>0</v>
      </c>
      <c r="G220">
        <f>RS_wells_scenario_1_bgw!G220-RS_wells_baseline_bgw!G220</f>
        <v>0</v>
      </c>
      <c r="H220" s="19">
        <f>RS_wells_scenario_1_bgw!H220-RS_wells_baseline_bgw!H220</f>
        <v>0</v>
      </c>
      <c r="I220">
        <f>RS_wells_scenario_1_bgw!I220-RS_wells_baseline_bgw!I220</f>
        <v>0</v>
      </c>
      <c r="J220">
        <f>RS_wells_scenario_1_bgw!J220-RS_wells_baseline_bgw!J220</f>
        <v>0</v>
      </c>
      <c r="K220">
        <f>RS_wells_scenario_1_bgw!K220-RS_wells_baseline_bgw!K220</f>
        <v>0</v>
      </c>
      <c r="L220">
        <f>RS_wells_scenario_1_bgw!L220-RS_wells_baseline_bgw!L220</f>
        <v>0</v>
      </c>
      <c r="M220">
        <f>RS_wells_scenario_1_bgw!M220-RS_wells_baseline_bgw!M220</f>
        <v>0</v>
      </c>
      <c r="N220">
        <f>RS_wells_scenario_1_bgw!N220-RS_wells_baseline_bgw!N220</f>
        <v>0</v>
      </c>
      <c r="O220">
        <v>10.145833333333334</v>
      </c>
      <c r="P220">
        <f t="shared" si="48"/>
        <v>1945</v>
      </c>
      <c r="Q220" s="2">
        <f t="shared" si="49"/>
        <v>16801.937500000058</v>
      </c>
      <c r="R220">
        <f t="shared" si="50"/>
        <v>0</v>
      </c>
      <c r="S220">
        <f>I220*$O220/ref!$B$3</f>
        <v>0</v>
      </c>
      <c r="T220">
        <f>K220*$O220/ref!$B$3</f>
        <v>0</v>
      </c>
      <c r="U220">
        <f>L220*$O220/ref!$B$3</f>
        <v>0</v>
      </c>
      <c r="V220">
        <f>N220*$O220/ref!$B$3</f>
        <v>0</v>
      </c>
      <c r="W220">
        <f t="shared" si="54"/>
        <v>12</v>
      </c>
      <c r="X220" t="str">
        <f t="shared" si="55"/>
        <v>12 1945</v>
      </c>
      <c r="Y220">
        <f t="shared" si="52"/>
        <v>2</v>
      </c>
      <c r="Z220">
        <f t="shared" si="56"/>
        <v>1958</v>
      </c>
      <c r="AA220" t="str">
        <f t="shared" si="57"/>
        <v>2 1958</v>
      </c>
      <c r="AB220" s="1">
        <f t="shared" si="53"/>
        <v>21245.375</v>
      </c>
      <c r="AC220">
        <f t="shared" si="51"/>
        <v>3</v>
      </c>
      <c r="AD220" s="16">
        <f t="shared" si="58"/>
        <v>5.3486196712779193E-3</v>
      </c>
      <c r="AE220" s="16">
        <f t="shared" si="59"/>
        <v>-5.9491477271842244E-2</v>
      </c>
      <c r="AF220" s="16">
        <f t="shared" si="60"/>
        <v>1.6054919431913805E-4</v>
      </c>
      <c r="AG220" s="16">
        <f t="shared" si="61"/>
        <v>1.2097672154094407E-4</v>
      </c>
      <c r="AH220">
        <f>INDEX(Impacts_scenario_1_RSBsn_Mask!$Y$2:$Y$70,$Z220-1939+1,1)</f>
        <v>0.99009924760609092</v>
      </c>
    </row>
    <row r="221" spans="1:34" x14ac:dyDescent="0.3">
      <c r="A221">
        <v>74</v>
      </c>
      <c r="B221">
        <v>1</v>
      </c>
      <c r="C221">
        <f>RS_wells_scenario_1_bgw!C221-RS_wells_baseline_bgw!C221</f>
        <v>0</v>
      </c>
      <c r="D221">
        <f>RS_wells_scenario_1_bgw!D221-RS_wells_baseline_bgw!D221</f>
        <v>0</v>
      </c>
      <c r="E221">
        <f>RS_wells_scenario_1_bgw!E221-RS_wells_baseline_bgw!E221</f>
        <v>0</v>
      </c>
      <c r="F221">
        <f>RS_wells_scenario_1_bgw!F221-RS_wells_baseline_bgw!F221</f>
        <v>0</v>
      </c>
      <c r="G221">
        <f>RS_wells_scenario_1_bgw!G221-RS_wells_baseline_bgw!G221</f>
        <v>0</v>
      </c>
      <c r="H221" s="19">
        <f>RS_wells_scenario_1_bgw!H221-RS_wells_baseline_bgw!H221</f>
        <v>0</v>
      </c>
      <c r="I221">
        <f>RS_wells_scenario_1_bgw!I221-RS_wells_baseline_bgw!I221</f>
        <v>0</v>
      </c>
      <c r="J221">
        <f>RS_wells_scenario_1_bgw!J221-RS_wells_baseline_bgw!J221</f>
        <v>0</v>
      </c>
      <c r="K221">
        <f>RS_wells_scenario_1_bgw!K221-RS_wells_baseline_bgw!K221</f>
        <v>0</v>
      </c>
      <c r="L221">
        <f>RS_wells_scenario_1_bgw!L221-RS_wells_baseline_bgw!L221</f>
        <v>0</v>
      </c>
      <c r="M221">
        <f>RS_wells_scenario_1_bgw!M221-RS_wells_baseline_bgw!M221</f>
        <v>0</v>
      </c>
      <c r="N221">
        <f>RS_wells_scenario_1_bgw!N221-RS_wells_baseline_bgw!N221</f>
        <v>0</v>
      </c>
      <c r="O221">
        <v>10.145833333333334</v>
      </c>
      <c r="P221">
        <f t="shared" si="48"/>
        <v>1946</v>
      </c>
      <c r="Q221" s="2">
        <f t="shared" si="49"/>
        <v>16812.08333333339</v>
      </c>
      <c r="R221">
        <f t="shared" si="50"/>
        <v>0</v>
      </c>
      <c r="S221">
        <f>I221*$O221/ref!$B$3</f>
        <v>0</v>
      </c>
      <c r="T221">
        <f>K221*$O221/ref!$B$3</f>
        <v>0</v>
      </c>
      <c r="U221">
        <f>L221*$O221/ref!$B$3</f>
        <v>0</v>
      </c>
      <c r="V221">
        <f>N221*$O221/ref!$B$3</f>
        <v>0</v>
      </c>
      <c r="W221">
        <f t="shared" si="54"/>
        <v>1</v>
      </c>
      <c r="X221" t="str">
        <f t="shared" si="55"/>
        <v>1 1946</v>
      </c>
      <c r="Y221">
        <f t="shared" si="52"/>
        <v>3</v>
      </c>
      <c r="Z221">
        <f t="shared" si="56"/>
        <v>1958</v>
      </c>
      <c r="AA221" t="str">
        <f t="shared" si="57"/>
        <v>3 1958</v>
      </c>
      <c r="AB221" s="1">
        <f t="shared" si="53"/>
        <v>21275.8125</v>
      </c>
      <c r="AC221">
        <f t="shared" si="51"/>
        <v>3</v>
      </c>
      <c r="AD221" s="16">
        <f t="shared" si="58"/>
        <v>2.8954801522209597E-2</v>
      </c>
      <c r="AE221" s="16">
        <f t="shared" si="59"/>
        <v>-5.9491477271842244E-2</v>
      </c>
      <c r="AF221" s="16">
        <f t="shared" si="60"/>
        <v>0</v>
      </c>
      <c r="AG221" s="16">
        <f t="shared" si="61"/>
        <v>3.8904006738172358E-4</v>
      </c>
      <c r="AH221">
        <f>INDEX(Impacts_scenario_1_RSBsn_Mask!$Y$2:$Y$70,$Z221-1939+1,1)</f>
        <v>0.99009924760609092</v>
      </c>
    </row>
    <row r="222" spans="1:34" x14ac:dyDescent="0.3">
      <c r="A222">
        <v>74</v>
      </c>
      <c r="B222">
        <v>2</v>
      </c>
      <c r="C222">
        <f>RS_wells_scenario_1_bgw!C222-RS_wells_baseline_bgw!C222</f>
        <v>0</v>
      </c>
      <c r="D222">
        <f>RS_wells_scenario_1_bgw!D222-RS_wells_baseline_bgw!D222</f>
        <v>0</v>
      </c>
      <c r="E222">
        <f>RS_wells_scenario_1_bgw!E222-RS_wells_baseline_bgw!E222</f>
        <v>0</v>
      </c>
      <c r="F222">
        <f>RS_wells_scenario_1_bgw!F222-RS_wells_baseline_bgw!F222</f>
        <v>0</v>
      </c>
      <c r="G222">
        <f>RS_wells_scenario_1_bgw!G222-RS_wells_baseline_bgw!G222</f>
        <v>0</v>
      </c>
      <c r="H222" s="19">
        <f>RS_wells_scenario_1_bgw!H222-RS_wells_baseline_bgw!H222</f>
        <v>0</v>
      </c>
      <c r="I222">
        <f>RS_wells_scenario_1_bgw!I222-RS_wells_baseline_bgw!I222</f>
        <v>0</v>
      </c>
      <c r="J222">
        <f>RS_wells_scenario_1_bgw!J222-RS_wells_baseline_bgw!J222</f>
        <v>0</v>
      </c>
      <c r="K222">
        <f>RS_wells_scenario_1_bgw!K222-RS_wells_baseline_bgw!K222</f>
        <v>0</v>
      </c>
      <c r="L222">
        <f>RS_wells_scenario_1_bgw!L222-RS_wells_baseline_bgw!L222</f>
        <v>0</v>
      </c>
      <c r="M222">
        <f>RS_wells_scenario_1_bgw!M222-RS_wells_baseline_bgw!M222</f>
        <v>0</v>
      </c>
      <c r="N222">
        <f>RS_wells_scenario_1_bgw!N222-RS_wells_baseline_bgw!N222</f>
        <v>0</v>
      </c>
      <c r="O222">
        <v>10.145833333333334</v>
      </c>
      <c r="P222">
        <f t="shared" si="48"/>
        <v>1946</v>
      </c>
      <c r="Q222" s="2">
        <f t="shared" si="49"/>
        <v>16822.229166666722</v>
      </c>
      <c r="R222">
        <f t="shared" si="50"/>
        <v>0</v>
      </c>
      <c r="S222">
        <f>I222*$O222/ref!$B$3</f>
        <v>0</v>
      </c>
      <c r="T222">
        <f>K222*$O222/ref!$B$3</f>
        <v>0</v>
      </c>
      <c r="U222">
        <f>L222*$O222/ref!$B$3</f>
        <v>0</v>
      </c>
      <c r="V222">
        <f>N222*$O222/ref!$B$3</f>
        <v>0</v>
      </c>
      <c r="W222">
        <f t="shared" si="54"/>
        <v>1</v>
      </c>
      <c r="X222" t="str">
        <f t="shared" si="55"/>
        <v>1 1946</v>
      </c>
      <c r="Y222">
        <f t="shared" si="52"/>
        <v>4</v>
      </c>
      <c r="Z222">
        <f t="shared" si="56"/>
        <v>1958</v>
      </c>
      <c r="AA222" t="str">
        <f t="shared" si="57"/>
        <v>4 1958</v>
      </c>
      <c r="AB222" s="1">
        <f t="shared" si="53"/>
        <v>21306.25</v>
      </c>
      <c r="AC222">
        <f t="shared" si="51"/>
        <v>3</v>
      </c>
      <c r="AD222" s="16">
        <f t="shared" si="58"/>
        <v>-2.5835796267440939E-2</v>
      </c>
      <c r="AE222" s="16">
        <f t="shared" si="59"/>
        <v>-11.472100579659303</v>
      </c>
      <c r="AF222" s="16">
        <f t="shared" si="60"/>
        <v>1.9636706089404795E-3</v>
      </c>
      <c r="AG222" s="16">
        <f t="shared" si="61"/>
        <v>-1.3905987238145415E-2</v>
      </c>
      <c r="AH222">
        <f>INDEX(Impacts_scenario_1_RSBsn_Mask!$Y$2:$Y$70,$Z222-1939+1,1)</f>
        <v>0.99009924760609092</v>
      </c>
    </row>
    <row r="223" spans="1:34" x14ac:dyDescent="0.3">
      <c r="A223">
        <v>74</v>
      </c>
      <c r="B223">
        <v>3</v>
      </c>
      <c r="C223">
        <f>RS_wells_scenario_1_bgw!C223-RS_wells_baseline_bgw!C223</f>
        <v>0</v>
      </c>
      <c r="D223">
        <f>RS_wells_scenario_1_bgw!D223-RS_wells_baseline_bgw!D223</f>
        <v>0</v>
      </c>
      <c r="E223">
        <f>RS_wells_scenario_1_bgw!E223-RS_wells_baseline_bgw!E223</f>
        <v>0</v>
      </c>
      <c r="F223">
        <f>RS_wells_scenario_1_bgw!F223-RS_wells_baseline_bgw!F223</f>
        <v>0</v>
      </c>
      <c r="G223">
        <f>RS_wells_scenario_1_bgw!G223-RS_wells_baseline_bgw!G223</f>
        <v>0</v>
      </c>
      <c r="H223" s="19">
        <f>RS_wells_scenario_1_bgw!H223-RS_wells_baseline_bgw!H223</f>
        <v>0</v>
      </c>
      <c r="I223">
        <f>RS_wells_scenario_1_bgw!I223-RS_wells_baseline_bgw!I223</f>
        <v>0</v>
      </c>
      <c r="J223">
        <f>RS_wells_scenario_1_bgw!J223-RS_wells_baseline_bgw!J223</f>
        <v>0</v>
      </c>
      <c r="K223">
        <f>RS_wells_scenario_1_bgw!K223-RS_wells_baseline_bgw!K223</f>
        <v>0</v>
      </c>
      <c r="L223">
        <f>RS_wells_scenario_1_bgw!L223-RS_wells_baseline_bgw!L223</f>
        <v>0</v>
      </c>
      <c r="M223">
        <f>RS_wells_scenario_1_bgw!M223-RS_wells_baseline_bgw!M223</f>
        <v>0</v>
      </c>
      <c r="N223">
        <f>RS_wells_scenario_1_bgw!N223-RS_wells_baseline_bgw!N223</f>
        <v>0</v>
      </c>
      <c r="O223">
        <v>10.145833333333334</v>
      </c>
      <c r="P223">
        <f t="shared" si="48"/>
        <v>1946</v>
      </c>
      <c r="Q223" s="2">
        <f t="shared" si="49"/>
        <v>16832.375000000055</v>
      </c>
      <c r="R223">
        <f t="shared" si="50"/>
        <v>0</v>
      </c>
      <c r="S223">
        <f>I223*$O223/ref!$B$3</f>
        <v>0</v>
      </c>
      <c r="T223">
        <f>K223*$O223/ref!$B$3</f>
        <v>0</v>
      </c>
      <c r="U223">
        <f>L223*$O223/ref!$B$3</f>
        <v>0</v>
      </c>
      <c r="V223">
        <f>N223*$O223/ref!$B$3</f>
        <v>0</v>
      </c>
      <c r="W223">
        <f t="shared" si="54"/>
        <v>1</v>
      </c>
      <c r="X223" t="str">
        <f t="shared" si="55"/>
        <v>1 1946</v>
      </c>
      <c r="Y223">
        <f t="shared" si="52"/>
        <v>5</v>
      </c>
      <c r="Z223">
        <f t="shared" si="56"/>
        <v>1958</v>
      </c>
      <c r="AA223" t="str">
        <f t="shared" si="57"/>
        <v>5 1958</v>
      </c>
      <c r="AB223" s="1">
        <f t="shared" si="53"/>
        <v>21336.6875</v>
      </c>
      <c r="AC223">
        <f t="shared" si="51"/>
        <v>3</v>
      </c>
      <c r="AD223" s="16">
        <f t="shared" si="58"/>
        <v>6.979884387193878</v>
      </c>
      <c r="AE223" s="16">
        <f t="shared" si="59"/>
        <v>-17.957747675619419</v>
      </c>
      <c r="AF223" s="16">
        <f t="shared" si="60"/>
        <v>1.1641388822444991E-3</v>
      </c>
      <c r="AG223" s="16">
        <f t="shared" si="61"/>
        <v>-2.9707796571975538E-2</v>
      </c>
      <c r="AH223">
        <f>INDEX(Impacts_scenario_1_RSBsn_Mask!$Y$2:$Y$70,$Z223-1939+1,1)</f>
        <v>0.99009924760609092</v>
      </c>
    </row>
    <row r="224" spans="1:34" x14ac:dyDescent="0.3">
      <c r="A224">
        <v>75</v>
      </c>
      <c r="B224">
        <v>1</v>
      </c>
      <c r="C224">
        <f>RS_wells_scenario_1_bgw!C224-RS_wells_baseline_bgw!C224</f>
        <v>0</v>
      </c>
      <c r="D224">
        <f>RS_wells_scenario_1_bgw!D224-RS_wells_baseline_bgw!D224</f>
        <v>0</v>
      </c>
      <c r="E224">
        <f>RS_wells_scenario_1_bgw!E224-RS_wells_baseline_bgw!E224</f>
        <v>0</v>
      </c>
      <c r="F224">
        <f>RS_wells_scenario_1_bgw!F224-RS_wells_baseline_bgw!F224</f>
        <v>0</v>
      </c>
      <c r="G224">
        <f>RS_wells_scenario_1_bgw!G224-RS_wells_baseline_bgw!G224</f>
        <v>0</v>
      </c>
      <c r="H224" s="19">
        <f>RS_wells_scenario_1_bgw!H224-RS_wells_baseline_bgw!H224</f>
        <v>0</v>
      </c>
      <c r="I224">
        <f>RS_wells_scenario_1_bgw!I224-RS_wells_baseline_bgw!I224</f>
        <v>0</v>
      </c>
      <c r="J224">
        <f>RS_wells_scenario_1_bgw!J224-RS_wells_baseline_bgw!J224</f>
        <v>0</v>
      </c>
      <c r="K224">
        <f>RS_wells_scenario_1_bgw!K224-RS_wells_baseline_bgw!K224</f>
        <v>0</v>
      </c>
      <c r="L224">
        <f>RS_wells_scenario_1_bgw!L224-RS_wells_baseline_bgw!L224</f>
        <v>0</v>
      </c>
      <c r="M224">
        <f>RS_wells_scenario_1_bgw!M224-RS_wells_baseline_bgw!M224</f>
        <v>0</v>
      </c>
      <c r="N224">
        <f>RS_wells_scenario_1_bgw!N224-RS_wells_baseline_bgw!N224</f>
        <v>0</v>
      </c>
      <c r="O224">
        <v>10.145833333333334</v>
      </c>
      <c r="P224">
        <f t="shared" si="48"/>
        <v>1946</v>
      </c>
      <c r="Q224" s="2">
        <f t="shared" si="49"/>
        <v>16842.520833333387</v>
      </c>
      <c r="R224">
        <f t="shared" si="50"/>
        <v>0</v>
      </c>
      <c r="S224">
        <f>I224*$O224/ref!$B$3</f>
        <v>0</v>
      </c>
      <c r="T224">
        <f>K224*$O224/ref!$B$3</f>
        <v>0</v>
      </c>
      <c r="U224">
        <f>L224*$O224/ref!$B$3</f>
        <v>0</v>
      </c>
      <c r="V224">
        <f>N224*$O224/ref!$B$3</f>
        <v>0</v>
      </c>
      <c r="W224">
        <f t="shared" si="54"/>
        <v>2</v>
      </c>
      <c r="X224" t="str">
        <f t="shared" si="55"/>
        <v>2 1946</v>
      </c>
      <c r="Y224">
        <f t="shared" si="52"/>
        <v>6</v>
      </c>
      <c r="Z224">
        <f t="shared" si="56"/>
        <v>1958</v>
      </c>
      <c r="AA224" t="str">
        <f t="shared" si="57"/>
        <v>6 1958</v>
      </c>
      <c r="AB224" s="1">
        <f t="shared" si="53"/>
        <v>21367.125</v>
      </c>
      <c r="AC224">
        <f t="shared" si="51"/>
        <v>3</v>
      </c>
      <c r="AD224" s="16">
        <f t="shared" si="58"/>
        <v>16.11909248445415</v>
      </c>
      <c r="AE224" s="16">
        <f t="shared" si="59"/>
        <v>-42.683010746673972</v>
      </c>
      <c r="AF224" s="16">
        <f t="shared" si="60"/>
        <v>-1.9213497152302289E-3</v>
      </c>
      <c r="AG224" s="16">
        <f t="shared" si="61"/>
        <v>-6.6795079778143834E-2</v>
      </c>
      <c r="AH224">
        <f>INDEX(Impacts_scenario_1_RSBsn_Mask!$Y$2:$Y$70,$Z224-1939+1,1)</f>
        <v>0.99009924760609092</v>
      </c>
    </row>
    <row r="225" spans="1:34" x14ac:dyDescent="0.3">
      <c r="A225">
        <v>75</v>
      </c>
      <c r="B225">
        <v>2</v>
      </c>
      <c r="C225">
        <f>RS_wells_scenario_1_bgw!C225-RS_wells_baseline_bgw!C225</f>
        <v>0</v>
      </c>
      <c r="D225">
        <f>RS_wells_scenario_1_bgw!D225-RS_wells_baseline_bgw!D225</f>
        <v>0</v>
      </c>
      <c r="E225">
        <f>RS_wells_scenario_1_bgw!E225-RS_wells_baseline_bgw!E225</f>
        <v>0</v>
      </c>
      <c r="F225">
        <f>RS_wells_scenario_1_bgw!F225-RS_wells_baseline_bgw!F225</f>
        <v>0</v>
      </c>
      <c r="G225">
        <f>RS_wells_scenario_1_bgw!G225-RS_wells_baseline_bgw!G225</f>
        <v>0</v>
      </c>
      <c r="H225" s="19">
        <f>RS_wells_scenario_1_bgw!H225-RS_wells_baseline_bgw!H225</f>
        <v>0</v>
      </c>
      <c r="I225">
        <f>RS_wells_scenario_1_bgw!I225-RS_wells_baseline_bgw!I225</f>
        <v>0</v>
      </c>
      <c r="J225">
        <f>RS_wells_scenario_1_bgw!J225-RS_wells_baseline_bgw!J225</f>
        <v>0</v>
      </c>
      <c r="K225">
        <f>RS_wells_scenario_1_bgw!K225-RS_wells_baseline_bgw!K225</f>
        <v>0</v>
      </c>
      <c r="L225">
        <f>RS_wells_scenario_1_bgw!L225-RS_wells_baseline_bgw!L225</f>
        <v>0</v>
      </c>
      <c r="M225">
        <f>RS_wells_scenario_1_bgw!M225-RS_wells_baseline_bgw!M225</f>
        <v>0</v>
      </c>
      <c r="N225">
        <f>RS_wells_scenario_1_bgw!N225-RS_wells_baseline_bgw!N225</f>
        <v>0</v>
      </c>
      <c r="O225">
        <v>10.145833333333334</v>
      </c>
      <c r="P225">
        <f t="shared" si="48"/>
        <v>1946</v>
      </c>
      <c r="Q225" s="2">
        <f t="shared" si="49"/>
        <v>16852.666666666719</v>
      </c>
      <c r="R225">
        <f t="shared" si="50"/>
        <v>0</v>
      </c>
      <c r="S225">
        <f>I225*$O225/ref!$B$3</f>
        <v>0</v>
      </c>
      <c r="T225">
        <f>K225*$O225/ref!$B$3</f>
        <v>0</v>
      </c>
      <c r="U225">
        <f>L225*$O225/ref!$B$3</f>
        <v>0</v>
      </c>
      <c r="V225">
        <f>N225*$O225/ref!$B$3</f>
        <v>0</v>
      </c>
      <c r="W225">
        <f t="shared" si="54"/>
        <v>2</v>
      </c>
      <c r="X225" t="str">
        <f t="shared" si="55"/>
        <v>2 1946</v>
      </c>
      <c r="Y225">
        <f t="shared" si="52"/>
        <v>7</v>
      </c>
      <c r="Z225">
        <f t="shared" si="56"/>
        <v>1958</v>
      </c>
      <c r="AA225" t="str">
        <f t="shared" si="57"/>
        <v>7 1958</v>
      </c>
      <c r="AB225" s="1">
        <f t="shared" si="53"/>
        <v>21397.5625</v>
      </c>
      <c r="AC225">
        <f t="shared" si="51"/>
        <v>3</v>
      </c>
      <c r="AD225" s="16">
        <f t="shared" si="58"/>
        <v>50.654430422605969</v>
      </c>
      <c r="AE225" s="16">
        <f t="shared" si="59"/>
        <v>-131.05980828168504</v>
      </c>
      <c r="AF225" s="16">
        <f t="shared" si="60"/>
        <v>2.0962464662350289E-6</v>
      </c>
      <c r="AG225" s="16">
        <f t="shared" si="61"/>
        <v>-0.21153687504590538</v>
      </c>
      <c r="AH225">
        <f>INDEX(Impacts_scenario_1_RSBsn_Mask!$Y$2:$Y$70,$Z225-1939+1,1)</f>
        <v>0.99009924760609092</v>
      </c>
    </row>
    <row r="226" spans="1:34" x14ac:dyDescent="0.3">
      <c r="A226">
        <v>75</v>
      </c>
      <c r="B226">
        <v>3</v>
      </c>
      <c r="C226">
        <f>RS_wells_scenario_1_bgw!C226-RS_wells_baseline_bgw!C226</f>
        <v>0</v>
      </c>
      <c r="D226">
        <f>RS_wells_scenario_1_bgw!D226-RS_wells_baseline_bgw!D226</f>
        <v>0</v>
      </c>
      <c r="E226">
        <f>RS_wells_scenario_1_bgw!E226-RS_wells_baseline_bgw!E226</f>
        <v>0</v>
      </c>
      <c r="F226">
        <f>RS_wells_scenario_1_bgw!F226-RS_wells_baseline_bgw!F226</f>
        <v>0</v>
      </c>
      <c r="G226">
        <f>RS_wells_scenario_1_bgw!G226-RS_wells_baseline_bgw!G226</f>
        <v>0</v>
      </c>
      <c r="H226" s="19">
        <f>RS_wells_scenario_1_bgw!H226-RS_wells_baseline_bgw!H226</f>
        <v>0</v>
      </c>
      <c r="I226">
        <f>RS_wells_scenario_1_bgw!I226-RS_wells_baseline_bgw!I226</f>
        <v>0</v>
      </c>
      <c r="J226">
        <f>RS_wells_scenario_1_bgw!J226-RS_wells_baseline_bgw!J226</f>
        <v>0</v>
      </c>
      <c r="K226">
        <f>RS_wells_scenario_1_bgw!K226-RS_wells_baseline_bgw!K226</f>
        <v>0</v>
      </c>
      <c r="L226">
        <f>RS_wells_scenario_1_bgw!L226-RS_wells_baseline_bgw!L226</f>
        <v>0</v>
      </c>
      <c r="M226">
        <f>RS_wells_scenario_1_bgw!M226-RS_wells_baseline_bgw!M226</f>
        <v>0</v>
      </c>
      <c r="N226">
        <f>RS_wells_scenario_1_bgw!N226-RS_wells_baseline_bgw!N226</f>
        <v>0</v>
      </c>
      <c r="O226">
        <v>10.145833333333334</v>
      </c>
      <c r="P226">
        <f t="shared" si="48"/>
        <v>1946</v>
      </c>
      <c r="Q226" s="2">
        <f t="shared" si="49"/>
        <v>16862.812500000051</v>
      </c>
      <c r="R226">
        <f t="shared" si="50"/>
        <v>0</v>
      </c>
      <c r="S226">
        <f>I226*$O226/ref!$B$3</f>
        <v>0</v>
      </c>
      <c r="T226">
        <f>K226*$O226/ref!$B$3</f>
        <v>0</v>
      </c>
      <c r="U226">
        <f>L226*$O226/ref!$B$3</f>
        <v>0</v>
      </c>
      <c r="V226">
        <f>N226*$O226/ref!$B$3</f>
        <v>0</v>
      </c>
      <c r="W226">
        <f t="shared" si="54"/>
        <v>2</v>
      </c>
      <c r="X226" t="str">
        <f t="shared" si="55"/>
        <v>2 1946</v>
      </c>
      <c r="Y226">
        <f t="shared" si="52"/>
        <v>8</v>
      </c>
      <c r="Z226">
        <f t="shared" si="56"/>
        <v>1958</v>
      </c>
      <c r="AA226" t="str">
        <f t="shared" si="57"/>
        <v>8 1958</v>
      </c>
      <c r="AB226" s="1">
        <f t="shared" si="53"/>
        <v>21428</v>
      </c>
      <c r="AC226">
        <f t="shared" si="51"/>
        <v>3</v>
      </c>
      <c r="AD226" s="16">
        <f t="shared" si="58"/>
        <v>6.088249175228329</v>
      </c>
      <c r="AE226" s="16">
        <f t="shared" si="59"/>
        <v>-143.84600390265925</v>
      </c>
      <c r="AF226" s="16">
        <f t="shared" si="60"/>
        <v>-3.1339235385046904E-2</v>
      </c>
      <c r="AG226" s="16">
        <f t="shared" si="61"/>
        <v>-0.2616988672676317</v>
      </c>
      <c r="AH226">
        <f>INDEX(Impacts_scenario_1_RSBsn_Mask!$Y$2:$Y$70,$Z226-1939+1,1)</f>
        <v>0.99009924760609092</v>
      </c>
    </row>
    <row r="227" spans="1:34" x14ac:dyDescent="0.3">
      <c r="A227">
        <v>76</v>
      </c>
      <c r="B227">
        <v>1</v>
      </c>
      <c r="C227">
        <f>RS_wells_scenario_1_bgw!C227-RS_wells_baseline_bgw!C227</f>
        <v>0</v>
      </c>
      <c r="D227">
        <f>RS_wells_scenario_1_bgw!D227-RS_wells_baseline_bgw!D227</f>
        <v>0</v>
      </c>
      <c r="E227">
        <f>RS_wells_scenario_1_bgw!E227-RS_wells_baseline_bgw!E227</f>
        <v>0</v>
      </c>
      <c r="F227">
        <f>RS_wells_scenario_1_bgw!F227-RS_wells_baseline_bgw!F227</f>
        <v>0</v>
      </c>
      <c r="G227">
        <f>RS_wells_scenario_1_bgw!G227-RS_wells_baseline_bgw!G227</f>
        <v>0</v>
      </c>
      <c r="H227" s="19">
        <f>RS_wells_scenario_1_bgw!H227-RS_wells_baseline_bgw!H227</f>
        <v>0</v>
      </c>
      <c r="I227">
        <f>RS_wells_scenario_1_bgw!I227-RS_wells_baseline_bgw!I227</f>
        <v>0</v>
      </c>
      <c r="J227">
        <f>RS_wells_scenario_1_bgw!J227-RS_wells_baseline_bgw!J227</f>
        <v>0</v>
      </c>
      <c r="K227">
        <f>RS_wells_scenario_1_bgw!K227-RS_wells_baseline_bgw!K227</f>
        <v>0</v>
      </c>
      <c r="L227">
        <f>RS_wells_scenario_1_bgw!L227-RS_wells_baseline_bgw!L227</f>
        <v>0</v>
      </c>
      <c r="M227">
        <f>RS_wells_scenario_1_bgw!M227-RS_wells_baseline_bgw!M227</f>
        <v>0</v>
      </c>
      <c r="N227">
        <f>RS_wells_scenario_1_bgw!N227-RS_wells_baseline_bgw!N227</f>
        <v>0</v>
      </c>
      <c r="O227">
        <v>10.145833333333334</v>
      </c>
      <c r="P227">
        <f t="shared" si="48"/>
        <v>1946</v>
      </c>
      <c r="Q227" s="2">
        <f t="shared" si="49"/>
        <v>16872.958333333383</v>
      </c>
      <c r="R227">
        <f t="shared" si="50"/>
        <v>0</v>
      </c>
      <c r="S227">
        <f>I227*$O227/ref!$B$3</f>
        <v>0</v>
      </c>
      <c r="T227">
        <f>K227*$O227/ref!$B$3</f>
        <v>0</v>
      </c>
      <c r="U227">
        <f>L227*$O227/ref!$B$3</f>
        <v>0</v>
      </c>
      <c r="V227">
        <f>N227*$O227/ref!$B$3</f>
        <v>0</v>
      </c>
      <c r="W227">
        <f t="shared" si="54"/>
        <v>3</v>
      </c>
      <c r="X227" t="str">
        <f t="shared" si="55"/>
        <v>3 1946</v>
      </c>
      <c r="Y227">
        <f t="shared" si="52"/>
        <v>9</v>
      </c>
      <c r="Z227">
        <f t="shared" si="56"/>
        <v>1958</v>
      </c>
      <c r="AA227" t="str">
        <f t="shared" si="57"/>
        <v>9 1958</v>
      </c>
      <c r="AB227" s="1">
        <f t="shared" si="53"/>
        <v>21458.4375</v>
      </c>
      <c r="AC227">
        <f t="shared" si="51"/>
        <v>3</v>
      </c>
      <c r="AD227" s="16">
        <f t="shared" si="58"/>
        <v>-2.966076192510172</v>
      </c>
      <c r="AE227" s="16">
        <f t="shared" si="59"/>
        <v>-64.603447012741469</v>
      </c>
      <c r="AF227" s="16">
        <f t="shared" si="60"/>
        <v>-6.8781809107757389E-3</v>
      </c>
      <c r="AG227" s="16">
        <f t="shared" si="61"/>
        <v>-0.18601982471294232</v>
      </c>
      <c r="AH227">
        <f>INDEX(Impacts_scenario_1_RSBsn_Mask!$Y$2:$Y$70,$Z227-1939+1,1)</f>
        <v>0.99009924760609092</v>
      </c>
    </row>
    <row r="228" spans="1:34" x14ac:dyDescent="0.3">
      <c r="A228">
        <v>76</v>
      </c>
      <c r="B228">
        <v>2</v>
      </c>
      <c r="C228">
        <f>RS_wells_scenario_1_bgw!C228-RS_wells_baseline_bgw!C228</f>
        <v>0</v>
      </c>
      <c r="D228">
        <f>RS_wells_scenario_1_bgw!D228-RS_wells_baseline_bgw!D228</f>
        <v>0</v>
      </c>
      <c r="E228">
        <f>RS_wells_scenario_1_bgw!E228-RS_wells_baseline_bgw!E228</f>
        <v>0</v>
      </c>
      <c r="F228">
        <f>RS_wells_scenario_1_bgw!F228-RS_wells_baseline_bgw!F228</f>
        <v>0</v>
      </c>
      <c r="G228">
        <f>RS_wells_scenario_1_bgw!G228-RS_wells_baseline_bgw!G228</f>
        <v>0</v>
      </c>
      <c r="H228" s="19">
        <f>RS_wells_scenario_1_bgw!H228-RS_wells_baseline_bgw!H228</f>
        <v>0</v>
      </c>
      <c r="I228">
        <f>RS_wells_scenario_1_bgw!I228-RS_wells_baseline_bgw!I228</f>
        <v>0</v>
      </c>
      <c r="J228">
        <f>RS_wells_scenario_1_bgw!J228-RS_wells_baseline_bgw!J228</f>
        <v>0</v>
      </c>
      <c r="K228">
        <f>RS_wells_scenario_1_bgw!K228-RS_wells_baseline_bgw!K228</f>
        <v>0</v>
      </c>
      <c r="L228">
        <f>RS_wells_scenario_1_bgw!L228-RS_wells_baseline_bgw!L228</f>
        <v>0</v>
      </c>
      <c r="M228">
        <f>RS_wells_scenario_1_bgw!M228-RS_wells_baseline_bgw!M228</f>
        <v>0</v>
      </c>
      <c r="N228">
        <f>RS_wells_scenario_1_bgw!N228-RS_wells_baseline_bgw!N228</f>
        <v>0</v>
      </c>
      <c r="O228">
        <v>10.145833333333334</v>
      </c>
      <c r="P228">
        <f t="shared" si="48"/>
        <v>1946</v>
      </c>
      <c r="Q228" s="2">
        <f t="shared" si="49"/>
        <v>16883.104166666715</v>
      </c>
      <c r="R228">
        <f t="shared" si="50"/>
        <v>0</v>
      </c>
      <c r="S228">
        <f>I228*$O228/ref!$B$3</f>
        <v>0</v>
      </c>
      <c r="T228">
        <f>K228*$O228/ref!$B$3</f>
        <v>0</v>
      </c>
      <c r="U228">
        <f>L228*$O228/ref!$B$3</f>
        <v>0</v>
      </c>
      <c r="V228">
        <f>N228*$O228/ref!$B$3</f>
        <v>0</v>
      </c>
      <c r="W228">
        <f t="shared" si="54"/>
        <v>3</v>
      </c>
      <c r="X228" t="str">
        <f t="shared" si="55"/>
        <v>3 1946</v>
      </c>
      <c r="Y228">
        <f t="shared" si="52"/>
        <v>10</v>
      </c>
      <c r="Z228">
        <f t="shared" si="56"/>
        <v>1958</v>
      </c>
      <c r="AA228" t="str">
        <f t="shared" si="57"/>
        <v>10 1958</v>
      </c>
      <c r="AB228" s="1">
        <f t="shared" si="53"/>
        <v>21488.875</v>
      </c>
      <c r="AC228">
        <f t="shared" si="51"/>
        <v>3</v>
      </c>
      <c r="AD228" s="16">
        <f t="shared" si="58"/>
        <v>-14.109476344841136</v>
      </c>
      <c r="AE228" s="16">
        <f t="shared" si="59"/>
        <v>-5.9491477271842244E-2</v>
      </c>
      <c r="AF228" s="16">
        <f t="shared" si="60"/>
        <v>-9.2092769596834601E-3</v>
      </c>
      <c r="AG228" s="16">
        <f t="shared" si="61"/>
        <v>-6.6898028772613097E-2</v>
      </c>
      <c r="AH228">
        <f>INDEX(Impacts_scenario_1_RSBsn_Mask!$Y$2:$Y$70,$Z228-1939+1,1)</f>
        <v>0.99009924760609092</v>
      </c>
    </row>
    <row r="229" spans="1:34" x14ac:dyDescent="0.3">
      <c r="A229">
        <v>76</v>
      </c>
      <c r="B229">
        <v>3</v>
      </c>
      <c r="C229">
        <f>RS_wells_scenario_1_bgw!C229-RS_wells_baseline_bgw!C229</f>
        <v>0</v>
      </c>
      <c r="D229">
        <f>RS_wells_scenario_1_bgw!D229-RS_wells_baseline_bgw!D229</f>
        <v>0</v>
      </c>
      <c r="E229">
        <f>RS_wells_scenario_1_bgw!E229-RS_wells_baseline_bgw!E229</f>
        <v>0</v>
      </c>
      <c r="F229">
        <f>RS_wells_scenario_1_bgw!F229-RS_wells_baseline_bgw!F229</f>
        <v>0</v>
      </c>
      <c r="G229">
        <f>RS_wells_scenario_1_bgw!G229-RS_wells_baseline_bgw!G229</f>
        <v>0</v>
      </c>
      <c r="H229" s="19">
        <f>RS_wells_scenario_1_bgw!H229-RS_wells_baseline_bgw!H229</f>
        <v>0</v>
      </c>
      <c r="I229">
        <f>RS_wells_scenario_1_bgw!I229-RS_wells_baseline_bgw!I229</f>
        <v>0</v>
      </c>
      <c r="J229">
        <f>RS_wells_scenario_1_bgw!J229-RS_wells_baseline_bgw!J229</f>
        <v>0</v>
      </c>
      <c r="K229">
        <f>RS_wells_scenario_1_bgw!K229-RS_wells_baseline_bgw!K229</f>
        <v>0</v>
      </c>
      <c r="L229">
        <f>RS_wells_scenario_1_bgw!L229-RS_wells_baseline_bgw!L229</f>
        <v>0</v>
      </c>
      <c r="M229">
        <f>RS_wells_scenario_1_bgw!M229-RS_wells_baseline_bgw!M229</f>
        <v>0</v>
      </c>
      <c r="N229">
        <f>RS_wells_scenario_1_bgw!N229-RS_wells_baseline_bgw!N229</f>
        <v>0</v>
      </c>
      <c r="O229">
        <v>10.145833333333334</v>
      </c>
      <c r="P229">
        <f t="shared" si="48"/>
        <v>1946</v>
      </c>
      <c r="Q229" s="2">
        <f t="shared" si="49"/>
        <v>16893.250000000047</v>
      </c>
      <c r="R229">
        <f t="shared" si="50"/>
        <v>0</v>
      </c>
      <c r="S229">
        <f>I229*$O229/ref!$B$3</f>
        <v>0</v>
      </c>
      <c r="T229">
        <f>K229*$O229/ref!$B$3</f>
        <v>0</v>
      </c>
      <c r="U229">
        <f>L229*$O229/ref!$B$3</f>
        <v>0</v>
      </c>
      <c r="V229">
        <f>N229*$O229/ref!$B$3</f>
        <v>0</v>
      </c>
      <c r="W229">
        <f t="shared" si="54"/>
        <v>3</v>
      </c>
      <c r="X229" t="str">
        <f t="shared" si="55"/>
        <v>3 1946</v>
      </c>
      <c r="Y229">
        <f t="shared" si="52"/>
        <v>11</v>
      </c>
      <c r="Z229">
        <f t="shared" si="56"/>
        <v>1958</v>
      </c>
      <c r="AA229" t="str">
        <f t="shared" si="57"/>
        <v>11 1958</v>
      </c>
      <c r="AB229" s="1">
        <f t="shared" si="53"/>
        <v>21519.3125</v>
      </c>
      <c r="AC229">
        <f t="shared" si="51"/>
        <v>3</v>
      </c>
      <c r="AD229" s="16">
        <f t="shared" si="58"/>
        <v>-0.49863735934132414</v>
      </c>
      <c r="AE229" s="16">
        <f t="shared" si="59"/>
        <v>-5.9491477271842244E-2</v>
      </c>
      <c r="AF229" s="16">
        <f t="shared" si="60"/>
        <v>-3.2895698433515015E-3</v>
      </c>
      <c r="AG229" s="16">
        <f t="shared" si="61"/>
        <v>-2.3774161072502631E-2</v>
      </c>
      <c r="AH229">
        <f>INDEX(Impacts_scenario_1_RSBsn_Mask!$Y$2:$Y$70,$Z229-1939+1,1)</f>
        <v>0.99009924760609092</v>
      </c>
    </row>
    <row r="230" spans="1:34" x14ac:dyDescent="0.3">
      <c r="A230">
        <v>77</v>
      </c>
      <c r="B230">
        <v>1</v>
      </c>
      <c r="C230">
        <f>RS_wells_scenario_1_bgw!C230-RS_wells_baseline_bgw!C230</f>
        <v>0</v>
      </c>
      <c r="D230">
        <f>RS_wells_scenario_1_bgw!D230-RS_wells_baseline_bgw!D230</f>
        <v>0</v>
      </c>
      <c r="E230">
        <f>RS_wells_scenario_1_bgw!E230-RS_wells_baseline_bgw!E230</f>
        <v>0</v>
      </c>
      <c r="F230">
        <f>RS_wells_scenario_1_bgw!F230-RS_wells_baseline_bgw!F230</f>
        <v>0</v>
      </c>
      <c r="G230">
        <f>RS_wells_scenario_1_bgw!G230-RS_wells_baseline_bgw!G230</f>
        <v>0</v>
      </c>
      <c r="H230" s="19">
        <f>RS_wells_scenario_1_bgw!H230-RS_wells_baseline_bgw!H230</f>
        <v>0</v>
      </c>
      <c r="I230">
        <f>RS_wells_scenario_1_bgw!I230-RS_wells_baseline_bgw!I230</f>
        <v>0</v>
      </c>
      <c r="J230">
        <f>RS_wells_scenario_1_bgw!J230-RS_wells_baseline_bgw!J230</f>
        <v>0</v>
      </c>
      <c r="K230">
        <f>RS_wells_scenario_1_bgw!K230-RS_wells_baseline_bgw!K230</f>
        <v>0</v>
      </c>
      <c r="L230">
        <f>RS_wells_scenario_1_bgw!L230-RS_wells_baseline_bgw!L230</f>
        <v>0</v>
      </c>
      <c r="M230">
        <f>RS_wells_scenario_1_bgw!M230-RS_wells_baseline_bgw!M230</f>
        <v>0</v>
      </c>
      <c r="N230">
        <f>RS_wells_scenario_1_bgw!N230-RS_wells_baseline_bgw!N230</f>
        <v>0</v>
      </c>
      <c r="O230">
        <v>10.145833333333334</v>
      </c>
      <c r="P230">
        <f t="shared" si="48"/>
        <v>1946</v>
      </c>
      <c r="Q230" s="2">
        <f t="shared" si="49"/>
        <v>16903.395833333379</v>
      </c>
      <c r="R230">
        <f t="shared" si="50"/>
        <v>0</v>
      </c>
      <c r="S230">
        <f>I230*$O230/ref!$B$3</f>
        <v>0</v>
      </c>
      <c r="T230">
        <f>K230*$O230/ref!$B$3</f>
        <v>0</v>
      </c>
      <c r="U230">
        <f>L230*$O230/ref!$B$3</f>
        <v>0</v>
      </c>
      <c r="V230">
        <f>N230*$O230/ref!$B$3</f>
        <v>0</v>
      </c>
      <c r="W230">
        <f t="shared" si="54"/>
        <v>4</v>
      </c>
      <c r="X230" t="str">
        <f t="shared" si="55"/>
        <v>4 1946</v>
      </c>
      <c r="Y230">
        <f t="shared" si="52"/>
        <v>12</v>
      </c>
      <c r="Z230">
        <f t="shared" si="56"/>
        <v>1958</v>
      </c>
      <c r="AA230" t="str">
        <f t="shared" si="57"/>
        <v>12 1958</v>
      </c>
      <c r="AB230" s="1">
        <f t="shared" si="53"/>
        <v>21549.75</v>
      </c>
      <c r="AC230">
        <f t="shared" si="51"/>
        <v>3</v>
      </c>
      <c r="AD230" s="16">
        <f t="shared" si="58"/>
        <v>1.1219350542358968</v>
      </c>
      <c r="AE230" s="16">
        <f t="shared" si="59"/>
        <v>-5.9491477271842244E-2</v>
      </c>
      <c r="AF230" s="16">
        <f t="shared" si="60"/>
        <v>-1.5159822193434494E-3</v>
      </c>
      <c r="AG230" s="16">
        <f t="shared" si="61"/>
        <v>-1.3044453198705945E-2</v>
      </c>
      <c r="AH230">
        <f>INDEX(Impacts_scenario_1_RSBsn_Mask!$Y$2:$Y$70,$Z230-1939+1,1)</f>
        <v>0.99009924760609092</v>
      </c>
    </row>
    <row r="231" spans="1:34" x14ac:dyDescent="0.3">
      <c r="A231">
        <v>77</v>
      </c>
      <c r="B231">
        <v>2</v>
      </c>
      <c r="C231">
        <f>RS_wells_scenario_1_bgw!C231-RS_wells_baseline_bgw!C231</f>
        <v>0</v>
      </c>
      <c r="D231">
        <f>RS_wells_scenario_1_bgw!D231-RS_wells_baseline_bgw!D231</f>
        <v>0</v>
      </c>
      <c r="E231">
        <f>RS_wells_scenario_1_bgw!E231-RS_wells_baseline_bgw!E231</f>
        <v>0</v>
      </c>
      <c r="F231">
        <f>RS_wells_scenario_1_bgw!F231-RS_wells_baseline_bgw!F231</f>
        <v>0</v>
      </c>
      <c r="G231">
        <f>RS_wells_scenario_1_bgw!G231-RS_wells_baseline_bgw!G231</f>
        <v>0</v>
      </c>
      <c r="H231" s="19">
        <f>RS_wells_scenario_1_bgw!H231-RS_wells_baseline_bgw!H231</f>
        <v>0</v>
      </c>
      <c r="I231">
        <f>RS_wells_scenario_1_bgw!I231-RS_wells_baseline_bgw!I231</f>
        <v>0</v>
      </c>
      <c r="J231">
        <f>RS_wells_scenario_1_bgw!J231-RS_wells_baseline_bgw!J231</f>
        <v>0</v>
      </c>
      <c r="K231">
        <f>RS_wells_scenario_1_bgw!K231-RS_wells_baseline_bgw!K231</f>
        <v>0</v>
      </c>
      <c r="L231">
        <f>RS_wells_scenario_1_bgw!L231-RS_wells_baseline_bgw!L231</f>
        <v>0</v>
      </c>
      <c r="M231">
        <f>RS_wells_scenario_1_bgw!M231-RS_wells_baseline_bgw!M231</f>
        <v>0</v>
      </c>
      <c r="N231">
        <f>RS_wells_scenario_1_bgw!N231-RS_wells_baseline_bgw!N231</f>
        <v>0</v>
      </c>
      <c r="O231">
        <v>10.145833333333334</v>
      </c>
      <c r="P231">
        <f t="shared" si="48"/>
        <v>1946</v>
      </c>
      <c r="Q231" s="2">
        <f t="shared" si="49"/>
        <v>16913.541666666712</v>
      </c>
      <c r="R231">
        <f t="shared" si="50"/>
        <v>0</v>
      </c>
      <c r="S231">
        <f>I231*$O231/ref!$B$3</f>
        <v>0</v>
      </c>
      <c r="T231">
        <f>K231*$O231/ref!$B$3</f>
        <v>0</v>
      </c>
      <c r="U231">
        <f>L231*$O231/ref!$B$3</f>
        <v>0</v>
      </c>
      <c r="V231">
        <f>N231*$O231/ref!$B$3</f>
        <v>0</v>
      </c>
      <c r="W231">
        <f t="shared" si="54"/>
        <v>4</v>
      </c>
      <c r="X231" t="str">
        <f t="shared" si="55"/>
        <v>4 1946</v>
      </c>
      <c r="Y231">
        <f t="shared" si="52"/>
        <v>1</v>
      </c>
      <c r="Z231">
        <f t="shared" si="56"/>
        <v>1959</v>
      </c>
      <c r="AA231" t="str">
        <f t="shared" si="57"/>
        <v>1 1959</v>
      </c>
      <c r="AB231" s="1">
        <f t="shared" si="53"/>
        <v>21580.1875</v>
      </c>
      <c r="AC231">
        <f t="shared" si="51"/>
        <v>3</v>
      </c>
      <c r="AD231" s="16">
        <f t="shared" si="58"/>
        <v>0.56067910688398293</v>
      </c>
      <c r="AE231" s="16">
        <f t="shared" si="59"/>
        <v>-5.9491477271842244E-2</v>
      </c>
      <c r="AF231" s="16">
        <f t="shared" si="60"/>
        <v>-1.8991993804047692E-3</v>
      </c>
      <c r="AG231" s="16">
        <f t="shared" si="61"/>
        <v>-8.5980580467559728E-3</v>
      </c>
      <c r="AH231">
        <f>INDEX(Impacts_scenario_1_RSBsn_Mask!$Y$2:$Y$70,$Z231-1939+1,1)</f>
        <v>0.99643243001779125</v>
      </c>
    </row>
    <row r="232" spans="1:34" x14ac:dyDescent="0.3">
      <c r="A232">
        <v>77</v>
      </c>
      <c r="B232">
        <v>3</v>
      </c>
      <c r="C232">
        <f>RS_wells_scenario_1_bgw!C232-RS_wells_baseline_bgw!C232</f>
        <v>0</v>
      </c>
      <c r="D232">
        <f>RS_wells_scenario_1_bgw!D232-RS_wells_baseline_bgw!D232</f>
        <v>0</v>
      </c>
      <c r="E232">
        <f>RS_wells_scenario_1_bgw!E232-RS_wells_baseline_bgw!E232</f>
        <v>0</v>
      </c>
      <c r="F232">
        <f>RS_wells_scenario_1_bgw!F232-RS_wells_baseline_bgw!F232</f>
        <v>0</v>
      </c>
      <c r="G232">
        <f>RS_wells_scenario_1_bgw!G232-RS_wells_baseline_bgw!G232</f>
        <v>0</v>
      </c>
      <c r="H232" s="19">
        <f>RS_wells_scenario_1_bgw!H232-RS_wells_baseline_bgw!H232</f>
        <v>0</v>
      </c>
      <c r="I232">
        <f>RS_wells_scenario_1_bgw!I232-RS_wells_baseline_bgw!I232</f>
        <v>0</v>
      </c>
      <c r="J232">
        <f>RS_wells_scenario_1_bgw!J232-RS_wells_baseline_bgw!J232</f>
        <v>0</v>
      </c>
      <c r="K232">
        <f>RS_wells_scenario_1_bgw!K232-RS_wells_baseline_bgw!K232</f>
        <v>0</v>
      </c>
      <c r="L232">
        <f>RS_wells_scenario_1_bgw!L232-RS_wells_baseline_bgw!L232</f>
        <v>0</v>
      </c>
      <c r="M232">
        <f>RS_wells_scenario_1_bgw!M232-RS_wells_baseline_bgw!M232</f>
        <v>0</v>
      </c>
      <c r="N232">
        <f>RS_wells_scenario_1_bgw!N232-RS_wells_baseline_bgw!N232</f>
        <v>0</v>
      </c>
      <c r="O232">
        <v>10.145833333333334</v>
      </c>
      <c r="P232">
        <f t="shared" si="48"/>
        <v>1946</v>
      </c>
      <c r="Q232" s="2">
        <f t="shared" si="49"/>
        <v>16923.687500000044</v>
      </c>
      <c r="R232">
        <f t="shared" si="50"/>
        <v>0</v>
      </c>
      <c r="S232">
        <f>I232*$O232/ref!$B$3</f>
        <v>0</v>
      </c>
      <c r="T232">
        <f>K232*$O232/ref!$B$3</f>
        <v>0</v>
      </c>
      <c r="U232">
        <f>L232*$O232/ref!$B$3</f>
        <v>0</v>
      </c>
      <c r="V232">
        <f>N232*$O232/ref!$B$3</f>
        <v>0</v>
      </c>
      <c r="W232">
        <f t="shared" si="54"/>
        <v>4</v>
      </c>
      <c r="X232" t="str">
        <f t="shared" si="55"/>
        <v>4 1946</v>
      </c>
      <c r="Y232">
        <f t="shared" si="52"/>
        <v>2</v>
      </c>
      <c r="Z232">
        <f t="shared" si="56"/>
        <v>1959</v>
      </c>
      <c r="AA232" t="str">
        <f t="shared" si="57"/>
        <v>2 1959</v>
      </c>
      <c r="AB232" s="1">
        <f t="shared" si="53"/>
        <v>21610.625</v>
      </c>
      <c r="AC232">
        <f t="shared" si="51"/>
        <v>3</v>
      </c>
      <c r="AD232" s="16">
        <f t="shared" si="58"/>
        <v>3.2731212981940261E-2</v>
      </c>
      <c r="AE232" s="16">
        <f t="shared" si="59"/>
        <v>-5.9491477271842244E-2</v>
      </c>
      <c r="AF232" s="16">
        <f t="shared" si="60"/>
        <v>-3.4906464755695621E-3</v>
      </c>
      <c r="AG232" s="16">
        <f t="shared" si="61"/>
        <v>-5.7308818745937969E-3</v>
      </c>
      <c r="AH232">
        <f>INDEX(Impacts_scenario_1_RSBsn_Mask!$Y$2:$Y$70,$Z232-1939+1,1)</f>
        <v>0.99643243001779125</v>
      </c>
    </row>
    <row r="233" spans="1:34" x14ac:dyDescent="0.3">
      <c r="A233">
        <v>78</v>
      </c>
      <c r="B233">
        <v>1</v>
      </c>
      <c r="C233">
        <f>RS_wells_scenario_1_bgw!C233-RS_wells_baseline_bgw!C233</f>
        <v>0</v>
      </c>
      <c r="D233">
        <f>RS_wells_scenario_1_bgw!D233-RS_wells_baseline_bgw!D233</f>
        <v>0</v>
      </c>
      <c r="E233">
        <f>RS_wells_scenario_1_bgw!E233-RS_wells_baseline_bgw!E233</f>
        <v>0</v>
      </c>
      <c r="F233">
        <f>RS_wells_scenario_1_bgw!F233-RS_wells_baseline_bgw!F233</f>
        <v>0</v>
      </c>
      <c r="G233">
        <f>RS_wells_scenario_1_bgw!G233-RS_wells_baseline_bgw!G233</f>
        <v>0</v>
      </c>
      <c r="H233" s="19">
        <f>RS_wells_scenario_1_bgw!H233-RS_wells_baseline_bgw!H233</f>
        <v>0</v>
      </c>
      <c r="I233">
        <f>RS_wells_scenario_1_bgw!I233-RS_wells_baseline_bgw!I233</f>
        <v>0</v>
      </c>
      <c r="J233">
        <f>RS_wells_scenario_1_bgw!J233-RS_wells_baseline_bgw!J233</f>
        <v>0</v>
      </c>
      <c r="K233">
        <f>RS_wells_scenario_1_bgw!K233-RS_wells_baseline_bgw!K233</f>
        <v>0</v>
      </c>
      <c r="L233">
        <f>RS_wells_scenario_1_bgw!L233-RS_wells_baseline_bgw!L233</f>
        <v>0</v>
      </c>
      <c r="M233">
        <f>RS_wells_scenario_1_bgw!M233-RS_wells_baseline_bgw!M233</f>
        <v>0</v>
      </c>
      <c r="N233">
        <f>RS_wells_scenario_1_bgw!N233-RS_wells_baseline_bgw!N233</f>
        <v>0</v>
      </c>
      <c r="O233">
        <v>10.145833333333334</v>
      </c>
      <c r="P233">
        <f t="shared" si="48"/>
        <v>1946</v>
      </c>
      <c r="Q233" s="2">
        <f t="shared" si="49"/>
        <v>16933.833333333376</v>
      </c>
      <c r="R233">
        <f t="shared" si="50"/>
        <v>0</v>
      </c>
      <c r="S233">
        <f>I233*$O233/ref!$B$3</f>
        <v>0</v>
      </c>
      <c r="T233">
        <f>K233*$O233/ref!$B$3</f>
        <v>0</v>
      </c>
      <c r="U233">
        <f>L233*$O233/ref!$B$3</f>
        <v>0</v>
      </c>
      <c r="V233">
        <f>N233*$O233/ref!$B$3</f>
        <v>0</v>
      </c>
      <c r="W233">
        <f t="shared" si="54"/>
        <v>5</v>
      </c>
      <c r="X233" t="str">
        <f t="shared" si="55"/>
        <v>5 1946</v>
      </c>
      <c r="Y233">
        <f t="shared" si="52"/>
        <v>3</v>
      </c>
      <c r="Z233">
        <f t="shared" si="56"/>
        <v>1959</v>
      </c>
      <c r="AA233" t="str">
        <f t="shared" si="57"/>
        <v>3 1959</v>
      </c>
      <c r="AB233" s="1">
        <f t="shared" si="53"/>
        <v>21641.0625</v>
      </c>
      <c r="AC233">
        <f t="shared" si="51"/>
        <v>3</v>
      </c>
      <c r="AD233" s="16">
        <f t="shared" si="58"/>
        <v>0.11132259417113433</v>
      </c>
      <c r="AE233" s="16">
        <f t="shared" si="59"/>
        <v>-5.9491477271842244E-2</v>
      </c>
      <c r="AF233" s="16">
        <f t="shared" si="60"/>
        <v>-6.6831368152513986E-3</v>
      </c>
      <c r="AG233" s="16">
        <f t="shared" si="61"/>
        <v>-4.4286935131958105E-3</v>
      </c>
      <c r="AH233">
        <f>INDEX(Impacts_scenario_1_RSBsn_Mask!$Y$2:$Y$70,$Z233-1939+1,1)</f>
        <v>0.99643243001779125</v>
      </c>
    </row>
    <row r="234" spans="1:34" x14ac:dyDescent="0.3">
      <c r="A234">
        <v>78</v>
      </c>
      <c r="B234">
        <v>2</v>
      </c>
      <c r="C234">
        <f>RS_wells_scenario_1_bgw!C234-RS_wells_baseline_bgw!C234</f>
        <v>0</v>
      </c>
      <c r="D234">
        <f>RS_wells_scenario_1_bgw!D234-RS_wells_baseline_bgw!D234</f>
        <v>0</v>
      </c>
      <c r="E234">
        <f>RS_wells_scenario_1_bgw!E234-RS_wells_baseline_bgw!E234</f>
        <v>0</v>
      </c>
      <c r="F234">
        <f>RS_wells_scenario_1_bgw!F234-RS_wells_baseline_bgw!F234</f>
        <v>0</v>
      </c>
      <c r="G234">
        <f>RS_wells_scenario_1_bgw!G234-RS_wells_baseline_bgw!G234</f>
        <v>0</v>
      </c>
      <c r="H234" s="19">
        <f>RS_wells_scenario_1_bgw!H234-RS_wells_baseline_bgw!H234</f>
        <v>0</v>
      </c>
      <c r="I234">
        <f>RS_wells_scenario_1_bgw!I234-RS_wells_baseline_bgw!I234</f>
        <v>0</v>
      </c>
      <c r="J234">
        <f>RS_wells_scenario_1_bgw!J234-RS_wells_baseline_bgw!J234</f>
        <v>0</v>
      </c>
      <c r="K234">
        <f>RS_wells_scenario_1_bgw!K234-RS_wells_baseline_bgw!K234</f>
        <v>0</v>
      </c>
      <c r="L234">
        <f>RS_wells_scenario_1_bgw!L234-RS_wells_baseline_bgw!L234</f>
        <v>0</v>
      </c>
      <c r="M234">
        <f>RS_wells_scenario_1_bgw!M234-RS_wells_baseline_bgw!M234</f>
        <v>0</v>
      </c>
      <c r="N234">
        <f>RS_wells_scenario_1_bgw!N234-RS_wells_baseline_bgw!N234</f>
        <v>0</v>
      </c>
      <c r="O234">
        <v>10.145833333333334</v>
      </c>
      <c r="P234">
        <f t="shared" si="48"/>
        <v>1946</v>
      </c>
      <c r="Q234" s="2">
        <f t="shared" si="49"/>
        <v>16943.979166666708</v>
      </c>
      <c r="R234">
        <f t="shared" si="50"/>
        <v>0</v>
      </c>
      <c r="S234">
        <f>I234*$O234/ref!$B$3</f>
        <v>0</v>
      </c>
      <c r="T234">
        <f>K234*$O234/ref!$B$3</f>
        <v>0</v>
      </c>
      <c r="U234">
        <f>L234*$O234/ref!$B$3</f>
        <v>0</v>
      </c>
      <c r="V234">
        <f>N234*$O234/ref!$B$3</f>
        <v>0</v>
      </c>
      <c r="W234">
        <f t="shared" si="54"/>
        <v>5</v>
      </c>
      <c r="X234" t="str">
        <f t="shared" si="55"/>
        <v>5 1946</v>
      </c>
      <c r="Y234">
        <f t="shared" si="52"/>
        <v>4</v>
      </c>
      <c r="Z234">
        <f t="shared" si="56"/>
        <v>1959</v>
      </c>
      <c r="AA234" t="str">
        <f t="shared" si="57"/>
        <v>4 1959</v>
      </c>
      <c r="AB234" s="1">
        <f t="shared" si="53"/>
        <v>21671.5</v>
      </c>
      <c r="AC234">
        <f t="shared" si="51"/>
        <v>3</v>
      </c>
      <c r="AD234" s="16">
        <f t="shared" si="58"/>
        <v>-1.2716530359353424E-3</v>
      </c>
      <c r="AE234" s="16">
        <f t="shared" si="59"/>
        <v>-21.34391955061994</v>
      </c>
      <c r="AF234" s="16">
        <f t="shared" si="60"/>
        <v>-2.7849054755137014E-2</v>
      </c>
      <c r="AG234" s="16">
        <f t="shared" si="61"/>
        <v>1.2070304131567795E-2</v>
      </c>
      <c r="AH234">
        <f>INDEX(Impacts_scenario_1_RSBsn_Mask!$Y$2:$Y$70,$Z234-1939+1,1)</f>
        <v>0.99643243001779125</v>
      </c>
    </row>
    <row r="235" spans="1:34" x14ac:dyDescent="0.3">
      <c r="A235">
        <v>78</v>
      </c>
      <c r="B235">
        <v>3</v>
      </c>
      <c r="C235">
        <f>RS_wells_scenario_1_bgw!C235-RS_wells_baseline_bgw!C235</f>
        <v>0</v>
      </c>
      <c r="D235">
        <f>RS_wells_scenario_1_bgw!D235-RS_wells_baseline_bgw!D235</f>
        <v>0</v>
      </c>
      <c r="E235">
        <f>RS_wells_scenario_1_bgw!E235-RS_wells_baseline_bgw!E235</f>
        <v>0</v>
      </c>
      <c r="F235">
        <f>RS_wells_scenario_1_bgw!F235-RS_wells_baseline_bgw!F235</f>
        <v>0</v>
      </c>
      <c r="G235">
        <f>RS_wells_scenario_1_bgw!G235-RS_wells_baseline_bgw!G235</f>
        <v>0</v>
      </c>
      <c r="H235" s="19">
        <f>RS_wells_scenario_1_bgw!H235-RS_wells_baseline_bgw!H235</f>
        <v>0</v>
      </c>
      <c r="I235">
        <f>RS_wells_scenario_1_bgw!I235-RS_wells_baseline_bgw!I235</f>
        <v>0</v>
      </c>
      <c r="J235">
        <f>RS_wells_scenario_1_bgw!J235-RS_wells_baseline_bgw!J235</f>
        <v>0</v>
      </c>
      <c r="K235">
        <f>RS_wells_scenario_1_bgw!K235-RS_wells_baseline_bgw!K235</f>
        <v>0</v>
      </c>
      <c r="L235">
        <f>RS_wells_scenario_1_bgw!L235-RS_wells_baseline_bgw!L235</f>
        <v>0</v>
      </c>
      <c r="M235">
        <f>RS_wells_scenario_1_bgw!M235-RS_wells_baseline_bgw!M235</f>
        <v>0</v>
      </c>
      <c r="N235">
        <f>RS_wells_scenario_1_bgw!N235-RS_wells_baseline_bgw!N235</f>
        <v>0</v>
      </c>
      <c r="O235">
        <v>10.145833333333334</v>
      </c>
      <c r="P235">
        <f t="shared" si="48"/>
        <v>1946</v>
      </c>
      <c r="Q235" s="2">
        <f t="shared" si="49"/>
        <v>16954.12500000004</v>
      </c>
      <c r="R235">
        <f t="shared" si="50"/>
        <v>0</v>
      </c>
      <c r="S235">
        <f>I235*$O235/ref!$B$3</f>
        <v>0</v>
      </c>
      <c r="T235">
        <f>K235*$O235/ref!$B$3</f>
        <v>0</v>
      </c>
      <c r="U235">
        <f>L235*$O235/ref!$B$3</f>
        <v>0</v>
      </c>
      <c r="V235">
        <f>N235*$O235/ref!$B$3</f>
        <v>0</v>
      </c>
      <c r="W235">
        <f t="shared" si="54"/>
        <v>5</v>
      </c>
      <c r="X235" t="str">
        <f t="shared" si="55"/>
        <v>5 1946</v>
      </c>
      <c r="Y235">
        <f t="shared" si="52"/>
        <v>5</v>
      </c>
      <c r="Z235">
        <f t="shared" si="56"/>
        <v>1959</v>
      </c>
      <c r="AA235" t="str">
        <f t="shared" si="57"/>
        <v>5 1959</v>
      </c>
      <c r="AB235" s="1">
        <f t="shared" si="53"/>
        <v>21701.9375</v>
      </c>
      <c r="AC235">
        <f t="shared" si="51"/>
        <v>3</v>
      </c>
      <c r="AD235" s="16">
        <f t="shared" si="58"/>
        <v>17.700466321884988</v>
      </c>
      <c r="AE235" s="16">
        <f t="shared" si="59"/>
        <v>-33.439611555900008</v>
      </c>
      <c r="AF235" s="16">
        <f t="shared" si="60"/>
        <v>-3.0315684777720716E-3</v>
      </c>
      <c r="AG235" s="16">
        <f t="shared" si="61"/>
        <v>0.13577749966551816</v>
      </c>
      <c r="AH235">
        <f>INDEX(Impacts_scenario_1_RSBsn_Mask!$Y$2:$Y$70,$Z235-1939+1,1)</f>
        <v>0.99643243001779125</v>
      </c>
    </row>
    <row r="236" spans="1:34" x14ac:dyDescent="0.3">
      <c r="A236">
        <v>79</v>
      </c>
      <c r="B236">
        <v>1</v>
      </c>
      <c r="C236">
        <f>RS_wells_scenario_1_bgw!C236-RS_wells_baseline_bgw!C236</f>
        <v>0</v>
      </c>
      <c r="D236">
        <f>RS_wells_scenario_1_bgw!D236-RS_wells_baseline_bgw!D236</f>
        <v>0</v>
      </c>
      <c r="E236">
        <f>RS_wells_scenario_1_bgw!E236-RS_wells_baseline_bgw!E236</f>
        <v>0</v>
      </c>
      <c r="F236">
        <f>RS_wells_scenario_1_bgw!F236-RS_wells_baseline_bgw!F236</f>
        <v>0</v>
      </c>
      <c r="G236">
        <f>RS_wells_scenario_1_bgw!G236-RS_wells_baseline_bgw!G236</f>
        <v>0</v>
      </c>
      <c r="H236" s="19">
        <f>RS_wells_scenario_1_bgw!H236-RS_wells_baseline_bgw!H236</f>
        <v>0</v>
      </c>
      <c r="I236">
        <f>RS_wells_scenario_1_bgw!I236-RS_wells_baseline_bgw!I236</f>
        <v>0</v>
      </c>
      <c r="J236">
        <f>RS_wells_scenario_1_bgw!J236-RS_wells_baseline_bgw!J236</f>
        <v>0</v>
      </c>
      <c r="K236">
        <f>RS_wells_scenario_1_bgw!K236-RS_wells_baseline_bgw!K236</f>
        <v>0</v>
      </c>
      <c r="L236">
        <f>RS_wells_scenario_1_bgw!L236-RS_wells_baseline_bgw!L236</f>
        <v>0</v>
      </c>
      <c r="M236">
        <f>RS_wells_scenario_1_bgw!M236-RS_wells_baseline_bgw!M236</f>
        <v>0</v>
      </c>
      <c r="N236">
        <f>RS_wells_scenario_1_bgw!N236-RS_wells_baseline_bgw!N236</f>
        <v>0</v>
      </c>
      <c r="O236">
        <v>10.145833333333334</v>
      </c>
      <c r="P236">
        <f t="shared" si="48"/>
        <v>1946</v>
      </c>
      <c r="Q236" s="2">
        <f t="shared" si="49"/>
        <v>16964.270833333372</v>
      </c>
      <c r="R236">
        <f t="shared" si="50"/>
        <v>0</v>
      </c>
      <c r="S236">
        <f>I236*$O236/ref!$B$3</f>
        <v>0</v>
      </c>
      <c r="T236">
        <f>K236*$O236/ref!$B$3</f>
        <v>0</v>
      </c>
      <c r="U236">
        <f>L236*$O236/ref!$B$3</f>
        <v>0</v>
      </c>
      <c r="V236">
        <f>N236*$O236/ref!$B$3</f>
        <v>0</v>
      </c>
      <c r="W236">
        <f t="shared" si="54"/>
        <v>6</v>
      </c>
      <c r="X236" t="str">
        <f t="shared" si="55"/>
        <v>6 1946</v>
      </c>
      <c r="Y236">
        <f t="shared" si="52"/>
        <v>6</v>
      </c>
      <c r="Z236">
        <f t="shared" si="56"/>
        <v>1959</v>
      </c>
      <c r="AA236" t="str">
        <f t="shared" si="57"/>
        <v>6 1959</v>
      </c>
      <c r="AB236" s="1">
        <f t="shared" si="53"/>
        <v>21732.375</v>
      </c>
      <c r="AC236">
        <f t="shared" si="51"/>
        <v>3</v>
      </c>
      <c r="AD236" s="16">
        <f t="shared" si="58"/>
        <v>3.0165216671446919</v>
      </c>
      <c r="AE236" s="16">
        <f t="shared" si="59"/>
        <v>-79.55203974402977</v>
      </c>
      <c r="AF236" s="16">
        <f t="shared" si="60"/>
        <v>0.43486811829534744</v>
      </c>
      <c r="AG236" s="16">
        <f t="shared" si="61"/>
        <v>0.37257123425991179</v>
      </c>
      <c r="AH236">
        <f>INDEX(Impacts_scenario_1_RSBsn_Mask!$Y$2:$Y$70,$Z236-1939+1,1)</f>
        <v>0.99643243001779125</v>
      </c>
    </row>
    <row r="237" spans="1:34" x14ac:dyDescent="0.3">
      <c r="A237">
        <v>79</v>
      </c>
      <c r="B237">
        <v>2</v>
      </c>
      <c r="C237">
        <f>RS_wells_scenario_1_bgw!C237-RS_wells_baseline_bgw!C237</f>
        <v>0</v>
      </c>
      <c r="D237">
        <f>RS_wells_scenario_1_bgw!D237-RS_wells_baseline_bgw!D237</f>
        <v>0</v>
      </c>
      <c r="E237">
        <f>RS_wells_scenario_1_bgw!E237-RS_wells_baseline_bgw!E237</f>
        <v>0</v>
      </c>
      <c r="F237">
        <f>RS_wells_scenario_1_bgw!F237-RS_wells_baseline_bgw!F237</f>
        <v>0</v>
      </c>
      <c r="G237">
        <f>RS_wells_scenario_1_bgw!G237-RS_wells_baseline_bgw!G237</f>
        <v>0</v>
      </c>
      <c r="H237" s="19">
        <f>RS_wells_scenario_1_bgw!H237-RS_wells_baseline_bgw!H237</f>
        <v>0</v>
      </c>
      <c r="I237">
        <f>RS_wells_scenario_1_bgw!I237-RS_wells_baseline_bgw!I237</f>
        <v>0</v>
      </c>
      <c r="J237">
        <f>RS_wells_scenario_1_bgw!J237-RS_wells_baseline_bgw!J237</f>
        <v>0</v>
      </c>
      <c r="K237">
        <f>RS_wells_scenario_1_bgw!K237-RS_wells_baseline_bgw!K237</f>
        <v>0</v>
      </c>
      <c r="L237">
        <f>RS_wells_scenario_1_bgw!L237-RS_wells_baseline_bgw!L237</f>
        <v>0</v>
      </c>
      <c r="M237">
        <f>RS_wells_scenario_1_bgw!M237-RS_wells_baseline_bgw!M237</f>
        <v>0</v>
      </c>
      <c r="N237">
        <f>RS_wells_scenario_1_bgw!N237-RS_wells_baseline_bgw!N237</f>
        <v>0</v>
      </c>
      <c r="O237">
        <v>10.145833333333334</v>
      </c>
      <c r="P237">
        <f t="shared" si="48"/>
        <v>1946</v>
      </c>
      <c r="Q237" s="2">
        <f t="shared" si="49"/>
        <v>16974.416666666704</v>
      </c>
      <c r="R237">
        <f t="shared" si="50"/>
        <v>0</v>
      </c>
      <c r="S237">
        <f>I237*$O237/ref!$B$3</f>
        <v>0</v>
      </c>
      <c r="T237">
        <f>K237*$O237/ref!$B$3</f>
        <v>0</v>
      </c>
      <c r="U237">
        <f>L237*$O237/ref!$B$3</f>
        <v>0</v>
      </c>
      <c r="V237">
        <f>N237*$O237/ref!$B$3</f>
        <v>0</v>
      </c>
      <c r="W237">
        <f t="shared" si="54"/>
        <v>6</v>
      </c>
      <c r="X237" t="str">
        <f t="shared" si="55"/>
        <v>6 1946</v>
      </c>
      <c r="Y237">
        <f t="shared" si="52"/>
        <v>7</v>
      </c>
      <c r="Z237">
        <f t="shared" si="56"/>
        <v>1959</v>
      </c>
      <c r="AA237" t="str">
        <f t="shared" si="57"/>
        <v>7 1959</v>
      </c>
      <c r="AB237" s="1">
        <f t="shared" si="53"/>
        <v>21762.8125</v>
      </c>
      <c r="AC237">
        <f t="shared" si="51"/>
        <v>3</v>
      </c>
      <c r="AD237" s="16">
        <f t="shared" si="58"/>
        <v>12.915730288779992</v>
      </c>
      <c r="AE237" s="16">
        <f t="shared" si="59"/>
        <v>-244.37402301423577</v>
      </c>
      <c r="AF237" s="16">
        <f t="shared" si="60"/>
        <v>0.27122381566577558</v>
      </c>
      <c r="AG237" s="16">
        <f t="shared" si="61"/>
        <v>0.99097170124627498</v>
      </c>
      <c r="AH237">
        <f>INDEX(Impacts_scenario_1_RSBsn_Mask!$Y$2:$Y$70,$Z237-1939+1,1)</f>
        <v>0.99643243001779125</v>
      </c>
    </row>
    <row r="238" spans="1:34" x14ac:dyDescent="0.3">
      <c r="A238">
        <v>79</v>
      </c>
      <c r="B238">
        <v>3</v>
      </c>
      <c r="C238">
        <f>RS_wells_scenario_1_bgw!C238-RS_wells_baseline_bgw!C238</f>
        <v>0</v>
      </c>
      <c r="D238">
        <f>RS_wells_scenario_1_bgw!D238-RS_wells_baseline_bgw!D238</f>
        <v>0</v>
      </c>
      <c r="E238">
        <f>RS_wells_scenario_1_bgw!E238-RS_wells_baseline_bgw!E238</f>
        <v>0</v>
      </c>
      <c r="F238">
        <f>RS_wells_scenario_1_bgw!F238-RS_wells_baseline_bgw!F238</f>
        <v>0</v>
      </c>
      <c r="G238">
        <f>RS_wells_scenario_1_bgw!G238-RS_wells_baseline_bgw!G238</f>
        <v>0</v>
      </c>
      <c r="H238" s="19">
        <f>RS_wells_scenario_1_bgw!H238-RS_wells_baseline_bgw!H238</f>
        <v>0</v>
      </c>
      <c r="I238">
        <f>RS_wells_scenario_1_bgw!I238-RS_wells_baseline_bgw!I238</f>
        <v>0</v>
      </c>
      <c r="J238">
        <f>RS_wells_scenario_1_bgw!J238-RS_wells_baseline_bgw!J238</f>
        <v>0</v>
      </c>
      <c r="K238">
        <f>RS_wells_scenario_1_bgw!K238-RS_wells_baseline_bgw!K238</f>
        <v>0</v>
      </c>
      <c r="L238">
        <f>RS_wells_scenario_1_bgw!L238-RS_wells_baseline_bgw!L238</f>
        <v>0</v>
      </c>
      <c r="M238">
        <f>RS_wells_scenario_1_bgw!M238-RS_wells_baseline_bgw!M238</f>
        <v>0</v>
      </c>
      <c r="N238">
        <f>RS_wells_scenario_1_bgw!N238-RS_wells_baseline_bgw!N238</f>
        <v>0</v>
      </c>
      <c r="O238">
        <v>10.145833333333334</v>
      </c>
      <c r="P238">
        <f t="shared" si="48"/>
        <v>1946</v>
      </c>
      <c r="Q238" s="2">
        <f t="shared" si="49"/>
        <v>16984.562500000036</v>
      </c>
      <c r="R238">
        <f t="shared" si="50"/>
        <v>0</v>
      </c>
      <c r="S238">
        <f>I238*$O238/ref!$B$3</f>
        <v>0</v>
      </c>
      <c r="T238">
        <f>K238*$O238/ref!$B$3</f>
        <v>0</v>
      </c>
      <c r="U238">
        <f>L238*$O238/ref!$B$3</f>
        <v>0</v>
      </c>
      <c r="V238">
        <f>N238*$O238/ref!$B$3</f>
        <v>0</v>
      </c>
      <c r="W238">
        <f t="shared" si="54"/>
        <v>6</v>
      </c>
      <c r="X238" t="str">
        <f t="shared" si="55"/>
        <v>6 1946</v>
      </c>
      <c r="Y238">
        <f t="shared" si="52"/>
        <v>8</v>
      </c>
      <c r="Z238">
        <f t="shared" si="56"/>
        <v>1959</v>
      </c>
      <c r="AA238" t="str">
        <f t="shared" si="57"/>
        <v>8 1959</v>
      </c>
      <c r="AB238" s="1">
        <f t="shared" si="53"/>
        <v>21793.25</v>
      </c>
      <c r="AC238">
        <f t="shared" si="51"/>
        <v>3</v>
      </c>
      <c r="AD238" s="16">
        <f t="shared" si="58"/>
        <v>0.29156725962263552</v>
      </c>
      <c r="AE238" s="16">
        <f t="shared" si="59"/>
        <v>-268.22029496671092</v>
      </c>
      <c r="AF238" s="16">
        <f t="shared" si="60"/>
        <v>2.9699058486335295</v>
      </c>
      <c r="AG238" s="16">
        <f t="shared" si="61"/>
        <v>2.3416937133175284</v>
      </c>
      <c r="AH238">
        <f>INDEX(Impacts_scenario_1_RSBsn_Mask!$Y$2:$Y$70,$Z238-1939+1,1)</f>
        <v>0.99643243001779125</v>
      </c>
    </row>
    <row r="239" spans="1:34" x14ac:dyDescent="0.3">
      <c r="A239">
        <v>80</v>
      </c>
      <c r="B239">
        <v>1</v>
      </c>
      <c r="C239">
        <f>RS_wells_scenario_1_bgw!C239-RS_wells_baseline_bgw!C239</f>
        <v>0</v>
      </c>
      <c r="D239">
        <f>RS_wells_scenario_1_bgw!D239-RS_wells_baseline_bgw!D239</f>
        <v>0</v>
      </c>
      <c r="E239">
        <f>RS_wells_scenario_1_bgw!E239-RS_wells_baseline_bgw!E239</f>
        <v>0</v>
      </c>
      <c r="F239">
        <f>RS_wells_scenario_1_bgw!F239-RS_wells_baseline_bgw!F239</f>
        <v>0</v>
      </c>
      <c r="G239">
        <f>RS_wells_scenario_1_bgw!G239-RS_wells_baseline_bgw!G239</f>
        <v>0</v>
      </c>
      <c r="H239" s="19">
        <f>RS_wells_scenario_1_bgw!H239-RS_wells_baseline_bgw!H239</f>
        <v>0</v>
      </c>
      <c r="I239">
        <f>RS_wells_scenario_1_bgw!I239-RS_wells_baseline_bgw!I239</f>
        <v>0</v>
      </c>
      <c r="J239">
        <f>RS_wells_scenario_1_bgw!J239-RS_wells_baseline_bgw!J239</f>
        <v>0</v>
      </c>
      <c r="K239">
        <f>RS_wells_scenario_1_bgw!K239-RS_wells_baseline_bgw!K239</f>
        <v>0</v>
      </c>
      <c r="L239">
        <f>RS_wells_scenario_1_bgw!L239-RS_wells_baseline_bgw!L239</f>
        <v>0</v>
      </c>
      <c r="M239">
        <f>RS_wells_scenario_1_bgw!M239-RS_wells_baseline_bgw!M239</f>
        <v>0</v>
      </c>
      <c r="N239">
        <f>RS_wells_scenario_1_bgw!N239-RS_wells_baseline_bgw!N239</f>
        <v>0</v>
      </c>
      <c r="O239">
        <v>10.145833333333334</v>
      </c>
      <c r="P239">
        <f t="shared" si="48"/>
        <v>1946</v>
      </c>
      <c r="Q239" s="2">
        <f t="shared" si="49"/>
        <v>16994.708333333369</v>
      </c>
      <c r="R239">
        <f t="shared" si="50"/>
        <v>0</v>
      </c>
      <c r="S239">
        <f>I239*$O239/ref!$B$3</f>
        <v>0</v>
      </c>
      <c r="T239">
        <f>K239*$O239/ref!$B$3</f>
        <v>0</v>
      </c>
      <c r="U239">
        <f>L239*$O239/ref!$B$3</f>
        <v>0</v>
      </c>
      <c r="V239">
        <f>N239*$O239/ref!$B$3</f>
        <v>0</v>
      </c>
      <c r="W239">
        <f t="shared" si="54"/>
        <v>7</v>
      </c>
      <c r="X239" t="str">
        <f t="shared" si="55"/>
        <v>7 1946</v>
      </c>
      <c r="Y239">
        <f t="shared" si="52"/>
        <v>9</v>
      </c>
      <c r="Z239">
        <f t="shared" si="56"/>
        <v>1959</v>
      </c>
      <c r="AA239" t="str">
        <f t="shared" si="57"/>
        <v>9 1959</v>
      </c>
      <c r="AB239" s="1">
        <f t="shared" si="53"/>
        <v>21823.6875</v>
      </c>
      <c r="AC239">
        <f t="shared" si="51"/>
        <v>3</v>
      </c>
      <c r="AD239" s="16">
        <f t="shared" si="58"/>
        <v>-16.039996303803214</v>
      </c>
      <c r="AE239" s="16">
        <f t="shared" si="59"/>
        <v>-120.43345235021286</v>
      </c>
      <c r="AF239" s="16">
        <f t="shared" si="60"/>
        <v>3.1432676515641393</v>
      </c>
      <c r="AG239" s="16">
        <f t="shared" si="61"/>
        <v>4.3367800460095198</v>
      </c>
      <c r="AH239">
        <f>INDEX(Impacts_scenario_1_RSBsn_Mask!$Y$2:$Y$70,$Z239-1939+1,1)</f>
        <v>0.99643243001779125</v>
      </c>
    </row>
    <row r="240" spans="1:34" x14ac:dyDescent="0.3">
      <c r="A240">
        <v>80</v>
      </c>
      <c r="B240">
        <v>2</v>
      </c>
      <c r="C240">
        <f>RS_wells_scenario_1_bgw!C240-RS_wells_baseline_bgw!C240</f>
        <v>0</v>
      </c>
      <c r="D240">
        <f>RS_wells_scenario_1_bgw!D240-RS_wells_baseline_bgw!D240</f>
        <v>0</v>
      </c>
      <c r="E240">
        <f>RS_wells_scenario_1_bgw!E240-RS_wells_baseline_bgw!E240</f>
        <v>0</v>
      </c>
      <c r="F240">
        <f>RS_wells_scenario_1_bgw!F240-RS_wells_baseline_bgw!F240</f>
        <v>0</v>
      </c>
      <c r="G240">
        <f>RS_wells_scenario_1_bgw!G240-RS_wells_baseline_bgw!G240</f>
        <v>0</v>
      </c>
      <c r="H240" s="19">
        <f>RS_wells_scenario_1_bgw!H240-RS_wells_baseline_bgw!H240</f>
        <v>0</v>
      </c>
      <c r="I240">
        <f>RS_wells_scenario_1_bgw!I240-RS_wells_baseline_bgw!I240</f>
        <v>0</v>
      </c>
      <c r="J240">
        <f>RS_wells_scenario_1_bgw!J240-RS_wells_baseline_bgw!J240</f>
        <v>0</v>
      </c>
      <c r="K240">
        <f>RS_wells_scenario_1_bgw!K240-RS_wells_baseline_bgw!K240</f>
        <v>0</v>
      </c>
      <c r="L240">
        <f>RS_wells_scenario_1_bgw!L240-RS_wells_baseline_bgw!L240</f>
        <v>0</v>
      </c>
      <c r="M240">
        <f>RS_wells_scenario_1_bgw!M240-RS_wells_baseline_bgw!M240</f>
        <v>0</v>
      </c>
      <c r="N240">
        <f>RS_wells_scenario_1_bgw!N240-RS_wells_baseline_bgw!N240</f>
        <v>0</v>
      </c>
      <c r="O240">
        <v>10.145833333333334</v>
      </c>
      <c r="P240">
        <f t="shared" si="48"/>
        <v>1946</v>
      </c>
      <c r="Q240" s="2">
        <f t="shared" si="49"/>
        <v>17004.854166666701</v>
      </c>
      <c r="R240">
        <f t="shared" si="50"/>
        <v>0</v>
      </c>
      <c r="S240">
        <f>I240*$O240/ref!$B$3</f>
        <v>0</v>
      </c>
      <c r="T240">
        <f>K240*$O240/ref!$B$3</f>
        <v>0</v>
      </c>
      <c r="U240">
        <f>L240*$O240/ref!$B$3</f>
        <v>0</v>
      </c>
      <c r="V240">
        <f>N240*$O240/ref!$B$3</f>
        <v>0</v>
      </c>
      <c r="W240">
        <f t="shared" si="54"/>
        <v>7</v>
      </c>
      <c r="X240" t="str">
        <f t="shared" si="55"/>
        <v>7 1946</v>
      </c>
      <c r="Y240">
        <f t="shared" si="52"/>
        <v>10</v>
      </c>
      <c r="Z240">
        <f t="shared" si="56"/>
        <v>1959</v>
      </c>
      <c r="AA240" t="str">
        <f t="shared" si="57"/>
        <v>10 1959</v>
      </c>
      <c r="AB240" s="1">
        <f t="shared" si="53"/>
        <v>21854.125</v>
      </c>
      <c r="AC240">
        <f t="shared" si="51"/>
        <v>3</v>
      </c>
      <c r="AD240" s="16">
        <f t="shared" si="58"/>
        <v>-12.594431614863863</v>
      </c>
      <c r="AE240" s="16">
        <f t="shared" si="59"/>
        <v>-5.9491477271842244E-2</v>
      </c>
      <c r="AF240" s="16">
        <f t="shared" si="60"/>
        <v>0</v>
      </c>
      <c r="AG240" s="16">
        <f t="shared" si="61"/>
        <v>6.1543420822816444</v>
      </c>
      <c r="AH240">
        <f>INDEX(Impacts_scenario_1_RSBsn_Mask!$Y$2:$Y$70,$Z240-1939+1,1)</f>
        <v>0.99643243001779125</v>
      </c>
    </row>
    <row r="241" spans="1:34" x14ac:dyDescent="0.3">
      <c r="A241">
        <v>80</v>
      </c>
      <c r="B241">
        <v>3</v>
      </c>
      <c r="C241">
        <f>RS_wells_scenario_1_bgw!C241-RS_wells_baseline_bgw!C241</f>
        <v>0</v>
      </c>
      <c r="D241">
        <f>RS_wells_scenario_1_bgw!D241-RS_wells_baseline_bgw!D241</f>
        <v>0</v>
      </c>
      <c r="E241">
        <f>RS_wells_scenario_1_bgw!E241-RS_wells_baseline_bgw!E241</f>
        <v>0</v>
      </c>
      <c r="F241">
        <f>RS_wells_scenario_1_bgw!F241-RS_wells_baseline_bgw!F241</f>
        <v>0</v>
      </c>
      <c r="G241">
        <f>RS_wells_scenario_1_bgw!G241-RS_wells_baseline_bgw!G241</f>
        <v>0</v>
      </c>
      <c r="H241" s="19">
        <f>RS_wells_scenario_1_bgw!H241-RS_wells_baseline_bgw!H241</f>
        <v>0</v>
      </c>
      <c r="I241">
        <f>RS_wells_scenario_1_bgw!I241-RS_wells_baseline_bgw!I241</f>
        <v>0</v>
      </c>
      <c r="J241">
        <f>RS_wells_scenario_1_bgw!J241-RS_wells_baseline_bgw!J241</f>
        <v>0</v>
      </c>
      <c r="K241">
        <f>RS_wells_scenario_1_bgw!K241-RS_wells_baseline_bgw!K241</f>
        <v>0</v>
      </c>
      <c r="L241">
        <f>RS_wells_scenario_1_bgw!L241-RS_wells_baseline_bgw!L241</f>
        <v>0</v>
      </c>
      <c r="M241">
        <f>RS_wells_scenario_1_bgw!M241-RS_wells_baseline_bgw!M241</f>
        <v>0</v>
      </c>
      <c r="N241">
        <f>RS_wells_scenario_1_bgw!N241-RS_wells_baseline_bgw!N241</f>
        <v>0</v>
      </c>
      <c r="O241">
        <v>10.145833333333334</v>
      </c>
      <c r="P241">
        <f t="shared" si="48"/>
        <v>1946</v>
      </c>
      <c r="Q241" s="2">
        <f t="shared" si="49"/>
        <v>17015.000000000033</v>
      </c>
      <c r="R241">
        <f t="shared" si="50"/>
        <v>0</v>
      </c>
      <c r="S241">
        <f>I241*$O241/ref!$B$3</f>
        <v>0</v>
      </c>
      <c r="T241">
        <f>K241*$O241/ref!$B$3</f>
        <v>0</v>
      </c>
      <c r="U241">
        <f>L241*$O241/ref!$B$3</f>
        <v>0</v>
      </c>
      <c r="V241">
        <f>N241*$O241/ref!$B$3</f>
        <v>0</v>
      </c>
      <c r="W241">
        <f t="shared" si="54"/>
        <v>7</v>
      </c>
      <c r="X241" t="str">
        <f t="shared" si="55"/>
        <v>7 1946</v>
      </c>
      <c r="Y241">
        <f t="shared" si="52"/>
        <v>11</v>
      </c>
      <c r="Z241">
        <f t="shared" si="56"/>
        <v>1959</v>
      </c>
      <c r="AA241" t="str">
        <f t="shared" si="57"/>
        <v>11 1959</v>
      </c>
      <c r="AB241" s="1">
        <f t="shared" si="53"/>
        <v>21884.5625</v>
      </c>
      <c r="AC241">
        <f t="shared" si="51"/>
        <v>3</v>
      </c>
      <c r="AD241" s="16">
        <f t="shared" si="58"/>
        <v>-18.373943058473817</v>
      </c>
      <c r="AE241" s="16">
        <f t="shared" si="59"/>
        <v>-5.9491477271842244E-2</v>
      </c>
      <c r="AF241" s="16">
        <f t="shared" si="60"/>
        <v>3.2034805404422575</v>
      </c>
      <c r="AG241" s="16">
        <f t="shared" si="61"/>
        <v>6.6139563446036433</v>
      </c>
      <c r="AH241">
        <f>INDEX(Impacts_scenario_1_RSBsn_Mask!$Y$2:$Y$70,$Z241-1939+1,1)</f>
        <v>0.99643243001779125</v>
      </c>
    </row>
    <row r="242" spans="1:34" x14ac:dyDescent="0.3">
      <c r="A242">
        <v>81</v>
      </c>
      <c r="B242">
        <v>1</v>
      </c>
      <c r="C242">
        <f>RS_wells_scenario_1_bgw!C242-RS_wells_baseline_bgw!C242</f>
        <v>0</v>
      </c>
      <c r="D242">
        <f>RS_wells_scenario_1_bgw!D242-RS_wells_baseline_bgw!D242</f>
        <v>0</v>
      </c>
      <c r="E242">
        <f>RS_wells_scenario_1_bgw!E242-RS_wells_baseline_bgw!E242</f>
        <v>0</v>
      </c>
      <c r="F242">
        <f>RS_wells_scenario_1_bgw!F242-RS_wells_baseline_bgw!F242</f>
        <v>0</v>
      </c>
      <c r="G242">
        <f>RS_wells_scenario_1_bgw!G242-RS_wells_baseline_bgw!G242</f>
        <v>0</v>
      </c>
      <c r="H242" s="19">
        <f>RS_wells_scenario_1_bgw!H242-RS_wells_baseline_bgw!H242</f>
        <v>0</v>
      </c>
      <c r="I242">
        <f>RS_wells_scenario_1_bgw!I242-RS_wells_baseline_bgw!I242</f>
        <v>0</v>
      </c>
      <c r="J242">
        <f>RS_wells_scenario_1_bgw!J242-RS_wells_baseline_bgw!J242</f>
        <v>0</v>
      </c>
      <c r="K242">
        <f>RS_wells_scenario_1_bgw!K242-RS_wells_baseline_bgw!K242</f>
        <v>0</v>
      </c>
      <c r="L242">
        <f>RS_wells_scenario_1_bgw!L242-RS_wells_baseline_bgw!L242</f>
        <v>0</v>
      </c>
      <c r="M242">
        <f>RS_wells_scenario_1_bgw!M242-RS_wells_baseline_bgw!M242</f>
        <v>0</v>
      </c>
      <c r="N242">
        <f>RS_wells_scenario_1_bgw!N242-RS_wells_baseline_bgw!N242</f>
        <v>0</v>
      </c>
      <c r="O242">
        <v>10.145833333333334</v>
      </c>
      <c r="P242">
        <f t="shared" si="48"/>
        <v>1946</v>
      </c>
      <c r="Q242" s="2">
        <f t="shared" si="49"/>
        <v>17025.145833333365</v>
      </c>
      <c r="R242">
        <f t="shared" si="50"/>
        <v>0</v>
      </c>
      <c r="S242">
        <f>I242*$O242/ref!$B$3</f>
        <v>0</v>
      </c>
      <c r="T242">
        <f>K242*$O242/ref!$B$3</f>
        <v>0</v>
      </c>
      <c r="U242">
        <f>L242*$O242/ref!$B$3</f>
        <v>0</v>
      </c>
      <c r="V242">
        <f>N242*$O242/ref!$B$3</f>
        <v>0</v>
      </c>
      <c r="W242">
        <f t="shared" si="54"/>
        <v>8</v>
      </c>
      <c r="X242" t="str">
        <f t="shared" si="55"/>
        <v>8 1946</v>
      </c>
      <c r="Y242">
        <f t="shared" si="52"/>
        <v>12</v>
      </c>
      <c r="Z242">
        <f t="shared" si="56"/>
        <v>1959</v>
      </c>
      <c r="AA242" t="str">
        <f t="shared" si="57"/>
        <v>12 1959</v>
      </c>
      <c r="AB242" s="1">
        <f t="shared" si="53"/>
        <v>21915</v>
      </c>
      <c r="AC242">
        <f t="shared" si="51"/>
        <v>3</v>
      </c>
      <c r="AD242" s="16">
        <f t="shared" si="58"/>
        <v>-9.6798019478890485</v>
      </c>
      <c r="AE242" s="16">
        <f t="shared" si="59"/>
        <v>-5.9491477271842244E-2</v>
      </c>
      <c r="AF242" s="16">
        <f t="shared" si="60"/>
        <v>1.1845636343550183</v>
      </c>
      <c r="AG242" s="16">
        <f t="shared" si="61"/>
        <v>6.3909393752851837</v>
      </c>
      <c r="AH242">
        <f>INDEX(Impacts_scenario_1_RSBsn_Mask!$Y$2:$Y$70,$Z242-1939+1,1)</f>
        <v>0.99643243001779125</v>
      </c>
    </row>
    <row r="243" spans="1:34" x14ac:dyDescent="0.3">
      <c r="A243">
        <v>81</v>
      </c>
      <c r="B243">
        <v>2</v>
      </c>
      <c r="C243">
        <f>RS_wells_scenario_1_bgw!C243-RS_wells_baseline_bgw!C243</f>
        <v>0</v>
      </c>
      <c r="D243">
        <f>RS_wells_scenario_1_bgw!D243-RS_wells_baseline_bgw!D243</f>
        <v>0</v>
      </c>
      <c r="E243">
        <f>RS_wells_scenario_1_bgw!E243-RS_wells_baseline_bgw!E243</f>
        <v>0</v>
      </c>
      <c r="F243">
        <f>RS_wells_scenario_1_bgw!F243-RS_wells_baseline_bgw!F243</f>
        <v>0</v>
      </c>
      <c r="G243">
        <f>RS_wells_scenario_1_bgw!G243-RS_wells_baseline_bgw!G243</f>
        <v>0</v>
      </c>
      <c r="H243" s="19">
        <f>RS_wells_scenario_1_bgw!H243-RS_wells_baseline_bgw!H243</f>
        <v>0</v>
      </c>
      <c r="I243">
        <f>RS_wells_scenario_1_bgw!I243-RS_wells_baseline_bgw!I243</f>
        <v>0</v>
      </c>
      <c r="J243">
        <f>RS_wells_scenario_1_bgw!J243-RS_wells_baseline_bgw!J243</f>
        <v>0</v>
      </c>
      <c r="K243">
        <f>RS_wells_scenario_1_bgw!K243-RS_wells_baseline_bgw!K243</f>
        <v>0</v>
      </c>
      <c r="L243">
        <f>RS_wells_scenario_1_bgw!L243-RS_wells_baseline_bgw!L243</f>
        <v>0</v>
      </c>
      <c r="M243">
        <f>RS_wells_scenario_1_bgw!M243-RS_wells_baseline_bgw!M243</f>
        <v>0</v>
      </c>
      <c r="N243">
        <f>RS_wells_scenario_1_bgw!N243-RS_wells_baseline_bgw!N243</f>
        <v>0</v>
      </c>
      <c r="O243">
        <v>10.145833333333334</v>
      </c>
      <c r="P243">
        <f t="shared" si="48"/>
        <v>1946</v>
      </c>
      <c r="Q243" s="2">
        <f t="shared" si="49"/>
        <v>17035.291666666697</v>
      </c>
      <c r="R243">
        <f t="shared" si="50"/>
        <v>0</v>
      </c>
      <c r="S243">
        <f>I243*$O243/ref!$B$3</f>
        <v>0</v>
      </c>
      <c r="T243">
        <f>K243*$O243/ref!$B$3</f>
        <v>0</v>
      </c>
      <c r="U243">
        <f>L243*$O243/ref!$B$3</f>
        <v>0</v>
      </c>
      <c r="V243">
        <f>N243*$O243/ref!$B$3</f>
        <v>0</v>
      </c>
      <c r="W243">
        <f t="shared" si="54"/>
        <v>8</v>
      </c>
      <c r="X243" t="str">
        <f t="shared" si="55"/>
        <v>8 1946</v>
      </c>
      <c r="Y243">
        <f t="shared" si="52"/>
        <v>1</v>
      </c>
      <c r="Z243">
        <f t="shared" si="56"/>
        <v>1960</v>
      </c>
      <c r="AA243" t="str">
        <f t="shared" si="57"/>
        <v>1 1960</v>
      </c>
      <c r="AB243" s="1">
        <f t="shared" si="53"/>
        <v>21945.4375</v>
      </c>
      <c r="AC243">
        <f t="shared" si="51"/>
        <v>3</v>
      </c>
      <c r="AD243" s="16">
        <f t="shared" si="58"/>
        <v>-8.333777601057907</v>
      </c>
      <c r="AE243" s="16">
        <f t="shared" si="59"/>
        <v>-5.9491477273143759E-2</v>
      </c>
      <c r="AF243" s="16">
        <f t="shared" si="60"/>
        <v>0</v>
      </c>
      <c r="AG243" s="16">
        <f t="shared" si="61"/>
        <v>6.5294007692957567</v>
      </c>
      <c r="AH243">
        <f>INDEX(Impacts_scenario_1_RSBsn_Mask!$Y$2:$Y$70,$Z243-1939+1,1)</f>
        <v>1.000814080122767</v>
      </c>
    </row>
    <row r="244" spans="1:34" x14ac:dyDescent="0.3">
      <c r="A244">
        <v>81</v>
      </c>
      <c r="B244">
        <v>3</v>
      </c>
      <c r="C244">
        <f>RS_wells_scenario_1_bgw!C244-RS_wells_baseline_bgw!C244</f>
        <v>0</v>
      </c>
      <c r="D244">
        <f>RS_wells_scenario_1_bgw!D244-RS_wells_baseline_bgw!D244</f>
        <v>0</v>
      </c>
      <c r="E244">
        <f>RS_wells_scenario_1_bgw!E244-RS_wells_baseline_bgw!E244</f>
        <v>0</v>
      </c>
      <c r="F244">
        <f>RS_wells_scenario_1_bgw!F244-RS_wells_baseline_bgw!F244</f>
        <v>0</v>
      </c>
      <c r="G244">
        <f>RS_wells_scenario_1_bgw!G244-RS_wells_baseline_bgw!G244</f>
        <v>0</v>
      </c>
      <c r="H244" s="19">
        <f>RS_wells_scenario_1_bgw!H244-RS_wells_baseline_bgw!H244</f>
        <v>0</v>
      </c>
      <c r="I244">
        <f>RS_wells_scenario_1_bgw!I244-RS_wells_baseline_bgw!I244</f>
        <v>0</v>
      </c>
      <c r="J244">
        <f>RS_wells_scenario_1_bgw!J244-RS_wells_baseline_bgw!J244</f>
        <v>0</v>
      </c>
      <c r="K244">
        <f>RS_wells_scenario_1_bgw!K244-RS_wells_baseline_bgw!K244</f>
        <v>0</v>
      </c>
      <c r="L244">
        <f>RS_wells_scenario_1_bgw!L244-RS_wells_baseline_bgw!L244</f>
        <v>0</v>
      </c>
      <c r="M244">
        <f>RS_wells_scenario_1_bgw!M244-RS_wells_baseline_bgw!M244</f>
        <v>0</v>
      </c>
      <c r="N244">
        <f>RS_wells_scenario_1_bgw!N244-RS_wells_baseline_bgw!N244</f>
        <v>0</v>
      </c>
      <c r="O244">
        <v>10.145833333333334</v>
      </c>
      <c r="P244">
        <f t="shared" si="48"/>
        <v>1946</v>
      </c>
      <c r="Q244" s="2">
        <f t="shared" si="49"/>
        <v>17045.437500000029</v>
      </c>
      <c r="R244">
        <f t="shared" si="50"/>
        <v>0</v>
      </c>
      <c r="S244">
        <f>I244*$O244/ref!$B$3</f>
        <v>0</v>
      </c>
      <c r="T244">
        <f>K244*$O244/ref!$B$3</f>
        <v>0</v>
      </c>
      <c r="U244">
        <f>L244*$O244/ref!$B$3</f>
        <v>0</v>
      </c>
      <c r="V244">
        <f>N244*$O244/ref!$B$3</f>
        <v>0</v>
      </c>
      <c r="W244">
        <f t="shared" si="54"/>
        <v>8</v>
      </c>
      <c r="X244" t="str">
        <f t="shared" si="55"/>
        <v>8 1946</v>
      </c>
      <c r="Y244">
        <f t="shared" si="52"/>
        <v>2</v>
      </c>
      <c r="Z244">
        <f t="shared" si="56"/>
        <v>1960</v>
      </c>
      <c r="AA244" t="str">
        <f t="shared" si="57"/>
        <v>2 1960</v>
      </c>
      <c r="AB244" s="1">
        <f t="shared" si="53"/>
        <v>21975.875</v>
      </c>
      <c r="AC244">
        <f t="shared" si="51"/>
        <v>3</v>
      </c>
      <c r="AD244" s="16">
        <f t="shared" si="58"/>
        <v>-7.6546592128201327</v>
      </c>
      <c r="AE244" s="16">
        <f t="shared" si="59"/>
        <v>-5.9491477273143759E-2</v>
      </c>
      <c r="AF244" s="16">
        <f t="shared" si="60"/>
        <v>0</v>
      </c>
      <c r="AG244" s="16">
        <f t="shared" si="61"/>
        <v>6.4222708079884034</v>
      </c>
      <c r="AH244">
        <f>INDEX(Impacts_scenario_1_RSBsn_Mask!$Y$2:$Y$70,$Z244-1939+1,1)</f>
        <v>1.000814080122767</v>
      </c>
    </row>
    <row r="245" spans="1:34" x14ac:dyDescent="0.3">
      <c r="A245">
        <v>82</v>
      </c>
      <c r="B245">
        <v>1</v>
      </c>
      <c r="C245">
        <f>RS_wells_scenario_1_bgw!C245-RS_wells_baseline_bgw!C245</f>
        <v>0</v>
      </c>
      <c r="D245">
        <f>RS_wells_scenario_1_bgw!D245-RS_wells_baseline_bgw!D245</f>
        <v>0</v>
      </c>
      <c r="E245">
        <f>RS_wells_scenario_1_bgw!E245-RS_wells_baseline_bgw!E245</f>
        <v>0</v>
      </c>
      <c r="F245">
        <f>RS_wells_scenario_1_bgw!F245-RS_wells_baseline_bgw!F245</f>
        <v>0</v>
      </c>
      <c r="G245">
        <f>RS_wells_scenario_1_bgw!G245-RS_wells_baseline_bgw!G245</f>
        <v>0</v>
      </c>
      <c r="H245" s="19">
        <f>RS_wells_scenario_1_bgw!H245-RS_wells_baseline_bgw!H245</f>
        <v>0</v>
      </c>
      <c r="I245">
        <f>RS_wells_scenario_1_bgw!I245-RS_wells_baseline_bgw!I245</f>
        <v>0</v>
      </c>
      <c r="J245">
        <f>RS_wells_scenario_1_bgw!J245-RS_wells_baseline_bgw!J245</f>
        <v>0</v>
      </c>
      <c r="K245">
        <f>RS_wells_scenario_1_bgw!K245-RS_wells_baseline_bgw!K245</f>
        <v>0</v>
      </c>
      <c r="L245">
        <f>RS_wells_scenario_1_bgw!L245-RS_wells_baseline_bgw!L245</f>
        <v>0</v>
      </c>
      <c r="M245">
        <f>RS_wells_scenario_1_bgw!M245-RS_wells_baseline_bgw!M245</f>
        <v>0</v>
      </c>
      <c r="N245">
        <f>RS_wells_scenario_1_bgw!N245-RS_wells_baseline_bgw!N245</f>
        <v>0</v>
      </c>
      <c r="O245">
        <v>10.145833333333334</v>
      </c>
      <c r="P245">
        <f t="shared" si="48"/>
        <v>1946</v>
      </c>
      <c r="Q245" s="2">
        <f t="shared" si="49"/>
        <v>17055.583333333361</v>
      </c>
      <c r="R245">
        <f t="shared" si="50"/>
        <v>0</v>
      </c>
      <c r="S245">
        <f>I245*$O245/ref!$B$3</f>
        <v>0</v>
      </c>
      <c r="T245">
        <f>K245*$O245/ref!$B$3</f>
        <v>0</v>
      </c>
      <c r="U245">
        <f>L245*$O245/ref!$B$3</f>
        <v>0</v>
      </c>
      <c r="V245">
        <f>N245*$O245/ref!$B$3</f>
        <v>0</v>
      </c>
      <c r="W245">
        <f t="shared" si="54"/>
        <v>9</v>
      </c>
      <c r="X245" t="str">
        <f t="shared" si="55"/>
        <v>9 1946</v>
      </c>
      <c r="Y245">
        <f t="shared" si="52"/>
        <v>3</v>
      </c>
      <c r="Z245">
        <f t="shared" si="56"/>
        <v>1960</v>
      </c>
      <c r="AA245" t="str">
        <f t="shared" si="57"/>
        <v>3 1960</v>
      </c>
      <c r="AB245" s="1">
        <f t="shared" si="53"/>
        <v>22006.3125</v>
      </c>
      <c r="AC245">
        <f t="shared" si="51"/>
        <v>3</v>
      </c>
      <c r="AD245" s="16">
        <f t="shared" si="58"/>
        <v>-5.3313541935456437</v>
      </c>
      <c r="AE245" s="16">
        <f t="shared" si="59"/>
        <v>-5.9491477273143759E-2</v>
      </c>
      <c r="AF245" s="16">
        <f t="shared" si="60"/>
        <v>0.74235923539349058</v>
      </c>
      <c r="AG245" s="16">
        <f t="shared" si="61"/>
        <v>5.4835653578373016</v>
      </c>
      <c r="AH245">
        <f>INDEX(Impacts_scenario_1_RSBsn_Mask!$Y$2:$Y$70,$Z245-1939+1,1)</f>
        <v>1.000814080122767</v>
      </c>
    </row>
    <row r="246" spans="1:34" x14ac:dyDescent="0.3">
      <c r="A246">
        <v>82</v>
      </c>
      <c r="B246">
        <v>2</v>
      </c>
      <c r="C246">
        <f>RS_wells_scenario_1_bgw!C246-RS_wells_baseline_bgw!C246</f>
        <v>0</v>
      </c>
      <c r="D246">
        <f>RS_wells_scenario_1_bgw!D246-RS_wells_baseline_bgw!D246</f>
        <v>0</v>
      </c>
      <c r="E246">
        <f>RS_wells_scenario_1_bgw!E246-RS_wells_baseline_bgw!E246</f>
        <v>0</v>
      </c>
      <c r="F246">
        <f>RS_wells_scenario_1_bgw!F246-RS_wells_baseline_bgw!F246</f>
        <v>0</v>
      </c>
      <c r="G246">
        <f>RS_wells_scenario_1_bgw!G246-RS_wells_baseline_bgw!G246</f>
        <v>0</v>
      </c>
      <c r="H246" s="19">
        <f>RS_wells_scenario_1_bgw!H246-RS_wells_baseline_bgw!H246</f>
        <v>0</v>
      </c>
      <c r="I246">
        <f>RS_wells_scenario_1_bgw!I246-RS_wells_baseline_bgw!I246</f>
        <v>0</v>
      </c>
      <c r="J246">
        <f>RS_wells_scenario_1_bgw!J246-RS_wells_baseline_bgw!J246</f>
        <v>0</v>
      </c>
      <c r="K246">
        <f>RS_wells_scenario_1_bgw!K246-RS_wells_baseline_bgw!K246</f>
        <v>0</v>
      </c>
      <c r="L246">
        <f>RS_wells_scenario_1_bgw!L246-RS_wells_baseline_bgw!L246</f>
        <v>0</v>
      </c>
      <c r="M246">
        <f>RS_wells_scenario_1_bgw!M246-RS_wells_baseline_bgw!M246</f>
        <v>0</v>
      </c>
      <c r="N246">
        <f>RS_wells_scenario_1_bgw!N246-RS_wells_baseline_bgw!N246</f>
        <v>0</v>
      </c>
      <c r="O246">
        <v>10.145833333333334</v>
      </c>
      <c r="P246">
        <f t="shared" si="48"/>
        <v>1946</v>
      </c>
      <c r="Q246" s="2">
        <f t="shared" si="49"/>
        <v>17065.729166666693</v>
      </c>
      <c r="R246">
        <f t="shared" si="50"/>
        <v>0</v>
      </c>
      <c r="S246">
        <f>I246*$O246/ref!$B$3</f>
        <v>0</v>
      </c>
      <c r="T246">
        <f>K246*$O246/ref!$B$3</f>
        <v>0</v>
      </c>
      <c r="U246">
        <f>L246*$O246/ref!$B$3</f>
        <v>0</v>
      </c>
      <c r="V246">
        <f>N246*$O246/ref!$B$3</f>
        <v>0</v>
      </c>
      <c r="W246">
        <f t="shared" si="54"/>
        <v>9</v>
      </c>
      <c r="X246" t="str">
        <f t="shared" si="55"/>
        <v>9 1946</v>
      </c>
      <c r="Y246">
        <f t="shared" si="52"/>
        <v>4</v>
      </c>
      <c r="Z246">
        <f t="shared" si="56"/>
        <v>1960</v>
      </c>
      <c r="AA246" t="str">
        <f t="shared" si="57"/>
        <v>4 1960</v>
      </c>
      <c r="AB246" s="1">
        <f t="shared" si="53"/>
        <v>22036.75</v>
      </c>
      <c r="AC246">
        <f t="shared" si="51"/>
        <v>3</v>
      </c>
      <c r="AD246" s="16">
        <f t="shared" si="58"/>
        <v>-1.4287527404701865E-2</v>
      </c>
      <c r="AE246" s="16">
        <f t="shared" si="59"/>
        <v>-29.61440180211401</v>
      </c>
      <c r="AF246" s="16">
        <f t="shared" si="60"/>
        <v>4.5016194653943611</v>
      </c>
      <c r="AG246" s="16">
        <f t="shared" si="61"/>
        <v>4.0776338480489578</v>
      </c>
      <c r="AH246">
        <f>INDEX(Impacts_scenario_1_RSBsn_Mask!$Y$2:$Y$70,$Z246-1939+1,1)</f>
        <v>1.000814080122767</v>
      </c>
    </row>
    <row r="247" spans="1:34" x14ac:dyDescent="0.3">
      <c r="A247">
        <v>82</v>
      </c>
      <c r="B247">
        <v>3</v>
      </c>
      <c r="C247">
        <f>RS_wells_scenario_1_bgw!C247-RS_wells_baseline_bgw!C247</f>
        <v>0</v>
      </c>
      <c r="D247">
        <f>RS_wells_scenario_1_bgw!D247-RS_wells_baseline_bgw!D247</f>
        <v>0</v>
      </c>
      <c r="E247">
        <f>RS_wells_scenario_1_bgw!E247-RS_wells_baseline_bgw!E247</f>
        <v>0</v>
      </c>
      <c r="F247">
        <f>RS_wells_scenario_1_bgw!F247-RS_wells_baseline_bgw!F247</f>
        <v>0</v>
      </c>
      <c r="G247">
        <f>RS_wells_scenario_1_bgw!G247-RS_wells_baseline_bgw!G247</f>
        <v>0</v>
      </c>
      <c r="H247" s="19">
        <f>RS_wells_scenario_1_bgw!H247-RS_wells_baseline_bgw!H247</f>
        <v>0</v>
      </c>
      <c r="I247">
        <f>RS_wells_scenario_1_bgw!I247-RS_wells_baseline_bgw!I247</f>
        <v>0</v>
      </c>
      <c r="J247">
        <f>RS_wells_scenario_1_bgw!J247-RS_wells_baseline_bgw!J247</f>
        <v>0</v>
      </c>
      <c r="K247">
        <f>RS_wells_scenario_1_bgw!K247-RS_wells_baseline_bgw!K247</f>
        <v>0</v>
      </c>
      <c r="L247">
        <f>RS_wells_scenario_1_bgw!L247-RS_wells_baseline_bgw!L247</f>
        <v>0</v>
      </c>
      <c r="M247">
        <f>RS_wells_scenario_1_bgw!M247-RS_wells_baseline_bgw!M247</f>
        <v>0</v>
      </c>
      <c r="N247">
        <f>RS_wells_scenario_1_bgw!N247-RS_wells_baseline_bgw!N247</f>
        <v>0</v>
      </c>
      <c r="O247">
        <v>10.145833333333334</v>
      </c>
      <c r="P247">
        <f t="shared" si="48"/>
        <v>1946</v>
      </c>
      <c r="Q247" s="2">
        <f t="shared" si="49"/>
        <v>17075.875000000025</v>
      </c>
      <c r="R247">
        <f t="shared" si="50"/>
        <v>0</v>
      </c>
      <c r="S247">
        <f>I247*$O247/ref!$B$3</f>
        <v>0</v>
      </c>
      <c r="T247">
        <f>K247*$O247/ref!$B$3</f>
        <v>0</v>
      </c>
      <c r="U247">
        <f>L247*$O247/ref!$B$3</f>
        <v>0</v>
      </c>
      <c r="V247">
        <f>N247*$O247/ref!$B$3</f>
        <v>0</v>
      </c>
      <c r="W247">
        <f t="shared" si="54"/>
        <v>9</v>
      </c>
      <c r="X247" t="str">
        <f t="shared" si="55"/>
        <v>9 1946</v>
      </c>
      <c r="Y247">
        <f t="shared" si="52"/>
        <v>5</v>
      </c>
      <c r="Z247">
        <f t="shared" si="56"/>
        <v>1960</v>
      </c>
      <c r="AA247" t="str">
        <f t="shared" si="57"/>
        <v>5 1960</v>
      </c>
      <c r="AB247" s="1">
        <f t="shared" si="53"/>
        <v>22067.1875</v>
      </c>
      <c r="AC247">
        <f t="shared" si="51"/>
        <v>3</v>
      </c>
      <c r="AD247" s="16">
        <f t="shared" si="58"/>
        <v>14.913202219927278</v>
      </c>
      <c r="AE247" s="16">
        <f t="shared" si="59"/>
        <v>-46.410116161615434</v>
      </c>
      <c r="AF247" s="16">
        <f t="shared" si="60"/>
        <v>2.849668174069798</v>
      </c>
      <c r="AG247" s="16">
        <f t="shared" si="61"/>
        <v>3.5872838830053597</v>
      </c>
      <c r="AH247">
        <f>INDEX(Impacts_scenario_1_RSBsn_Mask!$Y$2:$Y$70,$Z247-1939+1,1)</f>
        <v>1.000814080122767</v>
      </c>
    </row>
    <row r="248" spans="1:34" x14ac:dyDescent="0.3">
      <c r="A248">
        <v>83</v>
      </c>
      <c r="B248">
        <v>1</v>
      </c>
      <c r="C248">
        <f>RS_wells_scenario_1_bgw!C248-RS_wells_baseline_bgw!C248</f>
        <v>0</v>
      </c>
      <c r="D248">
        <f>RS_wells_scenario_1_bgw!D248-RS_wells_baseline_bgw!D248</f>
        <v>0</v>
      </c>
      <c r="E248">
        <f>RS_wells_scenario_1_bgw!E248-RS_wells_baseline_bgw!E248</f>
        <v>0</v>
      </c>
      <c r="F248">
        <f>RS_wells_scenario_1_bgw!F248-RS_wells_baseline_bgw!F248</f>
        <v>0</v>
      </c>
      <c r="G248">
        <f>RS_wells_scenario_1_bgw!G248-RS_wells_baseline_bgw!G248</f>
        <v>0</v>
      </c>
      <c r="H248" s="19">
        <f>RS_wells_scenario_1_bgw!H248-RS_wells_baseline_bgw!H248</f>
        <v>0</v>
      </c>
      <c r="I248">
        <f>RS_wells_scenario_1_bgw!I248-RS_wells_baseline_bgw!I248</f>
        <v>0</v>
      </c>
      <c r="J248">
        <f>RS_wells_scenario_1_bgw!J248-RS_wells_baseline_bgw!J248</f>
        <v>0</v>
      </c>
      <c r="K248">
        <f>RS_wells_scenario_1_bgw!K248-RS_wells_baseline_bgw!K248</f>
        <v>0</v>
      </c>
      <c r="L248">
        <f>RS_wells_scenario_1_bgw!L248-RS_wells_baseline_bgw!L248</f>
        <v>0</v>
      </c>
      <c r="M248">
        <f>RS_wells_scenario_1_bgw!M248-RS_wells_baseline_bgw!M248</f>
        <v>0</v>
      </c>
      <c r="N248">
        <f>RS_wells_scenario_1_bgw!N248-RS_wells_baseline_bgw!N248</f>
        <v>0</v>
      </c>
      <c r="O248">
        <v>10.145833333333334</v>
      </c>
      <c r="P248">
        <f t="shared" si="48"/>
        <v>1946</v>
      </c>
      <c r="Q248" s="2">
        <f t="shared" si="49"/>
        <v>17086.020833333358</v>
      </c>
      <c r="R248">
        <f t="shared" si="50"/>
        <v>0</v>
      </c>
      <c r="S248">
        <f>I248*$O248/ref!$B$3</f>
        <v>0</v>
      </c>
      <c r="T248">
        <f>K248*$O248/ref!$B$3</f>
        <v>0</v>
      </c>
      <c r="U248">
        <f>L248*$O248/ref!$B$3</f>
        <v>0</v>
      </c>
      <c r="V248">
        <f>N248*$O248/ref!$B$3</f>
        <v>0</v>
      </c>
      <c r="W248">
        <f t="shared" si="54"/>
        <v>10</v>
      </c>
      <c r="X248" t="str">
        <f t="shared" si="55"/>
        <v>10 1946</v>
      </c>
      <c r="Y248">
        <f t="shared" si="52"/>
        <v>6</v>
      </c>
      <c r="Z248">
        <f t="shared" si="56"/>
        <v>1960</v>
      </c>
      <c r="AA248" t="str">
        <f t="shared" si="57"/>
        <v>6 1960</v>
      </c>
      <c r="AB248" s="1">
        <f t="shared" si="53"/>
        <v>22097.625</v>
      </c>
      <c r="AC248">
        <f t="shared" si="51"/>
        <v>3</v>
      </c>
      <c r="AD248" s="16">
        <f t="shared" si="58"/>
        <v>13.470880056242095</v>
      </c>
      <c r="AE248" s="16">
        <f t="shared" si="59"/>
        <v>-110.4404423783252</v>
      </c>
      <c r="AF248" s="16">
        <f t="shared" si="60"/>
        <v>3.048776706078332</v>
      </c>
      <c r="AG248" s="16">
        <f t="shared" si="61"/>
        <v>3.3934811373637777</v>
      </c>
      <c r="AH248">
        <f>INDEX(Impacts_scenario_1_RSBsn_Mask!$Y$2:$Y$70,$Z248-1939+1,1)</f>
        <v>1.000814080122767</v>
      </c>
    </row>
    <row r="249" spans="1:34" x14ac:dyDescent="0.3">
      <c r="A249">
        <v>83</v>
      </c>
      <c r="B249">
        <v>2</v>
      </c>
      <c r="C249">
        <f>RS_wells_scenario_1_bgw!C249-RS_wells_baseline_bgw!C249</f>
        <v>0</v>
      </c>
      <c r="D249">
        <f>RS_wells_scenario_1_bgw!D249-RS_wells_baseline_bgw!D249</f>
        <v>0</v>
      </c>
      <c r="E249">
        <f>RS_wells_scenario_1_bgw!E249-RS_wells_baseline_bgw!E249</f>
        <v>0</v>
      </c>
      <c r="F249">
        <f>RS_wells_scenario_1_bgw!F249-RS_wells_baseline_bgw!F249</f>
        <v>0</v>
      </c>
      <c r="G249">
        <f>RS_wells_scenario_1_bgw!G249-RS_wells_baseline_bgw!G249</f>
        <v>0</v>
      </c>
      <c r="H249" s="19">
        <f>RS_wells_scenario_1_bgw!H249-RS_wells_baseline_bgw!H249</f>
        <v>0</v>
      </c>
      <c r="I249">
        <f>RS_wells_scenario_1_bgw!I249-RS_wells_baseline_bgw!I249</f>
        <v>0</v>
      </c>
      <c r="J249">
        <f>RS_wells_scenario_1_bgw!J249-RS_wells_baseline_bgw!J249</f>
        <v>0</v>
      </c>
      <c r="K249">
        <f>RS_wells_scenario_1_bgw!K249-RS_wells_baseline_bgw!K249</f>
        <v>0</v>
      </c>
      <c r="L249">
        <f>RS_wells_scenario_1_bgw!L249-RS_wells_baseline_bgw!L249</f>
        <v>0</v>
      </c>
      <c r="M249">
        <f>RS_wells_scenario_1_bgw!M249-RS_wells_baseline_bgw!M249</f>
        <v>0</v>
      </c>
      <c r="N249">
        <f>RS_wells_scenario_1_bgw!N249-RS_wells_baseline_bgw!N249</f>
        <v>0</v>
      </c>
      <c r="O249">
        <v>10.145833333333334</v>
      </c>
      <c r="P249">
        <f t="shared" si="48"/>
        <v>1946</v>
      </c>
      <c r="Q249" s="2">
        <f t="shared" si="49"/>
        <v>17096.16666666669</v>
      </c>
      <c r="R249">
        <f t="shared" si="50"/>
        <v>0</v>
      </c>
      <c r="S249">
        <f>I249*$O249/ref!$B$3</f>
        <v>0</v>
      </c>
      <c r="T249">
        <f>K249*$O249/ref!$B$3</f>
        <v>0</v>
      </c>
      <c r="U249">
        <f>L249*$O249/ref!$B$3</f>
        <v>0</v>
      </c>
      <c r="V249">
        <f>N249*$O249/ref!$B$3</f>
        <v>0</v>
      </c>
      <c r="W249">
        <f t="shared" si="54"/>
        <v>10</v>
      </c>
      <c r="X249" t="str">
        <f t="shared" si="55"/>
        <v>10 1946</v>
      </c>
      <c r="Y249">
        <f t="shared" si="52"/>
        <v>7</v>
      </c>
      <c r="Z249">
        <f t="shared" si="56"/>
        <v>1960</v>
      </c>
      <c r="AA249" t="str">
        <f t="shared" si="57"/>
        <v>7 1960</v>
      </c>
      <c r="AB249" s="1">
        <f t="shared" si="53"/>
        <v>22128.0625</v>
      </c>
      <c r="AC249">
        <f t="shared" si="51"/>
        <v>3</v>
      </c>
      <c r="AD249" s="16">
        <f t="shared" si="58"/>
        <v>4.1794800801591286E-2</v>
      </c>
      <c r="AE249" s="16">
        <f t="shared" si="59"/>
        <v>-339.30729981635614</v>
      </c>
      <c r="AF249" s="16">
        <f t="shared" si="60"/>
        <v>5.9191951356829637</v>
      </c>
      <c r="AG249" s="16">
        <f t="shared" si="61"/>
        <v>3.497319572330845</v>
      </c>
      <c r="AH249">
        <f>INDEX(Impacts_scenario_1_RSBsn_Mask!$Y$2:$Y$70,$Z249-1939+1,1)</f>
        <v>1.000814080122767</v>
      </c>
    </row>
    <row r="250" spans="1:34" x14ac:dyDescent="0.3">
      <c r="A250">
        <v>83</v>
      </c>
      <c r="B250">
        <v>3</v>
      </c>
      <c r="C250">
        <f>RS_wells_scenario_1_bgw!C250-RS_wells_baseline_bgw!C250</f>
        <v>0</v>
      </c>
      <c r="D250">
        <f>RS_wells_scenario_1_bgw!D250-RS_wells_baseline_bgw!D250</f>
        <v>0</v>
      </c>
      <c r="E250">
        <f>RS_wells_scenario_1_bgw!E250-RS_wells_baseline_bgw!E250</f>
        <v>0</v>
      </c>
      <c r="F250">
        <f>RS_wells_scenario_1_bgw!F250-RS_wells_baseline_bgw!F250</f>
        <v>0</v>
      </c>
      <c r="G250">
        <f>RS_wells_scenario_1_bgw!G250-RS_wells_baseline_bgw!G250</f>
        <v>0</v>
      </c>
      <c r="H250" s="19">
        <f>RS_wells_scenario_1_bgw!H250-RS_wells_baseline_bgw!H250</f>
        <v>0</v>
      </c>
      <c r="I250">
        <f>RS_wells_scenario_1_bgw!I250-RS_wells_baseline_bgw!I250</f>
        <v>0</v>
      </c>
      <c r="J250">
        <f>RS_wells_scenario_1_bgw!J250-RS_wells_baseline_bgw!J250</f>
        <v>0</v>
      </c>
      <c r="K250">
        <f>RS_wells_scenario_1_bgw!K250-RS_wells_baseline_bgw!K250</f>
        <v>0</v>
      </c>
      <c r="L250">
        <f>RS_wells_scenario_1_bgw!L250-RS_wells_baseline_bgw!L250</f>
        <v>0</v>
      </c>
      <c r="M250">
        <f>RS_wells_scenario_1_bgw!M250-RS_wells_baseline_bgw!M250</f>
        <v>0</v>
      </c>
      <c r="N250">
        <f>RS_wells_scenario_1_bgw!N250-RS_wells_baseline_bgw!N250</f>
        <v>0</v>
      </c>
      <c r="O250">
        <v>10.145833333333334</v>
      </c>
      <c r="P250">
        <f t="shared" si="48"/>
        <v>1946</v>
      </c>
      <c r="Q250" s="2">
        <f t="shared" si="49"/>
        <v>17106.312500000022</v>
      </c>
      <c r="R250">
        <f t="shared" si="50"/>
        <v>0</v>
      </c>
      <c r="S250">
        <f>I250*$O250/ref!$B$3</f>
        <v>0</v>
      </c>
      <c r="T250">
        <f>K250*$O250/ref!$B$3</f>
        <v>0</v>
      </c>
      <c r="U250">
        <f>L250*$O250/ref!$B$3</f>
        <v>0</v>
      </c>
      <c r="V250">
        <f>N250*$O250/ref!$B$3</f>
        <v>0</v>
      </c>
      <c r="W250">
        <f t="shared" si="54"/>
        <v>10</v>
      </c>
      <c r="X250" t="str">
        <f t="shared" si="55"/>
        <v>10 1946</v>
      </c>
      <c r="Y250">
        <f t="shared" si="52"/>
        <v>8</v>
      </c>
      <c r="Z250">
        <f t="shared" si="56"/>
        <v>1960</v>
      </c>
      <c r="AA250" t="str">
        <f t="shared" si="57"/>
        <v>8 1960</v>
      </c>
      <c r="AB250" s="1">
        <f t="shared" si="53"/>
        <v>22158.5</v>
      </c>
      <c r="AC250">
        <f t="shared" si="51"/>
        <v>3</v>
      </c>
      <c r="AD250" s="16">
        <f t="shared" si="58"/>
        <v>0.15880029609470137</v>
      </c>
      <c r="AE250" s="16">
        <f t="shared" si="59"/>
        <v>-372.4194706726546</v>
      </c>
      <c r="AF250" s="16">
        <f t="shared" si="60"/>
        <v>5.7326996959189858</v>
      </c>
      <c r="AG250" s="16">
        <f t="shared" si="61"/>
        <v>4.701148341416002</v>
      </c>
      <c r="AH250">
        <f>INDEX(Impacts_scenario_1_RSBsn_Mask!$Y$2:$Y$70,$Z250-1939+1,1)</f>
        <v>1.000814080122767</v>
      </c>
    </row>
    <row r="251" spans="1:34" x14ac:dyDescent="0.3">
      <c r="A251">
        <v>84</v>
      </c>
      <c r="B251">
        <v>1</v>
      </c>
      <c r="C251">
        <f>RS_wells_scenario_1_bgw!C251-RS_wells_baseline_bgw!C251</f>
        <v>0</v>
      </c>
      <c r="D251">
        <f>RS_wells_scenario_1_bgw!D251-RS_wells_baseline_bgw!D251</f>
        <v>0</v>
      </c>
      <c r="E251">
        <f>RS_wells_scenario_1_bgw!E251-RS_wells_baseline_bgw!E251</f>
        <v>0</v>
      </c>
      <c r="F251">
        <f>RS_wells_scenario_1_bgw!F251-RS_wells_baseline_bgw!F251</f>
        <v>0</v>
      </c>
      <c r="G251">
        <f>RS_wells_scenario_1_bgw!G251-RS_wells_baseline_bgw!G251</f>
        <v>0</v>
      </c>
      <c r="H251" s="19">
        <f>RS_wells_scenario_1_bgw!H251-RS_wells_baseline_bgw!H251</f>
        <v>0</v>
      </c>
      <c r="I251">
        <f>RS_wells_scenario_1_bgw!I251-RS_wells_baseline_bgw!I251</f>
        <v>0</v>
      </c>
      <c r="J251">
        <f>RS_wells_scenario_1_bgw!J251-RS_wells_baseline_bgw!J251</f>
        <v>0</v>
      </c>
      <c r="K251">
        <f>RS_wells_scenario_1_bgw!K251-RS_wells_baseline_bgw!K251</f>
        <v>0</v>
      </c>
      <c r="L251">
        <f>RS_wells_scenario_1_bgw!L251-RS_wells_baseline_bgw!L251</f>
        <v>0</v>
      </c>
      <c r="M251">
        <f>RS_wells_scenario_1_bgw!M251-RS_wells_baseline_bgw!M251</f>
        <v>0</v>
      </c>
      <c r="N251">
        <f>RS_wells_scenario_1_bgw!N251-RS_wells_baseline_bgw!N251</f>
        <v>0</v>
      </c>
      <c r="O251">
        <v>10.145833333333334</v>
      </c>
      <c r="P251">
        <f t="shared" si="48"/>
        <v>1946</v>
      </c>
      <c r="Q251" s="2">
        <f t="shared" si="49"/>
        <v>17116.458333333354</v>
      </c>
      <c r="R251">
        <f t="shared" si="50"/>
        <v>0</v>
      </c>
      <c r="S251">
        <f>I251*$O251/ref!$B$3</f>
        <v>0</v>
      </c>
      <c r="T251">
        <f>K251*$O251/ref!$B$3</f>
        <v>0</v>
      </c>
      <c r="U251">
        <f>L251*$O251/ref!$B$3</f>
        <v>0</v>
      </c>
      <c r="V251">
        <f>N251*$O251/ref!$B$3</f>
        <v>0</v>
      </c>
      <c r="W251">
        <f t="shared" si="54"/>
        <v>11</v>
      </c>
      <c r="X251" t="str">
        <f t="shared" si="55"/>
        <v>11 1946</v>
      </c>
      <c r="Y251">
        <f t="shared" si="52"/>
        <v>9</v>
      </c>
      <c r="Z251">
        <f t="shared" si="56"/>
        <v>1960</v>
      </c>
      <c r="AA251" t="str">
        <f t="shared" si="57"/>
        <v>9 1960</v>
      </c>
      <c r="AB251" s="1">
        <f t="shared" si="53"/>
        <v>22188.9375</v>
      </c>
      <c r="AC251">
        <f t="shared" si="51"/>
        <v>3</v>
      </c>
      <c r="AD251" s="16">
        <f t="shared" si="58"/>
        <v>-28.126132895241827</v>
      </c>
      <c r="AE251" s="16">
        <f t="shared" si="59"/>
        <v>-167.20714850206781</v>
      </c>
      <c r="AF251" s="16">
        <f t="shared" si="60"/>
        <v>4.7858331386808945</v>
      </c>
      <c r="AG251" s="16">
        <f t="shared" si="61"/>
        <v>6.5588947953018089</v>
      </c>
      <c r="AH251">
        <f>INDEX(Impacts_scenario_1_RSBsn_Mask!$Y$2:$Y$70,$Z251-1939+1,1)</f>
        <v>1.000814080122767</v>
      </c>
    </row>
    <row r="252" spans="1:34" x14ac:dyDescent="0.3">
      <c r="A252">
        <v>84</v>
      </c>
      <c r="B252">
        <v>2</v>
      </c>
      <c r="C252">
        <f>RS_wells_scenario_1_bgw!C252-RS_wells_baseline_bgw!C252</f>
        <v>0</v>
      </c>
      <c r="D252">
        <f>RS_wells_scenario_1_bgw!D252-RS_wells_baseline_bgw!D252</f>
        <v>0</v>
      </c>
      <c r="E252">
        <f>RS_wells_scenario_1_bgw!E252-RS_wells_baseline_bgw!E252</f>
        <v>0</v>
      </c>
      <c r="F252">
        <f>RS_wells_scenario_1_bgw!F252-RS_wells_baseline_bgw!F252</f>
        <v>0</v>
      </c>
      <c r="G252">
        <f>RS_wells_scenario_1_bgw!G252-RS_wells_baseline_bgw!G252</f>
        <v>0</v>
      </c>
      <c r="H252" s="19">
        <f>RS_wells_scenario_1_bgw!H252-RS_wells_baseline_bgw!H252</f>
        <v>0</v>
      </c>
      <c r="I252">
        <f>RS_wells_scenario_1_bgw!I252-RS_wells_baseline_bgw!I252</f>
        <v>0</v>
      </c>
      <c r="J252">
        <f>RS_wells_scenario_1_bgw!J252-RS_wells_baseline_bgw!J252</f>
        <v>0</v>
      </c>
      <c r="K252">
        <f>RS_wells_scenario_1_bgw!K252-RS_wells_baseline_bgw!K252</f>
        <v>0</v>
      </c>
      <c r="L252">
        <f>RS_wells_scenario_1_bgw!L252-RS_wells_baseline_bgw!L252</f>
        <v>0</v>
      </c>
      <c r="M252">
        <f>RS_wells_scenario_1_bgw!M252-RS_wells_baseline_bgw!M252</f>
        <v>0</v>
      </c>
      <c r="N252">
        <f>RS_wells_scenario_1_bgw!N252-RS_wells_baseline_bgw!N252</f>
        <v>0</v>
      </c>
      <c r="O252">
        <v>10.145833333333334</v>
      </c>
      <c r="P252">
        <f t="shared" si="48"/>
        <v>1946</v>
      </c>
      <c r="Q252" s="2">
        <f t="shared" si="49"/>
        <v>17126.604166666686</v>
      </c>
      <c r="R252">
        <f t="shared" si="50"/>
        <v>0</v>
      </c>
      <c r="S252">
        <f>I252*$O252/ref!$B$3</f>
        <v>0</v>
      </c>
      <c r="T252">
        <f>K252*$O252/ref!$B$3</f>
        <v>0</v>
      </c>
      <c r="U252">
        <f>L252*$O252/ref!$B$3</f>
        <v>0</v>
      </c>
      <c r="V252">
        <f>N252*$O252/ref!$B$3</f>
        <v>0</v>
      </c>
      <c r="W252">
        <f t="shared" si="54"/>
        <v>11</v>
      </c>
      <c r="X252" t="str">
        <f t="shared" si="55"/>
        <v>11 1946</v>
      </c>
      <c r="Y252">
        <f t="shared" si="52"/>
        <v>10</v>
      </c>
      <c r="Z252">
        <f t="shared" si="56"/>
        <v>1960</v>
      </c>
      <c r="AA252" t="str">
        <f t="shared" si="57"/>
        <v>10 1960</v>
      </c>
      <c r="AB252" s="1">
        <f t="shared" si="53"/>
        <v>22219.375</v>
      </c>
      <c r="AC252">
        <f t="shared" si="51"/>
        <v>3</v>
      </c>
      <c r="AD252" s="16">
        <f t="shared" si="58"/>
        <v>-65.67669406216524</v>
      </c>
      <c r="AE252" s="16">
        <f t="shared" si="59"/>
        <v>-5.9491477273143759E-2</v>
      </c>
      <c r="AF252" s="16">
        <f t="shared" si="60"/>
        <v>1.0909140523597443</v>
      </c>
      <c r="AG252" s="16">
        <f t="shared" si="61"/>
        <v>8.2640018683019623</v>
      </c>
      <c r="AH252">
        <f>INDEX(Impacts_scenario_1_RSBsn_Mask!$Y$2:$Y$70,$Z252-1939+1,1)</f>
        <v>1.000814080122767</v>
      </c>
    </row>
    <row r="253" spans="1:34" x14ac:dyDescent="0.3">
      <c r="A253">
        <v>84</v>
      </c>
      <c r="B253">
        <v>3</v>
      </c>
      <c r="C253">
        <f>RS_wells_scenario_1_bgw!C253-RS_wells_baseline_bgw!C253</f>
        <v>0</v>
      </c>
      <c r="D253">
        <f>RS_wells_scenario_1_bgw!D253-RS_wells_baseline_bgw!D253</f>
        <v>0</v>
      </c>
      <c r="E253">
        <f>RS_wells_scenario_1_bgw!E253-RS_wells_baseline_bgw!E253</f>
        <v>0</v>
      </c>
      <c r="F253">
        <f>RS_wells_scenario_1_bgw!F253-RS_wells_baseline_bgw!F253</f>
        <v>0</v>
      </c>
      <c r="G253">
        <f>RS_wells_scenario_1_bgw!G253-RS_wells_baseline_bgw!G253</f>
        <v>0</v>
      </c>
      <c r="H253" s="19">
        <f>RS_wells_scenario_1_bgw!H253-RS_wells_baseline_bgw!H253</f>
        <v>0</v>
      </c>
      <c r="I253">
        <f>RS_wells_scenario_1_bgw!I253-RS_wells_baseline_bgw!I253</f>
        <v>0</v>
      </c>
      <c r="J253">
        <f>RS_wells_scenario_1_bgw!J253-RS_wells_baseline_bgw!J253</f>
        <v>0</v>
      </c>
      <c r="K253">
        <f>RS_wells_scenario_1_bgw!K253-RS_wells_baseline_bgw!K253</f>
        <v>0</v>
      </c>
      <c r="L253">
        <f>RS_wells_scenario_1_bgw!L253-RS_wells_baseline_bgw!L253</f>
        <v>0</v>
      </c>
      <c r="M253">
        <f>RS_wells_scenario_1_bgw!M253-RS_wells_baseline_bgw!M253</f>
        <v>0</v>
      </c>
      <c r="N253">
        <f>RS_wells_scenario_1_bgw!N253-RS_wells_baseline_bgw!N253</f>
        <v>0</v>
      </c>
      <c r="O253">
        <v>10.145833333333334</v>
      </c>
      <c r="P253">
        <f t="shared" si="48"/>
        <v>1946</v>
      </c>
      <c r="Q253" s="2">
        <f t="shared" si="49"/>
        <v>17136.750000000018</v>
      </c>
      <c r="R253">
        <f t="shared" si="50"/>
        <v>0</v>
      </c>
      <c r="S253">
        <f>I253*$O253/ref!$B$3</f>
        <v>0</v>
      </c>
      <c r="T253">
        <f>K253*$O253/ref!$B$3</f>
        <v>0</v>
      </c>
      <c r="U253">
        <f>L253*$O253/ref!$B$3</f>
        <v>0</v>
      </c>
      <c r="V253">
        <f>N253*$O253/ref!$B$3</f>
        <v>0</v>
      </c>
      <c r="W253">
        <f t="shared" si="54"/>
        <v>11</v>
      </c>
      <c r="X253" t="str">
        <f t="shared" si="55"/>
        <v>11 1946</v>
      </c>
      <c r="Y253">
        <f t="shared" si="52"/>
        <v>11</v>
      </c>
      <c r="Z253">
        <f t="shared" si="56"/>
        <v>1960</v>
      </c>
      <c r="AA253" t="str">
        <f t="shared" si="57"/>
        <v>11 1960</v>
      </c>
      <c r="AB253" s="1">
        <f t="shared" si="53"/>
        <v>22249.8125</v>
      </c>
      <c r="AC253">
        <f t="shared" si="51"/>
        <v>3</v>
      </c>
      <c r="AD253" s="16">
        <f t="shared" si="58"/>
        <v>-27.011290398061334</v>
      </c>
      <c r="AE253" s="16">
        <f t="shared" si="59"/>
        <v>-5.9491477273143759E-2</v>
      </c>
      <c r="AF253" s="16">
        <f t="shared" si="60"/>
        <v>3.1700580785123469</v>
      </c>
      <c r="AG253" s="16">
        <f t="shared" si="61"/>
        <v>8.8804625851806023</v>
      </c>
      <c r="AH253">
        <f>INDEX(Impacts_scenario_1_RSBsn_Mask!$Y$2:$Y$70,$Z253-1939+1,1)</f>
        <v>1.000814080122767</v>
      </c>
    </row>
    <row r="254" spans="1:34" x14ac:dyDescent="0.3">
      <c r="A254">
        <v>85</v>
      </c>
      <c r="B254">
        <v>1</v>
      </c>
      <c r="C254">
        <f>RS_wells_scenario_1_bgw!C254-RS_wells_baseline_bgw!C254</f>
        <v>0</v>
      </c>
      <c r="D254">
        <f>RS_wells_scenario_1_bgw!D254-RS_wells_baseline_bgw!D254</f>
        <v>0</v>
      </c>
      <c r="E254">
        <f>RS_wells_scenario_1_bgw!E254-RS_wells_baseline_bgw!E254</f>
        <v>0</v>
      </c>
      <c r="F254">
        <f>RS_wells_scenario_1_bgw!F254-RS_wells_baseline_bgw!F254</f>
        <v>0</v>
      </c>
      <c r="G254">
        <f>RS_wells_scenario_1_bgw!G254-RS_wells_baseline_bgw!G254</f>
        <v>0</v>
      </c>
      <c r="H254" s="19">
        <f>RS_wells_scenario_1_bgw!H254-RS_wells_baseline_bgw!H254</f>
        <v>0</v>
      </c>
      <c r="I254">
        <f>RS_wells_scenario_1_bgw!I254-RS_wells_baseline_bgw!I254</f>
        <v>0</v>
      </c>
      <c r="J254">
        <f>RS_wells_scenario_1_bgw!J254-RS_wells_baseline_bgw!J254</f>
        <v>0</v>
      </c>
      <c r="K254">
        <f>RS_wells_scenario_1_bgw!K254-RS_wells_baseline_bgw!K254</f>
        <v>0</v>
      </c>
      <c r="L254">
        <f>RS_wells_scenario_1_bgw!L254-RS_wells_baseline_bgw!L254</f>
        <v>0</v>
      </c>
      <c r="M254">
        <f>RS_wells_scenario_1_bgw!M254-RS_wells_baseline_bgw!M254</f>
        <v>0</v>
      </c>
      <c r="N254">
        <f>RS_wells_scenario_1_bgw!N254-RS_wells_baseline_bgw!N254</f>
        <v>0</v>
      </c>
      <c r="O254">
        <v>10.145833333333334</v>
      </c>
      <c r="P254">
        <f t="shared" si="48"/>
        <v>1946</v>
      </c>
      <c r="Q254" s="2">
        <f t="shared" si="49"/>
        <v>17146.89583333335</v>
      </c>
      <c r="R254">
        <f t="shared" si="50"/>
        <v>0</v>
      </c>
      <c r="S254">
        <f>I254*$O254/ref!$B$3</f>
        <v>0</v>
      </c>
      <c r="T254">
        <f>K254*$O254/ref!$B$3</f>
        <v>0</v>
      </c>
      <c r="U254">
        <f>L254*$O254/ref!$B$3</f>
        <v>0</v>
      </c>
      <c r="V254">
        <f>N254*$O254/ref!$B$3</f>
        <v>0</v>
      </c>
      <c r="W254">
        <f t="shared" si="54"/>
        <v>12</v>
      </c>
      <c r="X254" t="str">
        <f t="shared" si="55"/>
        <v>12 1946</v>
      </c>
      <c r="Y254">
        <f t="shared" si="52"/>
        <v>12</v>
      </c>
      <c r="Z254">
        <f t="shared" si="56"/>
        <v>1960</v>
      </c>
      <c r="AA254" t="str">
        <f t="shared" si="57"/>
        <v>12 1960</v>
      </c>
      <c r="AB254" s="1">
        <f t="shared" si="53"/>
        <v>22280.25</v>
      </c>
      <c r="AC254">
        <f t="shared" si="51"/>
        <v>3</v>
      </c>
      <c r="AD254" s="16">
        <f t="shared" si="58"/>
        <v>-12.720146758397398</v>
      </c>
      <c r="AE254" s="16">
        <f t="shared" si="59"/>
        <v>-5.9491477273143759E-2</v>
      </c>
      <c r="AF254" s="16">
        <f t="shared" si="60"/>
        <v>8.1101449973335565E-5</v>
      </c>
      <c r="AG254" s="16">
        <f t="shared" si="61"/>
        <v>8.9359138965903746</v>
      </c>
      <c r="AH254">
        <f>INDEX(Impacts_scenario_1_RSBsn_Mask!$Y$2:$Y$70,$Z254-1939+1,1)</f>
        <v>1.000814080122767</v>
      </c>
    </row>
    <row r="255" spans="1:34" x14ac:dyDescent="0.3">
      <c r="A255">
        <v>85</v>
      </c>
      <c r="B255">
        <v>2</v>
      </c>
      <c r="C255">
        <f>RS_wells_scenario_1_bgw!C255-RS_wells_baseline_bgw!C255</f>
        <v>0</v>
      </c>
      <c r="D255">
        <f>RS_wells_scenario_1_bgw!D255-RS_wells_baseline_bgw!D255</f>
        <v>0</v>
      </c>
      <c r="E255">
        <f>RS_wells_scenario_1_bgw!E255-RS_wells_baseline_bgw!E255</f>
        <v>0</v>
      </c>
      <c r="F255">
        <f>RS_wells_scenario_1_bgw!F255-RS_wells_baseline_bgw!F255</f>
        <v>0</v>
      </c>
      <c r="G255">
        <f>RS_wells_scenario_1_bgw!G255-RS_wells_baseline_bgw!G255</f>
        <v>0</v>
      </c>
      <c r="H255" s="19">
        <f>RS_wells_scenario_1_bgw!H255-RS_wells_baseline_bgw!H255</f>
        <v>0</v>
      </c>
      <c r="I255">
        <f>RS_wells_scenario_1_bgw!I255-RS_wells_baseline_bgw!I255</f>
        <v>0</v>
      </c>
      <c r="J255">
        <f>RS_wells_scenario_1_bgw!J255-RS_wells_baseline_bgw!J255</f>
        <v>0</v>
      </c>
      <c r="K255">
        <f>RS_wells_scenario_1_bgw!K255-RS_wells_baseline_bgw!K255</f>
        <v>0</v>
      </c>
      <c r="L255">
        <f>RS_wells_scenario_1_bgw!L255-RS_wells_baseline_bgw!L255</f>
        <v>0</v>
      </c>
      <c r="M255">
        <f>RS_wells_scenario_1_bgw!M255-RS_wells_baseline_bgw!M255</f>
        <v>0</v>
      </c>
      <c r="N255">
        <f>RS_wells_scenario_1_bgw!N255-RS_wells_baseline_bgw!N255</f>
        <v>0</v>
      </c>
      <c r="O255">
        <v>10.145833333333334</v>
      </c>
      <c r="P255">
        <f t="shared" si="48"/>
        <v>1946</v>
      </c>
      <c r="Q255" s="2">
        <f t="shared" si="49"/>
        <v>17157.041666666682</v>
      </c>
      <c r="R255">
        <f t="shared" si="50"/>
        <v>0</v>
      </c>
      <c r="S255">
        <f>I255*$O255/ref!$B$3</f>
        <v>0</v>
      </c>
      <c r="T255">
        <f>K255*$O255/ref!$B$3</f>
        <v>0</v>
      </c>
      <c r="U255">
        <f>L255*$O255/ref!$B$3</f>
        <v>0</v>
      </c>
      <c r="V255">
        <f>N255*$O255/ref!$B$3</f>
        <v>0</v>
      </c>
      <c r="W255">
        <f t="shared" si="54"/>
        <v>12</v>
      </c>
      <c r="X255" t="str">
        <f t="shared" si="55"/>
        <v>12 1946</v>
      </c>
      <c r="Y255">
        <f t="shared" si="52"/>
        <v>1</v>
      </c>
      <c r="Z255">
        <f t="shared" si="56"/>
        <v>1961</v>
      </c>
      <c r="AA255" t="str">
        <f t="shared" si="57"/>
        <v>1 1961</v>
      </c>
      <c r="AB255" s="1">
        <f t="shared" si="53"/>
        <v>22310.6875</v>
      </c>
      <c r="AC255">
        <f t="shared" si="51"/>
        <v>3</v>
      </c>
      <c r="AD255" s="16">
        <f t="shared" si="58"/>
        <v>-9.4955871079160996</v>
      </c>
      <c r="AE255" s="16">
        <f t="shared" si="59"/>
        <v>-0.11838203053254664</v>
      </c>
      <c r="AF255" s="16">
        <f t="shared" si="60"/>
        <v>2.5556624207028338</v>
      </c>
      <c r="AG255" s="16">
        <f t="shared" si="61"/>
        <v>8.2545441162543209</v>
      </c>
      <c r="AH255">
        <f>INDEX(Impacts_scenario_1_RSBsn_Mask!$Y$2:$Y$70,$Z255-1939+1,1)</f>
        <v>0.97660243724505991</v>
      </c>
    </row>
    <row r="256" spans="1:34" x14ac:dyDescent="0.3">
      <c r="A256">
        <v>85</v>
      </c>
      <c r="B256">
        <v>3</v>
      </c>
      <c r="C256">
        <f>RS_wells_scenario_1_bgw!C256-RS_wells_baseline_bgw!C256</f>
        <v>0</v>
      </c>
      <c r="D256">
        <f>RS_wells_scenario_1_bgw!D256-RS_wells_baseline_bgw!D256</f>
        <v>0</v>
      </c>
      <c r="E256">
        <f>RS_wells_scenario_1_bgw!E256-RS_wells_baseline_bgw!E256</f>
        <v>0</v>
      </c>
      <c r="F256">
        <f>RS_wells_scenario_1_bgw!F256-RS_wells_baseline_bgw!F256</f>
        <v>0</v>
      </c>
      <c r="G256">
        <f>RS_wells_scenario_1_bgw!G256-RS_wells_baseline_bgw!G256</f>
        <v>0</v>
      </c>
      <c r="H256" s="19">
        <f>RS_wells_scenario_1_bgw!H256-RS_wells_baseline_bgw!H256</f>
        <v>0</v>
      </c>
      <c r="I256">
        <f>RS_wells_scenario_1_bgw!I256-RS_wells_baseline_bgw!I256</f>
        <v>0</v>
      </c>
      <c r="J256">
        <f>RS_wells_scenario_1_bgw!J256-RS_wells_baseline_bgw!J256</f>
        <v>0</v>
      </c>
      <c r="K256">
        <f>RS_wells_scenario_1_bgw!K256-RS_wells_baseline_bgw!K256</f>
        <v>0</v>
      </c>
      <c r="L256">
        <f>RS_wells_scenario_1_bgw!L256-RS_wells_baseline_bgw!L256</f>
        <v>0</v>
      </c>
      <c r="M256">
        <f>RS_wells_scenario_1_bgw!M256-RS_wells_baseline_bgw!M256</f>
        <v>0</v>
      </c>
      <c r="N256">
        <f>RS_wells_scenario_1_bgw!N256-RS_wells_baseline_bgw!N256</f>
        <v>0</v>
      </c>
      <c r="O256">
        <v>10.145833333333334</v>
      </c>
      <c r="P256">
        <f t="shared" si="48"/>
        <v>1946</v>
      </c>
      <c r="Q256" s="2">
        <f t="shared" si="49"/>
        <v>17167.187500000015</v>
      </c>
      <c r="R256">
        <f t="shared" si="50"/>
        <v>0</v>
      </c>
      <c r="S256">
        <f>I256*$O256/ref!$B$3</f>
        <v>0</v>
      </c>
      <c r="T256">
        <f>K256*$O256/ref!$B$3</f>
        <v>0</v>
      </c>
      <c r="U256">
        <f>L256*$O256/ref!$B$3</f>
        <v>0</v>
      </c>
      <c r="V256">
        <f>N256*$O256/ref!$B$3</f>
        <v>0</v>
      </c>
      <c r="W256">
        <f t="shared" si="54"/>
        <v>12</v>
      </c>
      <c r="X256" t="str">
        <f t="shared" si="55"/>
        <v>12 1946</v>
      </c>
      <c r="Y256">
        <f t="shared" si="52"/>
        <v>2</v>
      </c>
      <c r="Z256">
        <f t="shared" si="56"/>
        <v>1961</v>
      </c>
      <c r="AA256" t="str">
        <f t="shared" si="57"/>
        <v>2 1961</v>
      </c>
      <c r="AB256" s="1">
        <f t="shared" si="53"/>
        <v>22341.125</v>
      </c>
      <c r="AC256">
        <f t="shared" si="51"/>
        <v>3</v>
      </c>
      <c r="AD256" s="16">
        <f t="shared" si="58"/>
        <v>-8.2702988765019061</v>
      </c>
      <c r="AE256" s="16">
        <f t="shared" si="59"/>
        <v>-0.11838203053254664</v>
      </c>
      <c r="AF256" s="16">
        <f t="shared" si="60"/>
        <v>2.3248754806103653</v>
      </c>
      <c r="AG256" s="16">
        <f t="shared" si="61"/>
        <v>7.4076401738466977</v>
      </c>
      <c r="AH256">
        <f>INDEX(Impacts_scenario_1_RSBsn_Mask!$Y$2:$Y$70,$Z256-1939+1,1)</f>
        <v>0.97660243724505991</v>
      </c>
    </row>
    <row r="257" spans="1:34" x14ac:dyDescent="0.3">
      <c r="A257">
        <v>86</v>
      </c>
      <c r="B257">
        <v>1</v>
      </c>
      <c r="C257">
        <f>RS_wells_scenario_1_bgw!C257-RS_wells_baseline_bgw!C257</f>
        <v>0</v>
      </c>
      <c r="D257">
        <f>RS_wells_scenario_1_bgw!D257-RS_wells_baseline_bgw!D257</f>
        <v>0</v>
      </c>
      <c r="E257">
        <f>RS_wells_scenario_1_bgw!E257-RS_wells_baseline_bgw!E257</f>
        <v>0</v>
      </c>
      <c r="F257">
        <f>RS_wells_scenario_1_bgw!F257-RS_wells_baseline_bgw!F257</f>
        <v>0</v>
      </c>
      <c r="G257">
        <f>RS_wells_scenario_1_bgw!G257-RS_wells_baseline_bgw!G257</f>
        <v>0</v>
      </c>
      <c r="H257" s="19">
        <f>RS_wells_scenario_1_bgw!H257-RS_wells_baseline_bgw!H257</f>
        <v>0</v>
      </c>
      <c r="I257">
        <f>RS_wells_scenario_1_bgw!I257-RS_wells_baseline_bgw!I257</f>
        <v>0</v>
      </c>
      <c r="J257">
        <f>RS_wells_scenario_1_bgw!J257-RS_wells_baseline_bgw!J257</f>
        <v>0</v>
      </c>
      <c r="K257">
        <f>RS_wells_scenario_1_bgw!K257-RS_wells_baseline_bgw!K257</f>
        <v>0</v>
      </c>
      <c r="L257">
        <f>RS_wells_scenario_1_bgw!L257-RS_wells_baseline_bgw!L257</f>
        <v>0</v>
      </c>
      <c r="M257">
        <f>RS_wells_scenario_1_bgw!M257-RS_wells_baseline_bgw!M257</f>
        <v>0</v>
      </c>
      <c r="N257">
        <f>RS_wells_scenario_1_bgw!N257-RS_wells_baseline_bgw!N257</f>
        <v>0</v>
      </c>
      <c r="O257">
        <v>10.145833333333334</v>
      </c>
      <c r="P257">
        <f t="shared" si="48"/>
        <v>1947</v>
      </c>
      <c r="Q257" s="2">
        <f t="shared" si="49"/>
        <v>17177.333333333347</v>
      </c>
      <c r="R257">
        <f t="shared" si="50"/>
        <v>0</v>
      </c>
      <c r="S257">
        <f>I257*$O257/ref!$B$3</f>
        <v>0</v>
      </c>
      <c r="T257">
        <f>K257*$O257/ref!$B$3</f>
        <v>0</v>
      </c>
      <c r="U257">
        <f>L257*$O257/ref!$B$3</f>
        <v>0</v>
      </c>
      <c r="V257">
        <f>N257*$O257/ref!$B$3</f>
        <v>0</v>
      </c>
      <c r="W257">
        <f t="shared" si="54"/>
        <v>1</v>
      </c>
      <c r="X257" t="str">
        <f t="shared" si="55"/>
        <v>1 1947</v>
      </c>
      <c r="Y257">
        <f t="shared" si="52"/>
        <v>3</v>
      </c>
      <c r="Z257">
        <f t="shared" si="56"/>
        <v>1961</v>
      </c>
      <c r="AA257" t="str">
        <f t="shared" si="57"/>
        <v>3 1961</v>
      </c>
      <c r="AB257" s="1">
        <f t="shared" si="53"/>
        <v>22371.5625</v>
      </c>
      <c r="AC257">
        <f t="shared" si="51"/>
        <v>3</v>
      </c>
      <c r="AD257" s="16">
        <f t="shared" si="58"/>
        <v>-7.8463305415418869</v>
      </c>
      <c r="AE257" s="16">
        <f t="shared" si="59"/>
        <v>-0.11838203053254664</v>
      </c>
      <c r="AF257" s="16">
        <f t="shared" si="60"/>
        <v>1.5531944608013937</v>
      </c>
      <c r="AG257" s="16">
        <f t="shared" si="61"/>
        <v>6.8076327331532136</v>
      </c>
      <c r="AH257">
        <f>INDEX(Impacts_scenario_1_RSBsn_Mask!$Y$2:$Y$70,$Z257-1939+1,1)</f>
        <v>0.97660243724505991</v>
      </c>
    </row>
    <row r="258" spans="1:34" x14ac:dyDescent="0.3">
      <c r="A258">
        <v>86</v>
      </c>
      <c r="B258">
        <v>2</v>
      </c>
      <c r="C258">
        <f>RS_wells_scenario_1_bgw!C258-RS_wells_baseline_bgw!C258</f>
        <v>0</v>
      </c>
      <c r="D258">
        <f>RS_wells_scenario_1_bgw!D258-RS_wells_baseline_bgw!D258</f>
        <v>0</v>
      </c>
      <c r="E258">
        <f>RS_wells_scenario_1_bgw!E258-RS_wells_baseline_bgw!E258</f>
        <v>0</v>
      </c>
      <c r="F258">
        <f>RS_wells_scenario_1_bgw!F258-RS_wells_baseline_bgw!F258</f>
        <v>0</v>
      </c>
      <c r="G258">
        <f>RS_wells_scenario_1_bgw!G258-RS_wells_baseline_bgw!G258</f>
        <v>0</v>
      </c>
      <c r="H258" s="19">
        <f>RS_wells_scenario_1_bgw!H258-RS_wells_baseline_bgw!H258</f>
        <v>0</v>
      </c>
      <c r="I258">
        <f>RS_wells_scenario_1_bgw!I258-RS_wells_baseline_bgw!I258</f>
        <v>0</v>
      </c>
      <c r="J258">
        <f>RS_wells_scenario_1_bgw!J258-RS_wells_baseline_bgw!J258</f>
        <v>0</v>
      </c>
      <c r="K258">
        <f>RS_wells_scenario_1_bgw!K258-RS_wells_baseline_bgw!K258</f>
        <v>0</v>
      </c>
      <c r="L258">
        <f>RS_wells_scenario_1_bgw!L258-RS_wells_baseline_bgw!L258</f>
        <v>0</v>
      </c>
      <c r="M258">
        <f>RS_wells_scenario_1_bgw!M258-RS_wells_baseline_bgw!M258</f>
        <v>0</v>
      </c>
      <c r="N258">
        <f>RS_wells_scenario_1_bgw!N258-RS_wells_baseline_bgw!N258</f>
        <v>0</v>
      </c>
      <c r="O258">
        <v>10.145833333333334</v>
      </c>
      <c r="P258">
        <f t="shared" si="48"/>
        <v>1947</v>
      </c>
      <c r="Q258" s="2">
        <f t="shared" si="49"/>
        <v>17187.479166666679</v>
      </c>
      <c r="R258">
        <f t="shared" si="50"/>
        <v>0</v>
      </c>
      <c r="S258">
        <f>I258*$O258/ref!$B$3</f>
        <v>0</v>
      </c>
      <c r="T258">
        <f>K258*$O258/ref!$B$3</f>
        <v>0</v>
      </c>
      <c r="U258">
        <f>L258*$O258/ref!$B$3</f>
        <v>0</v>
      </c>
      <c r="V258">
        <f>N258*$O258/ref!$B$3</f>
        <v>0</v>
      </c>
      <c r="W258">
        <f t="shared" si="54"/>
        <v>1</v>
      </c>
      <c r="X258" t="str">
        <f t="shared" si="55"/>
        <v>1 1947</v>
      </c>
      <c r="Y258">
        <f t="shared" si="52"/>
        <v>4</v>
      </c>
      <c r="Z258">
        <f t="shared" si="56"/>
        <v>1961</v>
      </c>
      <c r="AA258" t="str">
        <f t="shared" si="57"/>
        <v>4 1961</v>
      </c>
      <c r="AB258" s="1">
        <f t="shared" si="53"/>
        <v>22402</v>
      </c>
      <c r="AC258">
        <f t="shared" si="51"/>
        <v>3</v>
      </c>
      <c r="AD258" s="16">
        <f t="shared" si="58"/>
        <v>-6.089673108944979E-2</v>
      </c>
      <c r="AE258" s="16">
        <f t="shared" si="59"/>
        <v>-23.765929809458946</v>
      </c>
      <c r="AF258" s="16">
        <f t="shared" si="60"/>
        <v>4.8160384910179026</v>
      </c>
      <c r="AG258" s="16">
        <f t="shared" si="61"/>
        <v>6.0538916242930085</v>
      </c>
      <c r="AH258">
        <f>INDEX(Impacts_scenario_1_RSBsn_Mask!$Y$2:$Y$70,$Z258-1939+1,1)</f>
        <v>0.97660243724505991</v>
      </c>
    </row>
    <row r="259" spans="1:34" x14ac:dyDescent="0.3">
      <c r="A259">
        <v>86</v>
      </c>
      <c r="B259">
        <v>3</v>
      </c>
      <c r="C259">
        <f>RS_wells_scenario_1_bgw!C259-RS_wells_baseline_bgw!C259</f>
        <v>0</v>
      </c>
      <c r="D259">
        <f>RS_wells_scenario_1_bgw!D259-RS_wells_baseline_bgw!D259</f>
        <v>0</v>
      </c>
      <c r="E259">
        <f>RS_wells_scenario_1_bgw!E259-RS_wells_baseline_bgw!E259</f>
        <v>0</v>
      </c>
      <c r="F259">
        <f>RS_wells_scenario_1_bgw!F259-RS_wells_baseline_bgw!F259</f>
        <v>0</v>
      </c>
      <c r="G259">
        <f>RS_wells_scenario_1_bgw!G259-RS_wells_baseline_bgw!G259</f>
        <v>0</v>
      </c>
      <c r="H259" s="19">
        <f>RS_wells_scenario_1_bgw!H259-RS_wells_baseline_bgw!H259</f>
        <v>0</v>
      </c>
      <c r="I259">
        <f>RS_wells_scenario_1_bgw!I259-RS_wells_baseline_bgw!I259</f>
        <v>0</v>
      </c>
      <c r="J259">
        <f>RS_wells_scenario_1_bgw!J259-RS_wells_baseline_bgw!J259</f>
        <v>0</v>
      </c>
      <c r="K259">
        <f>RS_wells_scenario_1_bgw!K259-RS_wells_baseline_bgw!K259</f>
        <v>0</v>
      </c>
      <c r="L259">
        <f>RS_wells_scenario_1_bgw!L259-RS_wells_baseline_bgw!L259</f>
        <v>0</v>
      </c>
      <c r="M259">
        <f>RS_wells_scenario_1_bgw!M259-RS_wells_baseline_bgw!M259</f>
        <v>0</v>
      </c>
      <c r="N259">
        <f>RS_wells_scenario_1_bgw!N259-RS_wells_baseline_bgw!N259</f>
        <v>0</v>
      </c>
      <c r="O259">
        <v>10.145833333333334</v>
      </c>
      <c r="P259">
        <f t="shared" ref="P259:P322" si="62">YEAR(Q259)</f>
        <v>1947</v>
      </c>
      <c r="Q259" s="2">
        <f t="shared" ref="Q259:Q322" si="63">Q258+(O259)</f>
        <v>17197.625000000011</v>
      </c>
      <c r="R259">
        <f t="shared" ref="R259:R322" si="64">+(H259-N259)/43650</f>
        <v>0</v>
      </c>
      <c r="S259">
        <f>I259*$O259/ref!$B$3</f>
        <v>0</v>
      </c>
      <c r="T259">
        <f>K259*$O259/ref!$B$3</f>
        <v>0</v>
      </c>
      <c r="U259">
        <f>L259*$O259/ref!$B$3</f>
        <v>0</v>
      </c>
      <c r="V259">
        <f>N259*$O259/ref!$B$3</f>
        <v>0</v>
      </c>
      <c r="W259">
        <f t="shared" si="54"/>
        <v>1</v>
      </c>
      <c r="X259" t="str">
        <f t="shared" si="55"/>
        <v>1 1947</v>
      </c>
      <c r="Y259">
        <f t="shared" si="52"/>
        <v>5</v>
      </c>
      <c r="Z259">
        <f t="shared" si="56"/>
        <v>1961</v>
      </c>
      <c r="AA259" t="str">
        <f t="shared" si="57"/>
        <v>5 1961</v>
      </c>
      <c r="AB259" s="1">
        <f t="shared" si="53"/>
        <v>22432.4375</v>
      </c>
      <c r="AC259">
        <f t="shared" ref="AC259:AC322" si="65">COUNTIF($X$2:$X$2452,$AA259)</f>
        <v>3</v>
      </c>
      <c r="AD259" s="16">
        <f t="shared" si="58"/>
        <v>1.8655878367952738</v>
      </c>
      <c r="AE259" s="16">
        <f t="shared" si="59"/>
        <v>-37.204554221189994</v>
      </c>
      <c r="AF259" s="16">
        <f t="shared" si="60"/>
        <v>2.7137895887386536</v>
      </c>
      <c r="AG259" s="16">
        <f t="shared" si="61"/>
        <v>5.6971119510400721</v>
      </c>
      <c r="AH259">
        <f>INDEX(Impacts_scenario_1_RSBsn_Mask!$Y$2:$Y$70,$Z259-1939+1,1)</f>
        <v>0.97660243724505991</v>
      </c>
    </row>
    <row r="260" spans="1:34" x14ac:dyDescent="0.3">
      <c r="A260">
        <v>87</v>
      </c>
      <c r="B260">
        <v>1</v>
      </c>
      <c r="C260">
        <f>RS_wells_scenario_1_bgw!C260-RS_wells_baseline_bgw!C260</f>
        <v>0</v>
      </c>
      <c r="D260">
        <f>RS_wells_scenario_1_bgw!D260-RS_wells_baseline_bgw!D260</f>
        <v>0</v>
      </c>
      <c r="E260">
        <f>RS_wells_scenario_1_bgw!E260-RS_wells_baseline_bgw!E260</f>
        <v>0</v>
      </c>
      <c r="F260">
        <f>RS_wells_scenario_1_bgw!F260-RS_wells_baseline_bgw!F260</f>
        <v>0</v>
      </c>
      <c r="G260">
        <f>RS_wells_scenario_1_bgw!G260-RS_wells_baseline_bgw!G260</f>
        <v>0</v>
      </c>
      <c r="H260" s="19">
        <f>RS_wells_scenario_1_bgw!H260-RS_wells_baseline_bgw!H260</f>
        <v>0</v>
      </c>
      <c r="I260">
        <f>RS_wells_scenario_1_bgw!I260-RS_wells_baseline_bgw!I260</f>
        <v>0</v>
      </c>
      <c r="J260">
        <f>RS_wells_scenario_1_bgw!J260-RS_wells_baseline_bgw!J260</f>
        <v>0</v>
      </c>
      <c r="K260">
        <f>RS_wells_scenario_1_bgw!K260-RS_wells_baseline_bgw!K260</f>
        <v>0</v>
      </c>
      <c r="L260">
        <f>RS_wells_scenario_1_bgw!L260-RS_wells_baseline_bgw!L260</f>
        <v>0</v>
      </c>
      <c r="M260">
        <f>RS_wells_scenario_1_bgw!M260-RS_wells_baseline_bgw!M260</f>
        <v>0</v>
      </c>
      <c r="N260">
        <f>RS_wells_scenario_1_bgw!N260-RS_wells_baseline_bgw!N260</f>
        <v>0</v>
      </c>
      <c r="O260">
        <v>10.145833333333334</v>
      </c>
      <c r="P260">
        <f t="shared" si="62"/>
        <v>1947</v>
      </c>
      <c r="Q260" s="2">
        <f t="shared" si="63"/>
        <v>17207.770833333343</v>
      </c>
      <c r="R260">
        <f t="shared" si="64"/>
        <v>0</v>
      </c>
      <c r="S260">
        <f>I260*$O260/ref!$B$3</f>
        <v>0</v>
      </c>
      <c r="T260">
        <f>K260*$O260/ref!$B$3</f>
        <v>0</v>
      </c>
      <c r="U260">
        <f>L260*$O260/ref!$B$3</f>
        <v>0</v>
      </c>
      <c r="V260">
        <f>N260*$O260/ref!$B$3</f>
        <v>0</v>
      </c>
      <c r="W260">
        <f t="shared" si="54"/>
        <v>2</v>
      </c>
      <c r="X260" t="str">
        <f t="shared" si="55"/>
        <v>2 1947</v>
      </c>
      <c r="Y260">
        <f t="shared" ref="Y260:Y323" si="66">1+MOD(Y259,12)</f>
        <v>6</v>
      </c>
      <c r="Z260">
        <f t="shared" si="56"/>
        <v>1961</v>
      </c>
      <c r="AA260" t="str">
        <f t="shared" si="57"/>
        <v>6 1961</v>
      </c>
      <c r="AB260" s="1">
        <f t="shared" ref="AB260:AB323" si="67">AB259+30.4375</f>
        <v>22462.875</v>
      </c>
      <c r="AC260">
        <f t="shared" si="65"/>
        <v>3</v>
      </c>
      <c r="AD260" s="16">
        <f t="shared" si="58"/>
        <v>4.3427208553339733</v>
      </c>
      <c r="AE260" s="16">
        <f t="shared" si="59"/>
        <v>-88.43664537419734</v>
      </c>
      <c r="AF260" s="16">
        <f t="shared" si="60"/>
        <v>4.8824344687379915</v>
      </c>
      <c r="AG260" s="16">
        <f t="shared" si="61"/>
        <v>5.421345475927323</v>
      </c>
      <c r="AH260">
        <f>INDEX(Impacts_scenario_1_RSBsn_Mask!$Y$2:$Y$70,$Z260-1939+1,1)</f>
        <v>0.97660243724505991</v>
      </c>
    </row>
    <row r="261" spans="1:34" x14ac:dyDescent="0.3">
      <c r="A261">
        <v>87</v>
      </c>
      <c r="B261">
        <v>2</v>
      </c>
      <c r="C261">
        <f>RS_wells_scenario_1_bgw!C261-RS_wells_baseline_bgw!C261</f>
        <v>0</v>
      </c>
      <c r="D261">
        <f>RS_wells_scenario_1_bgw!D261-RS_wells_baseline_bgw!D261</f>
        <v>0</v>
      </c>
      <c r="E261">
        <f>RS_wells_scenario_1_bgw!E261-RS_wells_baseline_bgw!E261</f>
        <v>0</v>
      </c>
      <c r="F261">
        <f>RS_wells_scenario_1_bgw!F261-RS_wells_baseline_bgw!F261</f>
        <v>0</v>
      </c>
      <c r="G261">
        <f>RS_wells_scenario_1_bgw!G261-RS_wells_baseline_bgw!G261</f>
        <v>0</v>
      </c>
      <c r="H261" s="19">
        <f>RS_wells_scenario_1_bgw!H261-RS_wells_baseline_bgw!H261</f>
        <v>0</v>
      </c>
      <c r="I261">
        <f>RS_wells_scenario_1_bgw!I261-RS_wells_baseline_bgw!I261</f>
        <v>0</v>
      </c>
      <c r="J261">
        <f>RS_wells_scenario_1_bgw!J261-RS_wells_baseline_bgw!J261</f>
        <v>0</v>
      </c>
      <c r="K261">
        <f>RS_wells_scenario_1_bgw!K261-RS_wells_baseline_bgw!K261</f>
        <v>0</v>
      </c>
      <c r="L261">
        <f>RS_wells_scenario_1_bgw!L261-RS_wells_baseline_bgw!L261</f>
        <v>0</v>
      </c>
      <c r="M261">
        <f>RS_wells_scenario_1_bgw!M261-RS_wells_baseline_bgw!M261</f>
        <v>0</v>
      </c>
      <c r="N261">
        <f>RS_wells_scenario_1_bgw!N261-RS_wells_baseline_bgw!N261</f>
        <v>0</v>
      </c>
      <c r="O261">
        <v>10.145833333333334</v>
      </c>
      <c r="P261">
        <f t="shared" si="62"/>
        <v>1947</v>
      </c>
      <c r="Q261" s="2">
        <f t="shared" si="63"/>
        <v>17217.916666666675</v>
      </c>
      <c r="R261">
        <f t="shared" si="64"/>
        <v>0</v>
      </c>
      <c r="S261">
        <f>I261*$O261/ref!$B$3</f>
        <v>0</v>
      </c>
      <c r="T261">
        <f>K261*$O261/ref!$B$3</f>
        <v>0</v>
      </c>
      <c r="U261">
        <f>L261*$O261/ref!$B$3</f>
        <v>0</v>
      </c>
      <c r="V261">
        <f>N261*$O261/ref!$B$3</f>
        <v>0</v>
      </c>
      <c r="W261">
        <f t="shared" ref="W261:W324" si="68">MOD(A261-2,12)+1</f>
        <v>2</v>
      </c>
      <c r="X261" t="str">
        <f t="shared" ref="X261:X324" si="69">W261&amp;" "&amp;P261</f>
        <v>2 1947</v>
      </c>
      <c r="Y261">
        <f t="shared" si="66"/>
        <v>7</v>
      </c>
      <c r="Z261">
        <f t="shared" ref="Z261:Z324" si="70">Z260+IF(Y261&lt;Y260,1,0)</f>
        <v>1961</v>
      </c>
      <c r="AA261" t="str">
        <f t="shared" ref="AA261:AA324" si="71">Y261&amp;" "&amp;Z261</f>
        <v>7 1961</v>
      </c>
      <c r="AB261" s="1">
        <f t="shared" si="67"/>
        <v>22493.3125</v>
      </c>
      <c r="AC261">
        <f t="shared" si="65"/>
        <v>3</v>
      </c>
      <c r="AD261" s="16">
        <f t="shared" ref="AD261:AD324" si="72">SUMIF($X$2:$X$2452,$AA261,S$2:S$2452)</f>
        <v>38.333829492366689</v>
      </c>
      <c r="AE261" s="16">
        <f t="shared" ref="AE261:AE324" si="73">SUMIF($X$2:$X$2452,$AA261,T$2:T$2452)</f>
        <v>-271.55817630854705</v>
      </c>
      <c r="AF261" s="16">
        <f t="shared" ref="AF261:AF324" si="74">SUMIF($X$2:$X$2452,$AA261,U$2:U$2452)</f>
        <v>4.2862059084226338</v>
      </c>
      <c r="AG261" s="16">
        <f t="shared" ref="AG261:AG324" si="75">SUMIF($X$2:$X$2452,$AA261,V$2:V$2452)</f>
        <v>5.4456205700491447</v>
      </c>
      <c r="AH261">
        <f>INDEX(Impacts_scenario_1_RSBsn_Mask!$Y$2:$Y$70,$Z261-1939+1,1)</f>
        <v>0.97660243724505991</v>
      </c>
    </row>
    <row r="262" spans="1:34" x14ac:dyDescent="0.3">
      <c r="A262">
        <v>87</v>
      </c>
      <c r="B262">
        <v>3</v>
      </c>
      <c r="C262">
        <f>RS_wells_scenario_1_bgw!C262-RS_wells_baseline_bgw!C262</f>
        <v>0</v>
      </c>
      <c r="D262">
        <f>RS_wells_scenario_1_bgw!D262-RS_wells_baseline_bgw!D262</f>
        <v>0</v>
      </c>
      <c r="E262">
        <f>RS_wells_scenario_1_bgw!E262-RS_wells_baseline_bgw!E262</f>
        <v>0</v>
      </c>
      <c r="F262">
        <f>RS_wells_scenario_1_bgw!F262-RS_wells_baseline_bgw!F262</f>
        <v>0</v>
      </c>
      <c r="G262">
        <f>RS_wells_scenario_1_bgw!G262-RS_wells_baseline_bgw!G262</f>
        <v>0</v>
      </c>
      <c r="H262" s="19">
        <f>RS_wells_scenario_1_bgw!H262-RS_wells_baseline_bgw!H262</f>
        <v>0</v>
      </c>
      <c r="I262">
        <f>RS_wells_scenario_1_bgw!I262-RS_wells_baseline_bgw!I262</f>
        <v>0</v>
      </c>
      <c r="J262">
        <f>RS_wells_scenario_1_bgw!J262-RS_wells_baseline_bgw!J262</f>
        <v>0</v>
      </c>
      <c r="K262">
        <f>RS_wells_scenario_1_bgw!K262-RS_wells_baseline_bgw!K262</f>
        <v>0</v>
      </c>
      <c r="L262">
        <f>RS_wells_scenario_1_bgw!L262-RS_wells_baseline_bgw!L262</f>
        <v>0</v>
      </c>
      <c r="M262">
        <f>RS_wells_scenario_1_bgw!M262-RS_wells_baseline_bgw!M262</f>
        <v>0</v>
      </c>
      <c r="N262">
        <f>RS_wells_scenario_1_bgw!N262-RS_wells_baseline_bgw!N262</f>
        <v>0</v>
      </c>
      <c r="O262">
        <v>10.145833333333334</v>
      </c>
      <c r="P262">
        <f t="shared" si="62"/>
        <v>1947</v>
      </c>
      <c r="Q262" s="2">
        <f t="shared" si="63"/>
        <v>17228.062500000007</v>
      </c>
      <c r="R262">
        <f t="shared" si="64"/>
        <v>0</v>
      </c>
      <c r="S262">
        <f>I262*$O262/ref!$B$3</f>
        <v>0</v>
      </c>
      <c r="T262">
        <f>K262*$O262/ref!$B$3</f>
        <v>0</v>
      </c>
      <c r="U262">
        <f>L262*$O262/ref!$B$3</f>
        <v>0</v>
      </c>
      <c r="V262">
        <f>N262*$O262/ref!$B$3</f>
        <v>0</v>
      </c>
      <c r="W262">
        <f t="shared" si="68"/>
        <v>2</v>
      </c>
      <c r="X262" t="str">
        <f t="shared" si="69"/>
        <v>2 1947</v>
      </c>
      <c r="Y262">
        <f t="shared" si="66"/>
        <v>8</v>
      </c>
      <c r="Z262">
        <f t="shared" si="70"/>
        <v>1961</v>
      </c>
      <c r="AA262" t="str">
        <f t="shared" si="71"/>
        <v>8 1961</v>
      </c>
      <c r="AB262" s="1">
        <f t="shared" si="67"/>
        <v>22523.75</v>
      </c>
      <c r="AC262">
        <f t="shared" si="65"/>
        <v>3</v>
      </c>
      <c r="AD262" s="16">
        <f t="shared" si="72"/>
        <v>113.88150400358455</v>
      </c>
      <c r="AE262" s="16">
        <f t="shared" si="73"/>
        <v>-298.05189586203483</v>
      </c>
      <c r="AF262" s="16">
        <f t="shared" si="74"/>
        <v>1.6693321798964571</v>
      </c>
      <c r="AG262" s="16">
        <f t="shared" si="75"/>
        <v>6.5910388962051822</v>
      </c>
      <c r="AH262">
        <f>INDEX(Impacts_scenario_1_RSBsn_Mask!$Y$2:$Y$70,$Z262-1939+1,1)</f>
        <v>0.97660243724505991</v>
      </c>
    </row>
    <row r="263" spans="1:34" x14ac:dyDescent="0.3">
      <c r="A263">
        <v>88</v>
      </c>
      <c r="B263">
        <v>1</v>
      </c>
      <c r="C263">
        <f>RS_wells_scenario_1_bgw!C263-RS_wells_baseline_bgw!C263</f>
        <v>0</v>
      </c>
      <c r="D263">
        <f>RS_wells_scenario_1_bgw!D263-RS_wells_baseline_bgw!D263</f>
        <v>0</v>
      </c>
      <c r="E263">
        <f>RS_wells_scenario_1_bgw!E263-RS_wells_baseline_bgw!E263</f>
        <v>0</v>
      </c>
      <c r="F263">
        <f>RS_wells_scenario_1_bgw!F263-RS_wells_baseline_bgw!F263</f>
        <v>0</v>
      </c>
      <c r="G263">
        <f>RS_wells_scenario_1_bgw!G263-RS_wells_baseline_bgw!G263</f>
        <v>0</v>
      </c>
      <c r="H263" s="19">
        <f>RS_wells_scenario_1_bgw!H263-RS_wells_baseline_bgw!H263</f>
        <v>0</v>
      </c>
      <c r="I263">
        <f>RS_wells_scenario_1_bgw!I263-RS_wells_baseline_bgw!I263</f>
        <v>0</v>
      </c>
      <c r="J263">
        <f>RS_wells_scenario_1_bgw!J263-RS_wells_baseline_bgw!J263</f>
        <v>0</v>
      </c>
      <c r="K263">
        <f>RS_wells_scenario_1_bgw!K263-RS_wells_baseline_bgw!K263</f>
        <v>0</v>
      </c>
      <c r="L263">
        <f>RS_wells_scenario_1_bgw!L263-RS_wells_baseline_bgw!L263</f>
        <v>0</v>
      </c>
      <c r="M263">
        <f>RS_wells_scenario_1_bgw!M263-RS_wells_baseline_bgw!M263</f>
        <v>0</v>
      </c>
      <c r="N263">
        <f>RS_wells_scenario_1_bgw!N263-RS_wells_baseline_bgw!N263</f>
        <v>0</v>
      </c>
      <c r="O263">
        <v>10.145833333333334</v>
      </c>
      <c r="P263">
        <f t="shared" si="62"/>
        <v>1947</v>
      </c>
      <c r="Q263" s="2">
        <f t="shared" si="63"/>
        <v>17238.208333333339</v>
      </c>
      <c r="R263">
        <f t="shared" si="64"/>
        <v>0</v>
      </c>
      <c r="S263">
        <f>I263*$O263/ref!$B$3</f>
        <v>0</v>
      </c>
      <c r="T263">
        <f>K263*$O263/ref!$B$3</f>
        <v>0</v>
      </c>
      <c r="U263">
        <f>L263*$O263/ref!$B$3</f>
        <v>0</v>
      </c>
      <c r="V263">
        <f>N263*$O263/ref!$B$3</f>
        <v>0</v>
      </c>
      <c r="W263">
        <f t="shared" si="68"/>
        <v>3</v>
      </c>
      <c r="X263" t="str">
        <f t="shared" si="69"/>
        <v>3 1947</v>
      </c>
      <c r="Y263">
        <f t="shared" si="66"/>
        <v>9</v>
      </c>
      <c r="Z263">
        <f t="shared" si="70"/>
        <v>1961</v>
      </c>
      <c r="AA263" t="str">
        <f t="shared" si="71"/>
        <v>9 1961</v>
      </c>
      <c r="AB263" s="1">
        <f t="shared" si="67"/>
        <v>22554.1875</v>
      </c>
      <c r="AC263">
        <f t="shared" si="65"/>
        <v>3</v>
      </c>
      <c r="AD263" s="16">
        <f t="shared" si="72"/>
        <v>-25.859706335321739</v>
      </c>
      <c r="AE263" s="16">
        <f t="shared" si="73"/>
        <v>-133.85697679924141</v>
      </c>
      <c r="AF263" s="16">
        <f t="shared" si="74"/>
        <v>6.0890116033902295</v>
      </c>
      <c r="AG263" s="16">
        <f t="shared" si="75"/>
        <v>7.4063631404498356</v>
      </c>
      <c r="AH263">
        <f>INDEX(Impacts_scenario_1_RSBsn_Mask!$Y$2:$Y$70,$Z263-1939+1,1)</f>
        <v>0.97660243724505991</v>
      </c>
    </row>
    <row r="264" spans="1:34" x14ac:dyDescent="0.3">
      <c r="A264">
        <v>88</v>
      </c>
      <c r="B264">
        <v>2</v>
      </c>
      <c r="C264">
        <f>RS_wells_scenario_1_bgw!C264-RS_wells_baseline_bgw!C264</f>
        <v>0</v>
      </c>
      <c r="D264">
        <f>RS_wells_scenario_1_bgw!D264-RS_wells_baseline_bgw!D264</f>
        <v>0</v>
      </c>
      <c r="E264">
        <f>RS_wells_scenario_1_bgw!E264-RS_wells_baseline_bgw!E264</f>
        <v>0</v>
      </c>
      <c r="F264">
        <f>RS_wells_scenario_1_bgw!F264-RS_wells_baseline_bgw!F264</f>
        <v>0</v>
      </c>
      <c r="G264">
        <f>RS_wells_scenario_1_bgw!G264-RS_wells_baseline_bgw!G264</f>
        <v>0</v>
      </c>
      <c r="H264" s="19">
        <f>RS_wells_scenario_1_bgw!H264-RS_wells_baseline_bgw!H264</f>
        <v>0</v>
      </c>
      <c r="I264">
        <f>RS_wells_scenario_1_bgw!I264-RS_wells_baseline_bgw!I264</f>
        <v>0</v>
      </c>
      <c r="J264">
        <f>RS_wells_scenario_1_bgw!J264-RS_wells_baseline_bgw!J264</f>
        <v>0</v>
      </c>
      <c r="K264">
        <f>RS_wells_scenario_1_bgw!K264-RS_wells_baseline_bgw!K264</f>
        <v>0</v>
      </c>
      <c r="L264">
        <f>RS_wells_scenario_1_bgw!L264-RS_wells_baseline_bgw!L264</f>
        <v>0</v>
      </c>
      <c r="M264">
        <f>RS_wells_scenario_1_bgw!M264-RS_wells_baseline_bgw!M264</f>
        <v>0</v>
      </c>
      <c r="N264">
        <f>RS_wells_scenario_1_bgw!N264-RS_wells_baseline_bgw!N264</f>
        <v>0</v>
      </c>
      <c r="O264">
        <v>10.145833333333334</v>
      </c>
      <c r="P264">
        <f t="shared" si="62"/>
        <v>1947</v>
      </c>
      <c r="Q264" s="2">
        <f t="shared" si="63"/>
        <v>17248.354166666672</v>
      </c>
      <c r="R264">
        <f t="shared" si="64"/>
        <v>0</v>
      </c>
      <c r="S264">
        <f>I264*$O264/ref!$B$3</f>
        <v>0</v>
      </c>
      <c r="T264">
        <f>K264*$O264/ref!$B$3</f>
        <v>0</v>
      </c>
      <c r="U264">
        <f>L264*$O264/ref!$B$3</f>
        <v>0</v>
      </c>
      <c r="V264">
        <f>N264*$O264/ref!$B$3</f>
        <v>0</v>
      </c>
      <c r="W264">
        <f t="shared" si="68"/>
        <v>3</v>
      </c>
      <c r="X264" t="str">
        <f t="shared" si="69"/>
        <v>3 1947</v>
      </c>
      <c r="Y264">
        <f t="shared" si="66"/>
        <v>10</v>
      </c>
      <c r="Z264">
        <f t="shared" si="70"/>
        <v>1961</v>
      </c>
      <c r="AA264" t="str">
        <f t="shared" si="71"/>
        <v>10 1961</v>
      </c>
      <c r="AB264" s="1">
        <f t="shared" si="67"/>
        <v>22584.625</v>
      </c>
      <c r="AC264">
        <f t="shared" si="65"/>
        <v>3</v>
      </c>
      <c r="AD264" s="16">
        <f t="shared" si="72"/>
        <v>-46.750432240492444</v>
      </c>
      <c r="AE264" s="16">
        <f t="shared" si="73"/>
        <v>-0.11838203053254664</v>
      </c>
      <c r="AF264" s="16">
        <f t="shared" si="74"/>
        <v>2.6936378814681237</v>
      </c>
      <c r="AG264" s="16">
        <f t="shared" si="75"/>
        <v>9.0571357822084462</v>
      </c>
      <c r="AH264">
        <f>INDEX(Impacts_scenario_1_RSBsn_Mask!$Y$2:$Y$70,$Z264-1939+1,1)</f>
        <v>0.97660243724505991</v>
      </c>
    </row>
    <row r="265" spans="1:34" x14ac:dyDescent="0.3">
      <c r="A265">
        <v>88</v>
      </c>
      <c r="B265">
        <v>3</v>
      </c>
      <c r="C265">
        <f>RS_wells_scenario_1_bgw!C265-RS_wells_baseline_bgw!C265</f>
        <v>0</v>
      </c>
      <c r="D265">
        <f>RS_wells_scenario_1_bgw!D265-RS_wells_baseline_bgw!D265</f>
        <v>0</v>
      </c>
      <c r="E265">
        <f>RS_wells_scenario_1_bgw!E265-RS_wells_baseline_bgw!E265</f>
        <v>0</v>
      </c>
      <c r="F265">
        <f>RS_wells_scenario_1_bgw!F265-RS_wells_baseline_bgw!F265</f>
        <v>0</v>
      </c>
      <c r="G265">
        <f>RS_wells_scenario_1_bgw!G265-RS_wells_baseline_bgw!G265</f>
        <v>0</v>
      </c>
      <c r="H265" s="19">
        <f>RS_wells_scenario_1_bgw!H265-RS_wells_baseline_bgw!H265</f>
        <v>0</v>
      </c>
      <c r="I265">
        <f>RS_wells_scenario_1_bgw!I265-RS_wells_baseline_bgw!I265</f>
        <v>0</v>
      </c>
      <c r="J265">
        <f>RS_wells_scenario_1_bgw!J265-RS_wells_baseline_bgw!J265</f>
        <v>0</v>
      </c>
      <c r="K265">
        <f>RS_wells_scenario_1_bgw!K265-RS_wells_baseline_bgw!K265</f>
        <v>0</v>
      </c>
      <c r="L265">
        <f>RS_wells_scenario_1_bgw!L265-RS_wells_baseline_bgw!L265</f>
        <v>0</v>
      </c>
      <c r="M265">
        <f>RS_wells_scenario_1_bgw!M265-RS_wells_baseline_bgw!M265</f>
        <v>0</v>
      </c>
      <c r="N265">
        <f>RS_wells_scenario_1_bgw!N265-RS_wells_baseline_bgw!N265</f>
        <v>0</v>
      </c>
      <c r="O265">
        <v>10.145833333333334</v>
      </c>
      <c r="P265">
        <f t="shared" si="62"/>
        <v>1947</v>
      </c>
      <c r="Q265" s="2">
        <f t="shared" si="63"/>
        <v>17258.500000000004</v>
      </c>
      <c r="R265">
        <f t="shared" si="64"/>
        <v>0</v>
      </c>
      <c r="S265">
        <f>I265*$O265/ref!$B$3</f>
        <v>0</v>
      </c>
      <c r="T265">
        <f>K265*$O265/ref!$B$3</f>
        <v>0</v>
      </c>
      <c r="U265">
        <f>L265*$O265/ref!$B$3</f>
        <v>0</v>
      </c>
      <c r="V265">
        <f>N265*$O265/ref!$B$3</f>
        <v>0</v>
      </c>
      <c r="W265">
        <f t="shared" si="68"/>
        <v>3</v>
      </c>
      <c r="X265" t="str">
        <f t="shared" si="69"/>
        <v>3 1947</v>
      </c>
      <c r="Y265">
        <f t="shared" si="66"/>
        <v>11</v>
      </c>
      <c r="Z265">
        <f t="shared" si="70"/>
        <v>1961</v>
      </c>
      <c r="AA265" t="str">
        <f t="shared" si="71"/>
        <v>11 1961</v>
      </c>
      <c r="AB265" s="1">
        <f t="shared" si="67"/>
        <v>22615.0625</v>
      </c>
      <c r="AC265">
        <f t="shared" si="65"/>
        <v>3</v>
      </c>
      <c r="AD265" s="16">
        <f t="shared" si="72"/>
        <v>-14.476206364783138</v>
      </c>
      <c r="AE265" s="16">
        <f t="shared" si="73"/>
        <v>-0.11838203053254664</v>
      </c>
      <c r="AF265" s="16">
        <f t="shared" si="74"/>
        <v>0</v>
      </c>
      <c r="AG265" s="16">
        <f t="shared" si="75"/>
        <v>9.6948767090386543</v>
      </c>
      <c r="AH265">
        <f>INDEX(Impacts_scenario_1_RSBsn_Mask!$Y$2:$Y$70,$Z265-1939+1,1)</f>
        <v>0.97660243724505991</v>
      </c>
    </row>
    <row r="266" spans="1:34" x14ac:dyDescent="0.3">
      <c r="A266">
        <v>89</v>
      </c>
      <c r="B266">
        <v>1</v>
      </c>
      <c r="C266">
        <f>RS_wells_scenario_1_bgw!C266-RS_wells_baseline_bgw!C266</f>
        <v>0</v>
      </c>
      <c r="D266">
        <f>RS_wells_scenario_1_bgw!D266-RS_wells_baseline_bgw!D266</f>
        <v>0</v>
      </c>
      <c r="E266">
        <f>RS_wells_scenario_1_bgw!E266-RS_wells_baseline_bgw!E266</f>
        <v>0</v>
      </c>
      <c r="F266">
        <f>RS_wells_scenario_1_bgw!F266-RS_wells_baseline_bgw!F266</f>
        <v>0</v>
      </c>
      <c r="G266">
        <f>RS_wells_scenario_1_bgw!G266-RS_wells_baseline_bgw!G266</f>
        <v>0</v>
      </c>
      <c r="H266" s="19">
        <f>RS_wells_scenario_1_bgw!H266-RS_wells_baseline_bgw!H266</f>
        <v>0</v>
      </c>
      <c r="I266">
        <f>RS_wells_scenario_1_bgw!I266-RS_wells_baseline_bgw!I266</f>
        <v>0</v>
      </c>
      <c r="J266">
        <f>RS_wells_scenario_1_bgw!J266-RS_wells_baseline_bgw!J266</f>
        <v>0</v>
      </c>
      <c r="K266">
        <f>RS_wells_scenario_1_bgw!K266-RS_wells_baseline_bgw!K266</f>
        <v>0</v>
      </c>
      <c r="L266">
        <f>RS_wells_scenario_1_bgw!L266-RS_wells_baseline_bgw!L266</f>
        <v>0</v>
      </c>
      <c r="M266">
        <f>RS_wells_scenario_1_bgw!M266-RS_wells_baseline_bgw!M266</f>
        <v>0</v>
      </c>
      <c r="N266">
        <f>RS_wells_scenario_1_bgw!N266-RS_wells_baseline_bgw!N266</f>
        <v>0</v>
      </c>
      <c r="O266">
        <v>10.145833333333334</v>
      </c>
      <c r="P266">
        <f t="shared" si="62"/>
        <v>1947</v>
      </c>
      <c r="Q266" s="2">
        <f t="shared" si="63"/>
        <v>17268.645833333336</v>
      </c>
      <c r="R266">
        <f t="shared" si="64"/>
        <v>0</v>
      </c>
      <c r="S266">
        <f>I266*$O266/ref!$B$3</f>
        <v>0</v>
      </c>
      <c r="T266">
        <f>K266*$O266/ref!$B$3</f>
        <v>0</v>
      </c>
      <c r="U266">
        <f>L266*$O266/ref!$B$3</f>
        <v>0</v>
      </c>
      <c r="V266">
        <f>N266*$O266/ref!$B$3</f>
        <v>0</v>
      </c>
      <c r="W266">
        <f t="shared" si="68"/>
        <v>4</v>
      </c>
      <c r="X266" t="str">
        <f t="shared" si="69"/>
        <v>4 1947</v>
      </c>
      <c r="Y266">
        <f t="shared" si="66"/>
        <v>12</v>
      </c>
      <c r="Z266">
        <f t="shared" si="70"/>
        <v>1961</v>
      </c>
      <c r="AA266" t="str">
        <f t="shared" si="71"/>
        <v>12 1961</v>
      </c>
      <c r="AB266" s="1">
        <f t="shared" si="67"/>
        <v>22645.5</v>
      </c>
      <c r="AC266">
        <f t="shared" si="65"/>
        <v>3</v>
      </c>
      <c r="AD266" s="16">
        <f t="shared" si="72"/>
        <v>-10.601144327556712</v>
      </c>
      <c r="AE266" s="16">
        <f t="shared" si="73"/>
        <v>-0.11838203053254664</v>
      </c>
      <c r="AF266" s="16">
        <f t="shared" si="74"/>
        <v>0.7942792098547462</v>
      </c>
      <c r="AG266" s="16">
        <f t="shared" si="75"/>
        <v>9.5476362111641002</v>
      </c>
      <c r="AH266">
        <f>INDEX(Impacts_scenario_1_RSBsn_Mask!$Y$2:$Y$70,$Z266-1939+1,1)</f>
        <v>0.97660243724505991</v>
      </c>
    </row>
    <row r="267" spans="1:34" x14ac:dyDescent="0.3">
      <c r="A267">
        <v>89</v>
      </c>
      <c r="B267">
        <v>2</v>
      </c>
      <c r="C267">
        <f>RS_wells_scenario_1_bgw!C267-RS_wells_baseline_bgw!C267</f>
        <v>0</v>
      </c>
      <c r="D267">
        <f>RS_wells_scenario_1_bgw!D267-RS_wells_baseline_bgw!D267</f>
        <v>0</v>
      </c>
      <c r="E267">
        <f>RS_wells_scenario_1_bgw!E267-RS_wells_baseline_bgw!E267</f>
        <v>0</v>
      </c>
      <c r="F267">
        <f>RS_wells_scenario_1_bgw!F267-RS_wells_baseline_bgw!F267</f>
        <v>0</v>
      </c>
      <c r="G267">
        <f>RS_wells_scenario_1_bgw!G267-RS_wells_baseline_bgw!G267</f>
        <v>0</v>
      </c>
      <c r="H267" s="19">
        <f>RS_wells_scenario_1_bgw!H267-RS_wells_baseline_bgw!H267</f>
        <v>0</v>
      </c>
      <c r="I267">
        <f>RS_wells_scenario_1_bgw!I267-RS_wells_baseline_bgw!I267</f>
        <v>0</v>
      </c>
      <c r="J267">
        <f>RS_wells_scenario_1_bgw!J267-RS_wells_baseline_bgw!J267</f>
        <v>0</v>
      </c>
      <c r="K267">
        <f>RS_wells_scenario_1_bgw!K267-RS_wells_baseline_bgw!K267</f>
        <v>0</v>
      </c>
      <c r="L267">
        <f>RS_wells_scenario_1_bgw!L267-RS_wells_baseline_bgw!L267</f>
        <v>0</v>
      </c>
      <c r="M267">
        <f>RS_wells_scenario_1_bgw!M267-RS_wells_baseline_bgw!M267</f>
        <v>0</v>
      </c>
      <c r="N267">
        <f>RS_wells_scenario_1_bgw!N267-RS_wells_baseline_bgw!N267</f>
        <v>0</v>
      </c>
      <c r="O267">
        <v>10.145833333333334</v>
      </c>
      <c r="P267">
        <f t="shared" si="62"/>
        <v>1947</v>
      </c>
      <c r="Q267" s="2">
        <f t="shared" si="63"/>
        <v>17278.791666666668</v>
      </c>
      <c r="R267">
        <f t="shared" si="64"/>
        <v>0</v>
      </c>
      <c r="S267">
        <f>I267*$O267/ref!$B$3</f>
        <v>0</v>
      </c>
      <c r="T267">
        <f>K267*$O267/ref!$B$3</f>
        <v>0</v>
      </c>
      <c r="U267">
        <f>L267*$O267/ref!$B$3</f>
        <v>0</v>
      </c>
      <c r="V267">
        <f>N267*$O267/ref!$B$3</f>
        <v>0</v>
      </c>
      <c r="W267">
        <f t="shared" si="68"/>
        <v>4</v>
      </c>
      <c r="X267" t="str">
        <f t="shared" si="69"/>
        <v>4 1947</v>
      </c>
      <c r="Y267">
        <f t="shared" si="66"/>
        <v>1</v>
      </c>
      <c r="Z267">
        <f t="shared" si="70"/>
        <v>1962</v>
      </c>
      <c r="AA267" t="str">
        <f t="shared" si="71"/>
        <v>1 1962</v>
      </c>
      <c r="AB267" s="1">
        <f t="shared" si="67"/>
        <v>22675.9375</v>
      </c>
      <c r="AC267">
        <f t="shared" si="65"/>
        <v>3</v>
      </c>
      <c r="AD267" s="16">
        <f t="shared" si="72"/>
        <v>-9.1135584476868861</v>
      </c>
      <c r="AE267" s="16">
        <f t="shared" si="73"/>
        <v>-0.11838203053254664</v>
      </c>
      <c r="AF267" s="16">
        <f t="shared" si="74"/>
        <v>1.846455487608769E-2</v>
      </c>
      <c r="AG267" s="16">
        <f t="shared" si="75"/>
        <v>9.0447103972058933</v>
      </c>
      <c r="AH267">
        <f>INDEX(Impacts_scenario_1_RSBsn_Mask!$Y$2:$Y$70,$Z267-1939+1,1)</f>
        <v>0.95577491668901626</v>
      </c>
    </row>
    <row r="268" spans="1:34" x14ac:dyDescent="0.3">
      <c r="A268">
        <v>89</v>
      </c>
      <c r="B268">
        <v>3</v>
      </c>
      <c r="C268">
        <f>RS_wells_scenario_1_bgw!C268-RS_wells_baseline_bgw!C268</f>
        <v>0</v>
      </c>
      <c r="D268">
        <f>RS_wells_scenario_1_bgw!D268-RS_wells_baseline_bgw!D268</f>
        <v>0</v>
      </c>
      <c r="E268">
        <f>RS_wells_scenario_1_bgw!E268-RS_wells_baseline_bgw!E268</f>
        <v>0</v>
      </c>
      <c r="F268">
        <f>RS_wells_scenario_1_bgw!F268-RS_wells_baseline_bgw!F268</f>
        <v>0</v>
      </c>
      <c r="G268">
        <f>RS_wells_scenario_1_bgw!G268-RS_wells_baseline_bgw!G268</f>
        <v>0</v>
      </c>
      <c r="H268" s="19">
        <f>RS_wells_scenario_1_bgw!H268-RS_wells_baseline_bgw!H268</f>
        <v>0</v>
      </c>
      <c r="I268">
        <f>RS_wells_scenario_1_bgw!I268-RS_wells_baseline_bgw!I268</f>
        <v>0</v>
      </c>
      <c r="J268">
        <f>RS_wells_scenario_1_bgw!J268-RS_wells_baseline_bgw!J268</f>
        <v>0</v>
      </c>
      <c r="K268">
        <f>RS_wells_scenario_1_bgw!K268-RS_wells_baseline_bgw!K268</f>
        <v>0</v>
      </c>
      <c r="L268">
        <f>RS_wells_scenario_1_bgw!L268-RS_wells_baseline_bgw!L268</f>
        <v>0</v>
      </c>
      <c r="M268">
        <f>RS_wells_scenario_1_bgw!M268-RS_wells_baseline_bgw!M268</f>
        <v>0</v>
      </c>
      <c r="N268">
        <f>RS_wells_scenario_1_bgw!N268-RS_wells_baseline_bgw!N268</f>
        <v>0</v>
      </c>
      <c r="O268">
        <v>10.145833333333334</v>
      </c>
      <c r="P268">
        <f t="shared" si="62"/>
        <v>1947</v>
      </c>
      <c r="Q268" s="2">
        <f t="shared" si="63"/>
        <v>17288.9375</v>
      </c>
      <c r="R268">
        <f t="shared" si="64"/>
        <v>0</v>
      </c>
      <c r="S268">
        <f>I268*$O268/ref!$B$3</f>
        <v>0</v>
      </c>
      <c r="T268">
        <f>K268*$O268/ref!$B$3</f>
        <v>0</v>
      </c>
      <c r="U268">
        <f>L268*$O268/ref!$B$3</f>
        <v>0</v>
      </c>
      <c r="V268">
        <f>N268*$O268/ref!$B$3</f>
        <v>0</v>
      </c>
      <c r="W268">
        <f t="shared" si="68"/>
        <v>4</v>
      </c>
      <c r="X268" t="str">
        <f t="shared" si="69"/>
        <v>4 1947</v>
      </c>
      <c r="Y268">
        <f t="shared" si="66"/>
        <v>2</v>
      </c>
      <c r="Z268">
        <f t="shared" si="70"/>
        <v>1962</v>
      </c>
      <c r="AA268" t="str">
        <f t="shared" si="71"/>
        <v>2 1962</v>
      </c>
      <c r="AB268" s="1">
        <f t="shared" si="67"/>
        <v>22706.375</v>
      </c>
      <c r="AC268">
        <f t="shared" si="65"/>
        <v>3</v>
      </c>
      <c r="AD268" s="16">
        <f t="shared" si="72"/>
        <v>-5.6089949925867764</v>
      </c>
      <c r="AE268" s="16">
        <f t="shared" si="73"/>
        <v>-0.11838203053254664</v>
      </c>
      <c r="AF268" s="16">
        <f t="shared" si="74"/>
        <v>2.2478458729839987</v>
      </c>
      <c r="AG268" s="16">
        <f t="shared" si="75"/>
        <v>8.3360161361713789</v>
      </c>
      <c r="AH268">
        <f>INDEX(Impacts_scenario_1_RSBsn_Mask!$Y$2:$Y$70,$Z268-1939+1,1)</f>
        <v>0.95577491668901626</v>
      </c>
    </row>
    <row r="269" spans="1:34" x14ac:dyDescent="0.3">
      <c r="A269">
        <v>90</v>
      </c>
      <c r="B269">
        <v>1</v>
      </c>
      <c r="C269">
        <f>RS_wells_scenario_1_bgw!C269-RS_wells_baseline_bgw!C269</f>
        <v>0</v>
      </c>
      <c r="D269">
        <f>RS_wells_scenario_1_bgw!D269-RS_wells_baseline_bgw!D269</f>
        <v>0</v>
      </c>
      <c r="E269">
        <f>RS_wells_scenario_1_bgw!E269-RS_wells_baseline_bgw!E269</f>
        <v>0</v>
      </c>
      <c r="F269">
        <f>RS_wells_scenario_1_bgw!F269-RS_wells_baseline_bgw!F269</f>
        <v>0</v>
      </c>
      <c r="G269">
        <f>RS_wells_scenario_1_bgw!G269-RS_wells_baseline_bgw!G269</f>
        <v>0</v>
      </c>
      <c r="H269" s="19">
        <f>RS_wells_scenario_1_bgw!H269-RS_wells_baseline_bgw!H269</f>
        <v>0</v>
      </c>
      <c r="I269">
        <f>RS_wells_scenario_1_bgw!I269-RS_wells_baseline_bgw!I269</f>
        <v>0</v>
      </c>
      <c r="J269">
        <f>RS_wells_scenario_1_bgw!J269-RS_wells_baseline_bgw!J269</f>
        <v>0</v>
      </c>
      <c r="K269">
        <f>RS_wells_scenario_1_bgw!K269-RS_wells_baseline_bgw!K269</f>
        <v>0</v>
      </c>
      <c r="L269">
        <f>RS_wells_scenario_1_bgw!L269-RS_wells_baseline_bgw!L269</f>
        <v>0</v>
      </c>
      <c r="M269">
        <f>RS_wells_scenario_1_bgw!M269-RS_wells_baseline_bgw!M269</f>
        <v>0</v>
      </c>
      <c r="N269">
        <f>RS_wells_scenario_1_bgw!N269-RS_wells_baseline_bgw!N269</f>
        <v>0</v>
      </c>
      <c r="O269">
        <v>10.145833333333334</v>
      </c>
      <c r="P269">
        <f t="shared" si="62"/>
        <v>1947</v>
      </c>
      <c r="Q269" s="2">
        <f t="shared" si="63"/>
        <v>17299.083333333332</v>
      </c>
      <c r="R269">
        <f t="shared" si="64"/>
        <v>0</v>
      </c>
      <c r="S269">
        <f>I269*$O269/ref!$B$3</f>
        <v>0</v>
      </c>
      <c r="T269">
        <f>K269*$O269/ref!$B$3</f>
        <v>0</v>
      </c>
      <c r="U269">
        <f>L269*$O269/ref!$B$3</f>
        <v>0</v>
      </c>
      <c r="V269">
        <f>N269*$O269/ref!$B$3</f>
        <v>0</v>
      </c>
      <c r="W269">
        <f t="shared" si="68"/>
        <v>5</v>
      </c>
      <c r="X269" t="str">
        <f t="shared" si="69"/>
        <v>5 1947</v>
      </c>
      <c r="Y269">
        <f t="shared" si="66"/>
        <v>3</v>
      </c>
      <c r="Z269">
        <f t="shared" si="70"/>
        <v>1962</v>
      </c>
      <c r="AA269" t="str">
        <f t="shared" si="71"/>
        <v>3 1962</v>
      </c>
      <c r="AB269" s="1">
        <f t="shared" si="67"/>
        <v>22736.8125</v>
      </c>
      <c r="AC269">
        <f t="shared" si="65"/>
        <v>3</v>
      </c>
      <c r="AD269" s="16">
        <f t="shared" si="72"/>
        <v>-0.61982768480250638</v>
      </c>
      <c r="AE269" s="16">
        <f t="shared" si="73"/>
        <v>-0.11838203053254664</v>
      </c>
      <c r="AF269" s="16">
        <f t="shared" si="74"/>
        <v>3.7655936430131742</v>
      </c>
      <c r="AG269" s="16">
        <f t="shared" si="75"/>
        <v>7.5180824143446756</v>
      </c>
      <c r="AH269">
        <f>INDEX(Impacts_scenario_1_RSBsn_Mask!$Y$2:$Y$70,$Z269-1939+1,1)</f>
        <v>0.95577491668901626</v>
      </c>
    </row>
    <row r="270" spans="1:34" x14ac:dyDescent="0.3">
      <c r="A270">
        <v>90</v>
      </c>
      <c r="B270">
        <v>2</v>
      </c>
      <c r="C270">
        <f>RS_wells_scenario_1_bgw!C270-RS_wells_baseline_bgw!C270</f>
        <v>0</v>
      </c>
      <c r="D270">
        <f>RS_wells_scenario_1_bgw!D270-RS_wells_baseline_bgw!D270</f>
        <v>0</v>
      </c>
      <c r="E270">
        <f>RS_wells_scenario_1_bgw!E270-RS_wells_baseline_bgw!E270</f>
        <v>0</v>
      </c>
      <c r="F270">
        <f>RS_wells_scenario_1_bgw!F270-RS_wells_baseline_bgw!F270</f>
        <v>0</v>
      </c>
      <c r="G270">
        <f>RS_wells_scenario_1_bgw!G270-RS_wells_baseline_bgw!G270</f>
        <v>0</v>
      </c>
      <c r="H270" s="19">
        <f>RS_wells_scenario_1_bgw!H270-RS_wells_baseline_bgw!H270</f>
        <v>0</v>
      </c>
      <c r="I270">
        <f>RS_wells_scenario_1_bgw!I270-RS_wells_baseline_bgw!I270</f>
        <v>0</v>
      </c>
      <c r="J270">
        <f>RS_wells_scenario_1_bgw!J270-RS_wells_baseline_bgw!J270</f>
        <v>0</v>
      </c>
      <c r="K270">
        <f>RS_wells_scenario_1_bgw!K270-RS_wells_baseline_bgw!K270</f>
        <v>0</v>
      </c>
      <c r="L270">
        <f>RS_wells_scenario_1_bgw!L270-RS_wells_baseline_bgw!L270</f>
        <v>0</v>
      </c>
      <c r="M270">
        <f>RS_wells_scenario_1_bgw!M270-RS_wells_baseline_bgw!M270</f>
        <v>0</v>
      </c>
      <c r="N270">
        <f>RS_wells_scenario_1_bgw!N270-RS_wells_baseline_bgw!N270</f>
        <v>0</v>
      </c>
      <c r="O270">
        <v>10.145833333333334</v>
      </c>
      <c r="P270">
        <f t="shared" si="62"/>
        <v>1947</v>
      </c>
      <c r="Q270" s="2">
        <f t="shared" si="63"/>
        <v>17309.229166666664</v>
      </c>
      <c r="R270">
        <f t="shared" si="64"/>
        <v>0</v>
      </c>
      <c r="S270">
        <f>I270*$O270/ref!$B$3</f>
        <v>0</v>
      </c>
      <c r="T270">
        <f>K270*$O270/ref!$B$3</f>
        <v>0</v>
      </c>
      <c r="U270">
        <f>L270*$O270/ref!$B$3</f>
        <v>0</v>
      </c>
      <c r="V270">
        <f>N270*$O270/ref!$B$3</f>
        <v>0</v>
      </c>
      <c r="W270">
        <f t="shared" si="68"/>
        <v>5</v>
      </c>
      <c r="X270" t="str">
        <f t="shared" si="69"/>
        <v>5 1947</v>
      </c>
      <c r="Y270">
        <f t="shared" si="66"/>
        <v>4</v>
      </c>
      <c r="Z270">
        <f t="shared" si="70"/>
        <v>1962</v>
      </c>
      <c r="AA270" t="str">
        <f t="shared" si="71"/>
        <v>4 1962</v>
      </c>
      <c r="AB270" s="1">
        <f t="shared" si="67"/>
        <v>22767.25</v>
      </c>
      <c r="AC270">
        <f t="shared" si="65"/>
        <v>3</v>
      </c>
      <c r="AD270" s="16">
        <f t="shared" si="72"/>
        <v>0.18231417321875992</v>
      </c>
      <c r="AE270" s="16">
        <f t="shared" si="73"/>
        <v>-16.758603807966338</v>
      </c>
      <c r="AF270" s="16">
        <f t="shared" si="74"/>
        <v>4.7335230993188784</v>
      </c>
      <c r="AG270" s="16">
        <f t="shared" si="75"/>
        <v>6.7144672909478444</v>
      </c>
      <c r="AH270">
        <f>INDEX(Impacts_scenario_1_RSBsn_Mask!$Y$2:$Y$70,$Z270-1939+1,1)</f>
        <v>0.95577491668901626</v>
      </c>
    </row>
    <row r="271" spans="1:34" x14ac:dyDescent="0.3">
      <c r="A271">
        <v>90</v>
      </c>
      <c r="B271">
        <v>3</v>
      </c>
      <c r="C271">
        <f>RS_wells_scenario_1_bgw!C271-RS_wells_baseline_bgw!C271</f>
        <v>0</v>
      </c>
      <c r="D271">
        <f>RS_wells_scenario_1_bgw!D271-RS_wells_baseline_bgw!D271</f>
        <v>0</v>
      </c>
      <c r="E271">
        <f>RS_wells_scenario_1_bgw!E271-RS_wells_baseline_bgw!E271</f>
        <v>0</v>
      </c>
      <c r="F271">
        <f>RS_wells_scenario_1_bgw!F271-RS_wells_baseline_bgw!F271</f>
        <v>0</v>
      </c>
      <c r="G271">
        <f>RS_wells_scenario_1_bgw!G271-RS_wells_baseline_bgw!G271</f>
        <v>0</v>
      </c>
      <c r="H271" s="19">
        <f>RS_wells_scenario_1_bgw!H271-RS_wells_baseline_bgw!H271</f>
        <v>0</v>
      </c>
      <c r="I271">
        <f>RS_wells_scenario_1_bgw!I271-RS_wells_baseline_bgw!I271</f>
        <v>0</v>
      </c>
      <c r="J271">
        <f>RS_wells_scenario_1_bgw!J271-RS_wells_baseline_bgw!J271</f>
        <v>0</v>
      </c>
      <c r="K271">
        <f>RS_wells_scenario_1_bgw!K271-RS_wells_baseline_bgw!K271</f>
        <v>0</v>
      </c>
      <c r="L271">
        <f>RS_wells_scenario_1_bgw!L271-RS_wells_baseline_bgw!L271</f>
        <v>0</v>
      </c>
      <c r="M271">
        <f>RS_wells_scenario_1_bgw!M271-RS_wells_baseline_bgw!M271</f>
        <v>0</v>
      </c>
      <c r="N271">
        <f>RS_wells_scenario_1_bgw!N271-RS_wells_baseline_bgw!N271</f>
        <v>0</v>
      </c>
      <c r="O271">
        <v>10.145833333333334</v>
      </c>
      <c r="P271">
        <f t="shared" si="62"/>
        <v>1947</v>
      </c>
      <c r="Q271" s="2">
        <f t="shared" si="63"/>
        <v>17319.374999999996</v>
      </c>
      <c r="R271">
        <f t="shared" si="64"/>
        <v>0</v>
      </c>
      <c r="S271">
        <f>I271*$O271/ref!$B$3</f>
        <v>0</v>
      </c>
      <c r="T271">
        <f>K271*$O271/ref!$B$3</f>
        <v>0</v>
      </c>
      <c r="U271">
        <f>L271*$O271/ref!$B$3</f>
        <v>0</v>
      </c>
      <c r="V271">
        <f>N271*$O271/ref!$B$3</f>
        <v>0</v>
      </c>
      <c r="W271">
        <f t="shared" si="68"/>
        <v>5</v>
      </c>
      <c r="X271" t="str">
        <f t="shared" si="69"/>
        <v>5 1947</v>
      </c>
      <c r="Y271">
        <f t="shared" si="66"/>
        <v>5</v>
      </c>
      <c r="Z271">
        <f t="shared" si="70"/>
        <v>1962</v>
      </c>
      <c r="AA271" t="str">
        <f t="shared" si="71"/>
        <v>5 1962</v>
      </c>
      <c r="AB271" s="1">
        <f t="shared" si="67"/>
        <v>22797.6875</v>
      </c>
      <c r="AC271">
        <f t="shared" si="65"/>
        <v>3</v>
      </c>
      <c r="AD271" s="16">
        <f t="shared" si="72"/>
        <v>0.49395744232119176</v>
      </c>
      <c r="AE271" s="16">
        <f t="shared" si="73"/>
        <v>-26.215058511249268</v>
      </c>
      <c r="AF271" s="16">
        <f t="shared" si="74"/>
        <v>6.9937708327547146</v>
      </c>
      <c r="AG271" s="16">
        <f t="shared" si="75"/>
        <v>5.7948366596390741</v>
      </c>
      <c r="AH271">
        <f>INDEX(Impacts_scenario_1_RSBsn_Mask!$Y$2:$Y$70,$Z271-1939+1,1)</f>
        <v>0.95577491668901626</v>
      </c>
    </row>
    <row r="272" spans="1:34" x14ac:dyDescent="0.3">
      <c r="A272">
        <v>91</v>
      </c>
      <c r="B272">
        <v>1</v>
      </c>
      <c r="C272">
        <f>RS_wells_scenario_1_bgw!C272-RS_wells_baseline_bgw!C272</f>
        <v>0</v>
      </c>
      <c r="D272">
        <f>RS_wells_scenario_1_bgw!D272-RS_wells_baseline_bgw!D272</f>
        <v>0</v>
      </c>
      <c r="E272">
        <f>RS_wells_scenario_1_bgw!E272-RS_wells_baseline_bgw!E272</f>
        <v>0</v>
      </c>
      <c r="F272">
        <f>RS_wells_scenario_1_bgw!F272-RS_wells_baseline_bgw!F272</f>
        <v>0</v>
      </c>
      <c r="G272">
        <f>RS_wells_scenario_1_bgw!G272-RS_wells_baseline_bgw!G272</f>
        <v>0</v>
      </c>
      <c r="H272" s="19">
        <f>RS_wells_scenario_1_bgw!H272-RS_wells_baseline_bgw!H272</f>
        <v>0</v>
      </c>
      <c r="I272">
        <f>RS_wells_scenario_1_bgw!I272-RS_wells_baseline_bgw!I272</f>
        <v>0</v>
      </c>
      <c r="J272">
        <f>RS_wells_scenario_1_bgw!J272-RS_wells_baseline_bgw!J272</f>
        <v>0</v>
      </c>
      <c r="K272">
        <f>RS_wells_scenario_1_bgw!K272-RS_wells_baseline_bgw!K272</f>
        <v>0</v>
      </c>
      <c r="L272">
        <f>RS_wells_scenario_1_bgw!L272-RS_wells_baseline_bgw!L272</f>
        <v>0</v>
      </c>
      <c r="M272">
        <f>RS_wells_scenario_1_bgw!M272-RS_wells_baseline_bgw!M272</f>
        <v>0</v>
      </c>
      <c r="N272">
        <f>RS_wells_scenario_1_bgw!N272-RS_wells_baseline_bgw!N272</f>
        <v>0</v>
      </c>
      <c r="O272">
        <v>10.145833333333334</v>
      </c>
      <c r="P272">
        <f t="shared" si="62"/>
        <v>1947</v>
      </c>
      <c r="Q272" s="2">
        <f t="shared" si="63"/>
        <v>17329.520833333328</v>
      </c>
      <c r="R272">
        <f t="shared" si="64"/>
        <v>0</v>
      </c>
      <c r="S272">
        <f>I272*$O272/ref!$B$3</f>
        <v>0</v>
      </c>
      <c r="T272">
        <f>K272*$O272/ref!$B$3</f>
        <v>0</v>
      </c>
      <c r="U272">
        <f>L272*$O272/ref!$B$3</f>
        <v>0</v>
      </c>
      <c r="V272">
        <f>N272*$O272/ref!$B$3</f>
        <v>0</v>
      </c>
      <c r="W272">
        <f t="shared" si="68"/>
        <v>6</v>
      </c>
      <c r="X272" t="str">
        <f t="shared" si="69"/>
        <v>6 1947</v>
      </c>
      <c r="Y272">
        <f t="shared" si="66"/>
        <v>6</v>
      </c>
      <c r="Z272">
        <f t="shared" si="70"/>
        <v>1962</v>
      </c>
      <c r="AA272" t="str">
        <f t="shared" si="71"/>
        <v>6 1962</v>
      </c>
      <c r="AB272" s="1">
        <f t="shared" si="67"/>
        <v>22828.125</v>
      </c>
      <c r="AC272">
        <f t="shared" si="65"/>
        <v>3</v>
      </c>
      <c r="AD272" s="16">
        <f t="shared" si="72"/>
        <v>11.013593857526782</v>
      </c>
      <c r="AE272" s="16">
        <f t="shared" si="73"/>
        <v>-62.265901515153182</v>
      </c>
      <c r="AF272" s="16">
        <f t="shared" si="74"/>
        <v>1.0387041670015358</v>
      </c>
      <c r="AG272" s="16">
        <f t="shared" si="75"/>
        <v>6.2683562570312592</v>
      </c>
      <c r="AH272">
        <f>INDEX(Impacts_scenario_1_RSBsn_Mask!$Y$2:$Y$70,$Z272-1939+1,1)</f>
        <v>0.95577491668901626</v>
      </c>
    </row>
    <row r="273" spans="1:34" x14ac:dyDescent="0.3">
      <c r="A273">
        <v>91</v>
      </c>
      <c r="B273">
        <v>2</v>
      </c>
      <c r="C273">
        <f>RS_wells_scenario_1_bgw!C273-RS_wells_baseline_bgw!C273</f>
        <v>0</v>
      </c>
      <c r="D273">
        <f>RS_wells_scenario_1_bgw!D273-RS_wells_baseline_bgw!D273</f>
        <v>0</v>
      </c>
      <c r="E273">
        <f>RS_wells_scenario_1_bgw!E273-RS_wells_baseline_bgw!E273</f>
        <v>0</v>
      </c>
      <c r="F273">
        <f>RS_wells_scenario_1_bgw!F273-RS_wells_baseline_bgw!F273</f>
        <v>0</v>
      </c>
      <c r="G273">
        <f>RS_wells_scenario_1_bgw!G273-RS_wells_baseline_bgw!G273</f>
        <v>0</v>
      </c>
      <c r="H273" s="19">
        <f>RS_wells_scenario_1_bgw!H273-RS_wells_baseline_bgw!H273</f>
        <v>0</v>
      </c>
      <c r="I273">
        <f>RS_wells_scenario_1_bgw!I273-RS_wells_baseline_bgw!I273</f>
        <v>0</v>
      </c>
      <c r="J273">
        <f>RS_wells_scenario_1_bgw!J273-RS_wells_baseline_bgw!J273</f>
        <v>0</v>
      </c>
      <c r="K273">
        <f>RS_wells_scenario_1_bgw!K273-RS_wells_baseline_bgw!K273</f>
        <v>0</v>
      </c>
      <c r="L273">
        <f>RS_wells_scenario_1_bgw!L273-RS_wells_baseline_bgw!L273</f>
        <v>0</v>
      </c>
      <c r="M273">
        <f>RS_wells_scenario_1_bgw!M273-RS_wells_baseline_bgw!M273</f>
        <v>0</v>
      </c>
      <c r="N273">
        <f>RS_wells_scenario_1_bgw!N273-RS_wells_baseline_bgw!N273</f>
        <v>0</v>
      </c>
      <c r="O273">
        <v>10.145833333333334</v>
      </c>
      <c r="P273">
        <f t="shared" si="62"/>
        <v>1947</v>
      </c>
      <c r="Q273" s="2">
        <f t="shared" si="63"/>
        <v>17339.666666666661</v>
      </c>
      <c r="R273">
        <f t="shared" si="64"/>
        <v>0</v>
      </c>
      <c r="S273">
        <f>I273*$O273/ref!$B$3</f>
        <v>0</v>
      </c>
      <c r="T273">
        <f>K273*$O273/ref!$B$3</f>
        <v>0</v>
      </c>
      <c r="U273">
        <f>L273*$O273/ref!$B$3</f>
        <v>0</v>
      </c>
      <c r="V273">
        <f>N273*$O273/ref!$B$3</f>
        <v>0</v>
      </c>
      <c r="W273">
        <f t="shared" si="68"/>
        <v>6</v>
      </c>
      <c r="X273" t="str">
        <f t="shared" si="69"/>
        <v>6 1947</v>
      </c>
      <c r="Y273">
        <f t="shared" si="66"/>
        <v>7</v>
      </c>
      <c r="Z273">
        <f t="shared" si="70"/>
        <v>1962</v>
      </c>
      <c r="AA273" t="str">
        <f t="shared" si="71"/>
        <v>7 1962</v>
      </c>
      <c r="AB273" s="1">
        <f t="shared" si="67"/>
        <v>22858.5625</v>
      </c>
      <c r="AC273">
        <f t="shared" si="65"/>
        <v>3</v>
      </c>
      <c r="AD273" s="16">
        <f t="shared" si="72"/>
        <v>24.884530667116952</v>
      </c>
      <c r="AE273" s="16">
        <f t="shared" si="73"/>
        <v>-191.12425961318181</v>
      </c>
      <c r="AF273" s="16">
        <f t="shared" si="74"/>
        <v>2.3801597211683623</v>
      </c>
      <c r="AG273" s="16">
        <f t="shared" si="75"/>
        <v>6.6538976441939326</v>
      </c>
      <c r="AH273">
        <f>INDEX(Impacts_scenario_1_RSBsn_Mask!$Y$2:$Y$70,$Z273-1939+1,1)</f>
        <v>0.95577491668901626</v>
      </c>
    </row>
    <row r="274" spans="1:34" x14ac:dyDescent="0.3">
      <c r="A274">
        <v>91</v>
      </c>
      <c r="B274">
        <v>3</v>
      </c>
      <c r="C274">
        <f>RS_wells_scenario_1_bgw!C274-RS_wells_baseline_bgw!C274</f>
        <v>0</v>
      </c>
      <c r="D274">
        <f>RS_wells_scenario_1_bgw!D274-RS_wells_baseline_bgw!D274</f>
        <v>0</v>
      </c>
      <c r="E274">
        <f>RS_wells_scenario_1_bgw!E274-RS_wells_baseline_bgw!E274</f>
        <v>0</v>
      </c>
      <c r="F274">
        <f>RS_wells_scenario_1_bgw!F274-RS_wells_baseline_bgw!F274</f>
        <v>0</v>
      </c>
      <c r="G274">
        <f>RS_wells_scenario_1_bgw!G274-RS_wells_baseline_bgw!G274</f>
        <v>0</v>
      </c>
      <c r="H274" s="19">
        <f>RS_wells_scenario_1_bgw!H274-RS_wells_baseline_bgw!H274</f>
        <v>0</v>
      </c>
      <c r="I274">
        <f>RS_wells_scenario_1_bgw!I274-RS_wells_baseline_bgw!I274</f>
        <v>0</v>
      </c>
      <c r="J274">
        <f>RS_wells_scenario_1_bgw!J274-RS_wells_baseline_bgw!J274</f>
        <v>0</v>
      </c>
      <c r="K274">
        <f>RS_wells_scenario_1_bgw!K274-RS_wells_baseline_bgw!K274</f>
        <v>0</v>
      </c>
      <c r="L274">
        <f>RS_wells_scenario_1_bgw!L274-RS_wells_baseline_bgw!L274</f>
        <v>0</v>
      </c>
      <c r="M274">
        <f>RS_wells_scenario_1_bgw!M274-RS_wells_baseline_bgw!M274</f>
        <v>0</v>
      </c>
      <c r="N274">
        <f>RS_wells_scenario_1_bgw!N274-RS_wells_baseline_bgw!N274</f>
        <v>0</v>
      </c>
      <c r="O274">
        <v>10.145833333333334</v>
      </c>
      <c r="P274">
        <f t="shared" si="62"/>
        <v>1947</v>
      </c>
      <c r="Q274" s="2">
        <f t="shared" si="63"/>
        <v>17349.812499999993</v>
      </c>
      <c r="R274">
        <f t="shared" si="64"/>
        <v>0</v>
      </c>
      <c r="S274">
        <f>I274*$O274/ref!$B$3</f>
        <v>0</v>
      </c>
      <c r="T274">
        <f>K274*$O274/ref!$B$3</f>
        <v>0</v>
      </c>
      <c r="U274">
        <f>L274*$O274/ref!$B$3</f>
        <v>0</v>
      </c>
      <c r="V274">
        <f>N274*$O274/ref!$B$3</f>
        <v>0</v>
      </c>
      <c r="W274">
        <f t="shared" si="68"/>
        <v>6</v>
      </c>
      <c r="X274" t="str">
        <f t="shared" si="69"/>
        <v>6 1947</v>
      </c>
      <c r="Y274">
        <f t="shared" si="66"/>
        <v>8</v>
      </c>
      <c r="Z274">
        <f t="shared" si="70"/>
        <v>1962</v>
      </c>
      <c r="AA274" t="str">
        <f t="shared" si="71"/>
        <v>8 1962</v>
      </c>
      <c r="AB274" s="1">
        <f t="shared" si="67"/>
        <v>22889</v>
      </c>
      <c r="AC274">
        <f t="shared" si="65"/>
        <v>3</v>
      </c>
      <c r="AD274" s="16">
        <f t="shared" si="72"/>
        <v>9.5063224756563969</v>
      </c>
      <c r="AE274" s="16">
        <f t="shared" si="73"/>
        <v>-209.76728426308875</v>
      </c>
      <c r="AF274" s="16">
        <f t="shared" si="74"/>
        <v>5.9966513061953126</v>
      </c>
      <c r="AG274" s="16">
        <f t="shared" si="75"/>
        <v>6.9776284066565051</v>
      </c>
      <c r="AH274">
        <f>INDEX(Impacts_scenario_1_RSBsn_Mask!$Y$2:$Y$70,$Z274-1939+1,1)</f>
        <v>0.95577491668901626</v>
      </c>
    </row>
    <row r="275" spans="1:34" x14ac:dyDescent="0.3">
      <c r="A275">
        <v>92</v>
      </c>
      <c r="B275">
        <v>1</v>
      </c>
      <c r="C275">
        <f>RS_wells_scenario_1_bgw!C275-RS_wells_baseline_bgw!C275</f>
        <v>0</v>
      </c>
      <c r="D275">
        <f>RS_wells_scenario_1_bgw!D275-RS_wells_baseline_bgw!D275</f>
        <v>0</v>
      </c>
      <c r="E275">
        <f>RS_wells_scenario_1_bgw!E275-RS_wells_baseline_bgw!E275</f>
        <v>0</v>
      </c>
      <c r="F275">
        <f>RS_wells_scenario_1_bgw!F275-RS_wells_baseline_bgw!F275</f>
        <v>0</v>
      </c>
      <c r="G275">
        <f>RS_wells_scenario_1_bgw!G275-RS_wells_baseline_bgw!G275</f>
        <v>0</v>
      </c>
      <c r="H275" s="19">
        <f>RS_wells_scenario_1_bgw!H275-RS_wells_baseline_bgw!H275</f>
        <v>0</v>
      </c>
      <c r="I275">
        <f>RS_wells_scenario_1_bgw!I275-RS_wells_baseline_bgw!I275</f>
        <v>0</v>
      </c>
      <c r="J275">
        <f>RS_wells_scenario_1_bgw!J275-RS_wells_baseline_bgw!J275</f>
        <v>0</v>
      </c>
      <c r="K275">
        <f>RS_wells_scenario_1_bgw!K275-RS_wells_baseline_bgw!K275</f>
        <v>0</v>
      </c>
      <c r="L275">
        <f>RS_wells_scenario_1_bgw!L275-RS_wells_baseline_bgw!L275</f>
        <v>0</v>
      </c>
      <c r="M275">
        <f>RS_wells_scenario_1_bgw!M275-RS_wells_baseline_bgw!M275</f>
        <v>0</v>
      </c>
      <c r="N275">
        <f>RS_wells_scenario_1_bgw!N275-RS_wells_baseline_bgw!N275</f>
        <v>0</v>
      </c>
      <c r="O275">
        <v>10.145833333333334</v>
      </c>
      <c r="P275">
        <f t="shared" si="62"/>
        <v>1947</v>
      </c>
      <c r="Q275" s="2">
        <f t="shared" si="63"/>
        <v>17359.958333333325</v>
      </c>
      <c r="R275">
        <f t="shared" si="64"/>
        <v>0</v>
      </c>
      <c r="S275">
        <f>I275*$O275/ref!$B$3</f>
        <v>0</v>
      </c>
      <c r="T275">
        <f>K275*$O275/ref!$B$3</f>
        <v>0</v>
      </c>
      <c r="U275">
        <f>L275*$O275/ref!$B$3</f>
        <v>0</v>
      </c>
      <c r="V275">
        <f>N275*$O275/ref!$B$3</f>
        <v>0</v>
      </c>
      <c r="W275">
        <f t="shared" si="68"/>
        <v>7</v>
      </c>
      <c r="X275" t="str">
        <f t="shared" si="69"/>
        <v>7 1947</v>
      </c>
      <c r="Y275">
        <f t="shared" si="66"/>
        <v>9</v>
      </c>
      <c r="Z275">
        <f t="shared" si="70"/>
        <v>1962</v>
      </c>
      <c r="AA275" t="str">
        <f t="shared" si="71"/>
        <v>9 1962</v>
      </c>
      <c r="AB275" s="1">
        <f t="shared" si="67"/>
        <v>22919.4375</v>
      </c>
      <c r="AC275">
        <f t="shared" si="65"/>
        <v>3</v>
      </c>
      <c r="AD275" s="16">
        <f t="shared" si="72"/>
        <v>-19.898031997627825</v>
      </c>
      <c r="AE275" s="16">
        <f t="shared" si="73"/>
        <v>-94.227128199610377</v>
      </c>
      <c r="AF275" s="16">
        <f t="shared" si="74"/>
        <v>2.7047114203568405</v>
      </c>
      <c r="AG275" s="16">
        <f t="shared" si="75"/>
        <v>8.0758532120446613</v>
      </c>
      <c r="AH275">
        <f>INDEX(Impacts_scenario_1_RSBsn_Mask!$Y$2:$Y$70,$Z275-1939+1,1)</f>
        <v>0.95577491668901626</v>
      </c>
    </row>
    <row r="276" spans="1:34" x14ac:dyDescent="0.3">
      <c r="A276">
        <v>92</v>
      </c>
      <c r="B276">
        <v>2</v>
      </c>
      <c r="C276">
        <f>RS_wells_scenario_1_bgw!C276-RS_wells_baseline_bgw!C276</f>
        <v>0</v>
      </c>
      <c r="D276">
        <f>RS_wells_scenario_1_bgw!D276-RS_wells_baseline_bgw!D276</f>
        <v>0</v>
      </c>
      <c r="E276">
        <f>RS_wells_scenario_1_bgw!E276-RS_wells_baseline_bgw!E276</f>
        <v>0</v>
      </c>
      <c r="F276">
        <f>RS_wells_scenario_1_bgw!F276-RS_wells_baseline_bgw!F276</f>
        <v>0</v>
      </c>
      <c r="G276">
        <f>RS_wells_scenario_1_bgw!G276-RS_wells_baseline_bgw!G276</f>
        <v>0</v>
      </c>
      <c r="H276" s="19">
        <f>RS_wells_scenario_1_bgw!H276-RS_wells_baseline_bgw!H276</f>
        <v>0</v>
      </c>
      <c r="I276">
        <f>RS_wells_scenario_1_bgw!I276-RS_wells_baseline_bgw!I276</f>
        <v>0</v>
      </c>
      <c r="J276">
        <f>RS_wells_scenario_1_bgw!J276-RS_wells_baseline_bgw!J276</f>
        <v>0</v>
      </c>
      <c r="K276">
        <f>RS_wells_scenario_1_bgw!K276-RS_wells_baseline_bgw!K276</f>
        <v>0</v>
      </c>
      <c r="L276">
        <f>RS_wells_scenario_1_bgw!L276-RS_wells_baseline_bgw!L276</f>
        <v>0</v>
      </c>
      <c r="M276">
        <f>RS_wells_scenario_1_bgw!M276-RS_wells_baseline_bgw!M276</f>
        <v>0</v>
      </c>
      <c r="N276">
        <f>RS_wells_scenario_1_bgw!N276-RS_wells_baseline_bgw!N276</f>
        <v>0</v>
      </c>
      <c r="O276">
        <v>10.145833333333334</v>
      </c>
      <c r="P276">
        <f t="shared" si="62"/>
        <v>1947</v>
      </c>
      <c r="Q276" s="2">
        <f t="shared" si="63"/>
        <v>17370.104166666657</v>
      </c>
      <c r="R276">
        <f t="shared" si="64"/>
        <v>0</v>
      </c>
      <c r="S276">
        <f>I276*$O276/ref!$B$3</f>
        <v>0</v>
      </c>
      <c r="T276">
        <f>K276*$O276/ref!$B$3</f>
        <v>0</v>
      </c>
      <c r="U276">
        <f>L276*$O276/ref!$B$3</f>
        <v>0</v>
      </c>
      <c r="V276">
        <f>N276*$O276/ref!$B$3</f>
        <v>0</v>
      </c>
      <c r="W276">
        <f t="shared" si="68"/>
        <v>7</v>
      </c>
      <c r="X276" t="str">
        <f t="shared" si="69"/>
        <v>7 1947</v>
      </c>
      <c r="Y276">
        <f t="shared" si="66"/>
        <v>10</v>
      </c>
      <c r="Z276">
        <f t="shared" si="70"/>
        <v>1962</v>
      </c>
      <c r="AA276" t="str">
        <f t="shared" si="71"/>
        <v>10 1962</v>
      </c>
      <c r="AB276" s="1">
        <f t="shared" si="67"/>
        <v>22949.875</v>
      </c>
      <c r="AC276">
        <f t="shared" si="65"/>
        <v>3</v>
      </c>
      <c r="AD276" s="16">
        <f t="shared" si="72"/>
        <v>-28.549235294039104</v>
      </c>
      <c r="AE276" s="16">
        <f t="shared" si="73"/>
        <v>-0.11838203053254664</v>
      </c>
      <c r="AF276" s="16">
        <f t="shared" si="74"/>
        <v>3.1611945890731938</v>
      </c>
      <c r="AG276" s="16">
        <f t="shared" si="75"/>
        <v>8.8987974988521703</v>
      </c>
      <c r="AH276">
        <f>INDEX(Impacts_scenario_1_RSBsn_Mask!$Y$2:$Y$70,$Z276-1939+1,1)</f>
        <v>0.95577491668901626</v>
      </c>
    </row>
    <row r="277" spans="1:34" x14ac:dyDescent="0.3">
      <c r="A277">
        <v>92</v>
      </c>
      <c r="B277">
        <v>3</v>
      </c>
      <c r="C277">
        <f>RS_wells_scenario_1_bgw!C277-RS_wells_baseline_bgw!C277</f>
        <v>0</v>
      </c>
      <c r="D277">
        <f>RS_wells_scenario_1_bgw!D277-RS_wells_baseline_bgw!D277</f>
        <v>0</v>
      </c>
      <c r="E277">
        <f>RS_wells_scenario_1_bgw!E277-RS_wells_baseline_bgw!E277</f>
        <v>0</v>
      </c>
      <c r="F277">
        <f>RS_wells_scenario_1_bgw!F277-RS_wells_baseline_bgw!F277</f>
        <v>0</v>
      </c>
      <c r="G277">
        <f>RS_wells_scenario_1_bgw!G277-RS_wells_baseline_bgw!G277</f>
        <v>0</v>
      </c>
      <c r="H277" s="19">
        <f>RS_wells_scenario_1_bgw!H277-RS_wells_baseline_bgw!H277</f>
        <v>0</v>
      </c>
      <c r="I277">
        <f>RS_wells_scenario_1_bgw!I277-RS_wells_baseline_bgw!I277</f>
        <v>0</v>
      </c>
      <c r="J277">
        <f>RS_wells_scenario_1_bgw!J277-RS_wells_baseline_bgw!J277</f>
        <v>0</v>
      </c>
      <c r="K277">
        <f>RS_wells_scenario_1_bgw!K277-RS_wells_baseline_bgw!K277</f>
        <v>0</v>
      </c>
      <c r="L277">
        <f>RS_wells_scenario_1_bgw!L277-RS_wells_baseline_bgw!L277</f>
        <v>0</v>
      </c>
      <c r="M277">
        <f>RS_wells_scenario_1_bgw!M277-RS_wells_baseline_bgw!M277</f>
        <v>0</v>
      </c>
      <c r="N277">
        <f>RS_wells_scenario_1_bgw!N277-RS_wells_baseline_bgw!N277</f>
        <v>0</v>
      </c>
      <c r="O277">
        <v>10.145833333333334</v>
      </c>
      <c r="P277">
        <f t="shared" si="62"/>
        <v>1947</v>
      </c>
      <c r="Q277" s="2">
        <f t="shared" si="63"/>
        <v>17380.249999999989</v>
      </c>
      <c r="R277">
        <f t="shared" si="64"/>
        <v>0</v>
      </c>
      <c r="S277">
        <f>I277*$O277/ref!$B$3</f>
        <v>0</v>
      </c>
      <c r="T277">
        <f>K277*$O277/ref!$B$3</f>
        <v>0</v>
      </c>
      <c r="U277">
        <f>L277*$O277/ref!$B$3</f>
        <v>0</v>
      </c>
      <c r="V277">
        <f>N277*$O277/ref!$B$3</f>
        <v>0</v>
      </c>
      <c r="W277">
        <f t="shared" si="68"/>
        <v>7</v>
      </c>
      <c r="X277" t="str">
        <f t="shared" si="69"/>
        <v>7 1947</v>
      </c>
      <c r="Y277">
        <f t="shared" si="66"/>
        <v>11</v>
      </c>
      <c r="Z277">
        <f t="shared" si="70"/>
        <v>1962</v>
      </c>
      <c r="AA277" t="str">
        <f t="shared" si="71"/>
        <v>11 1962</v>
      </c>
      <c r="AB277" s="1">
        <f t="shared" si="67"/>
        <v>22980.3125</v>
      </c>
      <c r="AC277">
        <f t="shared" si="65"/>
        <v>3</v>
      </c>
      <c r="AD277" s="16">
        <f t="shared" si="72"/>
        <v>-7.3467407642235543</v>
      </c>
      <c r="AE277" s="16">
        <f t="shared" si="73"/>
        <v>-0.11838203053254664</v>
      </c>
      <c r="AF277" s="16">
        <f t="shared" si="74"/>
        <v>0.99295211853405485</v>
      </c>
      <c r="AG277" s="16">
        <f t="shared" si="75"/>
        <v>9.1781108231454418</v>
      </c>
      <c r="AH277">
        <f>INDEX(Impacts_scenario_1_RSBsn_Mask!$Y$2:$Y$70,$Z277-1939+1,1)</f>
        <v>0.95577491668901626</v>
      </c>
    </row>
    <row r="278" spans="1:34" x14ac:dyDescent="0.3">
      <c r="A278">
        <v>93</v>
      </c>
      <c r="B278">
        <v>1</v>
      </c>
      <c r="C278">
        <f>RS_wells_scenario_1_bgw!C278-RS_wells_baseline_bgw!C278</f>
        <v>0</v>
      </c>
      <c r="D278">
        <f>RS_wells_scenario_1_bgw!D278-RS_wells_baseline_bgw!D278</f>
        <v>0</v>
      </c>
      <c r="E278">
        <f>RS_wells_scenario_1_bgw!E278-RS_wells_baseline_bgw!E278</f>
        <v>0</v>
      </c>
      <c r="F278">
        <f>RS_wells_scenario_1_bgw!F278-RS_wells_baseline_bgw!F278</f>
        <v>0</v>
      </c>
      <c r="G278">
        <f>RS_wells_scenario_1_bgw!G278-RS_wells_baseline_bgw!G278</f>
        <v>0</v>
      </c>
      <c r="H278" s="19">
        <f>RS_wells_scenario_1_bgw!H278-RS_wells_baseline_bgw!H278</f>
        <v>0</v>
      </c>
      <c r="I278">
        <f>RS_wells_scenario_1_bgw!I278-RS_wells_baseline_bgw!I278</f>
        <v>0</v>
      </c>
      <c r="J278">
        <f>RS_wells_scenario_1_bgw!J278-RS_wells_baseline_bgw!J278</f>
        <v>0</v>
      </c>
      <c r="K278">
        <f>RS_wells_scenario_1_bgw!K278-RS_wells_baseline_bgw!K278</f>
        <v>0</v>
      </c>
      <c r="L278">
        <f>RS_wells_scenario_1_bgw!L278-RS_wells_baseline_bgw!L278</f>
        <v>0</v>
      </c>
      <c r="M278">
        <f>RS_wells_scenario_1_bgw!M278-RS_wells_baseline_bgw!M278</f>
        <v>0</v>
      </c>
      <c r="N278">
        <f>RS_wells_scenario_1_bgw!N278-RS_wells_baseline_bgw!N278</f>
        <v>0</v>
      </c>
      <c r="O278">
        <v>10.145833333333334</v>
      </c>
      <c r="P278">
        <f t="shared" si="62"/>
        <v>1947</v>
      </c>
      <c r="Q278" s="2">
        <f t="shared" si="63"/>
        <v>17390.395833333321</v>
      </c>
      <c r="R278">
        <f t="shared" si="64"/>
        <v>0</v>
      </c>
      <c r="S278">
        <f>I278*$O278/ref!$B$3</f>
        <v>0</v>
      </c>
      <c r="T278">
        <f>K278*$O278/ref!$B$3</f>
        <v>0</v>
      </c>
      <c r="U278">
        <f>L278*$O278/ref!$B$3</f>
        <v>0</v>
      </c>
      <c r="V278">
        <f>N278*$O278/ref!$B$3</f>
        <v>0</v>
      </c>
      <c r="W278">
        <f t="shared" si="68"/>
        <v>8</v>
      </c>
      <c r="X278" t="str">
        <f t="shared" si="69"/>
        <v>8 1947</v>
      </c>
      <c r="Y278">
        <f t="shared" si="66"/>
        <v>12</v>
      </c>
      <c r="Z278">
        <f t="shared" si="70"/>
        <v>1962</v>
      </c>
      <c r="AA278" t="str">
        <f t="shared" si="71"/>
        <v>12 1962</v>
      </c>
      <c r="AB278" s="1">
        <f t="shared" si="67"/>
        <v>23010.75</v>
      </c>
      <c r="AC278">
        <f t="shared" si="65"/>
        <v>3</v>
      </c>
      <c r="AD278" s="16">
        <f t="shared" si="72"/>
        <v>-6.2105758992384716</v>
      </c>
      <c r="AE278" s="16">
        <f t="shared" si="73"/>
        <v>-0.11838203053254664</v>
      </c>
      <c r="AF278" s="16">
        <f t="shared" si="74"/>
        <v>1.3564210077090992</v>
      </c>
      <c r="AG278" s="16">
        <f t="shared" si="75"/>
        <v>9.0230959290802488</v>
      </c>
      <c r="AH278">
        <f>INDEX(Impacts_scenario_1_RSBsn_Mask!$Y$2:$Y$70,$Z278-1939+1,1)</f>
        <v>0.95577491668901626</v>
      </c>
    </row>
    <row r="279" spans="1:34" x14ac:dyDescent="0.3">
      <c r="A279">
        <v>93</v>
      </c>
      <c r="B279">
        <v>2</v>
      </c>
      <c r="C279">
        <f>RS_wells_scenario_1_bgw!C279-RS_wells_baseline_bgw!C279</f>
        <v>0</v>
      </c>
      <c r="D279">
        <f>RS_wells_scenario_1_bgw!D279-RS_wells_baseline_bgw!D279</f>
        <v>0</v>
      </c>
      <c r="E279">
        <f>RS_wells_scenario_1_bgw!E279-RS_wells_baseline_bgw!E279</f>
        <v>0</v>
      </c>
      <c r="F279">
        <f>RS_wells_scenario_1_bgw!F279-RS_wells_baseline_bgw!F279</f>
        <v>0</v>
      </c>
      <c r="G279">
        <f>RS_wells_scenario_1_bgw!G279-RS_wells_baseline_bgw!G279</f>
        <v>0</v>
      </c>
      <c r="H279" s="19">
        <f>RS_wells_scenario_1_bgw!H279-RS_wells_baseline_bgw!H279</f>
        <v>0</v>
      </c>
      <c r="I279">
        <f>RS_wells_scenario_1_bgw!I279-RS_wells_baseline_bgw!I279</f>
        <v>0</v>
      </c>
      <c r="J279">
        <f>RS_wells_scenario_1_bgw!J279-RS_wells_baseline_bgw!J279</f>
        <v>0</v>
      </c>
      <c r="K279">
        <f>RS_wells_scenario_1_bgw!K279-RS_wells_baseline_bgw!K279</f>
        <v>0</v>
      </c>
      <c r="L279">
        <f>RS_wells_scenario_1_bgw!L279-RS_wells_baseline_bgw!L279</f>
        <v>0</v>
      </c>
      <c r="M279">
        <f>RS_wells_scenario_1_bgw!M279-RS_wells_baseline_bgw!M279</f>
        <v>0</v>
      </c>
      <c r="N279">
        <f>RS_wells_scenario_1_bgw!N279-RS_wells_baseline_bgw!N279</f>
        <v>0</v>
      </c>
      <c r="O279">
        <v>10.145833333333334</v>
      </c>
      <c r="P279">
        <f t="shared" si="62"/>
        <v>1947</v>
      </c>
      <c r="Q279" s="2">
        <f t="shared" si="63"/>
        <v>17400.541666666653</v>
      </c>
      <c r="R279">
        <f t="shared" si="64"/>
        <v>0</v>
      </c>
      <c r="S279">
        <f>I279*$O279/ref!$B$3</f>
        <v>0</v>
      </c>
      <c r="T279">
        <f>K279*$O279/ref!$B$3</f>
        <v>0</v>
      </c>
      <c r="U279">
        <f>L279*$O279/ref!$B$3</f>
        <v>0</v>
      </c>
      <c r="V279">
        <f>N279*$O279/ref!$B$3</f>
        <v>0</v>
      </c>
      <c r="W279">
        <f t="shared" si="68"/>
        <v>8</v>
      </c>
      <c r="X279" t="str">
        <f t="shared" si="69"/>
        <v>8 1947</v>
      </c>
      <c r="Y279">
        <f t="shared" si="66"/>
        <v>1</v>
      </c>
      <c r="Z279">
        <f t="shared" si="70"/>
        <v>1963</v>
      </c>
      <c r="AA279" t="str">
        <f t="shared" si="71"/>
        <v>1 1963</v>
      </c>
      <c r="AB279" s="1">
        <f t="shared" si="67"/>
        <v>23041.1875</v>
      </c>
      <c r="AC279">
        <f t="shared" si="65"/>
        <v>3</v>
      </c>
      <c r="AD279" s="16">
        <f t="shared" si="72"/>
        <v>-5.1186865565224355</v>
      </c>
      <c r="AE279" s="16">
        <f t="shared" si="73"/>
        <v>-0.11838203053254664</v>
      </c>
      <c r="AF279" s="16">
        <f t="shared" si="74"/>
        <v>1.0080149077896439</v>
      </c>
      <c r="AG279" s="16">
        <f t="shared" si="75"/>
        <v>8.6487293062223198</v>
      </c>
      <c r="AH279">
        <f>INDEX(Impacts_scenario_1_RSBsn_Mask!$Y$2:$Y$70,$Z279-1939+1,1)</f>
        <v>0.98921086325856866</v>
      </c>
    </row>
    <row r="280" spans="1:34" x14ac:dyDescent="0.3">
      <c r="A280">
        <v>93</v>
      </c>
      <c r="B280">
        <v>3</v>
      </c>
      <c r="C280">
        <f>RS_wells_scenario_1_bgw!C280-RS_wells_baseline_bgw!C280</f>
        <v>0</v>
      </c>
      <c r="D280">
        <f>RS_wells_scenario_1_bgw!D280-RS_wells_baseline_bgw!D280</f>
        <v>0</v>
      </c>
      <c r="E280">
        <f>RS_wells_scenario_1_bgw!E280-RS_wells_baseline_bgw!E280</f>
        <v>0</v>
      </c>
      <c r="F280">
        <f>RS_wells_scenario_1_bgw!F280-RS_wells_baseline_bgw!F280</f>
        <v>0</v>
      </c>
      <c r="G280">
        <f>RS_wells_scenario_1_bgw!G280-RS_wells_baseline_bgw!G280</f>
        <v>0</v>
      </c>
      <c r="H280" s="19">
        <f>RS_wells_scenario_1_bgw!H280-RS_wells_baseline_bgw!H280</f>
        <v>0</v>
      </c>
      <c r="I280">
        <f>RS_wells_scenario_1_bgw!I280-RS_wells_baseline_bgw!I280</f>
        <v>0</v>
      </c>
      <c r="J280">
        <f>RS_wells_scenario_1_bgw!J280-RS_wells_baseline_bgw!J280</f>
        <v>0</v>
      </c>
      <c r="K280">
        <f>RS_wells_scenario_1_bgw!K280-RS_wells_baseline_bgw!K280</f>
        <v>0</v>
      </c>
      <c r="L280">
        <f>RS_wells_scenario_1_bgw!L280-RS_wells_baseline_bgw!L280</f>
        <v>0</v>
      </c>
      <c r="M280">
        <f>RS_wells_scenario_1_bgw!M280-RS_wells_baseline_bgw!M280</f>
        <v>0</v>
      </c>
      <c r="N280">
        <f>RS_wells_scenario_1_bgw!N280-RS_wells_baseline_bgw!N280</f>
        <v>0</v>
      </c>
      <c r="O280">
        <v>10.145833333333334</v>
      </c>
      <c r="P280">
        <f t="shared" si="62"/>
        <v>1947</v>
      </c>
      <c r="Q280" s="2">
        <f t="shared" si="63"/>
        <v>17410.687499999985</v>
      </c>
      <c r="R280">
        <f t="shared" si="64"/>
        <v>0</v>
      </c>
      <c r="S280">
        <f>I280*$O280/ref!$B$3</f>
        <v>0</v>
      </c>
      <c r="T280">
        <f>K280*$O280/ref!$B$3</f>
        <v>0</v>
      </c>
      <c r="U280">
        <f>L280*$O280/ref!$B$3</f>
        <v>0</v>
      </c>
      <c r="V280">
        <f>N280*$O280/ref!$B$3</f>
        <v>0</v>
      </c>
      <c r="W280">
        <f t="shared" si="68"/>
        <v>8</v>
      </c>
      <c r="X280" t="str">
        <f t="shared" si="69"/>
        <v>8 1947</v>
      </c>
      <c r="Y280">
        <f t="shared" si="66"/>
        <v>2</v>
      </c>
      <c r="Z280">
        <f t="shared" si="70"/>
        <v>1963</v>
      </c>
      <c r="AA280" t="str">
        <f t="shared" si="71"/>
        <v>2 1963</v>
      </c>
      <c r="AB280" s="1">
        <f t="shared" si="67"/>
        <v>23071.625</v>
      </c>
      <c r="AC280">
        <f t="shared" si="65"/>
        <v>3</v>
      </c>
      <c r="AD280" s="16">
        <f t="shared" si="72"/>
        <v>-0.97588077570234455</v>
      </c>
      <c r="AE280" s="16">
        <f t="shared" si="73"/>
        <v>-0.11838203053254664</v>
      </c>
      <c r="AF280" s="16">
        <f t="shared" si="74"/>
        <v>3.0579348346152155</v>
      </c>
      <c r="AG280" s="16">
        <f t="shared" si="75"/>
        <v>8.0867526693094582</v>
      </c>
      <c r="AH280">
        <f>INDEX(Impacts_scenario_1_RSBsn_Mask!$Y$2:$Y$70,$Z280-1939+1,1)</f>
        <v>0.98921086325856866</v>
      </c>
    </row>
    <row r="281" spans="1:34" x14ac:dyDescent="0.3">
      <c r="A281">
        <v>94</v>
      </c>
      <c r="B281">
        <v>1</v>
      </c>
      <c r="C281">
        <f>RS_wells_scenario_1_bgw!C281-RS_wells_baseline_bgw!C281</f>
        <v>0</v>
      </c>
      <c r="D281">
        <f>RS_wells_scenario_1_bgw!D281-RS_wells_baseline_bgw!D281</f>
        <v>0</v>
      </c>
      <c r="E281">
        <f>RS_wells_scenario_1_bgw!E281-RS_wells_baseline_bgw!E281</f>
        <v>0</v>
      </c>
      <c r="F281">
        <f>RS_wells_scenario_1_bgw!F281-RS_wells_baseline_bgw!F281</f>
        <v>0</v>
      </c>
      <c r="G281">
        <f>RS_wells_scenario_1_bgw!G281-RS_wells_baseline_bgw!G281</f>
        <v>0</v>
      </c>
      <c r="H281" s="19">
        <f>RS_wells_scenario_1_bgw!H281-RS_wells_baseline_bgw!H281</f>
        <v>0</v>
      </c>
      <c r="I281">
        <f>RS_wells_scenario_1_bgw!I281-RS_wells_baseline_bgw!I281</f>
        <v>0</v>
      </c>
      <c r="J281">
        <f>RS_wells_scenario_1_bgw!J281-RS_wells_baseline_bgw!J281</f>
        <v>0</v>
      </c>
      <c r="K281">
        <f>RS_wells_scenario_1_bgw!K281-RS_wells_baseline_bgw!K281</f>
        <v>0</v>
      </c>
      <c r="L281">
        <f>RS_wells_scenario_1_bgw!L281-RS_wells_baseline_bgw!L281</f>
        <v>0</v>
      </c>
      <c r="M281">
        <f>RS_wells_scenario_1_bgw!M281-RS_wells_baseline_bgw!M281</f>
        <v>0</v>
      </c>
      <c r="N281">
        <f>RS_wells_scenario_1_bgw!N281-RS_wells_baseline_bgw!N281</f>
        <v>0</v>
      </c>
      <c r="O281">
        <v>10.145833333333334</v>
      </c>
      <c r="P281">
        <f t="shared" si="62"/>
        <v>1947</v>
      </c>
      <c r="Q281" s="2">
        <f t="shared" si="63"/>
        <v>17420.833333333318</v>
      </c>
      <c r="R281">
        <f t="shared" si="64"/>
        <v>0</v>
      </c>
      <c r="S281">
        <f>I281*$O281/ref!$B$3</f>
        <v>0</v>
      </c>
      <c r="T281">
        <f>K281*$O281/ref!$B$3</f>
        <v>0</v>
      </c>
      <c r="U281">
        <f>L281*$O281/ref!$B$3</f>
        <v>0</v>
      </c>
      <c r="V281">
        <f>N281*$O281/ref!$B$3</f>
        <v>0</v>
      </c>
      <c r="W281">
        <f t="shared" si="68"/>
        <v>9</v>
      </c>
      <c r="X281" t="str">
        <f t="shared" si="69"/>
        <v>9 1947</v>
      </c>
      <c r="Y281">
        <f t="shared" si="66"/>
        <v>3</v>
      </c>
      <c r="Z281">
        <f t="shared" si="70"/>
        <v>1963</v>
      </c>
      <c r="AA281" t="str">
        <f t="shared" si="71"/>
        <v>3 1963</v>
      </c>
      <c r="AB281" s="1">
        <f t="shared" si="67"/>
        <v>23102.0625</v>
      </c>
      <c r="AC281">
        <f t="shared" si="65"/>
        <v>3</v>
      </c>
      <c r="AD281" s="16">
        <f t="shared" si="72"/>
        <v>1.6762169756514348E-2</v>
      </c>
      <c r="AE281" s="16">
        <f t="shared" si="73"/>
        <v>-0.11838203053254664</v>
      </c>
      <c r="AF281" s="16">
        <f t="shared" si="74"/>
        <v>3.2567395273297728</v>
      </c>
      <c r="AG281" s="16">
        <f t="shared" si="75"/>
        <v>7.4405403210079539</v>
      </c>
      <c r="AH281">
        <f>INDEX(Impacts_scenario_1_RSBsn_Mask!$Y$2:$Y$70,$Z281-1939+1,1)</f>
        <v>0.98921086325856866</v>
      </c>
    </row>
    <row r="282" spans="1:34" x14ac:dyDescent="0.3">
      <c r="A282">
        <v>94</v>
      </c>
      <c r="B282">
        <v>2</v>
      </c>
      <c r="C282">
        <f>RS_wells_scenario_1_bgw!C282-RS_wells_baseline_bgw!C282</f>
        <v>0</v>
      </c>
      <c r="D282">
        <f>RS_wells_scenario_1_bgw!D282-RS_wells_baseline_bgw!D282</f>
        <v>0</v>
      </c>
      <c r="E282">
        <f>RS_wells_scenario_1_bgw!E282-RS_wells_baseline_bgw!E282</f>
        <v>0</v>
      </c>
      <c r="F282">
        <f>RS_wells_scenario_1_bgw!F282-RS_wells_baseline_bgw!F282</f>
        <v>0</v>
      </c>
      <c r="G282">
        <f>RS_wells_scenario_1_bgw!G282-RS_wells_baseline_bgw!G282</f>
        <v>0</v>
      </c>
      <c r="H282" s="19">
        <f>RS_wells_scenario_1_bgw!H282-RS_wells_baseline_bgw!H282</f>
        <v>0</v>
      </c>
      <c r="I282">
        <f>RS_wells_scenario_1_bgw!I282-RS_wells_baseline_bgw!I282</f>
        <v>0</v>
      </c>
      <c r="J282">
        <f>RS_wells_scenario_1_bgw!J282-RS_wells_baseline_bgw!J282</f>
        <v>0</v>
      </c>
      <c r="K282">
        <f>RS_wells_scenario_1_bgw!K282-RS_wells_baseline_bgw!K282</f>
        <v>0</v>
      </c>
      <c r="L282">
        <f>RS_wells_scenario_1_bgw!L282-RS_wells_baseline_bgw!L282</f>
        <v>0</v>
      </c>
      <c r="M282">
        <f>RS_wells_scenario_1_bgw!M282-RS_wells_baseline_bgw!M282</f>
        <v>0</v>
      </c>
      <c r="N282">
        <f>RS_wells_scenario_1_bgw!N282-RS_wells_baseline_bgw!N282</f>
        <v>0</v>
      </c>
      <c r="O282">
        <v>10.145833333333334</v>
      </c>
      <c r="P282">
        <f t="shared" si="62"/>
        <v>1947</v>
      </c>
      <c r="Q282" s="2">
        <f t="shared" si="63"/>
        <v>17430.97916666665</v>
      </c>
      <c r="R282">
        <f t="shared" si="64"/>
        <v>0</v>
      </c>
      <c r="S282">
        <f>I282*$O282/ref!$B$3</f>
        <v>0</v>
      </c>
      <c r="T282">
        <f>K282*$O282/ref!$B$3</f>
        <v>0</v>
      </c>
      <c r="U282">
        <f>L282*$O282/ref!$B$3</f>
        <v>0</v>
      </c>
      <c r="V282">
        <f>N282*$O282/ref!$B$3</f>
        <v>0</v>
      </c>
      <c r="W282">
        <f t="shared" si="68"/>
        <v>9</v>
      </c>
      <c r="X282" t="str">
        <f t="shared" si="69"/>
        <v>9 1947</v>
      </c>
      <c r="Y282">
        <f t="shared" si="66"/>
        <v>4</v>
      </c>
      <c r="Z282">
        <f t="shared" si="70"/>
        <v>1963</v>
      </c>
      <c r="AA282" t="str">
        <f t="shared" si="71"/>
        <v>4 1963</v>
      </c>
      <c r="AB282" s="1">
        <f t="shared" si="67"/>
        <v>23132.5</v>
      </c>
      <c r="AC282">
        <f t="shared" si="65"/>
        <v>3</v>
      </c>
      <c r="AD282" s="16">
        <f t="shared" si="72"/>
        <v>6.6870265223012052E-5</v>
      </c>
      <c r="AE282" s="16">
        <f t="shared" si="73"/>
        <v>-25.170205377640244</v>
      </c>
      <c r="AF282" s="16">
        <f t="shared" si="74"/>
        <v>5.8651434182248421</v>
      </c>
      <c r="AG282" s="16">
        <f t="shared" si="75"/>
        <v>6.367581342452981</v>
      </c>
      <c r="AH282">
        <f>INDEX(Impacts_scenario_1_RSBsn_Mask!$Y$2:$Y$70,$Z282-1939+1,1)</f>
        <v>0.98921086325856866</v>
      </c>
    </row>
    <row r="283" spans="1:34" x14ac:dyDescent="0.3">
      <c r="A283">
        <v>94</v>
      </c>
      <c r="B283">
        <v>3</v>
      </c>
      <c r="C283">
        <f>RS_wells_scenario_1_bgw!C283-RS_wells_baseline_bgw!C283</f>
        <v>0</v>
      </c>
      <c r="D283">
        <f>RS_wells_scenario_1_bgw!D283-RS_wells_baseline_bgw!D283</f>
        <v>0</v>
      </c>
      <c r="E283">
        <f>RS_wells_scenario_1_bgw!E283-RS_wells_baseline_bgw!E283</f>
        <v>0</v>
      </c>
      <c r="F283">
        <f>RS_wells_scenario_1_bgw!F283-RS_wells_baseline_bgw!F283</f>
        <v>0</v>
      </c>
      <c r="G283">
        <f>RS_wells_scenario_1_bgw!G283-RS_wells_baseline_bgw!G283</f>
        <v>0</v>
      </c>
      <c r="H283" s="19">
        <f>RS_wells_scenario_1_bgw!H283-RS_wells_baseline_bgw!H283</f>
        <v>0</v>
      </c>
      <c r="I283">
        <f>RS_wells_scenario_1_bgw!I283-RS_wells_baseline_bgw!I283</f>
        <v>0</v>
      </c>
      <c r="J283">
        <f>RS_wells_scenario_1_bgw!J283-RS_wells_baseline_bgw!J283</f>
        <v>0</v>
      </c>
      <c r="K283">
        <f>RS_wells_scenario_1_bgw!K283-RS_wells_baseline_bgw!K283</f>
        <v>0</v>
      </c>
      <c r="L283">
        <f>RS_wells_scenario_1_bgw!L283-RS_wells_baseline_bgw!L283</f>
        <v>0</v>
      </c>
      <c r="M283">
        <f>RS_wells_scenario_1_bgw!M283-RS_wells_baseline_bgw!M283</f>
        <v>0</v>
      </c>
      <c r="N283">
        <f>RS_wells_scenario_1_bgw!N283-RS_wells_baseline_bgw!N283</f>
        <v>0</v>
      </c>
      <c r="O283">
        <v>10.145833333333334</v>
      </c>
      <c r="P283">
        <f t="shared" si="62"/>
        <v>1947</v>
      </c>
      <c r="Q283" s="2">
        <f t="shared" si="63"/>
        <v>17441.124999999982</v>
      </c>
      <c r="R283">
        <f t="shared" si="64"/>
        <v>0</v>
      </c>
      <c r="S283">
        <f>I283*$O283/ref!$B$3</f>
        <v>0</v>
      </c>
      <c r="T283">
        <f>K283*$O283/ref!$B$3</f>
        <v>0</v>
      </c>
      <c r="U283">
        <f>L283*$O283/ref!$B$3</f>
        <v>0</v>
      </c>
      <c r="V283">
        <f>N283*$O283/ref!$B$3</f>
        <v>0</v>
      </c>
      <c r="W283">
        <f t="shared" si="68"/>
        <v>9</v>
      </c>
      <c r="X283" t="str">
        <f t="shared" si="69"/>
        <v>9 1947</v>
      </c>
      <c r="Y283">
        <f t="shared" si="66"/>
        <v>5</v>
      </c>
      <c r="Z283">
        <f t="shared" si="70"/>
        <v>1963</v>
      </c>
      <c r="AA283" t="str">
        <f t="shared" si="71"/>
        <v>5 1963</v>
      </c>
      <c r="AB283" s="1">
        <f t="shared" si="67"/>
        <v>23162.9375</v>
      </c>
      <c r="AC283">
        <f t="shared" si="65"/>
        <v>3</v>
      </c>
      <c r="AD283" s="16">
        <f t="shared" si="72"/>
        <v>-0.93209118667727997</v>
      </c>
      <c r="AE283" s="16">
        <f t="shared" si="73"/>
        <v>-39.406863865932252</v>
      </c>
      <c r="AF283" s="16">
        <f t="shared" si="74"/>
        <v>4.3438718577375521</v>
      </c>
      <c r="AG283" s="16">
        <f t="shared" si="75"/>
        <v>5.0136516771903796</v>
      </c>
      <c r="AH283">
        <f>INDEX(Impacts_scenario_1_RSBsn_Mask!$Y$2:$Y$70,$Z283-1939+1,1)</f>
        <v>0.98921086325856866</v>
      </c>
    </row>
    <row r="284" spans="1:34" x14ac:dyDescent="0.3">
      <c r="A284">
        <v>95</v>
      </c>
      <c r="B284">
        <v>1</v>
      </c>
      <c r="C284">
        <f>RS_wells_scenario_1_bgw!C284-RS_wells_baseline_bgw!C284</f>
        <v>0</v>
      </c>
      <c r="D284">
        <f>RS_wells_scenario_1_bgw!D284-RS_wells_baseline_bgw!D284</f>
        <v>0</v>
      </c>
      <c r="E284">
        <f>RS_wells_scenario_1_bgw!E284-RS_wells_baseline_bgw!E284</f>
        <v>0</v>
      </c>
      <c r="F284">
        <f>RS_wells_scenario_1_bgw!F284-RS_wells_baseline_bgw!F284</f>
        <v>0</v>
      </c>
      <c r="G284">
        <f>RS_wells_scenario_1_bgw!G284-RS_wells_baseline_bgw!G284</f>
        <v>0</v>
      </c>
      <c r="H284" s="19">
        <f>RS_wells_scenario_1_bgw!H284-RS_wells_baseline_bgw!H284</f>
        <v>0</v>
      </c>
      <c r="I284">
        <f>RS_wells_scenario_1_bgw!I284-RS_wells_baseline_bgw!I284</f>
        <v>0</v>
      </c>
      <c r="J284">
        <f>RS_wells_scenario_1_bgw!J284-RS_wells_baseline_bgw!J284</f>
        <v>0</v>
      </c>
      <c r="K284">
        <f>RS_wells_scenario_1_bgw!K284-RS_wells_baseline_bgw!K284</f>
        <v>0</v>
      </c>
      <c r="L284">
        <f>RS_wells_scenario_1_bgw!L284-RS_wells_baseline_bgw!L284</f>
        <v>0</v>
      </c>
      <c r="M284">
        <f>RS_wells_scenario_1_bgw!M284-RS_wells_baseline_bgw!M284</f>
        <v>0</v>
      </c>
      <c r="N284">
        <f>RS_wells_scenario_1_bgw!N284-RS_wells_baseline_bgw!N284</f>
        <v>0</v>
      </c>
      <c r="O284">
        <v>10.145833333333334</v>
      </c>
      <c r="P284">
        <f t="shared" si="62"/>
        <v>1947</v>
      </c>
      <c r="Q284" s="2">
        <f t="shared" si="63"/>
        <v>17451.270833333314</v>
      </c>
      <c r="R284">
        <f t="shared" si="64"/>
        <v>0</v>
      </c>
      <c r="S284">
        <f>I284*$O284/ref!$B$3</f>
        <v>0</v>
      </c>
      <c r="T284">
        <f>K284*$O284/ref!$B$3</f>
        <v>0</v>
      </c>
      <c r="U284">
        <f>L284*$O284/ref!$B$3</f>
        <v>0</v>
      </c>
      <c r="V284">
        <f>N284*$O284/ref!$B$3</f>
        <v>0</v>
      </c>
      <c r="W284">
        <f t="shared" si="68"/>
        <v>10</v>
      </c>
      <c r="X284" t="str">
        <f t="shared" si="69"/>
        <v>10 1947</v>
      </c>
      <c r="Y284">
        <f t="shared" si="66"/>
        <v>6</v>
      </c>
      <c r="Z284">
        <f t="shared" si="70"/>
        <v>1963</v>
      </c>
      <c r="AA284" t="str">
        <f t="shared" si="71"/>
        <v>6 1963</v>
      </c>
      <c r="AB284" s="1">
        <f t="shared" si="67"/>
        <v>23193.375</v>
      </c>
      <c r="AC284">
        <f t="shared" si="65"/>
        <v>3</v>
      </c>
      <c r="AD284" s="16">
        <f t="shared" si="72"/>
        <v>31.713543647751546</v>
      </c>
      <c r="AE284" s="16">
        <f t="shared" si="73"/>
        <v>-93.681307521235283</v>
      </c>
      <c r="AF284" s="16">
        <f t="shared" si="74"/>
        <v>3.347177054009959</v>
      </c>
      <c r="AG284" s="16">
        <f t="shared" si="75"/>
        <v>6.4007528370814786</v>
      </c>
      <c r="AH284">
        <f>INDEX(Impacts_scenario_1_RSBsn_Mask!$Y$2:$Y$70,$Z284-1939+1,1)</f>
        <v>0.98921086325856866</v>
      </c>
    </row>
    <row r="285" spans="1:34" x14ac:dyDescent="0.3">
      <c r="A285">
        <v>95</v>
      </c>
      <c r="B285">
        <v>2</v>
      </c>
      <c r="C285">
        <f>RS_wells_scenario_1_bgw!C285-RS_wells_baseline_bgw!C285</f>
        <v>0</v>
      </c>
      <c r="D285">
        <f>RS_wells_scenario_1_bgw!D285-RS_wells_baseline_bgw!D285</f>
        <v>0</v>
      </c>
      <c r="E285">
        <f>RS_wells_scenario_1_bgw!E285-RS_wells_baseline_bgw!E285</f>
        <v>0</v>
      </c>
      <c r="F285">
        <f>RS_wells_scenario_1_bgw!F285-RS_wells_baseline_bgw!F285</f>
        <v>0</v>
      </c>
      <c r="G285">
        <f>RS_wells_scenario_1_bgw!G285-RS_wells_baseline_bgw!G285</f>
        <v>0</v>
      </c>
      <c r="H285" s="19">
        <f>RS_wells_scenario_1_bgw!H285-RS_wells_baseline_bgw!H285</f>
        <v>0</v>
      </c>
      <c r="I285">
        <f>RS_wells_scenario_1_bgw!I285-RS_wells_baseline_bgw!I285</f>
        <v>0</v>
      </c>
      <c r="J285">
        <f>RS_wells_scenario_1_bgw!J285-RS_wells_baseline_bgw!J285</f>
        <v>0</v>
      </c>
      <c r="K285">
        <f>RS_wells_scenario_1_bgw!K285-RS_wells_baseline_bgw!K285</f>
        <v>0</v>
      </c>
      <c r="L285">
        <f>RS_wells_scenario_1_bgw!L285-RS_wells_baseline_bgw!L285</f>
        <v>0</v>
      </c>
      <c r="M285">
        <f>RS_wells_scenario_1_bgw!M285-RS_wells_baseline_bgw!M285</f>
        <v>0</v>
      </c>
      <c r="N285">
        <f>RS_wells_scenario_1_bgw!N285-RS_wells_baseline_bgw!N285</f>
        <v>0</v>
      </c>
      <c r="O285">
        <v>10.145833333333334</v>
      </c>
      <c r="P285">
        <f t="shared" si="62"/>
        <v>1947</v>
      </c>
      <c r="Q285" s="2">
        <f t="shared" si="63"/>
        <v>17461.416666666646</v>
      </c>
      <c r="R285">
        <f t="shared" si="64"/>
        <v>0</v>
      </c>
      <c r="S285">
        <f>I285*$O285/ref!$B$3</f>
        <v>0</v>
      </c>
      <c r="T285">
        <f>K285*$O285/ref!$B$3</f>
        <v>0</v>
      </c>
      <c r="U285">
        <f>L285*$O285/ref!$B$3</f>
        <v>0</v>
      </c>
      <c r="V285">
        <f>N285*$O285/ref!$B$3</f>
        <v>0</v>
      </c>
      <c r="W285">
        <f t="shared" si="68"/>
        <v>10</v>
      </c>
      <c r="X285" t="str">
        <f t="shared" si="69"/>
        <v>10 1947</v>
      </c>
      <c r="Y285">
        <f t="shared" si="66"/>
        <v>7</v>
      </c>
      <c r="Z285">
        <f t="shared" si="70"/>
        <v>1963</v>
      </c>
      <c r="AA285" t="str">
        <f t="shared" si="71"/>
        <v>7 1963</v>
      </c>
      <c r="AB285" s="1">
        <f t="shared" si="67"/>
        <v>23223.8125</v>
      </c>
      <c r="AC285">
        <f t="shared" si="65"/>
        <v>3</v>
      </c>
      <c r="AD285" s="16">
        <f t="shared" si="72"/>
        <v>47.24221792480315</v>
      </c>
      <c r="AE285" s="16">
        <f t="shared" si="73"/>
        <v>-287.67725721706029</v>
      </c>
      <c r="AF285" s="16">
        <f t="shared" si="74"/>
        <v>2.6659358201778725</v>
      </c>
      <c r="AG285" s="16">
        <f t="shared" si="75"/>
        <v>6.8690295355041719</v>
      </c>
      <c r="AH285">
        <f>INDEX(Impacts_scenario_1_RSBsn_Mask!$Y$2:$Y$70,$Z285-1939+1,1)</f>
        <v>0.98921086325856866</v>
      </c>
    </row>
    <row r="286" spans="1:34" x14ac:dyDescent="0.3">
      <c r="A286">
        <v>95</v>
      </c>
      <c r="B286">
        <v>3</v>
      </c>
      <c r="C286">
        <f>RS_wells_scenario_1_bgw!C286-RS_wells_baseline_bgw!C286</f>
        <v>0</v>
      </c>
      <c r="D286">
        <f>RS_wells_scenario_1_bgw!D286-RS_wells_baseline_bgw!D286</f>
        <v>0</v>
      </c>
      <c r="E286">
        <f>RS_wells_scenario_1_bgw!E286-RS_wells_baseline_bgw!E286</f>
        <v>0</v>
      </c>
      <c r="F286">
        <f>RS_wells_scenario_1_bgw!F286-RS_wells_baseline_bgw!F286</f>
        <v>0</v>
      </c>
      <c r="G286">
        <f>RS_wells_scenario_1_bgw!G286-RS_wells_baseline_bgw!G286</f>
        <v>0</v>
      </c>
      <c r="H286" s="19">
        <f>RS_wells_scenario_1_bgw!H286-RS_wells_baseline_bgw!H286</f>
        <v>0</v>
      </c>
      <c r="I286">
        <f>RS_wells_scenario_1_bgw!I286-RS_wells_baseline_bgw!I286</f>
        <v>0</v>
      </c>
      <c r="J286">
        <f>RS_wells_scenario_1_bgw!J286-RS_wells_baseline_bgw!J286</f>
        <v>0</v>
      </c>
      <c r="K286">
        <f>RS_wells_scenario_1_bgw!K286-RS_wells_baseline_bgw!K286</f>
        <v>0</v>
      </c>
      <c r="L286">
        <f>RS_wells_scenario_1_bgw!L286-RS_wells_baseline_bgw!L286</f>
        <v>0</v>
      </c>
      <c r="M286">
        <f>RS_wells_scenario_1_bgw!M286-RS_wells_baseline_bgw!M286</f>
        <v>0</v>
      </c>
      <c r="N286">
        <f>RS_wells_scenario_1_bgw!N286-RS_wells_baseline_bgw!N286</f>
        <v>0</v>
      </c>
      <c r="O286">
        <v>10.145833333333334</v>
      </c>
      <c r="P286">
        <f t="shared" si="62"/>
        <v>1947</v>
      </c>
      <c r="Q286" s="2">
        <f t="shared" si="63"/>
        <v>17471.562499999978</v>
      </c>
      <c r="R286">
        <f t="shared" si="64"/>
        <v>0</v>
      </c>
      <c r="S286">
        <f>I286*$O286/ref!$B$3</f>
        <v>0</v>
      </c>
      <c r="T286">
        <f>K286*$O286/ref!$B$3</f>
        <v>0</v>
      </c>
      <c r="U286">
        <f>L286*$O286/ref!$B$3</f>
        <v>0</v>
      </c>
      <c r="V286">
        <f>N286*$O286/ref!$B$3</f>
        <v>0</v>
      </c>
      <c r="W286">
        <f t="shared" si="68"/>
        <v>10</v>
      </c>
      <c r="X286" t="str">
        <f t="shared" si="69"/>
        <v>10 1947</v>
      </c>
      <c r="Y286">
        <f t="shared" si="66"/>
        <v>8</v>
      </c>
      <c r="Z286">
        <f t="shared" si="70"/>
        <v>1963</v>
      </c>
      <c r="AA286" t="str">
        <f t="shared" si="71"/>
        <v>8 1963</v>
      </c>
      <c r="AB286" s="1">
        <f t="shared" si="67"/>
        <v>23254.25</v>
      </c>
      <c r="AC286">
        <f t="shared" si="65"/>
        <v>3</v>
      </c>
      <c r="AD286" s="16">
        <f t="shared" si="72"/>
        <v>0.94979114726822744</v>
      </c>
      <c r="AE286" s="16">
        <f t="shared" si="73"/>
        <v>-315.74426571108859</v>
      </c>
      <c r="AF286" s="16">
        <f t="shared" si="74"/>
        <v>7.6240270413866273</v>
      </c>
      <c r="AG286" s="16">
        <f t="shared" si="75"/>
        <v>7.3969164286317906</v>
      </c>
      <c r="AH286">
        <f>INDEX(Impacts_scenario_1_RSBsn_Mask!$Y$2:$Y$70,$Z286-1939+1,1)</f>
        <v>0.98921086325856866</v>
      </c>
    </row>
    <row r="287" spans="1:34" x14ac:dyDescent="0.3">
      <c r="A287">
        <v>96</v>
      </c>
      <c r="B287">
        <v>1</v>
      </c>
      <c r="C287">
        <f>RS_wells_scenario_1_bgw!C287-RS_wells_baseline_bgw!C287</f>
        <v>0</v>
      </c>
      <c r="D287">
        <f>RS_wells_scenario_1_bgw!D287-RS_wells_baseline_bgw!D287</f>
        <v>0</v>
      </c>
      <c r="E287">
        <f>RS_wells_scenario_1_bgw!E287-RS_wells_baseline_bgw!E287</f>
        <v>0</v>
      </c>
      <c r="F287">
        <f>RS_wells_scenario_1_bgw!F287-RS_wells_baseline_bgw!F287</f>
        <v>0</v>
      </c>
      <c r="G287">
        <f>RS_wells_scenario_1_bgw!G287-RS_wells_baseline_bgw!G287</f>
        <v>0</v>
      </c>
      <c r="H287" s="19">
        <f>RS_wells_scenario_1_bgw!H287-RS_wells_baseline_bgw!H287</f>
        <v>0</v>
      </c>
      <c r="I287">
        <f>RS_wells_scenario_1_bgw!I287-RS_wells_baseline_bgw!I287</f>
        <v>0</v>
      </c>
      <c r="J287">
        <f>RS_wells_scenario_1_bgw!J287-RS_wells_baseline_bgw!J287</f>
        <v>0</v>
      </c>
      <c r="K287">
        <f>RS_wells_scenario_1_bgw!K287-RS_wells_baseline_bgw!K287</f>
        <v>0</v>
      </c>
      <c r="L287">
        <f>RS_wells_scenario_1_bgw!L287-RS_wells_baseline_bgw!L287</f>
        <v>0</v>
      </c>
      <c r="M287">
        <f>RS_wells_scenario_1_bgw!M287-RS_wells_baseline_bgw!M287</f>
        <v>0</v>
      </c>
      <c r="N287">
        <f>RS_wells_scenario_1_bgw!N287-RS_wells_baseline_bgw!N287</f>
        <v>0</v>
      </c>
      <c r="O287">
        <v>10.145833333333334</v>
      </c>
      <c r="P287">
        <f t="shared" si="62"/>
        <v>1947</v>
      </c>
      <c r="Q287" s="2">
        <f t="shared" si="63"/>
        <v>17481.70833333331</v>
      </c>
      <c r="R287">
        <f t="shared" si="64"/>
        <v>0</v>
      </c>
      <c r="S287">
        <f>I287*$O287/ref!$B$3</f>
        <v>0</v>
      </c>
      <c r="T287">
        <f>K287*$O287/ref!$B$3</f>
        <v>0</v>
      </c>
      <c r="U287">
        <f>L287*$O287/ref!$B$3</f>
        <v>0</v>
      </c>
      <c r="V287">
        <f>N287*$O287/ref!$B$3</f>
        <v>0</v>
      </c>
      <c r="W287">
        <f t="shared" si="68"/>
        <v>11</v>
      </c>
      <c r="X287" t="str">
        <f t="shared" si="69"/>
        <v>11 1947</v>
      </c>
      <c r="Y287">
        <f t="shared" si="66"/>
        <v>9</v>
      </c>
      <c r="Z287">
        <f t="shared" si="70"/>
        <v>1963</v>
      </c>
      <c r="AA287" t="str">
        <f t="shared" si="71"/>
        <v>9 1963</v>
      </c>
      <c r="AB287" s="1">
        <f t="shared" si="67"/>
        <v>23284.6875</v>
      </c>
      <c r="AC287">
        <f t="shared" si="65"/>
        <v>3</v>
      </c>
      <c r="AD287" s="16">
        <f t="shared" si="72"/>
        <v>45.624248257518417</v>
      </c>
      <c r="AE287" s="16">
        <f t="shared" si="73"/>
        <v>-141.7988724030082</v>
      </c>
      <c r="AF287" s="16">
        <f t="shared" si="74"/>
        <v>2.6456756903777823</v>
      </c>
      <c r="AG287" s="16">
        <f t="shared" si="75"/>
        <v>9.055020809185045</v>
      </c>
      <c r="AH287">
        <f>INDEX(Impacts_scenario_1_RSBsn_Mask!$Y$2:$Y$70,$Z287-1939+1,1)</f>
        <v>0.98921086325856866</v>
      </c>
    </row>
    <row r="288" spans="1:34" x14ac:dyDescent="0.3">
      <c r="A288">
        <v>96</v>
      </c>
      <c r="B288">
        <v>2</v>
      </c>
      <c r="C288">
        <f>RS_wells_scenario_1_bgw!C288-RS_wells_baseline_bgw!C288</f>
        <v>0</v>
      </c>
      <c r="D288">
        <f>RS_wells_scenario_1_bgw!D288-RS_wells_baseline_bgw!D288</f>
        <v>0</v>
      </c>
      <c r="E288">
        <f>RS_wells_scenario_1_bgw!E288-RS_wells_baseline_bgw!E288</f>
        <v>0</v>
      </c>
      <c r="F288">
        <f>RS_wells_scenario_1_bgw!F288-RS_wells_baseline_bgw!F288</f>
        <v>0</v>
      </c>
      <c r="G288">
        <f>RS_wells_scenario_1_bgw!G288-RS_wells_baseline_bgw!G288</f>
        <v>0</v>
      </c>
      <c r="H288" s="19">
        <f>RS_wells_scenario_1_bgw!H288-RS_wells_baseline_bgw!H288</f>
        <v>0</v>
      </c>
      <c r="I288">
        <f>RS_wells_scenario_1_bgw!I288-RS_wells_baseline_bgw!I288</f>
        <v>0</v>
      </c>
      <c r="J288">
        <f>RS_wells_scenario_1_bgw!J288-RS_wells_baseline_bgw!J288</f>
        <v>0</v>
      </c>
      <c r="K288">
        <f>RS_wells_scenario_1_bgw!K288-RS_wells_baseline_bgw!K288</f>
        <v>0</v>
      </c>
      <c r="L288">
        <f>RS_wells_scenario_1_bgw!L288-RS_wells_baseline_bgw!L288</f>
        <v>0</v>
      </c>
      <c r="M288">
        <f>RS_wells_scenario_1_bgw!M288-RS_wells_baseline_bgw!M288</f>
        <v>0</v>
      </c>
      <c r="N288">
        <f>RS_wells_scenario_1_bgw!N288-RS_wells_baseline_bgw!N288</f>
        <v>0</v>
      </c>
      <c r="O288">
        <v>10.145833333333334</v>
      </c>
      <c r="P288">
        <f t="shared" si="62"/>
        <v>1947</v>
      </c>
      <c r="Q288" s="2">
        <f t="shared" si="63"/>
        <v>17491.854166666642</v>
      </c>
      <c r="R288">
        <f t="shared" si="64"/>
        <v>0</v>
      </c>
      <c r="S288">
        <f>I288*$O288/ref!$B$3</f>
        <v>0</v>
      </c>
      <c r="T288">
        <f>K288*$O288/ref!$B$3</f>
        <v>0</v>
      </c>
      <c r="U288">
        <f>L288*$O288/ref!$B$3</f>
        <v>0</v>
      </c>
      <c r="V288">
        <f>N288*$O288/ref!$B$3</f>
        <v>0</v>
      </c>
      <c r="W288">
        <f t="shared" si="68"/>
        <v>11</v>
      </c>
      <c r="X288" t="str">
        <f t="shared" si="69"/>
        <v>11 1947</v>
      </c>
      <c r="Y288">
        <f t="shared" si="66"/>
        <v>10</v>
      </c>
      <c r="Z288">
        <f t="shared" si="70"/>
        <v>1963</v>
      </c>
      <c r="AA288" t="str">
        <f t="shared" si="71"/>
        <v>10 1963</v>
      </c>
      <c r="AB288" s="1">
        <f t="shared" si="67"/>
        <v>23315.125</v>
      </c>
      <c r="AC288">
        <f t="shared" si="65"/>
        <v>3</v>
      </c>
      <c r="AD288" s="16">
        <f t="shared" si="72"/>
        <v>-56.283582153494621</v>
      </c>
      <c r="AE288" s="16">
        <f t="shared" si="73"/>
        <v>-0.11838203053254664</v>
      </c>
      <c r="AF288" s="16">
        <f t="shared" si="74"/>
        <v>4.1602817458177128</v>
      </c>
      <c r="AG288" s="16">
        <f t="shared" si="75"/>
        <v>10.096916464978831</v>
      </c>
      <c r="AH288">
        <f>INDEX(Impacts_scenario_1_RSBsn_Mask!$Y$2:$Y$70,$Z288-1939+1,1)</f>
        <v>0.98921086325856866</v>
      </c>
    </row>
    <row r="289" spans="1:34" x14ac:dyDescent="0.3">
      <c r="A289">
        <v>96</v>
      </c>
      <c r="B289">
        <v>3</v>
      </c>
      <c r="C289">
        <f>RS_wells_scenario_1_bgw!C289-RS_wells_baseline_bgw!C289</f>
        <v>0</v>
      </c>
      <c r="D289">
        <f>RS_wells_scenario_1_bgw!D289-RS_wells_baseline_bgw!D289</f>
        <v>0</v>
      </c>
      <c r="E289">
        <f>RS_wells_scenario_1_bgw!E289-RS_wells_baseline_bgw!E289</f>
        <v>0</v>
      </c>
      <c r="F289">
        <f>RS_wells_scenario_1_bgw!F289-RS_wells_baseline_bgw!F289</f>
        <v>0</v>
      </c>
      <c r="G289">
        <f>RS_wells_scenario_1_bgw!G289-RS_wells_baseline_bgw!G289</f>
        <v>0</v>
      </c>
      <c r="H289" s="19">
        <f>RS_wells_scenario_1_bgw!H289-RS_wells_baseline_bgw!H289</f>
        <v>0</v>
      </c>
      <c r="I289">
        <f>RS_wells_scenario_1_bgw!I289-RS_wells_baseline_bgw!I289</f>
        <v>0</v>
      </c>
      <c r="J289">
        <f>RS_wells_scenario_1_bgw!J289-RS_wells_baseline_bgw!J289</f>
        <v>0</v>
      </c>
      <c r="K289">
        <f>RS_wells_scenario_1_bgw!K289-RS_wells_baseline_bgw!K289</f>
        <v>0</v>
      </c>
      <c r="L289">
        <f>RS_wells_scenario_1_bgw!L289-RS_wells_baseline_bgw!L289</f>
        <v>0</v>
      </c>
      <c r="M289">
        <f>RS_wells_scenario_1_bgw!M289-RS_wells_baseline_bgw!M289</f>
        <v>0</v>
      </c>
      <c r="N289">
        <f>RS_wells_scenario_1_bgw!N289-RS_wells_baseline_bgw!N289</f>
        <v>0</v>
      </c>
      <c r="O289">
        <v>10.145833333333334</v>
      </c>
      <c r="P289">
        <f t="shared" si="62"/>
        <v>1947</v>
      </c>
      <c r="Q289" s="2">
        <f t="shared" si="63"/>
        <v>17501.999999999975</v>
      </c>
      <c r="R289">
        <f t="shared" si="64"/>
        <v>0</v>
      </c>
      <c r="S289">
        <f>I289*$O289/ref!$B$3</f>
        <v>0</v>
      </c>
      <c r="T289">
        <f>K289*$O289/ref!$B$3</f>
        <v>0</v>
      </c>
      <c r="U289">
        <f>L289*$O289/ref!$B$3</f>
        <v>0</v>
      </c>
      <c r="V289">
        <f>N289*$O289/ref!$B$3</f>
        <v>0</v>
      </c>
      <c r="W289">
        <f t="shared" si="68"/>
        <v>11</v>
      </c>
      <c r="X289" t="str">
        <f t="shared" si="69"/>
        <v>11 1947</v>
      </c>
      <c r="Y289">
        <f t="shared" si="66"/>
        <v>11</v>
      </c>
      <c r="Z289">
        <f t="shared" si="70"/>
        <v>1963</v>
      </c>
      <c r="AA289" t="str">
        <f t="shared" si="71"/>
        <v>11 1963</v>
      </c>
      <c r="AB289" s="1">
        <f t="shared" si="67"/>
        <v>23345.5625</v>
      </c>
      <c r="AC289">
        <f t="shared" si="65"/>
        <v>3</v>
      </c>
      <c r="AD289" s="16">
        <f t="shared" si="72"/>
        <v>-19.837950357075378</v>
      </c>
      <c r="AE289" s="16">
        <f t="shared" si="73"/>
        <v>-0.11838203053254664</v>
      </c>
      <c r="AF289" s="16">
        <f t="shared" si="74"/>
        <v>3.3772982769909867</v>
      </c>
      <c r="AG289" s="16">
        <f t="shared" si="75"/>
        <v>10.426135783214434</v>
      </c>
      <c r="AH289">
        <f>INDEX(Impacts_scenario_1_RSBsn_Mask!$Y$2:$Y$70,$Z289-1939+1,1)</f>
        <v>0.98921086325856866</v>
      </c>
    </row>
    <row r="290" spans="1:34" x14ac:dyDescent="0.3">
      <c r="A290">
        <v>97</v>
      </c>
      <c r="B290">
        <v>1</v>
      </c>
      <c r="C290">
        <f>RS_wells_scenario_1_bgw!C290-RS_wells_baseline_bgw!C290</f>
        <v>0</v>
      </c>
      <c r="D290">
        <f>RS_wells_scenario_1_bgw!D290-RS_wells_baseline_bgw!D290</f>
        <v>0</v>
      </c>
      <c r="E290">
        <f>RS_wells_scenario_1_bgw!E290-RS_wells_baseline_bgw!E290</f>
        <v>0</v>
      </c>
      <c r="F290">
        <f>RS_wells_scenario_1_bgw!F290-RS_wells_baseline_bgw!F290</f>
        <v>0</v>
      </c>
      <c r="G290">
        <f>RS_wells_scenario_1_bgw!G290-RS_wells_baseline_bgw!G290</f>
        <v>0</v>
      </c>
      <c r="H290" s="19">
        <f>RS_wells_scenario_1_bgw!H290-RS_wells_baseline_bgw!H290</f>
        <v>0</v>
      </c>
      <c r="I290">
        <f>RS_wells_scenario_1_bgw!I290-RS_wells_baseline_bgw!I290</f>
        <v>0</v>
      </c>
      <c r="J290">
        <f>RS_wells_scenario_1_bgw!J290-RS_wells_baseline_bgw!J290</f>
        <v>0</v>
      </c>
      <c r="K290">
        <f>RS_wells_scenario_1_bgw!K290-RS_wells_baseline_bgw!K290</f>
        <v>0</v>
      </c>
      <c r="L290">
        <f>RS_wells_scenario_1_bgw!L290-RS_wells_baseline_bgw!L290</f>
        <v>0</v>
      </c>
      <c r="M290">
        <f>RS_wells_scenario_1_bgw!M290-RS_wells_baseline_bgw!M290</f>
        <v>0</v>
      </c>
      <c r="N290">
        <f>RS_wells_scenario_1_bgw!N290-RS_wells_baseline_bgw!N290</f>
        <v>0</v>
      </c>
      <c r="O290">
        <v>10.145833333333334</v>
      </c>
      <c r="P290">
        <f t="shared" si="62"/>
        <v>1947</v>
      </c>
      <c r="Q290" s="2">
        <f t="shared" si="63"/>
        <v>17512.145833333307</v>
      </c>
      <c r="R290">
        <f t="shared" si="64"/>
        <v>0</v>
      </c>
      <c r="S290">
        <f>I290*$O290/ref!$B$3</f>
        <v>0</v>
      </c>
      <c r="T290">
        <f>K290*$O290/ref!$B$3</f>
        <v>0</v>
      </c>
      <c r="U290">
        <f>L290*$O290/ref!$B$3</f>
        <v>0</v>
      </c>
      <c r="V290">
        <f>N290*$O290/ref!$B$3</f>
        <v>0</v>
      </c>
      <c r="W290">
        <f t="shared" si="68"/>
        <v>12</v>
      </c>
      <c r="X290" t="str">
        <f t="shared" si="69"/>
        <v>12 1947</v>
      </c>
      <c r="Y290">
        <f t="shared" si="66"/>
        <v>12</v>
      </c>
      <c r="Z290">
        <f t="shared" si="70"/>
        <v>1963</v>
      </c>
      <c r="AA290" t="str">
        <f t="shared" si="71"/>
        <v>12 1963</v>
      </c>
      <c r="AB290" s="1">
        <f t="shared" si="67"/>
        <v>23376</v>
      </c>
      <c r="AC290">
        <f t="shared" si="65"/>
        <v>3</v>
      </c>
      <c r="AD290" s="16">
        <f t="shared" si="72"/>
        <v>-9.5413794974835611</v>
      </c>
      <c r="AE290" s="16">
        <f t="shared" si="73"/>
        <v>-0.11838203053254664</v>
      </c>
      <c r="AF290" s="16">
        <f t="shared" si="74"/>
        <v>0.68149779112132725</v>
      </c>
      <c r="AG290" s="16">
        <f t="shared" si="75"/>
        <v>10.434336183280776</v>
      </c>
      <c r="AH290">
        <f>INDEX(Impacts_scenario_1_RSBsn_Mask!$Y$2:$Y$70,$Z290-1939+1,1)</f>
        <v>0.98921086325856866</v>
      </c>
    </row>
    <row r="291" spans="1:34" x14ac:dyDescent="0.3">
      <c r="A291">
        <v>97</v>
      </c>
      <c r="B291">
        <v>2</v>
      </c>
      <c r="C291">
        <f>RS_wells_scenario_1_bgw!C291-RS_wells_baseline_bgw!C291</f>
        <v>0</v>
      </c>
      <c r="D291">
        <f>RS_wells_scenario_1_bgw!D291-RS_wells_baseline_bgw!D291</f>
        <v>0</v>
      </c>
      <c r="E291">
        <f>RS_wells_scenario_1_bgw!E291-RS_wells_baseline_bgw!E291</f>
        <v>0</v>
      </c>
      <c r="F291">
        <f>RS_wells_scenario_1_bgw!F291-RS_wells_baseline_bgw!F291</f>
        <v>0</v>
      </c>
      <c r="G291">
        <f>RS_wells_scenario_1_bgw!G291-RS_wells_baseline_bgw!G291</f>
        <v>0</v>
      </c>
      <c r="H291" s="19">
        <f>RS_wells_scenario_1_bgw!H291-RS_wells_baseline_bgw!H291</f>
        <v>0</v>
      </c>
      <c r="I291">
        <f>RS_wells_scenario_1_bgw!I291-RS_wells_baseline_bgw!I291</f>
        <v>0</v>
      </c>
      <c r="J291">
        <f>RS_wells_scenario_1_bgw!J291-RS_wells_baseline_bgw!J291</f>
        <v>0</v>
      </c>
      <c r="K291">
        <f>RS_wells_scenario_1_bgw!K291-RS_wells_baseline_bgw!K291</f>
        <v>0</v>
      </c>
      <c r="L291">
        <f>RS_wells_scenario_1_bgw!L291-RS_wells_baseline_bgw!L291</f>
        <v>0</v>
      </c>
      <c r="M291">
        <f>RS_wells_scenario_1_bgw!M291-RS_wells_baseline_bgw!M291</f>
        <v>0</v>
      </c>
      <c r="N291">
        <f>RS_wells_scenario_1_bgw!N291-RS_wells_baseline_bgw!N291</f>
        <v>0</v>
      </c>
      <c r="O291">
        <v>10.145833333333334</v>
      </c>
      <c r="P291">
        <f t="shared" si="62"/>
        <v>1947</v>
      </c>
      <c r="Q291" s="2">
        <f t="shared" si="63"/>
        <v>17522.291666666639</v>
      </c>
      <c r="R291">
        <f t="shared" si="64"/>
        <v>0</v>
      </c>
      <c r="S291">
        <f>I291*$O291/ref!$B$3</f>
        <v>0</v>
      </c>
      <c r="T291">
        <f>K291*$O291/ref!$B$3</f>
        <v>0</v>
      </c>
      <c r="U291">
        <f>L291*$O291/ref!$B$3</f>
        <v>0</v>
      </c>
      <c r="V291">
        <f>N291*$O291/ref!$B$3</f>
        <v>0</v>
      </c>
      <c r="W291">
        <f t="shared" si="68"/>
        <v>12</v>
      </c>
      <c r="X291" t="str">
        <f t="shared" si="69"/>
        <v>12 1947</v>
      </c>
      <c r="Y291">
        <f t="shared" si="66"/>
        <v>1</v>
      </c>
      <c r="Z291">
        <f t="shared" si="70"/>
        <v>1964</v>
      </c>
      <c r="AA291" t="str">
        <f t="shared" si="71"/>
        <v>1 1964</v>
      </c>
      <c r="AB291" s="1">
        <f t="shared" si="67"/>
        <v>23406.4375</v>
      </c>
      <c r="AC291">
        <f t="shared" si="65"/>
        <v>3</v>
      </c>
      <c r="AD291" s="16">
        <f t="shared" si="72"/>
        <v>-7.6592005446517479</v>
      </c>
      <c r="AE291" s="16">
        <f t="shared" si="73"/>
        <v>-0.11838203053254664</v>
      </c>
      <c r="AF291" s="16">
        <f t="shared" si="74"/>
        <v>2.5105149996186604</v>
      </c>
      <c r="AG291" s="16">
        <f t="shared" si="75"/>
        <v>9.9151537909370475</v>
      </c>
      <c r="AH291">
        <f>INDEX(Impacts_scenario_1_RSBsn_Mask!$Y$2:$Y$70,$Z291-1939+1,1)</f>
        <v>0.82804405853573837</v>
      </c>
    </row>
    <row r="292" spans="1:34" x14ac:dyDescent="0.3">
      <c r="A292">
        <v>97</v>
      </c>
      <c r="B292">
        <v>3</v>
      </c>
      <c r="C292">
        <f>RS_wells_scenario_1_bgw!C292-RS_wells_baseline_bgw!C292</f>
        <v>0</v>
      </c>
      <c r="D292">
        <f>RS_wells_scenario_1_bgw!D292-RS_wells_baseline_bgw!D292</f>
        <v>0</v>
      </c>
      <c r="E292">
        <f>RS_wells_scenario_1_bgw!E292-RS_wells_baseline_bgw!E292</f>
        <v>0</v>
      </c>
      <c r="F292">
        <f>RS_wells_scenario_1_bgw!F292-RS_wells_baseline_bgw!F292</f>
        <v>0</v>
      </c>
      <c r="G292">
        <f>RS_wells_scenario_1_bgw!G292-RS_wells_baseline_bgw!G292</f>
        <v>0</v>
      </c>
      <c r="H292" s="19">
        <f>RS_wells_scenario_1_bgw!H292-RS_wells_baseline_bgw!H292</f>
        <v>0</v>
      </c>
      <c r="I292">
        <f>RS_wells_scenario_1_bgw!I292-RS_wells_baseline_bgw!I292</f>
        <v>0</v>
      </c>
      <c r="J292">
        <f>RS_wells_scenario_1_bgw!J292-RS_wells_baseline_bgw!J292</f>
        <v>0</v>
      </c>
      <c r="K292">
        <f>RS_wells_scenario_1_bgw!K292-RS_wells_baseline_bgw!K292</f>
        <v>0</v>
      </c>
      <c r="L292">
        <f>RS_wells_scenario_1_bgw!L292-RS_wells_baseline_bgw!L292</f>
        <v>0</v>
      </c>
      <c r="M292">
        <f>RS_wells_scenario_1_bgw!M292-RS_wells_baseline_bgw!M292</f>
        <v>0</v>
      </c>
      <c r="N292">
        <f>RS_wells_scenario_1_bgw!N292-RS_wells_baseline_bgw!N292</f>
        <v>0</v>
      </c>
      <c r="O292">
        <v>10.145833333333334</v>
      </c>
      <c r="P292">
        <f t="shared" si="62"/>
        <v>1947</v>
      </c>
      <c r="Q292" s="2">
        <f t="shared" si="63"/>
        <v>17532.437499999971</v>
      </c>
      <c r="R292">
        <f t="shared" si="64"/>
        <v>0</v>
      </c>
      <c r="S292">
        <f>I292*$O292/ref!$B$3</f>
        <v>0</v>
      </c>
      <c r="T292">
        <f>K292*$O292/ref!$B$3</f>
        <v>0</v>
      </c>
      <c r="U292">
        <f>L292*$O292/ref!$B$3</f>
        <v>0</v>
      </c>
      <c r="V292">
        <f>N292*$O292/ref!$B$3</f>
        <v>0</v>
      </c>
      <c r="W292">
        <f t="shared" si="68"/>
        <v>12</v>
      </c>
      <c r="X292" t="str">
        <f t="shared" si="69"/>
        <v>12 1947</v>
      </c>
      <c r="Y292">
        <f t="shared" si="66"/>
        <v>2</v>
      </c>
      <c r="Z292">
        <f t="shared" si="70"/>
        <v>1964</v>
      </c>
      <c r="AA292" t="str">
        <f t="shared" si="71"/>
        <v>2 1964</v>
      </c>
      <c r="AB292" s="1">
        <f t="shared" si="67"/>
        <v>23436.875</v>
      </c>
      <c r="AC292">
        <f t="shared" si="65"/>
        <v>3</v>
      </c>
      <c r="AD292" s="16">
        <f t="shared" si="72"/>
        <v>-5.2921858732208822</v>
      </c>
      <c r="AE292" s="16">
        <f t="shared" si="73"/>
        <v>-0.11838203053254664</v>
      </c>
      <c r="AF292" s="16">
        <f t="shared" si="74"/>
        <v>2.2397820317281845</v>
      </c>
      <c r="AG292" s="16">
        <f t="shared" si="75"/>
        <v>9.2459782960799082</v>
      </c>
      <c r="AH292">
        <f>INDEX(Impacts_scenario_1_RSBsn_Mask!$Y$2:$Y$70,$Z292-1939+1,1)</f>
        <v>0.82804405853573837</v>
      </c>
    </row>
    <row r="293" spans="1:34" x14ac:dyDescent="0.3">
      <c r="A293">
        <v>98</v>
      </c>
      <c r="B293">
        <v>1</v>
      </c>
      <c r="C293">
        <f>RS_wells_scenario_1_bgw!C293-RS_wells_baseline_bgw!C293</f>
        <v>0</v>
      </c>
      <c r="D293">
        <f>RS_wells_scenario_1_bgw!D293-RS_wells_baseline_bgw!D293</f>
        <v>0</v>
      </c>
      <c r="E293">
        <f>RS_wells_scenario_1_bgw!E293-RS_wells_baseline_bgw!E293</f>
        <v>0</v>
      </c>
      <c r="F293">
        <f>RS_wells_scenario_1_bgw!F293-RS_wells_baseline_bgw!F293</f>
        <v>0</v>
      </c>
      <c r="G293">
        <f>RS_wells_scenario_1_bgw!G293-RS_wells_baseline_bgw!G293</f>
        <v>0</v>
      </c>
      <c r="H293" s="19">
        <f>RS_wells_scenario_1_bgw!H293-RS_wells_baseline_bgw!H293</f>
        <v>0</v>
      </c>
      <c r="I293">
        <f>RS_wells_scenario_1_bgw!I293-RS_wells_baseline_bgw!I293</f>
        <v>0</v>
      </c>
      <c r="J293">
        <f>RS_wells_scenario_1_bgw!J293-RS_wells_baseline_bgw!J293</f>
        <v>0</v>
      </c>
      <c r="K293">
        <f>RS_wells_scenario_1_bgw!K293-RS_wells_baseline_bgw!K293</f>
        <v>0</v>
      </c>
      <c r="L293">
        <f>RS_wells_scenario_1_bgw!L293-RS_wells_baseline_bgw!L293</f>
        <v>0</v>
      </c>
      <c r="M293">
        <f>RS_wells_scenario_1_bgw!M293-RS_wells_baseline_bgw!M293</f>
        <v>0</v>
      </c>
      <c r="N293">
        <f>RS_wells_scenario_1_bgw!N293-RS_wells_baseline_bgw!N293</f>
        <v>0</v>
      </c>
      <c r="O293">
        <v>10.145833333333334</v>
      </c>
      <c r="P293">
        <f t="shared" si="62"/>
        <v>1948</v>
      </c>
      <c r="Q293" s="2">
        <f t="shared" si="63"/>
        <v>17542.583333333303</v>
      </c>
      <c r="R293">
        <f t="shared" si="64"/>
        <v>0</v>
      </c>
      <c r="S293">
        <f>I293*$O293/ref!$B$3</f>
        <v>0</v>
      </c>
      <c r="T293">
        <f>K293*$O293/ref!$B$3</f>
        <v>0</v>
      </c>
      <c r="U293">
        <f>L293*$O293/ref!$B$3</f>
        <v>0</v>
      </c>
      <c r="V293">
        <f>N293*$O293/ref!$B$3</f>
        <v>0</v>
      </c>
      <c r="W293">
        <f t="shared" si="68"/>
        <v>1</v>
      </c>
      <c r="X293" t="str">
        <f t="shared" si="69"/>
        <v>1 1948</v>
      </c>
      <c r="Y293">
        <f t="shared" si="66"/>
        <v>3</v>
      </c>
      <c r="Z293">
        <f t="shared" si="70"/>
        <v>1964</v>
      </c>
      <c r="AA293" t="str">
        <f t="shared" si="71"/>
        <v>3 1964</v>
      </c>
      <c r="AB293" s="1">
        <f t="shared" si="67"/>
        <v>23467.3125</v>
      </c>
      <c r="AC293">
        <f t="shared" si="65"/>
        <v>3</v>
      </c>
      <c r="AD293" s="16">
        <f t="shared" si="72"/>
        <v>-0.15497546133695861</v>
      </c>
      <c r="AE293" s="16">
        <f t="shared" si="73"/>
        <v>-0.11838203053254664</v>
      </c>
      <c r="AF293" s="16">
        <f t="shared" si="74"/>
        <v>3.5270778185736171</v>
      </c>
      <c r="AG293" s="16">
        <f t="shared" si="75"/>
        <v>8.6139148667107008</v>
      </c>
      <c r="AH293">
        <f>INDEX(Impacts_scenario_1_RSBsn_Mask!$Y$2:$Y$70,$Z293-1939+1,1)</f>
        <v>0.82804405853573837</v>
      </c>
    </row>
    <row r="294" spans="1:34" x14ac:dyDescent="0.3">
      <c r="A294">
        <v>98</v>
      </c>
      <c r="B294">
        <v>2</v>
      </c>
      <c r="C294">
        <f>RS_wells_scenario_1_bgw!C294-RS_wells_baseline_bgw!C294</f>
        <v>0</v>
      </c>
      <c r="D294">
        <f>RS_wells_scenario_1_bgw!D294-RS_wells_baseline_bgw!D294</f>
        <v>0</v>
      </c>
      <c r="E294">
        <f>RS_wells_scenario_1_bgw!E294-RS_wells_baseline_bgw!E294</f>
        <v>0</v>
      </c>
      <c r="F294">
        <f>RS_wells_scenario_1_bgw!F294-RS_wells_baseline_bgw!F294</f>
        <v>0</v>
      </c>
      <c r="G294">
        <f>RS_wells_scenario_1_bgw!G294-RS_wells_baseline_bgw!G294</f>
        <v>0</v>
      </c>
      <c r="H294" s="19">
        <f>RS_wells_scenario_1_bgw!H294-RS_wells_baseline_bgw!H294</f>
        <v>0</v>
      </c>
      <c r="I294">
        <f>RS_wells_scenario_1_bgw!I294-RS_wells_baseline_bgw!I294</f>
        <v>0</v>
      </c>
      <c r="J294">
        <f>RS_wells_scenario_1_bgw!J294-RS_wells_baseline_bgw!J294</f>
        <v>0</v>
      </c>
      <c r="K294">
        <f>RS_wells_scenario_1_bgw!K294-RS_wells_baseline_bgw!K294</f>
        <v>0</v>
      </c>
      <c r="L294">
        <f>RS_wells_scenario_1_bgw!L294-RS_wells_baseline_bgw!L294</f>
        <v>0</v>
      </c>
      <c r="M294">
        <f>RS_wells_scenario_1_bgw!M294-RS_wells_baseline_bgw!M294</f>
        <v>0</v>
      </c>
      <c r="N294">
        <f>RS_wells_scenario_1_bgw!N294-RS_wells_baseline_bgw!N294</f>
        <v>0</v>
      </c>
      <c r="O294">
        <v>10.145833333333334</v>
      </c>
      <c r="P294">
        <f t="shared" si="62"/>
        <v>1948</v>
      </c>
      <c r="Q294" s="2">
        <f t="shared" si="63"/>
        <v>17552.729166666635</v>
      </c>
      <c r="R294">
        <f t="shared" si="64"/>
        <v>0</v>
      </c>
      <c r="S294">
        <f>I294*$O294/ref!$B$3</f>
        <v>0</v>
      </c>
      <c r="T294">
        <f>K294*$O294/ref!$B$3</f>
        <v>0</v>
      </c>
      <c r="U294">
        <f>L294*$O294/ref!$B$3</f>
        <v>0</v>
      </c>
      <c r="V294">
        <f>N294*$O294/ref!$B$3</f>
        <v>0</v>
      </c>
      <c r="W294">
        <f t="shared" si="68"/>
        <v>1</v>
      </c>
      <c r="X294" t="str">
        <f t="shared" si="69"/>
        <v>1 1948</v>
      </c>
      <c r="Y294">
        <f t="shared" si="66"/>
        <v>4</v>
      </c>
      <c r="Z294">
        <f t="shared" si="70"/>
        <v>1964</v>
      </c>
      <c r="AA294" t="str">
        <f t="shared" si="71"/>
        <v>4 1964</v>
      </c>
      <c r="AB294" s="1">
        <f t="shared" si="67"/>
        <v>23497.75</v>
      </c>
      <c r="AC294">
        <f t="shared" si="65"/>
        <v>3</v>
      </c>
      <c r="AD294" s="16">
        <f t="shared" si="72"/>
        <v>7.1565112105928558E-2</v>
      </c>
      <c r="AE294" s="16">
        <f t="shared" si="73"/>
        <v>-88.213632690542511</v>
      </c>
      <c r="AF294" s="16">
        <f t="shared" si="74"/>
        <v>5.5469899293572773</v>
      </c>
      <c r="AG294" s="16">
        <f t="shared" si="75"/>
        <v>7.9900883586781362</v>
      </c>
      <c r="AH294">
        <f>INDEX(Impacts_scenario_1_RSBsn_Mask!$Y$2:$Y$70,$Z294-1939+1,1)</f>
        <v>0.82804405853573837</v>
      </c>
    </row>
    <row r="295" spans="1:34" x14ac:dyDescent="0.3">
      <c r="A295">
        <v>98</v>
      </c>
      <c r="B295">
        <v>3</v>
      </c>
      <c r="C295">
        <f>RS_wells_scenario_1_bgw!C295-RS_wells_baseline_bgw!C295</f>
        <v>0</v>
      </c>
      <c r="D295">
        <f>RS_wells_scenario_1_bgw!D295-RS_wells_baseline_bgw!D295</f>
        <v>0</v>
      </c>
      <c r="E295">
        <f>RS_wells_scenario_1_bgw!E295-RS_wells_baseline_bgw!E295</f>
        <v>0</v>
      </c>
      <c r="F295">
        <f>RS_wells_scenario_1_bgw!F295-RS_wells_baseline_bgw!F295</f>
        <v>0</v>
      </c>
      <c r="G295">
        <f>RS_wells_scenario_1_bgw!G295-RS_wells_baseline_bgw!G295</f>
        <v>0</v>
      </c>
      <c r="H295" s="19">
        <f>RS_wells_scenario_1_bgw!H295-RS_wells_baseline_bgw!H295</f>
        <v>0</v>
      </c>
      <c r="I295">
        <f>RS_wells_scenario_1_bgw!I295-RS_wells_baseline_bgw!I295</f>
        <v>0</v>
      </c>
      <c r="J295">
        <f>RS_wells_scenario_1_bgw!J295-RS_wells_baseline_bgw!J295</f>
        <v>0</v>
      </c>
      <c r="K295">
        <f>RS_wells_scenario_1_bgw!K295-RS_wells_baseline_bgw!K295</f>
        <v>0</v>
      </c>
      <c r="L295">
        <f>RS_wells_scenario_1_bgw!L295-RS_wells_baseline_bgw!L295</f>
        <v>0</v>
      </c>
      <c r="M295">
        <f>RS_wells_scenario_1_bgw!M295-RS_wells_baseline_bgw!M295</f>
        <v>0</v>
      </c>
      <c r="N295">
        <f>RS_wells_scenario_1_bgw!N295-RS_wells_baseline_bgw!N295</f>
        <v>0</v>
      </c>
      <c r="O295">
        <v>10.145833333333334</v>
      </c>
      <c r="P295">
        <f t="shared" si="62"/>
        <v>1948</v>
      </c>
      <c r="Q295" s="2">
        <f t="shared" si="63"/>
        <v>17562.874999999967</v>
      </c>
      <c r="R295">
        <f t="shared" si="64"/>
        <v>0</v>
      </c>
      <c r="S295">
        <f>I295*$O295/ref!$B$3</f>
        <v>0</v>
      </c>
      <c r="T295">
        <f>K295*$O295/ref!$B$3</f>
        <v>0</v>
      </c>
      <c r="U295">
        <f>L295*$O295/ref!$B$3</f>
        <v>0</v>
      </c>
      <c r="V295">
        <f>N295*$O295/ref!$B$3</f>
        <v>0</v>
      </c>
      <c r="W295">
        <f t="shared" si="68"/>
        <v>1</v>
      </c>
      <c r="X295" t="str">
        <f t="shared" si="69"/>
        <v>1 1948</v>
      </c>
      <c r="Y295">
        <f t="shared" si="66"/>
        <v>5</v>
      </c>
      <c r="Z295">
        <f t="shared" si="70"/>
        <v>1964</v>
      </c>
      <c r="AA295" t="str">
        <f t="shared" si="71"/>
        <v>5 1964</v>
      </c>
      <c r="AB295" s="1">
        <f t="shared" si="67"/>
        <v>23528.1875</v>
      </c>
      <c r="AC295">
        <f t="shared" si="65"/>
        <v>3</v>
      </c>
      <c r="AD295" s="16">
        <f t="shared" si="72"/>
        <v>11.902644513986692</v>
      </c>
      <c r="AE295" s="16">
        <f t="shared" si="73"/>
        <v>-138.27712228822523</v>
      </c>
      <c r="AF295" s="16">
        <f t="shared" si="74"/>
        <v>6.1608099578606117</v>
      </c>
      <c r="AG295" s="16">
        <f t="shared" si="75"/>
        <v>7.7571511587431363</v>
      </c>
      <c r="AH295">
        <f>INDEX(Impacts_scenario_1_RSBsn_Mask!$Y$2:$Y$70,$Z295-1939+1,1)</f>
        <v>0.82804405853573837</v>
      </c>
    </row>
    <row r="296" spans="1:34" x14ac:dyDescent="0.3">
      <c r="A296">
        <v>99</v>
      </c>
      <c r="B296">
        <v>1</v>
      </c>
      <c r="C296">
        <f>RS_wells_scenario_1_bgw!C296-RS_wells_baseline_bgw!C296</f>
        <v>0</v>
      </c>
      <c r="D296">
        <f>RS_wells_scenario_1_bgw!D296-RS_wells_baseline_bgw!D296</f>
        <v>0</v>
      </c>
      <c r="E296">
        <f>RS_wells_scenario_1_bgw!E296-RS_wells_baseline_bgw!E296</f>
        <v>0</v>
      </c>
      <c r="F296">
        <f>RS_wells_scenario_1_bgw!F296-RS_wells_baseline_bgw!F296</f>
        <v>0</v>
      </c>
      <c r="G296">
        <f>RS_wells_scenario_1_bgw!G296-RS_wells_baseline_bgw!G296</f>
        <v>0</v>
      </c>
      <c r="H296" s="19">
        <f>RS_wells_scenario_1_bgw!H296-RS_wells_baseline_bgw!H296</f>
        <v>0</v>
      </c>
      <c r="I296">
        <f>RS_wells_scenario_1_bgw!I296-RS_wells_baseline_bgw!I296</f>
        <v>0</v>
      </c>
      <c r="J296">
        <f>RS_wells_scenario_1_bgw!J296-RS_wells_baseline_bgw!J296</f>
        <v>0</v>
      </c>
      <c r="K296">
        <f>RS_wells_scenario_1_bgw!K296-RS_wells_baseline_bgw!K296</f>
        <v>0</v>
      </c>
      <c r="L296">
        <f>RS_wells_scenario_1_bgw!L296-RS_wells_baseline_bgw!L296</f>
        <v>0</v>
      </c>
      <c r="M296">
        <f>RS_wells_scenario_1_bgw!M296-RS_wells_baseline_bgw!M296</f>
        <v>0</v>
      </c>
      <c r="N296">
        <f>RS_wells_scenario_1_bgw!N296-RS_wells_baseline_bgw!N296</f>
        <v>0</v>
      </c>
      <c r="O296">
        <v>10.145833333333334</v>
      </c>
      <c r="P296">
        <f t="shared" si="62"/>
        <v>1948</v>
      </c>
      <c r="Q296" s="2">
        <f t="shared" si="63"/>
        <v>17573.020833333299</v>
      </c>
      <c r="R296">
        <f t="shared" si="64"/>
        <v>0</v>
      </c>
      <c r="S296">
        <f>I296*$O296/ref!$B$3</f>
        <v>0</v>
      </c>
      <c r="T296">
        <f>K296*$O296/ref!$B$3</f>
        <v>0</v>
      </c>
      <c r="U296">
        <f>L296*$O296/ref!$B$3</f>
        <v>0</v>
      </c>
      <c r="V296">
        <f>N296*$O296/ref!$B$3</f>
        <v>0</v>
      </c>
      <c r="W296">
        <f t="shared" si="68"/>
        <v>2</v>
      </c>
      <c r="X296" t="str">
        <f t="shared" si="69"/>
        <v>2 1948</v>
      </c>
      <c r="Y296">
        <f t="shared" si="66"/>
        <v>6</v>
      </c>
      <c r="Z296">
        <f t="shared" si="70"/>
        <v>1964</v>
      </c>
      <c r="AA296" t="str">
        <f t="shared" si="71"/>
        <v>6 1964</v>
      </c>
      <c r="AB296" s="1">
        <f t="shared" si="67"/>
        <v>23558.625</v>
      </c>
      <c r="AC296">
        <f t="shared" si="65"/>
        <v>3</v>
      </c>
      <c r="AD296" s="16">
        <f t="shared" si="72"/>
        <v>0.68951539849260213</v>
      </c>
      <c r="AE296" s="16">
        <f t="shared" si="73"/>
        <v>-329.1342921401515</v>
      </c>
      <c r="AF296" s="16">
        <f t="shared" si="74"/>
        <v>13.503425658245417</v>
      </c>
      <c r="AG296" s="16">
        <f t="shared" si="75"/>
        <v>7.6427185731853235</v>
      </c>
      <c r="AH296">
        <f>INDEX(Impacts_scenario_1_RSBsn_Mask!$Y$2:$Y$70,$Z296-1939+1,1)</f>
        <v>0.82804405853573837</v>
      </c>
    </row>
    <row r="297" spans="1:34" x14ac:dyDescent="0.3">
      <c r="A297">
        <v>99</v>
      </c>
      <c r="B297">
        <v>2</v>
      </c>
      <c r="C297">
        <f>RS_wells_scenario_1_bgw!C297-RS_wells_baseline_bgw!C297</f>
        <v>0</v>
      </c>
      <c r="D297">
        <f>RS_wells_scenario_1_bgw!D297-RS_wells_baseline_bgw!D297</f>
        <v>0</v>
      </c>
      <c r="E297">
        <f>RS_wells_scenario_1_bgw!E297-RS_wells_baseline_bgw!E297</f>
        <v>0</v>
      </c>
      <c r="F297">
        <f>RS_wells_scenario_1_bgw!F297-RS_wells_baseline_bgw!F297</f>
        <v>0</v>
      </c>
      <c r="G297">
        <f>RS_wells_scenario_1_bgw!G297-RS_wells_baseline_bgw!G297</f>
        <v>0</v>
      </c>
      <c r="H297" s="19">
        <f>RS_wells_scenario_1_bgw!H297-RS_wells_baseline_bgw!H297</f>
        <v>0</v>
      </c>
      <c r="I297">
        <f>RS_wells_scenario_1_bgw!I297-RS_wells_baseline_bgw!I297</f>
        <v>0</v>
      </c>
      <c r="J297">
        <f>RS_wells_scenario_1_bgw!J297-RS_wells_baseline_bgw!J297</f>
        <v>0</v>
      </c>
      <c r="K297">
        <f>RS_wells_scenario_1_bgw!K297-RS_wells_baseline_bgw!K297</f>
        <v>0</v>
      </c>
      <c r="L297">
        <f>RS_wells_scenario_1_bgw!L297-RS_wells_baseline_bgw!L297</f>
        <v>0</v>
      </c>
      <c r="M297">
        <f>RS_wells_scenario_1_bgw!M297-RS_wells_baseline_bgw!M297</f>
        <v>0</v>
      </c>
      <c r="N297">
        <f>RS_wells_scenario_1_bgw!N297-RS_wells_baseline_bgw!N297</f>
        <v>0</v>
      </c>
      <c r="O297">
        <v>10.145833333333334</v>
      </c>
      <c r="P297">
        <f t="shared" si="62"/>
        <v>1948</v>
      </c>
      <c r="Q297" s="2">
        <f t="shared" si="63"/>
        <v>17583.166666666631</v>
      </c>
      <c r="R297">
        <f t="shared" si="64"/>
        <v>0</v>
      </c>
      <c r="S297">
        <f>I297*$O297/ref!$B$3</f>
        <v>0</v>
      </c>
      <c r="T297">
        <f>K297*$O297/ref!$B$3</f>
        <v>0</v>
      </c>
      <c r="U297">
        <f>L297*$O297/ref!$B$3</f>
        <v>0</v>
      </c>
      <c r="V297">
        <f>N297*$O297/ref!$B$3</f>
        <v>0</v>
      </c>
      <c r="W297">
        <f t="shared" si="68"/>
        <v>2</v>
      </c>
      <c r="X297" t="str">
        <f t="shared" si="69"/>
        <v>2 1948</v>
      </c>
      <c r="Y297">
        <f t="shared" si="66"/>
        <v>7</v>
      </c>
      <c r="Z297">
        <f t="shared" si="70"/>
        <v>1964</v>
      </c>
      <c r="AA297" t="str">
        <f t="shared" si="71"/>
        <v>7 1964</v>
      </c>
      <c r="AB297" s="1">
        <f t="shared" si="67"/>
        <v>23589.0625</v>
      </c>
      <c r="AC297">
        <f t="shared" si="65"/>
        <v>3</v>
      </c>
      <c r="AD297" s="16">
        <f t="shared" si="72"/>
        <v>-0.93158310309522019</v>
      </c>
      <c r="AE297" s="16">
        <f t="shared" si="73"/>
        <v>-1011.3248647985387</v>
      </c>
      <c r="AF297" s="16">
        <f t="shared" si="74"/>
        <v>28.525221904643317</v>
      </c>
      <c r="AG297" s="16">
        <f t="shared" si="75"/>
        <v>9.9386270940458843</v>
      </c>
      <c r="AH297">
        <f>INDEX(Impacts_scenario_1_RSBsn_Mask!$Y$2:$Y$70,$Z297-1939+1,1)</f>
        <v>0.82804405853573837</v>
      </c>
    </row>
    <row r="298" spans="1:34" x14ac:dyDescent="0.3">
      <c r="A298">
        <v>99</v>
      </c>
      <c r="B298">
        <v>3</v>
      </c>
      <c r="C298">
        <f>RS_wells_scenario_1_bgw!C298-RS_wells_baseline_bgw!C298</f>
        <v>0</v>
      </c>
      <c r="D298">
        <f>RS_wells_scenario_1_bgw!D298-RS_wells_baseline_bgw!D298</f>
        <v>0</v>
      </c>
      <c r="E298">
        <f>RS_wells_scenario_1_bgw!E298-RS_wells_baseline_bgw!E298</f>
        <v>0</v>
      </c>
      <c r="F298">
        <f>RS_wells_scenario_1_bgw!F298-RS_wells_baseline_bgw!F298</f>
        <v>0</v>
      </c>
      <c r="G298">
        <f>RS_wells_scenario_1_bgw!G298-RS_wells_baseline_bgw!G298</f>
        <v>0</v>
      </c>
      <c r="H298" s="19">
        <f>RS_wells_scenario_1_bgw!H298-RS_wells_baseline_bgw!H298</f>
        <v>0</v>
      </c>
      <c r="I298">
        <f>RS_wells_scenario_1_bgw!I298-RS_wells_baseline_bgw!I298</f>
        <v>0</v>
      </c>
      <c r="J298">
        <f>RS_wells_scenario_1_bgw!J298-RS_wells_baseline_bgw!J298</f>
        <v>0</v>
      </c>
      <c r="K298">
        <f>RS_wells_scenario_1_bgw!K298-RS_wells_baseline_bgw!K298</f>
        <v>0</v>
      </c>
      <c r="L298">
        <f>RS_wells_scenario_1_bgw!L298-RS_wells_baseline_bgw!L298</f>
        <v>0</v>
      </c>
      <c r="M298">
        <f>RS_wells_scenario_1_bgw!M298-RS_wells_baseline_bgw!M298</f>
        <v>0</v>
      </c>
      <c r="N298">
        <f>RS_wells_scenario_1_bgw!N298-RS_wells_baseline_bgw!N298</f>
        <v>0</v>
      </c>
      <c r="O298">
        <v>10.145833333333334</v>
      </c>
      <c r="P298">
        <f t="shared" si="62"/>
        <v>1948</v>
      </c>
      <c r="Q298" s="2">
        <f t="shared" si="63"/>
        <v>17593.312499999964</v>
      </c>
      <c r="R298">
        <f t="shared" si="64"/>
        <v>0</v>
      </c>
      <c r="S298">
        <f>I298*$O298/ref!$B$3</f>
        <v>0</v>
      </c>
      <c r="T298">
        <f>K298*$O298/ref!$B$3</f>
        <v>0</v>
      </c>
      <c r="U298">
        <f>L298*$O298/ref!$B$3</f>
        <v>0</v>
      </c>
      <c r="V298">
        <f>N298*$O298/ref!$B$3</f>
        <v>0</v>
      </c>
      <c r="W298">
        <f t="shared" si="68"/>
        <v>2</v>
      </c>
      <c r="X298" t="str">
        <f t="shared" si="69"/>
        <v>2 1948</v>
      </c>
      <c r="Y298">
        <f t="shared" si="66"/>
        <v>8</v>
      </c>
      <c r="Z298">
        <f t="shared" si="70"/>
        <v>1964</v>
      </c>
      <c r="AA298" t="str">
        <f t="shared" si="71"/>
        <v>8 1964</v>
      </c>
      <c r="AB298" s="1">
        <f t="shared" si="67"/>
        <v>23619.5</v>
      </c>
      <c r="AC298">
        <f t="shared" si="65"/>
        <v>3</v>
      </c>
      <c r="AD298" s="16">
        <f t="shared" si="72"/>
        <v>94.134467580156155</v>
      </c>
      <c r="AE298" s="16">
        <f t="shared" si="73"/>
        <v>-1110.0232519656829</v>
      </c>
      <c r="AF298" s="16">
        <f t="shared" si="74"/>
        <v>20.868771425861119</v>
      </c>
      <c r="AG298" s="16">
        <f t="shared" si="75"/>
        <v>16.309096947792433</v>
      </c>
      <c r="AH298">
        <f>INDEX(Impacts_scenario_1_RSBsn_Mask!$Y$2:$Y$70,$Z298-1939+1,1)</f>
        <v>0.82804405853573837</v>
      </c>
    </row>
    <row r="299" spans="1:34" x14ac:dyDescent="0.3">
      <c r="A299">
        <v>100</v>
      </c>
      <c r="B299">
        <v>1</v>
      </c>
      <c r="C299">
        <f>RS_wells_scenario_1_bgw!C299-RS_wells_baseline_bgw!C299</f>
        <v>0</v>
      </c>
      <c r="D299">
        <f>RS_wells_scenario_1_bgw!D299-RS_wells_baseline_bgw!D299</f>
        <v>0</v>
      </c>
      <c r="E299">
        <f>RS_wells_scenario_1_bgw!E299-RS_wells_baseline_bgw!E299</f>
        <v>0</v>
      </c>
      <c r="F299">
        <f>RS_wells_scenario_1_bgw!F299-RS_wells_baseline_bgw!F299</f>
        <v>0</v>
      </c>
      <c r="G299">
        <f>RS_wells_scenario_1_bgw!G299-RS_wells_baseline_bgw!G299</f>
        <v>0</v>
      </c>
      <c r="H299" s="19">
        <f>RS_wells_scenario_1_bgw!H299-RS_wells_baseline_bgw!H299</f>
        <v>0</v>
      </c>
      <c r="I299">
        <f>RS_wells_scenario_1_bgw!I299-RS_wells_baseline_bgw!I299</f>
        <v>0</v>
      </c>
      <c r="J299">
        <f>RS_wells_scenario_1_bgw!J299-RS_wells_baseline_bgw!J299</f>
        <v>0</v>
      </c>
      <c r="K299">
        <f>RS_wells_scenario_1_bgw!K299-RS_wells_baseline_bgw!K299</f>
        <v>0</v>
      </c>
      <c r="L299">
        <f>RS_wells_scenario_1_bgw!L299-RS_wells_baseline_bgw!L299</f>
        <v>0</v>
      </c>
      <c r="M299">
        <f>RS_wells_scenario_1_bgw!M299-RS_wells_baseline_bgw!M299</f>
        <v>0</v>
      </c>
      <c r="N299">
        <f>RS_wells_scenario_1_bgw!N299-RS_wells_baseline_bgw!N299</f>
        <v>0</v>
      </c>
      <c r="O299">
        <v>10.145833333333334</v>
      </c>
      <c r="P299">
        <f t="shared" si="62"/>
        <v>1948</v>
      </c>
      <c r="Q299" s="2">
        <f t="shared" si="63"/>
        <v>17603.458333333296</v>
      </c>
      <c r="R299">
        <f t="shared" si="64"/>
        <v>0</v>
      </c>
      <c r="S299">
        <f>I299*$O299/ref!$B$3</f>
        <v>0</v>
      </c>
      <c r="T299">
        <f>K299*$O299/ref!$B$3</f>
        <v>0</v>
      </c>
      <c r="U299">
        <f>L299*$O299/ref!$B$3</f>
        <v>0</v>
      </c>
      <c r="V299">
        <f>N299*$O299/ref!$B$3</f>
        <v>0</v>
      </c>
      <c r="W299">
        <f t="shared" si="68"/>
        <v>3</v>
      </c>
      <c r="X299" t="str">
        <f t="shared" si="69"/>
        <v>3 1948</v>
      </c>
      <c r="Y299">
        <f t="shared" si="66"/>
        <v>9</v>
      </c>
      <c r="Z299">
        <f t="shared" si="70"/>
        <v>1964</v>
      </c>
      <c r="AA299" t="str">
        <f t="shared" si="71"/>
        <v>9 1964</v>
      </c>
      <c r="AB299" s="1">
        <f t="shared" si="67"/>
        <v>23649.9375</v>
      </c>
      <c r="AC299">
        <f t="shared" si="65"/>
        <v>3</v>
      </c>
      <c r="AD299" s="16">
        <f t="shared" si="72"/>
        <v>-111.14063663906944</v>
      </c>
      <c r="AE299" s="16">
        <f t="shared" si="73"/>
        <v>-498.34067989554933</v>
      </c>
      <c r="AF299" s="16">
        <f t="shared" si="74"/>
        <v>22.864585039648887</v>
      </c>
      <c r="AG299" s="16">
        <f t="shared" si="75"/>
        <v>19.073447654097684</v>
      </c>
      <c r="AH299">
        <f>INDEX(Impacts_scenario_1_RSBsn_Mask!$Y$2:$Y$70,$Z299-1939+1,1)</f>
        <v>0.82804405853573837</v>
      </c>
    </row>
    <row r="300" spans="1:34" x14ac:dyDescent="0.3">
      <c r="A300">
        <v>100</v>
      </c>
      <c r="B300">
        <v>2</v>
      </c>
      <c r="C300">
        <f>RS_wells_scenario_1_bgw!C300-RS_wells_baseline_bgw!C300</f>
        <v>0</v>
      </c>
      <c r="D300">
        <f>RS_wells_scenario_1_bgw!D300-RS_wells_baseline_bgw!D300</f>
        <v>0</v>
      </c>
      <c r="E300">
        <f>RS_wells_scenario_1_bgw!E300-RS_wells_baseline_bgw!E300</f>
        <v>0</v>
      </c>
      <c r="F300">
        <f>RS_wells_scenario_1_bgw!F300-RS_wells_baseline_bgw!F300</f>
        <v>0</v>
      </c>
      <c r="G300">
        <f>RS_wells_scenario_1_bgw!G300-RS_wells_baseline_bgw!G300</f>
        <v>0</v>
      </c>
      <c r="H300" s="19">
        <f>RS_wells_scenario_1_bgw!H300-RS_wells_baseline_bgw!H300</f>
        <v>0</v>
      </c>
      <c r="I300">
        <f>RS_wells_scenario_1_bgw!I300-RS_wells_baseline_bgw!I300</f>
        <v>0</v>
      </c>
      <c r="J300">
        <f>RS_wells_scenario_1_bgw!J300-RS_wells_baseline_bgw!J300</f>
        <v>0</v>
      </c>
      <c r="K300">
        <f>RS_wells_scenario_1_bgw!K300-RS_wells_baseline_bgw!K300</f>
        <v>0</v>
      </c>
      <c r="L300">
        <f>RS_wells_scenario_1_bgw!L300-RS_wells_baseline_bgw!L300</f>
        <v>0</v>
      </c>
      <c r="M300">
        <f>RS_wells_scenario_1_bgw!M300-RS_wells_baseline_bgw!M300</f>
        <v>0</v>
      </c>
      <c r="N300">
        <f>RS_wells_scenario_1_bgw!N300-RS_wells_baseline_bgw!N300</f>
        <v>0</v>
      </c>
      <c r="O300">
        <v>10.145833333333334</v>
      </c>
      <c r="P300">
        <f t="shared" si="62"/>
        <v>1948</v>
      </c>
      <c r="Q300" s="2">
        <f t="shared" si="63"/>
        <v>17613.604166666628</v>
      </c>
      <c r="R300">
        <f t="shared" si="64"/>
        <v>0</v>
      </c>
      <c r="S300">
        <f>I300*$O300/ref!$B$3</f>
        <v>0</v>
      </c>
      <c r="T300">
        <f>K300*$O300/ref!$B$3</f>
        <v>0</v>
      </c>
      <c r="U300">
        <f>L300*$O300/ref!$B$3</f>
        <v>0</v>
      </c>
      <c r="V300">
        <f>N300*$O300/ref!$B$3</f>
        <v>0</v>
      </c>
      <c r="W300">
        <f t="shared" si="68"/>
        <v>3</v>
      </c>
      <c r="X300" t="str">
        <f t="shared" si="69"/>
        <v>3 1948</v>
      </c>
      <c r="Y300">
        <f t="shared" si="66"/>
        <v>10</v>
      </c>
      <c r="Z300">
        <f t="shared" si="70"/>
        <v>1964</v>
      </c>
      <c r="AA300" t="str">
        <f t="shared" si="71"/>
        <v>10 1964</v>
      </c>
      <c r="AB300" s="1">
        <f t="shared" si="67"/>
        <v>23680.375</v>
      </c>
      <c r="AC300">
        <f t="shared" si="65"/>
        <v>3</v>
      </c>
      <c r="AD300" s="16">
        <f t="shared" si="72"/>
        <v>-215.3227795265158</v>
      </c>
      <c r="AE300" s="16">
        <f t="shared" si="73"/>
        <v>-0.11838203053254664</v>
      </c>
      <c r="AF300" s="16">
        <f t="shared" si="74"/>
        <v>24.912554944760004</v>
      </c>
      <c r="AG300" s="16">
        <f t="shared" si="75"/>
        <v>23.660452086396454</v>
      </c>
      <c r="AH300">
        <f>INDEX(Impacts_scenario_1_RSBsn_Mask!$Y$2:$Y$70,$Z300-1939+1,1)</f>
        <v>0.82804405853573837</v>
      </c>
    </row>
    <row r="301" spans="1:34" x14ac:dyDescent="0.3">
      <c r="A301">
        <v>100</v>
      </c>
      <c r="B301">
        <v>3</v>
      </c>
      <c r="C301">
        <f>RS_wells_scenario_1_bgw!C301-RS_wells_baseline_bgw!C301</f>
        <v>0</v>
      </c>
      <c r="D301">
        <f>RS_wells_scenario_1_bgw!D301-RS_wells_baseline_bgw!D301</f>
        <v>0</v>
      </c>
      <c r="E301">
        <f>RS_wells_scenario_1_bgw!E301-RS_wells_baseline_bgw!E301</f>
        <v>0</v>
      </c>
      <c r="F301">
        <f>RS_wells_scenario_1_bgw!F301-RS_wells_baseline_bgw!F301</f>
        <v>0</v>
      </c>
      <c r="G301">
        <f>RS_wells_scenario_1_bgw!G301-RS_wells_baseline_bgw!G301</f>
        <v>0</v>
      </c>
      <c r="H301" s="19">
        <f>RS_wells_scenario_1_bgw!H301-RS_wells_baseline_bgw!H301</f>
        <v>0</v>
      </c>
      <c r="I301">
        <f>RS_wells_scenario_1_bgw!I301-RS_wells_baseline_bgw!I301</f>
        <v>0</v>
      </c>
      <c r="J301">
        <f>RS_wells_scenario_1_bgw!J301-RS_wells_baseline_bgw!J301</f>
        <v>0</v>
      </c>
      <c r="K301">
        <f>RS_wells_scenario_1_bgw!K301-RS_wells_baseline_bgw!K301</f>
        <v>0</v>
      </c>
      <c r="L301">
        <f>RS_wells_scenario_1_bgw!L301-RS_wells_baseline_bgw!L301</f>
        <v>0</v>
      </c>
      <c r="M301">
        <f>RS_wells_scenario_1_bgw!M301-RS_wells_baseline_bgw!M301</f>
        <v>0</v>
      </c>
      <c r="N301">
        <f>RS_wells_scenario_1_bgw!N301-RS_wells_baseline_bgw!N301</f>
        <v>0</v>
      </c>
      <c r="O301">
        <v>10.145833333333334</v>
      </c>
      <c r="P301">
        <f t="shared" si="62"/>
        <v>1948</v>
      </c>
      <c r="Q301" s="2">
        <f t="shared" si="63"/>
        <v>17623.74999999996</v>
      </c>
      <c r="R301">
        <f t="shared" si="64"/>
        <v>0</v>
      </c>
      <c r="S301">
        <f>I301*$O301/ref!$B$3</f>
        <v>0</v>
      </c>
      <c r="T301">
        <f>K301*$O301/ref!$B$3</f>
        <v>0</v>
      </c>
      <c r="U301">
        <f>L301*$O301/ref!$B$3</f>
        <v>0</v>
      </c>
      <c r="V301">
        <f>N301*$O301/ref!$B$3</f>
        <v>0</v>
      </c>
      <c r="W301">
        <f t="shared" si="68"/>
        <v>3</v>
      </c>
      <c r="X301" t="str">
        <f t="shared" si="69"/>
        <v>3 1948</v>
      </c>
      <c r="Y301">
        <f t="shared" si="66"/>
        <v>11</v>
      </c>
      <c r="Z301">
        <f t="shared" si="70"/>
        <v>1964</v>
      </c>
      <c r="AA301" t="str">
        <f t="shared" si="71"/>
        <v>11 1964</v>
      </c>
      <c r="AB301" s="1">
        <f t="shared" si="67"/>
        <v>23710.8125</v>
      </c>
      <c r="AC301">
        <f t="shared" si="65"/>
        <v>3</v>
      </c>
      <c r="AD301" s="16">
        <f t="shared" si="72"/>
        <v>-90.483655967013362</v>
      </c>
      <c r="AE301" s="16">
        <f t="shared" si="73"/>
        <v>-0.11838203053254664</v>
      </c>
      <c r="AF301" s="16">
        <f t="shared" si="74"/>
        <v>0</v>
      </c>
      <c r="AG301" s="16">
        <f t="shared" si="75"/>
        <v>25.194875753989145</v>
      </c>
      <c r="AH301">
        <f>INDEX(Impacts_scenario_1_RSBsn_Mask!$Y$2:$Y$70,$Z301-1939+1,1)</f>
        <v>0.82804405853573837</v>
      </c>
    </row>
    <row r="302" spans="1:34" x14ac:dyDescent="0.3">
      <c r="A302">
        <v>101</v>
      </c>
      <c r="B302">
        <v>1</v>
      </c>
      <c r="C302">
        <f>RS_wells_scenario_1_bgw!C302-RS_wells_baseline_bgw!C302</f>
        <v>0</v>
      </c>
      <c r="D302">
        <f>RS_wells_scenario_1_bgw!D302-RS_wells_baseline_bgw!D302</f>
        <v>0</v>
      </c>
      <c r="E302">
        <f>RS_wells_scenario_1_bgw!E302-RS_wells_baseline_bgw!E302</f>
        <v>0</v>
      </c>
      <c r="F302">
        <f>RS_wells_scenario_1_bgw!F302-RS_wells_baseline_bgw!F302</f>
        <v>0</v>
      </c>
      <c r="G302">
        <f>RS_wells_scenario_1_bgw!G302-RS_wells_baseline_bgw!G302</f>
        <v>0</v>
      </c>
      <c r="H302" s="19">
        <f>RS_wells_scenario_1_bgw!H302-RS_wells_baseline_bgw!H302</f>
        <v>0</v>
      </c>
      <c r="I302">
        <f>RS_wells_scenario_1_bgw!I302-RS_wells_baseline_bgw!I302</f>
        <v>0</v>
      </c>
      <c r="J302">
        <f>RS_wells_scenario_1_bgw!J302-RS_wells_baseline_bgw!J302</f>
        <v>0</v>
      </c>
      <c r="K302">
        <f>RS_wells_scenario_1_bgw!K302-RS_wells_baseline_bgw!K302</f>
        <v>0</v>
      </c>
      <c r="L302">
        <f>RS_wells_scenario_1_bgw!L302-RS_wells_baseline_bgw!L302</f>
        <v>0</v>
      </c>
      <c r="M302">
        <f>RS_wells_scenario_1_bgw!M302-RS_wells_baseline_bgw!M302</f>
        <v>0</v>
      </c>
      <c r="N302">
        <f>RS_wells_scenario_1_bgw!N302-RS_wells_baseline_bgw!N302</f>
        <v>0</v>
      </c>
      <c r="O302">
        <v>10.145833333333334</v>
      </c>
      <c r="P302">
        <f t="shared" si="62"/>
        <v>1948</v>
      </c>
      <c r="Q302" s="2">
        <f t="shared" si="63"/>
        <v>17633.895833333292</v>
      </c>
      <c r="R302">
        <f t="shared" si="64"/>
        <v>0</v>
      </c>
      <c r="S302">
        <f>I302*$O302/ref!$B$3</f>
        <v>0</v>
      </c>
      <c r="T302">
        <f>K302*$O302/ref!$B$3</f>
        <v>0</v>
      </c>
      <c r="U302">
        <f>L302*$O302/ref!$B$3</f>
        <v>0</v>
      </c>
      <c r="V302">
        <f>N302*$O302/ref!$B$3</f>
        <v>0</v>
      </c>
      <c r="W302">
        <f t="shared" si="68"/>
        <v>4</v>
      </c>
      <c r="X302" t="str">
        <f t="shared" si="69"/>
        <v>4 1948</v>
      </c>
      <c r="Y302">
        <f t="shared" si="66"/>
        <v>12</v>
      </c>
      <c r="Z302">
        <f t="shared" si="70"/>
        <v>1964</v>
      </c>
      <c r="AA302" t="str">
        <f t="shared" si="71"/>
        <v>12 1964</v>
      </c>
      <c r="AB302" s="1">
        <f t="shared" si="67"/>
        <v>23741.25</v>
      </c>
      <c r="AC302">
        <f t="shared" si="65"/>
        <v>3</v>
      </c>
      <c r="AD302" s="16">
        <f t="shared" si="72"/>
        <v>-56.437712361638546</v>
      </c>
      <c r="AE302" s="16">
        <f t="shared" si="73"/>
        <v>-0.11838203053254664</v>
      </c>
      <c r="AF302" s="16">
        <f t="shared" si="74"/>
        <v>-6.4215019507501514E-4</v>
      </c>
      <c r="AG302" s="16">
        <f t="shared" si="75"/>
        <v>25.284661883707955</v>
      </c>
      <c r="AH302">
        <f>INDEX(Impacts_scenario_1_RSBsn_Mask!$Y$2:$Y$70,$Z302-1939+1,1)</f>
        <v>0.82804405853573837</v>
      </c>
    </row>
    <row r="303" spans="1:34" x14ac:dyDescent="0.3">
      <c r="A303">
        <v>101</v>
      </c>
      <c r="B303">
        <v>2</v>
      </c>
      <c r="C303">
        <f>RS_wells_scenario_1_bgw!C303-RS_wells_baseline_bgw!C303</f>
        <v>0</v>
      </c>
      <c r="D303">
        <f>RS_wells_scenario_1_bgw!D303-RS_wells_baseline_bgw!D303</f>
        <v>0</v>
      </c>
      <c r="E303">
        <f>RS_wells_scenario_1_bgw!E303-RS_wells_baseline_bgw!E303</f>
        <v>0</v>
      </c>
      <c r="F303">
        <f>RS_wells_scenario_1_bgw!F303-RS_wells_baseline_bgw!F303</f>
        <v>0</v>
      </c>
      <c r="G303">
        <f>RS_wells_scenario_1_bgw!G303-RS_wells_baseline_bgw!G303</f>
        <v>0</v>
      </c>
      <c r="H303" s="19">
        <f>RS_wells_scenario_1_bgw!H303-RS_wells_baseline_bgw!H303</f>
        <v>0</v>
      </c>
      <c r="I303">
        <f>RS_wells_scenario_1_bgw!I303-RS_wells_baseline_bgw!I303</f>
        <v>0</v>
      </c>
      <c r="J303">
        <f>RS_wells_scenario_1_bgw!J303-RS_wells_baseline_bgw!J303</f>
        <v>0</v>
      </c>
      <c r="K303">
        <f>RS_wells_scenario_1_bgw!K303-RS_wells_baseline_bgw!K303</f>
        <v>0</v>
      </c>
      <c r="L303">
        <f>RS_wells_scenario_1_bgw!L303-RS_wells_baseline_bgw!L303</f>
        <v>0</v>
      </c>
      <c r="M303">
        <f>RS_wells_scenario_1_bgw!M303-RS_wells_baseline_bgw!M303</f>
        <v>0</v>
      </c>
      <c r="N303">
        <f>RS_wells_scenario_1_bgw!N303-RS_wells_baseline_bgw!N303</f>
        <v>0</v>
      </c>
      <c r="O303">
        <v>10.145833333333334</v>
      </c>
      <c r="P303">
        <f t="shared" si="62"/>
        <v>1948</v>
      </c>
      <c r="Q303" s="2">
        <f t="shared" si="63"/>
        <v>17644.041666666624</v>
      </c>
      <c r="R303">
        <f t="shared" si="64"/>
        <v>0</v>
      </c>
      <c r="S303">
        <f>I303*$O303/ref!$B$3</f>
        <v>0</v>
      </c>
      <c r="T303">
        <f>K303*$O303/ref!$B$3</f>
        <v>0</v>
      </c>
      <c r="U303">
        <f>L303*$O303/ref!$B$3</f>
        <v>0</v>
      </c>
      <c r="V303">
        <f>N303*$O303/ref!$B$3</f>
        <v>0</v>
      </c>
      <c r="W303">
        <f t="shared" si="68"/>
        <v>4</v>
      </c>
      <c r="X303" t="str">
        <f t="shared" si="69"/>
        <v>4 1948</v>
      </c>
      <c r="Y303">
        <f t="shared" si="66"/>
        <v>1</v>
      </c>
      <c r="Z303">
        <f t="shared" si="70"/>
        <v>1965</v>
      </c>
      <c r="AA303" t="str">
        <f t="shared" si="71"/>
        <v>1 1965</v>
      </c>
      <c r="AB303" s="1">
        <f t="shared" si="67"/>
        <v>23771.6875</v>
      </c>
      <c r="AC303">
        <f t="shared" si="65"/>
        <v>3</v>
      </c>
      <c r="AD303" s="16">
        <f t="shared" si="72"/>
        <v>-38.630156722336849</v>
      </c>
      <c r="AE303" s="16">
        <f t="shared" si="73"/>
        <v>-0.11838203053254664</v>
      </c>
      <c r="AF303" s="16">
        <f t="shared" si="74"/>
        <v>4.4497082718759815</v>
      </c>
      <c r="AG303" s="16">
        <f t="shared" si="75"/>
        <v>24.245065670623127</v>
      </c>
      <c r="AH303">
        <f>INDEX(Impacts_scenario_1_RSBsn_Mask!$Y$2:$Y$70,$Z303-1939+1,1)</f>
        <v>0.95178145223608801</v>
      </c>
    </row>
    <row r="304" spans="1:34" x14ac:dyDescent="0.3">
      <c r="A304">
        <v>101</v>
      </c>
      <c r="B304">
        <v>3</v>
      </c>
      <c r="C304">
        <f>RS_wells_scenario_1_bgw!C304-RS_wells_baseline_bgw!C304</f>
        <v>0</v>
      </c>
      <c r="D304">
        <f>RS_wells_scenario_1_bgw!D304-RS_wells_baseline_bgw!D304</f>
        <v>0</v>
      </c>
      <c r="E304">
        <f>RS_wells_scenario_1_bgw!E304-RS_wells_baseline_bgw!E304</f>
        <v>0</v>
      </c>
      <c r="F304">
        <f>RS_wells_scenario_1_bgw!F304-RS_wells_baseline_bgw!F304</f>
        <v>0</v>
      </c>
      <c r="G304">
        <f>RS_wells_scenario_1_bgw!G304-RS_wells_baseline_bgw!G304</f>
        <v>0</v>
      </c>
      <c r="H304" s="19">
        <f>RS_wells_scenario_1_bgw!H304-RS_wells_baseline_bgw!H304</f>
        <v>0</v>
      </c>
      <c r="I304">
        <f>RS_wells_scenario_1_bgw!I304-RS_wells_baseline_bgw!I304</f>
        <v>0</v>
      </c>
      <c r="J304">
        <f>RS_wells_scenario_1_bgw!J304-RS_wells_baseline_bgw!J304</f>
        <v>0</v>
      </c>
      <c r="K304">
        <f>RS_wells_scenario_1_bgw!K304-RS_wells_baseline_bgw!K304</f>
        <v>0</v>
      </c>
      <c r="L304">
        <f>RS_wells_scenario_1_bgw!L304-RS_wells_baseline_bgw!L304</f>
        <v>0</v>
      </c>
      <c r="M304">
        <f>RS_wells_scenario_1_bgw!M304-RS_wells_baseline_bgw!M304</f>
        <v>0</v>
      </c>
      <c r="N304">
        <f>RS_wells_scenario_1_bgw!N304-RS_wells_baseline_bgw!N304</f>
        <v>0</v>
      </c>
      <c r="O304">
        <v>10.145833333333334</v>
      </c>
      <c r="P304">
        <f t="shared" si="62"/>
        <v>1948</v>
      </c>
      <c r="Q304" s="2">
        <f t="shared" si="63"/>
        <v>17654.187499999956</v>
      </c>
      <c r="R304">
        <f t="shared" si="64"/>
        <v>0</v>
      </c>
      <c r="S304">
        <f>I304*$O304/ref!$B$3</f>
        <v>0</v>
      </c>
      <c r="T304">
        <f>K304*$O304/ref!$B$3</f>
        <v>0</v>
      </c>
      <c r="U304">
        <f>L304*$O304/ref!$B$3</f>
        <v>0</v>
      </c>
      <c r="V304">
        <f>N304*$O304/ref!$B$3</f>
        <v>0</v>
      </c>
      <c r="W304">
        <f t="shared" si="68"/>
        <v>4</v>
      </c>
      <c r="X304" t="str">
        <f t="shared" si="69"/>
        <v>4 1948</v>
      </c>
      <c r="Y304">
        <f t="shared" si="66"/>
        <v>2</v>
      </c>
      <c r="Z304">
        <f t="shared" si="70"/>
        <v>1965</v>
      </c>
      <c r="AA304" t="str">
        <f t="shared" si="71"/>
        <v>2 1965</v>
      </c>
      <c r="AB304" s="1">
        <f t="shared" si="67"/>
        <v>23802.125</v>
      </c>
      <c r="AC304">
        <f t="shared" si="65"/>
        <v>3</v>
      </c>
      <c r="AD304" s="16">
        <f t="shared" si="72"/>
        <v>-28.618162745686575</v>
      </c>
      <c r="AE304" s="16">
        <f t="shared" si="73"/>
        <v>-0.11838203053254664</v>
      </c>
      <c r="AF304" s="16">
        <f t="shared" si="74"/>
        <v>3.553323314585267</v>
      </c>
      <c r="AG304" s="16">
        <f t="shared" si="75"/>
        <v>22.95286867299868</v>
      </c>
      <c r="AH304">
        <f>INDEX(Impacts_scenario_1_RSBsn_Mask!$Y$2:$Y$70,$Z304-1939+1,1)</f>
        <v>0.95178145223608801</v>
      </c>
    </row>
    <row r="305" spans="1:34" x14ac:dyDescent="0.3">
      <c r="A305">
        <v>102</v>
      </c>
      <c r="B305">
        <v>1</v>
      </c>
      <c r="C305">
        <f>RS_wells_scenario_1_bgw!C305-RS_wells_baseline_bgw!C305</f>
        <v>0</v>
      </c>
      <c r="D305">
        <f>RS_wells_scenario_1_bgw!D305-RS_wells_baseline_bgw!D305</f>
        <v>0</v>
      </c>
      <c r="E305">
        <f>RS_wells_scenario_1_bgw!E305-RS_wells_baseline_bgw!E305</f>
        <v>0</v>
      </c>
      <c r="F305">
        <f>RS_wells_scenario_1_bgw!F305-RS_wells_baseline_bgw!F305</f>
        <v>0</v>
      </c>
      <c r="G305">
        <f>RS_wells_scenario_1_bgw!G305-RS_wells_baseline_bgw!G305</f>
        <v>0</v>
      </c>
      <c r="H305" s="19">
        <f>RS_wells_scenario_1_bgw!H305-RS_wells_baseline_bgw!H305</f>
        <v>0</v>
      </c>
      <c r="I305">
        <f>RS_wells_scenario_1_bgw!I305-RS_wells_baseline_bgw!I305</f>
        <v>0</v>
      </c>
      <c r="J305">
        <f>RS_wells_scenario_1_bgw!J305-RS_wells_baseline_bgw!J305</f>
        <v>0</v>
      </c>
      <c r="K305">
        <f>RS_wells_scenario_1_bgw!K305-RS_wells_baseline_bgw!K305</f>
        <v>0</v>
      </c>
      <c r="L305">
        <f>RS_wells_scenario_1_bgw!L305-RS_wells_baseline_bgw!L305</f>
        <v>0</v>
      </c>
      <c r="M305">
        <f>RS_wells_scenario_1_bgw!M305-RS_wells_baseline_bgw!M305</f>
        <v>0</v>
      </c>
      <c r="N305">
        <f>RS_wells_scenario_1_bgw!N305-RS_wells_baseline_bgw!N305</f>
        <v>0</v>
      </c>
      <c r="O305">
        <v>10.145833333333334</v>
      </c>
      <c r="P305">
        <f t="shared" si="62"/>
        <v>1948</v>
      </c>
      <c r="Q305" s="2">
        <f t="shared" si="63"/>
        <v>17664.333333333288</v>
      </c>
      <c r="R305">
        <f t="shared" si="64"/>
        <v>0</v>
      </c>
      <c r="S305">
        <f>I305*$O305/ref!$B$3</f>
        <v>0</v>
      </c>
      <c r="T305">
        <f>K305*$O305/ref!$B$3</f>
        <v>0</v>
      </c>
      <c r="U305">
        <f>L305*$O305/ref!$B$3</f>
        <v>0</v>
      </c>
      <c r="V305">
        <f>N305*$O305/ref!$B$3</f>
        <v>0</v>
      </c>
      <c r="W305">
        <f t="shared" si="68"/>
        <v>5</v>
      </c>
      <c r="X305" t="str">
        <f t="shared" si="69"/>
        <v>5 1948</v>
      </c>
      <c r="Y305">
        <f t="shared" si="66"/>
        <v>3</v>
      </c>
      <c r="Z305">
        <f t="shared" si="70"/>
        <v>1965</v>
      </c>
      <c r="AA305" t="str">
        <f t="shared" si="71"/>
        <v>3 1965</v>
      </c>
      <c r="AB305" s="1">
        <f t="shared" si="67"/>
        <v>23832.5625</v>
      </c>
      <c r="AC305">
        <f t="shared" si="65"/>
        <v>3</v>
      </c>
      <c r="AD305" s="16">
        <f t="shared" si="72"/>
        <v>-8.6205844012094381</v>
      </c>
      <c r="AE305" s="16">
        <f t="shared" si="73"/>
        <v>-0.11838203053254664</v>
      </c>
      <c r="AF305" s="16">
        <f t="shared" si="74"/>
        <v>12.804281081317177</v>
      </c>
      <c r="AG305" s="16">
        <f t="shared" si="75"/>
        <v>20.779714324113755</v>
      </c>
      <c r="AH305">
        <f>INDEX(Impacts_scenario_1_RSBsn_Mask!$Y$2:$Y$70,$Z305-1939+1,1)</f>
        <v>0.95178145223608801</v>
      </c>
    </row>
    <row r="306" spans="1:34" x14ac:dyDescent="0.3">
      <c r="A306">
        <v>102</v>
      </c>
      <c r="B306">
        <v>2</v>
      </c>
      <c r="C306">
        <f>RS_wells_scenario_1_bgw!C306-RS_wells_baseline_bgw!C306</f>
        <v>0</v>
      </c>
      <c r="D306">
        <f>RS_wells_scenario_1_bgw!D306-RS_wells_baseline_bgw!D306</f>
        <v>0</v>
      </c>
      <c r="E306">
        <f>RS_wells_scenario_1_bgw!E306-RS_wells_baseline_bgw!E306</f>
        <v>0</v>
      </c>
      <c r="F306">
        <f>RS_wells_scenario_1_bgw!F306-RS_wells_baseline_bgw!F306</f>
        <v>0</v>
      </c>
      <c r="G306">
        <f>RS_wells_scenario_1_bgw!G306-RS_wells_baseline_bgw!G306</f>
        <v>0</v>
      </c>
      <c r="H306" s="19">
        <f>RS_wells_scenario_1_bgw!H306-RS_wells_baseline_bgw!H306</f>
        <v>0</v>
      </c>
      <c r="I306">
        <f>RS_wells_scenario_1_bgw!I306-RS_wells_baseline_bgw!I306</f>
        <v>0</v>
      </c>
      <c r="J306">
        <f>RS_wells_scenario_1_bgw!J306-RS_wells_baseline_bgw!J306</f>
        <v>0</v>
      </c>
      <c r="K306">
        <f>RS_wells_scenario_1_bgw!K306-RS_wells_baseline_bgw!K306</f>
        <v>0</v>
      </c>
      <c r="L306">
        <f>RS_wells_scenario_1_bgw!L306-RS_wells_baseline_bgw!L306</f>
        <v>0</v>
      </c>
      <c r="M306">
        <f>RS_wells_scenario_1_bgw!M306-RS_wells_baseline_bgw!M306</f>
        <v>0</v>
      </c>
      <c r="N306">
        <f>RS_wells_scenario_1_bgw!N306-RS_wells_baseline_bgw!N306</f>
        <v>0</v>
      </c>
      <c r="O306">
        <v>10.145833333333334</v>
      </c>
      <c r="P306">
        <f t="shared" si="62"/>
        <v>1948</v>
      </c>
      <c r="Q306" s="2">
        <f t="shared" si="63"/>
        <v>17674.479166666621</v>
      </c>
      <c r="R306">
        <f t="shared" si="64"/>
        <v>0</v>
      </c>
      <c r="S306">
        <f>I306*$O306/ref!$B$3</f>
        <v>0</v>
      </c>
      <c r="T306">
        <f>K306*$O306/ref!$B$3</f>
        <v>0</v>
      </c>
      <c r="U306">
        <f>L306*$O306/ref!$B$3</f>
        <v>0</v>
      </c>
      <c r="V306">
        <f>N306*$O306/ref!$B$3</f>
        <v>0</v>
      </c>
      <c r="W306">
        <f t="shared" si="68"/>
        <v>5</v>
      </c>
      <c r="X306" t="str">
        <f t="shared" si="69"/>
        <v>5 1948</v>
      </c>
      <c r="Y306">
        <f t="shared" si="66"/>
        <v>4</v>
      </c>
      <c r="Z306">
        <f t="shared" si="70"/>
        <v>1965</v>
      </c>
      <c r="AA306" t="str">
        <f t="shared" si="71"/>
        <v>4 1965</v>
      </c>
      <c r="AB306" s="1">
        <f t="shared" si="67"/>
        <v>23863</v>
      </c>
      <c r="AC306">
        <f t="shared" si="65"/>
        <v>3</v>
      </c>
      <c r="AD306" s="16">
        <f t="shared" si="72"/>
        <v>-1.1498372604835323</v>
      </c>
      <c r="AE306" s="16">
        <f t="shared" si="73"/>
        <v>-84.180146866390999</v>
      </c>
      <c r="AF306" s="16">
        <f t="shared" si="74"/>
        <v>17.533628317739229</v>
      </c>
      <c r="AG306" s="16">
        <f t="shared" si="75"/>
        <v>18.192822953877332</v>
      </c>
      <c r="AH306">
        <f>INDEX(Impacts_scenario_1_RSBsn_Mask!$Y$2:$Y$70,$Z306-1939+1,1)</f>
        <v>0.95178145223608801</v>
      </c>
    </row>
    <row r="307" spans="1:34" x14ac:dyDescent="0.3">
      <c r="A307">
        <v>102</v>
      </c>
      <c r="B307">
        <v>3</v>
      </c>
      <c r="C307">
        <f>RS_wells_scenario_1_bgw!C307-RS_wells_baseline_bgw!C307</f>
        <v>0</v>
      </c>
      <c r="D307">
        <f>RS_wells_scenario_1_bgw!D307-RS_wells_baseline_bgw!D307</f>
        <v>0</v>
      </c>
      <c r="E307">
        <f>RS_wells_scenario_1_bgw!E307-RS_wells_baseline_bgw!E307</f>
        <v>0</v>
      </c>
      <c r="F307">
        <f>RS_wells_scenario_1_bgw!F307-RS_wells_baseline_bgw!F307</f>
        <v>0</v>
      </c>
      <c r="G307">
        <f>RS_wells_scenario_1_bgw!G307-RS_wells_baseline_bgw!G307</f>
        <v>0</v>
      </c>
      <c r="H307" s="19">
        <f>RS_wells_scenario_1_bgw!H307-RS_wells_baseline_bgw!H307</f>
        <v>0</v>
      </c>
      <c r="I307">
        <f>RS_wells_scenario_1_bgw!I307-RS_wells_baseline_bgw!I307</f>
        <v>0</v>
      </c>
      <c r="J307">
        <f>RS_wells_scenario_1_bgw!J307-RS_wells_baseline_bgw!J307</f>
        <v>0</v>
      </c>
      <c r="K307">
        <f>RS_wells_scenario_1_bgw!K307-RS_wells_baseline_bgw!K307</f>
        <v>0</v>
      </c>
      <c r="L307">
        <f>RS_wells_scenario_1_bgw!L307-RS_wells_baseline_bgw!L307</f>
        <v>0</v>
      </c>
      <c r="M307">
        <f>RS_wells_scenario_1_bgw!M307-RS_wells_baseline_bgw!M307</f>
        <v>0</v>
      </c>
      <c r="N307">
        <f>RS_wells_scenario_1_bgw!N307-RS_wells_baseline_bgw!N307</f>
        <v>0</v>
      </c>
      <c r="O307">
        <v>10.145833333333334</v>
      </c>
      <c r="P307">
        <f t="shared" si="62"/>
        <v>1948</v>
      </c>
      <c r="Q307" s="2">
        <f t="shared" si="63"/>
        <v>17684.624999999953</v>
      </c>
      <c r="R307">
        <f t="shared" si="64"/>
        <v>0</v>
      </c>
      <c r="S307">
        <f>I307*$O307/ref!$B$3</f>
        <v>0</v>
      </c>
      <c r="T307">
        <f>K307*$O307/ref!$B$3</f>
        <v>0</v>
      </c>
      <c r="U307">
        <f>L307*$O307/ref!$B$3</f>
        <v>0</v>
      </c>
      <c r="V307">
        <f>N307*$O307/ref!$B$3</f>
        <v>0</v>
      </c>
      <c r="W307">
        <f t="shared" si="68"/>
        <v>5</v>
      </c>
      <c r="X307" t="str">
        <f t="shared" si="69"/>
        <v>5 1948</v>
      </c>
      <c r="Y307">
        <f t="shared" si="66"/>
        <v>5</v>
      </c>
      <c r="Z307">
        <f t="shared" si="70"/>
        <v>1965</v>
      </c>
      <c r="AA307" t="str">
        <f t="shared" si="71"/>
        <v>5 1965</v>
      </c>
      <c r="AB307" s="1">
        <f t="shared" si="67"/>
        <v>23893.4375</v>
      </c>
      <c r="AC307">
        <f t="shared" si="65"/>
        <v>3</v>
      </c>
      <c r="AD307" s="16">
        <f t="shared" si="72"/>
        <v>18.524223160441213</v>
      </c>
      <c r="AE307" s="16">
        <f t="shared" si="73"/>
        <v>-131.95146771694289</v>
      </c>
      <c r="AF307" s="16">
        <f t="shared" si="74"/>
        <v>10.992460617777578</v>
      </c>
      <c r="AG307" s="16">
        <f t="shared" si="75"/>
        <v>17.670831544565065</v>
      </c>
      <c r="AH307">
        <f>INDEX(Impacts_scenario_1_RSBsn_Mask!$Y$2:$Y$70,$Z307-1939+1,1)</f>
        <v>0.95178145223608801</v>
      </c>
    </row>
    <row r="308" spans="1:34" x14ac:dyDescent="0.3">
      <c r="A308">
        <v>103</v>
      </c>
      <c r="B308">
        <v>1</v>
      </c>
      <c r="C308">
        <f>RS_wells_scenario_1_bgw!C308-RS_wells_baseline_bgw!C308</f>
        <v>0</v>
      </c>
      <c r="D308">
        <f>RS_wells_scenario_1_bgw!D308-RS_wells_baseline_bgw!D308</f>
        <v>0</v>
      </c>
      <c r="E308">
        <f>RS_wells_scenario_1_bgw!E308-RS_wells_baseline_bgw!E308</f>
        <v>0</v>
      </c>
      <c r="F308">
        <f>RS_wells_scenario_1_bgw!F308-RS_wells_baseline_bgw!F308</f>
        <v>0</v>
      </c>
      <c r="G308">
        <f>RS_wells_scenario_1_bgw!G308-RS_wells_baseline_bgw!G308</f>
        <v>0</v>
      </c>
      <c r="H308" s="19">
        <f>RS_wells_scenario_1_bgw!H308-RS_wells_baseline_bgw!H308</f>
        <v>0</v>
      </c>
      <c r="I308">
        <f>RS_wells_scenario_1_bgw!I308-RS_wells_baseline_bgw!I308</f>
        <v>0</v>
      </c>
      <c r="J308">
        <f>RS_wells_scenario_1_bgw!J308-RS_wells_baseline_bgw!J308</f>
        <v>0</v>
      </c>
      <c r="K308">
        <f>RS_wells_scenario_1_bgw!K308-RS_wells_baseline_bgw!K308</f>
        <v>0</v>
      </c>
      <c r="L308">
        <f>RS_wells_scenario_1_bgw!L308-RS_wells_baseline_bgw!L308</f>
        <v>0</v>
      </c>
      <c r="M308">
        <f>RS_wells_scenario_1_bgw!M308-RS_wells_baseline_bgw!M308</f>
        <v>0</v>
      </c>
      <c r="N308">
        <f>RS_wells_scenario_1_bgw!N308-RS_wells_baseline_bgw!N308</f>
        <v>0</v>
      </c>
      <c r="O308">
        <v>10.145833333333334</v>
      </c>
      <c r="P308">
        <f t="shared" si="62"/>
        <v>1948</v>
      </c>
      <c r="Q308" s="2">
        <f t="shared" si="63"/>
        <v>17694.770833333285</v>
      </c>
      <c r="R308">
        <f t="shared" si="64"/>
        <v>0</v>
      </c>
      <c r="S308">
        <f>I308*$O308/ref!$B$3</f>
        <v>0</v>
      </c>
      <c r="T308">
        <f>K308*$O308/ref!$B$3</f>
        <v>0</v>
      </c>
      <c r="U308">
        <f>L308*$O308/ref!$B$3</f>
        <v>0</v>
      </c>
      <c r="V308">
        <f>N308*$O308/ref!$B$3</f>
        <v>0</v>
      </c>
      <c r="W308">
        <f t="shared" si="68"/>
        <v>6</v>
      </c>
      <c r="X308" t="str">
        <f t="shared" si="69"/>
        <v>6 1948</v>
      </c>
      <c r="Y308">
        <f t="shared" si="66"/>
        <v>6</v>
      </c>
      <c r="Z308">
        <f t="shared" si="70"/>
        <v>1965</v>
      </c>
      <c r="AA308" t="str">
        <f t="shared" si="71"/>
        <v>6 1965</v>
      </c>
      <c r="AB308" s="1">
        <f t="shared" si="67"/>
        <v>23923.875</v>
      </c>
      <c r="AC308">
        <f t="shared" si="65"/>
        <v>3</v>
      </c>
      <c r="AD308" s="16">
        <f t="shared" si="72"/>
        <v>107.95213303491451</v>
      </c>
      <c r="AE308" s="16">
        <f t="shared" si="73"/>
        <v>-314.07018224862429</v>
      </c>
      <c r="AF308" s="16">
        <f t="shared" si="74"/>
        <v>3.6701299925387367</v>
      </c>
      <c r="AG308" s="16">
        <f t="shared" si="75"/>
        <v>24.331052446626419</v>
      </c>
      <c r="AH308">
        <f>INDEX(Impacts_scenario_1_RSBsn_Mask!$Y$2:$Y$70,$Z308-1939+1,1)</f>
        <v>0.95178145223608801</v>
      </c>
    </row>
    <row r="309" spans="1:34" x14ac:dyDescent="0.3">
      <c r="A309">
        <v>103</v>
      </c>
      <c r="B309">
        <v>2</v>
      </c>
      <c r="C309">
        <f>RS_wells_scenario_1_bgw!C309-RS_wells_baseline_bgw!C309</f>
        <v>0</v>
      </c>
      <c r="D309">
        <f>RS_wells_scenario_1_bgw!D309-RS_wells_baseline_bgw!D309</f>
        <v>0</v>
      </c>
      <c r="E309">
        <f>RS_wells_scenario_1_bgw!E309-RS_wells_baseline_bgw!E309</f>
        <v>0</v>
      </c>
      <c r="F309">
        <f>RS_wells_scenario_1_bgw!F309-RS_wells_baseline_bgw!F309</f>
        <v>0</v>
      </c>
      <c r="G309">
        <f>RS_wells_scenario_1_bgw!G309-RS_wells_baseline_bgw!G309</f>
        <v>0</v>
      </c>
      <c r="H309" s="19">
        <f>RS_wells_scenario_1_bgw!H309-RS_wells_baseline_bgw!H309</f>
        <v>0</v>
      </c>
      <c r="I309">
        <f>RS_wells_scenario_1_bgw!I309-RS_wells_baseline_bgw!I309</f>
        <v>0</v>
      </c>
      <c r="J309">
        <f>RS_wells_scenario_1_bgw!J309-RS_wells_baseline_bgw!J309</f>
        <v>0</v>
      </c>
      <c r="K309">
        <f>RS_wells_scenario_1_bgw!K309-RS_wells_baseline_bgw!K309</f>
        <v>0</v>
      </c>
      <c r="L309">
        <f>RS_wells_scenario_1_bgw!L309-RS_wells_baseline_bgw!L309</f>
        <v>0</v>
      </c>
      <c r="M309">
        <f>RS_wells_scenario_1_bgw!M309-RS_wells_baseline_bgw!M309</f>
        <v>0</v>
      </c>
      <c r="N309">
        <f>RS_wells_scenario_1_bgw!N309-RS_wells_baseline_bgw!N309</f>
        <v>0</v>
      </c>
      <c r="O309">
        <v>10.145833333333334</v>
      </c>
      <c r="P309">
        <f t="shared" si="62"/>
        <v>1948</v>
      </c>
      <c r="Q309" s="2">
        <f t="shared" si="63"/>
        <v>17704.916666666617</v>
      </c>
      <c r="R309">
        <f t="shared" si="64"/>
        <v>0</v>
      </c>
      <c r="S309">
        <f>I309*$O309/ref!$B$3</f>
        <v>0</v>
      </c>
      <c r="T309">
        <f>K309*$O309/ref!$B$3</f>
        <v>0</v>
      </c>
      <c r="U309">
        <f>L309*$O309/ref!$B$3</f>
        <v>0</v>
      </c>
      <c r="V309">
        <f>N309*$O309/ref!$B$3</f>
        <v>0</v>
      </c>
      <c r="W309">
        <f t="shared" si="68"/>
        <v>6</v>
      </c>
      <c r="X309" t="str">
        <f t="shared" si="69"/>
        <v>6 1948</v>
      </c>
      <c r="Y309">
        <f t="shared" si="66"/>
        <v>7</v>
      </c>
      <c r="Z309">
        <f t="shared" si="70"/>
        <v>1965</v>
      </c>
      <c r="AA309" t="str">
        <f t="shared" si="71"/>
        <v>7 1965</v>
      </c>
      <c r="AB309" s="1">
        <f t="shared" si="67"/>
        <v>23954.3125</v>
      </c>
      <c r="AC309">
        <f t="shared" si="65"/>
        <v>3</v>
      </c>
      <c r="AD309" s="16">
        <f t="shared" si="72"/>
        <v>19.311248355669065</v>
      </c>
      <c r="AE309" s="16">
        <f t="shared" si="73"/>
        <v>-965.02631087866939</v>
      </c>
      <c r="AF309" s="16">
        <f t="shared" si="74"/>
        <v>47.202576504906361</v>
      </c>
      <c r="AG309" s="16">
        <f t="shared" si="75"/>
        <v>20.974503959336751</v>
      </c>
      <c r="AH309">
        <f>INDEX(Impacts_scenario_1_RSBsn_Mask!$Y$2:$Y$70,$Z309-1939+1,1)</f>
        <v>0.95178145223608801</v>
      </c>
    </row>
    <row r="310" spans="1:34" x14ac:dyDescent="0.3">
      <c r="A310">
        <v>103</v>
      </c>
      <c r="B310">
        <v>3</v>
      </c>
      <c r="C310">
        <f>RS_wells_scenario_1_bgw!C310-RS_wells_baseline_bgw!C310</f>
        <v>0</v>
      </c>
      <c r="D310">
        <f>RS_wells_scenario_1_bgw!D310-RS_wells_baseline_bgw!D310</f>
        <v>0</v>
      </c>
      <c r="E310">
        <f>RS_wells_scenario_1_bgw!E310-RS_wells_baseline_bgw!E310</f>
        <v>0</v>
      </c>
      <c r="F310">
        <f>RS_wells_scenario_1_bgw!F310-RS_wells_baseline_bgw!F310</f>
        <v>0</v>
      </c>
      <c r="G310">
        <f>RS_wells_scenario_1_bgw!G310-RS_wells_baseline_bgw!G310</f>
        <v>0</v>
      </c>
      <c r="H310" s="19">
        <f>RS_wells_scenario_1_bgw!H310-RS_wells_baseline_bgw!H310</f>
        <v>0</v>
      </c>
      <c r="I310">
        <f>RS_wells_scenario_1_bgw!I310-RS_wells_baseline_bgw!I310</f>
        <v>0</v>
      </c>
      <c r="J310">
        <f>RS_wells_scenario_1_bgw!J310-RS_wells_baseline_bgw!J310</f>
        <v>0</v>
      </c>
      <c r="K310">
        <f>RS_wells_scenario_1_bgw!K310-RS_wells_baseline_bgw!K310</f>
        <v>0</v>
      </c>
      <c r="L310">
        <f>RS_wells_scenario_1_bgw!L310-RS_wells_baseline_bgw!L310</f>
        <v>0</v>
      </c>
      <c r="M310">
        <f>RS_wells_scenario_1_bgw!M310-RS_wells_baseline_bgw!M310</f>
        <v>0</v>
      </c>
      <c r="N310">
        <f>RS_wells_scenario_1_bgw!N310-RS_wells_baseline_bgw!N310</f>
        <v>0</v>
      </c>
      <c r="O310">
        <v>10.145833333333334</v>
      </c>
      <c r="P310">
        <f t="shared" si="62"/>
        <v>1948</v>
      </c>
      <c r="Q310" s="2">
        <f t="shared" si="63"/>
        <v>17715.062499999949</v>
      </c>
      <c r="R310">
        <f t="shared" si="64"/>
        <v>0</v>
      </c>
      <c r="S310">
        <f>I310*$O310/ref!$B$3</f>
        <v>0</v>
      </c>
      <c r="T310">
        <f>K310*$O310/ref!$B$3</f>
        <v>0</v>
      </c>
      <c r="U310">
        <f>L310*$O310/ref!$B$3</f>
        <v>0</v>
      </c>
      <c r="V310">
        <f>N310*$O310/ref!$B$3</f>
        <v>0</v>
      </c>
      <c r="W310">
        <f t="shared" si="68"/>
        <v>6</v>
      </c>
      <c r="X310" t="str">
        <f t="shared" si="69"/>
        <v>6 1948</v>
      </c>
      <c r="Y310">
        <f t="shared" si="66"/>
        <v>8</v>
      </c>
      <c r="Z310">
        <f t="shared" si="70"/>
        <v>1965</v>
      </c>
      <c r="AA310" t="str">
        <f t="shared" si="71"/>
        <v>8 1965</v>
      </c>
      <c r="AB310" s="1">
        <f t="shared" si="67"/>
        <v>23984.75</v>
      </c>
      <c r="AC310">
        <f t="shared" si="65"/>
        <v>3</v>
      </c>
      <c r="AD310" s="16">
        <f t="shared" si="72"/>
        <v>15.154923205348199</v>
      </c>
      <c r="AE310" s="16">
        <f t="shared" si="73"/>
        <v>-1059.2058822314159</v>
      </c>
      <c r="AF310" s="16">
        <f t="shared" si="74"/>
        <v>43.541934683292766</v>
      </c>
      <c r="AG310" s="16">
        <f t="shared" si="75"/>
        <v>19.919960064229681</v>
      </c>
      <c r="AH310">
        <f>INDEX(Impacts_scenario_1_RSBsn_Mask!$Y$2:$Y$70,$Z310-1939+1,1)</f>
        <v>0.95178145223608801</v>
      </c>
    </row>
    <row r="311" spans="1:34" x14ac:dyDescent="0.3">
      <c r="A311">
        <v>104</v>
      </c>
      <c r="B311">
        <v>1</v>
      </c>
      <c r="C311">
        <f>RS_wells_scenario_1_bgw!C311-RS_wells_baseline_bgw!C311</f>
        <v>0</v>
      </c>
      <c r="D311">
        <f>RS_wells_scenario_1_bgw!D311-RS_wells_baseline_bgw!D311</f>
        <v>0</v>
      </c>
      <c r="E311">
        <f>RS_wells_scenario_1_bgw!E311-RS_wells_baseline_bgw!E311</f>
        <v>0</v>
      </c>
      <c r="F311">
        <f>RS_wells_scenario_1_bgw!F311-RS_wells_baseline_bgw!F311</f>
        <v>0</v>
      </c>
      <c r="G311">
        <f>RS_wells_scenario_1_bgw!G311-RS_wells_baseline_bgw!G311</f>
        <v>0</v>
      </c>
      <c r="H311" s="19">
        <f>RS_wells_scenario_1_bgw!H311-RS_wells_baseline_bgw!H311</f>
        <v>0</v>
      </c>
      <c r="I311">
        <f>RS_wells_scenario_1_bgw!I311-RS_wells_baseline_bgw!I311</f>
        <v>0</v>
      </c>
      <c r="J311">
        <f>RS_wells_scenario_1_bgw!J311-RS_wells_baseline_bgw!J311</f>
        <v>0</v>
      </c>
      <c r="K311">
        <f>RS_wells_scenario_1_bgw!K311-RS_wells_baseline_bgw!K311</f>
        <v>0</v>
      </c>
      <c r="L311">
        <f>RS_wells_scenario_1_bgw!L311-RS_wells_baseline_bgw!L311</f>
        <v>0</v>
      </c>
      <c r="M311">
        <f>RS_wells_scenario_1_bgw!M311-RS_wells_baseline_bgw!M311</f>
        <v>0</v>
      </c>
      <c r="N311">
        <f>RS_wells_scenario_1_bgw!N311-RS_wells_baseline_bgw!N311</f>
        <v>0</v>
      </c>
      <c r="O311">
        <v>10.145833333333334</v>
      </c>
      <c r="P311">
        <f t="shared" si="62"/>
        <v>1948</v>
      </c>
      <c r="Q311" s="2">
        <f t="shared" si="63"/>
        <v>17725.208333333281</v>
      </c>
      <c r="R311">
        <f t="shared" si="64"/>
        <v>0</v>
      </c>
      <c r="S311">
        <f>I311*$O311/ref!$B$3</f>
        <v>0</v>
      </c>
      <c r="T311">
        <f>K311*$O311/ref!$B$3</f>
        <v>0</v>
      </c>
      <c r="U311">
        <f>L311*$O311/ref!$B$3</f>
        <v>0</v>
      </c>
      <c r="V311">
        <f>N311*$O311/ref!$B$3</f>
        <v>0</v>
      </c>
      <c r="W311">
        <f t="shared" si="68"/>
        <v>7</v>
      </c>
      <c r="X311" t="str">
        <f t="shared" si="69"/>
        <v>7 1948</v>
      </c>
      <c r="Y311">
        <f t="shared" si="66"/>
        <v>9</v>
      </c>
      <c r="Z311">
        <f t="shared" si="70"/>
        <v>1965</v>
      </c>
      <c r="AA311" t="str">
        <f t="shared" si="71"/>
        <v>9 1965</v>
      </c>
      <c r="AB311" s="1">
        <f t="shared" si="67"/>
        <v>24015.1875</v>
      </c>
      <c r="AC311">
        <f t="shared" si="65"/>
        <v>3</v>
      </c>
      <c r="AD311" s="16">
        <f t="shared" si="72"/>
        <v>-39.154635118555916</v>
      </c>
      <c r="AE311" s="16">
        <f t="shared" si="73"/>
        <v>-475.52938775538996</v>
      </c>
      <c r="AF311" s="16">
        <f t="shared" si="74"/>
        <v>21.833387717897558</v>
      </c>
      <c r="AG311" s="16">
        <f t="shared" si="75"/>
        <v>24.631164146961233</v>
      </c>
      <c r="AH311">
        <f>INDEX(Impacts_scenario_1_RSBsn_Mask!$Y$2:$Y$70,$Z311-1939+1,1)</f>
        <v>0.95178145223608801</v>
      </c>
    </row>
    <row r="312" spans="1:34" x14ac:dyDescent="0.3">
      <c r="A312">
        <v>104</v>
      </c>
      <c r="B312">
        <v>2</v>
      </c>
      <c r="C312">
        <f>RS_wells_scenario_1_bgw!C312-RS_wells_baseline_bgw!C312</f>
        <v>0</v>
      </c>
      <c r="D312">
        <f>RS_wells_scenario_1_bgw!D312-RS_wells_baseline_bgw!D312</f>
        <v>0</v>
      </c>
      <c r="E312">
        <f>RS_wells_scenario_1_bgw!E312-RS_wells_baseline_bgw!E312</f>
        <v>0</v>
      </c>
      <c r="F312">
        <f>RS_wells_scenario_1_bgw!F312-RS_wells_baseline_bgw!F312</f>
        <v>0</v>
      </c>
      <c r="G312">
        <f>RS_wells_scenario_1_bgw!G312-RS_wells_baseline_bgw!G312</f>
        <v>0</v>
      </c>
      <c r="H312" s="19">
        <f>RS_wells_scenario_1_bgw!H312-RS_wells_baseline_bgw!H312</f>
        <v>0</v>
      </c>
      <c r="I312">
        <f>RS_wells_scenario_1_bgw!I312-RS_wells_baseline_bgw!I312</f>
        <v>0</v>
      </c>
      <c r="J312">
        <f>RS_wells_scenario_1_bgw!J312-RS_wells_baseline_bgw!J312</f>
        <v>0</v>
      </c>
      <c r="K312">
        <f>RS_wells_scenario_1_bgw!K312-RS_wells_baseline_bgw!K312</f>
        <v>0</v>
      </c>
      <c r="L312">
        <f>RS_wells_scenario_1_bgw!L312-RS_wells_baseline_bgw!L312</f>
        <v>0</v>
      </c>
      <c r="M312">
        <f>RS_wells_scenario_1_bgw!M312-RS_wells_baseline_bgw!M312</f>
        <v>0</v>
      </c>
      <c r="N312">
        <f>RS_wells_scenario_1_bgw!N312-RS_wells_baseline_bgw!N312</f>
        <v>0</v>
      </c>
      <c r="O312">
        <v>10.145833333333334</v>
      </c>
      <c r="P312">
        <f t="shared" si="62"/>
        <v>1948</v>
      </c>
      <c r="Q312" s="2">
        <f t="shared" si="63"/>
        <v>17735.354166666613</v>
      </c>
      <c r="R312">
        <f t="shared" si="64"/>
        <v>0</v>
      </c>
      <c r="S312">
        <f>I312*$O312/ref!$B$3</f>
        <v>0</v>
      </c>
      <c r="T312">
        <f>K312*$O312/ref!$B$3</f>
        <v>0</v>
      </c>
      <c r="U312">
        <f>L312*$O312/ref!$B$3</f>
        <v>0</v>
      </c>
      <c r="V312">
        <f>N312*$O312/ref!$B$3</f>
        <v>0</v>
      </c>
      <c r="W312">
        <f t="shared" si="68"/>
        <v>7</v>
      </c>
      <c r="X312" t="str">
        <f t="shared" si="69"/>
        <v>7 1948</v>
      </c>
      <c r="Y312">
        <f t="shared" si="66"/>
        <v>10</v>
      </c>
      <c r="Z312">
        <f t="shared" si="70"/>
        <v>1965</v>
      </c>
      <c r="AA312" t="str">
        <f t="shared" si="71"/>
        <v>10 1965</v>
      </c>
      <c r="AB312" s="1">
        <f t="shared" si="67"/>
        <v>24045.625</v>
      </c>
      <c r="AC312">
        <f t="shared" si="65"/>
        <v>3</v>
      </c>
      <c r="AD312" s="16">
        <f t="shared" si="72"/>
        <v>-181.19779035319979</v>
      </c>
      <c r="AE312" s="16">
        <f t="shared" si="73"/>
        <v>-0.11838203053254664</v>
      </c>
      <c r="AF312" s="16">
        <f t="shared" si="74"/>
        <v>14.929686171183958</v>
      </c>
      <c r="AG312" s="16">
        <f t="shared" si="75"/>
        <v>27.883682485892017</v>
      </c>
      <c r="AH312">
        <f>INDEX(Impacts_scenario_1_RSBsn_Mask!$Y$2:$Y$70,$Z312-1939+1,1)</f>
        <v>0.95178145223608801</v>
      </c>
    </row>
    <row r="313" spans="1:34" x14ac:dyDescent="0.3">
      <c r="A313">
        <v>104</v>
      </c>
      <c r="B313">
        <v>3</v>
      </c>
      <c r="C313">
        <f>RS_wells_scenario_1_bgw!C313-RS_wells_baseline_bgw!C313</f>
        <v>0</v>
      </c>
      <c r="D313">
        <f>RS_wells_scenario_1_bgw!D313-RS_wells_baseline_bgw!D313</f>
        <v>0</v>
      </c>
      <c r="E313">
        <f>RS_wells_scenario_1_bgw!E313-RS_wells_baseline_bgw!E313</f>
        <v>0</v>
      </c>
      <c r="F313">
        <f>RS_wells_scenario_1_bgw!F313-RS_wells_baseline_bgw!F313</f>
        <v>0</v>
      </c>
      <c r="G313">
        <f>RS_wells_scenario_1_bgw!G313-RS_wells_baseline_bgw!G313</f>
        <v>0</v>
      </c>
      <c r="H313" s="19">
        <f>RS_wells_scenario_1_bgw!H313-RS_wells_baseline_bgw!H313</f>
        <v>0</v>
      </c>
      <c r="I313">
        <f>RS_wells_scenario_1_bgw!I313-RS_wells_baseline_bgw!I313</f>
        <v>0</v>
      </c>
      <c r="J313">
        <f>RS_wells_scenario_1_bgw!J313-RS_wells_baseline_bgw!J313</f>
        <v>0</v>
      </c>
      <c r="K313">
        <f>RS_wells_scenario_1_bgw!K313-RS_wells_baseline_bgw!K313</f>
        <v>0</v>
      </c>
      <c r="L313">
        <f>RS_wells_scenario_1_bgw!L313-RS_wells_baseline_bgw!L313</f>
        <v>0</v>
      </c>
      <c r="M313">
        <f>RS_wells_scenario_1_bgw!M313-RS_wells_baseline_bgw!M313</f>
        <v>0</v>
      </c>
      <c r="N313">
        <f>RS_wells_scenario_1_bgw!N313-RS_wells_baseline_bgw!N313</f>
        <v>0</v>
      </c>
      <c r="O313">
        <v>10.145833333333334</v>
      </c>
      <c r="P313">
        <f t="shared" si="62"/>
        <v>1948</v>
      </c>
      <c r="Q313" s="2">
        <f t="shared" si="63"/>
        <v>17745.499999999945</v>
      </c>
      <c r="R313">
        <f t="shared" si="64"/>
        <v>0</v>
      </c>
      <c r="S313">
        <f>I313*$O313/ref!$B$3</f>
        <v>0</v>
      </c>
      <c r="T313">
        <f>K313*$O313/ref!$B$3</f>
        <v>0</v>
      </c>
      <c r="U313">
        <f>L313*$O313/ref!$B$3</f>
        <v>0</v>
      </c>
      <c r="V313">
        <f>N313*$O313/ref!$B$3</f>
        <v>0</v>
      </c>
      <c r="W313">
        <f t="shared" si="68"/>
        <v>7</v>
      </c>
      <c r="X313" t="str">
        <f t="shared" si="69"/>
        <v>7 1948</v>
      </c>
      <c r="Y313">
        <f t="shared" si="66"/>
        <v>11</v>
      </c>
      <c r="Z313">
        <f t="shared" si="70"/>
        <v>1965</v>
      </c>
      <c r="AA313" t="str">
        <f t="shared" si="71"/>
        <v>11 1965</v>
      </c>
      <c r="AB313" s="1">
        <f t="shared" si="67"/>
        <v>24076.0625</v>
      </c>
      <c r="AC313">
        <f t="shared" si="65"/>
        <v>3</v>
      </c>
      <c r="AD313" s="16">
        <f t="shared" si="72"/>
        <v>-66.459994995886689</v>
      </c>
      <c r="AE313" s="16">
        <f t="shared" si="73"/>
        <v>-0.11838203053254664</v>
      </c>
      <c r="AF313" s="16">
        <f t="shared" si="74"/>
        <v>19.290400391747685</v>
      </c>
      <c r="AG313" s="16">
        <f t="shared" si="75"/>
        <v>25.789210565167597</v>
      </c>
      <c r="AH313">
        <f>INDEX(Impacts_scenario_1_RSBsn_Mask!$Y$2:$Y$70,$Z313-1939+1,1)</f>
        <v>0.95178145223608801</v>
      </c>
    </row>
    <row r="314" spans="1:34" x14ac:dyDescent="0.3">
      <c r="A314">
        <v>105</v>
      </c>
      <c r="B314">
        <v>1</v>
      </c>
      <c r="C314">
        <f>RS_wells_scenario_1_bgw!C314-RS_wells_baseline_bgw!C314</f>
        <v>0</v>
      </c>
      <c r="D314">
        <f>RS_wells_scenario_1_bgw!D314-RS_wells_baseline_bgw!D314</f>
        <v>0</v>
      </c>
      <c r="E314">
        <f>RS_wells_scenario_1_bgw!E314-RS_wells_baseline_bgw!E314</f>
        <v>0</v>
      </c>
      <c r="F314">
        <f>RS_wells_scenario_1_bgw!F314-RS_wells_baseline_bgw!F314</f>
        <v>0</v>
      </c>
      <c r="G314">
        <f>RS_wells_scenario_1_bgw!G314-RS_wells_baseline_bgw!G314</f>
        <v>0</v>
      </c>
      <c r="H314" s="19">
        <f>RS_wells_scenario_1_bgw!H314-RS_wells_baseline_bgw!H314</f>
        <v>0</v>
      </c>
      <c r="I314">
        <f>RS_wells_scenario_1_bgw!I314-RS_wells_baseline_bgw!I314</f>
        <v>0</v>
      </c>
      <c r="J314">
        <f>RS_wells_scenario_1_bgw!J314-RS_wells_baseline_bgw!J314</f>
        <v>0</v>
      </c>
      <c r="K314">
        <f>RS_wells_scenario_1_bgw!K314-RS_wells_baseline_bgw!K314</f>
        <v>0</v>
      </c>
      <c r="L314">
        <f>RS_wells_scenario_1_bgw!L314-RS_wells_baseline_bgw!L314</f>
        <v>0</v>
      </c>
      <c r="M314">
        <f>RS_wells_scenario_1_bgw!M314-RS_wells_baseline_bgw!M314</f>
        <v>0</v>
      </c>
      <c r="N314">
        <f>RS_wells_scenario_1_bgw!N314-RS_wells_baseline_bgw!N314</f>
        <v>0</v>
      </c>
      <c r="O314">
        <v>10.145833333333334</v>
      </c>
      <c r="P314">
        <f t="shared" si="62"/>
        <v>1948</v>
      </c>
      <c r="Q314" s="2">
        <f t="shared" si="63"/>
        <v>17755.645833333278</v>
      </c>
      <c r="R314">
        <f t="shared" si="64"/>
        <v>0</v>
      </c>
      <c r="S314">
        <f>I314*$O314/ref!$B$3</f>
        <v>0</v>
      </c>
      <c r="T314">
        <f>K314*$O314/ref!$B$3</f>
        <v>0</v>
      </c>
      <c r="U314">
        <f>L314*$O314/ref!$B$3</f>
        <v>0</v>
      </c>
      <c r="V314">
        <f>N314*$O314/ref!$B$3</f>
        <v>0</v>
      </c>
      <c r="W314">
        <f t="shared" si="68"/>
        <v>8</v>
      </c>
      <c r="X314" t="str">
        <f t="shared" si="69"/>
        <v>8 1948</v>
      </c>
      <c r="Y314">
        <f t="shared" si="66"/>
        <v>12</v>
      </c>
      <c r="Z314">
        <f t="shared" si="70"/>
        <v>1965</v>
      </c>
      <c r="AA314" t="str">
        <f t="shared" si="71"/>
        <v>12 1965</v>
      </c>
      <c r="AB314" s="1">
        <f t="shared" si="67"/>
        <v>24106.5</v>
      </c>
      <c r="AC314">
        <f t="shared" si="65"/>
        <v>3</v>
      </c>
      <c r="AD314" s="16">
        <f t="shared" si="72"/>
        <v>-53.879652929580203</v>
      </c>
      <c r="AE314" s="16">
        <f t="shared" si="73"/>
        <v>-0.11838203053254664</v>
      </c>
      <c r="AF314" s="16">
        <f t="shared" si="74"/>
        <v>0</v>
      </c>
      <c r="AG314" s="16">
        <f t="shared" si="75"/>
        <v>25.303895784359753</v>
      </c>
      <c r="AH314">
        <f>INDEX(Impacts_scenario_1_RSBsn_Mask!$Y$2:$Y$70,$Z314-1939+1,1)</f>
        <v>0.95178145223608801</v>
      </c>
    </row>
    <row r="315" spans="1:34" x14ac:dyDescent="0.3">
      <c r="A315">
        <v>105</v>
      </c>
      <c r="B315">
        <v>2</v>
      </c>
      <c r="C315">
        <f>RS_wells_scenario_1_bgw!C315-RS_wells_baseline_bgw!C315</f>
        <v>0</v>
      </c>
      <c r="D315">
        <f>RS_wells_scenario_1_bgw!D315-RS_wells_baseline_bgw!D315</f>
        <v>0</v>
      </c>
      <c r="E315">
        <f>RS_wells_scenario_1_bgw!E315-RS_wells_baseline_bgw!E315</f>
        <v>0</v>
      </c>
      <c r="F315">
        <f>RS_wells_scenario_1_bgw!F315-RS_wells_baseline_bgw!F315</f>
        <v>0</v>
      </c>
      <c r="G315">
        <f>RS_wells_scenario_1_bgw!G315-RS_wells_baseline_bgw!G315</f>
        <v>0</v>
      </c>
      <c r="H315" s="19">
        <f>RS_wells_scenario_1_bgw!H315-RS_wells_baseline_bgw!H315</f>
        <v>0</v>
      </c>
      <c r="I315">
        <f>RS_wells_scenario_1_bgw!I315-RS_wells_baseline_bgw!I315</f>
        <v>0</v>
      </c>
      <c r="J315">
        <f>RS_wells_scenario_1_bgw!J315-RS_wells_baseline_bgw!J315</f>
        <v>0</v>
      </c>
      <c r="K315">
        <f>RS_wells_scenario_1_bgw!K315-RS_wells_baseline_bgw!K315</f>
        <v>0</v>
      </c>
      <c r="L315">
        <f>RS_wells_scenario_1_bgw!L315-RS_wells_baseline_bgw!L315</f>
        <v>0</v>
      </c>
      <c r="M315">
        <f>RS_wells_scenario_1_bgw!M315-RS_wells_baseline_bgw!M315</f>
        <v>0</v>
      </c>
      <c r="N315">
        <f>RS_wells_scenario_1_bgw!N315-RS_wells_baseline_bgw!N315</f>
        <v>0</v>
      </c>
      <c r="O315">
        <v>10.145833333333334</v>
      </c>
      <c r="P315">
        <f t="shared" si="62"/>
        <v>1948</v>
      </c>
      <c r="Q315" s="2">
        <f t="shared" si="63"/>
        <v>17765.79166666661</v>
      </c>
      <c r="R315">
        <f t="shared" si="64"/>
        <v>0</v>
      </c>
      <c r="S315">
        <f>I315*$O315/ref!$B$3</f>
        <v>0</v>
      </c>
      <c r="T315">
        <f>K315*$O315/ref!$B$3</f>
        <v>0</v>
      </c>
      <c r="U315">
        <f>L315*$O315/ref!$B$3</f>
        <v>0</v>
      </c>
      <c r="V315">
        <f>N315*$O315/ref!$B$3</f>
        <v>0</v>
      </c>
      <c r="W315">
        <f t="shared" si="68"/>
        <v>8</v>
      </c>
      <c r="X315" t="str">
        <f t="shared" si="69"/>
        <v>8 1948</v>
      </c>
      <c r="Y315">
        <f t="shared" si="66"/>
        <v>1</v>
      </c>
      <c r="Z315">
        <f t="shared" si="70"/>
        <v>1966</v>
      </c>
      <c r="AA315" t="str">
        <f t="shared" si="71"/>
        <v>1 1966</v>
      </c>
      <c r="AB315" s="1">
        <f t="shared" si="67"/>
        <v>24136.9375</v>
      </c>
      <c r="AC315">
        <f t="shared" si="65"/>
        <v>3</v>
      </c>
      <c r="AD315" s="16">
        <f t="shared" si="72"/>
        <v>-32.220319171927983</v>
      </c>
      <c r="AE315" s="16">
        <f t="shared" si="73"/>
        <v>-6.4560201446283605</v>
      </c>
      <c r="AF315" s="16">
        <f t="shared" si="74"/>
        <v>4.7375967818328188</v>
      </c>
      <c r="AG315" s="16">
        <f t="shared" si="75"/>
        <v>24.393967024649491</v>
      </c>
      <c r="AH315">
        <f>INDEX(Impacts_scenario_1_RSBsn_Mask!$Y$2:$Y$70,$Z315-1939+1,1)</f>
        <v>0.97196446195928143</v>
      </c>
    </row>
    <row r="316" spans="1:34" x14ac:dyDescent="0.3">
      <c r="A316">
        <v>105</v>
      </c>
      <c r="B316">
        <v>3</v>
      </c>
      <c r="C316">
        <f>RS_wells_scenario_1_bgw!C316-RS_wells_baseline_bgw!C316</f>
        <v>0</v>
      </c>
      <c r="D316">
        <f>RS_wells_scenario_1_bgw!D316-RS_wells_baseline_bgw!D316</f>
        <v>0</v>
      </c>
      <c r="E316">
        <f>RS_wells_scenario_1_bgw!E316-RS_wells_baseline_bgw!E316</f>
        <v>0</v>
      </c>
      <c r="F316">
        <f>RS_wells_scenario_1_bgw!F316-RS_wells_baseline_bgw!F316</f>
        <v>0</v>
      </c>
      <c r="G316">
        <f>RS_wells_scenario_1_bgw!G316-RS_wells_baseline_bgw!G316</f>
        <v>0</v>
      </c>
      <c r="H316" s="19">
        <f>RS_wells_scenario_1_bgw!H316-RS_wells_baseline_bgw!H316</f>
        <v>0</v>
      </c>
      <c r="I316">
        <f>RS_wells_scenario_1_bgw!I316-RS_wells_baseline_bgw!I316</f>
        <v>0</v>
      </c>
      <c r="J316">
        <f>RS_wells_scenario_1_bgw!J316-RS_wells_baseline_bgw!J316</f>
        <v>0</v>
      </c>
      <c r="K316">
        <f>RS_wells_scenario_1_bgw!K316-RS_wells_baseline_bgw!K316</f>
        <v>0</v>
      </c>
      <c r="L316">
        <f>RS_wells_scenario_1_bgw!L316-RS_wells_baseline_bgw!L316</f>
        <v>0</v>
      </c>
      <c r="M316">
        <f>RS_wells_scenario_1_bgw!M316-RS_wells_baseline_bgw!M316</f>
        <v>0</v>
      </c>
      <c r="N316">
        <f>RS_wells_scenario_1_bgw!N316-RS_wells_baseline_bgw!N316</f>
        <v>0</v>
      </c>
      <c r="O316">
        <v>10.145833333333334</v>
      </c>
      <c r="P316">
        <f t="shared" si="62"/>
        <v>1948</v>
      </c>
      <c r="Q316" s="2">
        <f t="shared" si="63"/>
        <v>17775.937499999942</v>
      </c>
      <c r="R316">
        <f t="shared" si="64"/>
        <v>0</v>
      </c>
      <c r="S316">
        <f>I316*$O316/ref!$B$3</f>
        <v>0</v>
      </c>
      <c r="T316">
        <f>K316*$O316/ref!$B$3</f>
        <v>0</v>
      </c>
      <c r="U316">
        <f>L316*$O316/ref!$B$3</f>
        <v>0</v>
      </c>
      <c r="V316">
        <f>N316*$O316/ref!$B$3</f>
        <v>0</v>
      </c>
      <c r="W316">
        <f t="shared" si="68"/>
        <v>8</v>
      </c>
      <c r="X316" t="str">
        <f t="shared" si="69"/>
        <v>8 1948</v>
      </c>
      <c r="Y316">
        <f t="shared" si="66"/>
        <v>2</v>
      </c>
      <c r="Z316">
        <f t="shared" si="70"/>
        <v>1966</v>
      </c>
      <c r="AA316" t="str">
        <f t="shared" si="71"/>
        <v>2 1966</v>
      </c>
      <c r="AB316" s="1">
        <f t="shared" si="67"/>
        <v>24167.375</v>
      </c>
      <c r="AC316">
        <f t="shared" si="65"/>
        <v>3</v>
      </c>
      <c r="AD316" s="16">
        <f t="shared" si="72"/>
        <v>-24.469575120905706</v>
      </c>
      <c r="AE316" s="16">
        <f t="shared" si="73"/>
        <v>-6.4560201446283605</v>
      </c>
      <c r="AF316" s="16">
        <f t="shared" si="74"/>
        <v>3.7357794735714558</v>
      </c>
      <c r="AG316" s="16">
        <f t="shared" si="75"/>
        <v>23.361335986713769</v>
      </c>
      <c r="AH316">
        <f>INDEX(Impacts_scenario_1_RSBsn_Mask!$Y$2:$Y$70,$Z316-1939+1,1)</f>
        <v>0.97196446195928143</v>
      </c>
    </row>
    <row r="317" spans="1:34" x14ac:dyDescent="0.3">
      <c r="A317">
        <v>106</v>
      </c>
      <c r="B317">
        <v>1</v>
      </c>
      <c r="C317">
        <f>RS_wells_scenario_1_bgw!C317-RS_wells_baseline_bgw!C317</f>
        <v>0</v>
      </c>
      <c r="D317">
        <f>RS_wells_scenario_1_bgw!D317-RS_wells_baseline_bgw!D317</f>
        <v>0</v>
      </c>
      <c r="E317">
        <f>RS_wells_scenario_1_bgw!E317-RS_wells_baseline_bgw!E317</f>
        <v>0</v>
      </c>
      <c r="F317">
        <f>RS_wells_scenario_1_bgw!F317-RS_wells_baseline_bgw!F317</f>
        <v>0</v>
      </c>
      <c r="G317">
        <f>RS_wells_scenario_1_bgw!G317-RS_wells_baseline_bgw!G317</f>
        <v>0</v>
      </c>
      <c r="H317" s="19">
        <f>RS_wells_scenario_1_bgw!H317-RS_wells_baseline_bgw!H317</f>
        <v>0</v>
      </c>
      <c r="I317">
        <f>RS_wells_scenario_1_bgw!I317-RS_wells_baseline_bgw!I317</f>
        <v>0</v>
      </c>
      <c r="J317">
        <f>RS_wells_scenario_1_bgw!J317-RS_wells_baseline_bgw!J317</f>
        <v>0</v>
      </c>
      <c r="K317">
        <f>RS_wells_scenario_1_bgw!K317-RS_wells_baseline_bgw!K317</f>
        <v>0</v>
      </c>
      <c r="L317">
        <f>RS_wells_scenario_1_bgw!L317-RS_wells_baseline_bgw!L317</f>
        <v>0</v>
      </c>
      <c r="M317">
        <f>RS_wells_scenario_1_bgw!M317-RS_wells_baseline_bgw!M317</f>
        <v>0</v>
      </c>
      <c r="N317">
        <f>RS_wells_scenario_1_bgw!N317-RS_wells_baseline_bgw!N317</f>
        <v>0</v>
      </c>
      <c r="O317">
        <v>10.145833333333334</v>
      </c>
      <c r="P317">
        <f t="shared" si="62"/>
        <v>1948</v>
      </c>
      <c r="Q317" s="2">
        <f t="shared" si="63"/>
        <v>17786.083333333274</v>
      </c>
      <c r="R317">
        <f t="shared" si="64"/>
        <v>0</v>
      </c>
      <c r="S317">
        <f>I317*$O317/ref!$B$3</f>
        <v>0</v>
      </c>
      <c r="T317">
        <f>K317*$O317/ref!$B$3</f>
        <v>0</v>
      </c>
      <c r="U317">
        <f>L317*$O317/ref!$B$3</f>
        <v>0</v>
      </c>
      <c r="V317">
        <f>N317*$O317/ref!$B$3</f>
        <v>0</v>
      </c>
      <c r="W317">
        <f t="shared" si="68"/>
        <v>9</v>
      </c>
      <c r="X317" t="str">
        <f t="shared" si="69"/>
        <v>9 1948</v>
      </c>
      <c r="Y317">
        <f t="shared" si="66"/>
        <v>3</v>
      </c>
      <c r="Z317">
        <f t="shared" si="70"/>
        <v>1966</v>
      </c>
      <c r="AA317" t="str">
        <f t="shared" si="71"/>
        <v>3 1966</v>
      </c>
      <c r="AB317" s="1">
        <f t="shared" si="67"/>
        <v>24197.8125</v>
      </c>
      <c r="AC317">
        <f t="shared" si="65"/>
        <v>3</v>
      </c>
      <c r="AD317" s="16">
        <f t="shared" si="72"/>
        <v>-4.1218376320972636</v>
      </c>
      <c r="AE317" s="16">
        <f t="shared" si="73"/>
        <v>-6.4560201446283605</v>
      </c>
      <c r="AF317" s="16">
        <f t="shared" si="74"/>
        <v>23.717122621385009</v>
      </c>
      <c r="AG317" s="16">
        <f t="shared" si="75"/>
        <v>20.173119172408047</v>
      </c>
      <c r="AH317">
        <f>INDEX(Impacts_scenario_1_RSBsn_Mask!$Y$2:$Y$70,$Z317-1939+1,1)</f>
        <v>0.97196446195928143</v>
      </c>
    </row>
    <row r="318" spans="1:34" x14ac:dyDescent="0.3">
      <c r="A318">
        <v>106</v>
      </c>
      <c r="B318">
        <v>2</v>
      </c>
      <c r="C318">
        <f>RS_wells_scenario_1_bgw!C318-RS_wells_baseline_bgw!C318</f>
        <v>0</v>
      </c>
      <c r="D318">
        <f>RS_wells_scenario_1_bgw!D318-RS_wells_baseline_bgw!D318</f>
        <v>0</v>
      </c>
      <c r="E318">
        <f>RS_wells_scenario_1_bgw!E318-RS_wells_baseline_bgw!E318</f>
        <v>0</v>
      </c>
      <c r="F318">
        <f>RS_wells_scenario_1_bgw!F318-RS_wells_baseline_bgw!F318</f>
        <v>0</v>
      </c>
      <c r="G318">
        <f>RS_wells_scenario_1_bgw!G318-RS_wells_baseline_bgw!G318</f>
        <v>0</v>
      </c>
      <c r="H318" s="19">
        <f>RS_wells_scenario_1_bgw!H318-RS_wells_baseline_bgw!H318</f>
        <v>0</v>
      </c>
      <c r="I318">
        <f>RS_wells_scenario_1_bgw!I318-RS_wells_baseline_bgw!I318</f>
        <v>0</v>
      </c>
      <c r="J318">
        <f>RS_wells_scenario_1_bgw!J318-RS_wells_baseline_bgw!J318</f>
        <v>0</v>
      </c>
      <c r="K318">
        <f>RS_wells_scenario_1_bgw!K318-RS_wells_baseline_bgw!K318</f>
        <v>0</v>
      </c>
      <c r="L318">
        <f>RS_wells_scenario_1_bgw!L318-RS_wells_baseline_bgw!L318</f>
        <v>0</v>
      </c>
      <c r="M318">
        <f>RS_wells_scenario_1_bgw!M318-RS_wells_baseline_bgw!M318</f>
        <v>0</v>
      </c>
      <c r="N318">
        <f>RS_wells_scenario_1_bgw!N318-RS_wells_baseline_bgw!N318</f>
        <v>0</v>
      </c>
      <c r="O318">
        <v>10.145833333333334</v>
      </c>
      <c r="P318">
        <f t="shared" si="62"/>
        <v>1948</v>
      </c>
      <c r="Q318" s="2">
        <f t="shared" si="63"/>
        <v>17796.229166666606</v>
      </c>
      <c r="R318">
        <f t="shared" si="64"/>
        <v>0</v>
      </c>
      <c r="S318">
        <f>I318*$O318/ref!$B$3</f>
        <v>0</v>
      </c>
      <c r="T318">
        <f>K318*$O318/ref!$B$3</f>
        <v>0</v>
      </c>
      <c r="U318">
        <f>L318*$O318/ref!$B$3</f>
        <v>0</v>
      </c>
      <c r="V318">
        <f>N318*$O318/ref!$B$3</f>
        <v>0</v>
      </c>
      <c r="W318">
        <f t="shared" si="68"/>
        <v>9</v>
      </c>
      <c r="X318" t="str">
        <f t="shared" si="69"/>
        <v>9 1948</v>
      </c>
      <c r="Y318">
        <f t="shared" si="66"/>
        <v>4</v>
      </c>
      <c r="Z318">
        <f t="shared" si="70"/>
        <v>1966</v>
      </c>
      <c r="AA318" t="str">
        <f t="shared" si="71"/>
        <v>4 1966</v>
      </c>
      <c r="AB318" s="1">
        <f t="shared" si="67"/>
        <v>24228.25</v>
      </c>
      <c r="AC318">
        <f t="shared" si="65"/>
        <v>3</v>
      </c>
      <c r="AD318" s="16">
        <f t="shared" si="72"/>
        <v>0.11204039557506681</v>
      </c>
      <c r="AE318" s="16">
        <f t="shared" si="73"/>
        <v>-206.98532750803312</v>
      </c>
      <c r="AF318" s="16">
        <f t="shared" si="74"/>
        <v>22.800761086573523</v>
      </c>
      <c r="AG318" s="16">
        <f t="shared" si="75"/>
        <v>18.156327417788059</v>
      </c>
      <c r="AH318">
        <f>INDEX(Impacts_scenario_1_RSBsn_Mask!$Y$2:$Y$70,$Z318-1939+1,1)</f>
        <v>0.97196446195928143</v>
      </c>
    </row>
    <row r="319" spans="1:34" x14ac:dyDescent="0.3">
      <c r="A319">
        <v>106</v>
      </c>
      <c r="B319">
        <v>3</v>
      </c>
      <c r="C319">
        <f>RS_wells_scenario_1_bgw!C319-RS_wells_baseline_bgw!C319</f>
        <v>0</v>
      </c>
      <c r="D319">
        <f>RS_wells_scenario_1_bgw!D319-RS_wells_baseline_bgw!D319</f>
        <v>0</v>
      </c>
      <c r="E319">
        <f>RS_wells_scenario_1_bgw!E319-RS_wells_baseline_bgw!E319</f>
        <v>0</v>
      </c>
      <c r="F319">
        <f>RS_wells_scenario_1_bgw!F319-RS_wells_baseline_bgw!F319</f>
        <v>0</v>
      </c>
      <c r="G319">
        <f>RS_wells_scenario_1_bgw!G319-RS_wells_baseline_bgw!G319</f>
        <v>0</v>
      </c>
      <c r="H319" s="19">
        <f>RS_wells_scenario_1_bgw!H319-RS_wells_baseline_bgw!H319</f>
        <v>0</v>
      </c>
      <c r="I319">
        <f>RS_wells_scenario_1_bgw!I319-RS_wells_baseline_bgw!I319</f>
        <v>0</v>
      </c>
      <c r="J319">
        <f>RS_wells_scenario_1_bgw!J319-RS_wells_baseline_bgw!J319</f>
        <v>0</v>
      </c>
      <c r="K319">
        <f>RS_wells_scenario_1_bgw!K319-RS_wells_baseline_bgw!K319</f>
        <v>0</v>
      </c>
      <c r="L319">
        <f>RS_wells_scenario_1_bgw!L319-RS_wells_baseline_bgw!L319</f>
        <v>0</v>
      </c>
      <c r="M319">
        <f>RS_wells_scenario_1_bgw!M319-RS_wells_baseline_bgw!M319</f>
        <v>0</v>
      </c>
      <c r="N319">
        <f>RS_wells_scenario_1_bgw!N319-RS_wells_baseline_bgw!N319</f>
        <v>0</v>
      </c>
      <c r="O319">
        <v>10.145833333333334</v>
      </c>
      <c r="P319">
        <f t="shared" si="62"/>
        <v>1948</v>
      </c>
      <c r="Q319" s="2">
        <f t="shared" si="63"/>
        <v>17806.374999999938</v>
      </c>
      <c r="R319">
        <f t="shared" si="64"/>
        <v>0</v>
      </c>
      <c r="S319">
        <f>I319*$O319/ref!$B$3</f>
        <v>0</v>
      </c>
      <c r="T319">
        <f>K319*$O319/ref!$B$3</f>
        <v>0</v>
      </c>
      <c r="U319">
        <f>L319*$O319/ref!$B$3</f>
        <v>0</v>
      </c>
      <c r="V319">
        <f>N319*$O319/ref!$B$3</f>
        <v>0</v>
      </c>
      <c r="W319">
        <f t="shared" si="68"/>
        <v>9</v>
      </c>
      <c r="X319" t="str">
        <f t="shared" si="69"/>
        <v>9 1948</v>
      </c>
      <c r="Y319">
        <f t="shared" si="66"/>
        <v>5</v>
      </c>
      <c r="Z319">
        <f t="shared" si="70"/>
        <v>1966</v>
      </c>
      <c r="AA319" t="str">
        <f t="shared" si="71"/>
        <v>5 1966</v>
      </c>
      <c r="AB319" s="1">
        <f t="shared" si="67"/>
        <v>24258.6875</v>
      </c>
      <c r="AC319">
        <f t="shared" si="65"/>
        <v>3</v>
      </c>
      <c r="AD319" s="16">
        <f t="shared" si="72"/>
        <v>8.9444511401359816E-4</v>
      </c>
      <c r="AE319" s="16">
        <f t="shared" si="73"/>
        <v>-320.94380964474254</v>
      </c>
      <c r="AF319" s="16">
        <f t="shared" si="74"/>
        <v>39.558721859274932</v>
      </c>
      <c r="AG319" s="16">
        <f t="shared" si="75"/>
        <v>10.866524599737886</v>
      </c>
      <c r="AH319">
        <f>INDEX(Impacts_scenario_1_RSBsn_Mask!$Y$2:$Y$70,$Z319-1939+1,1)</f>
        <v>0.97196446195928143</v>
      </c>
    </row>
    <row r="320" spans="1:34" x14ac:dyDescent="0.3">
      <c r="A320">
        <v>107</v>
      </c>
      <c r="B320">
        <v>1</v>
      </c>
      <c r="C320">
        <f>RS_wells_scenario_1_bgw!C320-RS_wells_baseline_bgw!C320</f>
        <v>0</v>
      </c>
      <c r="D320">
        <f>RS_wells_scenario_1_bgw!D320-RS_wells_baseline_bgw!D320</f>
        <v>0</v>
      </c>
      <c r="E320">
        <f>RS_wells_scenario_1_bgw!E320-RS_wells_baseline_bgw!E320</f>
        <v>0</v>
      </c>
      <c r="F320">
        <f>RS_wells_scenario_1_bgw!F320-RS_wells_baseline_bgw!F320</f>
        <v>0</v>
      </c>
      <c r="G320">
        <f>RS_wells_scenario_1_bgw!G320-RS_wells_baseline_bgw!G320</f>
        <v>0</v>
      </c>
      <c r="H320" s="19">
        <f>RS_wells_scenario_1_bgw!H320-RS_wells_baseline_bgw!H320</f>
        <v>0</v>
      </c>
      <c r="I320">
        <f>RS_wells_scenario_1_bgw!I320-RS_wells_baseline_bgw!I320</f>
        <v>0</v>
      </c>
      <c r="J320">
        <f>RS_wells_scenario_1_bgw!J320-RS_wells_baseline_bgw!J320</f>
        <v>0</v>
      </c>
      <c r="K320">
        <f>RS_wells_scenario_1_bgw!K320-RS_wells_baseline_bgw!K320</f>
        <v>0</v>
      </c>
      <c r="L320">
        <f>RS_wells_scenario_1_bgw!L320-RS_wells_baseline_bgw!L320</f>
        <v>0</v>
      </c>
      <c r="M320">
        <f>RS_wells_scenario_1_bgw!M320-RS_wells_baseline_bgw!M320</f>
        <v>0</v>
      </c>
      <c r="N320">
        <f>RS_wells_scenario_1_bgw!N320-RS_wells_baseline_bgw!N320</f>
        <v>0</v>
      </c>
      <c r="O320">
        <v>10.145833333333334</v>
      </c>
      <c r="P320">
        <f t="shared" si="62"/>
        <v>1948</v>
      </c>
      <c r="Q320" s="2">
        <f t="shared" si="63"/>
        <v>17816.52083333327</v>
      </c>
      <c r="R320">
        <f t="shared" si="64"/>
        <v>0</v>
      </c>
      <c r="S320">
        <f>I320*$O320/ref!$B$3</f>
        <v>0</v>
      </c>
      <c r="T320">
        <f>K320*$O320/ref!$B$3</f>
        <v>0</v>
      </c>
      <c r="U320">
        <f>L320*$O320/ref!$B$3</f>
        <v>0</v>
      </c>
      <c r="V320">
        <f>N320*$O320/ref!$B$3</f>
        <v>0</v>
      </c>
      <c r="W320">
        <f t="shared" si="68"/>
        <v>10</v>
      </c>
      <c r="X320" t="str">
        <f t="shared" si="69"/>
        <v>10 1948</v>
      </c>
      <c r="Y320">
        <f t="shared" si="66"/>
        <v>6</v>
      </c>
      <c r="Z320">
        <f t="shared" si="70"/>
        <v>1966</v>
      </c>
      <c r="AA320" t="str">
        <f t="shared" si="71"/>
        <v>6 1966</v>
      </c>
      <c r="AB320" s="1">
        <f t="shared" si="67"/>
        <v>24289.125</v>
      </c>
      <c r="AC320">
        <f t="shared" si="65"/>
        <v>3</v>
      </c>
      <c r="AD320" s="16">
        <f t="shared" si="72"/>
        <v>1.1219438817619496</v>
      </c>
      <c r="AE320" s="16">
        <f t="shared" si="73"/>
        <v>-755.38788289141496</v>
      </c>
      <c r="AF320" s="16">
        <f t="shared" si="74"/>
        <v>40.516851036831426</v>
      </c>
      <c r="AG320" s="16">
        <f t="shared" si="75"/>
        <v>10.560400421736116</v>
      </c>
      <c r="AH320">
        <f>INDEX(Impacts_scenario_1_RSBsn_Mask!$Y$2:$Y$70,$Z320-1939+1,1)</f>
        <v>0.97196446195928143</v>
      </c>
    </row>
    <row r="321" spans="1:34" x14ac:dyDescent="0.3">
      <c r="A321">
        <v>107</v>
      </c>
      <c r="B321">
        <v>2</v>
      </c>
      <c r="C321">
        <f>RS_wells_scenario_1_bgw!C321-RS_wells_baseline_bgw!C321</f>
        <v>0</v>
      </c>
      <c r="D321">
        <f>RS_wells_scenario_1_bgw!D321-RS_wells_baseline_bgw!D321</f>
        <v>0</v>
      </c>
      <c r="E321">
        <f>RS_wells_scenario_1_bgw!E321-RS_wells_baseline_bgw!E321</f>
        <v>0</v>
      </c>
      <c r="F321">
        <f>RS_wells_scenario_1_bgw!F321-RS_wells_baseline_bgw!F321</f>
        <v>0</v>
      </c>
      <c r="G321">
        <f>RS_wells_scenario_1_bgw!G321-RS_wells_baseline_bgw!G321</f>
        <v>0</v>
      </c>
      <c r="H321" s="19">
        <f>RS_wells_scenario_1_bgw!H321-RS_wells_baseline_bgw!H321</f>
        <v>0</v>
      </c>
      <c r="I321">
        <f>RS_wells_scenario_1_bgw!I321-RS_wells_baseline_bgw!I321</f>
        <v>0</v>
      </c>
      <c r="J321">
        <f>RS_wells_scenario_1_bgw!J321-RS_wells_baseline_bgw!J321</f>
        <v>0</v>
      </c>
      <c r="K321">
        <f>RS_wells_scenario_1_bgw!K321-RS_wells_baseline_bgw!K321</f>
        <v>0</v>
      </c>
      <c r="L321">
        <f>RS_wells_scenario_1_bgw!L321-RS_wells_baseline_bgw!L321</f>
        <v>0</v>
      </c>
      <c r="M321">
        <f>RS_wells_scenario_1_bgw!M321-RS_wells_baseline_bgw!M321</f>
        <v>0</v>
      </c>
      <c r="N321">
        <f>RS_wells_scenario_1_bgw!N321-RS_wells_baseline_bgw!N321</f>
        <v>0</v>
      </c>
      <c r="O321">
        <v>10.145833333333334</v>
      </c>
      <c r="P321">
        <f t="shared" si="62"/>
        <v>1948</v>
      </c>
      <c r="Q321" s="2">
        <f t="shared" si="63"/>
        <v>17826.666666666602</v>
      </c>
      <c r="R321">
        <f t="shared" si="64"/>
        <v>0</v>
      </c>
      <c r="S321">
        <f>I321*$O321/ref!$B$3</f>
        <v>0</v>
      </c>
      <c r="T321">
        <f>K321*$O321/ref!$B$3</f>
        <v>0</v>
      </c>
      <c r="U321">
        <f>L321*$O321/ref!$B$3</f>
        <v>0</v>
      </c>
      <c r="V321">
        <f>N321*$O321/ref!$B$3</f>
        <v>0</v>
      </c>
      <c r="W321">
        <f t="shared" si="68"/>
        <v>10</v>
      </c>
      <c r="X321" t="str">
        <f t="shared" si="69"/>
        <v>10 1948</v>
      </c>
      <c r="Y321">
        <f t="shared" si="66"/>
        <v>7</v>
      </c>
      <c r="Z321">
        <f t="shared" si="70"/>
        <v>1966</v>
      </c>
      <c r="AA321" t="str">
        <f t="shared" si="71"/>
        <v>7 1966</v>
      </c>
      <c r="AB321" s="1">
        <f t="shared" si="67"/>
        <v>24319.5625</v>
      </c>
      <c r="AC321">
        <f t="shared" si="65"/>
        <v>3</v>
      </c>
      <c r="AD321" s="16">
        <f t="shared" si="72"/>
        <v>170.66087194564494</v>
      </c>
      <c r="AE321" s="16">
        <f t="shared" si="73"/>
        <v>-2308.2434994117184</v>
      </c>
      <c r="AF321" s="16">
        <f t="shared" si="74"/>
        <v>44.461521409886721</v>
      </c>
      <c r="AG321" s="16">
        <f t="shared" si="75"/>
        <v>16.293810279404013</v>
      </c>
      <c r="AH321">
        <f>INDEX(Impacts_scenario_1_RSBsn_Mask!$Y$2:$Y$70,$Z321-1939+1,1)</f>
        <v>0.97196446195928143</v>
      </c>
    </row>
    <row r="322" spans="1:34" x14ac:dyDescent="0.3">
      <c r="A322">
        <v>107</v>
      </c>
      <c r="B322">
        <v>3</v>
      </c>
      <c r="C322">
        <f>RS_wells_scenario_1_bgw!C322-RS_wells_baseline_bgw!C322</f>
        <v>0</v>
      </c>
      <c r="D322">
        <f>RS_wells_scenario_1_bgw!D322-RS_wells_baseline_bgw!D322</f>
        <v>0</v>
      </c>
      <c r="E322">
        <f>RS_wells_scenario_1_bgw!E322-RS_wells_baseline_bgw!E322</f>
        <v>0</v>
      </c>
      <c r="F322">
        <f>RS_wells_scenario_1_bgw!F322-RS_wells_baseline_bgw!F322</f>
        <v>0</v>
      </c>
      <c r="G322">
        <f>RS_wells_scenario_1_bgw!G322-RS_wells_baseline_bgw!G322</f>
        <v>0</v>
      </c>
      <c r="H322" s="19">
        <f>RS_wells_scenario_1_bgw!H322-RS_wells_baseline_bgw!H322</f>
        <v>0</v>
      </c>
      <c r="I322">
        <f>RS_wells_scenario_1_bgw!I322-RS_wells_baseline_bgw!I322</f>
        <v>0</v>
      </c>
      <c r="J322">
        <f>RS_wells_scenario_1_bgw!J322-RS_wells_baseline_bgw!J322</f>
        <v>0</v>
      </c>
      <c r="K322">
        <f>RS_wells_scenario_1_bgw!K322-RS_wells_baseline_bgw!K322</f>
        <v>0</v>
      </c>
      <c r="L322">
        <f>RS_wells_scenario_1_bgw!L322-RS_wells_baseline_bgw!L322</f>
        <v>0</v>
      </c>
      <c r="M322">
        <f>RS_wells_scenario_1_bgw!M322-RS_wells_baseline_bgw!M322</f>
        <v>0</v>
      </c>
      <c r="N322">
        <f>RS_wells_scenario_1_bgw!N322-RS_wells_baseline_bgw!N322</f>
        <v>0</v>
      </c>
      <c r="O322">
        <v>10.145833333333334</v>
      </c>
      <c r="P322">
        <f t="shared" si="62"/>
        <v>1948</v>
      </c>
      <c r="Q322" s="2">
        <f t="shared" si="63"/>
        <v>17836.812499999935</v>
      </c>
      <c r="R322">
        <f t="shared" si="64"/>
        <v>0</v>
      </c>
      <c r="S322">
        <f>I322*$O322/ref!$B$3</f>
        <v>0</v>
      </c>
      <c r="T322">
        <f>K322*$O322/ref!$B$3</f>
        <v>0</v>
      </c>
      <c r="U322">
        <f>L322*$O322/ref!$B$3</f>
        <v>0</v>
      </c>
      <c r="V322">
        <f>N322*$O322/ref!$B$3</f>
        <v>0</v>
      </c>
      <c r="W322">
        <f t="shared" si="68"/>
        <v>10</v>
      </c>
      <c r="X322" t="str">
        <f t="shared" si="69"/>
        <v>10 1948</v>
      </c>
      <c r="Y322">
        <f t="shared" si="66"/>
        <v>8</v>
      </c>
      <c r="Z322">
        <f t="shared" si="70"/>
        <v>1966</v>
      </c>
      <c r="AA322" t="str">
        <f t="shared" si="71"/>
        <v>8 1966</v>
      </c>
      <c r="AB322" s="1">
        <f t="shared" si="67"/>
        <v>24350</v>
      </c>
      <c r="AC322">
        <f t="shared" si="65"/>
        <v>3</v>
      </c>
      <c r="AD322" s="16">
        <f t="shared" si="72"/>
        <v>230.31987106472033</v>
      </c>
      <c r="AE322" s="16">
        <f t="shared" si="73"/>
        <v>-2532.9087101268374</v>
      </c>
      <c r="AF322" s="16">
        <f t="shared" si="74"/>
        <v>56.899348803134359</v>
      </c>
      <c r="AG322" s="16">
        <f t="shared" si="75"/>
        <v>22.963551914071616</v>
      </c>
      <c r="AH322">
        <f>INDEX(Impacts_scenario_1_RSBsn_Mask!$Y$2:$Y$70,$Z322-1939+1,1)</f>
        <v>0.97196446195928143</v>
      </c>
    </row>
    <row r="323" spans="1:34" x14ac:dyDescent="0.3">
      <c r="A323">
        <v>108</v>
      </c>
      <c r="B323">
        <v>1</v>
      </c>
      <c r="C323">
        <f>RS_wells_scenario_1_bgw!C323-RS_wells_baseline_bgw!C323</f>
        <v>0</v>
      </c>
      <c r="D323">
        <f>RS_wells_scenario_1_bgw!D323-RS_wells_baseline_bgw!D323</f>
        <v>0</v>
      </c>
      <c r="E323">
        <f>RS_wells_scenario_1_bgw!E323-RS_wells_baseline_bgw!E323</f>
        <v>0</v>
      </c>
      <c r="F323">
        <f>RS_wells_scenario_1_bgw!F323-RS_wells_baseline_bgw!F323</f>
        <v>0</v>
      </c>
      <c r="G323">
        <f>RS_wells_scenario_1_bgw!G323-RS_wells_baseline_bgw!G323</f>
        <v>0</v>
      </c>
      <c r="H323" s="19">
        <f>RS_wells_scenario_1_bgw!H323-RS_wells_baseline_bgw!H323</f>
        <v>0</v>
      </c>
      <c r="I323">
        <f>RS_wells_scenario_1_bgw!I323-RS_wells_baseline_bgw!I323</f>
        <v>0</v>
      </c>
      <c r="J323">
        <f>RS_wells_scenario_1_bgw!J323-RS_wells_baseline_bgw!J323</f>
        <v>0</v>
      </c>
      <c r="K323">
        <f>RS_wells_scenario_1_bgw!K323-RS_wells_baseline_bgw!K323</f>
        <v>0</v>
      </c>
      <c r="L323">
        <f>RS_wells_scenario_1_bgw!L323-RS_wells_baseline_bgw!L323</f>
        <v>0</v>
      </c>
      <c r="M323">
        <f>RS_wells_scenario_1_bgw!M323-RS_wells_baseline_bgw!M323</f>
        <v>0</v>
      </c>
      <c r="N323">
        <f>RS_wells_scenario_1_bgw!N323-RS_wells_baseline_bgw!N323</f>
        <v>0</v>
      </c>
      <c r="O323">
        <v>10.145833333333334</v>
      </c>
      <c r="P323">
        <f t="shared" ref="P323:P386" si="76">YEAR(Q323)</f>
        <v>1948</v>
      </c>
      <c r="Q323" s="2">
        <f t="shared" ref="Q323:Q386" si="77">Q322+(O323)</f>
        <v>17846.958333333267</v>
      </c>
      <c r="R323">
        <f t="shared" ref="R323:R386" si="78">+(H323-N323)/43650</f>
        <v>0</v>
      </c>
      <c r="S323">
        <f>I323*$O323/ref!$B$3</f>
        <v>0</v>
      </c>
      <c r="T323">
        <f>K323*$O323/ref!$B$3</f>
        <v>0</v>
      </c>
      <c r="U323">
        <f>L323*$O323/ref!$B$3</f>
        <v>0</v>
      </c>
      <c r="V323">
        <f>N323*$O323/ref!$B$3</f>
        <v>0</v>
      </c>
      <c r="W323">
        <f t="shared" si="68"/>
        <v>11</v>
      </c>
      <c r="X323" t="str">
        <f t="shared" si="69"/>
        <v>11 1948</v>
      </c>
      <c r="Y323">
        <f t="shared" si="66"/>
        <v>9</v>
      </c>
      <c r="Z323">
        <f t="shared" si="70"/>
        <v>1966</v>
      </c>
      <c r="AA323" t="str">
        <f t="shared" si="71"/>
        <v>9 1966</v>
      </c>
      <c r="AB323" s="1">
        <f t="shared" si="67"/>
        <v>24380.4375</v>
      </c>
      <c r="AC323">
        <f t="shared" ref="AC323:AC386" si="79">COUNTIF($X$2:$X$2452,$AA323)</f>
        <v>3</v>
      </c>
      <c r="AD323" s="16">
        <f t="shared" si="72"/>
        <v>-241.76654498885696</v>
      </c>
      <c r="AE323" s="16">
        <f t="shared" si="73"/>
        <v>-1140.548654571272</v>
      </c>
      <c r="AF323" s="16">
        <f t="shared" si="74"/>
        <v>62.378126496885642</v>
      </c>
      <c r="AG323" s="16">
        <f t="shared" si="75"/>
        <v>26.427838087838893</v>
      </c>
      <c r="AH323">
        <f>INDEX(Impacts_scenario_1_RSBsn_Mask!$Y$2:$Y$70,$Z323-1939+1,1)</f>
        <v>0.97196446195928143</v>
      </c>
    </row>
    <row r="324" spans="1:34" x14ac:dyDescent="0.3">
      <c r="A324">
        <v>108</v>
      </c>
      <c r="B324">
        <v>2</v>
      </c>
      <c r="C324">
        <f>RS_wells_scenario_1_bgw!C324-RS_wells_baseline_bgw!C324</f>
        <v>0</v>
      </c>
      <c r="D324">
        <f>RS_wells_scenario_1_bgw!D324-RS_wells_baseline_bgw!D324</f>
        <v>0</v>
      </c>
      <c r="E324">
        <f>RS_wells_scenario_1_bgw!E324-RS_wells_baseline_bgw!E324</f>
        <v>0</v>
      </c>
      <c r="F324">
        <f>RS_wells_scenario_1_bgw!F324-RS_wells_baseline_bgw!F324</f>
        <v>0</v>
      </c>
      <c r="G324">
        <f>RS_wells_scenario_1_bgw!G324-RS_wells_baseline_bgw!G324</f>
        <v>0</v>
      </c>
      <c r="H324" s="19">
        <f>RS_wells_scenario_1_bgw!H324-RS_wells_baseline_bgw!H324</f>
        <v>0</v>
      </c>
      <c r="I324">
        <f>RS_wells_scenario_1_bgw!I324-RS_wells_baseline_bgw!I324</f>
        <v>0</v>
      </c>
      <c r="J324">
        <f>RS_wells_scenario_1_bgw!J324-RS_wells_baseline_bgw!J324</f>
        <v>0</v>
      </c>
      <c r="K324">
        <f>RS_wells_scenario_1_bgw!K324-RS_wells_baseline_bgw!K324</f>
        <v>0</v>
      </c>
      <c r="L324">
        <f>RS_wells_scenario_1_bgw!L324-RS_wells_baseline_bgw!L324</f>
        <v>0</v>
      </c>
      <c r="M324">
        <f>RS_wells_scenario_1_bgw!M324-RS_wells_baseline_bgw!M324</f>
        <v>0</v>
      </c>
      <c r="N324">
        <f>RS_wells_scenario_1_bgw!N324-RS_wells_baseline_bgw!N324</f>
        <v>0</v>
      </c>
      <c r="O324">
        <v>10.145833333333334</v>
      </c>
      <c r="P324">
        <f t="shared" si="76"/>
        <v>1948</v>
      </c>
      <c r="Q324" s="2">
        <f t="shared" si="77"/>
        <v>17857.104166666599</v>
      </c>
      <c r="R324">
        <f t="shared" si="78"/>
        <v>0</v>
      </c>
      <c r="S324">
        <f>I324*$O324/ref!$B$3</f>
        <v>0</v>
      </c>
      <c r="T324">
        <f>K324*$O324/ref!$B$3</f>
        <v>0</v>
      </c>
      <c r="U324">
        <f>L324*$O324/ref!$B$3</f>
        <v>0</v>
      </c>
      <c r="V324">
        <f>N324*$O324/ref!$B$3</f>
        <v>0</v>
      </c>
      <c r="W324">
        <f t="shared" si="68"/>
        <v>11</v>
      </c>
      <c r="X324" t="str">
        <f t="shared" si="69"/>
        <v>11 1948</v>
      </c>
      <c r="Y324">
        <f t="shared" ref="Y324:Y387" si="80">1+MOD(Y323,12)</f>
        <v>10</v>
      </c>
      <c r="Z324">
        <f t="shared" si="70"/>
        <v>1966</v>
      </c>
      <c r="AA324" t="str">
        <f t="shared" si="71"/>
        <v>10 1966</v>
      </c>
      <c r="AB324" s="1">
        <f t="shared" ref="AB324:AB387" si="81">AB323+30.4375</f>
        <v>24410.875</v>
      </c>
      <c r="AC324">
        <f t="shared" si="79"/>
        <v>3</v>
      </c>
      <c r="AD324" s="16">
        <f t="shared" si="72"/>
        <v>-525.27596127855247</v>
      </c>
      <c r="AE324" s="16">
        <f t="shared" si="73"/>
        <v>-6.4560201446283605</v>
      </c>
      <c r="AF324" s="16">
        <f t="shared" si="74"/>
        <v>53.430987782270229</v>
      </c>
      <c r="AG324" s="16">
        <f t="shared" si="75"/>
        <v>34.484225344735179</v>
      </c>
      <c r="AH324">
        <f>INDEX(Impacts_scenario_1_RSBsn_Mask!$Y$2:$Y$70,$Z324-1939+1,1)</f>
        <v>0.97196446195928143</v>
      </c>
    </row>
    <row r="325" spans="1:34" x14ac:dyDescent="0.3">
      <c r="A325">
        <v>108</v>
      </c>
      <c r="B325">
        <v>3</v>
      </c>
      <c r="C325">
        <f>RS_wells_scenario_1_bgw!C325-RS_wells_baseline_bgw!C325</f>
        <v>0</v>
      </c>
      <c r="D325">
        <f>RS_wells_scenario_1_bgw!D325-RS_wells_baseline_bgw!D325</f>
        <v>0</v>
      </c>
      <c r="E325">
        <f>RS_wells_scenario_1_bgw!E325-RS_wells_baseline_bgw!E325</f>
        <v>0</v>
      </c>
      <c r="F325">
        <f>RS_wells_scenario_1_bgw!F325-RS_wells_baseline_bgw!F325</f>
        <v>0</v>
      </c>
      <c r="G325">
        <f>RS_wells_scenario_1_bgw!G325-RS_wells_baseline_bgw!G325</f>
        <v>0</v>
      </c>
      <c r="H325" s="19">
        <f>RS_wells_scenario_1_bgw!H325-RS_wells_baseline_bgw!H325</f>
        <v>0</v>
      </c>
      <c r="I325">
        <f>RS_wells_scenario_1_bgw!I325-RS_wells_baseline_bgw!I325</f>
        <v>0</v>
      </c>
      <c r="J325">
        <f>RS_wells_scenario_1_bgw!J325-RS_wells_baseline_bgw!J325</f>
        <v>0</v>
      </c>
      <c r="K325">
        <f>RS_wells_scenario_1_bgw!K325-RS_wells_baseline_bgw!K325</f>
        <v>0</v>
      </c>
      <c r="L325">
        <f>RS_wells_scenario_1_bgw!L325-RS_wells_baseline_bgw!L325</f>
        <v>0</v>
      </c>
      <c r="M325">
        <f>RS_wells_scenario_1_bgw!M325-RS_wells_baseline_bgw!M325</f>
        <v>0</v>
      </c>
      <c r="N325">
        <f>RS_wells_scenario_1_bgw!N325-RS_wells_baseline_bgw!N325</f>
        <v>0</v>
      </c>
      <c r="O325">
        <v>10.145833333333334</v>
      </c>
      <c r="P325">
        <f t="shared" si="76"/>
        <v>1948</v>
      </c>
      <c r="Q325" s="2">
        <f t="shared" si="77"/>
        <v>17867.249999999931</v>
      </c>
      <c r="R325">
        <f t="shared" si="78"/>
        <v>0</v>
      </c>
      <c r="S325">
        <f>I325*$O325/ref!$B$3</f>
        <v>0</v>
      </c>
      <c r="T325">
        <f>K325*$O325/ref!$B$3</f>
        <v>0</v>
      </c>
      <c r="U325">
        <f>L325*$O325/ref!$B$3</f>
        <v>0</v>
      </c>
      <c r="V325">
        <f>N325*$O325/ref!$B$3</f>
        <v>0</v>
      </c>
      <c r="W325">
        <f t="shared" ref="W325:W388" si="82">MOD(A325-2,12)+1</f>
        <v>11</v>
      </c>
      <c r="X325" t="str">
        <f t="shared" ref="X325:X388" si="83">W325&amp;" "&amp;P325</f>
        <v>11 1948</v>
      </c>
      <c r="Y325">
        <f t="shared" si="80"/>
        <v>11</v>
      </c>
      <c r="Z325">
        <f t="shared" ref="Z325:Z388" si="84">Z324+IF(Y325&lt;Y324,1,0)</f>
        <v>1966</v>
      </c>
      <c r="AA325" t="str">
        <f t="shared" ref="AA325:AA388" si="85">Y325&amp;" "&amp;Z325</f>
        <v>11 1966</v>
      </c>
      <c r="AB325" s="1">
        <f t="shared" si="81"/>
        <v>24441.3125</v>
      </c>
      <c r="AC325">
        <f t="shared" si="79"/>
        <v>3</v>
      </c>
      <c r="AD325" s="16">
        <f t="shared" ref="AD325:AD388" si="86">SUMIF($X$2:$X$2452,$AA325,S$2:S$2452)</f>
        <v>-209.18893493902084</v>
      </c>
      <c r="AE325" s="16">
        <f t="shared" ref="AE325:AE388" si="87">SUMIF($X$2:$X$2452,$AA325,T$2:T$2452)</f>
        <v>-6.4560201446283605</v>
      </c>
      <c r="AF325" s="16">
        <f t="shared" ref="AF325:AF388" si="88">SUMIF($X$2:$X$2452,$AA325,U$2:U$2452)</f>
        <v>28.99947891500149</v>
      </c>
      <c r="AG325" s="16">
        <f t="shared" ref="AG325:AG388" si="89">SUMIF($X$2:$X$2452,$AA325,V$2:V$2452)</f>
        <v>31.463044000995989</v>
      </c>
      <c r="AH325">
        <f>INDEX(Impacts_scenario_1_RSBsn_Mask!$Y$2:$Y$70,$Z325-1939+1,1)</f>
        <v>0.97196446195928143</v>
      </c>
    </row>
    <row r="326" spans="1:34" x14ac:dyDescent="0.3">
      <c r="A326">
        <v>109</v>
      </c>
      <c r="B326">
        <v>1</v>
      </c>
      <c r="C326">
        <f>RS_wells_scenario_1_bgw!C326-RS_wells_baseline_bgw!C326</f>
        <v>0</v>
      </c>
      <c r="D326">
        <f>RS_wells_scenario_1_bgw!D326-RS_wells_baseline_bgw!D326</f>
        <v>0</v>
      </c>
      <c r="E326">
        <f>RS_wells_scenario_1_bgw!E326-RS_wells_baseline_bgw!E326</f>
        <v>0</v>
      </c>
      <c r="F326">
        <f>RS_wells_scenario_1_bgw!F326-RS_wells_baseline_bgw!F326</f>
        <v>0</v>
      </c>
      <c r="G326">
        <f>RS_wells_scenario_1_bgw!G326-RS_wells_baseline_bgw!G326</f>
        <v>0</v>
      </c>
      <c r="H326" s="19">
        <f>RS_wells_scenario_1_bgw!H326-RS_wells_baseline_bgw!H326</f>
        <v>0</v>
      </c>
      <c r="I326">
        <f>RS_wells_scenario_1_bgw!I326-RS_wells_baseline_bgw!I326</f>
        <v>0</v>
      </c>
      <c r="J326">
        <f>RS_wells_scenario_1_bgw!J326-RS_wells_baseline_bgw!J326</f>
        <v>0</v>
      </c>
      <c r="K326">
        <f>RS_wells_scenario_1_bgw!K326-RS_wells_baseline_bgw!K326</f>
        <v>0</v>
      </c>
      <c r="L326">
        <f>RS_wells_scenario_1_bgw!L326-RS_wells_baseline_bgw!L326</f>
        <v>0</v>
      </c>
      <c r="M326">
        <f>RS_wells_scenario_1_bgw!M326-RS_wells_baseline_bgw!M326</f>
        <v>0</v>
      </c>
      <c r="N326">
        <f>RS_wells_scenario_1_bgw!N326-RS_wells_baseline_bgw!N326</f>
        <v>0</v>
      </c>
      <c r="O326">
        <v>10.145833333333334</v>
      </c>
      <c r="P326">
        <f t="shared" si="76"/>
        <v>1948</v>
      </c>
      <c r="Q326" s="2">
        <f t="shared" si="77"/>
        <v>17877.395833333263</v>
      </c>
      <c r="R326">
        <f t="shared" si="78"/>
        <v>0</v>
      </c>
      <c r="S326">
        <f>I326*$O326/ref!$B$3</f>
        <v>0</v>
      </c>
      <c r="T326">
        <f>K326*$O326/ref!$B$3</f>
        <v>0</v>
      </c>
      <c r="U326">
        <f>L326*$O326/ref!$B$3</f>
        <v>0</v>
      </c>
      <c r="V326">
        <f>N326*$O326/ref!$B$3</f>
        <v>0</v>
      </c>
      <c r="W326">
        <f t="shared" si="82"/>
        <v>12</v>
      </c>
      <c r="X326" t="str">
        <f t="shared" si="83"/>
        <v>12 1948</v>
      </c>
      <c r="Y326">
        <f t="shared" si="80"/>
        <v>12</v>
      </c>
      <c r="Z326">
        <f t="shared" si="84"/>
        <v>1966</v>
      </c>
      <c r="AA326" t="str">
        <f t="shared" si="85"/>
        <v>12 1966</v>
      </c>
      <c r="AB326" s="1">
        <f t="shared" si="81"/>
        <v>24471.75</v>
      </c>
      <c r="AC326">
        <f t="shared" si="79"/>
        <v>3</v>
      </c>
      <c r="AD326" s="16">
        <f t="shared" si="86"/>
        <v>-115.22636216186757</v>
      </c>
      <c r="AE326" s="16">
        <f t="shared" si="87"/>
        <v>-6.4560201446283605</v>
      </c>
      <c r="AF326" s="16">
        <f t="shared" si="88"/>
        <v>2.3150223531718996</v>
      </c>
      <c r="AG326" s="16">
        <f t="shared" si="89"/>
        <v>38.92737567230111</v>
      </c>
      <c r="AH326">
        <f>INDEX(Impacts_scenario_1_RSBsn_Mask!$Y$2:$Y$70,$Z326-1939+1,1)</f>
        <v>0.97196446195928143</v>
      </c>
    </row>
    <row r="327" spans="1:34" x14ac:dyDescent="0.3">
      <c r="A327">
        <v>109</v>
      </c>
      <c r="B327">
        <v>2</v>
      </c>
      <c r="C327">
        <f>RS_wells_scenario_1_bgw!C327-RS_wells_baseline_bgw!C327</f>
        <v>0</v>
      </c>
      <c r="D327">
        <f>RS_wells_scenario_1_bgw!D327-RS_wells_baseline_bgw!D327</f>
        <v>0</v>
      </c>
      <c r="E327">
        <f>RS_wells_scenario_1_bgw!E327-RS_wells_baseline_bgw!E327</f>
        <v>0</v>
      </c>
      <c r="F327">
        <f>RS_wells_scenario_1_bgw!F327-RS_wells_baseline_bgw!F327</f>
        <v>0</v>
      </c>
      <c r="G327">
        <f>RS_wells_scenario_1_bgw!G327-RS_wells_baseline_bgw!G327</f>
        <v>0</v>
      </c>
      <c r="H327" s="19">
        <f>RS_wells_scenario_1_bgw!H327-RS_wells_baseline_bgw!H327</f>
        <v>0</v>
      </c>
      <c r="I327">
        <f>RS_wells_scenario_1_bgw!I327-RS_wells_baseline_bgw!I327</f>
        <v>0</v>
      </c>
      <c r="J327">
        <f>RS_wells_scenario_1_bgw!J327-RS_wells_baseline_bgw!J327</f>
        <v>0</v>
      </c>
      <c r="K327">
        <f>RS_wells_scenario_1_bgw!K327-RS_wells_baseline_bgw!K327</f>
        <v>0</v>
      </c>
      <c r="L327">
        <f>RS_wells_scenario_1_bgw!L327-RS_wells_baseline_bgw!L327</f>
        <v>0</v>
      </c>
      <c r="M327">
        <f>RS_wells_scenario_1_bgw!M327-RS_wells_baseline_bgw!M327</f>
        <v>0</v>
      </c>
      <c r="N327">
        <f>RS_wells_scenario_1_bgw!N327-RS_wells_baseline_bgw!N327</f>
        <v>0</v>
      </c>
      <c r="O327">
        <v>10.145833333333334</v>
      </c>
      <c r="P327">
        <f t="shared" si="76"/>
        <v>1948</v>
      </c>
      <c r="Q327" s="2">
        <f t="shared" si="77"/>
        <v>17887.541666666595</v>
      </c>
      <c r="R327">
        <f t="shared" si="78"/>
        <v>0</v>
      </c>
      <c r="S327">
        <f>I327*$O327/ref!$B$3</f>
        <v>0</v>
      </c>
      <c r="T327">
        <f>K327*$O327/ref!$B$3</f>
        <v>0</v>
      </c>
      <c r="U327">
        <f>L327*$O327/ref!$B$3</f>
        <v>0</v>
      </c>
      <c r="V327">
        <f>N327*$O327/ref!$B$3</f>
        <v>0</v>
      </c>
      <c r="W327">
        <f t="shared" si="82"/>
        <v>12</v>
      </c>
      <c r="X327" t="str">
        <f t="shared" si="83"/>
        <v>12 1948</v>
      </c>
      <c r="Y327">
        <f t="shared" si="80"/>
        <v>1</v>
      </c>
      <c r="Z327">
        <f t="shared" si="84"/>
        <v>1967</v>
      </c>
      <c r="AA327" t="str">
        <f t="shared" si="85"/>
        <v>1 1967</v>
      </c>
      <c r="AB327" s="1">
        <f t="shared" si="81"/>
        <v>24502.1875</v>
      </c>
      <c r="AC327">
        <f t="shared" si="79"/>
        <v>3</v>
      </c>
      <c r="AD327" s="16">
        <f t="shared" si="86"/>
        <v>-73.003988412917749</v>
      </c>
      <c r="AE327" s="16">
        <f t="shared" si="87"/>
        <v>-6.4560201446283605</v>
      </c>
      <c r="AF327" s="16">
        <f t="shared" si="88"/>
        <v>12.910716323222882</v>
      </c>
      <c r="AG327" s="16">
        <f t="shared" si="89"/>
        <v>37.794445828171547</v>
      </c>
      <c r="AH327">
        <f>INDEX(Impacts_scenario_1_RSBsn_Mask!$Y$2:$Y$70,$Z327-1939+1,1)</f>
        <v>0.91748029381620155</v>
      </c>
    </row>
    <row r="328" spans="1:34" x14ac:dyDescent="0.3">
      <c r="A328">
        <v>109</v>
      </c>
      <c r="B328">
        <v>3</v>
      </c>
      <c r="C328">
        <f>RS_wells_scenario_1_bgw!C328-RS_wells_baseline_bgw!C328</f>
        <v>0</v>
      </c>
      <c r="D328">
        <f>RS_wells_scenario_1_bgw!D328-RS_wells_baseline_bgw!D328</f>
        <v>0</v>
      </c>
      <c r="E328">
        <f>RS_wells_scenario_1_bgw!E328-RS_wells_baseline_bgw!E328</f>
        <v>0</v>
      </c>
      <c r="F328">
        <f>RS_wells_scenario_1_bgw!F328-RS_wells_baseline_bgw!F328</f>
        <v>0</v>
      </c>
      <c r="G328">
        <f>RS_wells_scenario_1_bgw!G328-RS_wells_baseline_bgw!G328</f>
        <v>0</v>
      </c>
      <c r="H328" s="19">
        <f>RS_wells_scenario_1_bgw!H328-RS_wells_baseline_bgw!H328</f>
        <v>0</v>
      </c>
      <c r="I328">
        <f>RS_wells_scenario_1_bgw!I328-RS_wells_baseline_bgw!I328</f>
        <v>0</v>
      </c>
      <c r="J328">
        <f>RS_wells_scenario_1_bgw!J328-RS_wells_baseline_bgw!J328</f>
        <v>0</v>
      </c>
      <c r="K328">
        <f>RS_wells_scenario_1_bgw!K328-RS_wells_baseline_bgw!K328</f>
        <v>0</v>
      </c>
      <c r="L328">
        <f>RS_wells_scenario_1_bgw!L328-RS_wells_baseline_bgw!L328</f>
        <v>0</v>
      </c>
      <c r="M328">
        <f>RS_wells_scenario_1_bgw!M328-RS_wells_baseline_bgw!M328</f>
        <v>0</v>
      </c>
      <c r="N328">
        <f>RS_wells_scenario_1_bgw!N328-RS_wells_baseline_bgw!N328</f>
        <v>0</v>
      </c>
      <c r="O328">
        <v>10.145833333333334</v>
      </c>
      <c r="P328">
        <f t="shared" si="76"/>
        <v>1948</v>
      </c>
      <c r="Q328" s="2">
        <f t="shared" si="77"/>
        <v>17897.687499999927</v>
      </c>
      <c r="R328">
        <f t="shared" si="78"/>
        <v>0</v>
      </c>
      <c r="S328">
        <f>I328*$O328/ref!$B$3</f>
        <v>0</v>
      </c>
      <c r="T328">
        <f>K328*$O328/ref!$B$3</f>
        <v>0</v>
      </c>
      <c r="U328">
        <f>L328*$O328/ref!$B$3</f>
        <v>0</v>
      </c>
      <c r="V328">
        <f>N328*$O328/ref!$B$3</f>
        <v>0</v>
      </c>
      <c r="W328">
        <f t="shared" si="82"/>
        <v>12</v>
      </c>
      <c r="X328" t="str">
        <f t="shared" si="83"/>
        <v>12 1948</v>
      </c>
      <c r="Y328">
        <f t="shared" si="80"/>
        <v>2</v>
      </c>
      <c r="Z328">
        <f t="shared" si="84"/>
        <v>1967</v>
      </c>
      <c r="AA328" t="str">
        <f t="shared" si="85"/>
        <v>2 1967</v>
      </c>
      <c r="AB328" s="1">
        <f t="shared" si="81"/>
        <v>24532.625</v>
      </c>
      <c r="AC328">
        <f t="shared" si="79"/>
        <v>3</v>
      </c>
      <c r="AD328" s="16">
        <f t="shared" si="86"/>
        <v>-41.823209018451578</v>
      </c>
      <c r="AE328" s="16">
        <f t="shared" si="87"/>
        <v>-6.4560201446283605</v>
      </c>
      <c r="AF328" s="16">
        <f t="shared" si="88"/>
        <v>25.738720487065834</v>
      </c>
      <c r="AG328" s="16">
        <f t="shared" si="89"/>
        <v>35.100785260656856</v>
      </c>
      <c r="AH328">
        <f>INDEX(Impacts_scenario_1_RSBsn_Mask!$Y$2:$Y$70,$Z328-1939+1,1)</f>
        <v>0.91748029381620155</v>
      </c>
    </row>
    <row r="329" spans="1:34" x14ac:dyDescent="0.3">
      <c r="A329">
        <v>110</v>
      </c>
      <c r="B329">
        <v>1</v>
      </c>
      <c r="C329">
        <f>RS_wells_scenario_1_bgw!C329-RS_wells_baseline_bgw!C329</f>
        <v>0</v>
      </c>
      <c r="D329">
        <f>RS_wells_scenario_1_bgw!D329-RS_wells_baseline_bgw!D329</f>
        <v>0</v>
      </c>
      <c r="E329">
        <f>RS_wells_scenario_1_bgw!E329-RS_wells_baseline_bgw!E329</f>
        <v>0</v>
      </c>
      <c r="F329">
        <f>RS_wells_scenario_1_bgw!F329-RS_wells_baseline_bgw!F329</f>
        <v>0</v>
      </c>
      <c r="G329">
        <f>RS_wells_scenario_1_bgw!G329-RS_wells_baseline_bgw!G329</f>
        <v>0</v>
      </c>
      <c r="H329" s="19">
        <f>RS_wells_scenario_1_bgw!H329-RS_wells_baseline_bgw!H329</f>
        <v>0</v>
      </c>
      <c r="I329">
        <f>RS_wells_scenario_1_bgw!I329-RS_wells_baseline_bgw!I329</f>
        <v>0</v>
      </c>
      <c r="J329">
        <f>RS_wells_scenario_1_bgw!J329-RS_wells_baseline_bgw!J329</f>
        <v>0</v>
      </c>
      <c r="K329">
        <f>RS_wells_scenario_1_bgw!K329-RS_wells_baseline_bgw!K329</f>
        <v>0</v>
      </c>
      <c r="L329">
        <f>RS_wells_scenario_1_bgw!L329-RS_wells_baseline_bgw!L329</f>
        <v>0</v>
      </c>
      <c r="M329">
        <f>RS_wells_scenario_1_bgw!M329-RS_wells_baseline_bgw!M329</f>
        <v>0</v>
      </c>
      <c r="N329">
        <f>RS_wells_scenario_1_bgw!N329-RS_wells_baseline_bgw!N329</f>
        <v>0</v>
      </c>
      <c r="O329">
        <v>10.145833333333334</v>
      </c>
      <c r="P329">
        <f t="shared" si="76"/>
        <v>1949</v>
      </c>
      <c r="Q329" s="2">
        <f t="shared" si="77"/>
        <v>17907.833333333259</v>
      </c>
      <c r="R329">
        <f t="shared" si="78"/>
        <v>0</v>
      </c>
      <c r="S329">
        <f>I329*$O329/ref!$B$3</f>
        <v>0</v>
      </c>
      <c r="T329">
        <f>K329*$O329/ref!$B$3</f>
        <v>0</v>
      </c>
      <c r="U329">
        <f>L329*$O329/ref!$B$3</f>
        <v>0</v>
      </c>
      <c r="V329">
        <f>N329*$O329/ref!$B$3</f>
        <v>0</v>
      </c>
      <c r="W329">
        <f t="shared" si="82"/>
        <v>1</v>
      </c>
      <c r="X329" t="str">
        <f t="shared" si="83"/>
        <v>1 1949</v>
      </c>
      <c r="Y329">
        <f t="shared" si="80"/>
        <v>3</v>
      </c>
      <c r="Z329">
        <f t="shared" si="84"/>
        <v>1967</v>
      </c>
      <c r="AA329" t="str">
        <f t="shared" si="85"/>
        <v>3 1967</v>
      </c>
      <c r="AB329" s="1">
        <f t="shared" si="81"/>
        <v>24563.0625</v>
      </c>
      <c r="AC329">
        <f t="shared" si="79"/>
        <v>3</v>
      </c>
      <c r="AD329" s="16">
        <f t="shared" si="86"/>
        <v>-13.129580558234316</v>
      </c>
      <c r="AE329" s="16">
        <f t="shared" si="87"/>
        <v>-6.4560201446283605</v>
      </c>
      <c r="AF329" s="16">
        <f t="shared" si="88"/>
        <v>40.006192099452633</v>
      </c>
      <c r="AG329" s="16">
        <f t="shared" si="89"/>
        <v>30.70327005758287</v>
      </c>
      <c r="AH329">
        <f>INDEX(Impacts_scenario_1_RSBsn_Mask!$Y$2:$Y$70,$Z329-1939+1,1)</f>
        <v>0.91748029381620155</v>
      </c>
    </row>
    <row r="330" spans="1:34" x14ac:dyDescent="0.3">
      <c r="A330">
        <v>110</v>
      </c>
      <c r="B330">
        <v>2</v>
      </c>
      <c r="C330">
        <f>RS_wells_scenario_1_bgw!C330-RS_wells_baseline_bgw!C330</f>
        <v>0</v>
      </c>
      <c r="D330">
        <f>RS_wells_scenario_1_bgw!D330-RS_wells_baseline_bgw!D330</f>
        <v>0</v>
      </c>
      <c r="E330">
        <f>RS_wells_scenario_1_bgw!E330-RS_wells_baseline_bgw!E330</f>
        <v>0</v>
      </c>
      <c r="F330">
        <f>RS_wells_scenario_1_bgw!F330-RS_wells_baseline_bgw!F330</f>
        <v>0</v>
      </c>
      <c r="G330">
        <f>RS_wells_scenario_1_bgw!G330-RS_wells_baseline_bgw!G330</f>
        <v>0</v>
      </c>
      <c r="H330" s="19">
        <f>RS_wells_scenario_1_bgw!H330-RS_wells_baseline_bgw!H330</f>
        <v>0</v>
      </c>
      <c r="I330">
        <f>RS_wells_scenario_1_bgw!I330-RS_wells_baseline_bgw!I330</f>
        <v>0</v>
      </c>
      <c r="J330">
        <f>RS_wells_scenario_1_bgw!J330-RS_wells_baseline_bgw!J330</f>
        <v>0</v>
      </c>
      <c r="K330">
        <f>RS_wells_scenario_1_bgw!K330-RS_wells_baseline_bgw!K330</f>
        <v>0</v>
      </c>
      <c r="L330">
        <f>RS_wells_scenario_1_bgw!L330-RS_wells_baseline_bgw!L330</f>
        <v>0</v>
      </c>
      <c r="M330">
        <f>RS_wells_scenario_1_bgw!M330-RS_wells_baseline_bgw!M330</f>
        <v>0</v>
      </c>
      <c r="N330">
        <f>RS_wells_scenario_1_bgw!N330-RS_wells_baseline_bgw!N330</f>
        <v>0</v>
      </c>
      <c r="O330">
        <v>10.145833333333334</v>
      </c>
      <c r="P330">
        <f t="shared" si="76"/>
        <v>1949</v>
      </c>
      <c r="Q330" s="2">
        <f t="shared" si="77"/>
        <v>17917.979166666591</v>
      </c>
      <c r="R330">
        <f t="shared" si="78"/>
        <v>0</v>
      </c>
      <c r="S330">
        <f>I330*$O330/ref!$B$3</f>
        <v>0</v>
      </c>
      <c r="T330">
        <f>K330*$O330/ref!$B$3</f>
        <v>0</v>
      </c>
      <c r="U330">
        <f>L330*$O330/ref!$B$3</f>
        <v>0</v>
      </c>
      <c r="V330">
        <f>N330*$O330/ref!$B$3</f>
        <v>0</v>
      </c>
      <c r="W330">
        <f t="shared" si="82"/>
        <v>1</v>
      </c>
      <c r="X330" t="str">
        <f t="shared" si="83"/>
        <v>1 1949</v>
      </c>
      <c r="Y330">
        <f t="shared" si="80"/>
        <v>4</v>
      </c>
      <c r="Z330">
        <f t="shared" si="84"/>
        <v>1967</v>
      </c>
      <c r="AA330" t="str">
        <f t="shared" si="85"/>
        <v>4 1967</v>
      </c>
      <c r="AB330" s="1">
        <f t="shared" si="81"/>
        <v>24593.5</v>
      </c>
      <c r="AC330">
        <f t="shared" si="79"/>
        <v>3</v>
      </c>
      <c r="AD330" s="16">
        <f t="shared" si="86"/>
        <v>-7.7928810990083557</v>
      </c>
      <c r="AE330" s="16">
        <f t="shared" si="87"/>
        <v>-405.12728954316049</v>
      </c>
      <c r="AF330" s="16">
        <f t="shared" si="88"/>
        <v>20.37294890639162</v>
      </c>
      <c r="AG330" s="16">
        <f t="shared" si="89"/>
        <v>31.839706270041269</v>
      </c>
      <c r="AH330">
        <f>INDEX(Impacts_scenario_1_RSBsn_Mask!$Y$2:$Y$70,$Z330-1939+1,1)</f>
        <v>0.91748029381620155</v>
      </c>
    </row>
    <row r="331" spans="1:34" x14ac:dyDescent="0.3">
      <c r="A331">
        <v>110</v>
      </c>
      <c r="B331">
        <v>3</v>
      </c>
      <c r="C331">
        <f>RS_wells_scenario_1_bgw!C331-RS_wells_baseline_bgw!C331</f>
        <v>0</v>
      </c>
      <c r="D331">
        <f>RS_wells_scenario_1_bgw!D331-RS_wells_baseline_bgw!D331</f>
        <v>0</v>
      </c>
      <c r="E331">
        <f>RS_wells_scenario_1_bgw!E331-RS_wells_baseline_bgw!E331</f>
        <v>0</v>
      </c>
      <c r="F331">
        <f>RS_wells_scenario_1_bgw!F331-RS_wells_baseline_bgw!F331</f>
        <v>0</v>
      </c>
      <c r="G331">
        <f>RS_wells_scenario_1_bgw!G331-RS_wells_baseline_bgw!G331</f>
        <v>0</v>
      </c>
      <c r="H331" s="19">
        <f>RS_wells_scenario_1_bgw!H331-RS_wells_baseline_bgw!H331</f>
        <v>0</v>
      </c>
      <c r="I331">
        <f>RS_wells_scenario_1_bgw!I331-RS_wells_baseline_bgw!I331</f>
        <v>0</v>
      </c>
      <c r="J331">
        <f>RS_wells_scenario_1_bgw!J331-RS_wells_baseline_bgw!J331</f>
        <v>0</v>
      </c>
      <c r="K331">
        <f>RS_wells_scenario_1_bgw!K331-RS_wells_baseline_bgw!K331</f>
        <v>0</v>
      </c>
      <c r="L331">
        <f>RS_wells_scenario_1_bgw!L331-RS_wells_baseline_bgw!L331</f>
        <v>0</v>
      </c>
      <c r="M331">
        <f>RS_wells_scenario_1_bgw!M331-RS_wells_baseline_bgw!M331</f>
        <v>0</v>
      </c>
      <c r="N331">
        <f>RS_wells_scenario_1_bgw!N331-RS_wells_baseline_bgw!N331</f>
        <v>0</v>
      </c>
      <c r="O331">
        <v>10.145833333333334</v>
      </c>
      <c r="P331">
        <f t="shared" si="76"/>
        <v>1949</v>
      </c>
      <c r="Q331" s="2">
        <f t="shared" si="77"/>
        <v>17928.124999999924</v>
      </c>
      <c r="R331">
        <f t="shared" si="78"/>
        <v>0</v>
      </c>
      <c r="S331">
        <f>I331*$O331/ref!$B$3</f>
        <v>0</v>
      </c>
      <c r="T331">
        <f>K331*$O331/ref!$B$3</f>
        <v>0</v>
      </c>
      <c r="U331">
        <f>L331*$O331/ref!$B$3</f>
        <v>0</v>
      </c>
      <c r="V331">
        <f>N331*$O331/ref!$B$3</f>
        <v>0</v>
      </c>
      <c r="W331">
        <f t="shared" si="82"/>
        <v>1</v>
      </c>
      <c r="X331" t="str">
        <f t="shared" si="83"/>
        <v>1 1949</v>
      </c>
      <c r="Y331">
        <f t="shared" si="80"/>
        <v>5</v>
      </c>
      <c r="Z331">
        <f t="shared" si="84"/>
        <v>1967</v>
      </c>
      <c r="AA331" t="str">
        <f t="shared" si="85"/>
        <v>5 1967</v>
      </c>
      <c r="AB331" s="1">
        <f t="shared" si="81"/>
        <v>24623.9375</v>
      </c>
      <c r="AC331">
        <f t="shared" si="79"/>
        <v>3</v>
      </c>
      <c r="AD331" s="16">
        <f t="shared" si="86"/>
        <v>8.7746363494790778</v>
      </c>
      <c r="AE331" s="16">
        <f t="shared" si="87"/>
        <v>-631.68751413280324</v>
      </c>
      <c r="AF331" s="16">
        <f t="shared" si="88"/>
        <v>46.828942380482673</v>
      </c>
      <c r="AG331" s="16">
        <f t="shared" si="89"/>
        <v>28.686874237356175</v>
      </c>
      <c r="AH331">
        <f>INDEX(Impacts_scenario_1_RSBsn_Mask!$Y$2:$Y$70,$Z331-1939+1,1)</f>
        <v>0.91748029381620155</v>
      </c>
    </row>
    <row r="332" spans="1:34" x14ac:dyDescent="0.3">
      <c r="A332">
        <v>111</v>
      </c>
      <c r="B332">
        <v>1</v>
      </c>
      <c r="C332">
        <f>RS_wells_scenario_1_bgw!C332-RS_wells_baseline_bgw!C332</f>
        <v>0</v>
      </c>
      <c r="D332">
        <f>RS_wells_scenario_1_bgw!D332-RS_wells_baseline_bgw!D332</f>
        <v>0</v>
      </c>
      <c r="E332">
        <f>RS_wells_scenario_1_bgw!E332-RS_wells_baseline_bgw!E332</f>
        <v>0</v>
      </c>
      <c r="F332">
        <f>RS_wells_scenario_1_bgw!F332-RS_wells_baseline_bgw!F332</f>
        <v>0</v>
      </c>
      <c r="G332">
        <f>RS_wells_scenario_1_bgw!G332-RS_wells_baseline_bgw!G332</f>
        <v>0</v>
      </c>
      <c r="H332" s="19">
        <f>RS_wells_scenario_1_bgw!H332-RS_wells_baseline_bgw!H332</f>
        <v>0</v>
      </c>
      <c r="I332">
        <f>RS_wells_scenario_1_bgw!I332-RS_wells_baseline_bgw!I332</f>
        <v>0</v>
      </c>
      <c r="J332">
        <f>RS_wells_scenario_1_bgw!J332-RS_wells_baseline_bgw!J332</f>
        <v>0</v>
      </c>
      <c r="K332">
        <f>RS_wells_scenario_1_bgw!K332-RS_wells_baseline_bgw!K332</f>
        <v>0</v>
      </c>
      <c r="L332">
        <f>RS_wells_scenario_1_bgw!L332-RS_wells_baseline_bgw!L332</f>
        <v>0</v>
      </c>
      <c r="M332">
        <f>RS_wells_scenario_1_bgw!M332-RS_wells_baseline_bgw!M332</f>
        <v>0</v>
      </c>
      <c r="N332">
        <f>RS_wells_scenario_1_bgw!N332-RS_wells_baseline_bgw!N332</f>
        <v>0</v>
      </c>
      <c r="O332">
        <v>10.145833333333334</v>
      </c>
      <c r="P332">
        <f t="shared" si="76"/>
        <v>1949</v>
      </c>
      <c r="Q332" s="2">
        <f t="shared" si="77"/>
        <v>17938.270833333256</v>
      </c>
      <c r="R332">
        <f t="shared" si="78"/>
        <v>0</v>
      </c>
      <c r="S332">
        <f>I332*$O332/ref!$B$3</f>
        <v>0</v>
      </c>
      <c r="T332">
        <f>K332*$O332/ref!$B$3</f>
        <v>0</v>
      </c>
      <c r="U332">
        <f>L332*$O332/ref!$B$3</f>
        <v>0</v>
      </c>
      <c r="V332">
        <f>N332*$O332/ref!$B$3</f>
        <v>0</v>
      </c>
      <c r="W332">
        <f t="shared" si="82"/>
        <v>2</v>
      </c>
      <c r="X332" t="str">
        <f t="shared" si="83"/>
        <v>2 1949</v>
      </c>
      <c r="Y332">
        <f t="shared" si="80"/>
        <v>6</v>
      </c>
      <c r="Z332">
        <f t="shared" si="84"/>
        <v>1967</v>
      </c>
      <c r="AA332" t="str">
        <f t="shared" si="85"/>
        <v>6 1967</v>
      </c>
      <c r="AB332" s="1">
        <f t="shared" si="81"/>
        <v>24654.375</v>
      </c>
      <c r="AC332">
        <f t="shared" si="79"/>
        <v>3</v>
      </c>
      <c r="AD332" s="16">
        <f t="shared" si="86"/>
        <v>697.90616660891953</v>
      </c>
      <c r="AE332" s="16">
        <f t="shared" si="87"/>
        <v>-1495.403332960288</v>
      </c>
      <c r="AF332" s="16">
        <f t="shared" si="88"/>
        <v>12.669101990166865</v>
      </c>
      <c r="AG332" s="16">
        <f t="shared" si="89"/>
        <v>43.538561706125307</v>
      </c>
      <c r="AH332">
        <f>INDEX(Impacts_scenario_1_RSBsn_Mask!$Y$2:$Y$70,$Z332-1939+1,1)</f>
        <v>0.91748029381620155</v>
      </c>
    </row>
    <row r="333" spans="1:34" x14ac:dyDescent="0.3">
      <c r="A333">
        <v>111</v>
      </c>
      <c r="B333">
        <v>2</v>
      </c>
      <c r="C333">
        <f>RS_wells_scenario_1_bgw!C333-RS_wells_baseline_bgw!C333</f>
        <v>0</v>
      </c>
      <c r="D333">
        <f>RS_wells_scenario_1_bgw!D333-RS_wells_baseline_bgw!D333</f>
        <v>0</v>
      </c>
      <c r="E333">
        <f>RS_wells_scenario_1_bgw!E333-RS_wells_baseline_bgw!E333</f>
        <v>0</v>
      </c>
      <c r="F333">
        <f>RS_wells_scenario_1_bgw!F333-RS_wells_baseline_bgw!F333</f>
        <v>0</v>
      </c>
      <c r="G333">
        <f>RS_wells_scenario_1_bgw!G333-RS_wells_baseline_bgw!G333</f>
        <v>0</v>
      </c>
      <c r="H333" s="19">
        <f>RS_wells_scenario_1_bgw!H333-RS_wells_baseline_bgw!H333</f>
        <v>0</v>
      </c>
      <c r="I333">
        <f>RS_wells_scenario_1_bgw!I333-RS_wells_baseline_bgw!I333</f>
        <v>0</v>
      </c>
      <c r="J333">
        <f>RS_wells_scenario_1_bgw!J333-RS_wells_baseline_bgw!J333</f>
        <v>0</v>
      </c>
      <c r="K333">
        <f>RS_wells_scenario_1_bgw!K333-RS_wells_baseline_bgw!K333</f>
        <v>0</v>
      </c>
      <c r="L333">
        <f>RS_wells_scenario_1_bgw!L333-RS_wells_baseline_bgw!L333</f>
        <v>0</v>
      </c>
      <c r="M333">
        <f>RS_wells_scenario_1_bgw!M333-RS_wells_baseline_bgw!M333</f>
        <v>0</v>
      </c>
      <c r="N333">
        <f>RS_wells_scenario_1_bgw!N333-RS_wells_baseline_bgw!N333</f>
        <v>0</v>
      </c>
      <c r="O333">
        <v>10.145833333333334</v>
      </c>
      <c r="P333">
        <f t="shared" si="76"/>
        <v>1949</v>
      </c>
      <c r="Q333" s="2">
        <f t="shared" si="77"/>
        <v>17948.416666666588</v>
      </c>
      <c r="R333">
        <f t="shared" si="78"/>
        <v>0</v>
      </c>
      <c r="S333">
        <f>I333*$O333/ref!$B$3</f>
        <v>0</v>
      </c>
      <c r="T333">
        <f>K333*$O333/ref!$B$3</f>
        <v>0</v>
      </c>
      <c r="U333">
        <f>L333*$O333/ref!$B$3</f>
        <v>0</v>
      </c>
      <c r="V333">
        <f>N333*$O333/ref!$B$3</f>
        <v>0</v>
      </c>
      <c r="W333">
        <f t="shared" si="82"/>
        <v>2</v>
      </c>
      <c r="X333" t="str">
        <f t="shared" si="83"/>
        <v>2 1949</v>
      </c>
      <c r="Y333">
        <f t="shared" si="80"/>
        <v>7</v>
      </c>
      <c r="Z333">
        <f t="shared" si="84"/>
        <v>1967</v>
      </c>
      <c r="AA333" t="str">
        <f t="shared" si="85"/>
        <v>7 1967</v>
      </c>
      <c r="AB333" s="1">
        <f t="shared" si="81"/>
        <v>24684.8125</v>
      </c>
      <c r="AC333">
        <f t="shared" si="79"/>
        <v>3</v>
      </c>
      <c r="AD333" s="16">
        <f t="shared" si="86"/>
        <v>109.22075399008989</v>
      </c>
      <c r="AE333" s="16">
        <f t="shared" si="87"/>
        <v>-4582.6273553575684</v>
      </c>
      <c r="AF333" s="16">
        <f t="shared" si="88"/>
        <v>70.209104454726429</v>
      </c>
      <c r="AG333" s="16">
        <f t="shared" si="89"/>
        <v>49.985007663856464</v>
      </c>
      <c r="AH333">
        <f>INDEX(Impacts_scenario_1_RSBsn_Mask!$Y$2:$Y$70,$Z333-1939+1,1)</f>
        <v>0.91748029381620155</v>
      </c>
    </row>
    <row r="334" spans="1:34" x14ac:dyDescent="0.3">
      <c r="A334">
        <v>111</v>
      </c>
      <c r="B334">
        <v>3</v>
      </c>
      <c r="C334">
        <f>RS_wells_scenario_1_bgw!C334-RS_wells_baseline_bgw!C334</f>
        <v>0</v>
      </c>
      <c r="D334">
        <f>RS_wells_scenario_1_bgw!D334-RS_wells_baseline_bgw!D334</f>
        <v>0</v>
      </c>
      <c r="E334">
        <f>RS_wells_scenario_1_bgw!E334-RS_wells_baseline_bgw!E334</f>
        <v>0</v>
      </c>
      <c r="F334">
        <f>RS_wells_scenario_1_bgw!F334-RS_wells_baseline_bgw!F334</f>
        <v>0</v>
      </c>
      <c r="G334">
        <f>RS_wells_scenario_1_bgw!G334-RS_wells_baseline_bgw!G334</f>
        <v>0</v>
      </c>
      <c r="H334" s="19">
        <f>RS_wells_scenario_1_bgw!H334-RS_wells_baseline_bgw!H334</f>
        <v>0</v>
      </c>
      <c r="I334">
        <f>RS_wells_scenario_1_bgw!I334-RS_wells_baseline_bgw!I334</f>
        <v>0</v>
      </c>
      <c r="J334">
        <f>RS_wells_scenario_1_bgw!J334-RS_wells_baseline_bgw!J334</f>
        <v>0</v>
      </c>
      <c r="K334">
        <f>RS_wells_scenario_1_bgw!K334-RS_wells_baseline_bgw!K334</f>
        <v>0</v>
      </c>
      <c r="L334">
        <f>RS_wells_scenario_1_bgw!L334-RS_wells_baseline_bgw!L334</f>
        <v>0</v>
      </c>
      <c r="M334">
        <f>RS_wells_scenario_1_bgw!M334-RS_wells_baseline_bgw!M334</f>
        <v>0</v>
      </c>
      <c r="N334">
        <f>RS_wells_scenario_1_bgw!N334-RS_wells_baseline_bgw!N334</f>
        <v>0</v>
      </c>
      <c r="O334">
        <v>10.145833333333334</v>
      </c>
      <c r="P334">
        <f t="shared" si="76"/>
        <v>1949</v>
      </c>
      <c r="Q334" s="2">
        <f t="shared" si="77"/>
        <v>17958.56249999992</v>
      </c>
      <c r="R334">
        <f t="shared" si="78"/>
        <v>0</v>
      </c>
      <c r="S334">
        <f>I334*$O334/ref!$B$3</f>
        <v>0</v>
      </c>
      <c r="T334">
        <f>K334*$O334/ref!$B$3</f>
        <v>0</v>
      </c>
      <c r="U334">
        <f>L334*$O334/ref!$B$3</f>
        <v>0</v>
      </c>
      <c r="V334">
        <f>N334*$O334/ref!$B$3</f>
        <v>0</v>
      </c>
      <c r="W334">
        <f t="shared" si="82"/>
        <v>2</v>
      </c>
      <c r="X334" t="str">
        <f t="shared" si="83"/>
        <v>2 1949</v>
      </c>
      <c r="Y334">
        <f t="shared" si="80"/>
        <v>8</v>
      </c>
      <c r="Z334">
        <f t="shared" si="84"/>
        <v>1967</v>
      </c>
      <c r="AA334" t="str">
        <f t="shared" si="85"/>
        <v>8 1967</v>
      </c>
      <c r="AB334" s="1">
        <f t="shared" si="81"/>
        <v>24715.25</v>
      </c>
      <c r="AC334">
        <f t="shared" si="79"/>
        <v>3</v>
      </c>
      <c r="AD334" s="16">
        <f t="shared" si="86"/>
        <v>87.131311362440499</v>
      </c>
      <c r="AE334" s="16">
        <f t="shared" si="87"/>
        <v>-5029.2829591942027</v>
      </c>
      <c r="AF334" s="16">
        <f t="shared" si="88"/>
        <v>93.92604675232954</v>
      </c>
      <c r="AG334" s="16">
        <f t="shared" si="89"/>
        <v>53.469868381108682</v>
      </c>
      <c r="AH334">
        <f>INDEX(Impacts_scenario_1_RSBsn_Mask!$Y$2:$Y$70,$Z334-1939+1,1)</f>
        <v>0.91748029381620155</v>
      </c>
    </row>
    <row r="335" spans="1:34" x14ac:dyDescent="0.3">
      <c r="A335">
        <v>112</v>
      </c>
      <c r="B335">
        <v>1</v>
      </c>
      <c r="C335">
        <f>RS_wells_scenario_1_bgw!C335-RS_wells_baseline_bgw!C335</f>
        <v>0</v>
      </c>
      <c r="D335">
        <f>RS_wells_scenario_1_bgw!D335-RS_wells_baseline_bgw!D335</f>
        <v>0</v>
      </c>
      <c r="E335">
        <f>RS_wells_scenario_1_bgw!E335-RS_wells_baseline_bgw!E335</f>
        <v>0</v>
      </c>
      <c r="F335">
        <f>RS_wells_scenario_1_bgw!F335-RS_wells_baseline_bgw!F335</f>
        <v>0</v>
      </c>
      <c r="G335">
        <f>RS_wells_scenario_1_bgw!G335-RS_wells_baseline_bgw!G335</f>
        <v>0</v>
      </c>
      <c r="H335" s="19">
        <f>RS_wells_scenario_1_bgw!H335-RS_wells_baseline_bgw!H335</f>
        <v>0</v>
      </c>
      <c r="I335">
        <f>RS_wells_scenario_1_bgw!I335-RS_wells_baseline_bgw!I335</f>
        <v>0</v>
      </c>
      <c r="J335">
        <f>RS_wells_scenario_1_bgw!J335-RS_wells_baseline_bgw!J335</f>
        <v>0</v>
      </c>
      <c r="K335">
        <f>RS_wells_scenario_1_bgw!K335-RS_wells_baseline_bgw!K335</f>
        <v>0</v>
      </c>
      <c r="L335">
        <f>RS_wells_scenario_1_bgw!L335-RS_wells_baseline_bgw!L335</f>
        <v>0</v>
      </c>
      <c r="M335">
        <f>RS_wells_scenario_1_bgw!M335-RS_wells_baseline_bgw!M335</f>
        <v>0</v>
      </c>
      <c r="N335">
        <f>RS_wells_scenario_1_bgw!N335-RS_wells_baseline_bgw!N335</f>
        <v>0</v>
      </c>
      <c r="O335">
        <v>10.145833333333334</v>
      </c>
      <c r="P335">
        <f t="shared" si="76"/>
        <v>1949</v>
      </c>
      <c r="Q335" s="2">
        <f t="shared" si="77"/>
        <v>17968.708333333252</v>
      </c>
      <c r="R335">
        <f t="shared" si="78"/>
        <v>0</v>
      </c>
      <c r="S335">
        <f>I335*$O335/ref!$B$3</f>
        <v>0</v>
      </c>
      <c r="T335">
        <f>K335*$O335/ref!$B$3</f>
        <v>0</v>
      </c>
      <c r="U335">
        <f>L335*$O335/ref!$B$3</f>
        <v>0</v>
      </c>
      <c r="V335">
        <f>N335*$O335/ref!$B$3</f>
        <v>0</v>
      </c>
      <c r="W335">
        <f t="shared" si="82"/>
        <v>3</v>
      </c>
      <c r="X335" t="str">
        <f t="shared" si="83"/>
        <v>3 1949</v>
      </c>
      <c r="Y335">
        <f t="shared" si="80"/>
        <v>9</v>
      </c>
      <c r="Z335">
        <f t="shared" si="84"/>
        <v>1967</v>
      </c>
      <c r="AA335" t="str">
        <f t="shared" si="85"/>
        <v>9 1967</v>
      </c>
      <c r="AB335" s="1">
        <f t="shared" si="81"/>
        <v>24745.6875</v>
      </c>
      <c r="AC335">
        <f t="shared" si="79"/>
        <v>3</v>
      </c>
      <c r="AD335" s="16">
        <f t="shared" si="86"/>
        <v>-317.94099302796064</v>
      </c>
      <c r="AE335" s="16">
        <f t="shared" si="87"/>
        <v>-2261.1395186524414</v>
      </c>
      <c r="AF335" s="16">
        <f t="shared" si="88"/>
        <v>50.323279017256539</v>
      </c>
      <c r="AG335" s="16">
        <f t="shared" si="89"/>
        <v>63.761398070525978</v>
      </c>
      <c r="AH335">
        <f>INDEX(Impacts_scenario_1_RSBsn_Mask!$Y$2:$Y$70,$Z335-1939+1,1)</f>
        <v>0.91748029381620155</v>
      </c>
    </row>
    <row r="336" spans="1:34" x14ac:dyDescent="0.3">
      <c r="A336">
        <v>112</v>
      </c>
      <c r="B336">
        <v>2</v>
      </c>
      <c r="C336">
        <f>RS_wells_scenario_1_bgw!C336-RS_wells_baseline_bgw!C336</f>
        <v>0</v>
      </c>
      <c r="D336">
        <f>RS_wells_scenario_1_bgw!D336-RS_wells_baseline_bgw!D336</f>
        <v>0</v>
      </c>
      <c r="E336">
        <f>RS_wells_scenario_1_bgw!E336-RS_wells_baseline_bgw!E336</f>
        <v>0</v>
      </c>
      <c r="F336">
        <f>RS_wells_scenario_1_bgw!F336-RS_wells_baseline_bgw!F336</f>
        <v>0</v>
      </c>
      <c r="G336">
        <f>RS_wells_scenario_1_bgw!G336-RS_wells_baseline_bgw!G336</f>
        <v>0</v>
      </c>
      <c r="H336" s="19">
        <f>RS_wells_scenario_1_bgw!H336-RS_wells_baseline_bgw!H336</f>
        <v>0</v>
      </c>
      <c r="I336">
        <f>RS_wells_scenario_1_bgw!I336-RS_wells_baseline_bgw!I336</f>
        <v>0</v>
      </c>
      <c r="J336">
        <f>RS_wells_scenario_1_bgw!J336-RS_wells_baseline_bgw!J336</f>
        <v>0</v>
      </c>
      <c r="K336">
        <f>RS_wells_scenario_1_bgw!K336-RS_wells_baseline_bgw!K336</f>
        <v>0</v>
      </c>
      <c r="L336">
        <f>RS_wells_scenario_1_bgw!L336-RS_wells_baseline_bgw!L336</f>
        <v>0</v>
      </c>
      <c r="M336">
        <f>RS_wells_scenario_1_bgw!M336-RS_wells_baseline_bgw!M336</f>
        <v>0</v>
      </c>
      <c r="N336">
        <f>RS_wells_scenario_1_bgw!N336-RS_wells_baseline_bgw!N336</f>
        <v>0</v>
      </c>
      <c r="O336">
        <v>10.145833333333334</v>
      </c>
      <c r="P336">
        <f t="shared" si="76"/>
        <v>1949</v>
      </c>
      <c r="Q336" s="2">
        <f t="shared" si="77"/>
        <v>17978.854166666584</v>
      </c>
      <c r="R336">
        <f t="shared" si="78"/>
        <v>0</v>
      </c>
      <c r="S336">
        <f>I336*$O336/ref!$B$3</f>
        <v>0</v>
      </c>
      <c r="T336">
        <f>K336*$O336/ref!$B$3</f>
        <v>0</v>
      </c>
      <c r="U336">
        <f>L336*$O336/ref!$B$3</f>
        <v>0</v>
      </c>
      <c r="V336">
        <f>N336*$O336/ref!$B$3</f>
        <v>0</v>
      </c>
      <c r="W336">
        <f t="shared" si="82"/>
        <v>3</v>
      </c>
      <c r="X336" t="str">
        <f t="shared" si="83"/>
        <v>3 1949</v>
      </c>
      <c r="Y336">
        <f t="shared" si="80"/>
        <v>10</v>
      </c>
      <c r="Z336">
        <f t="shared" si="84"/>
        <v>1967</v>
      </c>
      <c r="AA336" t="str">
        <f t="shared" si="85"/>
        <v>10 1967</v>
      </c>
      <c r="AB336" s="1">
        <f t="shared" si="81"/>
        <v>24776.125</v>
      </c>
      <c r="AC336">
        <f t="shared" si="79"/>
        <v>3</v>
      </c>
      <c r="AD336" s="16">
        <f t="shared" si="86"/>
        <v>-915.81073151491216</v>
      </c>
      <c r="AE336" s="16">
        <f t="shared" si="87"/>
        <v>-6.4560201446283605</v>
      </c>
      <c r="AF336" s="16">
        <f t="shared" si="88"/>
        <v>53.521351148413544</v>
      </c>
      <c r="AG336" s="16">
        <f t="shared" si="89"/>
        <v>64.72599349326498</v>
      </c>
      <c r="AH336">
        <f>INDEX(Impacts_scenario_1_RSBsn_Mask!$Y$2:$Y$70,$Z336-1939+1,1)</f>
        <v>0.91748029381620155</v>
      </c>
    </row>
    <row r="337" spans="1:34" x14ac:dyDescent="0.3">
      <c r="A337">
        <v>112</v>
      </c>
      <c r="B337">
        <v>3</v>
      </c>
      <c r="C337">
        <f>RS_wells_scenario_1_bgw!C337-RS_wells_baseline_bgw!C337</f>
        <v>0</v>
      </c>
      <c r="D337">
        <f>RS_wells_scenario_1_bgw!D337-RS_wells_baseline_bgw!D337</f>
        <v>0</v>
      </c>
      <c r="E337">
        <f>RS_wells_scenario_1_bgw!E337-RS_wells_baseline_bgw!E337</f>
        <v>0</v>
      </c>
      <c r="F337">
        <f>RS_wells_scenario_1_bgw!F337-RS_wells_baseline_bgw!F337</f>
        <v>0</v>
      </c>
      <c r="G337">
        <f>RS_wells_scenario_1_bgw!G337-RS_wells_baseline_bgw!G337</f>
        <v>0</v>
      </c>
      <c r="H337" s="19">
        <f>RS_wells_scenario_1_bgw!H337-RS_wells_baseline_bgw!H337</f>
        <v>0</v>
      </c>
      <c r="I337">
        <f>RS_wells_scenario_1_bgw!I337-RS_wells_baseline_bgw!I337</f>
        <v>0</v>
      </c>
      <c r="J337">
        <f>RS_wells_scenario_1_bgw!J337-RS_wells_baseline_bgw!J337</f>
        <v>0</v>
      </c>
      <c r="K337">
        <f>RS_wells_scenario_1_bgw!K337-RS_wells_baseline_bgw!K337</f>
        <v>0</v>
      </c>
      <c r="L337">
        <f>RS_wells_scenario_1_bgw!L337-RS_wells_baseline_bgw!L337</f>
        <v>0</v>
      </c>
      <c r="M337">
        <f>RS_wells_scenario_1_bgw!M337-RS_wells_baseline_bgw!M337</f>
        <v>0</v>
      </c>
      <c r="N337">
        <f>RS_wells_scenario_1_bgw!N337-RS_wells_baseline_bgw!N337</f>
        <v>0</v>
      </c>
      <c r="O337">
        <v>10.145833333333334</v>
      </c>
      <c r="P337">
        <f t="shared" si="76"/>
        <v>1949</v>
      </c>
      <c r="Q337" s="2">
        <f t="shared" si="77"/>
        <v>17988.999999999916</v>
      </c>
      <c r="R337">
        <f t="shared" si="78"/>
        <v>0</v>
      </c>
      <c r="S337">
        <f>I337*$O337/ref!$B$3</f>
        <v>0</v>
      </c>
      <c r="T337">
        <f>K337*$O337/ref!$B$3</f>
        <v>0</v>
      </c>
      <c r="U337">
        <f>L337*$O337/ref!$B$3</f>
        <v>0</v>
      </c>
      <c r="V337">
        <f>N337*$O337/ref!$B$3</f>
        <v>0</v>
      </c>
      <c r="W337">
        <f t="shared" si="82"/>
        <v>3</v>
      </c>
      <c r="X337" t="str">
        <f t="shared" si="83"/>
        <v>3 1949</v>
      </c>
      <c r="Y337">
        <f t="shared" si="80"/>
        <v>11</v>
      </c>
      <c r="Z337">
        <f t="shared" si="84"/>
        <v>1967</v>
      </c>
      <c r="AA337" t="str">
        <f t="shared" si="85"/>
        <v>11 1967</v>
      </c>
      <c r="AB337" s="1">
        <f t="shared" si="81"/>
        <v>24806.5625</v>
      </c>
      <c r="AC337">
        <f t="shared" si="79"/>
        <v>3</v>
      </c>
      <c r="AD337" s="16">
        <f t="shared" si="86"/>
        <v>-363.75128808190743</v>
      </c>
      <c r="AE337" s="16">
        <f t="shared" si="87"/>
        <v>-6.4560201446283605</v>
      </c>
      <c r="AF337" s="16">
        <f t="shared" si="88"/>
        <v>26.411998965314666</v>
      </c>
      <c r="AG337" s="16">
        <f t="shared" si="89"/>
        <v>67.778555112247716</v>
      </c>
      <c r="AH337">
        <f>INDEX(Impacts_scenario_1_RSBsn_Mask!$Y$2:$Y$70,$Z337-1939+1,1)</f>
        <v>0.91748029381620155</v>
      </c>
    </row>
    <row r="338" spans="1:34" x14ac:dyDescent="0.3">
      <c r="A338">
        <v>113</v>
      </c>
      <c r="B338">
        <v>1</v>
      </c>
      <c r="C338">
        <f>RS_wells_scenario_1_bgw!C338-RS_wells_baseline_bgw!C338</f>
        <v>0</v>
      </c>
      <c r="D338">
        <f>RS_wells_scenario_1_bgw!D338-RS_wells_baseline_bgw!D338</f>
        <v>0</v>
      </c>
      <c r="E338">
        <f>RS_wells_scenario_1_bgw!E338-RS_wells_baseline_bgw!E338</f>
        <v>0</v>
      </c>
      <c r="F338">
        <f>RS_wells_scenario_1_bgw!F338-RS_wells_baseline_bgw!F338</f>
        <v>0</v>
      </c>
      <c r="G338">
        <f>RS_wells_scenario_1_bgw!G338-RS_wells_baseline_bgw!G338</f>
        <v>0</v>
      </c>
      <c r="H338" s="19">
        <f>RS_wells_scenario_1_bgw!H338-RS_wells_baseline_bgw!H338</f>
        <v>0</v>
      </c>
      <c r="I338">
        <f>RS_wells_scenario_1_bgw!I338-RS_wells_baseline_bgw!I338</f>
        <v>0</v>
      </c>
      <c r="J338">
        <f>RS_wells_scenario_1_bgw!J338-RS_wells_baseline_bgw!J338</f>
        <v>0</v>
      </c>
      <c r="K338">
        <f>RS_wells_scenario_1_bgw!K338-RS_wells_baseline_bgw!K338</f>
        <v>0</v>
      </c>
      <c r="L338">
        <f>RS_wells_scenario_1_bgw!L338-RS_wells_baseline_bgw!L338</f>
        <v>0</v>
      </c>
      <c r="M338">
        <f>RS_wells_scenario_1_bgw!M338-RS_wells_baseline_bgw!M338</f>
        <v>0</v>
      </c>
      <c r="N338">
        <f>RS_wells_scenario_1_bgw!N338-RS_wells_baseline_bgw!N338</f>
        <v>0</v>
      </c>
      <c r="O338">
        <v>10.145833333333334</v>
      </c>
      <c r="P338">
        <f t="shared" si="76"/>
        <v>1949</v>
      </c>
      <c r="Q338" s="2">
        <f t="shared" si="77"/>
        <v>17999.145833333248</v>
      </c>
      <c r="R338">
        <f t="shared" si="78"/>
        <v>0</v>
      </c>
      <c r="S338">
        <f>I338*$O338/ref!$B$3</f>
        <v>0</v>
      </c>
      <c r="T338">
        <f>K338*$O338/ref!$B$3</f>
        <v>0</v>
      </c>
      <c r="U338">
        <f>L338*$O338/ref!$B$3</f>
        <v>0</v>
      </c>
      <c r="V338">
        <f>N338*$O338/ref!$B$3</f>
        <v>0</v>
      </c>
      <c r="W338">
        <f t="shared" si="82"/>
        <v>4</v>
      </c>
      <c r="X338" t="str">
        <f t="shared" si="83"/>
        <v>4 1949</v>
      </c>
      <c r="Y338">
        <f t="shared" si="80"/>
        <v>12</v>
      </c>
      <c r="Z338">
        <f t="shared" si="84"/>
        <v>1967</v>
      </c>
      <c r="AA338" t="str">
        <f t="shared" si="85"/>
        <v>12 1967</v>
      </c>
      <c r="AB338" s="1">
        <f t="shared" si="81"/>
        <v>24837</v>
      </c>
      <c r="AC338">
        <f t="shared" si="79"/>
        <v>3</v>
      </c>
      <c r="AD338" s="16">
        <f t="shared" si="86"/>
        <v>-182.55352665690953</v>
      </c>
      <c r="AE338" s="16">
        <f t="shared" si="87"/>
        <v>-6.4560201446283605</v>
      </c>
      <c r="AF338" s="16">
        <f t="shared" si="88"/>
        <v>5.9429372241829714</v>
      </c>
      <c r="AG338" s="16">
        <f t="shared" si="89"/>
        <v>69.006315121147736</v>
      </c>
      <c r="AH338">
        <f>INDEX(Impacts_scenario_1_RSBsn_Mask!$Y$2:$Y$70,$Z338-1939+1,1)</f>
        <v>0.91748029381620155</v>
      </c>
    </row>
    <row r="339" spans="1:34" x14ac:dyDescent="0.3">
      <c r="A339">
        <v>113</v>
      </c>
      <c r="B339">
        <v>2</v>
      </c>
      <c r="C339">
        <f>RS_wells_scenario_1_bgw!C339-RS_wells_baseline_bgw!C339</f>
        <v>0</v>
      </c>
      <c r="D339">
        <f>RS_wells_scenario_1_bgw!D339-RS_wells_baseline_bgw!D339</f>
        <v>0</v>
      </c>
      <c r="E339">
        <f>RS_wells_scenario_1_bgw!E339-RS_wells_baseline_bgw!E339</f>
        <v>0</v>
      </c>
      <c r="F339">
        <f>RS_wells_scenario_1_bgw!F339-RS_wells_baseline_bgw!F339</f>
        <v>0</v>
      </c>
      <c r="G339">
        <f>RS_wells_scenario_1_bgw!G339-RS_wells_baseline_bgw!G339</f>
        <v>0</v>
      </c>
      <c r="H339" s="19">
        <f>RS_wells_scenario_1_bgw!H339-RS_wells_baseline_bgw!H339</f>
        <v>0</v>
      </c>
      <c r="I339">
        <f>RS_wells_scenario_1_bgw!I339-RS_wells_baseline_bgw!I339</f>
        <v>0</v>
      </c>
      <c r="J339">
        <f>RS_wells_scenario_1_bgw!J339-RS_wells_baseline_bgw!J339</f>
        <v>0</v>
      </c>
      <c r="K339">
        <f>RS_wells_scenario_1_bgw!K339-RS_wells_baseline_bgw!K339</f>
        <v>0</v>
      </c>
      <c r="L339">
        <f>RS_wells_scenario_1_bgw!L339-RS_wells_baseline_bgw!L339</f>
        <v>0</v>
      </c>
      <c r="M339">
        <f>RS_wells_scenario_1_bgw!M339-RS_wells_baseline_bgw!M339</f>
        <v>0</v>
      </c>
      <c r="N339">
        <f>RS_wells_scenario_1_bgw!N339-RS_wells_baseline_bgw!N339</f>
        <v>0</v>
      </c>
      <c r="O339">
        <v>10.145833333333334</v>
      </c>
      <c r="P339">
        <f t="shared" si="76"/>
        <v>1949</v>
      </c>
      <c r="Q339" s="2">
        <f t="shared" si="77"/>
        <v>18009.291666666581</v>
      </c>
      <c r="R339">
        <f t="shared" si="78"/>
        <v>0</v>
      </c>
      <c r="S339">
        <f>I339*$O339/ref!$B$3</f>
        <v>0</v>
      </c>
      <c r="T339">
        <f>K339*$O339/ref!$B$3</f>
        <v>0</v>
      </c>
      <c r="U339">
        <f>L339*$O339/ref!$B$3</f>
        <v>0</v>
      </c>
      <c r="V339">
        <f>N339*$O339/ref!$B$3</f>
        <v>0</v>
      </c>
      <c r="W339">
        <f t="shared" si="82"/>
        <v>4</v>
      </c>
      <c r="X339" t="str">
        <f t="shared" si="83"/>
        <v>4 1949</v>
      </c>
      <c r="Y339">
        <f t="shared" si="80"/>
        <v>1</v>
      </c>
      <c r="Z339">
        <f t="shared" si="84"/>
        <v>1968</v>
      </c>
      <c r="AA339" t="str">
        <f t="shared" si="85"/>
        <v>1 1968</v>
      </c>
      <c r="AB339" s="1">
        <f t="shared" si="81"/>
        <v>24867.4375</v>
      </c>
      <c r="AC339">
        <f t="shared" si="79"/>
        <v>3</v>
      </c>
      <c r="AD339" s="16">
        <f t="shared" si="86"/>
        <v>-117.40645333998113</v>
      </c>
      <c r="AE339" s="16">
        <f t="shared" si="87"/>
        <v>-6.4560201446283605</v>
      </c>
      <c r="AF339" s="16">
        <f t="shared" si="88"/>
        <v>19.762429092008993</v>
      </c>
      <c r="AG339" s="16">
        <f t="shared" si="89"/>
        <v>65.953144309619887</v>
      </c>
      <c r="AH339">
        <f>INDEX(Impacts_scenario_1_RSBsn_Mask!$Y$2:$Y$70,$Z339-1939+1,1)</f>
        <v>0.91562594431250977</v>
      </c>
    </row>
    <row r="340" spans="1:34" x14ac:dyDescent="0.3">
      <c r="A340">
        <v>113</v>
      </c>
      <c r="B340">
        <v>3</v>
      </c>
      <c r="C340">
        <f>RS_wells_scenario_1_bgw!C340-RS_wells_baseline_bgw!C340</f>
        <v>0</v>
      </c>
      <c r="D340">
        <f>RS_wells_scenario_1_bgw!D340-RS_wells_baseline_bgw!D340</f>
        <v>0</v>
      </c>
      <c r="E340">
        <f>RS_wells_scenario_1_bgw!E340-RS_wells_baseline_bgw!E340</f>
        <v>0</v>
      </c>
      <c r="F340">
        <f>RS_wells_scenario_1_bgw!F340-RS_wells_baseline_bgw!F340</f>
        <v>0</v>
      </c>
      <c r="G340">
        <f>RS_wells_scenario_1_bgw!G340-RS_wells_baseline_bgw!G340</f>
        <v>0</v>
      </c>
      <c r="H340" s="19">
        <f>RS_wells_scenario_1_bgw!H340-RS_wells_baseline_bgw!H340</f>
        <v>0</v>
      </c>
      <c r="I340">
        <f>RS_wells_scenario_1_bgw!I340-RS_wells_baseline_bgw!I340</f>
        <v>0</v>
      </c>
      <c r="J340">
        <f>RS_wells_scenario_1_bgw!J340-RS_wells_baseline_bgw!J340</f>
        <v>0</v>
      </c>
      <c r="K340">
        <f>RS_wells_scenario_1_bgw!K340-RS_wells_baseline_bgw!K340</f>
        <v>0</v>
      </c>
      <c r="L340">
        <f>RS_wells_scenario_1_bgw!L340-RS_wells_baseline_bgw!L340</f>
        <v>0</v>
      </c>
      <c r="M340">
        <f>RS_wells_scenario_1_bgw!M340-RS_wells_baseline_bgw!M340</f>
        <v>0</v>
      </c>
      <c r="N340">
        <f>RS_wells_scenario_1_bgw!N340-RS_wells_baseline_bgw!N340</f>
        <v>0</v>
      </c>
      <c r="O340">
        <v>10.145833333333334</v>
      </c>
      <c r="P340">
        <f t="shared" si="76"/>
        <v>1949</v>
      </c>
      <c r="Q340" s="2">
        <f t="shared" si="77"/>
        <v>18019.437499999913</v>
      </c>
      <c r="R340">
        <f t="shared" si="78"/>
        <v>0</v>
      </c>
      <c r="S340">
        <f>I340*$O340/ref!$B$3</f>
        <v>0</v>
      </c>
      <c r="T340">
        <f>K340*$O340/ref!$B$3</f>
        <v>0</v>
      </c>
      <c r="U340">
        <f>L340*$O340/ref!$B$3</f>
        <v>0</v>
      </c>
      <c r="V340">
        <f>N340*$O340/ref!$B$3</f>
        <v>0</v>
      </c>
      <c r="W340">
        <f t="shared" si="82"/>
        <v>4</v>
      </c>
      <c r="X340" t="str">
        <f t="shared" si="83"/>
        <v>4 1949</v>
      </c>
      <c r="Y340">
        <f t="shared" si="80"/>
        <v>2</v>
      </c>
      <c r="Z340">
        <f t="shared" si="84"/>
        <v>1968</v>
      </c>
      <c r="AA340" t="str">
        <f t="shared" si="85"/>
        <v>2 1968</v>
      </c>
      <c r="AB340" s="1">
        <f t="shared" si="81"/>
        <v>24897.875</v>
      </c>
      <c r="AC340">
        <f t="shared" si="79"/>
        <v>3</v>
      </c>
      <c r="AD340" s="16">
        <f t="shared" si="86"/>
        <v>-78.423362462120991</v>
      </c>
      <c r="AE340" s="16">
        <f t="shared" si="87"/>
        <v>-6.4560201446283605</v>
      </c>
      <c r="AF340" s="16">
        <f t="shared" si="88"/>
        <v>29.527289155380519</v>
      </c>
      <c r="AG340" s="16">
        <f t="shared" si="89"/>
        <v>59.994255720556914</v>
      </c>
      <c r="AH340">
        <f>INDEX(Impacts_scenario_1_RSBsn_Mask!$Y$2:$Y$70,$Z340-1939+1,1)</f>
        <v>0.91562594431250977</v>
      </c>
    </row>
    <row r="341" spans="1:34" x14ac:dyDescent="0.3">
      <c r="A341">
        <v>114</v>
      </c>
      <c r="B341">
        <v>1</v>
      </c>
      <c r="C341">
        <f>RS_wells_scenario_1_bgw!C341-RS_wells_baseline_bgw!C341</f>
        <v>0</v>
      </c>
      <c r="D341">
        <f>RS_wells_scenario_1_bgw!D341-RS_wells_baseline_bgw!D341</f>
        <v>0</v>
      </c>
      <c r="E341">
        <f>RS_wells_scenario_1_bgw!E341-RS_wells_baseline_bgw!E341</f>
        <v>0</v>
      </c>
      <c r="F341">
        <f>RS_wells_scenario_1_bgw!F341-RS_wells_baseline_bgw!F341</f>
        <v>0</v>
      </c>
      <c r="G341">
        <f>RS_wells_scenario_1_bgw!G341-RS_wells_baseline_bgw!G341</f>
        <v>0</v>
      </c>
      <c r="H341" s="19">
        <f>RS_wells_scenario_1_bgw!H341-RS_wells_baseline_bgw!H341</f>
        <v>0</v>
      </c>
      <c r="I341">
        <f>RS_wells_scenario_1_bgw!I341-RS_wells_baseline_bgw!I341</f>
        <v>0</v>
      </c>
      <c r="J341">
        <f>RS_wells_scenario_1_bgw!J341-RS_wells_baseline_bgw!J341</f>
        <v>0</v>
      </c>
      <c r="K341">
        <f>RS_wells_scenario_1_bgw!K341-RS_wells_baseline_bgw!K341</f>
        <v>0</v>
      </c>
      <c r="L341">
        <f>RS_wells_scenario_1_bgw!L341-RS_wells_baseline_bgw!L341</f>
        <v>0</v>
      </c>
      <c r="M341">
        <f>RS_wells_scenario_1_bgw!M341-RS_wells_baseline_bgw!M341</f>
        <v>0</v>
      </c>
      <c r="N341">
        <f>RS_wells_scenario_1_bgw!N341-RS_wells_baseline_bgw!N341</f>
        <v>0</v>
      </c>
      <c r="O341">
        <v>10.145833333333334</v>
      </c>
      <c r="P341">
        <f t="shared" si="76"/>
        <v>1949</v>
      </c>
      <c r="Q341" s="2">
        <f t="shared" si="77"/>
        <v>18029.583333333245</v>
      </c>
      <c r="R341">
        <f t="shared" si="78"/>
        <v>0</v>
      </c>
      <c r="S341">
        <f>I341*$O341/ref!$B$3</f>
        <v>0</v>
      </c>
      <c r="T341">
        <f>K341*$O341/ref!$B$3</f>
        <v>0</v>
      </c>
      <c r="U341">
        <f>L341*$O341/ref!$B$3</f>
        <v>0</v>
      </c>
      <c r="V341">
        <f>N341*$O341/ref!$B$3</f>
        <v>0</v>
      </c>
      <c r="W341">
        <f t="shared" si="82"/>
        <v>5</v>
      </c>
      <c r="X341" t="str">
        <f t="shared" si="83"/>
        <v>5 1949</v>
      </c>
      <c r="Y341">
        <f t="shared" si="80"/>
        <v>3</v>
      </c>
      <c r="Z341">
        <f t="shared" si="84"/>
        <v>1968</v>
      </c>
      <c r="AA341" t="str">
        <f t="shared" si="85"/>
        <v>3 1968</v>
      </c>
      <c r="AB341" s="1">
        <f t="shared" si="81"/>
        <v>24928.3125</v>
      </c>
      <c r="AC341">
        <f t="shared" si="79"/>
        <v>3</v>
      </c>
      <c r="AD341" s="16">
        <f t="shared" si="86"/>
        <v>-31.665047333037055</v>
      </c>
      <c r="AE341" s="16">
        <f t="shared" si="87"/>
        <v>-6.4560201446283605</v>
      </c>
      <c r="AF341" s="16">
        <f t="shared" si="88"/>
        <v>59.686189719495573</v>
      </c>
      <c r="AG341" s="16">
        <f t="shared" si="89"/>
        <v>50.275473229450334</v>
      </c>
      <c r="AH341">
        <f>INDEX(Impacts_scenario_1_RSBsn_Mask!$Y$2:$Y$70,$Z341-1939+1,1)</f>
        <v>0.91562594431250977</v>
      </c>
    </row>
    <row r="342" spans="1:34" x14ac:dyDescent="0.3">
      <c r="A342">
        <v>114</v>
      </c>
      <c r="B342">
        <v>2</v>
      </c>
      <c r="C342">
        <f>RS_wells_scenario_1_bgw!C342-RS_wells_baseline_bgw!C342</f>
        <v>0</v>
      </c>
      <c r="D342">
        <f>RS_wells_scenario_1_bgw!D342-RS_wells_baseline_bgw!D342</f>
        <v>0</v>
      </c>
      <c r="E342">
        <f>RS_wells_scenario_1_bgw!E342-RS_wells_baseline_bgw!E342</f>
        <v>0</v>
      </c>
      <c r="F342">
        <f>RS_wells_scenario_1_bgw!F342-RS_wells_baseline_bgw!F342</f>
        <v>0</v>
      </c>
      <c r="G342">
        <f>RS_wells_scenario_1_bgw!G342-RS_wells_baseline_bgw!G342</f>
        <v>0</v>
      </c>
      <c r="H342" s="19">
        <f>RS_wells_scenario_1_bgw!H342-RS_wells_baseline_bgw!H342</f>
        <v>0</v>
      </c>
      <c r="I342">
        <f>RS_wells_scenario_1_bgw!I342-RS_wells_baseline_bgw!I342</f>
        <v>0</v>
      </c>
      <c r="J342">
        <f>RS_wells_scenario_1_bgw!J342-RS_wells_baseline_bgw!J342</f>
        <v>0</v>
      </c>
      <c r="K342">
        <f>RS_wells_scenario_1_bgw!K342-RS_wells_baseline_bgw!K342</f>
        <v>0</v>
      </c>
      <c r="L342">
        <f>RS_wells_scenario_1_bgw!L342-RS_wells_baseline_bgw!L342</f>
        <v>0</v>
      </c>
      <c r="M342">
        <f>RS_wells_scenario_1_bgw!M342-RS_wells_baseline_bgw!M342</f>
        <v>0</v>
      </c>
      <c r="N342">
        <f>RS_wells_scenario_1_bgw!N342-RS_wells_baseline_bgw!N342</f>
        <v>0</v>
      </c>
      <c r="O342">
        <v>10.145833333333334</v>
      </c>
      <c r="P342">
        <f t="shared" si="76"/>
        <v>1949</v>
      </c>
      <c r="Q342" s="2">
        <f t="shared" si="77"/>
        <v>18039.729166666577</v>
      </c>
      <c r="R342">
        <f t="shared" si="78"/>
        <v>0</v>
      </c>
      <c r="S342">
        <f>I342*$O342/ref!$B$3</f>
        <v>0</v>
      </c>
      <c r="T342">
        <f>K342*$O342/ref!$B$3</f>
        <v>0</v>
      </c>
      <c r="U342">
        <f>L342*$O342/ref!$B$3</f>
        <v>0</v>
      </c>
      <c r="V342">
        <f>N342*$O342/ref!$B$3</f>
        <v>0</v>
      </c>
      <c r="W342">
        <f t="shared" si="82"/>
        <v>5</v>
      </c>
      <c r="X342" t="str">
        <f t="shared" si="83"/>
        <v>5 1949</v>
      </c>
      <c r="Y342">
        <f t="shared" si="80"/>
        <v>4</v>
      </c>
      <c r="Z342">
        <f t="shared" si="84"/>
        <v>1968</v>
      </c>
      <c r="AA342" t="str">
        <f t="shared" si="85"/>
        <v>4 1968</v>
      </c>
      <c r="AB342" s="1">
        <f t="shared" si="81"/>
        <v>24958.75</v>
      </c>
      <c r="AC342">
        <f t="shared" si="79"/>
        <v>3</v>
      </c>
      <c r="AD342" s="16">
        <f t="shared" si="86"/>
        <v>-2.5361759922138161</v>
      </c>
      <c r="AE342" s="16">
        <f t="shared" si="87"/>
        <v>-599.96509884355032</v>
      </c>
      <c r="AF342" s="16">
        <f t="shared" si="88"/>
        <v>68.7789604820032</v>
      </c>
      <c r="AG342" s="16">
        <f t="shared" si="89"/>
        <v>44.150672245561239</v>
      </c>
      <c r="AH342">
        <f>INDEX(Impacts_scenario_1_RSBsn_Mask!$Y$2:$Y$70,$Z342-1939+1,1)</f>
        <v>0.91562594431250977</v>
      </c>
    </row>
    <row r="343" spans="1:34" x14ac:dyDescent="0.3">
      <c r="A343">
        <v>114</v>
      </c>
      <c r="B343">
        <v>3</v>
      </c>
      <c r="C343">
        <f>RS_wells_scenario_1_bgw!C343-RS_wells_baseline_bgw!C343</f>
        <v>0</v>
      </c>
      <c r="D343">
        <f>RS_wells_scenario_1_bgw!D343-RS_wells_baseline_bgw!D343</f>
        <v>0</v>
      </c>
      <c r="E343">
        <f>RS_wells_scenario_1_bgw!E343-RS_wells_baseline_bgw!E343</f>
        <v>0</v>
      </c>
      <c r="F343">
        <f>RS_wells_scenario_1_bgw!F343-RS_wells_baseline_bgw!F343</f>
        <v>0</v>
      </c>
      <c r="G343">
        <f>RS_wells_scenario_1_bgw!G343-RS_wells_baseline_bgw!G343</f>
        <v>0</v>
      </c>
      <c r="H343" s="19">
        <f>RS_wells_scenario_1_bgw!H343-RS_wells_baseline_bgw!H343</f>
        <v>0</v>
      </c>
      <c r="I343">
        <f>RS_wells_scenario_1_bgw!I343-RS_wells_baseline_bgw!I343</f>
        <v>0</v>
      </c>
      <c r="J343">
        <f>RS_wells_scenario_1_bgw!J343-RS_wells_baseline_bgw!J343</f>
        <v>0</v>
      </c>
      <c r="K343">
        <f>RS_wells_scenario_1_bgw!K343-RS_wells_baseline_bgw!K343</f>
        <v>0</v>
      </c>
      <c r="L343">
        <f>RS_wells_scenario_1_bgw!L343-RS_wells_baseline_bgw!L343</f>
        <v>0</v>
      </c>
      <c r="M343">
        <f>RS_wells_scenario_1_bgw!M343-RS_wells_baseline_bgw!M343</f>
        <v>0</v>
      </c>
      <c r="N343">
        <f>RS_wells_scenario_1_bgw!N343-RS_wells_baseline_bgw!N343</f>
        <v>0</v>
      </c>
      <c r="O343">
        <v>10.145833333333334</v>
      </c>
      <c r="P343">
        <f t="shared" si="76"/>
        <v>1949</v>
      </c>
      <c r="Q343" s="2">
        <f t="shared" si="77"/>
        <v>18049.874999999909</v>
      </c>
      <c r="R343">
        <f t="shared" si="78"/>
        <v>0</v>
      </c>
      <c r="S343">
        <f>I343*$O343/ref!$B$3</f>
        <v>0</v>
      </c>
      <c r="T343">
        <f>K343*$O343/ref!$B$3</f>
        <v>0</v>
      </c>
      <c r="U343">
        <f>L343*$O343/ref!$B$3</f>
        <v>0</v>
      </c>
      <c r="V343">
        <f>N343*$O343/ref!$B$3</f>
        <v>0</v>
      </c>
      <c r="W343">
        <f t="shared" si="82"/>
        <v>5</v>
      </c>
      <c r="X343" t="str">
        <f t="shared" si="83"/>
        <v>5 1949</v>
      </c>
      <c r="Y343">
        <f t="shared" si="80"/>
        <v>5</v>
      </c>
      <c r="Z343">
        <f t="shared" si="84"/>
        <v>1968</v>
      </c>
      <c r="AA343" t="str">
        <f t="shared" si="85"/>
        <v>5 1968</v>
      </c>
      <c r="AB343" s="1">
        <f t="shared" si="81"/>
        <v>24989.1875</v>
      </c>
      <c r="AC343">
        <f t="shared" si="79"/>
        <v>3</v>
      </c>
      <c r="AD343" s="16">
        <f t="shared" si="86"/>
        <v>356.44665613621999</v>
      </c>
      <c r="AE343" s="16">
        <f t="shared" si="87"/>
        <v>-937.24938098312623</v>
      </c>
      <c r="AF343" s="16">
        <f t="shared" si="88"/>
        <v>42.220175554935025</v>
      </c>
      <c r="AG343" s="16">
        <f t="shared" si="89"/>
        <v>51.32726111933529</v>
      </c>
      <c r="AH343">
        <f>INDEX(Impacts_scenario_1_RSBsn_Mask!$Y$2:$Y$70,$Z343-1939+1,1)</f>
        <v>0.91562594431250977</v>
      </c>
    </row>
    <row r="344" spans="1:34" x14ac:dyDescent="0.3">
      <c r="A344">
        <v>115</v>
      </c>
      <c r="B344">
        <v>1</v>
      </c>
      <c r="C344">
        <f>RS_wells_scenario_1_bgw!C344-RS_wells_baseline_bgw!C344</f>
        <v>0</v>
      </c>
      <c r="D344">
        <f>RS_wells_scenario_1_bgw!D344-RS_wells_baseline_bgw!D344</f>
        <v>0</v>
      </c>
      <c r="E344">
        <f>RS_wells_scenario_1_bgw!E344-RS_wells_baseline_bgw!E344</f>
        <v>0</v>
      </c>
      <c r="F344">
        <f>RS_wells_scenario_1_bgw!F344-RS_wells_baseline_bgw!F344</f>
        <v>0</v>
      </c>
      <c r="G344">
        <f>RS_wells_scenario_1_bgw!G344-RS_wells_baseline_bgw!G344</f>
        <v>0</v>
      </c>
      <c r="H344" s="19">
        <f>RS_wells_scenario_1_bgw!H344-RS_wells_baseline_bgw!H344</f>
        <v>0</v>
      </c>
      <c r="I344">
        <f>RS_wells_scenario_1_bgw!I344-RS_wells_baseline_bgw!I344</f>
        <v>0</v>
      </c>
      <c r="J344">
        <f>RS_wells_scenario_1_bgw!J344-RS_wells_baseline_bgw!J344</f>
        <v>0</v>
      </c>
      <c r="K344">
        <f>RS_wells_scenario_1_bgw!K344-RS_wells_baseline_bgw!K344</f>
        <v>0</v>
      </c>
      <c r="L344">
        <f>RS_wells_scenario_1_bgw!L344-RS_wells_baseline_bgw!L344</f>
        <v>0</v>
      </c>
      <c r="M344">
        <f>RS_wells_scenario_1_bgw!M344-RS_wells_baseline_bgw!M344</f>
        <v>0</v>
      </c>
      <c r="N344">
        <f>RS_wells_scenario_1_bgw!N344-RS_wells_baseline_bgw!N344</f>
        <v>0</v>
      </c>
      <c r="O344">
        <v>10.145833333333334</v>
      </c>
      <c r="P344">
        <f t="shared" si="76"/>
        <v>1949</v>
      </c>
      <c r="Q344" s="2">
        <f t="shared" si="77"/>
        <v>18060.020833333241</v>
      </c>
      <c r="R344">
        <f t="shared" si="78"/>
        <v>0</v>
      </c>
      <c r="S344">
        <f>I344*$O344/ref!$B$3</f>
        <v>0</v>
      </c>
      <c r="T344">
        <f>K344*$O344/ref!$B$3</f>
        <v>0</v>
      </c>
      <c r="U344">
        <f>L344*$O344/ref!$B$3</f>
        <v>0</v>
      </c>
      <c r="V344">
        <f>N344*$O344/ref!$B$3</f>
        <v>0</v>
      </c>
      <c r="W344">
        <f t="shared" si="82"/>
        <v>6</v>
      </c>
      <c r="X344" t="str">
        <f t="shared" si="83"/>
        <v>6 1949</v>
      </c>
      <c r="Y344">
        <f t="shared" si="80"/>
        <v>6</v>
      </c>
      <c r="Z344">
        <f t="shared" si="84"/>
        <v>1968</v>
      </c>
      <c r="AA344" t="str">
        <f t="shared" si="85"/>
        <v>6 1968</v>
      </c>
      <c r="AB344" s="1">
        <f t="shared" si="81"/>
        <v>25019.625</v>
      </c>
      <c r="AC344">
        <f t="shared" si="79"/>
        <v>3</v>
      </c>
      <c r="AD344" s="16">
        <f t="shared" si="86"/>
        <v>80.794125268976757</v>
      </c>
      <c r="AE344" s="16">
        <f t="shared" si="87"/>
        <v>-2223.0787944501758</v>
      </c>
      <c r="AF344" s="16">
        <f t="shared" si="88"/>
        <v>95.434693504889651</v>
      </c>
      <c r="AG344" s="16">
        <f t="shared" si="89"/>
        <v>52.701737145221301</v>
      </c>
      <c r="AH344">
        <f>INDEX(Impacts_scenario_1_RSBsn_Mask!$Y$2:$Y$70,$Z344-1939+1,1)</f>
        <v>0.91562594431250977</v>
      </c>
    </row>
    <row r="345" spans="1:34" x14ac:dyDescent="0.3">
      <c r="A345">
        <v>115</v>
      </c>
      <c r="B345">
        <v>2</v>
      </c>
      <c r="C345">
        <f>RS_wells_scenario_1_bgw!C345-RS_wells_baseline_bgw!C345</f>
        <v>0</v>
      </c>
      <c r="D345">
        <f>RS_wells_scenario_1_bgw!D345-RS_wells_baseline_bgw!D345</f>
        <v>0</v>
      </c>
      <c r="E345">
        <f>RS_wells_scenario_1_bgw!E345-RS_wells_baseline_bgw!E345</f>
        <v>0</v>
      </c>
      <c r="F345">
        <f>RS_wells_scenario_1_bgw!F345-RS_wells_baseline_bgw!F345</f>
        <v>0</v>
      </c>
      <c r="G345">
        <f>RS_wells_scenario_1_bgw!G345-RS_wells_baseline_bgw!G345</f>
        <v>0</v>
      </c>
      <c r="H345" s="19">
        <f>RS_wells_scenario_1_bgw!H345-RS_wells_baseline_bgw!H345</f>
        <v>0</v>
      </c>
      <c r="I345">
        <f>RS_wells_scenario_1_bgw!I345-RS_wells_baseline_bgw!I345</f>
        <v>0</v>
      </c>
      <c r="J345">
        <f>RS_wells_scenario_1_bgw!J345-RS_wells_baseline_bgw!J345</f>
        <v>0</v>
      </c>
      <c r="K345">
        <f>RS_wells_scenario_1_bgw!K345-RS_wells_baseline_bgw!K345</f>
        <v>0</v>
      </c>
      <c r="L345">
        <f>RS_wells_scenario_1_bgw!L345-RS_wells_baseline_bgw!L345</f>
        <v>0</v>
      </c>
      <c r="M345">
        <f>RS_wells_scenario_1_bgw!M345-RS_wells_baseline_bgw!M345</f>
        <v>0</v>
      </c>
      <c r="N345">
        <f>RS_wells_scenario_1_bgw!N345-RS_wells_baseline_bgw!N345</f>
        <v>0</v>
      </c>
      <c r="O345">
        <v>10.145833333333334</v>
      </c>
      <c r="P345">
        <f t="shared" si="76"/>
        <v>1949</v>
      </c>
      <c r="Q345" s="2">
        <f t="shared" si="77"/>
        <v>18070.166666666573</v>
      </c>
      <c r="R345">
        <f t="shared" si="78"/>
        <v>0</v>
      </c>
      <c r="S345">
        <f>I345*$O345/ref!$B$3</f>
        <v>0</v>
      </c>
      <c r="T345">
        <f>K345*$O345/ref!$B$3</f>
        <v>0</v>
      </c>
      <c r="U345">
        <f>L345*$O345/ref!$B$3</f>
        <v>0</v>
      </c>
      <c r="V345">
        <f>N345*$O345/ref!$B$3</f>
        <v>0</v>
      </c>
      <c r="W345">
        <f t="shared" si="82"/>
        <v>6</v>
      </c>
      <c r="X345" t="str">
        <f t="shared" si="83"/>
        <v>6 1949</v>
      </c>
      <c r="Y345">
        <f t="shared" si="80"/>
        <v>7</v>
      </c>
      <c r="Z345">
        <f t="shared" si="84"/>
        <v>1968</v>
      </c>
      <c r="AA345" t="str">
        <f t="shared" si="85"/>
        <v>7 1968</v>
      </c>
      <c r="AB345" s="1">
        <f t="shared" si="81"/>
        <v>25050.0625</v>
      </c>
      <c r="AC345">
        <f t="shared" si="79"/>
        <v>3</v>
      </c>
      <c r="AD345" s="16">
        <f t="shared" si="86"/>
        <v>1497.6776682159152</v>
      </c>
      <c r="AE345" s="16">
        <f t="shared" si="87"/>
        <v>-6819.0848914428425</v>
      </c>
      <c r="AF345" s="16">
        <f t="shared" si="88"/>
        <v>109.67695588909697</v>
      </c>
      <c r="AG345" s="16">
        <f t="shared" si="89"/>
        <v>75.623886070266664</v>
      </c>
      <c r="AH345">
        <f>INDEX(Impacts_scenario_1_RSBsn_Mask!$Y$2:$Y$70,$Z345-1939+1,1)</f>
        <v>0.91562594431250977</v>
      </c>
    </row>
    <row r="346" spans="1:34" x14ac:dyDescent="0.3">
      <c r="A346">
        <v>115</v>
      </c>
      <c r="B346">
        <v>3</v>
      </c>
      <c r="C346">
        <f>RS_wells_scenario_1_bgw!C346-RS_wells_baseline_bgw!C346</f>
        <v>0</v>
      </c>
      <c r="D346">
        <f>RS_wells_scenario_1_bgw!D346-RS_wells_baseline_bgw!D346</f>
        <v>0</v>
      </c>
      <c r="E346">
        <f>RS_wells_scenario_1_bgw!E346-RS_wells_baseline_bgw!E346</f>
        <v>0</v>
      </c>
      <c r="F346">
        <f>RS_wells_scenario_1_bgw!F346-RS_wells_baseline_bgw!F346</f>
        <v>0</v>
      </c>
      <c r="G346">
        <f>RS_wells_scenario_1_bgw!G346-RS_wells_baseline_bgw!G346</f>
        <v>0</v>
      </c>
      <c r="H346" s="19">
        <f>RS_wells_scenario_1_bgw!H346-RS_wells_baseline_bgw!H346</f>
        <v>0</v>
      </c>
      <c r="I346">
        <f>RS_wells_scenario_1_bgw!I346-RS_wells_baseline_bgw!I346</f>
        <v>0</v>
      </c>
      <c r="J346">
        <f>RS_wells_scenario_1_bgw!J346-RS_wells_baseline_bgw!J346</f>
        <v>0</v>
      </c>
      <c r="K346">
        <f>RS_wells_scenario_1_bgw!K346-RS_wells_baseline_bgw!K346</f>
        <v>0</v>
      </c>
      <c r="L346">
        <f>RS_wells_scenario_1_bgw!L346-RS_wells_baseline_bgw!L346</f>
        <v>0</v>
      </c>
      <c r="M346">
        <f>RS_wells_scenario_1_bgw!M346-RS_wells_baseline_bgw!M346</f>
        <v>0</v>
      </c>
      <c r="N346">
        <f>RS_wells_scenario_1_bgw!N346-RS_wells_baseline_bgw!N346</f>
        <v>0</v>
      </c>
      <c r="O346">
        <v>10.145833333333334</v>
      </c>
      <c r="P346">
        <f t="shared" si="76"/>
        <v>1949</v>
      </c>
      <c r="Q346" s="2">
        <f t="shared" si="77"/>
        <v>18080.312499999905</v>
      </c>
      <c r="R346">
        <f t="shared" si="78"/>
        <v>0</v>
      </c>
      <c r="S346">
        <f>I346*$O346/ref!$B$3</f>
        <v>0</v>
      </c>
      <c r="T346">
        <f>K346*$O346/ref!$B$3</f>
        <v>0</v>
      </c>
      <c r="U346">
        <f>L346*$O346/ref!$B$3</f>
        <v>0</v>
      </c>
      <c r="V346">
        <f>N346*$O346/ref!$B$3</f>
        <v>0</v>
      </c>
      <c r="W346">
        <f t="shared" si="82"/>
        <v>6</v>
      </c>
      <c r="X346" t="str">
        <f t="shared" si="83"/>
        <v>6 1949</v>
      </c>
      <c r="Y346">
        <f t="shared" si="80"/>
        <v>8</v>
      </c>
      <c r="Z346">
        <f t="shared" si="84"/>
        <v>1968</v>
      </c>
      <c r="AA346" t="str">
        <f t="shared" si="85"/>
        <v>8 1968</v>
      </c>
      <c r="AB346" s="1">
        <f t="shared" si="81"/>
        <v>25080.5</v>
      </c>
      <c r="AC346">
        <f t="shared" si="79"/>
        <v>3</v>
      </c>
      <c r="AD346" s="16">
        <f t="shared" si="86"/>
        <v>1590.3596025126269</v>
      </c>
      <c r="AE346" s="16">
        <f t="shared" si="87"/>
        <v>-7484.0289099948141</v>
      </c>
      <c r="AF346" s="16">
        <f t="shared" si="88"/>
        <v>174.4434251083714</v>
      </c>
      <c r="AG346" s="16">
        <f t="shared" si="89"/>
        <v>92.758622262731549</v>
      </c>
      <c r="AH346">
        <f>INDEX(Impacts_scenario_1_RSBsn_Mask!$Y$2:$Y$70,$Z346-1939+1,1)</f>
        <v>0.91562594431250977</v>
      </c>
    </row>
    <row r="347" spans="1:34" x14ac:dyDescent="0.3">
      <c r="A347">
        <v>116</v>
      </c>
      <c r="B347">
        <v>1</v>
      </c>
      <c r="C347">
        <f>RS_wells_scenario_1_bgw!C347-RS_wells_baseline_bgw!C347</f>
        <v>0</v>
      </c>
      <c r="D347">
        <f>RS_wells_scenario_1_bgw!D347-RS_wells_baseline_bgw!D347</f>
        <v>0</v>
      </c>
      <c r="E347">
        <f>RS_wells_scenario_1_bgw!E347-RS_wells_baseline_bgw!E347</f>
        <v>0</v>
      </c>
      <c r="F347">
        <f>RS_wells_scenario_1_bgw!F347-RS_wells_baseline_bgw!F347</f>
        <v>0</v>
      </c>
      <c r="G347">
        <f>RS_wells_scenario_1_bgw!G347-RS_wells_baseline_bgw!G347</f>
        <v>0</v>
      </c>
      <c r="H347" s="19">
        <f>RS_wells_scenario_1_bgw!H347-RS_wells_baseline_bgw!H347</f>
        <v>0</v>
      </c>
      <c r="I347">
        <f>RS_wells_scenario_1_bgw!I347-RS_wells_baseline_bgw!I347</f>
        <v>0</v>
      </c>
      <c r="J347">
        <f>RS_wells_scenario_1_bgw!J347-RS_wells_baseline_bgw!J347</f>
        <v>0</v>
      </c>
      <c r="K347">
        <f>RS_wells_scenario_1_bgw!K347-RS_wells_baseline_bgw!K347</f>
        <v>0</v>
      </c>
      <c r="L347">
        <f>RS_wells_scenario_1_bgw!L347-RS_wells_baseline_bgw!L347</f>
        <v>0</v>
      </c>
      <c r="M347">
        <f>RS_wells_scenario_1_bgw!M347-RS_wells_baseline_bgw!M347</f>
        <v>0</v>
      </c>
      <c r="N347">
        <f>RS_wells_scenario_1_bgw!N347-RS_wells_baseline_bgw!N347</f>
        <v>0</v>
      </c>
      <c r="O347">
        <v>10.145833333333334</v>
      </c>
      <c r="P347">
        <f t="shared" si="76"/>
        <v>1949</v>
      </c>
      <c r="Q347" s="2">
        <f t="shared" si="77"/>
        <v>18090.458333333238</v>
      </c>
      <c r="R347">
        <f t="shared" si="78"/>
        <v>0</v>
      </c>
      <c r="S347">
        <f>I347*$O347/ref!$B$3</f>
        <v>0</v>
      </c>
      <c r="T347">
        <f>K347*$O347/ref!$B$3</f>
        <v>0</v>
      </c>
      <c r="U347">
        <f>L347*$O347/ref!$B$3</f>
        <v>0</v>
      </c>
      <c r="V347">
        <f>N347*$O347/ref!$B$3</f>
        <v>0</v>
      </c>
      <c r="W347">
        <f t="shared" si="82"/>
        <v>7</v>
      </c>
      <c r="X347" t="str">
        <f t="shared" si="83"/>
        <v>7 1949</v>
      </c>
      <c r="Y347">
        <f t="shared" si="80"/>
        <v>9</v>
      </c>
      <c r="Z347">
        <f t="shared" si="84"/>
        <v>1968</v>
      </c>
      <c r="AA347" t="str">
        <f t="shared" si="85"/>
        <v>9 1968</v>
      </c>
      <c r="AB347" s="1">
        <f t="shared" si="81"/>
        <v>25110.9375</v>
      </c>
      <c r="AC347">
        <f t="shared" si="79"/>
        <v>3</v>
      </c>
      <c r="AD347" s="16">
        <f t="shared" si="86"/>
        <v>-624.62964604300601</v>
      </c>
      <c r="AE347" s="16">
        <f t="shared" si="87"/>
        <v>-3363.043993729917</v>
      </c>
      <c r="AF347" s="16">
        <f t="shared" si="88"/>
        <v>203.91308900491862</v>
      </c>
      <c r="AG347" s="16">
        <f t="shared" si="89"/>
        <v>100.11824800237127</v>
      </c>
      <c r="AH347">
        <f>INDEX(Impacts_scenario_1_RSBsn_Mask!$Y$2:$Y$70,$Z347-1939+1,1)</f>
        <v>0.91562594431250977</v>
      </c>
    </row>
    <row r="348" spans="1:34" x14ac:dyDescent="0.3">
      <c r="A348">
        <v>116</v>
      </c>
      <c r="B348">
        <v>2</v>
      </c>
      <c r="C348">
        <f>RS_wells_scenario_1_bgw!C348-RS_wells_baseline_bgw!C348</f>
        <v>0</v>
      </c>
      <c r="D348">
        <f>RS_wells_scenario_1_bgw!D348-RS_wells_baseline_bgw!D348</f>
        <v>0</v>
      </c>
      <c r="E348">
        <f>RS_wells_scenario_1_bgw!E348-RS_wells_baseline_bgw!E348</f>
        <v>0</v>
      </c>
      <c r="F348">
        <f>RS_wells_scenario_1_bgw!F348-RS_wells_baseline_bgw!F348</f>
        <v>0</v>
      </c>
      <c r="G348">
        <f>RS_wells_scenario_1_bgw!G348-RS_wells_baseline_bgw!G348</f>
        <v>0</v>
      </c>
      <c r="H348" s="19">
        <f>RS_wells_scenario_1_bgw!H348-RS_wells_baseline_bgw!H348</f>
        <v>0</v>
      </c>
      <c r="I348">
        <f>RS_wells_scenario_1_bgw!I348-RS_wells_baseline_bgw!I348</f>
        <v>0</v>
      </c>
      <c r="J348">
        <f>RS_wells_scenario_1_bgw!J348-RS_wells_baseline_bgw!J348</f>
        <v>0</v>
      </c>
      <c r="K348">
        <f>RS_wells_scenario_1_bgw!K348-RS_wells_baseline_bgw!K348</f>
        <v>0</v>
      </c>
      <c r="L348">
        <f>RS_wells_scenario_1_bgw!L348-RS_wells_baseline_bgw!L348</f>
        <v>0</v>
      </c>
      <c r="M348">
        <f>RS_wells_scenario_1_bgw!M348-RS_wells_baseline_bgw!M348</f>
        <v>0</v>
      </c>
      <c r="N348">
        <f>RS_wells_scenario_1_bgw!N348-RS_wells_baseline_bgw!N348</f>
        <v>0</v>
      </c>
      <c r="O348">
        <v>10.145833333333334</v>
      </c>
      <c r="P348">
        <f t="shared" si="76"/>
        <v>1949</v>
      </c>
      <c r="Q348" s="2">
        <f t="shared" si="77"/>
        <v>18100.60416666657</v>
      </c>
      <c r="R348">
        <f t="shared" si="78"/>
        <v>0</v>
      </c>
      <c r="S348">
        <f>I348*$O348/ref!$B$3</f>
        <v>0</v>
      </c>
      <c r="T348">
        <f>K348*$O348/ref!$B$3</f>
        <v>0</v>
      </c>
      <c r="U348">
        <f>L348*$O348/ref!$B$3</f>
        <v>0</v>
      </c>
      <c r="V348">
        <f>N348*$O348/ref!$B$3</f>
        <v>0</v>
      </c>
      <c r="W348">
        <f t="shared" si="82"/>
        <v>7</v>
      </c>
      <c r="X348" t="str">
        <f t="shared" si="83"/>
        <v>7 1949</v>
      </c>
      <c r="Y348">
        <f t="shared" si="80"/>
        <v>10</v>
      </c>
      <c r="Z348">
        <f t="shared" si="84"/>
        <v>1968</v>
      </c>
      <c r="AA348" t="str">
        <f t="shared" si="85"/>
        <v>10 1968</v>
      </c>
      <c r="AB348" s="1">
        <f t="shared" si="81"/>
        <v>25141.375</v>
      </c>
      <c r="AC348">
        <f t="shared" si="79"/>
        <v>3</v>
      </c>
      <c r="AD348" s="16">
        <f t="shared" si="86"/>
        <v>-495.34771603352402</v>
      </c>
      <c r="AE348" s="16">
        <f t="shared" si="87"/>
        <v>-6.4560201446283605</v>
      </c>
      <c r="AF348" s="16">
        <f t="shared" si="88"/>
        <v>5.705750209889336E-4</v>
      </c>
      <c r="AG348" s="16">
        <f t="shared" si="89"/>
        <v>179.12474002262195</v>
      </c>
      <c r="AH348">
        <f>INDEX(Impacts_scenario_1_RSBsn_Mask!$Y$2:$Y$70,$Z348-1939+1,1)</f>
        <v>0.91562594431250977</v>
      </c>
    </row>
    <row r="349" spans="1:34" x14ac:dyDescent="0.3">
      <c r="A349">
        <v>116</v>
      </c>
      <c r="B349">
        <v>3</v>
      </c>
      <c r="C349">
        <f>RS_wells_scenario_1_bgw!C349-RS_wells_baseline_bgw!C349</f>
        <v>0</v>
      </c>
      <c r="D349">
        <f>RS_wells_scenario_1_bgw!D349-RS_wells_baseline_bgw!D349</f>
        <v>0</v>
      </c>
      <c r="E349">
        <f>RS_wells_scenario_1_bgw!E349-RS_wells_baseline_bgw!E349</f>
        <v>0</v>
      </c>
      <c r="F349">
        <f>RS_wells_scenario_1_bgw!F349-RS_wells_baseline_bgw!F349</f>
        <v>0</v>
      </c>
      <c r="G349">
        <f>RS_wells_scenario_1_bgw!G349-RS_wells_baseline_bgw!G349</f>
        <v>0</v>
      </c>
      <c r="H349" s="19">
        <f>RS_wells_scenario_1_bgw!H349-RS_wells_baseline_bgw!H349</f>
        <v>0</v>
      </c>
      <c r="I349">
        <f>RS_wells_scenario_1_bgw!I349-RS_wells_baseline_bgw!I349</f>
        <v>0</v>
      </c>
      <c r="J349">
        <f>RS_wells_scenario_1_bgw!J349-RS_wells_baseline_bgw!J349</f>
        <v>0</v>
      </c>
      <c r="K349">
        <f>RS_wells_scenario_1_bgw!K349-RS_wells_baseline_bgw!K349</f>
        <v>0</v>
      </c>
      <c r="L349">
        <f>RS_wells_scenario_1_bgw!L349-RS_wells_baseline_bgw!L349</f>
        <v>0</v>
      </c>
      <c r="M349">
        <f>RS_wells_scenario_1_bgw!M349-RS_wells_baseline_bgw!M349</f>
        <v>0</v>
      </c>
      <c r="N349">
        <f>RS_wells_scenario_1_bgw!N349-RS_wells_baseline_bgw!N349</f>
        <v>0</v>
      </c>
      <c r="O349">
        <v>10.145833333333334</v>
      </c>
      <c r="P349">
        <f t="shared" si="76"/>
        <v>1949</v>
      </c>
      <c r="Q349" s="2">
        <f t="shared" si="77"/>
        <v>18110.749999999902</v>
      </c>
      <c r="R349">
        <f t="shared" si="78"/>
        <v>0</v>
      </c>
      <c r="S349">
        <f>I349*$O349/ref!$B$3</f>
        <v>0</v>
      </c>
      <c r="T349">
        <f>K349*$O349/ref!$B$3</f>
        <v>0</v>
      </c>
      <c r="U349">
        <f>L349*$O349/ref!$B$3</f>
        <v>0</v>
      </c>
      <c r="V349">
        <f>N349*$O349/ref!$B$3</f>
        <v>0</v>
      </c>
      <c r="W349">
        <f t="shared" si="82"/>
        <v>7</v>
      </c>
      <c r="X349" t="str">
        <f t="shared" si="83"/>
        <v>7 1949</v>
      </c>
      <c r="Y349">
        <f t="shared" si="80"/>
        <v>11</v>
      </c>
      <c r="Z349">
        <f t="shared" si="84"/>
        <v>1968</v>
      </c>
      <c r="AA349" t="str">
        <f t="shared" si="85"/>
        <v>11 1968</v>
      </c>
      <c r="AB349" s="1">
        <f t="shared" si="81"/>
        <v>25171.8125</v>
      </c>
      <c r="AC349">
        <f t="shared" si="79"/>
        <v>3</v>
      </c>
      <c r="AD349" s="16">
        <f t="shared" si="86"/>
        <v>-646.77021449375559</v>
      </c>
      <c r="AE349" s="16">
        <f t="shared" si="87"/>
        <v>-6.4560201446283605</v>
      </c>
      <c r="AF349" s="16">
        <f t="shared" si="88"/>
        <v>1.685202885853327E-2</v>
      </c>
      <c r="AG349" s="16">
        <f t="shared" si="89"/>
        <v>200.08259894580289</v>
      </c>
      <c r="AH349">
        <f>INDEX(Impacts_scenario_1_RSBsn_Mask!$Y$2:$Y$70,$Z349-1939+1,1)</f>
        <v>0.91562594431250977</v>
      </c>
    </row>
    <row r="350" spans="1:34" x14ac:dyDescent="0.3">
      <c r="A350">
        <v>117</v>
      </c>
      <c r="B350">
        <v>1</v>
      </c>
      <c r="C350">
        <f>RS_wells_scenario_1_bgw!C350-RS_wells_baseline_bgw!C350</f>
        <v>0</v>
      </c>
      <c r="D350">
        <f>RS_wells_scenario_1_bgw!D350-RS_wells_baseline_bgw!D350</f>
        <v>0</v>
      </c>
      <c r="E350">
        <f>RS_wells_scenario_1_bgw!E350-RS_wells_baseline_bgw!E350</f>
        <v>0</v>
      </c>
      <c r="F350">
        <f>RS_wells_scenario_1_bgw!F350-RS_wells_baseline_bgw!F350</f>
        <v>0</v>
      </c>
      <c r="G350">
        <f>RS_wells_scenario_1_bgw!G350-RS_wells_baseline_bgw!G350</f>
        <v>0</v>
      </c>
      <c r="H350" s="19">
        <f>RS_wells_scenario_1_bgw!H350-RS_wells_baseline_bgw!H350</f>
        <v>0</v>
      </c>
      <c r="I350">
        <f>RS_wells_scenario_1_bgw!I350-RS_wells_baseline_bgw!I350</f>
        <v>0</v>
      </c>
      <c r="J350">
        <f>RS_wells_scenario_1_bgw!J350-RS_wells_baseline_bgw!J350</f>
        <v>0</v>
      </c>
      <c r="K350">
        <f>RS_wells_scenario_1_bgw!K350-RS_wells_baseline_bgw!K350</f>
        <v>0</v>
      </c>
      <c r="L350">
        <f>RS_wells_scenario_1_bgw!L350-RS_wells_baseline_bgw!L350</f>
        <v>0</v>
      </c>
      <c r="M350">
        <f>RS_wells_scenario_1_bgw!M350-RS_wells_baseline_bgw!M350</f>
        <v>0</v>
      </c>
      <c r="N350">
        <f>RS_wells_scenario_1_bgw!N350-RS_wells_baseline_bgw!N350</f>
        <v>0</v>
      </c>
      <c r="O350">
        <v>10.145833333333334</v>
      </c>
      <c r="P350">
        <f t="shared" si="76"/>
        <v>1949</v>
      </c>
      <c r="Q350" s="2">
        <f t="shared" si="77"/>
        <v>18120.895833333234</v>
      </c>
      <c r="R350">
        <f t="shared" si="78"/>
        <v>0</v>
      </c>
      <c r="S350">
        <f>I350*$O350/ref!$B$3</f>
        <v>0</v>
      </c>
      <c r="T350">
        <f>K350*$O350/ref!$B$3</f>
        <v>0</v>
      </c>
      <c r="U350">
        <f>L350*$O350/ref!$B$3</f>
        <v>0</v>
      </c>
      <c r="V350">
        <f>N350*$O350/ref!$B$3</f>
        <v>0</v>
      </c>
      <c r="W350">
        <f t="shared" si="82"/>
        <v>8</v>
      </c>
      <c r="X350" t="str">
        <f t="shared" si="83"/>
        <v>8 1949</v>
      </c>
      <c r="Y350">
        <f t="shared" si="80"/>
        <v>12</v>
      </c>
      <c r="Z350">
        <f t="shared" si="84"/>
        <v>1968</v>
      </c>
      <c r="AA350" t="str">
        <f t="shared" si="85"/>
        <v>12 1968</v>
      </c>
      <c r="AB350" s="1">
        <f t="shared" si="81"/>
        <v>25202.25</v>
      </c>
      <c r="AC350">
        <f t="shared" si="79"/>
        <v>3</v>
      </c>
      <c r="AD350" s="16">
        <f t="shared" si="86"/>
        <v>-377.51697603191064</v>
      </c>
      <c r="AE350" s="16">
        <f t="shared" si="87"/>
        <v>-6.4560201446283605</v>
      </c>
      <c r="AF350" s="16">
        <f t="shared" si="88"/>
        <v>15.94278450016273</v>
      </c>
      <c r="AG350" s="16">
        <f t="shared" si="89"/>
        <v>186.65419995489623</v>
      </c>
      <c r="AH350">
        <f>INDEX(Impacts_scenario_1_RSBsn_Mask!$Y$2:$Y$70,$Z350-1939+1,1)</f>
        <v>0.91562594431250977</v>
      </c>
    </row>
    <row r="351" spans="1:34" x14ac:dyDescent="0.3">
      <c r="A351">
        <v>117</v>
      </c>
      <c r="B351">
        <v>2</v>
      </c>
      <c r="C351">
        <f>RS_wells_scenario_1_bgw!C351-RS_wells_baseline_bgw!C351</f>
        <v>0</v>
      </c>
      <c r="D351">
        <f>RS_wells_scenario_1_bgw!D351-RS_wells_baseline_bgw!D351</f>
        <v>0</v>
      </c>
      <c r="E351">
        <f>RS_wells_scenario_1_bgw!E351-RS_wells_baseline_bgw!E351</f>
        <v>0</v>
      </c>
      <c r="F351">
        <f>RS_wells_scenario_1_bgw!F351-RS_wells_baseline_bgw!F351</f>
        <v>0</v>
      </c>
      <c r="G351">
        <f>RS_wells_scenario_1_bgw!G351-RS_wells_baseline_bgw!G351</f>
        <v>0</v>
      </c>
      <c r="H351" s="19">
        <f>RS_wells_scenario_1_bgw!H351-RS_wells_baseline_bgw!H351</f>
        <v>0</v>
      </c>
      <c r="I351">
        <f>RS_wells_scenario_1_bgw!I351-RS_wells_baseline_bgw!I351</f>
        <v>0</v>
      </c>
      <c r="J351">
        <f>RS_wells_scenario_1_bgw!J351-RS_wells_baseline_bgw!J351</f>
        <v>0</v>
      </c>
      <c r="K351">
        <f>RS_wells_scenario_1_bgw!K351-RS_wells_baseline_bgw!K351</f>
        <v>0</v>
      </c>
      <c r="L351">
        <f>RS_wells_scenario_1_bgw!L351-RS_wells_baseline_bgw!L351</f>
        <v>0</v>
      </c>
      <c r="M351">
        <f>RS_wells_scenario_1_bgw!M351-RS_wells_baseline_bgw!M351</f>
        <v>0</v>
      </c>
      <c r="N351">
        <f>RS_wells_scenario_1_bgw!N351-RS_wells_baseline_bgw!N351</f>
        <v>0</v>
      </c>
      <c r="O351">
        <v>10.145833333333334</v>
      </c>
      <c r="P351">
        <f t="shared" si="76"/>
        <v>1949</v>
      </c>
      <c r="Q351" s="2">
        <f t="shared" si="77"/>
        <v>18131.041666666566</v>
      </c>
      <c r="R351">
        <f t="shared" si="78"/>
        <v>0</v>
      </c>
      <c r="S351">
        <f>I351*$O351/ref!$B$3</f>
        <v>0</v>
      </c>
      <c r="T351">
        <f>K351*$O351/ref!$B$3</f>
        <v>0</v>
      </c>
      <c r="U351">
        <f>L351*$O351/ref!$B$3</f>
        <v>0</v>
      </c>
      <c r="V351">
        <f>N351*$O351/ref!$B$3</f>
        <v>0</v>
      </c>
      <c r="W351">
        <f t="shared" si="82"/>
        <v>8</v>
      </c>
      <c r="X351" t="str">
        <f t="shared" si="83"/>
        <v>8 1949</v>
      </c>
      <c r="Y351">
        <f t="shared" si="80"/>
        <v>1</v>
      </c>
      <c r="Z351">
        <f t="shared" si="84"/>
        <v>1969</v>
      </c>
      <c r="AA351" t="str">
        <f t="shared" si="85"/>
        <v>1 1969</v>
      </c>
      <c r="AB351" s="1">
        <f t="shared" si="81"/>
        <v>25232.6875</v>
      </c>
      <c r="AC351">
        <f t="shared" si="79"/>
        <v>3</v>
      </c>
      <c r="AD351" s="16">
        <f t="shared" si="86"/>
        <v>-242.12070726536163</v>
      </c>
      <c r="AE351" s="16">
        <f t="shared" si="87"/>
        <v>-7.6365213929060758</v>
      </c>
      <c r="AF351" s="16">
        <f t="shared" si="88"/>
        <v>43.382894553297376</v>
      </c>
      <c r="AG351" s="16">
        <f t="shared" si="89"/>
        <v>166.91001095634317</v>
      </c>
      <c r="AH351">
        <f>INDEX(Impacts_scenario_1_RSBsn_Mask!$Y$2:$Y$70,$Z351-1939+1,1)</f>
        <v>0.91204771231494119</v>
      </c>
    </row>
    <row r="352" spans="1:34" x14ac:dyDescent="0.3">
      <c r="A352">
        <v>117</v>
      </c>
      <c r="B352">
        <v>3</v>
      </c>
      <c r="C352">
        <f>RS_wells_scenario_1_bgw!C352-RS_wells_baseline_bgw!C352</f>
        <v>0</v>
      </c>
      <c r="D352">
        <f>RS_wells_scenario_1_bgw!D352-RS_wells_baseline_bgw!D352</f>
        <v>0</v>
      </c>
      <c r="E352">
        <f>RS_wells_scenario_1_bgw!E352-RS_wells_baseline_bgw!E352</f>
        <v>0</v>
      </c>
      <c r="F352">
        <f>RS_wells_scenario_1_bgw!F352-RS_wells_baseline_bgw!F352</f>
        <v>0</v>
      </c>
      <c r="G352">
        <f>RS_wells_scenario_1_bgw!G352-RS_wells_baseline_bgw!G352</f>
        <v>0</v>
      </c>
      <c r="H352" s="19">
        <f>RS_wells_scenario_1_bgw!H352-RS_wells_baseline_bgw!H352</f>
        <v>0</v>
      </c>
      <c r="I352">
        <f>RS_wells_scenario_1_bgw!I352-RS_wells_baseline_bgw!I352</f>
        <v>0</v>
      </c>
      <c r="J352">
        <f>RS_wells_scenario_1_bgw!J352-RS_wells_baseline_bgw!J352</f>
        <v>0</v>
      </c>
      <c r="K352">
        <f>RS_wells_scenario_1_bgw!K352-RS_wells_baseline_bgw!K352</f>
        <v>0</v>
      </c>
      <c r="L352">
        <f>RS_wells_scenario_1_bgw!L352-RS_wells_baseline_bgw!L352</f>
        <v>0</v>
      </c>
      <c r="M352">
        <f>RS_wells_scenario_1_bgw!M352-RS_wells_baseline_bgw!M352</f>
        <v>0</v>
      </c>
      <c r="N352">
        <f>RS_wells_scenario_1_bgw!N352-RS_wells_baseline_bgw!N352</f>
        <v>0</v>
      </c>
      <c r="O352">
        <v>10.145833333333334</v>
      </c>
      <c r="P352">
        <f t="shared" si="76"/>
        <v>1949</v>
      </c>
      <c r="Q352" s="2">
        <f t="shared" si="77"/>
        <v>18141.187499999898</v>
      </c>
      <c r="R352">
        <f t="shared" si="78"/>
        <v>0</v>
      </c>
      <c r="S352">
        <f>I352*$O352/ref!$B$3</f>
        <v>0</v>
      </c>
      <c r="T352">
        <f>K352*$O352/ref!$B$3</f>
        <v>0</v>
      </c>
      <c r="U352">
        <f>L352*$O352/ref!$B$3</f>
        <v>0</v>
      </c>
      <c r="V352">
        <f>N352*$O352/ref!$B$3</f>
        <v>0</v>
      </c>
      <c r="W352">
        <f t="shared" si="82"/>
        <v>8</v>
      </c>
      <c r="X352" t="str">
        <f t="shared" si="83"/>
        <v>8 1949</v>
      </c>
      <c r="Y352">
        <f t="shared" si="80"/>
        <v>2</v>
      </c>
      <c r="Z352">
        <f t="shared" si="84"/>
        <v>1969</v>
      </c>
      <c r="AA352" t="str">
        <f t="shared" si="85"/>
        <v>2 1969</v>
      </c>
      <c r="AB352" s="1">
        <f t="shared" si="81"/>
        <v>25263.125</v>
      </c>
      <c r="AC352">
        <f t="shared" si="79"/>
        <v>3</v>
      </c>
      <c r="AD352" s="16">
        <f t="shared" si="86"/>
        <v>-199.8523391185542</v>
      </c>
      <c r="AE352" s="16">
        <f t="shared" si="87"/>
        <v>-7.6365213929060758</v>
      </c>
      <c r="AF352" s="16">
        <f t="shared" si="88"/>
        <v>6.7576001487396401E-4</v>
      </c>
      <c r="AG352" s="16">
        <f t="shared" si="89"/>
        <v>161.54976859862987</v>
      </c>
      <c r="AH352">
        <f>INDEX(Impacts_scenario_1_RSBsn_Mask!$Y$2:$Y$70,$Z352-1939+1,1)</f>
        <v>0.91204771231494119</v>
      </c>
    </row>
    <row r="353" spans="1:34" x14ac:dyDescent="0.3">
      <c r="A353">
        <v>118</v>
      </c>
      <c r="B353">
        <v>1</v>
      </c>
      <c r="C353">
        <f>RS_wells_scenario_1_bgw!C353-RS_wells_baseline_bgw!C353</f>
        <v>0</v>
      </c>
      <c r="D353">
        <f>RS_wells_scenario_1_bgw!D353-RS_wells_baseline_bgw!D353</f>
        <v>0</v>
      </c>
      <c r="E353">
        <f>RS_wells_scenario_1_bgw!E353-RS_wells_baseline_bgw!E353</f>
        <v>0</v>
      </c>
      <c r="F353">
        <f>RS_wells_scenario_1_bgw!F353-RS_wells_baseline_bgw!F353</f>
        <v>0</v>
      </c>
      <c r="G353">
        <f>RS_wells_scenario_1_bgw!G353-RS_wells_baseline_bgw!G353</f>
        <v>0</v>
      </c>
      <c r="H353" s="19">
        <f>RS_wells_scenario_1_bgw!H353-RS_wells_baseline_bgw!H353</f>
        <v>0</v>
      </c>
      <c r="I353">
        <f>RS_wells_scenario_1_bgw!I353-RS_wells_baseline_bgw!I353</f>
        <v>0</v>
      </c>
      <c r="J353">
        <f>RS_wells_scenario_1_bgw!J353-RS_wells_baseline_bgw!J353</f>
        <v>0</v>
      </c>
      <c r="K353">
        <f>RS_wells_scenario_1_bgw!K353-RS_wells_baseline_bgw!K353</f>
        <v>0</v>
      </c>
      <c r="L353">
        <f>RS_wells_scenario_1_bgw!L353-RS_wells_baseline_bgw!L353</f>
        <v>0</v>
      </c>
      <c r="M353">
        <f>RS_wells_scenario_1_bgw!M353-RS_wells_baseline_bgw!M353</f>
        <v>0</v>
      </c>
      <c r="N353">
        <f>RS_wells_scenario_1_bgw!N353-RS_wells_baseline_bgw!N353</f>
        <v>0</v>
      </c>
      <c r="O353">
        <v>10.145833333333334</v>
      </c>
      <c r="P353">
        <f t="shared" si="76"/>
        <v>1949</v>
      </c>
      <c r="Q353" s="2">
        <f t="shared" si="77"/>
        <v>18151.33333333323</v>
      </c>
      <c r="R353">
        <f t="shared" si="78"/>
        <v>0</v>
      </c>
      <c r="S353">
        <f>I353*$O353/ref!$B$3</f>
        <v>0</v>
      </c>
      <c r="T353">
        <f>K353*$O353/ref!$B$3</f>
        <v>0</v>
      </c>
      <c r="U353">
        <f>L353*$O353/ref!$B$3</f>
        <v>0</v>
      </c>
      <c r="V353">
        <f>N353*$O353/ref!$B$3</f>
        <v>0</v>
      </c>
      <c r="W353">
        <f t="shared" si="82"/>
        <v>9</v>
      </c>
      <c r="X353" t="str">
        <f t="shared" si="83"/>
        <v>9 1949</v>
      </c>
      <c r="Y353">
        <f t="shared" si="80"/>
        <v>3</v>
      </c>
      <c r="Z353">
        <f t="shared" si="84"/>
        <v>1969</v>
      </c>
      <c r="AA353" t="str">
        <f t="shared" si="85"/>
        <v>3 1969</v>
      </c>
      <c r="AB353" s="1">
        <f t="shared" si="81"/>
        <v>25293.5625</v>
      </c>
      <c r="AC353">
        <f t="shared" si="79"/>
        <v>3</v>
      </c>
      <c r="AD353" s="16">
        <f t="shared" si="86"/>
        <v>-154.79466167847949</v>
      </c>
      <c r="AE353" s="16">
        <f t="shared" si="87"/>
        <v>-7.6365213929060758</v>
      </c>
      <c r="AF353" s="16">
        <f t="shared" si="88"/>
        <v>10.045152614305678</v>
      </c>
      <c r="AG353" s="16">
        <f t="shared" si="89"/>
        <v>154.68639385124635</v>
      </c>
      <c r="AH353">
        <f>INDEX(Impacts_scenario_1_RSBsn_Mask!$Y$2:$Y$70,$Z353-1939+1,1)</f>
        <v>0.91204771231494119</v>
      </c>
    </row>
    <row r="354" spans="1:34" x14ac:dyDescent="0.3">
      <c r="A354">
        <v>118</v>
      </c>
      <c r="B354">
        <v>2</v>
      </c>
      <c r="C354">
        <f>RS_wells_scenario_1_bgw!C354-RS_wells_baseline_bgw!C354</f>
        <v>0</v>
      </c>
      <c r="D354">
        <f>RS_wells_scenario_1_bgw!D354-RS_wells_baseline_bgw!D354</f>
        <v>0</v>
      </c>
      <c r="E354">
        <f>RS_wells_scenario_1_bgw!E354-RS_wells_baseline_bgw!E354</f>
        <v>0</v>
      </c>
      <c r="F354">
        <f>RS_wells_scenario_1_bgw!F354-RS_wells_baseline_bgw!F354</f>
        <v>0</v>
      </c>
      <c r="G354">
        <f>RS_wells_scenario_1_bgw!G354-RS_wells_baseline_bgw!G354</f>
        <v>0</v>
      </c>
      <c r="H354" s="19">
        <f>RS_wells_scenario_1_bgw!H354-RS_wells_baseline_bgw!H354</f>
        <v>0</v>
      </c>
      <c r="I354">
        <f>RS_wells_scenario_1_bgw!I354-RS_wells_baseline_bgw!I354</f>
        <v>0</v>
      </c>
      <c r="J354">
        <f>RS_wells_scenario_1_bgw!J354-RS_wells_baseline_bgw!J354</f>
        <v>0</v>
      </c>
      <c r="K354">
        <f>RS_wells_scenario_1_bgw!K354-RS_wells_baseline_bgw!K354</f>
        <v>0</v>
      </c>
      <c r="L354">
        <f>RS_wells_scenario_1_bgw!L354-RS_wells_baseline_bgw!L354</f>
        <v>0</v>
      </c>
      <c r="M354">
        <f>RS_wells_scenario_1_bgw!M354-RS_wells_baseline_bgw!M354</f>
        <v>0</v>
      </c>
      <c r="N354">
        <f>RS_wells_scenario_1_bgw!N354-RS_wells_baseline_bgw!N354</f>
        <v>0</v>
      </c>
      <c r="O354">
        <v>10.145833333333334</v>
      </c>
      <c r="P354">
        <f t="shared" si="76"/>
        <v>1949</v>
      </c>
      <c r="Q354" s="2">
        <f t="shared" si="77"/>
        <v>18161.479166666562</v>
      </c>
      <c r="R354">
        <f t="shared" si="78"/>
        <v>0</v>
      </c>
      <c r="S354">
        <f>I354*$O354/ref!$B$3</f>
        <v>0</v>
      </c>
      <c r="T354">
        <f>K354*$O354/ref!$B$3</f>
        <v>0</v>
      </c>
      <c r="U354">
        <f>L354*$O354/ref!$B$3</f>
        <v>0</v>
      </c>
      <c r="V354">
        <f>N354*$O354/ref!$B$3</f>
        <v>0</v>
      </c>
      <c r="W354">
        <f t="shared" si="82"/>
        <v>9</v>
      </c>
      <c r="X354" t="str">
        <f t="shared" si="83"/>
        <v>9 1949</v>
      </c>
      <c r="Y354">
        <f t="shared" si="80"/>
        <v>4</v>
      </c>
      <c r="Z354">
        <f t="shared" si="84"/>
        <v>1969</v>
      </c>
      <c r="AA354" t="str">
        <f t="shared" si="85"/>
        <v>4 1969</v>
      </c>
      <c r="AB354" s="1">
        <f t="shared" si="81"/>
        <v>25324</v>
      </c>
      <c r="AC354">
        <f t="shared" si="79"/>
        <v>3</v>
      </c>
      <c r="AD354" s="16">
        <f t="shared" si="86"/>
        <v>-23.809986553460057</v>
      </c>
      <c r="AE354" s="16">
        <f t="shared" si="87"/>
        <v>-564.36608082242697</v>
      </c>
      <c r="AF354" s="16">
        <f t="shared" si="88"/>
        <v>105.55109719027607</v>
      </c>
      <c r="AG354" s="16">
        <f t="shared" si="89"/>
        <v>130.65880423458324</v>
      </c>
      <c r="AH354">
        <f>INDEX(Impacts_scenario_1_RSBsn_Mask!$Y$2:$Y$70,$Z354-1939+1,1)</f>
        <v>0.91204771231494119</v>
      </c>
    </row>
    <row r="355" spans="1:34" x14ac:dyDescent="0.3">
      <c r="A355">
        <v>118</v>
      </c>
      <c r="B355">
        <v>3</v>
      </c>
      <c r="C355">
        <f>RS_wells_scenario_1_bgw!C355-RS_wells_baseline_bgw!C355</f>
        <v>0</v>
      </c>
      <c r="D355">
        <f>RS_wells_scenario_1_bgw!D355-RS_wells_baseline_bgw!D355</f>
        <v>0</v>
      </c>
      <c r="E355">
        <f>RS_wells_scenario_1_bgw!E355-RS_wells_baseline_bgw!E355</f>
        <v>0</v>
      </c>
      <c r="F355">
        <f>RS_wells_scenario_1_bgw!F355-RS_wells_baseline_bgw!F355</f>
        <v>0</v>
      </c>
      <c r="G355">
        <f>RS_wells_scenario_1_bgw!G355-RS_wells_baseline_bgw!G355</f>
        <v>0</v>
      </c>
      <c r="H355" s="19">
        <f>RS_wells_scenario_1_bgw!H355-RS_wells_baseline_bgw!H355</f>
        <v>0</v>
      </c>
      <c r="I355">
        <f>RS_wells_scenario_1_bgw!I355-RS_wells_baseline_bgw!I355</f>
        <v>0</v>
      </c>
      <c r="J355">
        <f>RS_wells_scenario_1_bgw!J355-RS_wells_baseline_bgw!J355</f>
        <v>0</v>
      </c>
      <c r="K355">
        <f>RS_wells_scenario_1_bgw!K355-RS_wells_baseline_bgw!K355</f>
        <v>0</v>
      </c>
      <c r="L355">
        <f>RS_wells_scenario_1_bgw!L355-RS_wells_baseline_bgw!L355</f>
        <v>0</v>
      </c>
      <c r="M355">
        <f>RS_wells_scenario_1_bgw!M355-RS_wells_baseline_bgw!M355</f>
        <v>0</v>
      </c>
      <c r="N355">
        <f>RS_wells_scenario_1_bgw!N355-RS_wells_baseline_bgw!N355</f>
        <v>0</v>
      </c>
      <c r="O355">
        <v>10.145833333333334</v>
      </c>
      <c r="P355">
        <f t="shared" si="76"/>
        <v>1949</v>
      </c>
      <c r="Q355" s="2">
        <f t="shared" si="77"/>
        <v>18171.624999999894</v>
      </c>
      <c r="R355">
        <f t="shared" si="78"/>
        <v>0</v>
      </c>
      <c r="S355">
        <f>I355*$O355/ref!$B$3</f>
        <v>0</v>
      </c>
      <c r="T355">
        <f>K355*$O355/ref!$B$3</f>
        <v>0</v>
      </c>
      <c r="U355">
        <f>L355*$O355/ref!$B$3</f>
        <v>0</v>
      </c>
      <c r="V355">
        <f>N355*$O355/ref!$B$3</f>
        <v>0</v>
      </c>
      <c r="W355">
        <f t="shared" si="82"/>
        <v>9</v>
      </c>
      <c r="X355" t="str">
        <f t="shared" si="83"/>
        <v>9 1949</v>
      </c>
      <c r="Y355">
        <f t="shared" si="80"/>
        <v>5</v>
      </c>
      <c r="Z355">
        <f t="shared" si="84"/>
        <v>1969</v>
      </c>
      <c r="AA355" t="str">
        <f t="shared" si="85"/>
        <v>5 1969</v>
      </c>
      <c r="AB355" s="1">
        <f t="shared" si="81"/>
        <v>25354.4375</v>
      </c>
      <c r="AC355">
        <f t="shared" si="79"/>
        <v>3</v>
      </c>
      <c r="AD355" s="16">
        <f t="shared" si="86"/>
        <v>57.077155650303894</v>
      </c>
      <c r="AE355" s="16">
        <f t="shared" si="87"/>
        <v>-880.74901695936205</v>
      </c>
      <c r="AF355" s="16">
        <f t="shared" si="88"/>
        <v>75.613643390344137</v>
      </c>
      <c r="AG355" s="16">
        <f t="shared" si="89"/>
        <v>128.61047384493517</v>
      </c>
      <c r="AH355">
        <f>INDEX(Impacts_scenario_1_RSBsn_Mask!$Y$2:$Y$70,$Z355-1939+1,1)</f>
        <v>0.91204771231494119</v>
      </c>
    </row>
    <row r="356" spans="1:34" x14ac:dyDescent="0.3">
      <c r="A356">
        <v>119</v>
      </c>
      <c r="B356">
        <v>1</v>
      </c>
      <c r="C356">
        <f>RS_wells_scenario_1_bgw!C356-RS_wells_baseline_bgw!C356</f>
        <v>0</v>
      </c>
      <c r="D356">
        <f>RS_wells_scenario_1_bgw!D356-RS_wells_baseline_bgw!D356</f>
        <v>0</v>
      </c>
      <c r="E356">
        <f>RS_wells_scenario_1_bgw!E356-RS_wells_baseline_bgw!E356</f>
        <v>0</v>
      </c>
      <c r="F356">
        <f>RS_wells_scenario_1_bgw!F356-RS_wells_baseline_bgw!F356</f>
        <v>0</v>
      </c>
      <c r="G356">
        <f>RS_wells_scenario_1_bgw!G356-RS_wells_baseline_bgw!G356</f>
        <v>0</v>
      </c>
      <c r="H356" s="19">
        <f>RS_wells_scenario_1_bgw!H356-RS_wells_baseline_bgw!H356</f>
        <v>0</v>
      </c>
      <c r="I356">
        <f>RS_wells_scenario_1_bgw!I356-RS_wells_baseline_bgw!I356</f>
        <v>0</v>
      </c>
      <c r="J356">
        <f>RS_wells_scenario_1_bgw!J356-RS_wells_baseline_bgw!J356</f>
        <v>0</v>
      </c>
      <c r="K356">
        <f>RS_wells_scenario_1_bgw!K356-RS_wells_baseline_bgw!K356</f>
        <v>0</v>
      </c>
      <c r="L356">
        <f>RS_wells_scenario_1_bgw!L356-RS_wells_baseline_bgw!L356</f>
        <v>0</v>
      </c>
      <c r="M356">
        <f>RS_wells_scenario_1_bgw!M356-RS_wells_baseline_bgw!M356</f>
        <v>0</v>
      </c>
      <c r="N356">
        <f>RS_wells_scenario_1_bgw!N356-RS_wells_baseline_bgw!N356</f>
        <v>0</v>
      </c>
      <c r="O356">
        <v>10.145833333333334</v>
      </c>
      <c r="P356">
        <f t="shared" si="76"/>
        <v>1949</v>
      </c>
      <c r="Q356" s="2">
        <f t="shared" si="77"/>
        <v>18181.770833333227</v>
      </c>
      <c r="R356">
        <f t="shared" si="78"/>
        <v>0</v>
      </c>
      <c r="S356">
        <f>I356*$O356/ref!$B$3</f>
        <v>0</v>
      </c>
      <c r="T356">
        <f>K356*$O356/ref!$B$3</f>
        <v>0</v>
      </c>
      <c r="U356">
        <f>L356*$O356/ref!$B$3</f>
        <v>0</v>
      </c>
      <c r="V356">
        <f>N356*$O356/ref!$B$3</f>
        <v>0</v>
      </c>
      <c r="W356">
        <f t="shared" si="82"/>
        <v>10</v>
      </c>
      <c r="X356" t="str">
        <f t="shared" si="83"/>
        <v>10 1949</v>
      </c>
      <c r="Y356">
        <f t="shared" si="80"/>
        <v>6</v>
      </c>
      <c r="Z356">
        <f t="shared" si="84"/>
        <v>1969</v>
      </c>
      <c r="AA356" t="str">
        <f t="shared" si="85"/>
        <v>6 1969</v>
      </c>
      <c r="AB356" s="1">
        <f t="shared" si="81"/>
        <v>25384.875</v>
      </c>
      <c r="AC356">
        <f t="shared" si="79"/>
        <v>3</v>
      </c>
      <c r="AD356" s="16">
        <f t="shared" si="86"/>
        <v>90.342537137952107</v>
      </c>
      <c r="AE356" s="16">
        <f t="shared" si="87"/>
        <v>-2086.8961648588224</v>
      </c>
      <c r="AF356" s="16">
        <f t="shared" si="88"/>
        <v>178.56714172271612</v>
      </c>
      <c r="AG356" s="16">
        <f t="shared" si="89"/>
        <v>102.16372339737548</v>
      </c>
      <c r="AH356">
        <f>INDEX(Impacts_scenario_1_RSBsn_Mask!$Y$2:$Y$70,$Z356-1939+1,1)</f>
        <v>0.91204771231494119</v>
      </c>
    </row>
    <row r="357" spans="1:34" x14ac:dyDescent="0.3">
      <c r="A357">
        <v>119</v>
      </c>
      <c r="B357">
        <v>2</v>
      </c>
      <c r="C357">
        <f>RS_wells_scenario_1_bgw!C357-RS_wells_baseline_bgw!C357</f>
        <v>0</v>
      </c>
      <c r="D357">
        <f>RS_wells_scenario_1_bgw!D357-RS_wells_baseline_bgw!D357</f>
        <v>0</v>
      </c>
      <c r="E357">
        <f>RS_wells_scenario_1_bgw!E357-RS_wells_baseline_bgw!E357</f>
        <v>0</v>
      </c>
      <c r="F357">
        <f>RS_wells_scenario_1_bgw!F357-RS_wells_baseline_bgw!F357</f>
        <v>0</v>
      </c>
      <c r="G357">
        <f>RS_wells_scenario_1_bgw!G357-RS_wells_baseline_bgw!G357</f>
        <v>0</v>
      </c>
      <c r="H357" s="19">
        <f>RS_wells_scenario_1_bgw!H357-RS_wells_baseline_bgw!H357</f>
        <v>0</v>
      </c>
      <c r="I357">
        <f>RS_wells_scenario_1_bgw!I357-RS_wells_baseline_bgw!I357</f>
        <v>0</v>
      </c>
      <c r="J357">
        <f>RS_wells_scenario_1_bgw!J357-RS_wells_baseline_bgw!J357</f>
        <v>0</v>
      </c>
      <c r="K357">
        <f>RS_wells_scenario_1_bgw!K357-RS_wells_baseline_bgw!K357</f>
        <v>0</v>
      </c>
      <c r="L357">
        <f>RS_wells_scenario_1_bgw!L357-RS_wells_baseline_bgw!L357</f>
        <v>0</v>
      </c>
      <c r="M357">
        <f>RS_wells_scenario_1_bgw!M357-RS_wells_baseline_bgw!M357</f>
        <v>0</v>
      </c>
      <c r="N357">
        <f>RS_wells_scenario_1_bgw!N357-RS_wells_baseline_bgw!N357</f>
        <v>0</v>
      </c>
      <c r="O357">
        <v>10.145833333333334</v>
      </c>
      <c r="P357">
        <f t="shared" si="76"/>
        <v>1949</v>
      </c>
      <c r="Q357" s="2">
        <f t="shared" si="77"/>
        <v>18191.916666666559</v>
      </c>
      <c r="R357">
        <f t="shared" si="78"/>
        <v>0</v>
      </c>
      <c r="S357">
        <f>I357*$O357/ref!$B$3</f>
        <v>0</v>
      </c>
      <c r="T357">
        <f>K357*$O357/ref!$B$3</f>
        <v>0</v>
      </c>
      <c r="U357">
        <f>L357*$O357/ref!$B$3</f>
        <v>0</v>
      </c>
      <c r="V357">
        <f>N357*$O357/ref!$B$3</f>
        <v>0</v>
      </c>
      <c r="W357">
        <f t="shared" si="82"/>
        <v>10</v>
      </c>
      <c r="X357" t="str">
        <f t="shared" si="83"/>
        <v>10 1949</v>
      </c>
      <c r="Y357">
        <f t="shared" si="80"/>
        <v>7</v>
      </c>
      <c r="Z357">
        <f t="shared" si="84"/>
        <v>1969</v>
      </c>
      <c r="AA357" t="str">
        <f t="shared" si="85"/>
        <v>7 1969</v>
      </c>
      <c r="AB357" s="1">
        <f t="shared" si="81"/>
        <v>25415.3125</v>
      </c>
      <c r="AC357">
        <f t="shared" si="79"/>
        <v>3</v>
      </c>
      <c r="AD357" s="16">
        <f t="shared" si="86"/>
        <v>12.560143519570975</v>
      </c>
      <c r="AE357" s="16">
        <f t="shared" si="87"/>
        <v>-6398.0897351784924</v>
      </c>
      <c r="AF357" s="16">
        <f t="shared" si="88"/>
        <v>219.64671340096294</v>
      </c>
      <c r="AG357" s="16">
        <f t="shared" si="89"/>
        <v>89.019651766195267</v>
      </c>
      <c r="AH357">
        <f>INDEX(Impacts_scenario_1_RSBsn_Mask!$Y$2:$Y$70,$Z357-1939+1,1)</f>
        <v>0.91204771231494119</v>
      </c>
    </row>
    <row r="358" spans="1:34" x14ac:dyDescent="0.3">
      <c r="A358">
        <v>119</v>
      </c>
      <c r="B358">
        <v>3</v>
      </c>
      <c r="C358">
        <f>RS_wells_scenario_1_bgw!C358-RS_wells_baseline_bgw!C358</f>
        <v>0</v>
      </c>
      <c r="D358">
        <f>RS_wells_scenario_1_bgw!D358-RS_wells_baseline_bgw!D358</f>
        <v>0</v>
      </c>
      <c r="E358">
        <f>RS_wells_scenario_1_bgw!E358-RS_wells_baseline_bgw!E358</f>
        <v>0</v>
      </c>
      <c r="F358">
        <f>RS_wells_scenario_1_bgw!F358-RS_wells_baseline_bgw!F358</f>
        <v>0</v>
      </c>
      <c r="G358">
        <f>RS_wells_scenario_1_bgw!G358-RS_wells_baseline_bgw!G358</f>
        <v>0</v>
      </c>
      <c r="H358" s="19">
        <f>RS_wells_scenario_1_bgw!H358-RS_wells_baseline_bgw!H358</f>
        <v>0</v>
      </c>
      <c r="I358">
        <f>RS_wells_scenario_1_bgw!I358-RS_wells_baseline_bgw!I358</f>
        <v>0</v>
      </c>
      <c r="J358">
        <f>RS_wells_scenario_1_bgw!J358-RS_wells_baseline_bgw!J358</f>
        <v>0</v>
      </c>
      <c r="K358">
        <f>RS_wells_scenario_1_bgw!K358-RS_wells_baseline_bgw!K358</f>
        <v>0</v>
      </c>
      <c r="L358">
        <f>RS_wells_scenario_1_bgw!L358-RS_wells_baseline_bgw!L358</f>
        <v>0</v>
      </c>
      <c r="M358">
        <f>RS_wells_scenario_1_bgw!M358-RS_wells_baseline_bgw!M358</f>
        <v>0</v>
      </c>
      <c r="N358">
        <f>RS_wells_scenario_1_bgw!N358-RS_wells_baseline_bgw!N358</f>
        <v>0</v>
      </c>
      <c r="O358">
        <v>10.145833333333334</v>
      </c>
      <c r="P358">
        <f t="shared" si="76"/>
        <v>1949</v>
      </c>
      <c r="Q358" s="2">
        <f t="shared" si="77"/>
        <v>18202.062499999891</v>
      </c>
      <c r="R358">
        <f t="shared" si="78"/>
        <v>0</v>
      </c>
      <c r="S358">
        <f>I358*$O358/ref!$B$3</f>
        <v>0</v>
      </c>
      <c r="T358">
        <f>K358*$O358/ref!$B$3</f>
        <v>0</v>
      </c>
      <c r="U358">
        <f>L358*$O358/ref!$B$3</f>
        <v>0</v>
      </c>
      <c r="V358">
        <f>N358*$O358/ref!$B$3</f>
        <v>0</v>
      </c>
      <c r="W358">
        <f t="shared" si="82"/>
        <v>10</v>
      </c>
      <c r="X358" t="str">
        <f t="shared" si="83"/>
        <v>10 1949</v>
      </c>
      <c r="Y358">
        <f t="shared" si="80"/>
        <v>8</v>
      </c>
      <c r="Z358">
        <f t="shared" si="84"/>
        <v>1969</v>
      </c>
      <c r="AA358" t="str">
        <f t="shared" si="85"/>
        <v>8 1969</v>
      </c>
      <c r="AB358" s="1">
        <f t="shared" si="81"/>
        <v>25445.75</v>
      </c>
      <c r="AC358">
        <f t="shared" si="79"/>
        <v>3</v>
      </c>
      <c r="AD358" s="16">
        <f t="shared" si="86"/>
        <v>3673.5327599321536</v>
      </c>
      <c r="AE358" s="16">
        <f t="shared" si="87"/>
        <v>-7021.8275975952693</v>
      </c>
      <c r="AF358" s="16">
        <f t="shared" si="88"/>
        <v>13.51923447835226</v>
      </c>
      <c r="AG358" s="16">
        <f t="shared" si="89"/>
        <v>210.11789601034269</v>
      </c>
      <c r="AH358">
        <f>INDEX(Impacts_scenario_1_RSBsn_Mask!$Y$2:$Y$70,$Z358-1939+1,1)</f>
        <v>0.91204771231494119</v>
      </c>
    </row>
    <row r="359" spans="1:34" x14ac:dyDescent="0.3">
      <c r="A359">
        <v>120</v>
      </c>
      <c r="B359">
        <v>1</v>
      </c>
      <c r="C359">
        <f>RS_wells_scenario_1_bgw!C359-RS_wells_baseline_bgw!C359</f>
        <v>0</v>
      </c>
      <c r="D359">
        <f>RS_wells_scenario_1_bgw!D359-RS_wells_baseline_bgw!D359</f>
        <v>0</v>
      </c>
      <c r="E359">
        <f>RS_wells_scenario_1_bgw!E359-RS_wells_baseline_bgw!E359</f>
        <v>0</v>
      </c>
      <c r="F359">
        <f>RS_wells_scenario_1_bgw!F359-RS_wells_baseline_bgw!F359</f>
        <v>0</v>
      </c>
      <c r="G359">
        <f>RS_wells_scenario_1_bgw!G359-RS_wells_baseline_bgw!G359</f>
        <v>0</v>
      </c>
      <c r="H359" s="19">
        <f>RS_wells_scenario_1_bgw!H359-RS_wells_baseline_bgw!H359</f>
        <v>0</v>
      </c>
      <c r="I359">
        <f>RS_wells_scenario_1_bgw!I359-RS_wells_baseline_bgw!I359</f>
        <v>0</v>
      </c>
      <c r="J359">
        <f>RS_wells_scenario_1_bgw!J359-RS_wells_baseline_bgw!J359</f>
        <v>0</v>
      </c>
      <c r="K359">
        <f>RS_wells_scenario_1_bgw!K359-RS_wells_baseline_bgw!K359</f>
        <v>0</v>
      </c>
      <c r="L359">
        <f>RS_wells_scenario_1_bgw!L359-RS_wells_baseline_bgw!L359</f>
        <v>0</v>
      </c>
      <c r="M359">
        <f>RS_wells_scenario_1_bgw!M359-RS_wells_baseline_bgw!M359</f>
        <v>0</v>
      </c>
      <c r="N359">
        <f>RS_wells_scenario_1_bgw!N359-RS_wells_baseline_bgw!N359</f>
        <v>0</v>
      </c>
      <c r="O359">
        <v>10.145833333333334</v>
      </c>
      <c r="P359">
        <f t="shared" si="76"/>
        <v>1949</v>
      </c>
      <c r="Q359" s="2">
        <f t="shared" si="77"/>
        <v>18212.208333333223</v>
      </c>
      <c r="R359">
        <f t="shared" si="78"/>
        <v>0</v>
      </c>
      <c r="S359">
        <f>I359*$O359/ref!$B$3</f>
        <v>0</v>
      </c>
      <c r="T359">
        <f>K359*$O359/ref!$B$3</f>
        <v>0</v>
      </c>
      <c r="U359">
        <f>L359*$O359/ref!$B$3</f>
        <v>0</v>
      </c>
      <c r="V359">
        <f>N359*$O359/ref!$B$3</f>
        <v>0</v>
      </c>
      <c r="W359">
        <f t="shared" si="82"/>
        <v>11</v>
      </c>
      <c r="X359" t="str">
        <f t="shared" si="83"/>
        <v>11 1949</v>
      </c>
      <c r="Y359">
        <f t="shared" si="80"/>
        <v>9</v>
      </c>
      <c r="Z359">
        <f t="shared" si="84"/>
        <v>1969</v>
      </c>
      <c r="AA359" t="str">
        <f t="shared" si="85"/>
        <v>9 1969</v>
      </c>
      <c r="AB359" s="1">
        <f t="shared" si="81"/>
        <v>25476.1875</v>
      </c>
      <c r="AC359">
        <f t="shared" si="79"/>
        <v>3</v>
      </c>
      <c r="AD359" s="16">
        <f t="shared" si="86"/>
        <v>1061.100989691711</v>
      </c>
      <c r="AE359" s="16">
        <f t="shared" si="87"/>
        <v>-3156.218253472226</v>
      </c>
      <c r="AF359" s="16">
        <f t="shared" si="88"/>
        <v>43.217168398331452</v>
      </c>
      <c r="AG359" s="16">
        <f t="shared" si="89"/>
        <v>287.75445121700096</v>
      </c>
      <c r="AH359">
        <f>INDEX(Impacts_scenario_1_RSBsn_Mask!$Y$2:$Y$70,$Z359-1939+1,1)</f>
        <v>0.91204771231494119</v>
      </c>
    </row>
    <row r="360" spans="1:34" x14ac:dyDescent="0.3">
      <c r="A360">
        <v>120</v>
      </c>
      <c r="B360">
        <v>2</v>
      </c>
      <c r="C360">
        <f>RS_wells_scenario_1_bgw!C360-RS_wells_baseline_bgw!C360</f>
        <v>0</v>
      </c>
      <c r="D360">
        <f>RS_wells_scenario_1_bgw!D360-RS_wells_baseline_bgw!D360</f>
        <v>0</v>
      </c>
      <c r="E360">
        <f>RS_wells_scenario_1_bgw!E360-RS_wells_baseline_bgw!E360</f>
        <v>0</v>
      </c>
      <c r="F360">
        <f>RS_wells_scenario_1_bgw!F360-RS_wells_baseline_bgw!F360</f>
        <v>0</v>
      </c>
      <c r="G360">
        <f>RS_wells_scenario_1_bgw!G360-RS_wells_baseline_bgw!G360</f>
        <v>0</v>
      </c>
      <c r="H360" s="19">
        <f>RS_wells_scenario_1_bgw!H360-RS_wells_baseline_bgw!H360</f>
        <v>0</v>
      </c>
      <c r="I360">
        <f>RS_wells_scenario_1_bgw!I360-RS_wells_baseline_bgw!I360</f>
        <v>0</v>
      </c>
      <c r="J360">
        <f>RS_wells_scenario_1_bgw!J360-RS_wells_baseline_bgw!J360</f>
        <v>0</v>
      </c>
      <c r="K360">
        <f>RS_wells_scenario_1_bgw!K360-RS_wells_baseline_bgw!K360</f>
        <v>0</v>
      </c>
      <c r="L360">
        <f>RS_wells_scenario_1_bgw!L360-RS_wells_baseline_bgw!L360</f>
        <v>0</v>
      </c>
      <c r="M360">
        <f>RS_wells_scenario_1_bgw!M360-RS_wells_baseline_bgw!M360</f>
        <v>0</v>
      </c>
      <c r="N360">
        <f>RS_wells_scenario_1_bgw!N360-RS_wells_baseline_bgw!N360</f>
        <v>0</v>
      </c>
      <c r="O360">
        <v>10.145833333333334</v>
      </c>
      <c r="P360">
        <f t="shared" si="76"/>
        <v>1949</v>
      </c>
      <c r="Q360" s="2">
        <f t="shared" si="77"/>
        <v>18222.354166666555</v>
      </c>
      <c r="R360">
        <f t="shared" si="78"/>
        <v>0</v>
      </c>
      <c r="S360">
        <f>I360*$O360/ref!$B$3</f>
        <v>0</v>
      </c>
      <c r="T360">
        <f>K360*$O360/ref!$B$3</f>
        <v>0</v>
      </c>
      <c r="U360">
        <f>L360*$O360/ref!$B$3</f>
        <v>0</v>
      </c>
      <c r="V360">
        <f>N360*$O360/ref!$B$3</f>
        <v>0</v>
      </c>
      <c r="W360">
        <f t="shared" si="82"/>
        <v>11</v>
      </c>
      <c r="X360" t="str">
        <f t="shared" si="83"/>
        <v>11 1949</v>
      </c>
      <c r="Y360">
        <f t="shared" si="80"/>
        <v>10</v>
      </c>
      <c r="Z360">
        <f t="shared" si="84"/>
        <v>1969</v>
      </c>
      <c r="AA360" t="str">
        <f t="shared" si="85"/>
        <v>10 1969</v>
      </c>
      <c r="AB360" s="1">
        <f t="shared" si="81"/>
        <v>25506.625</v>
      </c>
      <c r="AC360">
        <f t="shared" si="79"/>
        <v>3</v>
      </c>
      <c r="AD360" s="16">
        <f t="shared" si="86"/>
        <v>-964.91946398052755</v>
      </c>
      <c r="AE360" s="16">
        <f t="shared" si="87"/>
        <v>-7.6365213929060758</v>
      </c>
      <c r="AF360" s="16">
        <f t="shared" si="88"/>
        <v>29.100567749942492</v>
      </c>
      <c r="AG360" s="16">
        <f t="shared" si="89"/>
        <v>262.42190088350566</v>
      </c>
      <c r="AH360">
        <f>INDEX(Impacts_scenario_1_RSBsn_Mask!$Y$2:$Y$70,$Z360-1939+1,1)</f>
        <v>0.91204771231494119</v>
      </c>
    </row>
    <row r="361" spans="1:34" x14ac:dyDescent="0.3">
      <c r="A361">
        <v>120</v>
      </c>
      <c r="B361">
        <v>3</v>
      </c>
      <c r="C361">
        <f>RS_wells_scenario_1_bgw!C361-RS_wells_baseline_bgw!C361</f>
        <v>0</v>
      </c>
      <c r="D361">
        <f>RS_wells_scenario_1_bgw!D361-RS_wells_baseline_bgw!D361</f>
        <v>0</v>
      </c>
      <c r="E361">
        <f>RS_wells_scenario_1_bgw!E361-RS_wells_baseline_bgw!E361</f>
        <v>0</v>
      </c>
      <c r="F361">
        <f>RS_wells_scenario_1_bgw!F361-RS_wells_baseline_bgw!F361</f>
        <v>0</v>
      </c>
      <c r="G361">
        <f>RS_wells_scenario_1_bgw!G361-RS_wells_baseline_bgw!G361</f>
        <v>0</v>
      </c>
      <c r="H361" s="19">
        <f>RS_wells_scenario_1_bgw!H361-RS_wells_baseline_bgw!H361</f>
        <v>0</v>
      </c>
      <c r="I361">
        <f>RS_wells_scenario_1_bgw!I361-RS_wells_baseline_bgw!I361</f>
        <v>0</v>
      </c>
      <c r="J361">
        <f>RS_wells_scenario_1_bgw!J361-RS_wells_baseline_bgw!J361</f>
        <v>0</v>
      </c>
      <c r="K361">
        <f>RS_wells_scenario_1_bgw!K361-RS_wells_baseline_bgw!K361</f>
        <v>0</v>
      </c>
      <c r="L361">
        <f>RS_wells_scenario_1_bgw!L361-RS_wells_baseline_bgw!L361</f>
        <v>0</v>
      </c>
      <c r="M361">
        <f>RS_wells_scenario_1_bgw!M361-RS_wells_baseline_bgw!M361</f>
        <v>0</v>
      </c>
      <c r="N361">
        <f>RS_wells_scenario_1_bgw!N361-RS_wells_baseline_bgw!N361</f>
        <v>0</v>
      </c>
      <c r="O361">
        <v>10.145833333333334</v>
      </c>
      <c r="P361">
        <f t="shared" si="76"/>
        <v>1949</v>
      </c>
      <c r="Q361" s="2">
        <f t="shared" si="77"/>
        <v>18232.499999999887</v>
      </c>
      <c r="R361">
        <f t="shared" si="78"/>
        <v>0</v>
      </c>
      <c r="S361">
        <f>I361*$O361/ref!$B$3</f>
        <v>0</v>
      </c>
      <c r="T361">
        <f>K361*$O361/ref!$B$3</f>
        <v>0</v>
      </c>
      <c r="U361">
        <f>L361*$O361/ref!$B$3</f>
        <v>0</v>
      </c>
      <c r="V361">
        <f>N361*$O361/ref!$B$3</f>
        <v>0</v>
      </c>
      <c r="W361">
        <f t="shared" si="82"/>
        <v>11</v>
      </c>
      <c r="X361" t="str">
        <f t="shared" si="83"/>
        <v>11 1949</v>
      </c>
      <c r="Y361">
        <f t="shared" si="80"/>
        <v>11</v>
      </c>
      <c r="Z361">
        <f t="shared" si="84"/>
        <v>1969</v>
      </c>
      <c r="AA361" t="str">
        <f t="shared" si="85"/>
        <v>11 1969</v>
      </c>
      <c r="AB361" s="1">
        <f t="shared" si="81"/>
        <v>25537.0625</v>
      </c>
      <c r="AC361">
        <f t="shared" si="79"/>
        <v>3</v>
      </c>
      <c r="AD361" s="16">
        <f t="shared" si="86"/>
        <v>-415.69618546989682</v>
      </c>
      <c r="AE361" s="16">
        <f t="shared" si="87"/>
        <v>-7.6365213929060758</v>
      </c>
      <c r="AF361" s="16">
        <f t="shared" si="88"/>
        <v>109.67683400400738</v>
      </c>
      <c r="AG361" s="16">
        <f t="shared" si="89"/>
        <v>225.43983428279262</v>
      </c>
      <c r="AH361">
        <f>INDEX(Impacts_scenario_1_RSBsn_Mask!$Y$2:$Y$70,$Z361-1939+1,1)</f>
        <v>0.91204771231494119</v>
      </c>
    </row>
    <row r="362" spans="1:34" x14ac:dyDescent="0.3">
      <c r="A362">
        <v>121</v>
      </c>
      <c r="B362">
        <v>1</v>
      </c>
      <c r="C362">
        <f>RS_wells_scenario_1_bgw!C362-RS_wells_baseline_bgw!C362</f>
        <v>0</v>
      </c>
      <c r="D362">
        <f>RS_wells_scenario_1_bgw!D362-RS_wells_baseline_bgw!D362</f>
        <v>0</v>
      </c>
      <c r="E362">
        <f>RS_wells_scenario_1_bgw!E362-RS_wells_baseline_bgw!E362</f>
        <v>0</v>
      </c>
      <c r="F362">
        <f>RS_wells_scenario_1_bgw!F362-RS_wells_baseline_bgw!F362</f>
        <v>0</v>
      </c>
      <c r="G362">
        <f>RS_wells_scenario_1_bgw!G362-RS_wells_baseline_bgw!G362</f>
        <v>0</v>
      </c>
      <c r="H362" s="19">
        <f>RS_wells_scenario_1_bgw!H362-RS_wells_baseline_bgw!H362</f>
        <v>0</v>
      </c>
      <c r="I362">
        <f>RS_wells_scenario_1_bgw!I362-RS_wells_baseline_bgw!I362</f>
        <v>0</v>
      </c>
      <c r="J362">
        <f>RS_wells_scenario_1_bgw!J362-RS_wells_baseline_bgw!J362</f>
        <v>0</v>
      </c>
      <c r="K362">
        <f>RS_wells_scenario_1_bgw!K362-RS_wells_baseline_bgw!K362</f>
        <v>0</v>
      </c>
      <c r="L362">
        <f>RS_wells_scenario_1_bgw!L362-RS_wells_baseline_bgw!L362</f>
        <v>0</v>
      </c>
      <c r="M362">
        <f>RS_wells_scenario_1_bgw!M362-RS_wells_baseline_bgw!M362</f>
        <v>0</v>
      </c>
      <c r="N362">
        <f>RS_wells_scenario_1_bgw!N362-RS_wells_baseline_bgw!N362</f>
        <v>0</v>
      </c>
      <c r="O362">
        <v>10.145833333333334</v>
      </c>
      <c r="P362">
        <f t="shared" si="76"/>
        <v>1949</v>
      </c>
      <c r="Q362" s="2">
        <f t="shared" si="77"/>
        <v>18242.645833333219</v>
      </c>
      <c r="R362">
        <f t="shared" si="78"/>
        <v>0</v>
      </c>
      <c r="S362">
        <f>I362*$O362/ref!$B$3</f>
        <v>0</v>
      </c>
      <c r="T362">
        <f>K362*$O362/ref!$B$3</f>
        <v>0</v>
      </c>
      <c r="U362">
        <f>L362*$O362/ref!$B$3</f>
        <v>0</v>
      </c>
      <c r="V362">
        <f>N362*$O362/ref!$B$3</f>
        <v>0</v>
      </c>
      <c r="W362">
        <f t="shared" si="82"/>
        <v>12</v>
      </c>
      <c r="X362" t="str">
        <f t="shared" si="83"/>
        <v>12 1949</v>
      </c>
      <c r="Y362">
        <f t="shared" si="80"/>
        <v>12</v>
      </c>
      <c r="Z362">
        <f t="shared" si="84"/>
        <v>1969</v>
      </c>
      <c r="AA362" t="str">
        <f t="shared" si="85"/>
        <v>12 1969</v>
      </c>
      <c r="AB362" s="1">
        <f t="shared" si="81"/>
        <v>25567.5</v>
      </c>
      <c r="AC362">
        <f t="shared" si="79"/>
        <v>3</v>
      </c>
      <c r="AD362" s="16">
        <f t="shared" si="86"/>
        <v>-239.07050189738104</v>
      </c>
      <c r="AE362" s="16">
        <f t="shared" si="87"/>
        <v>-7.6365213929060758</v>
      </c>
      <c r="AF362" s="16">
        <f t="shared" si="88"/>
        <v>48.303847715554738</v>
      </c>
      <c r="AG362" s="16">
        <f t="shared" si="89"/>
        <v>208.52761466229606</v>
      </c>
      <c r="AH362">
        <f>INDEX(Impacts_scenario_1_RSBsn_Mask!$Y$2:$Y$70,$Z362-1939+1,1)</f>
        <v>0.91204771231494119</v>
      </c>
    </row>
    <row r="363" spans="1:34" x14ac:dyDescent="0.3">
      <c r="A363">
        <v>121</v>
      </c>
      <c r="B363">
        <v>2</v>
      </c>
      <c r="C363">
        <f>RS_wells_scenario_1_bgw!C363-RS_wells_baseline_bgw!C363</f>
        <v>0</v>
      </c>
      <c r="D363">
        <f>RS_wells_scenario_1_bgw!D363-RS_wells_baseline_bgw!D363</f>
        <v>0</v>
      </c>
      <c r="E363">
        <f>RS_wells_scenario_1_bgw!E363-RS_wells_baseline_bgw!E363</f>
        <v>0</v>
      </c>
      <c r="F363">
        <f>RS_wells_scenario_1_bgw!F363-RS_wells_baseline_bgw!F363</f>
        <v>0</v>
      </c>
      <c r="G363">
        <f>RS_wells_scenario_1_bgw!G363-RS_wells_baseline_bgw!G363</f>
        <v>0</v>
      </c>
      <c r="H363" s="19">
        <f>RS_wells_scenario_1_bgw!H363-RS_wells_baseline_bgw!H363</f>
        <v>0</v>
      </c>
      <c r="I363">
        <f>RS_wells_scenario_1_bgw!I363-RS_wells_baseline_bgw!I363</f>
        <v>0</v>
      </c>
      <c r="J363">
        <f>RS_wells_scenario_1_bgw!J363-RS_wells_baseline_bgw!J363</f>
        <v>0</v>
      </c>
      <c r="K363">
        <f>RS_wells_scenario_1_bgw!K363-RS_wells_baseline_bgw!K363</f>
        <v>0</v>
      </c>
      <c r="L363">
        <f>RS_wells_scenario_1_bgw!L363-RS_wells_baseline_bgw!L363</f>
        <v>0</v>
      </c>
      <c r="M363">
        <f>RS_wells_scenario_1_bgw!M363-RS_wells_baseline_bgw!M363</f>
        <v>0</v>
      </c>
      <c r="N363">
        <f>RS_wells_scenario_1_bgw!N363-RS_wells_baseline_bgw!N363</f>
        <v>0</v>
      </c>
      <c r="O363">
        <v>10.145833333333334</v>
      </c>
      <c r="P363">
        <f t="shared" si="76"/>
        <v>1949</v>
      </c>
      <c r="Q363" s="2">
        <f t="shared" si="77"/>
        <v>18252.791666666551</v>
      </c>
      <c r="R363">
        <f t="shared" si="78"/>
        <v>0</v>
      </c>
      <c r="S363">
        <f>I363*$O363/ref!$B$3</f>
        <v>0</v>
      </c>
      <c r="T363">
        <f>K363*$O363/ref!$B$3</f>
        <v>0</v>
      </c>
      <c r="U363">
        <f>L363*$O363/ref!$B$3</f>
        <v>0</v>
      </c>
      <c r="V363">
        <f>N363*$O363/ref!$B$3</f>
        <v>0</v>
      </c>
      <c r="W363">
        <f t="shared" si="82"/>
        <v>12</v>
      </c>
      <c r="X363" t="str">
        <f t="shared" si="83"/>
        <v>12 1949</v>
      </c>
      <c r="Y363">
        <f t="shared" si="80"/>
        <v>1</v>
      </c>
      <c r="Z363">
        <f t="shared" si="84"/>
        <v>1970</v>
      </c>
      <c r="AA363" t="str">
        <f t="shared" si="85"/>
        <v>1 1970</v>
      </c>
      <c r="AB363" s="1">
        <f t="shared" si="81"/>
        <v>25597.9375</v>
      </c>
      <c r="AC363">
        <f t="shared" si="79"/>
        <v>3</v>
      </c>
      <c r="AD363" s="16">
        <f t="shared" si="86"/>
        <v>-140.23192954612512</v>
      </c>
      <c r="AE363" s="16">
        <f t="shared" si="87"/>
        <v>-7.6365213929060758</v>
      </c>
      <c r="AF363" s="16">
        <f t="shared" si="88"/>
        <v>44.495762106720839</v>
      </c>
      <c r="AG363" s="16">
        <f t="shared" si="89"/>
        <v>196.15579688523513</v>
      </c>
      <c r="AH363">
        <f>INDEX(Impacts_scenario_1_RSBsn_Mask!$Y$2:$Y$70,$Z363-1939+1,1)</f>
        <v>0.91021330669870326</v>
      </c>
    </row>
    <row r="364" spans="1:34" x14ac:dyDescent="0.3">
      <c r="A364">
        <v>121</v>
      </c>
      <c r="B364">
        <v>3</v>
      </c>
      <c r="C364">
        <f>RS_wells_scenario_1_bgw!C364-RS_wells_baseline_bgw!C364</f>
        <v>0</v>
      </c>
      <c r="D364">
        <f>RS_wells_scenario_1_bgw!D364-RS_wells_baseline_bgw!D364</f>
        <v>0</v>
      </c>
      <c r="E364">
        <f>RS_wells_scenario_1_bgw!E364-RS_wells_baseline_bgw!E364</f>
        <v>0</v>
      </c>
      <c r="F364">
        <f>RS_wells_scenario_1_bgw!F364-RS_wells_baseline_bgw!F364</f>
        <v>0</v>
      </c>
      <c r="G364">
        <f>RS_wells_scenario_1_bgw!G364-RS_wells_baseline_bgw!G364</f>
        <v>0</v>
      </c>
      <c r="H364" s="19">
        <f>RS_wells_scenario_1_bgw!H364-RS_wells_baseline_bgw!H364</f>
        <v>0</v>
      </c>
      <c r="I364">
        <f>RS_wells_scenario_1_bgw!I364-RS_wells_baseline_bgw!I364</f>
        <v>0</v>
      </c>
      <c r="J364">
        <f>RS_wells_scenario_1_bgw!J364-RS_wells_baseline_bgw!J364</f>
        <v>0</v>
      </c>
      <c r="K364">
        <f>RS_wells_scenario_1_bgw!K364-RS_wells_baseline_bgw!K364</f>
        <v>0</v>
      </c>
      <c r="L364">
        <f>RS_wells_scenario_1_bgw!L364-RS_wells_baseline_bgw!L364</f>
        <v>0</v>
      </c>
      <c r="M364">
        <f>RS_wells_scenario_1_bgw!M364-RS_wells_baseline_bgw!M364</f>
        <v>0</v>
      </c>
      <c r="N364">
        <f>RS_wells_scenario_1_bgw!N364-RS_wells_baseline_bgw!N364</f>
        <v>0</v>
      </c>
      <c r="O364">
        <v>10.145833333333334</v>
      </c>
      <c r="P364">
        <f t="shared" si="76"/>
        <v>1949</v>
      </c>
      <c r="Q364" s="2">
        <f t="shared" si="77"/>
        <v>18262.937499999884</v>
      </c>
      <c r="R364">
        <f t="shared" si="78"/>
        <v>0</v>
      </c>
      <c r="S364">
        <f>I364*$O364/ref!$B$3</f>
        <v>0</v>
      </c>
      <c r="T364">
        <f>K364*$O364/ref!$B$3</f>
        <v>0</v>
      </c>
      <c r="U364">
        <f>L364*$O364/ref!$B$3</f>
        <v>0</v>
      </c>
      <c r="V364">
        <f>N364*$O364/ref!$B$3</f>
        <v>0</v>
      </c>
      <c r="W364">
        <f t="shared" si="82"/>
        <v>12</v>
      </c>
      <c r="X364" t="str">
        <f t="shared" si="83"/>
        <v>12 1949</v>
      </c>
      <c r="Y364">
        <f t="shared" si="80"/>
        <v>2</v>
      </c>
      <c r="Z364">
        <f t="shared" si="84"/>
        <v>1970</v>
      </c>
      <c r="AA364" t="str">
        <f t="shared" si="85"/>
        <v>2 1970</v>
      </c>
      <c r="AB364" s="1">
        <f t="shared" si="81"/>
        <v>25628.375</v>
      </c>
      <c r="AC364">
        <f t="shared" si="79"/>
        <v>3</v>
      </c>
      <c r="AD364" s="16">
        <f t="shared" si="86"/>
        <v>-41.131389332577413</v>
      </c>
      <c r="AE364" s="16">
        <f t="shared" si="87"/>
        <v>-7.6365213929060758</v>
      </c>
      <c r="AF364" s="16">
        <f t="shared" si="88"/>
        <v>104.99359864841659</v>
      </c>
      <c r="AG364" s="16">
        <f t="shared" si="89"/>
        <v>174.61718217023187</v>
      </c>
      <c r="AH364">
        <f>INDEX(Impacts_scenario_1_RSBsn_Mask!$Y$2:$Y$70,$Z364-1939+1,1)</f>
        <v>0.91021330669870326</v>
      </c>
    </row>
    <row r="365" spans="1:34" x14ac:dyDescent="0.3">
      <c r="A365">
        <v>122</v>
      </c>
      <c r="B365">
        <v>1</v>
      </c>
      <c r="C365">
        <f>RS_wells_scenario_1_bgw!C365-RS_wells_baseline_bgw!C365</f>
        <v>0</v>
      </c>
      <c r="D365">
        <f>RS_wells_scenario_1_bgw!D365-RS_wells_baseline_bgw!D365</f>
        <v>0</v>
      </c>
      <c r="E365">
        <f>RS_wells_scenario_1_bgw!E365-RS_wells_baseline_bgw!E365</f>
        <v>0</v>
      </c>
      <c r="F365">
        <f>RS_wells_scenario_1_bgw!F365-RS_wells_baseline_bgw!F365</f>
        <v>0</v>
      </c>
      <c r="G365">
        <f>RS_wells_scenario_1_bgw!G365-RS_wells_baseline_bgw!G365</f>
        <v>0</v>
      </c>
      <c r="H365" s="19">
        <f>RS_wells_scenario_1_bgw!H365-RS_wells_baseline_bgw!H365</f>
        <v>0</v>
      </c>
      <c r="I365">
        <f>RS_wells_scenario_1_bgw!I365-RS_wells_baseline_bgw!I365</f>
        <v>0</v>
      </c>
      <c r="J365">
        <f>RS_wells_scenario_1_bgw!J365-RS_wells_baseline_bgw!J365</f>
        <v>0</v>
      </c>
      <c r="K365">
        <f>RS_wells_scenario_1_bgw!K365-RS_wells_baseline_bgw!K365</f>
        <v>0</v>
      </c>
      <c r="L365">
        <f>RS_wells_scenario_1_bgw!L365-RS_wells_baseline_bgw!L365</f>
        <v>0</v>
      </c>
      <c r="M365">
        <f>RS_wells_scenario_1_bgw!M365-RS_wells_baseline_bgw!M365</f>
        <v>0</v>
      </c>
      <c r="N365">
        <f>RS_wells_scenario_1_bgw!N365-RS_wells_baseline_bgw!N365</f>
        <v>0</v>
      </c>
      <c r="O365">
        <v>10.145833333333334</v>
      </c>
      <c r="P365">
        <f t="shared" si="76"/>
        <v>1950</v>
      </c>
      <c r="Q365" s="2">
        <f t="shared" si="77"/>
        <v>18273.083333333216</v>
      </c>
      <c r="R365">
        <f t="shared" si="78"/>
        <v>0</v>
      </c>
      <c r="S365">
        <f>I365*$O365/ref!$B$3</f>
        <v>0</v>
      </c>
      <c r="T365">
        <f>K365*$O365/ref!$B$3</f>
        <v>0</v>
      </c>
      <c r="U365">
        <f>L365*$O365/ref!$B$3</f>
        <v>0</v>
      </c>
      <c r="V365">
        <f>N365*$O365/ref!$B$3</f>
        <v>0</v>
      </c>
      <c r="W365">
        <f t="shared" si="82"/>
        <v>1</v>
      </c>
      <c r="X365" t="str">
        <f t="shared" si="83"/>
        <v>1 1950</v>
      </c>
      <c r="Y365">
        <f t="shared" si="80"/>
        <v>3</v>
      </c>
      <c r="Z365">
        <f t="shared" si="84"/>
        <v>1970</v>
      </c>
      <c r="AA365" t="str">
        <f t="shared" si="85"/>
        <v>3 1970</v>
      </c>
      <c r="AB365" s="1">
        <f t="shared" si="81"/>
        <v>25658.8125</v>
      </c>
      <c r="AC365">
        <f t="shared" si="79"/>
        <v>3</v>
      </c>
      <c r="AD365" s="16">
        <f t="shared" si="86"/>
        <v>-47.253183902949786</v>
      </c>
      <c r="AE365" s="16">
        <f t="shared" si="87"/>
        <v>-7.6365213929060758</v>
      </c>
      <c r="AF365" s="16">
        <f t="shared" si="88"/>
        <v>6.3512700520350354</v>
      </c>
      <c r="AG365" s="16">
        <f t="shared" si="89"/>
        <v>179.12874466875115</v>
      </c>
      <c r="AH365">
        <f>INDEX(Impacts_scenario_1_RSBsn_Mask!$Y$2:$Y$70,$Z365-1939+1,1)</f>
        <v>0.91021330669870326</v>
      </c>
    </row>
    <row r="366" spans="1:34" x14ac:dyDescent="0.3">
      <c r="A366">
        <v>122</v>
      </c>
      <c r="B366">
        <v>2</v>
      </c>
      <c r="C366">
        <f>RS_wells_scenario_1_bgw!C366-RS_wells_baseline_bgw!C366</f>
        <v>0</v>
      </c>
      <c r="D366">
        <f>RS_wells_scenario_1_bgw!D366-RS_wells_baseline_bgw!D366</f>
        <v>0</v>
      </c>
      <c r="E366">
        <f>RS_wells_scenario_1_bgw!E366-RS_wells_baseline_bgw!E366</f>
        <v>0</v>
      </c>
      <c r="F366">
        <f>RS_wells_scenario_1_bgw!F366-RS_wells_baseline_bgw!F366</f>
        <v>0</v>
      </c>
      <c r="G366">
        <f>RS_wells_scenario_1_bgw!G366-RS_wells_baseline_bgw!G366</f>
        <v>0</v>
      </c>
      <c r="H366" s="19">
        <f>RS_wells_scenario_1_bgw!H366-RS_wells_baseline_bgw!H366</f>
        <v>0</v>
      </c>
      <c r="I366">
        <f>RS_wells_scenario_1_bgw!I366-RS_wells_baseline_bgw!I366</f>
        <v>0</v>
      </c>
      <c r="J366">
        <f>RS_wells_scenario_1_bgw!J366-RS_wells_baseline_bgw!J366</f>
        <v>0</v>
      </c>
      <c r="K366">
        <f>RS_wells_scenario_1_bgw!K366-RS_wells_baseline_bgw!K366</f>
        <v>0</v>
      </c>
      <c r="L366">
        <f>RS_wells_scenario_1_bgw!L366-RS_wells_baseline_bgw!L366</f>
        <v>0</v>
      </c>
      <c r="M366">
        <f>RS_wells_scenario_1_bgw!M366-RS_wells_baseline_bgw!M366</f>
        <v>0</v>
      </c>
      <c r="N366">
        <f>RS_wells_scenario_1_bgw!N366-RS_wells_baseline_bgw!N366</f>
        <v>0</v>
      </c>
      <c r="O366">
        <v>10.145833333333334</v>
      </c>
      <c r="P366">
        <f t="shared" si="76"/>
        <v>1950</v>
      </c>
      <c r="Q366" s="2">
        <f t="shared" si="77"/>
        <v>18283.229166666548</v>
      </c>
      <c r="R366">
        <f t="shared" si="78"/>
        <v>0</v>
      </c>
      <c r="S366">
        <f>I366*$O366/ref!$B$3</f>
        <v>0</v>
      </c>
      <c r="T366">
        <f>K366*$O366/ref!$B$3</f>
        <v>0</v>
      </c>
      <c r="U366">
        <f>L366*$O366/ref!$B$3</f>
        <v>0</v>
      </c>
      <c r="V366">
        <f>N366*$O366/ref!$B$3</f>
        <v>0</v>
      </c>
      <c r="W366">
        <f t="shared" si="82"/>
        <v>1</v>
      </c>
      <c r="X366" t="str">
        <f t="shared" si="83"/>
        <v>1 1950</v>
      </c>
      <c r="Y366">
        <f t="shared" si="80"/>
        <v>4</v>
      </c>
      <c r="Z366">
        <f t="shared" si="84"/>
        <v>1970</v>
      </c>
      <c r="AA366" t="str">
        <f t="shared" si="85"/>
        <v>4 1970</v>
      </c>
      <c r="AB366" s="1">
        <f t="shared" si="81"/>
        <v>25689.25</v>
      </c>
      <c r="AC366">
        <f t="shared" si="79"/>
        <v>3</v>
      </c>
      <c r="AD366" s="16">
        <f t="shared" si="86"/>
        <v>-12.715611272766729</v>
      </c>
      <c r="AE366" s="16">
        <f t="shared" si="87"/>
        <v>-940.02755750688652</v>
      </c>
      <c r="AF366" s="16">
        <f t="shared" si="88"/>
        <v>96.193814281166752</v>
      </c>
      <c r="AG366" s="16">
        <f t="shared" si="89"/>
        <v>170.32231729615739</v>
      </c>
      <c r="AH366">
        <f>INDEX(Impacts_scenario_1_RSBsn_Mask!$Y$2:$Y$70,$Z366-1939+1,1)</f>
        <v>0.91021330669870326</v>
      </c>
    </row>
    <row r="367" spans="1:34" x14ac:dyDescent="0.3">
      <c r="A367">
        <v>122</v>
      </c>
      <c r="B367">
        <v>3</v>
      </c>
      <c r="C367">
        <f>RS_wells_scenario_1_bgw!C367-RS_wells_baseline_bgw!C367</f>
        <v>0</v>
      </c>
      <c r="D367">
        <f>RS_wells_scenario_1_bgw!D367-RS_wells_baseline_bgw!D367</f>
        <v>0</v>
      </c>
      <c r="E367">
        <f>RS_wells_scenario_1_bgw!E367-RS_wells_baseline_bgw!E367</f>
        <v>0</v>
      </c>
      <c r="F367">
        <f>RS_wells_scenario_1_bgw!F367-RS_wells_baseline_bgw!F367</f>
        <v>0</v>
      </c>
      <c r="G367">
        <f>RS_wells_scenario_1_bgw!G367-RS_wells_baseline_bgw!G367</f>
        <v>0</v>
      </c>
      <c r="H367" s="19">
        <f>RS_wells_scenario_1_bgw!H367-RS_wells_baseline_bgw!H367</f>
        <v>0</v>
      </c>
      <c r="I367">
        <f>RS_wells_scenario_1_bgw!I367-RS_wells_baseline_bgw!I367</f>
        <v>0</v>
      </c>
      <c r="J367">
        <f>RS_wells_scenario_1_bgw!J367-RS_wells_baseline_bgw!J367</f>
        <v>0</v>
      </c>
      <c r="K367">
        <f>RS_wells_scenario_1_bgw!K367-RS_wells_baseline_bgw!K367</f>
        <v>0</v>
      </c>
      <c r="L367">
        <f>RS_wells_scenario_1_bgw!L367-RS_wells_baseline_bgw!L367</f>
        <v>0</v>
      </c>
      <c r="M367">
        <f>RS_wells_scenario_1_bgw!M367-RS_wells_baseline_bgw!M367</f>
        <v>0</v>
      </c>
      <c r="N367">
        <f>RS_wells_scenario_1_bgw!N367-RS_wells_baseline_bgw!N367</f>
        <v>0</v>
      </c>
      <c r="O367">
        <v>10.145833333333334</v>
      </c>
      <c r="P367">
        <f t="shared" si="76"/>
        <v>1950</v>
      </c>
      <c r="Q367" s="2">
        <f t="shared" si="77"/>
        <v>18293.37499999988</v>
      </c>
      <c r="R367">
        <f t="shared" si="78"/>
        <v>0</v>
      </c>
      <c r="S367">
        <f>I367*$O367/ref!$B$3</f>
        <v>0</v>
      </c>
      <c r="T367">
        <f>K367*$O367/ref!$B$3</f>
        <v>0</v>
      </c>
      <c r="U367">
        <f>L367*$O367/ref!$B$3</f>
        <v>0</v>
      </c>
      <c r="V367">
        <f>N367*$O367/ref!$B$3</f>
        <v>0</v>
      </c>
      <c r="W367">
        <f t="shared" si="82"/>
        <v>1</v>
      </c>
      <c r="X367" t="str">
        <f t="shared" si="83"/>
        <v>1 1950</v>
      </c>
      <c r="Y367">
        <f t="shared" si="80"/>
        <v>5</v>
      </c>
      <c r="Z367">
        <f t="shared" si="84"/>
        <v>1970</v>
      </c>
      <c r="AA367" t="str">
        <f t="shared" si="85"/>
        <v>5 1970</v>
      </c>
      <c r="AB367" s="1">
        <f t="shared" si="81"/>
        <v>25719.6875</v>
      </c>
      <c r="AC367">
        <f t="shared" si="79"/>
        <v>3</v>
      </c>
      <c r="AD367" s="16">
        <f t="shared" si="86"/>
        <v>6.9086147293961702</v>
      </c>
      <c r="AE367" s="16">
        <f t="shared" si="87"/>
        <v>-1469.8944789514453</v>
      </c>
      <c r="AF367" s="16">
        <f t="shared" si="88"/>
        <v>207.77958053809431</v>
      </c>
      <c r="AG367" s="16">
        <f t="shared" si="89"/>
        <v>131.64731007441938</v>
      </c>
      <c r="AH367">
        <f>INDEX(Impacts_scenario_1_RSBsn_Mask!$Y$2:$Y$70,$Z367-1939+1,1)</f>
        <v>0.91021330669870326</v>
      </c>
    </row>
    <row r="368" spans="1:34" x14ac:dyDescent="0.3">
      <c r="A368">
        <v>123</v>
      </c>
      <c r="B368">
        <v>1</v>
      </c>
      <c r="C368">
        <f>RS_wells_scenario_1_bgw!C368-RS_wells_baseline_bgw!C368</f>
        <v>0</v>
      </c>
      <c r="D368">
        <f>RS_wells_scenario_1_bgw!D368-RS_wells_baseline_bgw!D368</f>
        <v>0</v>
      </c>
      <c r="E368">
        <f>RS_wells_scenario_1_bgw!E368-RS_wells_baseline_bgw!E368</f>
        <v>0</v>
      </c>
      <c r="F368">
        <f>RS_wells_scenario_1_bgw!F368-RS_wells_baseline_bgw!F368</f>
        <v>0</v>
      </c>
      <c r="G368">
        <f>RS_wells_scenario_1_bgw!G368-RS_wells_baseline_bgw!G368</f>
        <v>0</v>
      </c>
      <c r="H368" s="19">
        <f>RS_wells_scenario_1_bgw!H368-RS_wells_baseline_bgw!H368</f>
        <v>0</v>
      </c>
      <c r="I368">
        <f>RS_wells_scenario_1_bgw!I368-RS_wells_baseline_bgw!I368</f>
        <v>0</v>
      </c>
      <c r="J368">
        <f>RS_wells_scenario_1_bgw!J368-RS_wells_baseline_bgw!J368</f>
        <v>0</v>
      </c>
      <c r="K368">
        <f>RS_wells_scenario_1_bgw!K368-RS_wells_baseline_bgw!K368</f>
        <v>0</v>
      </c>
      <c r="L368">
        <f>RS_wells_scenario_1_bgw!L368-RS_wells_baseline_bgw!L368</f>
        <v>0</v>
      </c>
      <c r="M368">
        <f>RS_wells_scenario_1_bgw!M368-RS_wells_baseline_bgw!M368</f>
        <v>0</v>
      </c>
      <c r="N368">
        <f>RS_wells_scenario_1_bgw!N368-RS_wells_baseline_bgw!N368</f>
        <v>0</v>
      </c>
      <c r="O368">
        <v>10.145833333333334</v>
      </c>
      <c r="P368">
        <f t="shared" si="76"/>
        <v>1950</v>
      </c>
      <c r="Q368" s="2">
        <f t="shared" si="77"/>
        <v>18303.520833333212</v>
      </c>
      <c r="R368">
        <f t="shared" si="78"/>
        <v>0</v>
      </c>
      <c r="S368">
        <f>I368*$O368/ref!$B$3</f>
        <v>0</v>
      </c>
      <c r="T368">
        <f>K368*$O368/ref!$B$3</f>
        <v>0</v>
      </c>
      <c r="U368">
        <f>L368*$O368/ref!$B$3</f>
        <v>0</v>
      </c>
      <c r="V368">
        <f>N368*$O368/ref!$B$3</f>
        <v>0</v>
      </c>
      <c r="W368">
        <f t="shared" si="82"/>
        <v>2</v>
      </c>
      <c r="X368" t="str">
        <f t="shared" si="83"/>
        <v>2 1950</v>
      </c>
      <c r="Y368">
        <f t="shared" si="80"/>
        <v>6</v>
      </c>
      <c r="Z368">
        <f t="shared" si="84"/>
        <v>1970</v>
      </c>
      <c r="AA368" t="str">
        <f t="shared" si="85"/>
        <v>6 1970</v>
      </c>
      <c r="AB368" s="1">
        <f t="shared" si="81"/>
        <v>25750.125</v>
      </c>
      <c r="AC368">
        <f t="shared" si="79"/>
        <v>3</v>
      </c>
      <c r="AD368" s="16">
        <f t="shared" si="86"/>
        <v>122.94429676332217</v>
      </c>
      <c r="AE368" s="16">
        <f t="shared" si="87"/>
        <v>-3489.907060505624</v>
      </c>
      <c r="AF368" s="16">
        <f t="shared" si="88"/>
        <v>184.01339964488685</v>
      </c>
      <c r="AG368" s="16">
        <f t="shared" si="89"/>
        <v>128.88984803025465</v>
      </c>
      <c r="AH368">
        <f>INDEX(Impacts_scenario_1_RSBsn_Mask!$Y$2:$Y$70,$Z368-1939+1,1)</f>
        <v>0.91021330669870326</v>
      </c>
    </row>
    <row r="369" spans="1:34" x14ac:dyDescent="0.3">
      <c r="A369">
        <v>123</v>
      </c>
      <c r="B369">
        <v>2</v>
      </c>
      <c r="C369">
        <f>RS_wells_scenario_1_bgw!C369-RS_wells_baseline_bgw!C369</f>
        <v>0</v>
      </c>
      <c r="D369">
        <f>RS_wells_scenario_1_bgw!D369-RS_wells_baseline_bgw!D369</f>
        <v>0</v>
      </c>
      <c r="E369">
        <f>RS_wells_scenario_1_bgw!E369-RS_wells_baseline_bgw!E369</f>
        <v>0</v>
      </c>
      <c r="F369">
        <f>RS_wells_scenario_1_bgw!F369-RS_wells_baseline_bgw!F369</f>
        <v>0</v>
      </c>
      <c r="G369">
        <f>RS_wells_scenario_1_bgw!G369-RS_wells_baseline_bgw!G369</f>
        <v>0</v>
      </c>
      <c r="H369" s="19">
        <f>RS_wells_scenario_1_bgw!H369-RS_wells_baseline_bgw!H369</f>
        <v>0</v>
      </c>
      <c r="I369">
        <f>RS_wells_scenario_1_bgw!I369-RS_wells_baseline_bgw!I369</f>
        <v>0</v>
      </c>
      <c r="J369">
        <f>RS_wells_scenario_1_bgw!J369-RS_wells_baseline_bgw!J369</f>
        <v>0</v>
      </c>
      <c r="K369">
        <f>RS_wells_scenario_1_bgw!K369-RS_wells_baseline_bgw!K369</f>
        <v>0</v>
      </c>
      <c r="L369">
        <f>RS_wells_scenario_1_bgw!L369-RS_wells_baseline_bgw!L369</f>
        <v>0</v>
      </c>
      <c r="M369">
        <f>RS_wells_scenario_1_bgw!M369-RS_wells_baseline_bgw!M369</f>
        <v>0</v>
      </c>
      <c r="N369">
        <f>RS_wells_scenario_1_bgw!N369-RS_wells_baseline_bgw!N369</f>
        <v>0</v>
      </c>
      <c r="O369">
        <v>10.145833333333334</v>
      </c>
      <c r="P369">
        <f t="shared" si="76"/>
        <v>1950</v>
      </c>
      <c r="Q369" s="2">
        <f t="shared" si="77"/>
        <v>18313.666666666544</v>
      </c>
      <c r="R369">
        <f t="shared" si="78"/>
        <v>0</v>
      </c>
      <c r="S369">
        <f>I369*$O369/ref!$B$3</f>
        <v>0</v>
      </c>
      <c r="T369">
        <f>K369*$O369/ref!$B$3</f>
        <v>0</v>
      </c>
      <c r="U369">
        <f>L369*$O369/ref!$B$3</f>
        <v>0</v>
      </c>
      <c r="V369">
        <f>N369*$O369/ref!$B$3</f>
        <v>0</v>
      </c>
      <c r="W369">
        <f t="shared" si="82"/>
        <v>2</v>
      </c>
      <c r="X369" t="str">
        <f t="shared" si="83"/>
        <v>2 1950</v>
      </c>
      <c r="Y369">
        <f t="shared" si="80"/>
        <v>7</v>
      </c>
      <c r="Z369">
        <f t="shared" si="84"/>
        <v>1970</v>
      </c>
      <c r="AA369" t="str">
        <f t="shared" si="85"/>
        <v>7 1970</v>
      </c>
      <c r="AB369" s="1">
        <f t="shared" si="81"/>
        <v>25780.5625</v>
      </c>
      <c r="AC369">
        <f t="shared" si="79"/>
        <v>3</v>
      </c>
      <c r="AD369" s="16">
        <f t="shared" si="86"/>
        <v>-0.38954221347023843</v>
      </c>
      <c r="AE369" s="16">
        <f t="shared" si="87"/>
        <v>-10710.141613650696</v>
      </c>
      <c r="AF369" s="16">
        <f t="shared" si="88"/>
        <v>357.70752139836225</v>
      </c>
      <c r="AG369" s="16">
        <f t="shared" si="89"/>
        <v>120.14140225512745</v>
      </c>
      <c r="AH369">
        <f>INDEX(Impacts_scenario_1_RSBsn_Mask!$Y$2:$Y$70,$Z369-1939+1,1)</f>
        <v>0.91021330669870326</v>
      </c>
    </row>
    <row r="370" spans="1:34" x14ac:dyDescent="0.3">
      <c r="A370">
        <v>123</v>
      </c>
      <c r="B370">
        <v>3</v>
      </c>
      <c r="C370">
        <f>RS_wells_scenario_1_bgw!C370-RS_wells_baseline_bgw!C370</f>
        <v>0</v>
      </c>
      <c r="D370">
        <f>RS_wells_scenario_1_bgw!D370-RS_wells_baseline_bgw!D370</f>
        <v>0</v>
      </c>
      <c r="E370">
        <f>RS_wells_scenario_1_bgw!E370-RS_wells_baseline_bgw!E370</f>
        <v>0</v>
      </c>
      <c r="F370">
        <f>RS_wells_scenario_1_bgw!F370-RS_wells_baseline_bgw!F370</f>
        <v>0</v>
      </c>
      <c r="G370">
        <f>RS_wells_scenario_1_bgw!G370-RS_wells_baseline_bgw!G370</f>
        <v>0</v>
      </c>
      <c r="H370" s="19">
        <f>RS_wells_scenario_1_bgw!H370-RS_wells_baseline_bgw!H370</f>
        <v>0</v>
      </c>
      <c r="I370">
        <f>RS_wells_scenario_1_bgw!I370-RS_wells_baseline_bgw!I370</f>
        <v>0</v>
      </c>
      <c r="J370">
        <f>RS_wells_scenario_1_bgw!J370-RS_wells_baseline_bgw!J370</f>
        <v>0</v>
      </c>
      <c r="K370">
        <f>RS_wells_scenario_1_bgw!K370-RS_wells_baseline_bgw!K370</f>
        <v>0</v>
      </c>
      <c r="L370">
        <f>RS_wells_scenario_1_bgw!L370-RS_wells_baseline_bgw!L370</f>
        <v>0</v>
      </c>
      <c r="M370">
        <f>RS_wells_scenario_1_bgw!M370-RS_wells_baseline_bgw!M370</f>
        <v>0</v>
      </c>
      <c r="N370">
        <f>RS_wells_scenario_1_bgw!N370-RS_wells_baseline_bgw!N370</f>
        <v>0</v>
      </c>
      <c r="O370">
        <v>10.145833333333334</v>
      </c>
      <c r="P370">
        <f t="shared" si="76"/>
        <v>1950</v>
      </c>
      <c r="Q370" s="2">
        <f t="shared" si="77"/>
        <v>18323.812499999876</v>
      </c>
      <c r="R370">
        <f t="shared" si="78"/>
        <v>0</v>
      </c>
      <c r="S370">
        <f>I370*$O370/ref!$B$3</f>
        <v>0</v>
      </c>
      <c r="T370">
        <f>K370*$O370/ref!$B$3</f>
        <v>0</v>
      </c>
      <c r="U370">
        <f>L370*$O370/ref!$B$3</f>
        <v>0</v>
      </c>
      <c r="V370">
        <f>N370*$O370/ref!$B$3</f>
        <v>0</v>
      </c>
      <c r="W370">
        <f t="shared" si="82"/>
        <v>2</v>
      </c>
      <c r="X370" t="str">
        <f t="shared" si="83"/>
        <v>2 1950</v>
      </c>
      <c r="Y370">
        <f t="shared" si="80"/>
        <v>8</v>
      </c>
      <c r="Z370">
        <f t="shared" si="84"/>
        <v>1970</v>
      </c>
      <c r="AA370" t="str">
        <f t="shared" si="85"/>
        <v>8 1970</v>
      </c>
      <c r="AB370" s="1">
        <f t="shared" si="81"/>
        <v>25811</v>
      </c>
      <c r="AC370">
        <f t="shared" si="79"/>
        <v>3</v>
      </c>
      <c r="AD370" s="16">
        <f t="shared" si="86"/>
        <v>26.076252564183442</v>
      </c>
      <c r="AE370" s="16">
        <f t="shared" si="87"/>
        <v>-11754.75550264003</v>
      </c>
      <c r="AF370" s="16">
        <f t="shared" si="88"/>
        <v>442.73215167126511</v>
      </c>
      <c r="AG370" s="16">
        <f t="shared" si="89"/>
        <v>199.59637481323654</v>
      </c>
      <c r="AH370">
        <f>INDEX(Impacts_scenario_1_RSBsn_Mask!$Y$2:$Y$70,$Z370-1939+1,1)</f>
        <v>0.91021330669870326</v>
      </c>
    </row>
    <row r="371" spans="1:34" x14ac:dyDescent="0.3">
      <c r="A371">
        <v>124</v>
      </c>
      <c r="B371">
        <v>1</v>
      </c>
      <c r="C371">
        <f>RS_wells_scenario_1_bgw!C371-RS_wells_baseline_bgw!C371</f>
        <v>0</v>
      </c>
      <c r="D371">
        <f>RS_wells_scenario_1_bgw!D371-RS_wells_baseline_bgw!D371</f>
        <v>0</v>
      </c>
      <c r="E371">
        <f>RS_wells_scenario_1_bgw!E371-RS_wells_baseline_bgw!E371</f>
        <v>0</v>
      </c>
      <c r="F371">
        <f>RS_wells_scenario_1_bgw!F371-RS_wells_baseline_bgw!F371</f>
        <v>0</v>
      </c>
      <c r="G371">
        <f>RS_wells_scenario_1_bgw!G371-RS_wells_baseline_bgw!G371</f>
        <v>0</v>
      </c>
      <c r="H371" s="19">
        <f>RS_wells_scenario_1_bgw!H371-RS_wells_baseline_bgw!H371</f>
        <v>0</v>
      </c>
      <c r="I371">
        <f>RS_wells_scenario_1_bgw!I371-RS_wells_baseline_bgw!I371</f>
        <v>0</v>
      </c>
      <c r="J371">
        <f>RS_wells_scenario_1_bgw!J371-RS_wells_baseline_bgw!J371</f>
        <v>0</v>
      </c>
      <c r="K371">
        <f>RS_wells_scenario_1_bgw!K371-RS_wells_baseline_bgw!K371</f>
        <v>0</v>
      </c>
      <c r="L371">
        <f>RS_wells_scenario_1_bgw!L371-RS_wells_baseline_bgw!L371</f>
        <v>0</v>
      </c>
      <c r="M371">
        <f>RS_wells_scenario_1_bgw!M371-RS_wells_baseline_bgw!M371</f>
        <v>0</v>
      </c>
      <c r="N371">
        <f>RS_wells_scenario_1_bgw!N371-RS_wells_baseline_bgw!N371</f>
        <v>0</v>
      </c>
      <c r="O371">
        <v>10.145833333333334</v>
      </c>
      <c r="P371">
        <f t="shared" si="76"/>
        <v>1950</v>
      </c>
      <c r="Q371" s="2">
        <f t="shared" si="77"/>
        <v>18333.958333333208</v>
      </c>
      <c r="R371">
        <f t="shared" si="78"/>
        <v>0</v>
      </c>
      <c r="S371">
        <f>I371*$O371/ref!$B$3</f>
        <v>0</v>
      </c>
      <c r="T371">
        <f>K371*$O371/ref!$B$3</f>
        <v>0</v>
      </c>
      <c r="U371">
        <f>L371*$O371/ref!$B$3</f>
        <v>0</v>
      </c>
      <c r="V371">
        <f>N371*$O371/ref!$B$3</f>
        <v>0</v>
      </c>
      <c r="W371">
        <f t="shared" si="82"/>
        <v>3</v>
      </c>
      <c r="X371" t="str">
        <f t="shared" si="83"/>
        <v>3 1950</v>
      </c>
      <c r="Y371">
        <f t="shared" si="80"/>
        <v>9</v>
      </c>
      <c r="Z371">
        <f t="shared" si="84"/>
        <v>1970</v>
      </c>
      <c r="AA371" t="str">
        <f t="shared" si="85"/>
        <v>9 1970</v>
      </c>
      <c r="AB371" s="1">
        <f t="shared" si="81"/>
        <v>25841.4375</v>
      </c>
      <c r="AC371">
        <f t="shared" si="79"/>
        <v>3</v>
      </c>
      <c r="AD371" s="16">
        <f t="shared" si="86"/>
        <v>-366.92273974513103</v>
      </c>
      <c r="AE371" s="16">
        <f t="shared" si="87"/>
        <v>-5280.7698542240678</v>
      </c>
      <c r="AF371" s="16">
        <f t="shared" si="88"/>
        <v>143.94131101010177</v>
      </c>
      <c r="AG371" s="16">
        <f t="shared" si="89"/>
        <v>296.31376249440268</v>
      </c>
      <c r="AH371">
        <f>INDEX(Impacts_scenario_1_RSBsn_Mask!$Y$2:$Y$70,$Z371-1939+1,1)</f>
        <v>0.91021330669870326</v>
      </c>
    </row>
    <row r="372" spans="1:34" x14ac:dyDescent="0.3">
      <c r="A372">
        <v>124</v>
      </c>
      <c r="B372">
        <v>2</v>
      </c>
      <c r="C372">
        <f>RS_wells_scenario_1_bgw!C372-RS_wells_baseline_bgw!C372</f>
        <v>0</v>
      </c>
      <c r="D372">
        <f>RS_wells_scenario_1_bgw!D372-RS_wells_baseline_bgw!D372</f>
        <v>0</v>
      </c>
      <c r="E372">
        <f>RS_wells_scenario_1_bgw!E372-RS_wells_baseline_bgw!E372</f>
        <v>0</v>
      </c>
      <c r="F372">
        <f>RS_wells_scenario_1_bgw!F372-RS_wells_baseline_bgw!F372</f>
        <v>0</v>
      </c>
      <c r="G372">
        <f>RS_wells_scenario_1_bgw!G372-RS_wells_baseline_bgw!G372</f>
        <v>0</v>
      </c>
      <c r="H372" s="19">
        <f>RS_wells_scenario_1_bgw!H372-RS_wells_baseline_bgw!H372</f>
        <v>0</v>
      </c>
      <c r="I372">
        <f>RS_wells_scenario_1_bgw!I372-RS_wells_baseline_bgw!I372</f>
        <v>0</v>
      </c>
      <c r="J372">
        <f>RS_wells_scenario_1_bgw!J372-RS_wells_baseline_bgw!J372</f>
        <v>0</v>
      </c>
      <c r="K372">
        <f>RS_wells_scenario_1_bgw!K372-RS_wells_baseline_bgw!K372</f>
        <v>0</v>
      </c>
      <c r="L372">
        <f>RS_wells_scenario_1_bgw!L372-RS_wells_baseline_bgw!L372</f>
        <v>0</v>
      </c>
      <c r="M372">
        <f>RS_wells_scenario_1_bgw!M372-RS_wells_baseline_bgw!M372</f>
        <v>0</v>
      </c>
      <c r="N372">
        <f>RS_wells_scenario_1_bgw!N372-RS_wells_baseline_bgw!N372</f>
        <v>0</v>
      </c>
      <c r="O372">
        <v>10.145833333333334</v>
      </c>
      <c r="P372">
        <f t="shared" si="76"/>
        <v>1950</v>
      </c>
      <c r="Q372" s="2">
        <f t="shared" si="77"/>
        <v>18344.104166666541</v>
      </c>
      <c r="R372">
        <f t="shared" si="78"/>
        <v>0</v>
      </c>
      <c r="S372">
        <f>I372*$O372/ref!$B$3</f>
        <v>0</v>
      </c>
      <c r="T372">
        <f>K372*$O372/ref!$B$3</f>
        <v>0</v>
      </c>
      <c r="U372">
        <f>L372*$O372/ref!$B$3</f>
        <v>0</v>
      </c>
      <c r="V372">
        <f>N372*$O372/ref!$B$3</f>
        <v>0</v>
      </c>
      <c r="W372">
        <f t="shared" si="82"/>
        <v>3</v>
      </c>
      <c r="X372" t="str">
        <f t="shared" si="83"/>
        <v>3 1950</v>
      </c>
      <c r="Y372">
        <f t="shared" si="80"/>
        <v>10</v>
      </c>
      <c r="Z372">
        <f t="shared" si="84"/>
        <v>1970</v>
      </c>
      <c r="AA372" t="str">
        <f t="shared" si="85"/>
        <v>10 1970</v>
      </c>
      <c r="AB372" s="1">
        <f t="shared" si="81"/>
        <v>25871.875</v>
      </c>
      <c r="AC372">
        <f t="shared" si="79"/>
        <v>3</v>
      </c>
      <c r="AD372" s="16">
        <f t="shared" si="86"/>
        <v>-2466.3975958527985</v>
      </c>
      <c r="AE372" s="16">
        <f t="shared" si="87"/>
        <v>-7.6365213929060758</v>
      </c>
      <c r="AF372" s="16">
        <f t="shared" si="88"/>
        <v>49.985521547051732</v>
      </c>
      <c r="AG372" s="16">
        <f t="shared" si="89"/>
        <v>345.21178724365359</v>
      </c>
      <c r="AH372">
        <f>INDEX(Impacts_scenario_1_RSBsn_Mask!$Y$2:$Y$70,$Z372-1939+1,1)</f>
        <v>0.91021330669870326</v>
      </c>
    </row>
    <row r="373" spans="1:34" x14ac:dyDescent="0.3">
      <c r="A373">
        <v>124</v>
      </c>
      <c r="B373">
        <v>3</v>
      </c>
      <c r="C373">
        <f>RS_wells_scenario_1_bgw!C373-RS_wells_baseline_bgw!C373</f>
        <v>0</v>
      </c>
      <c r="D373">
        <f>RS_wells_scenario_1_bgw!D373-RS_wells_baseline_bgw!D373</f>
        <v>0</v>
      </c>
      <c r="E373">
        <f>RS_wells_scenario_1_bgw!E373-RS_wells_baseline_bgw!E373</f>
        <v>0</v>
      </c>
      <c r="F373">
        <f>RS_wells_scenario_1_bgw!F373-RS_wells_baseline_bgw!F373</f>
        <v>0</v>
      </c>
      <c r="G373">
        <f>RS_wells_scenario_1_bgw!G373-RS_wells_baseline_bgw!G373</f>
        <v>0</v>
      </c>
      <c r="H373" s="19">
        <f>RS_wells_scenario_1_bgw!H373-RS_wells_baseline_bgw!H373</f>
        <v>0</v>
      </c>
      <c r="I373">
        <f>RS_wells_scenario_1_bgw!I373-RS_wells_baseline_bgw!I373</f>
        <v>0</v>
      </c>
      <c r="J373">
        <f>RS_wells_scenario_1_bgw!J373-RS_wells_baseline_bgw!J373</f>
        <v>0</v>
      </c>
      <c r="K373">
        <f>RS_wells_scenario_1_bgw!K373-RS_wells_baseline_bgw!K373</f>
        <v>0</v>
      </c>
      <c r="L373">
        <f>RS_wells_scenario_1_bgw!L373-RS_wells_baseline_bgw!L373</f>
        <v>0</v>
      </c>
      <c r="M373">
        <f>RS_wells_scenario_1_bgw!M373-RS_wells_baseline_bgw!M373</f>
        <v>0</v>
      </c>
      <c r="N373">
        <f>RS_wells_scenario_1_bgw!N373-RS_wells_baseline_bgw!N373</f>
        <v>0</v>
      </c>
      <c r="O373">
        <v>10.145833333333334</v>
      </c>
      <c r="P373">
        <f t="shared" si="76"/>
        <v>1950</v>
      </c>
      <c r="Q373" s="2">
        <f t="shared" si="77"/>
        <v>18354.249999999873</v>
      </c>
      <c r="R373">
        <f t="shared" si="78"/>
        <v>0</v>
      </c>
      <c r="S373">
        <f>I373*$O373/ref!$B$3</f>
        <v>0</v>
      </c>
      <c r="T373">
        <f>K373*$O373/ref!$B$3</f>
        <v>0</v>
      </c>
      <c r="U373">
        <f>L373*$O373/ref!$B$3</f>
        <v>0</v>
      </c>
      <c r="V373">
        <f>N373*$O373/ref!$B$3</f>
        <v>0</v>
      </c>
      <c r="W373">
        <f t="shared" si="82"/>
        <v>3</v>
      </c>
      <c r="X373" t="str">
        <f t="shared" si="83"/>
        <v>3 1950</v>
      </c>
      <c r="Y373">
        <f t="shared" si="80"/>
        <v>11</v>
      </c>
      <c r="Z373">
        <f t="shared" si="84"/>
        <v>1970</v>
      </c>
      <c r="AA373" t="str">
        <f t="shared" si="85"/>
        <v>11 1970</v>
      </c>
      <c r="AB373" s="1">
        <f t="shared" si="81"/>
        <v>25902.3125</v>
      </c>
      <c r="AC373">
        <f t="shared" si="79"/>
        <v>3</v>
      </c>
      <c r="AD373" s="16">
        <f t="shared" si="86"/>
        <v>-1092.0124231580487</v>
      </c>
      <c r="AE373" s="16">
        <f t="shared" si="87"/>
        <v>-7.6365213929060758</v>
      </c>
      <c r="AF373" s="16">
        <f t="shared" si="88"/>
        <v>123.9254323167273</v>
      </c>
      <c r="AG373" s="16">
        <f t="shared" si="89"/>
        <v>319.58605328139657</v>
      </c>
      <c r="AH373">
        <f>INDEX(Impacts_scenario_1_RSBsn_Mask!$Y$2:$Y$70,$Z373-1939+1,1)</f>
        <v>0.91021330669870326</v>
      </c>
    </row>
    <row r="374" spans="1:34" x14ac:dyDescent="0.3">
      <c r="A374">
        <v>125</v>
      </c>
      <c r="B374">
        <v>1</v>
      </c>
      <c r="C374">
        <f>RS_wells_scenario_1_bgw!C374-RS_wells_baseline_bgw!C374</f>
        <v>0</v>
      </c>
      <c r="D374">
        <f>RS_wells_scenario_1_bgw!D374-RS_wells_baseline_bgw!D374</f>
        <v>0</v>
      </c>
      <c r="E374">
        <f>RS_wells_scenario_1_bgw!E374-RS_wells_baseline_bgw!E374</f>
        <v>0</v>
      </c>
      <c r="F374">
        <f>RS_wells_scenario_1_bgw!F374-RS_wells_baseline_bgw!F374</f>
        <v>0</v>
      </c>
      <c r="G374">
        <f>RS_wells_scenario_1_bgw!G374-RS_wells_baseline_bgw!G374</f>
        <v>0</v>
      </c>
      <c r="H374" s="19">
        <f>RS_wells_scenario_1_bgw!H374-RS_wells_baseline_bgw!H374</f>
        <v>0</v>
      </c>
      <c r="I374">
        <f>RS_wells_scenario_1_bgw!I374-RS_wells_baseline_bgw!I374</f>
        <v>0</v>
      </c>
      <c r="J374">
        <f>RS_wells_scenario_1_bgw!J374-RS_wells_baseline_bgw!J374</f>
        <v>0</v>
      </c>
      <c r="K374">
        <f>RS_wells_scenario_1_bgw!K374-RS_wells_baseline_bgw!K374</f>
        <v>0</v>
      </c>
      <c r="L374">
        <f>RS_wells_scenario_1_bgw!L374-RS_wells_baseline_bgw!L374</f>
        <v>0</v>
      </c>
      <c r="M374">
        <f>RS_wells_scenario_1_bgw!M374-RS_wells_baseline_bgw!M374</f>
        <v>0</v>
      </c>
      <c r="N374">
        <f>RS_wells_scenario_1_bgw!N374-RS_wells_baseline_bgw!N374</f>
        <v>0</v>
      </c>
      <c r="O374">
        <v>10.145833333333334</v>
      </c>
      <c r="P374">
        <f t="shared" si="76"/>
        <v>1950</v>
      </c>
      <c r="Q374" s="2">
        <f t="shared" si="77"/>
        <v>18364.395833333205</v>
      </c>
      <c r="R374">
        <f t="shared" si="78"/>
        <v>0</v>
      </c>
      <c r="S374">
        <f>I374*$O374/ref!$B$3</f>
        <v>0</v>
      </c>
      <c r="T374">
        <f>K374*$O374/ref!$B$3</f>
        <v>0</v>
      </c>
      <c r="U374">
        <f>L374*$O374/ref!$B$3</f>
        <v>0</v>
      </c>
      <c r="V374">
        <f>N374*$O374/ref!$B$3</f>
        <v>0</v>
      </c>
      <c r="W374">
        <f t="shared" si="82"/>
        <v>4</v>
      </c>
      <c r="X374" t="str">
        <f t="shared" si="83"/>
        <v>4 1950</v>
      </c>
      <c r="Y374">
        <f t="shared" si="80"/>
        <v>12</v>
      </c>
      <c r="Z374">
        <f t="shared" si="84"/>
        <v>1970</v>
      </c>
      <c r="AA374" t="str">
        <f t="shared" si="85"/>
        <v>12 1970</v>
      </c>
      <c r="AB374" s="1">
        <f t="shared" si="81"/>
        <v>25932.75</v>
      </c>
      <c r="AC374">
        <f t="shared" si="79"/>
        <v>3</v>
      </c>
      <c r="AD374" s="16">
        <f t="shared" si="86"/>
        <v>-657.96827287754365</v>
      </c>
      <c r="AE374" s="16">
        <f t="shared" si="87"/>
        <v>-7.6365213929060758</v>
      </c>
      <c r="AF374" s="16">
        <f t="shared" si="88"/>
        <v>90.468331496308139</v>
      </c>
      <c r="AG374" s="16">
        <f t="shared" si="89"/>
        <v>305.54327677685717</v>
      </c>
      <c r="AH374">
        <f>INDEX(Impacts_scenario_1_RSBsn_Mask!$Y$2:$Y$70,$Z374-1939+1,1)</f>
        <v>0.91021330669870326</v>
      </c>
    </row>
    <row r="375" spans="1:34" x14ac:dyDescent="0.3">
      <c r="A375">
        <v>125</v>
      </c>
      <c r="B375">
        <v>2</v>
      </c>
      <c r="C375">
        <f>RS_wells_scenario_1_bgw!C375-RS_wells_baseline_bgw!C375</f>
        <v>0</v>
      </c>
      <c r="D375">
        <f>RS_wells_scenario_1_bgw!D375-RS_wells_baseline_bgw!D375</f>
        <v>0</v>
      </c>
      <c r="E375">
        <f>RS_wells_scenario_1_bgw!E375-RS_wells_baseline_bgw!E375</f>
        <v>0</v>
      </c>
      <c r="F375">
        <f>RS_wells_scenario_1_bgw!F375-RS_wells_baseline_bgw!F375</f>
        <v>0</v>
      </c>
      <c r="G375">
        <f>RS_wells_scenario_1_bgw!G375-RS_wells_baseline_bgw!G375</f>
        <v>0</v>
      </c>
      <c r="H375" s="19">
        <f>RS_wells_scenario_1_bgw!H375-RS_wells_baseline_bgw!H375</f>
        <v>0</v>
      </c>
      <c r="I375">
        <f>RS_wells_scenario_1_bgw!I375-RS_wells_baseline_bgw!I375</f>
        <v>0</v>
      </c>
      <c r="J375">
        <f>RS_wells_scenario_1_bgw!J375-RS_wells_baseline_bgw!J375</f>
        <v>0</v>
      </c>
      <c r="K375">
        <f>RS_wells_scenario_1_bgw!K375-RS_wells_baseline_bgw!K375</f>
        <v>0</v>
      </c>
      <c r="L375">
        <f>RS_wells_scenario_1_bgw!L375-RS_wells_baseline_bgw!L375</f>
        <v>0</v>
      </c>
      <c r="M375">
        <f>RS_wells_scenario_1_bgw!M375-RS_wells_baseline_bgw!M375</f>
        <v>0</v>
      </c>
      <c r="N375">
        <f>RS_wells_scenario_1_bgw!N375-RS_wells_baseline_bgw!N375</f>
        <v>0</v>
      </c>
      <c r="O375">
        <v>10.145833333333334</v>
      </c>
      <c r="P375">
        <f t="shared" si="76"/>
        <v>1950</v>
      </c>
      <c r="Q375" s="2">
        <f t="shared" si="77"/>
        <v>18374.541666666537</v>
      </c>
      <c r="R375">
        <f t="shared" si="78"/>
        <v>0</v>
      </c>
      <c r="S375">
        <f>I375*$O375/ref!$B$3</f>
        <v>0</v>
      </c>
      <c r="T375">
        <f>K375*$O375/ref!$B$3</f>
        <v>0</v>
      </c>
      <c r="U375">
        <f>L375*$O375/ref!$B$3</f>
        <v>0</v>
      </c>
      <c r="V375">
        <f>N375*$O375/ref!$B$3</f>
        <v>0</v>
      </c>
      <c r="W375">
        <f t="shared" si="82"/>
        <v>4</v>
      </c>
      <c r="X375" t="str">
        <f t="shared" si="83"/>
        <v>4 1950</v>
      </c>
      <c r="Y375">
        <f t="shared" si="80"/>
        <v>1</v>
      </c>
      <c r="Z375">
        <f t="shared" si="84"/>
        <v>1971</v>
      </c>
      <c r="AA375" t="str">
        <f t="shared" si="85"/>
        <v>1 1971</v>
      </c>
      <c r="AB375" s="1">
        <f t="shared" si="81"/>
        <v>25963.1875</v>
      </c>
      <c r="AC375">
        <f t="shared" si="79"/>
        <v>3</v>
      </c>
      <c r="AD375" s="16">
        <f t="shared" si="86"/>
        <v>-509.54202326073289</v>
      </c>
      <c r="AE375" s="16">
        <f t="shared" si="87"/>
        <v>-10.145966095616181</v>
      </c>
      <c r="AF375" s="16">
        <f t="shared" si="88"/>
        <v>22.034114668704085</v>
      </c>
      <c r="AG375" s="16">
        <f t="shared" si="89"/>
        <v>289.12063514367526</v>
      </c>
      <c r="AH375">
        <f>INDEX(Impacts_scenario_1_RSBsn_Mask!$Y$2:$Y$70,$Z375-1939+1,1)</f>
        <v>0.92963896025528026</v>
      </c>
    </row>
    <row r="376" spans="1:34" x14ac:dyDescent="0.3">
      <c r="A376">
        <v>125</v>
      </c>
      <c r="B376">
        <v>3</v>
      </c>
      <c r="C376">
        <f>RS_wells_scenario_1_bgw!C376-RS_wells_baseline_bgw!C376</f>
        <v>0</v>
      </c>
      <c r="D376">
        <f>RS_wells_scenario_1_bgw!D376-RS_wells_baseline_bgw!D376</f>
        <v>0</v>
      </c>
      <c r="E376">
        <f>RS_wells_scenario_1_bgw!E376-RS_wells_baseline_bgw!E376</f>
        <v>0</v>
      </c>
      <c r="F376">
        <f>RS_wells_scenario_1_bgw!F376-RS_wells_baseline_bgw!F376</f>
        <v>0</v>
      </c>
      <c r="G376">
        <f>RS_wells_scenario_1_bgw!G376-RS_wells_baseline_bgw!G376</f>
        <v>0</v>
      </c>
      <c r="H376" s="19">
        <f>RS_wells_scenario_1_bgw!H376-RS_wells_baseline_bgw!H376</f>
        <v>0</v>
      </c>
      <c r="I376">
        <f>RS_wells_scenario_1_bgw!I376-RS_wells_baseline_bgw!I376</f>
        <v>0</v>
      </c>
      <c r="J376">
        <f>RS_wells_scenario_1_bgw!J376-RS_wells_baseline_bgw!J376</f>
        <v>0</v>
      </c>
      <c r="K376">
        <f>RS_wells_scenario_1_bgw!K376-RS_wells_baseline_bgw!K376</f>
        <v>0</v>
      </c>
      <c r="L376">
        <f>RS_wells_scenario_1_bgw!L376-RS_wells_baseline_bgw!L376</f>
        <v>0</v>
      </c>
      <c r="M376">
        <f>RS_wells_scenario_1_bgw!M376-RS_wells_baseline_bgw!M376</f>
        <v>0</v>
      </c>
      <c r="N376">
        <f>RS_wells_scenario_1_bgw!N376-RS_wells_baseline_bgw!N376</f>
        <v>0</v>
      </c>
      <c r="O376">
        <v>10.145833333333334</v>
      </c>
      <c r="P376">
        <f t="shared" si="76"/>
        <v>1950</v>
      </c>
      <c r="Q376" s="2">
        <f t="shared" si="77"/>
        <v>18384.687499999869</v>
      </c>
      <c r="R376">
        <f t="shared" si="78"/>
        <v>0</v>
      </c>
      <c r="S376">
        <f>I376*$O376/ref!$B$3</f>
        <v>0</v>
      </c>
      <c r="T376">
        <f>K376*$O376/ref!$B$3</f>
        <v>0</v>
      </c>
      <c r="U376">
        <f>L376*$O376/ref!$B$3</f>
        <v>0</v>
      </c>
      <c r="V376">
        <f>N376*$O376/ref!$B$3</f>
        <v>0</v>
      </c>
      <c r="W376">
        <f t="shared" si="82"/>
        <v>4</v>
      </c>
      <c r="X376" t="str">
        <f t="shared" si="83"/>
        <v>4 1950</v>
      </c>
      <c r="Y376">
        <f t="shared" si="80"/>
        <v>2</v>
      </c>
      <c r="Z376">
        <f t="shared" si="84"/>
        <v>1971</v>
      </c>
      <c r="AA376" t="str">
        <f t="shared" si="85"/>
        <v>2 1971</v>
      </c>
      <c r="AB376" s="1">
        <f t="shared" si="81"/>
        <v>25993.625</v>
      </c>
      <c r="AC376">
        <f t="shared" si="79"/>
        <v>3</v>
      </c>
      <c r="AD376" s="16">
        <f t="shared" si="86"/>
        <v>-412.77149952589434</v>
      </c>
      <c r="AE376" s="16">
        <f t="shared" si="87"/>
        <v>-10.145966095616181</v>
      </c>
      <c r="AF376" s="16">
        <f t="shared" si="88"/>
        <v>3.7033689160900259E-6</v>
      </c>
      <c r="AG376" s="16">
        <f t="shared" si="89"/>
        <v>302.80133813719414</v>
      </c>
      <c r="AH376">
        <f>INDEX(Impacts_scenario_1_RSBsn_Mask!$Y$2:$Y$70,$Z376-1939+1,1)</f>
        <v>0.92963896025528026</v>
      </c>
    </row>
    <row r="377" spans="1:34" x14ac:dyDescent="0.3">
      <c r="A377">
        <v>126</v>
      </c>
      <c r="B377">
        <v>1</v>
      </c>
      <c r="C377">
        <f>RS_wells_scenario_1_bgw!C377-RS_wells_baseline_bgw!C377</f>
        <v>0</v>
      </c>
      <c r="D377">
        <f>RS_wells_scenario_1_bgw!D377-RS_wells_baseline_bgw!D377</f>
        <v>0</v>
      </c>
      <c r="E377">
        <f>RS_wells_scenario_1_bgw!E377-RS_wells_baseline_bgw!E377</f>
        <v>0</v>
      </c>
      <c r="F377">
        <f>RS_wells_scenario_1_bgw!F377-RS_wells_baseline_bgw!F377</f>
        <v>0</v>
      </c>
      <c r="G377">
        <f>RS_wells_scenario_1_bgw!G377-RS_wells_baseline_bgw!G377</f>
        <v>0</v>
      </c>
      <c r="H377" s="19">
        <f>RS_wells_scenario_1_bgw!H377-RS_wells_baseline_bgw!H377</f>
        <v>0</v>
      </c>
      <c r="I377">
        <f>RS_wells_scenario_1_bgw!I377-RS_wells_baseline_bgw!I377</f>
        <v>0</v>
      </c>
      <c r="J377">
        <f>RS_wells_scenario_1_bgw!J377-RS_wells_baseline_bgw!J377</f>
        <v>0</v>
      </c>
      <c r="K377">
        <f>RS_wells_scenario_1_bgw!K377-RS_wells_baseline_bgw!K377</f>
        <v>0</v>
      </c>
      <c r="L377">
        <f>RS_wells_scenario_1_bgw!L377-RS_wells_baseline_bgw!L377</f>
        <v>0</v>
      </c>
      <c r="M377">
        <f>RS_wells_scenario_1_bgw!M377-RS_wells_baseline_bgw!M377</f>
        <v>0</v>
      </c>
      <c r="N377">
        <f>RS_wells_scenario_1_bgw!N377-RS_wells_baseline_bgw!N377</f>
        <v>0</v>
      </c>
      <c r="O377">
        <v>10.145833333333334</v>
      </c>
      <c r="P377">
        <f t="shared" si="76"/>
        <v>1950</v>
      </c>
      <c r="Q377" s="2">
        <f t="shared" si="77"/>
        <v>18394.833333333201</v>
      </c>
      <c r="R377">
        <f t="shared" si="78"/>
        <v>0</v>
      </c>
      <c r="S377">
        <f>I377*$O377/ref!$B$3</f>
        <v>0</v>
      </c>
      <c r="T377">
        <f>K377*$O377/ref!$B$3</f>
        <v>0</v>
      </c>
      <c r="U377">
        <f>L377*$O377/ref!$B$3</f>
        <v>0</v>
      </c>
      <c r="V377">
        <f>N377*$O377/ref!$B$3</f>
        <v>0</v>
      </c>
      <c r="W377">
        <f t="shared" si="82"/>
        <v>5</v>
      </c>
      <c r="X377" t="str">
        <f t="shared" si="83"/>
        <v>5 1950</v>
      </c>
      <c r="Y377">
        <f t="shared" si="80"/>
        <v>3</v>
      </c>
      <c r="Z377">
        <f t="shared" si="84"/>
        <v>1971</v>
      </c>
      <c r="AA377" t="str">
        <f t="shared" si="85"/>
        <v>3 1971</v>
      </c>
      <c r="AB377" s="1">
        <f t="shared" si="81"/>
        <v>26024.0625</v>
      </c>
      <c r="AC377">
        <f t="shared" si="79"/>
        <v>3</v>
      </c>
      <c r="AD377" s="16">
        <f t="shared" si="86"/>
        <v>-115.78071465689101</v>
      </c>
      <c r="AE377" s="16">
        <f t="shared" si="87"/>
        <v>-10.145966095616181</v>
      </c>
      <c r="AF377" s="16">
        <f t="shared" si="88"/>
        <v>159.02239036688152</v>
      </c>
      <c r="AG377" s="16">
        <f t="shared" si="89"/>
        <v>257.37679204540814</v>
      </c>
      <c r="AH377">
        <f>INDEX(Impacts_scenario_1_RSBsn_Mask!$Y$2:$Y$70,$Z377-1939+1,1)</f>
        <v>0.92963896025528026</v>
      </c>
    </row>
    <row r="378" spans="1:34" x14ac:dyDescent="0.3">
      <c r="A378">
        <v>126</v>
      </c>
      <c r="B378">
        <v>2</v>
      </c>
      <c r="C378">
        <f>RS_wells_scenario_1_bgw!C378-RS_wells_baseline_bgw!C378</f>
        <v>0</v>
      </c>
      <c r="D378">
        <f>RS_wells_scenario_1_bgw!D378-RS_wells_baseline_bgw!D378</f>
        <v>0</v>
      </c>
      <c r="E378">
        <f>RS_wells_scenario_1_bgw!E378-RS_wells_baseline_bgw!E378</f>
        <v>0</v>
      </c>
      <c r="F378">
        <f>RS_wells_scenario_1_bgw!F378-RS_wells_baseline_bgw!F378</f>
        <v>0</v>
      </c>
      <c r="G378">
        <f>RS_wells_scenario_1_bgw!G378-RS_wells_baseline_bgw!G378</f>
        <v>0</v>
      </c>
      <c r="H378" s="19">
        <f>RS_wells_scenario_1_bgw!H378-RS_wells_baseline_bgw!H378</f>
        <v>0</v>
      </c>
      <c r="I378">
        <f>RS_wells_scenario_1_bgw!I378-RS_wells_baseline_bgw!I378</f>
        <v>0</v>
      </c>
      <c r="J378">
        <f>RS_wells_scenario_1_bgw!J378-RS_wells_baseline_bgw!J378</f>
        <v>0</v>
      </c>
      <c r="K378">
        <f>RS_wells_scenario_1_bgw!K378-RS_wells_baseline_bgw!K378</f>
        <v>0</v>
      </c>
      <c r="L378">
        <f>RS_wells_scenario_1_bgw!L378-RS_wells_baseline_bgw!L378</f>
        <v>0</v>
      </c>
      <c r="M378">
        <f>RS_wells_scenario_1_bgw!M378-RS_wells_baseline_bgw!M378</f>
        <v>0</v>
      </c>
      <c r="N378">
        <f>RS_wells_scenario_1_bgw!N378-RS_wells_baseline_bgw!N378</f>
        <v>0</v>
      </c>
      <c r="O378">
        <v>10.145833333333334</v>
      </c>
      <c r="P378">
        <f t="shared" si="76"/>
        <v>1950</v>
      </c>
      <c r="Q378" s="2">
        <f t="shared" si="77"/>
        <v>18404.979166666533</v>
      </c>
      <c r="R378">
        <f t="shared" si="78"/>
        <v>0</v>
      </c>
      <c r="S378">
        <f>I378*$O378/ref!$B$3</f>
        <v>0</v>
      </c>
      <c r="T378">
        <f>K378*$O378/ref!$B$3</f>
        <v>0</v>
      </c>
      <c r="U378">
        <f>L378*$O378/ref!$B$3</f>
        <v>0</v>
      </c>
      <c r="V378">
        <f>N378*$O378/ref!$B$3</f>
        <v>0</v>
      </c>
      <c r="W378">
        <f t="shared" si="82"/>
        <v>5</v>
      </c>
      <c r="X378" t="str">
        <f t="shared" si="83"/>
        <v>5 1950</v>
      </c>
      <c r="Y378">
        <f t="shared" si="80"/>
        <v>4</v>
      </c>
      <c r="Z378">
        <f t="shared" si="84"/>
        <v>1971</v>
      </c>
      <c r="AA378" t="str">
        <f t="shared" si="85"/>
        <v>4 1971</v>
      </c>
      <c r="AB378" s="1">
        <f t="shared" si="81"/>
        <v>26054.5</v>
      </c>
      <c r="AC378">
        <f t="shared" si="79"/>
        <v>3</v>
      </c>
      <c r="AD378" s="16">
        <f t="shared" si="86"/>
        <v>-41.091634319425943</v>
      </c>
      <c r="AE378" s="16">
        <f t="shared" si="87"/>
        <v>-916.40777800734497</v>
      </c>
      <c r="AF378" s="16">
        <f t="shared" si="88"/>
        <v>137.97163676667401</v>
      </c>
      <c r="AG378" s="16">
        <f t="shared" si="89"/>
        <v>232.25928670215458</v>
      </c>
      <c r="AH378">
        <f>INDEX(Impacts_scenario_1_RSBsn_Mask!$Y$2:$Y$70,$Z378-1939+1,1)</f>
        <v>0.92963896025528026</v>
      </c>
    </row>
    <row r="379" spans="1:34" x14ac:dyDescent="0.3">
      <c r="A379">
        <v>126</v>
      </c>
      <c r="B379">
        <v>3</v>
      </c>
      <c r="C379">
        <f>RS_wells_scenario_1_bgw!C379-RS_wells_baseline_bgw!C379</f>
        <v>0</v>
      </c>
      <c r="D379">
        <f>RS_wells_scenario_1_bgw!D379-RS_wells_baseline_bgw!D379</f>
        <v>0</v>
      </c>
      <c r="E379">
        <f>RS_wells_scenario_1_bgw!E379-RS_wells_baseline_bgw!E379</f>
        <v>0</v>
      </c>
      <c r="F379">
        <f>RS_wells_scenario_1_bgw!F379-RS_wells_baseline_bgw!F379</f>
        <v>0</v>
      </c>
      <c r="G379">
        <f>RS_wells_scenario_1_bgw!G379-RS_wells_baseline_bgw!G379</f>
        <v>0</v>
      </c>
      <c r="H379" s="19">
        <f>RS_wells_scenario_1_bgw!H379-RS_wells_baseline_bgw!H379</f>
        <v>0</v>
      </c>
      <c r="I379">
        <f>RS_wells_scenario_1_bgw!I379-RS_wells_baseline_bgw!I379</f>
        <v>0</v>
      </c>
      <c r="J379">
        <f>RS_wells_scenario_1_bgw!J379-RS_wells_baseline_bgw!J379</f>
        <v>0</v>
      </c>
      <c r="K379">
        <f>RS_wells_scenario_1_bgw!K379-RS_wells_baseline_bgw!K379</f>
        <v>0</v>
      </c>
      <c r="L379">
        <f>RS_wells_scenario_1_bgw!L379-RS_wells_baseline_bgw!L379</f>
        <v>0</v>
      </c>
      <c r="M379">
        <f>RS_wells_scenario_1_bgw!M379-RS_wells_baseline_bgw!M379</f>
        <v>0</v>
      </c>
      <c r="N379">
        <f>RS_wells_scenario_1_bgw!N379-RS_wells_baseline_bgw!N379</f>
        <v>0</v>
      </c>
      <c r="O379">
        <v>10.145833333333334</v>
      </c>
      <c r="P379">
        <f t="shared" si="76"/>
        <v>1950</v>
      </c>
      <c r="Q379" s="2">
        <f t="shared" si="77"/>
        <v>18415.124999999865</v>
      </c>
      <c r="R379">
        <f t="shared" si="78"/>
        <v>0</v>
      </c>
      <c r="S379">
        <f>I379*$O379/ref!$B$3</f>
        <v>0</v>
      </c>
      <c r="T379">
        <f>K379*$O379/ref!$B$3</f>
        <v>0</v>
      </c>
      <c r="U379">
        <f>L379*$O379/ref!$B$3</f>
        <v>0</v>
      </c>
      <c r="V379">
        <f>N379*$O379/ref!$B$3</f>
        <v>0</v>
      </c>
      <c r="W379">
        <f t="shared" si="82"/>
        <v>5</v>
      </c>
      <c r="X379" t="str">
        <f t="shared" si="83"/>
        <v>5 1950</v>
      </c>
      <c r="Y379">
        <f t="shared" si="80"/>
        <v>5</v>
      </c>
      <c r="Z379">
        <f t="shared" si="84"/>
        <v>1971</v>
      </c>
      <c r="AA379" t="str">
        <f t="shared" si="85"/>
        <v>5 1971</v>
      </c>
      <c r="AB379" s="1">
        <f t="shared" si="81"/>
        <v>26084.9375</v>
      </c>
      <c r="AC379">
        <f t="shared" si="79"/>
        <v>3</v>
      </c>
      <c r="AD379" s="16">
        <f t="shared" si="86"/>
        <v>89.656651786325511</v>
      </c>
      <c r="AE379" s="16">
        <f t="shared" si="87"/>
        <v>-1431.4258042068413</v>
      </c>
      <c r="AF379" s="16">
        <f t="shared" si="88"/>
        <v>158.68642388315013</v>
      </c>
      <c r="AG379" s="16">
        <f t="shared" si="89"/>
        <v>225.98018708835332</v>
      </c>
      <c r="AH379">
        <f>INDEX(Impacts_scenario_1_RSBsn_Mask!$Y$2:$Y$70,$Z379-1939+1,1)</f>
        <v>0.92963896025528026</v>
      </c>
    </row>
    <row r="380" spans="1:34" x14ac:dyDescent="0.3">
      <c r="A380">
        <v>127</v>
      </c>
      <c r="B380">
        <v>1</v>
      </c>
      <c r="C380">
        <f>RS_wells_scenario_1_bgw!C380-RS_wells_baseline_bgw!C380</f>
        <v>0</v>
      </c>
      <c r="D380">
        <f>RS_wells_scenario_1_bgw!D380-RS_wells_baseline_bgw!D380</f>
        <v>0</v>
      </c>
      <c r="E380">
        <f>RS_wells_scenario_1_bgw!E380-RS_wells_baseline_bgw!E380</f>
        <v>0</v>
      </c>
      <c r="F380">
        <f>RS_wells_scenario_1_bgw!F380-RS_wells_baseline_bgw!F380</f>
        <v>0</v>
      </c>
      <c r="G380">
        <f>RS_wells_scenario_1_bgw!G380-RS_wells_baseline_bgw!G380</f>
        <v>0</v>
      </c>
      <c r="H380" s="19">
        <f>RS_wells_scenario_1_bgw!H380-RS_wells_baseline_bgw!H380</f>
        <v>0</v>
      </c>
      <c r="I380">
        <f>RS_wells_scenario_1_bgw!I380-RS_wells_baseline_bgw!I380</f>
        <v>0</v>
      </c>
      <c r="J380">
        <f>RS_wells_scenario_1_bgw!J380-RS_wells_baseline_bgw!J380</f>
        <v>0</v>
      </c>
      <c r="K380">
        <f>RS_wells_scenario_1_bgw!K380-RS_wells_baseline_bgw!K380</f>
        <v>0</v>
      </c>
      <c r="L380">
        <f>RS_wells_scenario_1_bgw!L380-RS_wells_baseline_bgw!L380</f>
        <v>0</v>
      </c>
      <c r="M380">
        <f>RS_wells_scenario_1_bgw!M380-RS_wells_baseline_bgw!M380</f>
        <v>0</v>
      </c>
      <c r="N380">
        <f>RS_wells_scenario_1_bgw!N380-RS_wells_baseline_bgw!N380</f>
        <v>0</v>
      </c>
      <c r="O380">
        <v>10.145833333333334</v>
      </c>
      <c r="P380">
        <f t="shared" si="76"/>
        <v>1950</v>
      </c>
      <c r="Q380" s="2">
        <f t="shared" si="77"/>
        <v>18425.270833333198</v>
      </c>
      <c r="R380">
        <f t="shared" si="78"/>
        <v>0</v>
      </c>
      <c r="S380">
        <f>I380*$O380/ref!$B$3</f>
        <v>0</v>
      </c>
      <c r="T380">
        <f>K380*$O380/ref!$B$3</f>
        <v>0</v>
      </c>
      <c r="U380">
        <f>L380*$O380/ref!$B$3</f>
        <v>0</v>
      </c>
      <c r="V380">
        <f>N380*$O380/ref!$B$3</f>
        <v>0</v>
      </c>
      <c r="W380">
        <f t="shared" si="82"/>
        <v>6</v>
      </c>
      <c r="X380" t="str">
        <f t="shared" si="83"/>
        <v>6 1950</v>
      </c>
      <c r="Y380">
        <f t="shared" si="80"/>
        <v>6</v>
      </c>
      <c r="Z380">
        <f t="shared" si="84"/>
        <v>1971</v>
      </c>
      <c r="AA380" t="str">
        <f t="shared" si="85"/>
        <v>6 1971</v>
      </c>
      <c r="AB380" s="1">
        <f t="shared" si="81"/>
        <v>26115.375</v>
      </c>
      <c r="AC380">
        <f t="shared" si="79"/>
        <v>3</v>
      </c>
      <c r="AD380" s="16">
        <f t="shared" si="86"/>
        <v>600.94085216746475</v>
      </c>
      <c r="AE380" s="16">
        <f t="shared" si="87"/>
        <v>-3394.8297715650779</v>
      </c>
      <c r="AF380" s="16">
        <f t="shared" si="88"/>
        <v>283.07776013353589</v>
      </c>
      <c r="AG380" s="16">
        <f t="shared" si="89"/>
        <v>192.37214633742678</v>
      </c>
      <c r="AH380">
        <f>INDEX(Impacts_scenario_1_RSBsn_Mask!$Y$2:$Y$70,$Z380-1939+1,1)</f>
        <v>0.92963896025528026</v>
      </c>
    </row>
    <row r="381" spans="1:34" x14ac:dyDescent="0.3">
      <c r="A381">
        <v>127</v>
      </c>
      <c r="B381">
        <v>2</v>
      </c>
      <c r="C381">
        <f>RS_wells_scenario_1_bgw!C381-RS_wells_baseline_bgw!C381</f>
        <v>0</v>
      </c>
      <c r="D381">
        <f>RS_wells_scenario_1_bgw!D381-RS_wells_baseline_bgw!D381</f>
        <v>0</v>
      </c>
      <c r="E381">
        <f>RS_wells_scenario_1_bgw!E381-RS_wells_baseline_bgw!E381</f>
        <v>0</v>
      </c>
      <c r="F381">
        <f>RS_wells_scenario_1_bgw!F381-RS_wells_baseline_bgw!F381</f>
        <v>0</v>
      </c>
      <c r="G381">
        <f>RS_wells_scenario_1_bgw!G381-RS_wells_baseline_bgw!G381</f>
        <v>0</v>
      </c>
      <c r="H381" s="19">
        <f>RS_wells_scenario_1_bgw!H381-RS_wells_baseline_bgw!H381</f>
        <v>0</v>
      </c>
      <c r="I381">
        <f>RS_wells_scenario_1_bgw!I381-RS_wells_baseline_bgw!I381</f>
        <v>0</v>
      </c>
      <c r="J381">
        <f>RS_wells_scenario_1_bgw!J381-RS_wells_baseline_bgw!J381</f>
        <v>0</v>
      </c>
      <c r="K381">
        <f>RS_wells_scenario_1_bgw!K381-RS_wells_baseline_bgw!K381</f>
        <v>0</v>
      </c>
      <c r="L381">
        <f>RS_wells_scenario_1_bgw!L381-RS_wells_baseline_bgw!L381</f>
        <v>0</v>
      </c>
      <c r="M381">
        <f>RS_wells_scenario_1_bgw!M381-RS_wells_baseline_bgw!M381</f>
        <v>0</v>
      </c>
      <c r="N381">
        <f>RS_wells_scenario_1_bgw!N381-RS_wells_baseline_bgw!N381</f>
        <v>0</v>
      </c>
      <c r="O381">
        <v>10.145833333333334</v>
      </c>
      <c r="P381">
        <f t="shared" si="76"/>
        <v>1950</v>
      </c>
      <c r="Q381" s="2">
        <f t="shared" si="77"/>
        <v>18435.41666666653</v>
      </c>
      <c r="R381">
        <f t="shared" si="78"/>
        <v>0</v>
      </c>
      <c r="S381">
        <f>I381*$O381/ref!$B$3</f>
        <v>0</v>
      </c>
      <c r="T381">
        <f>K381*$O381/ref!$B$3</f>
        <v>0</v>
      </c>
      <c r="U381">
        <f>L381*$O381/ref!$B$3</f>
        <v>0</v>
      </c>
      <c r="V381">
        <f>N381*$O381/ref!$B$3</f>
        <v>0</v>
      </c>
      <c r="W381">
        <f t="shared" si="82"/>
        <v>6</v>
      </c>
      <c r="X381" t="str">
        <f t="shared" si="83"/>
        <v>6 1950</v>
      </c>
      <c r="Y381">
        <f t="shared" si="80"/>
        <v>7</v>
      </c>
      <c r="Z381">
        <f t="shared" si="84"/>
        <v>1971</v>
      </c>
      <c r="AA381" t="str">
        <f t="shared" si="85"/>
        <v>7 1971</v>
      </c>
      <c r="AB381" s="1">
        <f t="shared" si="81"/>
        <v>26145.8125</v>
      </c>
      <c r="AC381">
        <f t="shared" si="79"/>
        <v>3</v>
      </c>
      <c r="AD381" s="16">
        <f t="shared" si="86"/>
        <v>3419.8956083902904</v>
      </c>
      <c r="AE381" s="16">
        <f t="shared" si="87"/>
        <v>-10412.725551294207</v>
      </c>
      <c r="AF381" s="16">
        <f t="shared" si="88"/>
        <v>247.9303589379125</v>
      </c>
      <c r="AG381" s="16">
        <f t="shared" si="89"/>
        <v>251.89410739062043</v>
      </c>
      <c r="AH381">
        <f>INDEX(Impacts_scenario_1_RSBsn_Mask!$Y$2:$Y$70,$Z381-1939+1,1)</f>
        <v>0.92963896025528026</v>
      </c>
    </row>
    <row r="382" spans="1:34" x14ac:dyDescent="0.3">
      <c r="A382">
        <v>127</v>
      </c>
      <c r="B382">
        <v>3</v>
      </c>
      <c r="C382">
        <f>RS_wells_scenario_1_bgw!C382-RS_wells_baseline_bgw!C382</f>
        <v>0</v>
      </c>
      <c r="D382">
        <f>RS_wells_scenario_1_bgw!D382-RS_wells_baseline_bgw!D382</f>
        <v>0</v>
      </c>
      <c r="E382">
        <f>RS_wells_scenario_1_bgw!E382-RS_wells_baseline_bgw!E382</f>
        <v>0</v>
      </c>
      <c r="F382">
        <f>RS_wells_scenario_1_bgw!F382-RS_wells_baseline_bgw!F382</f>
        <v>0</v>
      </c>
      <c r="G382">
        <f>RS_wells_scenario_1_bgw!G382-RS_wells_baseline_bgw!G382</f>
        <v>0</v>
      </c>
      <c r="H382" s="19">
        <f>RS_wells_scenario_1_bgw!H382-RS_wells_baseline_bgw!H382</f>
        <v>0</v>
      </c>
      <c r="I382">
        <f>RS_wells_scenario_1_bgw!I382-RS_wells_baseline_bgw!I382</f>
        <v>0</v>
      </c>
      <c r="J382">
        <f>RS_wells_scenario_1_bgw!J382-RS_wells_baseline_bgw!J382</f>
        <v>0</v>
      </c>
      <c r="K382">
        <f>RS_wells_scenario_1_bgw!K382-RS_wells_baseline_bgw!K382</f>
        <v>0</v>
      </c>
      <c r="L382">
        <f>RS_wells_scenario_1_bgw!L382-RS_wells_baseline_bgw!L382</f>
        <v>0</v>
      </c>
      <c r="M382">
        <f>RS_wells_scenario_1_bgw!M382-RS_wells_baseline_bgw!M382</f>
        <v>0</v>
      </c>
      <c r="N382">
        <f>RS_wells_scenario_1_bgw!N382-RS_wells_baseline_bgw!N382</f>
        <v>0</v>
      </c>
      <c r="O382">
        <v>10.145833333333334</v>
      </c>
      <c r="P382">
        <f t="shared" si="76"/>
        <v>1950</v>
      </c>
      <c r="Q382" s="2">
        <f t="shared" si="77"/>
        <v>18445.562499999862</v>
      </c>
      <c r="R382">
        <f t="shared" si="78"/>
        <v>0</v>
      </c>
      <c r="S382">
        <f>I382*$O382/ref!$B$3</f>
        <v>0</v>
      </c>
      <c r="T382">
        <f>K382*$O382/ref!$B$3</f>
        <v>0</v>
      </c>
      <c r="U382">
        <f>L382*$O382/ref!$B$3</f>
        <v>0</v>
      </c>
      <c r="V382">
        <f>N382*$O382/ref!$B$3</f>
        <v>0</v>
      </c>
      <c r="W382">
        <f t="shared" si="82"/>
        <v>6</v>
      </c>
      <c r="X382" t="str">
        <f t="shared" si="83"/>
        <v>6 1950</v>
      </c>
      <c r="Y382">
        <f t="shared" si="80"/>
        <v>8</v>
      </c>
      <c r="Z382">
        <f t="shared" si="84"/>
        <v>1971</v>
      </c>
      <c r="AA382" t="str">
        <f t="shared" si="85"/>
        <v>8 1971</v>
      </c>
      <c r="AB382" s="1">
        <f t="shared" si="81"/>
        <v>26176.25</v>
      </c>
      <c r="AC382">
        <f t="shared" si="79"/>
        <v>3</v>
      </c>
      <c r="AD382" s="16">
        <f t="shared" si="86"/>
        <v>87.169523328502734</v>
      </c>
      <c r="AE382" s="16">
        <f t="shared" si="87"/>
        <v>-11428.065874196502</v>
      </c>
      <c r="AF382" s="16">
        <f t="shared" si="88"/>
        <v>507.14484269298117</v>
      </c>
      <c r="AG382" s="16">
        <f t="shared" si="89"/>
        <v>243.78077342989596</v>
      </c>
      <c r="AH382">
        <f>INDEX(Impacts_scenario_1_RSBsn_Mask!$Y$2:$Y$70,$Z382-1939+1,1)</f>
        <v>0.92963896025528026</v>
      </c>
    </row>
    <row r="383" spans="1:34" x14ac:dyDescent="0.3">
      <c r="A383">
        <v>128</v>
      </c>
      <c r="B383">
        <v>1</v>
      </c>
      <c r="C383">
        <f>RS_wells_scenario_1_bgw!C383-RS_wells_baseline_bgw!C383</f>
        <v>0</v>
      </c>
      <c r="D383">
        <f>RS_wells_scenario_1_bgw!D383-RS_wells_baseline_bgw!D383</f>
        <v>0</v>
      </c>
      <c r="E383">
        <f>RS_wells_scenario_1_bgw!E383-RS_wells_baseline_bgw!E383</f>
        <v>0</v>
      </c>
      <c r="F383">
        <f>RS_wells_scenario_1_bgw!F383-RS_wells_baseline_bgw!F383</f>
        <v>0</v>
      </c>
      <c r="G383">
        <f>RS_wells_scenario_1_bgw!G383-RS_wells_baseline_bgw!G383</f>
        <v>0</v>
      </c>
      <c r="H383" s="19">
        <f>RS_wells_scenario_1_bgw!H383-RS_wells_baseline_bgw!H383</f>
        <v>0</v>
      </c>
      <c r="I383">
        <f>RS_wells_scenario_1_bgw!I383-RS_wells_baseline_bgw!I383</f>
        <v>0</v>
      </c>
      <c r="J383">
        <f>RS_wells_scenario_1_bgw!J383-RS_wells_baseline_bgw!J383</f>
        <v>0</v>
      </c>
      <c r="K383">
        <f>RS_wells_scenario_1_bgw!K383-RS_wells_baseline_bgw!K383</f>
        <v>0</v>
      </c>
      <c r="L383">
        <f>RS_wells_scenario_1_bgw!L383-RS_wells_baseline_bgw!L383</f>
        <v>0</v>
      </c>
      <c r="M383">
        <f>RS_wells_scenario_1_bgw!M383-RS_wells_baseline_bgw!M383</f>
        <v>0</v>
      </c>
      <c r="N383">
        <f>RS_wells_scenario_1_bgw!N383-RS_wells_baseline_bgw!N383</f>
        <v>0</v>
      </c>
      <c r="O383">
        <v>10.145833333333334</v>
      </c>
      <c r="P383">
        <f t="shared" si="76"/>
        <v>1950</v>
      </c>
      <c r="Q383" s="2">
        <f t="shared" si="77"/>
        <v>18455.708333333194</v>
      </c>
      <c r="R383">
        <f t="shared" si="78"/>
        <v>0</v>
      </c>
      <c r="S383">
        <f>I383*$O383/ref!$B$3</f>
        <v>0</v>
      </c>
      <c r="T383">
        <f>K383*$O383/ref!$B$3</f>
        <v>0</v>
      </c>
      <c r="U383">
        <f>L383*$O383/ref!$B$3</f>
        <v>0</v>
      </c>
      <c r="V383">
        <f>N383*$O383/ref!$B$3</f>
        <v>0</v>
      </c>
      <c r="W383">
        <f t="shared" si="82"/>
        <v>7</v>
      </c>
      <c r="X383" t="str">
        <f t="shared" si="83"/>
        <v>7 1950</v>
      </c>
      <c r="Y383">
        <f t="shared" si="80"/>
        <v>9</v>
      </c>
      <c r="Z383">
        <f t="shared" si="84"/>
        <v>1971</v>
      </c>
      <c r="AA383" t="str">
        <f t="shared" si="85"/>
        <v>9 1971</v>
      </c>
      <c r="AB383" s="1">
        <f t="shared" si="81"/>
        <v>26206.6875</v>
      </c>
      <c r="AC383">
        <f t="shared" si="79"/>
        <v>3</v>
      </c>
      <c r="AD383" s="16">
        <f t="shared" si="86"/>
        <v>-815.1678691863724</v>
      </c>
      <c r="AE383" s="16">
        <f t="shared" si="87"/>
        <v>-5135.5056207386478</v>
      </c>
      <c r="AF383" s="16">
        <f t="shared" si="88"/>
        <v>359.03406940197391</v>
      </c>
      <c r="AG383" s="16">
        <f t="shared" si="89"/>
        <v>250.54942142734046</v>
      </c>
      <c r="AH383">
        <f>INDEX(Impacts_scenario_1_RSBsn_Mask!$Y$2:$Y$70,$Z383-1939+1,1)</f>
        <v>0.92963896025528026</v>
      </c>
    </row>
    <row r="384" spans="1:34" x14ac:dyDescent="0.3">
      <c r="A384">
        <v>128</v>
      </c>
      <c r="B384">
        <v>2</v>
      </c>
      <c r="C384">
        <f>RS_wells_scenario_1_bgw!C384-RS_wells_baseline_bgw!C384</f>
        <v>0</v>
      </c>
      <c r="D384">
        <f>RS_wells_scenario_1_bgw!D384-RS_wells_baseline_bgw!D384</f>
        <v>0</v>
      </c>
      <c r="E384">
        <f>RS_wells_scenario_1_bgw!E384-RS_wells_baseline_bgw!E384</f>
        <v>0</v>
      </c>
      <c r="F384">
        <f>RS_wells_scenario_1_bgw!F384-RS_wells_baseline_bgw!F384</f>
        <v>0</v>
      </c>
      <c r="G384">
        <f>RS_wells_scenario_1_bgw!G384-RS_wells_baseline_bgw!G384</f>
        <v>0</v>
      </c>
      <c r="H384" s="19">
        <f>RS_wells_scenario_1_bgw!H384-RS_wells_baseline_bgw!H384</f>
        <v>0</v>
      </c>
      <c r="I384">
        <f>RS_wells_scenario_1_bgw!I384-RS_wells_baseline_bgw!I384</f>
        <v>0</v>
      </c>
      <c r="J384">
        <f>RS_wells_scenario_1_bgw!J384-RS_wells_baseline_bgw!J384</f>
        <v>0</v>
      </c>
      <c r="K384">
        <f>RS_wells_scenario_1_bgw!K384-RS_wells_baseline_bgw!K384</f>
        <v>0</v>
      </c>
      <c r="L384">
        <f>RS_wells_scenario_1_bgw!L384-RS_wells_baseline_bgw!L384</f>
        <v>0</v>
      </c>
      <c r="M384">
        <f>RS_wells_scenario_1_bgw!M384-RS_wells_baseline_bgw!M384</f>
        <v>0</v>
      </c>
      <c r="N384">
        <f>RS_wells_scenario_1_bgw!N384-RS_wells_baseline_bgw!N384</f>
        <v>0</v>
      </c>
      <c r="O384">
        <v>10.145833333333334</v>
      </c>
      <c r="P384">
        <f t="shared" si="76"/>
        <v>1950</v>
      </c>
      <c r="Q384" s="2">
        <f t="shared" si="77"/>
        <v>18465.854166666526</v>
      </c>
      <c r="R384">
        <f t="shared" si="78"/>
        <v>0</v>
      </c>
      <c r="S384">
        <f>I384*$O384/ref!$B$3</f>
        <v>0</v>
      </c>
      <c r="T384">
        <f>K384*$O384/ref!$B$3</f>
        <v>0</v>
      </c>
      <c r="U384">
        <f>L384*$O384/ref!$B$3</f>
        <v>0</v>
      </c>
      <c r="V384">
        <f>N384*$O384/ref!$B$3</f>
        <v>0</v>
      </c>
      <c r="W384">
        <f t="shared" si="82"/>
        <v>7</v>
      </c>
      <c r="X384" t="str">
        <f t="shared" si="83"/>
        <v>7 1950</v>
      </c>
      <c r="Y384">
        <f t="shared" si="80"/>
        <v>10</v>
      </c>
      <c r="Z384">
        <f t="shared" si="84"/>
        <v>1971</v>
      </c>
      <c r="AA384" t="str">
        <f t="shared" si="85"/>
        <v>10 1971</v>
      </c>
      <c r="AB384" s="1">
        <f t="shared" si="81"/>
        <v>26237.125</v>
      </c>
      <c r="AC384">
        <f t="shared" si="79"/>
        <v>3</v>
      </c>
      <c r="AD384" s="16">
        <f t="shared" si="86"/>
        <v>-1497.8328347384729</v>
      </c>
      <c r="AE384" s="16">
        <f t="shared" si="87"/>
        <v>-10.145966095616181</v>
      </c>
      <c r="AF384" s="16">
        <f t="shared" si="88"/>
        <v>-1.001577916905743</v>
      </c>
      <c r="AG384" s="16">
        <f t="shared" si="89"/>
        <v>408.52438225713217</v>
      </c>
      <c r="AH384">
        <f>INDEX(Impacts_scenario_1_RSBsn_Mask!$Y$2:$Y$70,$Z384-1939+1,1)</f>
        <v>0.92963896025528026</v>
      </c>
    </row>
    <row r="385" spans="1:34" x14ac:dyDescent="0.3">
      <c r="A385">
        <v>128</v>
      </c>
      <c r="B385">
        <v>3</v>
      </c>
      <c r="C385">
        <f>RS_wells_scenario_1_bgw!C385-RS_wells_baseline_bgw!C385</f>
        <v>0</v>
      </c>
      <c r="D385">
        <f>RS_wells_scenario_1_bgw!D385-RS_wells_baseline_bgw!D385</f>
        <v>0</v>
      </c>
      <c r="E385">
        <f>RS_wells_scenario_1_bgw!E385-RS_wells_baseline_bgw!E385</f>
        <v>0</v>
      </c>
      <c r="F385">
        <f>RS_wells_scenario_1_bgw!F385-RS_wells_baseline_bgw!F385</f>
        <v>0</v>
      </c>
      <c r="G385">
        <f>RS_wells_scenario_1_bgw!G385-RS_wells_baseline_bgw!G385</f>
        <v>0</v>
      </c>
      <c r="H385" s="19">
        <f>RS_wells_scenario_1_bgw!H385-RS_wells_baseline_bgw!H385</f>
        <v>0</v>
      </c>
      <c r="I385">
        <f>RS_wells_scenario_1_bgw!I385-RS_wells_baseline_bgw!I385</f>
        <v>0</v>
      </c>
      <c r="J385">
        <f>RS_wells_scenario_1_bgw!J385-RS_wells_baseline_bgw!J385</f>
        <v>0</v>
      </c>
      <c r="K385">
        <f>RS_wells_scenario_1_bgw!K385-RS_wells_baseline_bgw!K385</f>
        <v>0</v>
      </c>
      <c r="L385">
        <f>RS_wells_scenario_1_bgw!L385-RS_wells_baseline_bgw!L385</f>
        <v>0</v>
      </c>
      <c r="M385">
        <f>RS_wells_scenario_1_bgw!M385-RS_wells_baseline_bgw!M385</f>
        <v>0</v>
      </c>
      <c r="N385">
        <f>RS_wells_scenario_1_bgw!N385-RS_wells_baseline_bgw!N385</f>
        <v>0</v>
      </c>
      <c r="O385">
        <v>10.145833333333334</v>
      </c>
      <c r="P385">
        <f t="shared" si="76"/>
        <v>1950</v>
      </c>
      <c r="Q385" s="2">
        <f t="shared" si="77"/>
        <v>18475.999999999858</v>
      </c>
      <c r="R385">
        <f t="shared" si="78"/>
        <v>0</v>
      </c>
      <c r="S385">
        <f>I385*$O385/ref!$B$3</f>
        <v>0</v>
      </c>
      <c r="T385">
        <f>K385*$O385/ref!$B$3</f>
        <v>0</v>
      </c>
      <c r="U385">
        <f>L385*$O385/ref!$B$3</f>
        <v>0</v>
      </c>
      <c r="V385">
        <f>N385*$O385/ref!$B$3</f>
        <v>0</v>
      </c>
      <c r="W385">
        <f t="shared" si="82"/>
        <v>7</v>
      </c>
      <c r="X385" t="str">
        <f t="shared" si="83"/>
        <v>7 1950</v>
      </c>
      <c r="Y385">
        <f t="shared" si="80"/>
        <v>11</v>
      </c>
      <c r="Z385">
        <f t="shared" si="84"/>
        <v>1971</v>
      </c>
      <c r="AA385" t="str">
        <f t="shared" si="85"/>
        <v>11 1971</v>
      </c>
      <c r="AB385" s="1">
        <f t="shared" si="81"/>
        <v>26267.5625</v>
      </c>
      <c r="AC385">
        <f t="shared" si="79"/>
        <v>3</v>
      </c>
      <c r="AD385" s="16">
        <f t="shared" si="86"/>
        <v>-974.17433015237793</v>
      </c>
      <c r="AE385" s="16">
        <f t="shared" si="87"/>
        <v>-10.145966095616181</v>
      </c>
      <c r="AF385" s="16">
        <f t="shared" si="88"/>
        <v>0</v>
      </c>
      <c r="AG385" s="16">
        <f t="shared" si="89"/>
        <v>452.11888125449832</v>
      </c>
      <c r="AH385">
        <f>INDEX(Impacts_scenario_1_RSBsn_Mask!$Y$2:$Y$70,$Z385-1939+1,1)</f>
        <v>0.92963896025528026</v>
      </c>
    </row>
    <row r="386" spans="1:34" x14ac:dyDescent="0.3">
      <c r="A386">
        <v>129</v>
      </c>
      <c r="B386">
        <v>1</v>
      </c>
      <c r="C386">
        <f>RS_wells_scenario_1_bgw!C386-RS_wells_baseline_bgw!C386</f>
        <v>0</v>
      </c>
      <c r="D386">
        <f>RS_wells_scenario_1_bgw!D386-RS_wells_baseline_bgw!D386</f>
        <v>0</v>
      </c>
      <c r="E386">
        <f>RS_wells_scenario_1_bgw!E386-RS_wells_baseline_bgw!E386</f>
        <v>0</v>
      </c>
      <c r="F386">
        <f>RS_wells_scenario_1_bgw!F386-RS_wells_baseline_bgw!F386</f>
        <v>0</v>
      </c>
      <c r="G386">
        <f>RS_wells_scenario_1_bgw!G386-RS_wells_baseline_bgw!G386</f>
        <v>0</v>
      </c>
      <c r="H386" s="19">
        <f>RS_wells_scenario_1_bgw!H386-RS_wells_baseline_bgw!H386</f>
        <v>0</v>
      </c>
      <c r="I386">
        <f>RS_wells_scenario_1_bgw!I386-RS_wells_baseline_bgw!I386</f>
        <v>0</v>
      </c>
      <c r="J386">
        <f>RS_wells_scenario_1_bgw!J386-RS_wells_baseline_bgw!J386</f>
        <v>0</v>
      </c>
      <c r="K386">
        <f>RS_wells_scenario_1_bgw!K386-RS_wells_baseline_bgw!K386</f>
        <v>0</v>
      </c>
      <c r="L386">
        <f>RS_wells_scenario_1_bgw!L386-RS_wells_baseline_bgw!L386</f>
        <v>0</v>
      </c>
      <c r="M386">
        <f>RS_wells_scenario_1_bgw!M386-RS_wells_baseline_bgw!M386</f>
        <v>0</v>
      </c>
      <c r="N386">
        <f>RS_wells_scenario_1_bgw!N386-RS_wells_baseline_bgw!N386</f>
        <v>0</v>
      </c>
      <c r="O386">
        <v>10.145833333333334</v>
      </c>
      <c r="P386">
        <f t="shared" si="76"/>
        <v>1950</v>
      </c>
      <c r="Q386" s="2">
        <f t="shared" si="77"/>
        <v>18486.14583333319</v>
      </c>
      <c r="R386">
        <f t="shared" si="78"/>
        <v>0</v>
      </c>
      <c r="S386">
        <f>I386*$O386/ref!$B$3</f>
        <v>0</v>
      </c>
      <c r="T386">
        <f>K386*$O386/ref!$B$3</f>
        <v>0</v>
      </c>
      <c r="U386">
        <f>L386*$O386/ref!$B$3</f>
        <v>0</v>
      </c>
      <c r="V386">
        <f>N386*$O386/ref!$B$3</f>
        <v>0</v>
      </c>
      <c r="W386">
        <f t="shared" si="82"/>
        <v>8</v>
      </c>
      <c r="X386" t="str">
        <f t="shared" si="83"/>
        <v>8 1950</v>
      </c>
      <c r="Y386">
        <f t="shared" si="80"/>
        <v>12</v>
      </c>
      <c r="Z386">
        <f t="shared" si="84"/>
        <v>1971</v>
      </c>
      <c r="AA386" t="str">
        <f t="shared" si="85"/>
        <v>12 1971</v>
      </c>
      <c r="AB386" s="1">
        <f t="shared" si="81"/>
        <v>26298</v>
      </c>
      <c r="AC386">
        <f t="shared" si="79"/>
        <v>3</v>
      </c>
      <c r="AD386" s="16">
        <f t="shared" si="86"/>
        <v>-571.10242423964939</v>
      </c>
      <c r="AE386" s="16">
        <f t="shared" si="87"/>
        <v>-10.145966095616181</v>
      </c>
      <c r="AF386" s="16">
        <f t="shared" si="88"/>
        <v>52.418112680258929</v>
      </c>
      <c r="AG386" s="16">
        <f t="shared" si="89"/>
        <v>432.33053253964772</v>
      </c>
      <c r="AH386">
        <f>INDEX(Impacts_scenario_1_RSBsn_Mask!$Y$2:$Y$70,$Z386-1939+1,1)</f>
        <v>0.92963896025528026</v>
      </c>
    </row>
    <row r="387" spans="1:34" x14ac:dyDescent="0.3">
      <c r="A387">
        <v>129</v>
      </c>
      <c r="B387">
        <v>2</v>
      </c>
      <c r="C387">
        <f>RS_wells_scenario_1_bgw!C387-RS_wells_baseline_bgw!C387</f>
        <v>0</v>
      </c>
      <c r="D387">
        <f>RS_wells_scenario_1_bgw!D387-RS_wells_baseline_bgw!D387</f>
        <v>0</v>
      </c>
      <c r="E387">
        <f>RS_wells_scenario_1_bgw!E387-RS_wells_baseline_bgw!E387</f>
        <v>0</v>
      </c>
      <c r="F387">
        <f>RS_wells_scenario_1_bgw!F387-RS_wells_baseline_bgw!F387</f>
        <v>0</v>
      </c>
      <c r="G387">
        <f>RS_wells_scenario_1_bgw!G387-RS_wells_baseline_bgw!G387</f>
        <v>0</v>
      </c>
      <c r="H387" s="19">
        <f>RS_wells_scenario_1_bgw!H387-RS_wells_baseline_bgw!H387</f>
        <v>0</v>
      </c>
      <c r="I387">
        <f>RS_wells_scenario_1_bgw!I387-RS_wells_baseline_bgw!I387</f>
        <v>0</v>
      </c>
      <c r="J387">
        <f>RS_wells_scenario_1_bgw!J387-RS_wells_baseline_bgw!J387</f>
        <v>0</v>
      </c>
      <c r="K387">
        <f>RS_wells_scenario_1_bgw!K387-RS_wells_baseline_bgw!K387</f>
        <v>0</v>
      </c>
      <c r="L387">
        <f>RS_wells_scenario_1_bgw!L387-RS_wells_baseline_bgw!L387</f>
        <v>0</v>
      </c>
      <c r="M387">
        <f>RS_wells_scenario_1_bgw!M387-RS_wells_baseline_bgw!M387</f>
        <v>0</v>
      </c>
      <c r="N387">
        <f>RS_wells_scenario_1_bgw!N387-RS_wells_baseline_bgw!N387</f>
        <v>0</v>
      </c>
      <c r="O387">
        <v>10.145833333333334</v>
      </c>
      <c r="P387">
        <f t="shared" ref="P387:P450" si="90">YEAR(Q387)</f>
        <v>1950</v>
      </c>
      <c r="Q387" s="2">
        <f t="shared" ref="Q387:Q450" si="91">Q386+(O387)</f>
        <v>18496.291666666522</v>
      </c>
      <c r="R387">
        <f t="shared" ref="R387:R450" si="92">+(H387-N387)/43650</f>
        <v>0</v>
      </c>
      <c r="S387">
        <f>I387*$O387/ref!$B$3</f>
        <v>0</v>
      </c>
      <c r="T387">
        <f>K387*$O387/ref!$B$3</f>
        <v>0</v>
      </c>
      <c r="U387">
        <f>L387*$O387/ref!$B$3</f>
        <v>0</v>
      </c>
      <c r="V387">
        <f>N387*$O387/ref!$B$3</f>
        <v>0</v>
      </c>
      <c r="W387">
        <f t="shared" si="82"/>
        <v>8</v>
      </c>
      <c r="X387" t="str">
        <f t="shared" si="83"/>
        <v>8 1950</v>
      </c>
      <c r="Y387">
        <f t="shared" si="80"/>
        <v>1</v>
      </c>
      <c r="Z387">
        <f t="shared" si="84"/>
        <v>1972</v>
      </c>
      <c r="AA387" t="str">
        <f t="shared" si="85"/>
        <v>1 1972</v>
      </c>
      <c r="AB387" s="1">
        <f t="shared" si="81"/>
        <v>26328.4375</v>
      </c>
      <c r="AC387">
        <f t="shared" ref="AC387:AC450" si="93">COUNTIF($X$2:$X$2452,$AA387)</f>
        <v>3</v>
      </c>
      <c r="AD387" s="16">
        <f t="shared" si="86"/>
        <v>-423.91248962355661</v>
      </c>
      <c r="AE387" s="16">
        <f t="shared" si="87"/>
        <v>-10.145966095614879</v>
      </c>
      <c r="AF387" s="16">
        <f t="shared" si="88"/>
        <v>93.279938960151256</v>
      </c>
      <c r="AG387" s="16">
        <f t="shared" si="89"/>
        <v>394.18721743424015</v>
      </c>
      <c r="AH387">
        <f>INDEX(Impacts_scenario_1_RSBsn_Mask!$Y$2:$Y$70,$Z387-1939+1,1)</f>
        <v>0.89228106331328538</v>
      </c>
    </row>
    <row r="388" spans="1:34" x14ac:dyDescent="0.3">
      <c r="A388">
        <v>129</v>
      </c>
      <c r="B388">
        <v>3</v>
      </c>
      <c r="C388">
        <f>RS_wells_scenario_1_bgw!C388-RS_wells_baseline_bgw!C388</f>
        <v>0</v>
      </c>
      <c r="D388">
        <f>RS_wells_scenario_1_bgw!D388-RS_wells_baseline_bgw!D388</f>
        <v>0</v>
      </c>
      <c r="E388">
        <f>RS_wells_scenario_1_bgw!E388-RS_wells_baseline_bgw!E388</f>
        <v>0</v>
      </c>
      <c r="F388">
        <f>RS_wells_scenario_1_bgw!F388-RS_wells_baseline_bgw!F388</f>
        <v>0</v>
      </c>
      <c r="G388">
        <f>RS_wells_scenario_1_bgw!G388-RS_wells_baseline_bgw!G388</f>
        <v>0</v>
      </c>
      <c r="H388" s="19">
        <f>RS_wells_scenario_1_bgw!H388-RS_wells_baseline_bgw!H388</f>
        <v>0</v>
      </c>
      <c r="I388">
        <f>RS_wells_scenario_1_bgw!I388-RS_wells_baseline_bgw!I388</f>
        <v>0</v>
      </c>
      <c r="J388">
        <f>RS_wells_scenario_1_bgw!J388-RS_wells_baseline_bgw!J388</f>
        <v>0</v>
      </c>
      <c r="K388">
        <f>RS_wells_scenario_1_bgw!K388-RS_wells_baseline_bgw!K388</f>
        <v>0</v>
      </c>
      <c r="L388">
        <f>RS_wells_scenario_1_bgw!L388-RS_wells_baseline_bgw!L388</f>
        <v>0</v>
      </c>
      <c r="M388">
        <f>RS_wells_scenario_1_bgw!M388-RS_wells_baseline_bgw!M388</f>
        <v>0</v>
      </c>
      <c r="N388">
        <f>RS_wells_scenario_1_bgw!N388-RS_wells_baseline_bgw!N388</f>
        <v>0</v>
      </c>
      <c r="O388">
        <v>10.145833333333334</v>
      </c>
      <c r="P388">
        <f t="shared" si="90"/>
        <v>1950</v>
      </c>
      <c r="Q388" s="2">
        <f t="shared" si="91"/>
        <v>18506.437499999854</v>
      </c>
      <c r="R388">
        <f t="shared" si="92"/>
        <v>0</v>
      </c>
      <c r="S388">
        <f>I388*$O388/ref!$B$3</f>
        <v>0</v>
      </c>
      <c r="T388">
        <f>K388*$O388/ref!$B$3</f>
        <v>0</v>
      </c>
      <c r="U388">
        <f>L388*$O388/ref!$B$3</f>
        <v>0</v>
      </c>
      <c r="V388">
        <f>N388*$O388/ref!$B$3</f>
        <v>0</v>
      </c>
      <c r="W388">
        <f t="shared" si="82"/>
        <v>8</v>
      </c>
      <c r="X388" t="str">
        <f t="shared" si="83"/>
        <v>8 1950</v>
      </c>
      <c r="Y388">
        <f t="shared" ref="Y388:Y451" si="94">1+MOD(Y387,12)</f>
        <v>2</v>
      </c>
      <c r="Z388">
        <f t="shared" si="84"/>
        <v>1972</v>
      </c>
      <c r="AA388" t="str">
        <f t="shared" si="85"/>
        <v>2 1972</v>
      </c>
      <c r="AB388" s="1">
        <f t="shared" ref="AB388:AB451" si="95">AB387+30.4375</f>
        <v>26358.875</v>
      </c>
      <c r="AC388">
        <f t="shared" si="93"/>
        <v>3</v>
      </c>
      <c r="AD388" s="16">
        <f t="shared" si="86"/>
        <v>-232.81733348236145</v>
      </c>
      <c r="AE388" s="16">
        <f t="shared" si="87"/>
        <v>-10.145966095614879</v>
      </c>
      <c r="AF388" s="16">
        <f t="shared" si="88"/>
        <v>175.39671423898005</v>
      </c>
      <c r="AG388" s="16">
        <f t="shared" si="89"/>
        <v>357.52980746149893</v>
      </c>
      <c r="AH388">
        <f>INDEX(Impacts_scenario_1_RSBsn_Mask!$Y$2:$Y$70,$Z388-1939+1,1)</f>
        <v>0.89228106331328538</v>
      </c>
    </row>
    <row r="389" spans="1:34" x14ac:dyDescent="0.3">
      <c r="A389">
        <v>130</v>
      </c>
      <c r="B389">
        <v>1</v>
      </c>
      <c r="C389">
        <f>RS_wells_scenario_1_bgw!C389-RS_wells_baseline_bgw!C389</f>
        <v>0</v>
      </c>
      <c r="D389">
        <f>RS_wells_scenario_1_bgw!D389-RS_wells_baseline_bgw!D389</f>
        <v>0</v>
      </c>
      <c r="E389">
        <f>RS_wells_scenario_1_bgw!E389-RS_wells_baseline_bgw!E389</f>
        <v>0</v>
      </c>
      <c r="F389">
        <f>RS_wells_scenario_1_bgw!F389-RS_wells_baseline_bgw!F389</f>
        <v>0</v>
      </c>
      <c r="G389">
        <f>RS_wells_scenario_1_bgw!G389-RS_wells_baseline_bgw!G389</f>
        <v>0</v>
      </c>
      <c r="H389" s="19">
        <f>RS_wells_scenario_1_bgw!H389-RS_wells_baseline_bgw!H389</f>
        <v>0</v>
      </c>
      <c r="I389">
        <f>RS_wells_scenario_1_bgw!I389-RS_wells_baseline_bgw!I389</f>
        <v>0</v>
      </c>
      <c r="J389">
        <f>RS_wells_scenario_1_bgw!J389-RS_wells_baseline_bgw!J389</f>
        <v>0</v>
      </c>
      <c r="K389">
        <f>RS_wells_scenario_1_bgw!K389-RS_wells_baseline_bgw!K389</f>
        <v>0</v>
      </c>
      <c r="L389">
        <f>RS_wells_scenario_1_bgw!L389-RS_wells_baseline_bgw!L389</f>
        <v>0</v>
      </c>
      <c r="M389">
        <f>RS_wells_scenario_1_bgw!M389-RS_wells_baseline_bgw!M389</f>
        <v>0</v>
      </c>
      <c r="N389">
        <f>RS_wells_scenario_1_bgw!N389-RS_wells_baseline_bgw!N389</f>
        <v>0</v>
      </c>
      <c r="O389">
        <v>10.145833333333334</v>
      </c>
      <c r="P389">
        <f t="shared" si="90"/>
        <v>1950</v>
      </c>
      <c r="Q389" s="2">
        <f t="shared" si="91"/>
        <v>18516.583333333187</v>
      </c>
      <c r="R389">
        <f t="shared" si="92"/>
        <v>0</v>
      </c>
      <c r="S389">
        <f>I389*$O389/ref!$B$3</f>
        <v>0</v>
      </c>
      <c r="T389">
        <f>K389*$O389/ref!$B$3</f>
        <v>0</v>
      </c>
      <c r="U389">
        <f>L389*$O389/ref!$B$3</f>
        <v>0</v>
      </c>
      <c r="V389">
        <f>N389*$O389/ref!$B$3</f>
        <v>0</v>
      </c>
      <c r="W389">
        <f t="shared" ref="W389:W452" si="96">MOD(A389-2,12)+1</f>
        <v>9</v>
      </c>
      <c r="X389" t="str">
        <f t="shared" ref="X389:X452" si="97">W389&amp;" "&amp;P389</f>
        <v>9 1950</v>
      </c>
      <c r="Y389">
        <f t="shared" si="94"/>
        <v>3</v>
      </c>
      <c r="Z389">
        <f t="shared" ref="Z389:Z452" si="98">Z388+IF(Y389&lt;Y388,1,0)</f>
        <v>1972</v>
      </c>
      <c r="AA389" t="str">
        <f t="shared" ref="AA389:AA452" si="99">Y389&amp;" "&amp;Z389</f>
        <v>3 1972</v>
      </c>
      <c r="AB389" s="1">
        <f t="shared" si="95"/>
        <v>26389.3125</v>
      </c>
      <c r="AC389">
        <f t="shared" si="93"/>
        <v>3</v>
      </c>
      <c r="AD389" s="16">
        <f t="shared" ref="AD389:AD452" si="100">SUMIF($X$2:$X$2452,$AA389,S$2:S$2452)</f>
        <v>-49.111810943430704</v>
      </c>
      <c r="AE389" s="16">
        <f t="shared" ref="AE389:AE452" si="101">SUMIF($X$2:$X$2452,$AA389,T$2:T$2452)</f>
        <v>-10.145966095614879</v>
      </c>
      <c r="AF389" s="16">
        <f t="shared" ref="AF389:AF452" si="102">SUMIF($X$2:$X$2452,$AA389,U$2:U$2452)</f>
        <v>298.82674156197697</v>
      </c>
      <c r="AG389" s="16">
        <f t="shared" ref="AG389:AG452" si="103">SUMIF($X$2:$X$2452,$AA389,V$2:V$2452)</f>
        <v>302.90079401936055</v>
      </c>
      <c r="AH389">
        <f>INDEX(Impacts_scenario_1_RSBsn_Mask!$Y$2:$Y$70,$Z389-1939+1,1)</f>
        <v>0.89228106331328538</v>
      </c>
    </row>
    <row r="390" spans="1:34" x14ac:dyDescent="0.3">
      <c r="A390">
        <v>130</v>
      </c>
      <c r="B390">
        <v>2</v>
      </c>
      <c r="C390">
        <f>RS_wells_scenario_1_bgw!C390-RS_wells_baseline_bgw!C390</f>
        <v>0</v>
      </c>
      <c r="D390">
        <f>RS_wells_scenario_1_bgw!D390-RS_wells_baseline_bgw!D390</f>
        <v>0</v>
      </c>
      <c r="E390">
        <f>RS_wells_scenario_1_bgw!E390-RS_wells_baseline_bgw!E390</f>
        <v>0</v>
      </c>
      <c r="F390">
        <f>RS_wells_scenario_1_bgw!F390-RS_wells_baseline_bgw!F390</f>
        <v>0</v>
      </c>
      <c r="G390">
        <f>RS_wells_scenario_1_bgw!G390-RS_wells_baseline_bgw!G390</f>
        <v>0</v>
      </c>
      <c r="H390" s="19">
        <f>RS_wells_scenario_1_bgw!H390-RS_wells_baseline_bgw!H390</f>
        <v>0</v>
      </c>
      <c r="I390">
        <f>RS_wells_scenario_1_bgw!I390-RS_wells_baseline_bgw!I390</f>
        <v>0</v>
      </c>
      <c r="J390">
        <f>RS_wells_scenario_1_bgw!J390-RS_wells_baseline_bgw!J390</f>
        <v>0</v>
      </c>
      <c r="K390">
        <f>RS_wells_scenario_1_bgw!K390-RS_wells_baseline_bgw!K390</f>
        <v>0</v>
      </c>
      <c r="L390">
        <f>RS_wells_scenario_1_bgw!L390-RS_wells_baseline_bgw!L390</f>
        <v>0</v>
      </c>
      <c r="M390">
        <f>RS_wells_scenario_1_bgw!M390-RS_wells_baseline_bgw!M390</f>
        <v>0</v>
      </c>
      <c r="N390">
        <f>RS_wells_scenario_1_bgw!N390-RS_wells_baseline_bgw!N390</f>
        <v>0</v>
      </c>
      <c r="O390">
        <v>10.145833333333334</v>
      </c>
      <c r="P390">
        <f t="shared" si="90"/>
        <v>1950</v>
      </c>
      <c r="Q390" s="2">
        <f t="shared" si="91"/>
        <v>18526.729166666519</v>
      </c>
      <c r="R390">
        <f t="shared" si="92"/>
        <v>0</v>
      </c>
      <c r="S390">
        <f>I390*$O390/ref!$B$3</f>
        <v>0</v>
      </c>
      <c r="T390">
        <f>K390*$O390/ref!$B$3</f>
        <v>0</v>
      </c>
      <c r="U390">
        <f>L390*$O390/ref!$B$3</f>
        <v>0</v>
      </c>
      <c r="V390">
        <f>N390*$O390/ref!$B$3</f>
        <v>0</v>
      </c>
      <c r="W390">
        <f t="shared" si="96"/>
        <v>9</v>
      </c>
      <c r="X390" t="str">
        <f t="shared" si="97"/>
        <v>9 1950</v>
      </c>
      <c r="Y390">
        <f t="shared" si="94"/>
        <v>4</v>
      </c>
      <c r="Z390">
        <f t="shared" si="98"/>
        <v>1972</v>
      </c>
      <c r="AA390" t="str">
        <f t="shared" si="99"/>
        <v>4 1972</v>
      </c>
      <c r="AB390" s="1">
        <f t="shared" si="95"/>
        <v>26419.75</v>
      </c>
      <c r="AC390">
        <f t="shared" si="93"/>
        <v>3</v>
      </c>
      <c r="AD390" s="16">
        <f t="shared" si="100"/>
        <v>-11.463969635225412</v>
      </c>
      <c r="AE390" s="16">
        <f t="shared" si="101"/>
        <v>-1011.3829727531025</v>
      </c>
      <c r="AF390" s="16">
        <f t="shared" si="102"/>
        <v>280.01416138047114</v>
      </c>
      <c r="AG390" s="16">
        <f t="shared" si="103"/>
        <v>233.04676291647399</v>
      </c>
      <c r="AH390">
        <f>INDEX(Impacts_scenario_1_RSBsn_Mask!$Y$2:$Y$70,$Z390-1939+1,1)</f>
        <v>0.89228106331328538</v>
      </c>
    </row>
    <row r="391" spans="1:34" x14ac:dyDescent="0.3">
      <c r="A391">
        <v>130</v>
      </c>
      <c r="B391">
        <v>3</v>
      </c>
      <c r="C391">
        <f>RS_wells_scenario_1_bgw!C391-RS_wells_baseline_bgw!C391</f>
        <v>0</v>
      </c>
      <c r="D391">
        <f>RS_wells_scenario_1_bgw!D391-RS_wells_baseline_bgw!D391</f>
        <v>0</v>
      </c>
      <c r="E391">
        <f>RS_wells_scenario_1_bgw!E391-RS_wells_baseline_bgw!E391</f>
        <v>0</v>
      </c>
      <c r="F391">
        <f>RS_wells_scenario_1_bgw!F391-RS_wells_baseline_bgw!F391</f>
        <v>0</v>
      </c>
      <c r="G391">
        <f>RS_wells_scenario_1_bgw!G391-RS_wells_baseline_bgw!G391</f>
        <v>0</v>
      </c>
      <c r="H391" s="19">
        <f>RS_wells_scenario_1_bgw!H391-RS_wells_baseline_bgw!H391</f>
        <v>0</v>
      </c>
      <c r="I391">
        <f>RS_wells_scenario_1_bgw!I391-RS_wells_baseline_bgw!I391</f>
        <v>0</v>
      </c>
      <c r="J391">
        <f>RS_wells_scenario_1_bgw!J391-RS_wells_baseline_bgw!J391</f>
        <v>0</v>
      </c>
      <c r="K391">
        <f>RS_wells_scenario_1_bgw!K391-RS_wells_baseline_bgw!K391</f>
        <v>0</v>
      </c>
      <c r="L391">
        <f>RS_wells_scenario_1_bgw!L391-RS_wells_baseline_bgw!L391</f>
        <v>0</v>
      </c>
      <c r="M391">
        <f>RS_wells_scenario_1_bgw!M391-RS_wells_baseline_bgw!M391</f>
        <v>0</v>
      </c>
      <c r="N391">
        <f>RS_wells_scenario_1_bgw!N391-RS_wells_baseline_bgw!N391</f>
        <v>0</v>
      </c>
      <c r="O391">
        <v>10.145833333333334</v>
      </c>
      <c r="P391">
        <f t="shared" si="90"/>
        <v>1950</v>
      </c>
      <c r="Q391" s="2">
        <f t="shared" si="91"/>
        <v>18536.874999999851</v>
      </c>
      <c r="R391">
        <f t="shared" si="92"/>
        <v>0</v>
      </c>
      <c r="S391">
        <f>I391*$O391/ref!$B$3</f>
        <v>0</v>
      </c>
      <c r="T391">
        <f>K391*$O391/ref!$B$3</f>
        <v>0</v>
      </c>
      <c r="U391">
        <f>L391*$O391/ref!$B$3</f>
        <v>0</v>
      </c>
      <c r="V391">
        <f>N391*$O391/ref!$B$3</f>
        <v>0</v>
      </c>
      <c r="W391">
        <f t="shared" si="96"/>
        <v>9</v>
      </c>
      <c r="X391" t="str">
        <f t="shared" si="97"/>
        <v>9 1950</v>
      </c>
      <c r="Y391">
        <f t="shared" si="94"/>
        <v>5</v>
      </c>
      <c r="Z391">
        <f t="shared" si="98"/>
        <v>1972</v>
      </c>
      <c r="AA391" t="str">
        <f t="shared" si="99"/>
        <v>5 1972</v>
      </c>
      <c r="AB391" s="1">
        <f t="shared" si="95"/>
        <v>26450.1875</v>
      </c>
      <c r="AC391">
        <f t="shared" si="93"/>
        <v>3</v>
      </c>
      <c r="AD391" s="16">
        <f t="shared" si="100"/>
        <v>228.22941531948027</v>
      </c>
      <c r="AE391" s="16">
        <f t="shared" si="101"/>
        <v>-1580.3741770402899</v>
      </c>
      <c r="AF391" s="16">
        <f t="shared" si="102"/>
        <v>161.96034862608036</v>
      </c>
      <c r="AG391" s="16">
        <f t="shared" si="103"/>
        <v>270.51030471964162</v>
      </c>
      <c r="AH391">
        <f>INDEX(Impacts_scenario_1_RSBsn_Mask!$Y$2:$Y$70,$Z391-1939+1,1)</f>
        <v>0.89228106331328538</v>
      </c>
    </row>
    <row r="392" spans="1:34" x14ac:dyDescent="0.3">
      <c r="A392">
        <v>131</v>
      </c>
      <c r="B392">
        <v>1</v>
      </c>
      <c r="C392">
        <f>RS_wells_scenario_1_bgw!C392-RS_wells_baseline_bgw!C392</f>
        <v>0</v>
      </c>
      <c r="D392">
        <f>RS_wells_scenario_1_bgw!D392-RS_wells_baseline_bgw!D392</f>
        <v>0</v>
      </c>
      <c r="E392">
        <f>RS_wells_scenario_1_bgw!E392-RS_wells_baseline_bgw!E392</f>
        <v>0</v>
      </c>
      <c r="F392">
        <f>RS_wells_scenario_1_bgw!F392-RS_wells_baseline_bgw!F392</f>
        <v>0</v>
      </c>
      <c r="G392">
        <f>RS_wells_scenario_1_bgw!G392-RS_wells_baseline_bgw!G392</f>
        <v>0</v>
      </c>
      <c r="H392" s="19">
        <f>RS_wells_scenario_1_bgw!H392-RS_wells_baseline_bgw!H392</f>
        <v>0</v>
      </c>
      <c r="I392">
        <f>RS_wells_scenario_1_bgw!I392-RS_wells_baseline_bgw!I392</f>
        <v>0</v>
      </c>
      <c r="J392">
        <f>RS_wells_scenario_1_bgw!J392-RS_wells_baseline_bgw!J392</f>
        <v>0</v>
      </c>
      <c r="K392">
        <f>RS_wells_scenario_1_bgw!K392-RS_wells_baseline_bgw!K392</f>
        <v>0</v>
      </c>
      <c r="L392">
        <f>RS_wells_scenario_1_bgw!L392-RS_wells_baseline_bgw!L392</f>
        <v>0</v>
      </c>
      <c r="M392">
        <f>RS_wells_scenario_1_bgw!M392-RS_wells_baseline_bgw!M392</f>
        <v>0</v>
      </c>
      <c r="N392">
        <f>RS_wells_scenario_1_bgw!N392-RS_wells_baseline_bgw!N392</f>
        <v>0</v>
      </c>
      <c r="O392">
        <v>10.145833333333334</v>
      </c>
      <c r="P392">
        <f t="shared" si="90"/>
        <v>1950</v>
      </c>
      <c r="Q392" s="2">
        <f t="shared" si="91"/>
        <v>18547.020833333183</v>
      </c>
      <c r="R392">
        <f t="shared" si="92"/>
        <v>0</v>
      </c>
      <c r="S392">
        <f>I392*$O392/ref!$B$3</f>
        <v>0</v>
      </c>
      <c r="T392">
        <f>K392*$O392/ref!$B$3</f>
        <v>0</v>
      </c>
      <c r="U392">
        <f>L392*$O392/ref!$B$3</f>
        <v>0</v>
      </c>
      <c r="V392">
        <f>N392*$O392/ref!$B$3</f>
        <v>0</v>
      </c>
      <c r="W392">
        <f t="shared" si="96"/>
        <v>10</v>
      </c>
      <c r="X392" t="str">
        <f t="shared" si="97"/>
        <v>10 1950</v>
      </c>
      <c r="Y392">
        <f t="shared" si="94"/>
        <v>6</v>
      </c>
      <c r="Z392">
        <f t="shared" si="98"/>
        <v>1972</v>
      </c>
      <c r="AA392" t="str">
        <f t="shared" si="99"/>
        <v>6 1972</v>
      </c>
      <c r="AB392" s="1">
        <f t="shared" si="95"/>
        <v>26480.625</v>
      </c>
      <c r="AC392">
        <f t="shared" si="93"/>
        <v>3</v>
      </c>
      <c r="AD392" s="16">
        <f t="shared" si="100"/>
        <v>652.62096168254925</v>
      </c>
      <c r="AE392" s="16">
        <f t="shared" si="101"/>
        <v>-3749.5406125028712</v>
      </c>
      <c r="AF392" s="16">
        <f t="shared" si="102"/>
        <v>318.85175108609758</v>
      </c>
      <c r="AG392" s="16">
        <f t="shared" si="103"/>
        <v>253.76746890156056</v>
      </c>
      <c r="AH392">
        <f>INDEX(Impacts_scenario_1_RSBsn_Mask!$Y$2:$Y$70,$Z392-1939+1,1)</f>
        <v>0.89228106331328538</v>
      </c>
    </row>
    <row r="393" spans="1:34" x14ac:dyDescent="0.3">
      <c r="A393">
        <v>131</v>
      </c>
      <c r="B393">
        <v>2</v>
      </c>
      <c r="C393">
        <f>RS_wells_scenario_1_bgw!C393-RS_wells_baseline_bgw!C393</f>
        <v>0</v>
      </c>
      <c r="D393">
        <f>RS_wells_scenario_1_bgw!D393-RS_wells_baseline_bgw!D393</f>
        <v>0</v>
      </c>
      <c r="E393">
        <f>RS_wells_scenario_1_bgw!E393-RS_wells_baseline_bgw!E393</f>
        <v>0</v>
      </c>
      <c r="F393">
        <f>RS_wells_scenario_1_bgw!F393-RS_wells_baseline_bgw!F393</f>
        <v>0</v>
      </c>
      <c r="G393">
        <f>RS_wells_scenario_1_bgw!G393-RS_wells_baseline_bgw!G393</f>
        <v>0</v>
      </c>
      <c r="H393" s="19">
        <f>RS_wells_scenario_1_bgw!H393-RS_wells_baseline_bgw!H393</f>
        <v>0</v>
      </c>
      <c r="I393">
        <f>RS_wells_scenario_1_bgw!I393-RS_wells_baseline_bgw!I393</f>
        <v>0</v>
      </c>
      <c r="J393">
        <f>RS_wells_scenario_1_bgw!J393-RS_wells_baseline_bgw!J393</f>
        <v>0</v>
      </c>
      <c r="K393">
        <f>RS_wells_scenario_1_bgw!K393-RS_wells_baseline_bgw!K393</f>
        <v>0</v>
      </c>
      <c r="L393">
        <f>RS_wells_scenario_1_bgw!L393-RS_wells_baseline_bgw!L393</f>
        <v>0</v>
      </c>
      <c r="M393">
        <f>RS_wells_scenario_1_bgw!M393-RS_wells_baseline_bgw!M393</f>
        <v>0</v>
      </c>
      <c r="N393">
        <f>RS_wells_scenario_1_bgw!N393-RS_wells_baseline_bgw!N393</f>
        <v>0</v>
      </c>
      <c r="O393">
        <v>10.145833333333334</v>
      </c>
      <c r="P393">
        <f t="shared" si="90"/>
        <v>1950</v>
      </c>
      <c r="Q393" s="2">
        <f t="shared" si="91"/>
        <v>18557.166666666515</v>
      </c>
      <c r="R393">
        <f t="shared" si="92"/>
        <v>0</v>
      </c>
      <c r="S393">
        <f>I393*$O393/ref!$B$3</f>
        <v>0</v>
      </c>
      <c r="T393">
        <f>K393*$O393/ref!$B$3</f>
        <v>0</v>
      </c>
      <c r="U393">
        <f>L393*$O393/ref!$B$3</f>
        <v>0</v>
      </c>
      <c r="V393">
        <f>N393*$O393/ref!$B$3</f>
        <v>0</v>
      </c>
      <c r="W393">
        <f t="shared" si="96"/>
        <v>10</v>
      </c>
      <c r="X393" t="str">
        <f t="shared" si="97"/>
        <v>10 1950</v>
      </c>
      <c r="Y393">
        <f t="shared" si="94"/>
        <v>7</v>
      </c>
      <c r="Z393">
        <f t="shared" si="98"/>
        <v>1972</v>
      </c>
      <c r="AA393" t="str">
        <f t="shared" si="99"/>
        <v>7 1972</v>
      </c>
      <c r="AB393" s="1">
        <f t="shared" si="95"/>
        <v>26511.0625</v>
      </c>
      <c r="AC393">
        <f t="shared" si="93"/>
        <v>3</v>
      </c>
      <c r="AD393" s="16">
        <f t="shared" si="100"/>
        <v>3641.278202415896</v>
      </c>
      <c r="AE393" s="16">
        <f t="shared" si="101"/>
        <v>-11502.903511334953</v>
      </c>
      <c r="AF393" s="16">
        <f t="shared" si="102"/>
        <v>261.8423746334546</v>
      </c>
      <c r="AG393" s="16">
        <f t="shared" si="103"/>
        <v>344.96931226163292</v>
      </c>
      <c r="AH393">
        <f>INDEX(Impacts_scenario_1_RSBsn_Mask!$Y$2:$Y$70,$Z393-1939+1,1)</f>
        <v>0.89228106331328538</v>
      </c>
    </row>
    <row r="394" spans="1:34" x14ac:dyDescent="0.3">
      <c r="A394">
        <v>131</v>
      </c>
      <c r="B394">
        <v>3</v>
      </c>
      <c r="C394">
        <f>RS_wells_scenario_1_bgw!C394-RS_wells_baseline_bgw!C394</f>
        <v>0</v>
      </c>
      <c r="D394">
        <f>RS_wells_scenario_1_bgw!D394-RS_wells_baseline_bgw!D394</f>
        <v>0</v>
      </c>
      <c r="E394">
        <f>RS_wells_scenario_1_bgw!E394-RS_wells_baseline_bgw!E394</f>
        <v>0</v>
      </c>
      <c r="F394">
        <f>RS_wells_scenario_1_bgw!F394-RS_wells_baseline_bgw!F394</f>
        <v>0</v>
      </c>
      <c r="G394">
        <f>RS_wells_scenario_1_bgw!G394-RS_wells_baseline_bgw!G394</f>
        <v>0</v>
      </c>
      <c r="H394" s="19">
        <f>RS_wells_scenario_1_bgw!H394-RS_wells_baseline_bgw!H394</f>
        <v>0</v>
      </c>
      <c r="I394">
        <f>RS_wells_scenario_1_bgw!I394-RS_wells_baseline_bgw!I394</f>
        <v>0</v>
      </c>
      <c r="J394">
        <f>RS_wells_scenario_1_bgw!J394-RS_wells_baseline_bgw!J394</f>
        <v>0</v>
      </c>
      <c r="K394">
        <f>RS_wells_scenario_1_bgw!K394-RS_wells_baseline_bgw!K394</f>
        <v>0</v>
      </c>
      <c r="L394">
        <f>RS_wells_scenario_1_bgw!L394-RS_wells_baseline_bgw!L394</f>
        <v>0</v>
      </c>
      <c r="M394">
        <f>RS_wells_scenario_1_bgw!M394-RS_wells_baseline_bgw!M394</f>
        <v>0</v>
      </c>
      <c r="N394">
        <f>RS_wells_scenario_1_bgw!N394-RS_wells_baseline_bgw!N394</f>
        <v>0</v>
      </c>
      <c r="O394">
        <v>10.145833333333334</v>
      </c>
      <c r="P394">
        <f t="shared" si="90"/>
        <v>1950</v>
      </c>
      <c r="Q394" s="2">
        <f t="shared" si="91"/>
        <v>18567.312499999847</v>
      </c>
      <c r="R394">
        <f t="shared" si="92"/>
        <v>0</v>
      </c>
      <c r="S394">
        <f>I394*$O394/ref!$B$3</f>
        <v>0</v>
      </c>
      <c r="T394">
        <f>K394*$O394/ref!$B$3</f>
        <v>0</v>
      </c>
      <c r="U394">
        <f>L394*$O394/ref!$B$3</f>
        <v>0</v>
      </c>
      <c r="V394">
        <f>N394*$O394/ref!$B$3</f>
        <v>0</v>
      </c>
      <c r="W394">
        <f t="shared" si="96"/>
        <v>10</v>
      </c>
      <c r="X394" t="str">
        <f t="shared" si="97"/>
        <v>10 1950</v>
      </c>
      <c r="Y394">
        <f t="shared" si="94"/>
        <v>8</v>
      </c>
      <c r="Z394">
        <f t="shared" si="98"/>
        <v>1972</v>
      </c>
      <c r="AA394" t="str">
        <f t="shared" si="99"/>
        <v>8 1972</v>
      </c>
      <c r="AB394" s="1">
        <f t="shared" si="95"/>
        <v>26541.5</v>
      </c>
      <c r="AC394">
        <f t="shared" si="93"/>
        <v>3</v>
      </c>
      <c r="AD394" s="16">
        <f t="shared" si="100"/>
        <v>3714.0424705476626</v>
      </c>
      <c r="AE394" s="16">
        <f t="shared" si="101"/>
        <v>-12624.64947714359</v>
      </c>
      <c r="AF394" s="16">
        <f t="shared" si="102"/>
        <v>257.72750443578445</v>
      </c>
      <c r="AG394" s="16">
        <f t="shared" si="103"/>
        <v>431.70090709160604</v>
      </c>
      <c r="AH394">
        <f>INDEX(Impacts_scenario_1_RSBsn_Mask!$Y$2:$Y$70,$Z394-1939+1,1)</f>
        <v>0.89228106331328538</v>
      </c>
    </row>
    <row r="395" spans="1:34" x14ac:dyDescent="0.3">
      <c r="A395">
        <v>132</v>
      </c>
      <c r="B395">
        <v>1</v>
      </c>
      <c r="C395">
        <f>RS_wells_scenario_1_bgw!C395-RS_wells_baseline_bgw!C395</f>
        <v>0</v>
      </c>
      <c r="D395">
        <f>RS_wells_scenario_1_bgw!D395-RS_wells_baseline_bgw!D395</f>
        <v>0</v>
      </c>
      <c r="E395">
        <f>RS_wells_scenario_1_bgw!E395-RS_wells_baseline_bgw!E395</f>
        <v>0</v>
      </c>
      <c r="F395">
        <f>RS_wells_scenario_1_bgw!F395-RS_wells_baseline_bgw!F395</f>
        <v>0</v>
      </c>
      <c r="G395">
        <f>RS_wells_scenario_1_bgw!G395-RS_wells_baseline_bgw!G395</f>
        <v>0</v>
      </c>
      <c r="H395" s="19">
        <f>RS_wells_scenario_1_bgw!H395-RS_wells_baseline_bgw!H395</f>
        <v>0</v>
      </c>
      <c r="I395">
        <f>RS_wells_scenario_1_bgw!I395-RS_wells_baseline_bgw!I395</f>
        <v>0</v>
      </c>
      <c r="J395">
        <f>RS_wells_scenario_1_bgw!J395-RS_wells_baseline_bgw!J395</f>
        <v>0</v>
      </c>
      <c r="K395">
        <f>RS_wells_scenario_1_bgw!K395-RS_wells_baseline_bgw!K395</f>
        <v>0</v>
      </c>
      <c r="L395">
        <f>RS_wells_scenario_1_bgw!L395-RS_wells_baseline_bgw!L395</f>
        <v>0</v>
      </c>
      <c r="M395">
        <f>RS_wells_scenario_1_bgw!M395-RS_wells_baseline_bgw!M395</f>
        <v>0</v>
      </c>
      <c r="N395">
        <f>RS_wells_scenario_1_bgw!N395-RS_wells_baseline_bgw!N395</f>
        <v>0</v>
      </c>
      <c r="O395">
        <v>10.145833333333334</v>
      </c>
      <c r="P395">
        <f t="shared" si="90"/>
        <v>1950</v>
      </c>
      <c r="Q395" s="2">
        <f t="shared" si="91"/>
        <v>18577.458333333179</v>
      </c>
      <c r="R395">
        <f t="shared" si="92"/>
        <v>0</v>
      </c>
      <c r="S395">
        <f>I395*$O395/ref!$B$3</f>
        <v>0</v>
      </c>
      <c r="T395">
        <f>K395*$O395/ref!$B$3</f>
        <v>0</v>
      </c>
      <c r="U395">
        <f>L395*$O395/ref!$B$3</f>
        <v>0</v>
      </c>
      <c r="V395">
        <f>N395*$O395/ref!$B$3</f>
        <v>0</v>
      </c>
      <c r="W395">
        <f t="shared" si="96"/>
        <v>11</v>
      </c>
      <c r="X395" t="str">
        <f t="shared" si="97"/>
        <v>11 1950</v>
      </c>
      <c r="Y395">
        <f t="shared" si="94"/>
        <v>9</v>
      </c>
      <c r="Z395">
        <f t="shared" si="98"/>
        <v>1972</v>
      </c>
      <c r="AA395" t="str">
        <f t="shared" si="99"/>
        <v>9 1972</v>
      </c>
      <c r="AB395" s="1">
        <f t="shared" si="95"/>
        <v>26571.9375</v>
      </c>
      <c r="AC395">
        <f t="shared" si="93"/>
        <v>3</v>
      </c>
      <c r="AD395" s="16">
        <f t="shared" si="100"/>
        <v>-364.19339356132321</v>
      </c>
      <c r="AE395" s="16">
        <f t="shared" si="101"/>
        <v>-5672.6372732868331</v>
      </c>
      <c r="AF395" s="16">
        <f t="shared" si="102"/>
        <v>338.35824372957603</v>
      </c>
      <c r="AG395" s="16">
        <f t="shared" si="103"/>
        <v>458.35469514706881</v>
      </c>
      <c r="AH395">
        <f>INDEX(Impacts_scenario_1_RSBsn_Mask!$Y$2:$Y$70,$Z395-1939+1,1)</f>
        <v>0.89228106331328538</v>
      </c>
    </row>
    <row r="396" spans="1:34" x14ac:dyDescent="0.3">
      <c r="A396">
        <v>132</v>
      </c>
      <c r="B396">
        <v>2</v>
      </c>
      <c r="C396">
        <f>RS_wells_scenario_1_bgw!C396-RS_wells_baseline_bgw!C396</f>
        <v>0</v>
      </c>
      <c r="D396">
        <f>RS_wells_scenario_1_bgw!D396-RS_wells_baseline_bgw!D396</f>
        <v>0</v>
      </c>
      <c r="E396">
        <f>RS_wells_scenario_1_bgw!E396-RS_wells_baseline_bgw!E396</f>
        <v>0</v>
      </c>
      <c r="F396">
        <f>RS_wells_scenario_1_bgw!F396-RS_wells_baseline_bgw!F396</f>
        <v>0</v>
      </c>
      <c r="G396">
        <f>RS_wells_scenario_1_bgw!G396-RS_wells_baseline_bgw!G396</f>
        <v>0</v>
      </c>
      <c r="H396" s="19">
        <f>RS_wells_scenario_1_bgw!H396-RS_wells_baseline_bgw!H396</f>
        <v>0</v>
      </c>
      <c r="I396">
        <f>RS_wells_scenario_1_bgw!I396-RS_wells_baseline_bgw!I396</f>
        <v>0</v>
      </c>
      <c r="J396">
        <f>RS_wells_scenario_1_bgw!J396-RS_wells_baseline_bgw!J396</f>
        <v>0</v>
      </c>
      <c r="K396">
        <f>RS_wells_scenario_1_bgw!K396-RS_wells_baseline_bgw!K396</f>
        <v>0</v>
      </c>
      <c r="L396">
        <f>RS_wells_scenario_1_bgw!L396-RS_wells_baseline_bgw!L396</f>
        <v>0</v>
      </c>
      <c r="M396">
        <f>RS_wells_scenario_1_bgw!M396-RS_wells_baseline_bgw!M396</f>
        <v>0</v>
      </c>
      <c r="N396">
        <f>RS_wells_scenario_1_bgw!N396-RS_wells_baseline_bgw!N396</f>
        <v>0</v>
      </c>
      <c r="O396">
        <v>10.145833333333334</v>
      </c>
      <c r="P396">
        <f t="shared" si="90"/>
        <v>1950</v>
      </c>
      <c r="Q396" s="2">
        <f t="shared" si="91"/>
        <v>18587.604166666511</v>
      </c>
      <c r="R396">
        <f t="shared" si="92"/>
        <v>0</v>
      </c>
      <c r="S396">
        <f>I396*$O396/ref!$B$3</f>
        <v>0</v>
      </c>
      <c r="T396">
        <f>K396*$O396/ref!$B$3</f>
        <v>0</v>
      </c>
      <c r="U396">
        <f>L396*$O396/ref!$B$3</f>
        <v>0</v>
      </c>
      <c r="V396">
        <f>N396*$O396/ref!$B$3</f>
        <v>0</v>
      </c>
      <c r="W396">
        <f t="shared" si="96"/>
        <v>11</v>
      </c>
      <c r="X396" t="str">
        <f t="shared" si="97"/>
        <v>11 1950</v>
      </c>
      <c r="Y396">
        <f t="shared" si="94"/>
        <v>10</v>
      </c>
      <c r="Z396">
        <f t="shared" si="98"/>
        <v>1972</v>
      </c>
      <c r="AA396" t="str">
        <f t="shared" si="99"/>
        <v>10 1972</v>
      </c>
      <c r="AB396" s="1">
        <f t="shared" si="95"/>
        <v>26602.375</v>
      </c>
      <c r="AC396">
        <f t="shared" si="93"/>
        <v>3</v>
      </c>
      <c r="AD396" s="16">
        <f t="shared" si="100"/>
        <v>-1827.592928703081</v>
      </c>
      <c r="AE396" s="16">
        <f t="shared" si="101"/>
        <v>-10.145966095614879</v>
      </c>
      <c r="AF396" s="16">
        <f t="shared" si="102"/>
        <v>224.67329554211409</v>
      </c>
      <c r="AG396" s="16">
        <f t="shared" si="103"/>
        <v>469.9017391730747</v>
      </c>
      <c r="AH396">
        <f>INDEX(Impacts_scenario_1_RSBsn_Mask!$Y$2:$Y$70,$Z396-1939+1,1)</f>
        <v>0.89228106331328538</v>
      </c>
    </row>
    <row r="397" spans="1:34" x14ac:dyDescent="0.3">
      <c r="A397">
        <v>132</v>
      </c>
      <c r="B397">
        <v>3</v>
      </c>
      <c r="C397">
        <f>RS_wells_scenario_1_bgw!C397-RS_wells_baseline_bgw!C397</f>
        <v>0</v>
      </c>
      <c r="D397">
        <f>RS_wells_scenario_1_bgw!D397-RS_wells_baseline_bgw!D397</f>
        <v>0</v>
      </c>
      <c r="E397">
        <f>RS_wells_scenario_1_bgw!E397-RS_wells_baseline_bgw!E397</f>
        <v>0</v>
      </c>
      <c r="F397">
        <f>RS_wells_scenario_1_bgw!F397-RS_wells_baseline_bgw!F397</f>
        <v>0</v>
      </c>
      <c r="G397">
        <f>RS_wells_scenario_1_bgw!G397-RS_wells_baseline_bgw!G397</f>
        <v>0</v>
      </c>
      <c r="H397" s="19">
        <f>RS_wells_scenario_1_bgw!H397-RS_wells_baseline_bgw!H397</f>
        <v>0</v>
      </c>
      <c r="I397">
        <f>RS_wells_scenario_1_bgw!I397-RS_wells_baseline_bgw!I397</f>
        <v>0</v>
      </c>
      <c r="J397">
        <f>RS_wells_scenario_1_bgw!J397-RS_wells_baseline_bgw!J397</f>
        <v>0</v>
      </c>
      <c r="K397">
        <f>RS_wells_scenario_1_bgw!K397-RS_wells_baseline_bgw!K397</f>
        <v>0</v>
      </c>
      <c r="L397">
        <f>RS_wells_scenario_1_bgw!L397-RS_wells_baseline_bgw!L397</f>
        <v>0</v>
      </c>
      <c r="M397">
        <f>RS_wells_scenario_1_bgw!M397-RS_wells_baseline_bgw!M397</f>
        <v>0</v>
      </c>
      <c r="N397">
        <f>RS_wells_scenario_1_bgw!N397-RS_wells_baseline_bgw!N397</f>
        <v>0</v>
      </c>
      <c r="O397">
        <v>10.145833333333334</v>
      </c>
      <c r="P397">
        <f t="shared" si="90"/>
        <v>1950</v>
      </c>
      <c r="Q397" s="2">
        <f t="shared" si="91"/>
        <v>18597.749999999844</v>
      </c>
      <c r="R397">
        <f t="shared" si="92"/>
        <v>0</v>
      </c>
      <c r="S397">
        <f>I397*$O397/ref!$B$3</f>
        <v>0</v>
      </c>
      <c r="T397">
        <f>K397*$O397/ref!$B$3</f>
        <v>0</v>
      </c>
      <c r="U397">
        <f>L397*$O397/ref!$B$3</f>
        <v>0</v>
      </c>
      <c r="V397">
        <f>N397*$O397/ref!$B$3</f>
        <v>0</v>
      </c>
      <c r="W397">
        <f t="shared" si="96"/>
        <v>11</v>
      </c>
      <c r="X397" t="str">
        <f t="shared" si="97"/>
        <v>11 1950</v>
      </c>
      <c r="Y397">
        <f t="shared" si="94"/>
        <v>11</v>
      </c>
      <c r="Z397">
        <f t="shared" si="98"/>
        <v>1972</v>
      </c>
      <c r="AA397" t="str">
        <f t="shared" si="99"/>
        <v>11 1972</v>
      </c>
      <c r="AB397" s="1">
        <f t="shared" si="95"/>
        <v>26632.8125</v>
      </c>
      <c r="AC397">
        <f t="shared" si="93"/>
        <v>3</v>
      </c>
      <c r="AD397" s="16">
        <f t="shared" si="100"/>
        <v>-767.13447449662249</v>
      </c>
      <c r="AE397" s="16">
        <f t="shared" si="101"/>
        <v>-10.145966095614879</v>
      </c>
      <c r="AF397" s="16">
        <f t="shared" si="102"/>
        <v>0</v>
      </c>
      <c r="AG397" s="16">
        <f t="shared" si="103"/>
        <v>506.816012461404</v>
      </c>
      <c r="AH397">
        <f>INDEX(Impacts_scenario_1_RSBsn_Mask!$Y$2:$Y$70,$Z397-1939+1,1)</f>
        <v>0.89228106331328538</v>
      </c>
    </row>
    <row r="398" spans="1:34" x14ac:dyDescent="0.3">
      <c r="A398">
        <v>133</v>
      </c>
      <c r="B398">
        <v>1</v>
      </c>
      <c r="C398">
        <f>RS_wells_scenario_1_bgw!C398-RS_wells_baseline_bgw!C398</f>
        <v>0</v>
      </c>
      <c r="D398">
        <f>RS_wells_scenario_1_bgw!D398-RS_wells_baseline_bgw!D398</f>
        <v>0</v>
      </c>
      <c r="E398">
        <f>RS_wells_scenario_1_bgw!E398-RS_wells_baseline_bgw!E398</f>
        <v>0</v>
      </c>
      <c r="F398">
        <f>RS_wells_scenario_1_bgw!F398-RS_wells_baseline_bgw!F398</f>
        <v>0</v>
      </c>
      <c r="G398">
        <f>RS_wells_scenario_1_bgw!G398-RS_wells_baseline_bgw!G398</f>
        <v>0</v>
      </c>
      <c r="H398" s="19">
        <f>RS_wells_scenario_1_bgw!H398-RS_wells_baseline_bgw!H398</f>
        <v>0</v>
      </c>
      <c r="I398">
        <f>RS_wells_scenario_1_bgw!I398-RS_wells_baseline_bgw!I398</f>
        <v>0</v>
      </c>
      <c r="J398">
        <f>RS_wells_scenario_1_bgw!J398-RS_wells_baseline_bgw!J398</f>
        <v>0</v>
      </c>
      <c r="K398">
        <f>RS_wells_scenario_1_bgw!K398-RS_wells_baseline_bgw!K398</f>
        <v>0</v>
      </c>
      <c r="L398">
        <f>RS_wells_scenario_1_bgw!L398-RS_wells_baseline_bgw!L398</f>
        <v>0</v>
      </c>
      <c r="M398">
        <f>RS_wells_scenario_1_bgw!M398-RS_wells_baseline_bgw!M398</f>
        <v>0</v>
      </c>
      <c r="N398">
        <f>RS_wells_scenario_1_bgw!N398-RS_wells_baseline_bgw!N398</f>
        <v>0</v>
      </c>
      <c r="O398">
        <v>10.145833333333334</v>
      </c>
      <c r="P398">
        <f t="shared" si="90"/>
        <v>1950</v>
      </c>
      <c r="Q398" s="2">
        <f t="shared" si="91"/>
        <v>18607.895833333176</v>
      </c>
      <c r="R398">
        <f t="shared" si="92"/>
        <v>0</v>
      </c>
      <c r="S398">
        <f>I398*$O398/ref!$B$3</f>
        <v>0</v>
      </c>
      <c r="T398">
        <f>K398*$O398/ref!$B$3</f>
        <v>0</v>
      </c>
      <c r="U398">
        <f>L398*$O398/ref!$B$3</f>
        <v>0</v>
      </c>
      <c r="V398">
        <f>N398*$O398/ref!$B$3</f>
        <v>0</v>
      </c>
      <c r="W398">
        <f t="shared" si="96"/>
        <v>12</v>
      </c>
      <c r="X398" t="str">
        <f t="shared" si="97"/>
        <v>12 1950</v>
      </c>
      <c r="Y398">
        <f t="shared" si="94"/>
        <v>12</v>
      </c>
      <c r="Z398">
        <f t="shared" si="98"/>
        <v>1972</v>
      </c>
      <c r="AA398" t="str">
        <f t="shared" si="99"/>
        <v>12 1972</v>
      </c>
      <c r="AB398" s="1">
        <f t="shared" si="95"/>
        <v>26663.25</v>
      </c>
      <c r="AC398">
        <f t="shared" si="93"/>
        <v>3</v>
      </c>
      <c r="AD398" s="16">
        <f t="shared" si="100"/>
        <v>-413.89794649463397</v>
      </c>
      <c r="AE398" s="16">
        <f t="shared" si="101"/>
        <v>-10.145966095614879</v>
      </c>
      <c r="AF398" s="16">
        <f t="shared" si="102"/>
        <v>1.1454613923800494</v>
      </c>
      <c r="AG398" s="16">
        <f t="shared" si="103"/>
        <v>517.7433860909789</v>
      </c>
      <c r="AH398">
        <f>INDEX(Impacts_scenario_1_RSBsn_Mask!$Y$2:$Y$70,$Z398-1939+1,1)</f>
        <v>0.89228106331328538</v>
      </c>
    </row>
    <row r="399" spans="1:34" x14ac:dyDescent="0.3">
      <c r="A399">
        <v>133</v>
      </c>
      <c r="B399">
        <v>2</v>
      </c>
      <c r="C399">
        <f>RS_wells_scenario_1_bgw!C399-RS_wells_baseline_bgw!C399</f>
        <v>0</v>
      </c>
      <c r="D399">
        <f>RS_wells_scenario_1_bgw!D399-RS_wells_baseline_bgw!D399</f>
        <v>0</v>
      </c>
      <c r="E399">
        <f>RS_wells_scenario_1_bgw!E399-RS_wells_baseline_bgw!E399</f>
        <v>0</v>
      </c>
      <c r="F399">
        <f>RS_wells_scenario_1_bgw!F399-RS_wells_baseline_bgw!F399</f>
        <v>0</v>
      </c>
      <c r="G399">
        <f>RS_wells_scenario_1_bgw!G399-RS_wells_baseline_bgw!G399</f>
        <v>0</v>
      </c>
      <c r="H399" s="19">
        <f>RS_wells_scenario_1_bgw!H399-RS_wells_baseline_bgw!H399</f>
        <v>0</v>
      </c>
      <c r="I399">
        <f>RS_wells_scenario_1_bgw!I399-RS_wells_baseline_bgw!I399</f>
        <v>0</v>
      </c>
      <c r="J399">
        <f>RS_wells_scenario_1_bgw!J399-RS_wells_baseline_bgw!J399</f>
        <v>0</v>
      </c>
      <c r="K399">
        <f>RS_wells_scenario_1_bgw!K399-RS_wells_baseline_bgw!K399</f>
        <v>0</v>
      </c>
      <c r="L399">
        <f>RS_wells_scenario_1_bgw!L399-RS_wells_baseline_bgw!L399</f>
        <v>0</v>
      </c>
      <c r="M399">
        <f>RS_wells_scenario_1_bgw!M399-RS_wells_baseline_bgw!M399</f>
        <v>0</v>
      </c>
      <c r="N399">
        <f>RS_wells_scenario_1_bgw!N399-RS_wells_baseline_bgw!N399</f>
        <v>0</v>
      </c>
      <c r="O399">
        <v>10.145833333333334</v>
      </c>
      <c r="P399">
        <f t="shared" si="90"/>
        <v>1950</v>
      </c>
      <c r="Q399" s="2">
        <f t="shared" si="91"/>
        <v>18618.041666666508</v>
      </c>
      <c r="R399">
        <f t="shared" si="92"/>
        <v>0</v>
      </c>
      <c r="S399">
        <f>I399*$O399/ref!$B$3</f>
        <v>0</v>
      </c>
      <c r="T399">
        <f>K399*$O399/ref!$B$3</f>
        <v>0</v>
      </c>
      <c r="U399">
        <f>L399*$O399/ref!$B$3</f>
        <v>0</v>
      </c>
      <c r="V399">
        <f>N399*$O399/ref!$B$3</f>
        <v>0</v>
      </c>
      <c r="W399">
        <f t="shared" si="96"/>
        <v>12</v>
      </c>
      <c r="X399" t="str">
        <f t="shared" si="97"/>
        <v>12 1950</v>
      </c>
      <c r="Y399">
        <f t="shared" si="94"/>
        <v>1</v>
      </c>
      <c r="Z399">
        <f t="shared" si="98"/>
        <v>1973</v>
      </c>
      <c r="AA399" t="str">
        <f t="shared" si="99"/>
        <v>1 1973</v>
      </c>
      <c r="AB399" s="1">
        <f t="shared" si="95"/>
        <v>26693.6875</v>
      </c>
      <c r="AC399">
        <f t="shared" si="93"/>
        <v>3</v>
      </c>
      <c r="AD399" s="16">
        <f t="shared" si="100"/>
        <v>-343.35089031752119</v>
      </c>
      <c r="AE399" s="16">
        <f t="shared" si="101"/>
        <v>-14.746563475664605</v>
      </c>
      <c r="AF399" s="16">
        <f t="shared" si="102"/>
        <v>3.7910123560892952</v>
      </c>
      <c r="AG399" s="16">
        <f t="shared" si="103"/>
        <v>509.66583200776779</v>
      </c>
      <c r="AH399">
        <f>INDEX(Impacts_scenario_1_RSBsn_Mask!$Y$2:$Y$70,$Z399-1939+1,1)</f>
        <v>0.8767820737360259</v>
      </c>
    </row>
    <row r="400" spans="1:34" x14ac:dyDescent="0.3">
      <c r="A400">
        <v>133</v>
      </c>
      <c r="B400">
        <v>3</v>
      </c>
      <c r="C400">
        <f>RS_wells_scenario_1_bgw!C400-RS_wells_baseline_bgw!C400</f>
        <v>0</v>
      </c>
      <c r="D400">
        <f>RS_wells_scenario_1_bgw!D400-RS_wells_baseline_bgw!D400</f>
        <v>0</v>
      </c>
      <c r="E400">
        <f>RS_wells_scenario_1_bgw!E400-RS_wells_baseline_bgw!E400</f>
        <v>0</v>
      </c>
      <c r="F400">
        <f>RS_wells_scenario_1_bgw!F400-RS_wells_baseline_bgw!F400</f>
        <v>0</v>
      </c>
      <c r="G400">
        <f>RS_wells_scenario_1_bgw!G400-RS_wells_baseline_bgw!G400</f>
        <v>0</v>
      </c>
      <c r="H400" s="19">
        <f>RS_wells_scenario_1_bgw!H400-RS_wells_baseline_bgw!H400</f>
        <v>0</v>
      </c>
      <c r="I400">
        <f>RS_wells_scenario_1_bgw!I400-RS_wells_baseline_bgw!I400</f>
        <v>0</v>
      </c>
      <c r="J400">
        <f>RS_wells_scenario_1_bgw!J400-RS_wells_baseline_bgw!J400</f>
        <v>0</v>
      </c>
      <c r="K400">
        <f>RS_wells_scenario_1_bgw!K400-RS_wells_baseline_bgw!K400</f>
        <v>0</v>
      </c>
      <c r="L400">
        <f>RS_wells_scenario_1_bgw!L400-RS_wells_baseline_bgw!L400</f>
        <v>0</v>
      </c>
      <c r="M400">
        <f>RS_wells_scenario_1_bgw!M400-RS_wells_baseline_bgw!M400</f>
        <v>0</v>
      </c>
      <c r="N400">
        <f>RS_wells_scenario_1_bgw!N400-RS_wells_baseline_bgw!N400</f>
        <v>0</v>
      </c>
      <c r="O400">
        <v>10.145833333333334</v>
      </c>
      <c r="P400">
        <f t="shared" si="90"/>
        <v>1950</v>
      </c>
      <c r="Q400" s="2">
        <f t="shared" si="91"/>
        <v>18628.18749999984</v>
      </c>
      <c r="R400">
        <f t="shared" si="92"/>
        <v>0</v>
      </c>
      <c r="S400">
        <f>I400*$O400/ref!$B$3</f>
        <v>0</v>
      </c>
      <c r="T400">
        <f>K400*$O400/ref!$B$3</f>
        <v>0</v>
      </c>
      <c r="U400">
        <f>L400*$O400/ref!$B$3</f>
        <v>0</v>
      </c>
      <c r="V400">
        <f>N400*$O400/ref!$B$3</f>
        <v>0</v>
      </c>
      <c r="W400">
        <f t="shared" si="96"/>
        <v>12</v>
      </c>
      <c r="X400" t="str">
        <f t="shared" si="97"/>
        <v>12 1950</v>
      </c>
      <c r="Y400">
        <f t="shared" si="94"/>
        <v>2</v>
      </c>
      <c r="Z400">
        <f t="shared" si="98"/>
        <v>1973</v>
      </c>
      <c r="AA400" t="str">
        <f t="shared" si="99"/>
        <v>2 1973</v>
      </c>
      <c r="AB400" s="1">
        <f t="shared" si="95"/>
        <v>26724.125</v>
      </c>
      <c r="AC400">
        <f t="shared" si="93"/>
        <v>3</v>
      </c>
      <c r="AD400" s="16">
        <f t="shared" si="100"/>
        <v>-265.68940449714904</v>
      </c>
      <c r="AE400" s="16">
        <f t="shared" si="101"/>
        <v>-14.746563475664605</v>
      </c>
      <c r="AF400" s="16">
        <f t="shared" si="102"/>
        <v>91.425678843787978</v>
      </c>
      <c r="AG400" s="16">
        <f t="shared" si="103"/>
        <v>466.41476581195263</v>
      </c>
      <c r="AH400">
        <f>INDEX(Impacts_scenario_1_RSBsn_Mask!$Y$2:$Y$70,$Z400-1939+1,1)</f>
        <v>0.8767820737360259</v>
      </c>
    </row>
    <row r="401" spans="1:34" x14ac:dyDescent="0.3">
      <c r="A401">
        <v>134</v>
      </c>
      <c r="B401">
        <v>1</v>
      </c>
      <c r="C401">
        <f>RS_wells_scenario_1_bgw!C401-RS_wells_baseline_bgw!C401</f>
        <v>0</v>
      </c>
      <c r="D401">
        <f>RS_wells_scenario_1_bgw!D401-RS_wells_baseline_bgw!D401</f>
        <v>0</v>
      </c>
      <c r="E401">
        <f>RS_wells_scenario_1_bgw!E401-RS_wells_baseline_bgw!E401</f>
        <v>0</v>
      </c>
      <c r="F401">
        <f>RS_wells_scenario_1_bgw!F401-RS_wells_baseline_bgw!F401</f>
        <v>0</v>
      </c>
      <c r="G401">
        <f>RS_wells_scenario_1_bgw!G401-RS_wells_baseline_bgw!G401</f>
        <v>0</v>
      </c>
      <c r="H401" s="19">
        <f>RS_wells_scenario_1_bgw!H401-RS_wells_baseline_bgw!H401</f>
        <v>0</v>
      </c>
      <c r="I401">
        <f>RS_wells_scenario_1_bgw!I401-RS_wells_baseline_bgw!I401</f>
        <v>0</v>
      </c>
      <c r="J401">
        <f>RS_wells_scenario_1_bgw!J401-RS_wells_baseline_bgw!J401</f>
        <v>0</v>
      </c>
      <c r="K401">
        <f>RS_wells_scenario_1_bgw!K401-RS_wells_baseline_bgw!K401</f>
        <v>0</v>
      </c>
      <c r="L401">
        <f>RS_wells_scenario_1_bgw!L401-RS_wells_baseline_bgw!L401</f>
        <v>0</v>
      </c>
      <c r="M401">
        <f>RS_wells_scenario_1_bgw!M401-RS_wells_baseline_bgw!M401</f>
        <v>0</v>
      </c>
      <c r="N401">
        <f>RS_wells_scenario_1_bgw!N401-RS_wells_baseline_bgw!N401</f>
        <v>0</v>
      </c>
      <c r="O401">
        <v>10.145833333333334</v>
      </c>
      <c r="P401">
        <f t="shared" si="90"/>
        <v>1951</v>
      </c>
      <c r="Q401" s="2">
        <f t="shared" si="91"/>
        <v>18638.333333333172</v>
      </c>
      <c r="R401">
        <f t="shared" si="92"/>
        <v>0</v>
      </c>
      <c r="S401">
        <f>I401*$O401/ref!$B$3</f>
        <v>0</v>
      </c>
      <c r="T401">
        <f>K401*$O401/ref!$B$3</f>
        <v>0</v>
      </c>
      <c r="U401">
        <f>L401*$O401/ref!$B$3</f>
        <v>0</v>
      </c>
      <c r="V401">
        <f>N401*$O401/ref!$B$3</f>
        <v>0</v>
      </c>
      <c r="W401">
        <f t="shared" si="96"/>
        <v>1</v>
      </c>
      <c r="X401" t="str">
        <f t="shared" si="97"/>
        <v>1 1951</v>
      </c>
      <c r="Y401">
        <f t="shared" si="94"/>
        <v>3</v>
      </c>
      <c r="Z401">
        <f t="shared" si="98"/>
        <v>1973</v>
      </c>
      <c r="AA401" t="str">
        <f t="shared" si="99"/>
        <v>3 1973</v>
      </c>
      <c r="AB401" s="1">
        <f t="shared" si="95"/>
        <v>26754.5625</v>
      </c>
      <c r="AC401">
        <f t="shared" si="93"/>
        <v>3</v>
      </c>
      <c r="AD401" s="16">
        <f t="shared" si="100"/>
        <v>-704.61288701110777</v>
      </c>
      <c r="AE401" s="16">
        <f t="shared" si="101"/>
        <v>-14.746563475664605</v>
      </c>
      <c r="AF401" s="16">
        <f t="shared" si="102"/>
        <v>0</v>
      </c>
      <c r="AG401" s="16">
        <f t="shared" si="103"/>
        <v>563.50304232649114</v>
      </c>
      <c r="AH401">
        <f>INDEX(Impacts_scenario_1_RSBsn_Mask!$Y$2:$Y$70,$Z401-1939+1,1)</f>
        <v>0.8767820737360259</v>
      </c>
    </row>
    <row r="402" spans="1:34" x14ac:dyDescent="0.3">
      <c r="A402">
        <v>134</v>
      </c>
      <c r="B402">
        <v>2</v>
      </c>
      <c r="C402">
        <f>RS_wells_scenario_1_bgw!C402-RS_wells_baseline_bgw!C402</f>
        <v>0</v>
      </c>
      <c r="D402">
        <f>RS_wells_scenario_1_bgw!D402-RS_wells_baseline_bgw!D402</f>
        <v>0</v>
      </c>
      <c r="E402">
        <f>RS_wells_scenario_1_bgw!E402-RS_wells_baseline_bgw!E402</f>
        <v>0</v>
      </c>
      <c r="F402">
        <f>RS_wells_scenario_1_bgw!F402-RS_wells_baseline_bgw!F402</f>
        <v>0</v>
      </c>
      <c r="G402">
        <f>RS_wells_scenario_1_bgw!G402-RS_wells_baseline_bgw!G402</f>
        <v>0</v>
      </c>
      <c r="H402" s="19">
        <f>RS_wells_scenario_1_bgw!H402-RS_wells_baseline_bgw!H402</f>
        <v>0</v>
      </c>
      <c r="I402">
        <f>RS_wells_scenario_1_bgw!I402-RS_wells_baseline_bgw!I402</f>
        <v>0</v>
      </c>
      <c r="J402">
        <f>RS_wells_scenario_1_bgw!J402-RS_wells_baseline_bgw!J402</f>
        <v>0</v>
      </c>
      <c r="K402">
        <f>RS_wells_scenario_1_bgw!K402-RS_wells_baseline_bgw!K402</f>
        <v>0</v>
      </c>
      <c r="L402">
        <f>RS_wells_scenario_1_bgw!L402-RS_wells_baseline_bgw!L402</f>
        <v>0</v>
      </c>
      <c r="M402">
        <f>RS_wells_scenario_1_bgw!M402-RS_wells_baseline_bgw!M402</f>
        <v>0</v>
      </c>
      <c r="N402">
        <f>RS_wells_scenario_1_bgw!N402-RS_wells_baseline_bgw!N402</f>
        <v>0</v>
      </c>
      <c r="O402">
        <v>10.145833333333334</v>
      </c>
      <c r="P402">
        <f t="shared" si="90"/>
        <v>1951</v>
      </c>
      <c r="Q402" s="2">
        <f t="shared" si="91"/>
        <v>18648.479166666504</v>
      </c>
      <c r="R402">
        <f t="shared" si="92"/>
        <v>0</v>
      </c>
      <c r="S402">
        <f>I402*$O402/ref!$B$3</f>
        <v>0</v>
      </c>
      <c r="T402">
        <f>K402*$O402/ref!$B$3</f>
        <v>0</v>
      </c>
      <c r="U402">
        <f>L402*$O402/ref!$B$3</f>
        <v>0</v>
      </c>
      <c r="V402">
        <f>N402*$O402/ref!$B$3</f>
        <v>0</v>
      </c>
      <c r="W402">
        <f t="shared" si="96"/>
        <v>1</v>
      </c>
      <c r="X402" t="str">
        <f t="shared" si="97"/>
        <v>1 1951</v>
      </c>
      <c r="Y402">
        <f t="shared" si="94"/>
        <v>4</v>
      </c>
      <c r="Z402">
        <f t="shared" si="98"/>
        <v>1973</v>
      </c>
      <c r="AA402" t="str">
        <f t="shared" si="99"/>
        <v>4 1973</v>
      </c>
      <c r="AB402" s="1">
        <f t="shared" si="95"/>
        <v>26785</v>
      </c>
      <c r="AC402">
        <f t="shared" si="93"/>
        <v>3</v>
      </c>
      <c r="AD402" s="16">
        <f t="shared" si="100"/>
        <v>-102.31530286941378</v>
      </c>
      <c r="AE402" s="16">
        <f t="shared" si="101"/>
        <v>-633.30399273989735</v>
      </c>
      <c r="AF402" s="16">
        <f t="shared" si="102"/>
        <v>111.49741640548699</v>
      </c>
      <c r="AG402" s="16">
        <f t="shared" si="103"/>
        <v>538.13808220447572</v>
      </c>
      <c r="AH402">
        <f>INDEX(Impacts_scenario_1_RSBsn_Mask!$Y$2:$Y$70,$Z402-1939+1,1)</f>
        <v>0.8767820737360259</v>
      </c>
    </row>
    <row r="403" spans="1:34" x14ac:dyDescent="0.3">
      <c r="A403">
        <v>134</v>
      </c>
      <c r="B403">
        <v>3</v>
      </c>
      <c r="C403">
        <f>RS_wells_scenario_1_bgw!C403-RS_wells_baseline_bgw!C403</f>
        <v>0</v>
      </c>
      <c r="D403">
        <f>RS_wells_scenario_1_bgw!D403-RS_wells_baseline_bgw!D403</f>
        <v>0</v>
      </c>
      <c r="E403">
        <f>RS_wells_scenario_1_bgw!E403-RS_wells_baseline_bgw!E403</f>
        <v>0</v>
      </c>
      <c r="F403">
        <f>RS_wells_scenario_1_bgw!F403-RS_wells_baseline_bgw!F403</f>
        <v>0</v>
      </c>
      <c r="G403">
        <f>RS_wells_scenario_1_bgw!G403-RS_wells_baseline_bgw!G403</f>
        <v>0</v>
      </c>
      <c r="H403" s="19">
        <f>RS_wells_scenario_1_bgw!H403-RS_wells_baseline_bgw!H403</f>
        <v>0</v>
      </c>
      <c r="I403">
        <f>RS_wells_scenario_1_bgw!I403-RS_wells_baseline_bgw!I403</f>
        <v>0</v>
      </c>
      <c r="J403">
        <f>RS_wells_scenario_1_bgw!J403-RS_wells_baseline_bgw!J403</f>
        <v>0</v>
      </c>
      <c r="K403">
        <f>RS_wells_scenario_1_bgw!K403-RS_wells_baseline_bgw!K403</f>
        <v>0</v>
      </c>
      <c r="L403">
        <f>RS_wells_scenario_1_bgw!L403-RS_wells_baseline_bgw!L403</f>
        <v>0</v>
      </c>
      <c r="M403">
        <f>RS_wells_scenario_1_bgw!M403-RS_wells_baseline_bgw!M403</f>
        <v>0</v>
      </c>
      <c r="N403">
        <f>RS_wells_scenario_1_bgw!N403-RS_wells_baseline_bgw!N403</f>
        <v>0</v>
      </c>
      <c r="O403">
        <v>10.145833333333334</v>
      </c>
      <c r="P403">
        <f t="shared" si="90"/>
        <v>1951</v>
      </c>
      <c r="Q403" s="2">
        <f t="shared" si="91"/>
        <v>18658.624999999836</v>
      </c>
      <c r="R403">
        <f t="shared" si="92"/>
        <v>0</v>
      </c>
      <c r="S403">
        <f>I403*$O403/ref!$B$3</f>
        <v>0</v>
      </c>
      <c r="T403">
        <f>K403*$O403/ref!$B$3</f>
        <v>0</v>
      </c>
      <c r="U403">
        <f>L403*$O403/ref!$B$3</f>
        <v>0</v>
      </c>
      <c r="V403">
        <f>N403*$O403/ref!$B$3</f>
        <v>0</v>
      </c>
      <c r="W403">
        <f t="shared" si="96"/>
        <v>1</v>
      </c>
      <c r="X403" t="str">
        <f t="shared" si="97"/>
        <v>1 1951</v>
      </c>
      <c r="Y403">
        <f t="shared" si="94"/>
        <v>5</v>
      </c>
      <c r="Z403">
        <f t="shared" si="98"/>
        <v>1973</v>
      </c>
      <c r="AA403" t="str">
        <f t="shared" si="99"/>
        <v>5 1973</v>
      </c>
      <c r="AB403" s="1">
        <f t="shared" si="95"/>
        <v>26815.4375</v>
      </c>
      <c r="AC403">
        <f t="shared" si="93"/>
        <v>3</v>
      </c>
      <c r="AD403" s="16">
        <f t="shared" si="100"/>
        <v>26.713073588154316</v>
      </c>
      <c r="AE403" s="16">
        <f t="shared" si="101"/>
        <v>-984.82294892102777</v>
      </c>
      <c r="AF403" s="16">
        <f t="shared" si="102"/>
        <v>489.27600235393697</v>
      </c>
      <c r="AG403" s="16">
        <f t="shared" si="103"/>
        <v>449.82322978004265</v>
      </c>
      <c r="AH403">
        <f>INDEX(Impacts_scenario_1_RSBsn_Mask!$Y$2:$Y$70,$Z403-1939+1,1)</f>
        <v>0.8767820737360259</v>
      </c>
    </row>
    <row r="404" spans="1:34" x14ac:dyDescent="0.3">
      <c r="A404">
        <v>135</v>
      </c>
      <c r="B404">
        <v>1</v>
      </c>
      <c r="C404">
        <f>RS_wells_scenario_1_bgw!C404-RS_wells_baseline_bgw!C404</f>
        <v>0</v>
      </c>
      <c r="D404">
        <f>RS_wells_scenario_1_bgw!D404-RS_wells_baseline_bgw!D404</f>
        <v>0</v>
      </c>
      <c r="E404">
        <f>RS_wells_scenario_1_bgw!E404-RS_wells_baseline_bgw!E404</f>
        <v>0</v>
      </c>
      <c r="F404">
        <f>RS_wells_scenario_1_bgw!F404-RS_wells_baseline_bgw!F404</f>
        <v>0</v>
      </c>
      <c r="G404">
        <f>RS_wells_scenario_1_bgw!G404-RS_wells_baseline_bgw!G404</f>
        <v>0</v>
      </c>
      <c r="H404" s="19">
        <f>RS_wells_scenario_1_bgw!H404-RS_wells_baseline_bgw!H404</f>
        <v>0</v>
      </c>
      <c r="I404">
        <f>RS_wells_scenario_1_bgw!I404-RS_wells_baseline_bgw!I404</f>
        <v>0</v>
      </c>
      <c r="J404">
        <f>RS_wells_scenario_1_bgw!J404-RS_wells_baseline_bgw!J404</f>
        <v>0</v>
      </c>
      <c r="K404">
        <f>RS_wells_scenario_1_bgw!K404-RS_wells_baseline_bgw!K404</f>
        <v>0</v>
      </c>
      <c r="L404">
        <f>RS_wells_scenario_1_bgw!L404-RS_wells_baseline_bgw!L404</f>
        <v>0</v>
      </c>
      <c r="M404">
        <f>RS_wells_scenario_1_bgw!M404-RS_wells_baseline_bgw!M404</f>
        <v>0</v>
      </c>
      <c r="N404">
        <f>RS_wells_scenario_1_bgw!N404-RS_wells_baseline_bgw!N404</f>
        <v>0</v>
      </c>
      <c r="O404">
        <v>10.145833333333334</v>
      </c>
      <c r="P404">
        <f t="shared" si="90"/>
        <v>1951</v>
      </c>
      <c r="Q404" s="2">
        <f t="shared" si="91"/>
        <v>18668.770833333168</v>
      </c>
      <c r="R404">
        <f t="shared" si="92"/>
        <v>0</v>
      </c>
      <c r="S404">
        <f>I404*$O404/ref!$B$3</f>
        <v>0</v>
      </c>
      <c r="T404">
        <f>K404*$O404/ref!$B$3</f>
        <v>0</v>
      </c>
      <c r="U404">
        <f>L404*$O404/ref!$B$3</f>
        <v>0</v>
      </c>
      <c r="V404">
        <f>N404*$O404/ref!$B$3</f>
        <v>0</v>
      </c>
      <c r="W404">
        <f t="shared" si="96"/>
        <v>2</v>
      </c>
      <c r="X404" t="str">
        <f t="shared" si="97"/>
        <v>2 1951</v>
      </c>
      <c r="Y404">
        <f t="shared" si="94"/>
        <v>6</v>
      </c>
      <c r="Z404">
        <f t="shared" si="98"/>
        <v>1973</v>
      </c>
      <c r="AA404" t="str">
        <f t="shared" si="99"/>
        <v>6 1973</v>
      </c>
      <c r="AB404" s="1">
        <f t="shared" si="95"/>
        <v>26845.875</v>
      </c>
      <c r="AC404">
        <f t="shared" si="93"/>
        <v>3</v>
      </c>
      <c r="AD404" s="16">
        <f t="shared" si="100"/>
        <v>91.498991410315426</v>
      </c>
      <c r="AE404" s="16">
        <f t="shared" si="101"/>
        <v>-2324.919168718437</v>
      </c>
      <c r="AF404" s="16">
        <f t="shared" si="102"/>
        <v>594.33882509618672</v>
      </c>
      <c r="AG404" s="16">
        <f t="shared" si="103"/>
        <v>332.83666899626149</v>
      </c>
      <c r="AH404">
        <f>INDEX(Impacts_scenario_1_RSBsn_Mask!$Y$2:$Y$70,$Z404-1939+1,1)</f>
        <v>0.8767820737360259</v>
      </c>
    </row>
    <row r="405" spans="1:34" x14ac:dyDescent="0.3">
      <c r="A405">
        <v>135</v>
      </c>
      <c r="B405">
        <v>2</v>
      </c>
      <c r="C405">
        <f>RS_wells_scenario_1_bgw!C405-RS_wells_baseline_bgw!C405</f>
        <v>0</v>
      </c>
      <c r="D405">
        <f>RS_wells_scenario_1_bgw!D405-RS_wells_baseline_bgw!D405</f>
        <v>0</v>
      </c>
      <c r="E405">
        <f>RS_wells_scenario_1_bgw!E405-RS_wells_baseline_bgw!E405</f>
        <v>0</v>
      </c>
      <c r="F405">
        <f>RS_wells_scenario_1_bgw!F405-RS_wells_baseline_bgw!F405</f>
        <v>0</v>
      </c>
      <c r="G405">
        <f>RS_wells_scenario_1_bgw!G405-RS_wells_baseline_bgw!G405</f>
        <v>0</v>
      </c>
      <c r="H405" s="19">
        <f>RS_wells_scenario_1_bgw!H405-RS_wells_baseline_bgw!H405</f>
        <v>0</v>
      </c>
      <c r="I405">
        <f>RS_wells_scenario_1_bgw!I405-RS_wells_baseline_bgw!I405</f>
        <v>0</v>
      </c>
      <c r="J405">
        <f>RS_wells_scenario_1_bgw!J405-RS_wells_baseline_bgw!J405</f>
        <v>0</v>
      </c>
      <c r="K405">
        <f>RS_wells_scenario_1_bgw!K405-RS_wells_baseline_bgw!K405</f>
        <v>0</v>
      </c>
      <c r="L405">
        <f>RS_wells_scenario_1_bgw!L405-RS_wells_baseline_bgw!L405</f>
        <v>0</v>
      </c>
      <c r="M405">
        <f>RS_wells_scenario_1_bgw!M405-RS_wells_baseline_bgw!M405</f>
        <v>0</v>
      </c>
      <c r="N405">
        <f>RS_wells_scenario_1_bgw!N405-RS_wells_baseline_bgw!N405</f>
        <v>0</v>
      </c>
      <c r="O405">
        <v>10.145833333333334</v>
      </c>
      <c r="P405">
        <f t="shared" si="90"/>
        <v>1951</v>
      </c>
      <c r="Q405" s="2">
        <f t="shared" si="91"/>
        <v>18678.916666666501</v>
      </c>
      <c r="R405">
        <f t="shared" si="92"/>
        <v>0</v>
      </c>
      <c r="S405">
        <f>I405*$O405/ref!$B$3</f>
        <v>0</v>
      </c>
      <c r="T405">
        <f>K405*$O405/ref!$B$3</f>
        <v>0</v>
      </c>
      <c r="U405">
        <f>L405*$O405/ref!$B$3</f>
        <v>0</v>
      </c>
      <c r="V405">
        <f>N405*$O405/ref!$B$3</f>
        <v>0</v>
      </c>
      <c r="W405">
        <f t="shared" si="96"/>
        <v>2</v>
      </c>
      <c r="X405" t="str">
        <f t="shared" si="97"/>
        <v>2 1951</v>
      </c>
      <c r="Y405">
        <f t="shared" si="94"/>
        <v>7</v>
      </c>
      <c r="Z405">
        <f t="shared" si="98"/>
        <v>1973</v>
      </c>
      <c r="AA405" t="str">
        <f t="shared" si="99"/>
        <v>7 1973</v>
      </c>
      <c r="AB405" s="1">
        <f t="shared" si="95"/>
        <v>26876.3125</v>
      </c>
      <c r="AC405">
        <f t="shared" si="93"/>
        <v>3</v>
      </c>
      <c r="AD405" s="16">
        <f t="shared" si="100"/>
        <v>3683.5429471073371</v>
      </c>
      <c r="AE405" s="16">
        <f t="shared" si="101"/>
        <v>-7114.8940829890053</v>
      </c>
      <c r="AF405" s="16">
        <f t="shared" si="102"/>
        <v>240.01231589483552</v>
      </c>
      <c r="AG405" s="16">
        <f t="shared" si="103"/>
        <v>427.28500568669597</v>
      </c>
      <c r="AH405">
        <f>INDEX(Impacts_scenario_1_RSBsn_Mask!$Y$2:$Y$70,$Z405-1939+1,1)</f>
        <v>0.8767820737360259</v>
      </c>
    </row>
    <row r="406" spans="1:34" x14ac:dyDescent="0.3">
      <c r="A406">
        <v>135</v>
      </c>
      <c r="B406">
        <v>3</v>
      </c>
      <c r="C406">
        <f>RS_wells_scenario_1_bgw!C406-RS_wells_baseline_bgw!C406</f>
        <v>0</v>
      </c>
      <c r="D406">
        <f>RS_wells_scenario_1_bgw!D406-RS_wells_baseline_bgw!D406</f>
        <v>0</v>
      </c>
      <c r="E406">
        <f>RS_wells_scenario_1_bgw!E406-RS_wells_baseline_bgw!E406</f>
        <v>0</v>
      </c>
      <c r="F406">
        <f>RS_wells_scenario_1_bgw!F406-RS_wells_baseline_bgw!F406</f>
        <v>0</v>
      </c>
      <c r="G406">
        <f>RS_wells_scenario_1_bgw!G406-RS_wells_baseline_bgw!G406</f>
        <v>0</v>
      </c>
      <c r="H406" s="19">
        <f>RS_wells_scenario_1_bgw!H406-RS_wells_baseline_bgw!H406</f>
        <v>0</v>
      </c>
      <c r="I406">
        <f>RS_wells_scenario_1_bgw!I406-RS_wells_baseline_bgw!I406</f>
        <v>0</v>
      </c>
      <c r="J406">
        <f>RS_wells_scenario_1_bgw!J406-RS_wells_baseline_bgw!J406</f>
        <v>0</v>
      </c>
      <c r="K406">
        <f>RS_wells_scenario_1_bgw!K406-RS_wells_baseline_bgw!K406</f>
        <v>0</v>
      </c>
      <c r="L406">
        <f>RS_wells_scenario_1_bgw!L406-RS_wells_baseline_bgw!L406</f>
        <v>0</v>
      </c>
      <c r="M406">
        <f>RS_wells_scenario_1_bgw!M406-RS_wells_baseline_bgw!M406</f>
        <v>0</v>
      </c>
      <c r="N406">
        <f>RS_wells_scenario_1_bgw!N406-RS_wells_baseline_bgw!N406</f>
        <v>0</v>
      </c>
      <c r="O406">
        <v>10.145833333333334</v>
      </c>
      <c r="P406">
        <f t="shared" si="90"/>
        <v>1951</v>
      </c>
      <c r="Q406" s="2">
        <f t="shared" si="91"/>
        <v>18689.062499999833</v>
      </c>
      <c r="R406">
        <f t="shared" si="92"/>
        <v>0</v>
      </c>
      <c r="S406">
        <f>I406*$O406/ref!$B$3</f>
        <v>0</v>
      </c>
      <c r="T406">
        <f>K406*$O406/ref!$B$3</f>
        <v>0</v>
      </c>
      <c r="U406">
        <f>L406*$O406/ref!$B$3</f>
        <v>0</v>
      </c>
      <c r="V406">
        <f>N406*$O406/ref!$B$3</f>
        <v>0</v>
      </c>
      <c r="W406">
        <f t="shared" si="96"/>
        <v>2</v>
      </c>
      <c r="X406" t="str">
        <f t="shared" si="97"/>
        <v>2 1951</v>
      </c>
      <c r="Y406">
        <f t="shared" si="94"/>
        <v>8</v>
      </c>
      <c r="Z406">
        <f t="shared" si="98"/>
        <v>1973</v>
      </c>
      <c r="AA406" t="str">
        <f t="shared" si="99"/>
        <v>8 1973</v>
      </c>
      <c r="AB406" s="1">
        <f t="shared" si="95"/>
        <v>26906.75</v>
      </c>
      <c r="AC406">
        <f t="shared" si="93"/>
        <v>3</v>
      </c>
      <c r="AD406" s="16">
        <f t="shared" si="100"/>
        <v>398.13992824045329</v>
      </c>
      <c r="AE406" s="16">
        <f t="shared" si="101"/>
        <v>-7807.9012948662785</v>
      </c>
      <c r="AF406" s="16">
        <f t="shared" si="102"/>
        <v>528.19151608901166</v>
      </c>
      <c r="AG406" s="16">
        <f t="shared" si="103"/>
        <v>401.37570444042427</v>
      </c>
      <c r="AH406">
        <f>INDEX(Impacts_scenario_1_RSBsn_Mask!$Y$2:$Y$70,$Z406-1939+1,1)</f>
        <v>0.8767820737360259</v>
      </c>
    </row>
    <row r="407" spans="1:34" x14ac:dyDescent="0.3">
      <c r="A407">
        <v>136</v>
      </c>
      <c r="B407">
        <v>1</v>
      </c>
      <c r="C407">
        <f>RS_wells_scenario_1_bgw!C407-RS_wells_baseline_bgw!C407</f>
        <v>0</v>
      </c>
      <c r="D407">
        <f>RS_wells_scenario_1_bgw!D407-RS_wells_baseline_bgw!D407</f>
        <v>0</v>
      </c>
      <c r="E407">
        <f>RS_wells_scenario_1_bgw!E407-RS_wells_baseline_bgw!E407</f>
        <v>0</v>
      </c>
      <c r="F407">
        <f>RS_wells_scenario_1_bgw!F407-RS_wells_baseline_bgw!F407</f>
        <v>0</v>
      </c>
      <c r="G407">
        <f>RS_wells_scenario_1_bgw!G407-RS_wells_baseline_bgw!G407</f>
        <v>0</v>
      </c>
      <c r="H407" s="19">
        <f>RS_wells_scenario_1_bgw!H407-RS_wells_baseline_bgw!H407</f>
        <v>0</v>
      </c>
      <c r="I407">
        <f>RS_wells_scenario_1_bgw!I407-RS_wells_baseline_bgw!I407</f>
        <v>0</v>
      </c>
      <c r="J407">
        <f>RS_wells_scenario_1_bgw!J407-RS_wells_baseline_bgw!J407</f>
        <v>0</v>
      </c>
      <c r="K407">
        <f>RS_wells_scenario_1_bgw!K407-RS_wells_baseline_bgw!K407</f>
        <v>0</v>
      </c>
      <c r="L407">
        <f>RS_wells_scenario_1_bgw!L407-RS_wells_baseline_bgw!L407</f>
        <v>0</v>
      </c>
      <c r="M407">
        <f>RS_wells_scenario_1_bgw!M407-RS_wells_baseline_bgw!M407</f>
        <v>0</v>
      </c>
      <c r="N407">
        <f>RS_wells_scenario_1_bgw!N407-RS_wells_baseline_bgw!N407</f>
        <v>0</v>
      </c>
      <c r="O407">
        <v>10.145833333333334</v>
      </c>
      <c r="P407">
        <f t="shared" si="90"/>
        <v>1951</v>
      </c>
      <c r="Q407" s="2">
        <f t="shared" si="91"/>
        <v>18699.208333333165</v>
      </c>
      <c r="R407">
        <f t="shared" si="92"/>
        <v>0</v>
      </c>
      <c r="S407">
        <f>I407*$O407/ref!$B$3</f>
        <v>0</v>
      </c>
      <c r="T407">
        <f>K407*$O407/ref!$B$3</f>
        <v>0</v>
      </c>
      <c r="U407">
        <f>L407*$O407/ref!$B$3</f>
        <v>0</v>
      </c>
      <c r="V407">
        <f>N407*$O407/ref!$B$3</f>
        <v>0</v>
      </c>
      <c r="W407">
        <f t="shared" si="96"/>
        <v>3</v>
      </c>
      <c r="X407" t="str">
        <f t="shared" si="97"/>
        <v>3 1951</v>
      </c>
      <c r="Y407">
        <f t="shared" si="94"/>
        <v>9</v>
      </c>
      <c r="Z407">
        <f t="shared" si="98"/>
        <v>1973</v>
      </c>
      <c r="AA407" t="str">
        <f t="shared" si="99"/>
        <v>9 1973</v>
      </c>
      <c r="AB407" s="1">
        <f t="shared" si="95"/>
        <v>26937.1875</v>
      </c>
      <c r="AC407">
        <f t="shared" si="93"/>
        <v>3</v>
      </c>
      <c r="AD407" s="16">
        <f t="shared" si="100"/>
        <v>1623.1180946731301</v>
      </c>
      <c r="AE407" s="16">
        <f t="shared" si="101"/>
        <v>-3512.9951340536113</v>
      </c>
      <c r="AF407" s="16">
        <f t="shared" si="102"/>
        <v>2.8086210110961404E-3</v>
      </c>
      <c r="AG407" s="16">
        <f t="shared" si="103"/>
        <v>753.77650000348933</v>
      </c>
      <c r="AH407">
        <f>INDEX(Impacts_scenario_1_RSBsn_Mask!$Y$2:$Y$70,$Z407-1939+1,1)</f>
        <v>0.8767820737360259</v>
      </c>
    </row>
    <row r="408" spans="1:34" x14ac:dyDescent="0.3">
      <c r="A408">
        <v>136</v>
      </c>
      <c r="B408">
        <v>2</v>
      </c>
      <c r="C408">
        <f>RS_wells_scenario_1_bgw!C408-RS_wells_baseline_bgw!C408</f>
        <v>0</v>
      </c>
      <c r="D408">
        <f>RS_wells_scenario_1_bgw!D408-RS_wells_baseline_bgw!D408</f>
        <v>0</v>
      </c>
      <c r="E408">
        <f>RS_wells_scenario_1_bgw!E408-RS_wells_baseline_bgw!E408</f>
        <v>0</v>
      </c>
      <c r="F408">
        <f>RS_wells_scenario_1_bgw!F408-RS_wells_baseline_bgw!F408</f>
        <v>0</v>
      </c>
      <c r="G408">
        <f>RS_wells_scenario_1_bgw!G408-RS_wells_baseline_bgw!G408</f>
        <v>0</v>
      </c>
      <c r="H408" s="19">
        <f>RS_wells_scenario_1_bgw!H408-RS_wells_baseline_bgw!H408</f>
        <v>0</v>
      </c>
      <c r="I408">
        <f>RS_wells_scenario_1_bgw!I408-RS_wells_baseline_bgw!I408</f>
        <v>0</v>
      </c>
      <c r="J408">
        <f>RS_wells_scenario_1_bgw!J408-RS_wells_baseline_bgw!J408</f>
        <v>0</v>
      </c>
      <c r="K408">
        <f>RS_wells_scenario_1_bgw!K408-RS_wells_baseline_bgw!K408</f>
        <v>0</v>
      </c>
      <c r="L408">
        <f>RS_wells_scenario_1_bgw!L408-RS_wells_baseline_bgw!L408</f>
        <v>0</v>
      </c>
      <c r="M408">
        <f>RS_wells_scenario_1_bgw!M408-RS_wells_baseline_bgw!M408</f>
        <v>0</v>
      </c>
      <c r="N408">
        <f>RS_wells_scenario_1_bgw!N408-RS_wells_baseline_bgw!N408</f>
        <v>0</v>
      </c>
      <c r="O408">
        <v>10.145833333333334</v>
      </c>
      <c r="P408">
        <f t="shared" si="90"/>
        <v>1951</v>
      </c>
      <c r="Q408" s="2">
        <f t="shared" si="91"/>
        <v>18709.354166666497</v>
      </c>
      <c r="R408">
        <f t="shared" si="92"/>
        <v>0</v>
      </c>
      <c r="S408">
        <f>I408*$O408/ref!$B$3</f>
        <v>0</v>
      </c>
      <c r="T408">
        <f>K408*$O408/ref!$B$3</f>
        <v>0</v>
      </c>
      <c r="U408">
        <f>L408*$O408/ref!$B$3</f>
        <v>0</v>
      </c>
      <c r="V408">
        <f>N408*$O408/ref!$B$3</f>
        <v>0</v>
      </c>
      <c r="W408">
        <f t="shared" si="96"/>
        <v>3</v>
      </c>
      <c r="X408" t="str">
        <f t="shared" si="97"/>
        <v>3 1951</v>
      </c>
      <c r="Y408">
        <f t="shared" si="94"/>
        <v>10</v>
      </c>
      <c r="Z408">
        <f t="shared" si="98"/>
        <v>1973</v>
      </c>
      <c r="AA408" t="str">
        <f t="shared" si="99"/>
        <v>10 1973</v>
      </c>
      <c r="AB408" s="1">
        <f t="shared" si="95"/>
        <v>26967.625</v>
      </c>
      <c r="AC408">
        <f t="shared" si="93"/>
        <v>3</v>
      </c>
      <c r="AD408" s="16">
        <f t="shared" si="100"/>
        <v>-420.05428595051563</v>
      </c>
      <c r="AE408" s="16">
        <f t="shared" si="101"/>
        <v>-14.746563475664605</v>
      </c>
      <c r="AF408" s="16">
        <f t="shared" si="102"/>
        <v>153.7372290624524</v>
      </c>
      <c r="AG408" s="16">
        <f t="shared" si="103"/>
        <v>743.70754395053814</v>
      </c>
      <c r="AH408">
        <f>INDEX(Impacts_scenario_1_RSBsn_Mask!$Y$2:$Y$70,$Z408-1939+1,1)</f>
        <v>0.8767820737360259</v>
      </c>
    </row>
    <row r="409" spans="1:34" x14ac:dyDescent="0.3">
      <c r="A409">
        <v>136</v>
      </c>
      <c r="B409">
        <v>3</v>
      </c>
      <c r="C409">
        <f>RS_wells_scenario_1_bgw!C409-RS_wells_baseline_bgw!C409</f>
        <v>0</v>
      </c>
      <c r="D409">
        <f>RS_wells_scenario_1_bgw!D409-RS_wells_baseline_bgw!D409</f>
        <v>0</v>
      </c>
      <c r="E409">
        <f>RS_wells_scenario_1_bgw!E409-RS_wells_baseline_bgw!E409</f>
        <v>0</v>
      </c>
      <c r="F409">
        <f>RS_wells_scenario_1_bgw!F409-RS_wells_baseline_bgw!F409</f>
        <v>0</v>
      </c>
      <c r="G409">
        <f>RS_wells_scenario_1_bgw!G409-RS_wells_baseline_bgw!G409</f>
        <v>0</v>
      </c>
      <c r="H409" s="19">
        <f>RS_wells_scenario_1_bgw!H409-RS_wells_baseline_bgw!H409</f>
        <v>0</v>
      </c>
      <c r="I409">
        <f>RS_wells_scenario_1_bgw!I409-RS_wells_baseline_bgw!I409</f>
        <v>0</v>
      </c>
      <c r="J409">
        <f>RS_wells_scenario_1_bgw!J409-RS_wells_baseline_bgw!J409</f>
        <v>0</v>
      </c>
      <c r="K409">
        <f>RS_wells_scenario_1_bgw!K409-RS_wells_baseline_bgw!K409</f>
        <v>0</v>
      </c>
      <c r="L409">
        <f>RS_wells_scenario_1_bgw!L409-RS_wells_baseline_bgw!L409</f>
        <v>0</v>
      </c>
      <c r="M409">
        <f>RS_wells_scenario_1_bgw!M409-RS_wells_baseline_bgw!M409</f>
        <v>0</v>
      </c>
      <c r="N409">
        <f>RS_wells_scenario_1_bgw!N409-RS_wells_baseline_bgw!N409</f>
        <v>0</v>
      </c>
      <c r="O409">
        <v>10.145833333333334</v>
      </c>
      <c r="P409">
        <f t="shared" si="90"/>
        <v>1951</v>
      </c>
      <c r="Q409" s="2">
        <f t="shared" si="91"/>
        <v>18719.499999999829</v>
      </c>
      <c r="R409">
        <f t="shared" si="92"/>
        <v>0</v>
      </c>
      <c r="S409">
        <f>I409*$O409/ref!$B$3</f>
        <v>0</v>
      </c>
      <c r="T409">
        <f>K409*$O409/ref!$B$3</f>
        <v>0</v>
      </c>
      <c r="U409">
        <f>L409*$O409/ref!$B$3</f>
        <v>0</v>
      </c>
      <c r="V409">
        <f>N409*$O409/ref!$B$3</f>
        <v>0</v>
      </c>
      <c r="W409">
        <f t="shared" si="96"/>
        <v>3</v>
      </c>
      <c r="X409" t="str">
        <f t="shared" si="97"/>
        <v>3 1951</v>
      </c>
      <c r="Y409">
        <f t="shared" si="94"/>
        <v>11</v>
      </c>
      <c r="Z409">
        <f t="shared" si="98"/>
        <v>1973</v>
      </c>
      <c r="AA409" t="str">
        <f t="shared" si="99"/>
        <v>11 1973</v>
      </c>
      <c r="AB409" s="1">
        <f t="shared" si="95"/>
        <v>26998.0625</v>
      </c>
      <c r="AC409">
        <f t="shared" si="93"/>
        <v>3</v>
      </c>
      <c r="AD409" s="16">
        <f t="shared" si="100"/>
        <v>-266.56765773693149</v>
      </c>
      <c r="AE409" s="16">
        <f t="shared" si="101"/>
        <v>-14.746563475664605</v>
      </c>
      <c r="AF409" s="16">
        <f t="shared" si="102"/>
        <v>70.208720725149973</v>
      </c>
      <c r="AG409" s="16">
        <f t="shared" si="103"/>
        <v>659.14074592076156</v>
      </c>
      <c r="AH409">
        <f>INDEX(Impacts_scenario_1_RSBsn_Mask!$Y$2:$Y$70,$Z409-1939+1,1)</f>
        <v>0.8767820737360259</v>
      </c>
    </row>
    <row r="410" spans="1:34" x14ac:dyDescent="0.3">
      <c r="A410">
        <v>137</v>
      </c>
      <c r="B410">
        <v>1</v>
      </c>
      <c r="C410">
        <f>RS_wells_scenario_1_bgw!C410-RS_wells_baseline_bgw!C410</f>
        <v>0</v>
      </c>
      <c r="D410">
        <f>RS_wells_scenario_1_bgw!D410-RS_wells_baseline_bgw!D410</f>
        <v>0</v>
      </c>
      <c r="E410">
        <f>RS_wells_scenario_1_bgw!E410-RS_wells_baseline_bgw!E410</f>
        <v>0</v>
      </c>
      <c r="F410">
        <f>RS_wells_scenario_1_bgw!F410-RS_wells_baseline_bgw!F410</f>
        <v>0</v>
      </c>
      <c r="G410">
        <f>RS_wells_scenario_1_bgw!G410-RS_wells_baseline_bgw!G410</f>
        <v>0</v>
      </c>
      <c r="H410" s="19">
        <f>RS_wells_scenario_1_bgw!H410-RS_wells_baseline_bgw!H410</f>
        <v>0</v>
      </c>
      <c r="I410">
        <f>RS_wells_scenario_1_bgw!I410-RS_wells_baseline_bgw!I410</f>
        <v>0</v>
      </c>
      <c r="J410">
        <f>RS_wells_scenario_1_bgw!J410-RS_wells_baseline_bgw!J410</f>
        <v>0</v>
      </c>
      <c r="K410">
        <f>RS_wells_scenario_1_bgw!K410-RS_wells_baseline_bgw!K410</f>
        <v>0</v>
      </c>
      <c r="L410">
        <f>RS_wells_scenario_1_bgw!L410-RS_wells_baseline_bgw!L410</f>
        <v>0</v>
      </c>
      <c r="M410">
        <f>RS_wells_scenario_1_bgw!M410-RS_wells_baseline_bgw!M410</f>
        <v>0</v>
      </c>
      <c r="N410">
        <f>RS_wells_scenario_1_bgw!N410-RS_wells_baseline_bgw!N410</f>
        <v>0</v>
      </c>
      <c r="O410">
        <v>10.145833333333334</v>
      </c>
      <c r="P410">
        <f t="shared" si="90"/>
        <v>1951</v>
      </c>
      <c r="Q410" s="2">
        <f t="shared" si="91"/>
        <v>18729.645833333161</v>
      </c>
      <c r="R410">
        <f t="shared" si="92"/>
        <v>0</v>
      </c>
      <c r="S410">
        <f>I410*$O410/ref!$B$3</f>
        <v>0</v>
      </c>
      <c r="T410">
        <f>K410*$O410/ref!$B$3</f>
        <v>0</v>
      </c>
      <c r="U410">
        <f>L410*$O410/ref!$B$3</f>
        <v>0</v>
      </c>
      <c r="V410">
        <f>N410*$O410/ref!$B$3</f>
        <v>0</v>
      </c>
      <c r="W410">
        <f t="shared" si="96"/>
        <v>4</v>
      </c>
      <c r="X410" t="str">
        <f t="shared" si="97"/>
        <v>4 1951</v>
      </c>
      <c r="Y410">
        <f t="shared" si="94"/>
        <v>12</v>
      </c>
      <c r="Z410">
        <f t="shared" si="98"/>
        <v>1973</v>
      </c>
      <c r="AA410" t="str">
        <f t="shared" si="99"/>
        <v>12 1973</v>
      </c>
      <c r="AB410" s="1">
        <f t="shared" si="95"/>
        <v>27028.5</v>
      </c>
      <c r="AC410">
        <f t="shared" si="93"/>
        <v>3</v>
      </c>
      <c r="AD410" s="16">
        <f t="shared" si="100"/>
        <v>-180.64970516954935</v>
      </c>
      <c r="AE410" s="16">
        <f t="shared" si="101"/>
        <v>-14.746563475664605</v>
      </c>
      <c r="AF410" s="16">
        <f t="shared" si="102"/>
        <v>1.1168335820015345E-4</v>
      </c>
      <c r="AG410" s="16">
        <f t="shared" si="103"/>
        <v>618.8461486331571</v>
      </c>
      <c r="AH410">
        <f>INDEX(Impacts_scenario_1_RSBsn_Mask!$Y$2:$Y$70,$Z410-1939+1,1)</f>
        <v>0.8767820737360259</v>
      </c>
    </row>
    <row r="411" spans="1:34" x14ac:dyDescent="0.3">
      <c r="A411">
        <v>137</v>
      </c>
      <c r="B411">
        <v>2</v>
      </c>
      <c r="C411">
        <f>RS_wells_scenario_1_bgw!C411-RS_wells_baseline_bgw!C411</f>
        <v>0</v>
      </c>
      <c r="D411">
        <f>RS_wells_scenario_1_bgw!D411-RS_wells_baseline_bgw!D411</f>
        <v>0</v>
      </c>
      <c r="E411">
        <f>RS_wells_scenario_1_bgw!E411-RS_wells_baseline_bgw!E411</f>
        <v>0</v>
      </c>
      <c r="F411">
        <f>RS_wells_scenario_1_bgw!F411-RS_wells_baseline_bgw!F411</f>
        <v>0</v>
      </c>
      <c r="G411">
        <f>RS_wells_scenario_1_bgw!G411-RS_wells_baseline_bgw!G411</f>
        <v>0</v>
      </c>
      <c r="H411" s="19">
        <f>RS_wells_scenario_1_bgw!H411-RS_wells_baseline_bgw!H411</f>
        <v>0</v>
      </c>
      <c r="I411">
        <f>RS_wells_scenario_1_bgw!I411-RS_wells_baseline_bgw!I411</f>
        <v>0</v>
      </c>
      <c r="J411">
        <f>RS_wells_scenario_1_bgw!J411-RS_wells_baseline_bgw!J411</f>
        <v>0</v>
      </c>
      <c r="K411">
        <f>RS_wells_scenario_1_bgw!K411-RS_wells_baseline_bgw!K411</f>
        <v>0</v>
      </c>
      <c r="L411">
        <f>RS_wells_scenario_1_bgw!L411-RS_wells_baseline_bgw!L411</f>
        <v>0</v>
      </c>
      <c r="M411">
        <f>RS_wells_scenario_1_bgw!M411-RS_wells_baseline_bgw!M411</f>
        <v>0</v>
      </c>
      <c r="N411">
        <f>RS_wells_scenario_1_bgw!N411-RS_wells_baseline_bgw!N411</f>
        <v>0</v>
      </c>
      <c r="O411">
        <v>10.145833333333334</v>
      </c>
      <c r="P411">
        <f t="shared" si="90"/>
        <v>1951</v>
      </c>
      <c r="Q411" s="2">
        <f t="shared" si="91"/>
        <v>18739.791666666493</v>
      </c>
      <c r="R411">
        <f t="shared" si="92"/>
        <v>0</v>
      </c>
      <c r="S411">
        <f>I411*$O411/ref!$B$3</f>
        <v>0</v>
      </c>
      <c r="T411">
        <f>K411*$O411/ref!$B$3</f>
        <v>0</v>
      </c>
      <c r="U411">
        <f>L411*$O411/ref!$B$3</f>
        <v>0</v>
      </c>
      <c r="V411">
        <f>N411*$O411/ref!$B$3</f>
        <v>0</v>
      </c>
      <c r="W411">
        <f t="shared" si="96"/>
        <v>4</v>
      </c>
      <c r="X411" t="str">
        <f t="shared" si="97"/>
        <v>4 1951</v>
      </c>
      <c r="Y411">
        <f t="shared" si="94"/>
        <v>1</v>
      </c>
      <c r="Z411">
        <f t="shared" si="98"/>
        <v>1974</v>
      </c>
      <c r="AA411" t="str">
        <f t="shared" si="99"/>
        <v>1 1974</v>
      </c>
      <c r="AB411" s="1">
        <f t="shared" si="95"/>
        <v>27058.9375</v>
      </c>
      <c r="AC411">
        <f t="shared" si="93"/>
        <v>3</v>
      </c>
      <c r="AD411" s="16">
        <f t="shared" si="100"/>
        <v>-145.61832765720771</v>
      </c>
      <c r="AE411" s="16">
        <f t="shared" si="101"/>
        <v>-14.746563475665907</v>
      </c>
      <c r="AF411" s="16">
        <f t="shared" si="102"/>
        <v>97.494104234581656</v>
      </c>
      <c r="AG411" s="16">
        <f t="shared" si="103"/>
        <v>633.36063641964188</v>
      </c>
      <c r="AH411">
        <f>INDEX(Impacts_scenario_1_RSBsn_Mask!$Y$2:$Y$70,$Z411-1939+1,1)</f>
        <v>0.86919530403853751</v>
      </c>
    </row>
    <row r="412" spans="1:34" x14ac:dyDescent="0.3">
      <c r="A412">
        <v>137</v>
      </c>
      <c r="B412">
        <v>3</v>
      </c>
      <c r="C412">
        <f>RS_wells_scenario_1_bgw!C412-RS_wells_baseline_bgw!C412</f>
        <v>0</v>
      </c>
      <c r="D412">
        <f>RS_wells_scenario_1_bgw!D412-RS_wells_baseline_bgw!D412</f>
        <v>0</v>
      </c>
      <c r="E412">
        <f>RS_wells_scenario_1_bgw!E412-RS_wells_baseline_bgw!E412</f>
        <v>0</v>
      </c>
      <c r="F412">
        <f>RS_wells_scenario_1_bgw!F412-RS_wells_baseline_bgw!F412</f>
        <v>0</v>
      </c>
      <c r="G412">
        <f>RS_wells_scenario_1_bgw!G412-RS_wells_baseline_bgw!G412</f>
        <v>0</v>
      </c>
      <c r="H412" s="19">
        <f>RS_wells_scenario_1_bgw!H412-RS_wells_baseline_bgw!H412</f>
        <v>0</v>
      </c>
      <c r="I412">
        <f>RS_wells_scenario_1_bgw!I412-RS_wells_baseline_bgw!I412</f>
        <v>0</v>
      </c>
      <c r="J412">
        <f>RS_wells_scenario_1_bgw!J412-RS_wells_baseline_bgw!J412</f>
        <v>0</v>
      </c>
      <c r="K412">
        <f>RS_wells_scenario_1_bgw!K412-RS_wells_baseline_bgw!K412</f>
        <v>0</v>
      </c>
      <c r="L412">
        <f>RS_wells_scenario_1_bgw!L412-RS_wells_baseline_bgw!L412</f>
        <v>0</v>
      </c>
      <c r="M412">
        <f>RS_wells_scenario_1_bgw!M412-RS_wells_baseline_bgw!M412</f>
        <v>0</v>
      </c>
      <c r="N412">
        <f>RS_wells_scenario_1_bgw!N412-RS_wells_baseline_bgw!N412</f>
        <v>0</v>
      </c>
      <c r="O412">
        <v>10.145833333333334</v>
      </c>
      <c r="P412">
        <f t="shared" si="90"/>
        <v>1951</v>
      </c>
      <c r="Q412" s="2">
        <f t="shared" si="91"/>
        <v>18749.937499999825</v>
      </c>
      <c r="R412">
        <f t="shared" si="92"/>
        <v>0</v>
      </c>
      <c r="S412">
        <f>I412*$O412/ref!$B$3</f>
        <v>0</v>
      </c>
      <c r="T412">
        <f>K412*$O412/ref!$B$3</f>
        <v>0</v>
      </c>
      <c r="U412">
        <f>L412*$O412/ref!$B$3</f>
        <v>0</v>
      </c>
      <c r="V412">
        <f>N412*$O412/ref!$B$3</f>
        <v>0</v>
      </c>
      <c r="W412">
        <f t="shared" si="96"/>
        <v>4</v>
      </c>
      <c r="X412" t="str">
        <f t="shared" si="97"/>
        <v>4 1951</v>
      </c>
      <c r="Y412">
        <f t="shared" si="94"/>
        <v>2</v>
      </c>
      <c r="Z412">
        <f t="shared" si="98"/>
        <v>1974</v>
      </c>
      <c r="AA412" t="str">
        <f t="shared" si="99"/>
        <v>2 1974</v>
      </c>
      <c r="AB412" s="1">
        <f t="shared" si="95"/>
        <v>27089.375</v>
      </c>
      <c r="AC412">
        <f t="shared" si="93"/>
        <v>3</v>
      </c>
      <c r="AD412" s="16">
        <f t="shared" si="100"/>
        <v>-114.92653485231143</v>
      </c>
      <c r="AE412" s="16">
        <f t="shared" si="101"/>
        <v>-14.746563475665907</v>
      </c>
      <c r="AF412" s="16">
        <f t="shared" si="102"/>
        <v>275.05120088130326</v>
      </c>
      <c r="AG412" s="16">
        <f t="shared" si="103"/>
        <v>563.52111411463204</v>
      </c>
      <c r="AH412">
        <f>INDEX(Impacts_scenario_1_RSBsn_Mask!$Y$2:$Y$70,$Z412-1939+1,1)</f>
        <v>0.86919530403853751</v>
      </c>
    </row>
    <row r="413" spans="1:34" x14ac:dyDescent="0.3">
      <c r="A413">
        <v>138</v>
      </c>
      <c r="B413">
        <v>1</v>
      </c>
      <c r="C413">
        <f>RS_wells_scenario_1_bgw!C413-RS_wells_baseline_bgw!C413</f>
        <v>0</v>
      </c>
      <c r="D413">
        <f>RS_wells_scenario_1_bgw!D413-RS_wells_baseline_bgw!D413</f>
        <v>0</v>
      </c>
      <c r="E413">
        <f>RS_wells_scenario_1_bgw!E413-RS_wells_baseline_bgw!E413</f>
        <v>0</v>
      </c>
      <c r="F413">
        <f>RS_wells_scenario_1_bgw!F413-RS_wells_baseline_bgw!F413</f>
        <v>0</v>
      </c>
      <c r="G413">
        <f>RS_wells_scenario_1_bgw!G413-RS_wells_baseline_bgw!G413</f>
        <v>0</v>
      </c>
      <c r="H413" s="19">
        <f>RS_wells_scenario_1_bgw!H413-RS_wells_baseline_bgw!H413</f>
        <v>0</v>
      </c>
      <c r="I413">
        <f>RS_wells_scenario_1_bgw!I413-RS_wells_baseline_bgw!I413</f>
        <v>0</v>
      </c>
      <c r="J413">
        <f>RS_wells_scenario_1_bgw!J413-RS_wells_baseline_bgw!J413</f>
        <v>0</v>
      </c>
      <c r="K413">
        <f>RS_wells_scenario_1_bgw!K413-RS_wells_baseline_bgw!K413</f>
        <v>0</v>
      </c>
      <c r="L413">
        <f>RS_wells_scenario_1_bgw!L413-RS_wells_baseline_bgw!L413</f>
        <v>0</v>
      </c>
      <c r="M413">
        <f>RS_wells_scenario_1_bgw!M413-RS_wells_baseline_bgw!M413</f>
        <v>0</v>
      </c>
      <c r="N413">
        <f>RS_wells_scenario_1_bgw!N413-RS_wells_baseline_bgw!N413</f>
        <v>0</v>
      </c>
      <c r="O413">
        <v>10.145833333333334</v>
      </c>
      <c r="P413">
        <f t="shared" si="90"/>
        <v>1951</v>
      </c>
      <c r="Q413" s="2">
        <f t="shared" si="91"/>
        <v>18760.083333333157</v>
      </c>
      <c r="R413">
        <f t="shared" si="92"/>
        <v>0</v>
      </c>
      <c r="S413">
        <f>I413*$O413/ref!$B$3</f>
        <v>0</v>
      </c>
      <c r="T413">
        <f>K413*$O413/ref!$B$3</f>
        <v>0</v>
      </c>
      <c r="U413">
        <f>L413*$O413/ref!$B$3</f>
        <v>0</v>
      </c>
      <c r="V413">
        <f>N413*$O413/ref!$B$3</f>
        <v>0</v>
      </c>
      <c r="W413">
        <f t="shared" si="96"/>
        <v>5</v>
      </c>
      <c r="X413" t="str">
        <f t="shared" si="97"/>
        <v>5 1951</v>
      </c>
      <c r="Y413">
        <f t="shared" si="94"/>
        <v>3</v>
      </c>
      <c r="Z413">
        <f t="shared" si="98"/>
        <v>1974</v>
      </c>
      <c r="AA413" t="str">
        <f t="shared" si="99"/>
        <v>3 1974</v>
      </c>
      <c r="AB413" s="1">
        <f t="shared" si="95"/>
        <v>27119.8125</v>
      </c>
      <c r="AC413">
        <f t="shared" si="93"/>
        <v>3</v>
      </c>
      <c r="AD413" s="16">
        <f t="shared" si="100"/>
        <v>-102.72563411898432</v>
      </c>
      <c r="AE413" s="16">
        <f t="shared" si="101"/>
        <v>-14.746563475665907</v>
      </c>
      <c r="AF413" s="16">
        <f t="shared" si="102"/>
        <v>200.3888755675074</v>
      </c>
      <c r="AG413" s="16">
        <f t="shared" si="103"/>
        <v>526.23168939202651</v>
      </c>
      <c r="AH413">
        <f>INDEX(Impacts_scenario_1_RSBsn_Mask!$Y$2:$Y$70,$Z413-1939+1,1)</f>
        <v>0.86919530403853751</v>
      </c>
    </row>
    <row r="414" spans="1:34" x14ac:dyDescent="0.3">
      <c r="A414">
        <v>138</v>
      </c>
      <c r="B414">
        <v>2</v>
      </c>
      <c r="C414">
        <f>RS_wells_scenario_1_bgw!C414-RS_wells_baseline_bgw!C414</f>
        <v>0</v>
      </c>
      <c r="D414">
        <f>RS_wells_scenario_1_bgw!D414-RS_wells_baseline_bgw!D414</f>
        <v>0</v>
      </c>
      <c r="E414">
        <f>RS_wells_scenario_1_bgw!E414-RS_wells_baseline_bgw!E414</f>
        <v>0</v>
      </c>
      <c r="F414">
        <f>RS_wells_scenario_1_bgw!F414-RS_wells_baseline_bgw!F414</f>
        <v>0</v>
      </c>
      <c r="G414">
        <f>RS_wells_scenario_1_bgw!G414-RS_wells_baseline_bgw!G414</f>
        <v>0</v>
      </c>
      <c r="H414" s="19">
        <f>RS_wells_scenario_1_bgw!H414-RS_wells_baseline_bgw!H414</f>
        <v>0</v>
      </c>
      <c r="I414">
        <f>RS_wells_scenario_1_bgw!I414-RS_wells_baseline_bgw!I414</f>
        <v>0</v>
      </c>
      <c r="J414">
        <f>RS_wells_scenario_1_bgw!J414-RS_wells_baseline_bgw!J414</f>
        <v>0</v>
      </c>
      <c r="K414">
        <f>RS_wells_scenario_1_bgw!K414-RS_wells_baseline_bgw!K414</f>
        <v>0</v>
      </c>
      <c r="L414">
        <f>RS_wells_scenario_1_bgw!L414-RS_wells_baseline_bgw!L414</f>
        <v>0</v>
      </c>
      <c r="M414">
        <f>RS_wells_scenario_1_bgw!M414-RS_wells_baseline_bgw!M414</f>
        <v>0</v>
      </c>
      <c r="N414">
        <f>RS_wells_scenario_1_bgw!N414-RS_wells_baseline_bgw!N414</f>
        <v>0</v>
      </c>
      <c r="O414">
        <v>10.145833333333334</v>
      </c>
      <c r="P414">
        <f t="shared" si="90"/>
        <v>1951</v>
      </c>
      <c r="Q414" s="2">
        <f t="shared" si="91"/>
        <v>18770.22916666649</v>
      </c>
      <c r="R414">
        <f t="shared" si="92"/>
        <v>0</v>
      </c>
      <c r="S414">
        <f>I414*$O414/ref!$B$3</f>
        <v>0</v>
      </c>
      <c r="T414">
        <f>K414*$O414/ref!$B$3</f>
        <v>0</v>
      </c>
      <c r="U414">
        <f>L414*$O414/ref!$B$3</f>
        <v>0</v>
      </c>
      <c r="V414">
        <f>N414*$O414/ref!$B$3</f>
        <v>0</v>
      </c>
      <c r="W414">
        <f t="shared" si="96"/>
        <v>5</v>
      </c>
      <c r="X414" t="str">
        <f t="shared" si="97"/>
        <v>5 1951</v>
      </c>
      <c r="Y414">
        <f t="shared" si="94"/>
        <v>4</v>
      </c>
      <c r="Z414">
        <f t="shared" si="98"/>
        <v>1974</v>
      </c>
      <c r="AA414" t="str">
        <f t="shared" si="99"/>
        <v>4 1974</v>
      </c>
      <c r="AB414" s="1">
        <f t="shared" si="95"/>
        <v>27150.25</v>
      </c>
      <c r="AC414">
        <f t="shared" si="93"/>
        <v>3</v>
      </c>
      <c r="AD414" s="16">
        <f t="shared" si="100"/>
        <v>-78.372929844468231</v>
      </c>
      <c r="AE414" s="16">
        <f t="shared" si="101"/>
        <v>-764.94491550447333</v>
      </c>
      <c r="AF414" s="16">
        <f t="shared" si="102"/>
        <v>260.74166638147767</v>
      </c>
      <c r="AG414" s="16">
        <f t="shared" si="103"/>
        <v>496.44455188925531</v>
      </c>
      <c r="AH414">
        <f>INDEX(Impacts_scenario_1_RSBsn_Mask!$Y$2:$Y$70,$Z414-1939+1,1)</f>
        <v>0.86919530403853751</v>
      </c>
    </row>
    <row r="415" spans="1:34" x14ac:dyDescent="0.3">
      <c r="A415">
        <v>138</v>
      </c>
      <c r="B415">
        <v>3</v>
      </c>
      <c r="C415">
        <f>RS_wells_scenario_1_bgw!C415-RS_wells_baseline_bgw!C415</f>
        <v>0</v>
      </c>
      <c r="D415">
        <f>RS_wells_scenario_1_bgw!D415-RS_wells_baseline_bgw!D415</f>
        <v>0</v>
      </c>
      <c r="E415">
        <f>RS_wells_scenario_1_bgw!E415-RS_wells_baseline_bgw!E415</f>
        <v>0</v>
      </c>
      <c r="F415">
        <f>RS_wells_scenario_1_bgw!F415-RS_wells_baseline_bgw!F415</f>
        <v>0</v>
      </c>
      <c r="G415">
        <f>RS_wells_scenario_1_bgw!G415-RS_wells_baseline_bgw!G415</f>
        <v>0</v>
      </c>
      <c r="H415" s="19">
        <f>RS_wells_scenario_1_bgw!H415-RS_wells_baseline_bgw!H415</f>
        <v>0</v>
      </c>
      <c r="I415">
        <f>RS_wells_scenario_1_bgw!I415-RS_wells_baseline_bgw!I415</f>
        <v>0</v>
      </c>
      <c r="J415">
        <f>RS_wells_scenario_1_bgw!J415-RS_wells_baseline_bgw!J415</f>
        <v>0</v>
      </c>
      <c r="K415">
        <f>RS_wells_scenario_1_bgw!K415-RS_wells_baseline_bgw!K415</f>
        <v>0</v>
      </c>
      <c r="L415">
        <f>RS_wells_scenario_1_bgw!L415-RS_wells_baseline_bgw!L415</f>
        <v>0</v>
      </c>
      <c r="M415">
        <f>RS_wells_scenario_1_bgw!M415-RS_wells_baseline_bgw!M415</f>
        <v>0</v>
      </c>
      <c r="N415">
        <f>RS_wells_scenario_1_bgw!N415-RS_wells_baseline_bgw!N415</f>
        <v>0</v>
      </c>
      <c r="O415">
        <v>10.145833333333334</v>
      </c>
      <c r="P415">
        <f t="shared" si="90"/>
        <v>1951</v>
      </c>
      <c r="Q415" s="2">
        <f t="shared" si="91"/>
        <v>18780.374999999822</v>
      </c>
      <c r="R415">
        <f t="shared" si="92"/>
        <v>0</v>
      </c>
      <c r="S415">
        <f>I415*$O415/ref!$B$3</f>
        <v>0</v>
      </c>
      <c r="T415">
        <f>K415*$O415/ref!$B$3</f>
        <v>0</v>
      </c>
      <c r="U415">
        <f>L415*$O415/ref!$B$3</f>
        <v>0</v>
      </c>
      <c r="V415">
        <f>N415*$O415/ref!$B$3</f>
        <v>0</v>
      </c>
      <c r="W415">
        <f t="shared" si="96"/>
        <v>5</v>
      </c>
      <c r="X415" t="str">
        <f t="shared" si="97"/>
        <v>5 1951</v>
      </c>
      <c r="Y415">
        <f t="shared" si="94"/>
        <v>5</v>
      </c>
      <c r="Z415">
        <f t="shared" si="98"/>
        <v>1974</v>
      </c>
      <c r="AA415" t="str">
        <f t="shared" si="99"/>
        <v>5 1974</v>
      </c>
      <c r="AB415" s="1">
        <f t="shared" si="95"/>
        <v>27180.6875</v>
      </c>
      <c r="AC415">
        <f t="shared" si="93"/>
        <v>3</v>
      </c>
      <c r="AD415" s="16">
        <f t="shared" si="100"/>
        <v>-29.272971311982399</v>
      </c>
      <c r="AE415" s="16">
        <f t="shared" si="101"/>
        <v>-1191.2737684946032</v>
      </c>
      <c r="AF415" s="16">
        <f t="shared" si="102"/>
        <v>533.73077955635927</v>
      </c>
      <c r="AG415" s="16">
        <f t="shared" si="103"/>
        <v>453.41832625751016</v>
      </c>
      <c r="AH415">
        <f>INDEX(Impacts_scenario_1_RSBsn_Mask!$Y$2:$Y$70,$Z415-1939+1,1)</f>
        <v>0.86919530403853751</v>
      </c>
    </row>
    <row r="416" spans="1:34" x14ac:dyDescent="0.3">
      <c r="A416">
        <v>139</v>
      </c>
      <c r="B416">
        <v>1</v>
      </c>
      <c r="C416">
        <f>RS_wells_scenario_1_bgw!C416-RS_wells_baseline_bgw!C416</f>
        <v>0</v>
      </c>
      <c r="D416">
        <f>RS_wells_scenario_1_bgw!D416-RS_wells_baseline_bgw!D416</f>
        <v>0</v>
      </c>
      <c r="E416">
        <f>RS_wells_scenario_1_bgw!E416-RS_wells_baseline_bgw!E416</f>
        <v>0</v>
      </c>
      <c r="F416">
        <f>RS_wells_scenario_1_bgw!F416-RS_wells_baseline_bgw!F416</f>
        <v>0</v>
      </c>
      <c r="G416">
        <f>RS_wells_scenario_1_bgw!G416-RS_wells_baseline_bgw!G416</f>
        <v>0</v>
      </c>
      <c r="H416" s="19">
        <f>RS_wells_scenario_1_bgw!H416-RS_wells_baseline_bgw!H416</f>
        <v>0</v>
      </c>
      <c r="I416">
        <f>RS_wells_scenario_1_bgw!I416-RS_wells_baseline_bgw!I416</f>
        <v>0</v>
      </c>
      <c r="J416">
        <f>RS_wells_scenario_1_bgw!J416-RS_wells_baseline_bgw!J416</f>
        <v>0</v>
      </c>
      <c r="K416">
        <f>RS_wells_scenario_1_bgw!K416-RS_wells_baseline_bgw!K416</f>
        <v>0</v>
      </c>
      <c r="L416">
        <f>RS_wells_scenario_1_bgw!L416-RS_wells_baseline_bgw!L416</f>
        <v>0</v>
      </c>
      <c r="M416">
        <f>RS_wells_scenario_1_bgw!M416-RS_wells_baseline_bgw!M416</f>
        <v>0</v>
      </c>
      <c r="N416">
        <f>RS_wells_scenario_1_bgw!N416-RS_wells_baseline_bgw!N416</f>
        <v>0</v>
      </c>
      <c r="O416">
        <v>10.145833333333334</v>
      </c>
      <c r="P416">
        <f t="shared" si="90"/>
        <v>1951</v>
      </c>
      <c r="Q416" s="2">
        <f t="shared" si="91"/>
        <v>18790.520833333154</v>
      </c>
      <c r="R416">
        <f t="shared" si="92"/>
        <v>0</v>
      </c>
      <c r="S416">
        <f>I416*$O416/ref!$B$3</f>
        <v>0</v>
      </c>
      <c r="T416">
        <f>K416*$O416/ref!$B$3</f>
        <v>0</v>
      </c>
      <c r="U416">
        <f>L416*$O416/ref!$B$3</f>
        <v>0</v>
      </c>
      <c r="V416">
        <f>N416*$O416/ref!$B$3</f>
        <v>0</v>
      </c>
      <c r="W416">
        <f t="shared" si="96"/>
        <v>6</v>
      </c>
      <c r="X416" t="str">
        <f t="shared" si="97"/>
        <v>6 1951</v>
      </c>
      <c r="Y416">
        <f t="shared" si="94"/>
        <v>6</v>
      </c>
      <c r="Z416">
        <f t="shared" si="98"/>
        <v>1974</v>
      </c>
      <c r="AA416" t="str">
        <f t="shared" si="99"/>
        <v>6 1974</v>
      </c>
      <c r="AB416" s="1">
        <f t="shared" si="95"/>
        <v>27211.125</v>
      </c>
      <c r="AC416">
        <f t="shared" si="93"/>
        <v>3</v>
      </c>
      <c r="AD416" s="16">
        <f t="shared" si="100"/>
        <v>85.53905816842682</v>
      </c>
      <c r="AE416" s="16">
        <f t="shared" si="101"/>
        <v>-2816.5682243313681</v>
      </c>
      <c r="AF416" s="16">
        <f t="shared" si="102"/>
        <v>493.2282744390352</v>
      </c>
      <c r="AG416" s="16">
        <f t="shared" si="103"/>
        <v>439.33585359776822</v>
      </c>
      <c r="AH416">
        <f>INDEX(Impacts_scenario_1_RSBsn_Mask!$Y$2:$Y$70,$Z416-1939+1,1)</f>
        <v>0.86919530403853751</v>
      </c>
    </row>
    <row r="417" spans="1:34" x14ac:dyDescent="0.3">
      <c r="A417">
        <v>139</v>
      </c>
      <c r="B417">
        <v>2</v>
      </c>
      <c r="C417">
        <f>RS_wells_scenario_1_bgw!C417-RS_wells_baseline_bgw!C417</f>
        <v>0</v>
      </c>
      <c r="D417">
        <f>RS_wells_scenario_1_bgw!D417-RS_wells_baseline_bgw!D417</f>
        <v>0</v>
      </c>
      <c r="E417">
        <f>RS_wells_scenario_1_bgw!E417-RS_wells_baseline_bgw!E417</f>
        <v>0</v>
      </c>
      <c r="F417">
        <f>RS_wells_scenario_1_bgw!F417-RS_wells_baseline_bgw!F417</f>
        <v>0</v>
      </c>
      <c r="G417">
        <f>RS_wells_scenario_1_bgw!G417-RS_wells_baseline_bgw!G417</f>
        <v>0</v>
      </c>
      <c r="H417" s="19">
        <f>RS_wells_scenario_1_bgw!H417-RS_wells_baseline_bgw!H417</f>
        <v>0</v>
      </c>
      <c r="I417">
        <f>RS_wells_scenario_1_bgw!I417-RS_wells_baseline_bgw!I417</f>
        <v>0</v>
      </c>
      <c r="J417">
        <f>RS_wells_scenario_1_bgw!J417-RS_wells_baseline_bgw!J417</f>
        <v>0</v>
      </c>
      <c r="K417">
        <f>RS_wells_scenario_1_bgw!K417-RS_wells_baseline_bgw!K417</f>
        <v>0</v>
      </c>
      <c r="L417">
        <f>RS_wells_scenario_1_bgw!L417-RS_wells_baseline_bgw!L417</f>
        <v>0</v>
      </c>
      <c r="M417">
        <f>RS_wells_scenario_1_bgw!M417-RS_wells_baseline_bgw!M417</f>
        <v>0</v>
      </c>
      <c r="N417">
        <f>RS_wells_scenario_1_bgw!N417-RS_wells_baseline_bgw!N417</f>
        <v>0</v>
      </c>
      <c r="O417">
        <v>10.145833333333334</v>
      </c>
      <c r="P417">
        <f t="shared" si="90"/>
        <v>1951</v>
      </c>
      <c r="Q417" s="2">
        <f t="shared" si="91"/>
        <v>18800.666666666486</v>
      </c>
      <c r="R417">
        <f t="shared" si="92"/>
        <v>0</v>
      </c>
      <c r="S417">
        <f>I417*$O417/ref!$B$3</f>
        <v>0</v>
      </c>
      <c r="T417">
        <f>K417*$O417/ref!$B$3</f>
        <v>0</v>
      </c>
      <c r="U417">
        <f>L417*$O417/ref!$B$3</f>
        <v>0</v>
      </c>
      <c r="V417">
        <f>N417*$O417/ref!$B$3</f>
        <v>0</v>
      </c>
      <c r="W417">
        <f t="shared" si="96"/>
        <v>6</v>
      </c>
      <c r="X417" t="str">
        <f t="shared" si="97"/>
        <v>6 1951</v>
      </c>
      <c r="Y417">
        <f t="shared" si="94"/>
        <v>7</v>
      </c>
      <c r="Z417">
        <f t="shared" si="98"/>
        <v>1974</v>
      </c>
      <c r="AA417" t="str">
        <f t="shared" si="99"/>
        <v>7 1974</v>
      </c>
      <c r="AB417" s="1">
        <f t="shared" si="95"/>
        <v>27241.5625</v>
      </c>
      <c r="AC417">
        <f t="shared" si="93"/>
        <v>3</v>
      </c>
      <c r="AD417" s="16">
        <f t="shared" si="100"/>
        <v>43.609309212197765</v>
      </c>
      <c r="AE417" s="16">
        <f t="shared" si="101"/>
        <v>-8625.9418227875321</v>
      </c>
      <c r="AF417" s="16">
        <f t="shared" si="102"/>
        <v>925.41267267011335</v>
      </c>
      <c r="AG417" s="16">
        <f t="shared" si="103"/>
        <v>407.43941746896144</v>
      </c>
      <c r="AH417">
        <f>INDEX(Impacts_scenario_1_RSBsn_Mask!$Y$2:$Y$70,$Z417-1939+1,1)</f>
        <v>0.86919530403853751</v>
      </c>
    </row>
    <row r="418" spans="1:34" x14ac:dyDescent="0.3">
      <c r="A418">
        <v>139</v>
      </c>
      <c r="B418">
        <v>3</v>
      </c>
      <c r="C418">
        <f>RS_wells_scenario_1_bgw!C418-RS_wells_baseline_bgw!C418</f>
        <v>0</v>
      </c>
      <c r="D418">
        <f>RS_wells_scenario_1_bgw!D418-RS_wells_baseline_bgw!D418</f>
        <v>0</v>
      </c>
      <c r="E418">
        <f>RS_wells_scenario_1_bgw!E418-RS_wells_baseline_bgw!E418</f>
        <v>0</v>
      </c>
      <c r="F418">
        <f>RS_wells_scenario_1_bgw!F418-RS_wells_baseline_bgw!F418</f>
        <v>0</v>
      </c>
      <c r="G418">
        <f>RS_wells_scenario_1_bgw!G418-RS_wells_baseline_bgw!G418</f>
        <v>0</v>
      </c>
      <c r="H418" s="19">
        <f>RS_wells_scenario_1_bgw!H418-RS_wells_baseline_bgw!H418</f>
        <v>0</v>
      </c>
      <c r="I418">
        <f>RS_wells_scenario_1_bgw!I418-RS_wells_baseline_bgw!I418</f>
        <v>0</v>
      </c>
      <c r="J418">
        <f>RS_wells_scenario_1_bgw!J418-RS_wells_baseline_bgw!J418</f>
        <v>0</v>
      </c>
      <c r="K418">
        <f>RS_wells_scenario_1_bgw!K418-RS_wells_baseline_bgw!K418</f>
        <v>0</v>
      </c>
      <c r="L418">
        <f>RS_wells_scenario_1_bgw!L418-RS_wells_baseline_bgw!L418</f>
        <v>0</v>
      </c>
      <c r="M418">
        <f>RS_wells_scenario_1_bgw!M418-RS_wells_baseline_bgw!M418</f>
        <v>0</v>
      </c>
      <c r="N418">
        <f>RS_wells_scenario_1_bgw!N418-RS_wells_baseline_bgw!N418</f>
        <v>0</v>
      </c>
      <c r="O418">
        <v>10.145833333333334</v>
      </c>
      <c r="P418">
        <f t="shared" si="90"/>
        <v>1951</v>
      </c>
      <c r="Q418" s="2">
        <f t="shared" si="91"/>
        <v>18810.812499999818</v>
      </c>
      <c r="R418">
        <f t="shared" si="92"/>
        <v>0</v>
      </c>
      <c r="S418">
        <f>I418*$O418/ref!$B$3</f>
        <v>0</v>
      </c>
      <c r="T418">
        <f>K418*$O418/ref!$B$3</f>
        <v>0</v>
      </c>
      <c r="U418">
        <f>L418*$O418/ref!$B$3</f>
        <v>0</v>
      </c>
      <c r="V418">
        <f>N418*$O418/ref!$B$3</f>
        <v>0</v>
      </c>
      <c r="W418">
        <f t="shared" si="96"/>
        <v>6</v>
      </c>
      <c r="X418" t="str">
        <f t="shared" si="97"/>
        <v>6 1951</v>
      </c>
      <c r="Y418">
        <f t="shared" si="94"/>
        <v>8</v>
      </c>
      <c r="Z418">
        <f t="shared" si="98"/>
        <v>1974</v>
      </c>
      <c r="AA418" t="str">
        <f t="shared" si="99"/>
        <v>8 1974</v>
      </c>
      <c r="AB418" s="1">
        <f t="shared" si="95"/>
        <v>27272</v>
      </c>
      <c r="AC418">
        <f t="shared" si="93"/>
        <v>3</v>
      </c>
      <c r="AD418" s="16">
        <f t="shared" si="100"/>
        <v>4349.9666923382138</v>
      </c>
      <c r="AE418" s="16">
        <f t="shared" si="101"/>
        <v>-9466.4341156020328</v>
      </c>
      <c r="AF418" s="16">
        <f t="shared" si="102"/>
        <v>291.35867519451108</v>
      </c>
      <c r="AG418" s="16">
        <f t="shared" si="103"/>
        <v>624.15108657976953</v>
      </c>
      <c r="AH418">
        <f>INDEX(Impacts_scenario_1_RSBsn_Mask!$Y$2:$Y$70,$Z418-1939+1,1)</f>
        <v>0.86919530403853751</v>
      </c>
    </row>
    <row r="419" spans="1:34" x14ac:dyDescent="0.3">
      <c r="A419">
        <v>140</v>
      </c>
      <c r="B419">
        <v>1</v>
      </c>
      <c r="C419">
        <f>RS_wells_scenario_1_bgw!C419-RS_wells_baseline_bgw!C419</f>
        <v>0</v>
      </c>
      <c r="D419">
        <f>RS_wells_scenario_1_bgw!D419-RS_wells_baseline_bgw!D419</f>
        <v>0</v>
      </c>
      <c r="E419">
        <f>RS_wells_scenario_1_bgw!E419-RS_wells_baseline_bgw!E419</f>
        <v>0</v>
      </c>
      <c r="F419">
        <f>RS_wells_scenario_1_bgw!F419-RS_wells_baseline_bgw!F419</f>
        <v>0</v>
      </c>
      <c r="G419">
        <f>RS_wells_scenario_1_bgw!G419-RS_wells_baseline_bgw!G419</f>
        <v>0</v>
      </c>
      <c r="H419" s="19">
        <f>RS_wells_scenario_1_bgw!H419-RS_wells_baseline_bgw!H419</f>
        <v>0</v>
      </c>
      <c r="I419">
        <f>RS_wells_scenario_1_bgw!I419-RS_wells_baseline_bgw!I419</f>
        <v>0</v>
      </c>
      <c r="J419">
        <f>RS_wells_scenario_1_bgw!J419-RS_wells_baseline_bgw!J419</f>
        <v>0</v>
      </c>
      <c r="K419">
        <f>RS_wells_scenario_1_bgw!K419-RS_wells_baseline_bgw!K419</f>
        <v>0</v>
      </c>
      <c r="L419">
        <f>RS_wells_scenario_1_bgw!L419-RS_wells_baseline_bgw!L419</f>
        <v>0</v>
      </c>
      <c r="M419">
        <f>RS_wells_scenario_1_bgw!M419-RS_wells_baseline_bgw!M419</f>
        <v>0</v>
      </c>
      <c r="N419">
        <f>RS_wells_scenario_1_bgw!N419-RS_wells_baseline_bgw!N419</f>
        <v>0</v>
      </c>
      <c r="O419">
        <v>10.145833333333334</v>
      </c>
      <c r="P419">
        <f t="shared" si="90"/>
        <v>1951</v>
      </c>
      <c r="Q419" s="2">
        <f t="shared" si="91"/>
        <v>18820.95833333315</v>
      </c>
      <c r="R419">
        <f t="shared" si="92"/>
        <v>0</v>
      </c>
      <c r="S419">
        <f>I419*$O419/ref!$B$3</f>
        <v>0</v>
      </c>
      <c r="T419">
        <f>K419*$O419/ref!$B$3</f>
        <v>0</v>
      </c>
      <c r="U419">
        <f>L419*$O419/ref!$B$3</f>
        <v>0</v>
      </c>
      <c r="V419">
        <f>N419*$O419/ref!$B$3</f>
        <v>0</v>
      </c>
      <c r="W419">
        <f t="shared" si="96"/>
        <v>7</v>
      </c>
      <c r="X419" t="str">
        <f t="shared" si="97"/>
        <v>7 1951</v>
      </c>
      <c r="Y419">
        <f t="shared" si="94"/>
        <v>9</v>
      </c>
      <c r="Z419">
        <f t="shared" si="98"/>
        <v>1974</v>
      </c>
      <c r="AA419" t="str">
        <f t="shared" si="99"/>
        <v>9 1974</v>
      </c>
      <c r="AB419" s="1">
        <f t="shared" si="95"/>
        <v>27302.4375</v>
      </c>
      <c r="AC419">
        <f t="shared" si="93"/>
        <v>3</v>
      </c>
      <c r="AD419" s="16">
        <f t="shared" si="100"/>
        <v>-288.88392656326505</v>
      </c>
      <c r="AE419" s="16">
        <f t="shared" si="101"/>
        <v>-4257.4896411271793</v>
      </c>
      <c r="AF419" s="16">
        <f t="shared" si="102"/>
        <v>557.87254303517921</v>
      </c>
      <c r="AG419" s="16">
        <f t="shared" si="103"/>
        <v>688.10098100398102</v>
      </c>
      <c r="AH419">
        <f>INDEX(Impacts_scenario_1_RSBsn_Mask!$Y$2:$Y$70,$Z419-1939+1,1)</f>
        <v>0.86919530403853751</v>
      </c>
    </row>
    <row r="420" spans="1:34" x14ac:dyDescent="0.3">
      <c r="A420">
        <v>140</v>
      </c>
      <c r="B420">
        <v>2</v>
      </c>
      <c r="C420">
        <f>RS_wells_scenario_1_bgw!C420-RS_wells_baseline_bgw!C420</f>
        <v>0</v>
      </c>
      <c r="D420">
        <f>RS_wells_scenario_1_bgw!D420-RS_wells_baseline_bgw!D420</f>
        <v>0</v>
      </c>
      <c r="E420">
        <f>RS_wells_scenario_1_bgw!E420-RS_wells_baseline_bgw!E420</f>
        <v>0</v>
      </c>
      <c r="F420">
        <f>RS_wells_scenario_1_bgw!F420-RS_wells_baseline_bgw!F420</f>
        <v>0</v>
      </c>
      <c r="G420">
        <f>RS_wells_scenario_1_bgw!G420-RS_wells_baseline_bgw!G420</f>
        <v>0</v>
      </c>
      <c r="H420" s="19">
        <f>RS_wells_scenario_1_bgw!H420-RS_wells_baseline_bgw!H420</f>
        <v>0</v>
      </c>
      <c r="I420">
        <f>RS_wells_scenario_1_bgw!I420-RS_wells_baseline_bgw!I420</f>
        <v>0</v>
      </c>
      <c r="J420">
        <f>RS_wells_scenario_1_bgw!J420-RS_wells_baseline_bgw!J420</f>
        <v>0</v>
      </c>
      <c r="K420">
        <f>RS_wells_scenario_1_bgw!K420-RS_wells_baseline_bgw!K420</f>
        <v>0</v>
      </c>
      <c r="L420">
        <f>RS_wells_scenario_1_bgw!L420-RS_wells_baseline_bgw!L420</f>
        <v>0</v>
      </c>
      <c r="M420">
        <f>RS_wells_scenario_1_bgw!M420-RS_wells_baseline_bgw!M420</f>
        <v>0</v>
      </c>
      <c r="N420">
        <f>RS_wells_scenario_1_bgw!N420-RS_wells_baseline_bgw!N420</f>
        <v>0</v>
      </c>
      <c r="O420">
        <v>10.145833333333334</v>
      </c>
      <c r="P420">
        <f t="shared" si="90"/>
        <v>1951</v>
      </c>
      <c r="Q420" s="2">
        <f t="shared" si="91"/>
        <v>18831.104166666482</v>
      </c>
      <c r="R420">
        <f t="shared" si="92"/>
        <v>0</v>
      </c>
      <c r="S420">
        <f>I420*$O420/ref!$B$3</f>
        <v>0</v>
      </c>
      <c r="T420">
        <f>K420*$O420/ref!$B$3</f>
        <v>0</v>
      </c>
      <c r="U420">
        <f>L420*$O420/ref!$B$3</f>
        <v>0</v>
      </c>
      <c r="V420">
        <f>N420*$O420/ref!$B$3</f>
        <v>0</v>
      </c>
      <c r="W420">
        <f t="shared" si="96"/>
        <v>7</v>
      </c>
      <c r="X420" t="str">
        <f t="shared" si="97"/>
        <v>7 1951</v>
      </c>
      <c r="Y420">
        <f t="shared" si="94"/>
        <v>10</v>
      </c>
      <c r="Z420">
        <f t="shared" si="98"/>
        <v>1974</v>
      </c>
      <c r="AA420" t="str">
        <f t="shared" si="99"/>
        <v>10 1974</v>
      </c>
      <c r="AB420" s="1">
        <f t="shared" si="95"/>
        <v>27332.875</v>
      </c>
      <c r="AC420">
        <f t="shared" si="93"/>
        <v>3</v>
      </c>
      <c r="AD420" s="16">
        <f t="shared" si="100"/>
        <v>-1403.8136261541563</v>
      </c>
      <c r="AE420" s="16">
        <f t="shared" si="101"/>
        <v>-14.746563475665907</v>
      </c>
      <c r="AF420" s="16">
        <f t="shared" si="102"/>
        <v>106.26642027203872</v>
      </c>
      <c r="AG420" s="16">
        <f t="shared" si="103"/>
        <v>734.31278502094449</v>
      </c>
      <c r="AH420">
        <f>INDEX(Impacts_scenario_1_RSBsn_Mask!$Y$2:$Y$70,$Z420-1939+1,1)</f>
        <v>0.86919530403853751</v>
      </c>
    </row>
    <row r="421" spans="1:34" x14ac:dyDescent="0.3">
      <c r="A421">
        <v>140</v>
      </c>
      <c r="B421">
        <v>3</v>
      </c>
      <c r="C421">
        <f>RS_wells_scenario_1_bgw!C421-RS_wells_baseline_bgw!C421</f>
        <v>0</v>
      </c>
      <c r="D421">
        <f>RS_wells_scenario_1_bgw!D421-RS_wells_baseline_bgw!D421</f>
        <v>0</v>
      </c>
      <c r="E421">
        <f>RS_wells_scenario_1_bgw!E421-RS_wells_baseline_bgw!E421</f>
        <v>0</v>
      </c>
      <c r="F421">
        <f>RS_wells_scenario_1_bgw!F421-RS_wells_baseline_bgw!F421</f>
        <v>0</v>
      </c>
      <c r="G421">
        <f>RS_wells_scenario_1_bgw!G421-RS_wells_baseline_bgw!G421</f>
        <v>0</v>
      </c>
      <c r="H421" s="19">
        <f>RS_wells_scenario_1_bgw!H421-RS_wells_baseline_bgw!H421</f>
        <v>0</v>
      </c>
      <c r="I421">
        <f>RS_wells_scenario_1_bgw!I421-RS_wells_baseline_bgw!I421</f>
        <v>0</v>
      </c>
      <c r="J421">
        <f>RS_wells_scenario_1_bgw!J421-RS_wells_baseline_bgw!J421</f>
        <v>0</v>
      </c>
      <c r="K421">
        <f>RS_wells_scenario_1_bgw!K421-RS_wells_baseline_bgw!K421</f>
        <v>0</v>
      </c>
      <c r="L421">
        <f>RS_wells_scenario_1_bgw!L421-RS_wells_baseline_bgw!L421</f>
        <v>0</v>
      </c>
      <c r="M421">
        <f>RS_wells_scenario_1_bgw!M421-RS_wells_baseline_bgw!M421</f>
        <v>0</v>
      </c>
      <c r="N421">
        <f>RS_wells_scenario_1_bgw!N421-RS_wells_baseline_bgw!N421</f>
        <v>0</v>
      </c>
      <c r="O421">
        <v>10.145833333333334</v>
      </c>
      <c r="P421">
        <f t="shared" si="90"/>
        <v>1951</v>
      </c>
      <c r="Q421" s="2">
        <f t="shared" si="91"/>
        <v>18841.249999999814</v>
      </c>
      <c r="R421">
        <f t="shared" si="92"/>
        <v>0</v>
      </c>
      <c r="S421">
        <f>I421*$O421/ref!$B$3</f>
        <v>0</v>
      </c>
      <c r="T421">
        <f>K421*$O421/ref!$B$3</f>
        <v>0</v>
      </c>
      <c r="U421">
        <f>L421*$O421/ref!$B$3</f>
        <v>0</v>
      </c>
      <c r="V421">
        <f>N421*$O421/ref!$B$3</f>
        <v>0</v>
      </c>
      <c r="W421">
        <f t="shared" si="96"/>
        <v>7</v>
      </c>
      <c r="X421" t="str">
        <f t="shared" si="97"/>
        <v>7 1951</v>
      </c>
      <c r="Y421">
        <f t="shared" si="94"/>
        <v>11</v>
      </c>
      <c r="Z421">
        <f t="shared" si="98"/>
        <v>1974</v>
      </c>
      <c r="AA421" t="str">
        <f t="shared" si="99"/>
        <v>11 1974</v>
      </c>
      <c r="AB421" s="1">
        <f t="shared" si="95"/>
        <v>27363.3125</v>
      </c>
      <c r="AC421">
        <f t="shared" si="93"/>
        <v>3</v>
      </c>
      <c r="AD421" s="16">
        <f t="shared" si="100"/>
        <v>-627.11984044775545</v>
      </c>
      <c r="AE421" s="16">
        <f t="shared" si="101"/>
        <v>-14.746563475665907</v>
      </c>
      <c r="AF421" s="16">
        <f t="shared" si="102"/>
        <v>156.48381468477493</v>
      </c>
      <c r="AG421" s="16">
        <f t="shared" si="103"/>
        <v>701.61164989282213</v>
      </c>
      <c r="AH421">
        <f>INDEX(Impacts_scenario_1_RSBsn_Mask!$Y$2:$Y$70,$Z421-1939+1,1)</f>
        <v>0.86919530403853751</v>
      </c>
    </row>
    <row r="422" spans="1:34" x14ac:dyDescent="0.3">
      <c r="A422">
        <v>141</v>
      </c>
      <c r="B422">
        <v>1</v>
      </c>
      <c r="C422">
        <f>RS_wells_scenario_1_bgw!C422-RS_wells_baseline_bgw!C422</f>
        <v>0</v>
      </c>
      <c r="D422">
        <f>RS_wells_scenario_1_bgw!D422-RS_wells_baseline_bgw!D422</f>
        <v>0</v>
      </c>
      <c r="E422">
        <f>RS_wells_scenario_1_bgw!E422-RS_wells_baseline_bgw!E422</f>
        <v>0</v>
      </c>
      <c r="F422">
        <f>RS_wells_scenario_1_bgw!F422-RS_wells_baseline_bgw!F422</f>
        <v>0</v>
      </c>
      <c r="G422">
        <f>RS_wells_scenario_1_bgw!G422-RS_wells_baseline_bgw!G422</f>
        <v>0</v>
      </c>
      <c r="H422" s="19">
        <f>RS_wells_scenario_1_bgw!H422-RS_wells_baseline_bgw!H422</f>
        <v>0</v>
      </c>
      <c r="I422">
        <f>RS_wells_scenario_1_bgw!I422-RS_wells_baseline_bgw!I422</f>
        <v>0</v>
      </c>
      <c r="J422">
        <f>RS_wells_scenario_1_bgw!J422-RS_wells_baseline_bgw!J422</f>
        <v>0</v>
      </c>
      <c r="K422">
        <f>RS_wells_scenario_1_bgw!K422-RS_wells_baseline_bgw!K422</f>
        <v>0</v>
      </c>
      <c r="L422">
        <f>RS_wells_scenario_1_bgw!L422-RS_wells_baseline_bgw!L422</f>
        <v>0</v>
      </c>
      <c r="M422">
        <f>RS_wells_scenario_1_bgw!M422-RS_wells_baseline_bgw!M422</f>
        <v>0</v>
      </c>
      <c r="N422">
        <f>RS_wells_scenario_1_bgw!N422-RS_wells_baseline_bgw!N422</f>
        <v>0</v>
      </c>
      <c r="O422">
        <v>10.145833333333334</v>
      </c>
      <c r="P422">
        <f t="shared" si="90"/>
        <v>1951</v>
      </c>
      <c r="Q422" s="2">
        <f t="shared" si="91"/>
        <v>18851.395833333147</v>
      </c>
      <c r="R422">
        <f t="shared" si="92"/>
        <v>0</v>
      </c>
      <c r="S422">
        <f>I422*$O422/ref!$B$3</f>
        <v>0</v>
      </c>
      <c r="T422">
        <f>K422*$O422/ref!$B$3</f>
        <v>0</v>
      </c>
      <c r="U422">
        <f>L422*$O422/ref!$B$3</f>
        <v>0</v>
      </c>
      <c r="V422">
        <f>N422*$O422/ref!$B$3</f>
        <v>0</v>
      </c>
      <c r="W422">
        <f t="shared" si="96"/>
        <v>8</v>
      </c>
      <c r="X422" t="str">
        <f t="shared" si="97"/>
        <v>8 1951</v>
      </c>
      <c r="Y422">
        <f t="shared" si="94"/>
        <v>12</v>
      </c>
      <c r="Z422">
        <f t="shared" si="98"/>
        <v>1974</v>
      </c>
      <c r="AA422" t="str">
        <f t="shared" si="99"/>
        <v>12 1974</v>
      </c>
      <c r="AB422" s="1">
        <f t="shared" si="95"/>
        <v>27393.75</v>
      </c>
      <c r="AC422">
        <f t="shared" si="93"/>
        <v>3</v>
      </c>
      <c r="AD422" s="16">
        <f t="shared" si="100"/>
        <v>-330.94578263119024</v>
      </c>
      <c r="AE422" s="16">
        <f t="shared" si="101"/>
        <v>-14.746563475665907</v>
      </c>
      <c r="AF422" s="16">
        <f t="shared" si="102"/>
        <v>57.941229133044033</v>
      </c>
      <c r="AG422" s="16">
        <f t="shared" si="103"/>
        <v>665.72978222605082</v>
      </c>
      <c r="AH422">
        <f>INDEX(Impacts_scenario_1_RSBsn_Mask!$Y$2:$Y$70,$Z422-1939+1,1)</f>
        <v>0.86919530403853751</v>
      </c>
    </row>
    <row r="423" spans="1:34" x14ac:dyDescent="0.3">
      <c r="A423">
        <v>141</v>
      </c>
      <c r="B423">
        <v>2</v>
      </c>
      <c r="C423">
        <f>RS_wells_scenario_1_bgw!C423-RS_wells_baseline_bgw!C423</f>
        <v>0</v>
      </c>
      <c r="D423">
        <f>RS_wells_scenario_1_bgw!D423-RS_wells_baseline_bgw!D423</f>
        <v>0</v>
      </c>
      <c r="E423">
        <f>RS_wells_scenario_1_bgw!E423-RS_wells_baseline_bgw!E423</f>
        <v>0</v>
      </c>
      <c r="F423">
        <f>RS_wells_scenario_1_bgw!F423-RS_wells_baseline_bgw!F423</f>
        <v>0</v>
      </c>
      <c r="G423">
        <f>RS_wells_scenario_1_bgw!G423-RS_wells_baseline_bgw!G423</f>
        <v>0</v>
      </c>
      <c r="H423" s="19">
        <f>RS_wells_scenario_1_bgw!H423-RS_wells_baseline_bgw!H423</f>
        <v>0</v>
      </c>
      <c r="I423">
        <f>RS_wells_scenario_1_bgw!I423-RS_wells_baseline_bgw!I423</f>
        <v>0</v>
      </c>
      <c r="J423">
        <f>RS_wells_scenario_1_bgw!J423-RS_wells_baseline_bgw!J423</f>
        <v>0</v>
      </c>
      <c r="K423">
        <f>RS_wells_scenario_1_bgw!K423-RS_wells_baseline_bgw!K423</f>
        <v>0</v>
      </c>
      <c r="L423">
        <f>RS_wells_scenario_1_bgw!L423-RS_wells_baseline_bgw!L423</f>
        <v>0</v>
      </c>
      <c r="M423">
        <f>RS_wells_scenario_1_bgw!M423-RS_wells_baseline_bgw!M423</f>
        <v>0</v>
      </c>
      <c r="N423">
        <f>RS_wells_scenario_1_bgw!N423-RS_wells_baseline_bgw!N423</f>
        <v>0</v>
      </c>
      <c r="O423">
        <v>10.145833333333334</v>
      </c>
      <c r="P423">
        <f t="shared" si="90"/>
        <v>1951</v>
      </c>
      <c r="Q423" s="2">
        <f t="shared" si="91"/>
        <v>18861.541666666479</v>
      </c>
      <c r="R423">
        <f t="shared" si="92"/>
        <v>0</v>
      </c>
      <c r="S423">
        <f>I423*$O423/ref!$B$3</f>
        <v>0</v>
      </c>
      <c r="T423">
        <f>K423*$O423/ref!$B$3</f>
        <v>0</v>
      </c>
      <c r="U423">
        <f>L423*$O423/ref!$B$3</f>
        <v>0</v>
      </c>
      <c r="V423">
        <f>N423*$O423/ref!$B$3</f>
        <v>0</v>
      </c>
      <c r="W423">
        <f t="shared" si="96"/>
        <v>8</v>
      </c>
      <c r="X423" t="str">
        <f t="shared" si="97"/>
        <v>8 1951</v>
      </c>
      <c r="Y423">
        <f t="shared" si="94"/>
        <v>1</v>
      </c>
      <c r="Z423">
        <f t="shared" si="98"/>
        <v>1975</v>
      </c>
      <c r="AA423" t="str">
        <f t="shared" si="99"/>
        <v>1 1975</v>
      </c>
      <c r="AB423" s="1">
        <f t="shared" si="95"/>
        <v>27424.1875</v>
      </c>
      <c r="AC423">
        <f t="shared" si="93"/>
        <v>3</v>
      </c>
      <c r="AD423" s="16">
        <f t="shared" si="100"/>
        <v>-242.82379595347425</v>
      </c>
      <c r="AE423" s="16">
        <f t="shared" si="101"/>
        <v>-19.438780805211309</v>
      </c>
      <c r="AF423" s="16">
        <f t="shared" si="102"/>
        <v>92.327120343730911</v>
      </c>
      <c r="AG423" s="16">
        <f t="shared" si="103"/>
        <v>627.3709596518222</v>
      </c>
      <c r="AH423">
        <f>INDEX(Impacts_scenario_1_RSBsn_Mask!$Y$2:$Y$70,$Z423-1939+1,1)</f>
        <v>0.8979020443186978</v>
      </c>
    </row>
    <row r="424" spans="1:34" x14ac:dyDescent="0.3">
      <c r="A424">
        <v>141</v>
      </c>
      <c r="B424">
        <v>3</v>
      </c>
      <c r="C424">
        <f>RS_wells_scenario_1_bgw!C424-RS_wells_baseline_bgw!C424</f>
        <v>0</v>
      </c>
      <c r="D424">
        <f>RS_wells_scenario_1_bgw!D424-RS_wells_baseline_bgw!D424</f>
        <v>0</v>
      </c>
      <c r="E424">
        <f>RS_wells_scenario_1_bgw!E424-RS_wells_baseline_bgw!E424</f>
        <v>0</v>
      </c>
      <c r="F424">
        <f>RS_wells_scenario_1_bgw!F424-RS_wells_baseline_bgw!F424</f>
        <v>0</v>
      </c>
      <c r="G424">
        <f>RS_wells_scenario_1_bgw!G424-RS_wells_baseline_bgw!G424</f>
        <v>0</v>
      </c>
      <c r="H424" s="19">
        <f>RS_wells_scenario_1_bgw!H424-RS_wells_baseline_bgw!H424</f>
        <v>0</v>
      </c>
      <c r="I424">
        <f>RS_wells_scenario_1_bgw!I424-RS_wells_baseline_bgw!I424</f>
        <v>0</v>
      </c>
      <c r="J424">
        <f>RS_wells_scenario_1_bgw!J424-RS_wells_baseline_bgw!J424</f>
        <v>0</v>
      </c>
      <c r="K424">
        <f>RS_wells_scenario_1_bgw!K424-RS_wells_baseline_bgw!K424</f>
        <v>0</v>
      </c>
      <c r="L424">
        <f>RS_wells_scenario_1_bgw!L424-RS_wells_baseline_bgw!L424</f>
        <v>0</v>
      </c>
      <c r="M424">
        <f>RS_wells_scenario_1_bgw!M424-RS_wells_baseline_bgw!M424</f>
        <v>0</v>
      </c>
      <c r="N424">
        <f>RS_wells_scenario_1_bgw!N424-RS_wells_baseline_bgw!N424</f>
        <v>0</v>
      </c>
      <c r="O424">
        <v>10.145833333333334</v>
      </c>
      <c r="P424">
        <f t="shared" si="90"/>
        <v>1951</v>
      </c>
      <c r="Q424" s="2">
        <f t="shared" si="91"/>
        <v>18871.687499999811</v>
      </c>
      <c r="R424">
        <f t="shared" si="92"/>
        <v>0</v>
      </c>
      <c r="S424">
        <f>I424*$O424/ref!$B$3</f>
        <v>0</v>
      </c>
      <c r="T424">
        <f>K424*$O424/ref!$B$3</f>
        <v>0</v>
      </c>
      <c r="U424">
        <f>L424*$O424/ref!$B$3</f>
        <v>0</v>
      </c>
      <c r="V424">
        <f>N424*$O424/ref!$B$3</f>
        <v>0</v>
      </c>
      <c r="W424">
        <f t="shared" si="96"/>
        <v>8</v>
      </c>
      <c r="X424" t="str">
        <f t="shared" si="97"/>
        <v>8 1951</v>
      </c>
      <c r="Y424">
        <f t="shared" si="94"/>
        <v>2</v>
      </c>
      <c r="Z424">
        <f t="shared" si="98"/>
        <v>1975</v>
      </c>
      <c r="AA424" t="str">
        <f t="shared" si="99"/>
        <v>2 1975</v>
      </c>
      <c r="AB424" s="1">
        <f t="shared" si="95"/>
        <v>27454.625</v>
      </c>
      <c r="AC424">
        <f t="shared" si="93"/>
        <v>3</v>
      </c>
      <c r="AD424" s="16">
        <f t="shared" si="100"/>
        <v>-198.05424613521566</v>
      </c>
      <c r="AE424" s="16">
        <f t="shared" si="101"/>
        <v>-19.438780805211309</v>
      </c>
      <c r="AF424" s="16">
        <f t="shared" si="102"/>
        <v>18.038852735929375</v>
      </c>
      <c r="AG424" s="16">
        <f t="shared" si="103"/>
        <v>606.23556581123785</v>
      </c>
      <c r="AH424">
        <f>INDEX(Impacts_scenario_1_RSBsn_Mask!$Y$2:$Y$70,$Z424-1939+1,1)</f>
        <v>0.8979020443186978</v>
      </c>
    </row>
    <row r="425" spans="1:34" x14ac:dyDescent="0.3">
      <c r="A425">
        <v>142</v>
      </c>
      <c r="B425">
        <v>1</v>
      </c>
      <c r="C425">
        <f>RS_wells_scenario_1_bgw!C425-RS_wells_baseline_bgw!C425</f>
        <v>0</v>
      </c>
      <c r="D425">
        <f>RS_wells_scenario_1_bgw!D425-RS_wells_baseline_bgw!D425</f>
        <v>0</v>
      </c>
      <c r="E425">
        <f>RS_wells_scenario_1_bgw!E425-RS_wells_baseline_bgw!E425</f>
        <v>0</v>
      </c>
      <c r="F425">
        <f>RS_wells_scenario_1_bgw!F425-RS_wells_baseline_bgw!F425</f>
        <v>0</v>
      </c>
      <c r="G425">
        <f>RS_wells_scenario_1_bgw!G425-RS_wells_baseline_bgw!G425</f>
        <v>0</v>
      </c>
      <c r="H425" s="19">
        <f>RS_wells_scenario_1_bgw!H425-RS_wells_baseline_bgw!H425</f>
        <v>0</v>
      </c>
      <c r="I425">
        <f>RS_wells_scenario_1_bgw!I425-RS_wells_baseline_bgw!I425</f>
        <v>0</v>
      </c>
      <c r="J425">
        <f>RS_wells_scenario_1_bgw!J425-RS_wells_baseline_bgw!J425</f>
        <v>0</v>
      </c>
      <c r="K425">
        <f>RS_wells_scenario_1_bgw!K425-RS_wells_baseline_bgw!K425</f>
        <v>0</v>
      </c>
      <c r="L425">
        <f>RS_wells_scenario_1_bgw!L425-RS_wells_baseline_bgw!L425</f>
        <v>0</v>
      </c>
      <c r="M425">
        <f>RS_wells_scenario_1_bgw!M425-RS_wells_baseline_bgw!M425</f>
        <v>0</v>
      </c>
      <c r="N425">
        <f>RS_wells_scenario_1_bgw!N425-RS_wells_baseline_bgw!N425</f>
        <v>0</v>
      </c>
      <c r="O425">
        <v>10.145833333333334</v>
      </c>
      <c r="P425">
        <f t="shared" si="90"/>
        <v>1951</v>
      </c>
      <c r="Q425" s="2">
        <f t="shared" si="91"/>
        <v>18881.833333333143</v>
      </c>
      <c r="R425">
        <f t="shared" si="92"/>
        <v>0</v>
      </c>
      <c r="S425">
        <f>I425*$O425/ref!$B$3</f>
        <v>0</v>
      </c>
      <c r="T425">
        <f>K425*$O425/ref!$B$3</f>
        <v>0</v>
      </c>
      <c r="U425">
        <f>L425*$O425/ref!$B$3</f>
        <v>0</v>
      </c>
      <c r="V425">
        <f>N425*$O425/ref!$B$3</f>
        <v>0</v>
      </c>
      <c r="W425">
        <f t="shared" si="96"/>
        <v>9</v>
      </c>
      <c r="X425" t="str">
        <f t="shared" si="97"/>
        <v>9 1951</v>
      </c>
      <c r="Y425">
        <f t="shared" si="94"/>
        <v>3</v>
      </c>
      <c r="Z425">
        <f t="shared" si="98"/>
        <v>1975</v>
      </c>
      <c r="AA425" t="str">
        <f t="shared" si="99"/>
        <v>3 1975</v>
      </c>
      <c r="AB425" s="1">
        <f t="shared" si="95"/>
        <v>27485.0625</v>
      </c>
      <c r="AC425">
        <f t="shared" si="93"/>
        <v>3</v>
      </c>
      <c r="AD425" s="16">
        <f t="shared" si="100"/>
        <v>-64.234757724307329</v>
      </c>
      <c r="AE425" s="16">
        <f t="shared" si="101"/>
        <v>-19.438780805211309</v>
      </c>
      <c r="AF425" s="16">
        <f t="shared" si="102"/>
        <v>169.25725962987107</v>
      </c>
      <c r="AG425" s="16">
        <f t="shared" si="103"/>
        <v>562.9607861989216</v>
      </c>
      <c r="AH425">
        <f>INDEX(Impacts_scenario_1_RSBsn_Mask!$Y$2:$Y$70,$Z425-1939+1,1)</f>
        <v>0.8979020443186978</v>
      </c>
    </row>
    <row r="426" spans="1:34" x14ac:dyDescent="0.3">
      <c r="A426">
        <v>142</v>
      </c>
      <c r="B426">
        <v>2</v>
      </c>
      <c r="C426">
        <f>RS_wells_scenario_1_bgw!C426-RS_wells_baseline_bgw!C426</f>
        <v>0</v>
      </c>
      <c r="D426">
        <f>RS_wells_scenario_1_bgw!D426-RS_wells_baseline_bgw!D426</f>
        <v>0</v>
      </c>
      <c r="E426">
        <f>RS_wells_scenario_1_bgw!E426-RS_wells_baseline_bgw!E426</f>
        <v>0</v>
      </c>
      <c r="F426">
        <f>RS_wells_scenario_1_bgw!F426-RS_wells_baseline_bgw!F426</f>
        <v>0</v>
      </c>
      <c r="G426">
        <f>RS_wells_scenario_1_bgw!G426-RS_wells_baseline_bgw!G426</f>
        <v>0</v>
      </c>
      <c r="H426" s="19">
        <f>RS_wells_scenario_1_bgw!H426-RS_wells_baseline_bgw!H426</f>
        <v>0</v>
      </c>
      <c r="I426">
        <f>RS_wells_scenario_1_bgw!I426-RS_wells_baseline_bgw!I426</f>
        <v>0</v>
      </c>
      <c r="J426">
        <f>RS_wells_scenario_1_bgw!J426-RS_wells_baseline_bgw!J426</f>
        <v>0</v>
      </c>
      <c r="K426">
        <f>RS_wells_scenario_1_bgw!K426-RS_wells_baseline_bgw!K426</f>
        <v>0</v>
      </c>
      <c r="L426">
        <f>RS_wells_scenario_1_bgw!L426-RS_wells_baseline_bgw!L426</f>
        <v>0</v>
      </c>
      <c r="M426">
        <f>RS_wells_scenario_1_bgw!M426-RS_wells_baseline_bgw!M426</f>
        <v>0</v>
      </c>
      <c r="N426">
        <f>RS_wells_scenario_1_bgw!N426-RS_wells_baseline_bgw!N426</f>
        <v>0</v>
      </c>
      <c r="O426">
        <v>10.145833333333334</v>
      </c>
      <c r="P426">
        <f t="shared" si="90"/>
        <v>1951</v>
      </c>
      <c r="Q426" s="2">
        <f t="shared" si="91"/>
        <v>18891.979166666475</v>
      </c>
      <c r="R426">
        <f t="shared" si="92"/>
        <v>0</v>
      </c>
      <c r="S426">
        <f>I426*$O426/ref!$B$3</f>
        <v>0</v>
      </c>
      <c r="T426">
        <f>K426*$O426/ref!$B$3</f>
        <v>0</v>
      </c>
      <c r="U426">
        <f>L426*$O426/ref!$B$3</f>
        <v>0</v>
      </c>
      <c r="V426">
        <f>N426*$O426/ref!$B$3</f>
        <v>0</v>
      </c>
      <c r="W426">
        <f t="shared" si="96"/>
        <v>9</v>
      </c>
      <c r="X426" t="str">
        <f t="shared" si="97"/>
        <v>9 1951</v>
      </c>
      <c r="Y426">
        <f t="shared" si="94"/>
        <v>4</v>
      </c>
      <c r="Z426">
        <f t="shared" si="98"/>
        <v>1975</v>
      </c>
      <c r="AA426" t="str">
        <f t="shared" si="99"/>
        <v>4 1975</v>
      </c>
      <c r="AB426" s="1">
        <f t="shared" si="95"/>
        <v>27515.5</v>
      </c>
      <c r="AC426">
        <f t="shared" si="93"/>
        <v>3</v>
      </c>
      <c r="AD426" s="16">
        <f t="shared" si="100"/>
        <v>44.361483586384878</v>
      </c>
      <c r="AE426" s="16">
        <f t="shared" si="101"/>
        <v>-2658.4435671344168</v>
      </c>
      <c r="AF426" s="16">
        <f t="shared" si="102"/>
        <v>369.83003317803934</v>
      </c>
      <c r="AG426" s="16">
        <f t="shared" si="103"/>
        <v>540.72097624215837</v>
      </c>
      <c r="AH426">
        <f>INDEX(Impacts_scenario_1_RSBsn_Mask!$Y$2:$Y$70,$Z426-1939+1,1)</f>
        <v>0.8979020443186978</v>
      </c>
    </row>
    <row r="427" spans="1:34" x14ac:dyDescent="0.3">
      <c r="A427">
        <v>142</v>
      </c>
      <c r="B427">
        <v>3</v>
      </c>
      <c r="C427">
        <f>RS_wells_scenario_1_bgw!C427-RS_wells_baseline_bgw!C427</f>
        <v>0</v>
      </c>
      <c r="D427">
        <f>RS_wells_scenario_1_bgw!D427-RS_wells_baseline_bgw!D427</f>
        <v>0</v>
      </c>
      <c r="E427">
        <f>RS_wells_scenario_1_bgw!E427-RS_wells_baseline_bgw!E427</f>
        <v>0</v>
      </c>
      <c r="F427">
        <f>RS_wells_scenario_1_bgw!F427-RS_wells_baseline_bgw!F427</f>
        <v>0</v>
      </c>
      <c r="G427">
        <f>RS_wells_scenario_1_bgw!G427-RS_wells_baseline_bgw!G427</f>
        <v>0</v>
      </c>
      <c r="H427" s="19">
        <f>RS_wells_scenario_1_bgw!H427-RS_wells_baseline_bgw!H427</f>
        <v>0</v>
      </c>
      <c r="I427">
        <f>RS_wells_scenario_1_bgw!I427-RS_wells_baseline_bgw!I427</f>
        <v>0</v>
      </c>
      <c r="J427">
        <f>RS_wells_scenario_1_bgw!J427-RS_wells_baseline_bgw!J427</f>
        <v>0</v>
      </c>
      <c r="K427">
        <f>RS_wells_scenario_1_bgw!K427-RS_wells_baseline_bgw!K427</f>
        <v>0</v>
      </c>
      <c r="L427">
        <f>RS_wells_scenario_1_bgw!L427-RS_wells_baseline_bgw!L427</f>
        <v>0</v>
      </c>
      <c r="M427">
        <f>RS_wells_scenario_1_bgw!M427-RS_wells_baseline_bgw!M427</f>
        <v>0</v>
      </c>
      <c r="N427">
        <f>RS_wells_scenario_1_bgw!N427-RS_wells_baseline_bgw!N427</f>
        <v>0</v>
      </c>
      <c r="O427">
        <v>10.145833333333334</v>
      </c>
      <c r="P427">
        <f t="shared" si="90"/>
        <v>1951</v>
      </c>
      <c r="Q427" s="2">
        <f t="shared" si="91"/>
        <v>18902.124999999807</v>
      </c>
      <c r="R427">
        <f t="shared" si="92"/>
        <v>0</v>
      </c>
      <c r="S427">
        <f>I427*$O427/ref!$B$3</f>
        <v>0</v>
      </c>
      <c r="T427">
        <f>K427*$O427/ref!$B$3</f>
        <v>0</v>
      </c>
      <c r="U427">
        <f>L427*$O427/ref!$B$3</f>
        <v>0</v>
      </c>
      <c r="V427">
        <f>N427*$O427/ref!$B$3</f>
        <v>0</v>
      </c>
      <c r="W427">
        <f t="shared" si="96"/>
        <v>9</v>
      </c>
      <c r="X427" t="str">
        <f t="shared" si="97"/>
        <v>9 1951</v>
      </c>
      <c r="Y427">
        <f t="shared" si="94"/>
        <v>5</v>
      </c>
      <c r="Z427">
        <f t="shared" si="98"/>
        <v>1975</v>
      </c>
      <c r="AA427" t="str">
        <f t="shared" si="99"/>
        <v>5 1975</v>
      </c>
      <c r="AB427" s="1">
        <f t="shared" si="95"/>
        <v>27545.9375</v>
      </c>
      <c r="AC427">
        <f t="shared" si="93"/>
        <v>3</v>
      </c>
      <c r="AD427" s="16">
        <f t="shared" si="100"/>
        <v>2129.7780828512341</v>
      </c>
      <c r="AE427" s="16">
        <f t="shared" si="101"/>
        <v>-4158.159025998626</v>
      </c>
      <c r="AF427" s="16">
        <f t="shared" si="102"/>
        <v>218.23101701570465</v>
      </c>
      <c r="AG427" s="16">
        <f t="shared" si="103"/>
        <v>590.09484989138537</v>
      </c>
      <c r="AH427">
        <f>INDEX(Impacts_scenario_1_RSBsn_Mask!$Y$2:$Y$70,$Z427-1939+1,1)</f>
        <v>0.8979020443186978</v>
      </c>
    </row>
    <row r="428" spans="1:34" x14ac:dyDescent="0.3">
      <c r="A428">
        <v>143</v>
      </c>
      <c r="B428">
        <v>1</v>
      </c>
      <c r="C428">
        <f>RS_wells_scenario_1_bgw!C428-RS_wells_baseline_bgw!C428</f>
        <v>0</v>
      </c>
      <c r="D428">
        <f>RS_wells_scenario_1_bgw!D428-RS_wells_baseline_bgw!D428</f>
        <v>0</v>
      </c>
      <c r="E428">
        <f>RS_wells_scenario_1_bgw!E428-RS_wells_baseline_bgw!E428</f>
        <v>0</v>
      </c>
      <c r="F428">
        <f>RS_wells_scenario_1_bgw!F428-RS_wells_baseline_bgw!F428</f>
        <v>0</v>
      </c>
      <c r="G428">
        <f>RS_wells_scenario_1_bgw!G428-RS_wells_baseline_bgw!G428</f>
        <v>0</v>
      </c>
      <c r="H428" s="19">
        <f>RS_wells_scenario_1_bgw!H428-RS_wells_baseline_bgw!H428</f>
        <v>0</v>
      </c>
      <c r="I428">
        <f>RS_wells_scenario_1_bgw!I428-RS_wells_baseline_bgw!I428</f>
        <v>0</v>
      </c>
      <c r="J428">
        <f>RS_wells_scenario_1_bgw!J428-RS_wells_baseline_bgw!J428</f>
        <v>0</v>
      </c>
      <c r="K428">
        <f>RS_wells_scenario_1_bgw!K428-RS_wells_baseline_bgw!K428</f>
        <v>0</v>
      </c>
      <c r="L428">
        <f>RS_wells_scenario_1_bgw!L428-RS_wells_baseline_bgw!L428</f>
        <v>0</v>
      </c>
      <c r="M428">
        <f>RS_wells_scenario_1_bgw!M428-RS_wells_baseline_bgw!M428</f>
        <v>0</v>
      </c>
      <c r="N428">
        <f>RS_wells_scenario_1_bgw!N428-RS_wells_baseline_bgw!N428</f>
        <v>0</v>
      </c>
      <c r="O428">
        <v>10.145833333333334</v>
      </c>
      <c r="P428">
        <f t="shared" si="90"/>
        <v>1951</v>
      </c>
      <c r="Q428" s="2">
        <f t="shared" si="91"/>
        <v>18912.270833333139</v>
      </c>
      <c r="R428">
        <f t="shared" si="92"/>
        <v>0</v>
      </c>
      <c r="S428">
        <f>I428*$O428/ref!$B$3</f>
        <v>0</v>
      </c>
      <c r="T428">
        <f>K428*$O428/ref!$B$3</f>
        <v>0</v>
      </c>
      <c r="U428">
        <f>L428*$O428/ref!$B$3</f>
        <v>0</v>
      </c>
      <c r="V428">
        <f>N428*$O428/ref!$B$3</f>
        <v>0</v>
      </c>
      <c r="W428">
        <f t="shared" si="96"/>
        <v>10</v>
      </c>
      <c r="X428" t="str">
        <f t="shared" si="97"/>
        <v>10 1951</v>
      </c>
      <c r="Y428">
        <f t="shared" si="94"/>
        <v>6</v>
      </c>
      <c r="Z428">
        <f t="shared" si="98"/>
        <v>1975</v>
      </c>
      <c r="AA428" t="str">
        <f t="shared" si="99"/>
        <v>6 1975</v>
      </c>
      <c r="AB428" s="1">
        <f t="shared" si="95"/>
        <v>27576.375</v>
      </c>
      <c r="AC428">
        <f t="shared" si="93"/>
        <v>3</v>
      </c>
      <c r="AD428" s="16">
        <f t="shared" si="100"/>
        <v>5322.9565329468969</v>
      </c>
      <c r="AE428" s="16">
        <f t="shared" si="101"/>
        <v>-9875.527140280652</v>
      </c>
      <c r="AF428" s="16">
        <f t="shared" si="102"/>
        <v>379.61150785870223</v>
      </c>
      <c r="AG428" s="16">
        <f t="shared" si="103"/>
        <v>749.75217305321348</v>
      </c>
      <c r="AH428">
        <f>INDEX(Impacts_scenario_1_RSBsn_Mask!$Y$2:$Y$70,$Z428-1939+1,1)</f>
        <v>0.8979020443186978</v>
      </c>
    </row>
    <row r="429" spans="1:34" x14ac:dyDescent="0.3">
      <c r="A429">
        <v>143</v>
      </c>
      <c r="B429">
        <v>2</v>
      </c>
      <c r="C429">
        <f>RS_wells_scenario_1_bgw!C429-RS_wells_baseline_bgw!C429</f>
        <v>0</v>
      </c>
      <c r="D429">
        <f>RS_wells_scenario_1_bgw!D429-RS_wells_baseline_bgw!D429</f>
        <v>0</v>
      </c>
      <c r="E429">
        <f>RS_wells_scenario_1_bgw!E429-RS_wells_baseline_bgw!E429</f>
        <v>0</v>
      </c>
      <c r="F429">
        <f>RS_wells_scenario_1_bgw!F429-RS_wells_baseline_bgw!F429</f>
        <v>0</v>
      </c>
      <c r="G429">
        <f>RS_wells_scenario_1_bgw!G429-RS_wells_baseline_bgw!G429</f>
        <v>0</v>
      </c>
      <c r="H429" s="19">
        <f>RS_wells_scenario_1_bgw!H429-RS_wells_baseline_bgw!H429</f>
        <v>0</v>
      </c>
      <c r="I429">
        <f>RS_wells_scenario_1_bgw!I429-RS_wells_baseline_bgw!I429</f>
        <v>0</v>
      </c>
      <c r="J429">
        <f>RS_wells_scenario_1_bgw!J429-RS_wells_baseline_bgw!J429</f>
        <v>0</v>
      </c>
      <c r="K429">
        <f>RS_wells_scenario_1_bgw!K429-RS_wells_baseline_bgw!K429</f>
        <v>0</v>
      </c>
      <c r="L429">
        <f>RS_wells_scenario_1_bgw!L429-RS_wells_baseline_bgw!L429</f>
        <v>0</v>
      </c>
      <c r="M429">
        <f>RS_wells_scenario_1_bgw!M429-RS_wells_baseline_bgw!M429</f>
        <v>0</v>
      </c>
      <c r="N429">
        <f>RS_wells_scenario_1_bgw!N429-RS_wells_baseline_bgw!N429</f>
        <v>0</v>
      </c>
      <c r="O429">
        <v>10.145833333333334</v>
      </c>
      <c r="P429">
        <f t="shared" si="90"/>
        <v>1951</v>
      </c>
      <c r="Q429" s="2">
        <f t="shared" si="91"/>
        <v>18922.416666666471</v>
      </c>
      <c r="R429">
        <f t="shared" si="92"/>
        <v>0</v>
      </c>
      <c r="S429">
        <f>I429*$O429/ref!$B$3</f>
        <v>0</v>
      </c>
      <c r="T429">
        <f>K429*$O429/ref!$B$3</f>
        <v>0</v>
      </c>
      <c r="U429">
        <f>L429*$O429/ref!$B$3</f>
        <v>0</v>
      </c>
      <c r="V429">
        <f>N429*$O429/ref!$B$3</f>
        <v>0</v>
      </c>
      <c r="W429">
        <f t="shared" si="96"/>
        <v>10</v>
      </c>
      <c r="X429" t="str">
        <f t="shared" si="97"/>
        <v>10 1951</v>
      </c>
      <c r="Y429">
        <f t="shared" si="94"/>
        <v>7</v>
      </c>
      <c r="Z429">
        <f t="shared" si="98"/>
        <v>1975</v>
      </c>
      <c r="AA429" t="str">
        <f t="shared" si="99"/>
        <v>7 1975</v>
      </c>
      <c r="AB429" s="1">
        <f t="shared" si="95"/>
        <v>27606.8125</v>
      </c>
      <c r="AC429">
        <f t="shared" si="93"/>
        <v>3</v>
      </c>
      <c r="AD429" s="16">
        <f t="shared" si="100"/>
        <v>381.87514755198771</v>
      </c>
      <c r="AE429" s="16">
        <f t="shared" si="101"/>
        <v>-30311.40876421889</v>
      </c>
      <c r="AF429" s="16">
        <f t="shared" si="102"/>
        <v>1099.3370125355329</v>
      </c>
      <c r="AG429" s="16">
        <f t="shared" si="103"/>
        <v>750.53473443115126</v>
      </c>
      <c r="AH429">
        <f>INDEX(Impacts_scenario_1_RSBsn_Mask!$Y$2:$Y$70,$Z429-1939+1,1)</f>
        <v>0.8979020443186978</v>
      </c>
    </row>
    <row r="430" spans="1:34" x14ac:dyDescent="0.3">
      <c r="A430">
        <v>143</v>
      </c>
      <c r="B430">
        <v>3</v>
      </c>
      <c r="C430">
        <f>RS_wells_scenario_1_bgw!C430-RS_wells_baseline_bgw!C430</f>
        <v>0</v>
      </c>
      <c r="D430">
        <f>RS_wells_scenario_1_bgw!D430-RS_wells_baseline_bgw!D430</f>
        <v>0</v>
      </c>
      <c r="E430">
        <f>RS_wells_scenario_1_bgw!E430-RS_wells_baseline_bgw!E430</f>
        <v>0</v>
      </c>
      <c r="F430">
        <f>RS_wells_scenario_1_bgw!F430-RS_wells_baseline_bgw!F430</f>
        <v>0</v>
      </c>
      <c r="G430">
        <f>RS_wells_scenario_1_bgw!G430-RS_wells_baseline_bgw!G430</f>
        <v>0</v>
      </c>
      <c r="H430" s="19">
        <f>RS_wells_scenario_1_bgw!H430-RS_wells_baseline_bgw!H430</f>
        <v>0</v>
      </c>
      <c r="I430">
        <f>RS_wells_scenario_1_bgw!I430-RS_wells_baseline_bgw!I430</f>
        <v>0</v>
      </c>
      <c r="J430">
        <f>RS_wells_scenario_1_bgw!J430-RS_wells_baseline_bgw!J430</f>
        <v>0</v>
      </c>
      <c r="K430">
        <f>RS_wells_scenario_1_bgw!K430-RS_wells_baseline_bgw!K430</f>
        <v>0</v>
      </c>
      <c r="L430">
        <f>RS_wells_scenario_1_bgw!L430-RS_wells_baseline_bgw!L430</f>
        <v>0</v>
      </c>
      <c r="M430">
        <f>RS_wells_scenario_1_bgw!M430-RS_wells_baseline_bgw!M430</f>
        <v>0</v>
      </c>
      <c r="N430">
        <f>RS_wells_scenario_1_bgw!N430-RS_wells_baseline_bgw!N430</f>
        <v>0</v>
      </c>
      <c r="O430">
        <v>10.145833333333334</v>
      </c>
      <c r="P430">
        <f t="shared" si="90"/>
        <v>1951</v>
      </c>
      <c r="Q430" s="2">
        <f t="shared" si="91"/>
        <v>18932.562499999804</v>
      </c>
      <c r="R430">
        <f t="shared" si="92"/>
        <v>0</v>
      </c>
      <c r="S430">
        <f>I430*$O430/ref!$B$3</f>
        <v>0</v>
      </c>
      <c r="T430">
        <f>K430*$O430/ref!$B$3</f>
        <v>0</v>
      </c>
      <c r="U430">
        <f>L430*$O430/ref!$B$3</f>
        <v>0</v>
      </c>
      <c r="V430">
        <f>N430*$O430/ref!$B$3</f>
        <v>0</v>
      </c>
      <c r="W430">
        <f t="shared" si="96"/>
        <v>10</v>
      </c>
      <c r="X430" t="str">
        <f t="shared" si="97"/>
        <v>10 1951</v>
      </c>
      <c r="Y430">
        <f t="shared" si="94"/>
        <v>8</v>
      </c>
      <c r="Z430">
        <f t="shared" si="98"/>
        <v>1975</v>
      </c>
      <c r="AA430" t="str">
        <f t="shared" si="99"/>
        <v>8 1975</v>
      </c>
      <c r="AB430" s="1">
        <f t="shared" si="95"/>
        <v>27637.25</v>
      </c>
      <c r="AC430">
        <f t="shared" si="93"/>
        <v>3</v>
      </c>
      <c r="AD430" s="16">
        <f t="shared" si="100"/>
        <v>4187.5419067318071</v>
      </c>
      <c r="AE430" s="16">
        <f t="shared" si="101"/>
        <v>-33268.045556158184</v>
      </c>
      <c r="AF430" s="16">
        <f t="shared" si="102"/>
        <v>749.1160277892568</v>
      </c>
      <c r="AG430" s="16">
        <f t="shared" si="103"/>
        <v>1052.6936325088959</v>
      </c>
      <c r="AH430">
        <f>INDEX(Impacts_scenario_1_RSBsn_Mask!$Y$2:$Y$70,$Z430-1939+1,1)</f>
        <v>0.8979020443186978</v>
      </c>
    </row>
    <row r="431" spans="1:34" x14ac:dyDescent="0.3">
      <c r="A431">
        <v>144</v>
      </c>
      <c r="B431">
        <v>1</v>
      </c>
      <c r="C431">
        <f>RS_wells_scenario_1_bgw!C431-RS_wells_baseline_bgw!C431</f>
        <v>0</v>
      </c>
      <c r="D431">
        <f>RS_wells_scenario_1_bgw!D431-RS_wells_baseline_bgw!D431</f>
        <v>0</v>
      </c>
      <c r="E431">
        <f>RS_wells_scenario_1_bgw!E431-RS_wells_baseline_bgw!E431</f>
        <v>0</v>
      </c>
      <c r="F431">
        <f>RS_wells_scenario_1_bgw!F431-RS_wells_baseline_bgw!F431</f>
        <v>0</v>
      </c>
      <c r="G431">
        <f>RS_wells_scenario_1_bgw!G431-RS_wells_baseline_bgw!G431</f>
        <v>0</v>
      </c>
      <c r="H431" s="19">
        <f>RS_wells_scenario_1_bgw!H431-RS_wells_baseline_bgw!H431</f>
        <v>0</v>
      </c>
      <c r="I431">
        <f>RS_wells_scenario_1_bgw!I431-RS_wells_baseline_bgw!I431</f>
        <v>0</v>
      </c>
      <c r="J431">
        <f>RS_wells_scenario_1_bgw!J431-RS_wells_baseline_bgw!J431</f>
        <v>0</v>
      </c>
      <c r="K431">
        <f>RS_wells_scenario_1_bgw!K431-RS_wells_baseline_bgw!K431</f>
        <v>0</v>
      </c>
      <c r="L431">
        <f>RS_wells_scenario_1_bgw!L431-RS_wells_baseline_bgw!L431</f>
        <v>0</v>
      </c>
      <c r="M431">
        <f>RS_wells_scenario_1_bgw!M431-RS_wells_baseline_bgw!M431</f>
        <v>0</v>
      </c>
      <c r="N431">
        <f>RS_wells_scenario_1_bgw!N431-RS_wells_baseline_bgw!N431</f>
        <v>0</v>
      </c>
      <c r="O431">
        <v>10.145833333333334</v>
      </c>
      <c r="P431">
        <f t="shared" si="90"/>
        <v>1951</v>
      </c>
      <c r="Q431" s="2">
        <f t="shared" si="91"/>
        <v>18942.708333333136</v>
      </c>
      <c r="R431">
        <f t="shared" si="92"/>
        <v>0</v>
      </c>
      <c r="S431">
        <f>I431*$O431/ref!$B$3</f>
        <v>0</v>
      </c>
      <c r="T431">
        <f>K431*$O431/ref!$B$3</f>
        <v>0</v>
      </c>
      <c r="U431">
        <f>L431*$O431/ref!$B$3</f>
        <v>0</v>
      </c>
      <c r="V431">
        <f>N431*$O431/ref!$B$3</f>
        <v>0</v>
      </c>
      <c r="W431">
        <f t="shared" si="96"/>
        <v>11</v>
      </c>
      <c r="X431" t="str">
        <f t="shared" si="97"/>
        <v>11 1951</v>
      </c>
      <c r="Y431">
        <f t="shared" si="94"/>
        <v>9</v>
      </c>
      <c r="Z431">
        <f t="shared" si="98"/>
        <v>1975</v>
      </c>
      <c r="AA431" t="str">
        <f t="shared" si="99"/>
        <v>9 1975</v>
      </c>
      <c r="AB431" s="1">
        <f t="shared" si="95"/>
        <v>27667.6875</v>
      </c>
      <c r="AC431">
        <f t="shared" si="93"/>
        <v>3</v>
      </c>
      <c r="AD431" s="16">
        <f t="shared" si="100"/>
        <v>-953.19571477808427</v>
      </c>
      <c r="AE431" s="16">
        <f t="shared" si="101"/>
        <v>-14944.317960499888</v>
      </c>
      <c r="AF431" s="16">
        <f t="shared" si="102"/>
        <v>995.04622838618366</v>
      </c>
      <c r="AG431" s="16">
        <f t="shared" si="103"/>
        <v>1123.3171794883947</v>
      </c>
      <c r="AH431">
        <f>INDEX(Impacts_scenario_1_RSBsn_Mask!$Y$2:$Y$70,$Z431-1939+1,1)</f>
        <v>0.8979020443186978</v>
      </c>
    </row>
    <row r="432" spans="1:34" x14ac:dyDescent="0.3">
      <c r="A432">
        <v>144</v>
      </c>
      <c r="B432">
        <v>2</v>
      </c>
      <c r="C432">
        <f>RS_wells_scenario_1_bgw!C432-RS_wells_baseline_bgw!C432</f>
        <v>0</v>
      </c>
      <c r="D432">
        <f>RS_wells_scenario_1_bgw!D432-RS_wells_baseline_bgw!D432</f>
        <v>0</v>
      </c>
      <c r="E432">
        <f>RS_wells_scenario_1_bgw!E432-RS_wells_baseline_bgw!E432</f>
        <v>0</v>
      </c>
      <c r="F432">
        <f>RS_wells_scenario_1_bgw!F432-RS_wells_baseline_bgw!F432</f>
        <v>0</v>
      </c>
      <c r="G432">
        <f>RS_wells_scenario_1_bgw!G432-RS_wells_baseline_bgw!G432</f>
        <v>0</v>
      </c>
      <c r="H432" s="19">
        <f>RS_wells_scenario_1_bgw!H432-RS_wells_baseline_bgw!H432</f>
        <v>0</v>
      </c>
      <c r="I432">
        <f>RS_wells_scenario_1_bgw!I432-RS_wells_baseline_bgw!I432</f>
        <v>0</v>
      </c>
      <c r="J432">
        <f>RS_wells_scenario_1_bgw!J432-RS_wells_baseline_bgw!J432</f>
        <v>0</v>
      </c>
      <c r="K432">
        <f>RS_wells_scenario_1_bgw!K432-RS_wells_baseline_bgw!K432</f>
        <v>0</v>
      </c>
      <c r="L432">
        <f>RS_wells_scenario_1_bgw!L432-RS_wells_baseline_bgw!L432</f>
        <v>0</v>
      </c>
      <c r="M432">
        <f>RS_wells_scenario_1_bgw!M432-RS_wells_baseline_bgw!M432</f>
        <v>0</v>
      </c>
      <c r="N432">
        <f>RS_wells_scenario_1_bgw!N432-RS_wells_baseline_bgw!N432</f>
        <v>0</v>
      </c>
      <c r="O432">
        <v>10.145833333333334</v>
      </c>
      <c r="P432">
        <f t="shared" si="90"/>
        <v>1951</v>
      </c>
      <c r="Q432" s="2">
        <f t="shared" si="91"/>
        <v>18952.854166666468</v>
      </c>
      <c r="R432">
        <f t="shared" si="92"/>
        <v>0</v>
      </c>
      <c r="S432">
        <f>I432*$O432/ref!$B$3</f>
        <v>0</v>
      </c>
      <c r="T432">
        <f>K432*$O432/ref!$B$3</f>
        <v>0</v>
      </c>
      <c r="U432">
        <f>L432*$O432/ref!$B$3</f>
        <v>0</v>
      </c>
      <c r="V432">
        <f>N432*$O432/ref!$B$3</f>
        <v>0</v>
      </c>
      <c r="W432">
        <f t="shared" si="96"/>
        <v>11</v>
      </c>
      <c r="X432" t="str">
        <f t="shared" si="97"/>
        <v>11 1951</v>
      </c>
      <c r="Y432">
        <f t="shared" si="94"/>
        <v>10</v>
      </c>
      <c r="Z432">
        <f t="shared" si="98"/>
        <v>1975</v>
      </c>
      <c r="AA432" t="str">
        <f t="shared" si="99"/>
        <v>10 1975</v>
      </c>
      <c r="AB432" s="1">
        <f t="shared" si="95"/>
        <v>27698.125</v>
      </c>
      <c r="AC432">
        <f t="shared" si="93"/>
        <v>3</v>
      </c>
      <c r="AD432" s="16">
        <f t="shared" si="100"/>
        <v>-4983.8251522843948</v>
      </c>
      <c r="AE432" s="16">
        <f t="shared" si="101"/>
        <v>-19.438780805211309</v>
      </c>
      <c r="AF432" s="16">
        <f t="shared" si="102"/>
        <v>901.96172698777127</v>
      </c>
      <c r="AG432" s="16">
        <f t="shared" si="103"/>
        <v>1066.0350989905244</v>
      </c>
      <c r="AH432">
        <f>INDEX(Impacts_scenario_1_RSBsn_Mask!$Y$2:$Y$70,$Z432-1939+1,1)</f>
        <v>0.8979020443186978</v>
      </c>
    </row>
    <row r="433" spans="1:34" x14ac:dyDescent="0.3">
      <c r="A433">
        <v>144</v>
      </c>
      <c r="B433">
        <v>3</v>
      </c>
      <c r="C433">
        <f>RS_wells_scenario_1_bgw!C433-RS_wells_baseline_bgw!C433</f>
        <v>0</v>
      </c>
      <c r="D433">
        <f>RS_wells_scenario_1_bgw!D433-RS_wells_baseline_bgw!D433</f>
        <v>0</v>
      </c>
      <c r="E433">
        <f>RS_wells_scenario_1_bgw!E433-RS_wells_baseline_bgw!E433</f>
        <v>0</v>
      </c>
      <c r="F433">
        <f>RS_wells_scenario_1_bgw!F433-RS_wells_baseline_bgw!F433</f>
        <v>0</v>
      </c>
      <c r="G433">
        <f>RS_wells_scenario_1_bgw!G433-RS_wells_baseline_bgw!G433</f>
        <v>0</v>
      </c>
      <c r="H433" s="19">
        <f>RS_wells_scenario_1_bgw!H433-RS_wells_baseline_bgw!H433</f>
        <v>0</v>
      </c>
      <c r="I433">
        <f>RS_wells_scenario_1_bgw!I433-RS_wells_baseline_bgw!I433</f>
        <v>0</v>
      </c>
      <c r="J433">
        <f>RS_wells_scenario_1_bgw!J433-RS_wells_baseline_bgw!J433</f>
        <v>0</v>
      </c>
      <c r="K433">
        <f>RS_wells_scenario_1_bgw!K433-RS_wells_baseline_bgw!K433</f>
        <v>0</v>
      </c>
      <c r="L433">
        <f>RS_wells_scenario_1_bgw!L433-RS_wells_baseline_bgw!L433</f>
        <v>0</v>
      </c>
      <c r="M433">
        <f>RS_wells_scenario_1_bgw!M433-RS_wells_baseline_bgw!M433</f>
        <v>0</v>
      </c>
      <c r="N433">
        <f>RS_wells_scenario_1_bgw!N433-RS_wells_baseline_bgw!N433</f>
        <v>0</v>
      </c>
      <c r="O433">
        <v>10.145833333333334</v>
      </c>
      <c r="P433">
        <f t="shared" si="90"/>
        <v>1951</v>
      </c>
      <c r="Q433" s="2">
        <f t="shared" si="91"/>
        <v>18962.9999999998</v>
      </c>
      <c r="R433">
        <f t="shared" si="92"/>
        <v>0</v>
      </c>
      <c r="S433">
        <f>I433*$O433/ref!$B$3</f>
        <v>0</v>
      </c>
      <c r="T433">
        <f>K433*$O433/ref!$B$3</f>
        <v>0</v>
      </c>
      <c r="U433">
        <f>L433*$O433/ref!$B$3</f>
        <v>0</v>
      </c>
      <c r="V433">
        <f>N433*$O433/ref!$B$3</f>
        <v>0</v>
      </c>
      <c r="W433">
        <f t="shared" si="96"/>
        <v>11</v>
      </c>
      <c r="X433" t="str">
        <f t="shared" si="97"/>
        <v>11 1951</v>
      </c>
      <c r="Y433">
        <f t="shared" si="94"/>
        <v>11</v>
      </c>
      <c r="Z433">
        <f t="shared" si="98"/>
        <v>1975</v>
      </c>
      <c r="AA433" t="str">
        <f t="shared" si="99"/>
        <v>11 1975</v>
      </c>
      <c r="AB433" s="1">
        <f t="shared" si="95"/>
        <v>27728.5625</v>
      </c>
      <c r="AC433">
        <f t="shared" si="93"/>
        <v>3</v>
      </c>
      <c r="AD433" s="16">
        <f t="shared" si="100"/>
        <v>-1636.1009741443709</v>
      </c>
      <c r="AE433" s="16">
        <f t="shared" si="101"/>
        <v>-19.438780805211309</v>
      </c>
      <c r="AF433" s="16">
        <f t="shared" si="102"/>
        <v>0.26467516471533803</v>
      </c>
      <c r="AG433" s="16">
        <f t="shared" si="103"/>
        <v>1235.635371264254</v>
      </c>
      <c r="AH433">
        <f>INDEX(Impacts_scenario_1_RSBsn_Mask!$Y$2:$Y$70,$Z433-1939+1,1)</f>
        <v>0.8979020443186978</v>
      </c>
    </row>
    <row r="434" spans="1:34" x14ac:dyDescent="0.3">
      <c r="A434">
        <v>145</v>
      </c>
      <c r="B434">
        <v>1</v>
      </c>
      <c r="C434">
        <f>RS_wells_scenario_1_bgw!C434-RS_wells_baseline_bgw!C434</f>
        <v>0</v>
      </c>
      <c r="D434">
        <f>RS_wells_scenario_1_bgw!D434-RS_wells_baseline_bgw!D434</f>
        <v>0</v>
      </c>
      <c r="E434">
        <f>RS_wells_scenario_1_bgw!E434-RS_wells_baseline_bgw!E434</f>
        <v>0</v>
      </c>
      <c r="F434">
        <f>RS_wells_scenario_1_bgw!F434-RS_wells_baseline_bgw!F434</f>
        <v>0</v>
      </c>
      <c r="G434">
        <f>RS_wells_scenario_1_bgw!G434-RS_wells_baseline_bgw!G434</f>
        <v>0</v>
      </c>
      <c r="H434" s="19">
        <f>RS_wells_scenario_1_bgw!H434-RS_wells_baseline_bgw!H434</f>
        <v>0</v>
      </c>
      <c r="I434">
        <f>RS_wells_scenario_1_bgw!I434-RS_wells_baseline_bgw!I434</f>
        <v>0</v>
      </c>
      <c r="J434">
        <f>RS_wells_scenario_1_bgw!J434-RS_wells_baseline_bgw!J434</f>
        <v>0</v>
      </c>
      <c r="K434">
        <f>RS_wells_scenario_1_bgw!K434-RS_wells_baseline_bgw!K434</f>
        <v>0</v>
      </c>
      <c r="L434">
        <f>RS_wells_scenario_1_bgw!L434-RS_wells_baseline_bgw!L434</f>
        <v>0</v>
      </c>
      <c r="M434">
        <f>RS_wells_scenario_1_bgw!M434-RS_wells_baseline_bgw!M434</f>
        <v>0</v>
      </c>
      <c r="N434">
        <f>RS_wells_scenario_1_bgw!N434-RS_wells_baseline_bgw!N434</f>
        <v>0</v>
      </c>
      <c r="O434">
        <v>10.145833333333334</v>
      </c>
      <c r="P434">
        <f t="shared" si="90"/>
        <v>1951</v>
      </c>
      <c r="Q434" s="2">
        <f t="shared" si="91"/>
        <v>18973.145833333132</v>
      </c>
      <c r="R434">
        <f t="shared" si="92"/>
        <v>0</v>
      </c>
      <c r="S434">
        <f>I434*$O434/ref!$B$3</f>
        <v>0</v>
      </c>
      <c r="T434">
        <f>K434*$O434/ref!$B$3</f>
        <v>0</v>
      </c>
      <c r="U434">
        <f>L434*$O434/ref!$B$3</f>
        <v>0</v>
      </c>
      <c r="V434">
        <f>N434*$O434/ref!$B$3</f>
        <v>0</v>
      </c>
      <c r="W434">
        <f t="shared" si="96"/>
        <v>12</v>
      </c>
      <c r="X434" t="str">
        <f t="shared" si="97"/>
        <v>12 1951</v>
      </c>
      <c r="Y434">
        <f t="shared" si="94"/>
        <v>12</v>
      </c>
      <c r="Z434">
        <f t="shared" si="98"/>
        <v>1975</v>
      </c>
      <c r="AA434" t="str">
        <f t="shared" si="99"/>
        <v>12 1975</v>
      </c>
      <c r="AB434" s="1">
        <f t="shared" si="95"/>
        <v>27759</v>
      </c>
      <c r="AC434">
        <f t="shared" si="93"/>
        <v>3</v>
      </c>
      <c r="AD434" s="16">
        <f t="shared" si="100"/>
        <v>-1150.7230691549948</v>
      </c>
      <c r="AE434" s="16">
        <f t="shared" si="101"/>
        <v>-19.438780805211309</v>
      </c>
      <c r="AF434" s="16">
        <f t="shared" si="102"/>
        <v>177.66939837436902</v>
      </c>
      <c r="AG434" s="16">
        <f t="shared" si="103"/>
        <v>1202.3141889510152</v>
      </c>
      <c r="AH434">
        <f>INDEX(Impacts_scenario_1_RSBsn_Mask!$Y$2:$Y$70,$Z434-1939+1,1)</f>
        <v>0.8979020443186978</v>
      </c>
    </row>
    <row r="435" spans="1:34" x14ac:dyDescent="0.3">
      <c r="A435">
        <v>145</v>
      </c>
      <c r="B435">
        <v>2</v>
      </c>
      <c r="C435">
        <f>RS_wells_scenario_1_bgw!C435-RS_wells_baseline_bgw!C435</f>
        <v>0</v>
      </c>
      <c r="D435">
        <f>RS_wells_scenario_1_bgw!D435-RS_wells_baseline_bgw!D435</f>
        <v>0</v>
      </c>
      <c r="E435">
        <f>RS_wells_scenario_1_bgw!E435-RS_wells_baseline_bgw!E435</f>
        <v>0</v>
      </c>
      <c r="F435">
        <f>RS_wells_scenario_1_bgw!F435-RS_wells_baseline_bgw!F435</f>
        <v>0</v>
      </c>
      <c r="G435">
        <f>RS_wells_scenario_1_bgw!G435-RS_wells_baseline_bgw!G435</f>
        <v>0</v>
      </c>
      <c r="H435" s="19">
        <f>RS_wells_scenario_1_bgw!H435-RS_wells_baseline_bgw!H435</f>
        <v>0</v>
      </c>
      <c r="I435">
        <f>RS_wells_scenario_1_bgw!I435-RS_wells_baseline_bgw!I435</f>
        <v>0</v>
      </c>
      <c r="J435">
        <f>RS_wells_scenario_1_bgw!J435-RS_wells_baseline_bgw!J435</f>
        <v>0</v>
      </c>
      <c r="K435">
        <f>RS_wells_scenario_1_bgw!K435-RS_wells_baseline_bgw!K435</f>
        <v>0</v>
      </c>
      <c r="L435">
        <f>RS_wells_scenario_1_bgw!L435-RS_wells_baseline_bgw!L435</f>
        <v>0</v>
      </c>
      <c r="M435">
        <f>RS_wells_scenario_1_bgw!M435-RS_wells_baseline_bgw!M435</f>
        <v>0</v>
      </c>
      <c r="N435">
        <f>RS_wells_scenario_1_bgw!N435-RS_wells_baseline_bgw!N435</f>
        <v>0</v>
      </c>
      <c r="O435">
        <v>10.145833333333334</v>
      </c>
      <c r="P435">
        <f t="shared" si="90"/>
        <v>1951</v>
      </c>
      <c r="Q435" s="2">
        <f t="shared" si="91"/>
        <v>18983.291666666464</v>
      </c>
      <c r="R435">
        <f t="shared" si="92"/>
        <v>0</v>
      </c>
      <c r="S435">
        <f>I435*$O435/ref!$B$3</f>
        <v>0</v>
      </c>
      <c r="T435">
        <f>K435*$O435/ref!$B$3</f>
        <v>0</v>
      </c>
      <c r="U435">
        <f>L435*$O435/ref!$B$3</f>
        <v>0</v>
      </c>
      <c r="V435">
        <f>N435*$O435/ref!$B$3</f>
        <v>0</v>
      </c>
      <c r="W435">
        <f t="shared" si="96"/>
        <v>12</v>
      </c>
      <c r="X435" t="str">
        <f t="shared" si="97"/>
        <v>12 1951</v>
      </c>
      <c r="Y435">
        <f t="shared" si="94"/>
        <v>1</v>
      </c>
      <c r="Z435">
        <f t="shared" si="98"/>
        <v>1976</v>
      </c>
      <c r="AA435" t="str">
        <f t="shared" si="99"/>
        <v>1 1976</v>
      </c>
      <c r="AB435" s="1">
        <f t="shared" si="95"/>
        <v>27789.4375</v>
      </c>
      <c r="AC435">
        <f t="shared" si="93"/>
        <v>3</v>
      </c>
      <c r="AD435" s="16">
        <f t="shared" si="100"/>
        <v>-838.84105401409761</v>
      </c>
      <c r="AE435" s="16">
        <f t="shared" si="101"/>
        <v>-19.438780805211309</v>
      </c>
      <c r="AF435" s="16">
        <f t="shared" si="102"/>
        <v>273.09713606735085</v>
      </c>
      <c r="AG435" s="16">
        <f t="shared" si="103"/>
        <v>1122.718614661288</v>
      </c>
      <c r="AH435">
        <f>INDEX(Impacts_scenario_1_RSBsn_Mask!$Y$2:$Y$70,$Z435-1939+1,1)</f>
        <v>0.94645032162536336</v>
      </c>
    </row>
    <row r="436" spans="1:34" x14ac:dyDescent="0.3">
      <c r="A436">
        <v>145</v>
      </c>
      <c r="B436">
        <v>3</v>
      </c>
      <c r="C436">
        <f>RS_wells_scenario_1_bgw!C436-RS_wells_baseline_bgw!C436</f>
        <v>0</v>
      </c>
      <c r="D436">
        <f>RS_wells_scenario_1_bgw!D436-RS_wells_baseline_bgw!D436</f>
        <v>0</v>
      </c>
      <c r="E436">
        <f>RS_wells_scenario_1_bgw!E436-RS_wells_baseline_bgw!E436</f>
        <v>0</v>
      </c>
      <c r="F436">
        <f>RS_wells_scenario_1_bgw!F436-RS_wells_baseline_bgw!F436</f>
        <v>0</v>
      </c>
      <c r="G436">
        <f>RS_wells_scenario_1_bgw!G436-RS_wells_baseline_bgw!G436</f>
        <v>0</v>
      </c>
      <c r="H436" s="19">
        <f>RS_wells_scenario_1_bgw!H436-RS_wells_baseline_bgw!H436</f>
        <v>0</v>
      </c>
      <c r="I436">
        <f>RS_wells_scenario_1_bgw!I436-RS_wells_baseline_bgw!I436</f>
        <v>0</v>
      </c>
      <c r="J436">
        <f>RS_wells_scenario_1_bgw!J436-RS_wells_baseline_bgw!J436</f>
        <v>0</v>
      </c>
      <c r="K436">
        <f>RS_wells_scenario_1_bgw!K436-RS_wells_baseline_bgw!K436</f>
        <v>0</v>
      </c>
      <c r="L436">
        <f>RS_wells_scenario_1_bgw!L436-RS_wells_baseline_bgw!L436</f>
        <v>0</v>
      </c>
      <c r="M436">
        <f>RS_wells_scenario_1_bgw!M436-RS_wells_baseline_bgw!M436</f>
        <v>0</v>
      </c>
      <c r="N436">
        <f>RS_wells_scenario_1_bgw!N436-RS_wells_baseline_bgw!N436</f>
        <v>0</v>
      </c>
      <c r="O436">
        <v>10.145833333333334</v>
      </c>
      <c r="P436">
        <f t="shared" si="90"/>
        <v>1951</v>
      </c>
      <c r="Q436" s="2">
        <f t="shared" si="91"/>
        <v>18993.437499999796</v>
      </c>
      <c r="R436">
        <f t="shared" si="92"/>
        <v>0</v>
      </c>
      <c r="S436">
        <f>I436*$O436/ref!$B$3</f>
        <v>0</v>
      </c>
      <c r="T436">
        <f>K436*$O436/ref!$B$3</f>
        <v>0</v>
      </c>
      <c r="U436">
        <f>L436*$O436/ref!$B$3</f>
        <v>0</v>
      </c>
      <c r="V436">
        <f>N436*$O436/ref!$B$3</f>
        <v>0</v>
      </c>
      <c r="W436">
        <f t="shared" si="96"/>
        <v>12</v>
      </c>
      <c r="X436" t="str">
        <f t="shared" si="97"/>
        <v>12 1951</v>
      </c>
      <c r="Y436">
        <f t="shared" si="94"/>
        <v>2</v>
      </c>
      <c r="Z436">
        <f t="shared" si="98"/>
        <v>1976</v>
      </c>
      <c r="AA436" t="str">
        <f t="shared" si="99"/>
        <v>2 1976</v>
      </c>
      <c r="AB436" s="1">
        <f t="shared" si="95"/>
        <v>27819.875</v>
      </c>
      <c r="AC436">
        <f t="shared" si="93"/>
        <v>3</v>
      </c>
      <c r="AD436" s="16">
        <f t="shared" si="100"/>
        <v>-448.03150447170555</v>
      </c>
      <c r="AE436" s="16">
        <f t="shared" si="101"/>
        <v>-19.438780805211309</v>
      </c>
      <c r="AF436" s="16">
        <f t="shared" si="102"/>
        <v>416.33276843013459</v>
      </c>
      <c r="AG436" s="16">
        <f t="shared" si="103"/>
        <v>1026.5180511416702</v>
      </c>
      <c r="AH436">
        <f>INDEX(Impacts_scenario_1_RSBsn_Mask!$Y$2:$Y$70,$Z436-1939+1,1)</f>
        <v>0.94645032162536336</v>
      </c>
    </row>
    <row r="437" spans="1:34" x14ac:dyDescent="0.3">
      <c r="A437">
        <v>146</v>
      </c>
      <c r="B437">
        <v>1</v>
      </c>
      <c r="C437">
        <f>RS_wells_scenario_1_bgw!C437-RS_wells_baseline_bgw!C437</f>
        <v>0</v>
      </c>
      <c r="D437">
        <f>RS_wells_scenario_1_bgw!D437-RS_wells_baseline_bgw!D437</f>
        <v>0</v>
      </c>
      <c r="E437">
        <f>RS_wells_scenario_1_bgw!E437-RS_wells_baseline_bgw!E437</f>
        <v>0</v>
      </c>
      <c r="F437">
        <f>RS_wells_scenario_1_bgw!F437-RS_wells_baseline_bgw!F437</f>
        <v>0</v>
      </c>
      <c r="G437">
        <f>RS_wells_scenario_1_bgw!G437-RS_wells_baseline_bgw!G437</f>
        <v>0</v>
      </c>
      <c r="H437" s="19">
        <f>RS_wells_scenario_1_bgw!H437-RS_wells_baseline_bgw!H437</f>
        <v>0</v>
      </c>
      <c r="I437">
        <f>RS_wells_scenario_1_bgw!I437-RS_wells_baseline_bgw!I437</f>
        <v>0</v>
      </c>
      <c r="J437">
        <f>RS_wells_scenario_1_bgw!J437-RS_wells_baseline_bgw!J437</f>
        <v>0</v>
      </c>
      <c r="K437">
        <f>RS_wells_scenario_1_bgw!K437-RS_wells_baseline_bgw!K437</f>
        <v>0</v>
      </c>
      <c r="L437">
        <f>RS_wells_scenario_1_bgw!L437-RS_wells_baseline_bgw!L437</f>
        <v>0</v>
      </c>
      <c r="M437">
        <f>RS_wells_scenario_1_bgw!M437-RS_wells_baseline_bgw!M437</f>
        <v>0</v>
      </c>
      <c r="N437">
        <f>RS_wells_scenario_1_bgw!N437-RS_wells_baseline_bgw!N437</f>
        <v>0</v>
      </c>
      <c r="O437">
        <v>10.145833333333334</v>
      </c>
      <c r="P437">
        <f t="shared" si="90"/>
        <v>1952</v>
      </c>
      <c r="Q437" s="2">
        <f t="shared" si="91"/>
        <v>19003.583333333128</v>
      </c>
      <c r="R437">
        <f t="shared" si="92"/>
        <v>0</v>
      </c>
      <c r="S437">
        <f>I437*$O437/ref!$B$3</f>
        <v>0</v>
      </c>
      <c r="T437">
        <f>K437*$O437/ref!$B$3</f>
        <v>0</v>
      </c>
      <c r="U437">
        <f>L437*$O437/ref!$B$3</f>
        <v>0</v>
      </c>
      <c r="V437">
        <f>N437*$O437/ref!$B$3</f>
        <v>0</v>
      </c>
      <c r="W437">
        <f t="shared" si="96"/>
        <v>1</v>
      </c>
      <c r="X437" t="str">
        <f t="shared" si="97"/>
        <v>1 1952</v>
      </c>
      <c r="Y437">
        <f t="shared" si="94"/>
        <v>3</v>
      </c>
      <c r="Z437">
        <f t="shared" si="98"/>
        <v>1976</v>
      </c>
      <c r="AA437" t="str">
        <f t="shared" si="99"/>
        <v>3 1976</v>
      </c>
      <c r="AB437" s="1">
        <f t="shared" si="95"/>
        <v>27850.3125</v>
      </c>
      <c r="AC437">
        <f t="shared" si="93"/>
        <v>3</v>
      </c>
      <c r="AD437" s="16">
        <f t="shared" si="100"/>
        <v>-367.71477562179552</v>
      </c>
      <c r="AE437" s="16">
        <f t="shared" si="101"/>
        <v>-19.438780805211309</v>
      </c>
      <c r="AF437" s="16">
        <f t="shared" si="102"/>
        <v>402.06399581726384</v>
      </c>
      <c r="AG437" s="16">
        <f t="shared" si="103"/>
        <v>959.38092036424723</v>
      </c>
      <c r="AH437">
        <f>INDEX(Impacts_scenario_1_RSBsn_Mask!$Y$2:$Y$70,$Z437-1939+1,1)</f>
        <v>0.94645032162536336</v>
      </c>
    </row>
    <row r="438" spans="1:34" x14ac:dyDescent="0.3">
      <c r="A438">
        <v>146</v>
      </c>
      <c r="B438">
        <v>2</v>
      </c>
      <c r="C438">
        <f>RS_wells_scenario_1_bgw!C438-RS_wells_baseline_bgw!C438</f>
        <v>0</v>
      </c>
      <c r="D438">
        <f>RS_wells_scenario_1_bgw!D438-RS_wells_baseline_bgw!D438</f>
        <v>0</v>
      </c>
      <c r="E438">
        <f>RS_wells_scenario_1_bgw!E438-RS_wells_baseline_bgw!E438</f>
        <v>0</v>
      </c>
      <c r="F438">
        <f>RS_wells_scenario_1_bgw!F438-RS_wells_baseline_bgw!F438</f>
        <v>0</v>
      </c>
      <c r="G438">
        <f>RS_wells_scenario_1_bgw!G438-RS_wells_baseline_bgw!G438</f>
        <v>0</v>
      </c>
      <c r="H438" s="19">
        <f>RS_wells_scenario_1_bgw!H438-RS_wells_baseline_bgw!H438</f>
        <v>0</v>
      </c>
      <c r="I438">
        <f>RS_wells_scenario_1_bgw!I438-RS_wells_baseline_bgw!I438</f>
        <v>0</v>
      </c>
      <c r="J438">
        <f>RS_wells_scenario_1_bgw!J438-RS_wells_baseline_bgw!J438</f>
        <v>0</v>
      </c>
      <c r="K438">
        <f>RS_wells_scenario_1_bgw!K438-RS_wells_baseline_bgw!K438</f>
        <v>0</v>
      </c>
      <c r="L438">
        <f>RS_wells_scenario_1_bgw!L438-RS_wells_baseline_bgw!L438</f>
        <v>0</v>
      </c>
      <c r="M438">
        <f>RS_wells_scenario_1_bgw!M438-RS_wells_baseline_bgw!M438</f>
        <v>0</v>
      </c>
      <c r="N438">
        <f>RS_wells_scenario_1_bgw!N438-RS_wells_baseline_bgw!N438</f>
        <v>0</v>
      </c>
      <c r="O438">
        <v>10.145833333333334</v>
      </c>
      <c r="P438">
        <f t="shared" si="90"/>
        <v>1952</v>
      </c>
      <c r="Q438" s="2">
        <f t="shared" si="91"/>
        <v>19013.729166666461</v>
      </c>
      <c r="R438">
        <f t="shared" si="92"/>
        <v>0</v>
      </c>
      <c r="S438">
        <f>I438*$O438/ref!$B$3</f>
        <v>0</v>
      </c>
      <c r="T438">
        <f>K438*$O438/ref!$B$3</f>
        <v>0</v>
      </c>
      <c r="U438">
        <f>L438*$O438/ref!$B$3</f>
        <v>0</v>
      </c>
      <c r="V438">
        <f>N438*$O438/ref!$B$3</f>
        <v>0</v>
      </c>
      <c r="W438">
        <f t="shared" si="96"/>
        <v>1</v>
      </c>
      <c r="X438" t="str">
        <f t="shared" si="97"/>
        <v>1 1952</v>
      </c>
      <c r="Y438">
        <f t="shared" si="94"/>
        <v>4</v>
      </c>
      <c r="Z438">
        <f t="shared" si="98"/>
        <v>1976</v>
      </c>
      <c r="AA438" t="str">
        <f t="shared" si="99"/>
        <v>4 1976</v>
      </c>
      <c r="AB438" s="1">
        <f t="shared" si="95"/>
        <v>27880.75</v>
      </c>
      <c r="AC438">
        <f t="shared" si="93"/>
        <v>3</v>
      </c>
      <c r="AD438" s="16">
        <f t="shared" si="100"/>
        <v>1403.0188216948179</v>
      </c>
      <c r="AE438" s="16">
        <f t="shared" si="101"/>
        <v>-3914.286369260788</v>
      </c>
      <c r="AF438" s="16">
        <f t="shared" si="102"/>
        <v>0.13335989851165442</v>
      </c>
      <c r="AG438" s="16">
        <f t="shared" si="103"/>
        <v>1370.3681833527487</v>
      </c>
      <c r="AH438">
        <f>INDEX(Impacts_scenario_1_RSBsn_Mask!$Y$2:$Y$70,$Z438-1939+1,1)</f>
        <v>0.94645032162536336</v>
      </c>
    </row>
    <row r="439" spans="1:34" x14ac:dyDescent="0.3">
      <c r="A439">
        <v>146</v>
      </c>
      <c r="B439">
        <v>3</v>
      </c>
      <c r="C439">
        <f>RS_wells_scenario_1_bgw!C439-RS_wells_baseline_bgw!C439</f>
        <v>0</v>
      </c>
      <c r="D439">
        <f>RS_wells_scenario_1_bgw!D439-RS_wells_baseline_bgw!D439</f>
        <v>0</v>
      </c>
      <c r="E439">
        <f>RS_wells_scenario_1_bgw!E439-RS_wells_baseline_bgw!E439</f>
        <v>0</v>
      </c>
      <c r="F439">
        <f>RS_wells_scenario_1_bgw!F439-RS_wells_baseline_bgw!F439</f>
        <v>0</v>
      </c>
      <c r="G439">
        <f>RS_wells_scenario_1_bgw!G439-RS_wells_baseline_bgw!G439</f>
        <v>0</v>
      </c>
      <c r="H439" s="19">
        <f>RS_wells_scenario_1_bgw!H439-RS_wells_baseline_bgw!H439</f>
        <v>0</v>
      </c>
      <c r="I439">
        <f>RS_wells_scenario_1_bgw!I439-RS_wells_baseline_bgw!I439</f>
        <v>0</v>
      </c>
      <c r="J439">
        <f>RS_wells_scenario_1_bgw!J439-RS_wells_baseline_bgw!J439</f>
        <v>0</v>
      </c>
      <c r="K439">
        <f>RS_wells_scenario_1_bgw!K439-RS_wells_baseline_bgw!K439</f>
        <v>0</v>
      </c>
      <c r="L439">
        <f>RS_wells_scenario_1_bgw!L439-RS_wells_baseline_bgw!L439</f>
        <v>0</v>
      </c>
      <c r="M439">
        <f>RS_wells_scenario_1_bgw!M439-RS_wells_baseline_bgw!M439</f>
        <v>0</v>
      </c>
      <c r="N439">
        <f>RS_wells_scenario_1_bgw!N439-RS_wells_baseline_bgw!N439</f>
        <v>0</v>
      </c>
      <c r="O439">
        <v>10.145833333333334</v>
      </c>
      <c r="P439">
        <f t="shared" si="90"/>
        <v>1952</v>
      </c>
      <c r="Q439" s="2">
        <f t="shared" si="91"/>
        <v>19023.874999999793</v>
      </c>
      <c r="R439">
        <f t="shared" si="92"/>
        <v>0</v>
      </c>
      <c r="S439">
        <f>I439*$O439/ref!$B$3</f>
        <v>0</v>
      </c>
      <c r="T439">
        <f>K439*$O439/ref!$B$3</f>
        <v>0</v>
      </c>
      <c r="U439">
        <f>L439*$O439/ref!$B$3</f>
        <v>0</v>
      </c>
      <c r="V439">
        <f>N439*$O439/ref!$B$3</f>
        <v>0</v>
      </c>
      <c r="W439">
        <f t="shared" si="96"/>
        <v>1</v>
      </c>
      <c r="X439" t="str">
        <f t="shared" si="97"/>
        <v>1 1952</v>
      </c>
      <c r="Y439">
        <f t="shared" si="94"/>
        <v>5</v>
      </c>
      <c r="Z439">
        <f t="shared" si="98"/>
        <v>1976</v>
      </c>
      <c r="AA439" t="str">
        <f t="shared" si="99"/>
        <v>5 1976</v>
      </c>
      <c r="AB439" s="1">
        <f t="shared" si="95"/>
        <v>27911.1875</v>
      </c>
      <c r="AC439">
        <f t="shared" si="93"/>
        <v>3</v>
      </c>
      <c r="AD439" s="16">
        <f t="shared" si="100"/>
        <v>1667.1172790061157</v>
      </c>
      <c r="AE439" s="16">
        <f t="shared" si="101"/>
        <v>-6127.682670741513</v>
      </c>
      <c r="AF439" s="16">
        <f t="shared" si="102"/>
        <v>481.30268466645742</v>
      </c>
      <c r="AG439" s="16">
        <f t="shared" si="103"/>
        <v>1411.9825811058072</v>
      </c>
      <c r="AH439">
        <f>INDEX(Impacts_scenario_1_RSBsn_Mask!$Y$2:$Y$70,$Z439-1939+1,1)</f>
        <v>0.94645032162536336</v>
      </c>
    </row>
    <row r="440" spans="1:34" x14ac:dyDescent="0.3">
      <c r="A440">
        <v>147</v>
      </c>
      <c r="B440">
        <v>1</v>
      </c>
      <c r="C440">
        <f>RS_wells_scenario_1_bgw!C440-RS_wells_baseline_bgw!C440</f>
        <v>0</v>
      </c>
      <c r="D440">
        <f>RS_wells_scenario_1_bgw!D440-RS_wells_baseline_bgw!D440</f>
        <v>0</v>
      </c>
      <c r="E440">
        <f>RS_wells_scenario_1_bgw!E440-RS_wells_baseline_bgw!E440</f>
        <v>0</v>
      </c>
      <c r="F440">
        <f>RS_wells_scenario_1_bgw!F440-RS_wells_baseline_bgw!F440</f>
        <v>0</v>
      </c>
      <c r="G440">
        <f>RS_wells_scenario_1_bgw!G440-RS_wells_baseline_bgw!G440</f>
        <v>0</v>
      </c>
      <c r="H440" s="19">
        <f>RS_wells_scenario_1_bgw!H440-RS_wells_baseline_bgw!H440</f>
        <v>0</v>
      </c>
      <c r="I440">
        <f>RS_wells_scenario_1_bgw!I440-RS_wells_baseline_bgw!I440</f>
        <v>0</v>
      </c>
      <c r="J440">
        <f>RS_wells_scenario_1_bgw!J440-RS_wells_baseline_bgw!J440</f>
        <v>0</v>
      </c>
      <c r="K440">
        <f>RS_wells_scenario_1_bgw!K440-RS_wells_baseline_bgw!K440</f>
        <v>0</v>
      </c>
      <c r="L440">
        <f>RS_wells_scenario_1_bgw!L440-RS_wells_baseline_bgw!L440</f>
        <v>0</v>
      </c>
      <c r="M440">
        <f>RS_wells_scenario_1_bgw!M440-RS_wells_baseline_bgw!M440</f>
        <v>0</v>
      </c>
      <c r="N440">
        <f>RS_wells_scenario_1_bgw!N440-RS_wells_baseline_bgw!N440</f>
        <v>0</v>
      </c>
      <c r="O440">
        <v>10.145833333333334</v>
      </c>
      <c r="P440">
        <f t="shared" si="90"/>
        <v>1952</v>
      </c>
      <c r="Q440" s="2">
        <f t="shared" si="91"/>
        <v>19034.020833333125</v>
      </c>
      <c r="R440">
        <f t="shared" si="92"/>
        <v>0</v>
      </c>
      <c r="S440">
        <f>I440*$O440/ref!$B$3</f>
        <v>0</v>
      </c>
      <c r="T440">
        <f>K440*$O440/ref!$B$3</f>
        <v>0</v>
      </c>
      <c r="U440">
        <f>L440*$O440/ref!$B$3</f>
        <v>0</v>
      </c>
      <c r="V440">
        <f>N440*$O440/ref!$B$3</f>
        <v>0</v>
      </c>
      <c r="W440">
        <f t="shared" si="96"/>
        <v>2</v>
      </c>
      <c r="X440" t="str">
        <f t="shared" si="97"/>
        <v>2 1952</v>
      </c>
      <c r="Y440">
        <f t="shared" si="94"/>
        <v>6</v>
      </c>
      <c r="Z440">
        <f t="shared" si="98"/>
        <v>1976</v>
      </c>
      <c r="AA440" t="str">
        <f t="shared" si="99"/>
        <v>6 1976</v>
      </c>
      <c r="AB440" s="1">
        <f t="shared" si="95"/>
        <v>27941.625</v>
      </c>
      <c r="AC440">
        <f t="shared" si="93"/>
        <v>3</v>
      </c>
      <c r="AD440" s="16">
        <f t="shared" si="100"/>
        <v>519.3427104137495</v>
      </c>
      <c r="AE440" s="16">
        <f t="shared" si="101"/>
        <v>-14565.817208692042</v>
      </c>
      <c r="AF440" s="16">
        <f t="shared" si="102"/>
        <v>1519.9875154238355</v>
      </c>
      <c r="AG440" s="16">
        <f t="shared" si="103"/>
        <v>1194.3537950893844</v>
      </c>
      <c r="AH440">
        <f>INDEX(Impacts_scenario_1_RSBsn_Mask!$Y$2:$Y$70,$Z440-1939+1,1)</f>
        <v>0.94645032162536336</v>
      </c>
    </row>
    <row r="441" spans="1:34" x14ac:dyDescent="0.3">
      <c r="A441">
        <v>147</v>
      </c>
      <c r="B441">
        <v>2</v>
      </c>
      <c r="C441">
        <f>RS_wells_scenario_1_bgw!C441-RS_wells_baseline_bgw!C441</f>
        <v>0</v>
      </c>
      <c r="D441">
        <f>RS_wells_scenario_1_bgw!D441-RS_wells_baseline_bgw!D441</f>
        <v>0</v>
      </c>
      <c r="E441">
        <f>RS_wells_scenario_1_bgw!E441-RS_wells_baseline_bgw!E441</f>
        <v>0</v>
      </c>
      <c r="F441">
        <f>RS_wells_scenario_1_bgw!F441-RS_wells_baseline_bgw!F441</f>
        <v>0</v>
      </c>
      <c r="G441">
        <f>RS_wells_scenario_1_bgw!G441-RS_wells_baseline_bgw!G441</f>
        <v>0</v>
      </c>
      <c r="H441" s="19">
        <f>RS_wells_scenario_1_bgw!H441-RS_wells_baseline_bgw!H441</f>
        <v>0</v>
      </c>
      <c r="I441">
        <f>RS_wells_scenario_1_bgw!I441-RS_wells_baseline_bgw!I441</f>
        <v>0</v>
      </c>
      <c r="J441">
        <f>RS_wells_scenario_1_bgw!J441-RS_wells_baseline_bgw!J441</f>
        <v>0</v>
      </c>
      <c r="K441">
        <f>RS_wells_scenario_1_bgw!K441-RS_wells_baseline_bgw!K441</f>
        <v>0</v>
      </c>
      <c r="L441">
        <f>RS_wells_scenario_1_bgw!L441-RS_wells_baseline_bgw!L441</f>
        <v>0</v>
      </c>
      <c r="M441">
        <f>RS_wells_scenario_1_bgw!M441-RS_wells_baseline_bgw!M441</f>
        <v>0</v>
      </c>
      <c r="N441">
        <f>RS_wells_scenario_1_bgw!N441-RS_wells_baseline_bgw!N441</f>
        <v>0</v>
      </c>
      <c r="O441">
        <v>10.145833333333334</v>
      </c>
      <c r="P441">
        <f t="shared" si="90"/>
        <v>1952</v>
      </c>
      <c r="Q441" s="2">
        <f t="shared" si="91"/>
        <v>19044.166666666457</v>
      </c>
      <c r="R441">
        <f t="shared" si="92"/>
        <v>0</v>
      </c>
      <c r="S441">
        <f>I441*$O441/ref!$B$3</f>
        <v>0</v>
      </c>
      <c r="T441">
        <f>K441*$O441/ref!$B$3</f>
        <v>0</v>
      </c>
      <c r="U441">
        <f>L441*$O441/ref!$B$3</f>
        <v>0</v>
      </c>
      <c r="V441">
        <f>N441*$O441/ref!$B$3</f>
        <v>0</v>
      </c>
      <c r="W441">
        <f t="shared" si="96"/>
        <v>2</v>
      </c>
      <c r="X441" t="str">
        <f t="shared" si="97"/>
        <v>2 1952</v>
      </c>
      <c r="Y441">
        <f t="shared" si="94"/>
        <v>7</v>
      </c>
      <c r="Z441">
        <f t="shared" si="98"/>
        <v>1976</v>
      </c>
      <c r="AA441" t="str">
        <f t="shared" si="99"/>
        <v>7 1976</v>
      </c>
      <c r="AB441" s="1">
        <f t="shared" si="95"/>
        <v>27972.0625</v>
      </c>
      <c r="AC441">
        <f t="shared" si="93"/>
        <v>3</v>
      </c>
      <c r="AD441" s="16">
        <f t="shared" si="100"/>
        <v>223.01167137726725</v>
      </c>
      <c r="AE441" s="16">
        <f t="shared" si="101"/>
        <v>-44726.674795985418</v>
      </c>
      <c r="AF441" s="16">
        <f t="shared" si="102"/>
        <v>1466.6308692555288</v>
      </c>
      <c r="AG441" s="16">
        <f t="shared" si="103"/>
        <v>1267.1309386004475</v>
      </c>
      <c r="AH441">
        <f>INDEX(Impacts_scenario_1_RSBsn_Mask!$Y$2:$Y$70,$Z441-1939+1,1)</f>
        <v>0.94645032162536336</v>
      </c>
    </row>
    <row r="442" spans="1:34" x14ac:dyDescent="0.3">
      <c r="A442">
        <v>147</v>
      </c>
      <c r="B442">
        <v>3</v>
      </c>
      <c r="C442">
        <f>RS_wells_scenario_1_bgw!C442-RS_wells_baseline_bgw!C442</f>
        <v>0</v>
      </c>
      <c r="D442">
        <f>RS_wells_scenario_1_bgw!D442-RS_wells_baseline_bgw!D442</f>
        <v>0</v>
      </c>
      <c r="E442">
        <f>RS_wells_scenario_1_bgw!E442-RS_wells_baseline_bgw!E442</f>
        <v>0</v>
      </c>
      <c r="F442">
        <f>RS_wells_scenario_1_bgw!F442-RS_wells_baseline_bgw!F442</f>
        <v>0</v>
      </c>
      <c r="G442">
        <f>RS_wells_scenario_1_bgw!G442-RS_wells_baseline_bgw!G442</f>
        <v>0</v>
      </c>
      <c r="H442" s="19">
        <f>RS_wells_scenario_1_bgw!H442-RS_wells_baseline_bgw!H442</f>
        <v>0</v>
      </c>
      <c r="I442">
        <f>RS_wells_scenario_1_bgw!I442-RS_wells_baseline_bgw!I442</f>
        <v>0</v>
      </c>
      <c r="J442">
        <f>RS_wells_scenario_1_bgw!J442-RS_wells_baseline_bgw!J442</f>
        <v>0</v>
      </c>
      <c r="K442">
        <f>RS_wells_scenario_1_bgw!K442-RS_wells_baseline_bgw!K442</f>
        <v>0</v>
      </c>
      <c r="L442">
        <f>RS_wells_scenario_1_bgw!L442-RS_wells_baseline_bgw!L442</f>
        <v>0</v>
      </c>
      <c r="M442">
        <f>RS_wells_scenario_1_bgw!M442-RS_wells_baseline_bgw!M442</f>
        <v>0</v>
      </c>
      <c r="N442">
        <f>RS_wells_scenario_1_bgw!N442-RS_wells_baseline_bgw!N442</f>
        <v>0</v>
      </c>
      <c r="O442">
        <v>10.145833333333334</v>
      </c>
      <c r="P442">
        <f t="shared" si="90"/>
        <v>1952</v>
      </c>
      <c r="Q442" s="2">
        <f t="shared" si="91"/>
        <v>19054.312499999789</v>
      </c>
      <c r="R442">
        <f t="shared" si="92"/>
        <v>0</v>
      </c>
      <c r="S442">
        <f>I442*$O442/ref!$B$3</f>
        <v>0</v>
      </c>
      <c r="T442">
        <f>K442*$O442/ref!$B$3</f>
        <v>0</v>
      </c>
      <c r="U442">
        <f>L442*$O442/ref!$B$3</f>
        <v>0</v>
      </c>
      <c r="V442">
        <f>N442*$O442/ref!$B$3</f>
        <v>0</v>
      </c>
      <c r="W442">
        <f t="shared" si="96"/>
        <v>2</v>
      </c>
      <c r="X442" t="str">
        <f t="shared" si="97"/>
        <v>2 1952</v>
      </c>
      <c r="Y442">
        <f t="shared" si="94"/>
        <v>8</v>
      </c>
      <c r="Z442">
        <f t="shared" si="98"/>
        <v>1976</v>
      </c>
      <c r="AA442" t="str">
        <f t="shared" si="99"/>
        <v>8 1976</v>
      </c>
      <c r="AB442" s="1">
        <f t="shared" si="95"/>
        <v>28002.5</v>
      </c>
      <c r="AC442">
        <f t="shared" si="93"/>
        <v>3</v>
      </c>
      <c r="AD442" s="16">
        <f t="shared" si="100"/>
        <v>55.311296906469991</v>
      </c>
      <c r="AE442" s="16">
        <f t="shared" si="101"/>
        <v>-49090.308160999135</v>
      </c>
      <c r="AF442" s="16">
        <f t="shared" si="102"/>
        <v>2212.5337688323461</v>
      </c>
      <c r="AG442" s="16">
        <f t="shared" si="103"/>
        <v>1362.814052322085</v>
      </c>
      <c r="AH442">
        <f>INDEX(Impacts_scenario_1_RSBsn_Mask!$Y$2:$Y$70,$Z442-1939+1,1)</f>
        <v>0.94645032162536336</v>
      </c>
    </row>
    <row r="443" spans="1:34" x14ac:dyDescent="0.3">
      <c r="A443">
        <v>148</v>
      </c>
      <c r="B443">
        <v>1</v>
      </c>
      <c r="C443">
        <f>RS_wells_scenario_1_bgw!C443-RS_wells_baseline_bgw!C443</f>
        <v>0</v>
      </c>
      <c r="D443">
        <f>RS_wells_scenario_1_bgw!D443-RS_wells_baseline_bgw!D443</f>
        <v>0</v>
      </c>
      <c r="E443">
        <f>RS_wells_scenario_1_bgw!E443-RS_wells_baseline_bgw!E443</f>
        <v>0</v>
      </c>
      <c r="F443">
        <f>RS_wells_scenario_1_bgw!F443-RS_wells_baseline_bgw!F443</f>
        <v>0</v>
      </c>
      <c r="G443">
        <f>RS_wells_scenario_1_bgw!G443-RS_wells_baseline_bgw!G443</f>
        <v>0</v>
      </c>
      <c r="H443" s="19">
        <f>RS_wells_scenario_1_bgw!H443-RS_wells_baseline_bgw!H443</f>
        <v>0</v>
      </c>
      <c r="I443">
        <f>RS_wells_scenario_1_bgw!I443-RS_wells_baseline_bgw!I443</f>
        <v>0</v>
      </c>
      <c r="J443">
        <f>RS_wells_scenario_1_bgw!J443-RS_wells_baseline_bgw!J443</f>
        <v>0</v>
      </c>
      <c r="K443">
        <f>RS_wells_scenario_1_bgw!K443-RS_wells_baseline_bgw!K443</f>
        <v>0</v>
      </c>
      <c r="L443">
        <f>RS_wells_scenario_1_bgw!L443-RS_wells_baseline_bgw!L443</f>
        <v>0</v>
      </c>
      <c r="M443">
        <f>RS_wells_scenario_1_bgw!M443-RS_wells_baseline_bgw!M443</f>
        <v>0</v>
      </c>
      <c r="N443">
        <f>RS_wells_scenario_1_bgw!N443-RS_wells_baseline_bgw!N443</f>
        <v>0</v>
      </c>
      <c r="O443">
        <v>10.145833333333334</v>
      </c>
      <c r="P443">
        <f t="shared" si="90"/>
        <v>1952</v>
      </c>
      <c r="Q443" s="2">
        <f t="shared" si="91"/>
        <v>19064.458333333121</v>
      </c>
      <c r="R443">
        <f t="shared" si="92"/>
        <v>0</v>
      </c>
      <c r="S443">
        <f>I443*$O443/ref!$B$3</f>
        <v>0</v>
      </c>
      <c r="T443">
        <f>K443*$O443/ref!$B$3</f>
        <v>0</v>
      </c>
      <c r="U443">
        <f>L443*$O443/ref!$B$3</f>
        <v>0</v>
      </c>
      <c r="V443">
        <f>N443*$O443/ref!$B$3</f>
        <v>0</v>
      </c>
      <c r="W443">
        <f t="shared" si="96"/>
        <v>3</v>
      </c>
      <c r="X443" t="str">
        <f t="shared" si="97"/>
        <v>3 1952</v>
      </c>
      <c r="Y443">
        <f t="shared" si="94"/>
        <v>9</v>
      </c>
      <c r="Z443">
        <f t="shared" si="98"/>
        <v>1976</v>
      </c>
      <c r="AA443" t="str">
        <f t="shared" si="99"/>
        <v>9 1976</v>
      </c>
      <c r="AB443" s="1">
        <f t="shared" si="95"/>
        <v>28032.9375</v>
      </c>
      <c r="AC443">
        <f t="shared" si="93"/>
        <v>3</v>
      </c>
      <c r="AD443" s="16">
        <f t="shared" si="100"/>
        <v>-367.61792181047724</v>
      </c>
      <c r="AE443" s="16">
        <f t="shared" si="101"/>
        <v>-22046.731836977742</v>
      </c>
      <c r="AF443" s="16">
        <f t="shared" si="102"/>
        <v>782.76959538189431</v>
      </c>
      <c r="AG443" s="16">
        <f t="shared" si="103"/>
        <v>1869.2166760651498</v>
      </c>
      <c r="AH443">
        <f>INDEX(Impacts_scenario_1_RSBsn_Mask!$Y$2:$Y$70,$Z443-1939+1,1)</f>
        <v>0.94645032162536336</v>
      </c>
    </row>
    <row r="444" spans="1:34" x14ac:dyDescent="0.3">
      <c r="A444">
        <v>148</v>
      </c>
      <c r="B444">
        <v>2</v>
      </c>
      <c r="C444">
        <f>RS_wells_scenario_1_bgw!C444-RS_wells_baseline_bgw!C444</f>
        <v>0</v>
      </c>
      <c r="D444">
        <f>RS_wells_scenario_1_bgw!D444-RS_wells_baseline_bgw!D444</f>
        <v>0</v>
      </c>
      <c r="E444">
        <f>RS_wells_scenario_1_bgw!E444-RS_wells_baseline_bgw!E444</f>
        <v>0</v>
      </c>
      <c r="F444">
        <f>RS_wells_scenario_1_bgw!F444-RS_wells_baseline_bgw!F444</f>
        <v>0</v>
      </c>
      <c r="G444">
        <f>RS_wells_scenario_1_bgw!G444-RS_wells_baseline_bgw!G444</f>
        <v>0</v>
      </c>
      <c r="H444" s="19">
        <f>RS_wells_scenario_1_bgw!H444-RS_wells_baseline_bgw!H444</f>
        <v>0</v>
      </c>
      <c r="I444">
        <f>RS_wells_scenario_1_bgw!I444-RS_wells_baseline_bgw!I444</f>
        <v>0</v>
      </c>
      <c r="J444">
        <f>RS_wells_scenario_1_bgw!J444-RS_wells_baseline_bgw!J444</f>
        <v>0</v>
      </c>
      <c r="K444">
        <f>RS_wells_scenario_1_bgw!K444-RS_wells_baseline_bgw!K444</f>
        <v>0</v>
      </c>
      <c r="L444">
        <f>RS_wells_scenario_1_bgw!L444-RS_wells_baseline_bgw!L444</f>
        <v>0</v>
      </c>
      <c r="M444">
        <f>RS_wells_scenario_1_bgw!M444-RS_wells_baseline_bgw!M444</f>
        <v>0</v>
      </c>
      <c r="N444">
        <f>RS_wells_scenario_1_bgw!N444-RS_wells_baseline_bgw!N444</f>
        <v>0</v>
      </c>
      <c r="O444">
        <v>10.145833333333334</v>
      </c>
      <c r="P444">
        <f t="shared" si="90"/>
        <v>1952</v>
      </c>
      <c r="Q444" s="2">
        <f t="shared" si="91"/>
        <v>19074.604166666453</v>
      </c>
      <c r="R444">
        <f t="shared" si="92"/>
        <v>0</v>
      </c>
      <c r="S444">
        <f>I444*$O444/ref!$B$3</f>
        <v>0</v>
      </c>
      <c r="T444">
        <f>K444*$O444/ref!$B$3</f>
        <v>0</v>
      </c>
      <c r="U444">
        <f>L444*$O444/ref!$B$3</f>
        <v>0</v>
      </c>
      <c r="V444">
        <f>N444*$O444/ref!$B$3</f>
        <v>0</v>
      </c>
      <c r="W444">
        <f t="shared" si="96"/>
        <v>3</v>
      </c>
      <c r="X444" t="str">
        <f t="shared" si="97"/>
        <v>3 1952</v>
      </c>
      <c r="Y444">
        <f t="shared" si="94"/>
        <v>10</v>
      </c>
      <c r="Z444">
        <f t="shared" si="98"/>
        <v>1976</v>
      </c>
      <c r="AA444" t="str">
        <f t="shared" si="99"/>
        <v>10 1976</v>
      </c>
      <c r="AB444" s="1">
        <f t="shared" si="95"/>
        <v>28063.375</v>
      </c>
      <c r="AC444">
        <f t="shared" si="93"/>
        <v>3</v>
      </c>
      <c r="AD444" s="16">
        <f t="shared" si="100"/>
        <v>-6952.651913461892</v>
      </c>
      <c r="AE444" s="16">
        <f t="shared" si="101"/>
        <v>-19.438780805211309</v>
      </c>
      <c r="AF444" s="16">
        <f t="shared" si="102"/>
        <v>453.84470467042615</v>
      </c>
      <c r="AG444" s="16">
        <f t="shared" si="103"/>
        <v>2021.7607824952672</v>
      </c>
      <c r="AH444">
        <f>INDEX(Impacts_scenario_1_RSBsn_Mask!$Y$2:$Y$70,$Z444-1939+1,1)</f>
        <v>0.94645032162536336</v>
      </c>
    </row>
    <row r="445" spans="1:34" x14ac:dyDescent="0.3">
      <c r="A445">
        <v>148</v>
      </c>
      <c r="B445">
        <v>3</v>
      </c>
      <c r="C445">
        <f>RS_wells_scenario_1_bgw!C445-RS_wells_baseline_bgw!C445</f>
        <v>0</v>
      </c>
      <c r="D445">
        <f>RS_wells_scenario_1_bgw!D445-RS_wells_baseline_bgw!D445</f>
        <v>0</v>
      </c>
      <c r="E445">
        <f>RS_wells_scenario_1_bgw!E445-RS_wells_baseline_bgw!E445</f>
        <v>0</v>
      </c>
      <c r="F445">
        <f>RS_wells_scenario_1_bgw!F445-RS_wells_baseline_bgw!F445</f>
        <v>0</v>
      </c>
      <c r="G445">
        <f>RS_wells_scenario_1_bgw!G445-RS_wells_baseline_bgw!G445</f>
        <v>0</v>
      </c>
      <c r="H445" s="19">
        <f>RS_wells_scenario_1_bgw!H445-RS_wells_baseline_bgw!H445</f>
        <v>0</v>
      </c>
      <c r="I445">
        <f>RS_wells_scenario_1_bgw!I445-RS_wells_baseline_bgw!I445</f>
        <v>0</v>
      </c>
      <c r="J445">
        <f>RS_wells_scenario_1_bgw!J445-RS_wells_baseline_bgw!J445</f>
        <v>0</v>
      </c>
      <c r="K445">
        <f>RS_wells_scenario_1_bgw!K445-RS_wells_baseline_bgw!K445</f>
        <v>0</v>
      </c>
      <c r="L445">
        <f>RS_wells_scenario_1_bgw!L445-RS_wells_baseline_bgw!L445</f>
        <v>0</v>
      </c>
      <c r="M445">
        <f>RS_wells_scenario_1_bgw!M445-RS_wells_baseline_bgw!M445</f>
        <v>0</v>
      </c>
      <c r="N445">
        <f>RS_wells_scenario_1_bgw!N445-RS_wells_baseline_bgw!N445</f>
        <v>0</v>
      </c>
      <c r="O445">
        <v>10.145833333333334</v>
      </c>
      <c r="P445">
        <f t="shared" si="90"/>
        <v>1952</v>
      </c>
      <c r="Q445" s="2">
        <f t="shared" si="91"/>
        <v>19084.749999999785</v>
      </c>
      <c r="R445">
        <f t="shared" si="92"/>
        <v>0</v>
      </c>
      <c r="S445">
        <f>I445*$O445/ref!$B$3</f>
        <v>0</v>
      </c>
      <c r="T445">
        <f>K445*$O445/ref!$B$3</f>
        <v>0</v>
      </c>
      <c r="U445">
        <f>L445*$O445/ref!$B$3</f>
        <v>0</v>
      </c>
      <c r="V445">
        <f>N445*$O445/ref!$B$3</f>
        <v>0</v>
      </c>
      <c r="W445">
        <f t="shared" si="96"/>
        <v>3</v>
      </c>
      <c r="X445" t="str">
        <f t="shared" si="97"/>
        <v>3 1952</v>
      </c>
      <c r="Y445">
        <f t="shared" si="94"/>
        <v>11</v>
      </c>
      <c r="Z445">
        <f t="shared" si="98"/>
        <v>1976</v>
      </c>
      <c r="AA445" t="str">
        <f t="shared" si="99"/>
        <v>11 1976</v>
      </c>
      <c r="AB445" s="1">
        <f t="shared" si="95"/>
        <v>28093.8125</v>
      </c>
      <c r="AC445">
        <f t="shared" si="93"/>
        <v>3</v>
      </c>
      <c r="AD445" s="16">
        <f t="shared" si="100"/>
        <v>-2778.4141574376363</v>
      </c>
      <c r="AE445" s="16">
        <f t="shared" si="101"/>
        <v>-19.438780805211309</v>
      </c>
      <c r="AF445" s="16">
        <f t="shared" si="102"/>
        <v>572.98080309343266</v>
      </c>
      <c r="AG445" s="16">
        <f t="shared" si="103"/>
        <v>1885.1691900142039</v>
      </c>
      <c r="AH445">
        <f>INDEX(Impacts_scenario_1_RSBsn_Mask!$Y$2:$Y$70,$Z445-1939+1,1)</f>
        <v>0.94645032162536336</v>
      </c>
    </row>
    <row r="446" spans="1:34" x14ac:dyDescent="0.3">
      <c r="A446">
        <v>149</v>
      </c>
      <c r="B446">
        <v>1</v>
      </c>
      <c r="C446">
        <f>RS_wells_scenario_1_bgw!C446-RS_wells_baseline_bgw!C446</f>
        <v>0</v>
      </c>
      <c r="D446">
        <f>RS_wells_scenario_1_bgw!D446-RS_wells_baseline_bgw!D446</f>
        <v>0</v>
      </c>
      <c r="E446">
        <f>RS_wells_scenario_1_bgw!E446-RS_wells_baseline_bgw!E446</f>
        <v>0</v>
      </c>
      <c r="F446">
        <f>RS_wells_scenario_1_bgw!F446-RS_wells_baseline_bgw!F446</f>
        <v>0</v>
      </c>
      <c r="G446">
        <f>RS_wells_scenario_1_bgw!G446-RS_wells_baseline_bgw!G446</f>
        <v>0</v>
      </c>
      <c r="H446" s="19">
        <f>RS_wells_scenario_1_bgw!H446-RS_wells_baseline_bgw!H446</f>
        <v>0</v>
      </c>
      <c r="I446">
        <f>RS_wells_scenario_1_bgw!I446-RS_wells_baseline_bgw!I446</f>
        <v>0</v>
      </c>
      <c r="J446">
        <f>RS_wells_scenario_1_bgw!J446-RS_wells_baseline_bgw!J446</f>
        <v>0</v>
      </c>
      <c r="K446">
        <f>RS_wells_scenario_1_bgw!K446-RS_wells_baseline_bgw!K446</f>
        <v>0</v>
      </c>
      <c r="L446">
        <f>RS_wells_scenario_1_bgw!L446-RS_wells_baseline_bgw!L446</f>
        <v>0</v>
      </c>
      <c r="M446">
        <f>RS_wells_scenario_1_bgw!M446-RS_wells_baseline_bgw!M446</f>
        <v>0</v>
      </c>
      <c r="N446">
        <f>RS_wells_scenario_1_bgw!N446-RS_wells_baseline_bgw!N446</f>
        <v>0</v>
      </c>
      <c r="O446">
        <v>10.145833333333334</v>
      </c>
      <c r="P446">
        <f t="shared" si="90"/>
        <v>1952</v>
      </c>
      <c r="Q446" s="2">
        <f t="shared" si="91"/>
        <v>19094.895833333117</v>
      </c>
      <c r="R446">
        <f t="shared" si="92"/>
        <v>0</v>
      </c>
      <c r="S446">
        <f>I446*$O446/ref!$B$3</f>
        <v>0</v>
      </c>
      <c r="T446">
        <f>K446*$O446/ref!$B$3</f>
        <v>0</v>
      </c>
      <c r="U446">
        <f>L446*$O446/ref!$B$3</f>
        <v>0</v>
      </c>
      <c r="V446">
        <f>N446*$O446/ref!$B$3</f>
        <v>0</v>
      </c>
      <c r="W446">
        <f t="shared" si="96"/>
        <v>4</v>
      </c>
      <c r="X446" t="str">
        <f t="shared" si="97"/>
        <v>4 1952</v>
      </c>
      <c r="Y446">
        <f t="shared" si="94"/>
        <v>12</v>
      </c>
      <c r="Z446">
        <f t="shared" si="98"/>
        <v>1976</v>
      </c>
      <c r="AA446" t="str">
        <f t="shared" si="99"/>
        <v>12 1976</v>
      </c>
      <c r="AB446" s="1">
        <f t="shared" si="95"/>
        <v>28124.25</v>
      </c>
      <c r="AC446">
        <f t="shared" si="93"/>
        <v>3</v>
      </c>
      <c r="AD446" s="16">
        <f t="shared" si="100"/>
        <v>-1430.8810808902474</v>
      </c>
      <c r="AE446" s="16">
        <f t="shared" si="101"/>
        <v>-19.438780805211309</v>
      </c>
      <c r="AF446" s="16">
        <f t="shared" si="102"/>
        <v>451.41422347925271</v>
      </c>
      <c r="AG446" s="16">
        <f t="shared" si="103"/>
        <v>1777.431464617385</v>
      </c>
      <c r="AH446">
        <f>INDEX(Impacts_scenario_1_RSBsn_Mask!$Y$2:$Y$70,$Z446-1939+1,1)</f>
        <v>0.94645032162536336</v>
      </c>
    </row>
    <row r="447" spans="1:34" x14ac:dyDescent="0.3">
      <c r="A447">
        <v>149</v>
      </c>
      <c r="B447">
        <v>2</v>
      </c>
      <c r="C447">
        <f>RS_wells_scenario_1_bgw!C447-RS_wells_baseline_bgw!C447</f>
        <v>0</v>
      </c>
      <c r="D447">
        <f>RS_wells_scenario_1_bgw!D447-RS_wells_baseline_bgw!D447</f>
        <v>0</v>
      </c>
      <c r="E447">
        <f>RS_wells_scenario_1_bgw!E447-RS_wells_baseline_bgw!E447</f>
        <v>0</v>
      </c>
      <c r="F447">
        <f>RS_wells_scenario_1_bgw!F447-RS_wells_baseline_bgw!F447</f>
        <v>0</v>
      </c>
      <c r="G447">
        <f>RS_wells_scenario_1_bgw!G447-RS_wells_baseline_bgw!G447</f>
        <v>0</v>
      </c>
      <c r="H447" s="19">
        <f>RS_wells_scenario_1_bgw!H447-RS_wells_baseline_bgw!H447</f>
        <v>0</v>
      </c>
      <c r="I447">
        <f>RS_wells_scenario_1_bgw!I447-RS_wells_baseline_bgw!I447</f>
        <v>0</v>
      </c>
      <c r="J447">
        <f>RS_wells_scenario_1_bgw!J447-RS_wells_baseline_bgw!J447</f>
        <v>0</v>
      </c>
      <c r="K447">
        <f>RS_wells_scenario_1_bgw!K447-RS_wells_baseline_bgw!K447</f>
        <v>0</v>
      </c>
      <c r="L447">
        <f>RS_wells_scenario_1_bgw!L447-RS_wells_baseline_bgw!L447</f>
        <v>0</v>
      </c>
      <c r="M447">
        <f>RS_wells_scenario_1_bgw!M447-RS_wells_baseline_bgw!M447</f>
        <v>0</v>
      </c>
      <c r="N447">
        <f>RS_wells_scenario_1_bgw!N447-RS_wells_baseline_bgw!N447</f>
        <v>0</v>
      </c>
      <c r="O447">
        <v>10.145833333333334</v>
      </c>
      <c r="P447">
        <f t="shared" si="90"/>
        <v>1952</v>
      </c>
      <c r="Q447" s="2">
        <f t="shared" si="91"/>
        <v>19105.04166666645</v>
      </c>
      <c r="R447">
        <f t="shared" si="92"/>
        <v>0</v>
      </c>
      <c r="S447">
        <f>I447*$O447/ref!$B$3</f>
        <v>0</v>
      </c>
      <c r="T447">
        <f>K447*$O447/ref!$B$3</f>
        <v>0</v>
      </c>
      <c r="U447">
        <f>L447*$O447/ref!$B$3</f>
        <v>0</v>
      </c>
      <c r="V447">
        <f>N447*$O447/ref!$B$3</f>
        <v>0</v>
      </c>
      <c r="W447">
        <f t="shared" si="96"/>
        <v>4</v>
      </c>
      <c r="X447" t="str">
        <f t="shared" si="97"/>
        <v>4 1952</v>
      </c>
      <c r="Y447">
        <f t="shared" si="94"/>
        <v>1</v>
      </c>
      <c r="Z447">
        <f t="shared" si="98"/>
        <v>1977</v>
      </c>
      <c r="AA447" t="str">
        <f t="shared" si="99"/>
        <v>1 1977</v>
      </c>
      <c r="AB447" s="1">
        <f t="shared" si="95"/>
        <v>28154.6875</v>
      </c>
      <c r="AC447">
        <f t="shared" si="93"/>
        <v>3</v>
      </c>
      <c r="AD447" s="16">
        <f t="shared" si="100"/>
        <v>-869.99081655260204</v>
      </c>
      <c r="AE447" s="16">
        <f t="shared" si="101"/>
        <v>-19.438780805211309</v>
      </c>
      <c r="AF447" s="16">
        <f t="shared" si="102"/>
        <v>69.132846147124596</v>
      </c>
      <c r="AG447" s="16">
        <f t="shared" si="103"/>
        <v>1737.23669538888</v>
      </c>
      <c r="AH447">
        <f>INDEX(Impacts_scenario_1_RSBsn_Mask!$Y$2:$Y$70,$Z447-1939+1,1)</f>
        <v>0.92013239784973822</v>
      </c>
    </row>
    <row r="448" spans="1:34" x14ac:dyDescent="0.3">
      <c r="A448">
        <v>149</v>
      </c>
      <c r="B448">
        <v>3</v>
      </c>
      <c r="C448">
        <f>RS_wells_scenario_1_bgw!C448-RS_wells_baseline_bgw!C448</f>
        <v>0</v>
      </c>
      <c r="D448">
        <f>RS_wells_scenario_1_bgw!D448-RS_wells_baseline_bgw!D448</f>
        <v>0</v>
      </c>
      <c r="E448">
        <f>RS_wells_scenario_1_bgw!E448-RS_wells_baseline_bgw!E448</f>
        <v>0</v>
      </c>
      <c r="F448">
        <f>RS_wells_scenario_1_bgw!F448-RS_wells_baseline_bgw!F448</f>
        <v>0</v>
      </c>
      <c r="G448">
        <f>RS_wells_scenario_1_bgw!G448-RS_wells_baseline_bgw!G448</f>
        <v>0</v>
      </c>
      <c r="H448" s="19">
        <f>RS_wells_scenario_1_bgw!H448-RS_wells_baseline_bgw!H448</f>
        <v>0</v>
      </c>
      <c r="I448">
        <f>RS_wells_scenario_1_bgw!I448-RS_wells_baseline_bgw!I448</f>
        <v>0</v>
      </c>
      <c r="J448">
        <f>RS_wells_scenario_1_bgw!J448-RS_wells_baseline_bgw!J448</f>
        <v>0</v>
      </c>
      <c r="K448">
        <f>RS_wells_scenario_1_bgw!K448-RS_wells_baseline_bgw!K448</f>
        <v>0</v>
      </c>
      <c r="L448">
        <f>RS_wells_scenario_1_bgw!L448-RS_wells_baseline_bgw!L448</f>
        <v>0</v>
      </c>
      <c r="M448">
        <f>RS_wells_scenario_1_bgw!M448-RS_wells_baseline_bgw!M448</f>
        <v>0</v>
      </c>
      <c r="N448">
        <f>RS_wells_scenario_1_bgw!N448-RS_wells_baseline_bgw!N448</f>
        <v>0</v>
      </c>
      <c r="O448">
        <v>10.145833333333334</v>
      </c>
      <c r="P448">
        <f t="shared" si="90"/>
        <v>1952</v>
      </c>
      <c r="Q448" s="2">
        <f t="shared" si="91"/>
        <v>19115.187499999782</v>
      </c>
      <c r="R448">
        <f t="shared" si="92"/>
        <v>0</v>
      </c>
      <c r="S448">
        <f>I448*$O448/ref!$B$3</f>
        <v>0</v>
      </c>
      <c r="T448">
        <f>K448*$O448/ref!$B$3</f>
        <v>0</v>
      </c>
      <c r="U448">
        <f>L448*$O448/ref!$B$3</f>
        <v>0</v>
      </c>
      <c r="V448">
        <f>N448*$O448/ref!$B$3</f>
        <v>0</v>
      </c>
      <c r="W448">
        <f t="shared" si="96"/>
        <v>4</v>
      </c>
      <c r="X448" t="str">
        <f t="shared" si="97"/>
        <v>4 1952</v>
      </c>
      <c r="Y448">
        <f t="shared" si="94"/>
        <v>2</v>
      </c>
      <c r="Z448">
        <f t="shared" si="98"/>
        <v>1977</v>
      </c>
      <c r="AA448" t="str">
        <f t="shared" si="99"/>
        <v>2 1977</v>
      </c>
      <c r="AB448" s="1">
        <f t="shared" si="95"/>
        <v>28185.125</v>
      </c>
      <c r="AC448">
        <f t="shared" si="93"/>
        <v>3</v>
      </c>
      <c r="AD448" s="16">
        <f t="shared" si="100"/>
        <v>-454.30420976488256</v>
      </c>
      <c r="AE448" s="16">
        <f t="shared" si="101"/>
        <v>-19.438780805211309</v>
      </c>
      <c r="AF448" s="16">
        <f t="shared" si="102"/>
        <v>698.96075126439473</v>
      </c>
      <c r="AG448" s="16">
        <f t="shared" si="103"/>
        <v>1644.2118546581337</v>
      </c>
      <c r="AH448">
        <f>INDEX(Impacts_scenario_1_RSBsn_Mask!$Y$2:$Y$70,$Z448-1939+1,1)</f>
        <v>0.92013239784973822</v>
      </c>
    </row>
    <row r="449" spans="1:34" x14ac:dyDescent="0.3">
      <c r="A449">
        <v>150</v>
      </c>
      <c r="B449">
        <v>1</v>
      </c>
      <c r="C449">
        <f>RS_wells_scenario_1_bgw!C449-RS_wells_baseline_bgw!C449</f>
        <v>0</v>
      </c>
      <c r="D449">
        <f>RS_wells_scenario_1_bgw!D449-RS_wells_baseline_bgw!D449</f>
        <v>0</v>
      </c>
      <c r="E449">
        <f>RS_wells_scenario_1_bgw!E449-RS_wells_baseline_bgw!E449</f>
        <v>0</v>
      </c>
      <c r="F449">
        <f>RS_wells_scenario_1_bgw!F449-RS_wells_baseline_bgw!F449</f>
        <v>0</v>
      </c>
      <c r="G449">
        <f>RS_wells_scenario_1_bgw!G449-RS_wells_baseline_bgw!G449</f>
        <v>0</v>
      </c>
      <c r="H449" s="19">
        <f>RS_wells_scenario_1_bgw!H449-RS_wells_baseline_bgw!H449</f>
        <v>0</v>
      </c>
      <c r="I449">
        <f>RS_wells_scenario_1_bgw!I449-RS_wells_baseline_bgw!I449</f>
        <v>0</v>
      </c>
      <c r="J449">
        <f>RS_wells_scenario_1_bgw!J449-RS_wells_baseline_bgw!J449</f>
        <v>0</v>
      </c>
      <c r="K449">
        <f>RS_wells_scenario_1_bgw!K449-RS_wells_baseline_bgw!K449</f>
        <v>0</v>
      </c>
      <c r="L449">
        <f>RS_wells_scenario_1_bgw!L449-RS_wells_baseline_bgw!L449</f>
        <v>0</v>
      </c>
      <c r="M449">
        <f>RS_wells_scenario_1_bgw!M449-RS_wells_baseline_bgw!M449</f>
        <v>0</v>
      </c>
      <c r="N449">
        <f>RS_wells_scenario_1_bgw!N449-RS_wells_baseline_bgw!N449</f>
        <v>0</v>
      </c>
      <c r="O449">
        <v>10.145833333333334</v>
      </c>
      <c r="P449">
        <f t="shared" si="90"/>
        <v>1952</v>
      </c>
      <c r="Q449" s="2">
        <f t="shared" si="91"/>
        <v>19125.333333333114</v>
      </c>
      <c r="R449">
        <f t="shared" si="92"/>
        <v>0</v>
      </c>
      <c r="S449">
        <f>I449*$O449/ref!$B$3</f>
        <v>0</v>
      </c>
      <c r="T449">
        <f>K449*$O449/ref!$B$3</f>
        <v>0</v>
      </c>
      <c r="U449">
        <f>L449*$O449/ref!$B$3</f>
        <v>0</v>
      </c>
      <c r="V449">
        <f>N449*$O449/ref!$B$3</f>
        <v>0</v>
      </c>
      <c r="W449">
        <f t="shared" si="96"/>
        <v>5</v>
      </c>
      <c r="X449" t="str">
        <f t="shared" si="97"/>
        <v>5 1952</v>
      </c>
      <c r="Y449">
        <f t="shared" si="94"/>
        <v>3</v>
      </c>
      <c r="Z449">
        <f t="shared" si="98"/>
        <v>1977</v>
      </c>
      <c r="AA449" t="str">
        <f t="shared" si="99"/>
        <v>3 1977</v>
      </c>
      <c r="AB449" s="1">
        <f t="shared" si="95"/>
        <v>28215.5625</v>
      </c>
      <c r="AC449">
        <f t="shared" si="93"/>
        <v>3</v>
      </c>
      <c r="AD449" s="16">
        <f t="shared" si="100"/>
        <v>-466.1668737328776</v>
      </c>
      <c r="AE449" s="16">
        <f t="shared" si="101"/>
        <v>-19.438780805211309</v>
      </c>
      <c r="AF449" s="16">
        <f t="shared" si="102"/>
        <v>594.0148236617116</v>
      </c>
      <c r="AG449" s="16">
        <f t="shared" si="103"/>
        <v>1520.238393885641</v>
      </c>
      <c r="AH449">
        <f>INDEX(Impacts_scenario_1_RSBsn_Mask!$Y$2:$Y$70,$Z449-1939+1,1)</f>
        <v>0.92013239784973822</v>
      </c>
    </row>
    <row r="450" spans="1:34" x14ac:dyDescent="0.3">
      <c r="A450">
        <v>150</v>
      </c>
      <c r="B450">
        <v>2</v>
      </c>
      <c r="C450">
        <f>RS_wells_scenario_1_bgw!C450-RS_wells_baseline_bgw!C450</f>
        <v>0</v>
      </c>
      <c r="D450">
        <f>RS_wells_scenario_1_bgw!D450-RS_wells_baseline_bgw!D450</f>
        <v>0</v>
      </c>
      <c r="E450">
        <f>RS_wells_scenario_1_bgw!E450-RS_wells_baseline_bgw!E450</f>
        <v>0</v>
      </c>
      <c r="F450">
        <f>RS_wells_scenario_1_bgw!F450-RS_wells_baseline_bgw!F450</f>
        <v>0</v>
      </c>
      <c r="G450">
        <f>RS_wells_scenario_1_bgw!G450-RS_wells_baseline_bgw!G450</f>
        <v>0</v>
      </c>
      <c r="H450" s="19">
        <f>RS_wells_scenario_1_bgw!H450-RS_wells_baseline_bgw!H450</f>
        <v>0</v>
      </c>
      <c r="I450">
        <f>RS_wells_scenario_1_bgw!I450-RS_wells_baseline_bgw!I450</f>
        <v>0</v>
      </c>
      <c r="J450">
        <f>RS_wells_scenario_1_bgw!J450-RS_wells_baseline_bgw!J450</f>
        <v>0</v>
      </c>
      <c r="K450">
        <f>RS_wells_scenario_1_bgw!K450-RS_wells_baseline_bgw!K450</f>
        <v>0</v>
      </c>
      <c r="L450">
        <f>RS_wells_scenario_1_bgw!L450-RS_wells_baseline_bgw!L450</f>
        <v>0</v>
      </c>
      <c r="M450">
        <f>RS_wells_scenario_1_bgw!M450-RS_wells_baseline_bgw!M450</f>
        <v>0</v>
      </c>
      <c r="N450">
        <f>RS_wells_scenario_1_bgw!N450-RS_wells_baseline_bgw!N450</f>
        <v>0</v>
      </c>
      <c r="O450">
        <v>10.145833333333334</v>
      </c>
      <c r="P450">
        <f t="shared" si="90"/>
        <v>1952</v>
      </c>
      <c r="Q450" s="2">
        <f t="shared" si="91"/>
        <v>19135.479166666446</v>
      </c>
      <c r="R450">
        <f t="shared" si="92"/>
        <v>0</v>
      </c>
      <c r="S450">
        <f>I450*$O450/ref!$B$3</f>
        <v>0</v>
      </c>
      <c r="T450">
        <f>K450*$O450/ref!$B$3</f>
        <v>0</v>
      </c>
      <c r="U450">
        <f>L450*$O450/ref!$B$3</f>
        <v>0</v>
      </c>
      <c r="V450">
        <f>N450*$O450/ref!$B$3</f>
        <v>0</v>
      </c>
      <c r="W450">
        <f t="shared" si="96"/>
        <v>5</v>
      </c>
      <c r="X450" t="str">
        <f t="shared" si="97"/>
        <v>5 1952</v>
      </c>
      <c r="Y450">
        <f t="shared" si="94"/>
        <v>4</v>
      </c>
      <c r="Z450">
        <f t="shared" si="98"/>
        <v>1977</v>
      </c>
      <c r="AA450" t="str">
        <f t="shared" si="99"/>
        <v>4 1977</v>
      </c>
      <c r="AB450" s="1">
        <f t="shared" si="95"/>
        <v>28246</v>
      </c>
      <c r="AC450">
        <f t="shared" si="93"/>
        <v>3</v>
      </c>
      <c r="AD450" s="16">
        <f t="shared" si="100"/>
        <v>-238.14211636220074</v>
      </c>
      <c r="AE450" s="16">
        <f t="shared" si="101"/>
        <v>-1718.1506667384106</v>
      </c>
      <c r="AF450" s="16">
        <f t="shared" si="102"/>
        <v>671.75485416355798</v>
      </c>
      <c r="AG450" s="16">
        <f t="shared" si="103"/>
        <v>1423.1402912619565</v>
      </c>
      <c r="AH450">
        <f>INDEX(Impacts_scenario_1_RSBsn_Mask!$Y$2:$Y$70,$Z450-1939+1,1)</f>
        <v>0.92013239784973822</v>
      </c>
    </row>
    <row r="451" spans="1:34" x14ac:dyDescent="0.3">
      <c r="A451">
        <v>150</v>
      </c>
      <c r="B451">
        <v>3</v>
      </c>
      <c r="C451">
        <f>RS_wells_scenario_1_bgw!C451-RS_wells_baseline_bgw!C451</f>
        <v>0</v>
      </c>
      <c r="D451">
        <f>RS_wells_scenario_1_bgw!D451-RS_wells_baseline_bgw!D451</f>
        <v>0</v>
      </c>
      <c r="E451">
        <f>RS_wells_scenario_1_bgw!E451-RS_wells_baseline_bgw!E451</f>
        <v>0</v>
      </c>
      <c r="F451">
        <f>RS_wells_scenario_1_bgw!F451-RS_wells_baseline_bgw!F451</f>
        <v>0</v>
      </c>
      <c r="G451">
        <f>RS_wells_scenario_1_bgw!G451-RS_wells_baseline_bgw!G451</f>
        <v>0</v>
      </c>
      <c r="H451" s="19">
        <f>RS_wells_scenario_1_bgw!H451-RS_wells_baseline_bgw!H451</f>
        <v>0</v>
      </c>
      <c r="I451">
        <f>RS_wells_scenario_1_bgw!I451-RS_wells_baseline_bgw!I451</f>
        <v>0</v>
      </c>
      <c r="J451">
        <f>RS_wells_scenario_1_bgw!J451-RS_wells_baseline_bgw!J451</f>
        <v>0</v>
      </c>
      <c r="K451">
        <f>RS_wells_scenario_1_bgw!K451-RS_wells_baseline_bgw!K451</f>
        <v>0</v>
      </c>
      <c r="L451">
        <f>RS_wells_scenario_1_bgw!L451-RS_wells_baseline_bgw!L451</f>
        <v>0</v>
      </c>
      <c r="M451">
        <f>RS_wells_scenario_1_bgw!M451-RS_wells_baseline_bgw!M451</f>
        <v>0</v>
      </c>
      <c r="N451">
        <f>RS_wells_scenario_1_bgw!N451-RS_wells_baseline_bgw!N451</f>
        <v>0</v>
      </c>
      <c r="O451">
        <v>10.145833333333334</v>
      </c>
      <c r="P451">
        <f t="shared" ref="P451:P514" si="104">YEAR(Q451)</f>
        <v>1952</v>
      </c>
      <c r="Q451" s="2">
        <f t="shared" ref="Q451:Q514" si="105">Q450+(O451)</f>
        <v>19145.624999999778</v>
      </c>
      <c r="R451">
        <f t="shared" ref="R451:R514" si="106">+(H451-N451)/43650</f>
        <v>0</v>
      </c>
      <c r="S451">
        <f>I451*$O451/ref!$B$3</f>
        <v>0</v>
      </c>
      <c r="T451">
        <f>K451*$O451/ref!$B$3</f>
        <v>0</v>
      </c>
      <c r="U451">
        <f>L451*$O451/ref!$B$3</f>
        <v>0</v>
      </c>
      <c r="V451">
        <f>N451*$O451/ref!$B$3</f>
        <v>0</v>
      </c>
      <c r="W451">
        <f t="shared" si="96"/>
        <v>5</v>
      </c>
      <c r="X451" t="str">
        <f t="shared" si="97"/>
        <v>5 1952</v>
      </c>
      <c r="Y451">
        <f t="shared" si="94"/>
        <v>5</v>
      </c>
      <c r="Z451">
        <f t="shared" si="98"/>
        <v>1977</v>
      </c>
      <c r="AA451" t="str">
        <f t="shared" si="99"/>
        <v>5 1977</v>
      </c>
      <c r="AB451" s="1">
        <f t="shared" si="95"/>
        <v>28276.4375</v>
      </c>
      <c r="AC451">
        <f t="shared" ref="AC451:AC514" si="107">COUNTIF($X$2:$X$2452,$AA451)</f>
        <v>3</v>
      </c>
      <c r="AD451" s="16">
        <f t="shared" si="100"/>
        <v>-130.33841377115644</v>
      </c>
      <c r="AE451" s="16">
        <f t="shared" si="101"/>
        <v>-2683.5087016471498</v>
      </c>
      <c r="AF451" s="16">
        <f t="shared" si="102"/>
        <v>451.57640348379704</v>
      </c>
      <c r="AG451" s="16">
        <f t="shared" si="103"/>
        <v>1565.1553164749289</v>
      </c>
      <c r="AH451">
        <f>INDEX(Impacts_scenario_1_RSBsn_Mask!$Y$2:$Y$70,$Z451-1939+1,1)</f>
        <v>0.92013239784973822</v>
      </c>
    </row>
    <row r="452" spans="1:34" x14ac:dyDescent="0.3">
      <c r="A452">
        <v>151</v>
      </c>
      <c r="B452">
        <v>1</v>
      </c>
      <c r="C452">
        <f>RS_wells_scenario_1_bgw!C452-RS_wells_baseline_bgw!C452</f>
        <v>0</v>
      </c>
      <c r="D452">
        <f>RS_wells_scenario_1_bgw!D452-RS_wells_baseline_bgw!D452</f>
        <v>0</v>
      </c>
      <c r="E452">
        <f>RS_wells_scenario_1_bgw!E452-RS_wells_baseline_bgw!E452</f>
        <v>0</v>
      </c>
      <c r="F452">
        <f>RS_wells_scenario_1_bgw!F452-RS_wells_baseline_bgw!F452</f>
        <v>0</v>
      </c>
      <c r="G452">
        <f>RS_wells_scenario_1_bgw!G452-RS_wells_baseline_bgw!G452</f>
        <v>0</v>
      </c>
      <c r="H452" s="19">
        <f>RS_wells_scenario_1_bgw!H452-RS_wells_baseline_bgw!H452</f>
        <v>0</v>
      </c>
      <c r="I452">
        <f>RS_wells_scenario_1_bgw!I452-RS_wells_baseline_bgw!I452</f>
        <v>0</v>
      </c>
      <c r="J452">
        <f>RS_wells_scenario_1_bgw!J452-RS_wells_baseline_bgw!J452</f>
        <v>0</v>
      </c>
      <c r="K452">
        <f>RS_wells_scenario_1_bgw!K452-RS_wells_baseline_bgw!K452</f>
        <v>0</v>
      </c>
      <c r="L452">
        <f>RS_wells_scenario_1_bgw!L452-RS_wells_baseline_bgw!L452</f>
        <v>0</v>
      </c>
      <c r="M452">
        <f>RS_wells_scenario_1_bgw!M452-RS_wells_baseline_bgw!M452</f>
        <v>0</v>
      </c>
      <c r="N452">
        <f>RS_wells_scenario_1_bgw!N452-RS_wells_baseline_bgw!N452</f>
        <v>0</v>
      </c>
      <c r="O452">
        <v>10.145833333333334</v>
      </c>
      <c r="P452">
        <f t="shared" si="104"/>
        <v>1952</v>
      </c>
      <c r="Q452" s="2">
        <f t="shared" si="105"/>
        <v>19155.77083333311</v>
      </c>
      <c r="R452">
        <f t="shared" si="106"/>
        <v>0</v>
      </c>
      <c r="S452">
        <f>I452*$O452/ref!$B$3</f>
        <v>0</v>
      </c>
      <c r="T452">
        <f>K452*$O452/ref!$B$3</f>
        <v>0</v>
      </c>
      <c r="U452">
        <f>L452*$O452/ref!$B$3</f>
        <v>0</v>
      </c>
      <c r="V452">
        <f>N452*$O452/ref!$B$3</f>
        <v>0</v>
      </c>
      <c r="W452">
        <f t="shared" si="96"/>
        <v>6</v>
      </c>
      <c r="X452" t="str">
        <f t="shared" si="97"/>
        <v>6 1952</v>
      </c>
      <c r="Y452">
        <f t="shared" ref="Y452:Y515" si="108">1+MOD(Y451,12)</f>
        <v>6</v>
      </c>
      <c r="Z452">
        <f t="shared" si="98"/>
        <v>1977</v>
      </c>
      <c r="AA452" t="str">
        <f t="shared" si="99"/>
        <v>6 1977</v>
      </c>
      <c r="AB452" s="1">
        <f t="shared" ref="AB452:AB515" si="109">AB451+30.4375</f>
        <v>28306.875</v>
      </c>
      <c r="AC452">
        <f t="shared" si="107"/>
        <v>3</v>
      </c>
      <c r="AD452" s="16">
        <f t="shared" si="100"/>
        <v>1085.4852328574552</v>
      </c>
      <c r="AE452" s="16">
        <f t="shared" si="101"/>
        <v>-6363.7449783344691</v>
      </c>
      <c r="AF452" s="16">
        <f t="shared" si="102"/>
        <v>1127.4394475032032</v>
      </c>
      <c r="AG452" s="16">
        <f t="shared" si="103"/>
        <v>1482.4594522929542</v>
      </c>
      <c r="AH452">
        <f>INDEX(Impacts_scenario_1_RSBsn_Mask!$Y$2:$Y$70,$Z452-1939+1,1)</f>
        <v>0.92013239784973822</v>
      </c>
    </row>
    <row r="453" spans="1:34" x14ac:dyDescent="0.3">
      <c r="A453">
        <v>151</v>
      </c>
      <c r="B453">
        <v>2</v>
      </c>
      <c r="C453">
        <f>RS_wells_scenario_1_bgw!C453-RS_wells_baseline_bgw!C453</f>
        <v>0</v>
      </c>
      <c r="D453">
        <f>RS_wells_scenario_1_bgw!D453-RS_wells_baseline_bgw!D453</f>
        <v>0</v>
      </c>
      <c r="E453">
        <f>RS_wells_scenario_1_bgw!E453-RS_wells_baseline_bgw!E453</f>
        <v>0</v>
      </c>
      <c r="F453">
        <f>RS_wells_scenario_1_bgw!F453-RS_wells_baseline_bgw!F453</f>
        <v>0</v>
      </c>
      <c r="G453">
        <f>RS_wells_scenario_1_bgw!G453-RS_wells_baseline_bgw!G453</f>
        <v>0</v>
      </c>
      <c r="H453" s="19">
        <f>RS_wells_scenario_1_bgw!H453-RS_wells_baseline_bgw!H453</f>
        <v>0</v>
      </c>
      <c r="I453">
        <f>RS_wells_scenario_1_bgw!I453-RS_wells_baseline_bgw!I453</f>
        <v>0</v>
      </c>
      <c r="J453">
        <f>RS_wells_scenario_1_bgw!J453-RS_wells_baseline_bgw!J453</f>
        <v>0</v>
      </c>
      <c r="K453">
        <f>RS_wells_scenario_1_bgw!K453-RS_wells_baseline_bgw!K453</f>
        <v>0</v>
      </c>
      <c r="L453">
        <f>RS_wells_scenario_1_bgw!L453-RS_wells_baseline_bgw!L453</f>
        <v>0</v>
      </c>
      <c r="M453">
        <f>RS_wells_scenario_1_bgw!M453-RS_wells_baseline_bgw!M453</f>
        <v>0</v>
      </c>
      <c r="N453">
        <f>RS_wells_scenario_1_bgw!N453-RS_wells_baseline_bgw!N453</f>
        <v>0</v>
      </c>
      <c r="O453">
        <v>10.145833333333334</v>
      </c>
      <c r="P453">
        <f t="shared" si="104"/>
        <v>1952</v>
      </c>
      <c r="Q453" s="2">
        <f t="shared" si="105"/>
        <v>19165.916666666442</v>
      </c>
      <c r="R453">
        <f t="shared" si="106"/>
        <v>0</v>
      </c>
      <c r="S453">
        <f>I453*$O453/ref!$B$3</f>
        <v>0</v>
      </c>
      <c r="T453">
        <f>K453*$O453/ref!$B$3</f>
        <v>0</v>
      </c>
      <c r="U453">
        <f>L453*$O453/ref!$B$3</f>
        <v>0</v>
      </c>
      <c r="V453">
        <f>N453*$O453/ref!$B$3</f>
        <v>0</v>
      </c>
      <c r="W453">
        <f t="shared" ref="W453:W516" si="110">MOD(A453-2,12)+1</f>
        <v>6</v>
      </c>
      <c r="X453" t="str">
        <f t="shared" ref="X453:X516" si="111">W453&amp;" "&amp;P453</f>
        <v>6 1952</v>
      </c>
      <c r="Y453">
        <f t="shared" si="108"/>
        <v>7</v>
      </c>
      <c r="Z453">
        <f t="shared" ref="Z453:Z516" si="112">Z452+IF(Y453&lt;Y452,1,0)</f>
        <v>1977</v>
      </c>
      <c r="AA453" t="str">
        <f t="shared" ref="AA453:AA516" si="113">Y453&amp;" "&amp;Z453</f>
        <v>7 1977</v>
      </c>
      <c r="AB453" s="1">
        <f t="shared" si="109"/>
        <v>28337.3125</v>
      </c>
      <c r="AC453">
        <f t="shared" si="107"/>
        <v>3</v>
      </c>
      <c r="AD453" s="16">
        <f t="shared" ref="AD453:AD516" si="114">SUMIF($X$2:$X$2452,$AA453,S$2:S$2452)</f>
        <v>386.50446614181601</v>
      </c>
      <c r="AE453" s="16">
        <f t="shared" ref="AE453:AE516" si="115">SUMIF($X$2:$X$2452,$AA453,T$2:T$2452)</f>
        <v>-19518.202241807252</v>
      </c>
      <c r="AF453" s="16">
        <f t="shared" ref="AF453:AF516" si="116">SUMIF($X$2:$X$2452,$AA453,U$2:U$2452)</f>
        <v>1471.6669025339093</v>
      </c>
      <c r="AG453" s="16">
        <f t="shared" ref="AG453:AG516" si="117">SUMIF($X$2:$X$2452,$AA453,V$2:V$2452)</f>
        <v>1341.5854884275527</v>
      </c>
      <c r="AH453">
        <f>INDEX(Impacts_scenario_1_RSBsn_Mask!$Y$2:$Y$70,$Z453-1939+1,1)</f>
        <v>0.92013239784973822</v>
      </c>
    </row>
    <row r="454" spans="1:34" x14ac:dyDescent="0.3">
      <c r="A454">
        <v>151</v>
      </c>
      <c r="B454">
        <v>3</v>
      </c>
      <c r="C454">
        <f>RS_wells_scenario_1_bgw!C454-RS_wells_baseline_bgw!C454</f>
        <v>0</v>
      </c>
      <c r="D454">
        <f>RS_wells_scenario_1_bgw!D454-RS_wells_baseline_bgw!D454</f>
        <v>0</v>
      </c>
      <c r="E454">
        <f>RS_wells_scenario_1_bgw!E454-RS_wells_baseline_bgw!E454</f>
        <v>0</v>
      </c>
      <c r="F454">
        <f>RS_wells_scenario_1_bgw!F454-RS_wells_baseline_bgw!F454</f>
        <v>0</v>
      </c>
      <c r="G454">
        <f>RS_wells_scenario_1_bgw!G454-RS_wells_baseline_bgw!G454</f>
        <v>0</v>
      </c>
      <c r="H454" s="19">
        <f>RS_wells_scenario_1_bgw!H454-RS_wells_baseline_bgw!H454</f>
        <v>0</v>
      </c>
      <c r="I454">
        <f>RS_wells_scenario_1_bgw!I454-RS_wells_baseline_bgw!I454</f>
        <v>0</v>
      </c>
      <c r="J454">
        <f>RS_wells_scenario_1_bgw!J454-RS_wells_baseline_bgw!J454</f>
        <v>0</v>
      </c>
      <c r="K454">
        <f>RS_wells_scenario_1_bgw!K454-RS_wells_baseline_bgw!K454</f>
        <v>0</v>
      </c>
      <c r="L454">
        <f>RS_wells_scenario_1_bgw!L454-RS_wells_baseline_bgw!L454</f>
        <v>0</v>
      </c>
      <c r="M454">
        <f>RS_wells_scenario_1_bgw!M454-RS_wells_baseline_bgw!M454</f>
        <v>0</v>
      </c>
      <c r="N454">
        <f>RS_wells_scenario_1_bgw!N454-RS_wells_baseline_bgw!N454</f>
        <v>0</v>
      </c>
      <c r="O454">
        <v>10.145833333333334</v>
      </c>
      <c r="P454">
        <f t="shared" si="104"/>
        <v>1952</v>
      </c>
      <c r="Q454" s="2">
        <f t="shared" si="105"/>
        <v>19176.062499999774</v>
      </c>
      <c r="R454">
        <f t="shared" si="106"/>
        <v>0</v>
      </c>
      <c r="S454">
        <f>I454*$O454/ref!$B$3</f>
        <v>0</v>
      </c>
      <c r="T454">
        <f>K454*$O454/ref!$B$3</f>
        <v>0</v>
      </c>
      <c r="U454">
        <f>L454*$O454/ref!$B$3</f>
        <v>0</v>
      </c>
      <c r="V454">
        <f>N454*$O454/ref!$B$3</f>
        <v>0</v>
      </c>
      <c r="W454">
        <f t="shared" si="110"/>
        <v>6</v>
      </c>
      <c r="X454" t="str">
        <f t="shared" si="111"/>
        <v>6 1952</v>
      </c>
      <c r="Y454">
        <f t="shared" si="108"/>
        <v>8</v>
      </c>
      <c r="Z454">
        <f t="shared" si="112"/>
        <v>1977</v>
      </c>
      <c r="AA454" t="str">
        <f t="shared" si="113"/>
        <v>8 1977</v>
      </c>
      <c r="AB454" s="1">
        <f t="shared" si="109"/>
        <v>28367.75</v>
      </c>
      <c r="AC454">
        <f t="shared" si="107"/>
        <v>3</v>
      </c>
      <c r="AD454" s="16">
        <f t="shared" si="114"/>
        <v>10535.801215147578</v>
      </c>
      <c r="AE454" s="16">
        <f t="shared" si="115"/>
        <v>-21421.371675375911</v>
      </c>
      <c r="AF454" s="16">
        <f t="shared" si="116"/>
        <v>606.70775645818878</v>
      </c>
      <c r="AG454" s="16">
        <f t="shared" si="117"/>
        <v>1798.5815600639439</v>
      </c>
      <c r="AH454">
        <f>INDEX(Impacts_scenario_1_RSBsn_Mask!$Y$2:$Y$70,$Z454-1939+1,1)</f>
        <v>0.92013239784973822</v>
      </c>
    </row>
    <row r="455" spans="1:34" x14ac:dyDescent="0.3">
      <c r="A455">
        <v>152</v>
      </c>
      <c r="B455">
        <v>1</v>
      </c>
      <c r="C455">
        <f>RS_wells_scenario_1_bgw!C455-RS_wells_baseline_bgw!C455</f>
        <v>0</v>
      </c>
      <c r="D455">
        <f>RS_wells_scenario_1_bgw!D455-RS_wells_baseline_bgw!D455</f>
        <v>0</v>
      </c>
      <c r="E455">
        <f>RS_wells_scenario_1_bgw!E455-RS_wells_baseline_bgw!E455</f>
        <v>0</v>
      </c>
      <c r="F455">
        <f>RS_wells_scenario_1_bgw!F455-RS_wells_baseline_bgw!F455</f>
        <v>0</v>
      </c>
      <c r="G455">
        <f>RS_wells_scenario_1_bgw!G455-RS_wells_baseline_bgw!G455</f>
        <v>0</v>
      </c>
      <c r="H455" s="19">
        <f>RS_wells_scenario_1_bgw!H455-RS_wells_baseline_bgw!H455</f>
        <v>0</v>
      </c>
      <c r="I455">
        <f>RS_wells_scenario_1_bgw!I455-RS_wells_baseline_bgw!I455</f>
        <v>0</v>
      </c>
      <c r="J455">
        <f>RS_wells_scenario_1_bgw!J455-RS_wells_baseline_bgw!J455</f>
        <v>0</v>
      </c>
      <c r="K455">
        <f>RS_wells_scenario_1_bgw!K455-RS_wells_baseline_bgw!K455</f>
        <v>0</v>
      </c>
      <c r="L455">
        <f>RS_wells_scenario_1_bgw!L455-RS_wells_baseline_bgw!L455</f>
        <v>0</v>
      </c>
      <c r="M455">
        <f>RS_wells_scenario_1_bgw!M455-RS_wells_baseline_bgw!M455</f>
        <v>0</v>
      </c>
      <c r="N455">
        <f>RS_wells_scenario_1_bgw!N455-RS_wells_baseline_bgw!N455</f>
        <v>0</v>
      </c>
      <c r="O455">
        <v>10.145833333333334</v>
      </c>
      <c r="P455">
        <f t="shared" si="104"/>
        <v>1952</v>
      </c>
      <c r="Q455" s="2">
        <f t="shared" si="105"/>
        <v>19186.208333333107</v>
      </c>
      <c r="R455">
        <f t="shared" si="106"/>
        <v>0</v>
      </c>
      <c r="S455">
        <f>I455*$O455/ref!$B$3</f>
        <v>0</v>
      </c>
      <c r="T455">
        <f>K455*$O455/ref!$B$3</f>
        <v>0</v>
      </c>
      <c r="U455">
        <f>L455*$O455/ref!$B$3</f>
        <v>0</v>
      </c>
      <c r="V455">
        <f>N455*$O455/ref!$B$3</f>
        <v>0</v>
      </c>
      <c r="W455">
        <f t="shared" si="110"/>
        <v>7</v>
      </c>
      <c r="X455" t="str">
        <f t="shared" si="111"/>
        <v>7 1952</v>
      </c>
      <c r="Y455">
        <f t="shared" si="108"/>
        <v>9</v>
      </c>
      <c r="Z455">
        <f t="shared" si="112"/>
        <v>1977</v>
      </c>
      <c r="AA455" t="str">
        <f t="shared" si="113"/>
        <v>9 1977</v>
      </c>
      <c r="AB455" s="1">
        <f t="shared" si="109"/>
        <v>28398.1875</v>
      </c>
      <c r="AC455">
        <f t="shared" si="107"/>
        <v>3</v>
      </c>
      <c r="AD455" s="16">
        <f t="shared" si="114"/>
        <v>-527.65363145072979</v>
      </c>
      <c r="AE455" s="16">
        <f t="shared" si="115"/>
        <v>-9626.4960400166492</v>
      </c>
      <c r="AF455" s="16">
        <f t="shared" si="116"/>
        <v>889.29501532426173</v>
      </c>
      <c r="AG455" s="16">
        <f t="shared" si="117"/>
        <v>1885.569117405782</v>
      </c>
      <c r="AH455">
        <f>INDEX(Impacts_scenario_1_RSBsn_Mask!$Y$2:$Y$70,$Z455-1939+1,1)</f>
        <v>0.92013239784973822</v>
      </c>
    </row>
    <row r="456" spans="1:34" x14ac:dyDescent="0.3">
      <c r="A456">
        <v>152</v>
      </c>
      <c r="B456">
        <v>2</v>
      </c>
      <c r="C456">
        <f>RS_wells_scenario_1_bgw!C456-RS_wells_baseline_bgw!C456</f>
        <v>0</v>
      </c>
      <c r="D456">
        <f>RS_wells_scenario_1_bgw!D456-RS_wells_baseline_bgw!D456</f>
        <v>0</v>
      </c>
      <c r="E456">
        <f>RS_wells_scenario_1_bgw!E456-RS_wells_baseline_bgw!E456</f>
        <v>0</v>
      </c>
      <c r="F456">
        <f>RS_wells_scenario_1_bgw!F456-RS_wells_baseline_bgw!F456</f>
        <v>0</v>
      </c>
      <c r="G456">
        <f>RS_wells_scenario_1_bgw!G456-RS_wells_baseline_bgw!G456</f>
        <v>0</v>
      </c>
      <c r="H456" s="19">
        <f>RS_wells_scenario_1_bgw!H456-RS_wells_baseline_bgw!H456</f>
        <v>0</v>
      </c>
      <c r="I456">
        <f>RS_wells_scenario_1_bgw!I456-RS_wells_baseline_bgw!I456</f>
        <v>0</v>
      </c>
      <c r="J456">
        <f>RS_wells_scenario_1_bgw!J456-RS_wells_baseline_bgw!J456</f>
        <v>0</v>
      </c>
      <c r="K456">
        <f>RS_wells_scenario_1_bgw!K456-RS_wells_baseline_bgw!K456</f>
        <v>0</v>
      </c>
      <c r="L456">
        <f>RS_wells_scenario_1_bgw!L456-RS_wells_baseline_bgw!L456</f>
        <v>0</v>
      </c>
      <c r="M456">
        <f>RS_wells_scenario_1_bgw!M456-RS_wells_baseline_bgw!M456</f>
        <v>0</v>
      </c>
      <c r="N456">
        <f>RS_wells_scenario_1_bgw!N456-RS_wells_baseline_bgw!N456</f>
        <v>0</v>
      </c>
      <c r="O456">
        <v>10.145833333333334</v>
      </c>
      <c r="P456">
        <f t="shared" si="104"/>
        <v>1952</v>
      </c>
      <c r="Q456" s="2">
        <f t="shared" si="105"/>
        <v>19196.354166666439</v>
      </c>
      <c r="R456">
        <f t="shared" si="106"/>
        <v>0</v>
      </c>
      <c r="S456">
        <f>I456*$O456/ref!$B$3</f>
        <v>0</v>
      </c>
      <c r="T456">
        <f>K456*$O456/ref!$B$3</f>
        <v>0</v>
      </c>
      <c r="U456">
        <f>L456*$O456/ref!$B$3</f>
        <v>0</v>
      </c>
      <c r="V456">
        <f>N456*$O456/ref!$B$3</f>
        <v>0</v>
      </c>
      <c r="W456">
        <f t="shared" si="110"/>
        <v>7</v>
      </c>
      <c r="X456" t="str">
        <f t="shared" si="111"/>
        <v>7 1952</v>
      </c>
      <c r="Y456">
        <f t="shared" si="108"/>
        <v>10</v>
      </c>
      <c r="Z456">
        <f t="shared" si="112"/>
        <v>1977</v>
      </c>
      <c r="AA456" t="str">
        <f t="shared" si="113"/>
        <v>10 1977</v>
      </c>
      <c r="AB456" s="1">
        <f t="shared" si="109"/>
        <v>28428.625</v>
      </c>
      <c r="AC456">
        <f t="shared" si="107"/>
        <v>3</v>
      </c>
      <c r="AD456" s="16">
        <f t="shared" si="114"/>
        <v>-3107.351790323552</v>
      </c>
      <c r="AE456" s="16">
        <f t="shared" si="115"/>
        <v>-19.438780805211309</v>
      </c>
      <c r="AF456" s="16">
        <f t="shared" si="116"/>
        <v>590.70599613411514</v>
      </c>
      <c r="AG456" s="16">
        <f t="shared" si="117"/>
        <v>1821.5326009962737</v>
      </c>
      <c r="AH456">
        <f>INDEX(Impacts_scenario_1_RSBsn_Mask!$Y$2:$Y$70,$Z456-1939+1,1)</f>
        <v>0.92013239784973822</v>
      </c>
    </row>
    <row r="457" spans="1:34" x14ac:dyDescent="0.3">
      <c r="A457">
        <v>152</v>
      </c>
      <c r="B457">
        <v>3</v>
      </c>
      <c r="C457">
        <f>RS_wells_scenario_1_bgw!C457-RS_wells_baseline_bgw!C457</f>
        <v>0</v>
      </c>
      <c r="D457">
        <f>RS_wells_scenario_1_bgw!D457-RS_wells_baseline_bgw!D457</f>
        <v>0</v>
      </c>
      <c r="E457">
        <f>RS_wells_scenario_1_bgw!E457-RS_wells_baseline_bgw!E457</f>
        <v>0</v>
      </c>
      <c r="F457">
        <f>RS_wells_scenario_1_bgw!F457-RS_wells_baseline_bgw!F457</f>
        <v>0</v>
      </c>
      <c r="G457">
        <f>RS_wells_scenario_1_bgw!G457-RS_wells_baseline_bgw!G457</f>
        <v>0</v>
      </c>
      <c r="H457" s="19">
        <f>RS_wells_scenario_1_bgw!H457-RS_wells_baseline_bgw!H457</f>
        <v>0</v>
      </c>
      <c r="I457">
        <f>RS_wells_scenario_1_bgw!I457-RS_wells_baseline_bgw!I457</f>
        <v>0</v>
      </c>
      <c r="J457">
        <f>RS_wells_scenario_1_bgw!J457-RS_wells_baseline_bgw!J457</f>
        <v>0</v>
      </c>
      <c r="K457">
        <f>RS_wells_scenario_1_bgw!K457-RS_wells_baseline_bgw!K457</f>
        <v>0</v>
      </c>
      <c r="L457">
        <f>RS_wells_scenario_1_bgw!L457-RS_wells_baseline_bgw!L457</f>
        <v>0</v>
      </c>
      <c r="M457">
        <f>RS_wells_scenario_1_bgw!M457-RS_wells_baseline_bgw!M457</f>
        <v>0</v>
      </c>
      <c r="N457">
        <f>RS_wells_scenario_1_bgw!N457-RS_wells_baseline_bgw!N457</f>
        <v>0</v>
      </c>
      <c r="O457">
        <v>10.145833333333334</v>
      </c>
      <c r="P457">
        <f t="shared" si="104"/>
        <v>1952</v>
      </c>
      <c r="Q457" s="2">
        <f t="shared" si="105"/>
        <v>19206.499999999771</v>
      </c>
      <c r="R457">
        <f t="shared" si="106"/>
        <v>0</v>
      </c>
      <c r="S457">
        <f>I457*$O457/ref!$B$3</f>
        <v>0</v>
      </c>
      <c r="T457">
        <f>K457*$O457/ref!$B$3</f>
        <v>0</v>
      </c>
      <c r="U457">
        <f>L457*$O457/ref!$B$3</f>
        <v>0</v>
      </c>
      <c r="V457">
        <f>N457*$O457/ref!$B$3</f>
        <v>0</v>
      </c>
      <c r="W457">
        <f t="shared" si="110"/>
        <v>7</v>
      </c>
      <c r="X457" t="str">
        <f t="shared" si="111"/>
        <v>7 1952</v>
      </c>
      <c r="Y457">
        <f t="shared" si="108"/>
        <v>11</v>
      </c>
      <c r="Z457">
        <f t="shared" si="112"/>
        <v>1977</v>
      </c>
      <c r="AA457" t="str">
        <f t="shared" si="113"/>
        <v>11 1977</v>
      </c>
      <c r="AB457" s="1">
        <f t="shared" si="109"/>
        <v>28459.0625</v>
      </c>
      <c r="AC457">
        <f t="shared" si="107"/>
        <v>3</v>
      </c>
      <c r="AD457" s="16">
        <f t="shared" si="114"/>
        <v>-1092.3625959745659</v>
      </c>
      <c r="AE457" s="16">
        <f t="shared" si="115"/>
        <v>-19.438780805211309</v>
      </c>
      <c r="AF457" s="16">
        <f t="shared" si="116"/>
        <v>147.76398095156117</v>
      </c>
      <c r="AG457" s="16">
        <f t="shared" si="117"/>
        <v>1846.8746305101199</v>
      </c>
      <c r="AH457">
        <f>INDEX(Impacts_scenario_1_RSBsn_Mask!$Y$2:$Y$70,$Z457-1939+1,1)</f>
        <v>0.92013239784973822</v>
      </c>
    </row>
    <row r="458" spans="1:34" x14ac:dyDescent="0.3">
      <c r="A458">
        <v>153</v>
      </c>
      <c r="B458">
        <v>1</v>
      </c>
      <c r="C458">
        <f>RS_wells_scenario_1_bgw!C458-RS_wells_baseline_bgw!C458</f>
        <v>0</v>
      </c>
      <c r="D458">
        <f>RS_wells_scenario_1_bgw!D458-RS_wells_baseline_bgw!D458</f>
        <v>0</v>
      </c>
      <c r="E458">
        <f>RS_wells_scenario_1_bgw!E458-RS_wells_baseline_bgw!E458</f>
        <v>0</v>
      </c>
      <c r="F458">
        <f>RS_wells_scenario_1_bgw!F458-RS_wells_baseline_bgw!F458</f>
        <v>0</v>
      </c>
      <c r="G458">
        <f>RS_wells_scenario_1_bgw!G458-RS_wells_baseline_bgw!G458</f>
        <v>0</v>
      </c>
      <c r="H458" s="19">
        <f>RS_wells_scenario_1_bgw!H458-RS_wells_baseline_bgw!H458</f>
        <v>0</v>
      </c>
      <c r="I458">
        <f>RS_wells_scenario_1_bgw!I458-RS_wells_baseline_bgw!I458</f>
        <v>0</v>
      </c>
      <c r="J458">
        <f>RS_wells_scenario_1_bgw!J458-RS_wells_baseline_bgw!J458</f>
        <v>0</v>
      </c>
      <c r="K458">
        <f>RS_wells_scenario_1_bgw!K458-RS_wells_baseline_bgw!K458</f>
        <v>0</v>
      </c>
      <c r="L458">
        <f>RS_wells_scenario_1_bgw!L458-RS_wells_baseline_bgw!L458</f>
        <v>0</v>
      </c>
      <c r="M458">
        <f>RS_wells_scenario_1_bgw!M458-RS_wells_baseline_bgw!M458</f>
        <v>0</v>
      </c>
      <c r="N458">
        <f>RS_wells_scenario_1_bgw!N458-RS_wells_baseline_bgw!N458</f>
        <v>0</v>
      </c>
      <c r="O458">
        <v>10.145833333333334</v>
      </c>
      <c r="P458">
        <f t="shared" si="104"/>
        <v>1952</v>
      </c>
      <c r="Q458" s="2">
        <f t="shared" si="105"/>
        <v>19216.645833333103</v>
      </c>
      <c r="R458">
        <f t="shared" si="106"/>
        <v>0</v>
      </c>
      <c r="S458">
        <f>I458*$O458/ref!$B$3</f>
        <v>0</v>
      </c>
      <c r="T458">
        <f>K458*$O458/ref!$B$3</f>
        <v>0</v>
      </c>
      <c r="U458">
        <f>L458*$O458/ref!$B$3</f>
        <v>0</v>
      </c>
      <c r="V458">
        <f>N458*$O458/ref!$B$3</f>
        <v>0</v>
      </c>
      <c r="W458">
        <f t="shared" si="110"/>
        <v>8</v>
      </c>
      <c r="X458" t="str">
        <f t="shared" si="111"/>
        <v>8 1952</v>
      </c>
      <c r="Y458">
        <f t="shared" si="108"/>
        <v>12</v>
      </c>
      <c r="Z458">
        <f t="shared" si="112"/>
        <v>1977</v>
      </c>
      <c r="AA458" t="str">
        <f t="shared" si="113"/>
        <v>12 1977</v>
      </c>
      <c r="AB458" s="1">
        <f t="shared" si="109"/>
        <v>28489.5</v>
      </c>
      <c r="AC458">
        <f t="shared" si="107"/>
        <v>3</v>
      </c>
      <c r="AD458" s="16">
        <f t="shared" si="114"/>
        <v>-699.14848714641607</v>
      </c>
      <c r="AE458" s="16">
        <f t="shared" si="115"/>
        <v>-19.438780805211309</v>
      </c>
      <c r="AF458" s="16">
        <f t="shared" si="116"/>
        <v>169.18417508838471</v>
      </c>
      <c r="AG458" s="16">
        <f t="shared" si="117"/>
        <v>1821.1951385611308</v>
      </c>
      <c r="AH458">
        <f>INDEX(Impacts_scenario_1_RSBsn_Mask!$Y$2:$Y$70,$Z458-1939+1,1)</f>
        <v>0.92013239784973822</v>
      </c>
    </row>
    <row r="459" spans="1:34" x14ac:dyDescent="0.3">
      <c r="A459">
        <v>153</v>
      </c>
      <c r="B459">
        <v>2</v>
      </c>
      <c r="C459">
        <f>RS_wells_scenario_1_bgw!C459-RS_wells_baseline_bgw!C459</f>
        <v>0</v>
      </c>
      <c r="D459">
        <f>RS_wells_scenario_1_bgw!D459-RS_wells_baseline_bgw!D459</f>
        <v>0</v>
      </c>
      <c r="E459">
        <f>RS_wells_scenario_1_bgw!E459-RS_wells_baseline_bgw!E459</f>
        <v>0</v>
      </c>
      <c r="F459">
        <f>RS_wells_scenario_1_bgw!F459-RS_wells_baseline_bgw!F459</f>
        <v>0</v>
      </c>
      <c r="G459">
        <f>RS_wells_scenario_1_bgw!G459-RS_wells_baseline_bgw!G459</f>
        <v>0</v>
      </c>
      <c r="H459" s="19">
        <f>RS_wells_scenario_1_bgw!H459-RS_wells_baseline_bgw!H459</f>
        <v>0</v>
      </c>
      <c r="I459">
        <f>RS_wells_scenario_1_bgw!I459-RS_wells_baseline_bgw!I459</f>
        <v>0</v>
      </c>
      <c r="J459">
        <f>RS_wells_scenario_1_bgw!J459-RS_wells_baseline_bgw!J459</f>
        <v>0</v>
      </c>
      <c r="K459">
        <f>RS_wells_scenario_1_bgw!K459-RS_wells_baseline_bgw!K459</f>
        <v>0</v>
      </c>
      <c r="L459">
        <f>RS_wells_scenario_1_bgw!L459-RS_wells_baseline_bgw!L459</f>
        <v>0</v>
      </c>
      <c r="M459">
        <f>RS_wells_scenario_1_bgw!M459-RS_wells_baseline_bgw!M459</f>
        <v>0</v>
      </c>
      <c r="N459">
        <f>RS_wells_scenario_1_bgw!N459-RS_wells_baseline_bgw!N459</f>
        <v>0</v>
      </c>
      <c r="O459">
        <v>10.145833333333334</v>
      </c>
      <c r="P459">
        <f t="shared" si="104"/>
        <v>1952</v>
      </c>
      <c r="Q459" s="2">
        <f t="shared" si="105"/>
        <v>19226.791666666435</v>
      </c>
      <c r="R459">
        <f t="shared" si="106"/>
        <v>0</v>
      </c>
      <c r="S459">
        <f>I459*$O459/ref!$B$3</f>
        <v>0</v>
      </c>
      <c r="T459">
        <f>K459*$O459/ref!$B$3</f>
        <v>0</v>
      </c>
      <c r="U459">
        <f>L459*$O459/ref!$B$3</f>
        <v>0</v>
      </c>
      <c r="V459">
        <f>N459*$O459/ref!$B$3</f>
        <v>0</v>
      </c>
      <c r="W459">
        <f t="shared" si="110"/>
        <v>8</v>
      </c>
      <c r="X459" t="str">
        <f t="shared" si="111"/>
        <v>8 1952</v>
      </c>
      <c r="Y459">
        <f t="shared" si="108"/>
        <v>1</v>
      </c>
      <c r="Z459">
        <f t="shared" si="112"/>
        <v>1978</v>
      </c>
      <c r="AA459" t="str">
        <f t="shared" si="113"/>
        <v>1 1978</v>
      </c>
      <c r="AB459" s="1">
        <f t="shared" si="109"/>
        <v>28519.9375</v>
      </c>
      <c r="AC459">
        <f t="shared" si="107"/>
        <v>3</v>
      </c>
      <c r="AD459" s="16">
        <f t="shared" si="114"/>
        <v>-483.36136869734116</v>
      </c>
      <c r="AE459" s="16">
        <f t="shared" si="115"/>
        <v>-19.438780805211309</v>
      </c>
      <c r="AF459" s="16">
        <f t="shared" si="116"/>
        <v>140.68774326685406</v>
      </c>
      <c r="AG459" s="16">
        <f t="shared" si="117"/>
        <v>1740.1425086388017</v>
      </c>
      <c r="AH459">
        <f>INDEX(Impacts_scenario_1_RSBsn_Mask!$Y$2:$Y$70,$Z459-1939+1,1)</f>
        <v>0.94659121018916303</v>
      </c>
    </row>
    <row r="460" spans="1:34" x14ac:dyDescent="0.3">
      <c r="A460">
        <v>153</v>
      </c>
      <c r="B460">
        <v>3</v>
      </c>
      <c r="C460">
        <f>RS_wells_scenario_1_bgw!C460-RS_wells_baseline_bgw!C460</f>
        <v>0</v>
      </c>
      <c r="D460">
        <f>RS_wells_scenario_1_bgw!D460-RS_wells_baseline_bgw!D460</f>
        <v>0</v>
      </c>
      <c r="E460">
        <f>RS_wells_scenario_1_bgw!E460-RS_wells_baseline_bgw!E460</f>
        <v>0</v>
      </c>
      <c r="F460">
        <f>RS_wells_scenario_1_bgw!F460-RS_wells_baseline_bgw!F460</f>
        <v>0</v>
      </c>
      <c r="G460">
        <f>RS_wells_scenario_1_bgw!G460-RS_wells_baseline_bgw!G460</f>
        <v>0</v>
      </c>
      <c r="H460" s="19">
        <f>RS_wells_scenario_1_bgw!H460-RS_wells_baseline_bgw!H460</f>
        <v>0</v>
      </c>
      <c r="I460">
        <f>RS_wells_scenario_1_bgw!I460-RS_wells_baseline_bgw!I460</f>
        <v>0</v>
      </c>
      <c r="J460">
        <f>RS_wells_scenario_1_bgw!J460-RS_wells_baseline_bgw!J460</f>
        <v>0</v>
      </c>
      <c r="K460">
        <f>RS_wells_scenario_1_bgw!K460-RS_wells_baseline_bgw!K460</f>
        <v>0</v>
      </c>
      <c r="L460">
        <f>RS_wells_scenario_1_bgw!L460-RS_wells_baseline_bgw!L460</f>
        <v>0</v>
      </c>
      <c r="M460">
        <f>RS_wells_scenario_1_bgw!M460-RS_wells_baseline_bgw!M460</f>
        <v>0</v>
      </c>
      <c r="N460">
        <f>RS_wells_scenario_1_bgw!N460-RS_wells_baseline_bgw!N460</f>
        <v>0</v>
      </c>
      <c r="O460">
        <v>10.145833333333334</v>
      </c>
      <c r="P460">
        <f t="shared" si="104"/>
        <v>1952</v>
      </c>
      <c r="Q460" s="2">
        <f t="shared" si="105"/>
        <v>19236.937499999767</v>
      </c>
      <c r="R460">
        <f t="shared" si="106"/>
        <v>0</v>
      </c>
      <c r="S460">
        <f>I460*$O460/ref!$B$3</f>
        <v>0</v>
      </c>
      <c r="T460">
        <f>K460*$O460/ref!$B$3</f>
        <v>0</v>
      </c>
      <c r="U460">
        <f>L460*$O460/ref!$B$3</f>
        <v>0</v>
      </c>
      <c r="V460">
        <f>N460*$O460/ref!$B$3</f>
        <v>0</v>
      </c>
      <c r="W460">
        <f t="shared" si="110"/>
        <v>8</v>
      </c>
      <c r="X460" t="str">
        <f t="shared" si="111"/>
        <v>8 1952</v>
      </c>
      <c r="Y460">
        <f t="shared" si="108"/>
        <v>2</v>
      </c>
      <c r="Z460">
        <f t="shared" si="112"/>
        <v>1978</v>
      </c>
      <c r="AA460" t="str">
        <f t="shared" si="113"/>
        <v>2 1978</v>
      </c>
      <c r="AB460" s="1">
        <f t="shared" si="109"/>
        <v>28550.375</v>
      </c>
      <c r="AC460">
        <f t="shared" si="107"/>
        <v>3</v>
      </c>
      <c r="AD460" s="16">
        <f t="shared" si="114"/>
        <v>-320.35880969897727</v>
      </c>
      <c r="AE460" s="16">
        <f t="shared" si="115"/>
        <v>-19.438780805211309</v>
      </c>
      <c r="AF460" s="16">
        <f t="shared" si="116"/>
        <v>3.7193104289581402</v>
      </c>
      <c r="AG460" s="16">
        <f t="shared" si="117"/>
        <v>1724.2439612995954</v>
      </c>
      <c r="AH460">
        <f>INDEX(Impacts_scenario_1_RSBsn_Mask!$Y$2:$Y$70,$Z460-1939+1,1)</f>
        <v>0.94659121018916303</v>
      </c>
    </row>
    <row r="461" spans="1:34" x14ac:dyDescent="0.3">
      <c r="A461">
        <v>154</v>
      </c>
      <c r="B461">
        <v>1</v>
      </c>
      <c r="C461">
        <f>RS_wells_scenario_1_bgw!C461-RS_wells_baseline_bgw!C461</f>
        <v>0</v>
      </c>
      <c r="D461">
        <f>RS_wells_scenario_1_bgw!D461-RS_wells_baseline_bgw!D461</f>
        <v>0</v>
      </c>
      <c r="E461">
        <f>RS_wells_scenario_1_bgw!E461-RS_wells_baseline_bgw!E461</f>
        <v>0</v>
      </c>
      <c r="F461">
        <f>RS_wells_scenario_1_bgw!F461-RS_wells_baseline_bgw!F461</f>
        <v>0</v>
      </c>
      <c r="G461">
        <f>RS_wells_scenario_1_bgw!G461-RS_wells_baseline_bgw!G461</f>
        <v>0</v>
      </c>
      <c r="H461" s="19">
        <f>RS_wells_scenario_1_bgw!H461-RS_wells_baseline_bgw!H461</f>
        <v>0</v>
      </c>
      <c r="I461">
        <f>RS_wells_scenario_1_bgw!I461-RS_wells_baseline_bgw!I461</f>
        <v>0</v>
      </c>
      <c r="J461">
        <f>RS_wells_scenario_1_bgw!J461-RS_wells_baseline_bgw!J461</f>
        <v>0</v>
      </c>
      <c r="K461">
        <f>RS_wells_scenario_1_bgw!K461-RS_wells_baseline_bgw!K461</f>
        <v>0</v>
      </c>
      <c r="L461">
        <f>RS_wells_scenario_1_bgw!L461-RS_wells_baseline_bgw!L461</f>
        <v>0</v>
      </c>
      <c r="M461">
        <f>RS_wells_scenario_1_bgw!M461-RS_wells_baseline_bgw!M461</f>
        <v>0</v>
      </c>
      <c r="N461">
        <f>RS_wells_scenario_1_bgw!N461-RS_wells_baseline_bgw!N461</f>
        <v>0</v>
      </c>
      <c r="O461">
        <v>10.145833333333334</v>
      </c>
      <c r="P461">
        <f t="shared" si="104"/>
        <v>1952</v>
      </c>
      <c r="Q461" s="2">
        <f t="shared" si="105"/>
        <v>19247.083333333099</v>
      </c>
      <c r="R461">
        <f t="shared" si="106"/>
        <v>0</v>
      </c>
      <c r="S461">
        <f>I461*$O461/ref!$B$3</f>
        <v>0</v>
      </c>
      <c r="T461">
        <f>K461*$O461/ref!$B$3</f>
        <v>0</v>
      </c>
      <c r="U461">
        <f>L461*$O461/ref!$B$3</f>
        <v>0</v>
      </c>
      <c r="V461">
        <f>N461*$O461/ref!$B$3</f>
        <v>0</v>
      </c>
      <c r="W461">
        <f t="shared" si="110"/>
        <v>9</v>
      </c>
      <c r="X461" t="str">
        <f t="shared" si="111"/>
        <v>9 1952</v>
      </c>
      <c r="Y461">
        <f t="shared" si="108"/>
        <v>3</v>
      </c>
      <c r="Z461">
        <f t="shared" si="112"/>
        <v>1978</v>
      </c>
      <c r="AA461" t="str">
        <f t="shared" si="113"/>
        <v>3 1978</v>
      </c>
      <c r="AB461" s="1">
        <f t="shared" si="109"/>
        <v>28580.8125</v>
      </c>
      <c r="AC461">
        <f t="shared" si="107"/>
        <v>3</v>
      </c>
      <c r="AD461" s="16">
        <f t="shared" si="114"/>
        <v>-284.14453919091454</v>
      </c>
      <c r="AE461" s="16">
        <f t="shared" si="115"/>
        <v>-19.438780805211309</v>
      </c>
      <c r="AF461" s="16">
        <f t="shared" si="116"/>
        <v>505.95476662893253</v>
      </c>
      <c r="AG461" s="16">
        <f t="shared" si="117"/>
        <v>1575.2197675076995</v>
      </c>
      <c r="AH461">
        <f>INDEX(Impacts_scenario_1_RSBsn_Mask!$Y$2:$Y$70,$Z461-1939+1,1)</f>
        <v>0.94659121018916303</v>
      </c>
    </row>
    <row r="462" spans="1:34" x14ac:dyDescent="0.3">
      <c r="A462">
        <v>154</v>
      </c>
      <c r="B462">
        <v>2</v>
      </c>
      <c r="C462">
        <f>RS_wells_scenario_1_bgw!C462-RS_wells_baseline_bgw!C462</f>
        <v>0</v>
      </c>
      <c r="D462">
        <f>RS_wells_scenario_1_bgw!D462-RS_wells_baseline_bgw!D462</f>
        <v>0</v>
      </c>
      <c r="E462">
        <f>RS_wells_scenario_1_bgw!E462-RS_wells_baseline_bgw!E462</f>
        <v>0</v>
      </c>
      <c r="F462">
        <f>RS_wells_scenario_1_bgw!F462-RS_wells_baseline_bgw!F462</f>
        <v>0</v>
      </c>
      <c r="G462">
        <f>RS_wells_scenario_1_bgw!G462-RS_wells_baseline_bgw!G462</f>
        <v>0</v>
      </c>
      <c r="H462" s="19">
        <f>RS_wells_scenario_1_bgw!H462-RS_wells_baseline_bgw!H462</f>
        <v>0</v>
      </c>
      <c r="I462">
        <f>RS_wells_scenario_1_bgw!I462-RS_wells_baseline_bgw!I462</f>
        <v>0</v>
      </c>
      <c r="J462">
        <f>RS_wells_scenario_1_bgw!J462-RS_wells_baseline_bgw!J462</f>
        <v>0</v>
      </c>
      <c r="K462">
        <f>RS_wells_scenario_1_bgw!K462-RS_wells_baseline_bgw!K462</f>
        <v>0</v>
      </c>
      <c r="L462">
        <f>RS_wells_scenario_1_bgw!L462-RS_wells_baseline_bgw!L462</f>
        <v>0</v>
      </c>
      <c r="M462">
        <f>RS_wells_scenario_1_bgw!M462-RS_wells_baseline_bgw!M462</f>
        <v>0</v>
      </c>
      <c r="N462">
        <f>RS_wells_scenario_1_bgw!N462-RS_wells_baseline_bgw!N462</f>
        <v>0</v>
      </c>
      <c r="O462">
        <v>10.145833333333334</v>
      </c>
      <c r="P462">
        <f t="shared" si="104"/>
        <v>1952</v>
      </c>
      <c r="Q462" s="2">
        <f t="shared" si="105"/>
        <v>19257.229166666431</v>
      </c>
      <c r="R462">
        <f t="shared" si="106"/>
        <v>0</v>
      </c>
      <c r="S462">
        <f>I462*$O462/ref!$B$3</f>
        <v>0</v>
      </c>
      <c r="T462">
        <f>K462*$O462/ref!$B$3</f>
        <v>0</v>
      </c>
      <c r="U462">
        <f>L462*$O462/ref!$B$3</f>
        <v>0</v>
      </c>
      <c r="V462">
        <f>N462*$O462/ref!$B$3</f>
        <v>0</v>
      </c>
      <c r="W462">
        <f t="shared" si="110"/>
        <v>9</v>
      </c>
      <c r="X462" t="str">
        <f t="shared" si="111"/>
        <v>9 1952</v>
      </c>
      <c r="Y462">
        <f t="shared" si="108"/>
        <v>4</v>
      </c>
      <c r="Z462">
        <f t="shared" si="112"/>
        <v>1978</v>
      </c>
      <c r="AA462" t="str">
        <f t="shared" si="113"/>
        <v>4 1978</v>
      </c>
      <c r="AB462" s="1">
        <f t="shared" si="109"/>
        <v>28611.25</v>
      </c>
      <c r="AC462">
        <f t="shared" si="107"/>
        <v>3</v>
      </c>
      <c r="AD462" s="16">
        <f t="shared" si="114"/>
        <v>-13.14384782192213</v>
      </c>
      <c r="AE462" s="16">
        <f t="shared" si="115"/>
        <v>-5712.8778563332198</v>
      </c>
      <c r="AF462" s="16">
        <f t="shared" si="116"/>
        <v>1129.718904681087</v>
      </c>
      <c r="AG462" s="16">
        <f t="shared" si="117"/>
        <v>1318.9859210560123</v>
      </c>
      <c r="AH462">
        <f>INDEX(Impacts_scenario_1_RSBsn_Mask!$Y$2:$Y$70,$Z462-1939+1,1)</f>
        <v>0.94659121018916303</v>
      </c>
    </row>
    <row r="463" spans="1:34" x14ac:dyDescent="0.3">
      <c r="A463">
        <v>154</v>
      </c>
      <c r="B463">
        <v>3</v>
      </c>
      <c r="C463">
        <f>RS_wells_scenario_1_bgw!C463-RS_wells_baseline_bgw!C463</f>
        <v>0</v>
      </c>
      <c r="D463">
        <f>RS_wells_scenario_1_bgw!D463-RS_wells_baseline_bgw!D463</f>
        <v>0</v>
      </c>
      <c r="E463">
        <f>RS_wells_scenario_1_bgw!E463-RS_wells_baseline_bgw!E463</f>
        <v>0</v>
      </c>
      <c r="F463">
        <f>RS_wells_scenario_1_bgw!F463-RS_wells_baseline_bgw!F463</f>
        <v>0</v>
      </c>
      <c r="G463">
        <f>RS_wells_scenario_1_bgw!G463-RS_wells_baseline_bgw!G463</f>
        <v>0</v>
      </c>
      <c r="H463" s="19">
        <f>RS_wells_scenario_1_bgw!H463-RS_wells_baseline_bgw!H463</f>
        <v>0</v>
      </c>
      <c r="I463">
        <f>RS_wells_scenario_1_bgw!I463-RS_wells_baseline_bgw!I463</f>
        <v>0</v>
      </c>
      <c r="J463">
        <f>RS_wells_scenario_1_bgw!J463-RS_wells_baseline_bgw!J463</f>
        <v>0</v>
      </c>
      <c r="K463">
        <f>RS_wells_scenario_1_bgw!K463-RS_wells_baseline_bgw!K463</f>
        <v>0</v>
      </c>
      <c r="L463">
        <f>RS_wells_scenario_1_bgw!L463-RS_wells_baseline_bgw!L463</f>
        <v>0</v>
      </c>
      <c r="M463">
        <f>RS_wells_scenario_1_bgw!M463-RS_wells_baseline_bgw!M463</f>
        <v>0</v>
      </c>
      <c r="N463">
        <f>RS_wells_scenario_1_bgw!N463-RS_wells_baseline_bgw!N463</f>
        <v>0</v>
      </c>
      <c r="O463">
        <v>10.145833333333334</v>
      </c>
      <c r="P463">
        <f t="shared" si="104"/>
        <v>1952</v>
      </c>
      <c r="Q463" s="2">
        <f t="shared" si="105"/>
        <v>19267.374999999764</v>
      </c>
      <c r="R463">
        <f t="shared" si="106"/>
        <v>0</v>
      </c>
      <c r="S463">
        <f>I463*$O463/ref!$B$3</f>
        <v>0</v>
      </c>
      <c r="T463">
        <f>K463*$O463/ref!$B$3</f>
        <v>0</v>
      </c>
      <c r="U463">
        <f>L463*$O463/ref!$B$3</f>
        <v>0</v>
      </c>
      <c r="V463">
        <f>N463*$O463/ref!$B$3</f>
        <v>0</v>
      </c>
      <c r="W463">
        <f t="shared" si="110"/>
        <v>9</v>
      </c>
      <c r="X463" t="str">
        <f t="shared" si="111"/>
        <v>9 1952</v>
      </c>
      <c r="Y463">
        <f t="shared" si="108"/>
        <v>5</v>
      </c>
      <c r="Z463">
        <f t="shared" si="112"/>
        <v>1978</v>
      </c>
      <c r="AA463" t="str">
        <f t="shared" si="113"/>
        <v>5 1978</v>
      </c>
      <c r="AB463" s="1">
        <f t="shared" si="109"/>
        <v>28641.6875</v>
      </c>
      <c r="AC463">
        <f t="shared" si="107"/>
        <v>3</v>
      </c>
      <c r="AD463" s="16">
        <f t="shared" si="114"/>
        <v>5065.1490072568395</v>
      </c>
      <c r="AE463" s="16">
        <f t="shared" si="115"/>
        <v>-8948.3926729941504</v>
      </c>
      <c r="AF463" s="16">
        <f t="shared" si="116"/>
        <v>75.228597090028529</v>
      </c>
      <c r="AG463" s="16">
        <f t="shared" si="117"/>
        <v>1934.7219774918203</v>
      </c>
      <c r="AH463">
        <f>INDEX(Impacts_scenario_1_RSBsn_Mask!$Y$2:$Y$70,$Z463-1939+1,1)</f>
        <v>0.94659121018916303</v>
      </c>
    </row>
    <row r="464" spans="1:34" x14ac:dyDescent="0.3">
      <c r="A464">
        <v>155</v>
      </c>
      <c r="B464">
        <v>1</v>
      </c>
      <c r="C464">
        <f>RS_wells_scenario_1_bgw!C464-RS_wells_baseline_bgw!C464</f>
        <v>0</v>
      </c>
      <c r="D464">
        <f>RS_wells_scenario_1_bgw!D464-RS_wells_baseline_bgw!D464</f>
        <v>0</v>
      </c>
      <c r="E464">
        <f>RS_wells_scenario_1_bgw!E464-RS_wells_baseline_bgw!E464</f>
        <v>0</v>
      </c>
      <c r="F464">
        <f>RS_wells_scenario_1_bgw!F464-RS_wells_baseline_bgw!F464</f>
        <v>0</v>
      </c>
      <c r="G464">
        <f>RS_wells_scenario_1_bgw!G464-RS_wells_baseline_bgw!G464</f>
        <v>0</v>
      </c>
      <c r="H464" s="19">
        <f>RS_wells_scenario_1_bgw!H464-RS_wells_baseline_bgw!H464</f>
        <v>0</v>
      </c>
      <c r="I464">
        <f>RS_wells_scenario_1_bgw!I464-RS_wells_baseline_bgw!I464</f>
        <v>0</v>
      </c>
      <c r="J464">
        <f>RS_wells_scenario_1_bgw!J464-RS_wells_baseline_bgw!J464</f>
        <v>0</v>
      </c>
      <c r="K464">
        <f>RS_wells_scenario_1_bgw!K464-RS_wells_baseline_bgw!K464</f>
        <v>0</v>
      </c>
      <c r="L464">
        <f>RS_wells_scenario_1_bgw!L464-RS_wells_baseline_bgw!L464</f>
        <v>0</v>
      </c>
      <c r="M464">
        <f>RS_wells_scenario_1_bgw!M464-RS_wells_baseline_bgw!M464</f>
        <v>0</v>
      </c>
      <c r="N464">
        <f>RS_wells_scenario_1_bgw!N464-RS_wells_baseline_bgw!N464</f>
        <v>0</v>
      </c>
      <c r="O464">
        <v>10.145833333333334</v>
      </c>
      <c r="P464">
        <f t="shared" si="104"/>
        <v>1952</v>
      </c>
      <c r="Q464" s="2">
        <f t="shared" si="105"/>
        <v>19277.520833333096</v>
      </c>
      <c r="R464">
        <f t="shared" si="106"/>
        <v>0</v>
      </c>
      <c r="S464">
        <f>I464*$O464/ref!$B$3</f>
        <v>0</v>
      </c>
      <c r="T464">
        <f>K464*$O464/ref!$B$3</f>
        <v>0</v>
      </c>
      <c r="U464">
        <f>L464*$O464/ref!$B$3</f>
        <v>0</v>
      </c>
      <c r="V464">
        <f>N464*$O464/ref!$B$3</f>
        <v>0</v>
      </c>
      <c r="W464">
        <f t="shared" si="110"/>
        <v>10</v>
      </c>
      <c r="X464" t="str">
        <f t="shared" si="111"/>
        <v>10 1952</v>
      </c>
      <c r="Y464">
        <f t="shared" si="108"/>
        <v>6</v>
      </c>
      <c r="Z464">
        <f t="shared" si="112"/>
        <v>1978</v>
      </c>
      <c r="AA464" t="str">
        <f t="shared" si="113"/>
        <v>6 1978</v>
      </c>
      <c r="AB464" s="1">
        <f t="shared" si="109"/>
        <v>28672.125</v>
      </c>
      <c r="AC464">
        <f t="shared" si="107"/>
        <v>3</v>
      </c>
      <c r="AD464" s="16">
        <f t="shared" si="114"/>
        <v>7203.5338300119547</v>
      </c>
      <c r="AE464" s="16">
        <f t="shared" si="115"/>
        <v>-21283.151682793843</v>
      </c>
      <c r="AF464" s="16">
        <f t="shared" si="116"/>
        <v>1265.3110480534976</v>
      </c>
      <c r="AG464" s="16">
        <f t="shared" si="117"/>
        <v>2130.0615846391938</v>
      </c>
      <c r="AH464">
        <f>INDEX(Impacts_scenario_1_RSBsn_Mask!$Y$2:$Y$70,$Z464-1939+1,1)</f>
        <v>0.94659121018916303</v>
      </c>
    </row>
    <row r="465" spans="1:34" x14ac:dyDescent="0.3">
      <c r="A465">
        <v>155</v>
      </c>
      <c r="B465">
        <v>2</v>
      </c>
      <c r="C465">
        <f>RS_wells_scenario_1_bgw!C465-RS_wells_baseline_bgw!C465</f>
        <v>0</v>
      </c>
      <c r="D465">
        <f>RS_wells_scenario_1_bgw!D465-RS_wells_baseline_bgw!D465</f>
        <v>0</v>
      </c>
      <c r="E465">
        <f>RS_wells_scenario_1_bgw!E465-RS_wells_baseline_bgw!E465</f>
        <v>0</v>
      </c>
      <c r="F465">
        <f>RS_wells_scenario_1_bgw!F465-RS_wells_baseline_bgw!F465</f>
        <v>0</v>
      </c>
      <c r="G465">
        <f>RS_wells_scenario_1_bgw!G465-RS_wells_baseline_bgw!G465</f>
        <v>0</v>
      </c>
      <c r="H465" s="19">
        <f>RS_wells_scenario_1_bgw!H465-RS_wells_baseline_bgw!H465</f>
        <v>0</v>
      </c>
      <c r="I465">
        <f>RS_wells_scenario_1_bgw!I465-RS_wells_baseline_bgw!I465</f>
        <v>0</v>
      </c>
      <c r="J465">
        <f>RS_wells_scenario_1_bgw!J465-RS_wells_baseline_bgw!J465</f>
        <v>0</v>
      </c>
      <c r="K465">
        <f>RS_wells_scenario_1_bgw!K465-RS_wells_baseline_bgw!K465</f>
        <v>0</v>
      </c>
      <c r="L465">
        <f>RS_wells_scenario_1_bgw!L465-RS_wells_baseline_bgw!L465</f>
        <v>0</v>
      </c>
      <c r="M465">
        <f>RS_wells_scenario_1_bgw!M465-RS_wells_baseline_bgw!M465</f>
        <v>0</v>
      </c>
      <c r="N465">
        <f>RS_wells_scenario_1_bgw!N465-RS_wells_baseline_bgw!N465</f>
        <v>0</v>
      </c>
      <c r="O465">
        <v>10.145833333333334</v>
      </c>
      <c r="P465">
        <f t="shared" si="104"/>
        <v>1952</v>
      </c>
      <c r="Q465" s="2">
        <f t="shared" si="105"/>
        <v>19287.666666666428</v>
      </c>
      <c r="R465">
        <f t="shared" si="106"/>
        <v>0</v>
      </c>
      <c r="S465">
        <f>I465*$O465/ref!$B$3</f>
        <v>0</v>
      </c>
      <c r="T465">
        <f>K465*$O465/ref!$B$3</f>
        <v>0</v>
      </c>
      <c r="U465">
        <f>L465*$O465/ref!$B$3</f>
        <v>0</v>
      </c>
      <c r="V465">
        <f>N465*$O465/ref!$B$3</f>
        <v>0</v>
      </c>
      <c r="W465">
        <f t="shared" si="110"/>
        <v>10</v>
      </c>
      <c r="X465" t="str">
        <f t="shared" si="111"/>
        <v>10 1952</v>
      </c>
      <c r="Y465">
        <f t="shared" si="108"/>
        <v>7</v>
      </c>
      <c r="Z465">
        <f t="shared" si="112"/>
        <v>1978</v>
      </c>
      <c r="AA465" t="str">
        <f t="shared" si="113"/>
        <v>7 1978</v>
      </c>
      <c r="AB465" s="1">
        <f t="shared" si="109"/>
        <v>28702.5625</v>
      </c>
      <c r="AC465">
        <f t="shared" si="107"/>
        <v>3</v>
      </c>
      <c r="AD465" s="16">
        <f t="shared" si="114"/>
        <v>760.03401279633476</v>
      </c>
      <c r="AE465" s="16">
        <f t="shared" si="115"/>
        <v>-65371.912518437188</v>
      </c>
      <c r="AF465" s="16">
        <f t="shared" si="116"/>
        <v>2894.7321185188985</v>
      </c>
      <c r="AG465" s="16">
        <f t="shared" si="117"/>
        <v>1875.7701011708923</v>
      </c>
      <c r="AH465">
        <f>INDEX(Impacts_scenario_1_RSBsn_Mask!$Y$2:$Y$70,$Z465-1939+1,1)</f>
        <v>0.94659121018916303</v>
      </c>
    </row>
    <row r="466" spans="1:34" x14ac:dyDescent="0.3">
      <c r="A466">
        <v>155</v>
      </c>
      <c r="B466">
        <v>3</v>
      </c>
      <c r="C466">
        <f>RS_wells_scenario_1_bgw!C466-RS_wells_baseline_bgw!C466</f>
        <v>0</v>
      </c>
      <c r="D466">
        <f>RS_wells_scenario_1_bgw!D466-RS_wells_baseline_bgw!D466</f>
        <v>0</v>
      </c>
      <c r="E466">
        <f>RS_wells_scenario_1_bgw!E466-RS_wells_baseline_bgw!E466</f>
        <v>0</v>
      </c>
      <c r="F466">
        <f>RS_wells_scenario_1_bgw!F466-RS_wells_baseline_bgw!F466</f>
        <v>0</v>
      </c>
      <c r="G466">
        <f>RS_wells_scenario_1_bgw!G466-RS_wells_baseline_bgw!G466</f>
        <v>0</v>
      </c>
      <c r="H466" s="19">
        <f>RS_wells_scenario_1_bgw!H466-RS_wells_baseline_bgw!H466</f>
        <v>0</v>
      </c>
      <c r="I466">
        <f>RS_wells_scenario_1_bgw!I466-RS_wells_baseline_bgw!I466</f>
        <v>0</v>
      </c>
      <c r="J466">
        <f>RS_wells_scenario_1_bgw!J466-RS_wells_baseline_bgw!J466</f>
        <v>0</v>
      </c>
      <c r="K466">
        <f>RS_wells_scenario_1_bgw!K466-RS_wells_baseline_bgw!K466</f>
        <v>0</v>
      </c>
      <c r="L466">
        <f>RS_wells_scenario_1_bgw!L466-RS_wells_baseline_bgw!L466</f>
        <v>0</v>
      </c>
      <c r="M466">
        <f>RS_wells_scenario_1_bgw!M466-RS_wells_baseline_bgw!M466</f>
        <v>0</v>
      </c>
      <c r="N466">
        <f>RS_wells_scenario_1_bgw!N466-RS_wells_baseline_bgw!N466</f>
        <v>0</v>
      </c>
      <c r="O466">
        <v>10.145833333333334</v>
      </c>
      <c r="P466">
        <f t="shared" si="104"/>
        <v>1952</v>
      </c>
      <c r="Q466" s="2">
        <f t="shared" si="105"/>
        <v>19297.81249999976</v>
      </c>
      <c r="R466">
        <f t="shared" si="106"/>
        <v>0</v>
      </c>
      <c r="S466">
        <f>I466*$O466/ref!$B$3</f>
        <v>0</v>
      </c>
      <c r="T466">
        <f>K466*$O466/ref!$B$3</f>
        <v>0</v>
      </c>
      <c r="U466">
        <f>L466*$O466/ref!$B$3</f>
        <v>0</v>
      </c>
      <c r="V466">
        <f>N466*$O466/ref!$B$3</f>
        <v>0</v>
      </c>
      <c r="W466">
        <f t="shared" si="110"/>
        <v>10</v>
      </c>
      <c r="X466" t="str">
        <f t="shared" si="111"/>
        <v>10 1952</v>
      </c>
      <c r="Y466">
        <f t="shared" si="108"/>
        <v>8</v>
      </c>
      <c r="Z466">
        <f t="shared" si="112"/>
        <v>1978</v>
      </c>
      <c r="AA466" t="str">
        <f t="shared" si="113"/>
        <v>8 1978</v>
      </c>
      <c r="AB466" s="1">
        <f t="shared" si="109"/>
        <v>28733</v>
      </c>
      <c r="AC466">
        <f t="shared" si="107"/>
        <v>3</v>
      </c>
      <c r="AD466" s="16">
        <f t="shared" si="114"/>
        <v>195.64845966014306</v>
      </c>
      <c r="AE466" s="16">
        <f t="shared" si="115"/>
        <v>-71750.61593487428</v>
      </c>
      <c r="AF466" s="16">
        <f t="shared" si="116"/>
        <v>2834.107368013561</v>
      </c>
      <c r="AG466" s="16">
        <f t="shared" si="117"/>
        <v>1980.6031701430991</v>
      </c>
      <c r="AH466">
        <f>INDEX(Impacts_scenario_1_RSBsn_Mask!$Y$2:$Y$70,$Z466-1939+1,1)</f>
        <v>0.94659121018916303</v>
      </c>
    </row>
    <row r="467" spans="1:34" x14ac:dyDescent="0.3">
      <c r="A467">
        <v>156</v>
      </c>
      <c r="B467">
        <v>1</v>
      </c>
      <c r="C467">
        <f>RS_wells_scenario_1_bgw!C467-RS_wells_baseline_bgw!C467</f>
        <v>0</v>
      </c>
      <c r="D467">
        <f>RS_wells_scenario_1_bgw!D467-RS_wells_baseline_bgw!D467</f>
        <v>0</v>
      </c>
      <c r="E467">
        <f>RS_wells_scenario_1_bgw!E467-RS_wells_baseline_bgw!E467</f>
        <v>0</v>
      </c>
      <c r="F467">
        <f>RS_wells_scenario_1_bgw!F467-RS_wells_baseline_bgw!F467</f>
        <v>0</v>
      </c>
      <c r="G467">
        <f>RS_wells_scenario_1_bgw!G467-RS_wells_baseline_bgw!G467</f>
        <v>0</v>
      </c>
      <c r="H467" s="19">
        <f>RS_wells_scenario_1_bgw!H467-RS_wells_baseline_bgw!H467</f>
        <v>0</v>
      </c>
      <c r="I467">
        <f>RS_wells_scenario_1_bgw!I467-RS_wells_baseline_bgw!I467</f>
        <v>0</v>
      </c>
      <c r="J467">
        <f>RS_wells_scenario_1_bgw!J467-RS_wells_baseline_bgw!J467</f>
        <v>0</v>
      </c>
      <c r="K467">
        <f>RS_wells_scenario_1_bgw!K467-RS_wells_baseline_bgw!K467</f>
        <v>0</v>
      </c>
      <c r="L467">
        <f>RS_wells_scenario_1_bgw!L467-RS_wells_baseline_bgw!L467</f>
        <v>0</v>
      </c>
      <c r="M467">
        <f>RS_wells_scenario_1_bgw!M467-RS_wells_baseline_bgw!M467</f>
        <v>0</v>
      </c>
      <c r="N467">
        <f>RS_wells_scenario_1_bgw!N467-RS_wells_baseline_bgw!N467</f>
        <v>0</v>
      </c>
      <c r="O467">
        <v>10.145833333333334</v>
      </c>
      <c r="P467">
        <f t="shared" si="104"/>
        <v>1952</v>
      </c>
      <c r="Q467" s="2">
        <f t="shared" si="105"/>
        <v>19307.958333333092</v>
      </c>
      <c r="R467">
        <f t="shared" si="106"/>
        <v>0</v>
      </c>
      <c r="S467">
        <f>I467*$O467/ref!$B$3</f>
        <v>0</v>
      </c>
      <c r="T467">
        <f>K467*$O467/ref!$B$3</f>
        <v>0</v>
      </c>
      <c r="U467">
        <f>L467*$O467/ref!$B$3</f>
        <v>0</v>
      </c>
      <c r="V467">
        <f>N467*$O467/ref!$B$3</f>
        <v>0</v>
      </c>
      <c r="W467">
        <f t="shared" si="110"/>
        <v>11</v>
      </c>
      <c r="X467" t="str">
        <f t="shared" si="111"/>
        <v>11 1952</v>
      </c>
      <c r="Y467">
        <f t="shared" si="108"/>
        <v>9</v>
      </c>
      <c r="Z467">
        <f t="shared" si="112"/>
        <v>1978</v>
      </c>
      <c r="AA467" t="str">
        <f t="shared" si="113"/>
        <v>9 1978</v>
      </c>
      <c r="AB467" s="1">
        <f t="shared" si="109"/>
        <v>28763.4375</v>
      </c>
      <c r="AC467">
        <f t="shared" si="107"/>
        <v>3</v>
      </c>
      <c r="AD467" s="16">
        <f t="shared" si="114"/>
        <v>-40.109356614438525</v>
      </c>
      <c r="AE467" s="16">
        <f t="shared" si="115"/>
        <v>-32218.658171372812</v>
      </c>
      <c r="AF467" s="16">
        <f t="shared" si="116"/>
        <v>1106.1439809681578</v>
      </c>
      <c r="AG467" s="16">
        <f t="shared" si="117"/>
        <v>2587.1667670268494</v>
      </c>
      <c r="AH467">
        <f>INDEX(Impacts_scenario_1_RSBsn_Mask!$Y$2:$Y$70,$Z467-1939+1,1)</f>
        <v>0.94659121018916303</v>
      </c>
    </row>
    <row r="468" spans="1:34" x14ac:dyDescent="0.3">
      <c r="A468">
        <v>156</v>
      </c>
      <c r="B468">
        <v>2</v>
      </c>
      <c r="C468">
        <f>RS_wells_scenario_1_bgw!C468-RS_wells_baseline_bgw!C468</f>
        <v>0</v>
      </c>
      <c r="D468">
        <f>RS_wells_scenario_1_bgw!D468-RS_wells_baseline_bgw!D468</f>
        <v>0</v>
      </c>
      <c r="E468">
        <f>RS_wells_scenario_1_bgw!E468-RS_wells_baseline_bgw!E468</f>
        <v>0</v>
      </c>
      <c r="F468">
        <f>RS_wells_scenario_1_bgw!F468-RS_wells_baseline_bgw!F468</f>
        <v>0</v>
      </c>
      <c r="G468">
        <f>RS_wells_scenario_1_bgw!G468-RS_wells_baseline_bgw!G468</f>
        <v>0</v>
      </c>
      <c r="H468" s="19">
        <f>RS_wells_scenario_1_bgw!H468-RS_wells_baseline_bgw!H468</f>
        <v>0</v>
      </c>
      <c r="I468">
        <f>RS_wells_scenario_1_bgw!I468-RS_wells_baseline_bgw!I468</f>
        <v>0</v>
      </c>
      <c r="J468">
        <f>RS_wells_scenario_1_bgw!J468-RS_wells_baseline_bgw!J468</f>
        <v>0</v>
      </c>
      <c r="K468">
        <f>RS_wells_scenario_1_bgw!K468-RS_wells_baseline_bgw!K468</f>
        <v>0</v>
      </c>
      <c r="L468">
        <f>RS_wells_scenario_1_bgw!L468-RS_wells_baseline_bgw!L468</f>
        <v>0</v>
      </c>
      <c r="M468">
        <f>RS_wells_scenario_1_bgw!M468-RS_wells_baseline_bgw!M468</f>
        <v>0</v>
      </c>
      <c r="N468">
        <f>RS_wells_scenario_1_bgw!N468-RS_wells_baseline_bgw!N468</f>
        <v>0</v>
      </c>
      <c r="O468">
        <v>10.145833333333334</v>
      </c>
      <c r="P468">
        <f t="shared" si="104"/>
        <v>1952</v>
      </c>
      <c r="Q468" s="2">
        <f t="shared" si="105"/>
        <v>19318.104166666424</v>
      </c>
      <c r="R468">
        <f t="shared" si="106"/>
        <v>0</v>
      </c>
      <c r="S468">
        <f>I468*$O468/ref!$B$3</f>
        <v>0</v>
      </c>
      <c r="T468">
        <f>K468*$O468/ref!$B$3</f>
        <v>0</v>
      </c>
      <c r="U468">
        <f>L468*$O468/ref!$B$3</f>
        <v>0</v>
      </c>
      <c r="V468">
        <f>N468*$O468/ref!$B$3</f>
        <v>0</v>
      </c>
      <c r="W468">
        <f t="shared" si="110"/>
        <v>11</v>
      </c>
      <c r="X468" t="str">
        <f t="shared" si="111"/>
        <v>11 1952</v>
      </c>
      <c r="Y468">
        <f t="shared" si="108"/>
        <v>10</v>
      </c>
      <c r="Z468">
        <f t="shared" si="112"/>
        <v>1978</v>
      </c>
      <c r="AA468" t="str">
        <f t="shared" si="113"/>
        <v>10 1978</v>
      </c>
      <c r="AB468" s="1">
        <f t="shared" si="109"/>
        <v>28793.875</v>
      </c>
      <c r="AC468">
        <f t="shared" si="107"/>
        <v>3</v>
      </c>
      <c r="AD468" s="16">
        <f t="shared" si="114"/>
        <v>-9654.8224419026847</v>
      </c>
      <c r="AE468" s="16">
        <f t="shared" si="115"/>
        <v>-19.438780805211309</v>
      </c>
      <c r="AF468" s="16">
        <f t="shared" si="116"/>
        <v>1815.9546602194289</v>
      </c>
      <c r="AG468" s="16">
        <f t="shared" si="117"/>
        <v>2475.645334576735</v>
      </c>
      <c r="AH468">
        <f>INDEX(Impacts_scenario_1_RSBsn_Mask!$Y$2:$Y$70,$Z468-1939+1,1)</f>
        <v>0.94659121018916303</v>
      </c>
    </row>
    <row r="469" spans="1:34" x14ac:dyDescent="0.3">
      <c r="A469">
        <v>156</v>
      </c>
      <c r="B469">
        <v>3</v>
      </c>
      <c r="C469">
        <f>RS_wells_scenario_1_bgw!C469-RS_wells_baseline_bgw!C469</f>
        <v>0</v>
      </c>
      <c r="D469">
        <f>RS_wells_scenario_1_bgw!D469-RS_wells_baseline_bgw!D469</f>
        <v>0</v>
      </c>
      <c r="E469">
        <f>RS_wells_scenario_1_bgw!E469-RS_wells_baseline_bgw!E469</f>
        <v>0</v>
      </c>
      <c r="F469">
        <f>RS_wells_scenario_1_bgw!F469-RS_wells_baseline_bgw!F469</f>
        <v>0</v>
      </c>
      <c r="G469">
        <f>RS_wells_scenario_1_bgw!G469-RS_wells_baseline_bgw!G469</f>
        <v>0</v>
      </c>
      <c r="H469" s="19">
        <f>RS_wells_scenario_1_bgw!H469-RS_wells_baseline_bgw!H469</f>
        <v>0</v>
      </c>
      <c r="I469">
        <f>RS_wells_scenario_1_bgw!I469-RS_wells_baseline_bgw!I469</f>
        <v>0</v>
      </c>
      <c r="J469">
        <f>RS_wells_scenario_1_bgw!J469-RS_wells_baseline_bgw!J469</f>
        <v>0</v>
      </c>
      <c r="K469">
        <f>RS_wells_scenario_1_bgw!K469-RS_wells_baseline_bgw!K469</f>
        <v>0</v>
      </c>
      <c r="L469">
        <f>RS_wells_scenario_1_bgw!L469-RS_wells_baseline_bgw!L469</f>
        <v>0</v>
      </c>
      <c r="M469">
        <f>RS_wells_scenario_1_bgw!M469-RS_wells_baseline_bgw!M469</f>
        <v>0</v>
      </c>
      <c r="N469">
        <f>RS_wells_scenario_1_bgw!N469-RS_wells_baseline_bgw!N469</f>
        <v>0</v>
      </c>
      <c r="O469">
        <v>10.145833333333334</v>
      </c>
      <c r="P469">
        <f t="shared" si="104"/>
        <v>1952</v>
      </c>
      <c r="Q469" s="2">
        <f t="shared" si="105"/>
        <v>19328.249999999756</v>
      </c>
      <c r="R469">
        <f t="shared" si="106"/>
        <v>0</v>
      </c>
      <c r="S469">
        <f>I469*$O469/ref!$B$3</f>
        <v>0</v>
      </c>
      <c r="T469">
        <f>K469*$O469/ref!$B$3</f>
        <v>0</v>
      </c>
      <c r="U469">
        <f>L469*$O469/ref!$B$3</f>
        <v>0</v>
      </c>
      <c r="V469">
        <f>N469*$O469/ref!$B$3</f>
        <v>0</v>
      </c>
      <c r="W469">
        <f t="shared" si="110"/>
        <v>11</v>
      </c>
      <c r="X469" t="str">
        <f t="shared" si="111"/>
        <v>11 1952</v>
      </c>
      <c r="Y469">
        <f t="shared" si="108"/>
        <v>11</v>
      </c>
      <c r="Z469">
        <f t="shared" si="112"/>
        <v>1978</v>
      </c>
      <c r="AA469" t="str">
        <f t="shared" si="113"/>
        <v>11 1978</v>
      </c>
      <c r="AB469" s="1">
        <f t="shared" si="109"/>
        <v>28824.3125</v>
      </c>
      <c r="AC469">
        <f t="shared" si="107"/>
        <v>3</v>
      </c>
      <c r="AD469" s="16">
        <f t="shared" si="114"/>
        <v>-3180.5118517459209</v>
      </c>
      <c r="AE469" s="16">
        <f t="shared" si="115"/>
        <v>-19.438780805211309</v>
      </c>
      <c r="AF469" s="16">
        <f t="shared" si="116"/>
        <v>67.777186961996904</v>
      </c>
      <c r="AG469" s="16">
        <f t="shared" si="117"/>
        <v>2691.4016506857392</v>
      </c>
      <c r="AH469">
        <f>INDEX(Impacts_scenario_1_RSBsn_Mask!$Y$2:$Y$70,$Z469-1939+1,1)</f>
        <v>0.94659121018916303</v>
      </c>
    </row>
    <row r="470" spans="1:34" x14ac:dyDescent="0.3">
      <c r="A470">
        <v>157</v>
      </c>
      <c r="B470">
        <v>1</v>
      </c>
      <c r="C470">
        <f>RS_wells_scenario_1_bgw!C470-RS_wells_baseline_bgw!C470</f>
        <v>0</v>
      </c>
      <c r="D470">
        <f>RS_wells_scenario_1_bgw!D470-RS_wells_baseline_bgw!D470</f>
        <v>0</v>
      </c>
      <c r="E470">
        <f>RS_wells_scenario_1_bgw!E470-RS_wells_baseline_bgw!E470</f>
        <v>0</v>
      </c>
      <c r="F470">
        <f>RS_wells_scenario_1_bgw!F470-RS_wells_baseline_bgw!F470</f>
        <v>0</v>
      </c>
      <c r="G470">
        <f>RS_wells_scenario_1_bgw!G470-RS_wells_baseline_bgw!G470</f>
        <v>0</v>
      </c>
      <c r="H470" s="19">
        <f>RS_wells_scenario_1_bgw!H470-RS_wells_baseline_bgw!H470</f>
        <v>0</v>
      </c>
      <c r="I470">
        <f>RS_wells_scenario_1_bgw!I470-RS_wells_baseline_bgw!I470</f>
        <v>0</v>
      </c>
      <c r="J470">
        <f>RS_wells_scenario_1_bgw!J470-RS_wells_baseline_bgw!J470</f>
        <v>0</v>
      </c>
      <c r="K470">
        <f>RS_wells_scenario_1_bgw!K470-RS_wells_baseline_bgw!K470</f>
        <v>0</v>
      </c>
      <c r="L470">
        <f>RS_wells_scenario_1_bgw!L470-RS_wells_baseline_bgw!L470</f>
        <v>0</v>
      </c>
      <c r="M470">
        <f>RS_wells_scenario_1_bgw!M470-RS_wells_baseline_bgw!M470</f>
        <v>0</v>
      </c>
      <c r="N470">
        <f>RS_wells_scenario_1_bgw!N470-RS_wells_baseline_bgw!N470</f>
        <v>0</v>
      </c>
      <c r="O470">
        <v>10.145833333333334</v>
      </c>
      <c r="P470">
        <f t="shared" si="104"/>
        <v>1952</v>
      </c>
      <c r="Q470" s="2">
        <f t="shared" si="105"/>
        <v>19338.395833333088</v>
      </c>
      <c r="R470">
        <f t="shared" si="106"/>
        <v>0</v>
      </c>
      <c r="S470">
        <f>I470*$O470/ref!$B$3</f>
        <v>0</v>
      </c>
      <c r="T470">
        <f>K470*$O470/ref!$B$3</f>
        <v>0</v>
      </c>
      <c r="U470">
        <f>L470*$O470/ref!$B$3</f>
        <v>0</v>
      </c>
      <c r="V470">
        <f>N470*$O470/ref!$B$3</f>
        <v>0</v>
      </c>
      <c r="W470">
        <f t="shared" si="110"/>
        <v>12</v>
      </c>
      <c r="X470" t="str">
        <f t="shared" si="111"/>
        <v>12 1952</v>
      </c>
      <c r="Y470">
        <f t="shared" si="108"/>
        <v>12</v>
      </c>
      <c r="Z470">
        <f t="shared" si="112"/>
        <v>1978</v>
      </c>
      <c r="AA470" t="str">
        <f t="shared" si="113"/>
        <v>12 1978</v>
      </c>
      <c r="AB470" s="1">
        <f t="shared" si="109"/>
        <v>28854.75</v>
      </c>
      <c r="AC470">
        <f t="shared" si="107"/>
        <v>3</v>
      </c>
      <c r="AD470" s="16">
        <f t="shared" si="114"/>
        <v>-2025.1106727677825</v>
      </c>
      <c r="AE470" s="16">
        <f t="shared" si="115"/>
        <v>-19.438780805211309</v>
      </c>
      <c r="AF470" s="16">
        <f t="shared" si="116"/>
        <v>397.30910064580388</v>
      </c>
      <c r="AG470" s="16">
        <f t="shared" si="117"/>
        <v>2693.7864824513626</v>
      </c>
      <c r="AH470">
        <f>INDEX(Impacts_scenario_1_RSBsn_Mask!$Y$2:$Y$70,$Z470-1939+1,1)</f>
        <v>0.94659121018916303</v>
      </c>
    </row>
    <row r="471" spans="1:34" x14ac:dyDescent="0.3">
      <c r="A471">
        <v>157</v>
      </c>
      <c r="B471">
        <v>2</v>
      </c>
      <c r="C471">
        <f>RS_wells_scenario_1_bgw!C471-RS_wells_baseline_bgw!C471</f>
        <v>0</v>
      </c>
      <c r="D471">
        <f>RS_wells_scenario_1_bgw!D471-RS_wells_baseline_bgw!D471</f>
        <v>0</v>
      </c>
      <c r="E471">
        <f>RS_wells_scenario_1_bgw!E471-RS_wells_baseline_bgw!E471</f>
        <v>0</v>
      </c>
      <c r="F471">
        <f>RS_wells_scenario_1_bgw!F471-RS_wells_baseline_bgw!F471</f>
        <v>0</v>
      </c>
      <c r="G471">
        <f>RS_wells_scenario_1_bgw!G471-RS_wells_baseline_bgw!G471</f>
        <v>0</v>
      </c>
      <c r="H471" s="19">
        <f>RS_wells_scenario_1_bgw!H471-RS_wells_baseline_bgw!H471</f>
        <v>0</v>
      </c>
      <c r="I471">
        <f>RS_wells_scenario_1_bgw!I471-RS_wells_baseline_bgw!I471</f>
        <v>0</v>
      </c>
      <c r="J471">
        <f>RS_wells_scenario_1_bgw!J471-RS_wells_baseline_bgw!J471</f>
        <v>0</v>
      </c>
      <c r="K471">
        <f>RS_wells_scenario_1_bgw!K471-RS_wells_baseline_bgw!K471</f>
        <v>0</v>
      </c>
      <c r="L471">
        <f>RS_wells_scenario_1_bgw!L471-RS_wells_baseline_bgw!L471</f>
        <v>0</v>
      </c>
      <c r="M471">
        <f>RS_wells_scenario_1_bgw!M471-RS_wells_baseline_bgw!M471</f>
        <v>0</v>
      </c>
      <c r="N471">
        <f>RS_wells_scenario_1_bgw!N471-RS_wells_baseline_bgw!N471</f>
        <v>0</v>
      </c>
      <c r="O471">
        <v>10.145833333333334</v>
      </c>
      <c r="P471">
        <f t="shared" si="104"/>
        <v>1952</v>
      </c>
      <c r="Q471" s="2">
        <f t="shared" si="105"/>
        <v>19348.54166666642</v>
      </c>
      <c r="R471">
        <f t="shared" si="106"/>
        <v>0</v>
      </c>
      <c r="S471">
        <f>I471*$O471/ref!$B$3</f>
        <v>0</v>
      </c>
      <c r="T471">
        <f>K471*$O471/ref!$B$3</f>
        <v>0</v>
      </c>
      <c r="U471">
        <f>L471*$O471/ref!$B$3</f>
        <v>0</v>
      </c>
      <c r="V471">
        <f>N471*$O471/ref!$B$3</f>
        <v>0</v>
      </c>
      <c r="W471">
        <f t="shared" si="110"/>
        <v>12</v>
      </c>
      <c r="X471" t="str">
        <f t="shared" si="111"/>
        <v>12 1952</v>
      </c>
      <c r="Y471">
        <f t="shared" si="108"/>
        <v>1</v>
      </c>
      <c r="Z471">
        <f t="shared" si="112"/>
        <v>1979</v>
      </c>
      <c r="AA471" t="str">
        <f t="shared" si="113"/>
        <v>1 1979</v>
      </c>
      <c r="AB471" s="1">
        <f t="shared" si="109"/>
        <v>28885.1875</v>
      </c>
      <c r="AC471">
        <f t="shared" si="107"/>
        <v>3</v>
      </c>
      <c r="AD471" s="16">
        <f t="shared" si="114"/>
        <v>-1510.5887258779585</v>
      </c>
      <c r="AE471" s="16">
        <f t="shared" si="115"/>
        <v>-36.124973269626643</v>
      </c>
      <c r="AF471" s="16">
        <f t="shared" si="116"/>
        <v>0</v>
      </c>
      <c r="AG471" s="16">
        <f t="shared" si="117"/>
        <v>2697.2068259402295</v>
      </c>
      <c r="AH471">
        <f>INDEX(Impacts_scenario_1_RSBsn_Mask!$Y$2:$Y$70,$Z471-1939+1,1)</f>
        <v>0.89639798646082092</v>
      </c>
    </row>
    <row r="472" spans="1:34" x14ac:dyDescent="0.3">
      <c r="A472">
        <v>157</v>
      </c>
      <c r="B472">
        <v>3</v>
      </c>
      <c r="C472">
        <f>RS_wells_scenario_1_bgw!C472-RS_wells_baseline_bgw!C472</f>
        <v>0</v>
      </c>
      <c r="D472">
        <f>RS_wells_scenario_1_bgw!D472-RS_wells_baseline_bgw!D472</f>
        <v>0</v>
      </c>
      <c r="E472">
        <f>RS_wells_scenario_1_bgw!E472-RS_wells_baseline_bgw!E472</f>
        <v>0</v>
      </c>
      <c r="F472">
        <f>RS_wells_scenario_1_bgw!F472-RS_wells_baseline_bgw!F472</f>
        <v>0</v>
      </c>
      <c r="G472">
        <f>RS_wells_scenario_1_bgw!G472-RS_wells_baseline_bgw!G472</f>
        <v>0</v>
      </c>
      <c r="H472" s="19">
        <f>RS_wells_scenario_1_bgw!H472-RS_wells_baseline_bgw!H472</f>
        <v>0</v>
      </c>
      <c r="I472">
        <f>RS_wells_scenario_1_bgw!I472-RS_wells_baseline_bgw!I472</f>
        <v>0</v>
      </c>
      <c r="J472">
        <f>RS_wells_scenario_1_bgw!J472-RS_wells_baseline_bgw!J472</f>
        <v>0</v>
      </c>
      <c r="K472">
        <f>RS_wells_scenario_1_bgw!K472-RS_wells_baseline_bgw!K472</f>
        <v>0</v>
      </c>
      <c r="L472">
        <f>RS_wells_scenario_1_bgw!L472-RS_wells_baseline_bgw!L472</f>
        <v>0</v>
      </c>
      <c r="M472">
        <f>RS_wells_scenario_1_bgw!M472-RS_wells_baseline_bgw!M472</f>
        <v>0</v>
      </c>
      <c r="N472">
        <f>RS_wells_scenario_1_bgw!N472-RS_wells_baseline_bgw!N472</f>
        <v>0</v>
      </c>
      <c r="O472">
        <v>10.145833333333334</v>
      </c>
      <c r="P472">
        <f t="shared" si="104"/>
        <v>1952</v>
      </c>
      <c r="Q472" s="2">
        <f t="shared" si="105"/>
        <v>19358.687499999753</v>
      </c>
      <c r="R472">
        <f t="shared" si="106"/>
        <v>0</v>
      </c>
      <c r="S472">
        <f>I472*$O472/ref!$B$3</f>
        <v>0</v>
      </c>
      <c r="T472">
        <f>K472*$O472/ref!$B$3</f>
        <v>0</v>
      </c>
      <c r="U472">
        <f>L472*$O472/ref!$B$3</f>
        <v>0</v>
      </c>
      <c r="V472">
        <f>N472*$O472/ref!$B$3</f>
        <v>0</v>
      </c>
      <c r="W472">
        <f t="shared" si="110"/>
        <v>12</v>
      </c>
      <c r="X472" t="str">
        <f t="shared" si="111"/>
        <v>12 1952</v>
      </c>
      <c r="Y472">
        <f t="shared" si="108"/>
        <v>2</v>
      </c>
      <c r="Z472">
        <f t="shared" si="112"/>
        <v>1979</v>
      </c>
      <c r="AA472" t="str">
        <f t="shared" si="113"/>
        <v>2 1979</v>
      </c>
      <c r="AB472" s="1">
        <f t="shared" si="109"/>
        <v>28915.625</v>
      </c>
      <c r="AC472">
        <f t="shared" si="107"/>
        <v>3</v>
      </c>
      <c r="AD472" s="16">
        <f t="shared" si="114"/>
        <v>-1113.9281239099805</v>
      </c>
      <c r="AE472" s="16">
        <f t="shared" si="115"/>
        <v>-36.124973269626643</v>
      </c>
      <c r="AF472" s="16">
        <f t="shared" si="116"/>
        <v>529.9431964500111</v>
      </c>
      <c r="AG472" s="16">
        <f t="shared" si="117"/>
        <v>2529.0614001813124</v>
      </c>
      <c r="AH472">
        <f>INDEX(Impacts_scenario_1_RSBsn_Mask!$Y$2:$Y$70,$Z472-1939+1,1)</f>
        <v>0.89639798646082092</v>
      </c>
    </row>
    <row r="473" spans="1:34" x14ac:dyDescent="0.3">
      <c r="A473">
        <v>158</v>
      </c>
      <c r="B473">
        <v>1</v>
      </c>
      <c r="C473">
        <f>RS_wells_scenario_1_bgw!C473-RS_wells_baseline_bgw!C473</f>
        <v>0</v>
      </c>
      <c r="D473">
        <f>RS_wells_scenario_1_bgw!D473-RS_wells_baseline_bgw!D473</f>
        <v>0</v>
      </c>
      <c r="E473">
        <f>RS_wells_scenario_1_bgw!E473-RS_wells_baseline_bgw!E473</f>
        <v>0</v>
      </c>
      <c r="F473">
        <f>RS_wells_scenario_1_bgw!F473-RS_wells_baseline_bgw!F473</f>
        <v>0</v>
      </c>
      <c r="G473">
        <f>RS_wells_scenario_1_bgw!G473-RS_wells_baseline_bgw!G473</f>
        <v>0</v>
      </c>
      <c r="H473" s="19">
        <f>RS_wells_scenario_1_bgw!H473-RS_wells_baseline_bgw!H473</f>
        <v>0</v>
      </c>
      <c r="I473">
        <f>RS_wells_scenario_1_bgw!I473-RS_wells_baseline_bgw!I473</f>
        <v>0</v>
      </c>
      <c r="J473">
        <f>RS_wells_scenario_1_bgw!J473-RS_wells_baseline_bgw!J473</f>
        <v>0</v>
      </c>
      <c r="K473">
        <f>RS_wells_scenario_1_bgw!K473-RS_wells_baseline_bgw!K473</f>
        <v>0</v>
      </c>
      <c r="L473">
        <f>RS_wells_scenario_1_bgw!L473-RS_wells_baseline_bgw!L473</f>
        <v>0</v>
      </c>
      <c r="M473">
        <f>RS_wells_scenario_1_bgw!M473-RS_wells_baseline_bgw!M473</f>
        <v>0</v>
      </c>
      <c r="N473">
        <f>RS_wells_scenario_1_bgw!N473-RS_wells_baseline_bgw!N473</f>
        <v>0</v>
      </c>
      <c r="O473">
        <v>10.145833333333334</v>
      </c>
      <c r="P473">
        <f t="shared" si="104"/>
        <v>1953</v>
      </c>
      <c r="Q473" s="2">
        <f t="shared" si="105"/>
        <v>19368.833333333085</v>
      </c>
      <c r="R473">
        <f t="shared" si="106"/>
        <v>0</v>
      </c>
      <c r="S473">
        <f>I473*$O473/ref!$B$3</f>
        <v>0</v>
      </c>
      <c r="T473">
        <f>K473*$O473/ref!$B$3</f>
        <v>0</v>
      </c>
      <c r="U473">
        <f>L473*$O473/ref!$B$3</f>
        <v>0</v>
      </c>
      <c r="V473">
        <f>N473*$O473/ref!$B$3</f>
        <v>0</v>
      </c>
      <c r="W473">
        <f t="shared" si="110"/>
        <v>1</v>
      </c>
      <c r="X473" t="str">
        <f t="shared" si="111"/>
        <v>1 1953</v>
      </c>
      <c r="Y473">
        <f t="shared" si="108"/>
        <v>3</v>
      </c>
      <c r="Z473">
        <f t="shared" si="112"/>
        <v>1979</v>
      </c>
      <c r="AA473" t="str">
        <f t="shared" si="113"/>
        <v>3 1979</v>
      </c>
      <c r="AB473" s="1">
        <f t="shared" si="109"/>
        <v>28946.0625</v>
      </c>
      <c r="AC473">
        <f t="shared" si="107"/>
        <v>3</v>
      </c>
      <c r="AD473" s="16">
        <f t="shared" si="114"/>
        <v>-2979.806966683926</v>
      </c>
      <c r="AE473" s="16">
        <f t="shared" si="115"/>
        <v>-36.124973269626643</v>
      </c>
      <c r="AF473" s="16">
        <f t="shared" si="116"/>
        <v>9.6439639577581726E-2</v>
      </c>
      <c r="AG473" s="16">
        <f t="shared" si="117"/>
        <v>2500.2786956832565</v>
      </c>
      <c r="AH473">
        <f>INDEX(Impacts_scenario_1_RSBsn_Mask!$Y$2:$Y$70,$Z473-1939+1,1)</f>
        <v>0.89639798646082092</v>
      </c>
    </row>
    <row r="474" spans="1:34" x14ac:dyDescent="0.3">
      <c r="A474">
        <v>158</v>
      </c>
      <c r="B474">
        <v>2</v>
      </c>
      <c r="C474">
        <f>RS_wells_scenario_1_bgw!C474-RS_wells_baseline_bgw!C474</f>
        <v>0</v>
      </c>
      <c r="D474">
        <f>RS_wells_scenario_1_bgw!D474-RS_wells_baseline_bgw!D474</f>
        <v>0</v>
      </c>
      <c r="E474">
        <f>RS_wells_scenario_1_bgw!E474-RS_wells_baseline_bgw!E474</f>
        <v>0</v>
      </c>
      <c r="F474">
        <f>RS_wells_scenario_1_bgw!F474-RS_wells_baseline_bgw!F474</f>
        <v>0</v>
      </c>
      <c r="G474">
        <f>RS_wells_scenario_1_bgw!G474-RS_wells_baseline_bgw!G474</f>
        <v>0</v>
      </c>
      <c r="H474" s="19">
        <f>RS_wells_scenario_1_bgw!H474-RS_wells_baseline_bgw!H474</f>
        <v>0</v>
      </c>
      <c r="I474">
        <f>RS_wells_scenario_1_bgw!I474-RS_wells_baseline_bgw!I474</f>
        <v>0</v>
      </c>
      <c r="J474">
        <f>RS_wells_scenario_1_bgw!J474-RS_wells_baseline_bgw!J474</f>
        <v>0</v>
      </c>
      <c r="K474">
        <f>RS_wells_scenario_1_bgw!K474-RS_wells_baseline_bgw!K474</f>
        <v>0</v>
      </c>
      <c r="L474">
        <f>RS_wells_scenario_1_bgw!L474-RS_wells_baseline_bgw!L474</f>
        <v>0</v>
      </c>
      <c r="M474">
        <f>RS_wells_scenario_1_bgw!M474-RS_wells_baseline_bgw!M474</f>
        <v>0</v>
      </c>
      <c r="N474">
        <f>RS_wells_scenario_1_bgw!N474-RS_wells_baseline_bgw!N474</f>
        <v>0</v>
      </c>
      <c r="O474">
        <v>10.145833333333334</v>
      </c>
      <c r="P474">
        <f t="shared" si="104"/>
        <v>1953</v>
      </c>
      <c r="Q474" s="2">
        <f t="shared" si="105"/>
        <v>19378.979166666417</v>
      </c>
      <c r="R474">
        <f t="shared" si="106"/>
        <v>0</v>
      </c>
      <c r="S474">
        <f>I474*$O474/ref!$B$3</f>
        <v>0</v>
      </c>
      <c r="T474">
        <f>K474*$O474/ref!$B$3</f>
        <v>0</v>
      </c>
      <c r="U474">
        <f>L474*$O474/ref!$B$3</f>
        <v>0</v>
      </c>
      <c r="V474">
        <f>N474*$O474/ref!$B$3</f>
        <v>0</v>
      </c>
      <c r="W474">
        <f t="shared" si="110"/>
        <v>1</v>
      </c>
      <c r="X474" t="str">
        <f t="shared" si="111"/>
        <v>1 1953</v>
      </c>
      <c r="Y474">
        <f t="shared" si="108"/>
        <v>4</v>
      </c>
      <c r="Z474">
        <f t="shared" si="112"/>
        <v>1979</v>
      </c>
      <c r="AA474" t="str">
        <f t="shared" si="113"/>
        <v>4 1979</v>
      </c>
      <c r="AB474" s="1">
        <f t="shared" si="109"/>
        <v>28976.5</v>
      </c>
      <c r="AC474">
        <f t="shared" si="107"/>
        <v>3</v>
      </c>
      <c r="AD474" s="16">
        <f t="shared" si="114"/>
        <v>-173.9569255755944</v>
      </c>
      <c r="AE474" s="16">
        <f t="shared" si="115"/>
        <v>-4055.1742618227745</v>
      </c>
      <c r="AF474" s="16">
        <f t="shared" si="116"/>
        <v>1405.2205511450679</v>
      </c>
      <c r="AG474" s="16">
        <f t="shared" si="117"/>
        <v>2263.4260747925755</v>
      </c>
      <c r="AH474">
        <f>INDEX(Impacts_scenario_1_RSBsn_Mask!$Y$2:$Y$70,$Z474-1939+1,1)</f>
        <v>0.89639798646082092</v>
      </c>
    </row>
    <row r="475" spans="1:34" x14ac:dyDescent="0.3">
      <c r="A475">
        <v>158</v>
      </c>
      <c r="B475">
        <v>3</v>
      </c>
      <c r="C475">
        <f>RS_wells_scenario_1_bgw!C475-RS_wells_baseline_bgw!C475</f>
        <v>0</v>
      </c>
      <c r="D475">
        <f>RS_wells_scenario_1_bgw!D475-RS_wells_baseline_bgw!D475</f>
        <v>0</v>
      </c>
      <c r="E475">
        <f>RS_wells_scenario_1_bgw!E475-RS_wells_baseline_bgw!E475</f>
        <v>0</v>
      </c>
      <c r="F475">
        <f>RS_wells_scenario_1_bgw!F475-RS_wells_baseline_bgw!F475</f>
        <v>0</v>
      </c>
      <c r="G475">
        <f>RS_wells_scenario_1_bgw!G475-RS_wells_baseline_bgw!G475</f>
        <v>0</v>
      </c>
      <c r="H475" s="19">
        <f>RS_wells_scenario_1_bgw!H475-RS_wells_baseline_bgw!H475</f>
        <v>0</v>
      </c>
      <c r="I475">
        <f>RS_wells_scenario_1_bgw!I475-RS_wells_baseline_bgw!I475</f>
        <v>0</v>
      </c>
      <c r="J475">
        <f>RS_wells_scenario_1_bgw!J475-RS_wells_baseline_bgw!J475</f>
        <v>0</v>
      </c>
      <c r="K475">
        <f>RS_wells_scenario_1_bgw!K475-RS_wells_baseline_bgw!K475</f>
        <v>0</v>
      </c>
      <c r="L475">
        <f>RS_wells_scenario_1_bgw!L475-RS_wells_baseline_bgw!L475</f>
        <v>0</v>
      </c>
      <c r="M475">
        <f>RS_wells_scenario_1_bgw!M475-RS_wells_baseline_bgw!M475</f>
        <v>0</v>
      </c>
      <c r="N475">
        <f>RS_wells_scenario_1_bgw!N475-RS_wells_baseline_bgw!N475</f>
        <v>0</v>
      </c>
      <c r="O475">
        <v>10.145833333333334</v>
      </c>
      <c r="P475">
        <f t="shared" si="104"/>
        <v>1953</v>
      </c>
      <c r="Q475" s="2">
        <f t="shared" si="105"/>
        <v>19389.124999999749</v>
      </c>
      <c r="R475">
        <f t="shared" si="106"/>
        <v>0</v>
      </c>
      <c r="S475">
        <f>I475*$O475/ref!$B$3</f>
        <v>0</v>
      </c>
      <c r="T475">
        <f>K475*$O475/ref!$B$3</f>
        <v>0</v>
      </c>
      <c r="U475">
        <f>L475*$O475/ref!$B$3</f>
        <v>0</v>
      </c>
      <c r="V475">
        <f>N475*$O475/ref!$B$3</f>
        <v>0</v>
      </c>
      <c r="W475">
        <f t="shared" si="110"/>
        <v>1</v>
      </c>
      <c r="X475" t="str">
        <f t="shared" si="111"/>
        <v>1 1953</v>
      </c>
      <c r="Y475">
        <f t="shared" si="108"/>
        <v>5</v>
      </c>
      <c r="Z475">
        <f t="shared" si="112"/>
        <v>1979</v>
      </c>
      <c r="AA475" t="str">
        <f t="shared" si="113"/>
        <v>5 1979</v>
      </c>
      <c r="AB475" s="1">
        <f t="shared" si="109"/>
        <v>29006.9375</v>
      </c>
      <c r="AC475">
        <f t="shared" si="107"/>
        <v>3</v>
      </c>
      <c r="AD475" s="16">
        <f t="shared" si="114"/>
        <v>930.25670425132</v>
      </c>
      <c r="AE475" s="16">
        <f t="shared" si="115"/>
        <v>-6339.1530924443268</v>
      </c>
      <c r="AF475" s="16">
        <f t="shared" si="116"/>
        <v>1124.0242487390944</v>
      </c>
      <c r="AG475" s="16">
        <f t="shared" si="117"/>
        <v>2165.3557755465131</v>
      </c>
      <c r="AH475">
        <f>INDEX(Impacts_scenario_1_RSBsn_Mask!$Y$2:$Y$70,$Z475-1939+1,1)</f>
        <v>0.89639798646082092</v>
      </c>
    </row>
    <row r="476" spans="1:34" x14ac:dyDescent="0.3">
      <c r="A476">
        <v>159</v>
      </c>
      <c r="B476">
        <v>1</v>
      </c>
      <c r="C476">
        <f>RS_wells_scenario_1_bgw!C476-RS_wells_baseline_bgw!C476</f>
        <v>0</v>
      </c>
      <c r="D476">
        <f>RS_wells_scenario_1_bgw!D476-RS_wells_baseline_bgw!D476</f>
        <v>0</v>
      </c>
      <c r="E476">
        <f>RS_wells_scenario_1_bgw!E476-RS_wells_baseline_bgw!E476</f>
        <v>0</v>
      </c>
      <c r="F476">
        <f>RS_wells_scenario_1_bgw!F476-RS_wells_baseline_bgw!F476</f>
        <v>0</v>
      </c>
      <c r="G476">
        <f>RS_wells_scenario_1_bgw!G476-RS_wells_baseline_bgw!G476</f>
        <v>0</v>
      </c>
      <c r="H476" s="19">
        <f>RS_wells_scenario_1_bgw!H476-RS_wells_baseline_bgw!H476</f>
        <v>0</v>
      </c>
      <c r="I476">
        <f>RS_wells_scenario_1_bgw!I476-RS_wells_baseline_bgw!I476</f>
        <v>0</v>
      </c>
      <c r="J476">
        <f>RS_wells_scenario_1_bgw!J476-RS_wells_baseline_bgw!J476</f>
        <v>0</v>
      </c>
      <c r="K476">
        <f>RS_wells_scenario_1_bgw!K476-RS_wells_baseline_bgw!K476</f>
        <v>0</v>
      </c>
      <c r="L476">
        <f>RS_wells_scenario_1_bgw!L476-RS_wells_baseline_bgw!L476</f>
        <v>0</v>
      </c>
      <c r="M476">
        <f>RS_wells_scenario_1_bgw!M476-RS_wells_baseline_bgw!M476</f>
        <v>0</v>
      </c>
      <c r="N476">
        <f>RS_wells_scenario_1_bgw!N476-RS_wells_baseline_bgw!N476</f>
        <v>0</v>
      </c>
      <c r="O476">
        <v>10.145833333333334</v>
      </c>
      <c r="P476">
        <f t="shared" si="104"/>
        <v>1953</v>
      </c>
      <c r="Q476" s="2">
        <f t="shared" si="105"/>
        <v>19399.270833333081</v>
      </c>
      <c r="R476">
        <f t="shared" si="106"/>
        <v>0</v>
      </c>
      <c r="S476">
        <f>I476*$O476/ref!$B$3</f>
        <v>0</v>
      </c>
      <c r="T476">
        <f>K476*$O476/ref!$B$3</f>
        <v>0</v>
      </c>
      <c r="U476">
        <f>L476*$O476/ref!$B$3</f>
        <v>0</v>
      </c>
      <c r="V476">
        <f>N476*$O476/ref!$B$3</f>
        <v>0</v>
      </c>
      <c r="W476">
        <f t="shared" si="110"/>
        <v>2</v>
      </c>
      <c r="X476" t="str">
        <f t="shared" si="111"/>
        <v>2 1953</v>
      </c>
      <c r="Y476">
        <f t="shared" si="108"/>
        <v>6</v>
      </c>
      <c r="Z476">
        <f t="shared" si="112"/>
        <v>1979</v>
      </c>
      <c r="AA476" t="str">
        <f t="shared" si="113"/>
        <v>6 1979</v>
      </c>
      <c r="AB476" s="1">
        <f t="shared" si="109"/>
        <v>29037.375</v>
      </c>
      <c r="AC476">
        <f t="shared" si="107"/>
        <v>3</v>
      </c>
      <c r="AD476" s="16">
        <f t="shared" si="114"/>
        <v>57.026602312136433</v>
      </c>
      <c r="AE476" s="16">
        <f t="shared" si="115"/>
        <v>-15046.369126334357</v>
      </c>
      <c r="AF476" s="16">
        <f t="shared" si="116"/>
        <v>2167.8789038479958</v>
      </c>
      <c r="AG476" s="16">
        <f t="shared" si="117"/>
        <v>1930.6351701427634</v>
      </c>
      <c r="AH476">
        <f>INDEX(Impacts_scenario_1_RSBsn_Mask!$Y$2:$Y$70,$Z476-1939+1,1)</f>
        <v>0.89639798646082092</v>
      </c>
    </row>
    <row r="477" spans="1:34" x14ac:dyDescent="0.3">
      <c r="A477">
        <v>159</v>
      </c>
      <c r="B477">
        <v>2</v>
      </c>
      <c r="C477">
        <f>RS_wells_scenario_1_bgw!C477-RS_wells_baseline_bgw!C477</f>
        <v>0</v>
      </c>
      <c r="D477">
        <f>RS_wells_scenario_1_bgw!D477-RS_wells_baseline_bgw!D477</f>
        <v>0</v>
      </c>
      <c r="E477">
        <f>RS_wells_scenario_1_bgw!E477-RS_wells_baseline_bgw!E477</f>
        <v>0</v>
      </c>
      <c r="F477">
        <f>RS_wells_scenario_1_bgw!F477-RS_wells_baseline_bgw!F477</f>
        <v>0</v>
      </c>
      <c r="G477">
        <f>RS_wells_scenario_1_bgw!G477-RS_wells_baseline_bgw!G477</f>
        <v>0</v>
      </c>
      <c r="H477" s="19">
        <f>RS_wells_scenario_1_bgw!H477-RS_wells_baseline_bgw!H477</f>
        <v>0</v>
      </c>
      <c r="I477">
        <f>RS_wells_scenario_1_bgw!I477-RS_wells_baseline_bgw!I477</f>
        <v>0</v>
      </c>
      <c r="J477">
        <f>RS_wells_scenario_1_bgw!J477-RS_wells_baseline_bgw!J477</f>
        <v>0</v>
      </c>
      <c r="K477">
        <f>RS_wells_scenario_1_bgw!K477-RS_wells_baseline_bgw!K477</f>
        <v>0</v>
      </c>
      <c r="L477">
        <f>RS_wells_scenario_1_bgw!L477-RS_wells_baseline_bgw!L477</f>
        <v>0</v>
      </c>
      <c r="M477">
        <f>RS_wells_scenario_1_bgw!M477-RS_wells_baseline_bgw!M477</f>
        <v>0</v>
      </c>
      <c r="N477">
        <f>RS_wells_scenario_1_bgw!N477-RS_wells_baseline_bgw!N477</f>
        <v>0</v>
      </c>
      <c r="O477">
        <v>10.145833333333334</v>
      </c>
      <c r="P477">
        <f t="shared" si="104"/>
        <v>1953</v>
      </c>
      <c r="Q477" s="2">
        <f t="shared" si="105"/>
        <v>19409.416666666413</v>
      </c>
      <c r="R477">
        <f t="shared" si="106"/>
        <v>0</v>
      </c>
      <c r="S477">
        <f>I477*$O477/ref!$B$3</f>
        <v>0</v>
      </c>
      <c r="T477">
        <f>K477*$O477/ref!$B$3</f>
        <v>0</v>
      </c>
      <c r="U477">
        <f>L477*$O477/ref!$B$3</f>
        <v>0</v>
      </c>
      <c r="V477">
        <f>N477*$O477/ref!$B$3</f>
        <v>0</v>
      </c>
      <c r="W477">
        <f t="shared" si="110"/>
        <v>2</v>
      </c>
      <c r="X477" t="str">
        <f t="shared" si="111"/>
        <v>2 1953</v>
      </c>
      <c r="Y477">
        <f t="shared" si="108"/>
        <v>7</v>
      </c>
      <c r="Z477">
        <f t="shared" si="112"/>
        <v>1979</v>
      </c>
      <c r="AA477" t="str">
        <f t="shared" si="113"/>
        <v>7 1979</v>
      </c>
      <c r="AB477" s="1">
        <f t="shared" si="109"/>
        <v>29067.8125</v>
      </c>
      <c r="AC477">
        <f t="shared" si="107"/>
        <v>3</v>
      </c>
      <c r="AD477" s="16">
        <f t="shared" si="114"/>
        <v>26411.790278870467</v>
      </c>
      <c r="AE477" s="16">
        <f t="shared" si="115"/>
        <v>-46169.018292470195</v>
      </c>
      <c r="AF477" s="16">
        <f t="shared" si="116"/>
        <v>1059.1226916619803</v>
      </c>
      <c r="AG477" s="16">
        <f t="shared" si="117"/>
        <v>2739.8133618858556</v>
      </c>
      <c r="AH477">
        <f>INDEX(Impacts_scenario_1_RSBsn_Mask!$Y$2:$Y$70,$Z477-1939+1,1)</f>
        <v>0.89639798646082092</v>
      </c>
    </row>
    <row r="478" spans="1:34" x14ac:dyDescent="0.3">
      <c r="A478">
        <v>159</v>
      </c>
      <c r="B478">
        <v>3</v>
      </c>
      <c r="C478">
        <f>RS_wells_scenario_1_bgw!C478-RS_wells_baseline_bgw!C478</f>
        <v>0</v>
      </c>
      <c r="D478">
        <f>RS_wells_scenario_1_bgw!D478-RS_wells_baseline_bgw!D478</f>
        <v>0</v>
      </c>
      <c r="E478">
        <f>RS_wells_scenario_1_bgw!E478-RS_wells_baseline_bgw!E478</f>
        <v>0</v>
      </c>
      <c r="F478">
        <f>RS_wells_scenario_1_bgw!F478-RS_wells_baseline_bgw!F478</f>
        <v>0</v>
      </c>
      <c r="G478">
        <f>RS_wells_scenario_1_bgw!G478-RS_wells_baseline_bgw!G478</f>
        <v>0</v>
      </c>
      <c r="H478" s="19">
        <f>RS_wells_scenario_1_bgw!H478-RS_wells_baseline_bgw!H478</f>
        <v>0</v>
      </c>
      <c r="I478">
        <f>RS_wells_scenario_1_bgw!I478-RS_wells_baseline_bgw!I478</f>
        <v>0</v>
      </c>
      <c r="J478">
        <f>RS_wells_scenario_1_bgw!J478-RS_wells_baseline_bgw!J478</f>
        <v>0</v>
      </c>
      <c r="K478">
        <f>RS_wells_scenario_1_bgw!K478-RS_wells_baseline_bgw!K478</f>
        <v>0</v>
      </c>
      <c r="L478">
        <f>RS_wells_scenario_1_bgw!L478-RS_wells_baseline_bgw!L478</f>
        <v>0</v>
      </c>
      <c r="M478">
        <f>RS_wells_scenario_1_bgw!M478-RS_wells_baseline_bgw!M478</f>
        <v>0</v>
      </c>
      <c r="N478">
        <f>RS_wells_scenario_1_bgw!N478-RS_wells_baseline_bgw!N478</f>
        <v>0</v>
      </c>
      <c r="O478">
        <v>10.145833333333334</v>
      </c>
      <c r="P478">
        <f t="shared" si="104"/>
        <v>1953</v>
      </c>
      <c r="Q478" s="2">
        <f t="shared" si="105"/>
        <v>19419.562499999745</v>
      </c>
      <c r="R478">
        <f t="shared" si="106"/>
        <v>0</v>
      </c>
      <c r="S478">
        <f>I478*$O478/ref!$B$3</f>
        <v>0</v>
      </c>
      <c r="T478">
        <f>K478*$O478/ref!$B$3</f>
        <v>0</v>
      </c>
      <c r="U478">
        <f>L478*$O478/ref!$B$3</f>
        <v>0</v>
      </c>
      <c r="V478">
        <f>N478*$O478/ref!$B$3</f>
        <v>0</v>
      </c>
      <c r="W478">
        <f t="shared" si="110"/>
        <v>2</v>
      </c>
      <c r="X478" t="str">
        <f t="shared" si="111"/>
        <v>2 1953</v>
      </c>
      <c r="Y478">
        <f t="shared" si="108"/>
        <v>8</v>
      </c>
      <c r="Z478">
        <f t="shared" si="112"/>
        <v>1979</v>
      </c>
      <c r="AA478" t="str">
        <f t="shared" si="113"/>
        <v>8 1979</v>
      </c>
      <c r="AB478" s="1">
        <f t="shared" si="109"/>
        <v>29098.25</v>
      </c>
      <c r="AC478">
        <f t="shared" si="107"/>
        <v>3</v>
      </c>
      <c r="AD478" s="16">
        <f t="shared" si="114"/>
        <v>806.87998280126044</v>
      </c>
      <c r="AE478" s="16">
        <f t="shared" si="115"/>
        <v>-50671.802194874967</v>
      </c>
      <c r="AF478" s="16">
        <f t="shared" si="116"/>
        <v>2725.136409494427</v>
      </c>
      <c r="AG478" s="16">
        <f t="shared" si="117"/>
        <v>2774.1787983186036</v>
      </c>
      <c r="AH478">
        <f>INDEX(Impacts_scenario_1_RSBsn_Mask!$Y$2:$Y$70,$Z478-1939+1,1)</f>
        <v>0.89639798646082092</v>
      </c>
    </row>
    <row r="479" spans="1:34" x14ac:dyDescent="0.3">
      <c r="A479">
        <v>160</v>
      </c>
      <c r="B479">
        <v>1</v>
      </c>
      <c r="C479">
        <f>RS_wells_scenario_1_bgw!C479-RS_wells_baseline_bgw!C479</f>
        <v>0</v>
      </c>
      <c r="D479">
        <f>RS_wells_scenario_1_bgw!D479-RS_wells_baseline_bgw!D479</f>
        <v>0</v>
      </c>
      <c r="E479">
        <f>RS_wells_scenario_1_bgw!E479-RS_wells_baseline_bgw!E479</f>
        <v>0</v>
      </c>
      <c r="F479">
        <f>RS_wells_scenario_1_bgw!F479-RS_wells_baseline_bgw!F479</f>
        <v>0</v>
      </c>
      <c r="G479">
        <f>RS_wells_scenario_1_bgw!G479-RS_wells_baseline_bgw!G479</f>
        <v>0</v>
      </c>
      <c r="H479" s="19">
        <f>RS_wells_scenario_1_bgw!H479-RS_wells_baseline_bgw!H479</f>
        <v>0</v>
      </c>
      <c r="I479">
        <f>RS_wells_scenario_1_bgw!I479-RS_wells_baseline_bgw!I479</f>
        <v>0</v>
      </c>
      <c r="J479">
        <f>RS_wells_scenario_1_bgw!J479-RS_wells_baseline_bgw!J479</f>
        <v>0</v>
      </c>
      <c r="K479">
        <f>RS_wells_scenario_1_bgw!K479-RS_wells_baseline_bgw!K479</f>
        <v>0</v>
      </c>
      <c r="L479">
        <f>RS_wells_scenario_1_bgw!L479-RS_wells_baseline_bgw!L479</f>
        <v>0</v>
      </c>
      <c r="M479">
        <f>RS_wells_scenario_1_bgw!M479-RS_wells_baseline_bgw!M479</f>
        <v>0</v>
      </c>
      <c r="N479">
        <f>RS_wells_scenario_1_bgw!N479-RS_wells_baseline_bgw!N479</f>
        <v>0</v>
      </c>
      <c r="O479">
        <v>10.145833333333334</v>
      </c>
      <c r="P479">
        <f t="shared" si="104"/>
        <v>1953</v>
      </c>
      <c r="Q479" s="2">
        <f t="shared" si="105"/>
        <v>19429.708333333077</v>
      </c>
      <c r="R479">
        <f t="shared" si="106"/>
        <v>0</v>
      </c>
      <c r="S479">
        <f>I479*$O479/ref!$B$3</f>
        <v>0</v>
      </c>
      <c r="T479">
        <f>K479*$O479/ref!$B$3</f>
        <v>0</v>
      </c>
      <c r="U479">
        <f>L479*$O479/ref!$B$3</f>
        <v>0</v>
      </c>
      <c r="V479">
        <f>N479*$O479/ref!$B$3</f>
        <v>0</v>
      </c>
      <c r="W479">
        <f t="shared" si="110"/>
        <v>3</v>
      </c>
      <c r="X479" t="str">
        <f t="shared" si="111"/>
        <v>3 1953</v>
      </c>
      <c r="Y479">
        <f t="shared" si="108"/>
        <v>9</v>
      </c>
      <c r="Z479">
        <f t="shared" si="112"/>
        <v>1979</v>
      </c>
      <c r="AA479" t="str">
        <f t="shared" si="113"/>
        <v>9 1979</v>
      </c>
      <c r="AB479" s="1">
        <f t="shared" si="109"/>
        <v>29128.6875</v>
      </c>
      <c r="AC479">
        <f t="shared" si="107"/>
        <v>3</v>
      </c>
      <c r="AD479" s="16">
        <f t="shared" si="114"/>
        <v>-741.22281154910888</v>
      </c>
      <c r="AE479" s="16">
        <f t="shared" si="115"/>
        <v>-22765.840427915497</v>
      </c>
      <c r="AF479" s="16">
        <f t="shared" si="116"/>
        <v>3184.8693058139625</v>
      </c>
      <c r="AG479" s="16">
        <f t="shared" si="117"/>
        <v>2462.9237405464191</v>
      </c>
      <c r="AH479">
        <f>INDEX(Impacts_scenario_1_RSBsn_Mask!$Y$2:$Y$70,$Z479-1939+1,1)</f>
        <v>0.89639798646082092</v>
      </c>
    </row>
    <row r="480" spans="1:34" x14ac:dyDescent="0.3">
      <c r="A480">
        <v>160</v>
      </c>
      <c r="B480">
        <v>2</v>
      </c>
      <c r="C480">
        <f>RS_wells_scenario_1_bgw!C480-RS_wells_baseline_bgw!C480</f>
        <v>0</v>
      </c>
      <c r="D480">
        <f>RS_wells_scenario_1_bgw!D480-RS_wells_baseline_bgw!D480</f>
        <v>0</v>
      </c>
      <c r="E480">
        <f>RS_wells_scenario_1_bgw!E480-RS_wells_baseline_bgw!E480</f>
        <v>0</v>
      </c>
      <c r="F480">
        <f>RS_wells_scenario_1_bgw!F480-RS_wells_baseline_bgw!F480</f>
        <v>0</v>
      </c>
      <c r="G480">
        <f>RS_wells_scenario_1_bgw!G480-RS_wells_baseline_bgw!G480</f>
        <v>0</v>
      </c>
      <c r="H480" s="19">
        <f>RS_wells_scenario_1_bgw!H480-RS_wells_baseline_bgw!H480</f>
        <v>0</v>
      </c>
      <c r="I480">
        <f>RS_wells_scenario_1_bgw!I480-RS_wells_baseline_bgw!I480</f>
        <v>0</v>
      </c>
      <c r="J480">
        <f>RS_wells_scenario_1_bgw!J480-RS_wells_baseline_bgw!J480</f>
        <v>0</v>
      </c>
      <c r="K480">
        <f>RS_wells_scenario_1_bgw!K480-RS_wells_baseline_bgw!K480</f>
        <v>0</v>
      </c>
      <c r="L480">
        <f>RS_wells_scenario_1_bgw!L480-RS_wells_baseline_bgw!L480</f>
        <v>0</v>
      </c>
      <c r="M480">
        <f>RS_wells_scenario_1_bgw!M480-RS_wells_baseline_bgw!M480</f>
        <v>0</v>
      </c>
      <c r="N480">
        <f>RS_wells_scenario_1_bgw!N480-RS_wells_baseline_bgw!N480</f>
        <v>0</v>
      </c>
      <c r="O480">
        <v>10.145833333333334</v>
      </c>
      <c r="P480">
        <f t="shared" si="104"/>
        <v>1953</v>
      </c>
      <c r="Q480" s="2">
        <f t="shared" si="105"/>
        <v>19439.85416666641</v>
      </c>
      <c r="R480">
        <f t="shared" si="106"/>
        <v>0</v>
      </c>
      <c r="S480">
        <f>I480*$O480/ref!$B$3</f>
        <v>0</v>
      </c>
      <c r="T480">
        <f>K480*$O480/ref!$B$3</f>
        <v>0</v>
      </c>
      <c r="U480">
        <f>L480*$O480/ref!$B$3</f>
        <v>0</v>
      </c>
      <c r="V480">
        <f>N480*$O480/ref!$B$3</f>
        <v>0</v>
      </c>
      <c r="W480">
        <f t="shared" si="110"/>
        <v>3</v>
      </c>
      <c r="X480" t="str">
        <f t="shared" si="111"/>
        <v>3 1953</v>
      </c>
      <c r="Y480">
        <f t="shared" si="108"/>
        <v>10</v>
      </c>
      <c r="Z480">
        <f t="shared" si="112"/>
        <v>1979</v>
      </c>
      <c r="AA480" t="str">
        <f t="shared" si="113"/>
        <v>10 1979</v>
      </c>
      <c r="AB480" s="1">
        <f t="shared" si="109"/>
        <v>29159.125</v>
      </c>
      <c r="AC480">
        <f t="shared" si="107"/>
        <v>3</v>
      </c>
      <c r="AD480" s="16">
        <f t="shared" si="114"/>
        <v>-5580.0482602429065</v>
      </c>
      <c r="AE480" s="16">
        <f t="shared" si="115"/>
        <v>-36.124973269626643</v>
      </c>
      <c r="AF480" s="16">
        <f t="shared" si="116"/>
        <v>6.598639630012257</v>
      </c>
      <c r="AG480" s="16">
        <f t="shared" si="117"/>
        <v>3249.9953076139218</v>
      </c>
      <c r="AH480">
        <f>INDEX(Impacts_scenario_1_RSBsn_Mask!$Y$2:$Y$70,$Z480-1939+1,1)</f>
        <v>0.89639798646082092</v>
      </c>
    </row>
    <row r="481" spans="1:34" x14ac:dyDescent="0.3">
      <c r="A481">
        <v>160</v>
      </c>
      <c r="B481">
        <v>3</v>
      </c>
      <c r="C481">
        <f>RS_wells_scenario_1_bgw!C481-RS_wells_baseline_bgw!C481</f>
        <v>0</v>
      </c>
      <c r="D481">
        <f>RS_wells_scenario_1_bgw!D481-RS_wells_baseline_bgw!D481</f>
        <v>0</v>
      </c>
      <c r="E481">
        <f>RS_wells_scenario_1_bgw!E481-RS_wells_baseline_bgw!E481</f>
        <v>0</v>
      </c>
      <c r="F481">
        <f>RS_wells_scenario_1_bgw!F481-RS_wells_baseline_bgw!F481</f>
        <v>0</v>
      </c>
      <c r="G481">
        <f>RS_wells_scenario_1_bgw!G481-RS_wells_baseline_bgw!G481</f>
        <v>0</v>
      </c>
      <c r="H481" s="19">
        <f>RS_wells_scenario_1_bgw!H481-RS_wells_baseline_bgw!H481</f>
        <v>0</v>
      </c>
      <c r="I481">
        <f>RS_wells_scenario_1_bgw!I481-RS_wells_baseline_bgw!I481</f>
        <v>0</v>
      </c>
      <c r="J481">
        <f>RS_wells_scenario_1_bgw!J481-RS_wells_baseline_bgw!J481</f>
        <v>0</v>
      </c>
      <c r="K481">
        <f>RS_wells_scenario_1_bgw!K481-RS_wells_baseline_bgw!K481</f>
        <v>0</v>
      </c>
      <c r="L481">
        <f>RS_wells_scenario_1_bgw!L481-RS_wells_baseline_bgw!L481</f>
        <v>0</v>
      </c>
      <c r="M481">
        <f>RS_wells_scenario_1_bgw!M481-RS_wells_baseline_bgw!M481</f>
        <v>0</v>
      </c>
      <c r="N481">
        <f>RS_wells_scenario_1_bgw!N481-RS_wells_baseline_bgw!N481</f>
        <v>0</v>
      </c>
      <c r="O481">
        <v>10.145833333333334</v>
      </c>
      <c r="P481">
        <f t="shared" si="104"/>
        <v>1953</v>
      </c>
      <c r="Q481" s="2">
        <f t="shared" si="105"/>
        <v>19449.999999999742</v>
      </c>
      <c r="R481">
        <f t="shared" si="106"/>
        <v>0</v>
      </c>
      <c r="S481">
        <f>I481*$O481/ref!$B$3</f>
        <v>0</v>
      </c>
      <c r="T481">
        <f>K481*$O481/ref!$B$3</f>
        <v>0</v>
      </c>
      <c r="U481">
        <f>L481*$O481/ref!$B$3</f>
        <v>0</v>
      </c>
      <c r="V481">
        <f>N481*$O481/ref!$B$3</f>
        <v>0</v>
      </c>
      <c r="W481">
        <f t="shared" si="110"/>
        <v>3</v>
      </c>
      <c r="X481" t="str">
        <f t="shared" si="111"/>
        <v>3 1953</v>
      </c>
      <c r="Y481">
        <f t="shared" si="108"/>
        <v>11</v>
      </c>
      <c r="Z481">
        <f t="shared" si="112"/>
        <v>1979</v>
      </c>
      <c r="AA481" t="str">
        <f t="shared" si="113"/>
        <v>11 1979</v>
      </c>
      <c r="AB481" s="1">
        <f t="shared" si="109"/>
        <v>29189.5625</v>
      </c>
      <c r="AC481">
        <f t="shared" si="107"/>
        <v>3</v>
      </c>
      <c r="AD481" s="16">
        <f t="shared" si="114"/>
        <v>-2866.8034662338796</v>
      </c>
      <c r="AE481" s="16">
        <f t="shared" si="115"/>
        <v>-36.124973269626643</v>
      </c>
      <c r="AF481" s="16">
        <f t="shared" si="116"/>
        <v>534.59403058841281</v>
      </c>
      <c r="AG481" s="16">
        <f t="shared" si="117"/>
        <v>3265.9127515677119</v>
      </c>
      <c r="AH481">
        <f>INDEX(Impacts_scenario_1_RSBsn_Mask!$Y$2:$Y$70,$Z481-1939+1,1)</f>
        <v>0.89639798646082092</v>
      </c>
    </row>
    <row r="482" spans="1:34" x14ac:dyDescent="0.3">
      <c r="A482">
        <v>161</v>
      </c>
      <c r="B482">
        <v>1</v>
      </c>
      <c r="C482">
        <f>RS_wells_scenario_1_bgw!C482-RS_wells_baseline_bgw!C482</f>
        <v>0</v>
      </c>
      <c r="D482">
        <f>RS_wells_scenario_1_bgw!D482-RS_wells_baseline_bgw!D482</f>
        <v>0</v>
      </c>
      <c r="E482">
        <f>RS_wells_scenario_1_bgw!E482-RS_wells_baseline_bgw!E482</f>
        <v>0</v>
      </c>
      <c r="F482">
        <f>RS_wells_scenario_1_bgw!F482-RS_wells_baseline_bgw!F482</f>
        <v>0</v>
      </c>
      <c r="G482">
        <f>RS_wells_scenario_1_bgw!G482-RS_wells_baseline_bgw!G482</f>
        <v>0</v>
      </c>
      <c r="H482" s="19">
        <f>RS_wells_scenario_1_bgw!H482-RS_wells_baseline_bgw!H482</f>
        <v>0</v>
      </c>
      <c r="I482">
        <f>RS_wells_scenario_1_bgw!I482-RS_wells_baseline_bgw!I482</f>
        <v>0</v>
      </c>
      <c r="J482">
        <f>RS_wells_scenario_1_bgw!J482-RS_wells_baseline_bgw!J482</f>
        <v>0</v>
      </c>
      <c r="K482">
        <f>RS_wells_scenario_1_bgw!K482-RS_wells_baseline_bgw!K482</f>
        <v>0</v>
      </c>
      <c r="L482">
        <f>RS_wells_scenario_1_bgw!L482-RS_wells_baseline_bgw!L482</f>
        <v>0</v>
      </c>
      <c r="M482">
        <f>RS_wells_scenario_1_bgw!M482-RS_wells_baseline_bgw!M482</f>
        <v>0</v>
      </c>
      <c r="N482">
        <f>RS_wells_scenario_1_bgw!N482-RS_wells_baseline_bgw!N482</f>
        <v>0</v>
      </c>
      <c r="O482">
        <v>10.145833333333334</v>
      </c>
      <c r="P482">
        <f t="shared" si="104"/>
        <v>1953</v>
      </c>
      <c r="Q482" s="2">
        <f t="shared" si="105"/>
        <v>19460.145833333074</v>
      </c>
      <c r="R482">
        <f t="shared" si="106"/>
        <v>0</v>
      </c>
      <c r="S482">
        <f>I482*$O482/ref!$B$3</f>
        <v>0</v>
      </c>
      <c r="T482">
        <f>K482*$O482/ref!$B$3</f>
        <v>0</v>
      </c>
      <c r="U482">
        <f>L482*$O482/ref!$B$3</f>
        <v>0</v>
      </c>
      <c r="V482">
        <f>N482*$O482/ref!$B$3</f>
        <v>0</v>
      </c>
      <c r="W482">
        <f t="shared" si="110"/>
        <v>4</v>
      </c>
      <c r="X482" t="str">
        <f t="shared" si="111"/>
        <v>4 1953</v>
      </c>
      <c r="Y482">
        <f t="shared" si="108"/>
        <v>12</v>
      </c>
      <c r="Z482">
        <f t="shared" si="112"/>
        <v>1979</v>
      </c>
      <c r="AA482" t="str">
        <f t="shared" si="113"/>
        <v>12 1979</v>
      </c>
      <c r="AB482" s="1">
        <f t="shared" si="109"/>
        <v>29220</v>
      </c>
      <c r="AC482">
        <f t="shared" si="107"/>
        <v>3</v>
      </c>
      <c r="AD482" s="16">
        <f t="shared" si="114"/>
        <v>-1608.5242902042196</v>
      </c>
      <c r="AE482" s="16">
        <f t="shared" si="115"/>
        <v>-36.124973269626643</v>
      </c>
      <c r="AF482" s="16">
        <f t="shared" si="116"/>
        <v>356.86303908655731</v>
      </c>
      <c r="AG482" s="16">
        <f t="shared" si="117"/>
        <v>3115.4128665346184</v>
      </c>
      <c r="AH482">
        <f>INDEX(Impacts_scenario_1_RSBsn_Mask!$Y$2:$Y$70,$Z482-1939+1,1)</f>
        <v>0.89639798646082092</v>
      </c>
    </row>
    <row r="483" spans="1:34" x14ac:dyDescent="0.3">
      <c r="A483">
        <v>161</v>
      </c>
      <c r="B483">
        <v>2</v>
      </c>
      <c r="C483">
        <f>RS_wells_scenario_1_bgw!C483-RS_wells_baseline_bgw!C483</f>
        <v>0</v>
      </c>
      <c r="D483">
        <f>RS_wells_scenario_1_bgw!D483-RS_wells_baseline_bgw!D483</f>
        <v>0</v>
      </c>
      <c r="E483">
        <f>RS_wells_scenario_1_bgw!E483-RS_wells_baseline_bgw!E483</f>
        <v>0</v>
      </c>
      <c r="F483">
        <f>RS_wells_scenario_1_bgw!F483-RS_wells_baseline_bgw!F483</f>
        <v>0</v>
      </c>
      <c r="G483">
        <f>RS_wells_scenario_1_bgw!G483-RS_wells_baseline_bgw!G483</f>
        <v>0</v>
      </c>
      <c r="H483" s="19">
        <f>RS_wells_scenario_1_bgw!H483-RS_wells_baseline_bgw!H483</f>
        <v>0</v>
      </c>
      <c r="I483">
        <f>RS_wells_scenario_1_bgw!I483-RS_wells_baseline_bgw!I483</f>
        <v>0</v>
      </c>
      <c r="J483">
        <f>RS_wells_scenario_1_bgw!J483-RS_wells_baseline_bgw!J483</f>
        <v>0</v>
      </c>
      <c r="K483">
        <f>RS_wells_scenario_1_bgw!K483-RS_wells_baseline_bgw!K483</f>
        <v>0</v>
      </c>
      <c r="L483">
        <f>RS_wells_scenario_1_bgw!L483-RS_wells_baseline_bgw!L483</f>
        <v>0</v>
      </c>
      <c r="M483">
        <f>RS_wells_scenario_1_bgw!M483-RS_wells_baseline_bgw!M483</f>
        <v>0</v>
      </c>
      <c r="N483">
        <f>RS_wells_scenario_1_bgw!N483-RS_wells_baseline_bgw!N483</f>
        <v>0</v>
      </c>
      <c r="O483">
        <v>10.145833333333334</v>
      </c>
      <c r="P483">
        <f t="shared" si="104"/>
        <v>1953</v>
      </c>
      <c r="Q483" s="2">
        <f t="shared" si="105"/>
        <v>19470.291666666406</v>
      </c>
      <c r="R483">
        <f t="shared" si="106"/>
        <v>0</v>
      </c>
      <c r="S483">
        <f>I483*$O483/ref!$B$3</f>
        <v>0</v>
      </c>
      <c r="T483">
        <f>K483*$O483/ref!$B$3</f>
        <v>0</v>
      </c>
      <c r="U483">
        <f>L483*$O483/ref!$B$3</f>
        <v>0</v>
      </c>
      <c r="V483">
        <f>N483*$O483/ref!$B$3</f>
        <v>0</v>
      </c>
      <c r="W483">
        <f t="shared" si="110"/>
        <v>4</v>
      </c>
      <c r="X483" t="str">
        <f t="shared" si="111"/>
        <v>4 1953</v>
      </c>
      <c r="Y483">
        <f t="shared" si="108"/>
        <v>1</v>
      </c>
      <c r="Z483">
        <f t="shared" si="112"/>
        <v>1980</v>
      </c>
      <c r="AA483" t="str">
        <f t="shared" si="113"/>
        <v>1 1980</v>
      </c>
      <c r="AB483" s="1">
        <f t="shared" si="109"/>
        <v>29250.4375</v>
      </c>
      <c r="AC483">
        <f t="shared" si="107"/>
        <v>3</v>
      </c>
      <c r="AD483" s="16">
        <f t="shared" si="114"/>
        <v>-1065.098548761335</v>
      </c>
      <c r="AE483" s="16">
        <f t="shared" si="115"/>
        <v>-41.618725407484767</v>
      </c>
      <c r="AF483" s="16">
        <f t="shared" si="116"/>
        <v>7.3119931018040365</v>
      </c>
      <c r="AG483" s="16">
        <f t="shared" si="117"/>
        <v>3055.2420989115562</v>
      </c>
      <c r="AH483">
        <f>INDEX(Impacts_scenario_1_RSBsn_Mask!$Y$2:$Y$70,$Z483-1939+1,1)</f>
        <v>0.90849387390422831</v>
      </c>
    </row>
    <row r="484" spans="1:34" x14ac:dyDescent="0.3">
      <c r="A484">
        <v>161</v>
      </c>
      <c r="B484">
        <v>3</v>
      </c>
      <c r="C484">
        <f>RS_wells_scenario_1_bgw!C484-RS_wells_baseline_bgw!C484</f>
        <v>0</v>
      </c>
      <c r="D484">
        <f>RS_wells_scenario_1_bgw!D484-RS_wells_baseline_bgw!D484</f>
        <v>0</v>
      </c>
      <c r="E484">
        <f>RS_wells_scenario_1_bgw!E484-RS_wells_baseline_bgw!E484</f>
        <v>0</v>
      </c>
      <c r="F484">
        <f>RS_wells_scenario_1_bgw!F484-RS_wells_baseline_bgw!F484</f>
        <v>0</v>
      </c>
      <c r="G484">
        <f>RS_wells_scenario_1_bgw!G484-RS_wells_baseline_bgw!G484</f>
        <v>0</v>
      </c>
      <c r="H484" s="19">
        <f>RS_wells_scenario_1_bgw!H484-RS_wells_baseline_bgw!H484</f>
        <v>0</v>
      </c>
      <c r="I484">
        <f>RS_wells_scenario_1_bgw!I484-RS_wells_baseline_bgw!I484</f>
        <v>0</v>
      </c>
      <c r="J484">
        <f>RS_wells_scenario_1_bgw!J484-RS_wells_baseline_bgw!J484</f>
        <v>0</v>
      </c>
      <c r="K484">
        <f>RS_wells_scenario_1_bgw!K484-RS_wells_baseline_bgw!K484</f>
        <v>0</v>
      </c>
      <c r="L484">
        <f>RS_wells_scenario_1_bgw!L484-RS_wells_baseline_bgw!L484</f>
        <v>0</v>
      </c>
      <c r="M484">
        <f>RS_wells_scenario_1_bgw!M484-RS_wells_baseline_bgw!M484</f>
        <v>0</v>
      </c>
      <c r="N484">
        <f>RS_wells_scenario_1_bgw!N484-RS_wells_baseline_bgw!N484</f>
        <v>0</v>
      </c>
      <c r="O484">
        <v>10.145833333333334</v>
      </c>
      <c r="P484">
        <f t="shared" si="104"/>
        <v>1953</v>
      </c>
      <c r="Q484" s="2">
        <f t="shared" si="105"/>
        <v>19480.437499999738</v>
      </c>
      <c r="R484">
        <f t="shared" si="106"/>
        <v>0</v>
      </c>
      <c r="S484">
        <f>I484*$O484/ref!$B$3</f>
        <v>0</v>
      </c>
      <c r="T484">
        <f>K484*$O484/ref!$B$3</f>
        <v>0</v>
      </c>
      <c r="U484">
        <f>L484*$O484/ref!$B$3</f>
        <v>0</v>
      </c>
      <c r="V484">
        <f>N484*$O484/ref!$B$3</f>
        <v>0</v>
      </c>
      <c r="W484">
        <f t="shared" si="110"/>
        <v>4</v>
      </c>
      <c r="X484" t="str">
        <f t="shared" si="111"/>
        <v>4 1953</v>
      </c>
      <c r="Y484">
        <f t="shared" si="108"/>
        <v>2</v>
      </c>
      <c r="Z484">
        <f t="shared" si="112"/>
        <v>1980</v>
      </c>
      <c r="AA484" t="str">
        <f t="shared" si="113"/>
        <v>2 1980</v>
      </c>
      <c r="AB484" s="1">
        <f t="shared" si="109"/>
        <v>29280.875</v>
      </c>
      <c r="AC484">
        <f t="shared" si="107"/>
        <v>3</v>
      </c>
      <c r="AD484" s="16">
        <f t="shared" si="114"/>
        <v>-945.1282379576553</v>
      </c>
      <c r="AE484" s="16">
        <f t="shared" si="115"/>
        <v>-41.618725407484767</v>
      </c>
      <c r="AF484" s="16">
        <f t="shared" si="116"/>
        <v>143.81928095156093</v>
      </c>
      <c r="AG484" s="16">
        <f t="shared" si="117"/>
        <v>2953.3262507534191</v>
      </c>
      <c r="AH484">
        <f>INDEX(Impacts_scenario_1_RSBsn_Mask!$Y$2:$Y$70,$Z484-1939+1,1)</f>
        <v>0.90849387390422831</v>
      </c>
    </row>
    <row r="485" spans="1:34" x14ac:dyDescent="0.3">
      <c r="A485">
        <v>162</v>
      </c>
      <c r="B485">
        <v>1</v>
      </c>
      <c r="C485">
        <f>RS_wells_scenario_1_bgw!C485-RS_wells_baseline_bgw!C485</f>
        <v>0</v>
      </c>
      <c r="D485">
        <f>RS_wells_scenario_1_bgw!D485-RS_wells_baseline_bgw!D485</f>
        <v>0</v>
      </c>
      <c r="E485">
        <f>RS_wells_scenario_1_bgw!E485-RS_wells_baseline_bgw!E485</f>
        <v>0</v>
      </c>
      <c r="F485">
        <f>RS_wells_scenario_1_bgw!F485-RS_wells_baseline_bgw!F485</f>
        <v>0</v>
      </c>
      <c r="G485">
        <f>RS_wells_scenario_1_bgw!G485-RS_wells_baseline_bgw!G485</f>
        <v>0</v>
      </c>
      <c r="H485" s="19">
        <f>RS_wells_scenario_1_bgw!H485-RS_wells_baseline_bgw!H485</f>
        <v>0</v>
      </c>
      <c r="I485">
        <f>RS_wells_scenario_1_bgw!I485-RS_wells_baseline_bgw!I485</f>
        <v>0</v>
      </c>
      <c r="J485">
        <f>RS_wells_scenario_1_bgw!J485-RS_wells_baseline_bgw!J485</f>
        <v>0</v>
      </c>
      <c r="K485">
        <f>RS_wells_scenario_1_bgw!K485-RS_wells_baseline_bgw!K485</f>
        <v>0</v>
      </c>
      <c r="L485">
        <f>RS_wells_scenario_1_bgw!L485-RS_wells_baseline_bgw!L485</f>
        <v>0</v>
      </c>
      <c r="M485">
        <f>RS_wells_scenario_1_bgw!M485-RS_wells_baseline_bgw!M485</f>
        <v>0</v>
      </c>
      <c r="N485">
        <f>RS_wells_scenario_1_bgw!N485-RS_wells_baseline_bgw!N485</f>
        <v>0</v>
      </c>
      <c r="O485">
        <v>10.145833333333334</v>
      </c>
      <c r="P485">
        <f t="shared" si="104"/>
        <v>1953</v>
      </c>
      <c r="Q485" s="2">
        <f t="shared" si="105"/>
        <v>19490.58333333307</v>
      </c>
      <c r="R485">
        <f t="shared" si="106"/>
        <v>0</v>
      </c>
      <c r="S485">
        <f>I485*$O485/ref!$B$3</f>
        <v>0</v>
      </c>
      <c r="T485">
        <f>K485*$O485/ref!$B$3</f>
        <v>0</v>
      </c>
      <c r="U485">
        <f>L485*$O485/ref!$B$3</f>
        <v>0</v>
      </c>
      <c r="V485">
        <f>N485*$O485/ref!$B$3</f>
        <v>0</v>
      </c>
      <c r="W485">
        <f t="shared" si="110"/>
        <v>5</v>
      </c>
      <c r="X485" t="str">
        <f t="shared" si="111"/>
        <v>5 1953</v>
      </c>
      <c r="Y485">
        <f t="shared" si="108"/>
        <v>3</v>
      </c>
      <c r="Z485">
        <f t="shared" si="112"/>
        <v>1980</v>
      </c>
      <c r="AA485" t="str">
        <f t="shared" si="113"/>
        <v>3 1980</v>
      </c>
      <c r="AB485" s="1">
        <f t="shared" si="109"/>
        <v>29311.3125</v>
      </c>
      <c r="AC485">
        <f t="shared" si="107"/>
        <v>3</v>
      </c>
      <c r="AD485" s="16">
        <f t="shared" si="114"/>
        <v>-3117.7367180453666</v>
      </c>
      <c r="AE485" s="16">
        <f t="shared" si="115"/>
        <v>-41.618725407484767</v>
      </c>
      <c r="AF485" s="16">
        <f t="shared" si="116"/>
        <v>0.13101734298477227</v>
      </c>
      <c r="AG485" s="16">
        <f t="shared" si="117"/>
        <v>2930.0117225315148</v>
      </c>
      <c r="AH485">
        <f>INDEX(Impacts_scenario_1_RSBsn_Mask!$Y$2:$Y$70,$Z485-1939+1,1)</f>
        <v>0.90849387390422831</v>
      </c>
    </row>
    <row r="486" spans="1:34" x14ac:dyDescent="0.3">
      <c r="A486">
        <v>162</v>
      </c>
      <c r="B486">
        <v>2</v>
      </c>
      <c r="C486">
        <f>RS_wells_scenario_1_bgw!C486-RS_wells_baseline_bgw!C486</f>
        <v>0</v>
      </c>
      <c r="D486">
        <f>RS_wells_scenario_1_bgw!D486-RS_wells_baseline_bgw!D486</f>
        <v>0</v>
      </c>
      <c r="E486">
        <f>RS_wells_scenario_1_bgw!E486-RS_wells_baseline_bgw!E486</f>
        <v>0</v>
      </c>
      <c r="F486">
        <f>RS_wells_scenario_1_bgw!F486-RS_wells_baseline_bgw!F486</f>
        <v>0</v>
      </c>
      <c r="G486">
        <f>RS_wells_scenario_1_bgw!G486-RS_wells_baseline_bgw!G486</f>
        <v>0</v>
      </c>
      <c r="H486" s="19">
        <f>RS_wells_scenario_1_bgw!H486-RS_wells_baseline_bgw!H486</f>
        <v>0</v>
      </c>
      <c r="I486">
        <f>RS_wells_scenario_1_bgw!I486-RS_wells_baseline_bgw!I486</f>
        <v>0</v>
      </c>
      <c r="J486">
        <f>RS_wells_scenario_1_bgw!J486-RS_wells_baseline_bgw!J486</f>
        <v>0</v>
      </c>
      <c r="K486">
        <f>RS_wells_scenario_1_bgw!K486-RS_wells_baseline_bgw!K486</f>
        <v>0</v>
      </c>
      <c r="L486">
        <f>RS_wells_scenario_1_bgw!L486-RS_wells_baseline_bgw!L486</f>
        <v>0</v>
      </c>
      <c r="M486">
        <f>RS_wells_scenario_1_bgw!M486-RS_wells_baseline_bgw!M486</f>
        <v>0</v>
      </c>
      <c r="N486">
        <f>RS_wells_scenario_1_bgw!N486-RS_wells_baseline_bgw!N486</f>
        <v>0</v>
      </c>
      <c r="O486">
        <v>10.145833333333334</v>
      </c>
      <c r="P486">
        <f t="shared" si="104"/>
        <v>1953</v>
      </c>
      <c r="Q486" s="2">
        <f t="shared" si="105"/>
        <v>19500.729166666402</v>
      </c>
      <c r="R486">
        <f t="shared" si="106"/>
        <v>0</v>
      </c>
      <c r="S486">
        <f>I486*$O486/ref!$B$3</f>
        <v>0</v>
      </c>
      <c r="T486">
        <f>K486*$O486/ref!$B$3</f>
        <v>0</v>
      </c>
      <c r="U486">
        <f>L486*$O486/ref!$B$3</f>
        <v>0</v>
      </c>
      <c r="V486">
        <f>N486*$O486/ref!$B$3</f>
        <v>0</v>
      </c>
      <c r="W486">
        <f t="shared" si="110"/>
        <v>5</v>
      </c>
      <c r="X486" t="str">
        <f t="shared" si="111"/>
        <v>5 1953</v>
      </c>
      <c r="Y486">
        <f t="shared" si="108"/>
        <v>4</v>
      </c>
      <c r="Z486">
        <f t="shared" si="112"/>
        <v>1980</v>
      </c>
      <c r="AA486" t="str">
        <f t="shared" si="113"/>
        <v>4 1980</v>
      </c>
      <c r="AB486" s="1">
        <f t="shared" si="109"/>
        <v>29341.75</v>
      </c>
      <c r="AC486">
        <f t="shared" si="107"/>
        <v>3</v>
      </c>
      <c r="AD486" s="16">
        <f t="shared" si="114"/>
        <v>-97.972250853706996</v>
      </c>
      <c r="AE486" s="16">
        <f t="shared" si="115"/>
        <v>-6295.1123987029405</v>
      </c>
      <c r="AF486" s="16">
        <f t="shared" si="116"/>
        <v>1869.5335370782627</v>
      </c>
      <c r="AG486" s="16">
        <f t="shared" si="117"/>
        <v>2589.7768935665858</v>
      </c>
      <c r="AH486">
        <f>INDEX(Impacts_scenario_1_RSBsn_Mask!$Y$2:$Y$70,$Z486-1939+1,1)</f>
        <v>0.90849387390422831</v>
      </c>
    </row>
    <row r="487" spans="1:34" x14ac:dyDescent="0.3">
      <c r="A487">
        <v>162</v>
      </c>
      <c r="B487">
        <v>3</v>
      </c>
      <c r="C487">
        <f>RS_wells_scenario_1_bgw!C487-RS_wells_baseline_bgw!C487</f>
        <v>0</v>
      </c>
      <c r="D487">
        <f>RS_wells_scenario_1_bgw!D487-RS_wells_baseline_bgw!D487</f>
        <v>0</v>
      </c>
      <c r="E487">
        <f>RS_wells_scenario_1_bgw!E487-RS_wells_baseline_bgw!E487</f>
        <v>0</v>
      </c>
      <c r="F487">
        <f>RS_wells_scenario_1_bgw!F487-RS_wells_baseline_bgw!F487</f>
        <v>0</v>
      </c>
      <c r="G487">
        <f>RS_wells_scenario_1_bgw!G487-RS_wells_baseline_bgw!G487</f>
        <v>0</v>
      </c>
      <c r="H487" s="19">
        <f>RS_wells_scenario_1_bgw!H487-RS_wells_baseline_bgw!H487</f>
        <v>0</v>
      </c>
      <c r="I487">
        <f>RS_wells_scenario_1_bgw!I487-RS_wells_baseline_bgw!I487</f>
        <v>0</v>
      </c>
      <c r="J487">
        <f>RS_wells_scenario_1_bgw!J487-RS_wells_baseline_bgw!J487</f>
        <v>0</v>
      </c>
      <c r="K487">
        <f>RS_wells_scenario_1_bgw!K487-RS_wells_baseline_bgw!K487</f>
        <v>0</v>
      </c>
      <c r="L487">
        <f>RS_wells_scenario_1_bgw!L487-RS_wells_baseline_bgw!L487</f>
        <v>0</v>
      </c>
      <c r="M487">
        <f>RS_wells_scenario_1_bgw!M487-RS_wells_baseline_bgw!M487</f>
        <v>0</v>
      </c>
      <c r="N487">
        <f>RS_wells_scenario_1_bgw!N487-RS_wells_baseline_bgw!N487</f>
        <v>0</v>
      </c>
      <c r="O487">
        <v>10.145833333333334</v>
      </c>
      <c r="P487">
        <f t="shared" si="104"/>
        <v>1953</v>
      </c>
      <c r="Q487" s="2">
        <f t="shared" si="105"/>
        <v>19510.874999999734</v>
      </c>
      <c r="R487">
        <f t="shared" si="106"/>
        <v>0</v>
      </c>
      <c r="S487">
        <f>I487*$O487/ref!$B$3</f>
        <v>0</v>
      </c>
      <c r="T487">
        <f>K487*$O487/ref!$B$3</f>
        <v>0</v>
      </c>
      <c r="U487">
        <f>L487*$O487/ref!$B$3</f>
        <v>0</v>
      </c>
      <c r="V487">
        <f>N487*$O487/ref!$B$3</f>
        <v>0</v>
      </c>
      <c r="W487">
        <f t="shared" si="110"/>
        <v>5</v>
      </c>
      <c r="X487" t="str">
        <f t="shared" si="111"/>
        <v>5 1953</v>
      </c>
      <c r="Y487">
        <f t="shared" si="108"/>
        <v>5</v>
      </c>
      <c r="Z487">
        <f t="shared" si="112"/>
        <v>1980</v>
      </c>
      <c r="AA487" t="str">
        <f t="shared" si="113"/>
        <v>5 1980</v>
      </c>
      <c r="AB487" s="1">
        <f t="shared" si="109"/>
        <v>29372.1875</v>
      </c>
      <c r="AC487">
        <f t="shared" si="107"/>
        <v>3</v>
      </c>
      <c r="AD487" s="16">
        <f t="shared" si="114"/>
        <v>600.91830286654329</v>
      </c>
      <c r="AE487" s="16">
        <f t="shared" si="115"/>
        <v>-9848.8995404470843</v>
      </c>
      <c r="AF487" s="16">
        <f t="shared" si="116"/>
        <v>1658.9408761836148</v>
      </c>
      <c r="AG487" s="16">
        <f t="shared" si="117"/>
        <v>2378.8879597813357</v>
      </c>
      <c r="AH487">
        <f>INDEX(Impacts_scenario_1_RSBsn_Mask!$Y$2:$Y$70,$Z487-1939+1,1)</f>
        <v>0.90849387390422831</v>
      </c>
    </row>
    <row r="488" spans="1:34" x14ac:dyDescent="0.3">
      <c r="A488">
        <v>163</v>
      </c>
      <c r="B488">
        <v>1</v>
      </c>
      <c r="C488">
        <f>RS_wells_scenario_1_bgw!C488-RS_wells_baseline_bgw!C488</f>
        <v>0</v>
      </c>
      <c r="D488">
        <f>RS_wells_scenario_1_bgw!D488-RS_wells_baseline_bgw!D488</f>
        <v>0</v>
      </c>
      <c r="E488">
        <f>RS_wells_scenario_1_bgw!E488-RS_wells_baseline_bgw!E488</f>
        <v>0</v>
      </c>
      <c r="F488">
        <f>RS_wells_scenario_1_bgw!F488-RS_wells_baseline_bgw!F488</f>
        <v>0</v>
      </c>
      <c r="G488">
        <f>RS_wells_scenario_1_bgw!G488-RS_wells_baseline_bgw!G488</f>
        <v>0</v>
      </c>
      <c r="H488" s="19">
        <f>RS_wells_scenario_1_bgw!H488-RS_wells_baseline_bgw!H488</f>
        <v>0</v>
      </c>
      <c r="I488">
        <f>RS_wells_scenario_1_bgw!I488-RS_wells_baseline_bgw!I488</f>
        <v>0</v>
      </c>
      <c r="J488">
        <f>RS_wells_scenario_1_bgw!J488-RS_wells_baseline_bgw!J488</f>
        <v>0</v>
      </c>
      <c r="K488">
        <f>RS_wells_scenario_1_bgw!K488-RS_wells_baseline_bgw!K488</f>
        <v>0</v>
      </c>
      <c r="L488">
        <f>RS_wells_scenario_1_bgw!L488-RS_wells_baseline_bgw!L488</f>
        <v>0</v>
      </c>
      <c r="M488">
        <f>RS_wells_scenario_1_bgw!M488-RS_wells_baseline_bgw!M488</f>
        <v>0</v>
      </c>
      <c r="N488">
        <f>RS_wells_scenario_1_bgw!N488-RS_wells_baseline_bgw!N488</f>
        <v>0</v>
      </c>
      <c r="O488">
        <v>10.145833333333334</v>
      </c>
      <c r="P488">
        <f t="shared" si="104"/>
        <v>1953</v>
      </c>
      <c r="Q488" s="2">
        <f t="shared" si="105"/>
        <v>19521.020833333067</v>
      </c>
      <c r="R488">
        <f t="shared" si="106"/>
        <v>0</v>
      </c>
      <c r="S488">
        <f>I488*$O488/ref!$B$3</f>
        <v>0</v>
      </c>
      <c r="T488">
        <f>K488*$O488/ref!$B$3</f>
        <v>0</v>
      </c>
      <c r="U488">
        <f>L488*$O488/ref!$B$3</f>
        <v>0</v>
      </c>
      <c r="V488">
        <f>N488*$O488/ref!$B$3</f>
        <v>0</v>
      </c>
      <c r="W488">
        <f t="shared" si="110"/>
        <v>6</v>
      </c>
      <c r="X488" t="str">
        <f t="shared" si="111"/>
        <v>6 1953</v>
      </c>
      <c r="Y488">
        <f t="shared" si="108"/>
        <v>6</v>
      </c>
      <c r="Z488">
        <f t="shared" si="112"/>
        <v>1980</v>
      </c>
      <c r="AA488" t="str">
        <f t="shared" si="113"/>
        <v>6 1980</v>
      </c>
      <c r="AB488" s="1">
        <f t="shared" si="109"/>
        <v>29402.625</v>
      </c>
      <c r="AC488">
        <f t="shared" si="107"/>
        <v>3</v>
      </c>
      <c r="AD488" s="16">
        <f t="shared" si="114"/>
        <v>131.84858521698968</v>
      </c>
      <c r="AE488" s="16">
        <f t="shared" si="115"/>
        <v>-23397.009016213273</v>
      </c>
      <c r="AF488" s="16">
        <f t="shared" si="116"/>
        <v>2694.8643817007733</v>
      </c>
      <c r="AG488" s="16">
        <f t="shared" si="117"/>
        <v>2085.8316709198043</v>
      </c>
      <c r="AH488">
        <f>INDEX(Impacts_scenario_1_RSBsn_Mask!$Y$2:$Y$70,$Z488-1939+1,1)</f>
        <v>0.90849387390422831</v>
      </c>
    </row>
    <row r="489" spans="1:34" x14ac:dyDescent="0.3">
      <c r="A489">
        <v>163</v>
      </c>
      <c r="B489">
        <v>2</v>
      </c>
      <c r="C489">
        <f>RS_wells_scenario_1_bgw!C489-RS_wells_baseline_bgw!C489</f>
        <v>0</v>
      </c>
      <c r="D489">
        <f>RS_wells_scenario_1_bgw!D489-RS_wells_baseline_bgw!D489</f>
        <v>0</v>
      </c>
      <c r="E489">
        <f>RS_wells_scenario_1_bgw!E489-RS_wells_baseline_bgw!E489</f>
        <v>0</v>
      </c>
      <c r="F489">
        <f>RS_wells_scenario_1_bgw!F489-RS_wells_baseline_bgw!F489</f>
        <v>0</v>
      </c>
      <c r="G489">
        <f>RS_wells_scenario_1_bgw!G489-RS_wells_baseline_bgw!G489</f>
        <v>0</v>
      </c>
      <c r="H489" s="19">
        <f>RS_wells_scenario_1_bgw!H489-RS_wells_baseline_bgw!H489</f>
        <v>0</v>
      </c>
      <c r="I489">
        <f>RS_wells_scenario_1_bgw!I489-RS_wells_baseline_bgw!I489</f>
        <v>0</v>
      </c>
      <c r="J489">
        <f>RS_wells_scenario_1_bgw!J489-RS_wells_baseline_bgw!J489</f>
        <v>0</v>
      </c>
      <c r="K489">
        <f>RS_wells_scenario_1_bgw!K489-RS_wells_baseline_bgw!K489</f>
        <v>0</v>
      </c>
      <c r="L489">
        <f>RS_wells_scenario_1_bgw!L489-RS_wells_baseline_bgw!L489</f>
        <v>0</v>
      </c>
      <c r="M489">
        <f>RS_wells_scenario_1_bgw!M489-RS_wells_baseline_bgw!M489</f>
        <v>0</v>
      </c>
      <c r="N489">
        <f>RS_wells_scenario_1_bgw!N489-RS_wells_baseline_bgw!N489</f>
        <v>0</v>
      </c>
      <c r="O489">
        <v>10.145833333333334</v>
      </c>
      <c r="P489">
        <f t="shared" si="104"/>
        <v>1953</v>
      </c>
      <c r="Q489" s="2">
        <f t="shared" si="105"/>
        <v>19531.166666666399</v>
      </c>
      <c r="R489">
        <f t="shared" si="106"/>
        <v>0</v>
      </c>
      <c r="S489">
        <f>I489*$O489/ref!$B$3</f>
        <v>0</v>
      </c>
      <c r="T489">
        <f>K489*$O489/ref!$B$3</f>
        <v>0</v>
      </c>
      <c r="U489">
        <f>L489*$O489/ref!$B$3</f>
        <v>0</v>
      </c>
      <c r="V489">
        <f>N489*$O489/ref!$B$3</f>
        <v>0</v>
      </c>
      <c r="W489">
        <f t="shared" si="110"/>
        <v>6</v>
      </c>
      <c r="X489" t="str">
        <f t="shared" si="111"/>
        <v>6 1953</v>
      </c>
      <c r="Y489">
        <f t="shared" si="108"/>
        <v>7</v>
      </c>
      <c r="Z489">
        <f t="shared" si="112"/>
        <v>1980</v>
      </c>
      <c r="AA489" t="str">
        <f t="shared" si="113"/>
        <v>7 1980</v>
      </c>
      <c r="AB489" s="1">
        <f t="shared" si="109"/>
        <v>29433.0625</v>
      </c>
      <c r="AC489">
        <f t="shared" si="107"/>
        <v>3</v>
      </c>
      <c r="AD489" s="16">
        <f t="shared" si="114"/>
        <v>22.354866059219294</v>
      </c>
      <c r="AE489" s="16">
        <f t="shared" si="115"/>
        <v>-71822.710095356975</v>
      </c>
      <c r="AF489" s="16">
        <f t="shared" si="116"/>
        <v>3781.8695688373773</v>
      </c>
      <c r="AG489" s="16">
        <f t="shared" si="117"/>
        <v>1926.4916370342639</v>
      </c>
      <c r="AH489">
        <f>INDEX(Impacts_scenario_1_RSBsn_Mask!$Y$2:$Y$70,$Z489-1939+1,1)</f>
        <v>0.90849387390422831</v>
      </c>
    </row>
    <row r="490" spans="1:34" x14ac:dyDescent="0.3">
      <c r="A490">
        <v>163</v>
      </c>
      <c r="B490">
        <v>3</v>
      </c>
      <c r="C490">
        <f>RS_wells_scenario_1_bgw!C490-RS_wells_baseline_bgw!C490</f>
        <v>0</v>
      </c>
      <c r="D490">
        <f>RS_wells_scenario_1_bgw!D490-RS_wells_baseline_bgw!D490</f>
        <v>0</v>
      </c>
      <c r="E490">
        <f>RS_wells_scenario_1_bgw!E490-RS_wells_baseline_bgw!E490</f>
        <v>0</v>
      </c>
      <c r="F490">
        <f>RS_wells_scenario_1_bgw!F490-RS_wells_baseline_bgw!F490</f>
        <v>0</v>
      </c>
      <c r="G490">
        <f>RS_wells_scenario_1_bgw!G490-RS_wells_baseline_bgw!G490</f>
        <v>0</v>
      </c>
      <c r="H490" s="19">
        <f>RS_wells_scenario_1_bgw!H490-RS_wells_baseline_bgw!H490</f>
        <v>0</v>
      </c>
      <c r="I490">
        <f>RS_wells_scenario_1_bgw!I490-RS_wells_baseline_bgw!I490</f>
        <v>0</v>
      </c>
      <c r="J490">
        <f>RS_wells_scenario_1_bgw!J490-RS_wells_baseline_bgw!J490</f>
        <v>0</v>
      </c>
      <c r="K490">
        <f>RS_wells_scenario_1_bgw!K490-RS_wells_baseline_bgw!K490</f>
        <v>0</v>
      </c>
      <c r="L490">
        <f>RS_wells_scenario_1_bgw!L490-RS_wells_baseline_bgw!L490</f>
        <v>0</v>
      </c>
      <c r="M490">
        <f>RS_wells_scenario_1_bgw!M490-RS_wells_baseline_bgw!M490</f>
        <v>0</v>
      </c>
      <c r="N490">
        <f>RS_wells_scenario_1_bgw!N490-RS_wells_baseline_bgw!N490</f>
        <v>0</v>
      </c>
      <c r="O490">
        <v>10.145833333333334</v>
      </c>
      <c r="P490">
        <f t="shared" si="104"/>
        <v>1953</v>
      </c>
      <c r="Q490" s="2">
        <f t="shared" si="105"/>
        <v>19541.312499999731</v>
      </c>
      <c r="R490">
        <f t="shared" si="106"/>
        <v>0</v>
      </c>
      <c r="S490">
        <f>I490*$O490/ref!$B$3</f>
        <v>0</v>
      </c>
      <c r="T490">
        <f>K490*$O490/ref!$B$3</f>
        <v>0</v>
      </c>
      <c r="U490">
        <f>L490*$O490/ref!$B$3</f>
        <v>0</v>
      </c>
      <c r="V490">
        <f>N490*$O490/ref!$B$3</f>
        <v>0</v>
      </c>
      <c r="W490">
        <f t="shared" si="110"/>
        <v>6</v>
      </c>
      <c r="X490" t="str">
        <f t="shared" si="111"/>
        <v>6 1953</v>
      </c>
      <c r="Y490">
        <f t="shared" si="108"/>
        <v>8</v>
      </c>
      <c r="Z490">
        <f t="shared" si="112"/>
        <v>1980</v>
      </c>
      <c r="AA490" t="str">
        <f t="shared" si="113"/>
        <v>8 1980</v>
      </c>
      <c r="AB490" s="1">
        <f t="shared" si="109"/>
        <v>29463.5</v>
      </c>
      <c r="AC490">
        <f t="shared" si="107"/>
        <v>3</v>
      </c>
      <c r="AD490" s="16">
        <f t="shared" si="114"/>
        <v>3622.3352696344582</v>
      </c>
      <c r="AE490" s="16">
        <f t="shared" si="115"/>
        <v>-78828.878710212914</v>
      </c>
      <c r="AF490" s="16">
        <f t="shared" si="116"/>
        <v>2258.5010341824491</v>
      </c>
      <c r="AG490" s="16">
        <f t="shared" si="117"/>
        <v>2525.5607560783969</v>
      </c>
      <c r="AH490">
        <f>INDEX(Impacts_scenario_1_RSBsn_Mask!$Y$2:$Y$70,$Z490-1939+1,1)</f>
        <v>0.90849387390422831</v>
      </c>
    </row>
    <row r="491" spans="1:34" x14ac:dyDescent="0.3">
      <c r="A491">
        <v>164</v>
      </c>
      <c r="B491">
        <v>1</v>
      </c>
      <c r="C491">
        <f>RS_wells_scenario_1_bgw!C491-RS_wells_baseline_bgw!C491</f>
        <v>0</v>
      </c>
      <c r="D491">
        <f>RS_wells_scenario_1_bgw!D491-RS_wells_baseline_bgw!D491</f>
        <v>0</v>
      </c>
      <c r="E491">
        <f>RS_wells_scenario_1_bgw!E491-RS_wells_baseline_bgw!E491</f>
        <v>0</v>
      </c>
      <c r="F491">
        <f>RS_wells_scenario_1_bgw!F491-RS_wells_baseline_bgw!F491</f>
        <v>0</v>
      </c>
      <c r="G491">
        <f>RS_wells_scenario_1_bgw!G491-RS_wells_baseline_bgw!G491</f>
        <v>0</v>
      </c>
      <c r="H491" s="19">
        <f>RS_wells_scenario_1_bgw!H491-RS_wells_baseline_bgw!H491</f>
        <v>0</v>
      </c>
      <c r="I491">
        <f>RS_wells_scenario_1_bgw!I491-RS_wells_baseline_bgw!I491</f>
        <v>0</v>
      </c>
      <c r="J491">
        <f>RS_wells_scenario_1_bgw!J491-RS_wells_baseline_bgw!J491</f>
        <v>0</v>
      </c>
      <c r="K491">
        <f>RS_wells_scenario_1_bgw!K491-RS_wells_baseline_bgw!K491</f>
        <v>0</v>
      </c>
      <c r="L491">
        <f>RS_wells_scenario_1_bgw!L491-RS_wells_baseline_bgw!L491</f>
        <v>0</v>
      </c>
      <c r="M491">
        <f>RS_wells_scenario_1_bgw!M491-RS_wells_baseline_bgw!M491</f>
        <v>0</v>
      </c>
      <c r="N491">
        <f>RS_wells_scenario_1_bgw!N491-RS_wells_baseline_bgw!N491</f>
        <v>0</v>
      </c>
      <c r="O491">
        <v>10.145833333333334</v>
      </c>
      <c r="P491">
        <f t="shared" si="104"/>
        <v>1953</v>
      </c>
      <c r="Q491" s="2">
        <f t="shared" si="105"/>
        <v>19551.458333333063</v>
      </c>
      <c r="R491">
        <f t="shared" si="106"/>
        <v>0</v>
      </c>
      <c r="S491">
        <f>I491*$O491/ref!$B$3</f>
        <v>0</v>
      </c>
      <c r="T491">
        <f>K491*$O491/ref!$B$3</f>
        <v>0</v>
      </c>
      <c r="U491">
        <f>L491*$O491/ref!$B$3</f>
        <v>0</v>
      </c>
      <c r="V491">
        <f>N491*$O491/ref!$B$3</f>
        <v>0</v>
      </c>
      <c r="W491">
        <f t="shared" si="110"/>
        <v>7</v>
      </c>
      <c r="X491" t="str">
        <f t="shared" si="111"/>
        <v>7 1953</v>
      </c>
      <c r="Y491">
        <f t="shared" si="108"/>
        <v>9</v>
      </c>
      <c r="Z491">
        <f t="shared" si="112"/>
        <v>1980</v>
      </c>
      <c r="AA491" t="str">
        <f t="shared" si="113"/>
        <v>9 1980</v>
      </c>
      <c r="AB491" s="1">
        <f t="shared" si="109"/>
        <v>29493.9375</v>
      </c>
      <c r="AC491">
        <f t="shared" si="107"/>
        <v>3</v>
      </c>
      <c r="AD491" s="16">
        <f t="shared" si="114"/>
        <v>-1134.3285965569532</v>
      </c>
      <c r="AE491" s="16">
        <f t="shared" si="115"/>
        <v>-35408.223759627537</v>
      </c>
      <c r="AF491" s="16">
        <f t="shared" si="116"/>
        <v>3561.0681912421555</v>
      </c>
      <c r="AG491" s="16">
        <f t="shared" si="117"/>
        <v>2480.788630601995</v>
      </c>
      <c r="AH491">
        <f>INDEX(Impacts_scenario_1_RSBsn_Mask!$Y$2:$Y$70,$Z491-1939+1,1)</f>
        <v>0.90849387390422831</v>
      </c>
    </row>
    <row r="492" spans="1:34" x14ac:dyDescent="0.3">
      <c r="A492">
        <v>164</v>
      </c>
      <c r="B492">
        <v>2</v>
      </c>
      <c r="C492">
        <f>RS_wells_scenario_1_bgw!C492-RS_wells_baseline_bgw!C492</f>
        <v>0</v>
      </c>
      <c r="D492">
        <f>RS_wells_scenario_1_bgw!D492-RS_wells_baseline_bgw!D492</f>
        <v>0</v>
      </c>
      <c r="E492">
        <f>RS_wells_scenario_1_bgw!E492-RS_wells_baseline_bgw!E492</f>
        <v>0</v>
      </c>
      <c r="F492">
        <f>RS_wells_scenario_1_bgw!F492-RS_wells_baseline_bgw!F492</f>
        <v>0</v>
      </c>
      <c r="G492">
        <f>RS_wells_scenario_1_bgw!G492-RS_wells_baseline_bgw!G492</f>
        <v>0</v>
      </c>
      <c r="H492" s="19">
        <f>RS_wells_scenario_1_bgw!H492-RS_wells_baseline_bgw!H492</f>
        <v>0</v>
      </c>
      <c r="I492">
        <f>RS_wells_scenario_1_bgw!I492-RS_wells_baseline_bgw!I492</f>
        <v>0</v>
      </c>
      <c r="J492">
        <f>RS_wells_scenario_1_bgw!J492-RS_wells_baseline_bgw!J492</f>
        <v>0</v>
      </c>
      <c r="K492">
        <f>RS_wells_scenario_1_bgw!K492-RS_wells_baseline_bgw!K492</f>
        <v>0</v>
      </c>
      <c r="L492">
        <f>RS_wells_scenario_1_bgw!L492-RS_wells_baseline_bgw!L492</f>
        <v>0</v>
      </c>
      <c r="M492">
        <f>RS_wells_scenario_1_bgw!M492-RS_wells_baseline_bgw!M492</f>
        <v>0</v>
      </c>
      <c r="N492">
        <f>RS_wells_scenario_1_bgw!N492-RS_wells_baseline_bgw!N492</f>
        <v>0</v>
      </c>
      <c r="O492">
        <v>10.145833333333334</v>
      </c>
      <c r="P492">
        <f t="shared" si="104"/>
        <v>1953</v>
      </c>
      <c r="Q492" s="2">
        <f t="shared" si="105"/>
        <v>19561.604166666395</v>
      </c>
      <c r="R492">
        <f t="shared" si="106"/>
        <v>0</v>
      </c>
      <c r="S492">
        <f>I492*$O492/ref!$B$3</f>
        <v>0</v>
      </c>
      <c r="T492">
        <f>K492*$O492/ref!$B$3</f>
        <v>0</v>
      </c>
      <c r="U492">
        <f>L492*$O492/ref!$B$3</f>
        <v>0</v>
      </c>
      <c r="V492">
        <f>N492*$O492/ref!$B$3</f>
        <v>0</v>
      </c>
      <c r="W492">
        <f t="shared" si="110"/>
        <v>7</v>
      </c>
      <c r="X492" t="str">
        <f t="shared" si="111"/>
        <v>7 1953</v>
      </c>
      <c r="Y492">
        <f t="shared" si="108"/>
        <v>10</v>
      </c>
      <c r="Z492">
        <f t="shared" si="112"/>
        <v>1980</v>
      </c>
      <c r="AA492" t="str">
        <f t="shared" si="113"/>
        <v>10 1980</v>
      </c>
      <c r="AB492" s="1">
        <f t="shared" si="109"/>
        <v>29524.375</v>
      </c>
      <c r="AC492">
        <f t="shared" si="107"/>
        <v>3</v>
      </c>
      <c r="AD492" s="16">
        <f t="shared" si="114"/>
        <v>-9914.1947676198124</v>
      </c>
      <c r="AE492" s="16">
        <f t="shared" si="115"/>
        <v>-41.618725407484767</v>
      </c>
      <c r="AF492" s="16">
        <f t="shared" si="116"/>
        <v>1751.8034497292526</v>
      </c>
      <c r="AG492" s="16">
        <f t="shared" si="117"/>
        <v>2889.8392055890818</v>
      </c>
      <c r="AH492">
        <f>INDEX(Impacts_scenario_1_RSBsn_Mask!$Y$2:$Y$70,$Z492-1939+1,1)</f>
        <v>0.90849387390422831</v>
      </c>
    </row>
    <row r="493" spans="1:34" x14ac:dyDescent="0.3">
      <c r="A493">
        <v>164</v>
      </c>
      <c r="B493">
        <v>3</v>
      </c>
      <c r="C493">
        <f>RS_wells_scenario_1_bgw!C493-RS_wells_baseline_bgw!C493</f>
        <v>0</v>
      </c>
      <c r="D493">
        <f>RS_wells_scenario_1_bgw!D493-RS_wells_baseline_bgw!D493</f>
        <v>0</v>
      </c>
      <c r="E493">
        <f>RS_wells_scenario_1_bgw!E493-RS_wells_baseline_bgw!E493</f>
        <v>0</v>
      </c>
      <c r="F493">
        <f>RS_wells_scenario_1_bgw!F493-RS_wells_baseline_bgw!F493</f>
        <v>0</v>
      </c>
      <c r="G493">
        <f>RS_wells_scenario_1_bgw!G493-RS_wells_baseline_bgw!G493</f>
        <v>0</v>
      </c>
      <c r="H493" s="19">
        <f>RS_wells_scenario_1_bgw!H493-RS_wells_baseline_bgw!H493</f>
        <v>0</v>
      </c>
      <c r="I493">
        <f>RS_wells_scenario_1_bgw!I493-RS_wells_baseline_bgw!I493</f>
        <v>0</v>
      </c>
      <c r="J493">
        <f>RS_wells_scenario_1_bgw!J493-RS_wells_baseline_bgw!J493</f>
        <v>0</v>
      </c>
      <c r="K493">
        <f>RS_wells_scenario_1_bgw!K493-RS_wells_baseline_bgw!K493</f>
        <v>0</v>
      </c>
      <c r="L493">
        <f>RS_wells_scenario_1_bgw!L493-RS_wells_baseline_bgw!L493</f>
        <v>0</v>
      </c>
      <c r="M493">
        <f>RS_wells_scenario_1_bgw!M493-RS_wells_baseline_bgw!M493</f>
        <v>0</v>
      </c>
      <c r="N493">
        <f>RS_wells_scenario_1_bgw!N493-RS_wells_baseline_bgw!N493</f>
        <v>0</v>
      </c>
      <c r="O493">
        <v>10.145833333333334</v>
      </c>
      <c r="P493">
        <f t="shared" si="104"/>
        <v>1953</v>
      </c>
      <c r="Q493" s="2">
        <f t="shared" si="105"/>
        <v>19571.749999999727</v>
      </c>
      <c r="R493">
        <f t="shared" si="106"/>
        <v>0</v>
      </c>
      <c r="S493">
        <f>I493*$O493/ref!$B$3</f>
        <v>0</v>
      </c>
      <c r="T493">
        <f>K493*$O493/ref!$B$3</f>
        <v>0</v>
      </c>
      <c r="U493">
        <f>L493*$O493/ref!$B$3</f>
        <v>0</v>
      </c>
      <c r="V493">
        <f>N493*$O493/ref!$B$3</f>
        <v>0</v>
      </c>
      <c r="W493">
        <f t="shared" si="110"/>
        <v>7</v>
      </c>
      <c r="X493" t="str">
        <f t="shared" si="111"/>
        <v>7 1953</v>
      </c>
      <c r="Y493">
        <f t="shared" si="108"/>
        <v>11</v>
      </c>
      <c r="Z493">
        <f t="shared" si="112"/>
        <v>1980</v>
      </c>
      <c r="AA493" t="str">
        <f t="shared" si="113"/>
        <v>11 1980</v>
      </c>
      <c r="AB493" s="1">
        <f t="shared" si="109"/>
        <v>29554.8125</v>
      </c>
      <c r="AC493">
        <f t="shared" si="107"/>
        <v>3</v>
      </c>
      <c r="AD493" s="16">
        <f t="shared" si="114"/>
        <v>-4130.2913536889764</v>
      </c>
      <c r="AE493" s="16">
        <f t="shared" si="115"/>
        <v>-41.618725407484767</v>
      </c>
      <c r="AF493" s="16">
        <f t="shared" si="116"/>
        <v>1493.1183309307567</v>
      </c>
      <c r="AG493" s="16">
        <f t="shared" si="117"/>
        <v>3146.8635855841062</v>
      </c>
      <c r="AH493">
        <f>INDEX(Impacts_scenario_1_RSBsn_Mask!$Y$2:$Y$70,$Z493-1939+1,1)</f>
        <v>0.90849387390422831</v>
      </c>
    </row>
    <row r="494" spans="1:34" x14ac:dyDescent="0.3">
      <c r="A494">
        <v>165</v>
      </c>
      <c r="B494">
        <v>1</v>
      </c>
      <c r="C494">
        <f>RS_wells_scenario_1_bgw!C494-RS_wells_baseline_bgw!C494</f>
        <v>0</v>
      </c>
      <c r="D494">
        <f>RS_wells_scenario_1_bgw!D494-RS_wells_baseline_bgw!D494</f>
        <v>0</v>
      </c>
      <c r="E494">
        <f>RS_wells_scenario_1_bgw!E494-RS_wells_baseline_bgw!E494</f>
        <v>0</v>
      </c>
      <c r="F494">
        <f>RS_wells_scenario_1_bgw!F494-RS_wells_baseline_bgw!F494</f>
        <v>0</v>
      </c>
      <c r="G494">
        <f>RS_wells_scenario_1_bgw!G494-RS_wells_baseline_bgw!G494</f>
        <v>0</v>
      </c>
      <c r="H494" s="19">
        <f>RS_wells_scenario_1_bgw!H494-RS_wells_baseline_bgw!H494</f>
        <v>0</v>
      </c>
      <c r="I494">
        <f>RS_wells_scenario_1_bgw!I494-RS_wells_baseline_bgw!I494</f>
        <v>0</v>
      </c>
      <c r="J494">
        <f>RS_wells_scenario_1_bgw!J494-RS_wells_baseline_bgw!J494</f>
        <v>0</v>
      </c>
      <c r="K494">
        <f>RS_wells_scenario_1_bgw!K494-RS_wells_baseline_bgw!K494</f>
        <v>0</v>
      </c>
      <c r="L494">
        <f>RS_wells_scenario_1_bgw!L494-RS_wells_baseline_bgw!L494</f>
        <v>0</v>
      </c>
      <c r="M494">
        <f>RS_wells_scenario_1_bgw!M494-RS_wells_baseline_bgw!M494</f>
        <v>0</v>
      </c>
      <c r="N494">
        <f>RS_wells_scenario_1_bgw!N494-RS_wells_baseline_bgw!N494</f>
        <v>0</v>
      </c>
      <c r="O494">
        <v>10.145833333333334</v>
      </c>
      <c r="P494">
        <f t="shared" si="104"/>
        <v>1953</v>
      </c>
      <c r="Q494" s="2">
        <f t="shared" si="105"/>
        <v>19581.895833333059</v>
      </c>
      <c r="R494">
        <f t="shared" si="106"/>
        <v>0</v>
      </c>
      <c r="S494">
        <f>I494*$O494/ref!$B$3</f>
        <v>0</v>
      </c>
      <c r="T494">
        <f>K494*$O494/ref!$B$3</f>
        <v>0</v>
      </c>
      <c r="U494">
        <f>L494*$O494/ref!$B$3</f>
        <v>0</v>
      </c>
      <c r="V494">
        <f>N494*$O494/ref!$B$3</f>
        <v>0</v>
      </c>
      <c r="W494">
        <f t="shared" si="110"/>
        <v>8</v>
      </c>
      <c r="X494" t="str">
        <f t="shared" si="111"/>
        <v>8 1953</v>
      </c>
      <c r="Y494">
        <f t="shared" si="108"/>
        <v>12</v>
      </c>
      <c r="Z494">
        <f t="shared" si="112"/>
        <v>1980</v>
      </c>
      <c r="AA494" t="str">
        <f t="shared" si="113"/>
        <v>12 1980</v>
      </c>
      <c r="AB494" s="1">
        <f t="shared" si="109"/>
        <v>29585.25</v>
      </c>
      <c r="AC494">
        <f t="shared" si="107"/>
        <v>3</v>
      </c>
      <c r="AD494" s="16">
        <f t="shared" si="114"/>
        <v>-2944.5522470977321</v>
      </c>
      <c r="AE494" s="16">
        <f t="shared" si="115"/>
        <v>-41.618725407484767</v>
      </c>
      <c r="AF494" s="16">
        <f t="shared" si="116"/>
        <v>55.603495625430362</v>
      </c>
      <c r="AG494" s="16">
        <f t="shared" si="117"/>
        <v>3487.623455601135</v>
      </c>
      <c r="AH494">
        <f>INDEX(Impacts_scenario_1_RSBsn_Mask!$Y$2:$Y$70,$Z494-1939+1,1)</f>
        <v>0.90849387390422831</v>
      </c>
    </row>
    <row r="495" spans="1:34" x14ac:dyDescent="0.3">
      <c r="A495">
        <v>165</v>
      </c>
      <c r="B495">
        <v>2</v>
      </c>
      <c r="C495">
        <f>RS_wells_scenario_1_bgw!C495-RS_wells_baseline_bgw!C495</f>
        <v>0</v>
      </c>
      <c r="D495">
        <f>RS_wells_scenario_1_bgw!D495-RS_wells_baseline_bgw!D495</f>
        <v>0</v>
      </c>
      <c r="E495">
        <f>RS_wells_scenario_1_bgw!E495-RS_wells_baseline_bgw!E495</f>
        <v>0</v>
      </c>
      <c r="F495">
        <f>RS_wells_scenario_1_bgw!F495-RS_wells_baseline_bgw!F495</f>
        <v>0</v>
      </c>
      <c r="G495">
        <f>RS_wells_scenario_1_bgw!G495-RS_wells_baseline_bgw!G495</f>
        <v>0</v>
      </c>
      <c r="H495" s="19">
        <f>RS_wells_scenario_1_bgw!H495-RS_wells_baseline_bgw!H495</f>
        <v>0</v>
      </c>
      <c r="I495">
        <f>RS_wells_scenario_1_bgw!I495-RS_wells_baseline_bgw!I495</f>
        <v>0</v>
      </c>
      <c r="J495">
        <f>RS_wells_scenario_1_bgw!J495-RS_wells_baseline_bgw!J495</f>
        <v>0</v>
      </c>
      <c r="K495">
        <f>RS_wells_scenario_1_bgw!K495-RS_wells_baseline_bgw!K495</f>
        <v>0</v>
      </c>
      <c r="L495">
        <f>RS_wells_scenario_1_bgw!L495-RS_wells_baseline_bgw!L495</f>
        <v>0</v>
      </c>
      <c r="M495">
        <f>RS_wells_scenario_1_bgw!M495-RS_wells_baseline_bgw!M495</f>
        <v>0</v>
      </c>
      <c r="N495">
        <f>RS_wells_scenario_1_bgw!N495-RS_wells_baseline_bgw!N495</f>
        <v>0</v>
      </c>
      <c r="O495">
        <v>10.145833333333334</v>
      </c>
      <c r="P495">
        <f t="shared" si="104"/>
        <v>1953</v>
      </c>
      <c r="Q495" s="2">
        <f t="shared" si="105"/>
        <v>19592.041666666391</v>
      </c>
      <c r="R495">
        <f t="shared" si="106"/>
        <v>0</v>
      </c>
      <c r="S495">
        <f>I495*$O495/ref!$B$3</f>
        <v>0</v>
      </c>
      <c r="T495">
        <f>K495*$O495/ref!$B$3</f>
        <v>0</v>
      </c>
      <c r="U495">
        <f>L495*$O495/ref!$B$3</f>
        <v>0</v>
      </c>
      <c r="V495">
        <f>N495*$O495/ref!$B$3</f>
        <v>0</v>
      </c>
      <c r="W495">
        <f t="shared" si="110"/>
        <v>8</v>
      </c>
      <c r="X495" t="str">
        <f t="shared" si="111"/>
        <v>8 1953</v>
      </c>
      <c r="Y495">
        <f t="shared" si="108"/>
        <v>1</v>
      </c>
      <c r="Z495">
        <f t="shared" si="112"/>
        <v>1981</v>
      </c>
      <c r="AA495" t="str">
        <f t="shared" si="113"/>
        <v>1 1981</v>
      </c>
      <c r="AB495" s="1">
        <f t="shared" si="109"/>
        <v>29615.6875</v>
      </c>
      <c r="AC495">
        <f t="shared" si="107"/>
        <v>3</v>
      </c>
      <c r="AD495" s="16">
        <f t="shared" si="114"/>
        <v>-2421.0589712738665</v>
      </c>
      <c r="AE495" s="16">
        <f t="shared" si="115"/>
        <v>-41.618725407484767</v>
      </c>
      <c r="AF495" s="16">
        <f t="shared" si="116"/>
        <v>945.26975085777144</v>
      </c>
      <c r="AG495" s="16">
        <f t="shared" si="117"/>
        <v>3233.6307607755107</v>
      </c>
      <c r="AH495">
        <f>INDEX(Impacts_scenario_1_RSBsn_Mask!$Y$2:$Y$70,$Z495-1939+1,1)</f>
        <v>0.89260305142465768</v>
      </c>
    </row>
    <row r="496" spans="1:34" x14ac:dyDescent="0.3">
      <c r="A496">
        <v>165</v>
      </c>
      <c r="B496">
        <v>3</v>
      </c>
      <c r="C496">
        <f>RS_wells_scenario_1_bgw!C496-RS_wells_baseline_bgw!C496</f>
        <v>0</v>
      </c>
      <c r="D496">
        <f>RS_wells_scenario_1_bgw!D496-RS_wells_baseline_bgw!D496</f>
        <v>0</v>
      </c>
      <c r="E496">
        <f>RS_wells_scenario_1_bgw!E496-RS_wells_baseline_bgw!E496</f>
        <v>0</v>
      </c>
      <c r="F496">
        <f>RS_wells_scenario_1_bgw!F496-RS_wells_baseline_bgw!F496</f>
        <v>0</v>
      </c>
      <c r="G496">
        <f>RS_wells_scenario_1_bgw!G496-RS_wells_baseline_bgw!G496</f>
        <v>0</v>
      </c>
      <c r="H496" s="19">
        <f>RS_wells_scenario_1_bgw!H496-RS_wells_baseline_bgw!H496</f>
        <v>0</v>
      </c>
      <c r="I496">
        <f>RS_wells_scenario_1_bgw!I496-RS_wells_baseline_bgw!I496</f>
        <v>0</v>
      </c>
      <c r="J496">
        <f>RS_wells_scenario_1_bgw!J496-RS_wells_baseline_bgw!J496</f>
        <v>0</v>
      </c>
      <c r="K496">
        <f>RS_wells_scenario_1_bgw!K496-RS_wells_baseline_bgw!K496</f>
        <v>0</v>
      </c>
      <c r="L496">
        <f>RS_wells_scenario_1_bgw!L496-RS_wells_baseline_bgw!L496</f>
        <v>0</v>
      </c>
      <c r="M496">
        <f>RS_wells_scenario_1_bgw!M496-RS_wells_baseline_bgw!M496</f>
        <v>0</v>
      </c>
      <c r="N496">
        <f>RS_wells_scenario_1_bgw!N496-RS_wells_baseline_bgw!N496</f>
        <v>0</v>
      </c>
      <c r="O496">
        <v>10.145833333333334</v>
      </c>
      <c r="P496">
        <f t="shared" si="104"/>
        <v>1953</v>
      </c>
      <c r="Q496" s="2">
        <f t="shared" si="105"/>
        <v>19602.187499999724</v>
      </c>
      <c r="R496">
        <f t="shared" si="106"/>
        <v>0</v>
      </c>
      <c r="S496">
        <f>I496*$O496/ref!$B$3</f>
        <v>0</v>
      </c>
      <c r="T496">
        <f>K496*$O496/ref!$B$3</f>
        <v>0</v>
      </c>
      <c r="U496">
        <f>L496*$O496/ref!$B$3</f>
        <v>0</v>
      </c>
      <c r="V496">
        <f>N496*$O496/ref!$B$3</f>
        <v>0</v>
      </c>
      <c r="W496">
        <f t="shared" si="110"/>
        <v>8</v>
      </c>
      <c r="X496" t="str">
        <f t="shared" si="111"/>
        <v>8 1953</v>
      </c>
      <c r="Y496">
        <f t="shared" si="108"/>
        <v>2</v>
      </c>
      <c r="Z496">
        <f t="shared" si="112"/>
        <v>1981</v>
      </c>
      <c r="AA496" t="str">
        <f t="shared" si="113"/>
        <v>2 1981</v>
      </c>
      <c r="AB496" s="1">
        <f t="shared" si="109"/>
        <v>29646.125</v>
      </c>
      <c r="AC496">
        <f t="shared" si="107"/>
        <v>3</v>
      </c>
      <c r="AD496" s="16">
        <f t="shared" si="114"/>
        <v>-1618.3135394674005</v>
      </c>
      <c r="AE496" s="16">
        <f t="shared" si="115"/>
        <v>-41.618725407484767</v>
      </c>
      <c r="AF496" s="16">
        <f t="shared" si="116"/>
        <v>1453.8194348958821</v>
      </c>
      <c r="AG496" s="16">
        <f t="shared" si="117"/>
        <v>2888.2905563963977</v>
      </c>
      <c r="AH496">
        <f>INDEX(Impacts_scenario_1_RSBsn_Mask!$Y$2:$Y$70,$Z496-1939+1,1)</f>
        <v>0.89260305142465768</v>
      </c>
    </row>
    <row r="497" spans="1:34" x14ac:dyDescent="0.3">
      <c r="A497">
        <v>166</v>
      </c>
      <c r="B497">
        <v>1</v>
      </c>
      <c r="C497">
        <f>RS_wells_scenario_1_bgw!C497-RS_wells_baseline_bgw!C497</f>
        <v>0</v>
      </c>
      <c r="D497">
        <f>RS_wells_scenario_1_bgw!D497-RS_wells_baseline_bgw!D497</f>
        <v>0</v>
      </c>
      <c r="E497">
        <f>RS_wells_scenario_1_bgw!E497-RS_wells_baseline_bgw!E497</f>
        <v>0</v>
      </c>
      <c r="F497">
        <f>RS_wells_scenario_1_bgw!F497-RS_wells_baseline_bgw!F497</f>
        <v>0</v>
      </c>
      <c r="G497">
        <f>RS_wells_scenario_1_bgw!G497-RS_wells_baseline_bgw!G497</f>
        <v>0</v>
      </c>
      <c r="H497" s="19">
        <f>RS_wells_scenario_1_bgw!H497-RS_wells_baseline_bgw!H497</f>
        <v>0</v>
      </c>
      <c r="I497">
        <f>RS_wells_scenario_1_bgw!I497-RS_wells_baseline_bgw!I497</f>
        <v>0</v>
      </c>
      <c r="J497">
        <f>RS_wells_scenario_1_bgw!J497-RS_wells_baseline_bgw!J497</f>
        <v>0</v>
      </c>
      <c r="K497">
        <f>RS_wells_scenario_1_bgw!K497-RS_wells_baseline_bgw!K497</f>
        <v>0</v>
      </c>
      <c r="L497">
        <f>RS_wells_scenario_1_bgw!L497-RS_wells_baseline_bgw!L497</f>
        <v>0</v>
      </c>
      <c r="M497">
        <f>RS_wells_scenario_1_bgw!M497-RS_wells_baseline_bgw!M497</f>
        <v>0</v>
      </c>
      <c r="N497">
        <f>RS_wells_scenario_1_bgw!N497-RS_wells_baseline_bgw!N497</f>
        <v>0</v>
      </c>
      <c r="O497">
        <v>10.145833333333334</v>
      </c>
      <c r="P497">
        <f t="shared" si="104"/>
        <v>1953</v>
      </c>
      <c r="Q497" s="2">
        <f t="shared" si="105"/>
        <v>19612.333333333056</v>
      </c>
      <c r="R497">
        <f t="shared" si="106"/>
        <v>0</v>
      </c>
      <c r="S497">
        <f>I497*$O497/ref!$B$3</f>
        <v>0</v>
      </c>
      <c r="T497">
        <f>K497*$O497/ref!$B$3</f>
        <v>0</v>
      </c>
      <c r="U497">
        <f>L497*$O497/ref!$B$3</f>
        <v>0</v>
      </c>
      <c r="V497">
        <f>N497*$O497/ref!$B$3</f>
        <v>0</v>
      </c>
      <c r="W497">
        <f t="shared" si="110"/>
        <v>9</v>
      </c>
      <c r="X497" t="str">
        <f t="shared" si="111"/>
        <v>9 1953</v>
      </c>
      <c r="Y497">
        <f t="shared" si="108"/>
        <v>3</v>
      </c>
      <c r="Z497">
        <f t="shared" si="112"/>
        <v>1981</v>
      </c>
      <c r="AA497" t="str">
        <f t="shared" si="113"/>
        <v>3 1981</v>
      </c>
      <c r="AB497" s="1">
        <f t="shared" si="109"/>
        <v>29676.5625</v>
      </c>
      <c r="AC497">
        <f t="shared" si="107"/>
        <v>3</v>
      </c>
      <c r="AD497" s="16">
        <f t="shared" si="114"/>
        <v>-1954.1714086969123</v>
      </c>
      <c r="AE497" s="16">
        <f t="shared" si="115"/>
        <v>-41.618725407484767</v>
      </c>
      <c r="AF497" s="16">
        <f t="shared" si="116"/>
        <v>372.59049937643539</v>
      </c>
      <c r="AG497" s="16">
        <f t="shared" si="117"/>
        <v>2942.0732258268781</v>
      </c>
      <c r="AH497">
        <f>INDEX(Impacts_scenario_1_RSBsn_Mask!$Y$2:$Y$70,$Z497-1939+1,1)</f>
        <v>0.89260305142465768</v>
      </c>
    </row>
    <row r="498" spans="1:34" x14ac:dyDescent="0.3">
      <c r="A498">
        <v>166</v>
      </c>
      <c r="B498">
        <v>2</v>
      </c>
      <c r="C498">
        <f>RS_wells_scenario_1_bgw!C498-RS_wells_baseline_bgw!C498</f>
        <v>0</v>
      </c>
      <c r="D498">
        <f>RS_wells_scenario_1_bgw!D498-RS_wells_baseline_bgw!D498</f>
        <v>0</v>
      </c>
      <c r="E498">
        <f>RS_wells_scenario_1_bgw!E498-RS_wells_baseline_bgw!E498</f>
        <v>0</v>
      </c>
      <c r="F498">
        <f>RS_wells_scenario_1_bgw!F498-RS_wells_baseline_bgw!F498</f>
        <v>0</v>
      </c>
      <c r="G498">
        <f>RS_wells_scenario_1_bgw!G498-RS_wells_baseline_bgw!G498</f>
        <v>0</v>
      </c>
      <c r="H498" s="19">
        <f>RS_wells_scenario_1_bgw!H498-RS_wells_baseline_bgw!H498</f>
        <v>0</v>
      </c>
      <c r="I498">
        <f>RS_wells_scenario_1_bgw!I498-RS_wells_baseline_bgw!I498</f>
        <v>0</v>
      </c>
      <c r="J498">
        <f>RS_wells_scenario_1_bgw!J498-RS_wells_baseline_bgw!J498</f>
        <v>0</v>
      </c>
      <c r="K498">
        <f>RS_wells_scenario_1_bgw!K498-RS_wells_baseline_bgw!K498</f>
        <v>0</v>
      </c>
      <c r="L498">
        <f>RS_wells_scenario_1_bgw!L498-RS_wells_baseline_bgw!L498</f>
        <v>0</v>
      </c>
      <c r="M498">
        <f>RS_wells_scenario_1_bgw!M498-RS_wells_baseline_bgw!M498</f>
        <v>0</v>
      </c>
      <c r="N498">
        <f>RS_wells_scenario_1_bgw!N498-RS_wells_baseline_bgw!N498</f>
        <v>0</v>
      </c>
      <c r="O498">
        <v>10.145833333333334</v>
      </c>
      <c r="P498">
        <f t="shared" si="104"/>
        <v>1953</v>
      </c>
      <c r="Q498" s="2">
        <f t="shared" si="105"/>
        <v>19622.479166666388</v>
      </c>
      <c r="R498">
        <f t="shared" si="106"/>
        <v>0</v>
      </c>
      <c r="S498">
        <f>I498*$O498/ref!$B$3</f>
        <v>0</v>
      </c>
      <c r="T498">
        <f>K498*$O498/ref!$B$3</f>
        <v>0</v>
      </c>
      <c r="U498">
        <f>L498*$O498/ref!$B$3</f>
        <v>0</v>
      </c>
      <c r="V498">
        <f>N498*$O498/ref!$B$3</f>
        <v>0</v>
      </c>
      <c r="W498">
        <f t="shared" si="110"/>
        <v>9</v>
      </c>
      <c r="X498" t="str">
        <f t="shared" si="111"/>
        <v>9 1953</v>
      </c>
      <c r="Y498">
        <f t="shared" si="108"/>
        <v>4</v>
      </c>
      <c r="Z498">
        <f t="shared" si="112"/>
        <v>1981</v>
      </c>
      <c r="AA498" t="str">
        <f t="shared" si="113"/>
        <v>4 1981</v>
      </c>
      <c r="AB498" s="1">
        <f t="shared" si="109"/>
        <v>29707</v>
      </c>
      <c r="AC498">
        <f t="shared" si="107"/>
        <v>3</v>
      </c>
      <c r="AD498" s="16">
        <f t="shared" si="114"/>
        <v>-656.20074782732638</v>
      </c>
      <c r="AE498" s="16">
        <f t="shared" si="115"/>
        <v>-925.18044407139473</v>
      </c>
      <c r="AF498" s="16">
        <f t="shared" si="116"/>
        <v>2834.5163452509005</v>
      </c>
      <c r="AG498" s="16">
        <f t="shared" si="117"/>
        <v>2282.5080485568751</v>
      </c>
      <c r="AH498">
        <f>INDEX(Impacts_scenario_1_RSBsn_Mask!$Y$2:$Y$70,$Z498-1939+1,1)</f>
        <v>0.89260305142465768</v>
      </c>
    </row>
    <row r="499" spans="1:34" x14ac:dyDescent="0.3">
      <c r="A499">
        <v>166</v>
      </c>
      <c r="B499">
        <v>3</v>
      </c>
      <c r="C499">
        <f>RS_wells_scenario_1_bgw!C499-RS_wells_baseline_bgw!C499</f>
        <v>0</v>
      </c>
      <c r="D499">
        <f>RS_wells_scenario_1_bgw!D499-RS_wells_baseline_bgw!D499</f>
        <v>0</v>
      </c>
      <c r="E499">
        <f>RS_wells_scenario_1_bgw!E499-RS_wells_baseline_bgw!E499</f>
        <v>0</v>
      </c>
      <c r="F499">
        <f>RS_wells_scenario_1_bgw!F499-RS_wells_baseline_bgw!F499</f>
        <v>0</v>
      </c>
      <c r="G499">
        <f>RS_wells_scenario_1_bgw!G499-RS_wells_baseline_bgw!G499</f>
        <v>0</v>
      </c>
      <c r="H499" s="19">
        <f>RS_wells_scenario_1_bgw!H499-RS_wells_baseline_bgw!H499</f>
        <v>0</v>
      </c>
      <c r="I499">
        <f>RS_wells_scenario_1_bgw!I499-RS_wells_baseline_bgw!I499</f>
        <v>0</v>
      </c>
      <c r="J499">
        <f>RS_wells_scenario_1_bgw!J499-RS_wells_baseline_bgw!J499</f>
        <v>0</v>
      </c>
      <c r="K499">
        <f>RS_wells_scenario_1_bgw!K499-RS_wells_baseline_bgw!K499</f>
        <v>0</v>
      </c>
      <c r="L499">
        <f>RS_wells_scenario_1_bgw!L499-RS_wells_baseline_bgw!L499</f>
        <v>0</v>
      </c>
      <c r="M499">
        <f>RS_wells_scenario_1_bgw!M499-RS_wells_baseline_bgw!M499</f>
        <v>0</v>
      </c>
      <c r="N499">
        <f>RS_wells_scenario_1_bgw!N499-RS_wells_baseline_bgw!N499</f>
        <v>0</v>
      </c>
      <c r="O499">
        <v>10.145833333333334</v>
      </c>
      <c r="P499">
        <f t="shared" si="104"/>
        <v>1953</v>
      </c>
      <c r="Q499" s="2">
        <f t="shared" si="105"/>
        <v>19632.62499999972</v>
      </c>
      <c r="R499">
        <f t="shared" si="106"/>
        <v>0</v>
      </c>
      <c r="S499">
        <f>I499*$O499/ref!$B$3</f>
        <v>0</v>
      </c>
      <c r="T499">
        <f>K499*$O499/ref!$B$3</f>
        <v>0</v>
      </c>
      <c r="U499">
        <f>L499*$O499/ref!$B$3</f>
        <v>0</v>
      </c>
      <c r="V499">
        <f>N499*$O499/ref!$B$3</f>
        <v>0</v>
      </c>
      <c r="W499">
        <f t="shared" si="110"/>
        <v>9</v>
      </c>
      <c r="X499" t="str">
        <f t="shared" si="111"/>
        <v>9 1953</v>
      </c>
      <c r="Y499">
        <f t="shared" si="108"/>
        <v>5</v>
      </c>
      <c r="Z499">
        <f t="shared" si="112"/>
        <v>1981</v>
      </c>
      <c r="AA499" t="str">
        <f t="shared" si="113"/>
        <v>5 1981</v>
      </c>
      <c r="AB499" s="1">
        <f t="shared" si="109"/>
        <v>29737.4375</v>
      </c>
      <c r="AC499">
        <f t="shared" si="107"/>
        <v>3</v>
      </c>
      <c r="AD499" s="16">
        <f t="shared" si="114"/>
        <v>-3187.6461498935528</v>
      </c>
      <c r="AE499" s="16">
        <f t="shared" si="115"/>
        <v>-1427.2982178747761</v>
      </c>
      <c r="AF499" s="16">
        <f t="shared" si="116"/>
        <v>-3.4061677379884142E-3</v>
      </c>
      <c r="AG499" s="16">
        <f t="shared" si="117"/>
        <v>3777.0981785812664</v>
      </c>
      <c r="AH499">
        <f>INDEX(Impacts_scenario_1_RSBsn_Mask!$Y$2:$Y$70,$Z499-1939+1,1)</f>
        <v>0.89260305142465768</v>
      </c>
    </row>
    <row r="500" spans="1:34" x14ac:dyDescent="0.3">
      <c r="A500">
        <v>167</v>
      </c>
      <c r="B500">
        <v>1</v>
      </c>
      <c r="C500">
        <f>RS_wells_scenario_1_bgw!C500-RS_wells_baseline_bgw!C500</f>
        <v>0</v>
      </c>
      <c r="D500">
        <f>RS_wells_scenario_1_bgw!D500-RS_wells_baseline_bgw!D500</f>
        <v>0</v>
      </c>
      <c r="E500">
        <f>RS_wells_scenario_1_bgw!E500-RS_wells_baseline_bgw!E500</f>
        <v>0</v>
      </c>
      <c r="F500">
        <f>RS_wells_scenario_1_bgw!F500-RS_wells_baseline_bgw!F500</f>
        <v>0</v>
      </c>
      <c r="G500">
        <f>RS_wells_scenario_1_bgw!G500-RS_wells_baseline_bgw!G500</f>
        <v>0</v>
      </c>
      <c r="H500" s="19">
        <f>RS_wells_scenario_1_bgw!H500-RS_wells_baseline_bgw!H500</f>
        <v>0</v>
      </c>
      <c r="I500">
        <f>RS_wells_scenario_1_bgw!I500-RS_wells_baseline_bgw!I500</f>
        <v>0</v>
      </c>
      <c r="J500">
        <f>RS_wells_scenario_1_bgw!J500-RS_wells_baseline_bgw!J500</f>
        <v>0</v>
      </c>
      <c r="K500">
        <f>RS_wells_scenario_1_bgw!K500-RS_wells_baseline_bgw!K500</f>
        <v>0</v>
      </c>
      <c r="L500">
        <f>RS_wells_scenario_1_bgw!L500-RS_wells_baseline_bgw!L500</f>
        <v>0</v>
      </c>
      <c r="M500">
        <f>RS_wells_scenario_1_bgw!M500-RS_wells_baseline_bgw!M500</f>
        <v>0</v>
      </c>
      <c r="N500">
        <f>RS_wells_scenario_1_bgw!N500-RS_wells_baseline_bgw!N500</f>
        <v>0</v>
      </c>
      <c r="O500">
        <v>10.145833333333334</v>
      </c>
      <c r="P500">
        <f t="shared" si="104"/>
        <v>1953</v>
      </c>
      <c r="Q500" s="2">
        <f t="shared" si="105"/>
        <v>19642.770833333052</v>
      </c>
      <c r="R500">
        <f t="shared" si="106"/>
        <v>0</v>
      </c>
      <c r="S500">
        <f>I500*$O500/ref!$B$3</f>
        <v>0</v>
      </c>
      <c r="T500">
        <f>K500*$O500/ref!$B$3</f>
        <v>0</v>
      </c>
      <c r="U500">
        <f>L500*$O500/ref!$B$3</f>
        <v>0</v>
      </c>
      <c r="V500">
        <f>N500*$O500/ref!$B$3</f>
        <v>0</v>
      </c>
      <c r="W500">
        <f t="shared" si="110"/>
        <v>10</v>
      </c>
      <c r="X500" t="str">
        <f t="shared" si="111"/>
        <v>10 1953</v>
      </c>
      <c r="Y500">
        <f t="shared" si="108"/>
        <v>6</v>
      </c>
      <c r="Z500">
        <f t="shared" si="112"/>
        <v>1981</v>
      </c>
      <c r="AA500" t="str">
        <f t="shared" si="113"/>
        <v>6 1981</v>
      </c>
      <c r="AB500" s="1">
        <f t="shared" si="109"/>
        <v>29767.875</v>
      </c>
      <c r="AC500">
        <f t="shared" si="107"/>
        <v>3</v>
      </c>
      <c r="AD500" s="16">
        <f t="shared" si="114"/>
        <v>-1339.8084238949757</v>
      </c>
      <c r="AE500" s="16">
        <f t="shared" si="115"/>
        <v>-3341.5227177456286</v>
      </c>
      <c r="AF500" s="16">
        <f t="shared" si="116"/>
        <v>2213.6587478462156</v>
      </c>
      <c r="AG500" s="16">
        <f t="shared" si="117"/>
        <v>3653.2899964150974</v>
      </c>
      <c r="AH500">
        <f>INDEX(Impacts_scenario_1_RSBsn_Mask!$Y$2:$Y$70,$Z500-1939+1,1)</f>
        <v>0.89260305142465768</v>
      </c>
    </row>
    <row r="501" spans="1:34" x14ac:dyDescent="0.3">
      <c r="A501">
        <v>167</v>
      </c>
      <c r="B501">
        <v>2</v>
      </c>
      <c r="C501">
        <f>RS_wells_scenario_1_bgw!C501-RS_wells_baseline_bgw!C501</f>
        <v>0</v>
      </c>
      <c r="D501">
        <f>RS_wells_scenario_1_bgw!D501-RS_wells_baseline_bgw!D501</f>
        <v>0</v>
      </c>
      <c r="E501">
        <f>RS_wells_scenario_1_bgw!E501-RS_wells_baseline_bgw!E501</f>
        <v>0</v>
      </c>
      <c r="F501">
        <f>RS_wells_scenario_1_bgw!F501-RS_wells_baseline_bgw!F501</f>
        <v>0</v>
      </c>
      <c r="G501">
        <f>RS_wells_scenario_1_bgw!G501-RS_wells_baseline_bgw!G501</f>
        <v>0</v>
      </c>
      <c r="H501" s="19">
        <f>RS_wells_scenario_1_bgw!H501-RS_wells_baseline_bgw!H501</f>
        <v>0</v>
      </c>
      <c r="I501">
        <f>RS_wells_scenario_1_bgw!I501-RS_wells_baseline_bgw!I501</f>
        <v>0</v>
      </c>
      <c r="J501">
        <f>RS_wells_scenario_1_bgw!J501-RS_wells_baseline_bgw!J501</f>
        <v>0</v>
      </c>
      <c r="K501">
        <f>RS_wells_scenario_1_bgw!K501-RS_wells_baseline_bgw!K501</f>
        <v>0</v>
      </c>
      <c r="L501">
        <f>RS_wells_scenario_1_bgw!L501-RS_wells_baseline_bgw!L501</f>
        <v>0</v>
      </c>
      <c r="M501">
        <f>RS_wells_scenario_1_bgw!M501-RS_wells_baseline_bgw!M501</f>
        <v>0</v>
      </c>
      <c r="N501">
        <f>RS_wells_scenario_1_bgw!N501-RS_wells_baseline_bgw!N501</f>
        <v>0</v>
      </c>
      <c r="O501">
        <v>10.145833333333334</v>
      </c>
      <c r="P501">
        <f t="shared" si="104"/>
        <v>1953</v>
      </c>
      <c r="Q501" s="2">
        <f t="shared" si="105"/>
        <v>19652.916666666384</v>
      </c>
      <c r="R501">
        <f t="shared" si="106"/>
        <v>0</v>
      </c>
      <c r="S501">
        <f>I501*$O501/ref!$B$3</f>
        <v>0</v>
      </c>
      <c r="T501">
        <f>K501*$O501/ref!$B$3</f>
        <v>0</v>
      </c>
      <c r="U501">
        <f>L501*$O501/ref!$B$3</f>
        <v>0</v>
      </c>
      <c r="V501">
        <f>N501*$O501/ref!$B$3</f>
        <v>0</v>
      </c>
      <c r="W501">
        <f t="shared" si="110"/>
        <v>10</v>
      </c>
      <c r="X501" t="str">
        <f t="shared" si="111"/>
        <v>10 1953</v>
      </c>
      <c r="Y501">
        <f t="shared" si="108"/>
        <v>7</v>
      </c>
      <c r="Z501">
        <f t="shared" si="112"/>
        <v>1981</v>
      </c>
      <c r="AA501" t="str">
        <f t="shared" si="113"/>
        <v>7 1981</v>
      </c>
      <c r="AB501" s="1">
        <f t="shared" si="109"/>
        <v>29798.3125</v>
      </c>
      <c r="AC501">
        <f t="shared" si="107"/>
        <v>3</v>
      </c>
      <c r="AD501" s="16">
        <f t="shared" si="114"/>
        <v>2910.2835723346006</v>
      </c>
      <c r="AE501" s="16">
        <f t="shared" si="115"/>
        <v>-10183.633647813353</v>
      </c>
      <c r="AF501" s="16">
        <f t="shared" si="116"/>
        <v>1470.926781833632</v>
      </c>
      <c r="AG501" s="16">
        <f t="shared" si="117"/>
        <v>3973.8474115003246</v>
      </c>
      <c r="AH501">
        <f>INDEX(Impacts_scenario_1_RSBsn_Mask!$Y$2:$Y$70,$Z501-1939+1,1)</f>
        <v>0.89260305142465768</v>
      </c>
    </row>
    <row r="502" spans="1:34" x14ac:dyDescent="0.3">
      <c r="A502">
        <v>167</v>
      </c>
      <c r="B502">
        <v>3</v>
      </c>
      <c r="C502">
        <f>RS_wells_scenario_1_bgw!C502-RS_wells_baseline_bgw!C502</f>
        <v>0</v>
      </c>
      <c r="D502">
        <f>RS_wells_scenario_1_bgw!D502-RS_wells_baseline_bgw!D502</f>
        <v>0</v>
      </c>
      <c r="E502">
        <f>RS_wells_scenario_1_bgw!E502-RS_wells_baseline_bgw!E502</f>
        <v>0</v>
      </c>
      <c r="F502">
        <f>RS_wells_scenario_1_bgw!F502-RS_wells_baseline_bgw!F502</f>
        <v>0</v>
      </c>
      <c r="G502">
        <f>RS_wells_scenario_1_bgw!G502-RS_wells_baseline_bgw!G502</f>
        <v>0</v>
      </c>
      <c r="H502" s="19">
        <f>RS_wells_scenario_1_bgw!H502-RS_wells_baseline_bgw!H502</f>
        <v>0</v>
      </c>
      <c r="I502">
        <f>RS_wells_scenario_1_bgw!I502-RS_wells_baseline_bgw!I502</f>
        <v>0</v>
      </c>
      <c r="J502">
        <f>RS_wells_scenario_1_bgw!J502-RS_wells_baseline_bgw!J502</f>
        <v>0</v>
      </c>
      <c r="K502">
        <f>RS_wells_scenario_1_bgw!K502-RS_wells_baseline_bgw!K502</f>
        <v>0</v>
      </c>
      <c r="L502">
        <f>RS_wells_scenario_1_bgw!L502-RS_wells_baseline_bgw!L502</f>
        <v>0</v>
      </c>
      <c r="M502">
        <f>RS_wells_scenario_1_bgw!M502-RS_wells_baseline_bgw!M502</f>
        <v>0</v>
      </c>
      <c r="N502">
        <f>RS_wells_scenario_1_bgw!N502-RS_wells_baseline_bgw!N502</f>
        <v>0</v>
      </c>
      <c r="O502">
        <v>10.145833333333334</v>
      </c>
      <c r="P502">
        <f t="shared" si="104"/>
        <v>1953</v>
      </c>
      <c r="Q502" s="2">
        <f t="shared" si="105"/>
        <v>19663.062499999716</v>
      </c>
      <c r="R502">
        <f t="shared" si="106"/>
        <v>0</v>
      </c>
      <c r="S502">
        <f>I502*$O502/ref!$B$3</f>
        <v>0</v>
      </c>
      <c r="T502">
        <f>K502*$O502/ref!$B$3</f>
        <v>0</v>
      </c>
      <c r="U502">
        <f>L502*$O502/ref!$B$3</f>
        <v>0</v>
      </c>
      <c r="V502">
        <f>N502*$O502/ref!$B$3</f>
        <v>0</v>
      </c>
      <c r="W502">
        <f t="shared" si="110"/>
        <v>10</v>
      </c>
      <c r="X502" t="str">
        <f t="shared" si="111"/>
        <v>10 1953</v>
      </c>
      <c r="Y502">
        <f t="shared" si="108"/>
        <v>8</v>
      </c>
      <c r="Z502">
        <f t="shared" si="112"/>
        <v>1981</v>
      </c>
      <c r="AA502" t="str">
        <f t="shared" si="113"/>
        <v>8 1981</v>
      </c>
      <c r="AB502" s="1">
        <f t="shared" si="109"/>
        <v>29828.75</v>
      </c>
      <c r="AC502">
        <f t="shared" si="107"/>
        <v>3</v>
      </c>
      <c r="AD502" s="16">
        <f t="shared" si="114"/>
        <v>-105.60407190283635</v>
      </c>
      <c r="AE502" s="16">
        <f t="shared" si="115"/>
        <v>-11173.541217444337</v>
      </c>
      <c r="AF502" s="16">
        <f t="shared" si="116"/>
        <v>3684.8669847858309</v>
      </c>
      <c r="AG502" s="16">
        <f t="shared" si="117"/>
        <v>3544.6544576087081</v>
      </c>
      <c r="AH502">
        <f>INDEX(Impacts_scenario_1_RSBsn_Mask!$Y$2:$Y$70,$Z502-1939+1,1)</f>
        <v>0.89260305142465768</v>
      </c>
    </row>
    <row r="503" spans="1:34" x14ac:dyDescent="0.3">
      <c r="A503">
        <v>168</v>
      </c>
      <c r="B503">
        <v>1</v>
      </c>
      <c r="C503">
        <f>RS_wells_scenario_1_bgw!C503-RS_wells_baseline_bgw!C503</f>
        <v>0</v>
      </c>
      <c r="D503">
        <f>RS_wells_scenario_1_bgw!D503-RS_wells_baseline_bgw!D503</f>
        <v>0</v>
      </c>
      <c r="E503">
        <f>RS_wells_scenario_1_bgw!E503-RS_wells_baseline_bgw!E503</f>
        <v>0</v>
      </c>
      <c r="F503">
        <f>RS_wells_scenario_1_bgw!F503-RS_wells_baseline_bgw!F503</f>
        <v>0</v>
      </c>
      <c r="G503">
        <f>RS_wells_scenario_1_bgw!G503-RS_wells_baseline_bgw!G503</f>
        <v>0</v>
      </c>
      <c r="H503" s="19">
        <f>RS_wells_scenario_1_bgw!H503-RS_wells_baseline_bgw!H503</f>
        <v>0</v>
      </c>
      <c r="I503">
        <f>RS_wells_scenario_1_bgw!I503-RS_wells_baseline_bgw!I503</f>
        <v>0</v>
      </c>
      <c r="J503">
        <f>RS_wells_scenario_1_bgw!J503-RS_wells_baseline_bgw!J503</f>
        <v>0</v>
      </c>
      <c r="K503">
        <f>RS_wells_scenario_1_bgw!K503-RS_wells_baseline_bgw!K503</f>
        <v>0</v>
      </c>
      <c r="L503">
        <f>RS_wells_scenario_1_bgw!L503-RS_wells_baseline_bgw!L503</f>
        <v>0</v>
      </c>
      <c r="M503">
        <f>RS_wells_scenario_1_bgw!M503-RS_wells_baseline_bgw!M503</f>
        <v>0</v>
      </c>
      <c r="N503">
        <f>RS_wells_scenario_1_bgw!N503-RS_wells_baseline_bgw!N503</f>
        <v>0</v>
      </c>
      <c r="O503">
        <v>10.145833333333334</v>
      </c>
      <c r="P503">
        <f t="shared" si="104"/>
        <v>1953</v>
      </c>
      <c r="Q503" s="2">
        <f t="shared" si="105"/>
        <v>19673.208333333048</v>
      </c>
      <c r="R503">
        <f t="shared" si="106"/>
        <v>0</v>
      </c>
      <c r="S503">
        <f>I503*$O503/ref!$B$3</f>
        <v>0</v>
      </c>
      <c r="T503">
        <f>K503*$O503/ref!$B$3</f>
        <v>0</v>
      </c>
      <c r="U503">
        <f>L503*$O503/ref!$B$3</f>
        <v>0</v>
      </c>
      <c r="V503">
        <f>N503*$O503/ref!$B$3</f>
        <v>0</v>
      </c>
      <c r="W503">
        <f t="shared" si="110"/>
        <v>11</v>
      </c>
      <c r="X503" t="str">
        <f t="shared" si="111"/>
        <v>11 1953</v>
      </c>
      <c r="Y503">
        <f t="shared" si="108"/>
        <v>9</v>
      </c>
      <c r="Z503">
        <f t="shared" si="112"/>
        <v>1981</v>
      </c>
      <c r="AA503" t="str">
        <f t="shared" si="113"/>
        <v>9 1981</v>
      </c>
      <c r="AB503" s="1">
        <f t="shared" si="109"/>
        <v>29859.1875</v>
      </c>
      <c r="AC503">
        <f t="shared" si="107"/>
        <v>3</v>
      </c>
      <c r="AD503" s="16">
        <f t="shared" si="114"/>
        <v>-664.6095628331625</v>
      </c>
      <c r="AE503" s="16">
        <f t="shared" si="115"/>
        <v>-5038.5980849546513</v>
      </c>
      <c r="AF503" s="16">
        <f t="shared" si="116"/>
        <v>2343.7235977616647</v>
      </c>
      <c r="AG503" s="16">
        <f t="shared" si="117"/>
        <v>3264.3817081908537</v>
      </c>
      <c r="AH503">
        <f>INDEX(Impacts_scenario_1_RSBsn_Mask!$Y$2:$Y$70,$Z503-1939+1,1)</f>
        <v>0.89260305142465768</v>
      </c>
    </row>
    <row r="504" spans="1:34" x14ac:dyDescent="0.3">
      <c r="A504">
        <v>168</v>
      </c>
      <c r="B504">
        <v>2</v>
      </c>
      <c r="C504">
        <f>RS_wells_scenario_1_bgw!C504-RS_wells_baseline_bgw!C504</f>
        <v>0</v>
      </c>
      <c r="D504">
        <f>RS_wells_scenario_1_bgw!D504-RS_wells_baseline_bgw!D504</f>
        <v>0</v>
      </c>
      <c r="E504">
        <f>RS_wells_scenario_1_bgw!E504-RS_wells_baseline_bgw!E504</f>
        <v>0</v>
      </c>
      <c r="F504">
        <f>RS_wells_scenario_1_bgw!F504-RS_wells_baseline_bgw!F504</f>
        <v>0</v>
      </c>
      <c r="G504">
        <f>RS_wells_scenario_1_bgw!G504-RS_wells_baseline_bgw!G504</f>
        <v>0</v>
      </c>
      <c r="H504" s="19">
        <f>RS_wells_scenario_1_bgw!H504-RS_wells_baseline_bgw!H504</f>
        <v>0</v>
      </c>
      <c r="I504">
        <f>RS_wells_scenario_1_bgw!I504-RS_wells_baseline_bgw!I504</f>
        <v>0</v>
      </c>
      <c r="J504">
        <f>RS_wells_scenario_1_bgw!J504-RS_wells_baseline_bgw!J504</f>
        <v>0</v>
      </c>
      <c r="K504">
        <f>RS_wells_scenario_1_bgw!K504-RS_wells_baseline_bgw!K504</f>
        <v>0</v>
      </c>
      <c r="L504">
        <f>RS_wells_scenario_1_bgw!L504-RS_wells_baseline_bgw!L504</f>
        <v>0</v>
      </c>
      <c r="M504">
        <f>RS_wells_scenario_1_bgw!M504-RS_wells_baseline_bgw!M504</f>
        <v>0</v>
      </c>
      <c r="N504">
        <f>RS_wells_scenario_1_bgw!N504-RS_wells_baseline_bgw!N504</f>
        <v>0</v>
      </c>
      <c r="O504">
        <v>10.145833333333334</v>
      </c>
      <c r="P504">
        <f t="shared" si="104"/>
        <v>1953</v>
      </c>
      <c r="Q504" s="2">
        <f t="shared" si="105"/>
        <v>19683.35416666638</v>
      </c>
      <c r="R504">
        <f t="shared" si="106"/>
        <v>0</v>
      </c>
      <c r="S504">
        <f>I504*$O504/ref!$B$3</f>
        <v>0</v>
      </c>
      <c r="T504">
        <f>K504*$O504/ref!$B$3</f>
        <v>0</v>
      </c>
      <c r="U504">
        <f>L504*$O504/ref!$B$3</f>
        <v>0</v>
      </c>
      <c r="V504">
        <f>N504*$O504/ref!$B$3</f>
        <v>0</v>
      </c>
      <c r="W504">
        <f t="shared" si="110"/>
        <v>11</v>
      </c>
      <c r="X504" t="str">
        <f t="shared" si="111"/>
        <v>11 1953</v>
      </c>
      <c r="Y504">
        <f t="shared" si="108"/>
        <v>10</v>
      </c>
      <c r="Z504">
        <f t="shared" si="112"/>
        <v>1981</v>
      </c>
      <c r="AA504" t="str">
        <f t="shared" si="113"/>
        <v>10 1981</v>
      </c>
      <c r="AB504" s="1">
        <f t="shared" si="109"/>
        <v>29889.625</v>
      </c>
      <c r="AC504">
        <f t="shared" si="107"/>
        <v>3</v>
      </c>
      <c r="AD504" s="16">
        <f t="shared" si="114"/>
        <v>-1646.7593213836785</v>
      </c>
      <c r="AE504" s="16">
        <f t="shared" si="115"/>
        <v>-41.618725407484767</v>
      </c>
      <c r="AF504" s="16">
        <f t="shared" si="116"/>
        <v>182.08876291834008</v>
      </c>
      <c r="AG504" s="16">
        <f t="shared" si="117"/>
        <v>3466.0499737842447</v>
      </c>
      <c r="AH504">
        <f>INDEX(Impacts_scenario_1_RSBsn_Mask!$Y$2:$Y$70,$Z504-1939+1,1)</f>
        <v>0.89260305142465768</v>
      </c>
    </row>
    <row r="505" spans="1:34" x14ac:dyDescent="0.3">
      <c r="A505">
        <v>168</v>
      </c>
      <c r="B505">
        <v>3</v>
      </c>
      <c r="C505">
        <f>RS_wells_scenario_1_bgw!C505-RS_wells_baseline_bgw!C505</f>
        <v>0</v>
      </c>
      <c r="D505">
        <f>RS_wells_scenario_1_bgw!D505-RS_wells_baseline_bgw!D505</f>
        <v>0</v>
      </c>
      <c r="E505">
        <f>RS_wells_scenario_1_bgw!E505-RS_wells_baseline_bgw!E505</f>
        <v>0</v>
      </c>
      <c r="F505">
        <f>RS_wells_scenario_1_bgw!F505-RS_wells_baseline_bgw!F505</f>
        <v>0</v>
      </c>
      <c r="G505">
        <f>RS_wells_scenario_1_bgw!G505-RS_wells_baseline_bgw!G505</f>
        <v>0</v>
      </c>
      <c r="H505" s="19">
        <f>RS_wells_scenario_1_bgw!H505-RS_wells_baseline_bgw!H505</f>
        <v>0</v>
      </c>
      <c r="I505">
        <f>RS_wells_scenario_1_bgw!I505-RS_wells_baseline_bgw!I505</f>
        <v>0</v>
      </c>
      <c r="J505">
        <f>RS_wells_scenario_1_bgw!J505-RS_wells_baseline_bgw!J505</f>
        <v>0</v>
      </c>
      <c r="K505">
        <f>RS_wells_scenario_1_bgw!K505-RS_wells_baseline_bgw!K505</f>
        <v>0</v>
      </c>
      <c r="L505">
        <f>RS_wells_scenario_1_bgw!L505-RS_wells_baseline_bgw!L505</f>
        <v>0</v>
      </c>
      <c r="M505">
        <f>RS_wells_scenario_1_bgw!M505-RS_wells_baseline_bgw!M505</f>
        <v>0</v>
      </c>
      <c r="N505">
        <f>RS_wells_scenario_1_bgw!N505-RS_wells_baseline_bgw!N505</f>
        <v>0</v>
      </c>
      <c r="O505">
        <v>10.145833333333334</v>
      </c>
      <c r="P505">
        <f t="shared" si="104"/>
        <v>1953</v>
      </c>
      <c r="Q505" s="2">
        <f t="shared" si="105"/>
        <v>19693.499999999713</v>
      </c>
      <c r="R505">
        <f t="shared" si="106"/>
        <v>0</v>
      </c>
      <c r="S505">
        <f>I505*$O505/ref!$B$3</f>
        <v>0</v>
      </c>
      <c r="T505">
        <f>K505*$O505/ref!$B$3</f>
        <v>0</v>
      </c>
      <c r="U505">
        <f>L505*$O505/ref!$B$3</f>
        <v>0</v>
      </c>
      <c r="V505">
        <f>N505*$O505/ref!$B$3</f>
        <v>0</v>
      </c>
      <c r="W505">
        <f t="shared" si="110"/>
        <v>11</v>
      </c>
      <c r="X505" t="str">
        <f t="shared" si="111"/>
        <v>11 1953</v>
      </c>
      <c r="Y505">
        <f t="shared" si="108"/>
        <v>11</v>
      </c>
      <c r="Z505">
        <f t="shared" si="112"/>
        <v>1981</v>
      </c>
      <c r="AA505" t="str">
        <f t="shared" si="113"/>
        <v>11 1981</v>
      </c>
      <c r="AB505" s="1">
        <f t="shared" si="109"/>
        <v>29920.0625</v>
      </c>
      <c r="AC505">
        <f t="shared" si="107"/>
        <v>3</v>
      </c>
      <c r="AD505" s="16">
        <f t="shared" si="114"/>
        <v>-847.98616223021099</v>
      </c>
      <c r="AE505" s="16">
        <f t="shared" si="115"/>
        <v>-41.618725407484767</v>
      </c>
      <c r="AF505" s="16">
        <f t="shared" si="116"/>
        <v>-6.2531034779567162E-4</v>
      </c>
      <c r="AG505" s="16">
        <f t="shared" si="117"/>
        <v>3497.0147765699144</v>
      </c>
      <c r="AH505">
        <f>INDEX(Impacts_scenario_1_RSBsn_Mask!$Y$2:$Y$70,$Z505-1939+1,1)</f>
        <v>0.89260305142465768</v>
      </c>
    </row>
    <row r="506" spans="1:34" x14ac:dyDescent="0.3">
      <c r="A506">
        <v>169</v>
      </c>
      <c r="B506">
        <v>1</v>
      </c>
      <c r="C506">
        <f>RS_wells_scenario_1_bgw!C506-RS_wells_baseline_bgw!C506</f>
        <v>0</v>
      </c>
      <c r="D506">
        <f>RS_wells_scenario_1_bgw!D506-RS_wells_baseline_bgw!D506</f>
        <v>0</v>
      </c>
      <c r="E506">
        <f>RS_wells_scenario_1_bgw!E506-RS_wells_baseline_bgw!E506</f>
        <v>0</v>
      </c>
      <c r="F506">
        <f>RS_wells_scenario_1_bgw!F506-RS_wells_baseline_bgw!F506</f>
        <v>0</v>
      </c>
      <c r="G506">
        <f>RS_wells_scenario_1_bgw!G506-RS_wells_baseline_bgw!G506</f>
        <v>0</v>
      </c>
      <c r="H506" s="19">
        <f>RS_wells_scenario_1_bgw!H506-RS_wells_baseline_bgw!H506</f>
        <v>0</v>
      </c>
      <c r="I506">
        <f>RS_wells_scenario_1_bgw!I506-RS_wells_baseline_bgw!I506</f>
        <v>0</v>
      </c>
      <c r="J506">
        <f>RS_wells_scenario_1_bgw!J506-RS_wells_baseline_bgw!J506</f>
        <v>0</v>
      </c>
      <c r="K506">
        <f>RS_wells_scenario_1_bgw!K506-RS_wells_baseline_bgw!K506</f>
        <v>0</v>
      </c>
      <c r="L506">
        <f>RS_wells_scenario_1_bgw!L506-RS_wells_baseline_bgw!L506</f>
        <v>0</v>
      </c>
      <c r="M506">
        <f>RS_wells_scenario_1_bgw!M506-RS_wells_baseline_bgw!M506</f>
        <v>0</v>
      </c>
      <c r="N506">
        <f>RS_wells_scenario_1_bgw!N506-RS_wells_baseline_bgw!N506</f>
        <v>0</v>
      </c>
      <c r="O506">
        <v>10.145833333333334</v>
      </c>
      <c r="P506">
        <f t="shared" si="104"/>
        <v>1953</v>
      </c>
      <c r="Q506" s="2">
        <f t="shared" si="105"/>
        <v>19703.645833333045</v>
      </c>
      <c r="R506">
        <f t="shared" si="106"/>
        <v>0</v>
      </c>
      <c r="S506">
        <f>I506*$O506/ref!$B$3</f>
        <v>0</v>
      </c>
      <c r="T506">
        <f>K506*$O506/ref!$B$3</f>
        <v>0</v>
      </c>
      <c r="U506">
        <f>L506*$O506/ref!$B$3</f>
        <v>0</v>
      </c>
      <c r="V506">
        <f>N506*$O506/ref!$B$3</f>
        <v>0</v>
      </c>
      <c r="W506">
        <f t="shared" si="110"/>
        <v>12</v>
      </c>
      <c r="X506" t="str">
        <f t="shared" si="111"/>
        <v>12 1953</v>
      </c>
      <c r="Y506">
        <f t="shared" si="108"/>
        <v>12</v>
      </c>
      <c r="Z506">
        <f t="shared" si="112"/>
        <v>1981</v>
      </c>
      <c r="AA506" t="str">
        <f t="shared" si="113"/>
        <v>12 1981</v>
      </c>
      <c r="AB506" s="1">
        <f t="shared" si="109"/>
        <v>29950.5</v>
      </c>
      <c r="AC506">
        <f t="shared" si="107"/>
        <v>3</v>
      </c>
      <c r="AD506" s="16">
        <f t="shared" si="114"/>
        <v>-677.9417548212723</v>
      </c>
      <c r="AE506" s="16">
        <f t="shared" si="115"/>
        <v>-41.618725407484767</v>
      </c>
      <c r="AF506" s="16">
        <f t="shared" si="116"/>
        <v>568.58298905877064</v>
      </c>
      <c r="AG506" s="16">
        <f t="shared" si="117"/>
        <v>3340.5930422501988</v>
      </c>
      <c r="AH506">
        <f>INDEX(Impacts_scenario_1_RSBsn_Mask!$Y$2:$Y$70,$Z506-1939+1,1)</f>
        <v>0.89260305142465768</v>
      </c>
    </row>
    <row r="507" spans="1:34" x14ac:dyDescent="0.3">
      <c r="A507">
        <v>169</v>
      </c>
      <c r="B507">
        <v>2</v>
      </c>
      <c r="C507">
        <f>RS_wells_scenario_1_bgw!C507-RS_wells_baseline_bgw!C507</f>
        <v>0</v>
      </c>
      <c r="D507">
        <f>RS_wells_scenario_1_bgw!D507-RS_wells_baseline_bgw!D507</f>
        <v>0</v>
      </c>
      <c r="E507">
        <f>RS_wells_scenario_1_bgw!E507-RS_wells_baseline_bgw!E507</f>
        <v>0</v>
      </c>
      <c r="F507">
        <f>RS_wells_scenario_1_bgw!F507-RS_wells_baseline_bgw!F507</f>
        <v>0</v>
      </c>
      <c r="G507">
        <f>RS_wells_scenario_1_bgw!G507-RS_wells_baseline_bgw!G507</f>
        <v>0</v>
      </c>
      <c r="H507" s="19">
        <f>RS_wells_scenario_1_bgw!H507-RS_wells_baseline_bgw!H507</f>
        <v>0</v>
      </c>
      <c r="I507">
        <f>RS_wells_scenario_1_bgw!I507-RS_wells_baseline_bgw!I507</f>
        <v>0</v>
      </c>
      <c r="J507">
        <f>RS_wells_scenario_1_bgw!J507-RS_wells_baseline_bgw!J507</f>
        <v>0</v>
      </c>
      <c r="K507">
        <f>RS_wells_scenario_1_bgw!K507-RS_wells_baseline_bgw!K507</f>
        <v>0</v>
      </c>
      <c r="L507">
        <f>RS_wells_scenario_1_bgw!L507-RS_wells_baseline_bgw!L507</f>
        <v>0</v>
      </c>
      <c r="M507">
        <f>RS_wells_scenario_1_bgw!M507-RS_wells_baseline_bgw!M507</f>
        <v>0</v>
      </c>
      <c r="N507">
        <f>RS_wells_scenario_1_bgw!N507-RS_wells_baseline_bgw!N507</f>
        <v>0</v>
      </c>
      <c r="O507">
        <v>10.145833333333334</v>
      </c>
      <c r="P507">
        <f t="shared" si="104"/>
        <v>1953</v>
      </c>
      <c r="Q507" s="2">
        <f t="shared" si="105"/>
        <v>19713.791666666377</v>
      </c>
      <c r="R507">
        <f t="shared" si="106"/>
        <v>0</v>
      </c>
      <c r="S507">
        <f>I507*$O507/ref!$B$3</f>
        <v>0</v>
      </c>
      <c r="T507">
        <f>K507*$O507/ref!$B$3</f>
        <v>0</v>
      </c>
      <c r="U507">
        <f>L507*$O507/ref!$B$3</f>
        <v>0</v>
      </c>
      <c r="V507">
        <f>N507*$O507/ref!$B$3</f>
        <v>0</v>
      </c>
      <c r="W507">
        <f t="shared" si="110"/>
        <v>12</v>
      </c>
      <c r="X507" t="str">
        <f t="shared" si="111"/>
        <v>12 1953</v>
      </c>
      <c r="Y507">
        <f t="shared" si="108"/>
        <v>1</v>
      </c>
      <c r="Z507">
        <f t="shared" si="112"/>
        <v>1982</v>
      </c>
      <c r="AA507" t="str">
        <f t="shared" si="113"/>
        <v>1 1982</v>
      </c>
      <c r="AB507" s="1">
        <f t="shared" si="109"/>
        <v>29980.9375</v>
      </c>
      <c r="AC507">
        <f t="shared" si="107"/>
        <v>3</v>
      </c>
      <c r="AD507" s="16">
        <f t="shared" si="114"/>
        <v>-538.92912059386458</v>
      </c>
      <c r="AE507" s="16">
        <f t="shared" si="115"/>
        <v>-41.61872540748216</v>
      </c>
      <c r="AF507" s="16">
        <f t="shared" si="116"/>
        <v>423.58822939580403</v>
      </c>
      <c r="AG507" s="16">
        <f t="shared" si="117"/>
        <v>3195.5312824246712</v>
      </c>
      <c r="AH507">
        <f>INDEX(Impacts_scenario_1_RSBsn_Mask!$Y$2:$Y$70,$Z507-1939+1,1)</f>
        <v>0.86731638145592638</v>
      </c>
    </row>
    <row r="508" spans="1:34" x14ac:dyDescent="0.3">
      <c r="A508">
        <v>169</v>
      </c>
      <c r="B508">
        <v>3</v>
      </c>
      <c r="C508">
        <f>RS_wells_scenario_1_bgw!C508-RS_wells_baseline_bgw!C508</f>
        <v>0</v>
      </c>
      <c r="D508">
        <f>RS_wells_scenario_1_bgw!D508-RS_wells_baseline_bgw!D508</f>
        <v>0</v>
      </c>
      <c r="E508">
        <f>RS_wells_scenario_1_bgw!E508-RS_wells_baseline_bgw!E508</f>
        <v>0</v>
      </c>
      <c r="F508">
        <f>RS_wells_scenario_1_bgw!F508-RS_wells_baseline_bgw!F508</f>
        <v>0</v>
      </c>
      <c r="G508">
        <f>RS_wells_scenario_1_bgw!G508-RS_wells_baseline_bgw!G508</f>
        <v>0</v>
      </c>
      <c r="H508" s="19">
        <f>RS_wells_scenario_1_bgw!H508-RS_wells_baseline_bgw!H508</f>
        <v>0</v>
      </c>
      <c r="I508">
        <f>RS_wells_scenario_1_bgw!I508-RS_wells_baseline_bgw!I508</f>
        <v>0</v>
      </c>
      <c r="J508">
        <f>RS_wells_scenario_1_bgw!J508-RS_wells_baseline_bgw!J508</f>
        <v>0</v>
      </c>
      <c r="K508">
        <f>RS_wells_scenario_1_bgw!K508-RS_wells_baseline_bgw!K508</f>
        <v>0</v>
      </c>
      <c r="L508">
        <f>RS_wells_scenario_1_bgw!L508-RS_wells_baseline_bgw!L508</f>
        <v>0</v>
      </c>
      <c r="M508">
        <f>RS_wells_scenario_1_bgw!M508-RS_wells_baseline_bgw!M508</f>
        <v>0</v>
      </c>
      <c r="N508">
        <f>RS_wells_scenario_1_bgw!N508-RS_wells_baseline_bgw!N508</f>
        <v>0</v>
      </c>
      <c r="O508">
        <v>10.145833333333334</v>
      </c>
      <c r="P508">
        <f t="shared" si="104"/>
        <v>1953</v>
      </c>
      <c r="Q508" s="2">
        <f t="shared" si="105"/>
        <v>19723.937499999709</v>
      </c>
      <c r="R508">
        <f t="shared" si="106"/>
        <v>0</v>
      </c>
      <c r="S508">
        <f>I508*$O508/ref!$B$3</f>
        <v>0</v>
      </c>
      <c r="T508">
        <f>K508*$O508/ref!$B$3</f>
        <v>0</v>
      </c>
      <c r="U508">
        <f>L508*$O508/ref!$B$3</f>
        <v>0</v>
      </c>
      <c r="V508">
        <f>N508*$O508/ref!$B$3</f>
        <v>0</v>
      </c>
      <c r="W508">
        <f t="shared" si="110"/>
        <v>12</v>
      </c>
      <c r="X508" t="str">
        <f t="shared" si="111"/>
        <v>12 1953</v>
      </c>
      <c r="Y508">
        <f t="shared" si="108"/>
        <v>2</v>
      </c>
      <c r="Z508">
        <f t="shared" si="112"/>
        <v>1982</v>
      </c>
      <c r="AA508" t="str">
        <f t="shared" si="113"/>
        <v>2 1982</v>
      </c>
      <c r="AB508" s="1">
        <f t="shared" si="109"/>
        <v>30011.375</v>
      </c>
      <c r="AC508">
        <f t="shared" si="107"/>
        <v>3</v>
      </c>
      <c r="AD508" s="16">
        <f t="shared" si="114"/>
        <v>-489.47293104572873</v>
      </c>
      <c r="AE508" s="16">
        <f t="shared" si="115"/>
        <v>-41.61872540748216</v>
      </c>
      <c r="AF508" s="16">
        <f t="shared" si="116"/>
        <v>316.6228700721698</v>
      </c>
      <c r="AG508" s="16">
        <f t="shared" si="117"/>
        <v>3096.3972511553511</v>
      </c>
      <c r="AH508">
        <f>INDEX(Impacts_scenario_1_RSBsn_Mask!$Y$2:$Y$70,$Z508-1939+1,1)</f>
        <v>0.86731638145592638</v>
      </c>
    </row>
    <row r="509" spans="1:34" x14ac:dyDescent="0.3">
      <c r="A509">
        <v>170</v>
      </c>
      <c r="B509">
        <v>1</v>
      </c>
      <c r="C509">
        <f>RS_wells_scenario_1_bgw!C509-RS_wells_baseline_bgw!C509</f>
        <v>0</v>
      </c>
      <c r="D509">
        <f>RS_wells_scenario_1_bgw!D509-RS_wells_baseline_bgw!D509</f>
        <v>0</v>
      </c>
      <c r="E509">
        <f>RS_wells_scenario_1_bgw!E509-RS_wells_baseline_bgw!E509</f>
        <v>0</v>
      </c>
      <c r="F509">
        <f>RS_wells_scenario_1_bgw!F509-RS_wells_baseline_bgw!F509</f>
        <v>0</v>
      </c>
      <c r="G509">
        <f>RS_wells_scenario_1_bgw!G509-RS_wells_baseline_bgw!G509</f>
        <v>0</v>
      </c>
      <c r="H509" s="19">
        <f>RS_wells_scenario_1_bgw!H509-RS_wells_baseline_bgw!H509</f>
        <v>0</v>
      </c>
      <c r="I509">
        <f>RS_wells_scenario_1_bgw!I509-RS_wells_baseline_bgw!I509</f>
        <v>0</v>
      </c>
      <c r="J509">
        <f>RS_wells_scenario_1_bgw!J509-RS_wells_baseline_bgw!J509</f>
        <v>0</v>
      </c>
      <c r="K509">
        <f>RS_wells_scenario_1_bgw!K509-RS_wells_baseline_bgw!K509</f>
        <v>0</v>
      </c>
      <c r="L509">
        <f>RS_wells_scenario_1_bgw!L509-RS_wells_baseline_bgw!L509</f>
        <v>0</v>
      </c>
      <c r="M509">
        <f>RS_wells_scenario_1_bgw!M509-RS_wells_baseline_bgw!M509</f>
        <v>0</v>
      </c>
      <c r="N509">
        <f>RS_wells_scenario_1_bgw!N509-RS_wells_baseline_bgw!N509</f>
        <v>0</v>
      </c>
      <c r="O509">
        <v>10.145833333333334</v>
      </c>
      <c r="P509">
        <f t="shared" si="104"/>
        <v>1954</v>
      </c>
      <c r="Q509" s="2">
        <f t="shared" si="105"/>
        <v>19734.083333333041</v>
      </c>
      <c r="R509">
        <f t="shared" si="106"/>
        <v>0</v>
      </c>
      <c r="S509">
        <f>I509*$O509/ref!$B$3</f>
        <v>0</v>
      </c>
      <c r="T509">
        <f>K509*$O509/ref!$B$3</f>
        <v>0</v>
      </c>
      <c r="U509">
        <f>L509*$O509/ref!$B$3</f>
        <v>0</v>
      </c>
      <c r="V509">
        <f>N509*$O509/ref!$B$3</f>
        <v>0</v>
      </c>
      <c r="W509">
        <f t="shared" si="110"/>
        <v>1</v>
      </c>
      <c r="X509" t="str">
        <f t="shared" si="111"/>
        <v>1 1954</v>
      </c>
      <c r="Y509">
        <f t="shared" si="108"/>
        <v>3</v>
      </c>
      <c r="Z509">
        <f t="shared" si="112"/>
        <v>1982</v>
      </c>
      <c r="AA509" t="str">
        <f t="shared" si="113"/>
        <v>3 1982</v>
      </c>
      <c r="AB509" s="1">
        <f t="shared" si="109"/>
        <v>30041.8125</v>
      </c>
      <c r="AC509">
        <f t="shared" si="107"/>
        <v>3</v>
      </c>
      <c r="AD509" s="16">
        <f t="shared" si="114"/>
        <v>-316.73445502324535</v>
      </c>
      <c r="AE509" s="16">
        <f t="shared" si="115"/>
        <v>-41.61872540748216</v>
      </c>
      <c r="AF509" s="16">
        <f t="shared" si="116"/>
        <v>1070.3288490340885</v>
      </c>
      <c r="AG509" s="16">
        <f t="shared" si="117"/>
        <v>2870.0774310151201</v>
      </c>
      <c r="AH509">
        <f>INDEX(Impacts_scenario_1_RSBsn_Mask!$Y$2:$Y$70,$Z509-1939+1,1)</f>
        <v>0.86731638145592638</v>
      </c>
    </row>
    <row r="510" spans="1:34" x14ac:dyDescent="0.3">
      <c r="A510">
        <v>170</v>
      </c>
      <c r="B510">
        <v>2</v>
      </c>
      <c r="C510">
        <f>RS_wells_scenario_1_bgw!C510-RS_wells_baseline_bgw!C510</f>
        <v>0</v>
      </c>
      <c r="D510">
        <f>RS_wells_scenario_1_bgw!D510-RS_wells_baseline_bgw!D510</f>
        <v>0</v>
      </c>
      <c r="E510">
        <f>RS_wells_scenario_1_bgw!E510-RS_wells_baseline_bgw!E510</f>
        <v>0</v>
      </c>
      <c r="F510">
        <f>RS_wells_scenario_1_bgw!F510-RS_wells_baseline_bgw!F510</f>
        <v>0</v>
      </c>
      <c r="G510">
        <f>RS_wells_scenario_1_bgw!G510-RS_wells_baseline_bgw!G510</f>
        <v>0</v>
      </c>
      <c r="H510" s="19">
        <f>RS_wells_scenario_1_bgw!H510-RS_wells_baseline_bgw!H510</f>
        <v>0</v>
      </c>
      <c r="I510">
        <f>RS_wells_scenario_1_bgw!I510-RS_wells_baseline_bgw!I510</f>
        <v>0</v>
      </c>
      <c r="J510">
        <f>RS_wells_scenario_1_bgw!J510-RS_wells_baseline_bgw!J510</f>
        <v>0</v>
      </c>
      <c r="K510">
        <f>RS_wells_scenario_1_bgw!K510-RS_wells_baseline_bgw!K510</f>
        <v>0</v>
      </c>
      <c r="L510">
        <f>RS_wells_scenario_1_bgw!L510-RS_wells_baseline_bgw!L510</f>
        <v>0</v>
      </c>
      <c r="M510">
        <f>RS_wells_scenario_1_bgw!M510-RS_wells_baseline_bgw!M510</f>
        <v>0</v>
      </c>
      <c r="N510">
        <f>RS_wells_scenario_1_bgw!N510-RS_wells_baseline_bgw!N510</f>
        <v>0</v>
      </c>
      <c r="O510">
        <v>10.145833333333334</v>
      </c>
      <c r="P510">
        <f t="shared" si="104"/>
        <v>1954</v>
      </c>
      <c r="Q510" s="2">
        <f t="shared" si="105"/>
        <v>19744.229166666373</v>
      </c>
      <c r="R510">
        <f t="shared" si="106"/>
        <v>0</v>
      </c>
      <c r="S510">
        <f>I510*$O510/ref!$B$3</f>
        <v>0</v>
      </c>
      <c r="T510">
        <f>K510*$O510/ref!$B$3</f>
        <v>0</v>
      </c>
      <c r="U510">
        <f>L510*$O510/ref!$B$3</f>
        <v>0</v>
      </c>
      <c r="V510">
        <f>N510*$O510/ref!$B$3</f>
        <v>0</v>
      </c>
      <c r="W510">
        <f t="shared" si="110"/>
        <v>1</v>
      </c>
      <c r="X510" t="str">
        <f t="shared" si="111"/>
        <v>1 1954</v>
      </c>
      <c r="Y510">
        <f t="shared" si="108"/>
        <v>4</v>
      </c>
      <c r="Z510">
        <f t="shared" si="112"/>
        <v>1982</v>
      </c>
      <c r="AA510" t="str">
        <f t="shared" si="113"/>
        <v>4 1982</v>
      </c>
      <c r="AB510" s="1">
        <f t="shared" si="109"/>
        <v>30072.25</v>
      </c>
      <c r="AC510">
        <f t="shared" si="107"/>
        <v>3</v>
      </c>
      <c r="AD510" s="16">
        <f t="shared" si="114"/>
        <v>-64.287711357944985</v>
      </c>
      <c r="AE510" s="16">
        <f t="shared" si="115"/>
        <v>-1789.8747977789224</v>
      </c>
      <c r="AF510" s="16">
        <f t="shared" si="116"/>
        <v>2364.2732788860649</v>
      </c>
      <c r="AG510" s="16">
        <f t="shared" si="117"/>
        <v>2483.8549081252386</v>
      </c>
      <c r="AH510">
        <f>INDEX(Impacts_scenario_1_RSBsn_Mask!$Y$2:$Y$70,$Z510-1939+1,1)</f>
        <v>0.86731638145592638</v>
      </c>
    </row>
    <row r="511" spans="1:34" x14ac:dyDescent="0.3">
      <c r="A511">
        <v>170</v>
      </c>
      <c r="B511">
        <v>3</v>
      </c>
      <c r="C511">
        <f>RS_wells_scenario_1_bgw!C511-RS_wells_baseline_bgw!C511</f>
        <v>0</v>
      </c>
      <c r="D511">
        <f>RS_wells_scenario_1_bgw!D511-RS_wells_baseline_bgw!D511</f>
        <v>0</v>
      </c>
      <c r="E511">
        <f>RS_wells_scenario_1_bgw!E511-RS_wells_baseline_bgw!E511</f>
        <v>0</v>
      </c>
      <c r="F511">
        <f>RS_wells_scenario_1_bgw!F511-RS_wells_baseline_bgw!F511</f>
        <v>0</v>
      </c>
      <c r="G511">
        <f>RS_wells_scenario_1_bgw!G511-RS_wells_baseline_bgw!G511</f>
        <v>0</v>
      </c>
      <c r="H511" s="19">
        <f>RS_wells_scenario_1_bgw!H511-RS_wells_baseline_bgw!H511</f>
        <v>0</v>
      </c>
      <c r="I511">
        <f>RS_wells_scenario_1_bgw!I511-RS_wells_baseline_bgw!I511</f>
        <v>0</v>
      </c>
      <c r="J511">
        <f>RS_wells_scenario_1_bgw!J511-RS_wells_baseline_bgw!J511</f>
        <v>0</v>
      </c>
      <c r="K511">
        <f>RS_wells_scenario_1_bgw!K511-RS_wells_baseline_bgw!K511</f>
        <v>0</v>
      </c>
      <c r="L511">
        <f>RS_wells_scenario_1_bgw!L511-RS_wells_baseline_bgw!L511</f>
        <v>0</v>
      </c>
      <c r="M511">
        <f>RS_wells_scenario_1_bgw!M511-RS_wells_baseline_bgw!M511</f>
        <v>0</v>
      </c>
      <c r="N511">
        <f>RS_wells_scenario_1_bgw!N511-RS_wells_baseline_bgw!N511</f>
        <v>0</v>
      </c>
      <c r="O511">
        <v>10.145833333333334</v>
      </c>
      <c r="P511">
        <f t="shared" si="104"/>
        <v>1954</v>
      </c>
      <c r="Q511" s="2">
        <f t="shared" si="105"/>
        <v>19754.374999999705</v>
      </c>
      <c r="R511">
        <f t="shared" si="106"/>
        <v>0</v>
      </c>
      <c r="S511">
        <f>I511*$O511/ref!$B$3</f>
        <v>0</v>
      </c>
      <c r="T511">
        <f>K511*$O511/ref!$B$3</f>
        <v>0</v>
      </c>
      <c r="U511">
        <f>L511*$O511/ref!$B$3</f>
        <v>0</v>
      </c>
      <c r="V511">
        <f>N511*$O511/ref!$B$3</f>
        <v>0</v>
      </c>
      <c r="W511">
        <f t="shared" si="110"/>
        <v>1</v>
      </c>
      <c r="X511" t="str">
        <f t="shared" si="111"/>
        <v>1 1954</v>
      </c>
      <c r="Y511">
        <f t="shared" si="108"/>
        <v>5</v>
      </c>
      <c r="Z511">
        <f t="shared" si="112"/>
        <v>1982</v>
      </c>
      <c r="AA511" t="str">
        <f t="shared" si="113"/>
        <v>5 1982</v>
      </c>
      <c r="AB511" s="1">
        <f t="shared" si="109"/>
        <v>30102.6875</v>
      </c>
      <c r="AC511">
        <f t="shared" si="107"/>
        <v>3</v>
      </c>
      <c r="AD511" s="16">
        <f t="shared" si="114"/>
        <v>-940.27370751193666</v>
      </c>
      <c r="AE511" s="16">
        <f t="shared" si="115"/>
        <v>-2783.3880023243837</v>
      </c>
      <c r="AF511" s="16">
        <f t="shared" si="116"/>
        <v>599.17224745709905</v>
      </c>
      <c r="AG511" s="16">
        <f t="shared" si="117"/>
        <v>2770.9304717973309</v>
      </c>
      <c r="AH511">
        <f>INDEX(Impacts_scenario_1_RSBsn_Mask!$Y$2:$Y$70,$Z511-1939+1,1)</f>
        <v>0.86731638145592638</v>
      </c>
    </row>
    <row r="512" spans="1:34" x14ac:dyDescent="0.3">
      <c r="A512">
        <v>171</v>
      </c>
      <c r="B512">
        <v>1</v>
      </c>
      <c r="C512">
        <f>RS_wells_scenario_1_bgw!C512-RS_wells_baseline_bgw!C512</f>
        <v>0</v>
      </c>
      <c r="D512">
        <f>RS_wells_scenario_1_bgw!D512-RS_wells_baseline_bgw!D512</f>
        <v>0</v>
      </c>
      <c r="E512">
        <f>RS_wells_scenario_1_bgw!E512-RS_wells_baseline_bgw!E512</f>
        <v>0</v>
      </c>
      <c r="F512">
        <f>RS_wells_scenario_1_bgw!F512-RS_wells_baseline_bgw!F512</f>
        <v>0</v>
      </c>
      <c r="G512">
        <f>RS_wells_scenario_1_bgw!G512-RS_wells_baseline_bgw!G512</f>
        <v>0</v>
      </c>
      <c r="H512" s="19">
        <f>RS_wells_scenario_1_bgw!H512-RS_wells_baseline_bgw!H512</f>
        <v>0</v>
      </c>
      <c r="I512">
        <f>RS_wells_scenario_1_bgw!I512-RS_wells_baseline_bgw!I512</f>
        <v>0</v>
      </c>
      <c r="J512">
        <f>RS_wells_scenario_1_bgw!J512-RS_wells_baseline_bgw!J512</f>
        <v>0</v>
      </c>
      <c r="K512">
        <f>RS_wells_scenario_1_bgw!K512-RS_wells_baseline_bgw!K512</f>
        <v>0</v>
      </c>
      <c r="L512">
        <f>RS_wells_scenario_1_bgw!L512-RS_wells_baseline_bgw!L512</f>
        <v>0</v>
      </c>
      <c r="M512">
        <f>RS_wells_scenario_1_bgw!M512-RS_wells_baseline_bgw!M512</f>
        <v>0</v>
      </c>
      <c r="N512">
        <f>RS_wells_scenario_1_bgw!N512-RS_wells_baseline_bgw!N512</f>
        <v>0</v>
      </c>
      <c r="O512">
        <v>10.145833333333334</v>
      </c>
      <c r="P512">
        <f t="shared" si="104"/>
        <v>1954</v>
      </c>
      <c r="Q512" s="2">
        <f t="shared" si="105"/>
        <v>19764.520833333037</v>
      </c>
      <c r="R512">
        <f t="shared" si="106"/>
        <v>0</v>
      </c>
      <c r="S512">
        <f>I512*$O512/ref!$B$3</f>
        <v>0</v>
      </c>
      <c r="T512">
        <f>K512*$O512/ref!$B$3</f>
        <v>0</v>
      </c>
      <c r="U512">
        <f>L512*$O512/ref!$B$3</f>
        <v>0</v>
      </c>
      <c r="V512">
        <f>N512*$O512/ref!$B$3</f>
        <v>0</v>
      </c>
      <c r="W512">
        <f t="shared" si="110"/>
        <v>2</v>
      </c>
      <c r="X512" t="str">
        <f t="shared" si="111"/>
        <v>2 1954</v>
      </c>
      <c r="Y512">
        <f t="shared" si="108"/>
        <v>6</v>
      </c>
      <c r="Z512">
        <f t="shared" si="112"/>
        <v>1982</v>
      </c>
      <c r="AA512" t="str">
        <f t="shared" si="113"/>
        <v>6 1982</v>
      </c>
      <c r="AB512" s="1">
        <f t="shared" si="109"/>
        <v>30133.125</v>
      </c>
      <c r="AC512">
        <f t="shared" si="107"/>
        <v>3</v>
      </c>
      <c r="AD512" s="16">
        <f t="shared" si="114"/>
        <v>987.50460896612913</v>
      </c>
      <c r="AE512" s="16">
        <f t="shared" si="115"/>
        <v>-6570.9612563131386</v>
      </c>
      <c r="AF512" s="16">
        <f t="shared" si="116"/>
        <v>1482.0815509558633</v>
      </c>
      <c r="AG512" s="16">
        <f t="shared" si="117"/>
        <v>2831.3261501155466</v>
      </c>
      <c r="AH512">
        <f>INDEX(Impacts_scenario_1_RSBsn_Mask!$Y$2:$Y$70,$Z512-1939+1,1)</f>
        <v>0.86731638145592638</v>
      </c>
    </row>
    <row r="513" spans="1:34" x14ac:dyDescent="0.3">
      <c r="A513">
        <v>171</v>
      </c>
      <c r="B513">
        <v>2</v>
      </c>
      <c r="C513">
        <f>RS_wells_scenario_1_bgw!C513-RS_wells_baseline_bgw!C513</f>
        <v>0</v>
      </c>
      <c r="D513">
        <f>RS_wells_scenario_1_bgw!D513-RS_wells_baseline_bgw!D513</f>
        <v>0</v>
      </c>
      <c r="E513">
        <f>RS_wells_scenario_1_bgw!E513-RS_wells_baseline_bgw!E513</f>
        <v>0</v>
      </c>
      <c r="F513">
        <f>RS_wells_scenario_1_bgw!F513-RS_wells_baseline_bgw!F513</f>
        <v>0</v>
      </c>
      <c r="G513">
        <f>RS_wells_scenario_1_bgw!G513-RS_wells_baseline_bgw!G513</f>
        <v>0</v>
      </c>
      <c r="H513" s="19">
        <f>RS_wells_scenario_1_bgw!H513-RS_wells_baseline_bgw!H513</f>
        <v>0</v>
      </c>
      <c r="I513">
        <f>RS_wells_scenario_1_bgw!I513-RS_wells_baseline_bgw!I513</f>
        <v>0</v>
      </c>
      <c r="J513">
        <f>RS_wells_scenario_1_bgw!J513-RS_wells_baseline_bgw!J513</f>
        <v>0</v>
      </c>
      <c r="K513">
        <f>RS_wells_scenario_1_bgw!K513-RS_wells_baseline_bgw!K513</f>
        <v>0</v>
      </c>
      <c r="L513">
        <f>RS_wells_scenario_1_bgw!L513-RS_wells_baseline_bgw!L513</f>
        <v>0</v>
      </c>
      <c r="M513">
        <f>RS_wells_scenario_1_bgw!M513-RS_wells_baseline_bgw!M513</f>
        <v>0</v>
      </c>
      <c r="N513">
        <f>RS_wells_scenario_1_bgw!N513-RS_wells_baseline_bgw!N513</f>
        <v>0</v>
      </c>
      <c r="O513">
        <v>10.145833333333334</v>
      </c>
      <c r="P513">
        <f t="shared" si="104"/>
        <v>1954</v>
      </c>
      <c r="Q513" s="2">
        <f t="shared" si="105"/>
        <v>19774.66666666637</v>
      </c>
      <c r="R513">
        <f t="shared" si="106"/>
        <v>0</v>
      </c>
      <c r="S513">
        <f>I513*$O513/ref!$B$3</f>
        <v>0</v>
      </c>
      <c r="T513">
        <f>K513*$O513/ref!$B$3</f>
        <v>0</v>
      </c>
      <c r="U513">
        <f>L513*$O513/ref!$B$3</f>
        <v>0</v>
      </c>
      <c r="V513">
        <f>N513*$O513/ref!$B$3</f>
        <v>0</v>
      </c>
      <c r="W513">
        <f t="shared" si="110"/>
        <v>2</v>
      </c>
      <c r="X513" t="str">
        <f t="shared" si="111"/>
        <v>2 1954</v>
      </c>
      <c r="Y513">
        <f t="shared" si="108"/>
        <v>7</v>
      </c>
      <c r="Z513">
        <f t="shared" si="112"/>
        <v>1982</v>
      </c>
      <c r="AA513" t="str">
        <f t="shared" si="113"/>
        <v>7 1982</v>
      </c>
      <c r="AB513" s="1">
        <f t="shared" si="109"/>
        <v>30163.5625</v>
      </c>
      <c r="AC513">
        <f t="shared" si="107"/>
        <v>3</v>
      </c>
      <c r="AD513" s="16">
        <f t="shared" si="114"/>
        <v>629.93154235914608</v>
      </c>
      <c r="AE513" s="16">
        <f t="shared" si="115"/>
        <v>-20109.077931732078</v>
      </c>
      <c r="AF513" s="16">
        <f t="shared" si="116"/>
        <v>2607.3014043530984</v>
      </c>
      <c r="AG513" s="16">
        <f t="shared" si="117"/>
        <v>2626.9580776432849</v>
      </c>
      <c r="AH513">
        <f>INDEX(Impacts_scenario_1_RSBsn_Mask!$Y$2:$Y$70,$Z513-1939+1,1)</f>
        <v>0.86731638145592638</v>
      </c>
    </row>
    <row r="514" spans="1:34" x14ac:dyDescent="0.3">
      <c r="A514">
        <v>171</v>
      </c>
      <c r="B514">
        <v>3</v>
      </c>
      <c r="C514">
        <f>RS_wells_scenario_1_bgw!C514-RS_wells_baseline_bgw!C514</f>
        <v>0</v>
      </c>
      <c r="D514">
        <f>RS_wells_scenario_1_bgw!D514-RS_wells_baseline_bgw!D514</f>
        <v>0</v>
      </c>
      <c r="E514">
        <f>RS_wells_scenario_1_bgw!E514-RS_wells_baseline_bgw!E514</f>
        <v>0</v>
      </c>
      <c r="F514">
        <f>RS_wells_scenario_1_bgw!F514-RS_wells_baseline_bgw!F514</f>
        <v>0</v>
      </c>
      <c r="G514">
        <f>RS_wells_scenario_1_bgw!G514-RS_wells_baseline_bgw!G514</f>
        <v>0</v>
      </c>
      <c r="H514" s="19">
        <f>RS_wells_scenario_1_bgw!H514-RS_wells_baseline_bgw!H514</f>
        <v>0</v>
      </c>
      <c r="I514">
        <f>RS_wells_scenario_1_bgw!I514-RS_wells_baseline_bgw!I514</f>
        <v>0</v>
      </c>
      <c r="J514">
        <f>RS_wells_scenario_1_bgw!J514-RS_wells_baseline_bgw!J514</f>
        <v>0</v>
      </c>
      <c r="K514">
        <f>RS_wells_scenario_1_bgw!K514-RS_wells_baseline_bgw!K514</f>
        <v>0</v>
      </c>
      <c r="L514">
        <f>RS_wells_scenario_1_bgw!L514-RS_wells_baseline_bgw!L514</f>
        <v>0</v>
      </c>
      <c r="M514">
        <f>RS_wells_scenario_1_bgw!M514-RS_wells_baseline_bgw!M514</f>
        <v>0</v>
      </c>
      <c r="N514">
        <f>RS_wells_scenario_1_bgw!N514-RS_wells_baseline_bgw!N514</f>
        <v>0</v>
      </c>
      <c r="O514">
        <v>10.145833333333334</v>
      </c>
      <c r="P514">
        <f t="shared" si="104"/>
        <v>1954</v>
      </c>
      <c r="Q514" s="2">
        <f t="shared" si="105"/>
        <v>19784.812499999702</v>
      </c>
      <c r="R514">
        <f t="shared" si="106"/>
        <v>0</v>
      </c>
      <c r="S514">
        <f>I514*$O514/ref!$B$3</f>
        <v>0</v>
      </c>
      <c r="T514">
        <f>K514*$O514/ref!$B$3</f>
        <v>0</v>
      </c>
      <c r="U514">
        <f>L514*$O514/ref!$B$3</f>
        <v>0</v>
      </c>
      <c r="V514">
        <f>N514*$O514/ref!$B$3</f>
        <v>0</v>
      </c>
      <c r="W514">
        <f t="shared" si="110"/>
        <v>2</v>
      </c>
      <c r="X514" t="str">
        <f t="shared" si="111"/>
        <v>2 1954</v>
      </c>
      <c r="Y514">
        <f t="shared" si="108"/>
        <v>8</v>
      </c>
      <c r="Z514">
        <f t="shared" si="112"/>
        <v>1982</v>
      </c>
      <c r="AA514" t="str">
        <f t="shared" si="113"/>
        <v>8 1982</v>
      </c>
      <c r="AB514" s="1">
        <f t="shared" si="109"/>
        <v>30194</v>
      </c>
      <c r="AC514">
        <f t="shared" si="107"/>
        <v>3</v>
      </c>
      <c r="AD514" s="16">
        <f t="shared" si="114"/>
        <v>-30.083765613999731</v>
      </c>
      <c r="AE514" s="16">
        <f t="shared" si="115"/>
        <v>-22067.754695405776</v>
      </c>
      <c r="AF514" s="16">
        <f t="shared" si="116"/>
        <v>3289.7020613507289</v>
      </c>
      <c r="AG514" s="16">
        <f t="shared" si="117"/>
        <v>2324.2797289700984</v>
      </c>
      <c r="AH514">
        <f>INDEX(Impacts_scenario_1_RSBsn_Mask!$Y$2:$Y$70,$Z514-1939+1,1)</f>
        <v>0.86731638145592638</v>
      </c>
    </row>
    <row r="515" spans="1:34" x14ac:dyDescent="0.3">
      <c r="A515">
        <v>172</v>
      </c>
      <c r="B515">
        <v>1</v>
      </c>
      <c r="C515">
        <f>RS_wells_scenario_1_bgw!C515-RS_wells_baseline_bgw!C515</f>
        <v>0</v>
      </c>
      <c r="D515">
        <f>RS_wells_scenario_1_bgw!D515-RS_wells_baseline_bgw!D515</f>
        <v>0</v>
      </c>
      <c r="E515">
        <f>RS_wells_scenario_1_bgw!E515-RS_wells_baseline_bgw!E515</f>
        <v>0</v>
      </c>
      <c r="F515">
        <f>RS_wells_scenario_1_bgw!F515-RS_wells_baseline_bgw!F515</f>
        <v>0</v>
      </c>
      <c r="G515">
        <f>RS_wells_scenario_1_bgw!G515-RS_wells_baseline_bgw!G515</f>
        <v>0</v>
      </c>
      <c r="H515" s="19">
        <f>RS_wells_scenario_1_bgw!H515-RS_wells_baseline_bgw!H515</f>
        <v>0</v>
      </c>
      <c r="I515">
        <f>RS_wells_scenario_1_bgw!I515-RS_wells_baseline_bgw!I515</f>
        <v>0</v>
      </c>
      <c r="J515">
        <f>RS_wells_scenario_1_bgw!J515-RS_wells_baseline_bgw!J515</f>
        <v>0</v>
      </c>
      <c r="K515">
        <f>RS_wells_scenario_1_bgw!K515-RS_wells_baseline_bgw!K515</f>
        <v>0</v>
      </c>
      <c r="L515">
        <f>RS_wells_scenario_1_bgw!L515-RS_wells_baseline_bgw!L515</f>
        <v>0</v>
      </c>
      <c r="M515">
        <f>RS_wells_scenario_1_bgw!M515-RS_wells_baseline_bgw!M515</f>
        <v>0</v>
      </c>
      <c r="N515">
        <f>RS_wells_scenario_1_bgw!N515-RS_wells_baseline_bgw!N515</f>
        <v>0</v>
      </c>
      <c r="O515">
        <v>10.145833333333334</v>
      </c>
      <c r="P515">
        <f t="shared" ref="P515:P578" si="118">YEAR(Q515)</f>
        <v>1954</v>
      </c>
      <c r="Q515" s="2">
        <f t="shared" ref="Q515:Q578" si="119">Q514+(O515)</f>
        <v>19794.958333333034</v>
      </c>
      <c r="R515">
        <f t="shared" ref="R515:R578" si="120">+(H515-N515)/43650</f>
        <v>0</v>
      </c>
      <c r="S515">
        <f>I515*$O515/ref!$B$3</f>
        <v>0</v>
      </c>
      <c r="T515">
        <f>K515*$O515/ref!$B$3</f>
        <v>0</v>
      </c>
      <c r="U515">
        <f>L515*$O515/ref!$B$3</f>
        <v>0</v>
      </c>
      <c r="V515">
        <f>N515*$O515/ref!$B$3</f>
        <v>0</v>
      </c>
      <c r="W515">
        <f t="shared" si="110"/>
        <v>3</v>
      </c>
      <c r="X515" t="str">
        <f t="shared" si="111"/>
        <v>3 1954</v>
      </c>
      <c r="Y515">
        <f t="shared" si="108"/>
        <v>9</v>
      </c>
      <c r="Z515">
        <f t="shared" si="112"/>
        <v>1982</v>
      </c>
      <c r="AA515" t="str">
        <f t="shared" si="113"/>
        <v>9 1982</v>
      </c>
      <c r="AB515" s="1">
        <f t="shared" si="109"/>
        <v>30224.4375</v>
      </c>
      <c r="AC515">
        <f t="shared" ref="AC515:AC578" si="121">COUNTIF($X$2:$X$2452,$AA515)</f>
        <v>3</v>
      </c>
      <c r="AD515" s="16">
        <f t="shared" si="114"/>
        <v>-388.14071861938532</v>
      </c>
      <c r="AE515" s="16">
        <f t="shared" si="115"/>
        <v>-9928.872716124306</v>
      </c>
      <c r="AF515" s="16">
        <f t="shared" si="116"/>
        <v>2232.111392199075</v>
      </c>
      <c r="AG515" s="16">
        <f t="shared" si="117"/>
        <v>2422.1502969358844</v>
      </c>
      <c r="AH515">
        <f>INDEX(Impacts_scenario_1_RSBsn_Mask!$Y$2:$Y$70,$Z515-1939+1,1)</f>
        <v>0.86731638145592638</v>
      </c>
    </row>
    <row r="516" spans="1:34" x14ac:dyDescent="0.3">
      <c r="A516">
        <v>172</v>
      </c>
      <c r="B516">
        <v>2</v>
      </c>
      <c r="C516">
        <f>RS_wells_scenario_1_bgw!C516-RS_wells_baseline_bgw!C516</f>
        <v>0</v>
      </c>
      <c r="D516">
        <f>RS_wells_scenario_1_bgw!D516-RS_wells_baseline_bgw!D516</f>
        <v>0</v>
      </c>
      <c r="E516">
        <f>RS_wells_scenario_1_bgw!E516-RS_wells_baseline_bgw!E516</f>
        <v>0</v>
      </c>
      <c r="F516">
        <f>RS_wells_scenario_1_bgw!F516-RS_wells_baseline_bgw!F516</f>
        <v>0</v>
      </c>
      <c r="G516">
        <f>RS_wells_scenario_1_bgw!G516-RS_wells_baseline_bgw!G516</f>
        <v>0</v>
      </c>
      <c r="H516" s="19">
        <f>RS_wells_scenario_1_bgw!H516-RS_wells_baseline_bgw!H516</f>
        <v>0</v>
      </c>
      <c r="I516">
        <f>RS_wells_scenario_1_bgw!I516-RS_wells_baseline_bgw!I516</f>
        <v>0</v>
      </c>
      <c r="J516">
        <f>RS_wells_scenario_1_bgw!J516-RS_wells_baseline_bgw!J516</f>
        <v>0</v>
      </c>
      <c r="K516">
        <f>RS_wells_scenario_1_bgw!K516-RS_wells_baseline_bgw!K516</f>
        <v>0</v>
      </c>
      <c r="L516">
        <f>RS_wells_scenario_1_bgw!L516-RS_wells_baseline_bgw!L516</f>
        <v>0</v>
      </c>
      <c r="M516">
        <f>RS_wells_scenario_1_bgw!M516-RS_wells_baseline_bgw!M516</f>
        <v>0</v>
      </c>
      <c r="N516">
        <f>RS_wells_scenario_1_bgw!N516-RS_wells_baseline_bgw!N516</f>
        <v>0</v>
      </c>
      <c r="O516">
        <v>10.145833333333334</v>
      </c>
      <c r="P516">
        <f t="shared" si="118"/>
        <v>1954</v>
      </c>
      <c r="Q516" s="2">
        <f t="shared" si="119"/>
        <v>19805.104166666366</v>
      </c>
      <c r="R516">
        <f t="shared" si="120"/>
        <v>0</v>
      </c>
      <c r="S516">
        <f>I516*$O516/ref!$B$3</f>
        <v>0</v>
      </c>
      <c r="T516">
        <f>K516*$O516/ref!$B$3</f>
        <v>0</v>
      </c>
      <c r="U516">
        <f>L516*$O516/ref!$B$3</f>
        <v>0</v>
      </c>
      <c r="V516">
        <f>N516*$O516/ref!$B$3</f>
        <v>0</v>
      </c>
      <c r="W516">
        <f t="shared" si="110"/>
        <v>3</v>
      </c>
      <c r="X516" t="str">
        <f t="shared" si="111"/>
        <v>3 1954</v>
      </c>
      <c r="Y516">
        <f t="shared" ref="Y516:Y579" si="122">1+MOD(Y515,12)</f>
        <v>10</v>
      </c>
      <c r="Z516">
        <f t="shared" si="112"/>
        <v>1982</v>
      </c>
      <c r="AA516" t="str">
        <f t="shared" si="113"/>
        <v>10 1982</v>
      </c>
      <c r="AB516" s="1">
        <f t="shared" ref="AB516:AB579" si="123">AB515+30.4375</f>
        <v>30254.875</v>
      </c>
      <c r="AC516">
        <f t="shared" si="121"/>
        <v>3</v>
      </c>
      <c r="AD516" s="16">
        <f t="shared" si="114"/>
        <v>-3289.2948537414441</v>
      </c>
      <c r="AE516" s="16">
        <f t="shared" si="115"/>
        <v>-41.61872540748216</v>
      </c>
      <c r="AF516" s="16">
        <f t="shared" si="116"/>
        <v>1155.3609465797649</v>
      </c>
      <c r="AG516" s="16">
        <f t="shared" si="117"/>
        <v>2699.6718513880269</v>
      </c>
      <c r="AH516">
        <f>INDEX(Impacts_scenario_1_RSBsn_Mask!$Y$2:$Y$70,$Z516-1939+1,1)</f>
        <v>0.86731638145592638</v>
      </c>
    </row>
    <row r="517" spans="1:34" x14ac:dyDescent="0.3">
      <c r="A517">
        <v>172</v>
      </c>
      <c r="B517">
        <v>3</v>
      </c>
      <c r="C517">
        <f>RS_wells_scenario_1_bgw!C517-RS_wells_baseline_bgw!C517</f>
        <v>0</v>
      </c>
      <c r="D517">
        <f>RS_wells_scenario_1_bgw!D517-RS_wells_baseline_bgw!D517</f>
        <v>0</v>
      </c>
      <c r="E517">
        <f>RS_wells_scenario_1_bgw!E517-RS_wells_baseline_bgw!E517</f>
        <v>0</v>
      </c>
      <c r="F517">
        <f>RS_wells_scenario_1_bgw!F517-RS_wells_baseline_bgw!F517</f>
        <v>0</v>
      </c>
      <c r="G517">
        <f>RS_wells_scenario_1_bgw!G517-RS_wells_baseline_bgw!G517</f>
        <v>0</v>
      </c>
      <c r="H517" s="19">
        <f>RS_wells_scenario_1_bgw!H517-RS_wells_baseline_bgw!H517</f>
        <v>0</v>
      </c>
      <c r="I517">
        <f>RS_wells_scenario_1_bgw!I517-RS_wells_baseline_bgw!I517</f>
        <v>0</v>
      </c>
      <c r="J517">
        <f>RS_wells_scenario_1_bgw!J517-RS_wells_baseline_bgw!J517</f>
        <v>0</v>
      </c>
      <c r="K517">
        <f>RS_wells_scenario_1_bgw!K517-RS_wells_baseline_bgw!K517</f>
        <v>0</v>
      </c>
      <c r="L517">
        <f>RS_wells_scenario_1_bgw!L517-RS_wells_baseline_bgw!L517</f>
        <v>0</v>
      </c>
      <c r="M517">
        <f>RS_wells_scenario_1_bgw!M517-RS_wells_baseline_bgw!M517</f>
        <v>0</v>
      </c>
      <c r="N517">
        <f>RS_wells_scenario_1_bgw!N517-RS_wells_baseline_bgw!N517</f>
        <v>0</v>
      </c>
      <c r="O517">
        <v>10.145833333333334</v>
      </c>
      <c r="P517">
        <f t="shared" si="118"/>
        <v>1954</v>
      </c>
      <c r="Q517" s="2">
        <f t="shared" si="119"/>
        <v>19815.249999999698</v>
      </c>
      <c r="R517">
        <f t="shared" si="120"/>
        <v>0</v>
      </c>
      <c r="S517">
        <f>I517*$O517/ref!$B$3</f>
        <v>0</v>
      </c>
      <c r="T517">
        <f>K517*$O517/ref!$B$3</f>
        <v>0</v>
      </c>
      <c r="U517">
        <f>L517*$O517/ref!$B$3</f>
        <v>0</v>
      </c>
      <c r="V517">
        <f>N517*$O517/ref!$B$3</f>
        <v>0</v>
      </c>
      <c r="W517">
        <f t="shared" ref="W517:W580" si="124">MOD(A517-2,12)+1</f>
        <v>3</v>
      </c>
      <c r="X517" t="str">
        <f t="shared" ref="X517:X580" si="125">W517&amp;" "&amp;P517</f>
        <v>3 1954</v>
      </c>
      <c r="Y517">
        <f t="shared" si="122"/>
        <v>11</v>
      </c>
      <c r="Z517">
        <f t="shared" ref="Z517:Z580" si="126">Z516+IF(Y517&lt;Y516,1,0)</f>
        <v>1982</v>
      </c>
      <c r="AA517" t="str">
        <f t="shared" ref="AA517:AA580" si="127">Y517&amp;" "&amp;Z517</f>
        <v>11 1982</v>
      </c>
      <c r="AB517" s="1">
        <f t="shared" si="123"/>
        <v>30285.3125</v>
      </c>
      <c r="AC517">
        <f t="shared" si="121"/>
        <v>3</v>
      </c>
      <c r="AD517" s="16">
        <f t="shared" ref="AD517:AD580" si="128">SUMIF($X$2:$X$2452,$AA517,S$2:S$2452)</f>
        <v>-1345.622804094163</v>
      </c>
      <c r="AE517" s="16">
        <f t="shared" ref="AE517:AE580" si="129">SUMIF($X$2:$X$2452,$AA517,T$2:T$2452)</f>
        <v>-41.61872540748216</v>
      </c>
      <c r="AF517" s="16">
        <f t="shared" ref="AF517:AF580" si="130">SUMIF($X$2:$X$2452,$AA517,U$2:U$2452)</f>
        <v>624.53824431277667</v>
      </c>
      <c r="AG517" s="16">
        <f t="shared" ref="AG517:AG580" si="131">SUMIF($X$2:$X$2452,$AA517,V$2:V$2452)</f>
        <v>2842.731336339009</v>
      </c>
      <c r="AH517">
        <f>INDEX(Impacts_scenario_1_RSBsn_Mask!$Y$2:$Y$70,$Z517-1939+1,1)</f>
        <v>0.86731638145592638</v>
      </c>
    </row>
    <row r="518" spans="1:34" x14ac:dyDescent="0.3">
      <c r="A518">
        <v>173</v>
      </c>
      <c r="B518">
        <v>1</v>
      </c>
      <c r="C518">
        <f>RS_wells_scenario_1_bgw!C518-RS_wells_baseline_bgw!C518</f>
        <v>0</v>
      </c>
      <c r="D518">
        <f>RS_wells_scenario_1_bgw!D518-RS_wells_baseline_bgw!D518</f>
        <v>0</v>
      </c>
      <c r="E518">
        <f>RS_wells_scenario_1_bgw!E518-RS_wells_baseline_bgw!E518</f>
        <v>0</v>
      </c>
      <c r="F518">
        <f>RS_wells_scenario_1_bgw!F518-RS_wells_baseline_bgw!F518</f>
        <v>0</v>
      </c>
      <c r="G518">
        <f>RS_wells_scenario_1_bgw!G518-RS_wells_baseline_bgw!G518</f>
        <v>0</v>
      </c>
      <c r="H518" s="19">
        <f>RS_wells_scenario_1_bgw!H518-RS_wells_baseline_bgw!H518</f>
        <v>0</v>
      </c>
      <c r="I518">
        <f>RS_wells_scenario_1_bgw!I518-RS_wells_baseline_bgw!I518</f>
        <v>0</v>
      </c>
      <c r="J518">
        <f>RS_wells_scenario_1_bgw!J518-RS_wells_baseline_bgw!J518</f>
        <v>0</v>
      </c>
      <c r="K518">
        <f>RS_wells_scenario_1_bgw!K518-RS_wells_baseline_bgw!K518</f>
        <v>0</v>
      </c>
      <c r="L518">
        <f>RS_wells_scenario_1_bgw!L518-RS_wells_baseline_bgw!L518</f>
        <v>0</v>
      </c>
      <c r="M518">
        <f>RS_wells_scenario_1_bgw!M518-RS_wells_baseline_bgw!M518</f>
        <v>0</v>
      </c>
      <c r="N518">
        <f>RS_wells_scenario_1_bgw!N518-RS_wells_baseline_bgw!N518</f>
        <v>0</v>
      </c>
      <c r="O518">
        <v>10.145833333333334</v>
      </c>
      <c r="P518">
        <f t="shared" si="118"/>
        <v>1954</v>
      </c>
      <c r="Q518" s="2">
        <f t="shared" si="119"/>
        <v>19825.39583333303</v>
      </c>
      <c r="R518">
        <f t="shared" si="120"/>
        <v>0</v>
      </c>
      <c r="S518">
        <f>I518*$O518/ref!$B$3</f>
        <v>0</v>
      </c>
      <c r="T518">
        <f>K518*$O518/ref!$B$3</f>
        <v>0</v>
      </c>
      <c r="U518">
        <f>L518*$O518/ref!$B$3</f>
        <v>0</v>
      </c>
      <c r="V518">
        <f>N518*$O518/ref!$B$3</f>
        <v>0</v>
      </c>
      <c r="W518">
        <f t="shared" si="124"/>
        <v>4</v>
      </c>
      <c r="X518" t="str">
        <f t="shared" si="125"/>
        <v>4 1954</v>
      </c>
      <c r="Y518">
        <f t="shared" si="122"/>
        <v>12</v>
      </c>
      <c r="Z518">
        <f t="shared" si="126"/>
        <v>1982</v>
      </c>
      <c r="AA518" t="str">
        <f t="shared" si="127"/>
        <v>12 1982</v>
      </c>
      <c r="AB518" s="1">
        <f t="shared" si="123"/>
        <v>30315.75</v>
      </c>
      <c r="AC518">
        <f t="shared" si="121"/>
        <v>3</v>
      </c>
      <c r="AD518" s="16">
        <f t="shared" si="128"/>
        <v>-696.5192016119023</v>
      </c>
      <c r="AE518" s="16">
        <f t="shared" si="129"/>
        <v>-41.61872540748216</v>
      </c>
      <c r="AF518" s="16">
        <f t="shared" si="130"/>
        <v>120.91219257977494</v>
      </c>
      <c r="AG518" s="16">
        <f t="shared" si="131"/>
        <v>2911.3844559725544</v>
      </c>
      <c r="AH518">
        <f>INDEX(Impacts_scenario_1_RSBsn_Mask!$Y$2:$Y$70,$Z518-1939+1,1)</f>
        <v>0.86731638145592638</v>
      </c>
    </row>
    <row r="519" spans="1:34" x14ac:dyDescent="0.3">
      <c r="A519">
        <v>173</v>
      </c>
      <c r="B519">
        <v>2</v>
      </c>
      <c r="C519">
        <f>RS_wells_scenario_1_bgw!C519-RS_wells_baseline_bgw!C519</f>
        <v>0</v>
      </c>
      <c r="D519">
        <f>RS_wells_scenario_1_bgw!D519-RS_wells_baseline_bgw!D519</f>
        <v>0</v>
      </c>
      <c r="E519">
        <f>RS_wells_scenario_1_bgw!E519-RS_wells_baseline_bgw!E519</f>
        <v>0</v>
      </c>
      <c r="F519">
        <f>RS_wells_scenario_1_bgw!F519-RS_wells_baseline_bgw!F519</f>
        <v>0</v>
      </c>
      <c r="G519">
        <f>RS_wells_scenario_1_bgw!G519-RS_wells_baseline_bgw!G519</f>
        <v>0</v>
      </c>
      <c r="H519" s="19">
        <f>RS_wells_scenario_1_bgw!H519-RS_wells_baseline_bgw!H519</f>
        <v>0</v>
      </c>
      <c r="I519">
        <f>RS_wells_scenario_1_bgw!I519-RS_wells_baseline_bgw!I519</f>
        <v>0</v>
      </c>
      <c r="J519">
        <f>RS_wells_scenario_1_bgw!J519-RS_wells_baseline_bgw!J519</f>
        <v>0</v>
      </c>
      <c r="K519">
        <f>RS_wells_scenario_1_bgw!K519-RS_wells_baseline_bgw!K519</f>
        <v>0</v>
      </c>
      <c r="L519">
        <f>RS_wells_scenario_1_bgw!L519-RS_wells_baseline_bgw!L519</f>
        <v>0</v>
      </c>
      <c r="M519">
        <f>RS_wells_scenario_1_bgw!M519-RS_wells_baseline_bgw!M519</f>
        <v>0</v>
      </c>
      <c r="N519">
        <f>RS_wells_scenario_1_bgw!N519-RS_wells_baseline_bgw!N519</f>
        <v>0</v>
      </c>
      <c r="O519">
        <v>10.145833333333334</v>
      </c>
      <c r="P519">
        <f t="shared" si="118"/>
        <v>1954</v>
      </c>
      <c r="Q519" s="2">
        <f t="shared" si="119"/>
        <v>19835.541666666362</v>
      </c>
      <c r="R519">
        <f t="shared" si="120"/>
        <v>0</v>
      </c>
      <c r="S519">
        <f>I519*$O519/ref!$B$3</f>
        <v>0</v>
      </c>
      <c r="T519">
        <f>K519*$O519/ref!$B$3</f>
        <v>0</v>
      </c>
      <c r="U519">
        <f>L519*$O519/ref!$B$3</f>
        <v>0</v>
      </c>
      <c r="V519">
        <f>N519*$O519/ref!$B$3</f>
        <v>0</v>
      </c>
      <c r="W519">
        <f t="shared" si="124"/>
        <v>4</v>
      </c>
      <c r="X519" t="str">
        <f t="shared" si="125"/>
        <v>4 1954</v>
      </c>
      <c r="Y519">
        <f t="shared" si="122"/>
        <v>1</v>
      </c>
      <c r="Z519">
        <f t="shared" si="126"/>
        <v>1983</v>
      </c>
      <c r="AA519" t="str">
        <f t="shared" si="127"/>
        <v>1 1983</v>
      </c>
      <c r="AB519" s="1">
        <f t="shared" si="123"/>
        <v>30346.1875</v>
      </c>
      <c r="AC519">
        <f t="shared" si="121"/>
        <v>3</v>
      </c>
      <c r="AD519" s="16">
        <f t="shared" si="128"/>
        <v>-726.41421054168427</v>
      </c>
      <c r="AE519" s="16">
        <f t="shared" si="129"/>
        <v>-45.823439637855522</v>
      </c>
      <c r="AF519" s="16">
        <f t="shared" si="130"/>
        <v>261.67486510837568</v>
      </c>
      <c r="AG519" s="16">
        <f t="shared" si="131"/>
        <v>2868.1049141306039</v>
      </c>
      <c r="AH519">
        <f>INDEX(Impacts_scenario_1_RSBsn_Mask!$Y$2:$Y$70,$Z519-1939+1,1)</f>
        <v>0.86316096143604104</v>
      </c>
    </row>
    <row r="520" spans="1:34" x14ac:dyDescent="0.3">
      <c r="A520">
        <v>173</v>
      </c>
      <c r="B520">
        <v>3</v>
      </c>
      <c r="C520">
        <f>RS_wells_scenario_1_bgw!C520-RS_wells_baseline_bgw!C520</f>
        <v>0</v>
      </c>
      <c r="D520">
        <f>RS_wells_scenario_1_bgw!D520-RS_wells_baseline_bgw!D520</f>
        <v>0</v>
      </c>
      <c r="E520">
        <f>RS_wells_scenario_1_bgw!E520-RS_wells_baseline_bgw!E520</f>
        <v>0</v>
      </c>
      <c r="F520">
        <f>RS_wells_scenario_1_bgw!F520-RS_wells_baseline_bgw!F520</f>
        <v>0</v>
      </c>
      <c r="G520">
        <f>RS_wells_scenario_1_bgw!G520-RS_wells_baseline_bgw!G520</f>
        <v>0</v>
      </c>
      <c r="H520" s="19">
        <f>RS_wells_scenario_1_bgw!H520-RS_wells_baseline_bgw!H520</f>
        <v>0</v>
      </c>
      <c r="I520">
        <f>RS_wells_scenario_1_bgw!I520-RS_wells_baseline_bgw!I520</f>
        <v>0</v>
      </c>
      <c r="J520">
        <f>RS_wells_scenario_1_bgw!J520-RS_wells_baseline_bgw!J520</f>
        <v>0</v>
      </c>
      <c r="K520">
        <f>RS_wells_scenario_1_bgw!K520-RS_wells_baseline_bgw!K520</f>
        <v>0</v>
      </c>
      <c r="L520">
        <f>RS_wells_scenario_1_bgw!L520-RS_wells_baseline_bgw!L520</f>
        <v>0</v>
      </c>
      <c r="M520">
        <f>RS_wells_scenario_1_bgw!M520-RS_wells_baseline_bgw!M520</f>
        <v>0</v>
      </c>
      <c r="N520">
        <f>RS_wells_scenario_1_bgw!N520-RS_wells_baseline_bgw!N520</f>
        <v>0</v>
      </c>
      <c r="O520">
        <v>10.145833333333334</v>
      </c>
      <c r="P520">
        <f t="shared" si="118"/>
        <v>1954</v>
      </c>
      <c r="Q520" s="2">
        <f t="shared" si="119"/>
        <v>19845.687499999694</v>
      </c>
      <c r="R520">
        <f t="shared" si="120"/>
        <v>0</v>
      </c>
      <c r="S520">
        <f>I520*$O520/ref!$B$3</f>
        <v>0</v>
      </c>
      <c r="T520">
        <f>K520*$O520/ref!$B$3</f>
        <v>0</v>
      </c>
      <c r="U520">
        <f>L520*$O520/ref!$B$3</f>
        <v>0</v>
      </c>
      <c r="V520">
        <f>N520*$O520/ref!$B$3</f>
        <v>0</v>
      </c>
      <c r="W520">
        <f t="shared" si="124"/>
        <v>4</v>
      </c>
      <c r="X520" t="str">
        <f t="shared" si="125"/>
        <v>4 1954</v>
      </c>
      <c r="Y520">
        <f t="shared" si="122"/>
        <v>2</v>
      </c>
      <c r="Z520">
        <f t="shared" si="126"/>
        <v>1983</v>
      </c>
      <c r="AA520" t="str">
        <f t="shared" si="127"/>
        <v>2 1983</v>
      </c>
      <c r="AB520" s="1">
        <f t="shared" si="123"/>
        <v>30376.625</v>
      </c>
      <c r="AC520">
        <f t="shared" si="121"/>
        <v>3</v>
      </c>
      <c r="AD520" s="16">
        <f t="shared" si="128"/>
        <v>-615.45437766031898</v>
      </c>
      <c r="AE520" s="16">
        <f t="shared" si="129"/>
        <v>-45.823439637855522</v>
      </c>
      <c r="AF520" s="16">
        <f t="shared" si="130"/>
        <v>222.65743263434521</v>
      </c>
      <c r="AG520" s="16">
        <f t="shared" si="131"/>
        <v>2803.6768020477962</v>
      </c>
      <c r="AH520">
        <f>INDEX(Impacts_scenario_1_RSBsn_Mask!$Y$2:$Y$70,$Z520-1939+1,1)</f>
        <v>0.86316096143604104</v>
      </c>
    </row>
    <row r="521" spans="1:34" x14ac:dyDescent="0.3">
      <c r="A521">
        <v>174</v>
      </c>
      <c r="B521">
        <v>1</v>
      </c>
      <c r="C521">
        <f>RS_wells_scenario_1_bgw!C521-RS_wells_baseline_bgw!C521</f>
        <v>0</v>
      </c>
      <c r="D521">
        <f>RS_wells_scenario_1_bgw!D521-RS_wells_baseline_bgw!D521</f>
        <v>0</v>
      </c>
      <c r="E521">
        <f>RS_wells_scenario_1_bgw!E521-RS_wells_baseline_bgw!E521</f>
        <v>0</v>
      </c>
      <c r="F521">
        <f>RS_wells_scenario_1_bgw!F521-RS_wells_baseline_bgw!F521</f>
        <v>0</v>
      </c>
      <c r="G521">
        <f>RS_wells_scenario_1_bgw!G521-RS_wells_baseline_bgw!G521</f>
        <v>0</v>
      </c>
      <c r="H521" s="19">
        <f>RS_wells_scenario_1_bgw!H521-RS_wells_baseline_bgw!H521</f>
        <v>0</v>
      </c>
      <c r="I521">
        <f>RS_wells_scenario_1_bgw!I521-RS_wells_baseline_bgw!I521</f>
        <v>0</v>
      </c>
      <c r="J521">
        <f>RS_wells_scenario_1_bgw!J521-RS_wells_baseline_bgw!J521</f>
        <v>0</v>
      </c>
      <c r="K521">
        <f>RS_wells_scenario_1_bgw!K521-RS_wells_baseline_bgw!K521</f>
        <v>0</v>
      </c>
      <c r="L521">
        <f>RS_wells_scenario_1_bgw!L521-RS_wells_baseline_bgw!L521</f>
        <v>0</v>
      </c>
      <c r="M521">
        <f>RS_wells_scenario_1_bgw!M521-RS_wells_baseline_bgw!M521</f>
        <v>0</v>
      </c>
      <c r="N521">
        <f>RS_wells_scenario_1_bgw!N521-RS_wells_baseline_bgw!N521</f>
        <v>0</v>
      </c>
      <c r="O521">
        <v>10.145833333333334</v>
      </c>
      <c r="P521">
        <f t="shared" si="118"/>
        <v>1954</v>
      </c>
      <c r="Q521" s="2">
        <f t="shared" si="119"/>
        <v>19855.833333333027</v>
      </c>
      <c r="R521">
        <f t="shared" si="120"/>
        <v>0</v>
      </c>
      <c r="S521">
        <f>I521*$O521/ref!$B$3</f>
        <v>0</v>
      </c>
      <c r="T521">
        <f>K521*$O521/ref!$B$3</f>
        <v>0</v>
      </c>
      <c r="U521">
        <f>L521*$O521/ref!$B$3</f>
        <v>0</v>
      </c>
      <c r="V521">
        <f>N521*$O521/ref!$B$3</f>
        <v>0</v>
      </c>
      <c r="W521">
        <f t="shared" si="124"/>
        <v>5</v>
      </c>
      <c r="X521" t="str">
        <f t="shared" si="125"/>
        <v>5 1954</v>
      </c>
      <c r="Y521">
        <f t="shared" si="122"/>
        <v>3</v>
      </c>
      <c r="Z521">
        <f t="shared" si="126"/>
        <v>1983</v>
      </c>
      <c r="AA521" t="str">
        <f t="shared" si="127"/>
        <v>3 1983</v>
      </c>
      <c r="AB521" s="1">
        <f t="shared" si="123"/>
        <v>30407.0625</v>
      </c>
      <c r="AC521">
        <f t="shared" si="121"/>
        <v>3</v>
      </c>
      <c r="AD521" s="16">
        <f t="shared" si="128"/>
        <v>-594.94485635756268</v>
      </c>
      <c r="AE521" s="16">
        <f t="shared" si="129"/>
        <v>-45.823439637855522</v>
      </c>
      <c r="AF521" s="16">
        <f t="shared" si="130"/>
        <v>377.88319745585585</v>
      </c>
      <c r="AG521" s="16">
        <f t="shared" si="131"/>
        <v>2724.0447838595178</v>
      </c>
      <c r="AH521">
        <f>INDEX(Impacts_scenario_1_RSBsn_Mask!$Y$2:$Y$70,$Z521-1939+1,1)</f>
        <v>0.86316096143604104</v>
      </c>
    </row>
    <row r="522" spans="1:34" x14ac:dyDescent="0.3">
      <c r="A522">
        <v>174</v>
      </c>
      <c r="B522">
        <v>2</v>
      </c>
      <c r="C522">
        <f>RS_wells_scenario_1_bgw!C522-RS_wells_baseline_bgw!C522</f>
        <v>0</v>
      </c>
      <c r="D522">
        <f>RS_wells_scenario_1_bgw!D522-RS_wells_baseline_bgw!D522</f>
        <v>0</v>
      </c>
      <c r="E522">
        <f>RS_wells_scenario_1_bgw!E522-RS_wells_baseline_bgw!E522</f>
        <v>0</v>
      </c>
      <c r="F522">
        <f>RS_wells_scenario_1_bgw!F522-RS_wells_baseline_bgw!F522</f>
        <v>0</v>
      </c>
      <c r="G522">
        <f>RS_wells_scenario_1_bgw!G522-RS_wells_baseline_bgw!G522</f>
        <v>0</v>
      </c>
      <c r="H522" s="19">
        <f>RS_wells_scenario_1_bgw!H522-RS_wells_baseline_bgw!H522</f>
        <v>0</v>
      </c>
      <c r="I522">
        <f>RS_wells_scenario_1_bgw!I522-RS_wells_baseline_bgw!I522</f>
        <v>0</v>
      </c>
      <c r="J522">
        <f>RS_wells_scenario_1_bgw!J522-RS_wells_baseline_bgw!J522</f>
        <v>0</v>
      </c>
      <c r="K522">
        <f>RS_wells_scenario_1_bgw!K522-RS_wells_baseline_bgw!K522</f>
        <v>0</v>
      </c>
      <c r="L522">
        <f>RS_wells_scenario_1_bgw!L522-RS_wells_baseline_bgw!L522</f>
        <v>0</v>
      </c>
      <c r="M522">
        <f>RS_wells_scenario_1_bgw!M522-RS_wells_baseline_bgw!M522</f>
        <v>0</v>
      </c>
      <c r="N522">
        <f>RS_wells_scenario_1_bgw!N522-RS_wells_baseline_bgw!N522</f>
        <v>0</v>
      </c>
      <c r="O522">
        <v>10.145833333333334</v>
      </c>
      <c r="P522">
        <f t="shared" si="118"/>
        <v>1954</v>
      </c>
      <c r="Q522" s="2">
        <f t="shared" si="119"/>
        <v>19865.979166666359</v>
      </c>
      <c r="R522">
        <f t="shared" si="120"/>
        <v>0</v>
      </c>
      <c r="S522">
        <f>I522*$O522/ref!$B$3</f>
        <v>0</v>
      </c>
      <c r="T522">
        <f>K522*$O522/ref!$B$3</f>
        <v>0</v>
      </c>
      <c r="U522">
        <f>L522*$O522/ref!$B$3</f>
        <v>0</v>
      </c>
      <c r="V522">
        <f>N522*$O522/ref!$B$3</f>
        <v>0</v>
      </c>
      <c r="W522">
        <f t="shared" si="124"/>
        <v>5</v>
      </c>
      <c r="X522" t="str">
        <f t="shared" si="125"/>
        <v>5 1954</v>
      </c>
      <c r="Y522">
        <f t="shared" si="122"/>
        <v>4</v>
      </c>
      <c r="Z522">
        <f t="shared" si="126"/>
        <v>1983</v>
      </c>
      <c r="AA522" t="str">
        <f t="shared" si="127"/>
        <v>4 1983</v>
      </c>
      <c r="AB522" s="1">
        <f t="shared" si="123"/>
        <v>30437.5</v>
      </c>
      <c r="AC522">
        <f t="shared" si="121"/>
        <v>3</v>
      </c>
      <c r="AD522" s="16">
        <f t="shared" si="128"/>
        <v>797.17238518303384</v>
      </c>
      <c r="AE522" s="16">
        <f t="shared" si="129"/>
        <v>-5704.2638202335884</v>
      </c>
      <c r="AF522" s="16">
        <f t="shared" si="130"/>
        <v>160.91630995413291</v>
      </c>
      <c r="AG522" s="16">
        <f t="shared" si="131"/>
        <v>2816.0736186597551</v>
      </c>
      <c r="AH522">
        <f>INDEX(Impacts_scenario_1_RSBsn_Mask!$Y$2:$Y$70,$Z522-1939+1,1)</f>
        <v>0.86316096143604104</v>
      </c>
    </row>
    <row r="523" spans="1:34" x14ac:dyDescent="0.3">
      <c r="A523">
        <v>174</v>
      </c>
      <c r="B523">
        <v>3</v>
      </c>
      <c r="C523">
        <f>RS_wells_scenario_1_bgw!C523-RS_wells_baseline_bgw!C523</f>
        <v>0</v>
      </c>
      <c r="D523">
        <f>RS_wells_scenario_1_bgw!D523-RS_wells_baseline_bgw!D523</f>
        <v>0</v>
      </c>
      <c r="E523">
        <f>RS_wells_scenario_1_bgw!E523-RS_wells_baseline_bgw!E523</f>
        <v>0</v>
      </c>
      <c r="F523">
        <f>RS_wells_scenario_1_bgw!F523-RS_wells_baseline_bgw!F523</f>
        <v>0</v>
      </c>
      <c r="G523">
        <f>RS_wells_scenario_1_bgw!G523-RS_wells_baseline_bgw!G523</f>
        <v>0</v>
      </c>
      <c r="H523" s="19">
        <f>RS_wells_scenario_1_bgw!H523-RS_wells_baseline_bgw!H523</f>
        <v>0</v>
      </c>
      <c r="I523">
        <f>RS_wells_scenario_1_bgw!I523-RS_wells_baseline_bgw!I523</f>
        <v>0</v>
      </c>
      <c r="J523">
        <f>RS_wells_scenario_1_bgw!J523-RS_wells_baseline_bgw!J523</f>
        <v>0</v>
      </c>
      <c r="K523">
        <f>RS_wells_scenario_1_bgw!K523-RS_wells_baseline_bgw!K523</f>
        <v>0</v>
      </c>
      <c r="L523">
        <f>RS_wells_scenario_1_bgw!L523-RS_wells_baseline_bgw!L523</f>
        <v>0</v>
      </c>
      <c r="M523">
        <f>RS_wells_scenario_1_bgw!M523-RS_wells_baseline_bgw!M523</f>
        <v>0</v>
      </c>
      <c r="N523">
        <f>RS_wells_scenario_1_bgw!N523-RS_wells_baseline_bgw!N523</f>
        <v>0</v>
      </c>
      <c r="O523">
        <v>10.145833333333334</v>
      </c>
      <c r="P523">
        <f t="shared" si="118"/>
        <v>1954</v>
      </c>
      <c r="Q523" s="2">
        <f t="shared" si="119"/>
        <v>19876.124999999691</v>
      </c>
      <c r="R523">
        <f t="shared" si="120"/>
        <v>0</v>
      </c>
      <c r="S523">
        <f>I523*$O523/ref!$B$3</f>
        <v>0</v>
      </c>
      <c r="T523">
        <f>K523*$O523/ref!$B$3</f>
        <v>0</v>
      </c>
      <c r="U523">
        <f>L523*$O523/ref!$B$3</f>
        <v>0</v>
      </c>
      <c r="V523">
        <f>N523*$O523/ref!$B$3</f>
        <v>0</v>
      </c>
      <c r="W523">
        <f t="shared" si="124"/>
        <v>5</v>
      </c>
      <c r="X523" t="str">
        <f t="shared" si="125"/>
        <v>5 1954</v>
      </c>
      <c r="Y523">
        <f t="shared" si="122"/>
        <v>5</v>
      </c>
      <c r="Z523">
        <f t="shared" si="126"/>
        <v>1983</v>
      </c>
      <c r="AA523" t="str">
        <f t="shared" si="127"/>
        <v>5 1983</v>
      </c>
      <c r="AB523" s="1">
        <f t="shared" si="123"/>
        <v>30467.9375</v>
      </c>
      <c r="AC523">
        <f t="shared" si="121"/>
        <v>3</v>
      </c>
      <c r="AD523" s="16">
        <f t="shared" si="128"/>
        <v>3320.2597983265491</v>
      </c>
      <c r="AE523" s="16">
        <f t="shared" si="129"/>
        <v>-8919.889044292353</v>
      </c>
      <c r="AF523" s="16">
        <f t="shared" si="130"/>
        <v>697.45331816871192</v>
      </c>
      <c r="AG523" s="16">
        <f t="shared" si="131"/>
        <v>2951.3121348808168</v>
      </c>
      <c r="AH523">
        <f>INDEX(Impacts_scenario_1_RSBsn_Mask!$Y$2:$Y$70,$Z523-1939+1,1)</f>
        <v>0.86316096143604104</v>
      </c>
    </row>
    <row r="524" spans="1:34" x14ac:dyDescent="0.3">
      <c r="A524">
        <v>175</v>
      </c>
      <c r="B524">
        <v>1</v>
      </c>
      <c r="C524">
        <f>RS_wells_scenario_1_bgw!C524-RS_wells_baseline_bgw!C524</f>
        <v>0</v>
      </c>
      <c r="D524">
        <f>RS_wells_scenario_1_bgw!D524-RS_wells_baseline_bgw!D524</f>
        <v>0</v>
      </c>
      <c r="E524">
        <f>RS_wells_scenario_1_bgw!E524-RS_wells_baseline_bgw!E524</f>
        <v>0</v>
      </c>
      <c r="F524">
        <f>RS_wells_scenario_1_bgw!F524-RS_wells_baseline_bgw!F524</f>
        <v>0</v>
      </c>
      <c r="G524">
        <f>RS_wells_scenario_1_bgw!G524-RS_wells_baseline_bgw!G524</f>
        <v>0</v>
      </c>
      <c r="H524" s="19">
        <f>RS_wells_scenario_1_bgw!H524-RS_wells_baseline_bgw!H524</f>
        <v>0</v>
      </c>
      <c r="I524">
        <f>RS_wells_scenario_1_bgw!I524-RS_wells_baseline_bgw!I524</f>
        <v>0</v>
      </c>
      <c r="J524">
        <f>RS_wells_scenario_1_bgw!J524-RS_wells_baseline_bgw!J524</f>
        <v>0</v>
      </c>
      <c r="K524">
        <f>RS_wells_scenario_1_bgw!K524-RS_wells_baseline_bgw!K524</f>
        <v>0</v>
      </c>
      <c r="L524">
        <f>RS_wells_scenario_1_bgw!L524-RS_wells_baseline_bgw!L524</f>
        <v>0</v>
      </c>
      <c r="M524">
        <f>RS_wells_scenario_1_bgw!M524-RS_wells_baseline_bgw!M524</f>
        <v>0</v>
      </c>
      <c r="N524">
        <f>RS_wells_scenario_1_bgw!N524-RS_wells_baseline_bgw!N524</f>
        <v>0</v>
      </c>
      <c r="O524">
        <v>10.145833333333334</v>
      </c>
      <c r="P524">
        <f t="shared" si="118"/>
        <v>1954</v>
      </c>
      <c r="Q524" s="2">
        <f t="shared" si="119"/>
        <v>19886.270833333023</v>
      </c>
      <c r="R524">
        <f t="shared" si="120"/>
        <v>0</v>
      </c>
      <c r="S524">
        <f>I524*$O524/ref!$B$3</f>
        <v>0</v>
      </c>
      <c r="T524">
        <f>K524*$O524/ref!$B$3</f>
        <v>0</v>
      </c>
      <c r="U524">
        <f>L524*$O524/ref!$B$3</f>
        <v>0</v>
      </c>
      <c r="V524">
        <f>N524*$O524/ref!$B$3</f>
        <v>0</v>
      </c>
      <c r="W524">
        <f t="shared" si="124"/>
        <v>6</v>
      </c>
      <c r="X524" t="str">
        <f t="shared" si="125"/>
        <v>6 1954</v>
      </c>
      <c r="Y524">
        <f t="shared" si="122"/>
        <v>6</v>
      </c>
      <c r="Z524">
        <f t="shared" si="126"/>
        <v>1983</v>
      </c>
      <c r="AA524" t="str">
        <f t="shared" si="127"/>
        <v>6 1983</v>
      </c>
      <c r="AB524" s="1">
        <f t="shared" si="123"/>
        <v>30498.375</v>
      </c>
      <c r="AC524">
        <f t="shared" si="121"/>
        <v>3</v>
      </c>
      <c r="AD524" s="16">
        <f t="shared" si="128"/>
        <v>8087.1197204716173</v>
      </c>
      <c r="AE524" s="16">
        <f t="shared" si="129"/>
        <v>-21178.823832486793</v>
      </c>
      <c r="AF524" s="16">
        <f t="shared" si="130"/>
        <v>1590.1523225786327</v>
      </c>
      <c r="AG524" s="16">
        <f t="shared" si="131"/>
        <v>2960.2819820480408</v>
      </c>
      <c r="AH524">
        <f>INDEX(Impacts_scenario_1_RSBsn_Mask!$Y$2:$Y$70,$Z524-1939+1,1)</f>
        <v>0.86316096143604104</v>
      </c>
    </row>
    <row r="525" spans="1:34" x14ac:dyDescent="0.3">
      <c r="A525">
        <v>175</v>
      </c>
      <c r="B525">
        <v>2</v>
      </c>
      <c r="C525">
        <f>RS_wells_scenario_1_bgw!C525-RS_wells_baseline_bgw!C525</f>
        <v>0</v>
      </c>
      <c r="D525">
        <f>RS_wells_scenario_1_bgw!D525-RS_wells_baseline_bgw!D525</f>
        <v>0</v>
      </c>
      <c r="E525">
        <f>RS_wells_scenario_1_bgw!E525-RS_wells_baseline_bgw!E525</f>
        <v>0</v>
      </c>
      <c r="F525">
        <f>RS_wells_scenario_1_bgw!F525-RS_wells_baseline_bgw!F525</f>
        <v>0</v>
      </c>
      <c r="G525">
        <f>RS_wells_scenario_1_bgw!G525-RS_wells_baseline_bgw!G525</f>
        <v>0</v>
      </c>
      <c r="H525" s="19">
        <f>RS_wells_scenario_1_bgw!H525-RS_wells_baseline_bgw!H525</f>
        <v>0</v>
      </c>
      <c r="I525">
        <f>RS_wells_scenario_1_bgw!I525-RS_wells_baseline_bgw!I525</f>
        <v>0</v>
      </c>
      <c r="J525">
        <f>RS_wells_scenario_1_bgw!J525-RS_wells_baseline_bgw!J525</f>
        <v>0</v>
      </c>
      <c r="K525">
        <f>RS_wells_scenario_1_bgw!K525-RS_wells_baseline_bgw!K525</f>
        <v>0</v>
      </c>
      <c r="L525">
        <f>RS_wells_scenario_1_bgw!L525-RS_wells_baseline_bgw!L525</f>
        <v>0</v>
      </c>
      <c r="M525">
        <f>RS_wells_scenario_1_bgw!M525-RS_wells_baseline_bgw!M525</f>
        <v>0</v>
      </c>
      <c r="N525">
        <f>RS_wells_scenario_1_bgw!N525-RS_wells_baseline_bgw!N525</f>
        <v>0</v>
      </c>
      <c r="O525">
        <v>10.145833333333334</v>
      </c>
      <c r="P525">
        <f t="shared" si="118"/>
        <v>1954</v>
      </c>
      <c r="Q525" s="2">
        <f t="shared" si="119"/>
        <v>19896.416666666355</v>
      </c>
      <c r="R525">
        <f t="shared" si="120"/>
        <v>0</v>
      </c>
      <c r="S525">
        <f>I525*$O525/ref!$B$3</f>
        <v>0</v>
      </c>
      <c r="T525">
        <f>K525*$O525/ref!$B$3</f>
        <v>0</v>
      </c>
      <c r="U525">
        <f>L525*$O525/ref!$B$3</f>
        <v>0</v>
      </c>
      <c r="V525">
        <f>N525*$O525/ref!$B$3</f>
        <v>0</v>
      </c>
      <c r="W525">
        <f t="shared" si="124"/>
        <v>6</v>
      </c>
      <c r="X525" t="str">
        <f t="shared" si="125"/>
        <v>6 1954</v>
      </c>
      <c r="Y525">
        <f t="shared" si="122"/>
        <v>7</v>
      </c>
      <c r="Z525">
        <f t="shared" si="126"/>
        <v>1983</v>
      </c>
      <c r="AA525" t="str">
        <f t="shared" si="127"/>
        <v>7 1983</v>
      </c>
      <c r="AB525" s="1">
        <f t="shared" si="123"/>
        <v>30528.8125</v>
      </c>
      <c r="AC525">
        <f t="shared" si="121"/>
        <v>3</v>
      </c>
      <c r="AD525" s="16">
        <f t="shared" si="128"/>
        <v>102.38966733246228</v>
      </c>
      <c r="AE525" s="16">
        <f t="shared" si="129"/>
        <v>-64996.56241821625</v>
      </c>
      <c r="AF525" s="16">
        <f t="shared" si="130"/>
        <v>4559.2776048364267</v>
      </c>
      <c r="AG525" s="16">
        <f t="shared" si="131"/>
        <v>2360.1852046820459</v>
      </c>
      <c r="AH525">
        <f>INDEX(Impacts_scenario_1_RSBsn_Mask!$Y$2:$Y$70,$Z525-1939+1,1)</f>
        <v>0.86316096143604104</v>
      </c>
    </row>
    <row r="526" spans="1:34" x14ac:dyDescent="0.3">
      <c r="A526">
        <v>175</v>
      </c>
      <c r="B526">
        <v>3</v>
      </c>
      <c r="C526">
        <f>RS_wells_scenario_1_bgw!C526-RS_wells_baseline_bgw!C526</f>
        <v>0</v>
      </c>
      <c r="D526">
        <f>RS_wells_scenario_1_bgw!D526-RS_wells_baseline_bgw!D526</f>
        <v>0</v>
      </c>
      <c r="E526">
        <f>RS_wells_scenario_1_bgw!E526-RS_wells_baseline_bgw!E526</f>
        <v>0</v>
      </c>
      <c r="F526">
        <f>RS_wells_scenario_1_bgw!F526-RS_wells_baseline_bgw!F526</f>
        <v>0</v>
      </c>
      <c r="G526">
        <f>RS_wells_scenario_1_bgw!G526-RS_wells_baseline_bgw!G526</f>
        <v>0</v>
      </c>
      <c r="H526" s="19">
        <f>RS_wells_scenario_1_bgw!H526-RS_wells_baseline_bgw!H526</f>
        <v>0</v>
      </c>
      <c r="I526">
        <f>RS_wells_scenario_1_bgw!I526-RS_wells_baseline_bgw!I526</f>
        <v>0</v>
      </c>
      <c r="J526">
        <f>RS_wells_scenario_1_bgw!J526-RS_wells_baseline_bgw!J526</f>
        <v>0</v>
      </c>
      <c r="K526">
        <f>RS_wells_scenario_1_bgw!K526-RS_wells_baseline_bgw!K526</f>
        <v>0</v>
      </c>
      <c r="L526">
        <f>RS_wells_scenario_1_bgw!L526-RS_wells_baseline_bgw!L526</f>
        <v>0</v>
      </c>
      <c r="M526">
        <f>RS_wells_scenario_1_bgw!M526-RS_wells_baseline_bgw!M526</f>
        <v>0</v>
      </c>
      <c r="N526">
        <f>RS_wells_scenario_1_bgw!N526-RS_wells_baseline_bgw!N526</f>
        <v>0</v>
      </c>
      <c r="O526">
        <v>10.145833333333334</v>
      </c>
      <c r="P526">
        <f t="shared" si="118"/>
        <v>1954</v>
      </c>
      <c r="Q526" s="2">
        <f t="shared" si="119"/>
        <v>19906.562499999687</v>
      </c>
      <c r="R526">
        <f t="shared" si="120"/>
        <v>0</v>
      </c>
      <c r="S526">
        <f>I526*$O526/ref!$B$3</f>
        <v>0</v>
      </c>
      <c r="T526">
        <f>K526*$O526/ref!$B$3</f>
        <v>0</v>
      </c>
      <c r="U526">
        <f>L526*$O526/ref!$B$3</f>
        <v>0</v>
      </c>
      <c r="V526">
        <f>N526*$O526/ref!$B$3</f>
        <v>0</v>
      </c>
      <c r="W526">
        <f t="shared" si="124"/>
        <v>6</v>
      </c>
      <c r="X526" t="str">
        <f t="shared" si="125"/>
        <v>6 1954</v>
      </c>
      <c r="Y526">
        <f t="shared" si="122"/>
        <v>8</v>
      </c>
      <c r="Z526">
        <f t="shared" si="126"/>
        <v>1983</v>
      </c>
      <c r="AA526" t="str">
        <f t="shared" si="127"/>
        <v>8 1983</v>
      </c>
      <c r="AB526" s="1">
        <f t="shared" si="123"/>
        <v>30559.25</v>
      </c>
      <c r="AC526">
        <f t="shared" si="121"/>
        <v>3</v>
      </c>
      <c r="AD526" s="16">
        <f t="shared" si="128"/>
        <v>-0.46675531254823016</v>
      </c>
      <c r="AE526" s="16">
        <f t="shared" si="129"/>
        <v>-71336.054452766257</v>
      </c>
      <c r="AF526" s="16">
        <f t="shared" si="130"/>
        <v>4451.7347175214254</v>
      </c>
      <c r="AG526" s="16">
        <f t="shared" si="131"/>
        <v>2286.1663876050761</v>
      </c>
      <c r="AH526">
        <f>INDEX(Impacts_scenario_1_RSBsn_Mask!$Y$2:$Y$70,$Z526-1939+1,1)</f>
        <v>0.86316096143604104</v>
      </c>
    </row>
    <row r="527" spans="1:34" x14ac:dyDescent="0.3">
      <c r="A527">
        <v>176</v>
      </c>
      <c r="B527">
        <v>1</v>
      </c>
      <c r="C527">
        <f>RS_wells_scenario_1_bgw!C527-RS_wells_baseline_bgw!C527</f>
        <v>0</v>
      </c>
      <c r="D527">
        <f>RS_wells_scenario_1_bgw!D527-RS_wells_baseline_bgw!D527</f>
        <v>0</v>
      </c>
      <c r="E527">
        <f>RS_wells_scenario_1_bgw!E527-RS_wells_baseline_bgw!E527</f>
        <v>0</v>
      </c>
      <c r="F527">
        <f>RS_wells_scenario_1_bgw!F527-RS_wells_baseline_bgw!F527</f>
        <v>0</v>
      </c>
      <c r="G527">
        <f>RS_wells_scenario_1_bgw!G527-RS_wells_baseline_bgw!G527</f>
        <v>0</v>
      </c>
      <c r="H527" s="19">
        <f>RS_wells_scenario_1_bgw!H527-RS_wells_baseline_bgw!H527</f>
        <v>0</v>
      </c>
      <c r="I527">
        <f>RS_wells_scenario_1_bgw!I527-RS_wells_baseline_bgw!I527</f>
        <v>0</v>
      </c>
      <c r="J527">
        <f>RS_wells_scenario_1_bgw!J527-RS_wells_baseline_bgw!J527</f>
        <v>0</v>
      </c>
      <c r="K527">
        <f>RS_wells_scenario_1_bgw!K527-RS_wells_baseline_bgw!K527</f>
        <v>0</v>
      </c>
      <c r="L527">
        <f>RS_wells_scenario_1_bgw!L527-RS_wells_baseline_bgw!L527</f>
        <v>0</v>
      </c>
      <c r="M527">
        <f>RS_wells_scenario_1_bgw!M527-RS_wells_baseline_bgw!M527</f>
        <v>0</v>
      </c>
      <c r="N527">
        <f>RS_wells_scenario_1_bgw!N527-RS_wells_baseline_bgw!N527</f>
        <v>0</v>
      </c>
      <c r="O527">
        <v>10.145833333333334</v>
      </c>
      <c r="P527">
        <f t="shared" si="118"/>
        <v>1954</v>
      </c>
      <c r="Q527" s="2">
        <f t="shared" si="119"/>
        <v>19916.708333333019</v>
      </c>
      <c r="R527">
        <f t="shared" si="120"/>
        <v>0</v>
      </c>
      <c r="S527">
        <f>I527*$O527/ref!$B$3</f>
        <v>0</v>
      </c>
      <c r="T527">
        <f>K527*$O527/ref!$B$3</f>
        <v>0</v>
      </c>
      <c r="U527">
        <f>L527*$O527/ref!$B$3</f>
        <v>0</v>
      </c>
      <c r="V527">
        <f>N527*$O527/ref!$B$3</f>
        <v>0</v>
      </c>
      <c r="W527">
        <f t="shared" si="124"/>
        <v>7</v>
      </c>
      <c r="X527" t="str">
        <f t="shared" si="125"/>
        <v>7 1954</v>
      </c>
      <c r="Y527">
        <f t="shared" si="122"/>
        <v>9</v>
      </c>
      <c r="Z527">
        <f t="shared" si="126"/>
        <v>1983</v>
      </c>
      <c r="AA527" t="str">
        <f t="shared" si="127"/>
        <v>9 1983</v>
      </c>
      <c r="AB527" s="1">
        <f t="shared" si="123"/>
        <v>30589.6875</v>
      </c>
      <c r="AC527">
        <f t="shared" si="121"/>
        <v>3</v>
      </c>
      <c r="AD527" s="16">
        <f t="shared" si="128"/>
        <v>-33.154537396693371</v>
      </c>
      <c r="AE527" s="16">
        <f t="shared" si="129"/>
        <v>-32047.10753013083</v>
      </c>
      <c r="AF527" s="16">
        <f t="shared" si="130"/>
        <v>2908.2991324189375</v>
      </c>
      <c r="AG527" s="16">
        <f t="shared" si="131"/>
        <v>2636.9376914583818</v>
      </c>
      <c r="AH527">
        <f>INDEX(Impacts_scenario_1_RSBsn_Mask!$Y$2:$Y$70,$Z527-1939+1,1)</f>
        <v>0.86316096143604104</v>
      </c>
    </row>
    <row r="528" spans="1:34" x14ac:dyDescent="0.3">
      <c r="A528">
        <v>176</v>
      </c>
      <c r="B528">
        <v>2</v>
      </c>
      <c r="C528">
        <f>RS_wells_scenario_1_bgw!C528-RS_wells_baseline_bgw!C528</f>
        <v>0</v>
      </c>
      <c r="D528">
        <f>RS_wells_scenario_1_bgw!D528-RS_wells_baseline_bgw!D528</f>
        <v>0</v>
      </c>
      <c r="E528">
        <f>RS_wells_scenario_1_bgw!E528-RS_wells_baseline_bgw!E528</f>
        <v>0</v>
      </c>
      <c r="F528">
        <f>RS_wells_scenario_1_bgw!F528-RS_wells_baseline_bgw!F528</f>
        <v>0</v>
      </c>
      <c r="G528">
        <f>RS_wells_scenario_1_bgw!G528-RS_wells_baseline_bgw!G528</f>
        <v>0</v>
      </c>
      <c r="H528" s="19">
        <f>RS_wells_scenario_1_bgw!H528-RS_wells_baseline_bgw!H528</f>
        <v>0</v>
      </c>
      <c r="I528">
        <f>RS_wells_scenario_1_bgw!I528-RS_wells_baseline_bgw!I528</f>
        <v>0</v>
      </c>
      <c r="J528">
        <f>RS_wells_scenario_1_bgw!J528-RS_wells_baseline_bgw!J528</f>
        <v>0</v>
      </c>
      <c r="K528">
        <f>RS_wells_scenario_1_bgw!K528-RS_wells_baseline_bgw!K528</f>
        <v>0</v>
      </c>
      <c r="L528">
        <f>RS_wells_scenario_1_bgw!L528-RS_wells_baseline_bgw!L528</f>
        <v>0</v>
      </c>
      <c r="M528">
        <f>RS_wells_scenario_1_bgw!M528-RS_wells_baseline_bgw!M528</f>
        <v>0</v>
      </c>
      <c r="N528">
        <f>RS_wells_scenario_1_bgw!N528-RS_wells_baseline_bgw!N528</f>
        <v>0</v>
      </c>
      <c r="O528">
        <v>10.145833333333334</v>
      </c>
      <c r="P528">
        <f t="shared" si="118"/>
        <v>1954</v>
      </c>
      <c r="Q528" s="2">
        <f t="shared" si="119"/>
        <v>19926.854166666351</v>
      </c>
      <c r="R528">
        <f t="shared" si="120"/>
        <v>0</v>
      </c>
      <c r="S528">
        <f>I528*$O528/ref!$B$3</f>
        <v>0</v>
      </c>
      <c r="T528">
        <f>K528*$O528/ref!$B$3</f>
        <v>0</v>
      </c>
      <c r="U528">
        <f>L528*$O528/ref!$B$3</f>
        <v>0</v>
      </c>
      <c r="V528">
        <f>N528*$O528/ref!$B$3</f>
        <v>0</v>
      </c>
      <c r="W528">
        <f t="shared" si="124"/>
        <v>7</v>
      </c>
      <c r="X528" t="str">
        <f t="shared" si="125"/>
        <v>7 1954</v>
      </c>
      <c r="Y528">
        <f t="shared" si="122"/>
        <v>10</v>
      </c>
      <c r="Z528">
        <f t="shared" si="126"/>
        <v>1983</v>
      </c>
      <c r="AA528" t="str">
        <f t="shared" si="127"/>
        <v>10 1983</v>
      </c>
      <c r="AB528" s="1">
        <f t="shared" si="123"/>
        <v>30620.125</v>
      </c>
      <c r="AC528">
        <f t="shared" si="121"/>
        <v>3</v>
      </c>
      <c r="AD528" s="16">
        <f t="shared" si="128"/>
        <v>-9496.5736723989012</v>
      </c>
      <c r="AE528" s="16">
        <f t="shared" si="129"/>
        <v>-45.823439637855522</v>
      </c>
      <c r="AF528" s="16">
        <f t="shared" si="130"/>
        <v>338.83617632193142</v>
      </c>
      <c r="AG528" s="16">
        <f t="shared" si="131"/>
        <v>3618.0090072493431</v>
      </c>
      <c r="AH528">
        <f>INDEX(Impacts_scenario_1_RSBsn_Mask!$Y$2:$Y$70,$Z528-1939+1,1)</f>
        <v>0.86316096143604104</v>
      </c>
    </row>
    <row r="529" spans="1:34" x14ac:dyDescent="0.3">
      <c r="A529">
        <v>176</v>
      </c>
      <c r="B529">
        <v>3</v>
      </c>
      <c r="C529">
        <f>RS_wells_scenario_1_bgw!C529-RS_wells_baseline_bgw!C529</f>
        <v>0</v>
      </c>
      <c r="D529">
        <f>RS_wells_scenario_1_bgw!D529-RS_wells_baseline_bgw!D529</f>
        <v>0</v>
      </c>
      <c r="E529">
        <f>RS_wells_scenario_1_bgw!E529-RS_wells_baseline_bgw!E529</f>
        <v>0</v>
      </c>
      <c r="F529">
        <f>RS_wells_scenario_1_bgw!F529-RS_wells_baseline_bgw!F529</f>
        <v>0</v>
      </c>
      <c r="G529">
        <f>RS_wells_scenario_1_bgw!G529-RS_wells_baseline_bgw!G529</f>
        <v>0</v>
      </c>
      <c r="H529" s="19">
        <f>RS_wells_scenario_1_bgw!H529-RS_wells_baseline_bgw!H529</f>
        <v>0</v>
      </c>
      <c r="I529">
        <f>RS_wells_scenario_1_bgw!I529-RS_wells_baseline_bgw!I529</f>
        <v>0</v>
      </c>
      <c r="J529">
        <f>RS_wells_scenario_1_bgw!J529-RS_wells_baseline_bgw!J529</f>
        <v>0</v>
      </c>
      <c r="K529">
        <f>RS_wells_scenario_1_bgw!K529-RS_wells_baseline_bgw!K529</f>
        <v>0</v>
      </c>
      <c r="L529">
        <f>RS_wells_scenario_1_bgw!L529-RS_wells_baseline_bgw!L529</f>
        <v>0</v>
      </c>
      <c r="M529">
        <f>RS_wells_scenario_1_bgw!M529-RS_wells_baseline_bgw!M529</f>
        <v>0</v>
      </c>
      <c r="N529">
        <f>RS_wells_scenario_1_bgw!N529-RS_wells_baseline_bgw!N529</f>
        <v>0</v>
      </c>
      <c r="O529">
        <v>10.145833333333334</v>
      </c>
      <c r="P529">
        <f t="shared" si="118"/>
        <v>1954</v>
      </c>
      <c r="Q529" s="2">
        <f t="shared" si="119"/>
        <v>19936.999999999683</v>
      </c>
      <c r="R529">
        <f t="shared" si="120"/>
        <v>0</v>
      </c>
      <c r="S529">
        <f>I529*$O529/ref!$B$3</f>
        <v>0</v>
      </c>
      <c r="T529">
        <f>K529*$O529/ref!$B$3</f>
        <v>0</v>
      </c>
      <c r="U529">
        <f>L529*$O529/ref!$B$3</f>
        <v>0</v>
      </c>
      <c r="V529">
        <f>N529*$O529/ref!$B$3</f>
        <v>0</v>
      </c>
      <c r="W529">
        <f t="shared" si="124"/>
        <v>7</v>
      </c>
      <c r="X529" t="str">
        <f t="shared" si="125"/>
        <v>7 1954</v>
      </c>
      <c r="Y529">
        <f t="shared" si="122"/>
        <v>11</v>
      </c>
      <c r="Z529">
        <f t="shared" si="126"/>
        <v>1983</v>
      </c>
      <c r="AA529" t="str">
        <f t="shared" si="127"/>
        <v>11 1983</v>
      </c>
      <c r="AB529" s="1">
        <f t="shared" si="123"/>
        <v>30650.5625</v>
      </c>
      <c r="AC529">
        <f t="shared" si="121"/>
        <v>3</v>
      </c>
      <c r="AD529" s="16">
        <f t="shared" si="128"/>
        <v>-4418.6113108767613</v>
      </c>
      <c r="AE529" s="16">
        <f t="shared" si="129"/>
        <v>-45.823439637855522</v>
      </c>
      <c r="AF529" s="16">
        <f t="shared" si="130"/>
        <v>246.53097789581426</v>
      </c>
      <c r="AG529" s="16">
        <f t="shared" si="131"/>
        <v>3807.8462424930176</v>
      </c>
      <c r="AH529">
        <f>INDEX(Impacts_scenario_1_RSBsn_Mask!$Y$2:$Y$70,$Z529-1939+1,1)</f>
        <v>0.86316096143604104</v>
      </c>
    </row>
    <row r="530" spans="1:34" x14ac:dyDescent="0.3">
      <c r="A530">
        <v>177</v>
      </c>
      <c r="B530">
        <v>1</v>
      </c>
      <c r="C530">
        <f>RS_wells_scenario_1_bgw!C530-RS_wells_baseline_bgw!C530</f>
        <v>0</v>
      </c>
      <c r="D530">
        <f>RS_wells_scenario_1_bgw!D530-RS_wells_baseline_bgw!D530</f>
        <v>0</v>
      </c>
      <c r="E530">
        <f>RS_wells_scenario_1_bgw!E530-RS_wells_baseline_bgw!E530</f>
        <v>0</v>
      </c>
      <c r="F530">
        <f>RS_wells_scenario_1_bgw!F530-RS_wells_baseline_bgw!F530</f>
        <v>0</v>
      </c>
      <c r="G530">
        <f>RS_wells_scenario_1_bgw!G530-RS_wells_baseline_bgw!G530</f>
        <v>0</v>
      </c>
      <c r="H530" s="19">
        <f>RS_wells_scenario_1_bgw!H530-RS_wells_baseline_bgw!H530</f>
        <v>0</v>
      </c>
      <c r="I530">
        <f>RS_wells_scenario_1_bgw!I530-RS_wells_baseline_bgw!I530</f>
        <v>0</v>
      </c>
      <c r="J530">
        <f>RS_wells_scenario_1_bgw!J530-RS_wells_baseline_bgw!J530</f>
        <v>0</v>
      </c>
      <c r="K530">
        <f>RS_wells_scenario_1_bgw!K530-RS_wells_baseline_bgw!K530</f>
        <v>0</v>
      </c>
      <c r="L530">
        <f>RS_wells_scenario_1_bgw!L530-RS_wells_baseline_bgw!L530</f>
        <v>0</v>
      </c>
      <c r="M530">
        <f>RS_wells_scenario_1_bgw!M530-RS_wells_baseline_bgw!M530</f>
        <v>0</v>
      </c>
      <c r="N530">
        <f>RS_wells_scenario_1_bgw!N530-RS_wells_baseline_bgw!N530</f>
        <v>0</v>
      </c>
      <c r="O530">
        <v>10.145833333333334</v>
      </c>
      <c r="P530">
        <f t="shared" si="118"/>
        <v>1954</v>
      </c>
      <c r="Q530" s="2">
        <f t="shared" si="119"/>
        <v>19947.145833333016</v>
      </c>
      <c r="R530">
        <f t="shared" si="120"/>
        <v>0</v>
      </c>
      <c r="S530">
        <f>I530*$O530/ref!$B$3</f>
        <v>0</v>
      </c>
      <c r="T530">
        <f>K530*$O530/ref!$B$3</f>
        <v>0</v>
      </c>
      <c r="U530">
        <f>L530*$O530/ref!$B$3</f>
        <v>0</v>
      </c>
      <c r="V530">
        <f>N530*$O530/ref!$B$3</f>
        <v>0</v>
      </c>
      <c r="W530">
        <f t="shared" si="124"/>
        <v>8</v>
      </c>
      <c r="X530" t="str">
        <f t="shared" si="125"/>
        <v>8 1954</v>
      </c>
      <c r="Y530">
        <f t="shared" si="122"/>
        <v>12</v>
      </c>
      <c r="Z530">
        <f t="shared" si="126"/>
        <v>1983</v>
      </c>
      <c r="AA530" t="str">
        <f t="shared" si="127"/>
        <v>12 1983</v>
      </c>
      <c r="AB530" s="1">
        <f t="shared" si="123"/>
        <v>30681</v>
      </c>
      <c r="AC530">
        <f t="shared" si="121"/>
        <v>3</v>
      </c>
      <c r="AD530" s="16">
        <f t="shared" si="128"/>
        <v>-3238.5297467878127</v>
      </c>
      <c r="AE530" s="16">
        <f t="shared" si="129"/>
        <v>-45.823439637855522</v>
      </c>
      <c r="AF530" s="16">
        <f t="shared" si="130"/>
        <v>0.34378166355792789</v>
      </c>
      <c r="AG530" s="16">
        <f t="shared" si="131"/>
        <v>3819.0883761376526</v>
      </c>
      <c r="AH530">
        <f>INDEX(Impacts_scenario_1_RSBsn_Mask!$Y$2:$Y$70,$Z530-1939+1,1)</f>
        <v>0.86316096143604104</v>
      </c>
    </row>
    <row r="531" spans="1:34" x14ac:dyDescent="0.3">
      <c r="A531">
        <v>177</v>
      </c>
      <c r="B531">
        <v>2</v>
      </c>
      <c r="C531">
        <f>RS_wells_scenario_1_bgw!C531-RS_wells_baseline_bgw!C531</f>
        <v>0</v>
      </c>
      <c r="D531">
        <f>RS_wells_scenario_1_bgw!D531-RS_wells_baseline_bgw!D531</f>
        <v>0</v>
      </c>
      <c r="E531">
        <f>RS_wells_scenario_1_bgw!E531-RS_wells_baseline_bgw!E531</f>
        <v>0</v>
      </c>
      <c r="F531">
        <f>RS_wells_scenario_1_bgw!F531-RS_wells_baseline_bgw!F531</f>
        <v>0</v>
      </c>
      <c r="G531">
        <f>RS_wells_scenario_1_bgw!G531-RS_wells_baseline_bgw!G531</f>
        <v>0</v>
      </c>
      <c r="H531" s="19">
        <f>RS_wells_scenario_1_bgw!H531-RS_wells_baseline_bgw!H531</f>
        <v>0</v>
      </c>
      <c r="I531">
        <f>RS_wells_scenario_1_bgw!I531-RS_wells_baseline_bgw!I531</f>
        <v>0</v>
      </c>
      <c r="J531">
        <f>RS_wells_scenario_1_bgw!J531-RS_wells_baseline_bgw!J531</f>
        <v>0</v>
      </c>
      <c r="K531">
        <f>RS_wells_scenario_1_bgw!K531-RS_wells_baseline_bgw!K531</f>
        <v>0</v>
      </c>
      <c r="L531">
        <f>RS_wells_scenario_1_bgw!L531-RS_wells_baseline_bgw!L531</f>
        <v>0</v>
      </c>
      <c r="M531">
        <f>RS_wells_scenario_1_bgw!M531-RS_wells_baseline_bgw!M531</f>
        <v>0</v>
      </c>
      <c r="N531">
        <f>RS_wells_scenario_1_bgw!N531-RS_wells_baseline_bgw!N531</f>
        <v>0</v>
      </c>
      <c r="O531">
        <v>10.145833333333334</v>
      </c>
      <c r="P531">
        <f t="shared" si="118"/>
        <v>1954</v>
      </c>
      <c r="Q531" s="2">
        <f t="shared" si="119"/>
        <v>19957.291666666348</v>
      </c>
      <c r="R531">
        <f t="shared" si="120"/>
        <v>0</v>
      </c>
      <c r="S531">
        <f>I531*$O531/ref!$B$3</f>
        <v>0</v>
      </c>
      <c r="T531">
        <f>K531*$O531/ref!$B$3</f>
        <v>0</v>
      </c>
      <c r="U531">
        <f>L531*$O531/ref!$B$3</f>
        <v>0</v>
      </c>
      <c r="V531">
        <f>N531*$O531/ref!$B$3</f>
        <v>0</v>
      </c>
      <c r="W531">
        <f t="shared" si="124"/>
        <v>8</v>
      </c>
      <c r="X531" t="str">
        <f t="shared" si="125"/>
        <v>8 1954</v>
      </c>
      <c r="Y531">
        <f t="shared" si="122"/>
        <v>1</v>
      </c>
      <c r="Z531">
        <f t="shared" si="126"/>
        <v>1984</v>
      </c>
      <c r="AA531" t="str">
        <f t="shared" si="127"/>
        <v>1 1984</v>
      </c>
      <c r="AB531" s="1">
        <f t="shared" si="123"/>
        <v>30711.4375</v>
      </c>
      <c r="AC531">
        <f t="shared" si="121"/>
        <v>3</v>
      </c>
      <c r="AD531" s="16">
        <f t="shared" si="128"/>
        <v>-2325.2946563207843</v>
      </c>
      <c r="AE531" s="16">
        <f t="shared" si="129"/>
        <v>-48.181011277549359</v>
      </c>
      <c r="AF531" s="16">
        <f t="shared" si="130"/>
        <v>481.3116499636036</v>
      </c>
      <c r="AG531" s="16">
        <f t="shared" si="131"/>
        <v>3538.178739803815</v>
      </c>
      <c r="AH531">
        <f>INDEX(Impacts_scenario_1_RSBsn_Mask!$Y$2:$Y$70,$Z531-1939+1,1)</f>
        <v>0.87692266591890644</v>
      </c>
    </row>
    <row r="532" spans="1:34" x14ac:dyDescent="0.3">
      <c r="A532">
        <v>177</v>
      </c>
      <c r="B532">
        <v>3</v>
      </c>
      <c r="C532">
        <f>RS_wells_scenario_1_bgw!C532-RS_wells_baseline_bgw!C532</f>
        <v>0</v>
      </c>
      <c r="D532">
        <f>RS_wells_scenario_1_bgw!D532-RS_wells_baseline_bgw!D532</f>
        <v>0</v>
      </c>
      <c r="E532">
        <f>RS_wells_scenario_1_bgw!E532-RS_wells_baseline_bgw!E532</f>
        <v>0</v>
      </c>
      <c r="F532">
        <f>RS_wells_scenario_1_bgw!F532-RS_wells_baseline_bgw!F532</f>
        <v>0</v>
      </c>
      <c r="G532">
        <f>RS_wells_scenario_1_bgw!G532-RS_wells_baseline_bgw!G532</f>
        <v>0</v>
      </c>
      <c r="H532" s="19">
        <f>RS_wells_scenario_1_bgw!H532-RS_wells_baseline_bgw!H532</f>
        <v>0</v>
      </c>
      <c r="I532">
        <f>RS_wells_scenario_1_bgw!I532-RS_wells_baseline_bgw!I532</f>
        <v>0</v>
      </c>
      <c r="J532">
        <f>RS_wells_scenario_1_bgw!J532-RS_wells_baseline_bgw!J532</f>
        <v>0</v>
      </c>
      <c r="K532">
        <f>RS_wells_scenario_1_bgw!K532-RS_wells_baseline_bgw!K532</f>
        <v>0</v>
      </c>
      <c r="L532">
        <f>RS_wells_scenario_1_bgw!L532-RS_wells_baseline_bgw!L532</f>
        <v>0</v>
      </c>
      <c r="M532">
        <f>RS_wells_scenario_1_bgw!M532-RS_wells_baseline_bgw!M532</f>
        <v>0</v>
      </c>
      <c r="N532">
        <f>RS_wells_scenario_1_bgw!N532-RS_wells_baseline_bgw!N532</f>
        <v>0</v>
      </c>
      <c r="O532">
        <v>10.145833333333334</v>
      </c>
      <c r="P532">
        <f t="shared" si="118"/>
        <v>1954</v>
      </c>
      <c r="Q532" s="2">
        <f t="shared" si="119"/>
        <v>19967.43749999968</v>
      </c>
      <c r="R532">
        <f t="shared" si="120"/>
        <v>0</v>
      </c>
      <c r="S532">
        <f>I532*$O532/ref!$B$3</f>
        <v>0</v>
      </c>
      <c r="T532">
        <f>K532*$O532/ref!$B$3</f>
        <v>0</v>
      </c>
      <c r="U532">
        <f>L532*$O532/ref!$B$3</f>
        <v>0</v>
      </c>
      <c r="V532">
        <f>N532*$O532/ref!$B$3</f>
        <v>0</v>
      </c>
      <c r="W532">
        <f t="shared" si="124"/>
        <v>8</v>
      </c>
      <c r="X532" t="str">
        <f t="shared" si="125"/>
        <v>8 1954</v>
      </c>
      <c r="Y532">
        <f t="shared" si="122"/>
        <v>2</v>
      </c>
      <c r="Z532">
        <f t="shared" si="126"/>
        <v>1984</v>
      </c>
      <c r="AA532" t="str">
        <f t="shared" si="127"/>
        <v>2 1984</v>
      </c>
      <c r="AB532" s="1">
        <f t="shared" si="123"/>
        <v>30741.875</v>
      </c>
      <c r="AC532">
        <f t="shared" si="121"/>
        <v>3</v>
      </c>
      <c r="AD532" s="16">
        <f t="shared" si="128"/>
        <v>-1487.4430188259007</v>
      </c>
      <c r="AE532" s="16">
        <f t="shared" si="129"/>
        <v>-48.181011277549359</v>
      </c>
      <c r="AF532" s="16">
        <f t="shared" si="130"/>
        <v>1243.42167820798</v>
      </c>
      <c r="AG532" s="16">
        <f t="shared" si="131"/>
        <v>3150.6131025532786</v>
      </c>
      <c r="AH532">
        <f>INDEX(Impacts_scenario_1_RSBsn_Mask!$Y$2:$Y$70,$Z532-1939+1,1)</f>
        <v>0.87692266591890644</v>
      </c>
    </row>
    <row r="533" spans="1:34" x14ac:dyDescent="0.3">
      <c r="A533">
        <v>178</v>
      </c>
      <c r="B533">
        <v>1</v>
      </c>
      <c r="C533">
        <f>RS_wells_scenario_1_bgw!C533-RS_wells_baseline_bgw!C533</f>
        <v>0</v>
      </c>
      <c r="D533">
        <f>RS_wells_scenario_1_bgw!D533-RS_wells_baseline_bgw!D533</f>
        <v>0</v>
      </c>
      <c r="E533">
        <f>RS_wells_scenario_1_bgw!E533-RS_wells_baseline_bgw!E533</f>
        <v>0</v>
      </c>
      <c r="F533">
        <f>RS_wells_scenario_1_bgw!F533-RS_wells_baseline_bgw!F533</f>
        <v>0</v>
      </c>
      <c r="G533">
        <f>RS_wells_scenario_1_bgw!G533-RS_wells_baseline_bgw!G533</f>
        <v>0</v>
      </c>
      <c r="H533" s="19">
        <f>RS_wells_scenario_1_bgw!H533-RS_wells_baseline_bgw!H533</f>
        <v>0</v>
      </c>
      <c r="I533">
        <f>RS_wells_scenario_1_bgw!I533-RS_wells_baseline_bgw!I533</f>
        <v>0</v>
      </c>
      <c r="J533">
        <f>RS_wells_scenario_1_bgw!J533-RS_wells_baseline_bgw!J533</f>
        <v>0</v>
      </c>
      <c r="K533">
        <f>RS_wells_scenario_1_bgw!K533-RS_wells_baseline_bgw!K533</f>
        <v>0</v>
      </c>
      <c r="L533">
        <f>RS_wells_scenario_1_bgw!L533-RS_wells_baseline_bgw!L533</f>
        <v>0</v>
      </c>
      <c r="M533">
        <f>RS_wells_scenario_1_bgw!M533-RS_wells_baseline_bgw!M533</f>
        <v>0</v>
      </c>
      <c r="N533">
        <f>RS_wells_scenario_1_bgw!N533-RS_wells_baseline_bgw!N533</f>
        <v>0</v>
      </c>
      <c r="O533">
        <v>10.145833333333334</v>
      </c>
      <c r="P533">
        <f t="shared" si="118"/>
        <v>1954</v>
      </c>
      <c r="Q533" s="2">
        <f t="shared" si="119"/>
        <v>19977.583333333012</v>
      </c>
      <c r="R533">
        <f t="shared" si="120"/>
        <v>0</v>
      </c>
      <c r="S533">
        <f>I533*$O533/ref!$B$3</f>
        <v>0</v>
      </c>
      <c r="T533">
        <f>K533*$O533/ref!$B$3</f>
        <v>0</v>
      </c>
      <c r="U533">
        <f>L533*$O533/ref!$B$3</f>
        <v>0</v>
      </c>
      <c r="V533">
        <f>N533*$O533/ref!$B$3</f>
        <v>0</v>
      </c>
      <c r="W533">
        <f t="shared" si="124"/>
        <v>9</v>
      </c>
      <c r="X533" t="str">
        <f t="shared" si="125"/>
        <v>9 1954</v>
      </c>
      <c r="Y533">
        <f t="shared" si="122"/>
        <v>3</v>
      </c>
      <c r="Z533">
        <f t="shared" si="126"/>
        <v>1984</v>
      </c>
      <c r="AA533" t="str">
        <f t="shared" si="127"/>
        <v>3 1984</v>
      </c>
      <c r="AB533" s="1">
        <f t="shared" si="123"/>
        <v>30772.3125</v>
      </c>
      <c r="AC533">
        <f t="shared" si="121"/>
        <v>3</v>
      </c>
      <c r="AD533" s="16">
        <f t="shared" si="128"/>
        <v>-4057.7630043184781</v>
      </c>
      <c r="AE533" s="16">
        <f t="shared" si="129"/>
        <v>-48.181011277549359</v>
      </c>
      <c r="AF533" s="16">
        <f t="shared" si="130"/>
        <v>0.21096657952632455</v>
      </c>
      <c r="AG533" s="16">
        <f t="shared" si="131"/>
        <v>3362.5925359396524</v>
      </c>
      <c r="AH533">
        <f>INDEX(Impacts_scenario_1_RSBsn_Mask!$Y$2:$Y$70,$Z533-1939+1,1)</f>
        <v>0.87692266591890644</v>
      </c>
    </row>
    <row r="534" spans="1:34" x14ac:dyDescent="0.3">
      <c r="A534">
        <v>178</v>
      </c>
      <c r="B534">
        <v>2</v>
      </c>
      <c r="C534">
        <f>RS_wells_scenario_1_bgw!C534-RS_wells_baseline_bgw!C534</f>
        <v>0</v>
      </c>
      <c r="D534">
        <f>RS_wells_scenario_1_bgw!D534-RS_wells_baseline_bgw!D534</f>
        <v>0</v>
      </c>
      <c r="E534">
        <f>RS_wells_scenario_1_bgw!E534-RS_wells_baseline_bgw!E534</f>
        <v>0</v>
      </c>
      <c r="F534">
        <f>RS_wells_scenario_1_bgw!F534-RS_wells_baseline_bgw!F534</f>
        <v>0</v>
      </c>
      <c r="G534">
        <f>RS_wells_scenario_1_bgw!G534-RS_wells_baseline_bgw!G534</f>
        <v>0</v>
      </c>
      <c r="H534" s="19">
        <f>RS_wells_scenario_1_bgw!H534-RS_wells_baseline_bgw!H534</f>
        <v>0</v>
      </c>
      <c r="I534">
        <f>RS_wells_scenario_1_bgw!I534-RS_wells_baseline_bgw!I534</f>
        <v>0</v>
      </c>
      <c r="J534">
        <f>RS_wells_scenario_1_bgw!J534-RS_wells_baseline_bgw!J534</f>
        <v>0</v>
      </c>
      <c r="K534">
        <f>RS_wells_scenario_1_bgw!K534-RS_wells_baseline_bgw!K534</f>
        <v>0</v>
      </c>
      <c r="L534">
        <f>RS_wells_scenario_1_bgw!L534-RS_wells_baseline_bgw!L534</f>
        <v>0</v>
      </c>
      <c r="M534">
        <f>RS_wells_scenario_1_bgw!M534-RS_wells_baseline_bgw!M534</f>
        <v>0</v>
      </c>
      <c r="N534">
        <f>RS_wells_scenario_1_bgw!N534-RS_wells_baseline_bgw!N534</f>
        <v>0</v>
      </c>
      <c r="O534">
        <v>10.145833333333334</v>
      </c>
      <c r="P534">
        <f t="shared" si="118"/>
        <v>1954</v>
      </c>
      <c r="Q534" s="2">
        <f t="shared" si="119"/>
        <v>19987.729166666344</v>
      </c>
      <c r="R534">
        <f t="shared" si="120"/>
        <v>0</v>
      </c>
      <c r="S534">
        <f>I534*$O534/ref!$B$3</f>
        <v>0</v>
      </c>
      <c r="T534">
        <f>K534*$O534/ref!$B$3</f>
        <v>0</v>
      </c>
      <c r="U534">
        <f>L534*$O534/ref!$B$3</f>
        <v>0</v>
      </c>
      <c r="V534">
        <f>N534*$O534/ref!$B$3</f>
        <v>0</v>
      </c>
      <c r="W534">
        <f t="shared" si="124"/>
        <v>9</v>
      </c>
      <c r="X534" t="str">
        <f t="shared" si="125"/>
        <v>9 1954</v>
      </c>
      <c r="Y534">
        <f t="shared" si="122"/>
        <v>4</v>
      </c>
      <c r="Z534">
        <f t="shared" si="126"/>
        <v>1984</v>
      </c>
      <c r="AA534" t="str">
        <f t="shared" si="127"/>
        <v>4 1984</v>
      </c>
      <c r="AB534" s="1">
        <f t="shared" si="123"/>
        <v>30802.75</v>
      </c>
      <c r="AC534">
        <f t="shared" si="121"/>
        <v>3</v>
      </c>
      <c r="AD534" s="16">
        <f t="shared" si="128"/>
        <v>65.875226568913632</v>
      </c>
      <c r="AE534" s="16">
        <f t="shared" si="129"/>
        <v>-5597.9841617452976</v>
      </c>
      <c r="AF534" s="16">
        <f t="shared" si="130"/>
        <v>8.5826878969624376E-2</v>
      </c>
      <c r="AG534" s="16">
        <f t="shared" si="131"/>
        <v>3575.1709697531646</v>
      </c>
      <c r="AH534">
        <f>INDEX(Impacts_scenario_1_RSBsn_Mask!$Y$2:$Y$70,$Z534-1939+1,1)</f>
        <v>0.87692266591890644</v>
      </c>
    </row>
    <row r="535" spans="1:34" x14ac:dyDescent="0.3">
      <c r="A535">
        <v>178</v>
      </c>
      <c r="B535">
        <v>3</v>
      </c>
      <c r="C535">
        <f>RS_wells_scenario_1_bgw!C535-RS_wells_baseline_bgw!C535</f>
        <v>0</v>
      </c>
      <c r="D535">
        <f>RS_wells_scenario_1_bgw!D535-RS_wells_baseline_bgw!D535</f>
        <v>0</v>
      </c>
      <c r="E535">
        <f>RS_wells_scenario_1_bgw!E535-RS_wells_baseline_bgw!E535</f>
        <v>0</v>
      </c>
      <c r="F535">
        <f>RS_wells_scenario_1_bgw!F535-RS_wells_baseline_bgw!F535</f>
        <v>0</v>
      </c>
      <c r="G535">
        <f>RS_wells_scenario_1_bgw!G535-RS_wells_baseline_bgw!G535</f>
        <v>0</v>
      </c>
      <c r="H535" s="19">
        <f>RS_wells_scenario_1_bgw!H535-RS_wells_baseline_bgw!H535</f>
        <v>0</v>
      </c>
      <c r="I535">
        <f>RS_wells_scenario_1_bgw!I535-RS_wells_baseline_bgw!I535</f>
        <v>0</v>
      </c>
      <c r="J535">
        <f>RS_wells_scenario_1_bgw!J535-RS_wells_baseline_bgw!J535</f>
        <v>0</v>
      </c>
      <c r="K535">
        <f>RS_wells_scenario_1_bgw!K535-RS_wells_baseline_bgw!K535</f>
        <v>0</v>
      </c>
      <c r="L535">
        <f>RS_wells_scenario_1_bgw!L535-RS_wells_baseline_bgw!L535</f>
        <v>0</v>
      </c>
      <c r="M535">
        <f>RS_wells_scenario_1_bgw!M535-RS_wells_baseline_bgw!M535</f>
        <v>0</v>
      </c>
      <c r="N535">
        <f>RS_wells_scenario_1_bgw!N535-RS_wells_baseline_bgw!N535</f>
        <v>0</v>
      </c>
      <c r="O535">
        <v>10.145833333333334</v>
      </c>
      <c r="P535">
        <f t="shared" si="118"/>
        <v>1954</v>
      </c>
      <c r="Q535" s="2">
        <f t="shared" si="119"/>
        <v>19997.874999999676</v>
      </c>
      <c r="R535">
        <f t="shared" si="120"/>
        <v>0</v>
      </c>
      <c r="S535">
        <f>I535*$O535/ref!$B$3</f>
        <v>0</v>
      </c>
      <c r="T535">
        <f>K535*$O535/ref!$B$3</f>
        <v>0</v>
      </c>
      <c r="U535">
        <f>L535*$O535/ref!$B$3</f>
        <v>0</v>
      </c>
      <c r="V535">
        <f>N535*$O535/ref!$B$3</f>
        <v>0</v>
      </c>
      <c r="W535">
        <f t="shared" si="124"/>
        <v>9</v>
      </c>
      <c r="X535" t="str">
        <f t="shared" si="125"/>
        <v>9 1954</v>
      </c>
      <c r="Y535">
        <f t="shared" si="122"/>
        <v>5</v>
      </c>
      <c r="Z535">
        <f t="shared" si="126"/>
        <v>1984</v>
      </c>
      <c r="AA535" t="str">
        <f t="shared" si="127"/>
        <v>5 1984</v>
      </c>
      <c r="AB535" s="1">
        <f t="shared" si="123"/>
        <v>30833.1875</v>
      </c>
      <c r="AC535">
        <f t="shared" si="121"/>
        <v>3</v>
      </c>
      <c r="AD535" s="16">
        <f t="shared" si="128"/>
        <v>-43.009032427112267</v>
      </c>
      <c r="AE535" s="16">
        <f t="shared" si="129"/>
        <v>-8751.8719620207776</v>
      </c>
      <c r="AF535" s="16">
        <f t="shared" si="130"/>
        <v>3295.2795968066562</v>
      </c>
      <c r="AG535" s="16">
        <f t="shared" si="131"/>
        <v>2861.4870554134159</v>
      </c>
      <c r="AH535">
        <f>INDEX(Impacts_scenario_1_RSBsn_Mask!$Y$2:$Y$70,$Z535-1939+1,1)</f>
        <v>0.87692266591890644</v>
      </c>
    </row>
    <row r="536" spans="1:34" x14ac:dyDescent="0.3">
      <c r="A536">
        <v>179</v>
      </c>
      <c r="B536">
        <v>1</v>
      </c>
      <c r="C536">
        <f>RS_wells_scenario_1_bgw!C536-RS_wells_baseline_bgw!C536</f>
        <v>0</v>
      </c>
      <c r="D536">
        <f>RS_wells_scenario_1_bgw!D536-RS_wells_baseline_bgw!D536</f>
        <v>0</v>
      </c>
      <c r="E536">
        <f>RS_wells_scenario_1_bgw!E536-RS_wells_baseline_bgw!E536</f>
        <v>0</v>
      </c>
      <c r="F536">
        <f>RS_wells_scenario_1_bgw!F536-RS_wells_baseline_bgw!F536</f>
        <v>0</v>
      </c>
      <c r="G536">
        <f>RS_wells_scenario_1_bgw!G536-RS_wells_baseline_bgw!G536</f>
        <v>0</v>
      </c>
      <c r="H536" s="19">
        <f>RS_wells_scenario_1_bgw!H536-RS_wells_baseline_bgw!H536</f>
        <v>0</v>
      </c>
      <c r="I536">
        <f>RS_wells_scenario_1_bgw!I536-RS_wells_baseline_bgw!I536</f>
        <v>0</v>
      </c>
      <c r="J536">
        <f>RS_wells_scenario_1_bgw!J536-RS_wells_baseline_bgw!J536</f>
        <v>0</v>
      </c>
      <c r="K536">
        <f>RS_wells_scenario_1_bgw!K536-RS_wells_baseline_bgw!K536</f>
        <v>0</v>
      </c>
      <c r="L536">
        <f>RS_wells_scenario_1_bgw!L536-RS_wells_baseline_bgw!L536</f>
        <v>0</v>
      </c>
      <c r="M536">
        <f>RS_wells_scenario_1_bgw!M536-RS_wells_baseline_bgw!M536</f>
        <v>0</v>
      </c>
      <c r="N536">
        <f>RS_wells_scenario_1_bgw!N536-RS_wells_baseline_bgw!N536</f>
        <v>0</v>
      </c>
      <c r="O536">
        <v>10.145833333333334</v>
      </c>
      <c r="P536">
        <f t="shared" si="118"/>
        <v>1954</v>
      </c>
      <c r="Q536" s="2">
        <f t="shared" si="119"/>
        <v>20008.020833333008</v>
      </c>
      <c r="R536">
        <f t="shared" si="120"/>
        <v>0</v>
      </c>
      <c r="S536">
        <f>I536*$O536/ref!$B$3</f>
        <v>0</v>
      </c>
      <c r="T536">
        <f>K536*$O536/ref!$B$3</f>
        <v>0</v>
      </c>
      <c r="U536">
        <f>L536*$O536/ref!$B$3</f>
        <v>0</v>
      </c>
      <c r="V536">
        <f>N536*$O536/ref!$B$3</f>
        <v>0</v>
      </c>
      <c r="W536">
        <f t="shared" si="124"/>
        <v>10</v>
      </c>
      <c r="X536" t="str">
        <f t="shared" si="125"/>
        <v>10 1954</v>
      </c>
      <c r="Y536">
        <f t="shared" si="122"/>
        <v>6</v>
      </c>
      <c r="Z536">
        <f t="shared" si="126"/>
        <v>1984</v>
      </c>
      <c r="AA536" t="str">
        <f t="shared" si="127"/>
        <v>6 1984</v>
      </c>
      <c r="AB536" s="1">
        <f t="shared" si="123"/>
        <v>30863.625</v>
      </c>
      <c r="AC536">
        <f t="shared" si="121"/>
        <v>3</v>
      </c>
      <c r="AD536" s="16">
        <f t="shared" si="128"/>
        <v>99.695428224193677</v>
      </c>
      <c r="AE536" s="16">
        <f t="shared" si="129"/>
        <v>-20775.445092071277</v>
      </c>
      <c r="AF536" s="16">
        <f t="shared" si="130"/>
        <v>3244.1110986469389</v>
      </c>
      <c r="AG536" s="16">
        <f t="shared" si="131"/>
        <v>2429.3346667275009</v>
      </c>
      <c r="AH536">
        <f>INDEX(Impacts_scenario_1_RSBsn_Mask!$Y$2:$Y$70,$Z536-1939+1,1)</f>
        <v>0.87692266591890644</v>
      </c>
    </row>
    <row r="537" spans="1:34" x14ac:dyDescent="0.3">
      <c r="A537">
        <v>179</v>
      </c>
      <c r="B537">
        <v>2</v>
      </c>
      <c r="C537">
        <f>RS_wells_scenario_1_bgw!C537-RS_wells_baseline_bgw!C537</f>
        <v>0</v>
      </c>
      <c r="D537">
        <f>RS_wells_scenario_1_bgw!D537-RS_wells_baseline_bgw!D537</f>
        <v>0</v>
      </c>
      <c r="E537">
        <f>RS_wells_scenario_1_bgw!E537-RS_wells_baseline_bgw!E537</f>
        <v>0</v>
      </c>
      <c r="F537">
        <f>RS_wells_scenario_1_bgw!F537-RS_wells_baseline_bgw!F537</f>
        <v>0</v>
      </c>
      <c r="G537">
        <f>RS_wells_scenario_1_bgw!G537-RS_wells_baseline_bgw!G537</f>
        <v>0</v>
      </c>
      <c r="H537" s="19">
        <f>RS_wells_scenario_1_bgw!H537-RS_wells_baseline_bgw!H537</f>
        <v>0</v>
      </c>
      <c r="I537">
        <f>RS_wells_scenario_1_bgw!I537-RS_wells_baseline_bgw!I537</f>
        <v>0</v>
      </c>
      <c r="J537">
        <f>RS_wells_scenario_1_bgw!J537-RS_wells_baseline_bgw!J537</f>
        <v>0</v>
      </c>
      <c r="K537">
        <f>RS_wells_scenario_1_bgw!K537-RS_wells_baseline_bgw!K537</f>
        <v>0</v>
      </c>
      <c r="L537">
        <f>RS_wells_scenario_1_bgw!L537-RS_wells_baseline_bgw!L537</f>
        <v>0</v>
      </c>
      <c r="M537">
        <f>RS_wells_scenario_1_bgw!M537-RS_wells_baseline_bgw!M537</f>
        <v>0</v>
      </c>
      <c r="N537">
        <f>RS_wells_scenario_1_bgw!N537-RS_wells_baseline_bgw!N537</f>
        <v>0</v>
      </c>
      <c r="O537">
        <v>10.145833333333334</v>
      </c>
      <c r="P537">
        <f t="shared" si="118"/>
        <v>1954</v>
      </c>
      <c r="Q537" s="2">
        <f t="shared" si="119"/>
        <v>20018.16666666634</v>
      </c>
      <c r="R537">
        <f t="shared" si="120"/>
        <v>0</v>
      </c>
      <c r="S537">
        <f>I537*$O537/ref!$B$3</f>
        <v>0</v>
      </c>
      <c r="T537">
        <f>K537*$O537/ref!$B$3</f>
        <v>0</v>
      </c>
      <c r="U537">
        <f>L537*$O537/ref!$B$3</f>
        <v>0</v>
      </c>
      <c r="V537">
        <f>N537*$O537/ref!$B$3</f>
        <v>0</v>
      </c>
      <c r="W537">
        <f t="shared" si="124"/>
        <v>10</v>
      </c>
      <c r="X537" t="str">
        <f t="shared" si="125"/>
        <v>10 1954</v>
      </c>
      <c r="Y537">
        <f t="shared" si="122"/>
        <v>7</v>
      </c>
      <c r="Z537">
        <f t="shared" si="126"/>
        <v>1984</v>
      </c>
      <c r="AA537" t="str">
        <f t="shared" si="127"/>
        <v>7 1984</v>
      </c>
      <c r="AB537" s="1">
        <f t="shared" si="123"/>
        <v>30894.0625</v>
      </c>
      <c r="AC537">
        <f t="shared" si="121"/>
        <v>3</v>
      </c>
      <c r="AD537" s="16">
        <f t="shared" si="128"/>
        <v>2.2095144441577723</v>
      </c>
      <c r="AE537" s="16">
        <f t="shared" si="129"/>
        <v>-63751.919407254391</v>
      </c>
      <c r="AF537" s="16">
        <f t="shared" si="130"/>
        <v>5037.6836802194275</v>
      </c>
      <c r="AG537" s="16">
        <f t="shared" si="131"/>
        <v>2148.4986445401923</v>
      </c>
      <c r="AH537">
        <f>INDEX(Impacts_scenario_1_RSBsn_Mask!$Y$2:$Y$70,$Z537-1939+1,1)</f>
        <v>0.87692266591890644</v>
      </c>
    </row>
    <row r="538" spans="1:34" x14ac:dyDescent="0.3">
      <c r="A538">
        <v>179</v>
      </c>
      <c r="B538">
        <v>3</v>
      </c>
      <c r="C538">
        <f>RS_wells_scenario_1_bgw!C538-RS_wells_baseline_bgw!C538</f>
        <v>0</v>
      </c>
      <c r="D538">
        <f>RS_wells_scenario_1_bgw!D538-RS_wells_baseline_bgw!D538</f>
        <v>0</v>
      </c>
      <c r="E538">
        <f>RS_wells_scenario_1_bgw!E538-RS_wells_baseline_bgw!E538</f>
        <v>0</v>
      </c>
      <c r="F538">
        <f>RS_wells_scenario_1_bgw!F538-RS_wells_baseline_bgw!F538</f>
        <v>0</v>
      </c>
      <c r="G538">
        <f>RS_wells_scenario_1_bgw!G538-RS_wells_baseline_bgw!G538</f>
        <v>0</v>
      </c>
      <c r="H538" s="19">
        <f>RS_wells_scenario_1_bgw!H538-RS_wells_baseline_bgw!H538</f>
        <v>0</v>
      </c>
      <c r="I538">
        <f>RS_wells_scenario_1_bgw!I538-RS_wells_baseline_bgw!I538</f>
        <v>0</v>
      </c>
      <c r="J538">
        <f>RS_wells_scenario_1_bgw!J538-RS_wells_baseline_bgw!J538</f>
        <v>0</v>
      </c>
      <c r="K538">
        <f>RS_wells_scenario_1_bgw!K538-RS_wells_baseline_bgw!K538</f>
        <v>0</v>
      </c>
      <c r="L538">
        <f>RS_wells_scenario_1_bgw!L538-RS_wells_baseline_bgw!L538</f>
        <v>0</v>
      </c>
      <c r="M538">
        <f>RS_wells_scenario_1_bgw!M538-RS_wells_baseline_bgw!M538</f>
        <v>0</v>
      </c>
      <c r="N538">
        <f>RS_wells_scenario_1_bgw!N538-RS_wells_baseline_bgw!N538</f>
        <v>0</v>
      </c>
      <c r="O538">
        <v>10.145833333333334</v>
      </c>
      <c r="P538">
        <f t="shared" si="118"/>
        <v>1954</v>
      </c>
      <c r="Q538" s="2">
        <f t="shared" si="119"/>
        <v>20028.312499999673</v>
      </c>
      <c r="R538">
        <f t="shared" si="120"/>
        <v>0</v>
      </c>
      <c r="S538">
        <f>I538*$O538/ref!$B$3</f>
        <v>0</v>
      </c>
      <c r="T538">
        <f>K538*$O538/ref!$B$3</f>
        <v>0</v>
      </c>
      <c r="U538">
        <f>L538*$O538/ref!$B$3</f>
        <v>0</v>
      </c>
      <c r="V538">
        <f>N538*$O538/ref!$B$3</f>
        <v>0</v>
      </c>
      <c r="W538">
        <f t="shared" si="124"/>
        <v>10</v>
      </c>
      <c r="X538" t="str">
        <f t="shared" si="125"/>
        <v>10 1954</v>
      </c>
      <c r="Y538">
        <f t="shared" si="122"/>
        <v>8</v>
      </c>
      <c r="Z538">
        <f t="shared" si="126"/>
        <v>1984</v>
      </c>
      <c r="AA538" t="str">
        <f t="shared" si="127"/>
        <v>8 1984</v>
      </c>
      <c r="AB538" s="1">
        <f t="shared" si="123"/>
        <v>30924.5</v>
      </c>
      <c r="AC538">
        <f t="shared" si="121"/>
        <v>3</v>
      </c>
      <c r="AD538" s="16">
        <f t="shared" si="128"/>
        <v>74.715244918359971</v>
      </c>
      <c r="AE538" s="16">
        <f t="shared" si="129"/>
        <v>-69969.698573318456</v>
      </c>
      <c r="AF538" s="16">
        <f t="shared" si="130"/>
        <v>4479.7602581359533</v>
      </c>
      <c r="AG538" s="16">
        <f t="shared" si="131"/>
        <v>2247.7710955115085</v>
      </c>
      <c r="AH538">
        <f>INDEX(Impacts_scenario_1_RSBsn_Mask!$Y$2:$Y$70,$Z538-1939+1,1)</f>
        <v>0.87692266591890644</v>
      </c>
    </row>
    <row r="539" spans="1:34" x14ac:dyDescent="0.3">
      <c r="A539">
        <v>180</v>
      </c>
      <c r="B539">
        <v>1</v>
      </c>
      <c r="C539">
        <f>RS_wells_scenario_1_bgw!C539-RS_wells_baseline_bgw!C539</f>
        <v>0</v>
      </c>
      <c r="D539">
        <f>RS_wells_scenario_1_bgw!D539-RS_wells_baseline_bgw!D539</f>
        <v>0</v>
      </c>
      <c r="E539">
        <f>RS_wells_scenario_1_bgw!E539-RS_wells_baseline_bgw!E539</f>
        <v>0</v>
      </c>
      <c r="F539">
        <f>RS_wells_scenario_1_bgw!F539-RS_wells_baseline_bgw!F539</f>
        <v>0</v>
      </c>
      <c r="G539">
        <f>RS_wells_scenario_1_bgw!G539-RS_wells_baseline_bgw!G539</f>
        <v>0</v>
      </c>
      <c r="H539" s="19">
        <f>RS_wells_scenario_1_bgw!H539-RS_wells_baseline_bgw!H539</f>
        <v>0</v>
      </c>
      <c r="I539">
        <f>RS_wells_scenario_1_bgw!I539-RS_wells_baseline_bgw!I539</f>
        <v>0</v>
      </c>
      <c r="J539">
        <f>RS_wells_scenario_1_bgw!J539-RS_wells_baseline_bgw!J539</f>
        <v>0</v>
      </c>
      <c r="K539">
        <f>RS_wells_scenario_1_bgw!K539-RS_wells_baseline_bgw!K539</f>
        <v>0</v>
      </c>
      <c r="L539">
        <f>RS_wells_scenario_1_bgw!L539-RS_wells_baseline_bgw!L539</f>
        <v>0</v>
      </c>
      <c r="M539">
        <f>RS_wells_scenario_1_bgw!M539-RS_wells_baseline_bgw!M539</f>
        <v>0</v>
      </c>
      <c r="N539">
        <f>RS_wells_scenario_1_bgw!N539-RS_wells_baseline_bgw!N539</f>
        <v>0</v>
      </c>
      <c r="O539">
        <v>10.145833333333334</v>
      </c>
      <c r="P539">
        <f t="shared" si="118"/>
        <v>1954</v>
      </c>
      <c r="Q539" s="2">
        <f t="shared" si="119"/>
        <v>20038.458333333005</v>
      </c>
      <c r="R539">
        <f t="shared" si="120"/>
        <v>0</v>
      </c>
      <c r="S539">
        <f>I539*$O539/ref!$B$3</f>
        <v>0</v>
      </c>
      <c r="T539">
        <f>K539*$O539/ref!$B$3</f>
        <v>0</v>
      </c>
      <c r="U539">
        <f>L539*$O539/ref!$B$3</f>
        <v>0</v>
      </c>
      <c r="V539">
        <f>N539*$O539/ref!$B$3</f>
        <v>0</v>
      </c>
      <c r="W539">
        <f t="shared" si="124"/>
        <v>11</v>
      </c>
      <c r="X539" t="str">
        <f t="shared" si="125"/>
        <v>11 1954</v>
      </c>
      <c r="Y539">
        <f t="shared" si="122"/>
        <v>9</v>
      </c>
      <c r="Z539">
        <f t="shared" si="126"/>
        <v>1984</v>
      </c>
      <c r="AA539" t="str">
        <f t="shared" si="127"/>
        <v>9 1984</v>
      </c>
      <c r="AB539" s="1">
        <f t="shared" si="123"/>
        <v>30954.9375</v>
      </c>
      <c r="AC539">
        <f t="shared" si="121"/>
        <v>3</v>
      </c>
      <c r="AD539" s="16">
        <f t="shared" si="128"/>
        <v>-640.92208738024158</v>
      </c>
      <c r="AE539" s="16">
        <f t="shared" si="129"/>
        <v>-31435.066828311534</v>
      </c>
      <c r="AF539" s="16">
        <f t="shared" si="130"/>
        <v>3571.346948245096</v>
      </c>
      <c r="AG539" s="16">
        <f t="shared" si="131"/>
        <v>2548.5376078616632</v>
      </c>
      <c r="AH539">
        <f>INDEX(Impacts_scenario_1_RSBsn_Mask!$Y$2:$Y$70,$Z539-1939+1,1)</f>
        <v>0.87692266591890644</v>
      </c>
    </row>
    <row r="540" spans="1:34" x14ac:dyDescent="0.3">
      <c r="A540">
        <v>180</v>
      </c>
      <c r="B540">
        <v>2</v>
      </c>
      <c r="C540">
        <f>RS_wells_scenario_1_bgw!C540-RS_wells_baseline_bgw!C540</f>
        <v>0</v>
      </c>
      <c r="D540">
        <f>RS_wells_scenario_1_bgw!D540-RS_wells_baseline_bgw!D540</f>
        <v>0</v>
      </c>
      <c r="E540">
        <f>RS_wells_scenario_1_bgw!E540-RS_wells_baseline_bgw!E540</f>
        <v>0</v>
      </c>
      <c r="F540">
        <f>RS_wells_scenario_1_bgw!F540-RS_wells_baseline_bgw!F540</f>
        <v>0</v>
      </c>
      <c r="G540">
        <f>RS_wells_scenario_1_bgw!G540-RS_wells_baseline_bgw!G540</f>
        <v>0</v>
      </c>
      <c r="H540" s="19">
        <f>RS_wells_scenario_1_bgw!H540-RS_wells_baseline_bgw!H540</f>
        <v>0</v>
      </c>
      <c r="I540">
        <f>RS_wells_scenario_1_bgw!I540-RS_wells_baseline_bgw!I540</f>
        <v>0</v>
      </c>
      <c r="J540">
        <f>RS_wells_scenario_1_bgw!J540-RS_wells_baseline_bgw!J540</f>
        <v>0</v>
      </c>
      <c r="K540">
        <f>RS_wells_scenario_1_bgw!K540-RS_wells_baseline_bgw!K540</f>
        <v>0</v>
      </c>
      <c r="L540">
        <f>RS_wells_scenario_1_bgw!L540-RS_wells_baseline_bgw!L540</f>
        <v>0</v>
      </c>
      <c r="M540">
        <f>RS_wells_scenario_1_bgw!M540-RS_wells_baseline_bgw!M540</f>
        <v>0</v>
      </c>
      <c r="N540">
        <f>RS_wells_scenario_1_bgw!N540-RS_wells_baseline_bgw!N540</f>
        <v>0</v>
      </c>
      <c r="O540">
        <v>10.145833333333334</v>
      </c>
      <c r="P540">
        <f t="shared" si="118"/>
        <v>1954</v>
      </c>
      <c r="Q540" s="2">
        <f t="shared" si="119"/>
        <v>20048.604166666337</v>
      </c>
      <c r="R540">
        <f t="shared" si="120"/>
        <v>0</v>
      </c>
      <c r="S540">
        <f>I540*$O540/ref!$B$3</f>
        <v>0</v>
      </c>
      <c r="T540">
        <f>K540*$O540/ref!$B$3</f>
        <v>0</v>
      </c>
      <c r="U540">
        <f>L540*$O540/ref!$B$3</f>
        <v>0</v>
      </c>
      <c r="V540">
        <f>N540*$O540/ref!$B$3</f>
        <v>0</v>
      </c>
      <c r="W540">
        <f t="shared" si="124"/>
        <v>11</v>
      </c>
      <c r="X540" t="str">
        <f t="shared" si="125"/>
        <v>11 1954</v>
      </c>
      <c r="Y540">
        <f t="shared" si="122"/>
        <v>10</v>
      </c>
      <c r="Z540">
        <f t="shared" si="126"/>
        <v>1984</v>
      </c>
      <c r="AA540" t="str">
        <f t="shared" si="127"/>
        <v>10 1984</v>
      </c>
      <c r="AB540" s="1">
        <f t="shared" si="123"/>
        <v>30985.375</v>
      </c>
      <c r="AC540">
        <f t="shared" si="121"/>
        <v>3</v>
      </c>
      <c r="AD540" s="16">
        <f t="shared" si="128"/>
        <v>-9296.564375282167</v>
      </c>
      <c r="AE540" s="16">
        <f t="shared" si="129"/>
        <v>-48.181011277549359</v>
      </c>
      <c r="AF540" s="16">
        <f t="shared" si="130"/>
        <v>6.4014221919000676</v>
      </c>
      <c r="AG540" s="16">
        <f t="shared" si="131"/>
        <v>3704.3899463341763</v>
      </c>
      <c r="AH540">
        <f>INDEX(Impacts_scenario_1_RSBsn_Mask!$Y$2:$Y$70,$Z540-1939+1,1)</f>
        <v>0.87692266591890644</v>
      </c>
    </row>
    <row r="541" spans="1:34" x14ac:dyDescent="0.3">
      <c r="A541">
        <v>180</v>
      </c>
      <c r="B541">
        <v>3</v>
      </c>
      <c r="C541">
        <f>RS_wells_scenario_1_bgw!C541-RS_wells_baseline_bgw!C541</f>
        <v>0</v>
      </c>
      <c r="D541">
        <f>RS_wells_scenario_1_bgw!D541-RS_wells_baseline_bgw!D541</f>
        <v>0</v>
      </c>
      <c r="E541">
        <f>RS_wells_scenario_1_bgw!E541-RS_wells_baseline_bgw!E541</f>
        <v>0</v>
      </c>
      <c r="F541">
        <f>RS_wells_scenario_1_bgw!F541-RS_wells_baseline_bgw!F541</f>
        <v>0</v>
      </c>
      <c r="G541">
        <f>RS_wells_scenario_1_bgw!G541-RS_wells_baseline_bgw!G541</f>
        <v>0</v>
      </c>
      <c r="H541" s="19">
        <f>RS_wells_scenario_1_bgw!H541-RS_wells_baseline_bgw!H541</f>
        <v>0</v>
      </c>
      <c r="I541">
        <f>RS_wells_scenario_1_bgw!I541-RS_wells_baseline_bgw!I541</f>
        <v>0</v>
      </c>
      <c r="J541">
        <f>RS_wells_scenario_1_bgw!J541-RS_wells_baseline_bgw!J541</f>
        <v>0</v>
      </c>
      <c r="K541">
        <f>RS_wells_scenario_1_bgw!K541-RS_wells_baseline_bgw!K541</f>
        <v>0</v>
      </c>
      <c r="L541">
        <f>RS_wells_scenario_1_bgw!L541-RS_wells_baseline_bgw!L541</f>
        <v>0</v>
      </c>
      <c r="M541">
        <f>RS_wells_scenario_1_bgw!M541-RS_wells_baseline_bgw!M541</f>
        <v>0</v>
      </c>
      <c r="N541">
        <f>RS_wells_scenario_1_bgw!N541-RS_wells_baseline_bgw!N541</f>
        <v>0</v>
      </c>
      <c r="O541">
        <v>10.145833333333334</v>
      </c>
      <c r="P541">
        <f t="shared" si="118"/>
        <v>1954</v>
      </c>
      <c r="Q541" s="2">
        <f t="shared" si="119"/>
        <v>20058.749999999669</v>
      </c>
      <c r="R541">
        <f t="shared" si="120"/>
        <v>0</v>
      </c>
      <c r="S541">
        <f>I541*$O541/ref!$B$3</f>
        <v>0</v>
      </c>
      <c r="T541">
        <f>K541*$O541/ref!$B$3</f>
        <v>0</v>
      </c>
      <c r="U541">
        <f>L541*$O541/ref!$B$3</f>
        <v>0</v>
      </c>
      <c r="V541">
        <f>N541*$O541/ref!$B$3</f>
        <v>0</v>
      </c>
      <c r="W541">
        <f t="shared" si="124"/>
        <v>11</v>
      </c>
      <c r="X541" t="str">
        <f t="shared" si="125"/>
        <v>11 1954</v>
      </c>
      <c r="Y541">
        <f t="shared" si="122"/>
        <v>11</v>
      </c>
      <c r="Z541">
        <f t="shared" si="126"/>
        <v>1984</v>
      </c>
      <c r="AA541" t="str">
        <f t="shared" si="127"/>
        <v>11 1984</v>
      </c>
      <c r="AB541" s="1">
        <f t="shared" si="123"/>
        <v>31015.8125</v>
      </c>
      <c r="AC541">
        <f t="shared" si="121"/>
        <v>3</v>
      </c>
      <c r="AD541" s="16">
        <f t="shared" si="128"/>
        <v>-4266.1280496100717</v>
      </c>
      <c r="AE541" s="16">
        <f t="shared" si="129"/>
        <v>-48.181011277549359</v>
      </c>
      <c r="AF541" s="16">
        <f t="shared" si="130"/>
        <v>1425.8388231570921</v>
      </c>
      <c r="AG541" s="16">
        <f t="shared" si="131"/>
        <v>3758.7904389952068</v>
      </c>
      <c r="AH541">
        <f>INDEX(Impacts_scenario_1_RSBsn_Mask!$Y$2:$Y$70,$Z541-1939+1,1)</f>
        <v>0.87692266591890644</v>
      </c>
    </row>
    <row r="542" spans="1:34" x14ac:dyDescent="0.3">
      <c r="A542">
        <v>181</v>
      </c>
      <c r="B542">
        <v>1</v>
      </c>
      <c r="C542">
        <f>RS_wells_scenario_1_bgw!C542-RS_wells_baseline_bgw!C542</f>
        <v>0</v>
      </c>
      <c r="D542">
        <f>RS_wells_scenario_1_bgw!D542-RS_wells_baseline_bgw!D542</f>
        <v>0</v>
      </c>
      <c r="E542">
        <f>RS_wells_scenario_1_bgw!E542-RS_wells_baseline_bgw!E542</f>
        <v>0</v>
      </c>
      <c r="F542">
        <f>RS_wells_scenario_1_bgw!F542-RS_wells_baseline_bgw!F542</f>
        <v>0</v>
      </c>
      <c r="G542">
        <f>RS_wells_scenario_1_bgw!G542-RS_wells_baseline_bgw!G542</f>
        <v>0</v>
      </c>
      <c r="H542" s="19">
        <f>RS_wells_scenario_1_bgw!H542-RS_wells_baseline_bgw!H542</f>
        <v>0</v>
      </c>
      <c r="I542">
        <f>RS_wells_scenario_1_bgw!I542-RS_wells_baseline_bgw!I542</f>
        <v>0</v>
      </c>
      <c r="J542">
        <f>RS_wells_scenario_1_bgw!J542-RS_wells_baseline_bgw!J542</f>
        <v>0</v>
      </c>
      <c r="K542">
        <f>RS_wells_scenario_1_bgw!K542-RS_wells_baseline_bgw!K542</f>
        <v>0</v>
      </c>
      <c r="L542">
        <f>RS_wells_scenario_1_bgw!L542-RS_wells_baseline_bgw!L542</f>
        <v>0</v>
      </c>
      <c r="M542">
        <f>RS_wells_scenario_1_bgw!M542-RS_wells_baseline_bgw!M542</f>
        <v>0</v>
      </c>
      <c r="N542">
        <f>RS_wells_scenario_1_bgw!N542-RS_wells_baseline_bgw!N542</f>
        <v>0</v>
      </c>
      <c r="O542">
        <v>10.145833333333334</v>
      </c>
      <c r="P542">
        <f t="shared" si="118"/>
        <v>1954</v>
      </c>
      <c r="Q542" s="2">
        <f t="shared" si="119"/>
        <v>20068.895833333001</v>
      </c>
      <c r="R542">
        <f t="shared" si="120"/>
        <v>0</v>
      </c>
      <c r="S542">
        <f>I542*$O542/ref!$B$3</f>
        <v>0</v>
      </c>
      <c r="T542">
        <f>K542*$O542/ref!$B$3</f>
        <v>0</v>
      </c>
      <c r="U542">
        <f>L542*$O542/ref!$B$3</f>
        <v>0</v>
      </c>
      <c r="V542">
        <f>N542*$O542/ref!$B$3</f>
        <v>0</v>
      </c>
      <c r="W542">
        <f t="shared" si="124"/>
        <v>12</v>
      </c>
      <c r="X542" t="str">
        <f t="shared" si="125"/>
        <v>12 1954</v>
      </c>
      <c r="Y542">
        <f t="shared" si="122"/>
        <v>12</v>
      </c>
      <c r="Z542">
        <f t="shared" si="126"/>
        <v>1984</v>
      </c>
      <c r="AA542" t="str">
        <f t="shared" si="127"/>
        <v>12 1984</v>
      </c>
      <c r="AB542" s="1">
        <f t="shared" si="123"/>
        <v>31046.25</v>
      </c>
      <c r="AC542">
        <f t="shared" si="121"/>
        <v>3</v>
      </c>
      <c r="AD542" s="16">
        <f t="shared" si="128"/>
        <v>-5674.8723132827763</v>
      </c>
      <c r="AE542" s="16">
        <f t="shared" si="129"/>
        <v>-48.181011277549359</v>
      </c>
      <c r="AF542" s="16">
        <f t="shared" si="130"/>
        <v>0</v>
      </c>
      <c r="AG542" s="16">
        <f t="shared" si="131"/>
        <v>4078.7423168344912</v>
      </c>
      <c r="AH542">
        <f>INDEX(Impacts_scenario_1_RSBsn_Mask!$Y$2:$Y$70,$Z542-1939+1,1)</f>
        <v>0.87692266591890644</v>
      </c>
    </row>
    <row r="543" spans="1:34" x14ac:dyDescent="0.3">
      <c r="A543">
        <v>181</v>
      </c>
      <c r="B543">
        <v>2</v>
      </c>
      <c r="C543">
        <f>RS_wells_scenario_1_bgw!C543-RS_wells_baseline_bgw!C543</f>
        <v>0</v>
      </c>
      <c r="D543">
        <f>RS_wells_scenario_1_bgw!D543-RS_wells_baseline_bgw!D543</f>
        <v>0</v>
      </c>
      <c r="E543">
        <f>RS_wells_scenario_1_bgw!E543-RS_wells_baseline_bgw!E543</f>
        <v>0</v>
      </c>
      <c r="F543">
        <f>RS_wells_scenario_1_bgw!F543-RS_wells_baseline_bgw!F543</f>
        <v>0</v>
      </c>
      <c r="G543">
        <f>RS_wells_scenario_1_bgw!G543-RS_wells_baseline_bgw!G543</f>
        <v>0</v>
      </c>
      <c r="H543" s="19">
        <f>RS_wells_scenario_1_bgw!H543-RS_wells_baseline_bgw!H543</f>
        <v>0</v>
      </c>
      <c r="I543">
        <f>RS_wells_scenario_1_bgw!I543-RS_wells_baseline_bgw!I543</f>
        <v>0</v>
      </c>
      <c r="J543">
        <f>RS_wells_scenario_1_bgw!J543-RS_wells_baseline_bgw!J543</f>
        <v>0</v>
      </c>
      <c r="K543">
        <f>RS_wells_scenario_1_bgw!K543-RS_wells_baseline_bgw!K543</f>
        <v>0</v>
      </c>
      <c r="L543">
        <f>RS_wells_scenario_1_bgw!L543-RS_wells_baseline_bgw!L543</f>
        <v>0</v>
      </c>
      <c r="M543">
        <f>RS_wells_scenario_1_bgw!M543-RS_wells_baseline_bgw!M543</f>
        <v>0</v>
      </c>
      <c r="N543">
        <f>RS_wells_scenario_1_bgw!N543-RS_wells_baseline_bgw!N543</f>
        <v>0</v>
      </c>
      <c r="O543">
        <v>10.145833333333334</v>
      </c>
      <c r="P543">
        <f t="shared" si="118"/>
        <v>1954</v>
      </c>
      <c r="Q543" s="2">
        <f t="shared" si="119"/>
        <v>20079.041666666333</v>
      </c>
      <c r="R543">
        <f t="shared" si="120"/>
        <v>0</v>
      </c>
      <c r="S543">
        <f>I543*$O543/ref!$B$3</f>
        <v>0</v>
      </c>
      <c r="T543">
        <f>K543*$O543/ref!$B$3</f>
        <v>0</v>
      </c>
      <c r="U543">
        <f>L543*$O543/ref!$B$3</f>
        <v>0</v>
      </c>
      <c r="V543">
        <f>N543*$O543/ref!$B$3</f>
        <v>0</v>
      </c>
      <c r="W543">
        <f t="shared" si="124"/>
        <v>12</v>
      </c>
      <c r="X543" t="str">
        <f t="shared" si="125"/>
        <v>12 1954</v>
      </c>
      <c r="Y543">
        <f t="shared" si="122"/>
        <v>1</v>
      </c>
      <c r="Z543">
        <f t="shared" si="126"/>
        <v>1985</v>
      </c>
      <c r="AA543" t="str">
        <f t="shared" si="127"/>
        <v>1 1985</v>
      </c>
      <c r="AB543" s="1">
        <f t="shared" si="123"/>
        <v>31076.6875</v>
      </c>
      <c r="AC543">
        <f t="shared" si="121"/>
        <v>3</v>
      </c>
      <c r="AD543" s="16">
        <f t="shared" si="128"/>
        <v>-2442.7907602797914</v>
      </c>
      <c r="AE543" s="16">
        <f t="shared" si="129"/>
        <v>-50.493786128329162</v>
      </c>
      <c r="AF543" s="16">
        <f t="shared" si="130"/>
        <v>267.56996922367625</v>
      </c>
      <c r="AG543" s="16">
        <f t="shared" si="131"/>
        <v>4096.6533602067093</v>
      </c>
      <c r="AH543">
        <f>INDEX(Impacts_scenario_1_RSBsn_Mask!$Y$2:$Y$70,$Z543-1939+1,1)</f>
        <v>0.86662367033910981</v>
      </c>
    </row>
    <row r="544" spans="1:34" x14ac:dyDescent="0.3">
      <c r="A544">
        <v>181</v>
      </c>
      <c r="B544">
        <v>3</v>
      </c>
      <c r="C544">
        <f>RS_wells_scenario_1_bgw!C544-RS_wells_baseline_bgw!C544</f>
        <v>0</v>
      </c>
      <c r="D544">
        <f>RS_wells_scenario_1_bgw!D544-RS_wells_baseline_bgw!D544</f>
        <v>0</v>
      </c>
      <c r="E544">
        <f>RS_wells_scenario_1_bgw!E544-RS_wells_baseline_bgw!E544</f>
        <v>0</v>
      </c>
      <c r="F544">
        <f>RS_wells_scenario_1_bgw!F544-RS_wells_baseline_bgw!F544</f>
        <v>0</v>
      </c>
      <c r="G544">
        <f>RS_wells_scenario_1_bgw!G544-RS_wells_baseline_bgw!G544</f>
        <v>0</v>
      </c>
      <c r="H544" s="19">
        <f>RS_wells_scenario_1_bgw!H544-RS_wells_baseline_bgw!H544</f>
        <v>0</v>
      </c>
      <c r="I544">
        <f>RS_wells_scenario_1_bgw!I544-RS_wells_baseline_bgw!I544</f>
        <v>0</v>
      </c>
      <c r="J544">
        <f>RS_wells_scenario_1_bgw!J544-RS_wells_baseline_bgw!J544</f>
        <v>0</v>
      </c>
      <c r="K544">
        <f>RS_wells_scenario_1_bgw!K544-RS_wells_baseline_bgw!K544</f>
        <v>0</v>
      </c>
      <c r="L544">
        <f>RS_wells_scenario_1_bgw!L544-RS_wells_baseline_bgw!L544</f>
        <v>0</v>
      </c>
      <c r="M544">
        <f>RS_wells_scenario_1_bgw!M544-RS_wells_baseline_bgw!M544</f>
        <v>0</v>
      </c>
      <c r="N544">
        <f>RS_wells_scenario_1_bgw!N544-RS_wells_baseline_bgw!N544</f>
        <v>0</v>
      </c>
      <c r="O544">
        <v>10.145833333333334</v>
      </c>
      <c r="P544">
        <f t="shared" si="118"/>
        <v>1954</v>
      </c>
      <c r="Q544" s="2">
        <f t="shared" si="119"/>
        <v>20089.187499999665</v>
      </c>
      <c r="R544">
        <f t="shared" si="120"/>
        <v>0</v>
      </c>
      <c r="S544">
        <f>I544*$O544/ref!$B$3</f>
        <v>0</v>
      </c>
      <c r="T544">
        <f>K544*$O544/ref!$B$3</f>
        <v>0</v>
      </c>
      <c r="U544">
        <f>L544*$O544/ref!$B$3</f>
        <v>0</v>
      </c>
      <c r="V544">
        <f>N544*$O544/ref!$B$3</f>
        <v>0</v>
      </c>
      <c r="W544">
        <f t="shared" si="124"/>
        <v>12</v>
      </c>
      <c r="X544" t="str">
        <f t="shared" si="125"/>
        <v>12 1954</v>
      </c>
      <c r="Y544">
        <f t="shared" si="122"/>
        <v>2</v>
      </c>
      <c r="Z544">
        <f t="shared" si="126"/>
        <v>1985</v>
      </c>
      <c r="AA544" t="str">
        <f t="shared" si="127"/>
        <v>2 1985</v>
      </c>
      <c r="AB544" s="1">
        <f t="shared" si="123"/>
        <v>31107.125</v>
      </c>
      <c r="AC544">
        <f t="shared" si="121"/>
        <v>3</v>
      </c>
      <c r="AD544" s="16">
        <f t="shared" si="128"/>
        <v>-2278.7020798775643</v>
      </c>
      <c r="AE544" s="16">
        <f t="shared" si="129"/>
        <v>-50.493786128329162</v>
      </c>
      <c r="AF544" s="16">
        <f t="shared" si="130"/>
        <v>8.3615993813131642</v>
      </c>
      <c r="AG544" s="16">
        <f t="shared" si="131"/>
        <v>3978.1085360516186</v>
      </c>
      <c r="AH544">
        <f>INDEX(Impacts_scenario_1_RSBsn_Mask!$Y$2:$Y$70,$Z544-1939+1,1)</f>
        <v>0.86662367033910981</v>
      </c>
    </row>
    <row r="545" spans="1:34" x14ac:dyDescent="0.3">
      <c r="A545">
        <v>182</v>
      </c>
      <c r="B545">
        <v>1</v>
      </c>
      <c r="C545">
        <f>RS_wells_scenario_1_bgw!C545-RS_wells_baseline_bgw!C545</f>
        <v>0</v>
      </c>
      <c r="D545">
        <f>RS_wells_scenario_1_bgw!D545-RS_wells_baseline_bgw!D545</f>
        <v>0</v>
      </c>
      <c r="E545">
        <f>RS_wells_scenario_1_bgw!E545-RS_wells_baseline_bgw!E545</f>
        <v>0</v>
      </c>
      <c r="F545">
        <f>RS_wells_scenario_1_bgw!F545-RS_wells_baseline_bgw!F545</f>
        <v>0</v>
      </c>
      <c r="G545">
        <f>RS_wells_scenario_1_bgw!G545-RS_wells_baseline_bgw!G545</f>
        <v>0</v>
      </c>
      <c r="H545" s="19">
        <f>RS_wells_scenario_1_bgw!H545-RS_wells_baseline_bgw!H545</f>
        <v>0</v>
      </c>
      <c r="I545">
        <f>RS_wells_scenario_1_bgw!I545-RS_wells_baseline_bgw!I545</f>
        <v>0</v>
      </c>
      <c r="J545">
        <f>RS_wells_scenario_1_bgw!J545-RS_wells_baseline_bgw!J545</f>
        <v>0</v>
      </c>
      <c r="K545">
        <f>RS_wells_scenario_1_bgw!K545-RS_wells_baseline_bgw!K545</f>
        <v>0</v>
      </c>
      <c r="L545">
        <f>RS_wells_scenario_1_bgw!L545-RS_wells_baseline_bgw!L545</f>
        <v>0</v>
      </c>
      <c r="M545">
        <f>RS_wells_scenario_1_bgw!M545-RS_wells_baseline_bgw!M545</f>
        <v>0</v>
      </c>
      <c r="N545">
        <f>RS_wells_scenario_1_bgw!N545-RS_wells_baseline_bgw!N545</f>
        <v>0</v>
      </c>
      <c r="O545">
        <v>10.145833333333334</v>
      </c>
      <c r="P545">
        <f t="shared" si="118"/>
        <v>1955</v>
      </c>
      <c r="Q545" s="2">
        <f t="shared" si="119"/>
        <v>20099.333333332997</v>
      </c>
      <c r="R545">
        <f t="shared" si="120"/>
        <v>0</v>
      </c>
      <c r="S545">
        <f>I545*$O545/ref!$B$3</f>
        <v>0</v>
      </c>
      <c r="T545">
        <f>K545*$O545/ref!$B$3</f>
        <v>0</v>
      </c>
      <c r="U545">
        <f>L545*$O545/ref!$B$3</f>
        <v>0</v>
      </c>
      <c r="V545">
        <f>N545*$O545/ref!$B$3</f>
        <v>0</v>
      </c>
      <c r="W545">
        <f t="shared" si="124"/>
        <v>1</v>
      </c>
      <c r="X545" t="str">
        <f t="shared" si="125"/>
        <v>1 1955</v>
      </c>
      <c r="Y545">
        <f t="shared" si="122"/>
        <v>3</v>
      </c>
      <c r="Z545">
        <f t="shared" si="126"/>
        <v>1985</v>
      </c>
      <c r="AA545" t="str">
        <f t="shared" si="127"/>
        <v>3 1985</v>
      </c>
      <c r="AB545" s="1">
        <f t="shared" si="123"/>
        <v>31137.5625</v>
      </c>
      <c r="AC545">
        <f t="shared" si="121"/>
        <v>3</v>
      </c>
      <c r="AD545" s="16">
        <f t="shared" si="128"/>
        <v>-1455.1434159058374</v>
      </c>
      <c r="AE545" s="16">
        <f t="shared" si="129"/>
        <v>-50.493786128329162</v>
      </c>
      <c r="AF545" s="16">
        <f t="shared" si="130"/>
        <v>1656.8751307365803</v>
      </c>
      <c r="AG545" s="16">
        <f t="shared" si="131"/>
        <v>3425.4795499058305</v>
      </c>
      <c r="AH545">
        <f>INDEX(Impacts_scenario_1_RSBsn_Mask!$Y$2:$Y$70,$Z545-1939+1,1)</f>
        <v>0.86662367033910981</v>
      </c>
    </row>
    <row r="546" spans="1:34" x14ac:dyDescent="0.3">
      <c r="A546">
        <v>182</v>
      </c>
      <c r="B546">
        <v>2</v>
      </c>
      <c r="C546">
        <f>RS_wells_scenario_1_bgw!C546-RS_wells_baseline_bgw!C546</f>
        <v>0</v>
      </c>
      <c r="D546">
        <f>RS_wells_scenario_1_bgw!D546-RS_wells_baseline_bgw!D546</f>
        <v>0</v>
      </c>
      <c r="E546">
        <f>RS_wells_scenario_1_bgw!E546-RS_wells_baseline_bgw!E546</f>
        <v>0</v>
      </c>
      <c r="F546">
        <f>RS_wells_scenario_1_bgw!F546-RS_wells_baseline_bgw!F546</f>
        <v>0</v>
      </c>
      <c r="G546">
        <f>RS_wells_scenario_1_bgw!G546-RS_wells_baseline_bgw!G546</f>
        <v>0</v>
      </c>
      <c r="H546" s="19">
        <f>RS_wells_scenario_1_bgw!H546-RS_wells_baseline_bgw!H546</f>
        <v>0</v>
      </c>
      <c r="I546">
        <f>RS_wells_scenario_1_bgw!I546-RS_wells_baseline_bgw!I546</f>
        <v>0</v>
      </c>
      <c r="J546">
        <f>RS_wells_scenario_1_bgw!J546-RS_wells_baseline_bgw!J546</f>
        <v>0</v>
      </c>
      <c r="K546">
        <f>RS_wells_scenario_1_bgw!K546-RS_wells_baseline_bgw!K546</f>
        <v>0</v>
      </c>
      <c r="L546">
        <f>RS_wells_scenario_1_bgw!L546-RS_wells_baseline_bgw!L546</f>
        <v>0</v>
      </c>
      <c r="M546">
        <f>RS_wells_scenario_1_bgw!M546-RS_wells_baseline_bgw!M546</f>
        <v>0</v>
      </c>
      <c r="N546">
        <f>RS_wells_scenario_1_bgw!N546-RS_wells_baseline_bgw!N546</f>
        <v>0</v>
      </c>
      <c r="O546">
        <v>10.145833333333334</v>
      </c>
      <c r="P546">
        <f t="shared" si="118"/>
        <v>1955</v>
      </c>
      <c r="Q546" s="2">
        <f t="shared" si="119"/>
        <v>20109.47916666633</v>
      </c>
      <c r="R546">
        <f t="shared" si="120"/>
        <v>0</v>
      </c>
      <c r="S546">
        <f>I546*$O546/ref!$B$3</f>
        <v>0</v>
      </c>
      <c r="T546">
        <f>K546*$O546/ref!$B$3</f>
        <v>0</v>
      </c>
      <c r="U546">
        <f>L546*$O546/ref!$B$3</f>
        <v>0</v>
      </c>
      <c r="V546">
        <f>N546*$O546/ref!$B$3</f>
        <v>0</v>
      </c>
      <c r="W546">
        <f t="shared" si="124"/>
        <v>1</v>
      </c>
      <c r="X546" t="str">
        <f t="shared" si="125"/>
        <v>1 1955</v>
      </c>
      <c r="Y546">
        <f t="shared" si="122"/>
        <v>4</v>
      </c>
      <c r="Z546">
        <f t="shared" si="126"/>
        <v>1985</v>
      </c>
      <c r="AA546" t="str">
        <f t="shared" si="127"/>
        <v>4 1985</v>
      </c>
      <c r="AB546" s="1">
        <f t="shared" si="123"/>
        <v>31168</v>
      </c>
      <c r="AC546">
        <f t="shared" si="121"/>
        <v>3</v>
      </c>
      <c r="AD546" s="16">
        <f t="shared" si="128"/>
        <v>-2445.1594475929269</v>
      </c>
      <c r="AE546" s="16">
        <f t="shared" si="129"/>
        <v>-4181.6678022555143</v>
      </c>
      <c r="AF546" s="16">
        <f t="shared" si="130"/>
        <v>648.55470847351319</v>
      </c>
      <c r="AG546" s="16">
        <f t="shared" si="131"/>
        <v>3508.3308548459972</v>
      </c>
      <c r="AH546">
        <f>INDEX(Impacts_scenario_1_RSBsn_Mask!$Y$2:$Y$70,$Z546-1939+1,1)</f>
        <v>0.86662367033910981</v>
      </c>
    </row>
    <row r="547" spans="1:34" x14ac:dyDescent="0.3">
      <c r="A547">
        <v>182</v>
      </c>
      <c r="B547">
        <v>3</v>
      </c>
      <c r="C547">
        <f>RS_wells_scenario_1_bgw!C547-RS_wells_baseline_bgw!C547</f>
        <v>0</v>
      </c>
      <c r="D547">
        <f>RS_wells_scenario_1_bgw!D547-RS_wells_baseline_bgw!D547</f>
        <v>0</v>
      </c>
      <c r="E547">
        <f>RS_wells_scenario_1_bgw!E547-RS_wells_baseline_bgw!E547</f>
        <v>0</v>
      </c>
      <c r="F547">
        <f>RS_wells_scenario_1_bgw!F547-RS_wells_baseline_bgw!F547</f>
        <v>0</v>
      </c>
      <c r="G547">
        <f>RS_wells_scenario_1_bgw!G547-RS_wells_baseline_bgw!G547</f>
        <v>0</v>
      </c>
      <c r="H547" s="19">
        <f>RS_wells_scenario_1_bgw!H547-RS_wells_baseline_bgw!H547</f>
        <v>0</v>
      </c>
      <c r="I547">
        <f>RS_wells_scenario_1_bgw!I547-RS_wells_baseline_bgw!I547</f>
        <v>0</v>
      </c>
      <c r="J547">
        <f>RS_wells_scenario_1_bgw!J547-RS_wells_baseline_bgw!J547</f>
        <v>0</v>
      </c>
      <c r="K547">
        <f>RS_wells_scenario_1_bgw!K547-RS_wells_baseline_bgw!K547</f>
        <v>0</v>
      </c>
      <c r="L547">
        <f>RS_wells_scenario_1_bgw!L547-RS_wells_baseline_bgw!L547</f>
        <v>0</v>
      </c>
      <c r="M547">
        <f>RS_wells_scenario_1_bgw!M547-RS_wells_baseline_bgw!M547</f>
        <v>0</v>
      </c>
      <c r="N547">
        <f>RS_wells_scenario_1_bgw!N547-RS_wells_baseline_bgw!N547</f>
        <v>0</v>
      </c>
      <c r="O547">
        <v>10.145833333333334</v>
      </c>
      <c r="P547">
        <f t="shared" si="118"/>
        <v>1955</v>
      </c>
      <c r="Q547" s="2">
        <f t="shared" si="119"/>
        <v>20119.624999999662</v>
      </c>
      <c r="R547">
        <f t="shared" si="120"/>
        <v>0</v>
      </c>
      <c r="S547">
        <f>I547*$O547/ref!$B$3</f>
        <v>0</v>
      </c>
      <c r="T547">
        <f>K547*$O547/ref!$B$3</f>
        <v>0</v>
      </c>
      <c r="U547">
        <f>L547*$O547/ref!$B$3</f>
        <v>0</v>
      </c>
      <c r="V547">
        <f>N547*$O547/ref!$B$3</f>
        <v>0</v>
      </c>
      <c r="W547">
        <f t="shared" si="124"/>
        <v>1</v>
      </c>
      <c r="X547" t="str">
        <f t="shared" si="125"/>
        <v>1 1955</v>
      </c>
      <c r="Y547">
        <f t="shared" si="122"/>
        <v>5</v>
      </c>
      <c r="Z547">
        <f t="shared" si="126"/>
        <v>1985</v>
      </c>
      <c r="AA547" t="str">
        <f t="shared" si="127"/>
        <v>5 1985</v>
      </c>
      <c r="AB547" s="1">
        <f t="shared" si="123"/>
        <v>31198.4375</v>
      </c>
      <c r="AC547">
        <f t="shared" si="121"/>
        <v>3</v>
      </c>
      <c r="AD547" s="16">
        <f t="shared" si="128"/>
        <v>-201.24319342157307</v>
      </c>
      <c r="AE547" s="16">
        <f t="shared" si="129"/>
        <v>-6529.3655197428834</v>
      </c>
      <c r="AF547" s="16">
        <f t="shared" si="130"/>
        <v>3663.0678701168381</v>
      </c>
      <c r="AG547" s="16">
        <f t="shared" si="131"/>
        <v>2723.9840487257525</v>
      </c>
      <c r="AH547">
        <f>INDEX(Impacts_scenario_1_RSBsn_Mask!$Y$2:$Y$70,$Z547-1939+1,1)</f>
        <v>0.86662367033910981</v>
      </c>
    </row>
    <row r="548" spans="1:34" x14ac:dyDescent="0.3">
      <c r="A548">
        <v>183</v>
      </c>
      <c r="B548">
        <v>1</v>
      </c>
      <c r="C548">
        <f>RS_wells_scenario_1_bgw!C548-RS_wells_baseline_bgw!C548</f>
        <v>0</v>
      </c>
      <c r="D548">
        <f>RS_wells_scenario_1_bgw!D548-RS_wells_baseline_bgw!D548</f>
        <v>0</v>
      </c>
      <c r="E548">
        <f>RS_wells_scenario_1_bgw!E548-RS_wells_baseline_bgw!E548</f>
        <v>0</v>
      </c>
      <c r="F548">
        <f>RS_wells_scenario_1_bgw!F548-RS_wells_baseline_bgw!F548</f>
        <v>0</v>
      </c>
      <c r="G548">
        <f>RS_wells_scenario_1_bgw!G548-RS_wells_baseline_bgw!G548</f>
        <v>0</v>
      </c>
      <c r="H548" s="19">
        <f>RS_wells_scenario_1_bgw!H548-RS_wells_baseline_bgw!H548</f>
        <v>0</v>
      </c>
      <c r="I548">
        <f>RS_wells_scenario_1_bgw!I548-RS_wells_baseline_bgw!I548</f>
        <v>0</v>
      </c>
      <c r="J548">
        <f>RS_wells_scenario_1_bgw!J548-RS_wells_baseline_bgw!J548</f>
        <v>0</v>
      </c>
      <c r="K548">
        <f>RS_wells_scenario_1_bgw!K548-RS_wells_baseline_bgw!K548</f>
        <v>0</v>
      </c>
      <c r="L548">
        <f>RS_wells_scenario_1_bgw!L548-RS_wells_baseline_bgw!L548</f>
        <v>0</v>
      </c>
      <c r="M548">
        <f>RS_wells_scenario_1_bgw!M548-RS_wells_baseline_bgw!M548</f>
        <v>0</v>
      </c>
      <c r="N548">
        <f>RS_wells_scenario_1_bgw!N548-RS_wells_baseline_bgw!N548</f>
        <v>0</v>
      </c>
      <c r="O548">
        <v>10.145833333333334</v>
      </c>
      <c r="P548">
        <f t="shared" si="118"/>
        <v>1955</v>
      </c>
      <c r="Q548" s="2">
        <f t="shared" si="119"/>
        <v>20129.770833332994</v>
      </c>
      <c r="R548">
        <f t="shared" si="120"/>
        <v>0</v>
      </c>
      <c r="S548">
        <f>I548*$O548/ref!$B$3</f>
        <v>0</v>
      </c>
      <c r="T548">
        <f>K548*$O548/ref!$B$3</f>
        <v>0</v>
      </c>
      <c r="U548">
        <f>L548*$O548/ref!$B$3</f>
        <v>0</v>
      </c>
      <c r="V548">
        <f>N548*$O548/ref!$B$3</f>
        <v>0</v>
      </c>
      <c r="W548">
        <f t="shared" si="124"/>
        <v>2</v>
      </c>
      <c r="X548" t="str">
        <f t="shared" si="125"/>
        <v>2 1955</v>
      </c>
      <c r="Y548">
        <f t="shared" si="122"/>
        <v>6</v>
      </c>
      <c r="Z548">
        <f t="shared" si="126"/>
        <v>1985</v>
      </c>
      <c r="AA548" t="str">
        <f t="shared" si="127"/>
        <v>6 1985</v>
      </c>
      <c r="AB548" s="1">
        <f t="shared" si="123"/>
        <v>31228.875</v>
      </c>
      <c r="AC548">
        <f t="shared" si="121"/>
        <v>3</v>
      </c>
      <c r="AD548" s="16">
        <f t="shared" si="128"/>
        <v>4895.0868508118574</v>
      </c>
      <c r="AE548" s="16">
        <f t="shared" si="129"/>
        <v>-15479.497853779289</v>
      </c>
      <c r="AF548" s="16">
        <f t="shared" si="130"/>
        <v>2002.0899707906719</v>
      </c>
      <c r="AG548" s="16">
        <f t="shared" si="131"/>
        <v>3028.1913493040238</v>
      </c>
      <c r="AH548">
        <f>INDEX(Impacts_scenario_1_RSBsn_Mask!$Y$2:$Y$70,$Z548-1939+1,1)</f>
        <v>0.86662367033910981</v>
      </c>
    </row>
    <row r="549" spans="1:34" x14ac:dyDescent="0.3">
      <c r="A549">
        <v>183</v>
      </c>
      <c r="B549">
        <v>2</v>
      </c>
      <c r="C549">
        <f>RS_wells_scenario_1_bgw!C549-RS_wells_baseline_bgw!C549</f>
        <v>0</v>
      </c>
      <c r="D549">
        <f>RS_wells_scenario_1_bgw!D549-RS_wells_baseline_bgw!D549</f>
        <v>0</v>
      </c>
      <c r="E549">
        <f>RS_wells_scenario_1_bgw!E549-RS_wells_baseline_bgw!E549</f>
        <v>0</v>
      </c>
      <c r="F549">
        <f>RS_wells_scenario_1_bgw!F549-RS_wells_baseline_bgw!F549</f>
        <v>0</v>
      </c>
      <c r="G549">
        <f>RS_wells_scenario_1_bgw!G549-RS_wells_baseline_bgw!G549</f>
        <v>0</v>
      </c>
      <c r="H549" s="19">
        <f>RS_wells_scenario_1_bgw!H549-RS_wells_baseline_bgw!H549</f>
        <v>0</v>
      </c>
      <c r="I549">
        <f>RS_wells_scenario_1_bgw!I549-RS_wells_baseline_bgw!I549</f>
        <v>0</v>
      </c>
      <c r="J549">
        <f>RS_wells_scenario_1_bgw!J549-RS_wells_baseline_bgw!J549</f>
        <v>0</v>
      </c>
      <c r="K549">
        <f>RS_wells_scenario_1_bgw!K549-RS_wells_baseline_bgw!K549</f>
        <v>0</v>
      </c>
      <c r="L549">
        <f>RS_wells_scenario_1_bgw!L549-RS_wells_baseline_bgw!L549</f>
        <v>0</v>
      </c>
      <c r="M549">
        <f>RS_wells_scenario_1_bgw!M549-RS_wells_baseline_bgw!M549</f>
        <v>0</v>
      </c>
      <c r="N549">
        <f>RS_wells_scenario_1_bgw!N549-RS_wells_baseline_bgw!N549</f>
        <v>0</v>
      </c>
      <c r="O549">
        <v>10.145833333333334</v>
      </c>
      <c r="P549">
        <f t="shared" si="118"/>
        <v>1955</v>
      </c>
      <c r="Q549" s="2">
        <f t="shared" si="119"/>
        <v>20139.916666666326</v>
      </c>
      <c r="R549">
        <f t="shared" si="120"/>
        <v>0</v>
      </c>
      <c r="S549">
        <f>I549*$O549/ref!$B$3</f>
        <v>0</v>
      </c>
      <c r="T549">
        <f>K549*$O549/ref!$B$3</f>
        <v>0</v>
      </c>
      <c r="U549">
        <f>L549*$O549/ref!$B$3</f>
        <v>0</v>
      </c>
      <c r="V549">
        <f>N549*$O549/ref!$B$3</f>
        <v>0</v>
      </c>
      <c r="W549">
        <f t="shared" si="124"/>
        <v>2</v>
      </c>
      <c r="X549" t="str">
        <f t="shared" si="125"/>
        <v>2 1955</v>
      </c>
      <c r="Y549">
        <f t="shared" si="122"/>
        <v>7</v>
      </c>
      <c r="Z549">
        <f t="shared" si="126"/>
        <v>1985</v>
      </c>
      <c r="AA549" t="str">
        <f t="shared" si="127"/>
        <v>7 1985</v>
      </c>
      <c r="AB549" s="1">
        <f t="shared" si="123"/>
        <v>31259.3125</v>
      </c>
      <c r="AC549">
        <f t="shared" si="121"/>
        <v>3</v>
      </c>
      <c r="AD549" s="16">
        <f t="shared" si="128"/>
        <v>605.02646861555661</v>
      </c>
      <c r="AE549" s="16">
        <f t="shared" si="129"/>
        <v>-47470.415641701082</v>
      </c>
      <c r="AF549" s="16">
        <f t="shared" si="130"/>
        <v>3873.5104389428416</v>
      </c>
      <c r="AG549" s="16">
        <f t="shared" si="131"/>
        <v>2719.9809140129528</v>
      </c>
      <c r="AH549">
        <f>INDEX(Impacts_scenario_1_RSBsn_Mask!$Y$2:$Y$70,$Z549-1939+1,1)</f>
        <v>0.86662367033910981</v>
      </c>
    </row>
    <row r="550" spans="1:34" x14ac:dyDescent="0.3">
      <c r="A550">
        <v>183</v>
      </c>
      <c r="B550">
        <v>3</v>
      </c>
      <c r="C550">
        <f>RS_wells_scenario_1_bgw!C550-RS_wells_baseline_bgw!C550</f>
        <v>0</v>
      </c>
      <c r="D550">
        <f>RS_wells_scenario_1_bgw!D550-RS_wells_baseline_bgw!D550</f>
        <v>0</v>
      </c>
      <c r="E550">
        <f>RS_wells_scenario_1_bgw!E550-RS_wells_baseline_bgw!E550</f>
        <v>0</v>
      </c>
      <c r="F550">
        <f>RS_wells_scenario_1_bgw!F550-RS_wells_baseline_bgw!F550</f>
        <v>0</v>
      </c>
      <c r="G550">
        <f>RS_wells_scenario_1_bgw!G550-RS_wells_baseline_bgw!G550</f>
        <v>0</v>
      </c>
      <c r="H550" s="19">
        <f>RS_wells_scenario_1_bgw!H550-RS_wells_baseline_bgw!H550</f>
        <v>0</v>
      </c>
      <c r="I550">
        <f>RS_wells_scenario_1_bgw!I550-RS_wells_baseline_bgw!I550</f>
        <v>0</v>
      </c>
      <c r="J550">
        <f>RS_wells_scenario_1_bgw!J550-RS_wells_baseline_bgw!J550</f>
        <v>0</v>
      </c>
      <c r="K550">
        <f>RS_wells_scenario_1_bgw!K550-RS_wells_baseline_bgw!K550</f>
        <v>0</v>
      </c>
      <c r="L550">
        <f>RS_wells_scenario_1_bgw!L550-RS_wells_baseline_bgw!L550</f>
        <v>0</v>
      </c>
      <c r="M550">
        <f>RS_wells_scenario_1_bgw!M550-RS_wells_baseline_bgw!M550</f>
        <v>0</v>
      </c>
      <c r="N550">
        <f>RS_wells_scenario_1_bgw!N550-RS_wells_baseline_bgw!N550</f>
        <v>0</v>
      </c>
      <c r="O550">
        <v>10.145833333333334</v>
      </c>
      <c r="P550">
        <f t="shared" si="118"/>
        <v>1955</v>
      </c>
      <c r="Q550" s="2">
        <f t="shared" si="119"/>
        <v>20150.062499999658</v>
      </c>
      <c r="R550">
        <f t="shared" si="120"/>
        <v>0</v>
      </c>
      <c r="S550">
        <f>I550*$O550/ref!$B$3</f>
        <v>0</v>
      </c>
      <c r="T550">
        <f>K550*$O550/ref!$B$3</f>
        <v>0</v>
      </c>
      <c r="U550">
        <f>L550*$O550/ref!$B$3</f>
        <v>0</v>
      </c>
      <c r="V550">
        <f>N550*$O550/ref!$B$3</f>
        <v>0</v>
      </c>
      <c r="W550">
        <f t="shared" si="124"/>
        <v>2</v>
      </c>
      <c r="X550" t="str">
        <f t="shared" si="125"/>
        <v>2 1955</v>
      </c>
      <c r="Y550">
        <f t="shared" si="122"/>
        <v>8</v>
      </c>
      <c r="Z550">
        <f t="shared" si="126"/>
        <v>1985</v>
      </c>
      <c r="AA550" t="str">
        <f t="shared" si="127"/>
        <v>8 1985</v>
      </c>
      <c r="AB550" s="1">
        <f t="shared" si="123"/>
        <v>31289.75</v>
      </c>
      <c r="AC550">
        <f t="shared" si="121"/>
        <v>3</v>
      </c>
      <c r="AD550" s="16">
        <f t="shared" si="128"/>
        <v>1121.1584865389236</v>
      </c>
      <c r="AE550" s="16">
        <f t="shared" si="129"/>
        <v>-52098.818872862146</v>
      </c>
      <c r="AF550" s="16">
        <f t="shared" si="130"/>
        <v>2795.4922062785549</v>
      </c>
      <c r="AG550" s="16">
        <f t="shared" si="131"/>
        <v>2896.7425637007404</v>
      </c>
      <c r="AH550">
        <f>INDEX(Impacts_scenario_1_RSBsn_Mask!$Y$2:$Y$70,$Z550-1939+1,1)</f>
        <v>0.86662367033910981</v>
      </c>
    </row>
    <row r="551" spans="1:34" x14ac:dyDescent="0.3">
      <c r="A551">
        <v>184</v>
      </c>
      <c r="B551">
        <v>1</v>
      </c>
      <c r="C551">
        <f>RS_wells_scenario_1_bgw!C551-RS_wells_baseline_bgw!C551</f>
        <v>0</v>
      </c>
      <c r="D551">
        <f>RS_wells_scenario_1_bgw!D551-RS_wells_baseline_bgw!D551</f>
        <v>0</v>
      </c>
      <c r="E551">
        <f>RS_wells_scenario_1_bgw!E551-RS_wells_baseline_bgw!E551</f>
        <v>0</v>
      </c>
      <c r="F551">
        <f>RS_wells_scenario_1_bgw!F551-RS_wells_baseline_bgw!F551</f>
        <v>0</v>
      </c>
      <c r="G551">
        <f>RS_wells_scenario_1_bgw!G551-RS_wells_baseline_bgw!G551</f>
        <v>0</v>
      </c>
      <c r="H551" s="19">
        <f>RS_wells_scenario_1_bgw!H551-RS_wells_baseline_bgw!H551</f>
        <v>0</v>
      </c>
      <c r="I551">
        <f>RS_wells_scenario_1_bgw!I551-RS_wells_baseline_bgw!I551</f>
        <v>0</v>
      </c>
      <c r="J551">
        <f>RS_wells_scenario_1_bgw!J551-RS_wells_baseline_bgw!J551</f>
        <v>0</v>
      </c>
      <c r="K551">
        <f>RS_wells_scenario_1_bgw!K551-RS_wells_baseline_bgw!K551</f>
        <v>0</v>
      </c>
      <c r="L551">
        <f>RS_wells_scenario_1_bgw!L551-RS_wells_baseline_bgw!L551</f>
        <v>0</v>
      </c>
      <c r="M551">
        <f>RS_wells_scenario_1_bgw!M551-RS_wells_baseline_bgw!M551</f>
        <v>0</v>
      </c>
      <c r="N551">
        <f>RS_wells_scenario_1_bgw!N551-RS_wells_baseline_bgw!N551</f>
        <v>0</v>
      </c>
      <c r="O551">
        <v>10.145833333333334</v>
      </c>
      <c r="P551">
        <f t="shared" si="118"/>
        <v>1955</v>
      </c>
      <c r="Q551" s="2">
        <f t="shared" si="119"/>
        <v>20160.20833333299</v>
      </c>
      <c r="R551">
        <f t="shared" si="120"/>
        <v>0</v>
      </c>
      <c r="S551">
        <f>I551*$O551/ref!$B$3</f>
        <v>0</v>
      </c>
      <c r="T551">
        <f>K551*$O551/ref!$B$3</f>
        <v>0</v>
      </c>
      <c r="U551">
        <f>L551*$O551/ref!$B$3</f>
        <v>0</v>
      </c>
      <c r="V551">
        <f>N551*$O551/ref!$B$3</f>
        <v>0</v>
      </c>
      <c r="W551">
        <f t="shared" si="124"/>
        <v>3</v>
      </c>
      <c r="X551" t="str">
        <f t="shared" si="125"/>
        <v>3 1955</v>
      </c>
      <c r="Y551">
        <f t="shared" si="122"/>
        <v>9</v>
      </c>
      <c r="Z551">
        <f t="shared" si="126"/>
        <v>1985</v>
      </c>
      <c r="AA551" t="str">
        <f t="shared" si="127"/>
        <v>9 1985</v>
      </c>
      <c r="AB551" s="1">
        <f t="shared" si="123"/>
        <v>31320.1875</v>
      </c>
      <c r="AC551">
        <f t="shared" si="121"/>
        <v>3</v>
      </c>
      <c r="AD551" s="16">
        <f t="shared" si="128"/>
        <v>87.969015274666134</v>
      </c>
      <c r="AE551" s="16">
        <f t="shared" si="129"/>
        <v>-23414.329309286059</v>
      </c>
      <c r="AF551" s="16">
        <f t="shared" si="130"/>
        <v>1867.3149136741936</v>
      </c>
      <c r="AG551" s="16">
        <f t="shared" si="131"/>
        <v>3216.8816374522207</v>
      </c>
      <c r="AH551">
        <f>INDEX(Impacts_scenario_1_RSBsn_Mask!$Y$2:$Y$70,$Z551-1939+1,1)</f>
        <v>0.86662367033910981</v>
      </c>
    </row>
    <row r="552" spans="1:34" x14ac:dyDescent="0.3">
      <c r="A552">
        <v>184</v>
      </c>
      <c r="B552">
        <v>2</v>
      </c>
      <c r="C552">
        <f>RS_wells_scenario_1_bgw!C552-RS_wells_baseline_bgw!C552</f>
        <v>0</v>
      </c>
      <c r="D552">
        <f>RS_wells_scenario_1_bgw!D552-RS_wells_baseline_bgw!D552</f>
        <v>0</v>
      </c>
      <c r="E552">
        <f>RS_wells_scenario_1_bgw!E552-RS_wells_baseline_bgw!E552</f>
        <v>0</v>
      </c>
      <c r="F552">
        <f>RS_wells_scenario_1_bgw!F552-RS_wells_baseline_bgw!F552</f>
        <v>0</v>
      </c>
      <c r="G552">
        <f>RS_wells_scenario_1_bgw!G552-RS_wells_baseline_bgw!G552</f>
        <v>0</v>
      </c>
      <c r="H552" s="19">
        <f>RS_wells_scenario_1_bgw!H552-RS_wells_baseline_bgw!H552</f>
        <v>0</v>
      </c>
      <c r="I552">
        <f>RS_wells_scenario_1_bgw!I552-RS_wells_baseline_bgw!I552</f>
        <v>0</v>
      </c>
      <c r="J552">
        <f>RS_wells_scenario_1_bgw!J552-RS_wells_baseline_bgw!J552</f>
        <v>0</v>
      </c>
      <c r="K552">
        <f>RS_wells_scenario_1_bgw!K552-RS_wells_baseline_bgw!K552</f>
        <v>0</v>
      </c>
      <c r="L552">
        <f>RS_wells_scenario_1_bgw!L552-RS_wells_baseline_bgw!L552</f>
        <v>0</v>
      </c>
      <c r="M552">
        <f>RS_wells_scenario_1_bgw!M552-RS_wells_baseline_bgw!M552</f>
        <v>0</v>
      </c>
      <c r="N552">
        <f>RS_wells_scenario_1_bgw!N552-RS_wells_baseline_bgw!N552</f>
        <v>0</v>
      </c>
      <c r="O552">
        <v>10.145833333333334</v>
      </c>
      <c r="P552">
        <f t="shared" si="118"/>
        <v>1955</v>
      </c>
      <c r="Q552" s="2">
        <f t="shared" si="119"/>
        <v>20170.354166666322</v>
      </c>
      <c r="R552">
        <f t="shared" si="120"/>
        <v>0</v>
      </c>
      <c r="S552">
        <f>I552*$O552/ref!$B$3</f>
        <v>0</v>
      </c>
      <c r="T552">
        <f>K552*$O552/ref!$B$3</f>
        <v>0</v>
      </c>
      <c r="U552">
        <f>L552*$O552/ref!$B$3</f>
        <v>0</v>
      </c>
      <c r="V552">
        <f>N552*$O552/ref!$B$3</f>
        <v>0</v>
      </c>
      <c r="W552">
        <f t="shared" si="124"/>
        <v>3</v>
      </c>
      <c r="X552" t="str">
        <f t="shared" si="125"/>
        <v>3 1955</v>
      </c>
      <c r="Y552">
        <f t="shared" si="122"/>
        <v>10</v>
      </c>
      <c r="Z552">
        <f t="shared" si="126"/>
        <v>1985</v>
      </c>
      <c r="AA552" t="str">
        <f t="shared" si="127"/>
        <v>10 1985</v>
      </c>
      <c r="AB552" s="1">
        <f t="shared" si="123"/>
        <v>31350.625</v>
      </c>
      <c r="AC552">
        <f t="shared" si="121"/>
        <v>3</v>
      </c>
      <c r="AD552" s="16">
        <f t="shared" si="128"/>
        <v>-7723.2106352174605</v>
      </c>
      <c r="AE552" s="16">
        <f t="shared" si="129"/>
        <v>-50.493786128329162</v>
      </c>
      <c r="AF552" s="16">
        <f t="shared" si="130"/>
        <v>3.069256662271326E-2</v>
      </c>
      <c r="AG552" s="16">
        <f t="shared" si="131"/>
        <v>4008.9174178988778</v>
      </c>
      <c r="AH552">
        <f>INDEX(Impacts_scenario_1_RSBsn_Mask!$Y$2:$Y$70,$Z552-1939+1,1)</f>
        <v>0.86662367033910981</v>
      </c>
    </row>
    <row r="553" spans="1:34" x14ac:dyDescent="0.3">
      <c r="A553">
        <v>184</v>
      </c>
      <c r="B553">
        <v>3</v>
      </c>
      <c r="C553">
        <f>RS_wells_scenario_1_bgw!C553-RS_wells_baseline_bgw!C553</f>
        <v>0</v>
      </c>
      <c r="D553">
        <f>RS_wells_scenario_1_bgw!D553-RS_wells_baseline_bgw!D553</f>
        <v>0</v>
      </c>
      <c r="E553">
        <f>RS_wells_scenario_1_bgw!E553-RS_wells_baseline_bgw!E553</f>
        <v>0</v>
      </c>
      <c r="F553">
        <f>RS_wells_scenario_1_bgw!F553-RS_wells_baseline_bgw!F553</f>
        <v>0</v>
      </c>
      <c r="G553">
        <f>RS_wells_scenario_1_bgw!G553-RS_wells_baseline_bgw!G553</f>
        <v>0</v>
      </c>
      <c r="H553" s="19">
        <f>RS_wells_scenario_1_bgw!H553-RS_wells_baseline_bgw!H553</f>
        <v>0</v>
      </c>
      <c r="I553">
        <f>RS_wells_scenario_1_bgw!I553-RS_wells_baseline_bgw!I553</f>
        <v>0</v>
      </c>
      <c r="J553">
        <f>RS_wells_scenario_1_bgw!J553-RS_wells_baseline_bgw!J553</f>
        <v>0</v>
      </c>
      <c r="K553">
        <f>RS_wells_scenario_1_bgw!K553-RS_wells_baseline_bgw!K553</f>
        <v>0</v>
      </c>
      <c r="L553">
        <f>RS_wells_scenario_1_bgw!L553-RS_wells_baseline_bgw!L553</f>
        <v>0</v>
      </c>
      <c r="M553">
        <f>RS_wells_scenario_1_bgw!M553-RS_wells_baseline_bgw!M553</f>
        <v>0</v>
      </c>
      <c r="N553">
        <f>RS_wells_scenario_1_bgw!N553-RS_wells_baseline_bgw!N553</f>
        <v>0</v>
      </c>
      <c r="O553">
        <v>10.145833333333334</v>
      </c>
      <c r="P553">
        <f t="shared" si="118"/>
        <v>1955</v>
      </c>
      <c r="Q553" s="2">
        <f t="shared" si="119"/>
        <v>20180.499999999654</v>
      </c>
      <c r="R553">
        <f t="shared" si="120"/>
        <v>0</v>
      </c>
      <c r="S553">
        <f>I553*$O553/ref!$B$3</f>
        <v>0</v>
      </c>
      <c r="T553">
        <f>K553*$O553/ref!$B$3</f>
        <v>0</v>
      </c>
      <c r="U553">
        <f>L553*$O553/ref!$B$3</f>
        <v>0</v>
      </c>
      <c r="V553">
        <f>N553*$O553/ref!$B$3</f>
        <v>0</v>
      </c>
      <c r="W553">
        <f t="shared" si="124"/>
        <v>3</v>
      </c>
      <c r="X553" t="str">
        <f t="shared" si="125"/>
        <v>3 1955</v>
      </c>
      <c r="Y553">
        <f t="shared" si="122"/>
        <v>11</v>
      </c>
      <c r="Z553">
        <f t="shared" si="126"/>
        <v>1985</v>
      </c>
      <c r="AA553" t="str">
        <f t="shared" si="127"/>
        <v>11 1985</v>
      </c>
      <c r="AB553" s="1">
        <f t="shared" si="123"/>
        <v>31381.0625</v>
      </c>
      <c r="AC553">
        <f t="shared" si="121"/>
        <v>3</v>
      </c>
      <c r="AD553" s="16">
        <f t="shared" si="128"/>
        <v>-3027.8385025852758</v>
      </c>
      <c r="AE553" s="16">
        <f t="shared" si="129"/>
        <v>-50.493786128329162</v>
      </c>
      <c r="AF553" s="16">
        <f t="shared" si="130"/>
        <v>452.29138764907606</v>
      </c>
      <c r="AG553" s="16">
        <f t="shared" si="131"/>
        <v>4068.6237355216026</v>
      </c>
      <c r="AH553">
        <f>INDEX(Impacts_scenario_1_RSBsn_Mask!$Y$2:$Y$70,$Z553-1939+1,1)</f>
        <v>0.86662367033910981</v>
      </c>
    </row>
    <row r="554" spans="1:34" x14ac:dyDescent="0.3">
      <c r="A554">
        <v>185</v>
      </c>
      <c r="B554">
        <v>1</v>
      </c>
      <c r="C554">
        <f>RS_wells_scenario_1_bgw!C554-RS_wells_baseline_bgw!C554</f>
        <v>0</v>
      </c>
      <c r="D554">
        <f>RS_wells_scenario_1_bgw!D554-RS_wells_baseline_bgw!D554</f>
        <v>0</v>
      </c>
      <c r="E554">
        <f>RS_wells_scenario_1_bgw!E554-RS_wells_baseline_bgw!E554</f>
        <v>0</v>
      </c>
      <c r="F554">
        <f>RS_wells_scenario_1_bgw!F554-RS_wells_baseline_bgw!F554</f>
        <v>0</v>
      </c>
      <c r="G554">
        <f>RS_wells_scenario_1_bgw!G554-RS_wells_baseline_bgw!G554</f>
        <v>0</v>
      </c>
      <c r="H554" s="19">
        <f>RS_wells_scenario_1_bgw!H554-RS_wells_baseline_bgw!H554</f>
        <v>0</v>
      </c>
      <c r="I554">
        <f>RS_wells_scenario_1_bgw!I554-RS_wells_baseline_bgw!I554</f>
        <v>0</v>
      </c>
      <c r="J554">
        <f>RS_wells_scenario_1_bgw!J554-RS_wells_baseline_bgw!J554</f>
        <v>0</v>
      </c>
      <c r="K554">
        <f>RS_wells_scenario_1_bgw!K554-RS_wells_baseline_bgw!K554</f>
        <v>0</v>
      </c>
      <c r="L554">
        <f>RS_wells_scenario_1_bgw!L554-RS_wells_baseline_bgw!L554</f>
        <v>0</v>
      </c>
      <c r="M554">
        <f>RS_wells_scenario_1_bgw!M554-RS_wells_baseline_bgw!M554</f>
        <v>0</v>
      </c>
      <c r="N554">
        <f>RS_wells_scenario_1_bgw!N554-RS_wells_baseline_bgw!N554</f>
        <v>0</v>
      </c>
      <c r="O554">
        <v>10.145833333333334</v>
      </c>
      <c r="P554">
        <f t="shared" si="118"/>
        <v>1955</v>
      </c>
      <c r="Q554" s="2">
        <f t="shared" si="119"/>
        <v>20190.645833332987</v>
      </c>
      <c r="R554">
        <f t="shared" si="120"/>
        <v>0</v>
      </c>
      <c r="S554">
        <f>I554*$O554/ref!$B$3</f>
        <v>0</v>
      </c>
      <c r="T554">
        <f>K554*$O554/ref!$B$3</f>
        <v>0</v>
      </c>
      <c r="U554">
        <f>L554*$O554/ref!$B$3</f>
        <v>0</v>
      </c>
      <c r="V554">
        <f>N554*$O554/ref!$B$3</f>
        <v>0</v>
      </c>
      <c r="W554">
        <f t="shared" si="124"/>
        <v>4</v>
      </c>
      <c r="X554" t="str">
        <f t="shared" si="125"/>
        <v>4 1955</v>
      </c>
      <c r="Y554">
        <f t="shared" si="122"/>
        <v>12</v>
      </c>
      <c r="Z554">
        <f t="shared" si="126"/>
        <v>1985</v>
      </c>
      <c r="AA554" t="str">
        <f t="shared" si="127"/>
        <v>12 1985</v>
      </c>
      <c r="AB554" s="1">
        <f t="shared" si="123"/>
        <v>31411.5</v>
      </c>
      <c r="AC554">
        <f t="shared" si="121"/>
        <v>3</v>
      </c>
      <c r="AD554" s="16">
        <f t="shared" si="128"/>
        <v>-1841.4242155214072</v>
      </c>
      <c r="AE554" s="16">
        <f t="shared" si="129"/>
        <v>-50.493786128329162</v>
      </c>
      <c r="AF554" s="16">
        <f t="shared" si="130"/>
        <v>418.27229146526838</v>
      </c>
      <c r="AG554" s="16">
        <f t="shared" si="131"/>
        <v>3939.2346555200179</v>
      </c>
      <c r="AH554">
        <f>INDEX(Impacts_scenario_1_RSBsn_Mask!$Y$2:$Y$70,$Z554-1939+1,1)</f>
        <v>0.86662367033910981</v>
      </c>
    </row>
    <row r="555" spans="1:34" x14ac:dyDescent="0.3">
      <c r="A555">
        <v>185</v>
      </c>
      <c r="B555">
        <v>2</v>
      </c>
      <c r="C555">
        <f>RS_wells_scenario_1_bgw!C555-RS_wells_baseline_bgw!C555</f>
        <v>0</v>
      </c>
      <c r="D555">
        <f>RS_wells_scenario_1_bgw!D555-RS_wells_baseline_bgw!D555</f>
        <v>0</v>
      </c>
      <c r="E555">
        <f>RS_wells_scenario_1_bgw!E555-RS_wells_baseline_bgw!E555</f>
        <v>0</v>
      </c>
      <c r="F555">
        <f>RS_wells_scenario_1_bgw!F555-RS_wells_baseline_bgw!F555</f>
        <v>0</v>
      </c>
      <c r="G555">
        <f>RS_wells_scenario_1_bgw!G555-RS_wells_baseline_bgw!G555</f>
        <v>0</v>
      </c>
      <c r="H555" s="19">
        <f>RS_wells_scenario_1_bgw!H555-RS_wells_baseline_bgw!H555</f>
        <v>0</v>
      </c>
      <c r="I555">
        <f>RS_wells_scenario_1_bgw!I555-RS_wells_baseline_bgw!I555</f>
        <v>0</v>
      </c>
      <c r="J555">
        <f>RS_wells_scenario_1_bgw!J555-RS_wells_baseline_bgw!J555</f>
        <v>0</v>
      </c>
      <c r="K555">
        <f>RS_wells_scenario_1_bgw!K555-RS_wells_baseline_bgw!K555</f>
        <v>0</v>
      </c>
      <c r="L555">
        <f>RS_wells_scenario_1_bgw!L555-RS_wells_baseline_bgw!L555</f>
        <v>0</v>
      </c>
      <c r="M555">
        <f>RS_wells_scenario_1_bgw!M555-RS_wells_baseline_bgw!M555</f>
        <v>0</v>
      </c>
      <c r="N555">
        <f>RS_wells_scenario_1_bgw!N555-RS_wells_baseline_bgw!N555</f>
        <v>0</v>
      </c>
      <c r="O555">
        <v>10.145833333333334</v>
      </c>
      <c r="P555">
        <f t="shared" si="118"/>
        <v>1955</v>
      </c>
      <c r="Q555" s="2">
        <f t="shared" si="119"/>
        <v>20200.791666666319</v>
      </c>
      <c r="R555">
        <f t="shared" si="120"/>
        <v>0</v>
      </c>
      <c r="S555">
        <f>I555*$O555/ref!$B$3</f>
        <v>0</v>
      </c>
      <c r="T555">
        <f>K555*$O555/ref!$B$3</f>
        <v>0</v>
      </c>
      <c r="U555">
        <f>L555*$O555/ref!$B$3</f>
        <v>0</v>
      </c>
      <c r="V555">
        <f>N555*$O555/ref!$B$3</f>
        <v>0</v>
      </c>
      <c r="W555">
        <f t="shared" si="124"/>
        <v>4</v>
      </c>
      <c r="X555" t="str">
        <f t="shared" si="125"/>
        <v>4 1955</v>
      </c>
      <c r="Y555">
        <f t="shared" si="122"/>
        <v>1</v>
      </c>
      <c r="Z555">
        <f t="shared" si="126"/>
        <v>1986</v>
      </c>
      <c r="AA555" t="str">
        <f t="shared" si="127"/>
        <v>1 1986</v>
      </c>
      <c r="AB555" s="1">
        <f t="shared" si="123"/>
        <v>31441.9375</v>
      </c>
      <c r="AC555">
        <f t="shared" si="121"/>
        <v>3</v>
      </c>
      <c r="AD555" s="16">
        <f t="shared" si="128"/>
        <v>-1451.9679129899359</v>
      </c>
      <c r="AE555" s="16">
        <f t="shared" si="129"/>
        <v>-50.493786128329162</v>
      </c>
      <c r="AF555" s="16">
        <f t="shared" si="130"/>
        <v>1349.1855561394243</v>
      </c>
      <c r="AG555" s="16">
        <f t="shared" si="131"/>
        <v>3309.6609012917506</v>
      </c>
      <c r="AH555">
        <f>INDEX(Impacts_scenario_1_RSBsn_Mask!$Y$2:$Y$70,$Z555-1939+1,1)</f>
        <v>0.85809501850925274</v>
      </c>
    </row>
    <row r="556" spans="1:34" x14ac:dyDescent="0.3">
      <c r="A556">
        <v>185</v>
      </c>
      <c r="B556">
        <v>3</v>
      </c>
      <c r="C556">
        <f>RS_wells_scenario_1_bgw!C556-RS_wells_baseline_bgw!C556</f>
        <v>0</v>
      </c>
      <c r="D556">
        <f>RS_wells_scenario_1_bgw!D556-RS_wells_baseline_bgw!D556</f>
        <v>0</v>
      </c>
      <c r="E556">
        <f>RS_wells_scenario_1_bgw!E556-RS_wells_baseline_bgw!E556</f>
        <v>0</v>
      </c>
      <c r="F556">
        <f>RS_wells_scenario_1_bgw!F556-RS_wells_baseline_bgw!F556</f>
        <v>0</v>
      </c>
      <c r="G556">
        <f>RS_wells_scenario_1_bgw!G556-RS_wells_baseline_bgw!G556</f>
        <v>0</v>
      </c>
      <c r="H556" s="19">
        <f>RS_wells_scenario_1_bgw!H556-RS_wells_baseline_bgw!H556</f>
        <v>0</v>
      </c>
      <c r="I556">
        <f>RS_wells_scenario_1_bgw!I556-RS_wells_baseline_bgw!I556</f>
        <v>0</v>
      </c>
      <c r="J556">
        <f>RS_wells_scenario_1_bgw!J556-RS_wells_baseline_bgw!J556</f>
        <v>0</v>
      </c>
      <c r="K556">
        <f>RS_wells_scenario_1_bgw!K556-RS_wells_baseline_bgw!K556</f>
        <v>0</v>
      </c>
      <c r="L556">
        <f>RS_wells_scenario_1_bgw!L556-RS_wells_baseline_bgw!L556</f>
        <v>0</v>
      </c>
      <c r="M556">
        <f>RS_wells_scenario_1_bgw!M556-RS_wells_baseline_bgw!M556</f>
        <v>0</v>
      </c>
      <c r="N556">
        <f>RS_wells_scenario_1_bgw!N556-RS_wells_baseline_bgw!N556</f>
        <v>0</v>
      </c>
      <c r="O556">
        <v>10.145833333333334</v>
      </c>
      <c r="P556">
        <f t="shared" si="118"/>
        <v>1955</v>
      </c>
      <c r="Q556" s="2">
        <f t="shared" si="119"/>
        <v>20210.937499999651</v>
      </c>
      <c r="R556">
        <f t="shared" si="120"/>
        <v>0</v>
      </c>
      <c r="S556">
        <f>I556*$O556/ref!$B$3</f>
        <v>0</v>
      </c>
      <c r="T556">
        <f>K556*$O556/ref!$B$3</f>
        <v>0</v>
      </c>
      <c r="U556">
        <f>L556*$O556/ref!$B$3</f>
        <v>0</v>
      </c>
      <c r="V556">
        <f>N556*$O556/ref!$B$3</f>
        <v>0</v>
      </c>
      <c r="W556">
        <f t="shared" si="124"/>
        <v>4</v>
      </c>
      <c r="X556" t="str">
        <f t="shared" si="125"/>
        <v>4 1955</v>
      </c>
      <c r="Y556">
        <f t="shared" si="122"/>
        <v>2</v>
      </c>
      <c r="Z556">
        <f t="shared" si="126"/>
        <v>1986</v>
      </c>
      <c r="AA556" t="str">
        <f t="shared" si="127"/>
        <v>2 1986</v>
      </c>
      <c r="AB556" s="1">
        <f t="shared" si="123"/>
        <v>31472.375</v>
      </c>
      <c r="AC556">
        <f t="shared" si="121"/>
        <v>3</v>
      </c>
      <c r="AD556" s="16">
        <f t="shared" si="128"/>
        <v>-1092.569850520691</v>
      </c>
      <c r="AE556" s="16">
        <f t="shared" si="129"/>
        <v>-50.493786128329162</v>
      </c>
      <c r="AF556" s="16">
        <f t="shared" si="130"/>
        <v>1136.0203093132077</v>
      </c>
      <c r="AG556" s="16">
        <f t="shared" si="131"/>
        <v>3422.6059599949313</v>
      </c>
      <c r="AH556">
        <f>INDEX(Impacts_scenario_1_RSBsn_Mask!$Y$2:$Y$70,$Z556-1939+1,1)</f>
        <v>0.85809501850925274</v>
      </c>
    </row>
    <row r="557" spans="1:34" x14ac:dyDescent="0.3">
      <c r="A557">
        <v>186</v>
      </c>
      <c r="B557">
        <v>1</v>
      </c>
      <c r="C557">
        <f>RS_wells_scenario_1_bgw!C557-RS_wells_baseline_bgw!C557</f>
        <v>0</v>
      </c>
      <c r="D557">
        <f>RS_wells_scenario_1_bgw!D557-RS_wells_baseline_bgw!D557</f>
        <v>0</v>
      </c>
      <c r="E557">
        <f>RS_wells_scenario_1_bgw!E557-RS_wells_baseline_bgw!E557</f>
        <v>0</v>
      </c>
      <c r="F557">
        <f>RS_wells_scenario_1_bgw!F557-RS_wells_baseline_bgw!F557</f>
        <v>0</v>
      </c>
      <c r="G557">
        <f>RS_wells_scenario_1_bgw!G557-RS_wells_baseline_bgw!G557</f>
        <v>0</v>
      </c>
      <c r="H557" s="19">
        <f>RS_wells_scenario_1_bgw!H557-RS_wells_baseline_bgw!H557</f>
        <v>0</v>
      </c>
      <c r="I557">
        <f>RS_wells_scenario_1_bgw!I557-RS_wells_baseline_bgw!I557</f>
        <v>0</v>
      </c>
      <c r="J557">
        <f>RS_wells_scenario_1_bgw!J557-RS_wells_baseline_bgw!J557</f>
        <v>0</v>
      </c>
      <c r="K557">
        <f>RS_wells_scenario_1_bgw!K557-RS_wells_baseline_bgw!K557</f>
        <v>0</v>
      </c>
      <c r="L557">
        <f>RS_wells_scenario_1_bgw!L557-RS_wells_baseline_bgw!L557</f>
        <v>0</v>
      </c>
      <c r="M557">
        <f>RS_wells_scenario_1_bgw!M557-RS_wells_baseline_bgw!M557</f>
        <v>0</v>
      </c>
      <c r="N557">
        <f>RS_wells_scenario_1_bgw!N557-RS_wells_baseline_bgw!N557</f>
        <v>0</v>
      </c>
      <c r="O557">
        <v>10.145833333333334</v>
      </c>
      <c r="P557">
        <f t="shared" si="118"/>
        <v>1955</v>
      </c>
      <c r="Q557" s="2">
        <f t="shared" si="119"/>
        <v>20221.083333332983</v>
      </c>
      <c r="R557">
        <f t="shared" si="120"/>
        <v>0</v>
      </c>
      <c r="S557">
        <f>I557*$O557/ref!$B$3</f>
        <v>0</v>
      </c>
      <c r="T557">
        <f>K557*$O557/ref!$B$3</f>
        <v>0</v>
      </c>
      <c r="U557">
        <f>L557*$O557/ref!$B$3</f>
        <v>0</v>
      </c>
      <c r="V557">
        <f>N557*$O557/ref!$B$3</f>
        <v>0</v>
      </c>
      <c r="W557">
        <f t="shared" si="124"/>
        <v>5</v>
      </c>
      <c r="X557" t="str">
        <f t="shared" si="125"/>
        <v>5 1955</v>
      </c>
      <c r="Y557">
        <f t="shared" si="122"/>
        <v>3</v>
      </c>
      <c r="Z557">
        <f t="shared" si="126"/>
        <v>1986</v>
      </c>
      <c r="AA557" t="str">
        <f t="shared" si="127"/>
        <v>3 1986</v>
      </c>
      <c r="AB557" s="1">
        <f t="shared" si="123"/>
        <v>31502.8125</v>
      </c>
      <c r="AC557">
        <f t="shared" si="121"/>
        <v>3</v>
      </c>
      <c r="AD557" s="16">
        <f t="shared" si="128"/>
        <v>-785.2073388329311</v>
      </c>
      <c r="AE557" s="16">
        <f t="shared" si="129"/>
        <v>-50.493786128329162</v>
      </c>
      <c r="AF557" s="16">
        <f t="shared" si="130"/>
        <v>2090.9984859463466</v>
      </c>
      <c r="AG557" s="16">
        <f t="shared" si="131"/>
        <v>3074.6073373550375</v>
      </c>
      <c r="AH557">
        <f>INDEX(Impacts_scenario_1_RSBsn_Mask!$Y$2:$Y$70,$Z557-1939+1,1)</f>
        <v>0.85809501850925274</v>
      </c>
    </row>
    <row r="558" spans="1:34" x14ac:dyDescent="0.3">
      <c r="A558">
        <v>186</v>
      </c>
      <c r="B558">
        <v>2</v>
      </c>
      <c r="C558">
        <f>RS_wells_scenario_1_bgw!C558-RS_wells_baseline_bgw!C558</f>
        <v>0</v>
      </c>
      <c r="D558">
        <f>RS_wells_scenario_1_bgw!D558-RS_wells_baseline_bgw!D558</f>
        <v>0</v>
      </c>
      <c r="E558">
        <f>RS_wells_scenario_1_bgw!E558-RS_wells_baseline_bgw!E558</f>
        <v>0</v>
      </c>
      <c r="F558">
        <f>RS_wells_scenario_1_bgw!F558-RS_wells_baseline_bgw!F558</f>
        <v>0</v>
      </c>
      <c r="G558">
        <f>RS_wells_scenario_1_bgw!G558-RS_wells_baseline_bgw!G558</f>
        <v>0</v>
      </c>
      <c r="H558" s="19">
        <f>RS_wells_scenario_1_bgw!H558-RS_wells_baseline_bgw!H558</f>
        <v>0</v>
      </c>
      <c r="I558">
        <f>RS_wells_scenario_1_bgw!I558-RS_wells_baseline_bgw!I558</f>
        <v>0</v>
      </c>
      <c r="J558">
        <f>RS_wells_scenario_1_bgw!J558-RS_wells_baseline_bgw!J558</f>
        <v>0</v>
      </c>
      <c r="K558">
        <f>RS_wells_scenario_1_bgw!K558-RS_wells_baseline_bgw!K558</f>
        <v>0</v>
      </c>
      <c r="L558">
        <f>RS_wells_scenario_1_bgw!L558-RS_wells_baseline_bgw!L558</f>
        <v>0</v>
      </c>
      <c r="M558">
        <f>RS_wells_scenario_1_bgw!M558-RS_wells_baseline_bgw!M558</f>
        <v>0</v>
      </c>
      <c r="N558">
        <f>RS_wells_scenario_1_bgw!N558-RS_wells_baseline_bgw!N558</f>
        <v>0</v>
      </c>
      <c r="O558">
        <v>10.145833333333334</v>
      </c>
      <c r="P558">
        <f t="shared" si="118"/>
        <v>1955</v>
      </c>
      <c r="Q558" s="2">
        <f t="shared" si="119"/>
        <v>20231.229166666315</v>
      </c>
      <c r="R558">
        <f t="shared" si="120"/>
        <v>0</v>
      </c>
      <c r="S558">
        <f>I558*$O558/ref!$B$3</f>
        <v>0</v>
      </c>
      <c r="T558">
        <f>K558*$O558/ref!$B$3</f>
        <v>0</v>
      </c>
      <c r="U558">
        <f>L558*$O558/ref!$B$3</f>
        <v>0</v>
      </c>
      <c r="V558">
        <f>N558*$O558/ref!$B$3</f>
        <v>0</v>
      </c>
      <c r="W558">
        <f t="shared" si="124"/>
        <v>5</v>
      </c>
      <c r="X558" t="str">
        <f t="shared" si="125"/>
        <v>5 1955</v>
      </c>
      <c r="Y558">
        <f t="shared" si="122"/>
        <v>4</v>
      </c>
      <c r="Z558">
        <f t="shared" si="126"/>
        <v>1986</v>
      </c>
      <c r="AA558" t="str">
        <f t="shared" si="127"/>
        <v>4 1986</v>
      </c>
      <c r="AB558" s="1">
        <f t="shared" si="123"/>
        <v>31533.25</v>
      </c>
      <c r="AC558">
        <f t="shared" si="121"/>
        <v>3</v>
      </c>
      <c r="AD558" s="16">
        <f t="shared" si="128"/>
        <v>-2854.5006076083746</v>
      </c>
      <c r="AE558" s="16">
        <f t="shared" si="129"/>
        <v>-1843.1515748106035</v>
      </c>
      <c r="AF558" s="16">
        <f t="shared" si="130"/>
        <v>1440.7076022789925</v>
      </c>
      <c r="AG558" s="16">
        <f t="shared" si="131"/>
        <v>3143.5059279494749</v>
      </c>
      <c r="AH558">
        <f>INDEX(Impacts_scenario_1_RSBsn_Mask!$Y$2:$Y$70,$Z558-1939+1,1)</f>
        <v>0.85809501850925274</v>
      </c>
    </row>
    <row r="559" spans="1:34" x14ac:dyDescent="0.3">
      <c r="A559">
        <v>186</v>
      </c>
      <c r="B559">
        <v>3</v>
      </c>
      <c r="C559">
        <f>RS_wells_scenario_1_bgw!C559-RS_wells_baseline_bgw!C559</f>
        <v>0</v>
      </c>
      <c r="D559">
        <f>RS_wells_scenario_1_bgw!D559-RS_wells_baseline_bgw!D559</f>
        <v>0</v>
      </c>
      <c r="E559">
        <f>RS_wells_scenario_1_bgw!E559-RS_wells_baseline_bgw!E559</f>
        <v>0</v>
      </c>
      <c r="F559">
        <f>RS_wells_scenario_1_bgw!F559-RS_wells_baseline_bgw!F559</f>
        <v>0</v>
      </c>
      <c r="G559">
        <f>RS_wells_scenario_1_bgw!G559-RS_wells_baseline_bgw!G559</f>
        <v>0</v>
      </c>
      <c r="H559" s="19">
        <f>RS_wells_scenario_1_bgw!H559-RS_wells_baseline_bgw!H559</f>
        <v>0</v>
      </c>
      <c r="I559">
        <f>RS_wells_scenario_1_bgw!I559-RS_wells_baseline_bgw!I559</f>
        <v>0</v>
      </c>
      <c r="J559">
        <f>RS_wells_scenario_1_bgw!J559-RS_wells_baseline_bgw!J559</f>
        <v>0</v>
      </c>
      <c r="K559">
        <f>RS_wells_scenario_1_bgw!K559-RS_wells_baseline_bgw!K559</f>
        <v>0</v>
      </c>
      <c r="L559">
        <f>RS_wells_scenario_1_bgw!L559-RS_wells_baseline_bgw!L559</f>
        <v>0</v>
      </c>
      <c r="M559">
        <f>RS_wells_scenario_1_bgw!M559-RS_wells_baseline_bgw!M559</f>
        <v>0</v>
      </c>
      <c r="N559">
        <f>RS_wells_scenario_1_bgw!N559-RS_wells_baseline_bgw!N559</f>
        <v>0</v>
      </c>
      <c r="O559">
        <v>10.145833333333334</v>
      </c>
      <c r="P559">
        <f t="shared" si="118"/>
        <v>1955</v>
      </c>
      <c r="Q559" s="2">
        <f t="shared" si="119"/>
        <v>20241.374999999647</v>
      </c>
      <c r="R559">
        <f t="shared" si="120"/>
        <v>0</v>
      </c>
      <c r="S559">
        <f>I559*$O559/ref!$B$3</f>
        <v>0</v>
      </c>
      <c r="T559">
        <f>K559*$O559/ref!$B$3</f>
        <v>0</v>
      </c>
      <c r="U559">
        <f>L559*$O559/ref!$B$3</f>
        <v>0</v>
      </c>
      <c r="V559">
        <f>N559*$O559/ref!$B$3</f>
        <v>0</v>
      </c>
      <c r="W559">
        <f t="shared" si="124"/>
        <v>5</v>
      </c>
      <c r="X559" t="str">
        <f t="shared" si="125"/>
        <v>5 1955</v>
      </c>
      <c r="Y559">
        <f t="shared" si="122"/>
        <v>5</v>
      </c>
      <c r="Z559">
        <f t="shared" si="126"/>
        <v>1986</v>
      </c>
      <c r="AA559" t="str">
        <f t="shared" si="127"/>
        <v>5 1986</v>
      </c>
      <c r="AB559" s="1">
        <f t="shared" si="123"/>
        <v>31563.6875</v>
      </c>
      <c r="AC559">
        <f t="shared" si="121"/>
        <v>3</v>
      </c>
      <c r="AD559" s="16">
        <f t="shared" si="128"/>
        <v>-230.72325875377786</v>
      </c>
      <c r="AE559" s="16">
        <f t="shared" si="129"/>
        <v>-2861.897865142912</v>
      </c>
      <c r="AF559" s="16">
        <f t="shared" si="130"/>
        <v>3326.2752451150704</v>
      </c>
      <c r="AG559" s="16">
        <f t="shared" si="131"/>
        <v>2647.7285259520395</v>
      </c>
      <c r="AH559">
        <f>INDEX(Impacts_scenario_1_RSBsn_Mask!$Y$2:$Y$70,$Z559-1939+1,1)</f>
        <v>0.85809501850925274</v>
      </c>
    </row>
    <row r="560" spans="1:34" x14ac:dyDescent="0.3">
      <c r="A560">
        <v>187</v>
      </c>
      <c r="B560">
        <v>1</v>
      </c>
      <c r="C560">
        <f>RS_wells_scenario_1_bgw!C560-RS_wells_baseline_bgw!C560</f>
        <v>0</v>
      </c>
      <c r="D560">
        <f>RS_wells_scenario_1_bgw!D560-RS_wells_baseline_bgw!D560</f>
        <v>0</v>
      </c>
      <c r="E560">
        <f>RS_wells_scenario_1_bgw!E560-RS_wells_baseline_bgw!E560</f>
        <v>0</v>
      </c>
      <c r="F560">
        <f>RS_wells_scenario_1_bgw!F560-RS_wells_baseline_bgw!F560</f>
        <v>0</v>
      </c>
      <c r="G560">
        <f>RS_wells_scenario_1_bgw!G560-RS_wells_baseline_bgw!G560</f>
        <v>0</v>
      </c>
      <c r="H560" s="19">
        <f>RS_wells_scenario_1_bgw!H560-RS_wells_baseline_bgw!H560</f>
        <v>0</v>
      </c>
      <c r="I560">
        <f>RS_wells_scenario_1_bgw!I560-RS_wells_baseline_bgw!I560</f>
        <v>0</v>
      </c>
      <c r="J560">
        <f>RS_wells_scenario_1_bgw!J560-RS_wells_baseline_bgw!J560</f>
        <v>0</v>
      </c>
      <c r="K560">
        <f>RS_wells_scenario_1_bgw!K560-RS_wells_baseline_bgw!K560</f>
        <v>0</v>
      </c>
      <c r="L560">
        <f>RS_wells_scenario_1_bgw!L560-RS_wells_baseline_bgw!L560</f>
        <v>0</v>
      </c>
      <c r="M560">
        <f>RS_wells_scenario_1_bgw!M560-RS_wells_baseline_bgw!M560</f>
        <v>0</v>
      </c>
      <c r="N560">
        <f>RS_wells_scenario_1_bgw!N560-RS_wells_baseline_bgw!N560</f>
        <v>0</v>
      </c>
      <c r="O560">
        <v>10.145833333333334</v>
      </c>
      <c r="P560">
        <f t="shared" si="118"/>
        <v>1955</v>
      </c>
      <c r="Q560" s="2">
        <f t="shared" si="119"/>
        <v>20251.520833332979</v>
      </c>
      <c r="R560">
        <f t="shared" si="120"/>
        <v>0</v>
      </c>
      <c r="S560">
        <f>I560*$O560/ref!$B$3</f>
        <v>0</v>
      </c>
      <c r="T560">
        <f>K560*$O560/ref!$B$3</f>
        <v>0</v>
      </c>
      <c r="U560">
        <f>L560*$O560/ref!$B$3</f>
        <v>0</v>
      </c>
      <c r="V560">
        <f>N560*$O560/ref!$B$3</f>
        <v>0</v>
      </c>
      <c r="W560">
        <f t="shared" si="124"/>
        <v>6</v>
      </c>
      <c r="X560" t="str">
        <f t="shared" si="125"/>
        <v>6 1955</v>
      </c>
      <c r="Y560">
        <f t="shared" si="122"/>
        <v>6</v>
      </c>
      <c r="Z560">
        <f t="shared" si="126"/>
        <v>1986</v>
      </c>
      <c r="AA560" t="str">
        <f t="shared" si="127"/>
        <v>6 1986</v>
      </c>
      <c r="AB560" s="1">
        <f t="shared" si="123"/>
        <v>31594.125</v>
      </c>
      <c r="AC560">
        <f t="shared" si="121"/>
        <v>3</v>
      </c>
      <c r="AD560" s="16">
        <f t="shared" si="128"/>
        <v>-1049.6331795930423</v>
      </c>
      <c r="AE560" s="16">
        <f t="shared" si="129"/>
        <v>-6745.6668464474342</v>
      </c>
      <c r="AF560" s="16">
        <f t="shared" si="130"/>
        <v>2093.8930273058722</v>
      </c>
      <c r="AG560" s="16">
        <f t="shared" si="131"/>
        <v>3121.3869543552973</v>
      </c>
      <c r="AH560">
        <f>INDEX(Impacts_scenario_1_RSBsn_Mask!$Y$2:$Y$70,$Z560-1939+1,1)</f>
        <v>0.85809501850925274</v>
      </c>
    </row>
    <row r="561" spans="1:34" x14ac:dyDescent="0.3">
      <c r="A561">
        <v>187</v>
      </c>
      <c r="B561">
        <v>2</v>
      </c>
      <c r="C561">
        <f>RS_wells_scenario_1_bgw!C561-RS_wells_baseline_bgw!C561</f>
        <v>0</v>
      </c>
      <c r="D561">
        <f>RS_wells_scenario_1_bgw!D561-RS_wells_baseline_bgw!D561</f>
        <v>0</v>
      </c>
      <c r="E561">
        <f>RS_wells_scenario_1_bgw!E561-RS_wells_baseline_bgw!E561</f>
        <v>0</v>
      </c>
      <c r="F561">
        <f>RS_wells_scenario_1_bgw!F561-RS_wells_baseline_bgw!F561</f>
        <v>0</v>
      </c>
      <c r="G561">
        <f>RS_wells_scenario_1_bgw!G561-RS_wells_baseline_bgw!G561</f>
        <v>0</v>
      </c>
      <c r="H561" s="19">
        <f>RS_wells_scenario_1_bgw!H561-RS_wells_baseline_bgw!H561</f>
        <v>0</v>
      </c>
      <c r="I561">
        <f>RS_wells_scenario_1_bgw!I561-RS_wells_baseline_bgw!I561</f>
        <v>0</v>
      </c>
      <c r="J561">
        <f>RS_wells_scenario_1_bgw!J561-RS_wells_baseline_bgw!J561</f>
        <v>0</v>
      </c>
      <c r="K561">
        <f>RS_wells_scenario_1_bgw!K561-RS_wells_baseline_bgw!K561</f>
        <v>0</v>
      </c>
      <c r="L561">
        <f>RS_wells_scenario_1_bgw!L561-RS_wells_baseline_bgw!L561</f>
        <v>0</v>
      </c>
      <c r="M561">
        <f>RS_wells_scenario_1_bgw!M561-RS_wells_baseline_bgw!M561</f>
        <v>0</v>
      </c>
      <c r="N561">
        <f>RS_wells_scenario_1_bgw!N561-RS_wells_baseline_bgw!N561</f>
        <v>0</v>
      </c>
      <c r="O561">
        <v>10.145833333333334</v>
      </c>
      <c r="P561">
        <f t="shared" si="118"/>
        <v>1955</v>
      </c>
      <c r="Q561" s="2">
        <f t="shared" si="119"/>
        <v>20261.666666666311</v>
      </c>
      <c r="R561">
        <f t="shared" si="120"/>
        <v>0</v>
      </c>
      <c r="S561">
        <f>I561*$O561/ref!$B$3</f>
        <v>0</v>
      </c>
      <c r="T561">
        <f>K561*$O561/ref!$B$3</f>
        <v>0</v>
      </c>
      <c r="U561">
        <f>L561*$O561/ref!$B$3</f>
        <v>0</v>
      </c>
      <c r="V561">
        <f>N561*$O561/ref!$B$3</f>
        <v>0</v>
      </c>
      <c r="W561">
        <f t="shared" si="124"/>
        <v>6</v>
      </c>
      <c r="X561" t="str">
        <f t="shared" si="125"/>
        <v>6 1955</v>
      </c>
      <c r="Y561">
        <f t="shared" si="122"/>
        <v>7</v>
      </c>
      <c r="Z561">
        <f t="shared" si="126"/>
        <v>1986</v>
      </c>
      <c r="AA561" t="str">
        <f t="shared" si="127"/>
        <v>7 1986</v>
      </c>
      <c r="AB561" s="1">
        <f t="shared" si="123"/>
        <v>31624.5625</v>
      </c>
      <c r="AC561">
        <f t="shared" si="121"/>
        <v>3</v>
      </c>
      <c r="AD561" s="16">
        <f t="shared" si="128"/>
        <v>308.9262541118573</v>
      </c>
      <c r="AE561" s="16">
        <f t="shared" si="129"/>
        <v>-20627.620971203552</v>
      </c>
      <c r="AF561" s="16">
        <f t="shared" si="130"/>
        <v>2950.2059021107843</v>
      </c>
      <c r="AG561" s="16">
        <f t="shared" si="131"/>
        <v>2962.8630492068432</v>
      </c>
      <c r="AH561">
        <f>INDEX(Impacts_scenario_1_RSBsn_Mask!$Y$2:$Y$70,$Z561-1939+1,1)</f>
        <v>0.85809501850925274</v>
      </c>
    </row>
    <row r="562" spans="1:34" x14ac:dyDescent="0.3">
      <c r="A562">
        <v>187</v>
      </c>
      <c r="B562">
        <v>3</v>
      </c>
      <c r="C562">
        <f>RS_wells_scenario_1_bgw!C562-RS_wells_baseline_bgw!C562</f>
        <v>0</v>
      </c>
      <c r="D562">
        <f>RS_wells_scenario_1_bgw!D562-RS_wells_baseline_bgw!D562</f>
        <v>0</v>
      </c>
      <c r="E562">
        <f>RS_wells_scenario_1_bgw!E562-RS_wells_baseline_bgw!E562</f>
        <v>0</v>
      </c>
      <c r="F562">
        <f>RS_wells_scenario_1_bgw!F562-RS_wells_baseline_bgw!F562</f>
        <v>0</v>
      </c>
      <c r="G562">
        <f>RS_wells_scenario_1_bgw!G562-RS_wells_baseline_bgw!G562</f>
        <v>0</v>
      </c>
      <c r="H562" s="19">
        <f>RS_wells_scenario_1_bgw!H562-RS_wells_baseline_bgw!H562</f>
        <v>0</v>
      </c>
      <c r="I562">
        <f>RS_wells_scenario_1_bgw!I562-RS_wells_baseline_bgw!I562</f>
        <v>0</v>
      </c>
      <c r="J562">
        <f>RS_wells_scenario_1_bgw!J562-RS_wells_baseline_bgw!J562</f>
        <v>0</v>
      </c>
      <c r="K562">
        <f>RS_wells_scenario_1_bgw!K562-RS_wells_baseline_bgw!K562</f>
        <v>0</v>
      </c>
      <c r="L562">
        <f>RS_wells_scenario_1_bgw!L562-RS_wells_baseline_bgw!L562</f>
        <v>0</v>
      </c>
      <c r="M562">
        <f>RS_wells_scenario_1_bgw!M562-RS_wells_baseline_bgw!M562</f>
        <v>0</v>
      </c>
      <c r="N562">
        <f>RS_wells_scenario_1_bgw!N562-RS_wells_baseline_bgw!N562</f>
        <v>0</v>
      </c>
      <c r="O562">
        <v>10.145833333333334</v>
      </c>
      <c r="P562">
        <f t="shared" si="118"/>
        <v>1955</v>
      </c>
      <c r="Q562" s="2">
        <f t="shared" si="119"/>
        <v>20271.812499999643</v>
      </c>
      <c r="R562">
        <f t="shared" si="120"/>
        <v>0</v>
      </c>
      <c r="S562">
        <f>I562*$O562/ref!$B$3</f>
        <v>0</v>
      </c>
      <c r="T562">
        <f>K562*$O562/ref!$B$3</f>
        <v>0</v>
      </c>
      <c r="U562">
        <f>L562*$O562/ref!$B$3</f>
        <v>0</v>
      </c>
      <c r="V562">
        <f>N562*$O562/ref!$B$3</f>
        <v>0</v>
      </c>
      <c r="W562">
        <f t="shared" si="124"/>
        <v>6</v>
      </c>
      <c r="X562" t="str">
        <f t="shared" si="125"/>
        <v>6 1955</v>
      </c>
      <c r="Y562">
        <f t="shared" si="122"/>
        <v>8</v>
      </c>
      <c r="Z562">
        <f t="shared" si="126"/>
        <v>1986</v>
      </c>
      <c r="AA562" t="str">
        <f t="shared" si="127"/>
        <v>8 1986</v>
      </c>
      <c r="AB562" s="1">
        <f t="shared" si="123"/>
        <v>31655</v>
      </c>
      <c r="AC562">
        <f t="shared" si="121"/>
        <v>3</v>
      </c>
      <c r="AD562" s="16">
        <f t="shared" si="128"/>
        <v>10773.741786557013</v>
      </c>
      <c r="AE562" s="16">
        <f t="shared" si="129"/>
        <v>-22636.043699021422</v>
      </c>
      <c r="AF562" s="16">
        <f t="shared" si="130"/>
        <v>528.1135298243322</v>
      </c>
      <c r="AG562" s="16">
        <f t="shared" si="131"/>
        <v>4615.757525541735</v>
      </c>
      <c r="AH562">
        <f>INDEX(Impacts_scenario_1_RSBsn_Mask!$Y$2:$Y$70,$Z562-1939+1,1)</f>
        <v>0.85809501850925274</v>
      </c>
    </row>
    <row r="563" spans="1:34" x14ac:dyDescent="0.3">
      <c r="A563">
        <v>188</v>
      </c>
      <c r="B563">
        <v>1</v>
      </c>
      <c r="C563">
        <f>RS_wells_scenario_1_bgw!C563-RS_wells_baseline_bgw!C563</f>
        <v>0</v>
      </c>
      <c r="D563">
        <f>RS_wells_scenario_1_bgw!D563-RS_wells_baseline_bgw!D563</f>
        <v>0</v>
      </c>
      <c r="E563">
        <f>RS_wells_scenario_1_bgw!E563-RS_wells_baseline_bgw!E563</f>
        <v>0</v>
      </c>
      <c r="F563">
        <f>RS_wells_scenario_1_bgw!F563-RS_wells_baseline_bgw!F563</f>
        <v>0</v>
      </c>
      <c r="G563">
        <f>RS_wells_scenario_1_bgw!G563-RS_wells_baseline_bgw!G563</f>
        <v>0</v>
      </c>
      <c r="H563" s="19">
        <f>RS_wells_scenario_1_bgw!H563-RS_wells_baseline_bgw!H563</f>
        <v>0</v>
      </c>
      <c r="I563">
        <f>RS_wells_scenario_1_bgw!I563-RS_wells_baseline_bgw!I563</f>
        <v>0</v>
      </c>
      <c r="J563">
        <f>RS_wells_scenario_1_bgw!J563-RS_wells_baseline_bgw!J563</f>
        <v>0</v>
      </c>
      <c r="K563">
        <f>RS_wells_scenario_1_bgw!K563-RS_wells_baseline_bgw!K563</f>
        <v>0</v>
      </c>
      <c r="L563">
        <f>RS_wells_scenario_1_bgw!L563-RS_wells_baseline_bgw!L563</f>
        <v>0</v>
      </c>
      <c r="M563">
        <f>RS_wells_scenario_1_bgw!M563-RS_wells_baseline_bgw!M563</f>
        <v>0</v>
      </c>
      <c r="N563">
        <f>RS_wells_scenario_1_bgw!N563-RS_wells_baseline_bgw!N563</f>
        <v>0</v>
      </c>
      <c r="O563">
        <v>10.145833333333334</v>
      </c>
      <c r="P563">
        <f t="shared" si="118"/>
        <v>1955</v>
      </c>
      <c r="Q563" s="2">
        <f t="shared" si="119"/>
        <v>20281.958333332976</v>
      </c>
      <c r="R563">
        <f t="shared" si="120"/>
        <v>0</v>
      </c>
      <c r="S563">
        <f>I563*$O563/ref!$B$3</f>
        <v>0</v>
      </c>
      <c r="T563">
        <f>K563*$O563/ref!$B$3</f>
        <v>0</v>
      </c>
      <c r="U563">
        <f>L563*$O563/ref!$B$3</f>
        <v>0</v>
      </c>
      <c r="V563">
        <f>N563*$O563/ref!$B$3</f>
        <v>0</v>
      </c>
      <c r="W563">
        <f t="shared" si="124"/>
        <v>7</v>
      </c>
      <c r="X563" t="str">
        <f t="shared" si="125"/>
        <v>7 1955</v>
      </c>
      <c r="Y563">
        <f t="shared" si="122"/>
        <v>9</v>
      </c>
      <c r="Z563">
        <f t="shared" si="126"/>
        <v>1986</v>
      </c>
      <c r="AA563" t="str">
        <f t="shared" si="127"/>
        <v>9 1986</v>
      </c>
      <c r="AB563" s="1">
        <f t="shared" si="123"/>
        <v>31685.4375</v>
      </c>
      <c r="AC563">
        <f t="shared" si="121"/>
        <v>3</v>
      </c>
      <c r="AD563" s="16">
        <f t="shared" si="128"/>
        <v>-186.89863681406447</v>
      </c>
      <c r="AE563" s="16">
        <f t="shared" si="129"/>
        <v>-10188.861847437447</v>
      </c>
      <c r="AF563" s="16">
        <f t="shared" si="130"/>
        <v>1737.8044852435826</v>
      </c>
      <c r="AG563" s="16">
        <f t="shared" si="131"/>
        <v>4497.4158564198297</v>
      </c>
      <c r="AH563">
        <f>INDEX(Impacts_scenario_1_RSBsn_Mask!$Y$2:$Y$70,$Z563-1939+1,1)</f>
        <v>0.85809501850925274</v>
      </c>
    </row>
    <row r="564" spans="1:34" x14ac:dyDescent="0.3">
      <c r="A564">
        <v>188</v>
      </c>
      <c r="B564">
        <v>2</v>
      </c>
      <c r="C564">
        <f>RS_wells_scenario_1_bgw!C564-RS_wells_baseline_bgw!C564</f>
        <v>0</v>
      </c>
      <c r="D564">
        <f>RS_wells_scenario_1_bgw!D564-RS_wells_baseline_bgw!D564</f>
        <v>0</v>
      </c>
      <c r="E564">
        <f>RS_wells_scenario_1_bgw!E564-RS_wells_baseline_bgw!E564</f>
        <v>0</v>
      </c>
      <c r="F564">
        <f>RS_wells_scenario_1_bgw!F564-RS_wells_baseline_bgw!F564</f>
        <v>0</v>
      </c>
      <c r="G564">
        <f>RS_wells_scenario_1_bgw!G564-RS_wells_baseline_bgw!G564</f>
        <v>0</v>
      </c>
      <c r="H564" s="19">
        <f>RS_wells_scenario_1_bgw!H564-RS_wells_baseline_bgw!H564</f>
        <v>0</v>
      </c>
      <c r="I564">
        <f>RS_wells_scenario_1_bgw!I564-RS_wells_baseline_bgw!I564</f>
        <v>0</v>
      </c>
      <c r="J564">
        <f>RS_wells_scenario_1_bgw!J564-RS_wells_baseline_bgw!J564</f>
        <v>0</v>
      </c>
      <c r="K564">
        <f>RS_wells_scenario_1_bgw!K564-RS_wells_baseline_bgw!K564</f>
        <v>0</v>
      </c>
      <c r="L564">
        <f>RS_wells_scenario_1_bgw!L564-RS_wells_baseline_bgw!L564</f>
        <v>0</v>
      </c>
      <c r="M564">
        <f>RS_wells_scenario_1_bgw!M564-RS_wells_baseline_bgw!M564</f>
        <v>0</v>
      </c>
      <c r="N564">
        <f>RS_wells_scenario_1_bgw!N564-RS_wells_baseline_bgw!N564</f>
        <v>0</v>
      </c>
      <c r="O564">
        <v>10.145833333333334</v>
      </c>
      <c r="P564">
        <f t="shared" si="118"/>
        <v>1955</v>
      </c>
      <c r="Q564" s="2">
        <f t="shared" si="119"/>
        <v>20292.104166666308</v>
      </c>
      <c r="R564">
        <f t="shared" si="120"/>
        <v>0</v>
      </c>
      <c r="S564">
        <f>I564*$O564/ref!$B$3</f>
        <v>0</v>
      </c>
      <c r="T564">
        <f>K564*$O564/ref!$B$3</f>
        <v>0</v>
      </c>
      <c r="U564">
        <f>L564*$O564/ref!$B$3</f>
        <v>0</v>
      </c>
      <c r="V564">
        <f>N564*$O564/ref!$B$3</f>
        <v>0</v>
      </c>
      <c r="W564">
        <f t="shared" si="124"/>
        <v>7</v>
      </c>
      <c r="X564" t="str">
        <f t="shared" si="125"/>
        <v>7 1955</v>
      </c>
      <c r="Y564">
        <f t="shared" si="122"/>
        <v>10</v>
      </c>
      <c r="Z564">
        <f t="shared" si="126"/>
        <v>1986</v>
      </c>
      <c r="AA564" t="str">
        <f t="shared" si="127"/>
        <v>10 1986</v>
      </c>
      <c r="AB564" s="1">
        <f t="shared" si="123"/>
        <v>31715.875</v>
      </c>
      <c r="AC564">
        <f t="shared" si="121"/>
        <v>3</v>
      </c>
      <c r="AD564" s="16">
        <f t="shared" si="128"/>
        <v>-2846.9066129789858</v>
      </c>
      <c r="AE564" s="16">
        <f t="shared" si="129"/>
        <v>-50.493786128329162</v>
      </c>
      <c r="AF564" s="16">
        <f t="shared" si="130"/>
        <v>464.92134852354081</v>
      </c>
      <c r="AG564" s="16">
        <f t="shared" si="131"/>
        <v>4260.5477896159045</v>
      </c>
      <c r="AH564">
        <f>INDEX(Impacts_scenario_1_RSBsn_Mask!$Y$2:$Y$70,$Z564-1939+1,1)</f>
        <v>0.85809501850925274</v>
      </c>
    </row>
    <row r="565" spans="1:34" x14ac:dyDescent="0.3">
      <c r="A565">
        <v>188</v>
      </c>
      <c r="B565">
        <v>3</v>
      </c>
      <c r="C565">
        <f>RS_wells_scenario_1_bgw!C565-RS_wells_baseline_bgw!C565</f>
        <v>0</v>
      </c>
      <c r="D565">
        <f>RS_wells_scenario_1_bgw!D565-RS_wells_baseline_bgw!D565</f>
        <v>0</v>
      </c>
      <c r="E565">
        <f>RS_wells_scenario_1_bgw!E565-RS_wells_baseline_bgw!E565</f>
        <v>0</v>
      </c>
      <c r="F565">
        <f>RS_wells_scenario_1_bgw!F565-RS_wells_baseline_bgw!F565</f>
        <v>0</v>
      </c>
      <c r="G565">
        <f>RS_wells_scenario_1_bgw!G565-RS_wells_baseline_bgw!G565</f>
        <v>0</v>
      </c>
      <c r="H565" s="19">
        <f>RS_wells_scenario_1_bgw!H565-RS_wells_baseline_bgw!H565</f>
        <v>0</v>
      </c>
      <c r="I565">
        <f>RS_wells_scenario_1_bgw!I565-RS_wells_baseline_bgw!I565</f>
        <v>0</v>
      </c>
      <c r="J565">
        <f>RS_wells_scenario_1_bgw!J565-RS_wells_baseline_bgw!J565</f>
        <v>0</v>
      </c>
      <c r="K565">
        <f>RS_wells_scenario_1_bgw!K565-RS_wells_baseline_bgw!K565</f>
        <v>0</v>
      </c>
      <c r="L565">
        <f>RS_wells_scenario_1_bgw!L565-RS_wells_baseline_bgw!L565</f>
        <v>0</v>
      </c>
      <c r="M565">
        <f>RS_wells_scenario_1_bgw!M565-RS_wells_baseline_bgw!M565</f>
        <v>0</v>
      </c>
      <c r="N565">
        <f>RS_wells_scenario_1_bgw!N565-RS_wells_baseline_bgw!N565</f>
        <v>0</v>
      </c>
      <c r="O565">
        <v>10.145833333333334</v>
      </c>
      <c r="P565">
        <f t="shared" si="118"/>
        <v>1955</v>
      </c>
      <c r="Q565" s="2">
        <f t="shared" si="119"/>
        <v>20302.24999999964</v>
      </c>
      <c r="R565">
        <f t="shared" si="120"/>
        <v>0</v>
      </c>
      <c r="S565">
        <f>I565*$O565/ref!$B$3</f>
        <v>0</v>
      </c>
      <c r="T565">
        <f>K565*$O565/ref!$B$3</f>
        <v>0</v>
      </c>
      <c r="U565">
        <f>L565*$O565/ref!$B$3</f>
        <v>0</v>
      </c>
      <c r="V565">
        <f>N565*$O565/ref!$B$3</f>
        <v>0</v>
      </c>
      <c r="W565">
        <f t="shared" si="124"/>
        <v>7</v>
      </c>
      <c r="X565" t="str">
        <f t="shared" si="125"/>
        <v>7 1955</v>
      </c>
      <c r="Y565">
        <f t="shared" si="122"/>
        <v>11</v>
      </c>
      <c r="Z565">
        <f t="shared" si="126"/>
        <v>1986</v>
      </c>
      <c r="AA565" t="str">
        <f t="shared" si="127"/>
        <v>11 1986</v>
      </c>
      <c r="AB565" s="1">
        <f t="shared" si="123"/>
        <v>31746.3125</v>
      </c>
      <c r="AC565">
        <f t="shared" si="121"/>
        <v>3</v>
      </c>
      <c r="AD565" s="16">
        <f t="shared" si="128"/>
        <v>-1500.9020398796663</v>
      </c>
      <c r="AE565" s="16">
        <f t="shared" si="129"/>
        <v>-50.493786128329162</v>
      </c>
      <c r="AF565" s="16">
        <f t="shared" si="130"/>
        <v>858.32143972346717</v>
      </c>
      <c r="AG565" s="16">
        <f t="shared" si="131"/>
        <v>4044.4089382770408</v>
      </c>
      <c r="AH565">
        <f>INDEX(Impacts_scenario_1_RSBsn_Mask!$Y$2:$Y$70,$Z565-1939+1,1)</f>
        <v>0.85809501850925274</v>
      </c>
    </row>
    <row r="566" spans="1:34" x14ac:dyDescent="0.3">
      <c r="A566">
        <v>189</v>
      </c>
      <c r="B566">
        <v>1</v>
      </c>
      <c r="C566">
        <f>RS_wells_scenario_1_bgw!C566-RS_wells_baseline_bgw!C566</f>
        <v>0</v>
      </c>
      <c r="D566">
        <f>RS_wells_scenario_1_bgw!D566-RS_wells_baseline_bgw!D566</f>
        <v>0</v>
      </c>
      <c r="E566">
        <f>RS_wells_scenario_1_bgw!E566-RS_wells_baseline_bgw!E566</f>
        <v>0</v>
      </c>
      <c r="F566">
        <f>RS_wells_scenario_1_bgw!F566-RS_wells_baseline_bgw!F566</f>
        <v>0</v>
      </c>
      <c r="G566">
        <f>RS_wells_scenario_1_bgw!G566-RS_wells_baseline_bgw!G566</f>
        <v>0</v>
      </c>
      <c r="H566" s="19">
        <f>RS_wells_scenario_1_bgw!H566-RS_wells_baseline_bgw!H566</f>
        <v>0</v>
      </c>
      <c r="I566">
        <f>RS_wells_scenario_1_bgw!I566-RS_wells_baseline_bgw!I566</f>
        <v>0</v>
      </c>
      <c r="J566">
        <f>RS_wells_scenario_1_bgw!J566-RS_wells_baseline_bgw!J566</f>
        <v>0</v>
      </c>
      <c r="K566">
        <f>RS_wells_scenario_1_bgw!K566-RS_wells_baseline_bgw!K566</f>
        <v>0</v>
      </c>
      <c r="L566">
        <f>RS_wells_scenario_1_bgw!L566-RS_wells_baseline_bgw!L566</f>
        <v>0</v>
      </c>
      <c r="M566">
        <f>RS_wells_scenario_1_bgw!M566-RS_wells_baseline_bgw!M566</f>
        <v>0</v>
      </c>
      <c r="N566">
        <f>RS_wells_scenario_1_bgw!N566-RS_wells_baseline_bgw!N566</f>
        <v>0</v>
      </c>
      <c r="O566">
        <v>10.145833333333334</v>
      </c>
      <c r="P566">
        <f t="shared" si="118"/>
        <v>1955</v>
      </c>
      <c r="Q566" s="2">
        <f t="shared" si="119"/>
        <v>20312.395833332972</v>
      </c>
      <c r="R566">
        <f t="shared" si="120"/>
        <v>0</v>
      </c>
      <c r="S566">
        <f>I566*$O566/ref!$B$3</f>
        <v>0</v>
      </c>
      <c r="T566">
        <f>K566*$O566/ref!$B$3</f>
        <v>0</v>
      </c>
      <c r="U566">
        <f>L566*$O566/ref!$B$3</f>
        <v>0</v>
      </c>
      <c r="V566">
        <f>N566*$O566/ref!$B$3</f>
        <v>0</v>
      </c>
      <c r="W566">
        <f t="shared" si="124"/>
        <v>8</v>
      </c>
      <c r="X566" t="str">
        <f t="shared" si="125"/>
        <v>8 1955</v>
      </c>
      <c r="Y566">
        <f t="shared" si="122"/>
        <v>12</v>
      </c>
      <c r="Z566">
        <f t="shared" si="126"/>
        <v>1986</v>
      </c>
      <c r="AA566" t="str">
        <f t="shared" si="127"/>
        <v>12 1986</v>
      </c>
      <c r="AB566" s="1">
        <f t="shared" si="123"/>
        <v>31776.75</v>
      </c>
      <c r="AC566">
        <f t="shared" si="121"/>
        <v>3</v>
      </c>
      <c r="AD566" s="16">
        <f t="shared" si="128"/>
        <v>-811.90836082013561</v>
      </c>
      <c r="AE566" s="16">
        <f t="shared" si="129"/>
        <v>-50.493786128329162</v>
      </c>
      <c r="AF566" s="16">
        <f t="shared" si="130"/>
        <v>131.84563386487989</v>
      </c>
      <c r="AG566" s="16">
        <f t="shared" si="131"/>
        <v>3961.2630762240788</v>
      </c>
      <c r="AH566">
        <f>INDEX(Impacts_scenario_1_RSBsn_Mask!$Y$2:$Y$70,$Z566-1939+1,1)</f>
        <v>0.85809501850925274</v>
      </c>
    </row>
    <row r="567" spans="1:34" x14ac:dyDescent="0.3">
      <c r="A567">
        <v>189</v>
      </c>
      <c r="B567">
        <v>2</v>
      </c>
      <c r="C567">
        <f>RS_wells_scenario_1_bgw!C567-RS_wells_baseline_bgw!C567</f>
        <v>0</v>
      </c>
      <c r="D567">
        <f>RS_wells_scenario_1_bgw!D567-RS_wells_baseline_bgw!D567</f>
        <v>0</v>
      </c>
      <c r="E567">
        <f>RS_wells_scenario_1_bgw!E567-RS_wells_baseline_bgw!E567</f>
        <v>0</v>
      </c>
      <c r="F567">
        <f>RS_wells_scenario_1_bgw!F567-RS_wells_baseline_bgw!F567</f>
        <v>0</v>
      </c>
      <c r="G567">
        <f>RS_wells_scenario_1_bgw!G567-RS_wells_baseline_bgw!G567</f>
        <v>0</v>
      </c>
      <c r="H567" s="19">
        <f>RS_wells_scenario_1_bgw!H567-RS_wells_baseline_bgw!H567</f>
        <v>0</v>
      </c>
      <c r="I567">
        <f>RS_wells_scenario_1_bgw!I567-RS_wells_baseline_bgw!I567</f>
        <v>0</v>
      </c>
      <c r="J567">
        <f>RS_wells_scenario_1_bgw!J567-RS_wells_baseline_bgw!J567</f>
        <v>0</v>
      </c>
      <c r="K567">
        <f>RS_wells_scenario_1_bgw!K567-RS_wells_baseline_bgw!K567</f>
        <v>0</v>
      </c>
      <c r="L567">
        <f>RS_wells_scenario_1_bgw!L567-RS_wells_baseline_bgw!L567</f>
        <v>0</v>
      </c>
      <c r="M567">
        <f>RS_wells_scenario_1_bgw!M567-RS_wells_baseline_bgw!M567</f>
        <v>0</v>
      </c>
      <c r="N567">
        <f>RS_wells_scenario_1_bgw!N567-RS_wells_baseline_bgw!N567</f>
        <v>0</v>
      </c>
      <c r="O567">
        <v>10.145833333333334</v>
      </c>
      <c r="P567">
        <f t="shared" si="118"/>
        <v>1955</v>
      </c>
      <c r="Q567" s="2">
        <f t="shared" si="119"/>
        <v>20322.541666666304</v>
      </c>
      <c r="R567">
        <f t="shared" si="120"/>
        <v>0</v>
      </c>
      <c r="S567">
        <f>I567*$O567/ref!$B$3</f>
        <v>0</v>
      </c>
      <c r="T567">
        <f>K567*$O567/ref!$B$3</f>
        <v>0</v>
      </c>
      <c r="U567">
        <f>L567*$O567/ref!$B$3</f>
        <v>0</v>
      </c>
      <c r="V567">
        <f>N567*$O567/ref!$B$3</f>
        <v>0</v>
      </c>
      <c r="W567">
        <f t="shared" si="124"/>
        <v>8</v>
      </c>
      <c r="X567" t="str">
        <f t="shared" si="125"/>
        <v>8 1955</v>
      </c>
      <c r="Y567">
        <f t="shared" si="122"/>
        <v>1</v>
      </c>
      <c r="Z567">
        <f t="shared" si="126"/>
        <v>1987</v>
      </c>
      <c r="AA567" t="str">
        <f t="shared" si="127"/>
        <v>1 1987</v>
      </c>
      <c r="AB567" s="1">
        <f t="shared" si="123"/>
        <v>31807.1875</v>
      </c>
      <c r="AC567">
        <f t="shared" si="121"/>
        <v>3</v>
      </c>
      <c r="AD567" s="16">
        <f t="shared" si="128"/>
        <v>-621.10958848427765</v>
      </c>
      <c r="AE567" s="16">
        <f t="shared" si="129"/>
        <v>-58.06330449380269</v>
      </c>
      <c r="AF567" s="16">
        <f t="shared" si="130"/>
        <v>123.15628442454852</v>
      </c>
      <c r="AG567" s="16">
        <f t="shared" si="131"/>
        <v>3852.0855529869732</v>
      </c>
      <c r="AH567">
        <f>INDEX(Impacts_scenario_1_RSBsn_Mask!$Y$2:$Y$70,$Z567-1939+1,1)</f>
        <v>0.8582819112406922</v>
      </c>
    </row>
    <row r="568" spans="1:34" x14ac:dyDescent="0.3">
      <c r="A568">
        <v>189</v>
      </c>
      <c r="B568">
        <v>3</v>
      </c>
      <c r="C568">
        <f>RS_wells_scenario_1_bgw!C568-RS_wells_baseline_bgw!C568</f>
        <v>0</v>
      </c>
      <c r="D568">
        <f>RS_wells_scenario_1_bgw!D568-RS_wells_baseline_bgw!D568</f>
        <v>0</v>
      </c>
      <c r="E568">
        <f>RS_wells_scenario_1_bgw!E568-RS_wells_baseline_bgw!E568</f>
        <v>0</v>
      </c>
      <c r="F568">
        <f>RS_wells_scenario_1_bgw!F568-RS_wells_baseline_bgw!F568</f>
        <v>0</v>
      </c>
      <c r="G568">
        <f>RS_wells_scenario_1_bgw!G568-RS_wells_baseline_bgw!G568</f>
        <v>0</v>
      </c>
      <c r="H568" s="19">
        <f>RS_wells_scenario_1_bgw!H568-RS_wells_baseline_bgw!H568</f>
        <v>0</v>
      </c>
      <c r="I568">
        <f>RS_wells_scenario_1_bgw!I568-RS_wells_baseline_bgw!I568</f>
        <v>0</v>
      </c>
      <c r="J568">
        <f>RS_wells_scenario_1_bgw!J568-RS_wells_baseline_bgw!J568</f>
        <v>0</v>
      </c>
      <c r="K568">
        <f>RS_wells_scenario_1_bgw!K568-RS_wells_baseline_bgw!K568</f>
        <v>0</v>
      </c>
      <c r="L568">
        <f>RS_wells_scenario_1_bgw!L568-RS_wells_baseline_bgw!L568</f>
        <v>0</v>
      </c>
      <c r="M568">
        <f>RS_wells_scenario_1_bgw!M568-RS_wells_baseline_bgw!M568</f>
        <v>0</v>
      </c>
      <c r="N568">
        <f>RS_wells_scenario_1_bgw!N568-RS_wells_baseline_bgw!N568</f>
        <v>0</v>
      </c>
      <c r="O568">
        <v>10.145833333333334</v>
      </c>
      <c r="P568">
        <f t="shared" si="118"/>
        <v>1955</v>
      </c>
      <c r="Q568" s="2">
        <f t="shared" si="119"/>
        <v>20332.687499999636</v>
      </c>
      <c r="R568">
        <f t="shared" si="120"/>
        <v>0</v>
      </c>
      <c r="S568">
        <f>I568*$O568/ref!$B$3</f>
        <v>0</v>
      </c>
      <c r="T568">
        <f>K568*$O568/ref!$B$3</f>
        <v>0</v>
      </c>
      <c r="U568">
        <f>L568*$O568/ref!$B$3</f>
        <v>0</v>
      </c>
      <c r="V568">
        <f>N568*$O568/ref!$B$3</f>
        <v>0</v>
      </c>
      <c r="W568">
        <f t="shared" si="124"/>
        <v>8</v>
      </c>
      <c r="X568" t="str">
        <f t="shared" si="125"/>
        <v>8 1955</v>
      </c>
      <c r="Y568">
        <f t="shared" si="122"/>
        <v>2</v>
      </c>
      <c r="Z568">
        <f t="shared" si="126"/>
        <v>1987</v>
      </c>
      <c r="AA568" t="str">
        <f t="shared" si="127"/>
        <v>2 1987</v>
      </c>
      <c r="AB568" s="1">
        <f t="shared" si="123"/>
        <v>31837.625</v>
      </c>
      <c r="AC568">
        <f t="shared" si="121"/>
        <v>3</v>
      </c>
      <c r="AD568" s="16">
        <f t="shared" si="128"/>
        <v>-627.99914726105658</v>
      </c>
      <c r="AE568" s="16">
        <f t="shared" si="129"/>
        <v>-58.06330449380269</v>
      </c>
      <c r="AF568" s="16">
        <f t="shared" si="130"/>
        <v>214.39243851937925</v>
      </c>
      <c r="AG568" s="16">
        <f t="shared" si="131"/>
        <v>3723.963355756191</v>
      </c>
      <c r="AH568">
        <f>INDEX(Impacts_scenario_1_RSBsn_Mask!$Y$2:$Y$70,$Z568-1939+1,1)</f>
        <v>0.8582819112406922</v>
      </c>
    </row>
    <row r="569" spans="1:34" x14ac:dyDescent="0.3">
      <c r="A569">
        <v>190</v>
      </c>
      <c r="B569">
        <v>1</v>
      </c>
      <c r="C569">
        <f>RS_wells_scenario_1_bgw!C569-RS_wells_baseline_bgw!C569</f>
        <v>0</v>
      </c>
      <c r="D569">
        <f>RS_wells_scenario_1_bgw!D569-RS_wells_baseline_bgw!D569</f>
        <v>0</v>
      </c>
      <c r="E569">
        <f>RS_wells_scenario_1_bgw!E569-RS_wells_baseline_bgw!E569</f>
        <v>0</v>
      </c>
      <c r="F569">
        <f>RS_wells_scenario_1_bgw!F569-RS_wells_baseline_bgw!F569</f>
        <v>0</v>
      </c>
      <c r="G569">
        <f>RS_wells_scenario_1_bgw!G569-RS_wells_baseline_bgw!G569</f>
        <v>0</v>
      </c>
      <c r="H569" s="19">
        <f>RS_wells_scenario_1_bgw!H569-RS_wells_baseline_bgw!H569</f>
        <v>0</v>
      </c>
      <c r="I569">
        <f>RS_wells_scenario_1_bgw!I569-RS_wells_baseline_bgw!I569</f>
        <v>0</v>
      </c>
      <c r="J569">
        <f>RS_wells_scenario_1_bgw!J569-RS_wells_baseline_bgw!J569</f>
        <v>0</v>
      </c>
      <c r="K569">
        <f>RS_wells_scenario_1_bgw!K569-RS_wells_baseline_bgw!K569</f>
        <v>0</v>
      </c>
      <c r="L569">
        <f>RS_wells_scenario_1_bgw!L569-RS_wells_baseline_bgw!L569</f>
        <v>0</v>
      </c>
      <c r="M569">
        <f>RS_wells_scenario_1_bgw!M569-RS_wells_baseline_bgw!M569</f>
        <v>0</v>
      </c>
      <c r="N569">
        <f>RS_wells_scenario_1_bgw!N569-RS_wells_baseline_bgw!N569</f>
        <v>0</v>
      </c>
      <c r="O569">
        <v>10.145833333333334</v>
      </c>
      <c r="P569">
        <f t="shared" si="118"/>
        <v>1955</v>
      </c>
      <c r="Q569" s="2">
        <f t="shared" si="119"/>
        <v>20342.833333332968</v>
      </c>
      <c r="R569">
        <f t="shared" si="120"/>
        <v>0</v>
      </c>
      <c r="S569">
        <f>I569*$O569/ref!$B$3</f>
        <v>0</v>
      </c>
      <c r="T569">
        <f>K569*$O569/ref!$B$3</f>
        <v>0</v>
      </c>
      <c r="U569">
        <f>L569*$O569/ref!$B$3</f>
        <v>0</v>
      </c>
      <c r="V569">
        <f>N569*$O569/ref!$B$3</f>
        <v>0</v>
      </c>
      <c r="W569">
        <f t="shared" si="124"/>
        <v>9</v>
      </c>
      <c r="X569" t="str">
        <f t="shared" si="125"/>
        <v>9 1955</v>
      </c>
      <c r="Y569">
        <f t="shared" si="122"/>
        <v>3</v>
      </c>
      <c r="Z569">
        <f t="shared" si="126"/>
        <v>1987</v>
      </c>
      <c r="AA569" t="str">
        <f t="shared" si="127"/>
        <v>3 1987</v>
      </c>
      <c r="AB569" s="1">
        <f t="shared" si="123"/>
        <v>31868.0625</v>
      </c>
      <c r="AC569">
        <f t="shared" si="121"/>
        <v>3</v>
      </c>
      <c r="AD569" s="16">
        <f t="shared" si="128"/>
        <v>-4472.6029810966393</v>
      </c>
      <c r="AE569" s="16">
        <f t="shared" si="129"/>
        <v>-58.06330449380269</v>
      </c>
      <c r="AF569" s="16">
        <f t="shared" si="130"/>
        <v>0</v>
      </c>
      <c r="AG569" s="16">
        <f t="shared" si="131"/>
        <v>4121.2478740680008</v>
      </c>
      <c r="AH569">
        <f>INDEX(Impacts_scenario_1_RSBsn_Mask!$Y$2:$Y$70,$Z569-1939+1,1)</f>
        <v>0.8582819112406922</v>
      </c>
    </row>
    <row r="570" spans="1:34" x14ac:dyDescent="0.3">
      <c r="A570">
        <v>190</v>
      </c>
      <c r="B570">
        <v>2</v>
      </c>
      <c r="C570">
        <f>RS_wells_scenario_1_bgw!C570-RS_wells_baseline_bgw!C570</f>
        <v>0</v>
      </c>
      <c r="D570">
        <f>RS_wells_scenario_1_bgw!D570-RS_wells_baseline_bgw!D570</f>
        <v>0</v>
      </c>
      <c r="E570">
        <f>RS_wells_scenario_1_bgw!E570-RS_wells_baseline_bgw!E570</f>
        <v>0</v>
      </c>
      <c r="F570">
        <f>RS_wells_scenario_1_bgw!F570-RS_wells_baseline_bgw!F570</f>
        <v>0</v>
      </c>
      <c r="G570">
        <f>RS_wells_scenario_1_bgw!G570-RS_wells_baseline_bgw!G570</f>
        <v>0</v>
      </c>
      <c r="H570" s="19">
        <f>RS_wells_scenario_1_bgw!H570-RS_wells_baseline_bgw!H570</f>
        <v>0</v>
      </c>
      <c r="I570">
        <f>RS_wells_scenario_1_bgw!I570-RS_wells_baseline_bgw!I570</f>
        <v>0</v>
      </c>
      <c r="J570">
        <f>RS_wells_scenario_1_bgw!J570-RS_wells_baseline_bgw!J570</f>
        <v>0</v>
      </c>
      <c r="K570">
        <f>RS_wells_scenario_1_bgw!K570-RS_wells_baseline_bgw!K570</f>
        <v>0</v>
      </c>
      <c r="L570">
        <f>RS_wells_scenario_1_bgw!L570-RS_wells_baseline_bgw!L570</f>
        <v>0</v>
      </c>
      <c r="M570">
        <f>RS_wells_scenario_1_bgw!M570-RS_wells_baseline_bgw!M570</f>
        <v>0</v>
      </c>
      <c r="N570">
        <f>RS_wells_scenario_1_bgw!N570-RS_wells_baseline_bgw!N570</f>
        <v>0</v>
      </c>
      <c r="O570">
        <v>10.145833333333334</v>
      </c>
      <c r="P570">
        <f t="shared" si="118"/>
        <v>1955</v>
      </c>
      <c r="Q570" s="2">
        <f t="shared" si="119"/>
        <v>20352.9791666663</v>
      </c>
      <c r="R570">
        <f t="shared" si="120"/>
        <v>0</v>
      </c>
      <c r="S570">
        <f>I570*$O570/ref!$B$3</f>
        <v>0</v>
      </c>
      <c r="T570">
        <f>K570*$O570/ref!$B$3</f>
        <v>0</v>
      </c>
      <c r="U570">
        <f>L570*$O570/ref!$B$3</f>
        <v>0</v>
      </c>
      <c r="V570">
        <f>N570*$O570/ref!$B$3</f>
        <v>0</v>
      </c>
      <c r="W570">
        <f t="shared" si="124"/>
        <v>9</v>
      </c>
      <c r="X570" t="str">
        <f t="shared" si="125"/>
        <v>9 1955</v>
      </c>
      <c r="Y570">
        <f t="shared" si="122"/>
        <v>4</v>
      </c>
      <c r="Z570">
        <f t="shared" si="126"/>
        <v>1987</v>
      </c>
      <c r="AA570" t="str">
        <f t="shared" si="127"/>
        <v>4 1987</v>
      </c>
      <c r="AB570" s="1">
        <f t="shared" si="123"/>
        <v>31898.5</v>
      </c>
      <c r="AC570">
        <f t="shared" si="121"/>
        <v>3</v>
      </c>
      <c r="AD570" s="16">
        <f t="shared" si="128"/>
        <v>-792.18273203517163</v>
      </c>
      <c r="AE570" s="16">
        <f t="shared" si="129"/>
        <v>-2859.4261249282586</v>
      </c>
      <c r="AF570" s="16">
        <f t="shared" si="130"/>
        <v>2846.5972684538556</v>
      </c>
      <c r="AG570" s="16">
        <f t="shared" si="131"/>
        <v>3750.7793906398715</v>
      </c>
      <c r="AH570">
        <f>INDEX(Impacts_scenario_1_RSBsn_Mask!$Y$2:$Y$70,$Z570-1939+1,1)</f>
        <v>0.8582819112406922</v>
      </c>
    </row>
    <row r="571" spans="1:34" x14ac:dyDescent="0.3">
      <c r="A571">
        <v>190</v>
      </c>
      <c r="B571">
        <v>3</v>
      </c>
      <c r="C571">
        <f>RS_wells_scenario_1_bgw!C571-RS_wells_baseline_bgw!C571</f>
        <v>0</v>
      </c>
      <c r="D571">
        <f>RS_wells_scenario_1_bgw!D571-RS_wells_baseline_bgw!D571</f>
        <v>0</v>
      </c>
      <c r="E571">
        <f>RS_wells_scenario_1_bgw!E571-RS_wells_baseline_bgw!E571</f>
        <v>0</v>
      </c>
      <c r="F571">
        <f>RS_wells_scenario_1_bgw!F571-RS_wells_baseline_bgw!F571</f>
        <v>0</v>
      </c>
      <c r="G571">
        <f>RS_wells_scenario_1_bgw!G571-RS_wells_baseline_bgw!G571</f>
        <v>0</v>
      </c>
      <c r="H571" s="19">
        <f>RS_wells_scenario_1_bgw!H571-RS_wells_baseline_bgw!H571</f>
        <v>0</v>
      </c>
      <c r="I571">
        <f>RS_wells_scenario_1_bgw!I571-RS_wells_baseline_bgw!I571</f>
        <v>0</v>
      </c>
      <c r="J571">
        <f>RS_wells_scenario_1_bgw!J571-RS_wells_baseline_bgw!J571</f>
        <v>0</v>
      </c>
      <c r="K571">
        <f>RS_wells_scenario_1_bgw!K571-RS_wells_baseline_bgw!K571</f>
        <v>0</v>
      </c>
      <c r="L571">
        <f>RS_wells_scenario_1_bgw!L571-RS_wells_baseline_bgw!L571</f>
        <v>0</v>
      </c>
      <c r="M571">
        <f>RS_wells_scenario_1_bgw!M571-RS_wells_baseline_bgw!M571</f>
        <v>0</v>
      </c>
      <c r="N571">
        <f>RS_wells_scenario_1_bgw!N571-RS_wells_baseline_bgw!N571</f>
        <v>0</v>
      </c>
      <c r="O571">
        <v>10.145833333333334</v>
      </c>
      <c r="P571">
        <f t="shared" si="118"/>
        <v>1955</v>
      </c>
      <c r="Q571" s="2">
        <f t="shared" si="119"/>
        <v>20363.124999999633</v>
      </c>
      <c r="R571">
        <f t="shared" si="120"/>
        <v>0</v>
      </c>
      <c r="S571">
        <f>I571*$O571/ref!$B$3</f>
        <v>0</v>
      </c>
      <c r="T571">
        <f>K571*$O571/ref!$B$3</f>
        <v>0</v>
      </c>
      <c r="U571">
        <f>L571*$O571/ref!$B$3</f>
        <v>0</v>
      </c>
      <c r="V571">
        <f>N571*$O571/ref!$B$3</f>
        <v>0</v>
      </c>
      <c r="W571">
        <f t="shared" si="124"/>
        <v>9</v>
      </c>
      <c r="X571" t="str">
        <f t="shared" si="125"/>
        <v>9 1955</v>
      </c>
      <c r="Y571">
        <f t="shared" si="122"/>
        <v>5</v>
      </c>
      <c r="Z571">
        <f t="shared" si="126"/>
        <v>1987</v>
      </c>
      <c r="AA571" t="str">
        <f t="shared" si="127"/>
        <v>5 1987</v>
      </c>
      <c r="AB571" s="1">
        <f t="shared" si="123"/>
        <v>31928.9375</v>
      </c>
      <c r="AC571">
        <f t="shared" si="121"/>
        <v>3</v>
      </c>
      <c r="AD571" s="16">
        <f t="shared" si="128"/>
        <v>-1421.6393066399432</v>
      </c>
      <c r="AE571" s="16">
        <f t="shared" si="129"/>
        <v>-4451.4077851383154</v>
      </c>
      <c r="AF571" s="16">
        <f t="shared" si="130"/>
        <v>1127.6795583616456</v>
      </c>
      <c r="AG571" s="16">
        <f t="shared" si="131"/>
        <v>3739.030111949367</v>
      </c>
      <c r="AH571">
        <f>INDEX(Impacts_scenario_1_RSBsn_Mask!$Y$2:$Y$70,$Z571-1939+1,1)</f>
        <v>0.8582819112406922</v>
      </c>
    </row>
    <row r="572" spans="1:34" x14ac:dyDescent="0.3">
      <c r="A572">
        <v>191</v>
      </c>
      <c r="B572">
        <v>1</v>
      </c>
      <c r="C572">
        <f>RS_wells_scenario_1_bgw!C572-RS_wells_baseline_bgw!C572</f>
        <v>0</v>
      </c>
      <c r="D572">
        <f>RS_wells_scenario_1_bgw!D572-RS_wells_baseline_bgw!D572</f>
        <v>0</v>
      </c>
      <c r="E572">
        <f>RS_wells_scenario_1_bgw!E572-RS_wells_baseline_bgw!E572</f>
        <v>0</v>
      </c>
      <c r="F572">
        <f>RS_wells_scenario_1_bgw!F572-RS_wells_baseline_bgw!F572</f>
        <v>0</v>
      </c>
      <c r="G572">
        <f>RS_wells_scenario_1_bgw!G572-RS_wells_baseline_bgw!G572</f>
        <v>0</v>
      </c>
      <c r="H572" s="19">
        <f>RS_wells_scenario_1_bgw!H572-RS_wells_baseline_bgw!H572</f>
        <v>0</v>
      </c>
      <c r="I572">
        <f>RS_wells_scenario_1_bgw!I572-RS_wells_baseline_bgw!I572</f>
        <v>0</v>
      </c>
      <c r="J572">
        <f>RS_wells_scenario_1_bgw!J572-RS_wells_baseline_bgw!J572</f>
        <v>0</v>
      </c>
      <c r="K572">
        <f>RS_wells_scenario_1_bgw!K572-RS_wells_baseline_bgw!K572</f>
        <v>0</v>
      </c>
      <c r="L572">
        <f>RS_wells_scenario_1_bgw!L572-RS_wells_baseline_bgw!L572</f>
        <v>0</v>
      </c>
      <c r="M572">
        <f>RS_wells_scenario_1_bgw!M572-RS_wells_baseline_bgw!M572</f>
        <v>0</v>
      </c>
      <c r="N572">
        <f>RS_wells_scenario_1_bgw!N572-RS_wells_baseline_bgw!N572</f>
        <v>0</v>
      </c>
      <c r="O572">
        <v>10.145833333333334</v>
      </c>
      <c r="P572">
        <f t="shared" si="118"/>
        <v>1955</v>
      </c>
      <c r="Q572" s="2">
        <f t="shared" si="119"/>
        <v>20373.270833332965</v>
      </c>
      <c r="R572">
        <f t="shared" si="120"/>
        <v>0</v>
      </c>
      <c r="S572">
        <f>I572*$O572/ref!$B$3</f>
        <v>0</v>
      </c>
      <c r="T572">
        <f>K572*$O572/ref!$B$3</f>
        <v>0</v>
      </c>
      <c r="U572">
        <f>L572*$O572/ref!$B$3</f>
        <v>0</v>
      </c>
      <c r="V572">
        <f>N572*$O572/ref!$B$3</f>
        <v>0</v>
      </c>
      <c r="W572">
        <f t="shared" si="124"/>
        <v>10</v>
      </c>
      <c r="X572" t="str">
        <f t="shared" si="125"/>
        <v>10 1955</v>
      </c>
      <c r="Y572">
        <f t="shared" si="122"/>
        <v>6</v>
      </c>
      <c r="Z572">
        <f t="shared" si="126"/>
        <v>1987</v>
      </c>
      <c r="AA572" t="str">
        <f t="shared" si="127"/>
        <v>6 1987</v>
      </c>
      <c r="AB572" s="1">
        <f t="shared" si="123"/>
        <v>31959.375</v>
      </c>
      <c r="AC572">
        <f t="shared" si="121"/>
        <v>3</v>
      </c>
      <c r="AD572" s="16">
        <f t="shared" si="128"/>
        <v>2119.7002081076871</v>
      </c>
      <c r="AE572" s="16">
        <f t="shared" si="129"/>
        <v>-10520.52254291496</v>
      </c>
      <c r="AF572" s="16">
        <f t="shared" si="130"/>
        <v>2632.6510810675409</v>
      </c>
      <c r="AG572" s="16">
        <f t="shared" si="131"/>
        <v>3707.2262675899619</v>
      </c>
      <c r="AH572">
        <f>INDEX(Impacts_scenario_1_RSBsn_Mask!$Y$2:$Y$70,$Z572-1939+1,1)</f>
        <v>0.8582819112406922</v>
      </c>
    </row>
    <row r="573" spans="1:34" x14ac:dyDescent="0.3">
      <c r="A573">
        <v>191</v>
      </c>
      <c r="B573">
        <v>2</v>
      </c>
      <c r="C573">
        <f>RS_wells_scenario_1_bgw!C573-RS_wells_baseline_bgw!C573</f>
        <v>0</v>
      </c>
      <c r="D573">
        <f>RS_wells_scenario_1_bgw!D573-RS_wells_baseline_bgw!D573</f>
        <v>0</v>
      </c>
      <c r="E573">
        <f>RS_wells_scenario_1_bgw!E573-RS_wells_baseline_bgw!E573</f>
        <v>0</v>
      </c>
      <c r="F573">
        <f>RS_wells_scenario_1_bgw!F573-RS_wells_baseline_bgw!F573</f>
        <v>0</v>
      </c>
      <c r="G573">
        <f>RS_wells_scenario_1_bgw!G573-RS_wells_baseline_bgw!G573</f>
        <v>0</v>
      </c>
      <c r="H573" s="19">
        <f>RS_wells_scenario_1_bgw!H573-RS_wells_baseline_bgw!H573</f>
        <v>0</v>
      </c>
      <c r="I573">
        <f>RS_wells_scenario_1_bgw!I573-RS_wells_baseline_bgw!I573</f>
        <v>0</v>
      </c>
      <c r="J573">
        <f>RS_wells_scenario_1_bgw!J573-RS_wells_baseline_bgw!J573</f>
        <v>0</v>
      </c>
      <c r="K573">
        <f>RS_wells_scenario_1_bgw!K573-RS_wells_baseline_bgw!K573</f>
        <v>0</v>
      </c>
      <c r="L573">
        <f>RS_wells_scenario_1_bgw!L573-RS_wells_baseline_bgw!L573</f>
        <v>0</v>
      </c>
      <c r="M573">
        <f>RS_wells_scenario_1_bgw!M573-RS_wells_baseline_bgw!M573</f>
        <v>0</v>
      </c>
      <c r="N573">
        <f>RS_wells_scenario_1_bgw!N573-RS_wells_baseline_bgw!N573</f>
        <v>0</v>
      </c>
      <c r="O573">
        <v>10.145833333333334</v>
      </c>
      <c r="P573">
        <f t="shared" si="118"/>
        <v>1955</v>
      </c>
      <c r="Q573" s="2">
        <f t="shared" si="119"/>
        <v>20383.416666666297</v>
      </c>
      <c r="R573">
        <f t="shared" si="120"/>
        <v>0</v>
      </c>
      <c r="S573">
        <f>I573*$O573/ref!$B$3</f>
        <v>0</v>
      </c>
      <c r="T573">
        <f>K573*$O573/ref!$B$3</f>
        <v>0</v>
      </c>
      <c r="U573">
        <f>L573*$O573/ref!$B$3</f>
        <v>0</v>
      </c>
      <c r="V573">
        <f>N573*$O573/ref!$B$3</f>
        <v>0</v>
      </c>
      <c r="W573">
        <f t="shared" si="124"/>
        <v>10</v>
      </c>
      <c r="X573" t="str">
        <f t="shared" si="125"/>
        <v>10 1955</v>
      </c>
      <c r="Y573">
        <f t="shared" si="122"/>
        <v>7</v>
      </c>
      <c r="Z573">
        <f t="shared" si="126"/>
        <v>1987</v>
      </c>
      <c r="AA573" t="str">
        <f t="shared" si="127"/>
        <v>7 1987</v>
      </c>
      <c r="AB573" s="1">
        <f t="shared" si="123"/>
        <v>31989.8125</v>
      </c>
      <c r="AC573">
        <f t="shared" si="121"/>
        <v>3</v>
      </c>
      <c r="AD573" s="16">
        <f t="shared" si="128"/>
        <v>672.52443169311459</v>
      </c>
      <c r="AE573" s="16">
        <f t="shared" si="129"/>
        <v>-32213.670033904371</v>
      </c>
      <c r="AF573" s="16">
        <f t="shared" si="130"/>
        <v>3395.1316389417889</v>
      </c>
      <c r="AG573" s="16">
        <f t="shared" si="131"/>
        <v>3392.3414543491253</v>
      </c>
      <c r="AH573">
        <f>INDEX(Impacts_scenario_1_RSBsn_Mask!$Y$2:$Y$70,$Z573-1939+1,1)</f>
        <v>0.8582819112406922</v>
      </c>
    </row>
    <row r="574" spans="1:34" x14ac:dyDescent="0.3">
      <c r="A574">
        <v>191</v>
      </c>
      <c r="B574">
        <v>3</v>
      </c>
      <c r="C574">
        <f>RS_wells_scenario_1_bgw!C574-RS_wells_baseline_bgw!C574</f>
        <v>0</v>
      </c>
      <c r="D574">
        <f>RS_wells_scenario_1_bgw!D574-RS_wells_baseline_bgw!D574</f>
        <v>0</v>
      </c>
      <c r="E574">
        <f>RS_wells_scenario_1_bgw!E574-RS_wells_baseline_bgw!E574</f>
        <v>0</v>
      </c>
      <c r="F574">
        <f>RS_wells_scenario_1_bgw!F574-RS_wells_baseline_bgw!F574</f>
        <v>0</v>
      </c>
      <c r="G574">
        <f>RS_wells_scenario_1_bgw!G574-RS_wells_baseline_bgw!G574</f>
        <v>0</v>
      </c>
      <c r="H574" s="19">
        <f>RS_wells_scenario_1_bgw!H574-RS_wells_baseline_bgw!H574</f>
        <v>0</v>
      </c>
      <c r="I574">
        <f>RS_wells_scenario_1_bgw!I574-RS_wells_baseline_bgw!I574</f>
        <v>0</v>
      </c>
      <c r="J574">
        <f>RS_wells_scenario_1_bgw!J574-RS_wells_baseline_bgw!J574</f>
        <v>0</v>
      </c>
      <c r="K574">
        <f>RS_wells_scenario_1_bgw!K574-RS_wells_baseline_bgw!K574</f>
        <v>0</v>
      </c>
      <c r="L574">
        <f>RS_wells_scenario_1_bgw!L574-RS_wells_baseline_bgw!L574</f>
        <v>0</v>
      </c>
      <c r="M574">
        <f>RS_wells_scenario_1_bgw!M574-RS_wells_baseline_bgw!M574</f>
        <v>0</v>
      </c>
      <c r="N574">
        <f>RS_wells_scenario_1_bgw!N574-RS_wells_baseline_bgw!N574</f>
        <v>0</v>
      </c>
      <c r="O574">
        <v>10.145833333333334</v>
      </c>
      <c r="P574">
        <f t="shared" si="118"/>
        <v>1955</v>
      </c>
      <c r="Q574" s="2">
        <f t="shared" si="119"/>
        <v>20393.562499999629</v>
      </c>
      <c r="R574">
        <f t="shared" si="120"/>
        <v>0</v>
      </c>
      <c r="S574">
        <f>I574*$O574/ref!$B$3</f>
        <v>0</v>
      </c>
      <c r="T574">
        <f>K574*$O574/ref!$B$3</f>
        <v>0</v>
      </c>
      <c r="U574">
        <f>L574*$O574/ref!$B$3</f>
        <v>0</v>
      </c>
      <c r="V574">
        <f>N574*$O574/ref!$B$3</f>
        <v>0</v>
      </c>
      <c r="W574">
        <f t="shared" si="124"/>
        <v>10</v>
      </c>
      <c r="X574" t="str">
        <f t="shared" si="125"/>
        <v>10 1955</v>
      </c>
      <c r="Y574">
        <f t="shared" si="122"/>
        <v>8</v>
      </c>
      <c r="Z574">
        <f t="shared" si="126"/>
        <v>1987</v>
      </c>
      <c r="AA574" t="str">
        <f t="shared" si="127"/>
        <v>8 1987</v>
      </c>
      <c r="AB574" s="1">
        <f t="shared" si="123"/>
        <v>32020.25</v>
      </c>
      <c r="AC574">
        <f t="shared" si="121"/>
        <v>3</v>
      </c>
      <c r="AD574" s="16">
        <f t="shared" si="128"/>
        <v>4506.2391717602568</v>
      </c>
      <c r="AE574" s="16">
        <f t="shared" si="129"/>
        <v>-35352.205993486001</v>
      </c>
      <c r="AF574" s="16">
        <f t="shared" si="130"/>
        <v>2132.9331995364614</v>
      </c>
      <c r="AG574" s="16">
        <f t="shared" si="131"/>
        <v>3548.9427439719666</v>
      </c>
      <c r="AH574">
        <f>INDEX(Impacts_scenario_1_RSBsn_Mask!$Y$2:$Y$70,$Z574-1939+1,1)</f>
        <v>0.8582819112406922</v>
      </c>
    </row>
    <row r="575" spans="1:34" x14ac:dyDescent="0.3">
      <c r="A575">
        <v>192</v>
      </c>
      <c r="B575">
        <v>1</v>
      </c>
      <c r="C575">
        <f>RS_wells_scenario_1_bgw!C575-RS_wells_baseline_bgw!C575</f>
        <v>0</v>
      </c>
      <c r="D575">
        <f>RS_wells_scenario_1_bgw!D575-RS_wells_baseline_bgw!D575</f>
        <v>0</v>
      </c>
      <c r="E575">
        <f>RS_wells_scenario_1_bgw!E575-RS_wells_baseline_bgw!E575</f>
        <v>0</v>
      </c>
      <c r="F575">
        <f>RS_wells_scenario_1_bgw!F575-RS_wells_baseline_bgw!F575</f>
        <v>0</v>
      </c>
      <c r="G575">
        <f>RS_wells_scenario_1_bgw!G575-RS_wells_baseline_bgw!G575</f>
        <v>0</v>
      </c>
      <c r="H575" s="19">
        <f>RS_wells_scenario_1_bgw!H575-RS_wells_baseline_bgw!H575</f>
        <v>0</v>
      </c>
      <c r="I575">
        <f>RS_wells_scenario_1_bgw!I575-RS_wells_baseline_bgw!I575</f>
        <v>0</v>
      </c>
      <c r="J575">
        <f>RS_wells_scenario_1_bgw!J575-RS_wells_baseline_bgw!J575</f>
        <v>0</v>
      </c>
      <c r="K575">
        <f>RS_wells_scenario_1_bgw!K575-RS_wells_baseline_bgw!K575</f>
        <v>0</v>
      </c>
      <c r="L575">
        <f>RS_wells_scenario_1_bgw!L575-RS_wells_baseline_bgw!L575</f>
        <v>0</v>
      </c>
      <c r="M575">
        <f>RS_wells_scenario_1_bgw!M575-RS_wells_baseline_bgw!M575</f>
        <v>0</v>
      </c>
      <c r="N575">
        <f>RS_wells_scenario_1_bgw!N575-RS_wells_baseline_bgw!N575</f>
        <v>0</v>
      </c>
      <c r="O575">
        <v>10.145833333333334</v>
      </c>
      <c r="P575">
        <f t="shared" si="118"/>
        <v>1955</v>
      </c>
      <c r="Q575" s="2">
        <f t="shared" si="119"/>
        <v>20403.708333332961</v>
      </c>
      <c r="R575">
        <f t="shared" si="120"/>
        <v>0</v>
      </c>
      <c r="S575">
        <f>I575*$O575/ref!$B$3</f>
        <v>0</v>
      </c>
      <c r="T575">
        <f>K575*$O575/ref!$B$3</f>
        <v>0</v>
      </c>
      <c r="U575">
        <f>L575*$O575/ref!$B$3</f>
        <v>0</v>
      </c>
      <c r="V575">
        <f>N575*$O575/ref!$B$3</f>
        <v>0</v>
      </c>
      <c r="W575">
        <f t="shared" si="124"/>
        <v>11</v>
      </c>
      <c r="X575" t="str">
        <f t="shared" si="125"/>
        <v>11 1955</v>
      </c>
      <c r="Y575">
        <f t="shared" si="122"/>
        <v>9</v>
      </c>
      <c r="Z575">
        <f t="shared" si="126"/>
        <v>1987</v>
      </c>
      <c r="AA575" t="str">
        <f t="shared" si="127"/>
        <v>9 1987</v>
      </c>
      <c r="AB575" s="1">
        <f t="shared" si="123"/>
        <v>32050.6875</v>
      </c>
      <c r="AC575">
        <f t="shared" si="121"/>
        <v>3</v>
      </c>
      <c r="AD575" s="16">
        <f t="shared" si="128"/>
        <v>-465.79283526577319</v>
      </c>
      <c r="AE575" s="16">
        <f t="shared" si="129"/>
        <v>-15901.15788355143</v>
      </c>
      <c r="AF575" s="16">
        <f t="shared" si="130"/>
        <v>2745.8118349001829</v>
      </c>
      <c r="AG575" s="16">
        <f t="shared" si="131"/>
        <v>3435.1295146721468</v>
      </c>
      <c r="AH575">
        <f>INDEX(Impacts_scenario_1_RSBsn_Mask!$Y$2:$Y$70,$Z575-1939+1,1)</f>
        <v>0.8582819112406922</v>
      </c>
    </row>
    <row r="576" spans="1:34" x14ac:dyDescent="0.3">
      <c r="A576">
        <v>192</v>
      </c>
      <c r="B576">
        <v>2</v>
      </c>
      <c r="C576">
        <f>RS_wells_scenario_1_bgw!C576-RS_wells_baseline_bgw!C576</f>
        <v>0</v>
      </c>
      <c r="D576">
        <f>RS_wells_scenario_1_bgw!D576-RS_wells_baseline_bgw!D576</f>
        <v>0</v>
      </c>
      <c r="E576">
        <f>RS_wells_scenario_1_bgw!E576-RS_wells_baseline_bgw!E576</f>
        <v>0</v>
      </c>
      <c r="F576">
        <f>RS_wells_scenario_1_bgw!F576-RS_wells_baseline_bgw!F576</f>
        <v>0</v>
      </c>
      <c r="G576">
        <f>RS_wells_scenario_1_bgw!G576-RS_wells_baseline_bgw!G576</f>
        <v>0</v>
      </c>
      <c r="H576" s="19">
        <f>RS_wells_scenario_1_bgw!H576-RS_wells_baseline_bgw!H576</f>
        <v>0</v>
      </c>
      <c r="I576">
        <f>RS_wells_scenario_1_bgw!I576-RS_wells_baseline_bgw!I576</f>
        <v>0</v>
      </c>
      <c r="J576">
        <f>RS_wells_scenario_1_bgw!J576-RS_wells_baseline_bgw!J576</f>
        <v>0</v>
      </c>
      <c r="K576">
        <f>RS_wells_scenario_1_bgw!K576-RS_wells_baseline_bgw!K576</f>
        <v>0</v>
      </c>
      <c r="L576">
        <f>RS_wells_scenario_1_bgw!L576-RS_wells_baseline_bgw!L576</f>
        <v>0</v>
      </c>
      <c r="M576">
        <f>RS_wells_scenario_1_bgw!M576-RS_wells_baseline_bgw!M576</f>
        <v>0</v>
      </c>
      <c r="N576">
        <f>RS_wells_scenario_1_bgw!N576-RS_wells_baseline_bgw!N576</f>
        <v>0</v>
      </c>
      <c r="O576">
        <v>10.145833333333334</v>
      </c>
      <c r="P576">
        <f t="shared" si="118"/>
        <v>1955</v>
      </c>
      <c r="Q576" s="2">
        <f t="shared" si="119"/>
        <v>20413.854166666293</v>
      </c>
      <c r="R576">
        <f t="shared" si="120"/>
        <v>0</v>
      </c>
      <c r="S576">
        <f>I576*$O576/ref!$B$3</f>
        <v>0</v>
      </c>
      <c r="T576">
        <f>K576*$O576/ref!$B$3</f>
        <v>0</v>
      </c>
      <c r="U576">
        <f>L576*$O576/ref!$B$3</f>
        <v>0</v>
      </c>
      <c r="V576">
        <f>N576*$O576/ref!$B$3</f>
        <v>0</v>
      </c>
      <c r="W576">
        <f t="shared" si="124"/>
        <v>11</v>
      </c>
      <c r="X576" t="str">
        <f t="shared" si="125"/>
        <v>11 1955</v>
      </c>
      <c r="Y576">
        <f t="shared" si="122"/>
        <v>10</v>
      </c>
      <c r="Z576">
        <f t="shared" si="126"/>
        <v>1987</v>
      </c>
      <c r="AA576" t="str">
        <f t="shared" si="127"/>
        <v>10 1987</v>
      </c>
      <c r="AB576" s="1">
        <f t="shared" si="123"/>
        <v>32081.125</v>
      </c>
      <c r="AC576">
        <f t="shared" si="121"/>
        <v>3</v>
      </c>
      <c r="AD576" s="16">
        <f t="shared" si="128"/>
        <v>-4596.3311080260464</v>
      </c>
      <c r="AE576" s="16">
        <f t="shared" si="129"/>
        <v>-58.06330449380269</v>
      </c>
      <c r="AF576" s="16">
        <f t="shared" si="130"/>
        <v>1816.1222743705061</v>
      </c>
      <c r="AG576" s="16">
        <f t="shared" si="131"/>
        <v>3428.5194885802166</v>
      </c>
      <c r="AH576">
        <f>INDEX(Impacts_scenario_1_RSBsn_Mask!$Y$2:$Y$70,$Z576-1939+1,1)</f>
        <v>0.8582819112406922</v>
      </c>
    </row>
    <row r="577" spans="1:34" x14ac:dyDescent="0.3">
      <c r="A577">
        <v>192</v>
      </c>
      <c r="B577">
        <v>3</v>
      </c>
      <c r="C577">
        <f>RS_wells_scenario_1_bgw!C577-RS_wells_baseline_bgw!C577</f>
        <v>0</v>
      </c>
      <c r="D577">
        <f>RS_wells_scenario_1_bgw!D577-RS_wells_baseline_bgw!D577</f>
        <v>0</v>
      </c>
      <c r="E577">
        <f>RS_wells_scenario_1_bgw!E577-RS_wells_baseline_bgw!E577</f>
        <v>0</v>
      </c>
      <c r="F577">
        <f>RS_wells_scenario_1_bgw!F577-RS_wells_baseline_bgw!F577</f>
        <v>0</v>
      </c>
      <c r="G577">
        <f>RS_wells_scenario_1_bgw!G577-RS_wells_baseline_bgw!G577</f>
        <v>0</v>
      </c>
      <c r="H577" s="19">
        <f>RS_wells_scenario_1_bgw!H577-RS_wells_baseline_bgw!H577</f>
        <v>0</v>
      </c>
      <c r="I577">
        <f>RS_wells_scenario_1_bgw!I577-RS_wells_baseline_bgw!I577</f>
        <v>0</v>
      </c>
      <c r="J577">
        <f>RS_wells_scenario_1_bgw!J577-RS_wells_baseline_bgw!J577</f>
        <v>0</v>
      </c>
      <c r="K577">
        <f>RS_wells_scenario_1_bgw!K577-RS_wells_baseline_bgw!K577</f>
        <v>0</v>
      </c>
      <c r="L577">
        <f>RS_wells_scenario_1_bgw!L577-RS_wells_baseline_bgw!L577</f>
        <v>0</v>
      </c>
      <c r="M577">
        <f>RS_wells_scenario_1_bgw!M577-RS_wells_baseline_bgw!M577</f>
        <v>0</v>
      </c>
      <c r="N577">
        <f>RS_wells_scenario_1_bgw!N577-RS_wells_baseline_bgw!N577</f>
        <v>0</v>
      </c>
      <c r="O577">
        <v>10.145833333333334</v>
      </c>
      <c r="P577">
        <f t="shared" si="118"/>
        <v>1955</v>
      </c>
      <c r="Q577" s="2">
        <f t="shared" si="119"/>
        <v>20423.999999999625</v>
      </c>
      <c r="R577">
        <f t="shared" si="120"/>
        <v>0</v>
      </c>
      <c r="S577">
        <f>I577*$O577/ref!$B$3</f>
        <v>0</v>
      </c>
      <c r="T577">
        <f>K577*$O577/ref!$B$3</f>
        <v>0</v>
      </c>
      <c r="U577">
        <f>L577*$O577/ref!$B$3</f>
        <v>0</v>
      </c>
      <c r="V577">
        <f>N577*$O577/ref!$B$3</f>
        <v>0</v>
      </c>
      <c r="W577">
        <f t="shared" si="124"/>
        <v>11</v>
      </c>
      <c r="X577" t="str">
        <f t="shared" si="125"/>
        <v>11 1955</v>
      </c>
      <c r="Y577">
        <f t="shared" si="122"/>
        <v>11</v>
      </c>
      <c r="Z577">
        <f t="shared" si="126"/>
        <v>1987</v>
      </c>
      <c r="AA577" t="str">
        <f t="shared" si="127"/>
        <v>11 1987</v>
      </c>
      <c r="AB577" s="1">
        <f t="shared" si="123"/>
        <v>32111.5625</v>
      </c>
      <c r="AC577">
        <f t="shared" si="121"/>
        <v>3</v>
      </c>
      <c r="AD577" s="16">
        <f t="shared" si="128"/>
        <v>-1353.6714977768215</v>
      </c>
      <c r="AE577" s="16">
        <f t="shared" si="129"/>
        <v>-58.06330449380269</v>
      </c>
      <c r="AF577" s="16">
        <f t="shared" si="130"/>
        <v>756.40483435448255</v>
      </c>
      <c r="AG577" s="16">
        <f t="shared" si="131"/>
        <v>3600.8746097171547</v>
      </c>
      <c r="AH577">
        <f>INDEX(Impacts_scenario_1_RSBsn_Mask!$Y$2:$Y$70,$Z577-1939+1,1)</f>
        <v>0.8582819112406922</v>
      </c>
    </row>
    <row r="578" spans="1:34" x14ac:dyDescent="0.3">
      <c r="A578">
        <v>193</v>
      </c>
      <c r="B578">
        <v>1</v>
      </c>
      <c r="C578">
        <f>RS_wells_scenario_1_bgw!C578-RS_wells_baseline_bgw!C578</f>
        <v>0</v>
      </c>
      <c r="D578">
        <f>RS_wells_scenario_1_bgw!D578-RS_wells_baseline_bgw!D578</f>
        <v>0</v>
      </c>
      <c r="E578">
        <f>RS_wells_scenario_1_bgw!E578-RS_wells_baseline_bgw!E578</f>
        <v>0</v>
      </c>
      <c r="F578">
        <f>RS_wells_scenario_1_bgw!F578-RS_wells_baseline_bgw!F578</f>
        <v>0</v>
      </c>
      <c r="G578">
        <f>RS_wells_scenario_1_bgw!G578-RS_wells_baseline_bgw!G578</f>
        <v>0</v>
      </c>
      <c r="H578" s="19">
        <f>RS_wells_scenario_1_bgw!H578-RS_wells_baseline_bgw!H578</f>
        <v>0</v>
      </c>
      <c r="I578">
        <f>RS_wells_scenario_1_bgw!I578-RS_wells_baseline_bgw!I578</f>
        <v>0</v>
      </c>
      <c r="J578">
        <f>RS_wells_scenario_1_bgw!J578-RS_wells_baseline_bgw!J578</f>
        <v>0</v>
      </c>
      <c r="K578">
        <f>RS_wells_scenario_1_bgw!K578-RS_wells_baseline_bgw!K578</f>
        <v>0</v>
      </c>
      <c r="L578">
        <f>RS_wells_scenario_1_bgw!L578-RS_wells_baseline_bgw!L578</f>
        <v>0</v>
      </c>
      <c r="M578">
        <f>RS_wells_scenario_1_bgw!M578-RS_wells_baseline_bgw!M578</f>
        <v>0</v>
      </c>
      <c r="N578">
        <f>RS_wells_scenario_1_bgw!N578-RS_wells_baseline_bgw!N578</f>
        <v>0</v>
      </c>
      <c r="O578">
        <v>10.145833333333334</v>
      </c>
      <c r="P578">
        <f t="shared" si="118"/>
        <v>1955</v>
      </c>
      <c r="Q578" s="2">
        <f t="shared" si="119"/>
        <v>20434.145833332957</v>
      </c>
      <c r="R578">
        <f t="shared" si="120"/>
        <v>0</v>
      </c>
      <c r="S578">
        <f>I578*$O578/ref!$B$3</f>
        <v>0</v>
      </c>
      <c r="T578">
        <f>K578*$O578/ref!$B$3</f>
        <v>0</v>
      </c>
      <c r="U578">
        <f>L578*$O578/ref!$B$3</f>
        <v>0</v>
      </c>
      <c r="V578">
        <f>N578*$O578/ref!$B$3</f>
        <v>0</v>
      </c>
      <c r="W578">
        <f t="shared" si="124"/>
        <v>12</v>
      </c>
      <c r="X578" t="str">
        <f t="shared" si="125"/>
        <v>12 1955</v>
      </c>
      <c r="Y578">
        <f t="shared" si="122"/>
        <v>12</v>
      </c>
      <c r="Z578">
        <f t="shared" si="126"/>
        <v>1987</v>
      </c>
      <c r="AA578" t="str">
        <f t="shared" si="127"/>
        <v>12 1987</v>
      </c>
      <c r="AB578" s="1">
        <f t="shared" si="123"/>
        <v>32142</v>
      </c>
      <c r="AC578">
        <f t="shared" si="121"/>
        <v>3</v>
      </c>
      <c r="AD578" s="16">
        <f t="shared" si="128"/>
        <v>-514.8117750334269</v>
      </c>
      <c r="AE578" s="16">
        <f t="shared" si="129"/>
        <v>-58.06330449380269</v>
      </c>
      <c r="AF578" s="16">
        <f t="shared" si="130"/>
        <v>201.29262237966793</v>
      </c>
      <c r="AG578" s="16">
        <f t="shared" si="131"/>
        <v>3723.3363358494462</v>
      </c>
      <c r="AH578">
        <f>INDEX(Impacts_scenario_1_RSBsn_Mask!$Y$2:$Y$70,$Z578-1939+1,1)</f>
        <v>0.8582819112406922</v>
      </c>
    </row>
    <row r="579" spans="1:34" x14ac:dyDescent="0.3">
      <c r="A579">
        <v>193</v>
      </c>
      <c r="B579">
        <v>2</v>
      </c>
      <c r="C579">
        <f>RS_wells_scenario_1_bgw!C579-RS_wells_baseline_bgw!C579</f>
        <v>0</v>
      </c>
      <c r="D579">
        <f>RS_wells_scenario_1_bgw!D579-RS_wells_baseline_bgw!D579</f>
        <v>0</v>
      </c>
      <c r="E579">
        <f>RS_wells_scenario_1_bgw!E579-RS_wells_baseline_bgw!E579</f>
        <v>0</v>
      </c>
      <c r="F579">
        <f>RS_wells_scenario_1_bgw!F579-RS_wells_baseline_bgw!F579</f>
        <v>0</v>
      </c>
      <c r="G579">
        <f>RS_wells_scenario_1_bgw!G579-RS_wells_baseline_bgw!G579</f>
        <v>0</v>
      </c>
      <c r="H579" s="19">
        <f>RS_wells_scenario_1_bgw!H579-RS_wells_baseline_bgw!H579</f>
        <v>0</v>
      </c>
      <c r="I579">
        <f>RS_wells_scenario_1_bgw!I579-RS_wells_baseline_bgw!I579</f>
        <v>0</v>
      </c>
      <c r="J579">
        <f>RS_wells_scenario_1_bgw!J579-RS_wells_baseline_bgw!J579</f>
        <v>0</v>
      </c>
      <c r="K579">
        <f>RS_wells_scenario_1_bgw!K579-RS_wells_baseline_bgw!K579</f>
        <v>0</v>
      </c>
      <c r="L579">
        <f>RS_wells_scenario_1_bgw!L579-RS_wells_baseline_bgw!L579</f>
        <v>0</v>
      </c>
      <c r="M579">
        <f>RS_wells_scenario_1_bgw!M579-RS_wells_baseline_bgw!M579</f>
        <v>0</v>
      </c>
      <c r="N579">
        <f>RS_wells_scenario_1_bgw!N579-RS_wells_baseline_bgw!N579</f>
        <v>0</v>
      </c>
      <c r="O579">
        <v>10.145833333333334</v>
      </c>
      <c r="P579">
        <f t="shared" ref="P579:P642" si="132">YEAR(Q579)</f>
        <v>1955</v>
      </c>
      <c r="Q579" s="2">
        <f t="shared" ref="Q579:Q642" si="133">Q578+(O579)</f>
        <v>20444.29166666629</v>
      </c>
      <c r="R579">
        <f t="shared" ref="R579:R642" si="134">+(H579-N579)/43650</f>
        <v>0</v>
      </c>
      <c r="S579">
        <f>I579*$O579/ref!$B$3</f>
        <v>0</v>
      </c>
      <c r="T579">
        <f>K579*$O579/ref!$B$3</f>
        <v>0</v>
      </c>
      <c r="U579">
        <f>L579*$O579/ref!$B$3</f>
        <v>0</v>
      </c>
      <c r="V579">
        <f>N579*$O579/ref!$B$3</f>
        <v>0</v>
      </c>
      <c r="W579">
        <f t="shared" si="124"/>
        <v>12</v>
      </c>
      <c r="X579" t="str">
        <f t="shared" si="125"/>
        <v>12 1955</v>
      </c>
      <c r="Y579">
        <f t="shared" si="122"/>
        <v>1</v>
      </c>
      <c r="Z579">
        <f t="shared" si="126"/>
        <v>1988</v>
      </c>
      <c r="AA579" t="str">
        <f t="shared" si="127"/>
        <v>1 1988</v>
      </c>
      <c r="AB579" s="1">
        <f t="shared" si="123"/>
        <v>32172.4375</v>
      </c>
      <c r="AC579">
        <f t="shared" ref="AC579:AC642" si="135">COUNTIF($X$2:$X$2452,$AA579)</f>
        <v>3</v>
      </c>
      <c r="AD579" s="16">
        <f t="shared" si="128"/>
        <v>-1204.0690463600026</v>
      </c>
      <c r="AE579" s="16">
        <f t="shared" si="129"/>
        <v>-58.063304493800089</v>
      </c>
      <c r="AF579" s="16">
        <f t="shared" si="130"/>
        <v>122.50091699891921</v>
      </c>
      <c r="AG579" s="16">
        <f t="shared" si="131"/>
        <v>3729.0648114455189</v>
      </c>
      <c r="AH579">
        <f>INDEX(Impacts_scenario_1_RSBsn_Mask!$Y$2:$Y$70,$Z579-1939+1,1)</f>
        <v>0.80618521114000308</v>
      </c>
    </row>
    <row r="580" spans="1:34" x14ac:dyDescent="0.3">
      <c r="A580">
        <v>193</v>
      </c>
      <c r="B580">
        <v>3</v>
      </c>
      <c r="C580">
        <f>RS_wells_scenario_1_bgw!C580-RS_wells_baseline_bgw!C580</f>
        <v>0</v>
      </c>
      <c r="D580">
        <f>RS_wells_scenario_1_bgw!D580-RS_wells_baseline_bgw!D580</f>
        <v>0</v>
      </c>
      <c r="E580">
        <f>RS_wells_scenario_1_bgw!E580-RS_wells_baseline_bgw!E580</f>
        <v>0</v>
      </c>
      <c r="F580">
        <f>RS_wells_scenario_1_bgw!F580-RS_wells_baseline_bgw!F580</f>
        <v>0</v>
      </c>
      <c r="G580">
        <f>RS_wells_scenario_1_bgw!G580-RS_wells_baseline_bgw!G580</f>
        <v>0</v>
      </c>
      <c r="H580" s="19">
        <f>RS_wells_scenario_1_bgw!H580-RS_wells_baseline_bgw!H580</f>
        <v>0</v>
      </c>
      <c r="I580">
        <f>RS_wells_scenario_1_bgw!I580-RS_wells_baseline_bgw!I580</f>
        <v>0</v>
      </c>
      <c r="J580">
        <f>RS_wells_scenario_1_bgw!J580-RS_wells_baseline_bgw!J580</f>
        <v>0</v>
      </c>
      <c r="K580">
        <f>RS_wells_scenario_1_bgw!K580-RS_wells_baseline_bgw!K580</f>
        <v>0</v>
      </c>
      <c r="L580">
        <f>RS_wells_scenario_1_bgw!L580-RS_wells_baseline_bgw!L580</f>
        <v>0</v>
      </c>
      <c r="M580">
        <f>RS_wells_scenario_1_bgw!M580-RS_wells_baseline_bgw!M580</f>
        <v>0</v>
      </c>
      <c r="N580">
        <f>RS_wells_scenario_1_bgw!N580-RS_wells_baseline_bgw!N580</f>
        <v>0</v>
      </c>
      <c r="O580">
        <v>10.145833333333334</v>
      </c>
      <c r="P580">
        <f t="shared" si="132"/>
        <v>1955</v>
      </c>
      <c r="Q580" s="2">
        <f t="shared" si="133"/>
        <v>20454.437499999622</v>
      </c>
      <c r="R580">
        <f t="shared" si="134"/>
        <v>0</v>
      </c>
      <c r="S580">
        <f>I580*$O580/ref!$B$3</f>
        <v>0</v>
      </c>
      <c r="T580">
        <f>K580*$O580/ref!$B$3</f>
        <v>0</v>
      </c>
      <c r="U580">
        <f>L580*$O580/ref!$B$3</f>
        <v>0</v>
      </c>
      <c r="V580">
        <f>N580*$O580/ref!$B$3</f>
        <v>0</v>
      </c>
      <c r="W580">
        <f t="shared" si="124"/>
        <v>12</v>
      </c>
      <c r="X580" t="str">
        <f t="shared" si="125"/>
        <v>12 1955</v>
      </c>
      <c r="Y580">
        <f t="shared" ref="Y580:Y643" si="136">1+MOD(Y579,12)</f>
        <v>2</v>
      </c>
      <c r="Z580">
        <f t="shared" si="126"/>
        <v>1988</v>
      </c>
      <c r="AA580" t="str">
        <f t="shared" si="127"/>
        <v>2 1988</v>
      </c>
      <c r="AB580" s="1">
        <f t="shared" ref="AB580:AB643" si="137">AB579+30.4375</f>
        <v>32202.875</v>
      </c>
      <c r="AC580">
        <f t="shared" si="135"/>
        <v>3</v>
      </c>
      <c r="AD580" s="16">
        <f t="shared" si="128"/>
        <v>-558.22391208644467</v>
      </c>
      <c r="AE580" s="16">
        <f t="shared" si="129"/>
        <v>-58.063304493800089</v>
      </c>
      <c r="AF580" s="16">
        <f t="shared" si="130"/>
        <v>1239.2165836951904</v>
      </c>
      <c r="AG580" s="16">
        <f t="shared" si="131"/>
        <v>3403.3662713477102</v>
      </c>
      <c r="AH580">
        <f>INDEX(Impacts_scenario_1_RSBsn_Mask!$Y$2:$Y$70,$Z580-1939+1,1)</f>
        <v>0.80618521114000308</v>
      </c>
    </row>
    <row r="581" spans="1:34" x14ac:dyDescent="0.3">
      <c r="A581">
        <v>194</v>
      </c>
      <c r="B581">
        <v>1</v>
      </c>
      <c r="C581">
        <f>RS_wells_scenario_1_bgw!C581-RS_wells_baseline_bgw!C581</f>
        <v>0</v>
      </c>
      <c r="D581">
        <f>RS_wells_scenario_1_bgw!D581-RS_wells_baseline_bgw!D581</f>
        <v>0</v>
      </c>
      <c r="E581">
        <f>RS_wells_scenario_1_bgw!E581-RS_wells_baseline_bgw!E581</f>
        <v>0</v>
      </c>
      <c r="F581">
        <f>RS_wells_scenario_1_bgw!F581-RS_wells_baseline_bgw!F581</f>
        <v>0</v>
      </c>
      <c r="G581">
        <f>RS_wells_scenario_1_bgw!G581-RS_wells_baseline_bgw!G581</f>
        <v>0</v>
      </c>
      <c r="H581" s="19">
        <f>RS_wells_scenario_1_bgw!H581-RS_wells_baseline_bgw!H581</f>
        <v>0</v>
      </c>
      <c r="I581">
        <f>RS_wells_scenario_1_bgw!I581-RS_wells_baseline_bgw!I581</f>
        <v>0</v>
      </c>
      <c r="J581">
        <f>RS_wells_scenario_1_bgw!J581-RS_wells_baseline_bgw!J581</f>
        <v>0</v>
      </c>
      <c r="K581">
        <f>RS_wells_scenario_1_bgw!K581-RS_wells_baseline_bgw!K581</f>
        <v>0</v>
      </c>
      <c r="L581">
        <f>RS_wells_scenario_1_bgw!L581-RS_wells_baseline_bgw!L581</f>
        <v>0</v>
      </c>
      <c r="M581">
        <f>RS_wells_scenario_1_bgw!M581-RS_wells_baseline_bgw!M581</f>
        <v>0</v>
      </c>
      <c r="N581">
        <f>RS_wells_scenario_1_bgw!N581-RS_wells_baseline_bgw!N581</f>
        <v>0</v>
      </c>
      <c r="O581">
        <v>10.145833333333334</v>
      </c>
      <c r="P581">
        <f t="shared" si="132"/>
        <v>1956</v>
      </c>
      <c r="Q581" s="2">
        <f t="shared" si="133"/>
        <v>20464.583333332954</v>
      </c>
      <c r="R581">
        <f t="shared" si="134"/>
        <v>0</v>
      </c>
      <c r="S581">
        <f>I581*$O581/ref!$B$3</f>
        <v>0</v>
      </c>
      <c r="T581">
        <f>K581*$O581/ref!$B$3</f>
        <v>0</v>
      </c>
      <c r="U581">
        <f>L581*$O581/ref!$B$3</f>
        <v>0</v>
      </c>
      <c r="V581">
        <f>N581*$O581/ref!$B$3</f>
        <v>0</v>
      </c>
      <c r="W581">
        <f t="shared" ref="W581:W644" si="138">MOD(A581-2,12)+1</f>
        <v>1</v>
      </c>
      <c r="X581" t="str">
        <f t="shared" ref="X581:X644" si="139">W581&amp;" "&amp;P581</f>
        <v>1 1956</v>
      </c>
      <c r="Y581">
        <f t="shared" si="136"/>
        <v>3</v>
      </c>
      <c r="Z581">
        <f t="shared" ref="Z581:Z644" si="140">Z580+IF(Y581&lt;Y580,1,0)</f>
        <v>1988</v>
      </c>
      <c r="AA581" t="str">
        <f t="shared" ref="AA581:AA644" si="141">Y581&amp;" "&amp;Z581</f>
        <v>3 1988</v>
      </c>
      <c r="AB581" s="1">
        <f t="shared" si="137"/>
        <v>32233.3125</v>
      </c>
      <c r="AC581">
        <f t="shared" si="135"/>
        <v>3</v>
      </c>
      <c r="AD581" s="16">
        <f t="shared" ref="AD581:AD644" si="142">SUMIF($X$2:$X$2452,$AA581,S$2:S$2452)</f>
        <v>-388.28439489253282</v>
      </c>
      <c r="AE581" s="16">
        <f t="shared" ref="AE581:AE644" si="143">SUMIF($X$2:$X$2452,$AA581,T$2:T$2452)</f>
        <v>-58.063304493800089</v>
      </c>
      <c r="AF581" s="16">
        <f t="shared" ref="AF581:AF644" si="144">SUMIF($X$2:$X$2452,$AA581,U$2:U$2452)</f>
        <v>1606.2607364104606</v>
      </c>
      <c r="AG581" s="16">
        <f t="shared" ref="AG581:AG644" si="145">SUMIF($X$2:$X$2452,$AA581,V$2:V$2452)</f>
        <v>3170.6501226617993</v>
      </c>
      <c r="AH581">
        <f>INDEX(Impacts_scenario_1_RSBsn_Mask!$Y$2:$Y$70,$Z581-1939+1,1)</f>
        <v>0.80618521114000308</v>
      </c>
    </row>
    <row r="582" spans="1:34" x14ac:dyDescent="0.3">
      <c r="A582">
        <v>194</v>
      </c>
      <c r="B582">
        <v>2</v>
      </c>
      <c r="C582">
        <f>RS_wells_scenario_1_bgw!C582-RS_wells_baseline_bgw!C582</f>
        <v>0</v>
      </c>
      <c r="D582">
        <f>RS_wells_scenario_1_bgw!D582-RS_wells_baseline_bgw!D582</f>
        <v>0</v>
      </c>
      <c r="E582">
        <f>RS_wells_scenario_1_bgw!E582-RS_wells_baseline_bgw!E582</f>
        <v>0</v>
      </c>
      <c r="F582">
        <f>RS_wells_scenario_1_bgw!F582-RS_wells_baseline_bgw!F582</f>
        <v>0</v>
      </c>
      <c r="G582">
        <f>RS_wells_scenario_1_bgw!G582-RS_wells_baseline_bgw!G582</f>
        <v>0</v>
      </c>
      <c r="H582" s="19">
        <f>RS_wells_scenario_1_bgw!H582-RS_wells_baseline_bgw!H582</f>
        <v>0</v>
      </c>
      <c r="I582">
        <f>RS_wells_scenario_1_bgw!I582-RS_wells_baseline_bgw!I582</f>
        <v>0</v>
      </c>
      <c r="J582">
        <f>RS_wells_scenario_1_bgw!J582-RS_wells_baseline_bgw!J582</f>
        <v>0</v>
      </c>
      <c r="K582">
        <f>RS_wells_scenario_1_bgw!K582-RS_wells_baseline_bgw!K582</f>
        <v>0</v>
      </c>
      <c r="L582">
        <f>RS_wells_scenario_1_bgw!L582-RS_wells_baseline_bgw!L582</f>
        <v>0</v>
      </c>
      <c r="M582">
        <f>RS_wells_scenario_1_bgw!M582-RS_wells_baseline_bgw!M582</f>
        <v>0</v>
      </c>
      <c r="N582">
        <f>RS_wells_scenario_1_bgw!N582-RS_wells_baseline_bgw!N582</f>
        <v>0</v>
      </c>
      <c r="O582">
        <v>10.145833333333334</v>
      </c>
      <c r="P582">
        <f t="shared" si="132"/>
        <v>1956</v>
      </c>
      <c r="Q582" s="2">
        <f t="shared" si="133"/>
        <v>20474.729166666286</v>
      </c>
      <c r="R582">
        <f t="shared" si="134"/>
        <v>0</v>
      </c>
      <c r="S582">
        <f>I582*$O582/ref!$B$3</f>
        <v>0</v>
      </c>
      <c r="T582">
        <f>K582*$O582/ref!$B$3</f>
        <v>0</v>
      </c>
      <c r="U582">
        <f>L582*$O582/ref!$B$3</f>
        <v>0</v>
      </c>
      <c r="V582">
        <f>N582*$O582/ref!$B$3</f>
        <v>0</v>
      </c>
      <c r="W582">
        <f t="shared" si="138"/>
        <v>1</v>
      </c>
      <c r="X582" t="str">
        <f t="shared" si="139"/>
        <v>1 1956</v>
      </c>
      <c r="Y582">
        <f t="shared" si="136"/>
        <v>4</v>
      </c>
      <c r="Z582">
        <f t="shared" si="140"/>
        <v>1988</v>
      </c>
      <c r="AA582" t="str">
        <f t="shared" si="141"/>
        <v>4 1988</v>
      </c>
      <c r="AB582" s="1">
        <f t="shared" si="137"/>
        <v>32263.75</v>
      </c>
      <c r="AC582">
        <f t="shared" si="135"/>
        <v>3</v>
      </c>
      <c r="AD582" s="16">
        <f t="shared" si="142"/>
        <v>-1364.9757187041325</v>
      </c>
      <c r="AE582" s="16">
        <f t="shared" si="143"/>
        <v>-4099.8681879160977</v>
      </c>
      <c r="AF582" s="16">
        <f t="shared" si="144"/>
        <v>979.89740833280746</v>
      </c>
      <c r="AG582" s="16">
        <f t="shared" si="145"/>
        <v>3164.3628337347454</v>
      </c>
      <c r="AH582">
        <f>INDEX(Impacts_scenario_1_RSBsn_Mask!$Y$2:$Y$70,$Z582-1939+1,1)</f>
        <v>0.80618521114000308</v>
      </c>
    </row>
    <row r="583" spans="1:34" x14ac:dyDescent="0.3">
      <c r="A583">
        <v>194</v>
      </c>
      <c r="B583">
        <v>3</v>
      </c>
      <c r="C583">
        <f>RS_wells_scenario_1_bgw!C583-RS_wells_baseline_bgw!C583</f>
        <v>0</v>
      </c>
      <c r="D583">
        <f>RS_wells_scenario_1_bgw!D583-RS_wells_baseline_bgw!D583</f>
        <v>0</v>
      </c>
      <c r="E583">
        <f>RS_wells_scenario_1_bgw!E583-RS_wells_baseline_bgw!E583</f>
        <v>0</v>
      </c>
      <c r="F583">
        <f>RS_wells_scenario_1_bgw!F583-RS_wells_baseline_bgw!F583</f>
        <v>0</v>
      </c>
      <c r="G583">
        <f>RS_wells_scenario_1_bgw!G583-RS_wells_baseline_bgw!G583</f>
        <v>0</v>
      </c>
      <c r="H583" s="19">
        <f>RS_wells_scenario_1_bgw!H583-RS_wells_baseline_bgw!H583</f>
        <v>0</v>
      </c>
      <c r="I583">
        <f>RS_wells_scenario_1_bgw!I583-RS_wells_baseline_bgw!I583</f>
        <v>0</v>
      </c>
      <c r="J583">
        <f>RS_wells_scenario_1_bgw!J583-RS_wells_baseline_bgw!J583</f>
        <v>0</v>
      </c>
      <c r="K583">
        <f>RS_wells_scenario_1_bgw!K583-RS_wells_baseline_bgw!K583</f>
        <v>0</v>
      </c>
      <c r="L583">
        <f>RS_wells_scenario_1_bgw!L583-RS_wells_baseline_bgw!L583</f>
        <v>0</v>
      </c>
      <c r="M583">
        <f>RS_wells_scenario_1_bgw!M583-RS_wells_baseline_bgw!M583</f>
        <v>0</v>
      </c>
      <c r="N583">
        <f>RS_wells_scenario_1_bgw!N583-RS_wells_baseline_bgw!N583</f>
        <v>0</v>
      </c>
      <c r="O583">
        <v>10.145833333333334</v>
      </c>
      <c r="P583">
        <f t="shared" si="132"/>
        <v>1956</v>
      </c>
      <c r="Q583" s="2">
        <f t="shared" si="133"/>
        <v>20484.874999999618</v>
      </c>
      <c r="R583">
        <f t="shared" si="134"/>
        <v>0</v>
      </c>
      <c r="S583">
        <f>I583*$O583/ref!$B$3</f>
        <v>0</v>
      </c>
      <c r="T583">
        <f>K583*$O583/ref!$B$3</f>
        <v>0</v>
      </c>
      <c r="U583">
        <f>L583*$O583/ref!$B$3</f>
        <v>0</v>
      </c>
      <c r="V583">
        <f>N583*$O583/ref!$B$3</f>
        <v>0</v>
      </c>
      <c r="W583">
        <f t="shared" si="138"/>
        <v>1</v>
      </c>
      <c r="X583" t="str">
        <f t="shared" si="139"/>
        <v>1 1956</v>
      </c>
      <c r="Y583">
        <f t="shared" si="136"/>
        <v>5</v>
      </c>
      <c r="Z583">
        <f t="shared" si="140"/>
        <v>1988</v>
      </c>
      <c r="AA583" t="str">
        <f t="shared" si="141"/>
        <v>5 1988</v>
      </c>
      <c r="AB583" s="1">
        <f t="shared" si="137"/>
        <v>32294.1875</v>
      </c>
      <c r="AC583">
        <f t="shared" si="135"/>
        <v>3</v>
      </c>
      <c r="AD583" s="16">
        <f t="shared" si="142"/>
        <v>42.153439356395637</v>
      </c>
      <c r="AE583" s="16">
        <f t="shared" si="143"/>
        <v>-6396.7784770575108</v>
      </c>
      <c r="AF583" s="16">
        <f t="shared" si="144"/>
        <v>2921.3779368312876</v>
      </c>
      <c r="AG583" s="16">
        <f t="shared" si="145"/>
        <v>2726.5859757504968</v>
      </c>
      <c r="AH583">
        <f>INDEX(Impacts_scenario_1_RSBsn_Mask!$Y$2:$Y$70,$Z583-1939+1,1)</f>
        <v>0.80618521114000308</v>
      </c>
    </row>
    <row r="584" spans="1:34" x14ac:dyDescent="0.3">
      <c r="A584">
        <v>195</v>
      </c>
      <c r="B584">
        <v>1</v>
      </c>
      <c r="C584">
        <f>RS_wells_scenario_1_bgw!C584-RS_wells_baseline_bgw!C584</f>
        <v>0</v>
      </c>
      <c r="D584">
        <f>RS_wells_scenario_1_bgw!D584-RS_wells_baseline_bgw!D584</f>
        <v>0</v>
      </c>
      <c r="E584">
        <f>RS_wells_scenario_1_bgw!E584-RS_wells_baseline_bgw!E584</f>
        <v>0</v>
      </c>
      <c r="F584">
        <f>RS_wells_scenario_1_bgw!F584-RS_wells_baseline_bgw!F584</f>
        <v>0</v>
      </c>
      <c r="G584">
        <f>RS_wells_scenario_1_bgw!G584-RS_wells_baseline_bgw!G584</f>
        <v>0</v>
      </c>
      <c r="H584" s="19">
        <f>RS_wells_scenario_1_bgw!H584-RS_wells_baseline_bgw!H584</f>
        <v>0</v>
      </c>
      <c r="I584">
        <f>RS_wells_scenario_1_bgw!I584-RS_wells_baseline_bgw!I584</f>
        <v>0</v>
      </c>
      <c r="J584">
        <f>RS_wells_scenario_1_bgw!J584-RS_wells_baseline_bgw!J584</f>
        <v>0</v>
      </c>
      <c r="K584">
        <f>RS_wells_scenario_1_bgw!K584-RS_wells_baseline_bgw!K584</f>
        <v>0</v>
      </c>
      <c r="L584">
        <f>RS_wells_scenario_1_bgw!L584-RS_wells_baseline_bgw!L584</f>
        <v>0</v>
      </c>
      <c r="M584">
        <f>RS_wells_scenario_1_bgw!M584-RS_wells_baseline_bgw!M584</f>
        <v>0</v>
      </c>
      <c r="N584">
        <f>RS_wells_scenario_1_bgw!N584-RS_wells_baseline_bgw!N584</f>
        <v>0</v>
      </c>
      <c r="O584">
        <v>10.145833333333334</v>
      </c>
      <c r="P584">
        <f t="shared" si="132"/>
        <v>1956</v>
      </c>
      <c r="Q584" s="2">
        <f t="shared" si="133"/>
        <v>20495.02083333295</v>
      </c>
      <c r="R584">
        <f t="shared" si="134"/>
        <v>0</v>
      </c>
      <c r="S584">
        <f>I584*$O584/ref!$B$3</f>
        <v>0</v>
      </c>
      <c r="T584">
        <f>K584*$O584/ref!$B$3</f>
        <v>0</v>
      </c>
      <c r="U584">
        <f>L584*$O584/ref!$B$3</f>
        <v>0</v>
      </c>
      <c r="V584">
        <f>N584*$O584/ref!$B$3</f>
        <v>0</v>
      </c>
      <c r="W584">
        <f t="shared" si="138"/>
        <v>2</v>
      </c>
      <c r="X584" t="str">
        <f t="shared" si="139"/>
        <v>2 1956</v>
      </c>
      <c r="Y584">
        <f t="shared" si="136"/>
        <v>6</v>
      </c>
      <c r="Z584">
        <f t="shared" si="140"/>
        <v>1988</v>
      </c>
      <c r="AA584" t="str">
        <f t="shared" si="141"/>
        <v>6 1988</v>
      </c>
      <c r="AB584" s="1">
        <f t="shared" si="137"/>
        <v>32324.625</v>
      </c>
      <c r="AC584">
        <f t="shared" si="135"/>
        <v>3</v>
      </c>
      <c r="AD584" s="16">
        <f t="shared" si="142"/>
        <v>28.193731652653273</v>
      </c>
      <c r="AE584" s="16">
        <f t="shared" si="143"/>
        <v>-15153.293967587802</v>
      </c>
      <c r="AF584" s="16">
        <f t="shared" si="144"/>
        <v>3810.797823489962</v>
      </c>
      <c r="AG584" s="16">
        <f t="shared" si="145"/>
        <v>2240.4235075143029</v>
      </c>
      <c r="AH584">
        <f>INDEX(Impacts_scenario_1_RSBsn_Mask!$Y$2:$Y$70,$Z584-1939+1,1)</f>
        <v>0.80618521114000308</v>
      </c>
    </row>
    <row r="585" spans="1:34" x14ac:dyDescent="0.3">
      <c r="A585">
        <v>195</v>
      </c>
      <c r="B585">
        <v>2</v>
      </c>
      <c r="C585">
        <f>RS_wells_scenario_1_bgw!C585-RS_wells_baseline_bgw!C585</f>
        <v>0</v>
      </c>
      <c r="D585">
        <f>RS_wells_scenario_1_bgw!D585-RS_wells_baseline_bgw!D585</f>
        <v>0</v>
      </c>
      <c r="E585">
        <f>RS_wells_scenario_1_bgw!E585-RS_wells_baseline_bgw!E585</f>
        <v>0</v>
      </c>
      <c r="F585">
        <f>RS_wells_scenario_1_bgw!F585-RS_wells_baseline_bgw!F585</f>
        <v>0</v>
      </c>
      <c r="G585">
        <f>RS_wells_scenario_1_bgw!G585-RS_wells_baseline_bgw!G585</f>
        <v>0</v>
      </c>
      <c r="H585" s="19">
        <f>RS_wells_scenario_1_bgw!H585-RS_wells_baseline_bgw!H585</f>
        <v>0</v>
      </c>
      <c r="I585">
        <f>RS_wells_scenario_1_bgw!I585-RS_wells_baseline_bgw!I585</f>
        <v>0</v>
      </c>
      <c r="J585">
        <f>RS_wells_scenario_1_bgw!J585-RS_wells_baseline_bgw!J585</f>
        <v>0</v>
      </c>
      <c r="K585">
        <f>RS_wells_scenario_1_bgw!K585-RS_wells_baseline_bgw!K585</f>
        <v>0</v>
      </c>
      <c r="L585">
        <f>RS_wells_scenario_1_bgw!L585-RS_wells_baseline_bgw!L585</f>
        <v>0</v>
      </c>
      <c r="M585">
        <f>RS_wells_scenario_1_bgw!M585-RS_wells_baseline_bgw!M585</f>
        <v>0</v>
      </c>
      <c r="N585">
        <f>RS_wells_scenario_1_bgw!N585-RS_wells_baseline_bgw!N585</f>
        <v>0</v>
      </c>
      <c r="O585">
        <v>10.145833333333334</v>
      </c>
      <c r="P585">
        <f t="shared" si="132"/>
        <v>1956</v>
      </c>
      <c r="Q585" s="2">
        <f t="shared" si="133"/>
        <v>20505.166666666282</v>
      </c>
      <c r="R585">
        <f t="shared" si="134"/>
        <v>0</v>
      </c>
      <c r="S585">
        <f>I585*$O585/ref!$B$3</f>
        <v>0</v>
      </c>
      <c r="T585">
        <f>K585*$O585/ref!$B$3</f>
        <v>0</v>
      </c>
      <c r="U585">
        <f>L585*$O585/ref!$B$3</f>
        <v>0</v>
      </c>
      <c r="V585">
        <f>N585*$O585/ref!$B$3</f>
        <v>0</v>
      </c>
      <c r="W585">
        <f t="shared" si="138"/>
        <v>2</v>
      </c>
      <c r="X585" t="str">
        <f t="shared" si="139"/>
        <v>2 1956</v>
      </c>
      <c r="Y585">
        <f t="shared" si="136"/>
        <v>7</v>
      </c>
      <c r="Z585">
        <f t="shared" si="140"/>
        <v>1988</v>
      </c>
      <c r="AA585" t="str">
        <f t="shared" si="141"/>
        <v>7 1988</v>
      </c>
      <c r="AB585" s="1">
        <f t="shared" si="137"/>
        <v>32355.0625</v>
      </c>
      <c r="AC585">
        <f t="shared" si="135"/>
        <v>3</v>
      </c>
      <c r="AD585" s="16">
        <f t="shared" si="142"/>
        <v>2733.7350514580953</v>
      </c>
      <c r="AE585" s="16">
        <f t="shared" si="143"/>
        <v>-46452.157015180193</v>
      </c>
      <c r="AF585" s="16">
        <f t="shared" si="144"/>
        <v>3073.9275061963904</v>
      </c>
      <c r="AG585" s="16">
        <f t="shared" si="145"/>
        <v>2464.6099494210084</v>
      </c>
      <c r="AH585">
        <f>INDEX(Impacts_scenario_1_RSBsn_Mask!$Y$2:$Y$70,$Z585-1939+1,1)</f>
        <v>0.80618521114000308</v>
      </c>
    </row>
    <row r="586" spans="1:34" x14ac:dyDescent="0.3">
      <c r="A586">
        <v>195</v>
      </c>
      <c r="B586">
        <v>3</v>
      </c>
      <c r="C586">
        <f>RS_wells_scenario_1_bgw!C586-RS_wells_baseline_bgw!C586</f>
        <v>0</v>
      </c>
      <c r="D586">
        <f>RS_wells_scenario_1_bgw!D586-RS_wells_baseline_bgw!D586</f>
        <v>0</v>
      </c>
      <c r="E586">
        <f>RS_wells_scenario_1_bgw!E586-RS_wells_baseline_bgw!E586</f>
        <v>0</v>
      </c>
      <c r="F586">
        <f>RS_wells_scenario_1_bgw!F586-RS_wells_baseline_bgw!F586</f>
        <v>0</v>
      </c>
      <c r="G586">
        <f>RS_wells_scenario_1_bgw!G586-RS_wells_baseline_bgw!G586</f>
        <v>0</v>
      </c>
      <c r="H586" s="19">
        <f>RS_wells_scenario_1_bgw!H586-RS_wells_baseline_bgw!H586</f>
        <v>0</v>
      </c>
      <c r="I586">
        <f>RS_wells_scenario_1_bgw!I586-RS_wells_baseline_bgw!I586</f>
        <v>0</v>
      </c>
      <c r="J586">
        <f>RS_wells_scenario_1_bgw!J586-RS_wells_baseline_bgw!J586</f>
        <v>0</v>
      </c>
      <c r="K586">
        <f>RS_wells_scenario_1_bgw!K586-RS_wells_baseline_bgw!K586</f>
        <v>0</v>
      </c>
      <c r="L586">
        <f>RS_wells_scenario_1_bgw!L586-RS_wells_baseline_bgw!L586</f>
        <v>0</v>
      </c>
      <c r="M586">
        <f>RS_wells_scenario_1_bgw!M586-RS_wells_baseline_bgw!M586</f>
        <v>0</v>
      </c>
      <c r="N586">
        <f>RS_wells_scenario_1_bgw!N586-RS_wells_baseline_bgw!N586</f>
        <v>0</v>
      </c>
      <c r="O586">
        <v>10.145833333333334</v>
      </c>
      <c r="P586">
        <f t="shared" si="132"/>
        <v>1956</v>
      </c>
      <c r="Q586" s="2">
        <f t="shared" si="133"/>
        <v>20515.312499999614</v>
      </c>
      <c r="R586">
        <f t="shared" si="134"/>
        <v>0</v>
      </c>
      <c r="S586">
        <f>I586*$O586/ref!$B$3</f>
        <v>0</v>
      </c>
      <c r="T586">
        <f>K586*$O586/ref!$B$3</f>
        <v>0</v>
      </c>
      <c r="U586">
        <f>L586*$O586/ref!$B$3</f>
        <v>0</v>
      </c>
      <c r="V586">
        <f>N586*$O586/ref!$B$3</f>
        <v>0</v>
      </c>
      <c r="W586">
        <f t="shared" si="138"/>
        <v>2</v>
      </c>
      <c r="X586" t="str">
        <f t="shared" si="139"/>
        <v>2 1956</v>
      </c>
      <c r="Y586">
        <f t="shared" si="136"/>
        <v>8</v>
      </c>
      <c r="Z586">
        <f t="shared" si="140"/>
        <v>1988</v>
      </c>
      <c r="AA586" t="str">
        <f t="shared" si="141"/>
        <v>8 1988</v>
      </c>
      <c r="AB586" s="1">
        <f t="shared" si="137"/>
        <v>32385.5</v>
      </c>
      <c r="AC586">
        <f t="shared" si="135"/>
        <v>3</v>
      </c>
      <c r="AD586" s="16">
        <f t="shared" si="142"/>
        <v>24.848191441115677</v>
      </c>
      <c r="AE586" s="16">
        <f t="shared" si="143"/>
        <v>-50980.434238406771</v>
      </c>
      <c r="AF586" s="16">
        <f t="shared" si="144"/>
        <v>4288.2942183088489</v>
      </c>
      <c r="AG586" s="16">
        <f t="shared" si="145"/>
        <v>2462.8229194021642</v>
      </c>
      <c r="AH586">
        <f>INDEX(Impacts_scenario_1_RSBsn_Mask!$Y$2:$Y$70,$Z586-1939+1,1)</f>
        <v>0.80618521114000308</v>
      </c>
    </row>
    <row r="587" spans="1:34" x14ac:dyDescent="0.3">
      <c r="A587">
        <v>196</v>
      </c>
      <c r="B587">
        <v>1</v>
      </c>
      <c r="C587">
        <f>RS_wells_scenario_1_bgw!C587-RS_wells_baseline_bgw!C587</f>
        <v>0</v>
      </c>
      <c r="D587">
        <f>RS_wells_scenario_1_bgw!D587-RS_wells_baseline_bgw!D587</f>
        <v>0</v>
      </c>
      <c r="E587">
        <f>RS_wells_scenario_1_bgw!E587-RS_wells_baseline_bgw!E587</f>
        <v>0</v>
      </c>
      <c r="F587">
        <f>RS_wells_scenario_1_bgw!F587-RS_wells_baseline_bgw!F587</f>
        <v>0</v>
      </c>
      <c r="G587">
        <f>RS_wells_scenario_1_bgw!G587-RS_wells_baseline_bgw!G587</f>
        <v>0</v>
      </c>
      <c r="H587" s="19">
        <f>RS_wells_scenario_1_bgw!H587-RS_wells_baseline_bgw!H587</f>
        <v>0</v>
      </c>
      <c r="I587">
        <f>RS_wells_scenario_1_bgw!I587-RS_wells_baseline_bgw!I587</f>
        <v>0</v>
      </c>
      <c r="J587">
        <f>RS_wells_scenario_1_bgw!J587-RS_wells_baseline_bgw!J587</f>
        <v>0</v>
      </c>
      <c r="K587">
        <f>RS_wells_scenario_1_bgw!K587-RS_wells_baseline_bgw!K587</f>
        <v>0</v>
      </c>
      <c r="L587">
        <f>RS_wells_scenario_1_bgw!L587-RS_wells_baseline_bgw!L587</f>
        <v>0</v>
      </c>
      <c r="M587">
        <f>RS_wells_scenario_1_bgw!M587-RS_wells_baseline_bgw!M587</f>
        <v>0</v>
      </c>
      <c r="N587">
        <f>RS_wells_scenario_1_bgw!N587-RS_wells_baseline_bgw!N587</f>
        <v>0</v>
      </c>
      <c r="O587">
        <v>10.145833333333334</v>
      </c>
      <c r="P587">
        <f t="shared" si="132"/>
        <v>1956</v>
      </c>
      <c r="Q587" s="2">
        <f t="shared" si="133"/>
        <v>20525.458333332946</v>
      </c>
      <c r="R587">
        <f t="shared" si="134"/>
        <v>0</v>
      </c>
      <c r="S587">
        <f>I587*$O587/ref!$B$3</f>
        <v>0</v>
      </c>
      <c r="T587">
        <f>K587*$O587/ref!$B$3</f>
        <v>0</v>
      </c>
      <c r="U587">
        <f>L587*$O587/ref!$B$3</f>
        <v>0</v>
      </c>
      <c r="V587">
        <f>N587*$O587/ref!$B$3</f>
        <v>0</v>
      </c>
      <c r="W587">
        <f t="shared" si="138"/>
        <v>3</v>
      </c>
      <c r="X587" t="str">
        <f t="shared" si="139"/>
        <v>3 1956</v>
      </c>
      <c r="Y587">
        <f t="shared" si="136"/>
        <v>9</v>
      </c>
      <c r="Z587">
        <f t="shared" si="140"/>
        <v>1988</v>
      </c>
      <c r="AA587" t="str">
        <f t="shared" si="141"/>
        <v>9 1988</v>
      </c>
      <c r="AB587" s="1">
        <f t="shared" si="137"/>
        <v>32415.9375</v>
      </c>
      <c r="AC587">
        <f t="shared" si="135"/>
        <v>3</v>
      </c>
      <c r="AD587" s="16">
        <f t="shared" si="142"/>
        <v>4.7364298013758628</v>
      </c>
      <c r="AE587" s="16">
        <f t="shared" si="143"/>
        <v>-22916.47214263372</v>
      </c>
      <c r="AF587" s="16">
        <f t="shared" si="144"/>
        <v>2454.5246458358674</v>
      </c>
      <c r="AG587" s="16">
        <f t="shared" si="145"/>
        <v>2800.099568712074</v>
      </c>
      <c r="AH587">
        <f>INDEX(Impacts_scenario_1_RSBsn_Mask!$Y$2:$Y$70,$Z587-1939+1,1)</f>
        <v>0.80618521114000308</v>
      </c>
    </row>
    <row r="588" spans="1:34" x14ac:dyDescent="0.3">
      <c r="A588">
        <v>196</v>
      </c>
      <c r="B588">
        <v>2</v>
      </c>
      <c r="C588">
        <f>RS_wells_scenario_1_bgw!C588-RS_wells_baseline_bgw!C588</f>
        <v>0</v>
      </c>
      <c r="D588">
        <f>RS_wells_scenario_1_bgw!D588-RS_wells_baseline_bgw!D588</f>
        <v>0</v>
      </c>
      <c r="E588">
        <f>RS_wells_scenario_1_bgw!E588-RS_wells_baseline_bgw!E588</f>
        <v>0</v>
      </c>
      <c r="F588">
        <f>RS_wells_scenario_1_bgw!F588-RS_wells_baseline_bgw!F588</f>
        <v>0</v>
      </c>
      <c r="G588">
        <f>RS_wells_scenario_1_bgw!G588-RS_wells_baseline_bgw!G588</f>
        <v>0</v>
      </c>
      <c r="H588" s="19">
        <f>RS_wells_scenario_1_bgw!H588-RS_wells_baseline_bgw!H588</f>
        <v>0</v>
      </c>
      <c r="I588">
        <f>RS_wells_scenario_1_bgw!I588-RS_wells_baseline_bgw!I588</f>
        <v>0</v>
      </c>
      <c r="J588">
        <f>RS_wells_scenario_1_bgw!J588-RS_wells_baseline_bgw!J588</f>
        <v>0</v>
      </c>
      <c r="K588">
        <f>RS_wells_scenario_1_bgw!K588-RS_wells_baseline_bgw!K588</f>
        <v>0</v>
      </c>
      <c r="L588">
        <f>RS_wells_scenario_1_bgw!L588-RS_wells_baseline_bgw!L588</f>
        <v>0</v>
      </c>
      <c r="M588">
        <f>RS_wells_scenario_1_bgw!M588-RS_wells_baseline_bgw!M588</f>
        <v>0</v>
      </c>
      <c r="N588">
        <f>RS_wells_scenario_1_bgw!N588-RS_wells_baseline_bgw!N588</f>
        <v>0</v>
      </c>
      <c r="O588">
        <v>10.145833333333334</v>
      </c>
      <c r="P588">
        <f t="shared" si="132"/>
        <v>1956</v>
      </c>
      <c r="Q588" s="2">
        <f t="shared" si="133"/>
        <v>20535.604166666279</v>
      </c>
      <c r="R588">
        <f t="shared" si="134"/>
        <v>0</v>
      </c>
      <c r="S588">
        <f>I588*$O588/ref!$B$3</f>
        <v>0</v>
      </c>
      <c r="T588">
        <f>K588*$O588/ref!$B$3</f>
        <v>0</v>
      </c>
      <c r="U588">
        <f>L588*$O588/ref!$B$3</f>
        <v>0</v>
      </c>
      <c r="V588">
        <f>N588*$O588/ref!$B$3</f>
        <v>0</v>
      </c>
      <c r="W588">
        <f t="shared" si="138"/>
        <v>3</v>
      </c>
      <c r="X588" t="str">
        <f t="shared" si="139"/>
        <v>3 1956</v>
      </c>
      <c r="Y588">
        <f t="shared" si="136"/>
        <v>10</v>
      </c>
      <c r="Z588">
        <f t="shared" si="140"/>
        <v>1988</v>
      </c>
      <c r="AA588" t="str">
        <f t="shared" si="141"/>
        <v>10 1988</v>
      </c>
      <c r="AB588" s="1">
        <f t="shared" si="137"/>
        <v>32446.375</v>
      </c>
      <c r="AC588">
        <f t="shared" si="135"/>
        <v>3</v>
      </c>
      <c r="AD588" s="16">
        <f t="shared" si="142"/>
        <v>-7018.6788805877468</v>
      </c>
      <c r="AE588" s="16">
        <f t="shared" si="143"/>
        <v>-58.063304493800089</v>
      </c>
      <c r="AF588" s="16">
        <f t="shared" si="144"/>
        <v>1967.7142245282384</v>
      </c>
      <c r="AG588" s="16">
        <f t="shared" si="145"/>
        <v>3158.5863348769435</v>
      </c>
      <c r="AH588">
        <f>INDEX(Impacts_scenario_1_RSBsn_Mask!$Y$2:$Y$70,$Z588-1939+1,1)</f>
        <v>0.80618521114000308</v>
      </c>
    </row>
    <row r="589" spans="1:34" x14ac:dyDescent="0.3">
      <c r="A589">
        <v>196</v>
      </c>
      <c r="B589">
        <v>3</v>
      </c>
      <c r="C589">
        <f>RS_wells_scenario_1_bgw!C589-RS_wells_baseline_bgw!C589</f>
        <v>0</v>
      </c>
      <c r="D589">
        <f>RS_wells_scenario_1_bgw!D589-RS_wells_baseline_bgw!D589</f>
        <v>0</v>
      </c>
      <c r="E589">
        <f>RS_wells_scenario_1_bgw!E589-RS_wells_baseline_bgw!E589</f>
        <v>0</v>
      </c>
      <c r="F589">
        <f>RS_wells_scenario_1_bgw!F589-RS_wells_baseline_bgw!F589</f>
        <v>0</v>
      </c>
      <c r="G589">
        <f>RS_wells_scenario_1_bgw!G589-RS_wells_baseline_bgw!G589</f>
        <v>0</v>
      </c>
      <c r="H589" s="19">
        <f>RS_wells_scenario_1_bgw!H589-RS_wells_baseline_bgw!H589</f>
        <v>0</v>
      </c>
      <c r="I589">
        <f>RS_wells_scenario_1_bgw!I589-RS_wells_baseline_bgw!I589</f>
        <v>0</v>
      </c>
      <c r="J589">
        <f>RS_wells_scenario_1_bgw!J589-RS_wells_baseline_bgw!J589</f>
        <v>0</v>
      </c>
      <c r="K589">
        <f>RS_wells_scenario_1_bgw!K589-RS_wells_baseline_bgw!K589</f>
        <v>0</v>
      </c>
      <c r="L589">
        <f>RS_wells_scenario_1_bgw!L589-RS_wells_baseline_bgw!L589</f>
        <v>0</v>
      </c>
      <c r="M589">
        <f>RS_wells_scenario_1_bgw!M589-RS_wells_baseline_bgw!M589</f>
        <v>0</v>
      </c>
      <c r="N589">
        <f>RS_wells_scenario_1_bgw!N589-RS_wells_baseline_bgw!N589</f>
        <v>0</v>
      </c>
      <c r="O589">
        <v>10.145833333333334</v>
      </c>
      <c r="P589">
        <f t="shared" si="132"/>
        <v>1956</v>
      </c>
      <c r="Q589" s="2">
        <f t="shared" si="133"/>
        <v>20545.749999999611</v>
      </c>
      <c r="R589">
        <f t="shared" si="134"/>
        <v>0</v>
      </c>
      <c r="S589">
        <f>I589*$O589/ref!$B$3</f>
        <v>0</v>
      </c>
      <c r="T589">
        <f>K589*$O589/ref!$B$3</f>
        <v>0</v>
      </c>
      <c r="U589">
        <f>L589*$O589/ref!$B$3</f>
        <v>0</v>
      </c>
      <c r="V589">
        <f>N589*$O589/ref!$B$3</f>
        <v>0</v>
      </c>
      <c r="W589">
        <f t="shared" si="138"/>
        <v>3</v>
      </c>
      <c r="X589" t="str">
        <f t="shared" si="139"/>
        <v>3 1956</v>
      </c>
      <c r="Y589">
        <f t="shared" si="136"/>
        <v>11</v>
      </c>
      <c r="Z589">
        <f t="shared" si="140"/>
        <v>1988</v>
      </c>
      <c r="AA589" t="str">
        <f t="shared" si="141"/>
        <v>11 1988</v>
      </c>
      <c r="AB589" s="1">
        <f t="shared" si="137"/>
        <v>32476.8125</v>
      </c>
      <c r="AC589">
        <f t="shared" si="135"/>
        <v>3</v>
      </c>
      <c r="AD589" s="16">
        <f t="shared" si="142"/>
        <v>-2545.2592312500456</v>
      </c>
      <c r="AE589" s="16">
        <f t="shared" si="143"/>
        <v>-58.063304493800089</v>
      </c>
      <c r="AF589" s="16">
        <f t="shared" si="144"/>
        <v>1264.63442985853</v>
      </c>
      <c r="AG589" s="16">
        <f t="shared" si="145"/>
        <v>3462.4895443568735</v>
      </c>
      <c r="AH589">
        <f>INDEX(Impacts_scenario_1_RSBsn_Mask!$Y$2:$Y$70,$Z589-1939+1,1)</f>
        <v>0.80618521114000308</v>
      </c>
    </row>
    <row r="590" spans="1:34" x14ac:dyDescent="0.3">
      <c r="A590">
        <v>197</v>
      </c>
      <c r="B590">
        <v>1</v>
      </c>
      <c r="C590">
        <f>RS_wells_scenario_1_bgw!C590-RS_wells_baseline_bgw!C590</f>
        <v>0</v>
      </c>
      <c r="D590">
        <f>RS_wells_scenario_1_bgw!D590-RS_wells_baseline_bgw!D590</f>
        <v>0</v>
      </c>
      <c r="E590">
        <f>RS_wells_scenario_1_bgw!E590-RS_wells_baseline_bgw!E590</f>
        <v>0</v>
      </c>
      <c r="F590">
        <f>RS_wells_scenario_1_bgw!F590-RS_wells_baseline_bgw!F590</f>
        <v>0</v>
      </c>
      <c r="G590">
        <f>RS_wells_scenario_1_bgw!G590-RS_wells_baseline_bgw!G590</f>
        <v>0</v>
      </c>
      <c r="H590" s="19">
        <f>RS_wells_scenario_1_bgw!H590-RS_wells_baseline_bgw!H590</f>
        <v>0</v>
      </c>
      <c r="I590">
        <f>RS_wells_scenario_1_bgw!I590-RS_wells_baseline_bgw!I590</f>
        <v>0</v>
      </c>
      <c r="J590">
        <f>RS_wells_scenario_1_bgw!J590-RS_wells_baseline_bgw!J590</f>
        <v>0</v>
      </c>
      <c r="K590">
        <f>RS_wells_scenario_1_bgw!K590-RS_wells_baseline_bgw!K590</f>
        <v>0</v>
      </c>
      <c r="L590">
        <f>RS_wells_scenario_1_bgw!L590-RS_wells_baseline_bgw!L590</f>
        <v>0</v>
      </c>
      <c r="M590">
        <f>RS_wells_scenario_1_bgw!M590-RS_wells_baseline_bgw!M590</f>
        <v>0</v>
      </c>
      <c r="N590">
        <f>RS_wells_scenario_1_bgw!N590-RS_wells_baseline_bgw!N590</f>
        <v>0</v>
      </c>
      <c r="O590">
        <v>10.145833333333334</v>
      </c>
      <c r="P590">
        <f t="shared" si="132"/>
        <v>1956</v>
      </c>
      <c r="Q590" s="2">
        <f t="shared" si="133"/>
        <v>20555.895833332943</v>
      </c>
      <c r="R590">
        <f t="shared" si="134"/>
        <v>0</v>
      </c>
      <c r="S590">
        <f>I590*$O590/ref!$B$3</f>
        <v>0</v>
      </c>
      <c r="T590">
        <f>K590*$O590/ref!$B$3</f>
        <v>0</v>
      </c>
      <c r="U590">
        <f>L590*$O590/ref!$B$3</f>
        <v>0</v>
      </c>
      <c r="V590">
        <f>N590*$O590/ref!$B$3</f>
        <v>0</v>
      </c>
      <c r="W590">
        <f t="shared" si="138"/>
        <v>4</v>
      </c>
      <c r="X590" t="str">
        <f t="shared" si="139"/>
        <v>4 1956</v>
      </c>
      <c r="Y590">
        <f t="shared" si="136"/>
        <v>12</v>
      </c>
      <c r="Z590">
        <f t="shared" si="140"/>
        <v>1988</v>
      </c>
      <c r="AA590" t="str">
        <f t="shared" si="141"/>
        <v>12 1988</v>
      </c>
      <c r="AB590" s="1">
        <f t="shared" si="137"/>
        <v>32507.25</v>
      </c>
      <c r="AC590">
        <f t="shared" si="135"/>
        <v>3</v>
      </c>
      <c r="AD590" s="16">
        <f t="shared" si="142"/>
        <v>-1560.9333782251028</v>
      </c>
      <c r="AE590" s="16">
        <f t="shared" si="143"/>
        <v>-58.063304493800089</v>
      </c>
      <c r="AF590" s="16">
        <f t="shared" si="144"/>
        <v>1105.8098459983362</v>
      </c>
      <c r="AG590" s="16">
        <f t="shared" si="145"/>
        <v>3545.3868637024125</v>
      </c>
      <c r="AH590">
        <f>INDEX(Impacts_scenario_1_RSBsn_Mask!$Y$2:$Y$70,$Z590-1939+1,1)</f>
        <v>0.80618521114000308</v>
      </c>
    </row>
    <row r="591" spans="1:34" x14ac:dyDescent="0.3">
      <c r="A591">
        <v>197</v>
      </c>
      <c r="B591">
        <v>2</v>
      </c>
      <c r="C591">
        <f>RS_wells_scenario_1_bgw!C591-RS_wells_baseline_bgw!C591</f>
        <v>0</v>
      </c>
      <c r="D591">
        <f>RS_wells_scenario_1_bgw!D591-RS_wells_baseline_bgw!D591</f>
        <v>0</v>
      </c>
      <c r="E591">
        <f>RS_wells_scenario_1_bgw!E591-RS_wells_baseline_bgw!E591</f>
        <v>0</v>
      </c>
      <c r="F591">
        <f>RS_wells_scenario_1_bgw!F591-RS_wells_baseline_bgw!F591</f>
        <v>0</v>
      </c>
      <c r="G591">
        <f>RS_wells_scenario_1_bgw!G591-RS_wells_baseline_bgw!G591</f>
        <v>0</v>
      </c>
      <c r="H591" s="19">
        <f>RS_wells_scenario_1_bgw!H591-RS_wells_baseline_bgw!H591</f>
        <v>0</v>
      </c>
      <c r="I591">
        <f>RS_wells_scenario_1_bgw!I591-RS_wells_baseline_bgw!I591</f>
        <v>0</v>
      </c>
      <c r="J591">
        <f>RS_wells_scenario_1_bgw!J591-RS_wells_baseline_bgw!J591</f>
        <v>0</v>
      </c>
      <c r="K591">
        <f>RS_wells_scenario_1_bgw!K591-RS_wells_baseline_bgw!K591</f>
        <v>0</v>
      </c>
      <c r="L591">
        <f>RS_wells_scenario_1_bgw!L591-RS_wells_baseline_bgw!L591</f>
        <v>0</v>
      </c>
      <c r="M591">
        <f>RS_wells_scenario_1_bgw!M591-RS_wells_baseline_bgw!M591</f>
        <v>0</v>
      </c>
      <c r="N591">
        <f>RS_wells_scenario_1_bgw!N591-RS_wells_baseline_bgw!N591</f>
        <v>0</v>
      </c>
      <c r="O591">
        <v>10.145833333333334</v>
      </c>
      <c r="P591">
        <f t="shared" si="132"/>
        <v>1956</v>
      </c>
      <c r="Q591" s="2">
        <f t="shared" si="133"/>
        <v>20566.041666666275</v>
      </c>
      <c r="R591">
        <f t="shared" si="134"/>
        <v>0</v>
      </c>
      <c r="S591">
        <f>I591*$O591/ref!$B$3</f>
        <v>0</v>
      </c>
      <c r="T591">
        <f>K591*$O591/ref!$B$3</f>
        <v>0</v>
      </c>
      <c r="U591">
        <f>L591*$O591/ref!$B$3</f>
        <v>0</v>
      </c>
      <c r="V591">
        <f>N591*$O591/ref!$B$3</f>
        <v>0</v>
      </c>
      <c r="W591">
        <f t="shared" si="138"/>
        <v>4</v>
      </c>
      <c r="X591" t="str">
        <f t="shared" si="139"/>
        <v>4 1956</v>
      </c>
      <c r="Y591">
        <f t="shared" si="136"/>
        <v>1</v>
      </c>
      <c r="Z591">
        <f t="shared" si="140"/>
        <v>1989</v>
      </c>
      <c r="AA591" t="str">
        <f t="shared" si="141"/>
        <v>1 1989</v>
      </c>
      <c r="AB591" s="1">
        <f t="shared" si="137"/>
        <v>32537.6875</v>
      </c>
      <c r="AC591">
        <f t="shared" si="135"/>
        <v>3</v>
      </c>
      <c r="AD591" s="16">
        <f t="shared" si="142"/>
        <v>-1134.17361068426</v>
      </c>
      <c r="AE591" s="16">
        <f t="shared" si="143"/>
        <v>-58.06330449380269</v>
      </c>
      <c r="AF591" s="16">
        <f t="shared" si="144"/>
        <v>832.50808850345402</v>
      </c>
      <c r="AG591" s="16">
        <f t="shared" si="145"/>
        <v>3579.4749649222822</v>
      </c>
      <c r="AH591">
        <f>INDEX(Impacts_scenario_1_RSBsn_Mask!$Y$2:$Y$70,$Z591-1939+1,1)</f>
        <v>0.83158126095787488</v>
      </c>
    </row>
    <row r="592" spans="1:34" x14ac:dyDescent="0.3">
      <c r="A592">
        <v>197</v>
      </c>
      <c r="B592">
        <v>3</v>
      </c>
      <c r="C592">
        <f>RS_wells_scenario_1_bgw!C592-RS_wells_baseline_bgw!C592</f>
        <v>0</v>
      </c>
      <c r="D592">
        <f>RS_wells_scenario_1_bgw!D592-RS_wells_baseline_bgw!D592</f>
        <v>0</v>
      </c>
      <c r="E592">
        <f>RS_wells_scenario_1_bgw!E592-RS_wells_baseline_bgw!E592</f>
        <v>0</v>
      </c>
      <c r="F592">
        <f>RS_wells_scenario_1_bgw!F592-RS_wells_baseline_bgw!F592</f>
        <v>0</v>
      </c>
      <c r="G592">
        <f>RS_wells_scenario_1_bgw!G592-RS_wells_baseline_bgw!G592</f>
        <v>0</v>
      </c>
      <c r="H592" s="19">
        <f>RS_wells_scenario_1_bgw!H592-RS_wells_baseline_bgw!H592</f>
        <v>0</v>
      </c>
      <c r="I592">
        <f>RS_wells_scenario_1_bgw!I592-RS_wells_baseline_bgw!I592</f>
        <v>0</v>
      </c>
      <c r="J592">
        <f>RS_wells_scenario_1_bgw!J592-RS_wells_baseline_bgw!J592</f>
        <v>0</v>
      </c>
      <c r="K592">
        <f>RS_wells_scenario_1_bgw!K592-RS_wells_baseline_bgw!K592</f>
        <v>0</v>
      </c>
      <c r="L592">
        <f>RS_wells_scenario_1_bgw!L592-RS_wells_baseline_bgw!L592</f>
        <v>0</v>
      </c>
      <c r="M592">
        <f>RS_wells_scenario_1_bgw!M592-RS_wells_baseline_bgw!M592</f>
        <v>0</v>
      </c>
      <c r="N592">
        <f>RS_wells_scenario_1_bgw!N592-RS_wells_baseline_bgw!N592</f>
        <v>0</v>
      </c>
      <c r="O592">
        <v>10.145833333333334</v>
      </c>
      <c r="P592">
        <f t="shared" si="132"/>
        <v>1956</v>
      </c>
      <c r="Q592" s="2">
        <f t="shared" si="133"/>
        <v>20576.187499999607</v>
      </c>
      <c r="R592">
        <f t="shared" si="134"/>
        <v>0</v>
      </c>
      <c r="S592">
        <f>I592*$O592/ref!$B$3</f>
        <v>0</v>
      </c>
      <c r="T592">
        <f>K592*$O592/ref!$B$3</f>
        <v>0</v>
      </c>
      <c r="U592">
        <f>L592*$O592/ref!$B$3</f>
        <v>0</v>
      </c>
      <c r="V592">
        <f>N592*$O592/ref!$B$3</f>
        <v>0</v>
      </c>
      <c r="W592">
        <f t="shared" si="138"/>
        <v>4</v>
      </c>
      <c r="X592" t="str">
        <f t="shared" si="139"/>
        <v>4 1956</v>
      </c>
      <c r="Y592">
        <f t="shared" si="136"/>
        <v>2</v>
      </c>
      <c r="Z592">
        <f t="shared" si="140"/>
        <v>1989</v>
      </c>
      <c r="AA592" t="str">
        <f t="shared" si="141"/>
        <v>2 1989</v>
      </c>
      <c r="AB592" s="1">
        <f t="shared" si="137"/>
        <v>32568.125</v>
      </c>
      <c r="AC592">
        <f t="shared" si="135"/>
        <v>3</v>
      </c>
      <c r="AD592" s="16">
        <f t="shared" si="142"/>
        <v>-1022.6122849152996</v>
      </c>
      <c r="AE592" s="16">
        <f t="shared" si="143"/>
        <v>-58.06330449380269</v>
      </c>
      <c r="AF592" s="16">
        <f t="shared" si="144"/>
        <v>715.53171433664397</v>
      </c>
      <c r="AG592" s="16">
        <f t="shared" si="145"/>
        <v>3589.5844189214595</v>
      </c>
      <c r="AH592">
        <f>INDEX(Impacts_scenario_1_RSBsn_Mask!$Y$2:$Y$70,$Z592-1939+1,1)</f>
        <v>0.83158126095787488</v>
      </c>
    </row>
    <row r="593" spans="1:34" x14ac:dyDescent="0.3">
      <c r="A593">
        <v>198</v>
      </c>
      <c r="B593">
        <v>1</v>
      </c>
      <c r="C593">
        <f>RS_wells_scenario_1_bgw!C593-RS_wells_baseline_bgw!C593</f>
        <v>0</v>
      </c>
      <c r="D593">
        <f>RS_wells_scenario_1_bgw!D593-RS_wells_baseline_bgw!D593</f>
        <v>0</v>
      </c>
      <c r="E593">
        <f>RS_wells_scenario_1_bgw!E593-RS_wells_baseline_bgw!E593</f>
        <v>0</v>
      </c>
      <c r="F593">
        <f>RS_wells_scenario_1_bgw!F593-RS_wells_baseline_bgw!F593</f>
        <v>0</v>
      </c>
      <c r="G593">
        <f>RS_wells_scenario_1_bgw!G593-RS_wells_baseline_bgw!G593</f>
        <v>0</v>
      </c>
      <c r="H593" s="19">
        <f>RS_wells_scenario_1_bgw!H593-RS_wells_baseline_bgw!H593</f>
        <v>0</v>
      </c>
      <c r="I593">
        <f>RS_wells_scenario_1_bgw!I593-RS_wells_baseline_bgw!I593</f>
        <v>0</v>
      </c>
      <c r="J593">
        <f>RS_wells_scenario_1_bgw!J593-RS_wells_baseline_bgw!J593</f>
        <v>0</v>
      </c>
      <c r="K593">
        <f>RS_wells_scenario_1_bgw!K593-RS_wells_baseline_bgw!K593</f>
        <v>0</v>
      </c>
      <c r="L593">
        <f>RS_wells_scenario_1_bgw!L593-RS_wells_baseline_bgw!L593</f>
        <v>0</v>
      </c>
      <c r="M593">
        <f>RS_wells_scenario_1_bgw!M593-RS_wells_baseline_bgw!M593</f>
        <v>0</v>
      </c>
      <c r="N593">
        <f>RS_wells_scenario_1_bgw!N593-RS_wells_baseline_bgw!N593</f>
        <v>0</v>
      </c>
      <c r="O593">
        <v>10.145833333333334</v>
      </c>
      <c r="P593">
        <f t="shared" si="132"/>
        <v>1956</v>
      </c>
      <c r="Q593" s="2">
        <f t="shared" si="133"/>
        <v>20586.333333332939</v>
      </c>
      <c r="R593">
        <f t="shared" si="134"/>
        <v>0</v>
      </c>
      <c r="S593">
        <f>I593*$O593/ref!$B$3</f>
        <v>0</v>
      </c>
      <c r="T593">
        <f>K593*$O593/ref!$B$3</f>
        <v>0</v>
      </c>
      <c r="U593">
        <f>L593*$O593/ref!$B$3</f>
        <v>0</v>
      </c>
      <c r="V593">
        <f>N593*$O593/ref!$B$3</f>
        <v>0</v>
      </c>
      <c r="W593">
        <f t="shared" si="138"/>
        <v>5</v>
      </c>
      <c r="X593" t="str">
        <f t="shared" si="139"/>
        <v>5 1956</v>
      </c>
      <c r="Y593">
        <f t="shared" si="136"/>
        <v>3</v>
      </c>
      <c r="Z593">
        <f t="shared" si="140"/>
        <v>1989</v>
      </c>
      <c r="AA593" t="str">
        <f t="shared" si="141"/>
        <v>3 1989</v>
      </c>
      <c r="AB593" s="1">
        <f t="shared" si="137"/>
        <v>32598.5625</v>
      </c>
      <c r="AC593">
        <f t="shared" si="135"/>
        <v>3</v>
      </c>
      <c r="AD593" s="16">
        <f t="shared" si="142"/>
        <v>-970.52900369442659</v>
      </c>
      <c r="AE593" s="16">
        <f t="shared" si="143"/>
        <v>-58.06330449380269</v>
      </c>
      <c r="AF593" s="16">
        <f t="shared" si="144"/>
        <v>1521.9248905282943</v>
      </c>
      <c r="AG593" s="16">
        <f t="shared" si="145"/>
        <v>3375.937688228305</v>
      </c>
      <c r="AH593">
        <f>INDEX(Impacts_scenario_1_RSBsn_Mask!$Y$2:$Y$70,$Z593-1939+1,1)</f>
        <v>0.83158126095787488</v>
      </c>
    </row>
    <row r="594" spans="1:34" x14ac:dyDescent="0.3">
      <c r="A594">
        <v>198</v>
      </c>
      <c r="B594">
        <v>2</v>
      </c>
      <c r="C594">
        <f>RS_wells_scenario_1_bgw!C594-RS_wells_baseline_bgw!C594</f>
        <v>0</v>
      </c>
      <c r="D594">
        <f>RS_wells_scenario_1_bgw!D594-RS_wells_baseline_bgw!D594</f>
        <v>0</v>
      </c>
      <c r="E594">
        <f>RS_wells_scenario_1_bgw!E594-RS_wells_baseline_bgw!E594</f>
        <v>0</v>
      </c>
      <c r="F594">
        <f>RS_wells_scenario_1_bgw!F594-RS_wells_baseline_bgw!F594</f>
        <v>0</v>
      </c>
      <c r="G594">
        <f>RS_wells_scenario_1_bgw!G594-RS_wells_baseline_bgw!G594</f>
        <v>0</v>
      </c>
      <c r="H594" s="19">
        <f>RS_wells_scenario_1_bgw!H594-RS_wells_baseline_bgw!H594</f>
        <v>0</v>
      </c>
      <c r="I594">
        <f>RS_wells_scenario_1_bgw!I594-RS_wells_baseline_bgw!I594</f>
        <v>0</v>
      </c>
      <c r="J594">
        <f>RS_wells_scenario_1_bgw!J594-RS_wells_baseline_bgw!J594</f>
        <v>0</v>
      </c>
      <c r="K594">
        <f>RS_wells_scenario_1_bgw!K594-RS_wells_baseline_bgw!K594</f>
        <v>0</v>
      </c>
      <c r="L594">
        <f>RS_wells_scenario_1_bgw!L594-RS_wells_baseline_bgw!L594</f>
        <v>0</v>
      </c>
      <c r="M594">
        <f>RS_wells_scenario_1_bgw!M594-RS_wells_baseline_bgw!M594</f>
        <v>0</v>
      </c>
      <c r="N594">
        <f>RS_wells_scenario_1_bgw!N594-RS_wells_baseline_bgw!N594</f>
        <v>0</v>
      </c>
      <c r="O594">
        <v>10.145833333333334</v>
      </c>
      <c r="P594">
        <f t="shared" si="132"/>
        <v>1956</v>
      </c>
      <c r="Q594" s="2">
        <f t="shared" si="133"/>
        <v>20596.479166666271</v>
      </c>
      <c r="R594">
        <f t="shared" si="134"/>
        <v>0</v>
      </c>
      <c r="S594">
        <f>I594*$O594/ref!$B$3</f>
        <v>0</v>
      </c>
      <c r="T594">
        <f>K594*$O594/ref!$B$3</f>
        <v>0</v>
      </c>
      <c r="U594">
        <f>L594*$O594/ref!$B$3</f>
        <v>0</v>
      </c>
      <c r="V594">
        <f>N594*$O594/ref!$B$3</f>
        <v>0</v>
      </c>
      <c r="W594">
        <f t="shared" si="138"/>
        <v>5</v>
      </c>
      <c r="X594" t="str">
        <f t="shared" si="139"/>
        <v>5 1956</v>
      </c>
      <c r="Y594">
        <f t="shared" si="136"/>
        <v>4</v>
      </c>
      <c r="Z594">
        <f t="shared" si="140"/>
        <v>1989</v>
      </c>
      <c r="AA594" t="str">
        <f t="shared" si="141"/>
        <v>4 1989</v>
      </c>
      <c r="AB594" s="1">
        <f t="shared" si="137"/>
        <v>32629</v>
      </c>
      <c r="AC594">
        <f t="shared" si="135"/>
        <v>3</v>
      </c>
      <c r="AD594" s="16">
        <f t="shared" si="142"/>
        <v>-192.42388894613754</v>
      </c>
      <c r="AE594" s="16">
        <f t="shared" si="143"/>
        <v>-2359.6355271895127</v>
      </c>
      <c r="AF594" s="16">
        <f t="shared" si="144"/>
        <v>3840.6908384001463</v>
      </c>
      <c r="AG594" s="16">
        <f t="shared" si="145"/>
        <v>2667.0346938445532</v>
      </c>
      <c r="AH594">
        <f>INDEX(Impacts_scenario_1_RSBsn_Mask!$Y$2:$Y$70,$Z594-1939+1,1)</f>
        <v>0.83158126095787488</v>
      </c>
    </row>
    <row r="595" spans="1:34" x14ac:dyDescent="0.3">
      <c r="A595">
        <v>198</v>
      </c>
      <c r="B595">
        <v>3</v>
      </c>
      <c r="C595">
        <f>RS_wells_scenario_1_bgw!C595-RS_wells_baseline_bgw!C595</f>
        <v>0</v>
      </c>
      <c r="D595">
        <f>RS_wells_scenario_1_bgw!D595-RS_wells_baseline_bgw!D595</f>
        <v>0</v>
      </c>
      <c r="E595">
        <f>RS_wells_scenario_1_bgw!E595-RS_wells_baseline_bgw!E595</f>
        <v>0</v>
      </c>
      <c r="F595">
        <f>RS_wells_scenario_1_bgw!F595-RS_wells_baseline_bgw!F595</f>
        <v>0</v>
      </c>
      <c r="G595">
        <f>RS_wells_scenario_1_bgw!G595-RS_wells_baseline_bgw!G595</f>
        <v>0</v>
      </c>
      <c r="H595" s="19">
        <f>RS_wells_scenario_1_bgw!H595-RS_wells_baseline_bgw!H595</f>
        <v>0</v>
      </c>
      <c r="I595">
        <f>RS_wells_scenario_1_bgw!I595-RS_wells_baseline_bgw!I595</f>
        <v>0</v>
      </c>
      <c r="J595">
        <f>RS_wells_scenario_1_bgw!J595-RS_wells_baseline_bgw!J595</f>
        <v>0</v>
      </c>
      <c r="K595">
        <f>RS_wells_scenario_1_bgw!K595-RS_wells_baseline_bgw!K595</f>
        <v>0</v>
      </c>
      <c r="L595">
        <f>RS_wells_scenario_1_bgw!L595-RS_wells_baseline_bgw!L595</f>
        <v>0</v>
      </c>
      <c r="M595">
        <f>RS_wells_scenario_1_bgw!M595-RS_wells_baseline_bgw!M595</f>
        <v>0</v>
      </c>
      <c r="N595">
        <f>RS_wells_scenario_1_bgw!N595-RS_wells_baseline_bgw!N595</f>
        <v>0</v>
      </c>
      <c r="O595">
        <v>10.145833333333334</v>
      </c>
      <c r="P595">
        <f t="shared" si="132"/>
        <v>1956</v>
      </c>
      <c r="Q595" s="2">
        <f t="shared" si="133"/>
        <v>20606.624999999603</v>
      </c>
      <c r="R595">
        <f t="shared" si="134"/>
        <v>0</v>
      </c>
      <c r="S595">
        <f>I595*$O595/ref!$B$3</f>
        <v>0</v>
      </c>
      <c r="T595">
        <f>K595*$O595/ref!$B$3</f>
        <v>0</v>
      </c>
      <c r="U595">
        <f>L595*$O595/ref!$B$3</f>
        <v>0</v>
      </c>
      <c r="V595">
        <f>N595*$O595/ref!$B$3</f>
        <v>0</v>
      </c>
      <c r="W595">
        <f t="shared" si="138"/>
        <v>5</v>
      </c>
      <c r="X595" t="str">
        <f t="shared" si="139"/>
        <v>5 1956</v>
      </c>
      <c r="Y595">
        <f t="shared" si="136"/>
        <v>5</v>
      </c>
      <c r="Z595">
        <f t="shared" si="140"/>
        <v>1989</v>
      </c>
      <c r="AA595" t="str">
        <f t="shared" si="141"/>
        <v>5 1989</v>
      </c>
      <c r="AB595" s="1">
        <f t="shared" si="137"/>
        <v>32659.4375</v>
      </c>
      <c r="AC595">
        <f t="shared" si="135"/>
        <v>3</v>
      </c>
      <c r="AD595" s="16">
        <f t="shared" si="142"/>
        <v>-3595.587006495075</v>
      </c>
      <c r="AE595" s="16">
        <f t="shared" si="143"/>
        <v>-3667.5922834452517</v>
      </c>
      <c r="AF595" s="16">
        <f t="shared" si="144"/>
        <v>657.02303589579503</v>
      </c>
      <c r="AG595" s="16">
        <f t="shared" si="145"/>
        <v>3562.1729426180395</v>
      </c>
      <c r="AH595">
        <f>INDEX(Impacts_scenario_1_RSBsn_Mask!$Y$2:$Y$70,$Z595-1939+1,1)</f>
        <v>0.83158126095787488</v>
      </c>
    </row>
    <row r="596" spans="1:34" x14ac:dyDescent="0.3">
      <c r="A596">
        <v>199</v>
      </c>
      <c r="B596">
        <v>1</v>
      </c>
      <c r="C596">
        <f>RS_wells_scenario_1_bgw!C596-RS_wells_baseline_bgw!C596</f>
        <v>0</v>
      </c>
      <c r="D596">
        <f>RS_wells_scenario_1_bgw!D596-RS_wells_baseline_bgw!D596</f>
        <v>0</v>
      </c>
      <c r="E596">
        <f>RS_wells_scenario_1_bgw!E596-RS_wells_baseline_bgw!E596</f>
        <v>0</v>
      </c>
      <c r="F596">
        <f>RS_wells_scenario_1_bgw!F596-RS_wells_baseline_bgw!F596</f>
        <v>0</v>
      </c>
      <c r="G596">
        <f>RS_wells_scenario_1_bgw!G596-RS_wells_baseline_bgw!G596</f>
        <v>0</v>
      </c>
      <c r="H596" s="19">
        <f>RS_wells_scenario_1_bgw!H596-RS_wells_baseline_bgw!H596</f>
        <v>0</v>
      </c>
      <c r="I596">
        <f>RS_wells_scenario_1_bgw!I596-RS_wells_baseline_bgw!I596</f>
        <v>0</v>
      </c>
      <c r="J596">
        <f>RS_wells_scenario_1_bgw!J596-RS_wells_baseline_bgw!J596</f>
        <v>0</v>
      </c>
      <c r="K596">
        <f>RS_wells_scenario_1_bgw!K596-RS_wells_baseline_bgw!K596</f>
        <v>0</v>
      </c>
      <c r="L596">
        <f>RS_wells_scenario_1_bgw!L596-RS_wells_baseline_bgw!L596</f>
        <v>0</v>
      </c>
      <c r="M596">
        <f>RS_wells_scenario_1_bgw!M596-RS_wells_baseline_bgw!M596</f>
        <v>0</v>
      </c>
      <c r="N596">
        <f>RS_wells_scenario_1_bgw!N596-RS_wells_baseline_bgw!N596</f>
        <v>0</v>
      </c>
      <c r="O596">
        <v>10.145833333333334</v>
      </c>
      <c r="P596">
        <f t="shared" si="132"/>
        <v>1956</v>
      </c>
      <c r="Q596" s="2">
        <f t="shared" si="133"/>
        <v>20616.770833332936</v>
      </c>
      <c r="R596">
        <f t="shared" si="134"/>
        <v>0</v>
      </c>
      <c r="S596">
        <f>I596*$O596/ref!$B$3</f>
        <v>0</v>
      </c>
      <c r="T596">
        <f>K596*$O596/ref!$B$3</f>
        <v>0</v>
      </c>
      <c r="U596">
        <f>L596*$O596/ref!$B$3</f>
        <v>0</v>
      </c>
      <c r="V596">
        <f>N596*$O596/ref!$B$3</f>
        <v>0</v>
      </c>
      <c r="W596">
        <f t="shared" si="138"/>
        <v>6</v>
      </c>
      <c r="X596" t="str">
        <f t="shared" si="139"/>
        <v>6 1956</v>
      </c>
      <c r="Y596">
        <f t="shared" si="136"/>
        <v>6</v>
      </c>
      <c r="Z596">
        <f t="shared" si="140"/>
        <v>1989</v>
      </c>
      <c r="AA596" t="str">
        <f t="shared" si="141"/>
        <v>6 1989</v>
      </c>
      <c r="AB596" s="1">
        <f t="shared" si="137"/>
        <v>32689.875</v>
      </c>
      <c r="AC596">
        <f t="shared" si="135"/>
        <v>3</v>
      </c>
      <c r="AD596" s="16">
        <f t="shared" si="142"/>
        <v>-2488.8299546037842</v>
      </c>
      <c r="AE596" s="16">
        <f t="shared" si="143"/>
        <v>-8653.91733710687</v>
      </c>
      <c r="AF596" s="16">
        <f t="shared" si="144"/>
        <v>38.951889505614822</v>
      </c>
      <c r="AG596" s="16">
        <f t="shared" si="145"/>
        <v>5870.3690951569142</v>
      </c>
      <c r="AH596">
        <f>INDEX(Impacts_scenario_1_RSBsn_Mask!$Y$2:$Y$70,$Z596-1939+1,1)</f>
        <v>0.83158126095787488</v>
      </c>
    </row>
    <row r="597" spans="1:34" x14ac:dyDescent="0.3">
      <c r="A597">
        <v>199</v>
      </c>
      <c r="B597">
        <v>2</v>
      </c>
      <c r="C597">
        <f>RS_wells_scenario_1_bgw!C597-RS_wells_baseline_bgw!C597</f>
        <v>0</v>
      </c>
      <c r="D597">
        <f>RS_wells_scenario_1_bgw!D597-RS_wells_baseline_bgw!D597</f>
        <v>0</v>
      </c>
      <c r="E597">
        <f>RS_wells_scenario_1_bgw!E597-RS_wells_baseline_bgw!E597</f>
        <v>0</v>
      </c>
      <c r="F597">
        <f>RS_wells_scenario_1_bgw!F597-RS_wells_baseline_bgw!F597</f>
        <v>0</v>
      </c>
      <c r="G597">
        <f>RS_wells_scenario_1_bgw!G597-RS_wells_baseline_bgw!G597</f>
        <v>0</v>
      </c>
      <c r="H597" s="19">
        <f>RS_wells_scenario_1_bgw!H597-RS_wells_baseline_bgw!H597</f>
        <v>0</v>
      </c>
      <c r="I597">
        <f>RS_wells_scenario_1_bgw!I597-RS_wells_baseline_bgw!I597</f>
        <v>0</v>
      </c>
      <c r="J597">
        <f>RS_wells_scenario_1_bgw!J597-RS_wells_baseline_bgw!J597</f>
        <v>0</v>
      </c>
      <c r="K597">
        <f>RS_wells_scenario_1_bgw!K597-RS_wells_baseline_bgw!K597</f>
        <v>0</v>
      </c>
      <c r="L597">
        <f>RS_wells_scenario_1_bgw!L597-RS_wells_baseline_bgw!L597</f>
        <v>0</v>
      </c>
      <c r="M597">
        <f>RS_wells_scenario_1_bgw!M597-RS_wells_baseline_bgw!M597</f>
        <v>0</v>
      </c>
      <c r="N597">
        <f>RS_wells_scenario_1_bgw!N597-RS_wells_baseline_bgw!N597</f>
        <v>0</v>
      </c>
      <c r="O597">
        <v>10.145833333333334</v>
      </c>
      <c r="P597">
        <f t="shared" si="132"/>
        <v>1956</v>
      </c>
      <c r="Q597" s="2">
        <f t="shared" si="133"/>
        <v>20626.916666666268</v>
      </c>
      <c r="R597">
        <f t="shared" si="134"/>
        <v>0</v>
      </c>
      <c r="S597">
        <f>I597*$O597/ref!$B$3</f>
        <v>0</v>
      </c>
      <c r="T597">
        <f>K597*$O597/ref!$B$3</f>
        <v>0</v>
      </c>
      <c r="U597">
        <f>L597*$O597/ref!$B$3</f>
        <v>0</v>
      </c>
      <c r="V597">
        <f>N597*$O597/ref!$B$3</f>
        <v>0</v>
      </c>
      <c r="W597">
        <f t="shared" si="138"/>
        <v>6</v>
      </c>
      <c r="X597" t="str">
        <f t="shared" si="139"/>
        <v>6 1956</v>
      </c>
      <c r="Y597">
        <f t="shared" si="136"/>
        <v>7</v>
      </c>
      <c r="Z597">
        <f t="shared" si="140"/>
        <v>1989</v>
      </c>
      <c r="AA597" t="str">
        <f t="shared" si="141"/>
        <v>7 1989</v>
      </c>
      <c r="AB597" s="1">
        <f t="shared" si="137"/>
        <v>32720.3125</v>
      </c>
      <c r="AC597">
        <f t="shared" si="135"/>
        <v>3</v>
      </c>
      <c r="AD597" s="16">
        <f t="shared" si="142"/>
        <v>910.3431691594958</v>
      </c>
      <c r="AE597" s="16">
        <f t="shared" si="143"/>
        <v>-26476.795506915754</v>
      </c>
      <c r="AF597" s="16">
        <f t="shared" si="144"/>
        <v>4497.615664865275</v>
      </c>
      <c r="AG597" s="16">
        <f t="shared" si="145"/>
        <v>4820.5719734544837</v>
      </c>
      <c r="AH597">
        <f>INDEX(Impacts_scenario_1_RSBsn_Mask!$Y$2:$Y$70,$Z597-1939+1,1)</f>
        <v>0.83158126095787488</v>
      </c>
    </row>
    <row r="598" spans="1:34" x14ac:dyDescent="0.3">
      <c r="A598">
        <v>199</v>
      </c>
      <c r="B598">
        <v>3</v>
      </c>
      <c r="C598">
        <f>RS_wells_scenario_1_bgw!C598-RS_wells_baseline_bgw!C598</f>
        <v>0</v>
      </c>
      <c r="D598">
        <f>RS_wells_scenario_1_bgw!D598-RS_wells_baseline_bgw!D598</f>
        <v>0</v>
      </c>
      <c r="E598">
        <f>RS_wells_scenario_1_bgw!E598-RS_wells_baseline_bgw!E598</f>
        <v>0</v>
      </c>
      <c r="F598">
        <f>RS_wells_scenario_1_bgw!F598-RS_wells_baseline_bgw!F598</f>
        <v>0</v>
      </c>
      <c r="G598">
        <f>RS_wells_scenario_1_bgw!G598-RS_wells_baseline_bgw!G598</f>
        <v>0</v>
      </c>
      <c r="H598" s="19">
        <f>RS_wells_scenario_1_bgw!H598-RS_wells_baseline_bgw!H598</f>
        <v>0</v>
      </c>
      <c r="I598">
        <f>RS_wells_scenario_1_bgw!I598-RS_wells_baseline_bgw!I598</f>
        <v>0</v>
      </c>
      <c r="J598">
        <f>RS_wells_scenario_1_bgw!J598-RS_wells_baseline_bgw!J598</f>
        <v>0</v>
      </c>
      <c r="K598">
        <f>RS_wells_scenario_1_bgw!K598-RS_wells_baseline_bgw!K598</f>
        <v>0</v>
      </c>
      <c r="L598">
        <f>RS_wells_scenario_1_bgw!L598-RS_wells_baseline_bgw!L598</f>
        <v>0</v>
      </c>
      <c r="M598">
        <f>RS_wells_scenario_1_bgw!M598-RS_wells_baseline_bgw!M598</f>
        <v>0</v>
      </c>
      <c r="N598">
        <f>RS_wells_scenario_1_bgw!N598-RS_wells_baseline_bgw!N598</f>
        <v>0</v>
      </c>
      <c r="O598">
        <v>10.145833333333334</v>
      </c>
      <c r="P598">
        <f t="shared" si="132"/>
        <v>1956</v>
      </c>
      <c r="Q598" s="2">
        <f t="shared" si="133"/>
        <v>20637.0624999996</v>
      </c>
      <c r="R598">
        <f t="shared" si="134"/>
        <v>0</v>
      </c>
      <c r="S598">
        <f>I598*$O598/ref!$B$3</f>
        <v>0</v>
      </c>
      <c r="T598">
        <f>K598*$O598/ref!$B$3</f>
        <v>0</v>
      </c>
      <c r="U598">
        <f>L598*$O598/ref!$B$3</f>
        <v>0</v>
      </c>
      <c r="V598">
        <f>N598*$O598/ref!$B$3</f>
        <v>0</v>
      </c>
      <c r="W598">
        <f t="shared" si="138"/>
        <v>6</v>
      </c>
      <c r="X598" t="str">
        <f t="shared" si="139"/>
        <v>6 1956</v>
      </c>
      <c r="Y598">
        <f t="shared" si="136"/>
        <v>8</v>
      </c>
      <c r="Z598">
        <f t="shared" si="140"/>
        <v>1989</v>
      </c>
      <c r="AA598" t="str">
        <f t="shared" si="141"/>
        <v>8 1989</v>
      </c>
      <c r="AB598" s="1">
        <f t="shared" si="137"/>
        <v>32750.75</v>
      </c>
      <c r="AC598">
        <f t="shared" si="135"/>
        <v>3</v>
      </c>
      <c r="AD598" s="16">
        <f t="shared" si="142"/>
        <v>3867.6559371202538</v>
      </c>
      <c r="AE598" s="16">
        <f t="shared" si="143"/>
        <v>-29055.385838613431</v>
      </c>
      <c r="AF598" s="16">
        <f t="shared" si="144"/>
        <v>2245.5960653014531</v>
      </c>
      <c r="AG598" s="16">
        <f t="shared" si="145"/>
        <v>4510.1409939453279</v>
      </c>
      <c r="AH598">
        <f>INDEX(Impacts_scenario_1_RSBsn_Mask!$Y$2:$Y$70,$Z598-1939+1,1)</f>
        <v>0.83158126095787488</v>
      </c>
    </row>
    <row r="599" spans="1:34" x14ac:dyDescent="0.3">
      <c r="A599">
        <v>200</v>
      </c>
      <c r="B599">
        <v>1</v>
      </c>
      <c r="C599">
        <f>RS_wells_scenario_1_bgw!C599-RS_wells_baseline_bgw!C599</f>
        <v>0</v>
      </c>
      <c r="D599">
        <f>RS_wells_scenario_1_bgw!D599-RS_wells_baseline_bgw!D599</f>
        <v>0</v>
      </c>
      <c r="E599">
        <f>RS_wells_scenario_1_bgw!E599-RS_wells_baseline_bgw!E599</f>
        <v>0</v>
      </c>
      <c r="F599">
        <f>RS_wells_scenario_1_bgw!F599-RS_wells_baseline_bgw!F599</f>
        <v>0</v>
      </c>
      <c r="G599">
        <f>RS_wells_scenario_1_bgw!G599-RS_wells_baseline_bgw!G599</f>
        <v>0</v>
      </c>
      <c r="H599" s="19">
        <f>RS_wells_scenario_1_bgw!H599-RS_wells_baseline_bgw!H599</f>
        <v>0</v>
      </c>
      <c r="I599">
        <f>RS_wells_scenario_1_bgw!I599-RS_wells_baseline_bgw!I599</f>
        <v>0</v>
      </c>
      <c r="J599">
        <f>RS_wells_scenario_1_bgw!J599-RS_wells_baseline_bgw!J599</f>
        <v>0</v>
      </c>
      <c r="K599">
        <f>RS_wells_scenario_1_bgw!K599-RS_wells_baseline_bgw!K599</f>
        <v>0</v>
      </c>
      <c r="L599">
        <f>RS_wells_scenario_1_bgw!L599-RS_wells_baseline_bgw!L599</f>
        <v>0</v>
      </c>
      <c r="M599">
        <f>RS_wells_scenario_1_bgw!M599-RS_wells_baseline_bgw!M599</f>
        <v>0</v>
      </c>
      <c r="N599">
        <f>RS_wells_scenario_1_bgw!N599-RS_wells_baseline_bgw!N599</f>
        <v>0</v>
      </c>
      <c r="O599">
        <v>10.145833333333334</v>
      </c>
      <c r="P599">
        <f t="shared" si="132"/>
        <v>1956</v>
      </c>
      <c r="Q599" s="2">
        <f t="shared" si="133"/>
        <v>20647.208333332932</v>
      </c>
      <c r="R599">
        <f t="shared" si="134"/>
        <v>0</v>
      </c>
      <c r="S599">
        <f>I599*$O599/ref!$B$3</f>
        <v>0</v>
      </c>
      <c r="T599">
        <f>K599*$O599/ref!$B$3</f>
        <v>0</v>
      </c>
      <c r="U599">
        <f>L599*$O599/ref!$B$3</f>
        <v>0</v>
      </c>
      <c r="V599">
        <f>N599*$O599/ref!$B$3</f>
        <v>0</v>
      </c>
      <c r="W599">
        <f t="shared" si="138"/>
        <v>7</v>
      </c>
      <c r="X599" t="str">
        <f t="shared" si="139"/>
        <v>7 1956</v>
      </c>
      <c r="Y599">
        <f t="shared" si="136"/>
        <v>9</v>
      </c>
      <c r="Z599">
        <f t="shared" si="140"/>
        <v>1989</v>
      </c>
      <c r="AA599" t="str">
        <f t="shared" si="141"/>
        <v>9 1989</v>
      </c>
      <c r="AB599" s="1">
        <f t="shared" si="137"/>
        <v>32781.1875</v>
      </c>
      <c r="AC599">
        <f t="shared" si="135"/>
        <v>3</v>
      </c>
      <c r="AD599" s="16">
        <f t="shared" si="142"/>
        <v>-356.40434274731246</v>
      </c>
      <c r="AE599" s="16">
        <f t="shared" si="143"/>
        <v>-13074.595000200889</v>
      </c>
      <c r="AF599" s="16">
        <f t="shared" si="144"/>
        <v>2046.6761228858645</v>
      </c>
      <c r="AG599" s="16">
        <f t="shared" si="145"/>
        <v>4259.4042615917251</v>
      </c>
      <c r="AH599">
        <f>INDEX(Impacts_scenario_1_RSBsn_Mask!$Y$2:$Y$70,$Z599-1939+1,1)</f>
        <v>0.83158126095787488</v>
      </c>
    </row>
    <row r="600" spans="1:34" x14ac:dyDescent="0.3">
      <c r="A600">
        <v>200</v>
      </c>
      <c r="B600">
        <v>2</v>
      </c>
      <c r="C600">
        <f>RS_wells_scenario_1_bgw!C600-RS_wells_baseline_bgw!C600</f>
        <v>0</v>
      </c>
      <c r="D600">
        <f>RS_wells_scenario_1_bgw!D600-RS_wells_baseline_bgw!D600</f>
        <v>0</v>
      </c>
      <c r="E600">
        <f>RS_wells_scenario_1_bgw!E600-RS_wells_baseline_bgw!E600</f>
        <v>0</v>
      </c>
      <c r="F600">
        <f>RS_wells_scenario_1_bgw!F600-RS_wells_baseline_bgw!F600</f>
        <v>0</v>
      </c>
      <c r="G600">
        <f>RS_wells_scenario_1_bgw!G600-RS_wells_baseline_bgw!G600</f>
        <v>0</v>
      </c>
      <c r="H600" s="19">
        <f>RS_wells_scenario_1_bgw!H600-RS_wells_baseline_bgw!H600</f>
        <v>0</v>
      </c>
      <c r="I600">
        <f>RS_wells_scenario_1_bgw!I600-RS_wells_baseline_bgw!I600</f>
        <v>0</v>
      </c>
      <c r="J600">
        <f>RS_wells_scenario_1_bgw!J600-RS_wells_baseline_bgw!J600</f>
        <v>0</v>
      </c>
      <c r="K600">
        <f>RS_wells_scenario_1_bgw!K600-RS_wells_baseline_bgw!K600</f>
        <v>0</v>
      </c>
      <c r="L600">
        <f>RS_wells_scenario_1_bgw!L600-RS_wells_baseline_bgw!L600</f>
        <v>0</v>
      </c>
      <c r="M600">
        <f>RS_wells_scenario_1_bgw!M600-RS_wells_baseline_bgw!M600</f>
        <v>0</v>
      </c>
      <c r="N600">
        <f>RS_wells_scenario_1_bgw!N600-RS_wells_baseline_bgw!N600</f>
        <v>0</v>
      </c>
      <c r="O600">
        <v>10.145833333333334</v>
      </c>
      <c r="P600">
        <f t="shared" si="132"/>
        <v>1956</v>
      </c>
      <c r="Q600" s="2">
        <f t="shared" si="133"/>
        <v>20657.354166666264</v>
      </c>
      <c r="R600">
        <f t="shared" si="134"/>
        <v>0</v>
      </c>
      <c r="S600">
        <f>I600*$O600/ref!$B$3</f>
        <v>0</v>
      </c>
      <c r="T600">
        <f>K600*$O600/ref!$B$3</f>
        <v>0</v>
      </c>
      <c r="U600">
        <f>L600*$O600/ref!$B$3</f>
        <v>0</v>
      </c>
      <c r="V600">
        <f>N600*$O600/ref!$B$3</f>
        <v>0</v>
      </c>
      <c r="W600">
        <f t="shared" si="138"/>
        <v>7</v>
      </c>
      <c r="X600" t="str">
        <f t="shared" si="139"/>
        <v>7 1956</v>
      </c>
      <c r="Y600">
        <f t="shared" si="136"/>
        <v>10</v>
      </c>
      <c r="Z600">
        <f t="shared" si="140"/>
        <v>1989</v>
      </c>
      <c r="AA600" t="str">
        <f t="shared" si="141"/>
        <v>10 1989</v>
      </c>
      <c r="AB600" s="1">
        <f t="shared" si="137"/>
        <v>32811.625</v>
      </c>
      <c r="AC600">
        <f t="shared" si="135"/>
        <v>3</v>
      </c>
      <c r="AD600" s="16">
        <f t="shared" si="142"/>
        <v>-2764.9517982975599</v>
      </c>
      <c r="AE600" s="16">
        <f t="shared" si="143"/>
        <v>-58.06330449380269</v>
      </c>
      <c r="AF600" s="16">
        <f t="shared" si="144"/>
        <v>2331.1353986837566</v>
      </c>
      <c r="AG600" s="16">
        <f t="shared" si="145"/>
        <v>3910.5027361351167</v>
      </c>
      <c r="AH600">
        <f>INDEX(Impacts_scenario_1_RSBsn_Mask!$Y$2:$Y$70,$Z600-1939+1,1)</f>
        <v>0.83158126095787488</v>
      </c>
    </row>
    <row r="601" spans="1:34" x14ac:dyDescent="0.3">
      <c r="A601">
        <v>200</v>
      </c>
      <c r="B601">
        <v>3</v>
      </c>
      <c r="C601">
        <f>RS_wells_scenario_1_bgw!C601-RS_wells_baseline_bgw!C601</f>
        <v>0</v>
      </c>
      <c r="D601">
        <f>RS_wells_scenario_1_bgw!D601-RS_wells_baseline_bgw!D601</f>
        <v>0</v>
      </c>
      <c r="E601">
        <f>RS_wells_scenario_1_bgw!E601-RS_wells_baseline_bgw!E601</f>
        <v>0</v>
      </c>
      <c r="F601">
        <f>RS_wells_scenario_1_bgw!F601-RS_wells_baseline_bgw!F601</f>
        <v>0</v>
      </c>
      <c r="G601">
        <f>RS_wells_scenario_1_bgw!G601-RS_wells_baseline_bgw!G601</f>
        <v>0</v>
      </c>
      <c r="H601" s="19">
        <f>RS_wells_scenario_1_bgw!H601-RS_wells_baseline_bgw!H601</f>
        <v>0</v>
      </c>
      <c r="I601">
        <f>RS_wells_scenario_1_bgw!I601-RS_wells_baseline_bgw!I601</f>
        <v>0</v>
      </c>
      <c r="J601">
        <f>RS_wells_scenario_1_bgw!J601-RS_wells_baseline_bgw!J601</f>
        <v>0</v>
      </c>
      <c r="K601">
        <f>RS_wells_scenario_1_bgw!K601-RS_wells_baseline_bgw!K601</f>
        <v>0</v>
      </c>
      <c r="L601">
        <f>RS_wells_scenario_1_bgw!L601-RS_wells_baseline_bgw!L601</f>
        <v>0</v>
      </c>
      <c r="M601">
        <f>RS_wells_scenario_1_bgw!M601-RS_wells_baseline_bgw!M601</f>
        <v>0</v>
      </c>
      <c r="N601">
        <f>RS_wells_scenario_1_bgw!N601-RS_wells_baseline_bgw!N601</f>
        <v>0</v>
      </c>
      <c r="O601">
        <v>10.145833333333334</v>
      </c>
      <c r="P601">
        <f t="shared" si="132"/>
        <v>1956</v>
      </c>
      <c r="Q601" s="2">
        <f t="shared" si="133"/>
        <v>20667.499999999596</v>
      </c>
      <c r="R601">
        <f t="shared" si="134"/>
        <v>0</v>
      </c>
      <c r="S601">
        <f>I601*$O601/ref!$B$3</f>
        <v>0</v>
      </c>
      <c r="T601">
        <f>K601*$O601/ref!$B$3</f>
        <v>0</v>
      </c>
      <c r="U601">
        <f>L601*$O601/ref!$B$3</f>
        <v>0</v>
      </c>
      <c r="V601">
        <f>N601*$O601/ref!$B$3</f>
        <v>0</v>
      </c>
      <c r="W601">
        <f t="shared" si="138"/>
        <v>7</v>
      </c>
      <c r="X601" t="str">
        <f t="shared" si="139"/>
        <v>7 1956</v>
      </c>
      <c r="Y601">
        <f t="shared" si="136"/>
        <v>11</v>
      </c>
      <c r="Z601">
        <f t="shared" si="140"/>
        <v>1989</v>
      </c>
      <c r="AA601" t="str">
        <f t="shared" si="141"/>
        <v>11 1989</v>
      </c>
      <c r="AB601" s="1">
        <f t="shared" si="137"/>
        <v>32842.0625</v>
      </c>
      <c r="AC601">
        <f t="shared" si="135"/>
        <v>3</v>
      </c>
      <c r="AD601" s="16">
        <f t="shared" si="142"/>
        <v>-1027.185267437919</v>
      </c>
      <c r="AE601" s="16">
        <f t="shared" si="143"/>
        <v>-58.06330449380269</v>
      </c>
      <c r="AF601" s="16">
        <f t="shared" si="144"/>
        <v>1585.2312584317633</v>
      </c>
      <c r="AG601" s="16">
        <f t="shared" si="145"/>
        <v>3943.1757873357174</v>
      </c>
      <c r="AH601">
        <f>INDEX(Impacts_scenario_1_RSBsn_Mask!$Y$2:$Y$70,$Z601-1939+1,1)</f>
        <v>0.83158126095787488</v>
      </c>
    </row>
    <row r="602" spans="1:34" x14ac:dyDescent="0.3">
      <c r="A602">
        <v>201</v>
      </c>
      <c r="B602">
        <v>1</v>
      </c>
      <c r="C602">
        <f>RS_wells_scenario_1_bgw!C602-RS_wells_baseline_bgw!C602</f>
        <v>0</v>
      </c>
      <c r="D602">
        <f>RS_wells_scenario_1_bgw!D602-RS_wells_baseline_bgw!D602</f>
        <v>0</v>
      </c>
      <c r="E602">
        <f>RS_wells_scenario_1_bgw!E602-RS_wells_baseline_bgw!E602</f>
        <v>0</v>
      </c>
      <c r="F602">
        <f>RS_wells_scenario_1_bgw!F602-RS_wells_baseline_bgw!F602</f>
        <v>0</v>
      </c>
      <c r="G602">
        <f>RS_wells_scenario_1_bgw!G602-RS_wells_baseline_bgw!G602</f>
        <v>0</v>
      </c>
      <c r="H602" s="19">
        <f>RS_wells_scenario_1_bgw!H602-RS_wells_baseline_bgw!H602</f>
        <v>0</v>
      </c>
      <c r="I602">
        <f>RS_wells_scenario_1_bgw!I602-RS_wells_baseline_bgw!I602</f>
        <v>0</v>
      </c>
      <c r="J602">
        <f>RS_wells_scenario_1_bgw!J602-RS_wells_baseline_bgw!J602</f>
        <v>0</v>
      </c>
      <c r="K602">
        <f>RS_wells_scenario_1_bgw!K602-RS_wells_baseline_bgw!K602</f>
        <v>0</v>
      </c>
      <c r="L602">
        <f>RS_wells_scenario_1_bgw!L602-RS_wells_baseline_bgw!L602</f>
        <v>0</v>
      </c>
      <c r="M602">
        <f>RS_wells_scenario_1_bgw!M602-RS_wells_baseline_bgw!M602</f>
        <v>0</v>
      </c>
      <c r="N602">
        <f>RS_wells_scenario_1_bgw!N602-RS_wells_baseline_bgw!N602</f>
        <v>0</v>
      </c>
      <c r="O602">
        <v>10.145833333333334</v>
      </c>
      <c r="P602">
        <f t="shared" si="132"/>
        <v>1956</v>
      </c>
      <c r="Q602" s="2">
        <f t="shared" si="133"/>
        <v>20677.645833332928</v>
      </c>
      <c r="R602">
        <f t="shared" si="134"/>
        <v>0</v>
      </c>
      <c r="S602">
        <f>I602*$O602/ref!$B$3</f>
        <v>0</v>
      </c>
      <c r="T602">
        <f>K602*$O602/ref!$B$3</f>
        <v>0</v>
      </c>
      <c r="U602">
        <f>L602*$O602/ref!$B$3</f>
        <v>0</v>
      </c>
      <c r="V602">
        <f>N602*$O602/ref!$B$3</f>
        <v>0</v>
      </c>
      <c r="W602">
        <f t="shared" si="138"/>
        <v>8</v>
      </c>
      <c r="X602" t="str">
        <f t="shared" si="139"/>
        <v>8 1956</v>
      </c>
      <c r="Y602">
        <f t="shared" si="136"/>
        <v>12</v>
      </c>
      <c r="Z602">
        <f t="shared" si="140"/>
        <v>1989</v>
      </c>
      <c r="AA602" t="str">
        <f t="shared" si="141"/>
        <v>12 1989</v>
      </c>
      <c r="AB602" s="1">
        <f t="shared" si="137"/>
        <v>32872.5</v>
      </c>
      <c r="AC602">
        <f t="shared" si="135"/>
        <v>3</v>
      </c>
      <c r="AD602" s="16">
        <f t="shared" si="142"/>
        <v>-255.797783822219</v>
      </c>
      <c r="AE602" s="16">
        <f t="shared" si="143"/>
        <v>-58.06330449380269</v>
      </c>
      <c r="AF602" s="16">
        <f t="shared" si="144"/>
        <v>570.59239126477883</v>
      </c>
      <c r="AG602" s="16">
        <f t="shared" si="145"/>
        <v>3916.7112616956028</v>
      </c>
      <c r="AH602">
        <f>INDEX(Impacts_scenario_1_RSBsn_Mask!$Y$2:$Y$70,$Z602-1939+1,1)</f>
        <v>0.83158126095787488</v>
      </c>
    </row>
    <row r="603" spans="1:34" x14ac:dyDescent="0.3">
      <c r="A603">
        <v>201</v>
      </c>
      <c r="B603">
        <v>2</v>
      </c>
      <c r="C603">
        <f>RS_wells_scenario_1_bgw!C603-RS_wells_baseline_bgw!C603</f>
        <v>0</v>
      </c>
      <c r="D603">
        <f>RS_wells_scenario_1_bgw!D603-RS_wells_baseline_bgw!D603</f>
        <v>0</v>
      </c>
      <c r="E603">
        <f>RS_wells_scenario_1_bgw!E603-RS_wells_baseline_bgw!E603</f>
        <v>0</v>
      </c>
      <c r="F603">
        <f>RS_wells_scenario_1_bgw!F603-RS_wells_baseline_bgw!F603</f>
        <v>0</v>
      </c>
      <c r="G603">
        <f>RS_wells_scenario_1_bgw!G603-RS_wells_baseline_bgw!G603</f>
        <v>0</v>
      </c>
      <c r="H603" s="19">
        <f>RS_wells_scenario_1_bgw!H603-RS_wells_baseline_bgw!H603</f>
        <v>0</v>
      </c>
      <c r="I603">
        <f>RS_wells_scenario_1_bgw!I603-RS_wells_baseline_bgw!I603</f>
        <v>0</v>
      </c>
      <c r="J603">
        <f>RS_wells_scenario_1_bgw!J603-RS_wells_baseline_bgw!J603</f>
        <v>0</v>
      </c>
      <c r="K603">
        <f>RS_wells_scenario_1_bgw!K603-RS_wells_baseline_bgw!K603</f>
        <v>0</v>
      </c>
      <c r="L603">
        <f>RS_wells_scenario_1_bgw!L603-RS_wells_baseline_bgw!L603</f>
        <v>0</v>
      </c>
      <c r="M603">
        <f>RS_wells_scenario_1_bgw!M603-RS_wells_baseline_bgw!M603</f>
        <v>0</v>
      </c>
      <c r="N603">
        <f>RS_wells_scenario_1_bgw!N603-RS_wells_baseline_bgw!N603</f>
        <v>0</v>
      </c>
      <c r="O603">
        <v>10.145833333333334</v>
      </c>
      <c r="P603">
        <f t="shared" si="132"/>
        <v>1956</v>
      </c>
      <c r="Q603" s="2">
        <f t="shared" si="133"/>
        <v>20687.79166666626</v>
      </c>
      <c r="R603">
        <f t="shared" si="134"/>
        <v>0</v>
      </c>
      <c r="S603">
        <f>I603*$O603/ref!$B$3</f>
        <v>0</v>
      </c>
      <c r="T603">
        <f>K603*$O603/ref!$B$3</f>
        <v>0</v>
      </c>
      <c r="U603">
        <f>L603*$O603/ref!$B$3</f>
        <v>0</v>
      </c>
      <c r="V603">
        <f>N603*$O603/ref!$B$3</f>
        <v>0</v>
      </c>
      <c r="W603">
        <f t="shared" si="138"/>
        <v>8</v>
      </c>
      <c r="X603" t="str">
        <f t="shared" si="139"/>
        <v>8 1956</v>
      </c>
      <c r="Y603">
        <f t="shared" si="136"/>
        <v>1</v>
      </c>
      <c r="Z603">
        <f t="shared" si="140"/>
        <v>1990</v>
      </c>
      <c r="AA603" t="str">
        <f t="shared" si="141"/>
        <v>1 1990</v>
      </c>
      <c r="AB603" s="1">
        <f t="shared" si="137"/>
        <v>32902.9375</v>
      </c>
      <c r="AC603">
        <f t="shared" si="135"/>
        <v>3</v>
      </c>
      <c r="AD603" s="16">
        <f t="shared" si="142"/>
        <v>-1330.6819761396143</v>
      </c>
      <c r="AE603" s="16">
        <f t="shared" si="143"/>
        <v>-58.063304493800089</v>
      </c>
      <c r="AF603" s="16">
        <f t="shared" si="144"/>
        <v>482.66133589416881</v>
      </c>
      <c r="AG603" s="16">
        <f t="shared" si="145"/>
        <v>3910.3690437253217</v>
      </c>
      <c r="AH603">
        <f>INDEX(Impacts_scenario_1_RSBsn_Mask!$Y$2:$Y$70,$Z603-1939+1,1)</f>
        <v>0.80313089482042643</v>
      </c>
    </row>
    <row r="604" spans="1:34" x14ac:dyDescent="0.3">
      <c r="A604">
        <v>201</v>
      </c>
      <c r="B604">
        <v>3</v>
      </c>
      <c r="C604">
        <f>RS_wells_scenario_1_bgw!C604-RS_wells_baseline_bgw!C604</f>
        <v>0</v>
      </c>
      <c r="D604">
        <f>RS_wells_scenario_1_bgw!D604-RS_wells_baseline_bgw!D604</f>
        <v>0</v>
      </c>
      <c r="E604">
        <f>RS_wells_scenario_1_bgw!E604-RS_wells_baseline_bgw!E604</f>
        <v>0</v>
      </c>
      <c r="F604">
        <f>RS_wells_scenario_1_bgw!F604-RS_wells_baseline_bgw!F604</f>
        <v>0</v>
      </c>
      <c r="G604">
        <f>RS_wells_scenario_1_bgw!G604-RS_wells_baseline_bgw!G604</f>
        <v>0</v>
      </c>
      <c r="H604" s="19">
        <f>RS_wells_scenario_1_bgw!H604-RS_wells_baseline_bgw!H604</f>
        <v>0</v>
      </c>
      <c r="I604">
        <f>RS_wells_scenario_1_bgw!I604-RS_wells_baseline_bgw!I604</f>
        <v>0</v>
      </c>
      <c r="J604">
        <f>RS_wells_scenario_1_bgw!J604-RS_wells_baseline_bgw!J604</f>
        <v>0</v>
      </c>
      <c r="K604">
        <f>RS_wells_scenario_1_bgw!K604-RS_wells_baseline_bgw!K604</f>
        <v>0</v>
      </c>
      <c r="L604">
        <f>RS_wells_scenario_1_bgw!L604-RS_wells_baseline_bgw!L604</f>
        <v>0</v>
      </c>
      <c r="M604">
        <f>RS_wells_scenario_1_bgw!M604-RS_wells_baseline_bgw!M604</f>
        <v>0</v>
      </c>
      <c r="N604">
        <f>RS_wells_scenario_1_bgw!N604-RS_wells_baseline_bgw!N604</f>
        <v>0</v>
      </c>
      <c r="O604">
        <v>10.145833333333334</v>
      </c>
      <c r="P604">
        <f t="shared" si="132"/>
        <v>1956</v>
      </c>
      <c r="Q604" s="2">
        <f t="shared" si="133"/>
        <v>20697.937499999593</v>
      </c>
      <c r="R604">
        <f t="shared" si="134"/>
        <v>0</v>
      </c>
      <c r="S604">
        <f>I604*$O604/ref!$B$3</f>
        <v>0</v>
      </c>
      <c r="T604">
        <f>K604*$O604/ref!$B$3</f>
        <v>0</v>
      </c>
      <c r="U604">
        <f>L604*$O604/ref!$B$3</f>
        <v>0</v>
      </c>
      <c r="V604">
        <f>N604*$O604/ref!$B$3</f>
        <v>0</v>
      </c>
      <c r="W604">
        <f t="shared" si="138"/>
        <v>8</v>
      </c>
      <c r="X604" t="str">
        <f t="shared" si="139"/>
        <v>8 1956</v>
      </c>
      <c r="Y604">
        <f t="shared" si="136"/>
        <v>2</v>
      </c>
      <c r="Z604">
        <f t="shared" si="140"/>
        <v>1990</v>
      </c>
      <c r="AA604" t="str">
        <f t="shared" si="141"/>
        <v>2 1990</v>
      </c>
      <c r="AB604" s="1">
        <f t="shared" si="137"/>
        <v>32933.375</v>
      </c>
      <c r="AC604">
        <f t="shared" si="135"/>
        <v>3</v>
      </c>
      <c r="AD604" s="16">
        <f t="shared" si="142"/>
        <v>-537.56206125133963</v>
      </c>
      <c r="AE604" s="16">
        <f t="shared" si="143"/>
        <v>-58.063304493800089</v>
      </c>
      <c r="AF604" s="16">
        <f t="shared" si="144"/>
        <v>60.227959564441804</v>
      </c>
      <c r="AG604" s="16">
        <f t="shared" si="145"/>
        <v>3861.8176589183995</v>
      </c>
      <c r="AH604">
        <f>INDEX(Impacts_scenario_1_RSBsn_Mask!$Y$2:$Y$70,$Z604-1939+1,1)</f>
        <v>0.80313089482042643</v>
      </c>
    </row>
    <row r="605" spans="1:34" x14ac:dyDescent="0.3">
      <c r="A605">
        <v>202</v>
      </c>
      <c r="B605">
        <v>1</v>
      </c>
      <c r="C605">
        <f>RS_wells_scenario_1_bgw!C605-RS_wells_baseline_bgw!C605</f>
        <v>0</v>
      </c>
      <c r="D605">
        <f>RS_wells_scenario_1_bgw!D605-RS_wells_baseline_bgw!D605</f>
        <v>0</v>
      </c>
      <c r="E605">
        <f>RS_wells_scenario_1_bgw!E605-RS_wells_baseline_bgw!E605</f>
        <v>0</v>
      </c>
      <c r="F605">
        <f>RS_wells_scenario_1_bgw!F605-RS_wells_baseline_bgw!F605</f>
        <v>0</v>
      </c>
      <c r="G605">
        <f>RS_wells_scenario_1_bgw!G605-RS_wells_baseline_bgw!G605</f>
        <v>0</v>
      </c>
      <c r="H605" s="19">
        <f>RS_wells_scenario_1_bgw!H605-RS_wells_baseline_bgw!H605</f>
        <v>0</v>
      </c>
      <c r="I605">
        <f>RS_wells_scenario_1_bgw!I605-RS_wells_baseline_bgw!I605</f>
        <v>0</v>
      </c>
      <c r="J605">
        <f>RS_wells_scenario_1_bgw!J605-RS_wells_baseline_bgw!J605</f>
        <v>0</v>
      </c>
      <c r="K605">
        <f>RS_wells_scenario_1_bgw!K605-RS_wells_baseline_bgw!K605</f>
        <v>0</v>
      </c>
      <c r="L605">
        <f>RS_wells_scenario_1_bgw!L605-RS_wells_baseline_bgw!L605</f>
        <v>0</v>
      </c>
      <c r="M605">
        <f>RS_wells_scenario_1_bgw!M605-RS_wells_baseline_bgw!M605</f>
        <v>0</v>
      </c>
      <c r="N605">
        <f>RS_wells_scenario_1_bgw!N605-RS_wells_baseline_bgw!N605</f>
        <v>0</v>
      </c>
      <c r="O605">
        <v>10.145833333333334</v>
      </c>
      <c r="P605">
        <f t="shared" si="132"/>
        <v>1956</v>
      </c>
      <c r="Q605" s="2">
        <f t="shared" si="133"/>
        <v>20708.083333332925</v>
      </c>
      <c r="R605">
        <f t="shared" si="134"/>
        <v>0</v>
      </c>
      <c r="S605">
        <f>I605*$O605/ref!$B$3</f>
        <v>0</v>
      </c>
      <c r="T605">
        <f>K605*$O605/ref!$B$3</f>
        <v>0</v>
      </c>
      <c r="U605">
        <f>L605*$O605/ref!$B$3</f>
        <v>0</v>
      </c>
      <c r="V605">
        <f>N605*$O605/ref!$B$3</f>
        <v>0</v>
      </c>
      <c r="W605">
        <f t="shared" si="138"/>
        <v>9</v>
      </c>
      <c r="X605" t="str">
        <f t="shared" si="139"/>
        <v>9 1956</v>
      </c>
      <c r="Y605">
        <f t="shared" si="136"/>
        <v>3</v>
      </c>
      <c r="Z605">
        <f t="shared" si="140"/>
        <v>1990</v>
      </c>
      <c r="AA605" t="str">
        <f t="shared" si="141"/>
        <v>3 1990</v>
      </c>
      <c r="AB605" s="1">
        <f t="shared" si="137"/>
        <v>32963.8125</v>
      </c>
      <c r="AC605">
        <f t="shared" si="135"/>
        <v>3</v>
      </c>
      <c r="AD605" s="16">
        <f t="shared" si="142"/>
        <v>-703.28056063399254</v>
      </c>
      <c r="AE605" s="16">
        <f t="shared" si="143"/>
        <v>-58.063304493800089</v>
      </c>
      <c r="AF605" s="16">
        <f t="shared" si="144"/>
        <v>769.11271676619458</v>
      </c>
      <c r="AG605" s="16">
        <f t="shared" si="145"/>
        <v>3655.7452501629919</v>
      </c>
      <c r="AH605">
        <f>INDEX(Impacts_scenario_1_RSBsn_Mask!$Y$2:$Y$70,$Z605-1939+1,1)</f>
        <v>0.80313089482042643</v>
      </c>
    </row>
    <row r="606" spans="1:34" x14ac:dyDescent="0.3">
      <c r="A606">
        <v>202</v>
      </c>
      <c r="B606">
        <v>2</v>
      </c>
      <c r="C606">
        <f>RS_wells_scenario_1_bgw!C606-RS_wells_baseline_bgw!C606</f>
        <v>0</v>
      </c>
      <c r="D606">
        <f>RS_wells_scenario_1_bgw!D606-RS_wells_baseline_bgw!D606</f>
        <v>0</v>
      </c>
      <c r="E606">
        <f>RS_wells_scenario_1_bgw!E606-RS_wells_baseline_bgw!E606</f>
        <v>0</v>
      </c>
      <c r="F606">
        <f>RS_wells_scenario_1_bgw!F606-RS_wells_baseline_bgw!F606</f>
        <v>0</v>
      </c>
      <c r="G606">
        <f>RS_wells_scenario_1_bgw!G606-RS_wells_baseline_bgw!G606</f>
        <v>0</v>
      </c>
      <c r="H606" s="19">
        <f>RS_wells_scenario_1_bgw!H606-RS_wells_baseline_bgw!H606</f>
        <v>0</v>
      </c>
      <c r="I606">
        <f>RS_wells_scenario_1_bgw!I606-RS_wells_baseline_bgw!I606</f>
        <v>0</v>
      </c>
      <c r="J606">
        <f>RS_wells_scenario_1_bgw!J606-RS_wells_baseline_bgw!J606</f>
        <v>0</v>
      </c>
      <c r="K606">
        <f>RS_wells_scenario_1_bgw!K606-RS_wells_baseline_bgw!K606</f>
        <v>0</v>
      </c>
      <c r="L606">
        <f>RS_wells_scenario_1_bgw!L606-RS_wells_baseline_bgw!L606</f>
        <v>0</v>
      </c>
      <c r="M606">
        <f>RS_wells_scenario_1_bgw!M606-RS_wells_baseline_bgw!M606</f>
        <v>0</v>
      </c>
      <c r="N606">
        <f>RS_wells_scenario_1_bgw!N606-RS_wells_baseline_bgw!N606</f>
        <v>0</v>
      </c>
      <c r="O606">
        <v>10.145833333333334</v>
      </c>
      <c r="P606">
        <f t="shared" si="132"/>
        <v>1956</v>
      </c>
      <c r="Q606" s="2">
        <f t="shared" si="133"/>
        <v>20718.229166666257</v>
      </c>
      <c r="R606">
        <f t="shared" si="134"/>
        <v>0</v>
      </c>
      <c r="S606">
        <f>I606*$O606/ref!$B$3</f>
        <v>0</v>
      </c>
      <c r="T606">
        <f>K606*$O606/ref!$B$3</f>
        <v>0</v>
      </c>
      <c r="U606">
        <f>L606*$O606/ref!$B$3</f>
        <v>0</v>
      </c>
      <c r="V606">
        <f>N606*$O606/ref!$B$3</f>
        <v>0</v>
      </c>
      <c r="W606">
        <f t="shared" si="138"/>
        <v>9</v>
      </c>
      <c r="X606" t="str">
        <f t="shared" si="139"/>
        <v>9 1956</v>
      </c>
      <c r="Y606">
        <f t="shared" si="136"/>
        <v>4</v>
      </c>
      <c r="Z606">
        <f t="shared" si="140"/>
        <v>1990</v>
      </c>
      <c r="AA606" t="str">
        <f t="shared" si="141"/>
        <v>4 1990</v>
      </c>
      <c r="AB606" s="1">
        <f t="shared" si="137"/>
        <v>32994.25</v>
      </c>
      <c r="AC606">
        <f t="shared" si="135"/>
        <v>3</v>
      </c>
      <c r="AD606" s="16">
        <f t="shared" si="142"/>
        <v>-179.16231363502391</v>
      </c>
      <c r="AE606" s="16">
        <f t="shared" si="143"/>
        <v>-4973.6849454631501</v>
      </c>
      <c r="AF606" s="16">
        <f t="shared" si="144"/>
        <v>1559.4782167841779</v>
      </c>
      <c r="AG606" s="16">
        <f t="shared" si="145"/>
        <v>3343.1896726887744</v>
      </c>
      <c r="AH606">
        <f>INDEX(Impacts_scenario_1_RSBsn_Mask!$Y$2:$Y$70,$Z606-1939+1,1)</f>
        <v>0.80313089482042643</v>
      </c>
    </row>
    <row r="607" spans="1:34" x14ac:dyDescent="0.3">
      <c r="A607">
        <v>202</v>
      </c>
      <c r="B607">
        <v>3</v>
      </c>
      <c r="C607">
        <f>RS_wells_scenario_1_bgw!C607-RS_wells_baseline_bgw!C607</f>
        <v>0</v>
      </c>
      <c r="D607">
        <f>RS_wells_scenario_1_bgw!D607-RS_wells_baseline_bgw!D607</f>
        <v>0</v>
      </c>
      <c r="E607">
        <f>RS_wells_scenario_1_bgw!E607-RS_wells_baseline_bgw!E607</f>
        <v>0</v>
      </c>
      <c r="F607">
        <f>RS_wells_scenario_1_bgw!F607-RS_wells_baseline_bgw!F607</f>
        <v>0</v>
      </c>
      <c r="G607">
        <f>RS_wells_scenario_1_bgw!G607-RS_wells_baseline_bgw!G607</f>
        <v>0</v>
      </c>
      <c r="H607" s="19">
        <f>RS_wells_scenario_1_bgw!H607-RS_wells_baseline_bgw!H607</f>
        <v>0</v>
      </c>
      <c r="I607">
        <f>RS_wells_scenario_1_bgw!I607-RS_wells_baseline_bgw!I607</f>
        <v>0</v>
      </c>
      <c r="J607">
        <f>RS_wells_scenario_1_bgw!J607-RS_wells_baseline_bgw!J607</f>
        <v>0</v>
      </c>
      <c r="K607">
        <f>RS_wells_scenario_1_bgw!K607-RS_wells_baseline_bgw!K607</f>
        <v>0</v>
      </c>
      <c r="L607">
        <f>RS_wells_scenario_1_bgw!L607-RS_wells_baseline_bgw!L607</f>
        <v>0</v>
      </c>
      <c r="M607">
        <f>RS_wells_scenario_1_bgw!M607-RS_wells_baseline_bgw!M607</f>
        <v>0</v>
      </c>
      <c r="N607">
        <f>RS_wells_scenario_1_bgw!N607-RS_wells_baseline_bgw!N607</f>
        <v>0</v>
      </c>
      <c r="O607">
        <v>10.145833333333334</v>
      </c>
      <c r="P607">
        <f t="shared" si="132"/>
        <v>1956</v>
      </c>
      <c r="Q607" s="2">
        <f t="shared" si="133"/>
        <v>20728.374999999589</v>
      </c>
      <c r="R607">
        <f t="shared" si="134"/>
        <v>0</v>
      </c>
      <c r="S607">
        <f>I607*$O607/ref!$B$3</f>
        <v>0</v>
      </c>
      <c r="T607">
        <f>K607*$O607/ref!$B$3</f>
        <v>0</v>
      </c>
      <c r="U607">
        <f>L607*$O607/ref!$B$3</f>
        <v>0</v>
      </c>
      <c r="V607">
        <f>N607*$O607/ref!$B$3</f>
        <v>0</v>
      </c>
      <c r="W607">
        <f t="shared" si="138"/>
        <v>9</v>
      </c>
      <c r="X607" t="str">
        <f t="shared" si="139"/>
        <v>9 1956</v>
      </c>
      <c r="Y607">
        <f t="shared" si="136"/>
        <v>5</v>
      </c>
      <c r="Z607">
        <f t="shared" si="140"/>
        <v>1990</v>
      </c>
      <c r="AA607" t="str">
        <f t="shared" si="141"/>
        <v>5 1990</v>
      </c>
      <c r="AB607" s="1">
        <f t="shared" si="137"/>
        <v>33024.6875</v>
      </c>
      <c r="AC607">
        <f t="shared" si="135"/>
        <v>3</v>
      </c>
      <c r="AD607" s="16">
        <f t="shared" si="142"/>
        <v>1794.0447162030846</v>
      </c>
      <c r="AE607" s="16">
        <f t="shared" si="143"/>
        <v>-7767.1748088555996</v>
      </c>
      <c r="AF607" s="16">
        <f t="shared" si="144"/>
        <v>276.54420411444016</v>
      </c>
      <c r="AG607" s="16">
        <f t="shared" si="145"/>
        <v>3781.6879695075277</v>
      </c>
      <c r="AH607">
        <f>INDEX(Impacts_scenario_1_RSBsn_Mask!$Y$2:$Y$70,$Z607-1939+1,1)</f>
        <v>0.80313089482042643</v>
      </c>
    </row>
    <row r="608" spans="1:34" x14ac:dyDescent="0.3">
      <c r="A608">
        <v>203</v>
      </c>
      <c r="B608">
        <v>1</v>
      </c>
      <c r="C608">
        <f>RS_wells_scenario_1_bgw!C608-RS_wells_baseline_bgw!C608</f>
        <v>0</v>
      </c>
      <c r="D608">
        <f>RS_wells_scenario_1_bgw!D608-RS_wells_baseline_bgw!D608</f>
        <v>0</v>
      </c>
      <c r="E608">
        <f>RS_wells_scenario_1_bgw!E608-RS_wells_baseline_bgw!E608</f>
        <v>0</v>
      </c>
      <c r="F608">
        <f>RS_wells_scenario_1_bgw!F608-RS_wells_baseline_bgw!F608</f>
        <v>0</v>
      </c>
      <c r="G608">
        <f>RS_wells_scenario_1_bgw!G608-RS_wells_baseline_bgw!G608</f>
        <v>0</v>
      </c>
      <c r="H608" s="19">
        <f>RS_wells_scenario_1_bgw!H608-RS_wells_baseline_bgw!H608</f>
        <v>0</v>
      </c>
      <c r="I608">
        <f>RS_wells_scenario_1_bgw!I608-RS_wells_baseline_bgw!I608</f>
        <v>0</v>
      </c>
      <c r="J608">
        <f>RS_wells_scenario_1_bgw!J608-RS_wells_baseline_bgw!J608</f>
        <v>0</v>
      </c>
      <c r="K608">
        <f>RS_wells_scenario_1_bgw!K608-RS_wells_baseline_bgw!K608</f>
        <v>0</v>
      </c>
      <c r="L608">
        <f>RS_wells_scenario_1_bgw!L608-RS_wells_baseline_bgw!L608</f>
        <v>0</v>
      </c>
      <c r="M608">
        <f>RS_wells_scenario_1_bgw!M608-RS_wells_baseline_bgw!M608</f>
        <v>0</v>
      </c>
      <c r="N608">
        <f>RS_wells_scenario_1_bgw!N608-RS_wells_baseline_bgw!N608</f>
        <v>0</v>
      </c>
      <c r="O608">
        <v>10.145833333333334</v>
      </c>
      <c r="P608">
        <f t="shared" si="132"/>
        <v>1956</v>
      </c>
      <c r="Q608" s="2">
        <f t="shared" si="133"/>
        <v>20738.520833332921</v>
      </c>
      <c r="R608">
        <f t="shared" si="134"/>
        <v>0</v>
      </c>
      <c r="S608">
        <f>I608*$O608/ref!$B$3</f>
        <v>0</v>
      </c>
      <c r="T608">
        <f>K608*$O608/ref!$B$3</f>
        <v>0</v>
      </c>
      <c r="U608">
        <f>L608*$O608/ref!$B$3</f>
        <v>0</v>
      </c>
      <c r="V608">
        <f>N608*$O608/ref!$B$3</f>
        <v>0</v>
      </c>
      <c r="W608">
        <f t="shared" si="138"/>
        <v>10</v>
      </c>
      <c r="X608" t="str">
        <f t="shared" si="139"/>
        <v>10 1956</v>
      </c>
      <c r="Y608">
        <f t="shared" si="136"/>
        <v>6</v>
      </c>
      <c r="Z608">
        <f t="shared" si="140"/>
        <v>1990</v>
      </c>
      <c r="AA608" t="str">
        <f t="shared" si="141"/>
        <v>6 1990</v>
      </c>
      <c r="AB608" s="1">
        <f t="shared" si="137"/>
        <v>33055.125</v>
      </c>
      <c r="AC608">
        <f t="shared" si="135"/>
        <v>3</v>
      </c>
      <c r="AD608" s="16">
        <f t="shared" si="142"/>
        <v>141.4007998402586</v>
      </c>
      <c r="AE608" s="16">
        <f t="shared" si="143"/>
        <v>-18416.802396163337</v>
      </c>
      <c r="AF608" s="16">
        <f t="shared" si="144"/>
        <v>4276.0008719145026</v>
      </c>
      <c r="AG608" s="16">
        <f t="shared" si="145"/>
        <v>3066.5115549173574</v>
      </c>
      <c r="AH608">
        <f>INDEX(Impacts_scenario_1_RSBsn_Mask!$Y$2:$Y$70,$Z608-1939+1,1)</f>
        <v>0.80313089482042643</v>
      </c>
    </row>
    <row r="609" spans="1:34" x14ac:dyDescent="0.3">
      <c r="A609">
        <v>203</v>
      </c>
      <c r="B609">
        <v>2</v>
      </c>
      <c r="C609">
        <f>RS_wells_scenario_1_bgw!C609-RS_wells_baseline_bgw!C609</f>
        <v>0</v>
      </c>
      <c r="D609">
        <f>RS_wells_scenario_1_bgw!D609-RS_wells_baseline_bgw!D609</f>
        <v>0</v>
      </c>
      <c r="E609">
        <f>RS_wells_scenario_1_bgw!E609-RS_wells_baseline_bgw!E609</f>
        <v>0</v>
      </c>
      <c r="F609">
        <f>RS_wells_scenario_1_bgw!F609-RS_wells_baseline_bgw!F609</f>
        <v>0</v>
      </c>
      <c r="G609">
        <f>RS_wells_scenario_1_bgw!G609-RS_wells_baseline_bgw!G609</f>
        <v>0</v>
      </c>
      <c r="H609" s="19">
        <f>RS_wells_scenario_1_bgw!H609-RS_wells_baseline_bgw!H609</f>
        <v>0</v>
      </c>
      <c r="I609">
        <f>RS_wells_scenario_1_bgw!I609-RS_wells_baseline_bgw!I609</f>
        <v>0</v>
      </c>
      <c r="J609">
        <f>RS_wells_scenario_1_bgw!J609-RS_wells_baseline_bgw!J609</f>
        <v>0</v>
      </c>
      <c r="K609">
        <f>RS_wells_scenario_1_bgw!K609-RS_wells_baseline_bgw!K609</f>
        <v>0</v>
      </c>
      <c r="L609">
        <f>RS_wells_scenario_1_bgw!L609-RS_wells_baseline_bgw!L609</f>
        <v>0</v>
      </c>
      <c r="M609">
        <f>RS_wells_scenario_1_bgw!M609-RS_wells_baseline_bgw!M609</f>
        <v>0</v>
      </c>
      <c r="N609">
        <f>RS_wells_scenario_1_bgw!N609-RS_wells_baseline_bgw!N609</f>
        <v>0</v>
      </c>
      <c r="O609">
        <v>10.145833333333334</v>
      </c>
      <c r="P609">
        <f t="shared" si="132"/>
        <v>1956</v>
      </c>
      <c r="Q609" s="2">
        <f t="shared" si="133"/>
        <v>20748.666666666253</v>
      </c>
      <c r="R609">
        <f t="shared" si="134"/>
        <v>0</v>
      </c>
      <c r="S609">
        <f>I609*$O609/ref!$B$3</f>
        <v>0</v>
      </c>
      <c r="T609">
        <f>K609*$O609/ref!$B$3</f>
        <v>0</v>
      </c>
      <c r="U609">
        <f>L609*$O609/ref!$B$3</f>
        <v>0</v>
      </c>
      <c r="V609">
        <f>N609*$O609/ref!$B$3</f>
        <v>0</v>
      </c>
      <c r="W609">
        <f t="shared" si="138"/>
        <v>10</v>
      </c>
      <c r="X609" t="str">
        <f t="shared" si="139"/>
        <v>10 1956</v>
      </c>
      <c r="Y609">
        <f t="shared" si="136"/>
        <v>7</v>
      </c>
      <c r="Z609">
        <f t="shared" si="140"/>
        <v>1990</v>
      </c>
      <c r="AA609" t="str">
        <f t="shared" si="141"/>
        <v>7 1990</v>
      </c>
      <c r="AB609" s="1">
        <f t="shared" si="137"/>
        <v>33085.5625</v>
      </c>
      <c r="AC609">
        <f t="shared" si="135"/>
        <v>3</v>
      </c>
      <c r="AD609" s="16">
        <f t="shared" si="142"/>
        <v>56.338114493705788</v>
      </c>
      <c r="AE609" s="16">
        <f t="shared" si="143"/>
        <v>-56482.312811438242</v>
      </c>
      <c r="AF609" s="16">
        <f t="shared" si="144"/>
        <v>3798.8594737947205</v>
      </c>
      <c r="AG609" s="16">
        <f t="shared" si="145"/>
        <v>2798.2308682752237</v>
      </c>
      <c r="AH609">
        <f>INDEX(Impacts_scenario_1_RSBsn_Mask!$Y$2:$Y$70,$Z609-1939+1,1)</f>
        <v>0.80313089482042643</v>
      </c>
    </row>
    <row r="610" spans="1:34" x14ac:dyDescent="0.3">
      <c r="A610">
        <v>203</v>
      </c>
      <c r="B610">
        <v>3</v>
      </c>
      <c r="C610">
        <f>RS_wells_scenario_1_bgw!C610-RS_wells_baseline_bgw!C610</f>
        <v>0</v>
      </c>
      <c r="D610">
        <f>RS_wells_scenario_1_bgw!D610-RS_wells_baseline_bgw!D610</f>
        <v>0</v>
      </c>
      <c r="E610">
        <f>RS_wells_scenario_1_bgw!E610-RS_wells_baseline_bgw!E610</f>
        <v>0</v>
      </c>
      <c r="F610">
        <f>RS_wells_scenario_1_bgw!F610-RS_wells_baseline_bgw!F610</f>
        <v>0</v>
      </c>
      <c r="G610">
        <f>RS_wells_scenario_1_bgw!G610-RS_wells_baseline_bgw!G610</f>
        <v>0</v>
      </c>
      <c r="H610" s="19">
        <f>RS_wells_scenario_1_bgw!H610-RS_wells_baseline_bgw!H610</f>
        <v>0</v>
      </c>
      <c r="I610">
        <f>RS_wells_scenario_1_bgw!I610-RS_wells_baseline_bgw!I610</f>
        <v>0</v>
      </c>
      <c r="J610">
        <f>RS_wells_scenario_1_bgw!J610-RS_wells_baseline_bgw!J610</f>
        <v>0</v>
      </c>
      <c r="K610">
        <f>RS_wells_scenario_1_bgw!K610-RS_wells_baseline_bgw!K610</f>
        <v>0</v>
      </c>
      <c r="L610">
        <f>RS_wells_scenario_1_bgw!L610-RS_wells_baseline_bgw!L610</f>
        <v>0</v>
      </c>
      <c r="M610">
        <f>RS_wells_scenario_1_bgw!M610-RS_wells_baseline_bgw!M610</f>
        <v>0</v>
      </c>
      <c r="N610">
        <f>RS_wells_scenario_1_bgw!N610-RS_wells_baseline_bgw!N610</f>
        <v>0</v>
      </c>
      <c r="O610">
        <v>10.145833333333334</v>
      </c>
      <c r="P610">
        <f t="shared" si="132"/>
        <v>1956</v>
      </c>
      <c r="Q610" s="2">
        <f t="shared" si="133"/>
        <v>20758.812499999585</v>
      </c>
      <c r="R610">
        <f t="shared" si="134"/>
        <v>0</v>
      </c>
      <c r="S610">
        <f>I610*$O610/ref!$B$3</f>
        <v>0</v>
      </c>
      <c r="T610">
        <f>K610*$O610/ref!$B$3</f>
        <v>0</v>
      </c>
      <c r="U610">
        <f>L610*$O610/ref!$B$3</f>
        <v>0</v>
      </c>
      <c r="V610">
        <f>N610*$O610/ref!$B$3</f>
        <v>0</v>
      </c>
      <c r="W610">
        <f t="shared" si="138"/>
        <v>10</v>
      </c>
      <c r="X610" t="str">
        <f t="shared" si="139"/>
        <v>10 1956</v>
      </c>
      <c r="Y610">
        <f t="shared" si="136"/>
        <v>8</v>
      </c>
      <c r="Z610">
        <f t="shared" si="140"/>
        <v>1990</v>
      </c>
      <c r="AA610" t="str">
        <f t="shared" si="141"/>
        <v>8 1990</v>
      </c>
      <c r="AB610" s="1">
        <f t="shared" si="137"/>
        <v>33116</v>
      </c>
      <c r="AC610">
        <f t="shared" si="135"/>
        <v>3</v>
      </c>
      <c r="AD610" s="16">
        <f t="shared" si="142"/>
        <v>39.352949359456524</v>
      </c>
      <c r="AE610" s="16">
        <f t="shared" si="143"/>
        <v>-61989.579988880272</v>
      </c>
      <c r="AF610" s="16">
        <f t="shared" si="144"/>
        <v>3439.1697743307113</v>
      </c>
      <c r="AG610" s="16">
        <f t="shared" si="145"/>
        <v>2926.0402265145785</v>
      </c>
      <c r="AH610">
        <f>INDEX(Impacts_scenario_1_RSBsn_Mask!$Y$2:$Y$70,$Z610-1939+1,1)</f>
        <v>0.80313089482042643</v>
      </c>
    </row>
    <row r="611" spans="1:34" x14ac:dyDescent="0.3">
      <c r="A611">
        <v>204</v>
      </c>
      <c r="B611">
        <v>1</v>
      </c>
      <c r="C611">
        <f>RS_wells_scenario_1_bgw!C611-RS_wells_baseline_bgw!C611</f>
        <v>0</v>
      </c>
      <c r="D611">
        <f>RS_wells_scenario_1_bgw!D611-RS_wells_baseline_bgw!D611</f>
        <v>0</v>
      </c>
      <c r="E611">
        <f>RS_wells_scenario_1_bgw!E611-RS_wells_baseline_bgw!E611</f>
        <v>0</v>
      </c>
      <c r="F611">
        <f>RS_wells_scenario_1_bgw!F611-RS_wells_baseline_bgw!F611</f>
        <v>0</v>
      </c>
      <c r="G611">
        <f>RS_wells_scenario_1_bgw!G611-RS_wells_baseline_bgw!G611</f>
        <v>0</v>
      </c>
      <c r="H611" s="19">
        <f>RS_wells_scenario_1_bgw!H611-RS_wells_baseline_bgw!H611</f>
        <v>0</v>
      </c>
      <c r="I611">
        <f>RS_wells_scenario_1_bgw!I611-RS_wells_baseline_bgw!I611</f>
        <v>0</v>
      </c>
      <c r="J611">
        <f>RS_wells_scenario_1_bgw!J611-RS_wells_baseline_bgw!J611</f>
        <v>0</v>
      </c>
      <c r="K611">
        <f>RS_wells_scenario_1_bgw!K611-RS_wells_baseline_bgw!K611</f>
        <v>0</v>
      </c>
      <c r="L611">
        <f>RS_wells_scenario_1_bgw!L611-RS_wells_baseline_bgw!L611</f>
        <v>0</v>
      </c>
      <c r="M611">
        <f>RS_wells_scenario_1_bgw!M611-RS_wells_baseline_bgw!M611</f>
        <v>0</v>
      </c>
      <c r="N611">
        <f>RS_wells_scenario_1_bgw!N611-RS_wells_baseline_bgw!N611</f>
        <v>0</v>
      </c>
      <c r="O611">
        <v>10.145833333333334</v>
      </c>
      <c r="P611">
        <f t="shared" si="132"/>
        <v>1956</v>
      </c>
      <c r="Q611" s="2">
        <f t="shared" si="133"/>
        <v>20768.958333332917</v>
      </c>
      <c r="R611">
        <f t="shared" si="134"/>
        <v>0</v>
      </c>
      <c r="S611">
        <f>I611*$O611/ref!$B$3</f>
        <v>0</v>
      </c>
      <c r="T611">
        <f>K611*$O611/ref!$B$3</f>
        <v>0</v>
      </c>
      <c r="U611">
        <f>L611*$O611/ref!$B$3</f>
        <v>0</v>
      </c>
      <c r="V611">
        <f>N611*$O611/ref!$B$3</f>
        <v>0</v>
      </c>
      <c r="W611">
        <f t="shared" si="138"/>
        <v>11</v>
      </c>
      <c r="X611" t="str">
        <f t="shared" si="139"/>
        <v>11 1956</v>
      </c>
      <c r="Y611">
        <f t="shared" si="136"/>
        <v>9</v>
      </c>
      <c r="Z611">
        <f t="shared" si="140"/>
        <v>1990</v>
      </c>
      <c r="AA611" t="str">
        <f t="shared" si="141"/>
        <v>9 1990</v>
      </c>
      <c r="AB611" s="1">
        <f t="shared" si="137"/>
        <v>33146.4375</v>
      </c>
      <c r="AC611">
        <f t="shared" si="135"/>
        <v>3</v>
      </c>
      <c r="AD611" s="16">
        <f t="shared" si="142"/>
        <v>-57.392503383026252</v>
      </c>
      <c r="AE611" s="16">
        <f t="shared" si="143"/>
        <v>-27858.338420153275</v>
      </c>
      <c r="AF611" s="16">
        <f t="shared" si="144"/>
        <v>2383.1285623583371</v>
      </c>
      <c r="AG611" s="16">
        <f t="shared" si="145"/>
        <v>3317.2500372641698</v>
      </c>
      <c r="AH611">
        <f>INDEX(Impacts_scenario_1_RSBsn_Mask!$Y$2:$Y$70,$Z611-1939+1,1)</f>
        <v>0.80313089482042643</v>
      </c>
    </row>
    <row r="612" spans="1:34" x14ac:dyDescent="0.3">
      <c r="A612">
        <v>204</v>
      </c>
      <c r="B612">
        <v>2</v>
      </c>
      <c r="C612">
        <f>RS_wells_scenario_1_bgw!C612-RS_wells_baseline_bgw!C612</f>
        <v>0</v>
      </c>
      <c r="D612">
        <f>RS_wells_scenario_1_bgw!D612-RS_wells_baseline_bgw!D612</f>
        <v>0</v>
      </c>
      <c r="E612">
        <f>RS_wells_scenario_1_bgw!E612-RS_wells_baseline_bgw!E612</f>
        <v>0</v>
      </c>
      <c r="F612">
        <f>RS_wells_scenario_1_bgw!F612-RS_wells_baseline_bgw!F612</f>
        <v>0</v>
      </c>
      <c r="G612">
        <f>RS_wells_scenario_1_bgw!G612-RS_wells_baseline_bgw!G612</f>
        <v>0</v>
      </c>
      <c r="H612" s="19">
        <f>RS_wells_scenario_1_bgw!H612-RS_wells_baseline_bgw!H612</f>
        <v>0</v>
      </c>
      <c r="I612">
        <f>RS_wells_scenario_1_bgw!I612-RS_wells_baseline_bgw!I612</f>
        <v>0</v>
      </c>
      <c r="J612">
        <f>RS_wells_scenario_1_bgw!J612-RS_wells_baseline_bgw!J612</f>
        <v>0</v>
      </c>
      <c r="K612">
        <f>RS_wells_scenario_1_bgw!K612-RS_wells_baseline_bgw!K612</f>
        <v>0</v>
      </c>
      <c r="L612">
        <f>RS_wells_scenario_1_bgw!L612-RS_wells_baseline_bgw!L612</f>
        <v>0</v>
      </c>
      <c r="M612">
        <f>RS_wells_scenario_1_bgw!M612-RS_wells_baseline_bgw!M612</f>
        <v>0</v>
      </c>
      <c r="N612">
        <f>RS_wells_scenario_1_bgw!N612-RS_wells_baseline_bgw!N612</f>
        <v>0</v>
      </c>
      <c r="O612">
        <v>10.145833333333334</v>
      </c>
      <c r="P612">
        <f t="shared" si="132"/>
        <v>1956</v>
      </c>
      <c r="Q612" s="2">
        <f t="shared" si="133"/>
        <v>20779.10416666625</v>
      </c>
      <c r="R612">
        <f t="shared" si="134"/>
        <v>0</v>
      </c>
      <c r="S612">
        <f>I612*$O612/ref!$B$3</f>
        <v>0</v>
      </c>
      <c r="T612">
        <f>K612*$O612/ref!$B$3</f>
        <v>0</v>
      </c>
      <c r="U612">
        <f>L612*$O612/ref!$B$3</f>
        <v>0</v>
      </c>
      <c r="V612">
        <f>N612*$O612/ref!$B$3</f>
        <v>0</v>
      </c>
      <c r="W612">
        <f t="shared" si="138"/>
        <v>11</v>
      </c>
      <c r="X612" t="str">
        <f t="shared" si="139"/>
        <v>11 1956</v>
      </c>
      <c r="Y612">
        <f t="shared" si="136"/>
        <v>10</v>
      </c>
      <c r="Z612">
        <f t="shared" si="140"/>
        <v>1990</v>
      </c>
      <c r="AA612" t="str">
        <f t="shared" si="141"/>
        <v>10 1990</v>
      </c>
      <c r="AB612" s="1">
        <f t="shared" si="137"/>
        <v>33176.875</v>
      </c>
      <c r="AC612">
        <f t="shared" si="135"/>
        <v>3</v>
      </c>
      <c r="AD612" s="16">
        <f t="shared" si="142"/>
        <v>-9010.5515922867926</v>
      </c>
      <c r="AE612" s="16">
        <f t="shared" si="143"/>
        <v>-58.063304493800089</v>
      </c>
      <c r="AF612" s="16">
        <f t="shared" si="144"/>
        <v>2207.9501289922428</v>
      </c>
      <c r="AG612" s="16">
        <f t="shared" si="145"/>
        <v>3538.4690655031845</v>
      </c>
      <c r="AH612">
        <f>INDEX(Impacts_scenario_1_RSBsn_Mask!$Y$2:$Y$70,$Z612-1939+1,1)</f>
        <v>0.80313089482042643</v>
      </c>
    </row>
    <row r="613" spans="1:34" x14ac:dyDescent="0.3">
      <c r="A613">
        <v>204</v>
      </c>
      <c r="B613">
        <v>3</v>
      </c>
      <c r="C613">
        <f>RS_wells_scenario_1_bgw!C613-RS_wells_baseline_bgw!C613</f>
        <v>0</v>
      </c>
      <c r="D613">
        <f>RS_wells_scenario_1_bgw!D613-RS_wells_baseline_bgw!D613</f>
        <v>0</v>
      </c>
      <c r="E613">
        <f>RS_wells_scenario_1_bgw!E613-RS_wells_baseline_bgw!E613</f>
        <v>0</v>
      </c>
      <c r="F613">
        <f>RS_wells_scenario_1_bgw!F613-RS_wells_baseline_bgw!F613</f>
        <v>0</v>
      </c>
      <c r="G613">
        <f>RS_wells_scenario_1_bgw!G613-RS_wells_baseline_bgw!G613</f>
        <v>0</v>
      </c>
      <c r="H613" s="19">
        <f>RS_wells_scenario_1_bgw!H613-RS_wells_baseline_bgw!H613</f>
        <v>0</v>
      </c>
      <c r="I613">
        <f>RS_wells_scenario_1_bgw!I613-RS_wells_baseline_bgw!I613</f>
        <v>0</v>
      </c>
      <c r="J613">
        <f>RS_wells_scenario_1_bgw!J613-RS_wells_baseline_bgw!J613</f>
        <v>0</v>
      </c>
      <c r="K613">
        <f>RS_wells_scenario_1_bgw!K613-RS_wells_baseline_bgw!K613</f>
        <v>0</v>
      </c>
      <c r="L613">
        <f>RS_wells_scenario_1_bgw!L613-RS_wells_baseline_bgw!L613</f>
        <v>0</v>
      </c>
      <c r="M613">
        <f>RS_wells_scenario_1_bgw!M613-RS_wells_baseline_bgw!M613</f>
        <v>0</v>
      </c>
      <c r="N613">
        <f>RS_wells_scenario_1_bgw!N613-RS_wells_baseline_bgw!N613</f>
        <v>0</v>
      </c>
      <c r="O613">
        <v>10.145833333333334</v>
      </c>
      <c r="P613">
        <f t="shared" si="132"/>
        <v>1956</v>
      </c>
      <c r="Q613" s="2">
        <f t="shared" si="133"/>
        <v>20789.249999999582</v>
      </c>
      <c r="R613">
        <f t="shared" si="134"/>
        <v>0</v>
      </c>
      <c r="S613">
        <f>I613*$O613/ref!$B$3</f>
        <v>0</v>
      </c>
      <c r="T613">
        <f>K613*$O613/ref!$B$3</f>
        <v>0</v>
      </c>
      <c r="U613">
        <f>L613*$O613/ref!$B$3</f>
        <v>0</v>
      </c>
      <c r="V613">
        <f>N613*$O613/ref!$B$3</f>
        <v>0</v>
      </c>
      <c r="W613">
        <f t="shared" si="138"/>
        <v>11</v>
      </c>
      <c r="X613" t="str">
        <f t="shared" si="139"/>
        <v>11 1956</v>
      </c>
      <c r="Y613">
        <f t="shared" si="136"/>
        <v>11</v>
      </c>
      <c r="Z613">
        <f t="shared" si="140"/>
        <v>1990</v>
      </c>
      <c r="AA613" t="str">
        <f t="shared" si="141"/>
        <v>11 1990</v>
      </c>
      <c r="AB613" s="1">
        <f t="shared" si="137"/>
        <v>33207.3125</v>
      </c>
      <c r="AC613">
        <f t="shared" si="135"/>
        <v>3</v>
      </c>
      <c r="AD613" s="16">
        <f t="shared" si="142"/>
        <v>-3303.8145391712601</v>
      </c>
      <c r="AE613" s="16">
        <f t="shared" si="143"/>
        <v>-58.063304493800089</v>
      </c>
      <c r="AF613" s="16">
        <f t="shared" si="144"/>
        <v>531.89949006317897</v>
      </c>
      <c r="AG613" s="16">
        <f t="shared" si="145"/>
        <v>3948.5717095334021</v>
      </c>
      <c r="AH613">
        <f>INDEX(Impacts_scenario_1_RSBsn_Mask!$Y$2:$Y$70,$Z613-1939+1,1)</f>
        <v>0.80313089482042643</v>
      </c>
    </row>
    <row r="614" spans="1:34" x14ac:dyDescent="0.3">
      <c r="A614">
        <v>205</v>
      </c>
      <c r="B614">
        <v>1</v>
      </c>
      <c r="C614">
        <f>RS_wells_scenario_1_bgw!C614-RS_wells_baseline_bgw!C614</f>
        <v>0</v>
      </c>
      <c r="D614">
        <f>RS_wells_scenario_1_bgw!D614-RS_wells_baseline_bgw!D614</f>
        <v>0</v>
      </c>
      <c r="E614">
        <f>RS_wells_scenario_1_bgw!E614-RS_wells_baseline_bgw!E614</f>
        <v>0</v>
      </c>
      <c r="F614">
        <f>RS_wells_scenario_1_bgw!F614-RS_wells_baseline_bgw!F614</f>
        <v>0</v>
      </c>
      <c r="G614">
        <f>RS_wells_scenario_1_bgw!G614-RS_wells_baseline_bgw!G614</f>
        <v>0</v>
      </c>
      <c r="H614" s="19">
        <f>RS_wells_scenario_1_bgw!H614-RS_wells_baseline_bgw!H614</f>
        <v>0</v>
      </c>
      <c r="I614">
        <f>RS_wells_scenario_1_bgw!I614-RS_wells_baseline_bgw!I614</f>
        <v>0</v>
      </c>
      <c r="J614">
        <f>RS_wells_scenario_1_bgw!J614-RS_wells_baseline_bgw!J614</f>
        <v>0</v>
      </c>
      <c r="K614">
        <f>RS_wells_scenario_1_bgw!K614-RS_wells_baseline_bgw!K614</f>
        <v>0</v>
      </c>
      <c r="L614">
        <f>RS_wells_scenario_1_bgw!L614-RS_wells_baseline_bgw!L614</f>
        <v>0</v>
      </c>
      <c r="M614">
        <f>RS_wells_scenario_1_bgw!M614-RS_wells_baseline_bgw!M614</f>
        <v>0</v>
      </c>
      <c r="N614">
        <f>RS_wells_scenario_1_bgw!N614-RS_wells_baseline_bgw!N614</f>
        <v>0</v>
      </c>
      <c r="O614">
        <v>10.145833333333334</v>
      </c>
      <c r="P614">
        <f t="shared" si="132"/>
        <v>1956</v>
      </c>
      <c r="Q614" s="2">
        <f t="shared" si="133"/>
        <v>20799.395833332914</v>
      </c>
      <c r="R614">
        <f t="shared" si="134"/>
        <v>0</v>
      </c>
      <c r="S614">
        <f>I614*$O614/ref!$B$3</f>
        <v>0</v>
      </c>
      <c r="T614">
        <f>K614*$O614/ref!$B$3</f>
        <v>0</v>
      </c>
      <c r="U614">
        <f>L614*$O614/ref!$B$3</f>
        <v>0</v>
      </c>
      <c r="V614">
        <f>N614*$O614/ref!$B$3</f>
        <v>0</v>
      </c>
      <c r="W614">
        <f t="shared" si="138"/>
        <v>12</v>
      </c>
      <c r="X614" t="str">
        <f t="shared" si="139"/>
        <v>12 1956</v>
      </c>
      <c r="Y614">
        <f t="shared" si="136"/>
        <v>12</v>
      </c>
      <c r="Z614">
        <f t="shared" si="140"/>
        <v>1990</v>
      </c>
      <c r="AA614" t="str">
        <f t="shared" si="141"/>
        <v>12 1990</v>
      </c>
      <c r="AB614" s="1">
        <f t="shared" si="137"/>
        <v>33237.75</v>
      </c>
      <c r="AC614">
        <f t="shared" si="135"/>
        <v>3</v>
      </c>
      <c r="AD614" s="16">
        <f t="shared" si="142"/>
        <v>-1980.7824417308989</v>
      </c>
      <c r="AE614" s="16">
        <f t="shared" si="143"/>
        <v>-58.063304493800089</v>
      </c>
      <c r="AF614" s="16">
        <f t="shared" si="144"/>
        <v>482.39706826307633</v>
      </c>
      <c r="AG614" s="16">
        <f t="shared" si="145"/>
        <v>4051.2231059889627</v>
      </c>
      <c r="AH614">
        <f>INDEX(Impacts_scenario_1_RSBsn_Mask!$Y$2:$Y$70,$Z614-1939+1,1)</f>
        <v>0.80313089482042643</v>
      </c>
    </row>
    <row r="615" spans="1:34" x14ac:dyDescent="0.3">
      <c r="A615">
        <v>205</v>
      </c>
      <c r="B615">
        <v>2</v>
      </c>
      <c r="C615">
        <f>RS_wells_scenario_1_bgw!C615-RS_wells_baseline_bgw!C615</f>
        <v>0</v>
      </c>
      <c r="D615">
        <f>RS_wells_scenario_1_bgw!D615-RS_wells_baseline_bgw!D615</f>
        <v>0</v>
      </c>
      <c r="E615">
        <f>RS_wells_scenario_1_bgw!E615-RS_wells_baseline_bgw!E615</f>
        <v>0</v>
      </c>
      <c r="F615">
        <f>RS_wells_scenario_1_bgw!F615-RS_wells_baseline_bgw!F615</f>
        <v>0</v>
      </c>
      <c r="G615">
        <f>RS_wells_scenario_1_bgw!G615-RS_wells_baseline_bgw!G615</f>
        <v>0</v>
      </c>
      <c r="H615" s="19">
        <f>RS_wells_scenario_1_bgw!H615-RS_wells_baseline_bgw!H615</f>
        <v>0</v>
      </c>
      <c r="I615">
        <f>RS_wells_scenario_1_bgw!I615-RS_wells_baseline_bgw!I615</f>
        <v>0</v>
      </c>
      <c r="J615">
        <f>RS_wells_scenario_1_bgw!J615-RS_wells_baseline_bgw!J615</f>
        <v>0</v>
      </c>
      <c r="K615">
        <f>RS_wells_scenario_1_bgw!K615-RS_wells_baseline_bgw!K615</f>
        <v>0</v>
      </c>
      <c r="L615">
        <f>RS_wells_scenario_1_bgw!L615-RS_wells_baseline_bgw!L615</f>
        <v>0</v>
      </c>
      <c r="M615">
        <f>RS_wells_scenario_1_bgw!M615-RS_wells_baseline_bgw!M615</f>
        <v>0</v>
      </c>
      <c r="N615">
        <f>RS_wells_scenario_1_bgw!N615-RS_wells_baseline_bgw!N615</f>
        <v>0</v>
      </c>
      <c r="O615">
        <v>10.145833333333334</v>
      </c>
      <c r="P615">
        <f t="shared" si="132"/>
        <v>1956</v>
      </c>
      <c r="Q615" s="2">
        <f t="shared" si="133"/>
        <v>20809.541666666246</v>
      </c>
      <c r="R615">
        <f t="shared" si="134"/>
        <v>0</v>
      </c>
      <c r="S615">
        <f>I615*$O615/ref!$B$3</f>
        <v>0</v>
      </c>
      <c r="T615">
        <f>K615*$O615/ref!$B$3</f>
        <v>0</v>
      </c>
      <c r="U615">
        <f>L615*$O615/ref!$B$3</f>
        <v>0</v>
      </c>
      <c r="V615">
        <f>N615*$O615/ref!$B$3</f>
        <v>0</v>
      </c>
      <c r="W615">
        <f t="shared" si="138"/>
        <v>12</v>
      </c>
      <c r="X615" t="str">
        <f t="shared" si="139"/>
        <v>12 1956</v>
      </c>
      <c r="Y615">
        <f t="shared" si="136"/>
        <v>1</v>
      </c>
      <c r="Z615">
        <f t="shared" si="140"/>
        <v>1991</v>
      </c>
      <c r="AA615" t="str">
        <f t="shared" si="141"/>
        <v>1 1991</v>
      </c>
      <c r="AB615" s="1">
        <f t="shared" si="137"/>
        <v>33268.1875</v>
      </c>
      <c r="AC615">
        <f t="shared" si="135"/>
        <v>3</v>
      </c>
      <c r="AD615" s="16">
        <f t="shared" si="142"/>
        <v>-1200.188412755633</v>
      </c>
      <c r="AE615" s="16">
        <f t="shared" si="143"/>
        <v>-71.849626334368594</v>
      </c>
      <c r="AF615" s="16">
        <f t="shared" si="144"/>
        <v>597.66312001190886</v>
      </c>
      <c r="AG615" s="16">
        <f t="shared" si="145"/>
        <v>4023.1422795267545</v>
      </c>
      <c r="AH615">
        <f>INDEX(Impacts_scenario_1_RSBsn_Mask!$Y$2:$Y$70,$Z615-1939+1,1)</f>
        <v>0.84738672720189012</v>
      </c>
    </row>
    <row r="616" spans="1:34" x14ac:dyDescent="0.3">
      <c r="A616">
        <v>205</v>
      </c>
      <c r="B616">
        <v>3</v>
      </c>
      <c r="C616">
        <f>RS_wells_scenario_1_bgw!C616-RS_wells_baseline_bgw!C616</f>
        <v>0</v>
      </c>
      <c r="D616">
        <f>RS_wells_scenario_1_bgw!D616-RS_wells_baseline_bgw!D616</f>
        <v>0</v>
      </c>
      <c r="E616">
        <f>RS_wells_scenario_1_bgw!E616-RS_wells_baseline_bgw!E616</f>
        <v>0</v>
      </c>
      <c r="F616">
        <f>RS_wells_scenario_1_bgw!F616-RS_wells_baseline_bgw!F616</f>
        <v>0</v>
      </c>
      <c r="G616">
        <f>RS_wells_scenario_1_bgw!G616-RS_wells_baseline_bgw!G616</f>
        <v>0</v>
      </c>
      <c r="H616" s="19">
        <f>RS_wells_scenario_1_bgw!H616-RS_wells_baseline_bgw!H616</f>
        <v>0</v>
      </c>
      <c r="I616">
        <f>RS_wells_scenario_1_bgw!I616-RS_wells_baseline_bgw!I616</f>
        <v>0</v>
      </c>
      <c r="J616">
        <f>RS_wells_scenario_1_bgw!J616-RS_wells_baseline_bgw!J616</f>
        <v>0</v>
      </c>
      <c r="K616">
        <f>RS_wells_scenario_1_bgw!K616-RS_wells_baseline_bgw!K616</f>
        <v>0</v>
      </c>
      <c r="L616">
        <f>RS_wells_scenario_1_bgw!L616-RS_wells_baseline_bgw!L616</f>
        <v>0</v>
      </c>
      <c r="M616">
        <f>RS_wells_scenario_1_bgw!M616-RS_wells_baseline_bgw!M616</f>
        <v>0</v>
      </c>
      <c r="N616">
        <f>RS_wells_scenario_1_bgw!N616-RS_wells_baseline_bgw!N616</f>
        <v>0</v>
      </c>
      <c r="O616">
        <v>10.145833333333334</v>
      </c>
      <c r="P616">
        <f t="shared" si="132"/>
        <v>1956</v>
      </c>
      <c r="Q616" s="2">
        <f t="shared" si="133"/>
        <v>20819.687499999578</v>
      </c>
      <c r="R616">
        <f t="shared" si="134"/>
        <v>0</v>
      </c>
      <c r="S616">
        <f>I616*$O616/ref!$B$3</f>
        <v>0</v>
      </c>
      <c r="T616">
        <f>K616*$O616/ref!$B$3</f>
        <v>0</v>
      </c>
      <c r="U616">
        <f>L616*$O616/ref!$B$3</f>
        <v>0</v>
      </c>
      <c r="V616">
        <f>N616*$O616/ref!$B$3</f>
        <v>0</v>
      </c>
      <c r="W616">
        <f t="shared" si="138"/>
        <v>12</v>
      </c>
      <c r="X616" t="str">
        <f t="shared" si="139"/>
        <v>12 1956</v>
      </c>
      <c r="Y616">
        <f t="shared" si="136"/>
        <v>2</v>
      </c>
      <c r="Z616">
        <f t="shared" si="140"/>
        <v>1991</v>
      </c>
      <c r="AA616" t="str">
        <f t="shared" si="141"/>
        <v>2 1991</v>
      </c>
      <c r="AB616" s="1">
        <f t="shared" si="137"/>
        <v>33298.625</v>
      </c>
      <c r="AC616">
        <f t="shared" si="135"/>
        <v>3</v>
      </c>
      <c r="AD616" s="16">
        <f t="shared" si="142"/>
        <v>-887.17555896287536</v>
      </c>
      <c r="AE616" s="16">
        <f t="shared" si="143"/>
        <v>-71.849626334368594</v>
      </c>
      <c r="AF616" s="16">
        <f t="shared" si="144"/>
        <v>2024.3510149564281</v>
      </c>
      <c r="AG616" s="16">
        <f t="shared" si="145"/>
        <v>3594.2491233876162</v>
      </c>
      <c r="AH616">
        <f>INDEX(Impacts_scenario_1_RSBsn_Mask!$Y$2:$Y$70,$Z616-1939+1,1)</f>
        <v>0.84738672720189012</v>
      </c>
    </row>
    <row r="617" spans="1:34" x14ac:dyDescent="0.3">
      <c r="A617">
        <v>206</v>
      </c>
      <c r="B617">
        <v>1</v>
      </c>
      <c r="C617">
        <f>RS_wells_scenario_1_bgw!C617-RS_wells_baseline_bgw!C617</f>
        <v>0</v>
      </c>
      <c r="D617">
        <f>RS_wells_scenario_1_bgw!D617-RS_wells_baseline_bgw!D617</f>
        <v>0</v>
      </c>
      <c r="E617">
        <f>RS_wells_scenario_1_bgw!E617-RS_wells_baseline_bgw!E617</f>
        <v>0</v>
      </c>
      <c r="F617">
        <f>RS_wells_scenario_1_bgw!F617-RS_wells_baseline_bgw!F617</f>
        <v>0</v>
      </c>
      <c r="G617">
        <f>RS_wells_scenario_1_bgw!G617-RS_wells_baseline_bgw!G617</f>
        <v>0</v>
      </c>
      <c r="H617" s="19">
        <f>RS_wells_scenario_1_bgw!H617-RS_wells_baseline_bgw!H617</f>
        <v>0</v>
      </c>
      <c r="I617">
        <f>RS_wells_scenario_1_bgw!I617-RS_wells_baseline_bgw!I617</f>
        <v>0</v>
      </c>
      <c r="J617">
        <f>RS_wells_scenario_1_bgw!J617-RS_wells_baseline_bgw!J617</f>
        <v>0</v>
      </c>
      <c r="K617">
        <f>RS_wells_scenario_1_bgw!K617-RS_wells_baseline_bgw!K617</f>
        <v>0</v>
      </c>
      <c r="L617">
        <f>RS_wells_scenario_1_bgw!L617-RS_wells_baseline_bgw!L617</f>
        <v>0</v>
      </c>
      <c r="M617">
        <f>RS_wells_scenario_1_bgw!M617-RS_wells_baseline_bgw!M617</f>
        <v>0</v>
      </c>
      <c r="N617">
        <f>RS_wells_scenario_1_bgw!N617-RS_wells_baseline_bgw!N617</f>
        <v>0</v>
      </c>
      <c r="O617">
        <v>10.145833333333334</v>
      </c>
      <c r="P617">
        <f t="shared" si="132"/>
        <v>1957</v>
      </c>
      <c r="Q617" s="2">
        <f t="shared" si="133"/>
        <v>20829.83333333291</v>
      </c>
      <c r="R617">
        <f t="shared" si="134"/>
        <v>0</v>
      </c>
      <c r="S617">
        <f>I617*$O617/ref!$B$3</f>
        <v>0</v>
      </c>
      <c r="T617">
        <f>K617*$O617/ref!$B$3</f>
        <v>0</v>
      </c>
      <c r="U617">
        <f>L617*$O617/ref!$B$3</f>
        <v>0</v>
      </c>
      <c r="V617">
        <f>N617*$O617/ref!$B$3</f>
        <v>0</v>
      </c>
      <c r="W617">
        <f t="shared" si="138"/>
        <v>1</v>
      </c>
      <c r="X617" t="str">
        <f t="shared" si="139"/>
        <v>1 1957</v>
      </c>
      <c r="Y617">
        <f t="shared" si="136"/>
        <v>3</v>
      </c>
      <c r="Z617">
        <f t="shared" si="140"/>
        <v>1991</v>
      </c>
      <c r="AA617" t="str">
        <f t="shared" si="141"/>
        <v>3 1991</v>
      </c>
      <c r="AB617" s="1">
        <f t="shared" si="137"/>
        <v>33329.0625</v>
      </c>
      <c r="AC617">
        <f t="shared" si="135"/>
        <v>3</v>
      </c>
      <c r="AD617" s="16">
        <f t="shared" si="142"/>
        <v>-915.60314038146453</v>
      </c>
      <c r="AE617" s="16">
        <f t="shared" si="143"/>
        <v>-71.849626334368594</v>
      </c>
      <c r="AF617" s="16">
        <f t="shared" si="144"/>
        <v>1483.6357288358006</v>
      </c>
      <c r="AG617" s="16">
        <f t="shared" si="145"/>
        <v>3431.8595175266391</v>
      </c>
      <c r="AH617">
        <f>INDEX(Impacts_scenario_1_RSBsn_Mask!$Y$2:$Y$70,$Z617-1939+1,1)</f>
        <v>0.84738672720189012</v>
      </c>
    </row>
    <row r="618" spans="1:34" x14ac:dyDescent="0.3">
      <c r="A618">
        <v>206</v>
      </c>
      <c r="B618">
        <v>2</v>
      </c>
      <c r="C618">
        <f>RS_wells_scenario_1_bgw!C618-RS_wells_baseline_bgw!C618</f>
        <v>0</v>
      </c>
      <c r="D618">
        <f>RS_wells_scenario_1_bgw!D618-RS_wells_baseline_bgw!D618</f>
        <v>0</v>
      </c>
      <c r="E618">
        <f>RS_wells_scenario_1_bgw!E618-RS_wells_baseline_bgw!E618</f>
        <v>0</v>
      </c>
      <c r="F618">
        <f>RS_wells_scenario_1_bgw!F618-RS_wells_baseline_bgw!F618</f>
        <v>0</v>
      </c>
      <c r="G618">
        <f>RS_wells_scenario_1_bgw!G618-RS_wells_baseline_bgw!G618</f>
        <v>0</v>
      </c>
      <c r="H618" s="19">
        <f>RS_wells_scenario_1_bgw!H618-RS_wells_baseline_bgw!H618</f>
        <v>0</v>
      </c>
      <c r="I618">
        <f>RS_wells_scenario_1_bgw!I618-RS_wells_baseline_bgw!I618</f>
        <v>0</v>
      </c>
      <c r="J618">
        <f>RS_wells_scenario_1_bgw!J618-RS_wells_baseline_bgw!J618</f>
        <v>0</v>
      </c>
      <c r="K618">
        <f>RS_wells_scenario_1_bgw!K618-RS_wells_baseline_bgw!K618</f>
        <v>0</v>
      </c>
      <c r="L618">
        <f>RS_wells_scenario_1_bgw!L618-RS_wells_baseline_bgw!L618</f>
        <v>0</v>
      </c>
      <c r="M618">
        <f>RS_wells_scenario_1_bgw!M618-RS_wells_baseline_bgw!M618</f>
        <v>0</v>
      </c>
      <c r="N618">
        <f>RS_wells_scenario_1_bgw!N618-RS_wells_baseline_bgw!N618</f>
        <v>0</v>
      </c>
      <c r="O618">
        <v>10.145833333333334</v>
      </c>
      <c r="P618">
        <f t="shared" si="132"/>
        <v>1957</v>
      </c>
      <c r="Q618" s="2">
        <f t="shared" si="133"/>
        <v>20839.979166666242</v>
      </c>
      <c r="R618">
        <f t="shared" si="134"/>
        <v>0</v>
      </c>
      <c r="S618">
        <f>I618*$O618/ref!$B$3</f>
        <v>0</v>
      </c>
      <c r="T618">
        <f>K618*$O618/ref!$B$3</f>
        <v>0</v>
      </c>
      <c r="U618">
        <f>L618*$O618/ref!$B$3</f>
        <v>0</v>
      </c>
      <c r="V618">
        <f>N618*$O618/ref!$B$3</f>
        <v>0</v>
      </c>
      <c r="W618">
        <f t="shared" si="138"/>
        <v>1</v>
      </c>
      <c r="X618" t="str">
        <f t="shared" si="139"/>
        <v>1 1957</v>
      </c>
      <c r="Y618">
        <f t="shared" si="136"/>
        <v>4</v>
      </c>
      <c r="Z618">
        <f t="shared" si="140"/>
        <v>1991</v>
      </c>
      <c r="AA618" t="str">
        <f t="shared" si="141"/>
        <v>4 1991</v>
      </c>
      <c r="AB618" s="1">
        <f t="shared" si="137"/>
        <v>33359.5</v>
      </c>
      <c r="AC618">
        <f t="shared" si="135"/>
        <v>3</v>
      </c>
      <c r="AD618" s="16">
        <f t="shared" si="142"/>
        <v>-1217.6185340782827</v>
      </c>
      <c r="AE618" s="16">
        <f t="shared" si="143"/>
        <v>-5449.1630171028492</v>
      </c>
      <c r="AF618" s="16">
        <f t="shared" si="144"/>
        <v>1474.7327563591398</v>
      </c>
      <c r="AG618" s="16">
        <f t="shared" si="145"/>
        <v>3539.979092168272</v>
      </c>
      <c r="AH618">
        <f>INDEX(Impacts_scenario_1_RSBsn_Mask!$Y$2:$Y$70,$Z618-1939+1,1)</f>
        <v>0.84738672720189012</v>
      </c>
    </row>
    <row r="619" spans="1:34" x14ac:dyDescent="0.3">
      <c r="A619">
        <v>206</v>
      </c>
      <c r="B619">
        <v>3</v>
      </c>
      <c r="C619">
        <f>RS_wells_scenario_1_bgw!C619-RS_wells_baseline_bgw!C619</f>
        <v>0</v>
      </c>
      <c r="D619">
        <f>RS_wells_scenario_1_bgw!D619-RS_wells_baseline_bgw!D619</f>
        <v>0</v>
      </c>
      <c r="E619">
        <f>RS_wells_scenario_1_bgw!E619-RS_wells_baseline_bgw!E619</f>
        <v>0</v>
      </c>
      <c r="F619">
        <f>RS_wells_scenario_1_bgw!F619-RS_wells_baseline_bgw!F619</f>
        <v>0</v>
      </c>
      <c r="G619">
        <f>RS_wells_scenario_1_bgw!G619-RS_wells_baseline_bgw!G619</f>
        <v>0</v>
      </c>
      <c r="H619" s="19">
        <f>RS_wells_scenario_1_bgw!H619-RS_wells_baseline_bgw!H619</f>
        <v>0</v>
      </c>
      <c r="I619">
        <f>RS_wells_scenario_1_bgw!I619-RS_wells_baseline_bgw!I619</f>
        <v>0</v>
      </c>
      <c r="J619">
        <f>RS_wells_scenario_1_bgw!J619-RS_wells_baseline_bgw!J619</f>
        <v>0</v>
      </c>
      <c r="K619">
        <f>RS_wells_scenario_1_bgw!K619-RS_wells_baseline_bgw!K619</f>
        <v>0</v>
      </c>
      <c r="L619">
        <f>RS_wells_scenario_1_bgw!L619-RS_wells_baseline_bgw!L619</f>
        <v>0</v>
      </c>
      <c r="M619">
        <f>RS_wells_scenario_1_bgw!M619-RS_wells_baseline_bgw!M619</f>
        <v>0</v>
      </c>
      <c r="N619">
        <f>RS_wells_scenario_1_bgw!N619-RS_wells_baseline_bgw!N619</f>
        <v>0</v>
      </c>
      <c r="O619">
        <v>10.145833333333334</v>
      </c>
      <c r="P619">
        <f t="shared" si="132"/>
        <v>1957</v>
      </c>
      <c r="Q619" s="2">
        <f t="shared" si="133"/>
        <v>20850.124999999574</v>
      </c>
      <c r="R619">
        <f t="shared" si="134"/>
        <v>0</v>
      </c>
      <c r="S619">
        <f>I619*$O619/ref!$B$3</f>
        <v>0</v>
      </c>
      <c r="T619">
        <f>K619*$O619/ref!$B$3</f>
        <v>0</v>
      </c>
      <c r="U619">
        <f>L619*$O619/ref!$B$3</f>
        <v>0</v>
      </c>
      <c r="V619">
        <f>N619*$O619/ref!$B$3</f>
        <v>0</v>
      </c>
      <c r="W619">
        <f t="shared" si="138"/>
        <v>1</v>
      </c>
      <c r="X619" t="str">
        <f t="shared" si="139"/>
        <v>1 1957</v>
      </c>
      <c r="Y619">
        <f t="shared" si="136"/>
        <v>5</v>
      </c>
      <c r="Z619">
        <f t="shared" si="140"/>
        <v>1991</v>
      </c>
      <c r="AA619" t="str">
        <f t="shared" si="141"/>
        <v>5 1991</v>
      </c>
      <c r="AB619" s="1">
        <f t="shared" si="137"/>
        <v>33389.9375</v>
      </c>
      <c r="AC619">
        <f t="shared" si="135"/>
        <v>3</v>
      </c>
      <c r="AD619" s="16">
        <f t="shared" si="142"/>
        <v>-66.483593072249093</v>
      </c>
      <c r="AE619" s="16">
        <f t="shared" si="143"/>
        <v>-8505.0273936524318</v>
      </c>
      <c r="AF619" s="16">
        <f t="shared" si="144"/>
        <v>2771.4614703821335</v>
      </c>
      <c r="AG619" s="16">
        <f t="shared" si="145"/>
        <v>3212.0377329035632</v>
      </c>
      <c r="AH619">
        <f>INDEX(Impacts_scenario_1_RSBsn_Mask!$Y$2:$Y$70,$Z619-1939+1,1)</f>
        <v>0.84738672720189012</v>
      </c>
    </row>
    <row r="620" spans="1:34" x14ac:dyDescent="0.3">
      <c r="A620">
        <v>207</v>
      </c>
      <c r="B620">
        <v>1</v>
      </c>
      <c r="C620">
        <f>RS_wells_scenario_1_bgw!C620-RS_wells_baseline_bgw!C620</f>
        <v>0</v>
      </c>
      <c r="D620">
        <f>RS_wells_scenario_1_bgw!D620-RS_wells_baseline_bgw!D620</f>
        <v>0</v>
      </c>
      <c r="E620">
        <f>RS_wells_scenario_1_bgw!E620-RS_wells_baseline_bgw!E620</f>
        <v>0</v>
      </c>
      <c r="F620">
        <f>RS_wells_scenario_1_bgw!F620-RS_wells_baseline_bgw!F620</f>
        <v>0</v>
      </c>
      <c r="G620">
        <f>RS_wells_scenario_1_bgw!G620-RS_wells_baseline_bgw!G620</f>
        <v>0</v>
      </c>
      <c r="H620" s="19">
        <f>RS_wells_scenario_1_bgw!H620-RS_wells_baseline_bgw!H620</f>
        <v>0</v>
      </c>
      <c r="I620">
        <f>RS_wells_scenario_1_bgw!I620-RS_wells_baseline_bgw!I620</f>
        <v>0</v>
      </c>
      <c r="J620">
        <f>RS_wells_scenario_1_bgw!J620-RS_wells_baseline_bgw!J620</f>
        <v>0</v>
      </c>
      <c r="K620">
        <f>RS_wells_scenario_1_bgw!K620-RS_wells_baseline_bgw!K620</f>
        <v>0</v>
      </c>
      <c r="L620">
        <f>RS_wells_scenario_1_bgw!L620-RS_wells_baseline_bgw!L620</f>
        <v>0</v>
      </c>
      <c r="M620">
        <f>RS_wells_scenario_1_bgw!M620-RS_wells_baseline_bgw!M620</f>
        <v>0</v>
      </c>
      <c r="N620">
        <f>RS_wells_scenario_1_bgw!N620-RS_wells_baseline_bgw!N620</f>
        <v>0</v>
      </c>
      <c r="O620">
        <v>10.145833333333334</v>
      </c>
      <c r="P620">
        <f t="shared" si="132"/>
        <v>1957</v>
      </c>
      <c r="Q620" s="2">
        <f t="shared" si="133"/>
        <v>20860.270833332906</v>
      </c>
      <c r="R620">
        <f t="shared" si="134"/>
        <v>0</v>
      </c>
      <c r="S620">
        <f>I620*$O620/ref!$B$3</f>
        <v>0</v>
      </c>
      <c r="T620">
        <f>K620*$O620/ref!$B$3</f>
        <v>0</v>
      </c>
      <c r="U620">
        <f>L620*$O620/ref!$B$3</f>
        <v>0</v>
      </c>
      <c r="V620">
        <f>N620*$O620/ref!$B$3</f>
        <v>0</v>
      </c>
      <c r="W620">
        <f t="shared" si="138"/>
        <v>2</v>
      </c>
      <c r="X620" t="str">
        <f t="shared" si="139"/>
        <v>2 1957</v>
      </c>
      <c r="Y620">
        <f t="shared" si="136"/>
        <v>6</v>
      </c>
      <c r="Z620">
        <f t="shared" si="140"/>
        <v>1991</v>
      </c>
      <c r="AA620" t="str">
        <f t="shared" si="141"/>
        <v>6 1991</v>
      </c>
      <c r="AB620" s="1">
        <f t="shared" si="137"/>
        <v>33420.375</v>
      </c>
      <c r="AC620">
        <f t="shared" si="135"/>
        <v>3</v>
      </c>
      <c r="AD620" s="16">
        <f t="shared" si="142"/>
        <v>56.122453439891416</v>
      </c>
      <c r="AE620" s="16">
        <f t="shared" si="143"/>
        <v>-20154.904110465453</v>
      </c>
      <c r="AF620" s="16">
        <f t="shared" si="144"/>
        <v>3704.5406260506115</v>
      </c>
      <c r="AG620" s="16">
        <f t="shared" si="145"/>
        <v>2761.5199685421476</v>
      </c>
      <c r="AH620">
        <f>INDEX(Impacts_scenario_1_RSBsn_Mask!$Y$2:$Y$70,$Z620-1939+1,1)</f>
        <v>0.84738672720189012</v>
      </c>
    </row>
    <row r="621" spans="1:34" x14ac:dyDescent="0.3">
      <c r="A621">
        <v>207</v>
      </c>
      <c r="B621">
        <v>2</v>
      </c>
      <c r="C621">
        <f>RS_wells_scenario_1_bgw!C621-RS_wells_baseline_bgw!C621</f>
        <v>0</v>
      </c>
      <c r="D621">
        <f>RS_wells_scenario_1_bgw!D621-RS_wells_baseline_bgw!D621</f>
        <v>0</v>
      </c>
      <c r="E621">
        <f>RS_wells_scenario_1_bgw!E621-RS_wells_baseline_bgw!E621</f>
        <v>0</v>
      </c>
      <c r="F621">
        <f>RS_wells_scenario_1_bgw!F621-RS_wells_baseline_bgw!F621</f>
        <v>0</v>
      </c>
      <c r="G621">
        <f>RS_wells_scenario_1_bgw!G621-RS_wells_baseline_bgw!G621</f>
        <v>0</v>
      </c>
      <c r="H621" s="19">
        <f>RS_wells_scenario_1_bgw!H621-RS_wells_baseline_bgw!H621</f>
        <v>0</v>
      </c>
      <c r="I621">
        <f>RS_wells_scenario_1_bgw!I621-RS_wells_baseline_bgw!I621</f>
        <v>0</v>
      </c>
      <c r="J621">
        <f>RS_wells_scenario_1_bgw!J621-RS_wells_baseline_bgw!J621</f>
        <v>0</v>
      </c>
      <c r="K621">
        <f>RS_wells_scenario_1_bgw!K621-RS_wells_baseline_bgw!K621</f>
        <v>0</v>
      </c>
      <c r="L621">
        <f>RS_wells_scenario_1_bgw!L621-RS_wells_baseline_bgw!L621</f>
        <v>0</v>
      </c>
      <c r="M621">
        <f>RS_wells_scenario_1_bgw!M621-RS_wells_baseline_bgw!M621</f>
        <v>0</v>
      </c>
      <c r="N621">
        <f>RS_wells_scenario_1_bgw!N621-RS_wells_baseline_bgw!N621</f>
        <v>0</v>
      </c>
      <c r="O621">
        <v>10.145833333333334</v>
      </c>
      <c r="P621">
        <f t="shared" si="132"/>
        <v>1957</v>
      </c>
      <c r="Q621" s="2">
        <f t="shared" si="133"/>
        <v>20870.416666666239</v>
      </c>
      <c r="R621">
        <f t="shared" si="134"/>
        <v>0</v>
      </c>
      <c r="S621">
        <f>I621*$O621/ref!$B$3</f>
        <v>0</v>
      </c>
      <c r="T621">
        <f>K621*$O621/ref!$B$3</f>
        <v>0</v>
      </c>
      <c r="U621">
        <f>L621*$O621/ref!$B$3</f>
        <v>0</v>
      </c>
      <c r="V621">
        <f>N621*$O621/ref!$B$3</f>
        <v>0</v>
      </c>
      <c r="W621">
        <f t="shared" si="138"/>
        <v>2</v>
      </c>
      <c r="X621" t="str">
        <f t="shared" si="139"/>
        <v>2 1957</v>
      </c>
      <c r="Y621">
        <f t="shared" si="136"/>
        <v>7</v>
      </c>
      <c r="Z621">
        <f t="shared" si="140"/>
        <v>1991</v>
      </c>
      <c r="AA621" t="str">
        <f t="shared" si="141"/>
        <v>7 1991</v>
      </c>
      <c r="AB621" s="1">
        <f t="shared" si="137"/>
        <v>33450.8125</v>
      </c>
      <c r="AC621">
        <f t="shared" si="135"/>
        <v>3</v>
      </c>
      <c r="AD621" s="16">
        <f t="shared" si="142"/>
        <v>2372.8354905534993</v>
      </c>
      <c r="AE621" s="16">
        <f t="shared" si="143"/>
        <v>-61795.656632202721</v>
      </c>
      <c r="AF621" s="16">
        <f t="shared" si="144"/>
        <v>4191.0952757911518</v>
      </c>
      <c r="AG621" s="16">
        <f t="shared" si="145"/>
        <v>2745.1324965690983</v>
      </c>
      <c r="AH621">
        <f>INDEX(Impacts_scenario_1_RSBsn_Mask!$Y$2:$Y$70,$Z621-1939+1,1)</f>
        <v>0.84738672720189012</v>
      </c>
    </row>
    <row r="622" spans="1:34" x14ac:dyDescent="0.3">
      <c r="A622">
        <v>207</v>
      </c>
      <c r="B622">
        <v>3</v>
      </c>
      <c r="C622">
        <f>RS_wells_scenario_1_bgw!C622-RS_wells_baseline_bgw!C622</f>
        <v>0</v>
      </c>
      <c r="D622">
        <f>RS_wells_scenario_1_bgw!D622-RS_wells_baseline_bgw!D622</f>
        <v>0</v>
      </c>
      <c r="E622">
        <f>RS_wells_scenario_1_bgw!E622-RS_wells_baseline_bgw!E622</f>
        <v>0</v>
      </c>
      <c r="F622">
        <f>RS_wells_scenario_1_bgw!F622-RS_wells_baseline_bgw!F622</f>
        <v>0</v>
      </c>
      <c r="G622">
        <f>RS_wells_scenario_1_bgw!G622-RS_wells_baseline_bgw!G622</f>
        <v>0</v>
      </c>
      <c r="H622" s="19">
        <f>RS_wells_scenario_1_bgw!H622-RS_wells_baseline_bgw!H622</f>
        <v>0</v>
      </c>
      <c r="I622">
        <f>RS_wells_scenario_1_bgw!I622-RS_wells_baseline_bgw!I622</f>
        <v>0</v>
      </c>
      <c r="J622">
        <f>RS_wells_scenario_1_bgw!J622-RS_wells_baseline_bgw!J622</f>
        <v>0</v>
      </c>
      <c r="K622">
        <f>RS_wells_scenario_1_bgw!K622-RS_wells_baseline_bgw!K622</f>
        <v>0</v>
      </c>
      <c r="L622">
        <f>RS_wells_scenario_1_bgw!L622-RS_wells_baseline_bgw!L622</f>
        <v>0</v>
      </c>
      <c r="M622">
        <f>RS_wells_scenario_1_bgw!M622-RS_wells_baseline_bgw!M622</f>
        <v>0</v>
      </c>
      <c r="N622">
        <f>RS_wells_scenario_1_bgw!N622-RS_wells_baseline_bgw!N622</f>
        <v>0</v>
      </c>
      <c r="O622">
        <v>10.145833333333334</v>
      </c>
      <c r="P622">
        <f t="shared" si="132"/>
        <v>1957</v>
      </c>
      <c r="Q622" s="2">
        <f t="shared" si="133"/>
        <v>20880.562499999571</v>
      </c>
      <c r="R622">
        <f t="shared" si="134"/>
        <v>0</v>
      </c>
      <c r="S622">
        <f>I622*$O622/ref!$B$3</f>
        <v>0</v>
      </c>
      <c r="T622">
        <f>K622*$O622/ref!$B$3</f>
        <v>0</v>
      </c>
      <c r="U622">
        <f>L622*$O622/ref!$B$3</f>
        <v>0</v>
      </c>
      <c r="V622">
        <f>N622*$O622/ref!$B$3</f>
        <v>0</v>
      </c>
      <c r="W622">
        <f t="shared" si="138"/>
        <v>2</v>
      </c>
      <c r="X622" t="str">
        <f t="shared" si="139"/>
        <v>2 1957</v>
      </c>
      <c r="Y622">
        <f t="shared" si="136"/>
        <v>8</v>
      </c>
      <c r="Z622">
        <f t="shared" si="140"/>
        <v>1991</v>
      </c>
      <c r="AA622" t="str">
        <f t="shared" si="141"/>
        <v>8 1991</v>
      </c>
      <c r="AB622" s="1">
        <f t="shared" si="137"/>
        <v>33481.25</v>
      </c>
      <c r="AC622">
        <f t="shared" si="135"/>
        <v>3</v>
      </c>
      <c r="AD622" s="16">
        <f t="shared" si="142"/>
        <v>3336.1026524940698</v>
      </c>
      <c r="AE622" s="16">
        <f t="shared" si="143"/>
        <v>-67820.185762970592</v>
      </c>
      <c r="AF622" s="16">
        <f t="shared" si="144"/>
        <v>3431.790753908308</v>
      </c>
      <c r="AG622" s="16">
        <f t="shared" si="145"/>
        <v>3021.528691701677</v>
      </c>
      <c r="AH622">
        <f>INDEX(Impacts_scenario_1_RSBsn_Mask!$Y$2:$Y$70,$Z622-1939+1,1)</f>
        <v>0.84738672720189012</v>
      </c>
    </row>
    <row r="623" spans="1:34" x14ac:dyDescent="0.3">
      <c r="A623">
        <v>208</v>
      </c>
      <c r="B623">
        <v>1</v>
      </c>
      <c r="C623">
        <f>RS_wells_scenario_1_bgw!C623-RS_wells_baseline_bgw!C623</f>
        <v>0</v>
      </c>
      <c r="D623">
        <f>RS_wells_scenario_1_bgw!D623-RS_wells_baseline_bgw!D623</f>
        <v>0</v>
      </c>
      <c r="E623">
        <f>RS_wells_scenario_1_bgw!E623-RS_wells_baseline_bgw!E623</f>
        <v>0</v>
      </c>
      <c r="F623">
        <f>RS_wells_scenario_1_bgw!F623-RS_wells_baseline_bgw!F623</f>
        <v>0</v>
      </c>
      <c r="G623">
        <f>RS_wells_scenario_1_bgw!G623-RS_wells_baseline_bgw!G623</f>
        <v>0</v>
      </c>
      <c r="H623" s="19">
        <f>RS_wells_scenario_1_bgw!H623-RS_wells_baseline_bgw!H623</f>
        <v>0</v>
      </c>
      <c r="I623">
        <f>RS_wells_scenario_1_bgw!I623-RS_wells_baseline_bgw!I623</f>
        <v>0</v>
      </c>
      <c r="J623">
        <f>RS_wells_scenario_1_bgw!J623-RS_wells_baseline_bgw!J623</f>
        <v>0</v>
      </c>
      <c r="K623">
        <f>RS_wells_scenario_1_bgw!K623-RS_wells_baseline_bgw!K623</f>
        <v>0</v>
      </c>
      <c r="L623">
        <f>RS_wells_scenario_1_bgw!L623-RS_wells_baseline_bgw!L623</f>
        <v>0</v>
      </c>
      <c r="M623">
        <f>RS_wells_scenario_1_bgw!M623-RS_wells_baseline_bgw!M623</f>
        <v>0</v>
      </c>
      <c r="N623">
        <f>RS_wells_scenario_1_bgw!N623-RS_wells_baseline_bgw!N623</f>
        <v>0</v>
      </c>
      <c r="O623">
        <v>10.145833333333334</v>
      </c>
      <c r="P623">
        <f t="shared" si="132"/>
        <v>1957</v>
      </c>
      <c r="Q623" s="2">
        <f t="shared" si="133"/>
        <v>20890.708333332903</v>
      </c>
      <c r="R623">
        <f t="shared" si="134"/>
        <v>0</v>
      </c>
      <c r="S623">
        <f>I623*$O623/ref!$B$3</f>
        <v>0</v>
      </c>
      <c r="T623">
        <f>K623*$O623/ref!$B$3</f>
        <v>0</v>
      </c>
      <c r="U623">
        <f>L623*$O623/ref!$B$3</f>
        <v>0</v>
      </c>
      <c r="V623">
        <f>N623*$O623/ref!$B$3</f>
        <v>0</v>
      </c>
      <c r="W623">
        <f t="shared" si="138"/>
        <v>3</v>
      </c>
      <c r="X623" t="str">
        <f t="shared" si="139"/>
        <v>3 1957</v>
      </c>
      <c r="Y623">
        <f t="shared" si="136"/>
        <v>9</v>
      </c>
      <c r="Z623">
        <f t="shared" si="140"/>
        <v>1991</v>
      </c>
      <c r="AA623" t="str">
        <f t="shared" si="141"/>
        <v>9 1991</v>
      </c>
      <c r="AB623" s="1">
        <f t="shared" si="137"/>
        <v>33511.6875</v>
      </c>
      <c r="AC623">
        <f t="shared" si="135"/>
        <v>3</v>
      </c>
      <c r="AD623" s="16">
        <f t="shared" si="142"/>
        <v>-629.1166049655634</v>
      </c>
      <c r="AE623" s="16">
        <f t="shared" si="143"/>
        <v>-30483.221464230359</v>
      </c>
      <c r="AF623" s="16">
        <f t="shared" si="144"/>
        <v>3752.8986604586139</v>
      </c>
      <c r="AG623" s="16">
        <f t="shared" si="145"/>
        <v>3114.335863290863</v>
      </c>
      <c r="AH623">
        <f>INDEX(Impacts_scenario_1_RSBsn_Mask!$Y$2:$Y$70,$Z623-1939+1,1)</f>
        <v>0.84738672720189012</v>
      </c>
    </row>
    <row r="624" spans="1:34" x14ac:dyDescent="0.3">
      <c r="A624">
        <v>208</v>
      </c>
      <c r="B624">
        <v>2</v>
      </c>
      <c r="C624">
        <f>RS_wells_scenario_1_bgw!C624-RS_wells_baseline_bgw!C624</f>
        <v>0</v>
      </c>
      <c r="D624">
        <f>RS_wells_scenario_1_bgw!D624-RS_wells_baseline_bgw!D624</f>
        <v>0</v>
      </c>
      <c r="E624">
        <f>RS_wells_scenario_1_bgw!E624-RS_wells_baseline_bgw!E624</f>
        <v>0</v>
      </c>
      <c r="F624">
        <f>RS_wells_scenario_1_bgw!F624-RS_wells_baseline_bgw!F624</f>
        <v>0</v>
      </c>
      <c r="G624">
        <f>RS_wells_scenario_1_bgw!G624-RS_wells_baseline_bgw!G624</f>
        <v>0</v>
      </c>
      <c r="H624" s="19">
        <f>RS_wells_scenario_1_bgw!H624-RS_wells_baseline_bgw!H624</f>
        <v>0</v>
      </c>
      <c r="I624">
        <f>RS_wells_scenario_1_bgw!I624-RS_wells_baseline_bgw!I624</f>
        <v>0</v>
      </c>
      <c r="J624">
        <f>RS_wells_scenario_1_bgw!J624-RS_wells_baseline_bgw!J624</f>
        <v>0</v>
      </c>
      <c r="K624">
        <f>RS_wells_scenario_1_bgw!K624-RS_wells_baseline_bgw!K624</f>
        <v>0</v>
      </c>
      <c r="L624">
        <f>RS_wells_scenario_1_bgw!L624-RS_wells_baseline_bgw!L624</f>
        <v>0</v>
      </c>
      <c r="M624">
        <f>RS_wells_scenario_1_bgw!M624-RS_wells_baseline_bgw!M624</f>
        <v>0</v>
      </c>
      <c r="N624">
        <f>RS_wells_scenario_1_bgw!N624-RS_wells_baseline_bgw!N624</f>
        <v>0</v>
      </c>
      <c r="O624">
        <v>10.145833333333334</v>
      </c>
      <c r="P624">
        <f t="shared" si="132"/>
        <v>1957</v>
      </c>
      <c r="Q624" s="2">
        <f t="shared" si="133"/>
        <v>20900.854166666235</v>
      </c>
      <c r="R624">
        <f t="shared" si="134"/>
        <v>0</v>
      </c>
      <c r="S624">
        <f>I624*$O624/ref!$B$3</f>
        <v>0</v>
      </c>
      <c r="T624">
        <f>K624*$O624/ref!$B$3</f>
        <v>0</v>
      </c>
      <c r="U624">
        <f>L624*$O624/ref!$B$3</f>
        <v>0</v>
      </c>
      <c r="V624">
        <f>N624*$O624/ref!$B$3</f>
        <v>0</v>
      </c>
      <c r="W624">
        <f t="shared" si="138"/>
        <v>3</v>
      </c>
      <c r="X624" t="str">
        <f t="shared" si="139"/>
        <v>3 1957</v>
      </c>
      <c r="Y624">
        <f t="shared" si="136"/>
        <v>10</v>
      </c>
      <c r="Z624">
        <f t="shared" si="140"/>
        <v>1991</v>
      </c>
      <c r="AA624" t="str">
        <f t="shared" si="141"/>
        <v>10 1991</v>
      </c>
      <c r="AB624" s="1">
        <f t="shared" si="137"/>
        <v>33542.125</v>
      </c>
      <c r="AC624">
        <f t="shared" si="135"/>
        <v>3</v>
      </c>
      <c r="AD624" s="16">
        <f t="shared" si="142"/>
        <v>-8741.969874111337</v>
      </c>
      <c r="AE624" s="16">
        <f t="shared" si="143"/>
        <v>-71.849626334368594</v>
      </c>
      <c r="AF624" s="16">
        <f t="shared" si="144"/>
        <v>2406.8802186852445</v>
      </c>
      <c r="AG624" s="16">
        <f t="shared" si="145"/>
        <v>3383.1985358022948</v>
      </c>
      <c r="AH624">
        <f>INDEX(Impacts_scenario_1_RSBsn_Mask!$Y$2:$Y$70,$Z624-1939+1,1)</f>
        <v>0.84738672720189012</v>
      </c>
    </row>
    <row r="625" spans="1:34" x14ac:dyDescent="0.3">
      <c r="A625">
        <v>208</v>
      </c>
      <c r="B625">
        <v>3</v>
      </c>
      <c r="C625">
        <f>RS_wells_scenario_1_bgw!C625-RS_wells_baseline_bgw!C625</f>
        <v>0</v>
      </c>
      <c r="D625">
        <f>RS_wells_scenario_1_bgw!D625-RS_wells_baseline_bgw!D625</f>
        <v>0</v>
      </c>
      <c r="E625">
        <f>RS_wells_scenario_1_bgw!E625-RS_wells_baseline_bgw!E625</f>
        <v>0</v>
      </c>
      <c r="F625">
        <f>RS_wells_scenario_1_bgw!F625-RS_wells_baseline_bgw!F625</f>
        <v>0</v>
      </c>
      <c r="G625">
        <f>RS_wells_scenario_1_bgw!G625-RS_wells_baseline_bgw!G625</f>
        <v>0</v>
      </c>
      <c r="H625" s="19">
        <f>RS_wells_scenario_1_bgw!H625-RS_wells_baseline_bgw!H625</f>
        <v>0</v>
      </c>
      <c r="I625">
        <f>RS_wells_scenario_1_bgw!I625-RS_wells_baseline_bgw!I625</f>
        <v>0</v>
      </c>
      <c r="J625">
        <f>RS_wells_scenario_1_bgw!J625-RS_wells_baseline_bgw!J625</f>
        <v>0</v>
      </c>
      <c r="K625">
        <f>RS_wells_scenario_1_bgw!K625-RS_wells_baseline_bgw!K625</f>
        <v>0</v>
      </c>
      <c r="L625">
        <f>RS_wells_scenario_1_bgw!L625-RS_wells_baseline_bgw!L625</f>
        <v>0</v>
      </c>
      <c r="M625">
        <f>RS_wells_scenario_1_bgw!M625-RS_wells_baseline_bgw!M625</f>
        <v>0</v>
      </c>
      <c r="N625">
        <f>RS_wells_scenario_1_bgw!N625-RS_wells_baseline_bgw!N625</f>
        <v>0</v>
      </c>
      <c r="O625">
        <v>10.145833333333334</v>
      </c>
      <c r="P625">
        <f t="shared" si="132"/>
        <v>1957</v>
      </c>
      <c r="Q625" s="2">
        <f t="shared" si="133"/>
        <v>20910.999999999567</v>
      </c>
      <c r="R625">
        <f t="shared" si="134"/>
        <v>0</v>
      </c>
      <c r="S625">
        <f>I625*$O625/ref!$B$3</f>
        <v>0</v>
      </c>
      <c r="T625">
        <f>K625*$O625/ref!$B$3</f>
        <v>0</v>
      </c>
      <c r="U625">
        <f>L625*$O625/ref!$B$3</f>
        <v>0</v>
      </c>
      <c r="V625">
        <f>N625*$O625/ref!$B$3</f>
        <v>0</v>
      </c>
      <c r="W625">
        <f t="shared" si="138"/>
        <v>3</v>
      </c>
      <c r="X625" t="str">
        <f t="shared" si="139"/>
        <v>3 1957</v>
      </c>
      <c r="Y625">
        <f t="shared" si="136"/>
        <v>11</v>
      </c>
      <c r="Z625">
        <f t="shared" si="140"/>
        <v>1991</v>
      </c>
      <c r="AA625" t="str">
        <f t="shared" si="141"/>
        <v>11 1991</v>
      </c>
      <c r="AB625" s="1">
        <f t="shared" si="137"/>
        <v>33572.5625</v>
      </c>
      <c r="AC625">
        <f t="shared" si="135"/>
        <v>3</v>
      </c>
      <c r="AD625" s="16">
        <f t="shared" si="142"/>
        <v>-2740.4008712250802</v>
      </c>
      <c r="AE625" s="16">
        <f t="shared" si="143"/>
        <v>-71.849626334368594</v>
      </c>
      <c r="AF625" s="16">
        <f t="shared" si="144"/>
        <v>74.713493807152958</v>
      </c>
      <c r="AG625" s="16">
        <f t="shared" si="145"/>
        <v>4217.5686377160819</v>
      </c>
      <c r="AH625">
        <f>INDEX(Impacts_scenario_1_RSBsn_Mask!$Y$2:$Y$70,$Z625-1939+1,1)</f>
        <v>0.84738672720189012</v>
      </c>
    </row>
    <row r="626" spans="1:34" x14ac:dyDescent="0.3">
      <c r="A626">
        <v>209</v>
      </c>
      <c r="B626">
        <v>1</v>
      </c>
      <c r="C626">
        <f>RS_wells_scenario_1_bgw!C626-RS_wells_baseline_bgw!C626</f>
        <v>0</v>
      </c>
      <c r="D626">
        <f>RS_wells_scenario_1_bgw!D626-RS_wells_baseline_bgw!D626</f>
        <v>0</v>
      </c>
      <c r="E626">
        <f>RS_wells_scenario_1_bgw!E626-RS_wells_baseline_bgw!E626</f>
        <v>0</v>
      </c>
      <c r="F626">
        <f>RS_wells_scenario_1_bgw!F626-RS_wells_baseline_bgw!F626</f>
        <v>0</v>
      </c>
      <c r="G626">
        <f>RS_wells_scenario_1_bgw!G626-RS_wells_baseline_bgw!G626</f>
        <v>0</v>
      </c>
      <c r="H626" s="19">
        <f>RS_wells_scenario_1_bgw!H626-RS_wells_baseline_bgw!H626</f>
        <v>0</v>
      </c>
      <c r="I626">
        <f>RS_wells_scenario_1_bgw!I626-RS_wells_baseline_bgw!I626</f>
        <v>0</v>
      </c>
      <c r="J626">
        <f>RS_wells_scenario_1_bgw!J626-RS_wells_baseline_bgw!J626</f>
        <v>0</v>
      </c>
      <c r="K626">
        <f>RS_wells_scenario_1_bgw!K626-RS_wells_baseline_bgw!K626</f>
        <v>0</v>
      </c>
      <c r="L626">
        <f>RS_wells_scenario_1_bgw!L626-RS_wells_baseline_bgw!L626</f>
        <v>0</v>
      </c>
      <c r="M626">
        <f>RS_wells_scenario_1_bgw!M626-RS_wells_baseline_bgw!M626</f>
        <v>0</v>
      </c>
      <c r="N626">
        <f>RS_wells_scenario_1_bgw!N626-RS_wells_baseline_bgw!N626</f>
        <v>0</v>
      </c>
      <c r="O626">
        <v>10.145833333333334</v>
      </c>
      <c r="P626">
        <f t="shared" si="132"/>
        <v>1957</v>
      </c>
      <c r="Q626" s="2">
        <f t="shared" si="133"/>
        <v>20921.145833332899</v>
      </c>
      <c r="R626">
        <f t="shared" si="134"/>
        <v>0</v>
      </c>
      <c r="S626">
        <f>I626*$O626/ref!$B$3</f>
        <v>0</v>
      </c>
      <c r="T626">
        <f>K626*$O626/ref!$B$3</f>
        <v>0</v>
      </c>
      <c r="U626">
        <f>L626*$O626/ref!$B$3</f>
        <v>0</v>
      </c>
      <c r="V626">
        <f>N626*$O626/ref!$B$3</f>
        <v>0</v>
      </c>
      <c r="W626">
        <f t="shared" si="138"/>
        <v>4</v>
      </c>
      <c r="X626" t="str">
        <f t="shared" si="139"/>
        <v>4 1957</v>
      </c>
      <c r="Y626">
        <f t="shared" si="136"/>
        <v>12</v>
      </c>
      <c r="Z626">
        <f t="shared" si="140"/>
        <v>1991</v>
      </c>
      <c r="AA626" t="str">
        <f t="shared" si="141"/>
        <v>12 1991</v>
      </c>
      <c r="AB626" s="1">
        <f t="shared" si="137"/>
        <v>33603</v>
      </c>
      <c r="AC626">
        <f t="shared" si="135"/>
        <v>3</v>
      </c>
      <c r="AD626" s="16">
        <f t="shared" si="142"/>
        <v>-2322.4679222253326</v>
      </c>
      <c r="AE626" s="16">
        <f t="shared" si="143"/>
        <v>-71.849626334368594</v>
      </c>
      <c r="AF626" s="16">
        <f t="shared" si="144"/>
        <v>2.4542900334787268</v>
      </c>
      <c r="AG626" s="16">
        <f t="shared" si="145"/>
        <v>4469.1819897045298</v>
      </c>
      <c r="AH626">
        <f>INDEX(Impacts_scenario_1_RSBsn_Mask!$Y$2:$Y$70,$Z626-1939+1,1)</f>
        <v>0.84738672720189012</v>
      </c>
    </row>
    <row r="627" spans="1:34" x14ac:dyDescent="0.3">
      <c r="A627">
        <v>209</v>
      </c>
      <c r="B627">
        <v>2</v>
      </c>
      <c r="C627">
        <f>RS_wells_scenario_1_bgw!C627-RS_wells_baseline_bgw!C627</f>
        <v>0</v>
      </c>
      <c r="D627">
        <f>RS_wells_scenario_1_bgw!D627-RS_wells_baseline_bgw!D627</f>
        <v>0</v>
      </c>
      <c r="E627">
        <f>RS_wells_scenario_1_bgw!E627-RS_wells_baseline_bgw!E627</f>
        <v>0</v>
      </c>
      <c r="F627">
        <f>RS_wells_scenario_1_bgw!F627-RS_wells_baseline_bgw!F627</f>
        <v>0</v>
      </c>
      <c r="G627">
        <f>RS_wells_scenario_1_bgw!G627-RS_wells_baseline_bgw!G627</f>
        <v>0</v>
      </c>
      <c r="H627" s="19">
        <f>RS_wells_scenario_1_bgw!H627-RS_wells_baseline_bgw!H627</f>
        <v>0</v>
      </c>
      <c r="I627">
        <f>RS_wells_scenario_1_bgw!I627-RS_wells_baseline_bgw!I627</f>
        <v>0</v>
      </c>
      <c r="J627">
        <f>RS_wells_scenario_1_bgw!J627-RS_wells_baseline_bgw!J627</f>
        <v>0</v>
      </c>
      <c r="K627">
        <f>RS_wells_scenario_1_bgw!K627-RS_wells_baseline_bgw!K627</f>
        <v>0</v>
      </c>
      <c r="L627">
        <f>RS_wells_scenario_1_bgw!L627-RS_wells_baseline_bgw!L627</f>
        <v>0</v>
      </c>
      <c r="M627">
        <f>RS_wells_scenario_1_bgw!M627-RS_wells_baseline_bgw!M627</f>
        <v>0</v>
      </c>
      <c r="N627">
        <f>RS_wells_scenario_1_bgw!N627-RS_wells_baseline_bgw!N627</f>
        <v>0</v>
      </c>
      <c r="O627">
        <v>10.145833333333334</v>
      </c>
      <c r="P627">
        <f t="shared" si="132"/>
        <v>1957</v>
      </c>
      <c r="Q627" s="2">
        <f t="shared" si="133"/>
        <v>20931.291666666231</v>
      </c>
      <c r="R627">
        <f t="shared" si="134"/>
        <v>0</v>
      </c>
      <c r="S627">
        <f>I627*$O627/ref!$B$3</f>
        <v>0</v>
      </c>
      <c r="T627">
        <f>K627*$O627/ref!$B$3</f>
        <v>0</v>
      </c>
      <c r="U627">
        <f>L627*$O627/ref!$B$3</f>
        <v>0</v>
      </c>
      <c r="V627">
        <f>N627*$O627/ref!$B$3</f>
        <v>0</v>
      </c>
      <c r="W627">
        <f t="shared" si="138"/>
        <v>4</v>
      </c>
      <c r="X627" t="str">
        <f t="shared" si="139"/>
        <v>4 1957</v>
      </c>
      <c r="Y627">
        <f t="shared" si="136"/>
        <v>1</v>
      </c>
      <c r="Z627">
        <f t="shared" si="140"/>
        <v>1992</v>
      </c>
      <c r="AA627" t="str">
        <f t="shared" si="141"/>
        <v>1 1992</v>
      </c>
      <c r="AB627" s="1">
        <f t="shared" si="137"/>
        <v>33633.4375</v>
      </c>
      <c r="AC627">
        <f t="shared" si="135"/>
        <v>3</v>
      </c>
      <c r="AD627" s="16">
        <f t="shared" si="142"/>
        <v>-1960.076947391864</v>
      </c>
      <c r="AE627" s="16">
        <f t="shared" si="143"/>
        <v>-86.20655347509215</v>
      </c>
      <c r="AF627" s="16">
        <f t="shared" si="144"/>
        <v>409.68975126052192</v>
      </c>
      <c r="AG627" s="16">
        <f t="shared" si="145"/>
        <v>4365.9528788546904</v>
      </c>
      <c r="AH627">
        <f>INDEX(Impacts_scenario_1_RSBsn_Mask!$Y$2:$Y$70,$Z627-1939+1,1)</f>
        <v>0.80362742709491453</v>
      </c>
    </row>
    <row r="628" spans="1:34" x14ac:dyDescent="0.3">
      <c r="A628">
        <v>209</v>
      </c>
      <c r="B628">
        <v>3</v>
      </c>
      <c r="C628">
        <f>RS_wells_scenario_1_bgw!C628-RS_wells_baseline_bgw!C628</f>
        <v>0</v>
      </c>
      <c r="D628">
        <f>RS_wells_scenario_1_bgw!D628-RS_wells_baseline_bgw!D628</f>
        <v>0</v>
      </c>
      <c r="E628">
        <f>RS_wells_scenario_1_bgw!E628-RS_wells_baseline_bgw!E628</f>
        <v>0</v>
      </c>
      <c r="F628">
        <f>RS_wells_scenario_1_bgw!F628-RS_wells_baseline_bgw!F628</f>
        <v>0</v>
      </c>
      <c r="G628">
        <f>RS_wells_scenario_1_bgw!G628-RS_wells_baseline_bgw!G628</f>
        <v>0</v>
      </c>
      <c r="H628" s="19">
        <f>RS_wells_scenario_1_bgw!H628-RS_wells_baseline_bgw!H628</f>
        <v>0</v>
      </c>
      <c r="I628">
        <f>RS_wells_scenario_1_bgw!I628-RS_wells_baseline_bgw!I628</f>
        <v>0</v>
      </c>
      <c r="J628">
        <f>RS_wells_scenario_1_bgw!J628-RS_wells_baseline_bgw!J628</f>
        <v>0</v>
      </c>
      <c r="K628">
        <f>RS_wells_scenario_1_bgw!K628-RS_wells_baseline_bgw!K628</f>
        <v>0</v>
      </c>
      <c r="L628">
        <f>RS_wells_scenario_1_bgw!L628-RS_wells_baseline_bgw!L628</f>
        <v>0</v>
      </c>
      <c r="M628">
        <f>RS_wells_scenario_1_bgw!M628-RS_wells_baseline_bgw!M628</f>
        <v>0</v>
      </c>
      <c r="N628">
        <f>RS_wells_scenario_1_bgw!N628-RS_wells_baseline_bgw!N628</f>
        <v>0</v>
      </c>
      <c r="O628">
        <v>10.145833333333334</v>
      </c>
      <c r="P628">
        <f t="shared" si="132"/>
        <v>1957</v>
      </c>
      <c r="Q628" s="2">
        <f t="shared" si="133"/>
        <v>20941.437499999563</v>
      </c>
      <c r="R628">
        <f t="shared" si="134"/>
        <v>0</v>
      </c>
      <c r="S628">
        <f>I628*$O628/ref!$B$3</f>
        <v>0</v>
      </c>
      <c r="T628">
        <f>K628*$O628/ref!$B$3</f>
        <v>0</v>
      </c>
      <c r="U628">
        <f>L628*$O628/ref!$B$3</f>
        <v>0</v>
      </c>
      <c r="V628">
        <f>N628*$O628/ref!$B$3</f>
        <v>0</v>
      </c>
      <c r="W628">
        <f t="shared" si="138"/>
        <v>4</v>
      </c>
      <c r="X628" t="str">
        <f t="shared" si="139"/>
        <v>4 1957</v>
      </c>
      <c r="Y628">
        <f t="shared" si="136"/>
        <v>2</v>
      </c>
      <c r="Z628">
        <f t="shared" si="140"/>
        <v>1992</v>
      </c>
      <c r="AA628" t="str">
        <f t="shared" si="141"/>
        <v>2 1992</v>
      </c>
      <c r="AB628" s="1">
        <f t="shared" si="137"/>
        <v>33663.875</v>
      </c>
      <c r="AC628">
        <f t="shared" si="135"/>
        <v>3</v>
      </c>
      <c r="AD628" s="16">
        <f t="shared" si="142"/>
        <v>-1263.3019532969836</v>
      </c>
      <c r="AE628" s="16">
        <f t="shared" si="143"/>
        <v>-86.20655347509215</v>
      </c>
      <c r="AF628" s="16">
        <f t="shared" si="144"/>
        <v>1720.9814344780675</v>
      </c>
      <c r="AG628" s="16">
        <f t="shared" si="145"/>
        <v>3955.0419818720352</v>
      </c>
      <c r="AH628">
        <f>INDEX(Impacts_scenario_1_RSBsn_Mask!$Y$2:$Y$70,$Z628-1939+1,1)</f>
        <v>0.80362742709491453</v>
      </c>
    </row>
    <row r="629" spans="1:34" x14ac:dyDescent="0.3">
      <c r="A629">
        <v>210</v>
      </c>
      <c r="B629">
        <v>1</v>
      </c>
      <c r="C629">
        <f>RS_wells_scenario_1_bgw!C629-RS_wells_baseline_bgw!C629</f>
        <v>0</v>
      </c>
      <c r="D629">
        <f>RS_wells_scenario_1_bgw!D629-RS_wells_baseline_bgw!D629</f>
        <v>0</v>
      </c>
      <c r="E629">
        <f>RS_wells_scenario_1_bgw!E629-RS_wells_baseline_bgw!E629</f>
        <v>0</v>
      </c>
      <c r="F629">
        <f>RS_wells_scenario_1_bgw!F629-RS_wells_baseline_bgw!F629</f>
        <v>0</v>
      </c>
      <c r="G629">
        <f>RS_wells_scenario_1_bgw!G629-RS_wells_baseline_bgw!G629</f>
        <v>0</v>
      </c>
      <c r="H629" s="19">
        <f>RS_wells_scenario_1_bgw!H629-RS_wells_baseline_bgw!H629</f>
        <v>0</v>
      </c>
      <c r="I629">
        <f>RS_wells_scenario_1_bgw!I629-RS_wells_baseline_bgw!I629</f>
        <v>0</v>
      </c>
      <c r="J629">
        <f>RS_wells_scenario_1_bgw!J629-RS_wells_baseline_bgw!J629</f>
        <v>0</v>
      </c>
      <c r="K629">
        <f>RS_wells_scenario_1_bgw!K629-RS_wells_baseline_bgw!K629</f>
        <v>0</v>
      </c>
      <c r="L629">
        <f>RS_wells_scenario_1_bgw!L629-RS_wells_baseline_bgw!L629</f>
        <v>0</v>
      </c>
      <c r="M629">
        <f>RS_wells_scenario_1_bgw!M629-RS_wells_baseline_bgw!M629</f>
        <v>0</v>
      </c>
      <c r="N629">
        <f>RS_wells_scenario_1_bgw!N629-RS_wells_baseline_bgw!N629</f>
        <v>0</v>
      </c>
      <c r="O629">
        <v>10.145833333333334</v>
      </c>
      <c r="P629">
        <f t="shared" si="132"/>
        <v>1957</v>
      </c>
      <c r="Q629" s="2">
        <f t="shared" si="133"/>
        <v>20951.583333332896</v>
      </c>
      <c r="R629">
        <f t="shared" si="134"/>
        <v>0</v>
      </c>
      <c r="S629">
        <f>I629*$O629/ref!$B$3</f>
        <v>0</v>
      </c>
      <c r="T629">
        <f>K629*$O629/ref!$B$3</f>
        <v>0</v>
      </c>
      <c r="U629">
        <f>L629*$O629/ref!$B$3</f>
        <v>0</v>
      </c>
      <c r="V629">
        <f>N629*$O629/ref!$B$3</f>
        <v>0</v>
      </c>
      <c r="W629">
        <f t="shared" si="138"/>
        <v>5</v>
      </c>
      <c r="X629" t="str">
        <f t="shared" si="139"/>
        <v>5 1957</v>
      </c>
      <c r="Y629">
        <f t="shared" si="136"/>
        <v>3</v>
      </c>
      <c r="Z629">
        <f t="shared" si="140"/>
        <v>1992</v>
      </c>
      <c r="AA629" t="str">
        <f t="shared" si="141"/>
        <v>3 1992</v>
      </c>
      <c r="AB629" s="1">
        <f t="shared" si="137"/>
        <v>33694.3125</v>
      </c>
      <c r="AC629">
        <f t="shared" si="135"/>
        <v>3</v>
      </c>
      <c r="AD629" s="16">
        <f t="shared" si="142"/>
        <v>-1192.5924937719051</v>
      </c>
      <c r="AE629" s="16">
        <f t="shared" si="143"/>
        <v>-86.20655347509215</v>
      </c>
      <c r="AF629" s="16">
        <f t="shared" si="144"/>
        <v>1688.7486710549153</v>
      </c>
      <c r="AG629" s="16">
        <f t="shared" si="145"/>
        <v>3690.6452185438684</v>
      </c>
      <c r="AH629">
        <f>INDEX(Impacts_scenario_1_RSBsn_Mask!$Y$2:$Y$70,$Z629-1939+1,1)</f>
        <v>0.80362742709491453</v>
      </c>
    </row>
    <row r="630" spans="1:34" x14ac:dyDescent="0.3">
      <c r="A630">
        <v>210</v>
      </c>
      <c r="B630">
        <v>2</v>
      </c>
      <c r="C630">
        <f>RS_wells_scenario_1_bgw!C630-RS_wells_baseline_bgw!C630</f>
        <v>0</v>
      </c>
      <c r="D630">
        <f>RS_wells_scenario_1_bgw!D630-RS_wells_baseline_bgw!D630</f>
        <v>0</v>
      </c>
      <c r="E630">
        <f>RS_wells_scenario_1_bgw!E630-RS_wells_baseline_bgw!E630</f>
        <v>0</v>
      </c>
      <c r="F630">
        <f>RS_wells_scenario_1_bgw!F630-RS_wells_baseline_bgw!F630</f>
        <v>0</v>
      </c>
      <c r="G630">
        <f>RS_wells_scenario_1_bgw!G630-RS_wells_baseline_bgw!G630</f>
        <v>0</v>
      </c>
      <c r="H630" s="19">
        <f>RS_wells_scenario_1_bgw!H630-RS_wells_baseline_bgw!H630</f>
        <v>0</v>
      </c>
      <c r="I630">
        <f>RS_wells_scenario_1_bgw!I630-RS_wells_baseline_bgw!I630</f>
        <v>0</v>
      </c>
      <c r="J630">
        <f>RS_wells_scenario_1_bgw!J630-RS_wells_baseline_bgw!J630</f>
        <v>0</v>
      </c>
      <c r="K630">
        <f>RS_wells_scenario_1_bgw!K630-RS_wells_baseline_bgw!K630</f>
        <v>0</v>
      </c>
      <c r="L630">
        <f>RS_wells_scenario_1_bgw!L630-RS_wells_baseline_bgw!L630</f>
        <v>0</v>
      </c>
      <c r="M630">
        <f>RS_wells_scenario_1_bgw!M630-RS_wells_baseline_bgw!M630</f>
        <v>0</v>
      </c>
      <c r="N630">
        <f>RS_wells_scenario_1_bgw!N630-RS_wells_baseline_bgw!N630</f>
        <v>0</v>
      </c>
      <c r="O630">
        <v>10.145833333333334</v>
      </c>
      <c r="P630">
        <f t="shared" si="132"/>
        <v>1957</v>
      </c>
      <c r="Q630" s="2">
        <f t="shared" si="133"/>
        <v>20961.729166666228</v>
      </c>
      <c r="R630">
        <f t="shared" si="134"/>
        <v>0</v>
      </c>
      <c r="S630">
        <f>I630*$O630/ref!$B$3</f>
        <v>0</v>
      </c>
      <c r="T630">
        <f>K630*$O630/ref!$B$3</f>
        <v>0</v>
      </c>
      <c r="U630">
        <f>L630*$O630/ref!$B$3</f>
        <v>0</v>
      </c>
      <c r="V630">
        <f>N630*$O630/ref!$B$3</f>
        <v>0</v>
      </c>
      <c r="W630">
        <f t="shared" si="138"/>
        <v>5</v>
      </c>
      <c r="X630" t="str">
        <f t="shared" si="139"/>
        <v>5 1957</v>
      </c>
      <c r="Y630">
        <f t="shared" si="136"/>
        <v>4</v>
      </c>
      <c r="Z630">
        <f t="shared" si="140"/>
        <v>1992</v>
      </c>
      <c r="AA630" t="str">
        <f t="shared" si="141"/>
        <v>4 1992</v>
      </c>
      <c r="AB630" s="1">
        <f t="shared" si="137"/>
        <v>33724.75</v>
      </c>
      <c r="AC630">
        <f t="shared" si="135"/>
        <v>3</v>
      </c>
      <c r="AD630" s="16">
        <f t="shared" si="142"/>
        <v>-291.91303637731534</v>
      </c>
      <c r="AE630" s="16">
        <f t="shared" si="143"/>
        <v>-3332.3596606978872</v>
      </c>
      <c r="AF630" s="16">
        <f t="shared" si="144"/>
        <v>3766.7818754733462</v>
      </c>
      <c r="AG630" s="16">
        <f t="shared" si="145"/>
        <v>3046.359851232688</v>
      </c>
      <c r="AH630">
        <f>INDEX(Impacts_scenario_1_RSBsn_Mask!$Y$2:$Y$70,$Z630-1939+1,1)</f>
        <v>0.80362742709491453</v>
      </c>
    </row>
    <row r="631" spans="1:34" x14ac:dyDescent="0.3">
      <c r="A631">
        <v>210</v>
      </c>
      <c r="B631">
        <v>3</v>
      </c>
      <c r="C631">
        <f>RS_wells_scenario_1_bgw!C631-RS_wells_baseline_bgw!C631</f>
        <v>0</v>
      </c>
      <c r="D631">
        <f>RS_wells_scenario_1_bgw!D631-RS_wells_baseline_bgw!D631</f>
        <v>0</v>
      </c>
      <c r="E631">
        <f>RS_wells_scenario_1_bgw!E631-RS_wells_baseline_bgw!E631</f>
        <v>0</v>
      </c>
      <c r="F631">
        <f>RS_wells_scenario_1_bgw!F631-RS_wells_baseline_bgw!F631</f>
        <v>0</v>
      </c>
      <c r="G631">
        <f>RS_wells_scenario_1_bgw!G631-RS_wells_baseline_bgw!G631</f>
        <v>0</v>
      </c>
      <c r="H631" s="19">
        <f>RS_wells_scenario_1_bgw!H631-RS_wells_baseline_bgw!H631</f>
        <v>0</v>
      </c>
      <c r="I631">
        <f>RS_wells_scenario_1_bgw!I631-RS_wells_baseline_bgw!I631</f>
        <v>0</v>
      </c>
      <c r="J631">
        <f>RS_wells_scenario_1_bgw!J631-RS_wells_baseline_bgw!J631</f>
        <v>0</v>
      </c>
      <c r="K631">
        <f>RS_wells_scenario_1_bgw!K631-RS_wells_baseline_bgw!K631</f>
        <v>0</v>
      </c>
      <c r="L631">
        <f>RS_wells_scenario_1_bgw!L631-RS_wells_baseline_bgw!L631</f>
        <v>0</v>
      </c>
      <c r="M631">
        <f>RS_wells_scenario_1_bgw!M631-RS_wells_baseline_bgw!M631</f>
        <v>0</v>
      </c>
      <c r="N631">
        <f>RS_wells_scenario_1_bgw!N631-RS_wells_baseline_bgw!N631</f>
        <v>0</v>
      </c>
      <c r="O631">
        <v>10.145833333333334</v>
      </c>
      <c r="P631">
        <f t="shared" si="132"/>
        <v>1957</v>
      </c>
      <c r="Q631" s="2">
        <f t="shared" si="133"/>
        <v>20971.87499999956</v>
      </c>
      <c r="R631">
        <f t="shared" si="134"/>
        <v>0</v>
      </c>
      <c r="S631">
        <f>I631*$O631/ref!$B$3</f>
        <v>0</v>
      </c>
      <c r="T631">
        <f>K631*$O631/ref!$B$3</f>
        <v>0</v>
      </c>
      <c r="U631">
        <f>L631*$O631/ref!$B$3</f>
        <v>0</v>
      </c>
      <c r="V631">
        <f>N631*$O631/ref!$B$3</f>
        <v>0</v>
      </c>
      <c r="W631">
        <f t="shared" si="138"/>
        <v>5</v>
      </c>
      <c r="X631" t="str">
        <f t="shared" si="139"/>
        <v>5 1957</v>
      </c>
      <c r="Y631">
        <f t="shared" si="136"/>
        <v>5</v>
      </c>
      <c r="Z631">
        <f t="shared" si="140"/>
        <v>1992</v>
      </c>
      <c r="AA631" t="str">
        <f t="shared" si="141"/>
        <v>5 1992</v>
      </c>
      <c r="AB631" s="1">
        <f t="shared" si="137"/>
        <v>33755.1875</v>
      </c>
      <c r="AC631">
        <f t="shared" si="135"/>
        <v>3</v>
      </c>
      <c r="AD631" s="16">
        <f t="shared" si="142"/>
        <v>-1896.3293505195434</v>
      </c>
      <c r="AE631" s="16">
        <f t="shared" si="143"/>
        <v>-5177.1103292441467</v>
      </c>
      <c r="AF631" s="16">
        <f t="shared" si="144"/>
        <v>2085.4682070849112</v>
      </c>
      <c r="AG631" s="16">
        <f t="shared" si="145"/>
        <v>3358.6650955254249</v>
      </c>
      <c r="AH631">
        <f>INDEX(Impacts_scenario_1_RSBsn_Mask!$Y$2:$Y$70,$Z631-1939+1,1)</f>
        <v>0.80362742709491453</v>
      </c>
    </row>
    <row r="632" spans="1:34" x14ac:dyDescent="0.3">
      <c r="A632">
        <v>211</v>
      </c>
      <c r="B632">
        <v>1</v>
      </c>
      <c r="C632">
        <f>RS_wells_scenario_1_bgw!C632-RS_wells_baseline_bgw!C632</f>
        <v>0</v>
      </c>
      <c r="D632">
        <f>RS_wells_scenario_1_bgw!D632-RS_wells_baseline_bgw!D632</f>
        <v>0</v>
      </c>
      <c r="E632">
        <f>RS_wells_scenario_1_bgw!E632-RS_wells_baseline_bgw!E632</f>
        <v>0</v>
      </c>
      <c r="F632">
        <f>RS_wells_scenario_1_bgw!F632-RS_wells_baseline_bgw!F632</f>
        <v>0</v>
      </c>
      <c r="G632">
        <f>RS_wells_scenario_1_bgw!G632-RS_wells_baseline_bgw!G632</f>
        <v>0</v>
      </c>
      <c r="H632" s="19">
        <f>RS_wells_scenario_1_bgw!H632-RS_wells_baseline_bgw!H632</f>
        <v>0</v>
      </c>
      <c r="I632">
        <f>RS_wells_scenario_1_bgw!I632-RS_wells_baseline_bgw!I632</f>
        <v>0</v>
      </c>
      <c r="J632">
        <f>RS_wells_scenario_1_bgw!J632-RS_wells_baseline_bgw!J632</f>
        <v>0</v>
      </c>
      <c r="K632">
        <f>RS_wells_scenario_1_bgw!K632-RS_wells_baseline_bgw!K632</f>
        <v>0</v>
      </c>
      <c r="L632">
        <f>RS_wells_scenario_1_bgw!L632-RS_wells_baseline_bgw!L632</f>
        <v>0</v>
      </c>
      <c r="M632">
        <f>RS_wells_scenario_1_bgw!M632-RS_wells_baseline_bgw!M632</f>
        <v>0</v>
      </c>
      <c r="N632">
        <f>RS_wells_scenario_1_bgw!N632-RS_wells_baseline_bgw!N632</f>
        <v>0</v>
      </c>
      <c r="O632">
        <v>10.145833333333334</v>
      </c>
      <c r="P632">
        <f t="shared" si="132"/>
        <v>1957</v>
      </c>
      <c r="Q632" s="2">
        <f t="shared" si="133"/>
        <v>20982.020833332892</v>
      </c>
      <c r="R632">
        <f t="shared" si="134"/>
        <v>0</v>
      </c>
      <c r="S632">
        <f>I632*$O632/ref!$B$3</f>
        <v>0</v>
      </c>
      <c r="T632">
        <f>K632*$O632/ref!$B$3</f>
        <v>0</v>
      </c>
      <c r="U632">
        <f>L632*$O632/ref!$B$3</f>
        <v>0</v>
      </c>
      <c r="V632">
        <f>N632*$O632/ref!$B$3</f>
        <v>0</v>
      </c>
      <c r="W632">
        <f t="shared" si="138"/>
        <v>6</v>
      </c>
      <c r="X632" t="str">
        <f t="shared" si="139"/>
        <v>6 1957</v>
      </c>
      <c r="Y632">
        <f t="shared" si="136"/>
        <v>6</v>
      </c>
      <c r="Z632">
        <f t="shared" si="140"/>
        <v>1992</v>
      </c>
      <c r="AA632" t="str">
        <f t="shared" si="141"/>
        <v>6 1992</v>
      </c>
      <c r="AB632" s="1">
        <f t="shared" si="137"/>
        <v>33785.625</v>
      </c>
      <c r="AC632">
        <f t="shared" si="135"/>
        <v>3</v>
      </c>
      <c r="AD632" s="16">
        <f t="shared" si="142"/>
        <v>-5391.1802805876887</v>
      </c>
      <c r="AE632" s="16">
        <f t="shared" si="143"/>
        <v>-12209.857177327247</v>
      </c>
      <c r="AF632" s="16">
        <f t="shared" si="144"/>
        <v>0.53497311486070565</v>
      </c>
      <c r="AG632" s="16">
        <f t="shared" si="145"/>
        <v>6674.9261990126679</v>
      </c>
      <c r="AH632">
        <f>INDEX(Impacts_scenario_1_RSBsn_Mask!$Y$2:$Y$70,$Z632-1939+1,1)</f>
        <v>0.80362742709491453</v>
      </c>
    </row>
    <row r="633" spans="1:34" x14ac:dyDescent="0.3">
      <c r="A633">
        <v>211</v>
      </c>
      <c r="B633">
        <v>2</v>
      </c>
      <c r="C633">
        <f>RS_wells_scenario_1_bgw!C633-RS_wells_baseline_bgw!C633</f>
        <v>0</v>
      </c>
      <c r="D633">
        <f>RS_wells_scenario_1_bgw!D633-RS_wells_baseline_bgw!D633</f>
        <v>0</v>
      </c>
      <c r="E633">
        <f>RS_wells_scenario_1_bgw!E633-RS_wells_baseline_bgw!E633</f>
        <v>0</v>
      </c>
      <c r="F633">
        <f>RS_wells_scenario_1_bgw!F633-RS_wells_baseline_bgw!F633</f>
        <v>0</v>
      </c>
      <c r="G633">
        <f>RS_wells_scenario_1_bgw!G633-RS_wells_baseline_bgw!G633</f>
        <v>0</v>
      </c>
      <c r="H633" s="19">
        <f>RS_wells_scenario_1_bgw!H633-RS_wells_baseline_bgw!H633</f>
        <v>0</v>
      </c>
      <c r="I633">
        <f>RS_wells_scenario_1_bgw!I633-RS_wells_baseline_bgw!I633</f>
        <v>0</v>
      </c>
      <c r="J633">
        <f>RS_wells_scenario_1_bgw!J633-RS_wells_baseline_bgw!J633</f>
        <v>0</v>
      </c>
      <c r="K633">
        <f>RS_wells_scenario_1_bgw!K633-RS_wells_baseline_bgw!K633</f>
        <v>0</v>
      </c>
      <c r="L633">
        <f>RS_wells_scenario_1_bgw!L633-RS_wells_baseline_bgw!L633</f>
        <v>0</v>
      </c>
      <c r="M633">
        <f>RS_wells_scenario_1_bgw!M633-RS_wells_baseline_bgw!M633</f>
        <v>0</v>
      </c>
      <c r="N633">
        <f>RS_wells_scenario_1_bgw!N633-RS_wells_baseline_bgw!N633</f>
        <v>0</v>
      </c>
      <c r="O633">
        <v>10.145833333333334</v>
      </c>
      <c r="P633">
        <f t="shared" si="132"/>
        <v>1957</v>
      </c>
      <c r="Q633" s="2">
        <f t="shared" si="133"/>
        <v>20992.166666666224</v>
      </c>
      <c r="R633">
        <f t="shared" si="134"/>
        <v>0</v>
      </c>
      <c r="S633">
        <f>I633*$O633/ref!$B$3</f>
        <v>0</v>
      </c>
      <c r="T633">
        <f>K633*$O633/ref!$B$3</f>
        <v>0</v>
      </c>
      <c r="U633">
        <f>L633*$O633/ref!$B$3</f>
        <v>0</v>
      </c>
      <c r="V633">
        <f>N633*$O633/ref!$B$3</f>
        <v>0</v>
      </c>
      <c r="W633">
        <f t="shared" si="138"/>
        <v>6</v>
      </c>
      <c r="X633" t="str">
        <f t="shared" si="139"/>
        <v>6 1957</v>
      </c>
      <c r="Y633">
        <f t="shared" si="136"/>
        <v>7</v>
      </c>
      <c r="Z633">
        <f t="shared" si="140"/>
        <v>1992</v>
      </c>
      <c r="AA633" t="str">
        <f t="shared" si="141"/>
        <v>7 1992</v>
      </c>
      <c r="AB633" s="1">
        <f t="shared" si="137"/>
        <v>33816.0625</v>
      </c>
      <c r="AC633">
        <f t="shared" si="135"/>
        <v>3</v>
      </c>
      <c r="AD633" s="16">
        <f t="shared" si="142"/>
        <v>2686.5770891124271</v>
      </c>
      <c r="AE633" s="16">
        <f t="shared" si="143"/>
        <v>-37347.365070592299</v>
      </c>
      <c r="AF633" s="16">
        <f t="shared" si="144"/>
        <v>3954.0892816702508</v>
      </c>
      <c r="AG633" s="16">
        <f t="shared" si="145"/>
        <v>6200.2383074658501</v>
      </c>
      <c r="AH633">
        <f>INDEX(Impacts_scenario_1_RSBsn_Mask!$Y$2:$Y$70,$Z633-1939+1,1)</f>
        <v>0.80362742709491453</v>
      </c>
    </row>
    <row r="634" spans="1:34" x14ac:dyDescent="0.3">
      <c r="A634">
        <v>211</v>
      </c>
      <c r="B634">
        <v>3</v>
      </c>
      <c r="C634">
        <f>RS_wells_scenario_1_bgw!C634-RS_wells_baseline_bgw!C634</f>
        <v>0</v>
      </c>
      <c r="D634">
        <f>RS_wells_scenario_1_bgw!D634-RS_wells_baseline_bgw!D634</f>
        <v>0</v>
      </c>
      <c r="E634">
        <f>RS_wells_scenario_1_bgw!E634-RS_wells_baseline_bgw!E634</f>
        <v>0</v>
      </c>
      <c r="F634">
        <f>RS_wells_scenario_1_bgw!F634-RS_wells_baseline_bgw!F634</f>
        <v>0</v>
      </c>
      <c r="G634">
        <f>RS_wells_scenario_1_bgw!G634-RS_wells_baseline_bgw!G634</f>
        <v>0</v>
      </c>
      <c r="H634" s="19">
        <f>RS_wells_scenario_1_bgw!H634-RS_wells_baseline_bgw!H634</f>
        <v>0</v>
      </c>
      <c r="I634">
        <f>RS_wells_scenario_1_bgw!I634-RS_wells_baseline_bgw!I634</f>
        <v>0</v>
      </c>
      <c r="J634">
        <f>RS_wells_scenario_1_bgw!J634-RS_wells_baseline_bgw!J634</f>
        <v>0</v>
      </c>
      <c r="K634">
        <f>RS_wells_scenario_1_bgw!K634-RS_wells_baseline_bgw!K634</f>
        <v>0</v>
      </c>
      <c r="L634">
        <f>RS_wells_scenario_1_bgw!L634-RS_wells_baseline_bgw!L634</f>
        <v>0</v>
      </c>
      <c r="M634">
        <f>RS_wells_scenario_1_bgw!M634-RS_wells_baseline_bgw!M634</f>
        <v>0</v>
      </c>
      <c r="N634">
        <f>RS_wells_scenario_1_bgw!N634-RS_wells_baseline_bgw!N634</f>
        <v>0</v>
      </c>
      <c r="O634">
        <v>10.145833333333334</v>
      </c>
      <c r="P634">
        <f t="shared" si="132"/>
        <v>1957</v>
      </c>
      <c r="Q634" s="2">
        <f t="shared" si="133"/>
        <v>21002.312499999556</v>
      </c>
      <c r="R634">
        <f t="shared" si="134"/>
        <v>0</v>
      </c>
      <c r="S634">
        <f>I634*$O634/ref!$B$3</f>
        <v>0</v>
      </c>
      <c r="T634">
        <f>K634*$O634/ref!$B$3</f>
        <v>0</v>
      </c>
      <c r="U634">
        <f>L634*$O634/ref!$B$3</f>
        <v>0</v>
      </c>
      <c r="V634">
        <f>N634*$O634/ref!$B$3</f>
        <v>0</v>
      </c>
      <c r="W634">
        <f t="shared" si="138"/>
        <v>6</v>
      </c>
      <c r="X634" t="str">
        <f t="shared" si="139"/>
        <v>6 1957</v>
      </c>
      <c r="Y634">
        <f t="shared" si="136"/>
        <v>8</v>
      </c>
      <c r="Z634">
        <f t="shared" si="140"/>
        <v>1992</v>
      </c>
      <c r="AA634" t="str">
        <f t="shared" si="141"/>
        <v>8 1992</v>
      </c>
      <c r="AB634" s="1">
        <f t="shared" si="137"/>
        <v>33846.5</v>
      </c>
      <c r="AC634">
        <f t="shared" si="135"/>
        <v>3</v>
      </c>
      <c r="AD634" s="16">
        <f t="shared" si="142"/>
        <v>10357.630912160188</v>
      </c>
      <c r="AE634" s="16">
        <f t="shared" si="143"/>
        <v>-40984.226351569661</v>
      </c>
      <c r="AF634" s="16">
        <f t="shared" si="144"/>
        <v>655.58778050533601</v>
      </c>
      <c r="AG634" s="16">
        <f t="shared" si="145"/>
        <v>6376.444763993868</v>
      </c>
      <c r="AH634">
        <f>INDEX(Impacts_scenario_1_RSBsn_Mask!$Y$2:$Y$70,$Z634-1939+1,1)</f>
        <v>0.80362742709491453</v>
      </c>
    </row>
    <row r="635" spans="1:34" x14ac:dyDescent="0.3">
      <c r="A635">
        <v>212</v>
      </c>
      <c r="B635">
        <v>1</v>
      </c>
      <c r="C635">
        <f>RS_wells_scenario_1_bgw!C635-RS_wells_baseline_bgw!C635</f>
        <v>0</v>
      </c>
      <c r="D635">
        <f>RS_wells_scenario_1_bgw!D635-RS_wells_baseline_bgw!D635</f>
        <v>0</v>
      </c>
      <c r="E635">
        <f>RS_wells_scenario_1_bgw!E635-RS_wells_baseline_bgw!E635</f>
        <v>0</v>
      </c>
      <c r="F635">
        <f>RS_wells_scenario_1_bgw!F635-RS_wells_baseline_bgw!F635</f>
        <v>0</v>
      </c>
      <c r="G635">
        <f>RS_wells_scenario_1_bgw!G635-RS_wells_baseline_bgw!G635</f>
        <v>0</v>
      </c>
      <c r="H635" s="19">
        <f>RS_wells_scenario_1_bgw!H635-RS_wells_baseline_bgw!H635</f>
        <v>0</v>
      </c>
      <c r="I635">
        <f>RS_wells_scenario_1_bgw!I635-RS_wells_baseline_bgw!I635</f>
        <v>0</v>
      </c>
      <c r="J635">
        <f>RS_wells_scenario_1_bgw!J635-RS_wells_baseline_bgw!J635</f>
        <v>0</v>
      </c>
      <c r="K635">
        <f>RS_wells_scenario_1_bgw!K635-RS_wells_baseline_bgw!K635</f>
        <v>0</v>
      </c>
      <c r="L635">
        <f>RS_wells_scenario_1_bgw!L635-RS_wells_baseline_bgw!L635</f>
        <v>0</v>
      </c>
      <c r="M635">
        <f>RS_wells_scenario_1_bgw!M635-RS_wells_baseline_bgw!M635</f>
        <v>0</v>
      </c>
      <c r="N635">
        <f>RS_wells_scenario_1_bgw!N635-RS_wells_baseline_bgw!N635</f>
        <v>0</v>
      </c>
      <c r="O635">
        <v>10.145833333333334</v>
      </c>
      <c r="P635">
        <f t="shared" si="132"/>
        <v>1957</v>
      </c>
      <c r="Q635" s="2">
        <f t="shared" si="133"/>
        <v>21012.458333332888</v>
      </c>
      <c r="R635">
        <f t="shared" si="134"/>
        <v>0</v>
      </c>
      <c r="S635">
        <f>I635*$O635/ref!$B$3</f>
        <v>0</v>
      </c>
      <c r="T635">
        <f>K635*$O635/ref!$B$3</f>
        <v>0</v>
      </c>
      <c r="U635">
        <f>L635*$O635/ref!$B$3</f>
        <v>0</v>
      </c>
      <c r="V635">
        <f>N635*$O635/ref!$B$3</f>
        <v>0</v>
      </c>
      <c r="W635">
        <f t="shared" si="138"/>
        <v>7</v>
      </c>
      <c r="X635" t="str">
        <f t="shared" si="139"/>
        <v>7 1957</v>
      </c>
      <c r="Y635">
        <f t="shared" si="136"/>
        <v>9</v>
      </c>
      <c r="Z635">
        <f t="shared" si="140"/>
        <v>1992</v>
      </c>
      <c r="AA635" t="str">
        <f t="shared" si="141"/>
        <v>9 1992</v>
      </c>
      <c r="AB635" s="1">
        <f t="shared" si="137"/>
        <v>33876.9375</v>
      </c>
      <c r="AC635">
        <f t="shared" si="135"/>
        <v>3</v>
      </c>
      <c r="AD635" s="16">
        <f t="shared" si="142"/>
        <v>-673.07974787926571</v>
      </c>
      <c r="AE635" s="16">
        <f t="shared" si="143"/>
        <v>-18444.810828541089</v>
      </c>
      <c r="AF635" s="16">
        <f t="shared" si="144"/>
        <v>4537.0637568466891</v>
      </c>
      <c r="AG635" s="16">
        <f t="shared" si="145"/>
        <v>5550.2202222447013</v>
      </c>
      <c r="AH635">
        <f>INDEX(Impacts_scenario_1_RSBsn_Mask!$Y$2:$Y$70,$Z635-1939+1,1)</f>
        <v>0.80362742709491453</v>
      </c>
    </row>
    <row r="636" spans="1:34" x14ac:dyDescent="0.3">
      <c r="A636">
        <v>212</v>
      </c>
      <c r="B636">
        <v>2</v>
      </c>
      <c r="C636">
        <f>RS_wells_scenario_1_bgw!C636-RS_wells_baseline_bgw!C636</f>
        <v>0</v>
      </c>
      <c r="D636">
        <f>RS_wells_scenario_1_bgw!D636-RS_wells_baseline_bgw!D636</f>
        <v>0</v>
      </c>
      <c r="E636">
        <f>RS_wells_scenario_1_bgw!E636-RS_wells_baseline_bgw!E636</f>
        <v>0</v>
      </c>
      <c r="F636">
        <f>RS_wells_scenario_1_bgw!F636-RS_wells_baseline_bgw!F636</f>
        <v>0</v>
      </c>
      <c r="G636">
        <f>RS_wells_scenario_1_bgw!G636-RS_wells_baseline_bgw!G636</f>
        <v>0</v>
      </c>
      <c r="H636" s="19">
        <f>RS_wells_scenario_1_bgw!H636-RS_wells_baseline_bgw!H636</f>
        <v>0</v>
      </c>
      <c r="I636">
        <f>RS_wells_scenario_1_bgw!I636-RS_wells_baseline_bgw!I636</f>
        <v>0</v>
      </c>
      <c r="J636">
        <f>RS_wells_scenario_1_bgw!J636-RS_wells_baseline_bgw!J636</f>
        <v>0</v>
      </c>
      <c r="K636">
        <f>RS_wells_scenario_1_bgw!K636-RS_wells_baseline_bgw!K636</f>
        <v>0</v>
      </c>
      <c r="L636">
        <f>RS_wells_scenario_1_bgw!L636-RS_wells_baseline_bgw!L636</f>
        <v>0</v>
      </c>
      <c r="M636">
        <f>RS_wells_scenario_1_bgw!M636-RS_wells_baseline_bgw!M636</f>
        <v>0</v>
      </c>
      <c r="N636">
        <f>RS_wells_scenario_1_bgw!N636-RS_wells_baseline_bgw!N636</f>
        <v>0</v>
      </c>
      <c r="O636">
        <v>10.145833333333334</v>
      </c>
      <c r="P636">
        <f t="shared" si="132"/>
        <v>1957</v>
      </c>
      <c r="Q636" s="2">
        <f t="shared" si="133"/>
        <v>21022.60416666622</v>
      </c>
      <c r="R636">
        <f t="shared" si="134"/>
        <v>0</v>
      </c>
      <c r="S636">
        <f>I636*$O636/ref!$B$3</f>
        <v>0</v>
      </c>
      <c r="T636">
        <f>K636*$O636/ref!$B$3</f>
        <v>0</v>
      </c>
      <c r="U636">
        <f>L636*$O636/ref!$B$3</f>
        <v>0</v>
      </c>
      <c r="V636">
        <f>N636*$O636/ref!$B$3</f>
        <v>0</v>
      </c>
      <c r="W636">
        <f t="shared" si="138"/>
        <v>7</v>
      </c>
      <c r="X636" t="str">
        <f t="shared" si="139"/>
        <v>7 1957</v>
      </c>
      <c r="Y636">
        <f t="shared" si="136"/>
        <v>10</v>
      </c>
      <c r="Z636">
        <f t="shared" si="140"/>
        <v>1992</v>
      </c>
      <c r="AA636" t="str">
        <f t="shared" si="141"/>
        <v>10 1992</v>
      </c>
      <c r="AB636" s="1">
        <f t="shared" si="137"/>
        <v>33907.375</v>
      </c>
      <c r="AC636">
        <f t="shared" si="135"/>
        <v>3</v>
      </c>
      <c r="AD636" s="16">
        <f t="shared" si="142"/>
        <v>-3892.3432605043813</v>
      </c>
      <c r="AE636" s="16">
        <f t="shared" si="143"/>
        <v>-86.20655347509215</v>
      </c>
      <c r="AF636" s="16">
        <f t="shared" si="144"/>
        <v>2062.4143271148046</v>
      </c>
      <c r="AG636" s="16">
        <f t="shared" si="145"/>
        <v>5181.2714393800243</v>
      </c>
      <c r="AH636">
        <f>INDEX(Impacts_scenario_1_RSBsn_Mask!$Y$2:$Y$70,$Z636-1939+1,1)</f>
        <v>0.80362742709491453</v>
      </c>
    </row>
    <row r="637" spans="1:34" x14ac:dyDescent="0.3">
      <c r="A637">
        <v>212</v>
      </c>
      <c r="B637">
        <v>3</v>
      </c>
      <c r="C637">
        <f>RS_wells_scenario_1_bgw!C637-RS_wells_baseline_bgw!C637</f>
        <v>0</v>
      </c>
      <c r="D637">
        <f>RS_wells_scenario_1_bgw!D637-RS_wells_baseline_bgw!D637</f>
        <v>0</v>
      </c>
      <c r="E637">
        <f>RS_wells_scenario_1_bgw!E637-RS_wells_baseline_bgw!E637</f>
        <v>0</v>
      </c>
      <c r="F637">
        <f>RS_wells_scenario_1_bgw!F637-RS_wells_baseline_bgw!F637</f>
        <v>0</v>
      </c>
      <c r="G637">
        <f>RS_wells_scenario_1_bgw!G637-RS_wells_baseline_bgw!G637</f>
        <v>0</v>
      </c>
      <c r="H637" s="19">
        <f>RS_wells_scenario_1_bgw!H637-RS_wells_baseline_bgw!H637</f>
        <v>0</v>
      </c>
      <c r="I637">
        <f>RS_wells_scenario_1_bgw!I637-RS_wells_baseline_bgw!I637</f>
        <v>0</v>
      </c>
      <c r="J637">
        <f>RS_wells_scenario_1_bgw!J637-RS_wells_baseline_bgw!J637</f>
        <v>0</v>
      </c>
      <c r="K637">
        <f>RS_wells_scenario_1_bgw!K637-RS_wells_baseline_bgw!K637</f>
        <v>0</v>
      </c>
      <c r="L637">
        <f>RS_wells_scenario_1_bgw!L637-RS_wells_baseline_bgw!L637</f>
        <v>0</v>
      </c>
      <c r="M637">
        <f>RS_wells_scenario_1_bgw!M637-RS_wells_baseline_bgw!M637</f>
        <v>0</v>
      </c>
      <c r="N637">
        <f>RS_wells_scenario_1_bgw!N637-RS_wells_baseline_bgw!N637</f>
        <v>0</v>
      </c>
      <c r="O637">
        <v>10.145833333333334</v>
      </c>
      <c r="P637">
        <f t="shared" si="132"/>
        <v>1957</v>
      </c>
      <c r="Q637" s="2">
        <f t="shared" si="133"/>
        <v>21032.749999999553</v>
      </c>
      <c r="R637">
        <f t="shared" si="134"/>
        <v>0</v>
      </c>
      <c r="S637">
        <f>I637*$O637/ref!$B$3</f>
        <v>0</v>
      </c>
      <c r="T637">
        <f>K637*$O637/ref!$B$3</f>
        <v>0</v>
      </c>
      <c r="U637">
        <f>L637*$O637/ref!$B$3</f>
        <v>0</v>
      </c>
      <c r="V637">
        <f>N637*$O637/ref!$B$3</f>
        <v>0</v>
      </c>
      <c r="W637">
        <f t="shared" si="138"/>
        <v>7</v>
      </c>
      <c r="X637" t="str">
        <f t="shared" si="139"/>
        <v>7 1957</v>
      </c>
      <c r="Y637">
        <f t="shared" si="136"/>
        <v>11</v>
      </c>
      <c r="Z637">
        <f t="shared" si="140"/>
        <v>1992</v>
      </c>
      <c r="AA637" t="str">
        <f t="shared" si="141"/>
        <v>11 1992</v>
      </c>
      <c r="AB637" s="1">
        <f t="shared" si="137"/>
        <v>33937.8125</v>
      </c>
      <c r="AC637">
        <f t="shared" si="135"/>
        <v>3</v>
      </c>
      <c r="AD637" s="16">
        <f t="shared" si="142"/>
        <v>-2659.3830271634401</v>
      </c>
      <c r="AE637" s="16">
        <f t="shared" si="143"/>
        <v>-86.20655347509215</v>
      </c>
      <c r="AF637" s="16">
        <f t="shared" si="144"/>
        <v>3.4401735154466923E-5</v>
      </c>
      <c r="AG637" s="16">
        <f t="shared" si="145"/>
        <v>5354.6176856168713</v>
      </c>
      <c r="AH637">
        <f>INDEX(Impacts_scenario_1_RSBsn_Mask!$Y$2:$Y$70,$Z637-1939+1,1)</f>
        <v>0.80362742709491453</v>
      </c>
    </row>
    <row r="638" spans="1:34" x14ac:dyDescent="0.3">
      <c r="A638">
        <v>213</v>
      </c>
      <c r="B638">
        <v>1</v>
      </c>
      <c r="C638">
        <f>RS_wells_scenario_1_bgw!C638-RS_wells_baseline_bgw!C638</f>
        <v>0</v>
      </c>
      <c r="D638">
        <f>RS_wells_scenario_1_bgw!D638-RS_wells_baseline_bgw!D638</f>
        <v>0</v>
      </c>
      <c r="E638">
        <f>RS_wells_scenario_1_bgw!E638-RS_wells_baseline_bgw!E638</f>
        <v>0</v>
      </c>
      <c r="F638">
        <f>RS_wells_scenario_1_bgw!F638-RS_wells_baseline_bgw!F638</f>
        <v>0</v>
      </c>
      <c r="G638">
        <f>RS_wells_scenario_1_bgw!G638-RS_wells_baseline_bgw!G638</f>
        <v>0</v>
      </c>
      <c r="H638" s="19">
        <f>RS_wells_scenario_1_bgw!H638-RS_wells_baseline_bgw!H638</f>
        <v>0</v>
      </c>
      <c r="I638">
        <f>RS_wells_scenario_1_bgw!I638-RS_wells_baseline_bgw!I638</f>
        <v>0</v>
      </c>
      <c r="J638">
        <f>RS_wells_scenario_1_bgw!J638-RS_wells_baseline_bgw!J638</f>
        <v>0</v>
      </c>
      <c r="K638">
        <f>RS_wells_scenario_1_bgw!K638-RS_wells_baseline_bgw!K638</f>
        <v>0</v>
      </c>
      <c r="L638">
        <f>RS_wells_scenario_1_bgw!L638-RS_wells_baseline_bgw!L638</f>
        <v>0</v>
      </c>
      <c r="M638">
        <f>RS_wells_scenario_1_bgw!M638-RS_wells_baseline_bgw!M638</f>
        <v>0</v>
      </c>
      <c r="N638">
        <f>RS_wells_scenario_1_bgw!N638-RS_wells_baseline_bgw!N638</f>
        <v>0</v>
      </c>
      <c r="O638">
        <v>10.145833333333334</v>
      </c>
      <c r="P638">
        <f t="shared" si="132"/>
        <v>1957</v>
      </c>
      <c r="Q638" s="2">
        <f t="shared" si="133"/>
        <v>21042.895833332885</v>
      </c>
      <c r="R638">
        <f t="shared" si="134"/>
        <v>0</v>
      </c>
      <c r="S638">
        <f>I638*$O638/ref!$B$3</f>
        <v>0</v>
      </c>
      <c r="T638">
        <f>K638*$O638/ref!$B$3</f>
        <v>0</v>
      </c>
      <c r="U638">
        <f>L638*$O638/ref!$B$3</f>
        <v>0</v>
      </c>
      <c r="V638">
        <f>N638*$O638/ref!$B$3</f>
        <v>0</v>
      </c>
      <c r="W638">
        <f t="shared" si="138"/>
        <v>8</v>
      </c>
      <c r="X638" t="str">
        <f t="shared" si="139"/>
        <v>8 1957</v>
      </c>
      <c r="Y638">
        <f t="shared" si="136"/>
        <v>12</v>
      </c>
      <c r="Z638">
        <f t="shared" si="140"/>
        <v>1992</v>
      </c>
      <c r="AA638" t="str">
        <f t="shared" si="141"/>
        <v>12 1992</v>
      </c>
      <c r="AB638" s="1">
        <f t="shared" si="137"/>
        <v>33968.25</v>
      </c>
      <c r="AC638">
        <f t="shared" si="135"/>
        <v>3</v>
      </c>
      <c r="AD638" s="16">
        <f t="shared" si="142"/>
        <v>-1134.1728947927654</v>
      </c>
      <c r="AE638" s="16">
        <f t="shared" si="143"/>
        <v>-86.20655347509215</v>
      </c>
      <c r="AF638" s="16">
        <f t="shared" si="144"/>
        <v>-2.4877788299672928E-4</v>
      </c>
      <c r="AG638" s="16">
        <f t="shared" si="145"/>
        <v>5277.3480799304634</v>
      </c>
      <c r="AH638">
        <f>INDEX(Impacts_scenario_1_RSBsn_Mask!$Y$2:$Y$70,$Z638-1939+1,1)</f>
        <v>0.80362742709491453</v>
      </c>
    </row>
    <row r="639" spans="1:34" x14ac:dyDescent="0.3">
      <c r="A639">
        <v>213</v>
      </c>
      <c r="B639">
        <v>2</v>
      </c>
      <c r="C639">
        <f>RS_wells_scenario_1_bgw!C639-RS_wells_baseline_bgw!C639</f>
        <v>0</v>
      </c>
      <c r="D639">
        <f>RS_wells_scenario_1_bgw!D639-RS_wells_baseline_bgw!D639</f>
        <v>0</v>
      </c>
      <c r="E639">
        <f>RS_wells_scenario_1_bgw!E639-RS_wells_baseline_bgw!E639</f>
        <v>0</v>
      </c>
      <c r="F639">
        <f>RS_wells_scenario_1_bgw!F639-RS_wells_baseline_bgw!F639</f>
        <v>0</v>
      </c>
      <c r="G639">
        <f>RS_wells_scenario_1_bgw!G639-RS_wells_baseline_bgw!G639</f>
        <v>0</v>
      </c>
      <c r="H639" s="19">
        <f>RS_wells_scenario_1_bgw!H639-RS_wells_baseline_bgw!H639</f>
        <v>0</v>
      </c>
      <c r="I639">
        <f>RS_wells_scenario_1_bgw!I639-RS_wells_baseline_bgw!I639</f>
        <v>0</v>
      </c>
      <c r="J639">
        <f>RS_wells_scenario_1_bgw!J639-RS_wells_baseline_bgw!J639</f>
        <v>0</v>
      </c>
      <c r="K639">
        <f>RS_wells_scenario_1_bgw!K639-RS_wells_baseline_bgw!K639</f>
        <v>0</v>
      </c>
      <c r="L639">
        <f>RS_wells_scenario_1_bgw!L639-RS_wells_baseline_bgw!L639</f>
        <v>0</v>
      </c>
      <c r="M639">
        <f>RS_wells_scenario_1_bgw!M639-RS_wells_baseline_bgw!M639</f>
        <v>0</v>
      </c>
      <c r="N639">
        <f>RS_wells_scenario_1_bgw!N639-RS_wells_baseline_bgw!N639</f>
        <v>0</v>
      </c>
      <c r="O639">
        <v>10.145833333333334</v>
      </c>
      <c r="P639">
        <f t="shared" si="132"/>
        <v>1957</v>
      </c>
      <c r="Q639" s="2">
        <f t="shared" si="133"/>
        <v>21053.041666666217</v>
      </c>
      <c r="R639">
        <f t="shared" si="134"/>
        <v>0</v>
      </c>
      <c r="S639">
        <f>I639*$O639/ref!$B$3</f>
        <v>0</v>
      </c>
      <c r="T639">
        <f>K639*$O639/ref!$B$3</f>
        <v>0</v>
      </c>
      <c r="U639">
        <f>L639*$O639/ref!$B$3</f>
        <v>0</v>
      </c>
      <c r="V639">
        <f>N639*$O639/ref!$B$3</f>
        <v>0</v>
      </c>
      <c r="W639">
        <f t="shared" si="138"/>
        <v>8</v>
      </c>
      <c r="X639" t="str">
        <f t="shared" si="139"/>
        <v>8 1957</v>
      </c>
      <c r="Y639">
        <f t="shared" si="136"/>
        <v>1</v>
      </c>
      <c r="Z639">
        <f t="shared" si="140"/>
        <v>1993</v>
      </c>
      <c r="AA639" t="str">
        <f t="shared" si="141"/>
        <v>1 1993</v>
      </c>
      <c r="AB639" s="1">
        <f t="shared" si="137"/>
        <v>33998.6875</v>
      </c>
      <c r="AC639">
        <f t="shared" si="135"/>
        <v>3</v>
      </c>
      <c r="AD639" s="16">
        <f t="shared" si="142"/>
        <v>-906.76848159875476</v>
      </c>
      <c r="AE639" s="16">
        <f t="shared" si="143"/>
        <v>-69.381400826447432</v>
      </c>
      <c r="AF639" s="16">
        <f t="shared" si="144"/>
        <v>2.0937869605142576E-2</v>
      </c>
      <c r="AG639" s="16">
        <f t="shared" si="145"/>
        <v>5095.0580519781179</v>
      </c>
      <c r="AH639">
        <f>INDEX(Impacts_scenario_1_RSBsn_Mask!$Y$2:$Y$70,$Z639-1939+1,1)</f>
        <v>0.79512650365411874</v>
      </c>
    </row>
    <row r="640" spans="1:34" x14ac:dyDescent="0.3">
      <c r="A640">
        <v>213</v>
      </c>
      <c r="B640">
        <v>3</v>
      </c>
      <c r="C640">
        <f>RS_wells_scenario_1_bgw!C640-RS_wells_baseline_bgw!C640</f>
        <v>0</v>
      </c>
      <c r="D640">
        <f>RS_wells_scenario_1_bgw!D640-RS_wells_baseline_bgw!D640</f>
        <v>0</v>
      </c>
      <c r="E640">
        <f>RS_wells_scenario_1_bgw!E640-RS_wells_baseline_bgw!E640</f>
        <v>0</v>
      </c>
      <c r="F640">
        <f>RS_wells_scenario_1_bgw!F640-RS_wells_baseline_bgw!F640</f>
        <v>0</v>
      </c>
      <c r="G640">
        <f>RS_wells_scenario_1_bgw!G640-RS_wells_baseline_bgw!G640</f>
        <v>0</v>
      </c>
      <c r="H640" s="19">
        <f>RS_wells_scenario_1_bgw!H640-RS_wells_baseline_bgw!H640</f>
        <v>0</v>
      </c>
      <c r="I640">
        <f>RS_wells_scenario_1_bgw!I640-RS_wells_baseline_bgw!I640</f>
        <v>0</v>
      </c>
      <c r="J640">
        <f>RS_wells_scenario_1_bgw!J640-RS_wells_baseline_bgw!J640</f>
        <v>0</v>
      </c>
      <c r="K640">
        <f>RS_wells_scenario_1_bgw!K640-RS_wells_baseline_bgw!K640</f>
        <v>0</v>
      </c>
      <c r="L640">
        <f>RS_wells_scenario_1_bgw!L640-RS_wells_baseline_bgw!L640</f>
        <v>0</v>
      </c>
      <c r="M640">
        <f>RS_wells_scenario_1_bgw!M640-RS_wells_baseline_bgw!M640</f>
        <v>0</v>
      </c>
      <c r="N640">
        <f>RS_wells_scenario_1_bgw!N640-RS_wells_baseline_bgw!N640</f>
        <v>0</v>
      </c>
      <c r="O640">
        <v>10.145833333333334</v>
      </c>
      <c r="P640">
        <f t="shared" si="132"/>
        <v>1957</v>
      </c>
      <c r="Q640" s="2">
        <f t="shared" si="133"/>
        <v>21063.187499999549</v>
      </c>
      <c r="R640">
        <f t="shared" si="134"/>
        <v>0</v>
      </c>
      <c r="S640">
        <f>I640*$O640/ref!$B$3</f>
        <v>0</v>
      </c>
      <c r="T640">
        <f>K640*$O640/ref!$B$3</f>
        <v>0</v>
      </c>
      <c r="U640">
        <f>L640*$O640/ref!$B$3</f>
        <v>0</v>
      </c>
      <c r="V640">
        <f>N640*$O640/ref!$B$3</f>
        <v>0</v>
      </c>
      <c r="W640">
        <f t="shared" si="138"/>
        <v>8</v>
      </c>
      <c r="X640" t="str">
        <f t="shared" si="139"/>
        <v>8 1957</v>
      </c>
      <c r="Y640">
        <f t="shared" si="136"/>
        <v>2</v>
      </c>
      <c r="Z640">
        <f t="shared" si="140"/>
        <v>1993</v>
      </c>
      <c r="AA640" t="str">
        <f t="shared" si="141"/>
        <v>2 1993</v>
      </c>
      <c r="AB640" s="1">
        <f t="shared" si="137"/>
        <v>34029.125</v>
      </c>
      <c r="AC640">
        <f t="shared" si="135"/>
        <v>3</v>
      </c>
      <c r="AD640" s="16">
        <f t="shared" si="142"/>
        <v>-1047.40906721395</v>
      </c>
      <c r="AE640" s="16">
        <f t="shared" si="143"/>
        <v>-69.381400826447432</v>
      </c>
      <c r="AF640" s="16">
        <f t="shared" si="144"/>
        <v>0</v>
      </c>
      <c r="AG640" s="16">
        <f t="shared" si="145"/>
        <v>4946.9890191019576</v>
      </c>
      <c r="AH640">
        <f>INDEX(Impacts_scenario_1_RSBsn_Mask!$Y$2:$Y$70,$Z640-1939+1,1)</f>
        <v>0.79512650365411874</v>
      </c>
    </row>
    <row r="641" spans="1:34" x14ac:dyDescent="0.3">
      <c r="A641">
        <v>214</v>
      </c>
      <c r="B641">
        <v>1</v>
      </c>
      <c r="C641">
        <f>RS_wells_scenario_1_bgw!C641-RS_wells_baseline_bgw!C641</f>
        <v>0</v>
      </c>
      <c r="D641">
        <f>RS_wells_scenario_1_bgw!D641-RS_wells_baseline_bgw!D641</f>
        <v>0</v>
      </c>
      <c r="E641">
        <f>RS_wells_scenario_1_bgw!E641-RS_wells_baseline_bgw!E641</f>
        <v>0</v>
      </c>
      <c r="F641">
        <f>RS_wells_scenario_1_bgw!F641-RS_wells_baseline_bgw!F641</f>
        <v>0</v>
      </c>
      <c r="G641">
        <f>RS_wells_scenario_1_bgw!G641-RS_wells_baseline_bgw!G641</f>
        <v>0</v>
      </c>
      <c r="H641" s="19">
        <f>RS_wells_scenario_1_bgw!H641-RS_wells_baseline_bgw!H641</f>
        <v>0</v>
      </c>
      <c r="I641">
        <f>RS_wells_scenario_1_bgw!I641-RS_wells_baseline_bgw!I641</f>
        <v>0</v>
      </c>
      <c r="J641">
        <f>RS_wells_scenario_1_bgw!J641-RS_wells_baseline_bgw!J641</f>
        <v>0</v>
      </c>
      <c r="K641">
        <f>RS_wells_scenario_1_bgw!K641-RS_wells_baseline_bgw!K641</f>
        <v>0</v>
      </c>
      <c r="L641">
        <f>RS_wells_scenario_1_bgw!L641-RS_wells_baseline_bgw!L641</f>
        <v>0</v>
      </c>
      <c r="M641">
        <f>RS_wells_scenario_1_bgw!M641-RS_wells_baseline_bgw!M641</f>
        <v>0</v>
      </c>
      <c r="N641">
        <f>RS_wells_scenario_1_bgw!N641-RS_wells_baseline_bgw!N641</f>
        <v>0</v>
      </c>
      <c r="O641">
        <v>10.145833333333334</v>
      </c>
      <c r="P641">
        <f t="shared" si="132"/>
        <v>1957</v>
      </c>
      <c r="Q641" s="2">
        <f t="shared" si="133"/>
        <v>21073.333333332881</v>
      </c>
      <c r="R641">
        <f t="shared" si="134"/>
        <v>0</v>
      </c>
      <c r="S641">
        <f>I641*$O641/ref!$B$3</f>
        <v>0</v>
      </c>
      <c r="T641">
        <f>K641*$O641/ref!$B$3</f>
        <v>0</v>
      </c>
      <c r="U641">
        <f>L641*$O641/ref!$B$3</f>
        <v>0</v>
      </c>
      <c r="V641">
        <f>N641*$O641/ref!$B$3</f>
        <v>0</v>
      </c>
      <c r="W641">
        <f t="shared" si="138"/>
        <v>9</v>
      </c>
      <c r="X641" t="str">
        <f t="shared" si="139"/>
        <v>9 1957</v>
      </c>
      <c r="Y641">
        <f t="shared" si="136"/>
        <v>3</v>
      </c>
      <c r="Z641">
        <f t="shared" si="140"/>
        <v>1993</v>
      </c>
      <c r="AA641" t="str">
        <f t="shared" si="141"/>
        <v>3 1993</v>
      </c>
      <c r="AB641" s="1">
        <f t="shared" si="137"/>
        <v>34059.5625</v>
      </c>
      <c r="AC641">
        <f t="shared" si="135"/>
        <v>3</v>
      </c>
      <c r="AD641" s="16">
        <f t="shared" si="142"/>
        <v>-983.58591688753154</v>
      </c>
      <c r="AE641" s="16">
        <f t="shared" si="143"/>
        <v>-69.381400826447432</v>
      </c>
      <c r="AF641" s="16">
        <f t="shared" si="144"/>
        <v>436.49134840909107</v>
      </c>
      <c r="AG641" s="16">
        <f t="shared" si="145"/>
        <v>4739.2715876858056</v>
      </c>
      <c r="AH641">
        <f>INDEX(Impacts_scenario_1_RSBsn_Mask!$Y$2:$Y$70,$Z641-1939+1,1)</f>
        <v>0.79512650365411874</v>
      </c>
    </row>
    <row r="642" spans="1:34" x14ac:dyDescent="0.3">
      <c r="A642">
        <v>214</v>
      </c>
      <c r="B642">
        <v>2</v>
      </c>
      <c r="C642">
        <f>RS_wells_scenario_1_bgw!C642-RS_wells_baseline_bgw!C642</f>
        <v>0</v>
      </c>
      <c r="D642">
        <f>RS_wells_scenario_1_bgw!D642-RS_wells_baseline_bgw!D642</f>
        <v>0</v>
      </c>
      <c r="E642">
        <f>RS_wells_scenario_1_bgw!E642-RS_wells_baseline_bgw!E642</f>
        <v>0</v>
      </c>
      <c r="F642">
        <f>RS_wells_scenario_1_bgw!F642-RS_wells_baseline_bgw!F642</f>
        <v>0</v>
      </c>
      <c r="G642">
        <f>RS_wells_scenario_1_bgw!G642-RS_wells_baseline_bgw!G642</f>
        <v>0</v>
      </c>
      <c r="H642" s="19">
        <f>RS_wells_scenario_1_bgw!H642-RS_wells_baseline_bgw!H642</f>
        <v>0</v>
      </c>
      <c r="I642">
        <f>RS_wells_scenario_1_bgw!I642-RS_wells_baseline_bgw!I642</f>
        <v>0</v>
      </c>
      <c r="J642">
        <f>RS_wells_scenario_1_bgw!J642-RS_wells_baseline_bgw!J642</f>
        <v>0</v>
      </c>
      <c r="K642">
        <f>RS_wells_scenario_1_bgw!K642-RS_wells_baseline_bgw!K642</f>
        <v>0</v>
      </c>
      <c r="L642">
        <f>RS_wells_scenario_1_bgw!L642-RS_wells_baseline_bgw!L642</f>
        <v>0</v>
      </c>
      <c r="M642">
        <f>RS_wells_scenario_1_bgw!M642-RS_wells_baseline_bgw!M642</f>
        <v>0</v>
      </c>
      <c r="N642">
        <f>RS_wells_scenario_1_bgw!N642-RS_wells_baseline_bgw!N642</f>
        <v>0</v>
      </c>
      <c r="O642">
        <v>10.145833333333334</v>
      </c>
      <c r="P642">
        <f t="shared" si="132"/>
        <v>1957</v>
      </c>
      <c r="Q642" s="2">
        <f t="shared" si="133"/>
        <v>21083.479166666213</v>
      </c>
      <c r="R642">
        <f t="shared" si="134"/>
        <v>0</v>
      </c>
      <c r="S642">
        <f>I642*$O642/ref!$B$3</f>
        <v>0</v>
      </c>
      <c r="T642">
        <f>K642*$O642/ref!$B$3</f>
        <v>0</v>
      </c>
      <c r="U642">
        <f>L642*$O642/ref!$B$3</f>
        <v>0</v>
      </c>
      <c r="V642">
        <f>N642*$O642/ref!$B$3</f>
        <v>0</v>
      </c>
      <c r="W642">
        <f t="shared" si="138"/>
        <v>9</v>
      </c>
      <c r="X642" t="str">
        <f t="shared" si="139"/>
        <v>9 1957</v>
      </c>
      <c r="Y642">
        <f t="shared" si="136"/>
        <v>4</v>
      </c>
      <c r="Z642">
        <f t="shared" si="140"/>
        <v>1993</v>
      </c>
      <c r="AA642" t="str">
        <f t="shared" si="141"/>
        <v>4 1993</v>
      </c>
      <c r="AB642" s="1">
        <f t="shared" si="137"/>
        <v>34090</v>
      </c>
      <c r="AC642">
        <f t="shared" si="135"/>
        <v>3</v>
      </c>
      <c r="AD642" s="16">
        <f t="shared" si="142"/>
        <v>-189.4157675445266</v>
      </c>
      <c r="AE642" s="16">
        <f t="shared" si="143"/>
        <v>-3260.4926774420355</v>
      </c>
      <c r="AF642" s="16">
        <f t="shared" si="144"/>
        <v>2194.5615855877404</v>
      </c>
      <c r="AG642" s="16">
        <f t="shared" si="145"/>
        <v>4215.5057607262515</v>
      </c>
      <c r="AH642">
        <f>INDEX(Impacts_scenario_1_RSBsn_Mask!$Y$2:$Y$70,$Z642-1939+1,1)</f>
        <v>0.79512650365411874</v>
      </c>
    </row>
    <row r="643" spans="1:34" x14ac:dyDescent="0.3">
      <c r="A643">
        <v>214</v>
      </c>
      <c r="B643">
        <v>3</v>
      </c>
      <c r="C643">
        <f>RS_wells_scenario_1_bgw!C643-RS_wells_baseline_bgw!C643</f>
        <v>0</v>
      </c>
      <c r="D643">
        <f>RS_wells_scenario_1_bgw!D643-RS_wells_baseline_bgw!D643</f>
        <v>0</v>
      </c>
      <c r="E643">
        <f>RS_wells_scenario_1_bgw!E643-RS_wells_baseline_bgw!E643</f>
        <v>0</v>
      </c>
      <c r="F643">
        <f>RS_wells_scenario_1_bgw!F643-RS_wells_baseline_bgw!F643</f>
        <v>0</v>
      </c>
      <c r="G643">
        <f>RS_wells_scenario_1_bgw!G643-RS_wells_baseline_bgw!G643</f>
        <v>0</v>
      </c>
      <c r="H643" s="19">
        <f>RS_wells_scenario_1_bgw!H643-RS_wells_baseline_bgw!H643</f>
        <v>0</v>
      </c>
      <c r="I643">
        <f>RS_wells_scenario_1_bgw!I643-RS_wells_baseline_bgw!I643</f>
        <v>0</v>
      </c>
      <c r="J643">
        <f>RS_wells_scenario_1_bgw!J643-RS_wells_baseline_bgw!J643</f>
        <v>0</v>
      </c>
      <c r="K643">
        <f>RS_wells_scenario_1_bgw!K643-RS_wells_baseline_bgw!K643</f>
        <v>0</v>
      </c>
      <c r="L643">
        <f>RS_wells_scenario_1_bgw!L643-RS_wells_baseline_bgw!L643</f>
        <v>0</v>
      </c>
      <c r="M643">
        <f>RS_wells_scenario_1_bgw!M643-RS_wells_baseline_bgw!M643</f>
        <v>0</v>
      </c>
      <c r="N643">
        <f>RS_wells_scenario_1_bgw!N643-RS_wells_baseline_bgw!N643</f>
        <v>0</v>
      </c>
      <c r="O643">
        <v>10.145833333333334</v>
      </c>
      <c r="P643">
        <f t="shared" ref="P643:P706" si="146">YEAR(Q643)</f>
        <v>1957</v>
      </c>
      <c r="Q643" s="2">
        <f t="shared" ref="Q643:Q706" si="147">Q642+(O643)</f>
        <v>21093.624999999545</v>
      </c>
      <c r="R643">
        <f t="shared" ref="R643:R706" si="148">+(H643-N643)/43650</f>
        <v>0</v>
      </c>
      <c r="S643">
        <f>I643*$O643/ref!$B$3</f>
        <v>0</v>
      </c>
      <c r="T643">
        <f>K643*$O643/ref!$B$3</f>
        <v>0</v>
      </c>
      <c r="U643">
        <f>L643*$O643/ref!$B$3</f>
        <v>0</v>
      </c>
      <c r="V643">
        <f>N643*$O643/ref!$B$3</f>
        <v>0</v>
      </c>
      <c r="W643">
        <f t="shared" si="138"/>
        <v>9</v>
      </c>
      <c r="X643" t="str">
        <f t="shared" si="139"/>
        <v>9 1957</v>
      </c>
      <c r="Y643">
        <f t="shared" si="136"/>
        <v>5</v>
      </c>
      <c r="Z643">
        <f t="shared" si="140"/>
        <v>1993</v>
      </c>
      <c r="AA643" t="str">
        <f t="shared" si="141"/>
        <v>5 1993</v>
      </c>
      <c r="AB643" s="1">
        <f t="shared" si="137"/>
        <v>34120.4375</v>
      </c>
      <c r="AC643">
        <f t="shared" ref="AC643:AC706" si="149">COUNTIF($X$2:$X$2452,$AA643)</f>
        <v>3</v>
      </c>
      <c r="AD643" s="16">
        <f t="shared" si="142"/>
        <v>-2312.3341460829442</v>
      </c>
      <c r="AE643" s="16">
        <f t="shared" si="143"/>
        <v>-5073.9636789342258</v>
      </c>
      <c r="AF643" s="16">
        <f t="shared" si="144"/>
        <v>545.53496833070278</v>
      </c>
      <c r="AG643" s="16">
        <f t="shared" si="145"/>
        <v>4424.8373401658619</v>
      </c>
      <c r="AH643">
        <f>INDEX(Impacts_scenario_1_RSBsn_Mask!$Y$2:$Y$70,$Z643-1939+1,1)</f>
        <v>0.79512650365411874</v>
      </c>
    </row>
    <row r="644" spans="1:34" x14ac:dyDescent="0.3">
      <c r="A644">
        <v>215</v>
      </c>
      <c r="B644">
        <v>1</v>
      </c>
      <c r="C644">
        <f>RS_wells_scenario_1_bgw!C644-RS_wells_baseline_bgw!C644</f>
        <v>0</v>
      </c>
      <c r="D644">
        <f>RS_wells_scenario_1_bgw!D644-RS_wells_baseline_bgw!D644</f>
        <v>0</v>
      </c>
      <c r="E644">
        <f>RS_wells_scenario_1_bgw!E644-RS_wells_baseline_bgw!E644</f>
        <v>0</v>
      </c>
      <c r="F644">
        <f>RS_wells_scenario_1_bgw!F644-RS_wells_baseline_bgw!F644</f>
        <v>0</v>
      </c>
      <c r="G644">
        <f>RS_wells_scenario_1_bgw!G644-RS_wells_baseline_bgw!G644</f>
        <v>0</v>
      </c>
      <c r="H644" s="19">
        <f>RS_wells_scenario_1_bgw!H644-RS_wells_baseline_bgw!H644</f>
        <v>0</v>
      </c>
      <c r="I644">
        <f>RS_wells_scenario_1_bgw!I644-RS_wells_baseline_bgw!I644</f>
        <v>0</v>
      </c>
      <c r="J644">
        <f>RS_wells_scenario_1_bgw!J644-RS_wells_baseline_bgw!J644</f>
        <v>0</v>
      </c>
      <c r="K644">
        <f>RS_wells_scenario_1_bgw!K644-RS_wells_baseline_bgw!K644</f>
        <v>0</v>
      </c>
      <c r="L644">
        <f>RS_wells_scenario_1_bgw!L644-RS_wells_baseline_bgw!L644</f>
        <v>0</v>
      </c>
      <c r="M644">
        <f>RS_wells_scenario_1_bgw!M644-RS_wells_baseline_bgw!M644</f>
        <v>0</v>
      </c>
      <c r="N644">
        <f>RS_wells_scenario_1_bgw!N644-RS_wells_baseline_bgw!N644</f>
        <v>0</v>
      </c>
      <c r="O644">
        <v>10.145833333333334</v>
      </c>
      <c r="P644">
        <f t="shared" si="146"/>
        <v>1957</v>
      </c>
      <c r="Q644" s="2">
        <f t="shared" si="147"/>
        <v>21103.770833332877</v>
      </c>
      <c r="R644">
        <f t="shared" si="148"/>
        <v>0</v>
      </c>
      <c r="S644">
        <f>I644*$O644/ref!$B$3</f>
        <v>0</v>
      </c>
      <c r="T644">
        <f>K644*$O644/ref!$B$3</f>
        <v>0</v>
      </c>
      <c r="U644">
        <f>L644*$O644/ref!$B$3</f>
        <v>0</v>
      </c>
      <c r="V644">
        <f>N644*$O644/ref!$B$3</f>
        <v>0</v>
      </c>
      <c r="W644">
        <f t="shared" si="138"/>
        <v>10</v>
      </c>
      <c r="X644" t="str">
        <f t="shared" si="139"/>
        <v>10 1957</v>
      </c>
      <c r="Y644">
        <f t="shared" ref="Y644:Y707" si="150">1+MOD(Y643,12)</f>
        <v>6</v>
      </c>
      <c r="Z644">
        <f t="shared" si="140"/>
        <v>1993</v>
      </c>
      <c r="AA644" t="str">
        <f t="shared" si="141"/>
        <v>6 1993</v>
      </c>
      <c r="AB644" s="1">
        <f t="shared" ref="AB644:AB707" si="151">AB643+30.4375</f>
        <v>34150.875</v>
      </c>
      <c r="AC644">
        <f t="shared" si="149"/>
        <v>3</v>
      </c>
      <c r="AD644" s="16">
        <f t="shared" si="142"/>
        <v>845.32338370671835</v>
      </c>
      <c r="AE644" s="16">
        <f t="shared" si="143"/>
        <v>-11987.463284693529</v>
      </c>
      <c r="AF644" s="16">
        <f t="shared" si="144"/>
        <v>1314.2364451011522</v>
      </c>
      <c r="AG644" s="16">
        <f t="shared" si="145"/>
        <v>4623.5230511821846</v>
      </c>
      <c r="AH644">
        <f>INDEX(Impacts_scenario_1_RSBsn_Mask!$Y$2:$Y$70,$Z644-1939+1,1)</f>
        <v>0.79512650365411874</v>
      </c>
    </row>
    <row r="645" spans="1:34" x14ac:dyDescent="0.3">
      <c r="A645">
        <v>215</v>
      </c>
      <c r="B645">
        <v>2</v>
      </c>
      <c r="C645">
        <f>RS_wells_scenario_1_bgw!C645-RS_wells_baseline_bgw!C645</f>
        <v>0</v>
      </c>
      <c r="D645">
        <f>RS_wells_scenario_1_bgw!D645-RS_wells_baseline_bgw!D645</f>
        <v>0</v>
      </c>
      <c r="E645">
        <f>RS_wells_scenario_1_bgw!E645-RS_wells_baseline_bgw!E645</f>
        <v>0</v>
      </c>
      <c r="F645">
        <f>RS_wells_scenario_1_bgw!F645-RS_wells_baseline_bgw!F645</f>
        <v>0</v>
      </c>
      <c r="G645">
        <f>RS_wells_scenario_1_bgw!G645-RS_wells_baseline_bgw!G645</f>
        <v>0</v>
      </c>
      <c r="H645" s="19">
        <f>RS_wells_scenario_1_bgw!H645-RS_wells_baseline_bgw!H645</f>
        <v>0</v>
      </c>
      <c r="I645">
        <f>RS_wells_scenario_1_bgw!I645-RS_wells_baseline_bgw!I645</f>
        <v>0</v>
      </c>
      <c r="J645">
        <f>RS_wells_scenario_1_bgw!J645-RS_wells_baseline_bgw!J645</f>
        <v>0</v>
      </c>
      <c r="K645">
        <f>RS_wells_scenario_1_bgw!K645-RS_wells_baseline_bgw!K645</f>
        <v>0</v>
      </c>
      <c r="L645">
        <f>RS_wells_scenario_1_bgw!L645-RS_wells_baseline_bgw!L645</f>
        <v>0</v>
      </c>
      <c r="M645">
        <f>RS_wells_scenario_1_bgw!M645-RS_wells_baseline_bgw!M645</f>
        <v>0</v>
      </c>
      <c r="N645">
        <f>RS_wells_scenario_1_bgw!N645-RS_wells_baseline_bgw!N645</f>
        <v>0</v>
      </c>
      <c r="O645">
        <v>10.145833333333334</v>
      </c>
      <c r="P645">
        <f t="shared" si="146"/>
        <v>1957</v>
      </c>
      <c r="Q645" s="2">
        <f t="shared" si="147"/>
        <v>21113.916666666209</v>
      </c>
      <c r="R645">
        <f t="shared" si="148"/>
        <v>0</v>
      </c>
      <c r="S645">
        <f>I645*$O645/ref!$B$3</f>
        <v>0</v>
      </c>
      <c r="T645">
        <f>K645*$O645/ref!$B$3</f>
        <v>0</v>
      </c>
      <c r="U645">
        <f>L645*$O645/ref!$B$3</f>
        <v>0</v>
      </c>
      <c r="V645">
        <f>N645*$O645/ref!$B$3</f>
        <v>0</v>
      </c>
      <c r="W645">
        <f t="shared" ref="W645:W708" si="152">MOD(A645-2,12)+1</f>
        <v>10</v>
      </c>
      <c r="X645" t="str">
        <f t="shared" ref="X645:X708" si="153">W645&amp;" "&amp;P645</f>
        <v>10 1957</v>
      </c>
      <c r="Y645">
        <f t="shared" si="150"/>
        <v>7</v>
      </c>
      <c r="Z645">
        <f t="shared" ref="Z645:Z708" si="154">Z644+IF(Y645&lt;Y644,1,0)</f>
        <v>1993</v>
      </c>
      <c r="AA645" t="str">
        <f t="shared" ref="AA645:AA708" si="155">Y645&amp;" "&amp;Z645</f>
        <v>7 1993</v>
      </c>
      <c r="AB645" s="1">
        <f t="shared" si="151"/>
        <v>34181.3125</v>
      </c>
      <c r="AC645">
        <f t="shared" si="149"/>
        <v>3</v>
      </c>
      <c r="AD645" s="16">
        <f t="shared" ref="AD645:AD708" si="156">SUMIF($X$2:$X$2452,$AA645,S$2:S$2452)</f>
        <v>13850.718286653957</v>
      </c>
      <c r="AE645" s="16">
        <f t="shared" ref="AE645:AE708" si="157">SUMIF($X$2:$X$2452,$AA645,T$2:T$2452)</f>
        <v>-36698.738780259999</v>
      </c>
      <c r="AF645" s="16">
        <f t="shared" ref="AF645:AF708" si="158">SUMIF($X$2:$X$2452,$AA645,U$2:U$2452)</f>
        <v>899.84911780613925</v>
      </c>
      <c r="AG645" s="16">
        <f t="shared" ref="AG645:AG708" si="159">SUMIF($X$2:$X$2452,$AA645,V$2:V$2452)</f>
        <v>5765.5629450882889</v>
      </c>
      <c r="AH645">
        <f>INDEX(Impacts_scenario_1_RSBsn_Mask!$Y$2:$Y$70,$Z645-1939+1,1)</f>
        <v>0.79512650365411874</v>
      </c>
    </row>
    <row r="646" spans="1:34" x14ac:dyDescent="0.3">
      <c r="A646">
        <v>215</v>
      </c>
      <c r="B646">
        <v>3</v>
      </c>
      <c r="C646">
        <f>RS_wells_scenario_1_bgw!C646-RS_wells_baseline_bgw!C646</f>
        <v>0</v>
      </c>
      <c r="D646">
        <f>RS_wells_scenario_1_bgw!D646-RS_wells_baseline_bgw!D646</f>
        <v>0</v>
      </c>
      <c r="E646">
        <f>RS_wells_scenario_1_bgw!E646-RS_wells_baseline_bgw!E646</f>
        <v>0</v>
      </c>
      <c r="F646">
        <f>RS_wells_scenario_1_bgw!F646-RS_wells_baseline_bgw!F646</f>
        <v>0</v>
      </c>
      <c r="G646">
        <f>RS_wells_scenario_1_bgw!G646-RS_wells_baseline_bgw!G646</f>
        <v>0</v>
      </c>
      <c r="H646" s="19">
        <f>RS_wells_scenario_1_bgw!H646-RS_wells_baseline_bgw!H646</f>
        <v>0</v>
      </c>
      <c r="I646">
        <f>RS_wells_scenario_1_bgw!I646-RS_wells_baseline_bgw!I646</f>
        <v>0</v>
      </c>
      <c r="J646">
        <f>RS_wells_scenario_1_bgw!J646-RS_wells_baseline_bgw!J646</f>
        <v>0</v>
      </c>
      <c r="K646">
        <f>RS_wells_scenario_1_bgw!K646-RS_wells_baseline_bgw!K646</f>
        <v>0</v>
      </c>
      <c r="L646">
        <f>RS_wells_scenario_1_bgw!L646-RS_wells_baseline_bgw!L646</f>
        <v>0</v>
      </c>
      <c r="M646">
        <f>RS_wells_scenario_1_bgw!M646-RS_wells_baseline_bgw!M646</f>
        <v>0</v>
      </c>
      <c r="N646">
        <f>RS_wells_scenario_1_bgw!N646-RS_wells_baseline_bgw!N646</f>
        <v>0</v>
      </c>
      <c r="O646">
        <v>10.145833333333334</v>
      </c>
      <c r="P646">
        <f t="shared" si="146"/>
        <v>1957</v>
      </c>
      <c r="Q646" s="2">
        <f t="shared" si="147"/>
        <v>21124.062499999542</v>
      </c>
      <c r="R646">
        <f t="shared" si="148"/>
        <v>0</v>
      </c>
      <c r="S646">
        <f>I646*$O646/ref!$B$3</f>
        <v>0</v>
      </c>
      <c r="T646">
        <f>K646*$O646/ref!$B$3</f>
        <v>0</v>
      </c>
      <c r="U646">
        <f>L646*$O646/ref!$B$3</f>
        <v>0</v>
      </c>
      <c r="V646">
        <f>N646*$O646/ref!$B$3</f>
        <v>0</v>
      </c>
      <c r="W646">
        <f t="shared" si="152"/>
        <v>10</v>
      </c>
      <c r="X646" t="str">
        <f t="shared" si="153"/>
        <v>10 1957</v>
      </c>
      <c r="Y646">
        <f t="shared" si="150"/>
        <v>8</v>
      </c>
      <c r="Z646">
        <f t="shared" si="154"/>
        <v>1993</v>
      </c>
      <c r="AA646" t="str">
        <f t="shared" si="155"/>
        <v>8 1993</v>
      </c>
      <c r="AB646" s="1">
        <f t="shared" si="151"/>
        <v>34211.75</v>
      </c>
      <c r="AC646">
        <f t="shared" si="149"/>
        <v>3</v>
      </c>
      <c r="AD646" s="16">
        <f t="shared" si="156"/>
        <v>11251.33597241903</v>
      </c>
      <c r="AE646" s="16">
        <f t="shared" si="157"/>
        <v>-40273.933266988039</v>
      </c>
      <c r="AF646" s="16">
        <f t="shared" si="158"/>
        <v>2482.308741657102</v>
      </c>
      <c r="AG646" s="16">
        <f t="shared" si="159"/>
        <v>5811.9201210089514</v>
      </c>
      <c r="AH646">
        <f>INDEX(Impacts_scenario_1_RSBsn_Mask!$Y$2:$Y$70,$Z646-1939+1,1)</f>
        <v>0.79512650365411874</v>
      </c>
    </row>
    <row r="647" spans="1:34" x14ac:dyDescent="0.3">
      <c r="A647">
        <v>216</v>
      </c>
      <c r="B647">
        <v>1</v>
      </c>
      <c r="C647">
        <f>RS_wells_scenario_1_bgw!C647-RS_wells_baseline_bgw!C647</f>
        <v>0</v>
      </c>
      <c r="D647">
        <f>RS_wells_scenario_1_bgw!D647-RS_wells_baseline_bgw!D647</f>
        <v>0</v>
      </c>
      <c r="E647">
        <f>RS_wells_scenario_1_bgw!E647-RS_wells_baseline_bgw!E647</f>
        <v>0</v>
      </c>
      <c r="F647">
        <f>RS_wells_scenario_1_bgw!F647-RS_wells_baseline_bgw!F647</f>
        <v>0</v>
      </c>
      <c r="G647">
        <f>RS_wells_scenario_1_bgw!G647-RS_wells_baseline_bgw!G647</f>
        <v>0</v>
      </c>
      <c r="H647" s="19">
        <f>RS_wells_scenario_1_bgw!H647-RS_wells_baseline_bgw!H647</f>
        <v>0</v>
      </c>
      <c r="I647">
        <f>RS_wells_scenario_1_bgw!I647-RS_wells_baseline_bgw!I647</f>
        <v>0</v>
      </c>
      <c r="J647">
        <f>RS_wells_scenario_1_bgw!J647-RS_wells_baseline_bgw!J647</f>
        <v>0</v>
      </c>
      <c r="K647">
        <f>RS_wells_scenario_1_bgw!K647-RS_wells_baseline_bgw!K647</f>
        <v>0</v>
      </c>
      <c r="L647">
        <f>RS_wells_scenario_1_bgw!L647-RS_wells_baseline_bgw!L647</f>
        <v>0</v>
      </c>
      <c r="M647">
        <f>RS_wells_scenario_1_bgw!M647-RS_wells_baseline_bgw!M647</f>
        <v>0</v>
      </c>
      <c r="N647">
        <f>RS_wells_scenario_1_bgw!N647-RS_wells_baseline_bgw!N647</f>
        <v>0</v>
      </c>
      <c r="O647">
        <v>10.145833333333334</v>
      </c>
      <c r="P647">
        <f t="shared" si="146"/>
        <v>1957</v>
      </c>
      <c r="Q647" s="2">
        <f t="shared" si="147"/>
        <v>21134.208333332874</v>
      </c>
      <c r="R647">
        <f t="shared" si="148"/>
        <v>0</v>
      </c>
      <c r="S647">
        <f>I647*$O647/ref!$B$3</f>
        <v>0</v>
      </c>
      <c r="T647">
        <f>K647*$O647/ref!$B$3</f>
        <v>0</v>
      </c>
      <c r="U647">
        <f>L647*$O647/ref!$B$3</f>
        <v>0</v>
      </c>
      <c r="V647">
        <f>N647*$O647/ref!$B$3</f>
        <v>0</v>
      </c>
      <c r="W647">
        <f t="shared" si="152"/>
        <v>11</v>
      </c>
      <c r="X647" t="str">
        <f t="shared" si="153"/>
        <v>11 1957</v>
      </c>
      <c r="Y647">
        <f t="shared" si="150"/>
        <v>9</v>
      </c>
      <c r="Z647">
        <f t="shared" si="154"/>
        <v>1993</v>
      </c>
      <c r="AA647" t="str">
        <f t="shared" si="155"/>
        <v>9 1993</v>
      </c>
      <c r="AB647" s="1">
        <f t="shared" si="151"/>
        <v>34242.1875</v>
      </c>
      <c r="AC647">
        <f t="shared" si="149"/>
        <v>3</v>
      </c>
      <c r="AD647" s="16">
        <f t="shared" si="156"/>
        <v>16.43453207936335</v>
      </c>
      <c r="AE647" s="16">
        <f t="shared" si="157"/>
        <v>-18116.696723700057</v>
      </c>
      <c r="AF647" s="16">
        <f t="shared" si="158"/>
        <v>4098.1396884085189</v>
      </c>
      <c r="AG647" s="16">
        <f t="shared" si="159"/>
        <v>5267.9727236493727</v>
      </c>
      <c r="AH647">
        <f>INDEX(Impacts_scenario_1_RSBsn_Mask!$Y$2:$Y$70,$Z647-1939+1,1)</f>
        <v>0.79512650365411874</v>
      </c>
    </row>
    <row r="648" spans="1:34" x14ac:dyDescent="0.3">
      <c r="A648">
        <v>216</v>
      </c>
      <c r="B648">
        <v>2</v>
      </c>
      <c r="C648">
        <f>RS_wells_scenario_1_bgw!C648-RS_wells_baseline_bgw!C648</f>
        <v>0</v>
      </c>
      <c r="D648">
        <f>RS_wells_scenario_1_bgw!D648-RS_wells_baseline_bgw!D648</f>
        <v>0</v>
      </c>
      <c r="E648">
        <f>RS_wells_scenario_1_bgw!E648-RS_wells_baseline_bgw!E648</f>
        <v>0</v>
      </c>
      <c r="F648">
        <f>RS_wells_scenario_1_bgw!F648-RS_wells_baseline_bgw!F648</f>
        <v>0</v>
      </c>
      <c r="G648">
        <f>RS_wells_scenario_1_bgw!G648-RS_wells_baseline_bgw!G648</f>
        <v>0</v>
      </c>
      <c r="H648" s="19">
        <f>RS_wells_scenario_1_bgw!H648-RS_wells_baseline_bgw!H648</f>
        <v>0</v>
      </c>
      <c r="I648">
        <f>RS_wells_scenario_1_bgw!I648-RS_wells_baseline_bgw!I648</f>
        <v>0</v>
      </c>
      <c r="J648">
        <f>RS_wells_scenario_1_bgw!J648-RS_wells_baseline_bgw!J648</f>
        <v>0</v>
      </c>
      <c r="K648">
        <f>RS_wells_scenario_1_bgw!K648-RS_wells_baseline_bgw!K648</f>
        <v>0</v>
      </c>
      <c r="L648">
        <f>RS_wells_scenario_1_bgw!L648-RS_wells_baseline_bgw!L648</f>
        <v>0</v>
      </c>
      <c r="M648">
        <f>RS_wells_scenario_1_bgw!M648-RS_wells_baseline_bgw!M648</f>
        <v>0</v>
      </c>
      <c r="N648">
        <f>RS_wells_scenario_1_bgw!N648-RS_wells_baseline_bgw!N648</f>
        <v>0</v>
      </c>
      <c r="O648">
        <v>10.145833333333334</v>
      </c>
      <c r="P648">
        <f t="shared" si="146"/>
        <v>1957</v>
      </c>
      <c r="Q648" s="2">
        <f t="shared" si="147"/>
        <v>21144.354166666206</v>
      </c>
      <c r="R648">
        <f t="shared" si="148"/>
        <v>0</v>
      </c>
      <c r="S648">
        <f>I648*$O648/ref!$B$3</f>
        <v>0</v>
      </c>
      <c r="T648">
        <f>K648*$O648/ref!$B$3</f>
        <v>0</v>
      </c>
      <c r="U648">
        <f>L648*$O648/ref!$B$3</f>
        <v>0</v>
      </c>
      <c r="V648">
        <f>N648*$O648/ref!$B$3</f>
        <v>0</v>
      </c>
      <c r="W648">
        <f t="shared" si="152"/>
        <v>11</v>
      </c>
      <c r="X648" t="str">
        <f t="shared" si="153"/>
        <v>11 1957</v>
      </c>
      <c r="Y648">
        <f t="shared" si="150"/>
        <v>10</v>
      </c>
      <c r="Z648">
        <f t="shared" si="154"/>
        <v>1993</v>
      </c>
      <c r="AA648" t="str">
        <f t="shared" si="155"/>
        <v>10 1993</v>
      </c>
      <c r="AB648" s="1">
        <f t="shared" si="151"/>
        <v>34272.625</v>
      </c>
      <c r="AC648">
        <f t="shared" si="149"/>
        <v>3</v>
      </c>
      <c r="AD648" s="16">
        <f t="shared" si="156"/>
        <v>-3690.1525673659407</v>
      </c>
      <c r="AE648" s="16">
        <f t="shared" si="157"/>
        <v>-69.381400826447432</v>
      </c>
      <c r="AF648" s="16">
        <f t="shared" si="158"/>
        <v>2147.2861888314505</v>
      </c>
      <c r="AG648" s="16">
        <f t="shared" si="159"/>
        <v>5036.0874251044061</v>
      </c>
      <c r="AH648">
        <f>INDEX(Impacts_scenario_1_RSBsn_Mask!$Y$2:$Y$70,$Z648-1939+1,1)</f>
        <v>0.79512650365411874</v>
      </c>
    </row>
    <row r="649" spans="1:34" x14ac:dyDescent="0.3">
      <c r="A649">
        <v>216</v>
      </c>
      <c r="B649">
        <v>3</v>
      </c>
      <c r="C649">
        <f>RS_wells_scenario_1_bgw!C649-RS_wells_baseline_bgw!C649</f>
        <v>0</v>
      </c>
      <c r="D649">
        <f>RS_wells_scenario_1_bgw!D649-RS_wells_baseline_bgw!D649</f>
        <v>0</v>
      </c>
      <c r="E649">
        <f>RS_wells_scenario_1_bgw!E649-RS_wells_baseline_bgw!E649</f>
        <v>0</v>
      </c>
      <c r="F649">
        <f>RS_wells_scenario_1_bgw!F649-RS_wells_baseline_bgw!F649</f>
        <v>0</v>
      </c>
      <c r="G649">
        <f>RS_wells_scenario_1_bgw!G649-RS_wells_baseline_bgw!G649</f>
        <v>0</v>
      </c>
      <c r="H649" s="19">
        <f>RS_wells_scenario_1_bgw!H649-RS_wells_baseline_bgw!H649</f>
        <v>0</v>
      </c>
      <c r="I649">
        <f>RS_wells_scenario_1_bgw!I649-RS_wells_baseline_bgw!I649</f>
        <v>0</v>
      </c>
      <c r="J649">
        <f>RS_wells_scenario_1_bgw!J649-RS_wells_baseline_bgw!J649</f>
        <v>0</v>
      </c>
      <c r="K649">
        <f>RS_wells_scenario_1_bgw!K649-RS_wells_baseline_bgw!K649</f>
        <v>0</v>
      </c>
      <c r="L649">
        <f>RS_wells_scenario_1_bgw!L649-RS_wells_baseline_bgw!L649</f>
        <v>0</v>
      </c>
      <c r="M649">
        <f>RS_wells_scenario_1_bgw!M649-RS_wells_baseline_bgw!M649</f>
        <v>0</v>
      </c>
      <c r="N649">
        <f>RS_wells_scenario_1_bgw!N649-RS_wells_baseline_bgw!N649</f>
        <v>0</v>
      </c>
      <c r="O649">
        <v>10.145833333333334</v>
      </c>
      <c r="P649">
        <f t="shared" si="146"/>
        <v>1957</v>
      </c>
      <c r="Q649" s="2">
        <f t="shared" si="147"/>
        <v>21154.499999999538</v>
      </c>
      <c r="R649">
        <f t="shared" si="148"/>
        <v>0</v>
      </c>
      <c r="S649">
        <f>I649*$O649/ref!$B$3</f>
        <v>0</v>
      </c>
      <c r="T649">
        <f>K649*$O649/ref!$B$3</f>
        <v>0</v>
      </c>
      <c r="U649">
        <f>L649*$O649/ref!$B$3</f>
        <v>0</v>
      </c>
      <c r="V649">
        <f>N649*$O649/ref!$B$3</f>
        <v>0</v>
      </c>
      <c r="W649">
        <f t="shared" si="152"/>
        <v>11</v>
      </c>
      <c r="X649" t="str">
        <f t="shared" si="153"/>
        <v>11 1957</v>
      </c>
      <c r="Y649">
        <f t="shared" si="150"/>
        <v>11</v>
      </c>
      <c r="Z649">
        <f t="shared" si="154"/>
        <v>1993</v>
      </c>
      <c r="AA649" t="str">
        <f t="shared" si="155"/>
        <v>11 1993</v>
      </c>
      <c r="AB649" s="1">
        <f t="shared" si="151"/>
        <v>34303.0625</v>
      </c>
      <c r="AC649">
        <f t="shared" si="149"/>
        <v>3</v>
      </c>
      <c r="AD649" s="16">
        <f t="shared" si="156"/>
        <v>-1634.3364023561853</v>
      </c>
      <c r="AE649" s="16">
        <f t="shared" si="157"/>
        <v>-69.381400826447432</v>
      </c>
      <c r="AF649" s="16">
        <f t="shared" si="158"/>
        <v>908.38765653791779</v>
      </c>
      <c r="AG649" s="16">
        <f t="shared" si="159"/>
        <v>4934.742006231585</v>
      </c>
      <c r="AH649">
        <f>INDEX(Impacts_scenario_1_RSBsn_Mask!$Y$2:$Y$70,$Z649-1939+1,1)</f>
        <v>0.79512650365411874</v>
      </c>
    </row>
    <row r="650" spans="1:34" x14ac:dyDescent="0.3">
      <c r="A650">
        <v>217</v>
      </c>
      <c r="B650">
        <v>1</v>
      </c>
      <c r="C650">
        <f>RS_wells_scenario_1_bgw!C650-RS_wells_baseline_bgw!C650</f>
        <v>0</v>
      </c>
      <c r="D650">
        <f>RS_wells_scenario_1_bgw!D650-RS_wells_baseline_bgw!D650</f>
        <v>0</v>
      </c>
      <c r="E650">
        <f>RS_wells_scenario_1_bgw!E650-RS_wells_baseline_bgw!E650</f>
        <v>0</v>
      </c>
      <c r="F650">
        <f>RS_wells_scenario_1_bgw!F650-RS_wells_baseline_bgw!F650</f>
        <v>0</v>
      </c>
      <c r="G650">
        <f>RS_wells_scenario_1_bgw!G650-RS_wells_baseline_bgw!G650</f>
        <v>0</v>
      </c>
      <c r="H650" s="19">
        <f>RS_wells_scenario_1_bgw!H650-RS_wells_baseline_bgw!H650</f>
        <v>0</v>
      </c>
      <c r="I650">
        <f>RS_wells_scenario_1_bgw!I650-RS_wells_baseline_bgw!I650</f>
        <v>0</v>
      </c>
      <c r="J650">
        <f>RS_wells_scenario_1_bgw!J650-RS_wells_baseline_bgw!J650</f>
        <v>0</v>
      </c>
      <c r="K650">
        <f>RS_wells_scenario_1_bgw!K650-RS_wells_baseline_bgw!K650</f>
        <v>0</v>
      </c>
      <c r="L650">
        <f>RS_wells_scenario_1_bgw!L650-RS_wells_baseline_bgw!L650</f>
        <v>0</v>
      </c>
      <c r="M650">
        <f>RS_wells_scenario_1_bgw!M650-RS_wells_baseline_bgw!M650</f>
        <v>0</v>
      </c>
      <c r="N650">
        <f>RS_wells_scenario_1_bgw!N650-RS_wells_baseline_bgw!N650</f>
        <v>0</v>
      </c>
      <c r="O650">
        <v>10.145833333333334</v>
      </c>
      <c r="P650">
        <f t="shared" si="146"/>
        <v>1957</v>
      </c>
      <c r="Q650" s="2">
        <f t="shared" si="147"/>
        <v>21164.64583333287</v>
      </c>
      <c r="R650">
        <f t="shared" si="148"/>
        <v>0</v>
      </c>
      <c r="S650">
        <f>I650*$O650/ref!$B$3</f>
        <v>0</v>
      </c>
      <c r="T650">
        <f>K650*$O650/ref!$B$3</f>
        <v>0</v>
      </c>
      <c r="U650">
        <f>L650*$O650/ref!$B$3</f>
        <v>0</v>
      </c>
      <c r="V650">
        <f>N650*$O650/ref!$B$3</f>
        <v>0</v>
      </c>
      <c r="W650">
        <f t="shared" si="152"/>
        <v>12</v>
      </c>
      <c r="X650" t="str">
        <f t="shared" si="153"/>
        <v>12 1957</v>
      </c>
      <c r="Y650">
        <f t="shared" si="150"/>
        <v>12</v>
      </c>
      <c r="Z650">
        <f t="shared" si="154"/>
        <v>1993</v>
      </c>
      <c r="AA650" t="str">
        <f t="shared" si="155"/>
        <v>12 1993</v>
      </c>
      <c r="AB650" s="1">
        <f t="shared" si="151"/>
        <v>34333.5</v>
      </c>
      <c r="AC650">
        <f t="shared" si="149"/>
        <v>3</v>
      </c>
      <c r="AD650" s="16">
        <f t="shared" si="156"/>
        <v>-1047.7331583910614</v>
      </c>
      <c r="AE650" s="16">
        <f t="shared" si="157"/>
        <v>-69.381400826447432</v>
      </c>
      <c r="AF650" s="16">
        <f t="shared" si="158"/>
        <v>615.50585278796484</v>
      </c>
      <c r="AG650" s="16">
        <f t="shared" si="159"/>
        <v>4789.2877074218059</v>
      </c>
      <c r="AH650">
        <f>INDEX(Impacts_scenario_1_RSBsn_Mask!$Y$2:$Y$70,$Z650-1939+1,1)</f>
        <v>0.79512650365411874</v>
      </c>
    </row>
    <row r="651" spans="1:34" x14ac:dyDescent="0.3">
      <c r="A651">
        <v>217</v>
      </c>
      <c r="B651">
        <v>2</v>
      </c>
      <c r="C651">
        <f>RS_wells_scenario_1_bgw!C651-RS_wells_baseline_bgw!C651</f>
        <v>0</v>
      </c>
      <c r="D651">
        <f>RS_wells_scenario_1_bgw!D651-RS_wells_baseline_bgw!D651</f>
        <v>0</v>
      </c>
      <c r="E651">
        <f>RS_wells_scenario_1_bgw!E651-RS_wells_baseline_bgw!E651</f>
        <v>0</v>
      </c>
      <c r="F651">
        <f>RS_wells_scenario_1_bgw!F651-RS_wells_baseline_bgw!F651</f>
        <v>0</v>
      </c>
      <c r="G651">
        <f>RS_wells_scenario_1_bgw!G651-RS_wells_baseline_bgw!G651</f>
        <v>0</v>
      </c>
      <c r="H651" s="19">
        <f>RS_wells_scenario_1_bgw!H651-RS_wells_baseline_bgw!H651</f>
        <v>0</v>
      </c>
      <c r="I651">
        <f>RS_wells_scenario_1_bgw!I651-RS_wells_baseline_bgw!I651</f>
        <v>0</v>
      </c>
      <c r="J651">
        <f>RS_wells_scenario_1_bgw!J651-RS_wells_baseline_bgw!J651</f>
        <v>0</v>
      </c>
      <c r="K651">
        <f>RS_wells_scenario_1_bgw!K651-RS_wells_baseline_bgw!K651</f>
        <v>0</v>
      </c>
      <c r="L651">
        <f>RS_wells_scenario_1_bgw!L651-RS_wells_baseline_bgw!L651</f>
        <v>0</v>
      </c>
      <c r="M651">
        <f>RS_wells_scenario_1_bgw!M651-RS_wells_baseline_bgw!M651</f>
        <v>0</v>
      </c>
      <c r="N651">
        <f>RS_wells_scenario_1_bgw!N651-RS_wells_baseline_bgw!N651</f>
        <v>0</v>
      </c>
      <c r="O651">
        <v>10.145833333333334</v>
      </c>
      <c r="P651">
        <f t="shared" si="146"/>
        <v>1957</v>
      </c>
      <c r="Q651" s="2">
        <f t="shared" si="147"/>
        <v>21174.791666666202</v>
      </c>
      <c r="R651">
        <f t="shared" si="148"/>
        <v>0</v>
      </c>
      <c r="S651">
        <f>I651*$O651/ref!$B$3</f>
        <v>0</v>
      </c>
      <c r="T651">
        <f>K651*$O651/ref!$B$3</f>
        <v>0</v>
      </c>
      <c r="U651">
        <f>L651*$O651/ref!$B$3</f>
        <v>0</v>
      </c>
      <c r="V651">
        <f>N651*$O651/ref!$B$3</f>
        <v>0</v>
      </c>
      <c r="W651">
        <f t="shared" si="152"/>
        <v>12</v>
      </c>
      <c r="X651" t="str">
        <f t="shared" si="153"/>
        <v>12 1957</v>
      </c>
      <c r="Y651">
        <f t="shared" si="150"/>
        <v>1</v>
      </c>
      <c r="Z651">
        <f t="shared" si="154"/>
        <v>1994</v>
      </c>
      <c r="AA651" t="str">
        <f t="shared" si="155"/>
        <v>1 1994</v>
      </c>
      <c r="AB651" s="1">
        <f t="shared" si="151"/>
        <v>34363.9375</v>
      </c>
      <c r="AC651">
        <f t="shared" si="149"/>
        <v>3</v>
      </c>
      <c r="AD651" s="16">
        <f t="shared" si="156"/>
        <v>-751.40628103286599</v>
      </c>
      <c r="AE651" s="16">
        <f t="shared" si="157"/>
        <v>-139.57691394054251</v>
      </c>
      <c r="AF651" s="16">
        <f t="shared" si="158"/>
        <v>497.24848606137135</v>
      </c>
      <c r="AG651" s="16">
        <f t="shared" si="159"/>
        <v>4663.9964883938364</v>
      </c>
      <c r="AH651">
        <f>INDEX(Impacts_scenario_1_RSBsn_Mask!$Y$2:$Y$70,$Z651-1939+1,1)</f>
        <v>0.8343145012830413</v>
      </c>
    </row>
    <row r="652" spans="1:34" x14ac:dyDescent="0.3">
      <c r="A652">
        <v>217</v>
      </c>
      <c r="B652">
        <v>3</v>
      </c>
      <c r="C652">
        <f>RS_wells_scenario_1_bgw!C652-RS_wells_baseline_bgw!C652</f>
        <v>0</v>
      </c>
      <c r="D652">
        <f>RS_wells_scenario_1_bgw!D652-RS_wells_baseline_bgw!D652</f>
        <v>0</v>
      </c>
      <c r="E652">
        <f>RS_wells_scenario_1_bgw!E652-RS_wells_baseline_bgw!E652</f>
        <v>0</v>
      </c>
      <c r="F652">
        <f>RS_wells_scenario_1_bgw!F652-RS_wells_baseline_bgw!F652</f>
        <v>0</v>
      </c>
      <c r="G652">
        <f>RS_wells_scenario_1_bgw!G652-RS_wells_baseline_bgw!G652</f>
        <v>0</v>
      </c>
      <c r="H652" s="19">
        <f>RS_wells_scenario_1_bgw!H652-RS_wells_baseline_bgw!H652</f>
        <v>0</v>
      </c>
      <c r="I652">
        <f>RS_wells_scenario_1_bgw!I652-RS_wells_baseline_bgw!I652</f>
        <v>0</v>
      </c>
      <c r="J652">
        <f>RS_wells_scenario_1_bgw!J652-RS_wells_baseline_bgw!J652</f>
        <v>0</v>
      </c>
      <c r="K652">
        <f>RS_wells_scenario_1_bgw!K652-RS_wells_baseline_bgw!K652</f>
        <v>0</v>
      </c>
      <c r="L652">
        <f>RS_wells_scenario_1_bgw!L652-RS_wells_baseline_bgw!L652</f>
        <v>0</v>
      </c>
      <c r="M652">
        <f>RS_wells_scenario_1_bgw!M652-RS_wells_baseline_bgw!M652</f>
        <v>0</v>
      </c>
      <c r="N652">
        <f>RS_wells_scenario_1_bgw!N652-RS_wells_baseline_bgw!N652</f>
        <v>0</v>
      </c>
      <c r="O652">
        <v>10.145833333333334</v>
      </c>
      <c r="P652">
        <f t="shared" si="146"/>
        <v>1957</v>
      </c>
      <c r="Q652" s="2">
        <f t="shared" si="147"/>
        <v>21184.937499999534</v>
      </c>
      <c r="R652">
        <f t="shared" si="148"/>
        <v>0</v>
      </c>
      <c r="S652">
        <f>I652*$O652/ref!$B$3</f>
        <v>0</v>
      </c>
      <c r="T652">
        <f>K652*$O652/ref!$B$3</f>
        <v>0</v>
      </c>
      <c r="U652">
        <f>L652*$O652/ref!$B$3</f>
        <v>0</v>
      </c>
      <c r="V652">
        <f>N652*$O652/ref!$B$3</f>
        <v>0</v>
      </c>
      <c r="W652">
        <f t="shared" si="152"/>
        <v>12</v>
      </c>
      <c r="X652" t="str">
        <f t="shared" si="153"/>
        <v>12 1957</v>
      </c>
      <c r="Y652">
        <f t="shared" si="150"/>
        <v>2</v>
      </c>
      <c r="Z652">
        <f t="shared" si="154"/>
        <v>1994</v>
      </c>
      <c r="AA652" t="str">
        <f t="shared" si="155"/>
        <v>2 1994</v>
      </c>
      <c r="AB652" s="1">
        <f t="shared" si="151"/>
        <v>34394.375</v>
      </c>
      <c r="AC652">
        <f t="shared" si="149"/>
        <v>3</v>
      </c>
      <c r="AD652" s="16">
        <f t="shared" si="156"/>
        <v>-587.74093235881355</v>
      </c>
      <c r="AE652" s="16">
        <f t="shared" si="157"/>
        <v>-139.57691394054251</v>
      </c>
      <c r="AF652" s="16">
        <f t="shared" si="158"/>
        <v>1019.2649723738808</v>
      </c>
      <c r="AG652" s="16">
        <f t="shared" si="159"/>
        <v>4487.1926515344767</v>
      </c>
      <c r="AH652">
        <f>INDEX(Impacts_scenario_1_RSBsn_Mask!$Y$2:$Y$70,$Z652-1939+1,1)</f>
        <v>0.8343145012830413</v>
      </c>
    </row>
    <row r="653" spans="1:34" x14ac:dyDescent="0.3">
      <c r="A653">
        <v>218</v>
      </c>
      <c r="B653">
        <v>1</v>
      </c>
      <c r="C653">
        <f>RS_wells_scenario_1_bgw!C653-RS_wells_baseline_bgw!C653</f>
        <v>-84.759399995207787</v>
      </c>
      <c r="D653">
        <f>RS_wells_scenario_1_bgw!D653-RS_wells_baseline_bgw!D653</f>
        <v>0</v>
      </c>
      <c r="E653">
        <f>RS_wells_scenario_1_bgw!E653-RS_wells_baseline_bgw!E653</f>
        <v>0</v>
      </c>
      <c r="F653">
        <f>RS_wells_scenario_1_bgw!F653-RS_wells_baseline_bgw!F653</f>
        <v>0</v>
      </c>
      <c r="G653">
        <f>RS_wells_scenario_1_bgw!G653-RS_wells_baseline_bgw!G653</f>
        <v>0</v>
      </c>
      <c r="H653" s="19">
        <f>RS_wells_scenario_1_bgw!H653-RS_wells_baseline_bgw!H653</f>
        <v>-1.5000000596046448E-2</v>
      </c>
      <c r="I653">
        <f>RS_wells_scenario_1_bgw!I653-RS_wells_baseline_bgw!I653</f>
        <v>0.32829999923706055</v>
      </c>
      <c r="J653">
        <f>RS_wells_scenario_1_bgw!J653-RS_wells_baseline_bgw!J653</f>
        <v>0</v>
      </c>
      <c r="K653">
        <f>RS_wells_scenario_1_bgw!K653-RS_wells_baseline_bgw!K653</f>
        <v>-85.139999998733401</v>
      </c>
      <c r="L653">
        <f>RS_wells_scenario_1_bgw!L653-RS_wells_baseline_bgw!L653</f>
        <v>4.3199997395277023E-2</v>
      </c>
      <c r="M653">
        <f>RS_wells_scenario_1_bgw!M653-RS_wells_baseline_bgw!M653</f>
        <v>0</v>
      </c>
      <c r="N653">
        <f>RS_wells_scenario_1_bgw!N653-RS_wells_baseline_bgw!N653</f>
        <v>3.7000030279159546E-3</v>
      </c>
      <c r="O653">
        <v>10.145833333333334</v>
      </c>
      <c r="P653">
        <f t="shared" si="146"/>
        <v>1958</v>
      </c>
      <c r="Q653" s="2">
        <f t="shared" si="147"/>
        <v>21195.083333332866</v>
      </c>
      <c r="R653">
        <f t="shared" si="148"/>
        <v>-4.2840787225572514E-7</v>
      </c>
      <c r="S653">
        <f>I653*$O653/ref!$B$3</f>
        <v>7.6466415876783216E-5</v>
      </c>
      <c r="T653">
        <f>K653*$O653/ref!$B$3</f>
        <v>-1.9830492423947414E-2</v>
      </c>
      <c r="U653">
        <f>L653*$O653/ref!$B$3</f>
        <v>1.0061982864391985E-5</v>
      </c>
      <c r="V653">
        <f>N653*$O653/ref!$B$3</f>
        <v>8.6179095624572909E-7</v>
      </c>
      <c r="W653">
        <f t="shared" si="152"/>
        <v>1</v>
      </c>
      <c r="X653" t="str">
        <f t="shared" si="153"/>
        <v>1 1958</v>
      </c>
      <c r="Y653">
        <f t="shared" si="150"/>
        <v>3</v>
      </c>
      <c r="Z653">
        <f t="shared" si="154"/>
        <v>1994</v>
      </c>
      <c r="AA653" t="str">
        <f t="shared" si="155"/>
        <v>3 1994</v>
      </c>
      <c r="AB653" s="1">
        <f t="shared" si="151"/>
        <v>34424.8125</v>
      </c>
      <c r="AC653">
        <f t="shared" si="149"/>
        <v>3</v>
      </c>
      <c r="AD653" s="16">
        <f t="shared" si="156"/>
        <v>-375.35580094017899</v>
      </c>
      <c r="AE653" s="16">
        <f t="shared" si="157"/>
        <v>-139.57691394054251</v>
      </c>
      <c r="AF653" s="16">
        <f t="shared" si="158"/>
        <v>3097.6835098358633</v>
      </c>
      <c r="AG653" s="16">
        <f t="shared" si="159"/>
        <v>3915.4855234233455</v>
      </c>
      <c r="AH653">
        <f>INDEX(Impacts_scenario_1_RSBsn_Mask!$Y$2:$Y$70,$Z653-1939+1,1)</f>
        <v>0.8343145012830413</v>
      </c>
    </row>
    <row r="654" spans="1:34" x14ac:dyDescent="0.3">
      <c r="A654">
        <v>218</v>
      </c>
      <c r="B654">
        <v>2</v>
      </c>
      <c r="C654">
        <f>RS_wells_scenario_1_bgw!C654-RS_wells_baseline_bgw!C654</f>
        <v>-84.156300008296967</v>
      </c>
      <c r="D654">
        <f>RS_wells_scenario_1_bgw!D654-RS_wells_baseline_bgw!D654</f>
        <v>0</v>
      </c>
      <c r="E654">
        <f>RS_wells_scenario_1_bgw!E654-RS_wells_baseline_bgw!E654</f>
        <v>0</v>
      </c>
      <c r="F654">
        <f>RS_wells_scenario_1_bgw!F654-RS_wells_baseline_bgw!F654</f>
        <v>0</v>
      </c>
      <c r="G654">
        <f>RS_wells_scenario_1_bgw!G654-RS_wells_baseline_bgw!G654</f>
        <v>0</v>
      </c>
      <c r="H654" s="19">
        <f>RS_wells_scenario_1_bgw!H654-RS_wells_baseline_bgw!H654</f>
        <v>-4.8399999737739563E-2</v>
      </c>
      <c r="I654">
        <f>RS_wells_scenario_1_bgw!I654-RS_wells_baseline_bgw!I654</f>
        <v>0.80429999902844429</v>
      </c>
      <c r="J654">
        <f>RS_wells_scenario_1_bgw!J654-RS_wells_baseline_bgw!J654</f>
        <v>0</v>
      </c>
      <c r="K654">
        <f>RS_wells_scenario_1_bgw!K654-RS_wells_baseline_bgw!K654</f>
        <v>-85.139999998733401</v>
      </c>
      <c r="L654">
        <f>RS_wells_scenario_1_bgw!L654-RS_wells_baseline_bgw!L654</f>
        <v>0.11439999938011169</v>
      </c>
      <c r="M654">
        <f>RS_wells_scenario_1_bgw!M654-RS_wells_baseline_bgw!M654</f>
        <v>0</v>
      </c>
      <c r="N654">
        <f>RS_wells_scenario_1_bgw!N654-RS_wells_baseline_bgw!N654</f>
        <v>1.6399994492530823E-2</v>
      </c>
      <c r="O654">
        <v>10.145833333333334</v>
      </c>
      <c r="P654">
        <f t="shared" si="146"/>
        <v>1958</v>
      </c>
      <c r="Q654" s="2">
        <f t="shared" si="147"/>
        <v>21205.229166666199</v>
      </c>
      <c r="R654">
        <f t="shared" si="148"/>
        <v>-1.4845359502925632E-6</v>
      </c>
      <c r="S654">
        <f>I654*$O654/ref!$B$3</f>
        <v>1.8733456703725341E-4</v>
      </c>
      <c r="T654">
        <f>K654*$O654/ref!$B$3</f>
        <v>-1.9830492423947414E-2</v>
      </c>
      <c r="U654">
        <f>L654*$O654/ref!$B$3</f>
        <v>2.6645622751240817E-5</v>
      </c>
      <c r="V654">
        <f>N654*$O654/ref!$B$3</f>
        <v>3.8198257756841674E-6</v>
      </c>
      <c r="W654">
        <f t="shared" si="152"/>
        <v>1</v>
      </c>
      <c r="X654" t="str">
        <f t="shared" si="153"/>
        <v>1 1958</v>
      </c>
      <c r="Y654">
        <f t="shared" si="150"/>
        <v>4</v>
      </c>
      <c r="Z654">
        <f t="shared" si="154"/>
        <v>1994</v>
      </c>
      <c r="AA654" t="str">
        <f t="shared" si="155"/>
        <v>4 1994</v>
      </c>
      <c r="AB654" s="1">
        <f t="shared" si="151"/>
        <v>34455.25</v>
      </c>
      <c r="AC654">
        <f t="shared" si="149"/>
        <v>3</v>
      </c>
      <c r="AD654" s="16">
        <f t="shared" si="156"/>
        <v>-164.8100886315342</v>
      </c>
      <c r="AE654" s="16">
        <f t="shared" si="157"/>
        <v>-5130.6026118428636</v>
      </c>
      <c r="AF654" s="16">
        <f t="shared" si="158"/>
        <v>1653.615245465211</v>
      </c>
      <c r="AG654" s="16">
        <f t="shared" si="159"/>
        <v>3977.7928268561091</v>
      </c>
      <c r="AH654">
        <f>INDEX(Impacts_scenario_1_RSBsn_Mask!$Y$2:$Y$70,$Z654-1939+1,1)</f>
        <v>0.8343145012830413</v>
      </c>
    </row>
    <row r="655" spans="1:34" x14ac:dyDescent="0.3">
      <c r="A655">
        <v>218</v>
      </c>
      <c r="B655">
        <v>3</v>
      </c>
      <c r="C655">
        <f>RS_wells_scenario_1_bgw!C655-RS_wells_baseline_bgw!C655</f>
        <v>-83.466299995779991</v>
      </c>
      <c r="D655">
        <f>RS_wells_scenario_1_bgw!D655-RS_wells_baseline_bgw!D655</f>
        <v>0</v>
      </c>
      <c r="E655">
        <f>RS_wells_scenario_1_bgw!E655-RS_wells_baseline_bgw!E655</f>
        <v>0</v>
      </c>
      <c r="F655">
        <f>RS_wells_scenario_1_bgw!F655-RS_wells_baseline_bgw!F655</f>
        <v>0</v>
      </c>
      <c r="G655">
        <f>RS_wells_scenario_1_bgw!G655-RS_wells_baseline_bgw!G655</f>
        <v>0</v>
      </c>
      <c r="H655" s="19">
        <f>RS_wells_scenario_1_bgw!H655-RS_wells_baseline_bgw!H655</f>
        <v>-0.11089999973773956</v>
      </c>
      <c r="I655">
        <f>RS_wells_scenario_1_bgw!I655-RS_wells_baseline_bgw!I655</f>
        <v>1.3141000010073185</v>
      </c>
      <c r="J655">
        <f>RS_wells_scenario_1_bgw!J655-RS_wells_baseline_bgw!J655</f>
        <v>0</v>
      </c>
      <c r="K655">
        <f>RS_wells_scenario_1_bgw!K655-RS_wells_baseline_bgw!K655</f>
        <v>-85.139999998733401</v>
      </c>
      <c r="L655">
        <f>RS_wells_scenario_1_bgw!L655-RS_wells_baseline_bgw!L655</f>
        <v>0.20389999821782112</v>
      </c>
      <c r="M655">
        <f>RS_wells_scenario_1_bgw!M655-RS_wells_baseline_bgw!M655</f>
        <v>0</v>
      </c>
      <c r="N655">
        <f>RS_wells_scenario_1_bgw!N655-RS_wells_baseline_bgw!N655</f>
        <v>4.4099986553192139E-2</v>
      </c>
      <c r="O655">
        <v>10.145833333333334</v>
      </c>
      <c r="P655">
        <f t="shared" si="146"/>
        <v>1958</v>
      </c>
      <c r="Q655" s="2">
        <f t="shared" si="147"/>
        <v>21215.374999999531</v>
      </c>
      <c r="R655">
        <f t="shared" si="148"/>
        <v>-3.5509733399984354E-6</v>
      </c>
      <c r="S655">
        <f>I655*$O655/ref!$B$3</f>
        <v>3.0607528910820526E-4</v>
      </c>
      <c r="T655">
        <f>K655*$O655/ref!$B$3</f>
        <v>-1.9830492423947414E-2</v>
      </c>
      <c r="U655">
        <f>L655*$O655/ref!$B$3</f>
        <v>4.7491629903236379E-5</v>
      </c>
      <c r="V655">
        <f>N655*$O655/ref!$B$3</f>
        <v>1.0271604994741244E-5</v>
      </c>
      <c r="W655">
        <f t="shared" si="152"/>
        <v>1</v>
      </c>
      <c r="X655" t="str">
        <f t="shared" si="153"/>
        <v>1 1958</v>
      </c>
      <c r="Y655">
        <f t="shared" si="150"/>
        <v>5</v>
      </c>
      <c r="Z655">
        <f t="shared" si="154"/>
        <v>1994</v>
      </c>
      <c r="AA655" t="str">
        <f t="shared" si="155"/>
        <v>5 1994</v>
      </c>
      <c r="AB655" s="1">
        <f t="shared" si="151"/>
        <v>34485.6875</v>
      </c>
      <c r="AC655">
        <f t="shared" si="149"/>
        <v>3</v>
      </c>
      <c r="AD655" s="16">
        <f t="shared" si="156"/>
        <v>16.785119230658854</v>
      </c>
      <c r="AE655" s="16">
        <f t="shared" si="157"/>
        <v>-7966.9439822801878</v>
      </c>
      <c r="AF655" s="16">
        <f t="shared" si="158"/>
        <v>4062.133485673779</v>
      </c>
      <c r="AG655" s="16">
        <f t="shared" si="159"/>
        <v>3376.0577153931345</v>
      </c>
      <c r="AH655">
        <f>INDEX(Impacts_scenario_1_RSBsn_Mask!$Y$2:$Y$70,$Z655-1939+1,1)</f>
        <v>0.8343145012830413</v>
      </c>
    </row>
    <row r="656" spans="1:34" x14ac:dyDescent="0.3">
      <c r="A656">
        <v>219</v>
      </c>
      <c r="B656">
        <v>1</v>
      </c>
      <c r="C656">
        <f>RS_wells_scenario_1_bgw!C656-RS_wells_baseline_bgw!C656</f>
        <v>-75.245099991559982</v>
      </c>
      <c r="D656">
        <f>RS_wells_scenario_1_bgw!D656-RS_wells_baseline_bgw!D656</f>
        <v>0</v>
      </c>
      <c r="E656">
        <f>RS_wells_scenario_1_bgw!E656-RS_wells_baseline_bgw!E656</f>
        <v>0</v>
      </c>
      <c r="F656">
        <f>RS_wells_scenario_1_bgw!F656-RS_wells_baseline_bgw!F656</f>
        <v>0</v>
      </c>
      <c r="G656">
        <f>RS_wells_scenario_1_bgw!G656-RS_wells_baseline_bgw!G656</f>
        <v>0</v>
      </c>
      <c r="H656" s="19">
        <f>RS_wells_scenario_1_bgw!H656-RS_wells_baseline_bgw!H656</f>
        <v>-0.20570000261068344</v>
      </c>
      <c r="I656">
        <f>RS_wells_scenario_1_bgw!I656-RS_wells_baseline_bgw!I656</f>
        <v>9.4280999973416328</v>
      </c>
      <c r="J656">
        <f>RS_wells_scenario_1_bgw!J656-RS_wells_baseline_bgw!J656</f>
        <v>0</v>
      </c>
      <c r="K656">
        <f>RS_wells_scenario_1_bgw!K656-RS_wells_baseline_bgw!K656</f>
        <v>-85.139999998733401</v>
      </c>
      <c r="L656">
        <f>RS_wells_scenario_1_bgw!L656-RS_wells_baseline_bgw!L656</f>
        <v>0.16819999925792217</v>
      </c>
      <c r="M656">
        <f>RS_wells_scenario_1_bgw!M656-RS_wells_baseline_bgw!M656</f>
        <v>0</v>
      </c>
      <c r="N656">
        <f>RS_wells_scenario_1_bgw!N656-RS_wells_baseline_bgw!N656</f>
        <v>9.2100009322166443E-2</v>
      </c>
      <c r="O656">
        <v>10.145833333333334</v>
      </c>
      <c r="P656">
        <f t="shared" si="146"/>
        <v>1958</v>
      </c>
      <c r="Q656" s="2">
        <f t="shared" si="147"/>
        <v>21225.520833332863</v>
      </c>
      <c r="R656">
        <f t="shared" si="148"/>
        <v>-6.8224515906723911E-6</v>
      </c>
      <c r="S656">
        <f>I656*$O656/ref!$B$3</f>
        <v>2.195958017057591E-3</v>
      </c>
      <c r="T656">
        <f>K656*$O656/ref!$B$3</f>
        <v>-1.9830492423947414E-2</v>
      </c>
      <c r="U656">
        <f>L656*$O656/ref!$B$3</f>
        <v>3.9176518804813331E-5</v>
      </c>
      <c r="V656">
        <f>N656*$O656/ref!$B$3</f>
        <v>2.145159193253322E-5</v>
      </c>
      <c r="W656">
        <f t="shared" si="152"/>
        <v>2</v>
      </c>
      <c r="X656" t="str">
        <f t="shared" si="153"/>
        <v>2 1958</v>
      </c>
      <c r="Y656">
        <f t="shared" si="150"/>
        <v>6</v>
      </c>
      <c r="Z656">
        <f t="shared" si="154"/>
        <v>1994</v>
      </c>
      <c r="AA656" t="str">
        <f t="shared" si="155"/>
        <v>6 1994</v>
      </c>
      <c r="AB656" s="1">
        <f t="shared" si="151"/>
        <v>34516.125</v>
      </c>
      <c r="AC656">
        <f t="shared" si="149"/>
        <v>3</v>
      </c>
      <c r="AD656" s="16">
        <f t="shared" si="156"/>
        <v>26.326550062892178</v>
      </c>
      <c r="AE656" s="16">
        <f t="shared" si="157"/>
        <v>-18779.933580018951</v>
      </c>
      <c r="AF656" s="16">
        <f t="shared" si="158"/>
        <v>4740.1891163408263</v>
      </c>
      <c r="AG656" s="16">
        <f t="shared" si="159"/>
        <v>2906.2319729604274</v>
      </c>
      <c r="AH656">
        <f>INDEX(Impacts_scenario_1_RSBsn_Mask!$Y$2:$Y$70,$Z656-1939+1,1)</f>
        <v>0.8343145012830413</v>
      </c>
    </row>
    <row r="657" spans="1:34" x14ac:dyDescent="0.3">
      <c r="A657">
        <v>219</v>
      </c>
      <c r="B657">
        <v>2</v>
      </c>
      <c r="C657">
        <f>RS_wells_scenario_1_bgw!C657-RS_wells_baseline_bgw!C657</f>
        <v>-74.373999997973442</v>
      </c>
      <c r="D657">
        <f>RS_wells_scenario_1_bgw!D657-RS_wells_baseline_bgw!D657</f>
        <v>0</v>
      </c>
      <c r="E657">
        <f>RS_wells_scenario_1_bgw!E657-RS_wells_baseline_bgw!E657</f>
        <v>0</v>
      </c>
      <c r="F657">
        <f>RS_wells_scenario_1_bgw!F657-RS_wells_baseline_bgw!F657</f>
        <v>0</v>
      </c>
      <c r="G657">
        <f>RS_wells_scenario_1_bgw!G657-RS_wells_baseline_bgw!G657</f>
        <v>0</v>
      </c>
      <c r="H657" s="19">
        <f>RS_wells_scenario_1_bgw!H657-RS_wells_baseline_bgw!H657</f>
        <v>-0.33110000193119049</v>
      </c>
      <c r="I657">
        <f>RS_wells_scenario_1_bgw!I657-RS_wells_baseline_bgw!I657</f>
        <v>10.03999999910593</v>
      </c>
      <c r="J657">
        <f>RS_wells_scenario_1_bgw!J657-RS_wells_baseline_bgw!J657</f>
        <v>0</v>
      </c>
      <c r="K657">
        <f>RS_wells_scenario_1_bgw!K657-RS_wells_baseline_bgw!K657</f>
        <v>-85.139999998733401</v>
      </c>
      <c r="L657">
        <f>RS_wells_scenario_1_bgw!L657-RS_wells_baseline_bgw!L657</f>
        <v>0.22879999876022339</v>
      </c>
      <c r="M657">
        <f>RS_wells_scenario_1_bgw!M657-RS_wells_baseline_bgw!M657</f>
        <v>0</v>
      </c>
      <c r="N657">
        <f>RS_wells_scenario_1_bgw!N657-RS_wells_baseline_bgw!N657</f>
        <v>0.16440001130104065</v>
      </c>
      <c r="O657">
        <v>10.145833333333334</v>
      </c>
      <c r="P657">
        <f t="shared" si="146"/>
        <v>1958</v>
      </c>
      <c r="Q657" s="2">
        <f t="shared" si="147"/>
        <v>21235.666666666195</v>
      </c>
      <c r="R657">
        <f t="shared" si="148"/>
        <v>-1.1351661242433703E-5</v>
      </c>
      <c r="S657">
        <f>I657*$O657/ref!$B$3</f>
        <v>2.3384794916803393E-3</v>
      </c>
      <c r="T657">
        <f>K657*$O657/ref!$B$3</f>
        <v>-1.9830492423947414E-2</v>
      </c>
      <c r="U657">
        <f>L657*$O657/ref!$B$3</f>
        <v>5.3291245502481634E-5</v>
      </c>
      <c r="V657">
        <f>N657*$O657/ref!$B$3</f>
        <v>3.8291439730451673E-5</v>
      </c>
      <c r="W657">
        <f t="shared" si="152"/>
        <v>2</v>
      </c>
      <c r="X657" t="str">
        <f t="shared" si="153"/>
        <v>2 1958</v>
      </c>
      <c r="Y657">
        <f t="shared" si="150"/>
        <v>7</v>
      </c>
      <c r="Z657">
        <f t="shared" si="154"/>
        <v>1994</v>
      </c>
      <c r="AA657" t="str">
        <f t="shared" si="155"/>
        <v>7 1994</v>
      </c>
      <c r="AB657" s="1">
        <f t="shared" si="151"/>
        <v>34546.5625</v>
      </c>
      <c r="AC657">
        <f t="shared" si="149"/>
        <v>3</v>
      </c>
      <c r="AD657" s="16">
        <f t="shared" si="156"/>
        <v>9745.7561316330848</v>
      </c>
      <c r="AE657" s="16">
        <f t="shared" si="157"/>
        <v>-57429.357197931</v>
      </c>
      <c r="AF657" s="16">
        <f t="shared" si="158"/>
        <v>2744.3141504456976</v>
      </c>
      <c r="AG657" s="16">
        <f t="shared" si="159"/>
        <v>3573.7156094483198</v>
      </c>
      <c r="AH657">
        <f>INDEX(Impacts_scenario_1_RSBsn_Mask!$Y$2:$Y$70,$Z657-1939+1,1)</f>
        <v>0.8343145012830413</v>
      </c>
    </row>
    <row r="658" spans="1:34" x14ac:dyDescent="0.3">
      <c r="A658">
        <v>219</v>
      </c>
      <c r="B658">
        <v>3</v>
      </c>
      <c r="C658">
        <f>RS_wells_scenario_1_bgw!C658-RS_wells_baseline_bgw!C658</f>
        <v>-80.600900009274483</v>
      </c>
      <c r="D658">
        <f>RS_wells_scenario_1_bgw!D658-RS_wells_baseline_bgw!D658</f>
        <v>0</v>
      </c>
      <c r="E658">
        <f>RS_wells_scenario_1_bgw!E658-RS_wells_baseline_bgw!E658</f>
        <v>0</v>
      </c>
      <c r="F658">
        <f>RS_wells_scenario_1_bgw!F658-RS_wells_baseline_bgw!F658</f>
        <v>0</v>
      </c>
      <c r="G658">
        <f>RS_wells_scenario_1_bgw!G658-RS_wells_baseline_bgw!G658</f>
        <v>0</v>
      </c>
      <c r="H658" s="19">
        <f>RS_wells_scenario_1_bgw!H658-RS_wells_baseline_bgw!H658</f>
        <v>-0.48490000516176224</v>
      </c>
      <c r="I658">
        <f>RS_wells_scenario_1_bgw!I658-RS_wells_baseline_bgw!I658</f>
        <v>3.4956000000238419</v>
      </c>
      <c r="J658">
        <f>RS_wells_scenario_1_bgw!J658-RS_wells_baseline_bgw!J658</f>
        <v>0</v>
      </c>
      <c r="K658">
        <f>RS_wells_scenario_1_bgw!K658-RS_wells_baseline_bgw!K658</f>
        <v>-85.139999998733401</v>
      </c>
      <c r="L658">
        <f>RS_wells_scenario_1_bgw!L658-RS_wells_baseline_bgw!L658</f>
        <v>0.29230000078678131</v>
      </c>
      <c r="M658">
        <f>RS_wells_scenario_1_bgw!M658-RS_wells_baseline_bgw!M658</f>
        <v>0</v>
      </c>
      <c r="N658">
        <f>RS_wells_scenario_1_bgw!N658-RS_wells_baseline_bgw!N658</f>
        <v>0.26289999485015869</v>
      </c>
      <c r="O658">
        <v>10.145833333333334</v>
      </c>
      <c r="P658">
        <f t="shared" si="146"/>
        <v>1958</v>
      </c>
      <c r="Q658" s="2">
        <f t="shared" si="147"/>
        <v>21245.812499999527</v>
      </c>
      <c r="R658">
        <f t="shared" si="148"/>
        <v>-1.7131729668085243E-5</v>
      </c>
      <c r="S658">
        <f>I658*$O658/ref!$B$3</f>
        <v>8.1418216253998851E-4</v>
      </c>
      <c r="T658">
        <f>K658*$O658/ref!$B$3</f>
        <v>-1.9830492423947414E-2</v>
      </c>
      <c r="U658">
        <f>L658*$O658/ref!$B$3</f>
        <v>6.8081430011843097E-5</v>
      </c>
      <c r="V658">
        <f>N658*$O658/ref!$B$3</f>
        <v>6.1233689877959177E-5</v>
      </c>
      <c r="W658">
        <f t="shared" si="152"/>
        <v>2</v>
      </c>
      <c r="X658" t="str">
        <f t="shared" si="153"/>
        <v>2 1958</v>
      </c>
      <c r="Y658">
        <f t="shared" si="150"/>
        <v>8</v>
      </c>
      <c r="Z658">
        <f t="shared" si="154"/>
        <v>1994</v>
      </c>
      <c r="AA658" t="str">
        <f t="shared" si="155"/>
        <v>8 1994</v>
      </c>
      <c r="AB658" s="1">
        <f t="shared" si="151"/>
        <v>34577</v>
      </c>
      <c r="AC658">
        <f t="shared" si="149"/>
        <v>3</v>
      </c>
      <c r="AD658" s="16">
        <f t="shared" si="156"/>
        <v>149.72388043488866</v>
      </c>
      <c r="AE658" s="16">
        <f t="shared" si="157"/>
        <v>-63021.104585958994</v>
      </c>
      <c r="AF658" s="16">
        <f t="shared" si="158"/>
        <v>4588.8246973494925</v>
      </c>
      <c r="AG658" s="16">
        <f t="shared" si="159"/>
        <v>3511.8304222235111</v>
      </c>
      <c r="AH658">
        <f>INDEX(Impacts_scenario_1_RSBsn_Mask!$Y$2:$Y$70,$Z658-1939+1,1)</f>
        <v>0.8343145012830413</v>
      </c>
    </row>
    <row r="659" spans="1:34" x14ac:dyDescent="0.3">
      <c r="A659">
        <v>220</v>
      </c>
      <c r="B659">
        <v>1</v>
      </c>
      <c r="C659">
        <f>RS_wells_scenario_1_bgw!C659-RS_wells_baseline_bgw!C659</f>
        <v>-40.276299998164177</v>
      </c>
      <c r="D659">
        <f>RS_wells_scenario_1_bgw!D659-RS_wells_baseline_bgw!D659</f>
        <v>0</v>
      </c>
      <c r="E659">
        <f>RS_wells_scenario_1_bgw!E659-RS_wells_baseline_bgw!E659</f>
        <v>0</v>
      </c>
      <c r="F659">
        <f>RS_wells_scenario_1_bgw!F659-RS_wells_baseline_bgw!F659</f>
        <v>0</v>
      </c>
      <c r="G659">
        <f>RS_wells_scenario_1_bgw!G659-RS_wells_baseline_bgw!G659</f>
        <v>0</v>
      </c>
      <c r="H659" s="19">
        <f>RS_wells_scenario_1_bgw!H659-RS_wells_baseline_bgw!H659</f>
        <v>-0.66789999604225159</v>
      </c>
      <c r="I659">
        <f>RS_wells_scenario_1_bgw!I659-RS_wells_baseline_bgw!I659</f>
        <v>43.803300008177757</v>
      </c>
      <c r="J659">
        <f>RS_wells_scenario_1_bgw!J659-RS_wells_baseline_bgw!J659</f>
        <v>0</v>
      </c>
      <c r="K659">
        <f>RS_wells_scenario_1_bgw!K659-RS_wells_baseline_bgw!K659</f>
        <v>-85.139999998733401</v>
      </c>
      <c r="L659">
        <f>RS_wells_scenario_1_bgw!L659-RS_wells_baseline_bgw!L659</f>
        <v>0</v>
      </c>
      <c r="M659">
        <f>RS_wells_scenario_1_bgw!M659-RS_wells_baseline_bgw!M659</f>
        <v>0</v>
      </c>
      <c r="N659">
        <f>RS_wells_scenario_1_bgw!N659-RS_wells_baseline_bgw!N659</f>
        <v>0.39109998941421509</v>
      </c>
      <c r="O659">
        <v>10.145833333333334</v>
      </c>
      <c r="P659">
        <f t="shared" si="146"/>
        <v>1958</v>
      </c>
      <c r="Q659" s="2">
        <f t="shared" si="147"/>
        <v>21255.958333332859</v>
      </c>
      <c r="R659">
        <f t="shared" si="148"/>
        <v>-2.4261168051694539E-5</v>
      </c>
      <c r="S659">
        <f>I659*$O659/ref!$B$3</f>
        <v>1.0202501867148077E-2</v>
      </c>
      <c r="T659">
        <f>K659*$O659/ref!$B$3</f>
        <v>-1.9830492423947414E-2</v>
      </c>
      <c r="U659">
        <f>L659*$O659/ref!$B$3</f>
        <v>0</v>
      </c>
      <c r="V659">
        <f>N659*$O659/ref!$B$3</f>
        <v>9.1093556227388832E-5</v>
      </c>
      <c r="W659">
        <f t="shared" si="152"/>
        <v>3</v>
      </c>
      <c r="X659" t="str">
        <f t="shared" si="153"/>
        <v>3 1958</v>
      </c>
      <c r="Y659">
        <f t="shared" si="150"/>
        <v>9</v>
      </c>
      <c r="Z659">
        <f t="shared" si="154"/>
        <v>1994</v>
      </c>
      <c r="AA659" t="str">
        <f t="shared" si="155"/>
        <v>9 1994</v>
      </c>
      <c r="AB659" s="1">
        <f t="shared" si="151"/>
        <v>34607.4375</v>
      </c>
      <c r="AC659">
        <f t="shared" si="149"/>
        <v>3</v>
      </c>
      <c r="AD659" s="16">
        <f t="shared" si="156"/>
        <v>-357.31913605677971</v>
      </c>
      <c r="AE659" s="16">
        <f t="shared" si="157"/>
        <v>-28366.300012281907</v>
      </c>
      <c r="AF659" s="16">
        <f t="shared" si="158"/>
        <v>3621.2843181003664</v>
      </c>
      <c r="AG659" s="16">
        <f t="shared" si="159"/>
        <v>3667.1148660637155</v>
      </c>
      <c r="AH659">
        <f>INDEX(Impacts_scenario_1_RSBsn_Mask!$Y$2:$Y$70,$Z659-1939+1,1)</f>
        <v>0.8343145012830413</v>
      </c>
    </row>
    <row r="660" spans="1:34" x14ac:dyDescent="0.3">
      <c r="A660">
        <v>220</v>
      </c>
      <c r="B660">
        <v>2</v>
      </c>
      <c r="C660">
        <f>RS_wells_scenario_1_bgw!C660-RS_wells_baseline_bgw!C660</f>
        <v>-42.681200001388788</v>
      </c>
      <c r="D660">
        <f>RS_wells_scenario_1_bgw!D660-RS_wells_baseline_bgw!D660</f>
        <v>0</v>
      </c>
      <c r="E660">
        <f>RS_wells_scenario_1_bgw!E660-RS_wells_baseline_bgw!E660</f>
        <v>0</v>
      </c>
      <c r="F660">
        <f>RS_wells_scenario_1_bgw!F660-RS_wells_baseline_bgw!F660</f>
        <v>0</v>
      </c>
      <c r="G660">
        <f>RS_wells_scenario_1_bgw!G660-RS_wells_baseline_bgw!G660</f>
        <v>0</v>
      </c>
      <c r="H660" s="19">
        <f>RS_wells_scenario_1_bgw!H660-RS_wells_baseline_bgw!H660</f>
        <v>-0.8733999952673912</v>
      </c>
      <c r="I660">
        <f>RS_wells_scenario_1_bgw!I660-RS_wells_baseline_bgw!I660</f>
        <v>41.035400003194809</v>
      </c>
      <c r="J660">
        <f>RS_wells_scenario_1_bgw!J660-RS_wells_baseline_bgw!J660</f>
        <v>0</v>
      </c>
      <c r="K660">
        <f>RS_wells_scenario_1_bgw!K660-RS_wells_baseline_bgw!K660</f>
        <v>-85.139999998733401</v>
      </c>
      <c r="L660">
        <f>RS_wells_scenario_1_bgw!L660-RS_wells_baseline_bgw!L660</f>
        <v>0</v>
      </c>
      <c r="M660">
        <f>RS_wells_scenario_1_bgw!M660-RS_wells_baseline_bgw!M660</f>
        <v>0</v>
      </c>
      <c r="N660">
        <f>RS_wells_scenario_1_bgw!N660-RS_wells_baseline_bgw!N660</f>
        <v>0.54749999940395355</v>
      </c>
      <c r="O660">
        <v>10.145833333333334</v>
      </c>
      <c r="P660">
        <f t="shared" si="146"/>
        <v>1958</v>
      </c>
      <c r="Q660" s="2">
        <f t="shared" si="147"/>
        <v>21266.104166666191</v>
      </c>
      <c r="R660">
        <f t="shared" si="148"/>
        <v>-3.255211900736185E-5</v>
      </c>
      <c r="S660">
        <f>I660*$O660/ref!$B$3</f>
        <v>9.5578128833581424E-3</v>
      </c>
      <c r="T660">
        <f>K660*$O660/ref!$B$3</f>
        <v>-1.9830492423947414E-2</v>
      </c>
      <c r="U660">
        <f>L660*$O660/ref!$B$3</f>
        <v>0</v>
      </c>
      <c r="V660">
        <f>N660*$O660/ref!$B$3</f>
        <v>1.2752166537999569E-4</v>
      </c>
      <c r="W660">
        <f t="shared" si="152"/>
        <v>3</v>
      </c>
      <c r="X660" t="str">
        <f t="shared" si="153"/>
        <v>3 1958</v>
      </c>
      <c r="Y660">
        <f t="shared" si="150"/>
        <v>10</v>
      </c>
      <c r="Z660">
        <f t="shared" si="154"/>
        <v>1994</v>
      </c>
      <c r="AA660" t="str">
        <f t="shared" si="155"/>
        <v>10 1994</v>
      </c>
      <c r="AB660" s="1">
        <f t="shared" si="151"/>
        <v>34637.875</v>
      </c>
      <c r="AC660">
        <f t="shared" si="149"/>
        <v>3</v>
      </c>
      <c r="AD660" s="16">
        <f t="shared" si="156"/>
        <v>-8898.2282433950313</v>
      </c>
      <c r="AE660" s="16">
        <f t="shared" si="157"/>
        <v>-139.57691394054251</v>
      </c>
      <c r="AF660" s="16">
        <f t="shared" si="158"/>
        <v>639.38400511024133</v>
      </c>
      <c r="AG660" s="16">
        <f t="shared" si="159"/>
        <v>4550.5234952593155</v>
      </c>
      <c r="AH660">
        <f>INDEX(Impacts_scenario_1_RSBsn_Mask!$Y$2:$Y$70,$Z660-1939+1,1)</f>
        <v>0.8343145012830413</v>
      </c>
    </row>
    <row r="661" spans="1:34" x14ac:dyDescent="0.3">
      <c r="A661">
        <v>220</v>
      </c>
      <c r="B661">
        <v>3</v>
      </c>
      <c r="C661">
        <f>RS_wells_scenario_1_bgw!C661-RS_wells_baseline_bgw!C661</f>
        <v>-43.831500001251698</v>
      </c>
      <c r="D661">
        <f>RS_wells_scenario_1_bgw!D661-RS_wells_baseline_bgw!D661</f>
        <v>0</v>
      </c>
      <c r="E661">
        <f>RS_wells_scenario_1_bgw!E661-RS_wells_baseline_bgw!E661</f>
        <v>0</v>
      </c>
      <c r="F661">
        <f>RS_wells_scenario_1_bgw!F661-RS_wells_baseline_bgw!F661</f>
        <v>0</v>
      </c>
      <c r="G661">
        <f>RS_wells_scenario_1_bgw!G661-RS_wells_baseline_bgw!G661</f>
        <v>0</v>
      </c>
      <c r="H661" s="19">
        <f>RS_wells_scenario_1_bgw!H661-RS_wells_baseline_bgw!H661</f>
        <v>-1.0976999998092651</v>
      </c>
      <c r="I661">
        <f>RS_wells_scenario_1_bgw!I661-RS_wells_baseline_bgw!I661</f>
        <v>39.475500002503395</v>
      </c>
      <c r="J661">
        <f>RS_wells_scenario_1_bgw!J661-RS_wells_baseline_bgw!J661</f>
        <v>0</v>
      </c>
      <c r="K661">
        <f>RS_wells_scenario_1_bgw!K661-RS_wells_baseline_bgw!K661</f>
        <v>-85.139999998733401</v>
      </c>
      <c r="L661">
        <f>RS_wells_scenario_1_bgw!L661-RS_wells_baseline_bgw!L661</f>
        <v>0</v>
      </c>
      <c r="M661">
        <f>RS_wells_scenario_1_bgw!M661-RS_wells_baseline_bgw!M661</f>
        <v>0</v>
      </c>
      <c r="N661">
        <f>RS_wells_scenario_1_bgw!N661-RS_wells_baseline_bgw!N661</f>
        <v>0.73170000314712524</v>
      </c>
      <c r="O661">
        <v>10.145833333333334</v>
      </c>
      <c r="P661">
        <f t="shared" si="146"/>
        <v>1958</v>
      </c>
      <c r="Q661" s="2">
        <f t="shared" si="147"/>
        <v>21276.249999999523</v>
      </c>
      <c r="R661">
        <f t="shared" si="148"/>
        <v>-4.1910652988691646E-5</v>
      </c>
      <c r="S661">
        <f>I661*$O661/ref!$B$3</f>
        <v>9.1944867717033748E-3</v>
      </c>
      <c r="T661">
        <f>K661*$O661/ref!$B$3</f>
        <v>-1.9830492423947414E-2</v>
      </c>
      <c r="U661">
        <f>L661*$O661/ref!$B$3</f>
        <v>0</v>
      </c>
      <c r="V661">
        <f>N661*$O661/ref!$B$3</f>
        <v>1.7042484577433904E-4</v>
      </c>
      <c r="W661">
        <f t="shared" si="152"/>
        <v>3</v>
      </c>
      <c r="X661" t="str">
        <f t="shared" si="153"/>
        <v>3 1958</v>
      </c>
      <c r="Y661">
        <f t="shared" si="150"/>
        <v>11</v>
      </c>
      <c r="Z661">
        <f t="shared" si="154"/>
        <v>1994</v>
      </c>
      <c r="AA661" t="str">
        <f t="shared" si="155"/>
        <v>11 1994</v>
      </c>
      <c r="AB661" s="1">
        <f t="shared" si="151"/>
        <v>34668.3125</v>
      </c>
      <c r="AC661">
        <f t="shared" si="149"/>
        <v>3</v>
      </c>
      <c r="AD661" s="16">
        <f t="shared" si="156"/>
        <v>-3511.6556226749503</v>
      </c>
      <c r="AE661" s="16">
        <f t="shared" si="157"/>
        <v>-139.57691394054251</v>
      </c>
      <c r="AF661" s="16">
        <f t="shared" si="158"/>
        <v>965.89728972365742</v>
      </c>
      <c r="AG661" s="16">
        <f t="shared" si="159"/>
        <v>4648.3257526056505</v>
      </c>
      <c r="AH661">
        <f>INDEX(Impacts_scenario_1_RSBsn_Mask!$Y$2:$Y$70,$Z661-1939+1,1)</f>
        <v>0.8343145012830413</v>
      </c>
    </row>
    <row r="662" spans="1:34" x14ac:dyDescent="0.3">
      <c r="A662">
        <v>221</v>
      </c>
      <c r="B662">
        <v>1</v>
      </c>
      <c r="C662">
        <f>RS_wells_scenario_1_bgw!C662-RS_wells_baseline_bgw!C662</f>
        <v>-6468.2881999909878</v>
      </c>
      <c r="D662">
        <f>RS_wells_scenario_1_bgw!D662-RS_wells_baseline_bgw!D662</f>
        <v>0</v>
      </c>
      <c r="E662">
        <f>RS_wells_scenario_1_bgw!E662-RS_wells_baseline_bgw!E662</f>
        <v>-10019.679999999702</v>
      </c>
      <c r="F662">
        <f>RS_wells_scenario_1_bgw!F662-RS_wells_baseline_bgw!F662</f>
        <v>0</v>
      </c>
      <c r="G662">
        <f>RS_wells_scenario_1_bgw!G662-RS_wells_baseline_bgw!G662</f>
        <v>0</v>
      </c>
      <c r="H662" s="19">
        <f>RS_wells_scenario_1_bgw!H662-RS_wells_baseline_bgw!H662</f>
        <v>-13.271099999547005</v>
      </c>
      <c r="I662">
        <f>RS_wells_scenario_1_bgw!I662-RS_wells_baseline_bgw!I662</f>
        <v>-60.256799999624491</v>
      </c>
      <c r="J662">
        <f>RS_wells_scenario_1_bgw!J662-RS_wells_baseline_bgw!J662</f>
        <v>0</v>
      </c>
      <c r="K662">
        <f>RS_wells_scenario_1_bgw!K662-RS_wells_baseline_bgw!K662</f>
        <v>-16418.059999998659</v>
      </c>
      <c r="L662">
        <f>RS_wells_scenario_1_bgw!L662-RS_wells_baseline_bgw!L662</f>
        <v>3.0075000077486038</v>
      </c>
      <c r="M662">
        <f>RS_wells_scenario_1_bgw!M662-RS_wells_baseline_bgw!M662</f>
        <v>0</v>
      </c>
      <c r="N662">
        <f>RS_wells_scenario_1_bgw!N662-RS_wells_baseline_bgw!N662</f>
        <v>-13.271200001239777</v>
      </c>
      <c r="O662">
        <v>10.145833333333334</v>
      </c>
      <c r="P662">
        <f t="shared" si="146"/>
        <v>1958</v>
      </c>
      <c r="Q662" s="2">
        <f t="shared" si="147"/>
        <v>21286.395833332856</v>
      </c>
      <c r="R662">
        <f t="shared" si="148"/>
        <v>2.2909895251297048E-9</v>
      </c>
      <c r="S662">
        <f>I662*$O662/ref!$B$3</f>
        <v>-1.4034789944816118E-2</v>
      </c>
      <c r="T662">
        <f>K662*$O662/ref!$B$3</f>
        <v>-3.8240335265531011</v>
      </c>
      <c r="U662">
        <f>L662*$O662/ref!$B$3</f>
        <v>7.00495726093114E-4</v>
      </c>
      <c r="V662">
        <f>N662*$O662/ref!$B$3</f>
        <v>-3.0910785892082626E-3</v>
      </c>
      <c r="W662">
        <f t="shared" si="152"/>
        <v>4</v>
      </c>
      <c r="X662" t="str">
        <f t="shared" si="153"/>
        <v>4 1958</v>
      </c>
      <c r="Y662">
        <f t="shared" si="150"/>
        <v>12</v>
      </c>
      <c r="Z662">
        <f t="shared" si="154"/>
        <v>1994</v>
      </c>
      <c r="AA662" t="str">
        <f t="shared" si="155"/>
        <v>12 1994</v>
      </c>
      <c r="AB662" s="1">
        <f t="shared" si="151"/>
        <v>34698.75</v>
      </c>
      <c r="AC662">
        <f t="shared" si="149"/>
        <v>3</v>
      </c>
      <c r="AD662" s="16">
        <f t="shared" si="156"/>
        <v>-1800.1885262302444</v>
      </c>
      <c r="AE662" s="16">
        <f t="shared" si="157"/>
        <v>-139.57691394054251</v>
      </c>
      <c r="AF662" s="16">
        <f t="shared" si="158"/>
        <v>156.79212154456499</v>
      </c>
      <c r="AG662" s="16">
        <f t="shared" si="159"/>
        <v>4731.2287100159283</v>
      </c>
      <c r="AH662">
        <f>INDEX(Impacts_scenario_1_RSBsn_Mask!$Y$2:$Y$70,$Z662-1939+1,1)</f>
        <v>0.8343145012830413</v>
      </c>
    </row>
    <row r="663" spans="1:34" x14ac:dyDescent="0.3">
      <c r="A663">
        <v>221</v>
      </c>
      <c r="B663">
        <v>2</v>
      </c>
      <c r="C663">
        <f>RS_wells_scenario_1_bgw!C663-RS_wells_baseline_bgw!C663</f>
        <v>-6428.0722000002861</v>
      </c>
      <c r="D663">
        <f>RS_wells_scenario_1_bgw!D663-RS_wells_baseline_bgw!D663</f>
        <v>0</v>
      </c>
      <c r="E663">
        <f>RS_wells_scenario_1_bgw!E663-RS_wells_baseline_bgw!E663</f>
        <v>-10019.679999999702</v>
      </c>
      <c r="F663">
        <f>RS_wells_scenario_1_bgw!F663-RS_wells_baseline_bgw!F663</f>
        <v>0</v>
      </c>
      <c r="G663">
        <f>RS_wells_scenario_1_bgw!G663-RS_wells_baseline_bgw!G663</f>
        <v>0</v>
      </c>
      <c r="H663" s="19">
        <f>RS_wells_scenario_1_bgw!H663-RS_wells_baseline_bgw!H663</f>
        <v>-20.923700004816055</v>
      </c>
      <c r="I663">
        <f>RS_wells_scenario_1_bgw!I663-RS_wells_baseline_bgw!I663</f>
        <v>-27.761899999342859</v>
      </c>
      <c r="J663">
        <f>RS_wells_scenario_1_bgw!J663-RS_wells_baseline_bgw!J663</f>
        <v>0</v>
      </c>
      <c r="K663">
        <f>RS_wells_scenario_1_bgw!K663-RS_wells_baseline_bgw!K663</f>
        <v>-16418.059999998659</v>
      </c>
      <c r="L663">
        <f>RS_wells_scenario_1_bgw!L663-RS_wells_baseline_bgw!L663</f>
        <v>2.7507999986410141</v>
      </c>
      <c r="M663">
        <f>RS_wells_scenario_1_bgw!M663-RS_wells_baseline_bgw!M663</f>
        <v>0</v>
      </c>
      <c r="N663">
        <f>RS_wells_scenario_1_bgw!N663-RS_wells_baseline_bgw!N663</f>
        <v>-20.963799998164177</v>
      </c>
      <c r="O663">
        <v>10.145833333333334</v>
      </c>
      <c r="P663">
        <f t="shared" si="146"/>
        <v>1958</v>
      </c>
      <c r="Q663" s="2">
        <f t="shared" si="147"/>
        <v>21296.541666666188</v>
      </c>
      <c r="R663">
        <f t="shared" si="148"/>
        <v>9.1867109617689908E-7</v>
      </c>
      <c r="S663">
        <f>I663*$O663/ref!$B$3</f>
        <v>-6.4661985860881418E-3</v>
      </c>
      <c r="T663">
        <f>K663*$O663/ref!$B$3</f>
        <v>-3.8240335265531011</v>
      </c>
      <c r="U663">
        <f>L663*$O663/ref!$B$3</f>
        <v>6.4070611385549339E-4</v>
      </c>
      <c r="V663">
        <f>N663*$O663/ref!$B$3</f>
        <v>-4.8828103951953031E-3</v>
      </c>
      <c r="W663">
        <f t="shared" si="152"/>
        <v>4</v>
      </c>
      <c r="X663" t="str">
        <f t="shared" si="153"/>
        <v>4 1958</v>
      </c>
      <c r="Y663">
        <f t="shared" si="150"/>
        <v>1</v>
      </c>
      <c r="Z663">
        <f t="shared" si="154"/>
        <v>1995</v>
      </c>
      <c r="AA663" t="str">
        <f t="shared" si="155"/>
        <v>1 1995</v>
      </c>
      <c r="AB663" s="1">
        <f t="shared" si="151"/>
        <v>34729.1875</v>
      </c>
      <c r="AC663">
        <f t="shared" si="149"/>
        <v>3</v>
      </c>
      <c r="AD663" s="16">
        <f t="shared" si="156"/>
        <v>-2166.5476114095527</v>
      </c>
      <c r="AE663" s="16">
        <f t="shared" si="157"/>
        <v>-64.855737273300676</v>
      </c>
      <c r="AF663" s="16">
        <f t="shared" si="158"/>
        <v>189.00352803513348</v>
      </c>
      <c r="AG663" s="16">
        <f t="shared" si="159"/>
        <v>4706.7959234863756</v>
      </c>
      <c r="AH663">
        <f>INDEX(Impacts_scenario_1_RSBsn_Mask!$Y$2:$Y$70,$Z663-1939+1,1)</f>
        <v>0.80203335343176474</v>
      </c>
    </row>
    <row r="664" spans="1:34" x14ac:dyDescent="0.3">
      <c r="A664">
        <v>221</v>
      </c>
      <c r="B664">
        <v>3</v>
      </c>
      <c r="C664">
        <f>RS_wells_scenario_1_bgw!C664-RS_wells_baseline_bgw!C664</f>
        <v>-6421.4346000105143</v>
      </c>
      <c r="D664">
        <f>RS_wells_scenario_1_bgw!D664-RS_wells_baseline_bgw!D664</f>
        <v>0</v>
      </c>
      <c r="E664">
        <f>RS_wells_scenario_1_bgw!E664-RS_wells_baseline_bgw!E664</f>
        <v>-10019.679999999702</v>
      </c>
      <c r="F664">
        <f>RS_wells_scenario_1_bgw!F664-RS_wells_baseline_bgw!F664</f>
        <v>0</v>
      </c>
      <c r="G664">
        <f>RS_wells_scenario_1_bgw!G664-RS_wells_baseline_bgw!G664</f>
        <v>0</v>
      </c>
      <c r="H664" s="19">
        <f>RS_wells_scenario_1_bgw!H664-RS_wells_baseline_bgw!H664</f>
        <v>-25.326899997889996</v>
      </c>
      <c r="I664">
        <f>RS_wells_scenario_1_bgw!I664-RS_wells_baseline_bgw!I664</f>
        <v>-22.904400000348687</v>
      </c>
      <c r="J664">
        <f>RS_wells_scenario_1_bgw!J664-RS_wells_baseline_bgw!J664</f>
        <v>0</v>
      </c>
      <c r="K664">
        <f>RS_wells_scenario_1_bgw!K664-RS_wells_baseline_bgw!K664</f>
        <v>-16418.059999998659</v>
      </c>
      <c r="L664">
        <f>RS_wells_scenario_1_bgw!L664-RS_wells_baseline_bgw!L664</f>
        <v>2.6724999994039536</v>
      </c>
      <c r="M664">
        <f>RS_wells_scenario_1_bgw!M664-RS_wells_baseline_bgw!M664</f>
        <v>0</v>
      </c>
      <c r="N664">
        <f>RS_wells_scenario_1_bgw!N664-RS_wells_baseline_bgw!N664</f>
        <v>-25.468799993395805</v>
      </c>
      <c r="O664">
        <v>10.145833333333334</v>
      </c>
      <c r="P664">
        <f t="shared" si="146"/>
        <v>1958</v>
      </c>
      <c r="Q664" s="2">
        <f t="shared" si="147"/>
        <v>21306.68749999952</v>
      </c>
      <c r="R664">
        <f t="shared" si="148"/>
        <v>3.2508590035695256E-6</v>
      </c>
      <c r="S664">
        <f>I664*$O664/ref!$B$3</f>
        <v>-5.3348077365366784E-3</v>
      </c>
      <c r="T664">
        <f>K664*$O664/ref!$B$3</f>
        <v>-3.8240335265531011</v>
      </c>
      <c r="U664">
        <f>L664*$O664/ref!$B$3</f>
        <v>6.2246876899187207E-4</v>
      </c>
      <c r="V664">
        <f>N664*$O664/ref!$B$3</f>
        <v>-5.9320982537418498E-3</v>
      </c>
      <c r="W664">
        <f t="shared" si="152"/>
        <v>4</v>
      </c>
      <c r="X664" t="str">
        <f t="shared" si="153"/>
        <v>4 1958</v>
      </c>
      <c r="Y664">
        <f t="shared" si="150"/>
        <v>2</v>
      </c>
      <c r="Z664">
        <f t="shared" si="154"/>
        <v>1995</v>
      </c>
      <c r="AA664" t="str">
        <f t="shared" si="155"/>
        <v>2 1995</v>
      </c>
      <c r="AB664" s="1">
        <f t="shared" si="151"/>
        <v>34759.625</v>
      </c>
      <c r="AC664">
        <f t="shared" si="149"/>
        <v>3</v>
      </c>
      <c r="AD664" s="16">
        <f t="shared" si="156"/>
        <v>-1140.9847963689917</v>
      </c>
      <c r="AE664" s="16">
        <f t="shared" si="157"/>
        <v>-64.855737273300676</v>
      </c>
      <c r="AF664" s="16">
        <f t="shared" si="158"/>
        <v>1733.7080263095431</v>
      </c>
      <c r="AG664" s="16">
        <f t="shared" si="159"/>
        <v>4195.3292043849469</v>
      </c>
      <c r="AH664">
        <f>INDEX(Impacts_scenario_1_RSBsn_Mask!$Y$2:$Y$70,$Z664-1939+1,1)</f>
        <v>0.80203335343176474</v>
      </c>
    </row>
    <row r="665" spans="1:34" x14ac:dyDescent="0.3">
      <c r="A665">
        <v>222</v>
      </c>
      <c r="B665">
        <v>1</v>
      </c>
      <c r="C665">
        <f>RS_wells_scenario_1_bgw!C665-RS_wells_baseline_bgw!C665</f>
        <v>15.820600001141429</v>
      </c>
      <c r="D665">
        <f>RS_wells_scenario_1_bgw!D665-RS_wells_baseline_bgw!D665</f>
        <v>0</v>
      </c>
      <c r="E665">
        <f>RS_wells_scenario_1_bgw!E665-RS_wells_baseline_bgw!E665</f>
        <v>-15713.690000001341</v>
      </c>
      <c r="F665">
        <f>RS_wells_scenario_1_bgw!F665-RS_wells_baseline_bgw!F665</f>
        <v>0</v>
      </c>
      <c r="G665">
        <f>RS_wells_scenario_1_bgw!G665-RS_wells_baseline_bgw!G665</f>
        <v>0</v>
      </c>
      <c r="H665" s="19">
        <f>RS_wells_scenario_1_bgw!H665-RS_wells_baseline_bgw!H665</f>
        <v>-36.256099998950958</v>
      </c>
      <c r="I665">
        <f>RS_wells_scenario_1_bgw!I665-RS_wells_baseline_bgw!I665</f>
        <v>10001.772300004959</v>
      </c>
      <c r="J665">
        <f>RS_wells_scenario_1_bgw!J665-RS_wells_baseline_bgw!J665</f>
        <v>0</v>
      </c>
      <c r="K665">
        <f>RS_wells_scenario_1_bgw!K665-RS_wells_baseline_bgw!K665</f>
        <v>-25699.859999999404</v>
      </c>
      <c r="L665">
        <f>RS_wells_scenario_1_bgw!L665-RS_wells_baseline_bgw!L665</f>
        <v>1.9300000071525574</v>
      </c>
      <c r="M665">
        <f>RS_wells_scenario_1_bgw!M665-RS_wells_baseline_bgw!M665</f>
        <v>0</v>
      </c>
      <c r="N665">
        <f>RS_wells_scenario_1_bgw!N665-RS_wells_baseline_bgw!N665</f>
        <v>-36.588300004601479</v>
      </c>
      <c r="O665">
        <v>10.145833333333334</v>
      </c>
      <c r="P665">
        <f t="shared" si="146"/>
        <v>1958</v>
      </c>
      <c r="Q665" s="2">
        <f t="shared" si="147"/>
        <v>21316.833333332852</v>
      </c>
      <c r="R665">
        <f t="shared" si="148"/>
        <v>7.6105385028756088E-6</v>
      </c>
      <c r="S665">
        <f>I665*$O665/ref!$B$3</f>
        <v>2.3295756380578587</v>
      </c>
      <c r="T665">
        <f>K665*$O665/ref!$B$3</f>
        <v>-5.9859158918731401</v>
      </c>
      <c r="U665">
        <f>L665*$O665/ref!$B$3</f>
        <v>4.4952842988755718E-4</v>
      </c>
      <c r="V665">
        <f>N665*$O665/ref!$B$3</f>
        <v>-8.5220108768752495E-3</v>
      </c>
      <c r="W665">
        <f t="shared" si="152"/>
        <v>5</v>
      </c>
      <c r="X665" t="str">
        <f t="shared" si="153"/>
        <v>5 1958</v>
      </c>
      <c r="Y665">
        <f t="shared" si="150"/>
        <v>3</v>
      </c>
      <c r="Z665">
        <f t="shared" si="154"/>
        <v>1995</v>
      </c>
      <c r="AA665" t="str">
        <f t="shared" si="155"/>
        <v>3 1995</v>
      </c>
      <c r="AB665" s="1">
        <f t="shared" si="151"/>
        <v>34790.0625</v>
      </c>
      <c r="AC665">
        <f t="shared" si="149"/>
        <v>3</v>
      </c>
      <c r="AD665" s="16">
        <f t="shared" si="156"/>
        <v>-1555.3538214284899</v>
      </c>
      <c r="AE665" s="16">
        <f t="shared" si="157"/>
        <v>-64.855737273300676</v>
      </c>
      <c r="AF665" s="16">
        <f t="shared" si="158"/>
        <v>647.08899010201492</v>
      </c>
      <c r="AG665" s="16">
        <f t="shared" si="159"/>
        <v>4200.9655755190633</v>
      </c>
      <c r="AH665">
        <f>INDEX(Impacts_scenario_1_RSBsn_Mask!$Y$2:$Y$70,$Z665-1939+1,1)</f>
        <v>0.80203335343176474</v>
      </c>
    </row>
    <row r="666" spans="1:34" x14ac:dyDescent="0.3">
      <c r="A666">
        <v>222</v>
      </c>
      <c r="B666">
        <v>2</v>
      </c>
      <c r="C666">
        <f>RS_wells_scenario_1_bgw!C666-RS_wells_baseline_bgw!C666</f>
        <v>9.8560000006109476</v>
      </c>
      <c r="D666">
        <f>RS_wells_scenario_1_bgw!D666-RS_wells_baseline_bgw!D666</f>
        <v>0</v>
      </c>
      <c r="E666">
        <f>RS_wells_scenario_1_bgw!E666-RS_wells_baseline_bgw!E666</f>
        <v>-15713.690000001341</v>
      </c>
      <c r="F666">
        <f>RS_wells_scenario_1_bgw!F666-RS_wells_baseline_bgw!F666</f>
        <v>0</v>
      </c>
      <c r="G666">
        <f>RS_wells_scenario_1_bgw!G666-RS_wells_baseline_bgw!G666</f>
        <v>0</v>
      </c>
      <c r="H666" s="19">
        <f>RS_wells_scenario_1_bgw!H666-RS_wells_baseline_bgw!H666</f>
        <v>-42.657300010323524</v>
      </c>
      <c r="I666">
        <f>RS_wells_scenario_1_bgw!I666-RS_wells_baseline_bgw!I666</f>
        <v>9995.8457999825478</v>
      </c>
      <c r="J666">
        <f>RS_wells_scenario_1_bgw!J666-RS_wells_baseline_bgw!J666</f>
        <v>0</v>
      </c>
      <c r="K666">
        <f>RS_wells_scenario_1_bgw!K666-RS_wells_baseline_bgw!K666</f>
        <v>-25699.859999999404</v>
      </c>
      <c r="L666">
        <f>RS_wells_scenario_1_bgw!L666-RS_wells_baseline_bgw!L666</f>
        <v>1.630900003015995</v>
      </c>
      <c r="M666">
        <f>RS_wells_scenario_1_bgw!M666-RS_wells_baseline_bgw!M666</f>
        <v>0</v>
      </c>
      <c r="N666">
        <f>RS_wells_scenario_1_bgw!N666-RS_wells_baseline_bgw!N666</f>
        <v>-43.278399989008904</v>
      </c>
      <c r="O666">
        <v>10.145833333333334</v>
      </c>
      <c r="P666">
        <f t="shared" si="146"/>
        <v>1958</v>
      </c>
      <c r="Q666" s="2">
        <f t="shared" si="147"/>
        <v>21326.979166666184</v>
      </c>
      <c r="R666">
        <f t="shared" si="148"/>
        <v>1.4229094586148432E-5</v>
      </c>
      <c r="S666">
        <f>I666*$O666/ref!$B$3</f>
        <v>2.3281952596952005</v>
      </c>
      <c r="T666">
        <f>K666*$O666/ref!$B$3</f>
        <v>-5.9859158918731401</v>
      </c>
      <c r="U666">
        <f>L666*$O666/ref!$B$3</f>
        <v>3.7986316836393746E-4</v>
      </c>
      <c r="V666">
        <f>N666*$O666/ref!$B$3</f>
        <v>-1.0080244105184103E-2</v>
      </c>
      <c r="W666">
        <f t="shared" si="152"/>
        <v>5</v>
      </c>
      <c r="X666" t="str">
        <f t="shared" si="153"/>
        <v>5 1958</v>
      </c>
      <c r="Y666">
        <f t="shared" si="150"/>
        <v>4</v>
      </c>
      <c r="Z666">
        <f t="shared" si="154"/>
        <v>1995</v>
      </c>
      <c r="AA666" t="str">
        <f t="shared" si="155"/>
        <v>4 1995</v>
      </c>
      <c r="AB666" s="1">
        <f t="shared" si="151"/>
        <v>34820.5</v>
      </c>
      <c r="AC666">
        <f t="shared" si="149"/>
        <v>3</v>
      </c>
      <c r="AD666" s="16">
        <f t="shared" si="156"/>
        <v>-722.74077241587338</v>
      </c>
      <c r="AE666" s="16">
        <f t="shared" si="157"/>
        <v>-4180.2645957730692</v>
      </c>
      <c r="AF666" s="16">
        <f t="shared" si="158"/>
        <v>1386.3451588454129</v>
      </c>
      <c r="AG666" s="16">
        <f t="shared" si="159"/>
        <v>4005.89547354468</v>
      </c>
      <c r="AH666">
        <f>INDEX(Impacts_scenario_1_RSBsn_Mask!$Y$2:$Y$70,$Z666-1939+1,1)</f>
        <v>0.80203335343176474</v>
      </c>
    </row>
    <row r="667" spans="1:34" x14ac:dyDescent="0.3">
      <c r="A667">
        <v>222</v>
      </c>
      <c r="B667">
        <v>3</v>
      </c>
      <c r="C667">
        <f>RS_wells_scenario_1_bgw!C667-RS_wells_baseline_bgw!C667</f>
        <v>-16.660399999469519</v>
      </c>
      <c r="D667">
        <f>RS_wells_scenario_1_bgw!D667-RS_wells_baseline_bgw!D667</f>
        <v>0</v>
      </c>
      <c r="E667">
        <f>RS_wells_scenario_1_bgw!E667-RS_wells_baseline_bgw!E667</f>
        <v>-15713.690000001341</v>
      </c>
      <c r="F667">
        <f>RS_wells_scenario_1_bgw!F667-RS_wells_baseline_bgw!F667</f>
        <v>0</v>
      </c>
      <c r="G667">
        <f>RS_wells_scenario_1_bgw!G667-RS_wells_baseline_bgw!G667</f>
        <v>0</v>
      </c>
      <c r="H667" s="19">
        <f>RS_wells_scenario_1_bgw!H667-RS_wells_baseline_bgw!H667</f>
        <v>-46.677499994635582</v>
      </c>
      <c r="I667">
        <f>RS_wells_scenario_1_bgw!I667-RS_wells_baseline_bgw!I667</f>
        <v>9969.7344000041485</v>
      </c>
      <c r="J667">
        <f>RS_wells_scenario_1_bgw!J667-RS_wells_baseline_bgw!J667</f>
        <v>0</v>
      </c>
      <c r="K667">
        <f>RS_wells_scenario_1_bgw!K667-RS_wells_baseline_bgw!K667</f>
        <v>-25699.859999999404</v>
      </c>
      <c r="L667">
        <f>RS_wells_scenario_1_bgw!L667-RS_wells_baseline_bgw!L667</f>
        <v>1.4372000023722649</v>
      </c>
      <c r="M667">
        <f>RS_wells_scenario_1_bgw!M667-RS_wells_baseline_bgw!M667</f>
        <v>0</v>
      </c>
      <c r="N667">
        <f>RS_wells_scenario_1_bgw!N667-RS_wells_baseline_bgw!N667</f>
        <v>-47.680399999022484</v>
      </c>
      <c r="O667">
        <v>10.145833333333334</v>
      </c>
      <c r="P667">
        <f t="shared" si="146"/>
        <v>1958</v>
      </c>
      <c r="Q667" s="2">
        <f t="shared" si="147"/>
        <v>21337.124999999516</v>
      </c>
      <c r="R667">
        <f t="shared" si="148"/>
        <v>2.2975945117683892E-5</v>
      </c>
      <c r="S667">
        <f>I667*$O667/ref!$B$3</f>
        <v>2.3221134894408193</v>
      </c>
      <c r="T667">
        <f>K667*$O667/ref!$B$3</f>
        <v>-5.9859158918731401</v>
      </c>
      <c r="U667">
        <f>L667*$O667/ref!$B$3</f>
        <v>3.3474728399300439E-4</v>
      </c>
      <c r="V667">
        <f>N667*$O667/ref!$B$3</f>
        <v>-1.1105541589916184E-2</v>
      </c>
      <c r="W667">
        <f t="shared" si="152"/>
        <v>5</v>
      </c>
      <c r="X667" t="str">
        <f t="shared" si="153"/>
        <v>5 1958</v>
      </c>
      <c r="Y667">
        <f t="shared" si="150"/>
        <v>5</v>
      </c>
      <c r="Z667">
        <f t="shared" si="154"/>
        <v>1995</v>
      </c>
      <c r="AA667" t="str">
        <f t="shared" si="155"/>
        <v>5 1995</v>
      </c>
      <c r="AB667" s="1">
        <f t="shared" si="151"/>
        <v>34850.9375</v>
      </c>
      <c r="AC667">
        <f t="shared" si="149"/>
        <v>3</v>
      </c>
      <c r="AD667" s="16">
        <f t="shared" si="156"/>
        <v>-1798.9164318644212</v>
      </c>
      <c r="AE667" s="16">
        <f t="shared" si="157"/>
        <v>-6519.0031092028212</v>
      </c>
      <c r="AF667" s="16">
        <f t="shared" si="158"/>
        <v>0</v>
      </c>
      <c r="AG667" s="16">
        <f t="shared" si="159"/>
        <v>6229.9115340922499</v>
      </c>
      <c r="AH667">
        <f>INDEX(Impacts_scenario_1_RSBsn_Mask!$Y$2:$Y$70,$Z667-1939+1,1)</f>
        <v>0.80203335343176474</v>
      </c>
    </row>
    <row r="668" spans="1:34" x14ac:dyDescent="0.3">
      <c r="A668">
        <v>223</v>
      </c>
      <c r="B668">
        <v>1</v>
      </c>
      <c r="C668">
        <f>RS_wells_scenario_1_bgw!C668-RS_wells_baseline_bgw!C668</f>
        <v>-1869.6071000024676</v>
      </c>
      <c r="D668">
        <f>RS_wells_scenario_1_bgw!D668-RS_wells_baseline_bgw!D668</f>
        <v>0</v>
      </c>
      <c r="E668">
        <f>RS_wells_scenario_1_bgw!E668-RS_wells_baseline_bgw!E668</f>
        <v>-37421.119999997318</v>
      </c>
      <c r="F668">
        <f>RS_wells_scenario_1_bgw!F668-RS_wells_baseline_bgw!F668</f>
        <v>0</v>
      </c>
      <c r="G668">
        <f>RS_wells_scenario_1_bgw!G668-RS_wells_baseline_bgw!G668</f>
        <v>0</v>
      </c>
      <c r="H668" s="19">
        <f>RS_wells_scenario_1_bgw!H668-RS_wells_baseline_bgw!H668</f>
        <v>-79.892599999904633</v>
      </c>
      <c r="I668">
        <f>RS_wells_scenario_1_bgw!I668-RS_wells_baseline_bgw!I668</f>
        <v>21806.792699992657</v>
      </c>
      <c r="J668">
        <f>RS_wells_scenario_1_bgw!J668-RS_wells_baseline_bgw!J668</f>
        <v>0</v>
      </c>
      <c r="K668">
        <f>RS_wells_scenario_1_bgw!K668-RS_wells_baseline_bgw!K668</f>
        <v>-61084.910000003874</v>
      </c>
      <c r="L668">
        <f>RS_wells_scenario_1_bgw!L668-RS_wells_baseline_bgw!L668</f>
        <v>-1.0275999903678894</v>
      </c>
      <c r="M668">
        <f>RS_wells_scenario_1_bgw!M668-RS_wells_baseline_bgw!M668</f>
        <v>0</v>
      </c>
      <c r="N668">
        <f>RS_wells_scenario_1_bgw!N668-RS_wells_baseline_bgw!N668</f>
        <v>-81.408100008964539</v>
      </c>
      <c r="O668">
        <v>10.145833333333334</v>
      </c>
      <c r="P668">
        <f t="shared" si="146"/>
        <v>1958</v>
      </c>
      <c r="Q668" s="2">
        <f t="shared" si="147"/>
        <v>21347.270833332848</v>
      </c>
      <c r="R668">
        <f t="shared" si="148"/>
        <v>3.4719358741349511E-5</v>
      </c>
      <c r="S668">
        <f>I668*$O668/ref!$B$3</f>
        <v>5.0791571227886942</v>
      </c>
      <c r="T668">
        <f>K668*$O668/ref!$B$3</f>
        <v>-14.227670248891323</v>
      </c>
      <c r="U668">
        <f>L668*$O668/ref!$B$3</f>
        <v>-2.393447712490254E-4</v>
      </c>
      <c r="V668">
        <f>N668*$O668/ref!$B$3</f>
        <v>-1.8961272145874338E-2</v>
      </c>
      <c r="W668">
        <f t="shared" si="152"/>
        <v>6</v>
      </c>
      <c r="X668" t="str">
        <f t="shared" si="153"/>
        <v>6 1958</v>
      </c>
      <c r="Y668">
        <f t="shared" si="150"/>
        <v>6</v>
      </c>
      <c r="Z668">
        <f t="shared" si="154"/>
        <v>1995</v>
      </c>
      <c r="AA668" t="str">
        <f t="shared" si="155"/>
        <v>6 1995</v>
      </c>
      <c r="AB668" s="1">
        <f t="shared" si="151"/>
        <v>34881.375</v>
      </c>
      <c r="AC668">
        <f t="shared" si="149"/>
        <v>3</v>
      </c>
      <c r="AD668" s="16">
        <f t="shared" si="156"/>
        <v>3342.3961624054509</v>
      </c>
      <c r="AE668" s="16">
        <f t="shared" si="157"/>
        <v>-15434.980690183085</v>
      </c>
      <c r="AF668" s="16">
        <f t="shared" si="158"/>
        <v>3359.7999220534466</v>
      </c>
      <c r="AG668" s="16">
        <f t="shared" si="159"/>
        <v>5971.1299555302085</v>
      </c>
      <c r="AH668">
        <f>INDEX(Impacts_scenario_1_RSBsn_Mask!$Y$2:$Y$70,$Z668-1939+1,1)</f>
        <v>0.80203335343176474</v>
      </c>
    </row>
    <row r="669" spans="1:34" x14ac:dyDescent="0.3">
      <c r="A669">
        <v>223</v>
      </c>
      <c r="B669">
        <v>2</v>
      </c>
      <c r="C669">
        <f>RS_wells_scenario_1_bgw!C669-RS_wells_baseline_bgw!C669</f>
        <v>-57.776599995791912</v>
      </c>
      <c r="D669">
        <f>RS_wells_scenario_1_bgw!D669-RS_wells_baseline_bgw!D669</f>
        <v>0</v>
      </c>
      <c r="E669">
        <f>RS_wells_scenario_1_bgw!E669-RS_wells_baseline_bgw!E669</f>
        <v>-37421.119999997318</v>
      </c>
      <c r="F669">
        <f>RS_wells_scenario_1_bgw!F669-RS_wells_baseline_bgw!F669</f>
        <v>0</v>
      </c>
      <c r="G669">
        <f>RS_wells_scenario_1_bgw!G669-RS_wells_baseline_bgw!G669</f>
        <v>0</v>
      </c>
      <c r="H669" s="19">
        <f>RS_wells_scenario_1_bgw!H669-RS_wells_baseline_bgw!H669</f>
        <v>-98.75110000371933</v>
      </c>
      <c r="I669">
        <f>RS_wells_scenario_1_bgw!I669-RS_wells_baseline_bgw!I669</f>
        <v>23618.55419999361</v>
      </c>
      <c r="J669">
        <f>RS_wells_scenario_1_bgw!J669-RS_wells_baseline_bgw!J669</f>
        <v>0</v>
      </c>
      <c r="K669">
        <f>RS_wells_scenario_1_bgw!K669-RS_wells_baseline_bgw!K669</f>
        <v>-61084.910000003874</v>
      </c>
      <c r="L669">
        <f>RS_wells_scenario_1_bgw!L669-RS_wells_baseline_bgw!L669</f>
        <v>-2.9214999973773956</v>
      </c>
      <c r="M669">
        <f>RS_wells_scenario_1_bgw!M669-RS_wells_baseline_bgw!M669</f>
        <v>0</v>
      </c>
      <c r="N669">
        <f>RS_wells_scenario_1_bgw!N669-RS_wells_baseline_bgw!N669</f>
        <v>-100.95280000567436</v>
      </c>
      <c r="O669">
        <v>10.145833333333334</v>
      </c>
      <c r="P669">
        <f t="shared" si="146"/>
        <v>1958</v>
      </c>
      <c r="Q669" s="2">
        <f t="shared" si="147"/>
        <v>21357.41666666618</v>
      </c>
      <c r="R669">
        <f t="shared" si="148"/>
        <v>5.0439862587744155E-5</v>
      </c>
      <c r="S669">
        <f>I669*$O669/ref!$B$3</f>
        <v>5.5011458789585674</v>
      </c>
      <c r="T669">
        <f>K669*$O669/ref!$B$3</f>
        <v>-14.227670248891323</v>
      </c>
      <c r="U669">
        <f>L669*$O669/ref!$B$3</f>
        <v>-6.8046492324896294E-4</v>
      </c>
      <c r="V669">
        <f>N669*$O669/ref!$B$3</f>
        <v>-2.3513551042031785E-2</v>
      </c>
      <c r="W669">
        <f t="shared" si="152"/>
        <v>6</v>
      </c>
      <c r="X669" t="str">
        <f t="shared" si="153"/>
        <v>6 1958</v>
      </c>
      <c r="Y669">
        <f t="shared" si="150"/>
        <v>7</v>
      </c>
      <c r="Z669">
        <f t="shared" si="154"/>
        <v>1995</v>
      </c>
      <c r="AA669" t="str">
        <f t="shared" si="155"/>
        <v>7 1995</v>
      </c>
      <c r="AB669" s="1">
        <f t="shared" si="151"/>
        <v>34911.8125</v>
      </c>
      <c r="AC669">
        <f t="shared" si="149"/>
        <v>3</v>
      </c>
      <c r="AD669" s="16">
        <f t="shared" si="156"/>
        <v>1600.8306358676239</v>
      </c>
      <c r="AE669" s="16">
        <f t="shared" si="157"/>
        <v>-47303.816418675444</v>
      </c>
      <c r="AF669" s="16">
        <f t="shared" si="158"/>
        <v>5489.0418182493995</v>
      </c>
      <c r="AG669" s="16">
        <f t="shared" si="159"/>
        <v>5088.5322652776322</v>
      </c>
      <c r="AH669">
        <f>INDEX(Impacts_scenario_1_RSBsn_Mask!$Y$2:$Y$70,$Z669-1939+1,1)</f>
        <v>0.80203335343176474</v>
      </c>
    </row>
    <row r="670" spans="1:34" x14ac:dyDescent="0.3">
      <c r="A670">
        <v>223</v>
      </c>
      <c r="B670">
        <v>3</v>
      </c>
      <c r="C670">
        <f>RS_wells_scenario_1_bgw!C670-RS_wells_baseline_bgw!C670</f>
        <v>102.98820000141859</v>
      </c>
      <c r="D670">
        <f>RS_wells_scenario_1_bgw!D670-RS_wells_baseline_bgw!D670</f>
        <v>0</v>
      </c>
      <c r="E670">
        <f>RS_wells_scenario_1_bgw!E670-RS_wells_baseline_bgw!E670</f>
        <v>-37421.119999997318</v>
      </c>
      <c r="F670">
        <f>RS_wells_scenario_1_bgw!F670-RS_wells_baseline_bgw!F670</f>
        <v>0</v>
      </c>
      <c r="G670">
        <f>RS_wells_scenario_1_bgw!G670-RS_wells_baseline_bgw!G670</f>
        <v>0</v>
      </c>
      <c r="H670" s="19">
        <f>RS_wells_scenario_1_bgw!H670-RS_wells_baseline_bgw!H670</f>
        <v>-101.34299999475479</v>
      </c>
      <c r="I670">
        <f>RS_wells_scenario_1_bgw!I670-RS_wells_baseline_bgw!I670</f>
        <v>23780.172800004482</v>
      </c>
      <c r="J670">
        <f>RS_wells_scenario_1_bgw!J670-RS_wells_baseline_bgw!J670</f>
        <v>0</v>
      </c>
      <c r="K670">
        <f>RS_wells_scenario_1_bgw!K670-RS_wells_baseline_bgw!K670</f>
        <v>-61084.910000003874</v>
      </c>
      <c r="L670">
        <f>RS_wells_scenario_1_bgw!L670-RS_wells_baseline_bgw!L670</f>
        <v>-4.2999999970197678</v>
      </c>
      <c r="M670">
        <f>RS_wells_scenario_1_bgw!M670-RS_wells_baseline_bgw!M670</f>
        <v>0</v>
      </c>
      <c r="N670">
        <f>RS_wells_scenario_1_bgw!N670-RS_wells_baseline_bgw!N670</f>
        <v>-104.41629999876022</v>
      </c>
      <c r="O670">
        <v>10.145833333333334</v>
      </c>
      <c r="P670">
        <f t="shared" si="146"/>
        <v>1958</v>
      </c>
      <c r="Q670" s="2">
        <f t="shared" si="147"/>
        <v>21367.562499999513</v>
      </c>
      <c r="R670">
        <f t="shared" si="148"/>
        <v>7.0407789324293974E-5</v>
      </c>
      <c r="S670">
        <f>I670*$O670/ref!$B$3</f>
        <v>5.5387894827068909</v>
      </c>
      <c r="T670">
        <f>K670*$O670/ref!$B$3</f>
        <v>-14.227670248891323</v>
      </c>
      <c r="U670">
        <f>L670*$O670/ref!$B$3</f>
        <v>-1.0015400207322406E-3</v>
      </c>
      <c r="V670">
        <f>N670*$O670/ref!$B$3</f>
        <v>-2.4320256590237711E-2</v>
      </c>
      <c r="W670">
        <f t="shared" si="152"/>
        <v>6</v>
      </c>
      <c r="X670" t="str">
        <f t="shared" si="153"/>
        <v>6 1958</v>
      </c>
      <c r="Y670">
        <f t="shared" si="150"/>
        <v>8</v>
      </c>
      <c r="Z670">
        <f t="shared" si="154"/>
        <v>1995</v>
      </c>
      <c r="AA670" t="str">
        <f t="shared" si="155"/>
        <v>8 1995</v>
      </c>
      <c r="AB670" s="1">
        <f t="shared" si="151"/>
        <v>34942.25</v>
      </c>
      <c r="AC670">
        <f t="shared" si="149"/>
        <v>3</v>
      </c>
      <c r="AD670" s="16">
        <f t="shared" si="156"/>
        <v>349.60908895565467</v>
      </c>
      <c r="AE670" s="16">
        <f t="shared" si="157"/>
        <v>-51914.557591712612</v>
      </c>
      <c r="AF670" s="16">
        <f t="shared" si="158"/>
        <v>5101.5785219684567</v>
      </c>
      <c r="AG670" s="16">
        <f t="shared" si="159"/>
        <v>4555.0779456347582</v>
      </c>
      <c r="AH670">
        <f>INDEX(Impacts_scenario_1_RSBsn_Mask!$Y$2:$Y$70,$Z670-1939+1,1)</f>
        <v>0.80203335343176474</v>
      </c>
    </row>
    <row r="671" spans="1:34" x14ac:dyDescent="0.3">
      <c r="A671">
        <v>224</v>
      </c>
      <c r="B671">
        <v>1</v>
      </c>
      <c r="C671">
        <f>RS_wells_scenario_1_bgw!C671-RS_wells_baseline_bgw!C671</f>
        <v>-282.15080000087619</v>
      </c>
      <c r="D671">
        <f>RS_wells_scenario_1_bgw!D671-RS_wells_baseline_bgw!D671</f>
        <v>0</v>
      </c>
      <c r="E671">
        <f>RS_wells_scenario_1_bgw!E671-RS_wells_baseline_bgw!E671</f>
        <v>-115011.01000000536</v>
      </c>
      <c r="F671">
        <f>RS_wells_scenario_1_bgw!F671-RS_wells_baseline_bgw!F671</f>
        <v>0</v>
      </c>
      <c r="G671">
        <f>RS_wells_scenario_1_bgw!G671-RS_wells_baseline_bgw!G671</f>
        <v>0</v>
      </c>
      <c r="H671" s="19">
        <f>RS_wells_scenario_1_bgw!H671-RS_wells_baseline_bgw!H671</f>
        <v>98.356299996376038</v>
      </c>
      <c r="I671">
        <f>RS_wells_scenario_1_bgw!I671-RS_wells_baseline_bgw!I671</f>
        <v>72604.079799890518</v>
      </c>
      <c r="J671">
        <f>RS_wells_scenario_1_bgw!J671-RS_wells_baseline_bgw!J671</f>
        <v>0</v>
      </c>
      <c r="K671">
        <f>RS_wells_scenario_1_bgw!K671-RS_wells_baseline_bgw!K671</f>
        <v>-187563.54000000656</v>
      </c>
      <c r="L671">
        <f>RS_wells_scenario_1_bgw!L671-RS_wells_baseline_bgw!L671</f>
        <v>2.199999988079071E-3</v>
      </c>
      <c r="M671">
        <f>RS_wells_scenario_1_bgw!M671-RS_wells_baseline_bgw!M671</f>
        <v>0</v>
      </c>
      <c r="N671">
        <f>RS_wells_scenario_1_bgw!N671-RS_wells_baseline_bgw!N671</f>
        <v>-234.98079998791218</v>
      </c>
      <c r="O671">
        <v>10.145833333333334</v>
      </c>
      <c r="P671">
        <f t="shared" si="146"/>
        <v>1958</v>
      </c>
      <c r="Q671" s="2">
        <f t="shared" si="147"/>
        <v>21377.708333332845</v>
      </c>
      <c r="R671">
        <f t="shared" si="148"/>
        <v>7.6365887739814021E-3</v>
      </c>
      <c r="S671">
        <f>I671*$O671/ref!$B$3</f>
        <v>16.910672474052401</v>
      </c>
      <c r="T671">
        <f>K671*$O671/ref!$B$3</f>
        <v>-43.686602760561676</v>
      </c>
      <c r="U671">
        <f>L671*$O671/ref!$B$3</f>
        <v>5.1241582213924646E-7</v>
      </c>
      <c r="V671">
        <f>N671*$O671/ref!$B$3</f>
        <v>-5.4730854756902952E-2</v>
      </c>
      <c r="W671">
        <f t="shared" si="152"/>
        <v>7</v>
      </c>
      <c r="X671" t="str">
        <f t="shared" si="153"/>
        <v>7 1958</v>
      </c>
      <c r="Y671">
        <f t="shared" si="150"/>
        <v>9</v>
      </c>
      <c r="Z671">
        <f t="shared" si="154"/>
        <v>1995</v>
      </c>
      <c r="AA671" t="str">
        <f t="shared" si="155"/>
        <v>9 1995</v>
      </c>
      <c r="AB671" s="1">
        <f t="shared" si="151"/>
        <v>34972.6875</v>
      </c>
      <c r="AC671">
        <f t="shared" si="149"/>
        <v>3</v>
      </c>
      <c r="AD671" s="16">
        <f t="shared" si="156"/>
        <v>-294.12551076819415</v>
      </c>
      <c r="AE671" s="16">
        <f t="shared" si="157"/>
        <v>-23339.531682506873</v>
      </c>
      <c r="AF671" s="16">
        <f t="shared" si="158"/>
        <v>2746.550427017477</v>
      </c>
      <c r="AG671" s="16">
        <f t="shared" si="159"/>
        <v>4782.9772018188041</v>
      </c>
      <c r="AH671">
        <f>INDEX(Impacts_scenario_1_RSBsn_Mask!$Y$2:$Y$70,$Z671-1939+1,1)</f>
        <v>0.80203335343176474</v>
      </c>
    </row>
    <row r="672" spans="1:34" x14ac:dyDescent="0.3">
      <c r="A672">
        <v>224</v>
      </c>
      <c r="B672">
        <v>2</v>
      </c>
      <c r="C672">
        <f>RS_wells_scenario_1_bgw!C672-RS_wells_baseline_bgw!C672</f>
        <v>-421.69039999693632</v>
      </c>
      <c r="D672">
        <f>RS_wells_scenario_1_bgw!D672-RS_wells_baseline_bgw!D672</f>
        <v>0</v>
      </c>
      <c r="E672">
        <f>RS_wells_scenario_1_bgw!E672-RS_wells_baseline_bgw!E672</f>
        <v>-115011.01000000536</v>
      </c>
      <c r="F672">
        <f>RS_wells_scenario_1_bgw!F672-RS_wells_baseline_bgw!F672</f>
        <v>0</v>
      </c>
      <c r="G672">
        <f>RS_wells_scenario_1_bgw!G672-RS_wells_baseline_bgw!G672</f>
        <v>0</v>
      </c>
      <c r="H672" s="19">
        <f>RS_wells_scenario_1_bgw!H672-RS_wells_baseline_bgw!H672</f>
        <v>68.356799989938736</v>
      </c>
      <c r="I672">
        <f>RS_wells_scenario_1_bgw!I672-RS_wells_baseline_bgw!I672</f>
        <v>72500.004799962044</v>
      </c>
      <c r="J672">
        <f>RS_wells_scenario_1_bgw!J672-RS_wells_baseline_bgw!J672</f>
        <v>0</v>
      </c>
      <c r="K672">
        <f>RS_wells_scenario_1_bgw!K672-RS_wells_baseline_bgw!K672</f>
        <v>-187563.54000000656</v>
      </c>
      <c r="L672">
        <f>RS_wells_scenario_1_bgw!L672-RS_wells_baseline_bgw!L672</f>
        <v>4.2000003159046173E-3</v>
      </c>
      <c r="M672">
        <f>RS_wells_scenario_1_bgw!M672-RS_wells_baseline_bgw!M672</f>
        <v>0</v>
      </c>
      <c r="N672">
        <f>RS_wells_scenario_1_bgw!N672-RS_wells_baseline_bgw!N672</f>
        <v>-300.78069999814034</v>
      </c>
      <c r="O672">
        <v>10.145833333333334</v>
      </c>
      <c r="P672">
        <f t="shared" si="146"/>
        <v>1958</v>
      </c>
      <c r="Q672" s="2">
        <f t="shared" si="147"/>
        <v>21387.854166666177</v>
      </c>
      <c r="R672">
        <f t="shared" si="148"/>
        <v>8.4567583044233459E-3</v>
      </c>
      <c r="S672">
        <f>I672*$O672/ref!$B$3</f>
        <v>16.886431711806281</v>
      </c>
      <c r="T672">
        <f>K672*$O672/ref!$B$3</f>
        <v>-43.686602760561676</v>
      </c>
      <c r="U672">
        <f>L672*$O672/ref!$B$3</f>
        <v>9.7824846660045007E-7</v>
      </c>
      <c r="V672">
        <f>N672*$O672/ref!$B$3</f>
        <v>-7.0056722958321063E-2</v>
      </c>
      <c r="W672">
        <f t="shared" si="152"/>
        <v>7</v>
      </c>
      <c r="X672" t="str">
        <f t="shared" si="153"/>
        <v>7 1958</v>
      </c>
      <c r="Y672">
        <f t="shared" si="150"/>
        <v>10</v>
      </c>
      <c r="Z672">
        <f t="shared" si="154"/>
        <v>1995</v>
      </c>
      <c r="AA672" t="str">
        <f t="shared" si="155"/>
        <v>10 1995</v>
      </c>
      <c r="AB672" s="1">
        <f t="shared" si="151"/>
        <v>35003.125</v>
      </c>
      <c r="AC672">
        <f t="shared" si="149"/>
        <v>3</v>
      </c>
      <c r="AD672" s="16">
        <f t="shared" si="156"/>
        <v>-6921.9573929045164</v>
      </c>
      <c r="AE672" s="16">
        <f t="shared" si="157"/>
        <v>-64.855737273300676</v>
      </c>
      <c r="AF672" s="16">
        <f t="shared" si="158"/>
        <v>3237.5128815037706</v>
      </c>
      <c r="AG672" s="16">
        <f t="shared" si="159"/>
        <v>4649.2208456461849</v>
      </c>
      <c r="AH672">
        <f>INDEX(Impacts_scenario_1_RSBsn_Mask!$Y$2:$Y$70,$Z672-1939+1,1)</f>
        <v>0.80203335343176474</v>
      </c>
    </row>
    <row r="673" spans="1:34" x14ac:dyDescent="0.3">
      <c r="A673">
        <v>224</v>
      </c>
      <c r="B673">
        <v>3</v>
      </c>
      <c r="C673">
        <f>RS_wells_scenario_1_bgw!C673-RS_wells_baseline_bgw!C673</f>
        <v>-569.6972000002861</v>
      </c>
      <c r="D673">
        <f>RS_wells_scenario_1_bgw!D673-RS_wells_baseline_bgw!D673</f>
        <v>0</v>
      </c>
      <c r="E673">
        <f>RS_wells_scenario_1_bgw!E673-RS_wells_baseline_bgw!E673</f>
        <v>-115011.01000000536</v>
      </c>
      <c r="F673">
        <f>RS_wells_scenario_1_bgw!F673-RS_wells_baseline_bgw!F673</f>
        <v>0</v>
      </c>
      <c r="G673">
        <f>RS_wells_scenario_1_bgw!G673-RS_wells_baseline_bgw!G673</f>
        <v>0</v>
      </c>
      <c r="H673" s="19">
        <f>RS_wells_scenario_1_bgw!H673-RS_wells_baseline_bgw!H673</f>
        <v>19.446199983358383</v>
      </c>
      <c r="I673">
        <f>RS_wells_scenario_1_bgw!I673-RS_wells_baseline_bgw!I673</f>
        <v>72375.043699979782</v>
      </c>
      <c r="J673">
        <f>RS_wells_scenario_1_bgw!J673-RS_wells_baseline_bgw!J673</f>
        <v>0</v>
      </c>
      <c r="K673">
        <f>RS_wells_scenario_1_bgw!K673-RS_wells_baseline_bgw!K673</f>
        <v>-187563.54000000656</v>
      </c>
      <c r="L673">
        <f>RS_wells_scenario_1_bgw!L673-RS_wells_baseline_bgw!L673</f>
        <v>2.5999993085861206E-3</v>
      </c>
      <c r="M673">
        <f>RS_wells_scenario_1_bgw!M673-RS_wells_baseline_bgw!M673</f>
        <v>0</v>
      </c>
      <c r="N673">
        <f>RS_wells_scenario_1_bgw!N673-RS_wells_baseline_bgw!N673</f>
        <v>-372.4484000056982</v>
      </c>
      <c r="O673">
        <v>10.145833333333334</v>
      </c>
      <c r="P673">
        <f t="shared" si="146"/>
        <v>1958</v>
      </c>
      <c r="Q673" s="2">
        <f t="shared" si="147"/>
        <v>21397.999999999509</v>
      </c>
      <c r="R673">
        <f t="shared" si="148"/>
        <v>8.9781122563357754E-3</v>
      </c>
      <c r="S673">
        <f>I673*$O673/ref!$B$3</f>
        <v>16.85732623674728</v>
      </c>
      <c r="T673">
        <f>K673*$O673/ref!$B$3</f>
        <v>-43.686602760561676</v>
      </c>
      <c r="U673">
        <f>L673*$O673/ref!$B$3</f>
        <v>6.0558217749533249E-7</v>
      </c>
      <c r="V673">
        <f>N673*$O673/ref!$B$3</f>
        <v>-8.674929733068136E-2</v>
      </c>
      <c r="W673">
        <f t="shared" si="152"/>
        <v>7</v>
      </c>
      <c r="X673" t="str">
        <f t="shared" si="153"/>
        <v>7 1958</v>
      </c>
      <c r="Y673">
        <f t="shared" si="150"/>
        <v>11</v>
      </c>
      <c r="Z673">
        <f t="shared" si="154"/>
        <v>1995</v>
      </c>
      <c r="AA673" t="str">
        <f t="shared" si="155"/>
        <v>11 1995</v>
      </c>
      <c r="AB673" s="1">
        <f t="shared" si="151"/>
        <v>35033.5625</v>
      </c>
      <c r="AC673">
        <f t="shared" si="149"/>
        <v>3</v>
      </c>
      <c r="AD673" s="16">
        <f t="shared" si="156"/>
        <v>-2665.8361014993684</v>
      </c>
      <c r="AE673" s="16">
        <f t="shared" si="157"/>
        <v>-64.855737273300676</v>
      </c>
      <c r="AF673" s="16">
        <f t="shared" si="158"/>
        <v>1848.7878659612675</v>
      </c>
      <c r="AG673" s="16">
        <f t="shared" si="159"/>
        <v>4740.6928734795874</v>
      </c>
      <c r="AH673">
        <f>INDEX(Impacts_scenario_1_RSBsn_Mask!$Y$2:$Y$70,$Z673-1939+1,1)</f>
        <v>0.80203335343176474</v>
      </c>
    </row>
    <row r="674" spans="1:34" x14ac:dyDescent="0.3">
      <c r="A674">
        <v>225</v>
      </c>
      <c r="B674">
        <v>1</v>
      </c>
      <c r="C674">
        <f>RS_wells_scenario_1_bgw!C674-RS_wells_baseline_bgw!C674</f>
        <v>-72344.880100011826</v>
      </c>
      <c r="D674">
        <f>RS_wells_scenario_1_bgw!D674-RS_wells_baseline_bgw!D674</f>
        <v>0</v>
      </c>
      <c r="E674">
        <f>RS_wells_scenario_1_bgw!E674-RS_wells_baseline_bgw!E674</f>
        <v>-126236.62000000477</v>
      </c>
      <c r="F674">
        <f>RS_wells_scenario_1_bgw!F674-RS_wells_baseline_bgw!F674</f>
        <v>0</v>
      </c>
      <c r="G674">
        <f>RS_wells_scenario_1_bgw!G674-RS_wells_baseline_bgw!G674</f>
        <v>0</v>
      </c>
      <c r="H674" s="19">
        <f>RS_wells_scenario_1_bgw!H674-RS_wells_baseline_bgw!H674</f>
        <v>44.928999997675419</v>
      </c>
      <c r="I674">
        <f>RS_wells_scenario_1_bgw!I674-RS_wells_baseline_bgw!I674</f>
        <v>7729.140000000596</v>
      </c>
      <c r="J674">
        <f>RS_wells_scenario_1_bgw!J674-RS_wells_baseline_bgw!J674</f>
        <v>0</v>
      </c>
      <c r="K674">
        <f>RS_wells_scenario_1_bgw!K674-RS_wells_baseline_bgw!K674</f>
        <v>-205862.23999999464</v>
      </c>
      <c r="L674">
        <f>RS_wells_scenario_1_bgw!L674-RS_wells_baseline_bgw!L674</f>
        <v>-41.131599992513657</v>
      </c>
      <c r="M674">
        <f>RS_wells_scenario_1_bgw!M674-RS_wells_baseline_bgw!M674</f>
        <v>0</v>
      </c>
      <c r="N674">
        <f>RS_wells_scenario_1_bgw!N674-RS_wells_baseline_bgw!N674</f>
        <v>-362.3357999920845</v>
      </c>
      <c r="O674">
        <v>10.145833333333334</v>
      </c>
      <c r="P674">
        <f t="shared" si="146"/>
        <v>1958</v>
      </c>
      <c r="Q674" s="2">
        <f t="shared" si="147"/>
        <v>21408.145833332841</v>
      </c>
      <c r="R674">
        <f t="shared" si="148"/>
        <v>9.3302359676920941E-3</v>
      </c>
      <c r="S674">
        <f>I674*$O674/ref!$B$3</f>
        <v>1.8002425677228204</v>
      </c>
      <c r="T674">
        <f>K674*$O674/ref!$B$3</f>
        <v>-47.948667967553085</v>
      </c>
      <c r="U674">
        <f>L674*$O674/ref!$B$3</f>
        <v>-9.5802194273961923E-3</v>
      </c>
      <c r="V674">
        <f>N674*$O674/ref!$B$3</f>
        <v>-8.4393908113399696E-2</v>
      </c>
      <c r="W674">
        <f t="shared" si="152"/>
        <v>8</v>
      </c>
      <c r="X674" t="str">
        <f t="shared" si="153"/>
        <v>8 1958</v>
      </c>
      <c r="Y674">
        <f t="shared" si="150"/>
        <v>12</v>
      </c>
      <c r="Z674">
        <f t="shared" si="154"/>
        <v>1995</v>
      </c>
      <c r="AA674" t="str">
        <f t="shared" si="155"/>
        <v>12 1995</v>
      </c>
      <c r="AB674" s="1">
        <f t="shared" si="151"/>
        <v>35064</v>
      </c>
      <c r="AC674">
        <f t="shared" si="149"/>
        <v>3</v>
      </c>
      <c r="AD674" s="16">
        <f t="shared" si="156"/>
        <v>-1285.2565224429438</v>
      </c>
      <c r="AE674" s="16">
        <f t="shared" si="157"/>
        <v>-64.855737273300676</v>
      </c>
      <c r="AF674" s="16">
        <f t="shared" si="158"/>
        <v>585.36907943387507</v>
      </c>
      <c r="AG674" s="16">
        <f t="shared" si="159"/>
        <v>5025.4374117495045</v>
      </c>
      <c r="AH674">
        <f>INDEX(Impacts_scenario_1_RSBsn_Mask!$Y$2:$Y$70,$Z674-1939+1,1)</f>
        <v>0.80203335343176474</v>
      </c>
    </row>
    <row r="675" spans="1:34" x14ac:dyDescent="0.3">
      <c r="A675">
        <v>225</v>
      </c>
      <c r="B675">
        <v>2</v>
      </c>
      <c r="C675">
        <f>RS_wells_scenario_1_bgw!C675-RS_wells_baseline_bgw!C675</f>
        <v>-70653.749299973249</v>
      </c>
      <c r="D675">
        <f>RS_wells_scenario_1_bgw!D675-RS_wells_baseline_bgw!D675</f>
        <v>0</v>
      </c>
      <c r="E675">
        <f>RS_wells_scenario_1_bgw!E675-RS_wells_baseline_bgw!E675</f>
        <v>-126236.62000000477</v>
      </c>
      <c r="F675">
        <f>RS_wells_scenario_1_bgw!F675-RS_wells_baseline_bgw!F675</f>
        <v>0</v>
      </c>
      <c r="G675">
        <f>RS_wells_scenario_1_bgw!G675-RS_wells_baseline_bgw!G675</f>
        <v>0</v>
      </c>
      <c r="H675" s="19">
        <f>RS_wells_scenario_1_bgw!H675-RS_wells_baseline_bgw!H675</f>
        <v>40.895900003612041</v>
      </c>
      <c r="I675">
        <f>RS_wells_scenario_1_bgw!I675-RS_wells_baseline_bgw!I675</f>
        <v>9434.4528999999166</v>
      </c>
      <c r="J675">
        <f>RS_wells_scenario_1_bgw!J675-RS_wells_baseline_bgw!J675</f>
        <v>0</v>
      </c>
      <c r="K675">
        <f>RS_wells_scenario_1_bgw!K675-RS_wells_baseline_bgw!K675</f>
        <v>-205862.23999999464</v>
      </c>
      <c r="L675">
        <f>RS_wells_scenario_1_bgw!L675-RS_wells_baseline_bgw!L675</f>
        <v>-45.211399972438812</v>
      </c>
      <c r="M675">
        <f>RS_wells_scenario_1_bgw!M675-RS_wells_baseline_bgw!M675</f>
        <v>0</v>
      </c>
      <c r="N675">
        <f>RS_wells_scenario_1_bgw!N675-RS_wells_baseline_bgw!N675</f>
        <v>-376.47399999201298</v>
      </c>
      <c r="O675">
        <v>10.145833333333334</v>
      </c>
      <c r="P675">
        <f t="shared" si="146"/>
        <v>1958</v>
      </c>
      <c r="Q675" s="2">
        <f t="shared" si="147"/>
        <v>21418.291666666173</v>
      </c>
      <c r="R675">
        <f t="shared" si="148"/>
        <v>9.5617388315148918E-3</v>
      </c>
      <c r="S675">
        <f>I675*$O675/ref!$B$3</f>
        <v>2.1974377115377064</v>
      </c>
      <c r="T675">
        <f>K675*$O675/ref!$B$3</f>
        <v>-47.948667967553085</v>
      </c>
      <c r="U675">
        <f>L675*$O675/ref!$B$3</f>
        <v>-1.0530471278398427E-2</v>
      </c>
      <c r="V675">
        <f>N675*$O675/ref!$B$3</f>
        <v>-8.7686925120576187E-2</v>
      </c>
      <c r="W675">
        <f t="shared" si="152"/>
        <v>8</v>
      </c>
      <c r="X675" t="str">
        <f t="shared" si="153"/>
        <v>8 1958</v>
      </c>
      <c r="Y675">
        <f t="shared" si="150"/>
        <v>1</v>
      </c>
      <c r="Z675">
        <f t="shared" si="154"/>
        <v>1996</v>
      </c>
      <c r="AA675" t="str">
        <f t="shared" si="155"/>
        <v>1 1996</v>
      </c>
      <c r="AB675" s="1">
        <f t="shared" si="151"/>
        <v>35094.4375</v>
      </c>
      <c r="AC675">
        <f t="shared" si="149"/>
        <v>3</v>
      </c>
      <c r="AD675" s="16">
        <f t="shared" si="156"/>
        <v>-1504.6446963695664</v>
      </c>
      <c r="AE675" s="16">
        <f t="shared" si="157"/>
        <v>-50.320475450527589</v>
      </c>
      <c r="AF675" s="16">
        <f t="shared" si="158"/>
        <v>915.76694027218264</v>
      </c>
      <c r="AG675" s="16">
        <f t="shared" si="159"/>
        <v>4960.0943489989886</v>
      </c>
      <c r="AH675">
        <f>INDEX(Impacts_scenario_1_RSBsn_Mask!$Y$2:$Y$70,$Z675-1939+1,1)</f>
        <v>0.77421117423974262</v>
      </c>
    </row>
    <row r="676" spans="1:34" x14ac:dyDescent="0.3">
      <c r="A676">
        <v>225</v>
      </c>
      <c r="B676">
        <v>3</v>
      </c>
      <c r="C676">
        <f>RS_wells_scenario_1_bgw!C676-RS_wells_baseline_bgw!C676</f>
        <v>-71122.013599991798</v>
      </c>
      <c r="D676">
        <f>RS_wells_scenario_1_bgw!D676-RS_wells_baseline_bgw!D676</f>
        <v>0</v>
      </c>
      <c r="E676">
        <f>RS_wells_scenario_1_bgw!E676-RS_wells_baseline_bgw!E676</f>
        <v>-126236.62000000477</v>
      </c>
      <c r="F676">
        <f>RS_wells_scenario_1_bgw!F676-RS_wells_baseline_bgw!F676</f>
        <v>0</v>
      </c>
      <c r="G676">
        <f>RS_wells_scenario_1_bgw!G676-RS_wells_baseline_bgw!G676</f>
        <v>0</v>
      </c>
      <c r="H676" s="19">
        <f>RS_wells_scenario_1_bgw!H676-RS_wells_baseline_bgw!H676</f>
        <v>39.042099997401237</v>
      </c>
      <c r="I676">
        <f>RS_wells_scenario_1_bgw!I676-RS_wells_baseline_bgw!I676</f>
        <v>8975.6236000023782</v>
      </c>
      <c r="J676">
        <f>RS_wells_scenario_1_bgw!J676-RS_wells_baseline_bgw!J676</f>
        <v>0</v>
      </c>
      <c r="K676">
        <f>RS_wells_scenario_1_bgw!K676-RS_wells_baseline_bgw!K676</f>
        <v>-205862.23999999464</v>
      </c>
      <c r="L676">
        <f>RS_wells_scenario_1_bgw!L676-RS_wells_baseline_bgw!L676</f>
        <v>-48.208499997854233</v>
      </c>
      <c r="M676">
        <f>RS_wells_scenario_1_bgw!M676-RS_wells_baseline_bgw!M676</f>
        <v>0</v>
      </c>
      <c r="N676">
        <f>RS_wells_scenario_1_bgw!N676-RS_wells_baseline_bgw!N676</f>
        <v>-384.76500000059605</v>
      </c>
      <c r="O676">
        <v>10.145833333333334</v>
      </c>
      <c r="P676">
        <f t="shared" si="146"/>
        <v>1958</v>
      </c>
      <c r="Q676" s="2">
        <f t="shared" si="147"/>
        <v>21428.437499999505</v>
      </c>
      <c r="R676">
        <f t="shared" si="148"/>
        <v>9.7092119128979904E-3</v>
      </c>
      <c r="S676">
        <f>I676*$O676/ref!$B$3</f>
        <v>2.0905688959678024</v>
      </c>
      <c r="T676">
        <f>K676*$O676/ref!$B$3</f>
        <v>-47.948667967553085</v>
      </c>
      <c r="U676">
        <f>L676*$O676/ref!$B$3</f>
        <v>-1.1228544679252283E-2</v>
      </c>
      <c r="V676">
        <f>N676*$O676/ref!$B$3</f>
        <v>-8.9618034033655827E-2</v>
      </c>
      <c r="W676">
        <f t="shared" si="152"/>
        <v>8</v>
      </c>
      <c r="X676" t="str">
        <f t="shared" si="153"/>
        <v>8 1958</v>
      </c>
      <c r="Y676">
        <f t="shared" si="150"/>
        <v>2</v>
      </c>
      <c r="Z676">
        <f t="shared" si="154"/>
        <v>1996</v>
      </c>
      <c r="AA676" t="str">
        <f t="shared" si="155"/>
        <v>2 1996</v>
      </c>
      <c r="AB676" s="1">
        <f t="shared" si="151"/>
        <v>35124.875</v>
      </c>
      <c r="AC676">
        <f t="shared" si="149"/>
        <v>3</v>
      </c>
      <c r="AD676" s="16">
        <f t="shared" si="156"/>
        <v>-844.15068331391694</v>
      </c>
      <c r="AE676" s="16">
        <f t="shared" si="157"/>
        <v>-50.320475450527589</v>
      </c>
      <c r="AF676" s="16">
        <f t="shared" si="158"/>
        <v>1834.1659783566718</v>
      </c>
      <c r="AG676" s="16">
        <f t="shared" si="159"/>
        <v>4581.7199909129631</v>
      </c>
      <c r="AH676">
        <f>INDEX(Impacts_scenario_1_RSBsn_Mask!$Y$2:$Y$70,$Z676-1939+1,1)</f>
        <v>0.77421117423974262</v>
      </c>
    </row>
    <row r="677" spans="1:34" x14ac:dyDescent="0.3">
      <c r="A677">
        <v>226</v>
      </c>
      <c r="B677">
        <v>1</v>
      </c>
      <c r="C677">
        <f>RS_wells_scenario_1_bgw!C677-RS_wells_baseline_bgw!C677</f>
        <v>-55107.492100000381</v>
      </c>
      <c r="D677">
        <f>RS_wells_scenario_1_bgw!D677-RS_wells_baseline_bgw!D677</f>
        <v>0</v>
      </c>
      <c r="E677">
        <f>RS_wells_scenario_1_bgw!E677-RS_wells_baseline_bgw!E677</f>
        <v>-56666.030000001192</v>
      </c>
      <c r="F677">
        <f>RS_wells_scenario_1_bgw!F677-RS_wells_baseline_bgw!F677</f>
        <v>0</v>
      </c>
      <c r="G677">
        <f>RS_wells_scenario_1_bgw!G677-RS_wells_baseline_bgw!G677</f>
        <v>0</v>
      </c>
      <c r="H677" s="19">
        <f>RS_wells_scenario_1_bgw!H677-RS_wells_baseline_bgw!H677</f>
        <v>34.994999997317791</v>
      </c>
      <c r="I677">
        <f>RS_wells_scenario_1_bgw!I677-RS_wells_baseline_bgw!I677</f>
        <v>-18968.986299991608</v>
      </c>
      <c r="J677">
        <f>RS_wells_scenario_1_bgw!J677-RS_wells_baseline_bgw!J677</f>
        <v>0</v>
      </c>
      <c r="K677">
        <f>RS_wells_scenario_1_bgw!K677-RS_wells_baseline_bgw!K677</f>
        <v>-92455.890000000596</v>
      </c>
      <c r="L677">
        <f>RS_wells_scenario_1_bgw!L677-RS_wells_baseline_bgw!L677</f>
        <v>-10.326300002634525</v>
      </c>
      <c r="M677">
        <f>RS_wells_scenario_1_bgw!M677-RS_wells_baseline_bgw!M677</f>
        <v>0</v>
      </c>
      <c r="N677">
        <f>RS_wells_scenario_1_bgw!N677-RS_wells_baseline_bgw!N677</f>
        <v>-303.32359999418259</v>
      </c>
      <c r="O677">
        <v>10.145833333333334</v>
      </c>
      <c r="P677">
        <f t="shared" si="146"/>
        <v>1958</v>
      </c>
      <c r="Q677" s="2">
        <f t="shared" si="147"/>
        <v>21438.583333332837</v>
      </c>
      <c r="R677">
        <f t="shared" si="148"/>
        <v>7.7507124854868355E-3</v>
      </c>
      <c r="S677">
        <f>I677*$O677/ref!$B$3</f>
        <v>-4.4181858012396278</v>
      </c>
      <c r="T677">
        <f>K677*$O677/ref!$B$3</f>
        <v>-21.534482337580489</v>
      </c>
      <c r="U677">
        <f>L677*$O677/ref!$B$3</f>
        <v>-2.4051634246264799E-3</v>
      </c>
      <c r="V677">
        <f>N677*$O677/ref!$B$3</f>
        <v>-7.0649005776116713E-2</v>
      </c>
      <c r="W677">
        <f t="shared" si="152"/>
        <v>9</v>
      </c>
      <c r="X677" t="str">
        <f t="shared" si="153"/>
        <v>9 1958</v>
      </c>
      <c r="Y677">
        <f t="shared" si="150"/>
        <v>3</v>
      </c>
      <c r="Z677">
        <f t="shared" si="154"/>
        <v>1996</v>
      </c>
      <c r="AA677" t="str">
        <f t="shared" si="155"/>
        <v>3 1996</v>
      </c>
      <c r="AB677" s="1">
        <f t="shared" si="151"/>
        <v>35155.3125</v>
      </c>
      <c r="AC677">
        <f t="shared" si="149"/>
        <v>3</v>
      </c>
      <c r="AD677" s="16">
        <f t="shared" si="156"/>
        <v>-1259.6130235131634</v>
      </c>
      <c r="AE677" s="16">
        <f t="shared" si="157"/>
        <v>-50.320475450527589</v>
      </c>
      <c r="AF677" s="16">
        <f t="shared" si="158"/>
        <v>713.01370180842503</v>
      </c>
      <c r="AG677" s="16">
        <f t="shared" si="159"/>
        <v>4601.7499429905165</v>
      </c>
      <c r="AH677">
        <f>INDEX(Impacts_scenario_1_RSBsn_Mask!$Y$2:$Y$70,$Z677-1939+1,1)</f>
        <v>0.77421117423974262</v>
      </c>
    </row>
    <row r="678" spans="1:34" x14ac:dyDescent="0.3">
      <c r="A678">
        <v>226</v>
      </c>
      <c r="B678">
        <v>2</v>
      </c>
      <c r="C678">
        <f>RS_wells_scenario_1_bgw!C678-RS_wells_baseline_bgw!C678</f>
        <v>-37258.450800001621</v>
      </c>
      <c r="D678">
        <f>RS_wells_scenario_1_bgw!D678-RS_wells_baseline_bgw!D678</f>
        <v>0</v>
      </c>
      <c r="E678">
        <f>RS_wells_scenario_1_bgw!E678-RS_wells_baseline_bgw!E678</f>
        <v>-56666.030000001192</v>
      </c>
      <c r="F678">
        <f>RS_wells_scenario_1_bgw!F678-RS_wells_baseline_bgw!F678</f>
        <v>0</v>
      </c>
      <c r="G678">
        <f>RS_wells_scenario_1_bgw!G678-RS_wells_baseline_bgw!G678</f>
        <v>0</v>
      </c>
      <c r="H678" s="19">
        <f>RS_wells_scenario_1_bgw!H678-RS_wells_baseline_bgw!H678</f>
        <v>30.910700000822544</v>
      </c>
      <c r="I678">
        <f>RS_wells_scenario_1_bgw!I678-RS_wells_baseline_bgw!I678</f>
        <v>-1168.666400000453</v>
      </c>
      <c r="J678">
        <f>RS_wells_scenario_1_bgw!J678-RS_wells_baseline_bgw!J678</f>
        <v>0</v>
      </c>
      <c r="K678">
        <f>RS_wells_scenario_1_bgw!K678-RS_wells_baseline_bgw!K678</f>
        <v>-92455.890000000596</v>
      </c>
      <c r="L678">
        <f>RS_wells_scenario_1_bgw!L678-RS_wells_baseline_bgw!L678</f>
        <v>-9.6146000027656555</v>
      </c>
      <c r="M678">
        <f>RS_wells_scenario_1_bgw!M678-RS_wells_baseline_bgw!M678</f>
        <v>0</v>
      </c>
      <c r="N678">
        <f>RS_wells_scenario_1_bgw!N678-RS_wells_baseline_bgw!N678</f>
        <v>-259.4602999985218</v>
      </c>
      <c r="O678">
        <v>10.145833333333334</v>
      </c>
      <c r="P678">
        <f t="shared" si="146"/>
        <v>1958</v>
      </c>
      <c r="Q678" s="2">
        <f t="shared" si="147"/>
        <v>21448.729166666169</v>
      </c>
      <c r="R678">
        <f t="shared" si="148"/>
        <v>6.65225658646837E-3</v>
      </c>
      <c r="S678">
        <f>I678*$O678/ref!$B$3</f>
        <v>-0.27220143518529072</v>
      </c>
      <c r="T678">
        <f>K678*$O678/ref!$B$3</f>
        <v>-21.534482337580489</v>
      </c>
      <c r="U678">
        <f>L678*$O678/ref!$B$3</f>
        <v>-2.2393969052967528E-3</v>
      </c>
      <c r="V678">
        <f>N678*$O678/ref!$B$3</f>
        <v>-6.0432528934840891E-2</v>
      </c>
      <c r="W678">
        <f t="shared" si="152"/>
        <v>9</v>
      </c>
      <c r="X678" t="str">
        <f t="shared" si="153"/>
        <v>9 1958</v>
      </c>
      <c r="Y678">
        <f t="shared" si="150"/>
        <v>4</v>
      </c>
      <c r="Z678">
        <f t="shared" si="154"/>
        <v>1996</v>
      </c>
      <c r="AA678" t="str">
        <f t="shared" si="155"/>
        <v>4 1996</v>
      </c>
      <c r="AB678" s="1">
        <f t="shared" si="151"/>
        <v>35185.75</v>
      </c>
      <c r="AC678">
        <f t="shared" si="149"/>
        <v>3</v>
      </c>
      <c r="AD678" s="16">
        <f t="shared" si="156"/>
        <v>-232.85564012889333</v>
      </c>
      <c r="AE678" s="16">
        <f t="shared" si="157"/>
        <v>-3197.956926107669</v>
      </c>
      <c r="AF678" s="16">
        <f t="shared" si="158"/>
        <v>3258.0027917445309</v>
      </c>
      <c r="AG678" s="16">
        <f t="shared" si="159"/>
        <v>3954.5358247638778</v>
      </c>
      <c r="AH678">
        <f>INDEX(Impacts_scenario_1_RSBsn_Mask!$Y$2:$Y$70,$Z678-1939+1,1)</f>
        <v>0.77421117423974262</v>
      </c>
    </row>
    <row r="679" spans="1:34" x14ac:dyDescent="0.3">
      <c r="A679">
        <v>226</v>
      </c>
      <c r="B679">
        <v>3</v>
      </c>
      <c r="C679">
        <f>RS_wells_scenario_1_bgw!C679-RS_wells_baseline_bgw!C679</f>
        <v>-28659.710299998522</v>
      </c>
      <c r="D679">
        <f>RS_wells_scenario_1_bgw!D679-RS_wells_baseline_bgw!D679</f>
        <v>0</v>
      </c>
      <c r="E679">
        <f>RS_wells_scenario_1_bgw!E679-RS_wells_baseline_bgw!E679</f>
        <v>-56666.030000001192</v>
      </c>
      <c r="F679">
        <f>RS_wells_scenario_1_bgw!F679-RS_wells_baseline_bgw!F679</f>
        <v>0</v>
      </c>
      <c r="G679">
        <f>RS_wells_scenario_1_bgw!G679-RS_wells_baseline_bgw!G679</f>
        <v>0</v>
      </c>
      <c r="H679" s="19">
        <f>RS_wells_scenario_1_bgw!H679-RS_wells_baseline_bgw!H679</f>
        <v>27.527999997138977</v>
      </c>
      <c r="I679">
        <f>RS_wells_scenario_1_bgw!I679-RS_wells_baseline_bgw!I679</f>
        <v>7403.1365000009537</v>
      </c>
      <c r="J679">
        <f>RS_wells_scenario_1_bgw!J679-RS_wells_baseline_bgw!J679</f>
        <v>0</v>
      </c>
      <c r="K679">
        <f>RS_wells_scenario_1_bgw!K679-RS_wells_baseline_bgw!K679</f>
        <v>-92455.890000000596</v>
      </c>
      <c r="L679">
        <f>RS_wells_scenario_1_bgw!L679-RS_wells_baseline_bgw!L679</f>
        <v>-9.5898000001907349</v>
      </c>
      <c r="M679">
        <f>RS_wells_scenario_1_bgw!M679-RS_wells_baseline_bgw!M679</f>
        <v>0</v>
      </c>
      <c r="N679">
        <f>RS_wells_scenario_1_bgw!N679-RS_wells_baseline_bgw!N679</f>
        <v>-235.87139999866486</v>
      </c>
      <c r="O679">
        <v>10.145833333333334</v>
      </c>
      <c r="P679">
        <f t="shared" si="146"/>
        <v>1958</v>
      </c>
      <c r="Q679" s="2">
        <f t="shared" si="147"/>
        <v>21458.874999999502</v>
      </c>
      <c r="R679">
        <f t="shared" si="148"/>
        <v>6.0343505153677857E-3</v>
      </c>
      <c r="S679">
        <f>I679*$O679/ref!$B$3</f>
        <v>1.7243110439147462</v>
      </c>
      <c r="T679">
        <f>K679*$O679/ref!$B$3</f>
        <v>-21.534482337580489</v>
      </c>
      <c r="U679">
        <f>L679*$O679/ref!$B$3</f>
        <v>-2.2336205808525062E-3</v>
      </c>
      <c r="V679">
        <f>N679*$O679/ref!$B$3</f>
        <v>-5.4938290001984712E-2</v>
      </c>
      <c r="W679">
        <f t="shared" si="152"/>
        <v>9</v>
      </c>
      <c r="X679" t="str">
        <f t="shared" si="153"/>
        <v>9 1958</v>
      </c>
      <c r="Y679">
        <f t="shared" si="150"/>
        <v>5</v>
      </c>
      <c r="Z679">
        <f t="shared" si="154"/>
        <v>1996</v>
      </c>
      <c r="AA679" t="str">
        <f t="shared" si="155"/>
        <v>5 1996</v>
      </c>
      <c r="AB679" s="1">
        <f t="shared" si="151"/>
        <v>35216.1875</v>
      </c>
      <c r="AC679">
        <f t="shared" si="149"/>
        <v>3</v>
      </c>
      <c r="AD679" s="16">
        <f t="shared" si="156"/>
        <v>-4031.6093638515295</v>
      </c>
      <c r="AE679" s="16">
        <f t="shared" si="157"/>
        <v>-4986.7218940972198</v>
      </c>
      <c r="AF679" s="16">
        <f t="shared" si="158"/>
        <v>500.20817124067418</v>
      </c>
      <c r="AG679" s="16">
        <f t="shared" si="159"/>
        <v>4562.721932460403</v>
      </c>
      <c r="AH679">
        <f>INDEX(Impacts_scenario_1_RSBsn_Mask!$Y$2:$Y$70,$Z679-1939+1,1)</f>
        <v>0.77421117423974262</v>
      </c>
    </row>
    <row r="680" spans="1:34" x14ac:dyDescent="0.3">
      <c r="A680">
        <v>227</v>
      </c>
      <c r="B680">
        <v>1</v>
      </c>
      <c r="C680">
        <f>RS_wells_scenario_1_bgw!C680-RS_wells_baseline_bgw!C680</f>
        <v>-35461.897100001574</v>
      </c>
      <c r="D680">
        <f>RS_wells_scenario_1_bgw!D680-RS_wells_baseline_bgw!D680</f>
        <v>0</v>
      </c>
      <c r="E680">
        <f>RS_wells_scenario_1_bgw!E680-RS_wells_baseline_bgw!E680</f>
        <v>0</v>
      </c>
      <c r="F680">
        <f>RS_wells_scenario_1_bgw!F680-RS_wells_baseline_bgw!F680</f>
        <v>0</v>
      </c>
      <c r="G680">
        <f>RS_wells_scenario_1_bgw!G680-RS_wells_baseline_bgw!G680</f>
        <v>0</v>
      </c>
      <c r="H680" s="19">
        <f>RS_wells_scenario_1_bgw!H680-RS_wells_baseline_bgw!H680</f>
        <v>21.066200003027916</v>
      </c>
      <c r="I680">
        <f>RS_wells_scenario_1_bgw!I680-RS_wells_baseline_bgw!I680</f>
        <v>-35202.595899999142</v>
      </c>
      <c r="J680">
        <f>RS_wells_scenario_1_bgw!J680-RS_wells_baseline_bgw!J680</f>
        <v>0</v>
      </c>
      <c r="K680">
        <f>RS_wells_scenario_1_bgw!K680-RS_wells_baseline_bgw!K680</f>
        <v>-85.139999998733401</v>
      </c>
      <c r="L680">
        <f>RS_wells_scenario_1_bgw!L680-RS_wells_baseline_bgw!L680</f>
        <v>-15.294200003147125</v>
      </c>
      <c r="M680">
        <f>RS_wells_scenario_1_bgw!M680-RS_wells_baseline_bgw!M680</f>
        <v>0</v>
      </c>
      <c r="N680">
        <f>RS_wells_scenario_1_bgw!N680-RS_wells_baseline_bgw!N680</f>
        <v>-139.99629999697208</v>
      </c>
      <c r="O680">
        <v>10.145833333333334</v>
      </c>
      <c r="P680">
        <f t="shared" si="146"/>
        <v>1958</v>
      </c>
      <c r="Q680" s="2">
        <f t="shared" si="147"/>
        <v>21469.020833332834</v>
      </c>
      <c r="R680">
        <f t="shared" si="148"/>
        <v>3.6898625429553264E-3</v>
      </c>
      <c r="S680">
        <f>I680*$O680/ref!$B$3</f>
        <v>-8.1992578260347724</v>
      </c>
      <c r="T680">
        <f>K680*$O680/ref!$B$3</f>
        <v>-1.9830492423947414E-2</v>
      </c>
      <c r="U680">
        <f>L680*$O680/ref!$B$3</f>
        <v>-3.5622682322910214E-3</v>
      </c>
      <c r="V680">
        <f>N680*$O680/ref!$B$3</f>
        <v>-3.2607417976414428E-2</v>
      </c>
      <c r="W680">
        <f t="shared" si="152"/>
        <v>10</v>
      </c>
      <c r="X680" t="str">
        <f t="shared" si="153"/>
        <v>10 1958</v>
      </c>
      <c r="Y680">
        <f t="shared" si="150"/>
        <v>6</v>
      </c>
      <c r="Z680">
        <f t="shared" si="154"/>
        <v>1996</v>
      </c>
      <c r="AA680" t="str">
        <f t="shared" si="155"/>
        <v>6 1996</v>
      </c>
      <c r="AB680" s="1">
        <f t="shared" si="151"/>
        <v>35246.625</v>
      </c>
      <c r="AC680">
        <f t="shared" si="149"/>
        <v>3</v>
      </c>
      <c r="AD680" s="16">
        <f t="shared" si="156"/>
        <v>-1330.5676787386656</v>
      </c>
      <c r="AE680" s="16">
        <f t="shared" si="157"/>
        <v>-11806.033697242317</v>
      </c>
      <c r="AF680" s="16">
        <f t="shared" si="158"/>
        <v>3860.2346476794946</v>
      </c>
      <c r="AG680" s="16">
        <f t="shared" si="159"/>
        <v>4206.8910328885413</v>
      </c>
      <c r="AH680">
        <f>INDEX(Impacts_scenario_1_RSBsn_Mask!$Y$2:$Y$70,$Z680-1939+1,1)</f>
        <v>0.77421117423974262</v>
      </c>
    </row>
    <row r="681" spans="1:34" x14ac:dyDescent="0.3">
      <c r="A681">
        <v>227</v>
      </c>
      <c r="B681">
        <v>2</v>
      </c>
      <c r="C681">
        <f>RS_wells_scenario_1_bgw!C681-RS_wells_baseline_bgw!C681</f>
        <v>-17507.630499988794</v>
      </c>
      <c r="D681">
        <f>RS_wells_scenario_1_bgw!D681-RS_wells_baseline_bgw!D681</f>
        <v>0</v>
      </c>
      <c r="E681">
        <f>RS_wells_scenario_1_bgw!E681-RS_wells_baseline_bgw!E681</f>
        <v>0</v>
      </c>
      <c r="F681">
        <f>RS_wells_scenario_1_bgw!F681-RS_wells_baseline_bgw!F681</f>
        <v>0</v>
      </c>
      <c r="G681">
        <f>RS_wells_scenario_1_bgw!G681-RS_wells_baseline_bgw!G681</f>
        <v>0</v>
      </c>
      <c r="H681" s="19">
        <f>RS_wells_scenario_1_bgw!H681-RS_wells_baseline_bgw!H681</f>
        <v>13.630499996244907</v>
      </c>
      <c r="I681">
        <f>RS_wells_scenario_1_bgw!I681-RS_wells_baseline_bgw!I681</f>
        <v>-17308.087400000542</v>
      </c>
      <c r="J681">
        <f>RS_wells_scenario_1_bgw!J681-RS_wells_baseline_bgw!J681</f>
        <v>0</v>
      </c>
      <c r="K681">
        <f>RS_wells_scenario_1_bgw!K681-RS_wells_baseline_bgw!K681</f>
        <v>-85.139999998733401</v>
      </c>
      <c r="L681">
        <f>RS_wells_scenario_1_bgw!L681-RS_wells_baseline_bgw!L681</f>
        <v>-12.62440000474453</v>
      </c>
      <c r="M681">
        <f>RS_wells_scenario_1_bgw!M681-RS_wells_baseline_bgw!M681</f>
        <v>0</v>
      </c>
      <c r="N681">
        <f>RS_wells_scenario_1_bgw!N681-RS_wells_baseline_bgw!N681</f>
        <v>-88.104500010609627</v>
      </c>
      <c r="O681">
        <v>10.145833333333334</v>
      </c>
      <c r="P681">
        <f t="shared" si="146"/>
        <v>1958</v>
      </c>
      <c r="Q681" s="2">
        <f t="shared" si="147"/>
        <v>21479.166666666166</v>
      </c>
      <c r="R681">
        <f t="shared" si="148"/>
        <v>2.3306987401341245E-3</v>
      </c>
      <c r="S681">
        <f>I681*$O681/ref!$B$3</f>
        <v>-4.0313354012665785</v>
      </c>
      <c r="T681">
        <f>K681*$O681/ref!$B$3</f>
        <v>-1.9830492423947414E-2</v>
      </c>
      <c r="U681">
        <f>L681*$O681/ref!$B$3</f>
        <v>-2.9404283374993242E-3</v>
      </c>
      <c r="V681">
        <f>N681*$O681/ref!$B$3</f>
        <v>-2.0520972750787653E-2</v>
      </c>
      <c r="W681">
        <f t="shared" si="152"/>
        <v>10</v>
      </c>
      <c r="X681" t="str">
        <f t="shared" si="153"/>
        <v>10 1958</v>
      </c>
      <c r="Y681">
        <f t="shared" si="150"/>
        <v>7</v>
      </c>
      <c r="Z681">
        <f t="shared" si="154"/>
        <v>1996</v>
      </c>
      <c r="AA681" t="str">
        <f t="shared" si="155"/>
        <v>7 1996</v>
      </c>
      <c r="AB681" s="1">
        <f t="shared" si="151"/>
        <v>35277.0625</v>
      </c>
      <c r="AC681">
        <f t="shared" si="149"/>
        <v>3</v>
      </c>
      <c r="AD681" s="16">
        <f t="shared" si="156"/>
        <v>4284.3758176318079</v>
      </c>
      <c r="AE681" s="16">
        <f t="shared" si="157"/>
        <v>-36180.649459380729</v>
      </c>
      <c r="AF681" s="16">
        <f t="shared" si="158"/>
        <v>2628.982159933807</v>
      </c>
      <c r="AG681" s="16">
        <f t="shared" si="159"/>
        <v>4481.9136539402589</v>
      </c>
      <c r="AH681">
        <f>INDEX(Impacts_scenario_1_RSBsn_Mask!$Y$2:$Y$70,$Z681-1939+1,1)</f>
        <v>0.77421117423974262</v>
      </c>
    </row>
    <row r="682" spans="1:34" x14ac:dyDescent="0.3">
      <c r="A682">
        <v>227</v>
      </c>
      <c r="B682">
        <v>3</v>
      </c>
      <c r="C682">
        <f>RS_wells_scenario_1_bgw!C682-RS_wells_baseline_bgw!C682</f>
        <v>-8231.6288999915123</v>
      </c>
      <c r="D682">
        <f>RS_wells_scenario_1_bgw!D682-RS_wells_baseline_bgw!D682</f>
        <v>0</v>
      </c>
      <c r="E682">
        <f>RS_wells_scenario_1_bgw!E682-RS_wells_baseline_bgw!E682</f>
        <v>0</v>
      </c>
      <c r="F682">
        <f>RS_wells_scenario_1_bgw!F682-RS_wells_baseline_bgw!F682</f>
        <v>0</v>
      </c>
      <c r="G682">
        <f>RS_wells_scenario_1_bgw!G682-RS_wells_baseline_bgw!G682</f>
        <v>0</v>
      </c>
      <c r="H682" s="19">
        <f>RS_wells_scenario_1_bgw!H682-RS_wells_baseline_bgw!H682</f>
        <v>8.9332999959588051</v>
      </c>
      <c r="I682">
        <f>RS_wells_scenario_1_bgw!I682-RS_wells_baseline_bgw!I682</f>
        <v>-8066.7744000032544</v>
      </c>
      <c r="J682">
        <f>RS_wells_scenario_1_bgw!J682-RS_wells_baseline_bgw!J682</f>
        <v>0</v>
      </c>
      <c r="K682">
        <f>RS_wells_scenario_1_bgw!K682-RS_wells_baseline_bgw!K682</f>
        <v>-85.139999998733401</v>
      </c>
      <c r="L682">
        <f>RS_wells_scenario_1_bgw!L682-RS_wells_baseline_bgw!L682</f>
        <v>-11.620400011539459</v>
      </c>
      <c r="M682">
        <f>RS_wells_scenario_1_bgw!M682-RS_wells_baseline_bgw!M682</f>
        <v>0</v>
      </c>
      <c r="N682">
        <f>RS_wells_scenario_1_bgw!N682-RS_wells_baseline_bgw!N682</f>
        <v>-59.118399992585182</v>
      </c>
      <c r="O682">
        <v>10.145833333333334</v>
      </c>
      <c r="P682">
        <f t="shared" si="146"/>
        <v>1958</v>
      </c>
      <c r="Q682" s="2">
        <f t="shared" si="147"/>
        <v>21489.312499999498</v>
      </c>
      <c r="R682">
        <f t="shared" si="148"/>
        <v>1.5590309275726E-3</v>
      </c>
      <c r="S682">
        <f>I682*$O682/ref!$B$3</f>
        <v>-1.8788831175397847</v>
      </c>
      <c r="T682">
        <f>K682*$O682/ref!$B$3</f>
        <v>-1.9830492423947414E-2</v>
      </c>
      <c r="U682">
        <f>L682*$O682/ref!$B$3</f>
        <v>-2.7065803898931153E-3</v>
      </c>
      <c r="V682">
        <f>N682*$O682/ref!$B$3</f>
        <v>-1.3769638045411018E-2</v>
      </c>
      <c r="W682">
        <f t="shared" si="152"/>
        <v>10</v>
      </c>
      <c r="X682" t="str">
        <f t="shared" si="153"/>
        <v>10 1958</v>
      </c>
      <c r="Y682">
        <f t="shared" si="150"/>
        <v>8</v>
      </c>
      <c r="Z682">
        <f t="shared" si="154"/>
        <v>1996</v>
      </c>
      <c r="AA682" t="str">
        <f t="shared" si="155"/>
        <v>8 1996</v>
      </c>
      <c r="AB682" s="1">
        <f t="shared" si="151"/>
        <v>35307.5</v>
      </c>
      <c r="AC682">
        <f t="shared" si="149"/>
        <v>3</v>
      </c>
      <c r="AD682" s="16">
        <f t="shared" si="156"/>
        <v>9286.0118604974832</v>
      </c>
      <c r="AE682" s="16">
        <f t="shared" si="157"/>
        <v>-39707.13668610825</v>
      </c>
      <c r="AF682" s="16">
        <f t="shared" si="158"/>
        <v>443.25004573375793</v>
      </c>
      <c r="AG682" s="16">
        <f t="shared" si="159"/>
        <v>6164.7380810496506</v>
      </c>
      <c r="AH682">
        <f>INDEX(Impacts_scenario_1_RSBsn_Mask!$Y$2:$Y$70,$Z682-1939+1,1)</f>
        <v>0.77421117423974262</v>
      </c>
    </row>
    <row r="683" spans="1:34" x14ac:dyDescent="0.3">
      <c r="A683">
        <v>228</v>
      </c>
      <c r="B683">
        <v>1</v>
      </c>
      <c r="C683">
        <f>RS_wells_scenario_1_bgw!C683-RS_wells_baseline_bgw!C683</f>
        <v>-3157.93259999156</v>
      </c>
      <c r="D683">
        <f>RS_wells_scenario_1_bgw!D683-RS_wells_baseline_bgw!D683</f>
        <v>0</v>
      </c>
      <c r="E683">
        <f>RS_wells_scenario_1_bgw!E683-RS_wells_baseline_bgw!E683</f>
        <v>0</v>
      </c>
      <c r="F683">
        <f>RS_wells_scenario_1_bgw!F683-RS_wells_baseline_bgw!F683</f>
        <v>0</v>
      </c>
      <c r="G683">
        <f>RS_wells_scenario_1_bgw!G683-RS_wells_baseline_bgw!G683</f>
        <v>0</v>
      </c>
      <c r="H683" s="19">
        <f>RS_wells_scenario_1_bgw!H683-RS_wells_baseline_bgw!H683</f>
        <v>5.345600001513958</v>
      </c>
      <c r="I683">
        <f>RS_wells_scenario_1_bgw!I683-RS_wells_baseline_bgw!I683</f>
        <v>-3019.7915000021458</v>
      </c>
      <c r="J683">
        <f>RS_wells_scenario_1_bgw!J683-RS_wells_baseline_bgw!J683</f>
        <v>0</v>
      </c>
      <c r="K683">
        <f>RS_wells_scenario_1_bgw!K683-RS_wells_baseline_bgw!K683</f>
        <v>-85.139999998733401</v>
      </c>
      <c r="L683">
        <f>RS_wells_scenario_1_bgw!L683-RS_wells_baseline_bgw!L683</f>
        <v>-4.647099994122982</v>
      </c>
      <c r="M683">
        <f>RS_wells_scenario_1_bgw!M683-RS_wells_baseline_bgw!M683</f>
        <v>0</v>
      </c>
      <c r="N683">
        <f>RS_wells_scenario_1_bgw!N683-RS_wells_baseline_bgw!N683</f>
        <v>-42.915300011634827</v>
      </c>
      <c r="O683">
        <v>10.145833333333334</v>
      </c>
      <c r="P683">
        <f t="shared" si="146"/>
        <v>1958</v>
      </c>
      <c r="Q683" s="2">
        <f t="shared" si="147"/>
        <v>21499.45833333283</v>
      </c>
      <c r="R683">
        <f t="shared" si="148"/>
        <v>1.1056334481821027E-3</v>
      </c>
      <c r="S683">
        <f>I683*$O683/ref!$B$3</f>
        <v>-0.70335861479427086</v>
      </c>
      <c r="T683">
        <f>K683*$O683/ref!$B$3</f>
        <v>-1.9830492423947414E-2</v>
      </c>
      <c r="U683">
        <f>L683*$O683/ref!$B$3</f>
        <v>-1.082385262252206E-3</v>
      </c>
      <c r="V683">
        <f>N683*$O683/ref!$B$3</f>
        <v>-9.9956722077145319E-3</v>
      </c>
      <c r="W683">
        <f t="shared" si="152"/>
        <v>11</v>
      </c>
      <c r="X683" t="str">
        <f t="shared" si="153"/>
        <v>11 1958</v>
      </c>
      <c r="Y683">
        <f t="shared" si="150"/>
        <v>9</v>
      </c>
      <c r="Z683">
        <f t="shared" si="154"/>
        <v>1996</v>
      </c>
      <c r="AA683" t="str">
        <f t="shared" si="155"/>
        <v>9 1996</v>
      </c>
      <c r="AB683" s="1">
        <f t="shared" si="151"/>
        <v>35337.9375</v>
      </c>
      <c r="AC683">
        <f t="shared" si="149"/>
        <v>3</v>
      </c>
      <c r="AD683" s="16">
        <f t="shared" si="156"/>
        <v>551.3879657702937</v>
      </c>
      <c r="AE683" s="16">
        <f t="shared" si="157"/>
        <v>-17851.764021120282</v>
      </c>
      <c r="AF683" s="16">
        <f t="shared" si="158"/>
        <v>123.99654335853819</v>
      </c>
      <c r="AG683" s="16">
        <f t="shared" si="159"/>
        <v>7144.0761960343007</v>
      </c>
      <c r="AH683">
        <f>INDEX(Impacts_scenario_1_RSBsn_Mask!$Y$2:$Y$70,$Z683-1939+1,1)</f>
        <v>0.77421117423974262</v>
      </c>
    </row>
    <row r="684" spans="1:34" x14ac:dyDescent="0.3">
      <c r="A684">
        <v>228</v>
      </c>
      <c r="B684">
        <v>2</v>
      </c>
      <c r="C684">
        <f>RS_wells_scenario_1_bgw!C684-RS_wells_baseline_bgw!C684</f>
        <v>-476.47239999473095</v>
      </c>
      <c r="D684">
        <f>RS_wells_scenario_1_bgw!D684-RS_wells_baseline_bgw!D684</f>
        <v>0</v>
      </c>
      <c r="E684">
        <f>RS_wells_scenario_1_bgw!E684-RS_wells_baseline_bgw!E684</f>
        <v>0</v>
      </c>
      <c r="F684">
        <f>RS_wells_scenario_1_bgw!F684-RS_wells_baseline_bgw!F684</f>
        <v>0</v>
      </c>
      <c r="G684">
        <f>RS_wells_scenario_1_bgw!G684-RS_wells_baseline_bgw!G684</f>
        <v>0</v>
      </c>
      <c r="H684" s="19">
        <f>RS_wells_scenario_1_bgw!H684-RS_wells_baseline_bgw!H684</f>
        <v>2.7048000022768974</v>
      </c>
      <c r="I684">
        <f>RS_wells_scenario_1_bgw!I684-RS_wells_baseline_bgw!I684</f>
        <v>-350.88589999824762</v>
      </c>
      <c r="J684">
        <f>RS_wells_scenario_1_bgw!J684-RS_wells_baseline_bgw!J684</f>
        <v>0</v>
      </c>
      <c r="K684">
        <f>RS_wells_scenario_1_bgw!K684-RS_wells_baseline_bgw!K684</f>
        <v>-85.139999998733401</v>
      </c>
      <c r="L684">
        <f>RS_wells_scenario_1_bgw!L684-RS_wells_baseline_bgw!L684</f>
        <v>-4.8079999983310699</v>
      </c>
      <c r="M684">
        <f>RS_wells_scenario_1_bgw!M684-RS_wells_baseline_bgw!M684</f>
        <v>0</v>
      </c>
      <c r="N684">
        <f>RS_wells_scenario_1_bgw!N684-RS_wells_baseline_bgw!N684</f>
        <v>-32.848600000143051</v>
      </c>
      <c r="O684">
        <v>10.145833333333334</v>
      </c>
      <c r="P684">
        <f t="shared" si="146"/>
        <v>1958</v>
      </c>
      <c r="Q684" s="2">
        <f t="shared" si="147"/>
        <v>21509.604166666162</v>
      </c>
      <c r="R684">
        <f t="shared" si="148"/>
        <v>8.1451088207147647E-4</v>
      </c>
      <c r="S684">
        <f>I684*$O684/ref!$B$3</f>
        <v>-8.1727039954060776E-2</v>
      </c>
      <c r="T684">
        <f>K684*$O684/ref!$B$3</f>
        <v>-1.9830492423947414E-2</v>
      </c>
      <c r="U684">
        <f>L684*$O684/ref!$B$3</f>
        <v>-1.1198614933364093E-3</v>
      </c>
      <c r="V684">
        <f>N684*$O684/ref!$B$3</f>
        <v>-7.6509738483651231E-3</v>
      </c>
      <c r="W684">
        <f t="shared" si="152"/>
        <v>11</v>
      </c>
      <c r="X684" t="str">
        <f t="shared" si="153"/>
        <v>11 1958</v>
      </c>
      <c r="Y684">
        <f t="shared" si="150"/>
        <v>10</v>
      </c>
      <c r="Z684">
        <f t="shared" si="154"/>
        <v>1996</v>
      </c>
      <c r="AA684" t="str">
        <f t="shared" si="155"/>
        <v>10 1996</v>
      </c>
      <c r="AB684" s="1">
        <f t="shared" si="151"/>
        <v>35368.375</v>
      </c>
      <c r="AC684">
        <f t="shared" si="149"/>
        <v>3</v>
      </c>
      <c r="AD684" s="16">
        <f t="shared" si="156"/>
        <v>-2915.8770236124074</v>
      </c>
      <c r="AE684" s="16">
        <f t="shared" si="157"/>
        <v>-50.320475450527589</v>
      </c>
      <c r="AF684" s="16">
        <f t="shared" si="158"/>
        <v>2332.6087390077382</v>
      </c>
      <c r="AG684" s="16">
        <f t="shared" si="159"/>
        <v>6409.4127691500207</v>
      </c>
      <c r="AH684">
        <f>INDEX(Impacts_scenario_1_RSBsn_Mask!$Y$2:$Y$70,$Z684-1939+1,1)</f>
        <v>0.77421117423974262</v>
      </c>
    </row>
    <row r="685" spans="1:34" x14ac:dyDescent="0.3">
      <c r="A685">
        <v>228</v>
      </c>
      <c r="B685">
        <v>3</v>
      </c>
      <c r="C685">
        <f>RS_wells_scenario_1_bgw!C685-RS_wells_baseline_bgw!C685</f>
        <v>1113.0037000030279</v>
      </c>
      <c r="D685">
        <f>RS_wells_scenario_1_bgw!D685-RS_wells_baseline_bgw!D685</f>
        <v>0</v>
      </c>
      <c r="E685">
        <f>RS_wells_scenario_1_bgw!E685-RS_wells_baseline_bgw!E685</f>
        <v>0</v>
      </c>
      <c r="F685">
        <f>RS_wells_scenario_1_bgw!F685-RS_wells_baseline_bgw!F685</f>
        <v>0</v>
      </c>
      <c r="G685">
        <f>RS_wells_scenario_1_bgw!G685-RS_wells_baseline_bgw!G685</f>
        <v>0</v>
      </c>
      <c r="H685" s="19">
        <f>RS_wells_scenario_1_bgw!H685-RS_wells_baseline_bgw!H685</f>
        <v>0.64760000258684158</v>
      </c>
      <c r="I685">
        <f>RS_wells_scenario_1_bgw!I685-RS_wells_baseline_bgw!I685</f>
        <v>1229.8337000012398</v>
      </c>
      <c r="J685">
        <f>RS_wells_scenario_1_bgw!J685-RS_wells_baseline_bgw!J685</f>
        <v>0</v>
      </c>
      <c r="K685">
        <f>RS_wells_scenario_1_bgw!K685-RS_wells_baseline_bgw!K685</f>
        <v>-85.139999998733401</v>
      </c>
      <c r="L685">
        <f>RS_wells_scenario_1_bgw!L685-RS_wells_baseline_bgw!L685</f>
        <v>-4.6682999953627586</v>
      </c>
      <c r="M685">
        <f>RS_wells_scenario_1_bgw!M685-RS_wells_baseline_bgw!M685</f>
        <v>0</v>
      </c>
      <c r="N685">
        <f>RS_wells_scenario_1_bgw!N685-RS_wells_baseline_bgw!N685</f>
        <v>-26.307799994945526</v>
      </c>
      <c r="O685">
        <v>10.145833333333334</v>
      </c>
      <c r="P685">
        <f t="shared" si="146"/>
        <v>1958</v>
      </c>
      <c r="Q685" s="2">
        <f t="shared" si="147"/>
        <v>21519.749999999494</v>
      </c>
      <c r="R685">
        <f t="shared" si="148"/>
        <v>6.1753493694232232E-4</v>
      </c>
      <c r="S685">
        <f>I685*$O685/ref!$B$3</f>
        <v>0.28644829540700745</v>
      </c>
      <c r="T685">
        <f>K685*$O685/ref!$B$3</f>
        <v>-1.9830492423947414E-2</v>
      </c>
      <c r="U685">
        <f>L685*$O685/ref!$B$3</f>
        <v>-1.0873230877628862E-3</v>
      </c>
      <c r="V685">
        <f>N685*$O685/ref!$B$3</f>
        <v>-6.1275150164229759E-3</v>
      </c>
      <c r="W685">
        <f t="shared" si="152"/>
        <v>11</v>
      </c>
      <c r="X685" t="str">
        <f t="shared" si="153"/>
        <v>11 1958</v>
      </c>
      <c r="Y685">
        <f t="shared" si="150"/>
        <v>11</v>
      </c>
      <c r="Z685">
        <f t="shared" si="154"/>
        <v>1996</v>
      </c>
      <c r="AA685" t="str">
        <f t="shared" si="155"/>
        <v>11 1996</v>
      </c>
      <c r="AB685" s="1">
        <f t="shared" si="151"/>
        <v>35398.8125</v>
      </c>
      <c r="AC685">
        <f t="shared" si="149"/>
        <v>3</v>
      </c>
      <c r="AD685" s="16">
        <f t="shared" si="156"/>
        <v>-1277.9012935804608</v>
      </c>
      <c r="AE685" s="16">
        <f t="shared" si="157"/>
        <v>-50.320475450527589</v>
      </c>
      <c r="AF685" s="16">
        <f t="shared" si="158"/>
        <v>-1.828392829804472E-5</v>
      </c>
      <c r="AG685" s="16">
        <f t="shared" si="159"/>
        <v>6010.0332511757733</v>
      </c>
      <c r="AH685">
        <f>INDEX(Impacts_scenario_1_RSBsn_Mask!$Y$2:$Y$70,$Z685-1939+1,1)</f>
        <v>0.77421117423974262</v>
      </c>
    </row>
    <row r="686" spans="1:34" x14ac:dyDescent="0.3">
      <c r="A686">
        <v>229</v>
      </c>
      <c r="B686">
        <v>1</v>
      </c>
      <c r="C686">
        <f>RS_wells_scenario_1_bgw!C686-RS_wells_baseline_bgw!C686</f>
        <v>1726.4631000012159</v>
      </c>
      <c r="D686">
        <f>RS_wells_scenario_1_bgw!D686-RS_wells_baseline_bgw!D686</f>
        <v>0</v>
      </c>
      <c r="E686">
        <f>RS_wells_scenario_1_bgw!E686-RS_wells_baseline_bgw!E686</f>
        <v>0</v>
      </c>
      <c r="F686">
        <f>RS_wells_scenario_1_bgw!F686-RS_wells_baseline_bgw!F686</f>
        <v>0</v>
      </c>
      <c r="G686">
        <f>RS_wells_scenario_1_bgw!G686-RS_wells_baseline_bgw!G686</f>
        <v>0</v>
      </c>
      <c r="H686" s="19">
        <f>RS_wells_scenario_1_bgw!H686-RS_wells_baseline_bgw!H686</f>
        <v>-0.81139999628067017</v>
      </c>
      <c r="I686">
        <f>RS_wells_scenario_1_bgw!I686-RS_wells_baseline_bgw!I686</f>
        <v>1834.6686000004411</v>
      </c>
      <c r="J686">
        <f>RS_wells_scenario_1_bgw!J686-RS_wells_baseline_bgw!J686</f>
        <v>0</v>
      </c>
      <c r="K686">
        <f>RS_wells_scenario_1_bgw!K686-RS_wells_baseline_bgw!K686</f>
        <v>-85.139999998733401</v>
      </c>
      <c r="L686">
        <f>RS_wells_scenario_1_bgw!L686-RS_wells_baseline_bgw!L686</f>
        <v>-2.0552000030875206</v>
      </c>
      <c r="M686">
        <f>RS_wells_scenario_1_bgw!M686-RS_wells_baseline_bgw!M686</f>
        <v>0</v>
      </c>
      <c r="N686">
        <f>RS_wells_scenario_1_bgw!N686-RS_wells_baseline_bgw!N686</f>
        <v>-21.678200006484985</v>
      </c>
      <c r="O686">
        <v>10.145833333333334</v>
      </c>
      <c r="P686">
        <f t="shared" si="146"/>
        <v>1958</v>
      </c>
      <c r="Q686" s="2">
        <f t="shared" si="147"/>
        <v>21529.895833332826</v>
      </c>
      <c r="R686">
        <f t="shared" si="148"/>
        <v>4.7804811019941157E-4</v>
      </c>
      <c r="S686">
        <f>I686*$O686/ref!$B$3</f>
        <v>0.42732419278017625</v>
      </c>
      <c r="T686">
        <f>K686*$O686/ref!$B$3</f>
        <v>-1.9830492423947414E-2</v>
      </c>
      <c r="U686">
        <f>L686*$O686/ref!$B$3</f>
        <v>-4.7868954770413543E-4</v>
      </c>
      <c r="V686">
        <f>N686*$O686/ref!$B$3</f>
        <v>-5.0492057904605661E-3</v>
      </c>
      <c r="W686">
        <f t="shared" si="152"/>
        <v>12</v>
      </c>
      <c r="X686" t="str">
        <f t="shared" si="153"/>
        <v>12 1958</v>
      </c>
      <c r="Y686">
        <f t="shared" si="150"/>
        <v>12</v>
      </c>
      <c r="Z686">
        <f t="shared" si="154"/>
        <v>1996</v>
      </c>
      <c r="AA686" t="str">
        <f t="shared" si="155"/>
        <v>12 1996</v>
      </c>
      <c r="AB686" s="1">
        <f t="shared" si="151"/>
        <v>35429.25</v>
      </c>
      <c r="AC686">
        <f t="shared" si="149"/>
        <v>3</v>
      </c>
      <c r="AD686" s="16">
        <f t="shared" si="156"/>
        <v>-1160.903887003321</v>
      </c>
      <c r="AE686" s="16">
        <f t="shared" si="157"/>
        <v>-50.320475450527589</v>
      </c>
      <c r="AF686" s="16">
        <f t="shared" si="158"/>
        <v>1284.3633999906256</v>
      </c>
      <c r="AG686" s="16">
        <f t="shared" si="159"/>
        <v>5659.4908562352721</v>
      </c>
      <c r="AH686">
        <f>INDEX(Impacts_scenario_1_RSBsn_Mask!$Y$2:$Y$70,$Z686-1939+1,1)</f>
        <v>0.77421117423974262</v>
      </c>
    </row>
    <row r="687" spans="1:34" x14ac:dyDescent="0.3">
      <c r="A687">
        <v>229</v>
      </c>
      <c r="B687">
        <v>2</v>
      </c>
      <c r="C687">
        <f>RS_wells_scenario_1_bgw!C687-RS_wells_baseline_bgw!C687</f>
        <v>1430.7440999895334</v>
      </c>
      <c r="D687">
        <f>RS_wells_scenario_1_bgw!D687-RS_wells_baseline_bgw!D687</f>
        <v>0</v>
      </c>
      <c r="E687">
        <f>RS_wells_scenario_1_bgw!E687-RS_wells_baseline_bgw!E687</f>
        <v>0</v>
      </c>
      <c r="F687">
        <f>RS_wells_scenario_1_bgw!F687-RS_wells_baseline_bgw!F687</f>
        <v>0</v>
      </c>
      <c r="G687">
        <f>RS_wells_scenario_1_bgw!G687-RS_wells_baseline_bgw!G687</f>
        <v>0</v>
      </c>
      <c r="H687" s="19">
        <f>RS_wells_scenario_1_bgw!H687-RS_wells_baseline_bgw!H687</f>
        <v>-2.1138999983668327</v>
      </c>
      <c r="I687">
        <f>RS_wells_scenario_1_bgw!I687-RS_wells_baseline_bgw!I687</f>
        <v>1533.9684000015259</v>
      </c>
      <c r="J687">
        <f>RS_wells_scenario_1_bgw!J687-RS_wells_baseline_bgw!J687</f>
        <v>0</v>
      </c>
      <c r="K687">
        <f>RS_wells_scenario_1_bgw!K687-RS_wells_baseline_bgw!K687</f>
        <v>-85.139999998733401</v>
      </c>
      <c r="L687">
        <f>RS_wells_scenario_1_bgw!L687-RS_wells_baseline_bgw!L687</f>
        <v>-2.1729000024497509</v>
      </c>
      <c r="M687">
        <f>RS_wells_scenario_1_bgw!M687-RS_wells_baseline_bgw!M687</f>
        <v>0</v>
      </c>
      <c r="N687">
        <f>RS_wells_scenario_1_bgw!N687-RS_wells_baseline_bgw!N687</f>
        <v>-18.413800001144409</v>
      </c>
      <c r="O687">
        <v>10.145833333333334</v>
      </c>
      <c r="P687">
        <f t="shared" si="146"/>
        <v>1958</v>
      </c>
      <c r="Q687" s="2">
        <f t="shared" si="147"/>
        <v>21540.041666666159</v>
      </c>
      <c r="R687">
        <f t="shared" si="148"/>
        <v>3.7342268047600404E-4</v>
      </c>
      <c r="S687">
        <f>I687*$O687/ref!$B$3</f>
        <v>0.35728621958254092</v>
      </c>
      <c r="T687">
        <f>K687*$O687/ref!$B$3</f>
        <v>-1.9830492423947414E-2</v>
      </c>
      <c r="U687">
        <f>L687*$O687/ref!$B$3</f>
        <v>-5.0610379418858506E-4</v>
      </c>
      <c r="V687">
        <f>N687*$O687/ref!$B$3</f>
        <v>-4.2888738715551955E-3</v>
      </c>
      <c r="W687">
        <f t="shared" si="152"/>
        <v>12</v>
      </c>
      <c r="X687" t="str">
        <f t="shared" si="153"/>
        <v>12 1958</v>
      </c>
      <c r="Y687">
        <f t="shared" si="150"/>
        <v>1</v>
      </c>
      <c r="Z687">
        <f t="shared" si="154"/>
        <v>1997</v>
      </c>
      <c r="AA687" t="str">
        <f t="shared" si="155"/>
        <v>1 1997</v>
      </c>
      <c r="AB687" s="1">
        <f t="shared" si="151"/>
        <v>35459.6875</v>
      </c>
      <c r="AC687">
        <f t="shared" si="149"/>
        <v>3</v>
      </c>
      <c r="AD687" s="16">
        <f t="shared" si="156"/>
        <v>-895.84094900381638</v>
      </c>
      <c r="AE687" s="16">
        <f t="shared" si="157"/>
        <v>-48.83138574667209</v>
      </c>
      <c r="AF687" s="16">
        <f t="shared" si="158"/>
        <v>1204.2823953936147</v>
      </c>
      <c r="AG687" s="16">
        <f t="shared" si="159"/>
        <v>5407.5145009805901</v>
      </c>
      <c r="AH687">
        <f>INDEX(Impacts_scenario_1_RSBsn_Mask!$Y$2:$Y$70,$Z687-1939+1,1)</f>
        <v>0.76880523768828357</v>
      </c>
    </row>
    <row r="688" spans="1:34" x14ac:dyDescent="0.3">
      <c r="A688">
        <v>229</v>
      </c>
      <c r="B688">
        <v>3</v>
      </c>
      <c r="C688">
        <f>RS_wells_scenario_1_bgw!C688-RS_wells_baseline_bgw!C688</f>
        <v>1348.3307999968529</v>
      </c>
      <c r="D688">
        <f>RS_wells_scenario_1_bgw!D688-RS_wells_baseline_bgw!D688</f>
        <v>0</v>
      </c>
      <c r="E688">
        <f>RS_wells_scenario_1_bgw!E688-RS_wells_baseline_bgw!E688</f>
        <v>0</v>
      </c>
      <c r="F688">
        <f>RS_wells_scenario_1_bgw!F688-RS_wells_baseline_bgw!F688</f>
        <v>0</v>
      </c>
      <c r="G688">
        <f>RS_wells_scenario_1_bgw!G688-RS_wells_baseline_bgw!G688</f>
        <v>0</v>
      </c>
      <c r="H688" s="19">
        <f>RS_wells_scenario_1_bgw!H688-RS_wells_baseline_bgw!H688</f>
        <v>-3.2023999989032745</v>
      </c>
      <c r="I688">
        <f>RS_wells_scenario_1_bgw!I688-RS_wells_baseline_bgw!I688</f>
        <v>1448.2655999995768</v>
      </c>
      <c r="J688">
        <f>RS_wells_scenario_1_bgw!J688-RS_wells_baseline_bgw!J688</f>
        <v>0</v>
      </c>
      <c r="K688">
        <f>RS_wells_scenario_1_bgw!K688-RS_wells_baseline_bgw!K688</f>
        <v>-85.139999998733401</v>
      </c>
      <c r="L688">
        <f>RS_wells_scenario_1_bgw!L688-RS_wells_baseline_bgw!L688</f>
        <v>-2.2806000001728535</v>
      </c>
      <c r="M688">
        <f>RS_wells_scenario_1_bgw!M688-RS_wells_baseline_bgw!M688</f>
        <v>0</v>
      </c>
      <c r="N688">
        <f>RS_wells_scenario_1_bgw!N688-RS_wells_baseline_bgw!N688</f>
        <v>-15.912900000810623</v>
      </c>
      <c r="O688">
        <v>10.145833333333334</v>
      </c>
      <c r="P688">
        <f t="shared" si="146"/>
        <v>1958</v>
      </c>
      <c r="Q688" s="2">
        <f t="shared" si="147"/>
        <v>21550.187499999491</v>
      </c>
      <c r="R688">
        <f t="shared" si="148"/>
        <v>2.9119129443086711E-4</v>
      </c>
      <c r="S688">
        <f>I688*$O688/ref!$B$3</f>
        <v>0.33732464187317968</v>
      </c>
      <c r="T688">
        <f>K688*$O688/ref!$B$3</f>
        <v>-1.9830492423947414E-2</v>
      </c>
      <c r="U688">
        <f>L688*$O688/ref!$B$3</f>
        <v>-5.3118887745072876E-4</v>
      </c>
      <c r="V688">
        <f>N688*$O688/ref!$B$3</f>
        <v>-3.7063735366901851E-3</v>
      </c>
      <c r="W688">
        <f t="shared" si="152"/>
        <v>12</v>
      </c>
      <c r="X688" t="str">
        <f t="shared" si="153"/>
        <v>12 1958</v>
      </c>
      <c r="Y688">
        <f t="shared" si="150"/>
        <v>2</v>
      </c>
      <c r="Z688">
        <f t="shared" si="154"/>
        <v>1997</v>
      </c>
      <c r="AA688" t="str">
        <f t="shared" si="155"/>
        <v>2 1997</v>
      </c>
      <c r="AB688" s="1">
        <f t="shared" si="151"/>
        <v>35490.125</v>
      </c>
      <c r="AC688">
        <f t="shared" si="149"/>
        <v>3</v>
      </c>
      <c r="AD688" s="16">
        <f t="shared" si="156"/>
        <v>-618.24714231323662</v>
      </c>
      <c r="AE688" s="16">
        <f t="shared" si="157"/>
        <v>-48.83138574667209</v>
      </c>
      <c r="AF688" s="16">
        <f t="shared" si="158"/>
        <v>13.12139942033971</v>
      </c>
      <c r="AG688" s="16">
        <f t="shared" si="159"/>
        <v>5322.9487348631219</v>
      </c>
      <c r="AH688">
        <f>INDEX(Impacts_scenario_1_RSBsn_Mask!$Y$2:$Y$70,$Z688-1939+1,1)</f>
        <v>0.76880523768828357</v>
      </c>
    </row>
    <row r="689" spans="1:34" x14ac:dyDescent="0.3">
      <c r="A689">
        <v>230</v>
      </c>
      <c r="B689">
        <v>1</v>
      </c>
      <c r="C689">
        <f>RS_wells_scenario_1_bgw!C689-RS_wells_baseline_bgw!C689</f>
        <v>1103.6120999902487</v>
      </c>
      <c r="D689">
        <f>RS_wells_scenario_1_bgw!D689-RS_wells_baseline_bgw!D689</f>
        <v>0</v>
      </c>
      <c r="E689">
        <f>RS_wells_scenario_1_bgw!E689-RS_wells_baseline_bgw!E689</f>
        <v>0</v>
      </c>
      <c r="F689">
        <f>RS_wells_scenario_1_bgw!F689-RS_wells_baseline_bgw!F689</f>
        <v>0</v>
      </c>
      <c r="G689">
        <f>RS_wells_scenario_1_bgw!G689-RS_wells_baseline_bgw!G689</f>
        <v>0</v>
      </c>
      <c r="H689" s="19">
        <f>RS_wells_scenario_1_bgw!H689-RS_wells_baseline_bgw!H689</f>
        <v>-4.1831000000238419</v>
      </c>
      <c r="I689">
        <f>RS_wells_scenario_1_bgw!I689-RS_wells_baseline_bgw!I689</f>
        <v>1201.0091000013053</v>
      </c>
      <c r="J689">
        <f>RS_wells_scenario_1_bgw!J689-RS_wells_baseline_bgw!J689</f>
        <v>0</v>
      </c>
      <c r="K689">
        <f>RS_wells_scenario_1_bgw!K689-RS_wells_baseline_bgw!K689</f>
        <v>-85.139999998733401</v>
      </c>
      <c r="L689">
        <f>RS_wells_scenario_1_bgw!L689-RS_wells_baseline_bgw!L689</f>
        <v>-2.5328999999910593</v>
      </c>
      <c r="M689">
        <f>RS_wells_scenario_1_bgw!M689-RS_wells_baseline_bgw!M689</f>
        <v>0</v>
      </c>
      <c r="N689">
        <f>RS_wells_scenario_1_bgw!N689-RS_wells_baseline_bgw!N689</f>
        <v>-13.946300014853477</v>
      </c>
      <c r="O689">
        <v>10.145833333333334</v>
      </c>
      <c r="P689">
        <f t="shared" si="146"/>
        <v>1959</v>
      </c>
      <c r="Q689" s="2">
        <f t="shared" si="147"/>
        <v>21560.333333332823</v>
      </c>
      <c r="R689">
        <f t="shared" si="148"/>
        <v>2.2367010343252316E-4</v>
      </c>
      <c r="S689">
        <f>I689*$O689/ref!$B$3</f>
        <v>0.27973457668571883</v>
      </c>
      <c r="T689">
        <f>K689*$O689/ref!$B$3</f>
        <v>-1.9830492423947414E-2</v>
      </c>
      <c r="U689">
        <f>L689*$O689/ref!$B$3</f>
        <v>-5.899536558748689E-4</v>
      </c>
      <c r="V689">
        <f>N689*$O689/ref!$B$3</f>
        <v>-3.2483203757430576E-3</v>
      </c>
      <c r="W689">
        <f t="shared" si="152"/>
        <v>1</v>
      </c>
      <c r="X689" t="str">
        <f t="shared" si="153"/>
        <v>1 1959</v>
      </c>
      <c r="Y689">
        <f t="shared" si="150"/>
        <v>3</v>
      </c>
      <c r="Z689">
        <f t="shared" si="154"/>
        <v>1997</v>
      </c>
      <c r="AA689" t="str">
        <f t="shared" si="155"/>
        <v>3 1997</v>
      </c>
      <c r="AB689" s="1">
        <f t="shared" si="151"/>
        <v>35520.5625</v>
      </c>
      <c r="AC689">
        <f t="shared" si="149"/>
        <v>3</v>
      </c>
      <c r="AD689" s="16">
        <f t="shared" si="156"/>
        <v>-587.30605131365655</v>
      </c>
      <c r="AE689" s="16">
        <f t="shared" si="157"/>
        <v>-48.83138574667209</v>
      </c>
      <c r="AF689" s="16">
        <f t="shared" si="158"/>
        <v>3465.1074118460219</v>
      </c>
      <c r="AG689" s="16">
        <f t="shared" si="159"/>
        <v>4774.214020967629</v>
      </c>
      <c r="AH689">
        <f>INDEX(Impacts_scenario_1_RSBsn_Mask!$Y$2:$Y$70,$Z689-1939+1,1)</f>
        <v>0.76880523768828357</v>
      </c>
    </row>
    <row r="690" spans="1:34" x14ac:dyDescent="0.3">
      <c r="A690">
        <v>230</v>
      </c>
      <c r="B690">
        <v>2</v>
      </c>
      <c r="C690">
        <f>RS_wells_scenario_1_bgw!C690-RS_wells_baseline_bgw!C690</f>
        <v>671.93380001187325</v>
      </c>
      <c r="D690">
        <f>RS_wells_scenario_1_bgw!D690-RS_wells_baseline_bgw!D690</f>
        <v>0</v>
      </c>
      <c r="E690">
        <f>RS_wells_scenario_1_bgw!E690-RS_wells_baseline_bgw!E690</f>
        <v>0</v>
      </c>
      <c r="F690">
        <f>RS_wells_scenario_1_bgw!F690-RS_wells_baseline_bgw!F690</f>
        <v>0</v>
      </c>
      <c r="G690">
        <f>RS_wells_scenario_1_bgw!G690-RS_wells_baseline_bgw!G690</f>
        <v>0</v>
      </c>
      <c r="H690" s="19">
        <f>RS_wells_scenario_1_bgw!H690-RS_wells_baseline_bgw!H690</f>
        <v>5.4848999977111816</v>
      </c>
      <c r="I690">
        <f>RS_wells_scenario_1_bgw!I690-RS_wells_baseline_bgw!I690</f>
        <v>766.97399999946356</v>
      </c>
      <c r="J690">
        <f>RS_wells_scenario_1_bgw!J690-RS_wells_baseline_bgw!J690</f>
        <v>0</v>
      </c>
      <c r="K690">
        <f>RS_wells_scenario_1_bgw!K690-RS_wells_baseline_bgw!K690</f>
        <v>-85.139999998733401</v>
      </c>
      <c r="L690">
        <f>RS_wells_scenario_1_bgw!L690-RS_wells_baseline_bgw!L690</f>
        <v>-2.6511000003665686</v>
      </c>
      <c r="M690">
        <f>RS_wells_scenario_1_bgw!M690-RS_wells_baseline_bgw!M690</f>
        <v>0</v>
      </c>
      <c r="N690">
        <f>RS_wells_scenario_1_bgw!N690-RS_wells_baseline_bgw!N690</f>
        <v>-12.295800000429153</v>
      </c>
      <c r="O690">
        <v>10.145833333333334</v>
      </c>
      <c r="P690">
        <f t="shared" si="146"/>
        <v>1959</v>
      </c>
      <c r="Q690" s="2">
        <f t="shared" si="147"/>
        <v>21570.479166666155</v>
      </c>
      <c r="R690">
        <f t="shared" si="148"/>
        <v>4.0734707899519668E-4</v>
      </c>
      <c r="S690">
        <f>I690*$O690/ref!$B$3</f>
        <v>0.17864073404487046</v>
      </c>
      <c r="T690">
        <f>K690*$O690/ref!$B$3</f>
        <v>-1.9830492423947414E-2</v>
      </c>
      <c r="U690">
        <f>L690*$O690/ref!$B$3</f>
        <v>-6.1748436073735412E-4</v>
      </c>
      <c r="V690">
        <f>N690*$O690/ref!$B$3</f>
        <v>-2.8638920455545027E-3</v>
      </c>
      <c r="W690">
        <f t="shared" si="152"/>
        <v>1</v>
      </c>
      <c r="X690" t="str">
        <f t="shared" si="153"/>
        <v>1 1959</v>
      </c>
      <c r="Y690">
        <f t="shared" si="150"/>
        <v>4</v>
      </c>
      <c r="Z690">
        <f t="shared" si="154"/>
        <v>1997</v>
      </c>
      <c r="AA690" t="str">
        <f t="shared" si="155"/>
        <v>4 1997</v>
      </c>
      <c r="AB690" s="1">
        <f t="shared" si="151"/>
        <v>35551</v>
      </c>
      <c r="AC690">
        <f t="shared" si="149"/>
        <v>3</v>
      </c>
      <c r="AD690" s="16">
        <f t="shared" si="156"/>
        <v>-1307.6695159983813</v>
      </c>
      <c r="AE690" s="16">
        <f t="shared" si="157"/>
        <v>-3113.7847310032175</v>
      </c>
      <c r="AF690" s="16">
        <f t="shared" si="158"/>
        <v>578.08639758867071</v>
      </c>
      <c r="AG690" s="16">
        <f t="shared" si="159"/>
        <v>4758.2711306768933</v>
      </c>
      <c r="AH690">
        <f>INDEX(Impacts_scenario_1_RSBsn_Mask!$Y$2:$Y$70,$Z690-1939+1,1)</f>
        <v>0.76880523768828357</v>
      </c>
    </row>
    <row r="691" spans="1:34" x14ac:dyDescent="0.3">
      <c r="A691">
        <v>230</v>
      </c>
      <c r="B691">
        <v>3</v>
      </c>
      <c r="C691">
        <f>RS_wells_scenario_1_bgw!C691-RS_wells_baseline_bgw!C691</f>
        <v>338.38500000536442</v>
      </c>
      <c r="D691">
        <f>RS_wells_scenario_1_bgw!D691-RS_wells_baseline_bgw!D691</f>
        <v>0</v>
      </c>
      <c r="E691">
        <f>RS_wells_scenario_1_bgw!E691-RS_wells_baseline_bgw!E691</f>
        <v>0</v>
      </c>
      <c r="F691">
        <f>RS_wells_scenario_1_bgw!F691-RS_wells_baseline_bgw!F691</f>
        <v>0</v>
      </c>
      <c r="G691">
        <f>RS_wells_scenario_1_bgw!G691-RS_wells_baseline_bgw!G691</f>
        <v>0</v>
      </c>
      <c r="H691" s="19">
        <f>RS_wells_scenario_1_bgw!H691-RS_wells_baseline_bgw!H691</f>
        <v>2.313900001347065</v>
      </c>
      <c r="I691">
        <f>RS_wells_scenario_1_bgw!I691-RS_wells_baseline_bgw!I691</f>
        <v>439.22990000247955</v>
      </c>
      <c r="J691">
        <f>RS_wells_scenario_1_bgw!J691-RS_wells_baseline_bgw!J691</f>
        <v>0</v>
      </c>
      <c r="K691">
        <f>RS_wells_scenario_1_bgw!K691-RS_wells_baseline_bgw!K691</f>
        <v>-85.139999998733401</v>
      </c>
      <c r="L691">
        <f>RS_wells_scenario_1_bgw!L691-RS_wells_baseline_bgw!L691</f>
        <v>-2.9700000006705523</v>
      </c>
      <c r="M691">
        <f>RS_wells_scenario_1_bgw!M691-RS_wells_baseline_bgw!M691</f>
        <v>0</v>
      </c>
      <c r="N691">
        <f>RS_wells_scenario_1_bgw!N691-RS_wells_baseline_bgw!N691</f>
        <v>-10.672700002789497</v>
      </c>
      <c r="O691">
        <v>10.145833333333334</v>
      </c>
      <c r="P691">
        <f t="shared" si="146"/>
        <v>1959</v>
      </c>
      <c r="Q691" s="2">
        <f t="shared" si="147"/>
        <v>21580.624999999487</v>
      </c>
      <c r="R691">
        <f t="shared" si="148"/>
        <v>2.9751660948766466E-4</v>
      </c>
      <c r="S691">
        <f>I691*$O691/ref!$B$3</f>
        <v>0.10230379615339358</v>
      </c>
      <c r="T691">
        <f>K691*$O691/ref!$B$3</f>
        <v>-1.9830492423947414E-2</v>
      </c>
      <c r="U691">
        <f>L691*$O691/ref!$B$3</f>
        <v>-6.9176136379254616E-4</v>
      </c>
      <c r="V691">
        <f>N691*$O691/ref!$B$3</f>
        <v>-2.4858456254584125E-3</v>
      </c>
      <c r="W691">
        <f t="shared" si="152"/>
        <v>1</v>
      </c>
      <c r="X691" t="str">
        <f t="shared" si="153"/>
        <v>1 1959</v>
      </c>
      <c r="Y691">
        <f t="shared" si="150"/>
        <v>5</v>
      </c>
      <c r="Z691">
        <f t="shared" si="154"/>
        <v>1997</v>
      </c>
      <c r="AA691" t="str">
        <f t="shared" si="155"/>
        <v>5 1997</v>
      </c>
      <c r="AB691" s="1">
        <f t="shared" si="151"/>
        <v>35581.4375</v>
      </c>
      <c r="AC691">
        <f t="shared" si="149"/>
        <v>3</v>
      </c>
      <c r="AD691" s="16">
        <f t="shared" si="156"/>
        <v>-260.61500552795951</v>
      </c>
      <c r="AE691" s="16">
        <f t="shared" si="157"/>
        <v>-4855.5617384928755</v>
      </c>
      <c r="AF691" s="16">
        <f t="shared" si="158"/>
        <v>2897.0745535581691</v>
      </c>
      <c r="AG691" s="16">
        <f t="shared" si="159"/>
        <v>4518.6545546416328</v>
      </c>
      <c r="AH691">
        <f>INDEX(Impacts_scenario_1_RSBsn_Mask!$Y$2:$Y$70,$Z691-1939+1,1)</f>
        <v>0.76880523768828357</v>
      </c>
    </row>
    <row r="692" spans="1:34" x14ac:dyDescent="0.3">
      <c r="A692">
        <v>231</v>
      </c>
      <c r="B692">
        <v>1</v>
      </c>
      <c r="C692">
        <f>RS_wells_scenario_1_bgw!C692-RS_wells_baseline_bgw!C692</f>
        <v>-21.924899995326996</v>
      </c>
      <c r="D692">
        <f>RS_wells_scenario_1_bgw!D692-RS_wells_baseline_bgw!D692</f>
        <v>0</v>
      </c>
      <c r="E692">
        <f>RS_wells_scenario_1_bgw!E692-RS_wells_baseline_bgw!E692</f>
        <v>0</v>
      </c>
      <c r="F692">
        <f>RS_wells_scenario_1_bgw!F692-RS_wells_baseline_bgw!F692</f>
        <v>0</v>
      </c>
      <c r="G692">
        <f>RS_wells_scenario_1_bgw!G692-RS_wells_baseline_bgw!G692</f>
        <v>0</v>
      </c>
      <c r="H692" s="19">
        <f>RS_wells_scenario_1_bgw!H692-RS_wells_baseline_bgw!H692</f>
        <v>-6.3373000025749207</v>
      </c>
      <c r="I692">
        <f>RS_wells_scenario_1_bgw!I692-RS_wells_baseline_bgw!I692</f>
        <v>71.083799999207258</v>
      </c>
      <c r="J692">
        <f>RS_wells_scenario_1_bgw!J692-RS_wells_baseline_bgw!J692</f>
        <v>0</v>
      </c>
      <c r="K692">
        <f>RS_wells_scenario_1_bgw!K692-RS_wells_baseline_bgw!K692</f>
        <v>-85.139999998733401</v>
      </c>
      <c r="L692">
        <f>RS_wells_scenario_1_bgw!L692-RS_wells_baseline_bgw!L692</f>
        <v>-4.9228000044822693</v>
      </c>
      <c r="M692">
        <f>RS_wells_scenario_1_bgw!M692-RS_wells_baseline_bgw!M692</f>
        <v>0</v>
      </c>
      <c r="N692">
        <f>RS_wells_scenario_1_bgw!N692-RS_wells_baseline_bgw!N692</f>
        <v>-9.262599989771843</v>
      </c>
      <c r="O692">
        <v>10.145833333333334</v>
      </c>
      <c r="P692">
        <f t="shared" si="146"/>
        <v>1959</v>
      </c>
      <c r="Q692" s="2">
        <f t="shared" si="147"/>
        <v>21590.770833332819</v>
      </c>
      <c r="R692">
        <f t="shared" si="148"/>
        <v>6.7017181837271991E-5</v>
      </c>
      <c r="S692">
        <f>I692*$O692/ref!$B$3</f>
        <v>1.6556574552156957E-2</v>
      </c>
      <c r="T692">
        <f>K692*$O692/ref!$B$3</f>
        <v>-1.9830492423947414E-2</v>
      </c>
      <c r="U692">
        <f>L692*$O692/ref!$B$3</f>
        <v>-1.1466002841783675E-3</v>
      </c>
      <c r="V692">
        <f>N692*$O692/ref!$B$3</f>
        <v>-2.1574103702837505E-3</v>
      </c>
      <c r="W692">
        <f t="shared" si="152"/>
        <v>2</v>
      </c>
      <c r="X692" t="str">
        <f t="shared" si="153"/>
        <v>2 1959</v>
      </c>
      <c r="Y692">
        <f t="shared" si="150"/>
        <v>6</v>
      </c>
      <c r="Z692">
        <f t="shared" si="154"/>
        <v>1997</v>
      </c>
      <c r="AA692" t="str">
        <f t="shared" si="155"/>
        <v>6 1997</v>
      </c>
      <c r="AB692" s="1">
        <f t="shared" si="151"/>
        <v>35611.875</v>
      </c>
      <c r="AC692">
        <f t="shared" si="149"/>
        <v>3</v>
      </c>
      <c r="AD692" s="16">
        <f t="shared" si="156"/>
        <v>1294.6322555592778</v>
      </c>
      <c r="AE692" s="16">
        <f t="shared" si="157"/>
        <v>-11495.741943511819</v>
      </c>
      <c r="AF692" s="16">
        <f t="shared" si="158"/>
        <v>1393.4934758980903</v>
      </c>
      <c r="AG692" s="16">
        <f t="shared" si="159"/>
        <v>5721.0486583342899</v>
      </c>
      <c r="AH692">
        <f>INDEX(Impacts_scenario_1_RSBsn_Mask!$Y$2:$Y$70,$Z692-1939+1,1)</f>
        <v>0.76880523768828357</v>
      </c>
    </row>
    <row r="693" spans="1:34" x14ac:dyDescent="0.3">
      <c r="A693">
        <v>231</v>
      </c>
      <c r="B693">
        <v>2</v>
      </c>
      <c r="C693">
        <f>RS_wells_scenario_1_bgw!C693-RS_wells_baseline_bgw!C693</f>
        <v>-54.448599994182587</v>
      </c>
      <c r="D693">
        <f>RS_wells_scenario_1_bgw!D693-RS_wells_baseline_bgw!D693</f>
        <v>0</v>
      </c>
      <c r="E693">
        <f>RS_wells_scenario_1_bgw!E693-RS_wells_baseline_bgw!E693</f>
        <v>0</v>
      </c>
      <c r="F693">
        <f>RS_wells_scenario_1_bgw!F693-RS_wells_baseline_bgw!F693</f>
        <v>0</v>
      </c>
      <c r="G693">
        <f>RS_wells_scenario_1_bgw!G693-RS_wells_baseline_bgw!G693</f>
        <v>0</v>
      </c>
      <c r="H693" s="19">
        <f>RS_wells_scenario_1_bgw!H693-RS_wells_baseline_bgw!H693</f>
        <v>-7.1093000024557114</v>
      </c>
      <c r="I693">
        <f>RS_wells_scenario_1_bgw!I693-RS_wells_baseline_bgw!I693</f>
        <v>36.9679000005126</v>
      </c>
      <c r="J693">
        <f>RS_wells_scenario_1_bgw!J693-RS_wells_baseline_bgw!J693</f>
        <v>0</v>
      </c>
      <c r="K693">
        <f>RS_wells_scenario_1_bgw!K693-RS_wells_baseline_bgw!K693</f>
        <v>-85.139999998733401</v>
      </c>
      <c r="L693">
        <f>RS_wells_scenario_1_bgw!L693-RS_wells_baseline_bgw!L693</f>
        <v>-5.0172000005841255</v>
      </c>
      <c r="M693">
        <f>RS_wells_scenario_1_bgw!M693-RS_wells_baseline_bgw!M693</f>
        <v>0</v>
      </c>
      <c r="N693">
        <f>RS_wells_scenario_1_bgw!N693-RS_wells_baseline_bgw!N693</f>
        <v>-8.2581000030040741</v>
      </c>
      <c r="O693">
        <v>10.145833333333334</v>
      </c>
      <c r="P693">
        <f t="shared" si="146"/>
        <v>1959</v>
      </c>
      <c r="Q693" s="2">
        <f t="shared" si="147"/>
        <v>21600.916666666151</v>
      </c>
      <c r="R693">
        <f t="shared" si="148"/>
        <v>2.6318442166056418E-5</v>
      </c>
      <c r="S693">
        <f>I693*$O693/ref!$B$3</f>
        <v>8.6104258973492675E-3</v>
      </c>
      <c r="T693">
        <f>K693*$O693/ref!$B$3</f>
        <v>-1.9830492423947414E-2</v>
      </c>
      <c r="U693">
        <f>L693*$O693/ref!$B$3</f>
        <v>-1.1685875804849965E-3</v>
      </c>
      <c r="V693">
        <f>N693*$O693/ref!$B$3</f>
        <v>-1.9234459660348677E-3</v>
      </c>
      <c r="W693">
        <f t="shared" si="152"/>
        <v>2</v>
      </c>
      <c r="X693" t="str">
        <f t="shared" si="153"/>
        <v>2 1959</v>
      </c>
      <c r="Y693">
        <f t="shared" si="150"/>
        <v>7</v>
      </c>
      <c r="Z693">
        <f t="shared" si="154"/>
        <v>1997</v>
      </c>
      <c r="AA693" t="str">
        <f t="shared" si="155"/>
        <v>7 1997</v>
      </c>
      <c r="AB693" s="1">
        <f t="shared" si="151"/>
        <v>35642.3125</v>
      </c>
      <c r="AC693">
        <f t="shared" si="149"/>
        <v>3</v>
      </c>
      <c r="AD693" s="16">
        <f t="shared" si="156"/>
        <v>983.10989944932305</v>
      </c>
      <c r="AE693" s="16">
        <f t="shared" si="157"/>
        <v>-35230.078082156819</v>
      </c>
      <c r="AF693" s="16">
        <f t="shared" si="158"/>
        <v>4248.0931351391337</v>
      </c>
      <c r="AG693" s="16">
        <f t="shared" si="159"/>
        <v>5327.7906517973788</v>
      </c>
      <c r="AH693">
        <f>INDEX(Impacts_scenario_1_RSBsn_Mask!$Y$2:$Y$70,$Z693-1939+1,1)</f>
        <v>0.76880523768828357</v>
      </c>
    </row>
    <row r="694" spans="1:34" x14ac:dyDescent="0.3">
      <c r="A694">
        <v>231</v>
      </c>
      <c r="B694">
        <v>3</v>
      </c>
      <c r="C694">
        <f>RS_wells_scenario_1_bgw!C694-RS_wells_baseline_bgw!C694</f>
        <v>-57.394400000572205</v>
      </c>
      <c r="D694">
        <f>RS_wells_scenario_1_bgw!D694-RS_wells_baseline_bgw!D694</f>
        <v>0</v>
      </c>
      <c r="E694">
        <f>RS_wells_scenario_1_bgw!E694-RS_wells_baseline_bgw!E694</f>
        <v>0</v>
      </c>
      <c r="F694">
        <f>RS_wells_scenario_1_bgw!F694-RS_wells_baseline_bgw!F694</f>
        <v>0</v>
      </c>
      <c r="G694">
        <f>RS_wells_scenario_1_bgw!G694-RS_wells_baseline_bgw!G694</f>
        <v>0</v>
      </c>
      <c r="H694" s="19">
        <f>RS_wells_scenario_1_bgw!H694-RS_wells_baseline_bgw!H694</f>
        <v>-7.6290000006556511</v>
      </c>
      <c r="I694">
        <f>RS_wells_scenario_1_bgw!I694-RS_wells_baseline_bgw!I694</f>
        <v>32.476099999621511</v>
      </c>
      <c r="J694">
        <f>RS_wells_scenario_1_bgw!J694-RS_wells_baseline_bgw!J694</f>
        <v>0</v>
      </c>
      <c r="K694">
        <f>RS_wells_scenario_1_bgw!K694-RS_wells_baseline_bgw!K694</f>
        <v>-85.139999998733401</v>
      </c>
      <c r="L694">
        <f>RS_wells_scenario_1_bgw!L694-RS_wells_baseline_bgw!L694</f>
        <v>-5.0467000007629395</v>
      </c>
      <c r="M694">
        <f>RS_wells_scenario_1_bgw!M694-RS_wells_baseline_bgw!M694</f>
        <v>0</v>
      </c>
      <c r="N694">
        <f>RS_wells_scenario_1_bgw!N694-RS_wells_baseline_bgw!N694</f>
        <v>-7.084199994802475</v>
      </c>
      <c r="O694">
        <v>10.145833333333334</v>
      </c>
      <c r="P694">
        <f t="shared" si="146"/>
        <v>1959</v>
      </c>
      <c r="Q694" s="2">
        <f t="shared" si="147"/>
        <v>21611.062499999483</v>
      </c>
      <c r="R694">
        <f t="shared" si="148"/>
        <v>-1.2481099790450771E-5</v>
      </c>
      <c r="S694">
        <f>I694*$O694/ref!$B$3</f>
        <v>7.5642125324340351E-3</v>
      </c>
      <c r="T694">
        <f>K694*$O694/ref!$B$3</f>
        <v>-1.9830492423947414E-2</v>
      </c>
      <c r="U694">
        <f>L694*$O694/ref!$B$3</f>
        <v>-1.1754586109061981E-3</v>
      </c>
      <c r="V694">
        <f>N694*$O694/ref!$B$3</f>
        <v>-1.6500255382751788E-3</v>
      </c>
      <c r="W694">
        <f t="shared" si="152"/>
        <v>2</v>
      </c>
      <c r="X694" t="str">
        <f t="shared" si="153"/>
        <v>2 1959</v>
      </c>
      <c r="Y694">
        <f t="shared" si="150"/>
        <v>8</v>
      </c>
      <c r="Z694">
        <f t="shared" si="154"/>
        <v>1997</v>
      </c>
      <c r="AA694" t="str">
        <f t="shared" si="155"/>
        <v>8 1997</v>
      </c>
      <c r="AB694" s="1">
        <f t="shared" si="151"/>
        <v>35672.75</v>
      </c>
      <c r="AC694">
        <f t="shared" si="149"/>
        <v>3</v>
      </c>
      <c r="AD694" s="16">
        <f t="shared" si="156"/>
        <v>19261.831771857363</v>
      </c>
      <c r="AE694" s="16">
        <f t="shared" si="157"/>
        <v>-38663.930370781687</v>
      </c>
      <c r="AF694" s="16">
        <f t="shared" si="158"/>
        <v>341.80449179489023</v>
      </c>
      <c r="AG694" s="16">
        <f t="shared" si="159"/>
        <v>7146.9821547404445</v>
      </c>
      <c r="AH694">
        <f>INDEX(Impacts_scenario_1_RSBsn_Mask!$Y$2:$Y$70,$Z694-1939+1,1)</f>
        <v>0.76880523768828357</v>
      </c>
    </row>
    <row r="695" spans="1:34" x14ac:dyDescent="0.3">
      <c r="A695">
        <v>232</v>
      </c>
      <c r="B695">
        <v>1</v>
      </c>
      <c r="C695">
        <f>RS_wells_scenario_1_bgw!C695-RS_wells_baseline_bgw!C695</f>
        <v>99.024800002574921</v>
      </c>
      <c r="D695">
        <f>RS_wells_scenario_1_bgw!D695-RS_wells_baseline_bgw!D695</f>
        <v>0</v>
      </c>
      <c r="E695">
        <f>RS_wells_scenario_1_bgw!E695-RS_wells_baseline_bgw!E695</f>
        <v>0</v>
      </c>
      <c r="F695">
        <f>RS_wells_scenario_1_bgw!F695-RS_wells_baseline_bgw!F695</f>
        <v>0</v>
      </c>
      <c r="G695">
        <f>RS_wells_scenario_1_bgw!G695-RS_wells_baseline_bgw!G695</f>
        <v>0</v>
      </c>
      <c r="H695" s="19">
        <f>RS_wells_scenario_1_bgw!H695-RS_wells_baseline_bgw!H695</f>
        <v>-9.4510999992489815</v>
      </c>
      <c r="I695">
        <f>RS_wells_scenario_1_bgw!I695-RS_wells_baseline_bgw!I695</f>
        <v>191.89500000141561</v>
      </c>
      <c r="J695">
        <f>RS_wells_scenario_1_bgw!J695-RS_wells_baseline_bgw!J695</f>
        <v>0</v>
      </c>
      <c r="K695">
        <f>RS_wells_scenario_1_bgw!K695-RS_wells_baseline_bgw!K695</f>
        <v>-85.139999998733401</v>
      </c>
      <c r="L695">
        <f>RS_wells_scenario_1_bgw!L695-RS_wells_baseline_bgw!L695</f>
        <v>-9.8185999989509583</v>
      </c>
      <c r="M695">
        <f>RS_wells_scenario_1_bgw!M695-RS_wells_baseline_bgw!M695</f>
        <v>0</v>
      </c>
      <c r="N695">
        <f>RS_wells_scenario_1_bgw!N695-RS_wells_baseline_bgw!N695</f>
        <v>-7.294299989938736</v>
      </c>
      <c r="O695">
        <v>10.145833333333334</v>
      </c>
      <c r="P695">
        <f t="shared" si="146"/>
        <v>1959</v>
      </c>
      <c r="Q695" s="2">
        <f t="shared" si="147"/>
        <v>21621.208333332816</v>
      </c>
      <c r="R695">
        <f t="shared" si="148"/>
        <v>-4.9411225871941476E-5</v>
      </c>
      <c r="S695">
        <f>I695*$O695/ref!$B$3</f>
        <v>4.4695470328612548E-2</v>
      </c>
      <c r="T695">
        <f>K695*$O695/ref!$B$3</f>
        <v>-1.9830492423947414E-2</v>
      </c>
      <c r="U695">
        <f>L695*$O695/ref!$B$3</f>
        <v>-2.2869118263549879E-3</v>
      </c>
      <c r="V695">
        <f>N695*$O695/ref!$B$3</f>
        <v>-1.6989612484217959E-3</v>
      </c>
      <c r="W695">
        <f t="shared" si="152"/>
        <v>3</v>
      </c>
      <c r="X695" t="str">
        <f t="shared" si="153"/>
        <v>3 1959</v>
      </c>
      <c r="Y695">
        <f t="shared" si="150"/>
        <v>9</v>
      </c>
      <c r="Z695">
        <f t="shared" si="154"/>
        <v>1997</v>
      </c>
      <c r="AA695" t="str">
        <f t="shared" si="155"/>
        <v>9 1997</v>
      </c>
      <c r="AB695" s="1">
        <f t="shared" si="151"/>
        <v>35703.1875</v>
      </c>
      <c r="AC695">
        <f t="shared" si="149"/>
        <v>3</v>
      </c>
      <c r="AD695" s="16">
        <f t="shared" si="156"/>
        <v>836.18000098102289</v>
      </c>
      <c r="AE695" s="16">
        <f t="shared" si="157"/>
        <v>-17382.661410870063</v>
      </c>
      <c r="AF695" s="16">
        <f t="shared" si="158"/>
        <v>3015.8964361051321</v>
      </c>
      <c r="AG695" s="16">
        <f t="shared" si="159"/>
        <v>6766.8182842138249</v>
      </c>
      <c r="AH695">
        <f>INDEX(Impacts_scenario_1_RSBsn_Mask!$Y$2:$Y$70,$Z695-1939+1,1)</f>
        <v>0.76880523768828357</v>
      </c>
    </row>
    <row r="696" spans="1:34" x14ac:dyDescent="0.3">
      <c r="A696">
        <v>232</v>
      </c>
      <c r="B696">
        <v>2</v>
      </c>
      <c r="C696">
        <f>RS_wells_scenario_1_bgw!C696-RS_wells_baseline_bgw!C696</f>
        <v>61.417300000786781</v>
      </c>
      <c r="D696">
        <f>RS_wells_scenario_1_bgw!D696-RS_wells_baseline_bgw!D696</f>
        <v>0</v>
      </c>
      <c r="E696">
        <f>RS_wells_scenario_1_bgw!E696-RS_wells_baseline_bgw!E696</f>
        <v>0</v>
      </c>
      <c r="F696">
        <f>RS_wells_scenario_1_bgw!F696-RS_wells_baseline_bgw!F696</f>
        <v>0</v>
      </c>
      <c r="G696">
        <f>RS_wells_scenario_1_bgw!G696-RS_wells_baseline_bgw!G696</f>
        <v>0</v>
      </c>
      <c r="H696" s="19">
        <f>RS_wells_scenario_1_bgw!H696-RS_wells_baseline_bgw!H696</f>
        <v>-10.152500003576279</v>
      </c>
      <c r="I696">
        <f>RS_wells_scenario_1_bgw!I696-RS_wells_baseline_bgw!I696</f>
        <v>152.86979999952018</v>
      </c>
      <c r="J696">
        <f>RS_wells_scenario_1_bgw!J696-RS_wells_baseline_bgw!J696</f>
        <v>0</v>
      </c>
      <c r="K696">
        <f>RS_wells_scenario_1_bgw!K696-RS_wells_baseline_bgw!K696</f>
        <v>-85.139999998733401</v>
      </c>
      <c r="L696">
        <f>RS_wells_scenario_1_bgw!L696-RS_wells_baseline_bgw!L696</f>
        <v>-9.8577000051736832</v>
      </c>
      <c r="M696">
        <f>RS_wells_scenario_1_bgw!M696-RS_wells_baseline_bgw!M696</f>
        <v>0</v>
      </c>
      <c r="N696">
        <f>RS_wells_scenario_1_bgw!N696-RS_wells_baseline_bgw!N696</f>
        <v>-6.4192000031471252</v>
      </c>
      <c r="O696">
        <v>10.145833333333334</v>
      </c>
      <c r="P696">
        <f t="shared" si="146"/>
        <v>1959</v>
      </c>
      <c r="Q696" s="2">
        <f t="shared" si="147"/>
        <v>21631.354166666148</v>
      </c>
      <c r="R696">
        <f t="shared" si="148"/>
        <v>-8.5528064156452542E-5</v>
      </c>
      <c r="S696">
        <f>I696*$O696/ref!$B$3</f>
        <v>3.5605865759759686E-2</v>
      </c>
      <c r="T696">
        <f>K696*$O696/ref!$B$3</f>
        <v>-1.9830492423947414E-2</v>
      </c>
      <c r="U696">
        <f>L696*$O696/ref!$B$3</f>
        <v>-2.2960188545108205E-3</v>
      </c>
      <c r="V696">
        <f>N696*$O696/ref!$B$3</f>
        <v>-1.4951362113237729E-3</v>
      </c>
      <c r="W696">
        <f t="shared" si="152"/>
        <v>3</v>
      </c>
      <c r="X696" t="str">
        <f t="shared" si="153"/>
        <v>3 1959</v>
      </c>
      <c r="Y696">
        <f t="shared" si="150"/>
        <v>10</v>
      </c>
      <c r="Z696">
        <f t="shared" si="154"/>
        <v>1997</v>
      </c>
      <c r="AA696" t="str">
        <f t="shared" si="155"/>
        <v>10 1997</v>
      </c>
      <c r="AB696" s="1">
        <f t="shared" si="151"/>
        <v>35733.625</v>
      </c>
      <c r="AC696">
        <f t="shared" si="149"/>
        <v>3</v>
      </c>
      <c r="AD696" s="16">
        <f t="shared" si="156"/>
        <v>-4581.2211259711248</v>
      </c>
      <c r="AE696" s="16">
        <f t="shared" si="157"/>
        <v>-48.83138574667209</v>
      </c>
      <c r="AF696" s="16">
        <f t="shared" si="158"/>
        <v>178.63231027820817</v>
      </c>
      <c r="AG696" s="16">
        <f t="shared" si="159"/>
        <v>6445.404466766955</v>
      </c>
      <c r="AH696">
        <f>INDEX(Impacts_scenario_1_RSBsn_Mask!$Y$2:$Y$70,$Z696-1939+1,1)</f>
        <v>0.76880523768828357</v>
      </c>
    </row>
    <row r="697" spans="1:34" x14ac:dyDescent="0.3">
      <c r="A697">
        <v>232</v>
      </c>
      <c r="B697">
        <v>3</v>
      </c>
      <c r="C697">
        <f>RS_wells_scenario_1_bgw!C697-RS_wells_baseline_bgw!C697</f>
        <v>43.307699993252754</v>
      </c>
      <c r="D697">
        <f>RS_wells_scenario_1_bgw!D697-RS_wells_baseline_bgw!D697</f>
        <v>0</v>
      </c>
      <c r="E697">
        <f>RS_wells_scenario_1_bgw!E697-RS_wells_baseline_bgw!E697</f>
        <v>0</v>
      </c>
      <c r="F697">
        <f>RS_wells_scenario_1_bgw!F697-RS_wells_baseline_bgw!F697</f>
        <v>0</v>
      </c>
      <c r="G697">
        <f>RS_wells_scenario_1_bgw!G697-RS_wells_baseline_bgw!G697</f>
        <v>0</v>
      </c>
      <c r="H697" s="19">
        <f>RS_wells_scenario_1_bgw!H697-RS_wells_baseline_bgw!H697</f>
        <v>-10.603399999439716</v>
      </c>
      <c r="I697">
        <f>RS_wells_scenario_1_bgw!I697-RS_wells_baseline_bgw!I697</f>
        <v>133.18630000017583</v>
      </c>
      <c r="J697">
        <f>RS_wells_scenario_1_bgw!J697-RS_wells_baseline_bgw!J697</f>
        <v>0</v>
      </c>
      <c r="K697">
        <f>RS_wells_scenario_1_bgw!K697-RS_wells_baseline_bgw!K697</f>
        <v>-85.139999998733401</v>
      </c>
      <c r="L697">
        <f>RS_wells_scenario_1_bgw!L697-RS_wells_baseline_bgw!L697</f>
        <v>-9.0170000046491623</v>
      </c>
      <c r="M697">
        <f>RS_wells_scenario_1_bgw!M697-RS_wells_baseline_bgw!M697</f>
        <v>0</v>
      </c>
      <c r="N697">
        <f>RS_wells_scenario_1_bgw!N697-RS_wells_baseline_bgw!N697</f>
        <v>-5.300599992275238</v>
      </c>
      <c r="O697">
        <v>10.145833333333334</v>
      </c>
      <c r="P697">
        <f t="shared" si="146"/>
        <v>1959</v>
      </c>
      <c r="Q697" s="2">
        <f t="shared" si="147"/>
        <v>21641.49999999948</v>
      </c>
      <c r="R697">
        <f t="shared" si="148"/>
        <v>-1.2148453624660889E-4</v>
      </c>
      <c r="S697">
        <f>I697*$O697/ref!$B$3</f>
        <v>3.1021258082762106E-2</v>
      </c>
      <c r="T697">
        <f>K697*$O697/ref!$B$3</f>
        <v>-1.9830492423947414E-2</v>
      </c>
      <c r="U697">
        <f>L697*$O697/ref!$B$3</f>
        <v>-2.1002061343855898E-3</v>
      </c>
      <c r="V697">
        <f>N697*$O697/ref!$B$3</f>
        <v>-1.2345960534502415E-3</v>
      </c>
      <c r="W697">
        <f t="shared" si="152"/>
        <v>3</v>
      </c>
      <c r="X697" t="str">
        <f t="shared" si="153"/>
        <v>3 1959</v>
      </c>
      <c r="Y697">
        <f t="shared" si="150"/>
        <v>11</v>
      </c>
      <c r="Z697">
        <f t="shared" si="154"/>
        <v>1997</v>
      </c>
      <c r="AA697" t="str">
        <f t="shared" si="155"/>
        <v>11 1997</v>
      </c>
      <c r="AB697" s="1">
        <f t="shared" si="151"/>
        <v>35764.0625</v>
      </c>
      <c r="AC697">
        <f t="shared" si="149"/>
        <v>3</v>
      </c>
      <c r="AD697" s="16">
        <f t="shared" si="156"/>
        <v>-1495.0518270707043</v>
      </c>
      <c r="AE697" s="16">
        <f t="shared" si="157"/>
        <v>-48.83138574667209</v>
      </c>
      <c r="AF697" s="16">
        <f t="shared" si="158"/>
        <v>1509.3531187564088</v>
      </c>
      <c r="AG697" s="16">
        <f t="shared" si="159"/>
        <v>6056.0795557584843</v>
      </c>
      <c r="AH697">
        <f>INDEX(Impacts_scenario_1_RSBsn_Mask!$Y$2:$Y$70,$Z697-1939+1,1)</f>
        <v>0.76880523768828357</v>
      </c>
    </row>
    <row r="698" spans="1:34" x14ac:dyDescent="0.3">
      <c r="A698">
        <v>233</v>
      </c>
      <c r="B698">
        <v>1</v>
      </c>
      <c r="C698">
        <f>RS_wells_scenario_1_bgw!C698-RS_wells_baseline_bgw!C698</f>
        <v>-16381.432099997997</v>
      </c>
      <c r="D698">
        <f>RS_wells_scenario_1_bgw!D698-RS_wells_baseline_bgw!D698</f>
        <v>0</v>
      </c>
      <c r="E698">
        <f>RS_wells_scenario_1_bgw!E698-RS_wells_baseline_bgw!E698</f>
        <v>-14219.369999997318</v>
      </c>
      <c r="F698">
        <f>RS_wells_scenario_1_bgw!F698-RS_wells_baseline_bgw!F698</f>
        <v>0</v>
      </c>
      <c r="G698">
        <f>RS_wells_scenario_1_bgw!G698-RS_wells_baseline_bgw!G698</f>
        <v>0</v>
      </c>
      <c r="H698" s="19">
        <f>RS_wells_scenario_1_bgw!H698-RS_wells_baseline_bgw!H698</f>
        <v>-14.938899993896484</v>
      </c>
      <c r="I698">
        <f>RS_wells_scenario_1_bgw!I698-RS_wells_baseline_bgw!I698</f>
        <v>-1.9458999997004867</v>
      </c>
      <c r="J698">
        <f>RS_wells_scenario_1_bgw!J698-RS_wells_baseline_bgw!J698</f>
        <v>0</v>
      </c>
      <c r="K698">
        <f>RS_wells_scenario_1_bgw!K698-RS_wells_baseline_bgw!K698</f>
        <v>-30545.910000000149</v>
      </c>
      <c r="L698">
        <f>RS_wells_scenario_1_bgw!L698-RS_wells_baseline_bgw!L698</f>
        <v>-54.082000002264977</v>
      </c>
      <c r="M698">
        <f>RS_wells_scenario_1_bgw!M698-RS_wells_baseline_bgw!M698</f>
        <v>0</v>
      </c>
      <c r="N698">
        <f>RS_wells_scenario_1_bgw!N698-RS_wells_baseline_bgw!N698</f>
        <v>-7.8159000128507614</v>
      </c>
      <c r="O698">
        <v>10.145833333333334</v>
      </c>
      <c r="P698">
        <f t="shared" si="146"/>
        <v>1959</v>
      </c>
      <c r="Q698" s="2">
        <f t="shared" si="147"/>
        <v>21651.645833332812</v>
      </c>
      <c r="R698">
        <f t="shared" si="148"/>
        <v>-1.6318442110070384E-4</v>
      </c>
      <c r="S698">
        <f>I698*$O698/ref!$B$3</f>
        <v>-4.5323179706828568E-4</v>
      </c>
      <c r="T698">
        <f>K698*$O698/ref!$B$3</f>
        <v>-7.1146398502066468</v>
      </c>
      <c r="U698">
        <f>L698*$O698/ref!$B$3</f>
        <v>-1.2596578474662843E-2</v>
      </c>
      <c r="V698">
        <f>N698*$O698/ref!$B$3</f>
        <v>-1.8204503875202409E-3</v>
      </c>
      <c r="W698">
        <f t="shared" si="152"/>
        <v>4</v>
      </c>
      <c r="X698" t="str">
        <f t="shared" si="153"/>
        <v>4 1959</v>
      </c>
      <c r="Y698">
        <f t="shared" si="150"/>
        <v>12</v>
      </c>
      <c r="Z698">
        <f t="shared" si="154"/>
        <v>1997</v>
      </c>
      <c r="AA698" t="str">
        <f t="shared" si="155"/>
        <v>12 1997</v>
      </c>
      <c r="AB698" s="1">
        <f t="shared" si="151"/>
        <v>35794.5</v>
      </c>
      <c r="AC698">
        <f t="shared" si="149"/>
        <v>3</v>
      </c>
      <c r="AD698" s="16">
        <f t="shared" si="156"/>
        <v>-793.47236625492656</v>
      </c>
      <c r="AE698" s="16">
        <f t="shared" si="157"/>
        <v>-48.83138574667209</v>
      </c>
      <c r="AF698" s="16">
        <f t="shared" si="158"/>
        <v>0</v>
      </c>
      <c r="AG698" s="16">
        <f t="shared" si="159"/>
        <v>5898.0207010219619</v>
      </c>
      <c r="AH698">
        <f>INDEX(Impacts_scenario_1_RSBsn_Mask!$Y$2:$Y$70,$Z698-1939+1,1)</f>
        <v>0.76880523768828357</v>
      </c>
    </row>
    <row r="699" spans="1:34" x14ac:dyDescent="0.3">
      <c r="A699">
        <v>233</v>
      </c>
      <c r="B699">
        <v>2</v>
      </c>
      <c r="C699">
        <f>RS_wells_scenario_1_bgw!C699-RS_wells_baseline_bgw!C699</f>
        <v>-16351.337400019169</v>
      </c>
      <c r="D699">
        <f>RS_wells_scenario_1_bgw!D699-RS_wells_baseline_bgw!D699</f>
        <v>0</v>
      </c>
      <c r="E699">
        <f>RS_wells_scenario_1_bgw!E699-RS_wells_baseline_bgw!E699</f>
        <v>-14219.369999997318</v>
      </c>
      <c r="F699">
        <f>RS_wells_scenario_1_bgw!F699-RS_wells_baseline_bgw!F699</f>
        <v>0</v>
      </c>
      <c r="G699">
        <f>RS_wells_scenario_1_bgw!G699-RS_wells_baseline_bgw!G699</f>
        <v>0</v>
      </c>
      <c r="H699" s="19">
        <f>RS_wells_scenario_1_bgw!H699-RS_wells_baseline_bgw!H699</f>
        <v>-20.714999996125698</v>
      </c>
      <c r="I699">
        <f>RS_wells_scenario_1_bgw!I699-RS_wells_baseline_bgw!I699</f>
        <v>-2.6825000001117587</v>
      </c>
      <c r="J699">
        <f>RS_wells_scenario_1_bgw!J699-RS_wells_baseline_bgw!J699</f>
        <v>0</v>
      </c>
      <c r="K699">
        <f>RS_wells_scenario_1_bgw!K699-RS_wells_baseline_bgw!K699</f>
        <v>-30545.910000000149</v>
      </c>
      <c r="L699">
        <f>RS_wells_scenario_1_bgw!L699-RS_wells_baseline_bgw!L699</f>
        <v>-49.742300003767014</v>
      </c>
      <c r="M699">
        <f>RS_wells_scenario_1_bgw!M699-RS_wells_baseline_bgw!M699</f>
        <v>0</v>
      </c>
      <c r="N699">
        <f>RS_wells_scenario_1_bgw!N699-RS_wells_baseline_bgw!N699</f>
        <v>11.313800007104874</v>
      </c>
      <c r="O699">
        <v>10.145833333333334</v>
      </c>
      <c r="P699">
        <f t="shared" si="146"/>
        <v>1959</v>
      </c>
      <c r="Q699" s="2">
        <f t="shared" si="147"/>
        <v>21661.791666666144</v>
      </c>
      <c r="R699">
        <f t="shared" si="148"/>
        <v>-7.3376403214732119E-4</v>
      </c>
      <c r="S699">
        <f>I699*$O699/ref!$B$3</f>
        <v>-6.2479793199725787E-4</v>
      </c>
      <c r="T699">
        <f>K699*$O699/ref!$B$3</f>
        <v>-7.1146398502066468</v>
      </c>
      <c r="U699">
        <f>L699*$O699/ref!$B$3</f>
        <v>-1.1585791677109417E-2</v>
      </c>
      <c r="V699">
        <f>N699*$O699/ref!$B$3</f>
        <v>2.6351682561696864E-3</v>
      </c>
      <c r="W699">
        <f t="shared" si="152"/>
        <v>4</v>
      </c>
      <c r="X699" t="str">
        <f t="shared" si="153"/>
        <v>4 1959</v>
      </c>
      <c r="Y699">
        <f t="shared" si="150"/>
        <v>1</v>
      </c>
      <c r="Z699">
        <f t="shared" si="154"/>
        <v>1998</v>
      </c>
      <c r="AA699" t="str">
        <f t="shared" si="155"/>
        <v>1 1998</v>
      </c>
      <c r="AB699" s="1">
        <f t="shared" si="151"/>
        <v>35824.9375</v>
      </c>
      <c r="AC699">
        <f t="shared" si="149"/>
        <v>3</v>
      </c>
      <c r="AD699" s="16">
        <f t="shared" si="156"/>
        <v>-818.16749170569199</v>
      </c>
      <c r="AE699" s="16">
        <f t="shared" si="157"/>
        <v>-40.930870049931862</v>
      </c>
      <c r="AF699" s="16">
        <f t="shared" si="158"/>
        <v>747.52665334734661</v>
      </c>
      <c r="AG699" s="16">
        <f t="shared" si="159"/>
        <v>5669.9937903868176</v>
      </c>
      <c r="AH699">
        <f>INDEX(Impacts_scenario_1_RSBsn_Mask!$Y$2:$Y$70,$Z699-1939+1,1)</f>
        <v>0.76931417544010294</v>
      </c>
    </row>
    <row r="700" spans="1:34" x14ac:dyDescent="0.3">
      <c r="A700">
        <v>233</v>
      </c>
      <c r="B700">
        <v>3</v>
      </c>
      <c r="C700">
        <f>RS_wells_scenario_1_bgw!C700-RS_wells_baseline_bgw!C700</f>
        <v>-16271.416700005531</v>
      </c>
      <c r="D700">
        <f>RS_wells_scenario_1_bgw!D700-RS_wells_baseline_bgw!D700</f>
        <v>0</v>
      </c>
      <c r="E700">
        <f>RS_wells_scenario_1_bgw!E700-RS_wells_baseline_bgw!E700</f>
        <v>-14219.369999997318</v>
      </c>
      <c r="F700">
        <f>RS_wells_scenario_1_bgw!F700-RS_wells_baseline_bgw!F700</f>
        <v>0</v>
      </c>
      <c r="G700">
        <f>RS_wells_scenario_1_bgw!G700-RS_wells_baseline_bgw!G700</f>
        <v>0</v>
      </c>
      <c r="H700" s="19">
        <f>RS_wells_scenario_1_bgw!H700-RS_wells_baseline_bgw!H700</f>
        <v>-26.443499997258186</v>
      </c>
      <c r="I700">
        <f>RS_wells_scenario_1_bgw!I700-RS_wells_baseline_bgw!I700</f>
        <v>-0.83129999972879887</v>
      </c>
      <c r="J700">
        <f>RS_wells_scenario_1_bgw!J700-RS_wells_baseline_bgw!J700</f>
        <v>0</v>
      </c>
      <c r="K700">
        <f>RS_wells_scenario_1_bgw!K700-RS_wells_baseline_bgw!K700</f>
        <v>-30545.910000000149</v>
      </c>
      <c r="L700">
        <f>RS_wells_scenario_1_bgw!L700-RS_wells_baseline_bgw!L700</f>
        <v>-15.742500007152557</v>
      </c>
      <c r="M700">
        <f>RS_wells_scenario_1_bgw!M700-RS_wells_baseline_bgw!M700</f>
        <v>0</v>
      </c>
      <c r="N700">
        <f>RS_wells_scenario_1_bgw!N700-RS_wells_baseline_bgw!N700</f>
        <v>48.324600011110306</v>
      </c>
      <c r="O700">
        <v>10.145833333333334</v>
      </c>
      <c r="P700">
        <f t="shared" si="146"/>
        <v>1959</v>
      </c>
      <c r="Q700" s="2">
        <f t="shared" si="147"/>
        <v>21671.937499999476</v>
      </c>
      <c r="R700">
        <f t="shared" si="148"/>
        <v>-1.7129003438343298E-3</v>
      </c>
      <c r="S700">
        <f>I700*$O700/ref!$B$3</f>
        <v>-1.9362330686979889E-4</v>
      </c>
      <c r="T700">
        <f>K700*$O700/ref!$B$3</f>
        <v>-7.1146398502066468</v>
      </c>
      <c r="U700">
        <f>L700*$O700/ref!$B$3</f>
        <v>-3.6666846033647535E-3</v>
      </c>
      <c r="V700">
        <f>N700*$O700/ref!$B$3</f>
        <v>1.125558626291835E-2</v>
      </c>
      <c r="W700">
        <f t="shared" si="152"/>
        <v>4</v>
      </c>
      <c r="X700" t="str">
        <f t="shared" si="153"/>
        <v>4 1959</v>
      </c>
      <c r="Y700">
        <f t="shared" si="150"/>
        <v>2</v>
      </c>
      <c r="Z700">
        <f t="shared" si="154"/>
        <v>1998</v>
      </c>
      <c r="AA700" t="str">
        <f t="shared" si="155"/>
        <v>2 1998</v>
      </c>
      <c r="AB700" s="1">
        <f t="shared" si="151"/>
        <v>35855.375</v>
      </c>
      <c r="AC700">
        <f t="shared" si="149"/>
        <v>3</v>
      </c>
      <c r="AD700" s="16">
        <f t="shared" si="156"/>
        <v>-722.28948111417071</v>
      </c>
      <c r="AE700" s="16">
        <f t="shared" si="157"/>
        <v>-40.930870049931862</v>
      </c>
      <c r="AF700" s="16">
        <f t="shared" si="158"/>
        <v>637.84773411372282</v>
      </c>
      <c r="AG700" s="16">
        <f t="shared" si="159"/>
        <v>5489.1811325362587</v>
      </c>
      <c r="AH700">
        <f>INDEX(Impacts_scenario_1_RSBsn_Mask!$Y$2:$Y$70,$Z700-1939+1,1)</f>
        <v>0.76931417544010294</v>
      </c>
    </row>
    <row r="701" spans="1:34" x14ac:dyDescent="0.3">
      <c r="A701">
        <v>234</v>
      </c>
      <c r="B701">
        <v>1</v>
      </c>
      <c r="C701">
        <f>RS_wells_scenario_1_bgw!C701-RS_wells_baseline_bgw!C701</f>
        <v>-61.698699999600649</v>
      </c>
      <c r="D701">
        <f>RS_wells_scenario_1_bgw!D701-RS_wells_baseline_bgw!D701</f>
        <v>0</v>
      </c>
      <c r="E701">
        <f>RS_wells_scenario_1_bgw!E701-RS_wells_baseline_bgw!E701</f>
        <v>-22300.10000000149</v>
      </c>
      <c r="F701">
        <f>RS_wells_scenario_1_bgw!F701-RS_wells_baseline_bgw!F701</f>
        <v>0</v>
      </c>
      <c r="G701">
        <f>RS_wells_scenario_1_bgw!G701-RS_wells_baseline_bgw!G701</f>
        <v>0</v>
      </c>
      <c r="H701" s="19">
        <f>RS_wells_scenario_1_bgw!H701-RS_wells_baseline_bgw!H701</f>
        <v>-12.444099992513657</v>
      </c>
      <c r="I701">
        <f>RS_wells_scenario_1_bgw!I701-RS_wells_baseline_bgw!I701</f>
        <v>25384.103600025177</v>
      </c>
      <c r="J701">
        <f>RS_wells_scenario_1_bgw!J701-RS_wells_baseline_bgw!J701</f>
        <v>0</v>
      </c>
      <c r="K701">
        <f>RS_wells_scenario_1_bgw!K701-RS_wells_baseline_bgw!K701</f>
        <v>-47856.410000000149</v>
      </c>
      <c r="L701">
        <f>RS_wells_scenario_1_bgw!L701-RS_wells_baseline_bgw!L701</f>
        <v>-4.1055999994277954</v>
      </c>
      <c r="M701">
        <f>RS_wells_scenario_1_bgw!M701-RS_wells_baseline_bgw!M701</f>
        <v>0</v>
      </c>
      <c r="N701">
        <f>RS_wells_scenario_1_bgw!N701-RS_wells_baseline_bgw!N701</f>
        <v>99.410400003194809</v>
      </c>
      <c r="O701">
        <v>10.145833333333334</v>
      </c>
      <c r="P701">
        <f t="shared" si="146"/>
        <v>1959</v>
      </c>
      <c r="Q701" s="2">
        <f t="shared" si="147"/>
        <v>21682.083333332808</v>
      </c>
      <c r="R701">
        <f t="shared" si="148"/>
        <v>-2.5625315004744209E-3</v>
      </c>
      <c r="S701">
        <f>I701*$O701/ref!$B$3</f>
        <v>5.9123710845253017</v>
      </c>
      <c r="T701">
        <f>K701*$O701/ref!$B$3</f>
        <v>-11.146537185300003</v>
      </c>
      <c r="U701">
        <f>L701*$O701/ref!$B$3</f>
        <v>-9.5626109567327467E-4</v>
      </c>
      <c r="V701">
        <f>N701*$O701/ref!$B$3</f>
        <v>2.3154300964931453E-2</v>
      </c>
      <c r="W701">
        <f t="shared" si="152"/>
        <v>5</v>
      </c>
      <c r="X701" t="str">
        <f t="shared" si="153"/>
        <v>5 1959</v>
      </c>
      <c r="Y701">
        <f t="shared" si="150"/>
        <v>3</v>
      </c>
      <c r="Z701">
        <f t="shared" si="154"/>
        <v>1998</v>
      </c>
      <c r="AA701" t="str">
        <f t="shared" si="155"/>
        <v>3 1998</v>
      </c>
      <c r="AB701" s="1">
        <f t="shared" si="151"/>
        <v>35885.8125</v>
      </c>
      <c r="AC701">
        <f t="shared" si="149"/>
        <v>3</v>
      </c>
      <c r="AD701" s="16">
        <f t="shared" si="156"/>
        <v>-2767.1911693485081</v>
      </c>
      <c r="AE701" s="16">
        <f t="shared" si="157"/>
        <v>-40.930870049931862</v>
      </c>
      <c r="AF701" s="16">
        <f t="shared" si="158"/>
        <v>-4.7094275137745173E-3</v>
      </c>
      <c r="AG701" s="16">
        <f t="shared" si="159"/>
        <v>5460.062850664408</v>
      </c>
      <c r="AH701">
        <f>INDEX(Impacts_scenario_1_RSBsn_Mask!$Y$2:$Y$70,$Z701-1939+1,1)</f>
        <v>0.76931417544010294</v>
      </c>
    </row>
    <row r="702" spans="1:34" x14ac:dyDescent="0.3">
      <c r="A702">
        <v>234</v>
      </c>
      <c r="B702">
        <v>2</v>
      </c>
      <c r="C702">
        <f>RS_wells_scenario_1_bgw!C702-RS_wells_baseline_bgw!C702</f>
        <v>-0.39149999991059303</v>
      </c>
      <c r="D702">
        <f>RS_wells_scenario_1_bgw!D702-RS_wells_baseline_bgw!D702</f>
        <v>0</v>
      </c>
      <c r="E702">
        <f>RS_wells_scenario_1_bgw!E702-RS_wells_baseline_bgw!E702</f>
        <v>-22300.10000000149</v>
      </c>
      <c r="F702">
        <f>RS_wells_scenario_1_bgw!F702-RS_wells_baseline_bgw!F702</f>
        <v>0</v>
      </c>
      <c r="G702">
        <f>RS_wells_scenario_1_bgw!G702-RS_wells_baseline_bgw!G702</f>
        <v>0</v>
      </c>
      <c r="H702" s="19">
        <f>RS_wells_scenario_1_bgw!H702-RS_wells_baseline_bgw!H702</f>
        <v>-11.899099990725517</v>
      </c>
      <c r="I702">
        <f>RS_wells_scenario_1_bgw!I702-RS_wells_baseline_bgw!I702</f>
        <v>25366.793099999428</v>
      </c>
      <c r="J702">
        <f>RS_wells_scenario_1_bgw!J702-RS_wells_baseline_bgw!J702</f>
        <v>0</v>
      </c>
      <c r="K702">
        <f>RS_wells_scenario_1_bgw!K702-RS_wells_baseline_bgw!K702</f>
        <v>-47856.410000000149</v>
      </c>
      <c r="L702">
        <f>RS_wells_scenario_1_bgw!L702-RS_wells_baseline_bgw!L702</f>
        <v>-4.234400000423193</v>
      </c>
      <c r="M702">
        <f>RS_wells_scenario_1_bgw!M702-RS_wells_baseline_bgw!M702</f>
        <v>0</v>
      </c>
      <c r="N702">
        <f>RS_wells_scenario_1_bgw!N702-RS_wells_baseline_bgw!N702</f>
        <v>181.30730000138283</v>
      </c>
      <c r="O702">
        <v>10.145833333333334</v>
      </c>
      <c r="P702">
        <f t="shared" si="146"/>
        <v>1959</v>
      </c>
      <c r="Q702" s="2">
        <f t="shared" si="147"/>
        <v>21692.22916666614</v>
      </c>
      <c r="R702">
        <f t="shared" si="148"/>
        <v>-4.4262634591548302E-3</v>
      </c>
      <c r="S702">
        <f>I702*$O702/ref!$B$3</f>
        <v>5.908339187184211</v>
      </c>
      <c r="T702">
        <f>K702*$O702/ref!$B$3</f>
        <v>-11.146537185300003</v>
      </c>
      <c r="U702">
        <f>L702*$O702/ref!$B$3</f>
        <v>-9.8626071329109988E-4</v>
      </c>
      <c r="V702">
        <f>N702*$O702/ref!$B$3</f>
        <v>4.2229422587940692E-2</v>
      </c>
      <c r="W702">
        <f t="shared" si="152"/>
        <v>5</v>
      </c>
      <c r="X702" t="str">
        <f t="shared" si="153"/>
        <v>5 1959</v>
      </c>
      <c r="Y702">
        <f t="shared" si="150"/>
        <v>4</v>
      </c>
      <c r="Z702">
        <f t="shared" si="154"/>
        <v>1998</v>
      </c>
      <c r="AA702" t="str">
        <f t="shared" si="155"/>
        <v>4 1998</v>
      </c>
      <c r="AB702" s="1">
        <f t="shared" si="151"/>
        <v>35916.25</v>
      </c>
      <c r="AC702">
        <f t="shared" si="149"/>
        <v>3</v>
      </c>
      <c r="AD702" s="16">
        <f t="shared" si="156"/>
        <v>-164.90442526998234</v>
      </c>
      <c r="AE702" s="16">
        <f t="shared" si="157"/>
        <v>-4831.063512898877</v>
      </c>
      <c r="AF702" s="16">
        <f t="shared" si="158"/>
        <v>3126.420354748002</v>
      </c>
      <c r="AG702" s="16">
        <f t="shared" si="159"/>
        <v>5039.6605999903431</v>
      </c>
      <c r="AH702">
        <f>INDEX(Impacts_scenario_1_RSBsn_Mask!$Y$2:$Y$70,$Z702-1939+1,1)</f>
        <v>0.76931417544010294</v>
      </c>
    </row>
    <row r="703" spans="1:34" x14ac:dyDescent="0.3">
      <c r="A703">
        <v>234</v>
      </c>
      <c r="B703">
        <v>3</v>
      </c>
      <c r="C703">
        <f>RS_wells_scenario_1_bgw!C703-RS_wells_baseline_bgw!C703</f>
        <v>-0.1948000006377697</v>
      </c>
      <c r="D703">
        <f>RS_wells_scenario_1_bgw!D703-RS_wells_baseline_bgw!D703</f>
        <v>0</v>
      </c>
      <c r="E703">
        <f>RS_wells_scenario_1_bgw!E703-RS_wells_baseline_bgw!E703</f>
        <v>-22300.10000000149</v>
      </c>
      <c r="F703">
        <f>RS_wells_scenario_1_bgw!F703-RS_wells_baseline_bgw!F703</f>
        <v>0</v>
      </c>
      <c r="G703">
        <f>RS_wells_scenario_1_bgw!G703-RS_wells_baseline_bgw!G703</f>
        <v>0</v>
      </c>
      <c r="H703" s="19">
        <f>RS_wells_scenario_1_bgw!H703-RS_wells_baseline_bgw!H703</f>
        <v>-14.833399996161461</v>
      </c>
      <c r="I703">
        <f>RS_wells_scenario_1_bgw!I703-RS_wells_baseline_bgw!I703</f>
        <v>25244.074599981308</v>
      </c>
      <c r="J703">
        <f>RS_wells_scenario_1_bgw!J703-RS_wells_baseline_bgw!J703</f>
        <v>0</v>
      </c>
      <c r="K703">
        <f>RS_wells_scenario_1_bgw!K703-RS_wells_baseline_bgw!K703</f>
        <v>-47856.410000000149</v>
      </c>
      <c r="L703">
        <f>RS_wells_scenario_1_bgw!L703-RS_wells_baseline_bgw!L703</f>
        <v>-4.6756999976933002</v>
      </c>
      <c r="M703">
        <f>RS_wells_scenario_1_bgw!M703-RS_wells_baseline_bgw!M703</f>
        <v>0</v>
      </c>
      <c r="N703">
        <f>RS_wells_scenario_1_bgw!N703-RS_wells_baseline_bgw!N703</f>
        <v>302.22779999673367</v>
      </c>
      <c r="O703">
        <v>10.145833333333334</v>
      </c>
      <c r="P703">
        <f t="shared" si="146"/>
        <v>1959</v>
      </c>
      <c r="Q703" s="2">
        <f t="shared" si="147"/>
        <v>21702.374999999472</v>
      </c>
      <c r="R703">
        <f t="shared" si="148"/>
        <v>-7.2637159219449054E-3</v>
      </c>
      <c r="S703">
        <f>I703*$O703/ref!$B$3</f>
        <v>5.8797560501754758</v>
      </c>
      <c r="T703">
        <f>K703*$O703/ref!$B$3</f>
        <v>-11.146537185300003</v>
      </c>
      <c r="U703">
        <f>L703*$O703/ref!$B$3</f>
        <v>-1.0890466688076969E-3</v>
      </c>
      <c r="V703">
        <f>N703*$O703/ref!$B$3</f>
        <v>7.0393776112646023E-2</v>
      </c>
      <c r="W703">
        <f t="shared" si="152"/>
        <v>5</v>
      </c>
      <c r="X703" t="str">
        <f t="shared" si="153"/>
        <v>5 1959</v>
      </c>
      <c r="Y703">
        <f t="shared" si="150"/>
        <v>5</v>
      </c>
      <c r="Z703">
        <f t="shared" si="154"/>
        <v>1998</v>
      </c>
      <c r="AA703" t="str">
        <f t="shared" si="155"/>
        <v>5 1998</v>
      </c>
      <c r="AB703" s="1">
        <f t="shared" si="151"/>
        <v>35946.6875</v>
      </c>
      <c r="AC703">
        <f t="shared" si="149"/>
        <v>3</v>
      </c>
      <c r="AD703" s="16">
        <f t="shared" si="156"/>
        <v>75.229558125909023</v>
      </c>
      <c r="AE703" s="16">
        <f t="shared" si="157"/>
        <v>-7553.2396903265608</v>
      </c>
      <c r="AF703" s="16">
        <f t="shared" si="158"/>
        <v>4054.0996875464862</v>
      </c>
      <c r="AG703" s="16">
        <f t="shared" si="159"/>
        <v>4526.7372888062901</v>
      </c>
      <c r="AH703">
        <f>INDEX(Impacts_scenario_1_RSBsn_Mask!$Y$2:$Y$70,$Z703-1939+1,1)</f>
        <v>0.76931417544010294</v>
      </c>
    </row>
    <row r="704" spans="1:34" x14ac:dyDescent="0.3">
      <c r="A704">
        <v>235</v>
      </c>
      <c r="B704">
        <v>1</v>
      </c>
      <c r="C704">
        <f>RS_wells_scenario_1_bgw!C704-RS_wells_baseline_bgw!C704</f>
        <v>-49369.966600000858</v>
      </c>
      <c r="D704">
        <f>RS_wells_scenario_1_bgw!D704-RS_wells_baseline_bgw!D704</f>
        <v>0</v>
      </c>
      <c r="E704">
        <f>RS_wells_scenario_1_bgw!E704-RS_wells_baseline_bgw!E704</f>
        <v>-53106.20000000298</v>
      </c>
      <c r="F704">
        <f>RS_wells_scenario_1_bgw!F704-RS_wells_baseline_bgw!F704</f>
        <v>0</v>
      </c>
      <c r="G704">
        <f>RS_wells_scenario_1_bgw!G704-RS_wells_baseline_bgw!G704</f>
        <v>0</v>
      </c>
      <c r="H704" s="19">
        <f>RS_wells_scenario_1_bgw!H704-RS_wells_baseline_bgw!H704</f>
        <v>-118.36209999769926</v>
      </c>
      <c r="I704">
        <f>RS_wells_scenario_1_bgw!I704-RS_wells_baseline_bgw!I704</f>
        <v>10576.679899999872</v>
      </c>
      <c r="J704">
        <f>RS_wells_scenario_1_bgw!J704-RS_wells_baseline_bgw!J704</f>
        <v>0</v>
      </c>
      <c r="K704">
        <f>RS_wells_scenario_1_bgw!K704-RS_wells_baseline_bgw!K704</f>
        <v>-113849.25999999791</v>
      </c>
      <c r="L704">
        <f>RS_wells_scenario_1_bgw!L704-RS_wells_baseline_bgw!L704</f>
        <v>378.28000000119209</v>
      </c>
      <c r="M704">
        <f>RS_wells_scenario_1_bgw!M704-RS_wells_baseline_bgw!M704</f>
        <v>0</v>
      </c>
      <c r="N704">
        <f>RS_wells_scenario_1_bgw!N704-RS_wells_baseline_bgw!N704</f>
        <v>377.08309999108315</v>
      </c>
      <c r="O704">
        <v>10.145833333333334</v>
      </c>
      <c r="P704">
        <f t="shared" si="146"/>
        <v>1959</v>
      </c>
      <c r="Q704" s="2">
        <f t="shared" si="147"/>
        <v>21712.520833332805</v>
      </c>
      <c r="R704">
        <f t="shared" si="148"/>
        <v>-1.1350405498024798E-2</v>
      </c>
      <c r="S704">
        <f>I704*$O704/ref!$B$3</f>
        <v>2.4634809799222994</v>
      </c>
      <c r="T704">
        <f>K704*$O704/ref!$B$3</f>
        <v>-26.517346581343258</v>
      </c>
      <c r="U704">
        <f>L704*$O704/ref!$B$3</f>
        <v>8.810757193171323E-2</v>
      </c>
      <c r="V704">
        <f>N704*$O704/ref!$B$3</f>
        <v>8.7828794428976079E-2</v>
      </c>
      <c r="W704">
        <f t="shared" si="152"/>
        <v>6</v>
      </c>
      <c r="X704" t="str">
        <f t="shared" si="153"/>
        <v>6 1959</v>
      </c>
      <c r="Y704">
        <f t="shared" si="150"/>
        <v>6</v>
      </c>
      <c r="Z704">
        <f t="shared" si="154"/>
        <v>1998</v>
      </c>
      <c r="AA704" t="str">
        <f t="shared" si="155"/>
        <v>6 1998</v>
      </c>
      <c r="AB704" s="1">
        <f t="shared" si="151"/>
        <v>35977.125</v>
      </c>
      <c r="AC704">
        <f t="shared" si="149"/>
        <v>3</v>
      </c>
      <c r="AD704" s="16">
        <f t="shared" si="156"/>
        <v>52.97167100063151</v>
      </c>
      <c r="AE704" s="16">
        <f t="shared" si="157"/>
        <v>-17930.997186825647</v>
      </c>
      <c r="AF704" s="16">
        <f t="shared" si="158"/>
        <v>5193.5997700098487</v>
      </c>
      <c r="AG704" s="16">
        <f t="shared" si="159"/>
        <v>3983.5821219482214</v>
      </c>
      <c r="AH704">
        <f>INDEX(Impacts_scenario_1_RSBsn_Mask!$Y$2:$Y$70,$Z704-1939+1,1)</f>
        <v>0.76931417544010294</v>
      </c>
    </row>
    <row r="705" spans="1:34" x14ac:dyDescent="0.3">
      <c r="A705">
        <v>235</v>
      </c>
      <c r="B705">
        <v>2</v>
      </c>
      <c r="C705">
        <f>RS_wells_scenario_1_bgw!C705-RS_wells_baseline_bgw!C705</f>
        <v>-57754.142300009727</v>
      </c>
      <c r="D705">
        <f>RS_wells_scenario_1_bgw!D705-RS_wells_baseline_bgw!D705</f>
        <v>0</v>
      </c>
      <c r="E705">
        <f>RS_wells_scenario_1_bgw!E705-RS_wells_baseline_bgw!E705</f>
        <v>-53106.20000000298</v>
      </c>
      <c r="F705">
        <f>RS_wells_scenario_1_bgw!F705-RS_wells_baseline_bgw!F705</f>
        <v>0</v>
      </c>
      <c r="G705">
        <f>RS_wells_scenario_1_bgw!G705-RS_wells_baseline_bgw!G705</f>
        <v>0</v>
      </c>
      <c r="H705" s="19">
        <f>RS_wells_scenario_1_bgw!H705-RS_wells_baseline_bgw!H705</f>
        <v>-130.33229999989271</v>
      </c>
      <c r="I705">
        <f>RS_wells_scenario_1_bgw!I705-RS_wells_baseline_bgw!I705</f>
        <v>1748.2980000004172</v>
      </c>
      <c r="J705">
        <f>RS_wells_scenario_1_bgw!J705-RS_wells_baseline_bgw!J705</f>
        <v>0</v>
      </c>
      <c r="K705">
        <f>RS_wells_scenario_1_bgw!K705-RS_wells_baseline_bgw!K705</f>
        <v>-113849.25999999791</v>
      </c>
      <c r="L705">
        <f>RS_wells_scenario_1_bgw!L705-RS_wells_baseline_bgw!L705</f>
        <v>584.77339997887611</v>
      </c>
      <c r="M705">
        <f>RS_wells_scenario_1_bgw!M705-RS_wells_baseline_bgw!M705</f>
        <v>0</v>
      </c>
      <c r="N705">
        <f>RS_wells_scenario_1_bgw!N705-RS_wells_baseline_bgw!N705</f>
        <v>517.46789999306202</v>
      </c>
      <c r="O705">
        <v>10.145833333333334</v>
      </c>
      <c r="P705">
        <f t="shared" si="146"/>
        <v>1959</v>
      </c>
      <c r="Q705" s="2">
        <f t="shared" si="147"/>
        <v>21722.666666666137</v>
      </c>
      <c r="R705">
        <f t="shared" si="148"/>
        <v>-1.4840783504993236E-2</v>
      </c>
      <c r="S705">
        <f>I705*$O705/ref!$B$3</f>
        <v>0.4072070735767731</v>
      </c>
      <c r="T705">
        <f>K705*$O705/ref!$B$3</f>
        <v>-26.517346581343258</v>
      </c>
      <c r="U705">
        <f>L705*$O705/ref!$B$3</f>
        <v>0.13620324733591249</v>
      </c>
      <c r="V705">
        <f>N705*$O705/ref!$B$3</f>
        <v>0.12052670038291112</v>
      </c>
      <c r="W705">
        <f t="shared" si="152"/>
        <v>6</v>
      </c>
      <c r="X705" t="str">
        <f t="shared" si="153"/>
        <v>6 1959</v>
      </c>
      <c r="Y705">
        <f t="shared" si="150"/>
        <v>7</v>
      </c>
      <c r="Z705">
        <f t="shared" si="154"/>
        <v>1998</v>
      </c>
      <c r="AA705" t="str">
        <f t="shared" si="155"/>
        <v>7 1998</v>
      </c>
      <c r="AB705" s="1">
        <f t="shared" si="151"/>
        <v>36007.5625</v>
      </c>
      <c r="AC705">
        <f t="shared" si="149"/>
        <v>3</v>
      </c>
      <c r="AD705" s="16">
        <f t="shared" si="156"/>
        <v>18172.748239294684</v>
      </c>
      <c r="AE705" s="16">
        <f t="shared" si="157"/>
        <v>-55024.747930670361</v>
      </c>
      <c r="AF705" s="16">
        <f t="shared" si="158"/>
        <v>2256.9207608278803</v>
      </c>
      <c r="AG705" s="16">
        <f t="shared" si="159"/>
        <v>4892.9084910402335</v>
      </c>
      <c r="AH705">
        <f>INDEX(Impacts_scenario_1_RSBsn_Mask!$Y$2:$Y$70,$Z705-1939+1,1)</f>
        <v>0.76931417544010294</v>
      </c>
    </row>
    <row r="706" spans="1:34" x14ac:dyDescent="0.3">
      <c r="A706">
        <v>235</v>
      </c>
      <c r="B706">
        <v>3</v>
      </c>
      <c r="C706">
        <f>RS_wells_scenario_1_bgw!C706-RS_wells_baseline_bgw!C706</f>
        <v>-58355.798699975014</v>
      </c>
      <c r="D706">
        <f>RS_wells_scenario_1_bgw!D706-RS_wells_baseline_bgw!D706</f>
        <v>0</v>
      </c>
      <c r="E706">
        <f>RS_wells_scenario_1_bgw!E706-RS_wells_baseline_bgw!E706</f>
        <v>-53106.20000000298</v>
      </c>
      <c r="F706">
        <f>RS_wells_scenario_1_bgw!F706-RS_wells_baseline_bgw!F706</f>
        <v>0</v>
      </c>
      <c r="G706">
        <f>RS_wells_scenario_1_bgw!G706-RS_wells_baseline_bgw!G706</f>
        <v>0</v>
      </c>
      <c r="H706" s="19">
        <f>RS_wells_scenario_1_bgw!H706-RS_wells_baseline_bgw!H706</f>
        <v>-185.53290000557899</v>
      </c>
      <c r="I706">
        <f>RS_wells_scenario_1_bgw!I706-RS_wells_baseline_bgw!I706</f>
        <v>626.12029999867082</v>
      </c>
      <c r="J706">
        <f>RS_wells_scenario_1_bgw!J706-RS_wells_baseline_bgw!J706</f>
        <v>0</v>
      </c>
      <c r="K706">
        <f>RS_wells_scenario_1_bgw!K706-RS_wells_baseline_bgw!K706</f>
        <v>-113849.25999999791</v>
      </c>
      <c r="L706">
        <f>RS_wells_scenario_1_bgw!L706-RS_wells_baseline_bgw!L706</f>
        <v>904.00419998168945</v>
      </c>
      <c r="M706">
        <f>RS_wells_scenario_1_bgw!M706-RS_wells_baseline_bgw!M706</f>
        <v>0</v>
      </c>
      <c r="N706">
        <f>RS_wells_scenario_1_bgw!N706-RS_wells_baseline_bgw!N706</f>
        <v>705.04189999401569</v>
      </c>
      <c r="O706">
        <v>10.145833333333334</v>
      </c>
      <c r="P706">
        <f t="shared" si="146"/>
        <v>1959</v>
      </c>
      <c r="Q706" s="2">
        <f t="shared" si="147"/>
        <v>21732.812499999469</v>
      </c>
      <c r="R706">
        <f t="shared" si="148"/>
        <v>-2.0402630011445468E-2</v>
      </c>
      <c r="S706">
        <f>I706*$O706/ref!$B$3</f>
        <v>0.14583361364561942</v>
      </c>
      <c r="T706">
        <f>K706*$O706/ref!$B$3</f>
        <v>-26.517346581343258</v>
      </c>
      <c r="U706">
        <f>L706*$O706/ref!$B$3</f>
        <v>0.21055729902772172</v>
      </c>
      <c r="V706">
        <f>N706*$O706/ref!$B$3</f>
        <v>0.16421573944802459</v>
      </c>
      <c r="W706">
        <f t="shared" si="152"/>
        <v>6</v>
      </c>
      <c r="X706" t="str">
        <f t="shared" si="153"/>
        <v>6 1959</v>
      </c>
      <c r="Y706">
        <f t="shared" si="150"/>
        <v>8</v>
      </c>
      <c r="Z706">
        <f t="shared" si="154"/>
        <v>1998</v>
      </c>
      <c r="AA706" t="str">
        <f t="shared" si="155"/>
        <v>8 1998</v>
      </c>
      <c r="AB706" s="1">
        <f t="shared" si="151"/>
        <v>36038</v>
      </c>
      <c r="AC706">
        <f t="shared" si="149"/>
        <v>3</v>
      </c>
      <c r="AD706" s="16">
        <f t="shared" si="156"/>
        <v>46.535997048371719</v>
      </c>
      <c r="AE706" s="16">
        <f t="shared" si="157"/>
        <v>-60391.42288413972</v>
      </c>
      <c r="AF706" s="16">
        <f t="shared" si="158"/>
        <v>4966.0734154518259</v>
      </c>
      <c r="AG706" s="16">
        <f t="shared" si="159"/>
        <v>4722.3967443277452</v>
      </c>
      <c r="AH706">
        <f>INDEX(Impacts_scenario_1_RSBsn_Mask!$Y$2:$Y$70,$Z706-1939+1,1)</f>
        <v>0.76931417544010294</v>
      </c>
    </row>
    <row r="707" spans="1:34" x14ac:dyDescent="0.3">
      <c r="A707">
        <v>236</v>
      </c>
      <c r="B707">
        <v>1</v>
      </c>
      <c r="C707">
        <f>RS_wells_scenario_1_bgw!C707-RS_wells_baseline_bgw!C707</f>
        <v>-182833.76139999926</v>
      </c>
      <c r="D707">
        <f>RS_wells_scenario_1_bgw!D707-RS_wells_baseline_bgw!D707</f>
        <v>0</v>
      </c>
      <c r="E707">
        <f>RS_wells_scenario_1_bgw!E707-RS_wells_baseline_bgw!E707</f>
        <v>-163218.1099999994</v>
      </c>
      <c r="F707">
        <f>RS_wells_scenario_1_bgw!F707-RS_wells_baseline_bgw!F707</f>
        <v>0</v>
      </c>
      <c r="G707">
        <f>RS_wells_scenario_1_bgw!G707-RS_wells_baseline_bgw!G707</f>
        <v>0</v>
      </c>
      <c r="H707" s="19">
        <f>RS_wells_scenario_1_bgw!H707-RS_wells_baseline_bgw!H707</f>
        <v>-342.05310000479221</v>
      </c>
      <c r="I707">
        <f>RS_wells_scenario_1_bgw!I707-RS_wells_baseline_bgw!I707</f>
        <v>2205.7652000039816</v>
      </c>
      <c r="J707">
        <f>RS_wells_scenario_1_bgw!J707-RS_wells_baseline_bgw!J707</f>
        <v>0</v>
      </c>
      <c r="K707">
        <f>RS_wells_scenario_1_bgw!K707-RS_wells_baseline_bgw!K707</f>
        <v>-349730.84000000358</v>
      </c>
      <c r="L707">
        <f>RS_wells_scenario_1_bgw!L707-RS_wells_baseline_bgw!L707</f>
        <v>205.68389999866486</v>
      </c>
      <c r="M707">
        <f>RS_wells_scenario_1_bgw!M707-RS_wells_baseline_bgw!M707</f>
        <v>0</v>
      </c>
      <c r="N707">
        <f>RS_wells_scenario_1_bgw!N707-RS_wells_baseline_bgw!N707</f>
        <v>934.86870001256466</v>
      </c>
      <c r="O707">
        <v>10.145833333333334</v>
      </c>
      <c r="P707">
        <f t="shared" ref="P707:P770" si="160">YEAR(Q707)</f>
        <v>1959</v>
      </c>
      <c r="Q707" s="2">
        <f t="shared" ref="Q707:Q770" si="161">Q706+(O707)</f>
        <v>21742.958333332801</v>
      </c>
      <c r="R707">
        <f t="shared" ref="R707:R770" si="162">+(H707-N707)/43650</f>
        <v>-2.9253649484933721E-2</v>
      </c>
      <c r="S707">
        <f>I707*$O707/ref!$B$3</f>
        <v>0.5137586338775727</v>
      </c>
      <c r="T707">
        <f>K707*$O707/ref!$B$3</f>
        <v>-81.45800767141192</v>
      </c>
      <c r="U707">
        <f>L707*$O707/ref!$B$3</f>
        <v>4.7907129677145409E-2</v>
      </c>
      <c r="V707">
        <f>N707*$O707/ref!$B$3</f>
        <v>0.21774614368405601</v>
      </c>
      <c r="W707">
        <f t="shared" si="152"/>
        <v>7</v>
      </c>
      <c r="X707" t="str">
        <f t="shared" si="153"/>
        <v>7 1959</v>
      </c>
      <c r="Y707">
        <f t="shared" si="150"/>
        <v>9</v>
      </c>
      <c r="Z707">
        <f t="shared" si="154"/>
        <v>1998</v>
      </c>
      <c r="AA707" t="str">
        <f t="shared" si="155"/>
        <v>9 1998</v>
      </c>
      <c r="AB707" s="1">
        <f t="shared" si="151"/>
        <v>36068.4375</v>
      </c>
      <c r="AC707">
        <f t="shared" ref="AC707:AC770" si="163">COUNTIF($X$2:$X$2452,$AA707)</f>
        <v>3</v>
      </c>
      <c r="AD707" s="16">
        <f t="shared" si="156"/>
        <v>-493.85167876300869</v>
      </c>
      <c r="AE707" s="16">
        <f t="shared" si="157"/>
        <v>-27131.504070606661</v>
      </c>
      <c r="AF707" s="16">
        <f t="shared" si="158"/>
        <v>4891.7253809665308</v>
      </c>
      <c r="AG707" s="16">
        <f t="shared" si="159"/>
        <v>4460.6974645385208</v>
      </c>
      <c r="AH707">
        <f>INDEX(Impacts_scenario_1_RSBsn_Mask!$Y$2:$Y$70,$Z707-1939+1,1)</f>
        <v>0.76931417544010294</v>
      </c>
    </row>
    <row r="708" spans="1:34" x14ac:dyDescent="0.3">
      <c r="A708">
        <v>236</v>
      </c>
      <c r="B708">
        <v>2</v>
      </c>
      <c r="C708">
        <f>RS_wells_scenario_1_bgw!C708-RS_wells_baseline_bgw!C708</f>
        <v>-164084.679399997</v>
      </c>
      <c r="D708">
        <f>RS_wells_scenario_1_bgw!D708-RS_wells_baseline_bgw!D708</f>
        <v>0</v>
      </c>
      <c r="E708">
        <f>RS_wells_scenario_1_bgw!E708-RS_wells_baseline_bgw!E708</f>
        <v>-163218.1099999994</v>
      </c>
      <c r="F708">
        <f>RS_wells_scenario_1_bgw!F708-RS_wells_baseline_bgw!F708</f>
        <v>0</v>
      </c>
      <c r="G708">
        <f>RS_wells_scenario_1_bgw!G708-RS_wells_baseline_bgw!G708</f>
        <v>0</v>
      </c>
      <c r="H708" s="19">
        <f>RS_wells_scenario_1_bgw!H708-RS_wells_baseline_bgw!H708</f>
        <v>-461.31100000441074</v>
      </c>
      <c r="I708">
        <f>RS_wells_scenario_1_bgw!I708-RS_wells_baseline_bgw!I708</f>
        <v>20275.692100003362</v>
      </c>
      <c r="J708">
        <f>RS_wells_scenario_1_bgw!J708-RS_wells_baseline_bgw!J708</f>
        <v>0</v>
      </c>
      <c r="K708">
        <f>RS_wells_scenario_1_bgw!K708-RS_wells_baseline_bgw!K708</f>
        <v>-349730.84000000358</v>
      </c>
      <c r="L708">
        <f>RS_wells_scenario_1_bgw!L708-RS_wells_baseline_bgw!L708</f>
        <v>351.21019999682903</v>
      </c>
      <c r="M708">
        <f>RS_wells_scenario_1_bgw!M708-RS_wells_baseline_bgw!M708</f>
        <v>0</v>
      </c>
      <c r="N708">
        <f>RS_wells_scenario_1_bgw!N708-RS_wells_baseline_bgw!N708</f>
        <v>1360.7566999942064</v>
      </c>
      <c r="O708">
        <v>10.145833333333334</v>
      </c>
      <c r="P708">
        <f t="shared" si="160"/>
        <v>1959</v>
      </c>
      <c r="Q708" s="2">
        <f t="shared" si="161"/>
        <v>21753.104166666133</v>
      </c>
      <c r="R708">
        <f t="shared" si="162"/>
        <v>-4.174267353948722E-2</v>
      </c>
      <c r="S708">
        <f>I708*$O708/ref!$B$3</f>
        <v>4.7225388605284078</v>
      </c>
      <c r="T708">
        <f>K708*$O708/ref!$B$3</f>
        <v>-81.45800767141192</v>
      </c>
      <c r="U708">
        <f>L708*$O708/ref!$B$3</f>
        <v>8.1802574704648634E-2</v>
      </c>
      <c r="V708">
        <f>N708*$O708/ref!$B$3</f>
        <v>0.31694239406239411</v>
      </c>
      <c r="W708">
        <f t="shared" si="152"/>
        <v>7</v>
      </c>
      <c r="X708" t="str">
        <f t="shared" si="153"/>
        <v>7 1959</v>
      </c>
      <c r="Y708">
        <f t="shared" ref="Y708:Y771" si="164">1+MOD(Y707,12)</f>
        <v>10</v>
      </c>
      <c r="Z708">
        <f t="shared" si="154"/>
        <v>1998</v>
      </c>
      <c r="AA708" t="str">
        <f t="shared" si="155"/>
        <v>10 1998</v>
      </c>
      <c r="AB708" s="1">
        <f t="shared" ref="AB708:AB771" si="165">AB707+30.4375</f>
        <v>36098.875</v>
      </c>
      <c r="AC708">
        <f t="shared" si="163"/>
        <v>3</v>
      </c>
      <c r="AD708" s="16">
        <f t="shared" si="156"/>
        <v>-9297.9124106980835</v>
      </c>
      <c r="AE708" s="16">
        <f t="shared" si="157"/>
        <v>-40.930870049931862</v>
      </c>
      <c r="AF708" s="16">
        <f t="shared" si="158"/>
        <v>-1.4746168915481339</v>
      </c>
      <c r="AG708" s="16">
        <f t="shared" si="159"/>
        <v>5735.4112806974099</v>
      </c>
      <c r="AH708">
        <f>INDEX(Impacts_scenario_1_RSBsn_Mask!$Y$2:$Y$70,$Z708-1939+1,1)</f>
        <v>0.76931417544010294</v>
      </c>
    </row>
    <row r="709" spans="1:34" x14ac:dyDescent="0.3">
      <c r="A709">
        <v>236</v>
      </c>
      <c r="B709">
        <v>3</v>
      </c>
      <c r="C709">
        <f>RS_wells_scenario_1_bgw!C709-RS_wells_baseline_bgw!C709</f>
        <v>-150293.92199999094</v>
      </c>
      <c r="D709">
        <f>RS_wells_scenario_1_bgw!D709-RS_wells_baseline_bgw!D709</f>
        <v>0</v>
      </c>
      <c r="E709">
        <f>RS_wells_scenario_1_bgw!E709-RS_wells_baseline_bgw!E709</f>
        <v>-163218.1099999994</v>
      </c>
      <c r="F709">
        <f>RS_wells_scenario_1_bgw!F709-RS_wells_baseline_bgw!F709</f>
        <v>0</v>
      </c>
      <c r="G709">
        <f>RS_wells_scenario_1_bgw!G709-RS_wells_baseline_bgw!G709</f>
        <v>0</v>
      </c>
      <c r="H709" s="19">
        <f>RS_wells_scenario_1_bgw!H709-RS_wells_baseline_bgw!H709</f>
        <v>-568.92679999768734</v>
      </c>
      <c r="I709">
        <f>RS_wells_scenario_1_bgw!I709-RS_wells_baseline_bgw!I709</f>
        <v>32970.785300001502</v>
      </c>
      <c r="J709">
        <f>RS_wells_scenario_1_bgw!J709-RS_wells_baseline_bgw!J709</f>
        <v>0</v>
      </c>
      <c r="K709">
        <f>RS_wells_scenario_1_bgw!K709-RS_wells_baseline_bgw!K709</f>
        <v>-349730.84000000358</v>
      </c>
      <c r="L709">
        <f>RS_wells_scenario_1_bgw!L709-RS_wells_baseline_bgw!L709</f>
        <v>607.57500000298023</v>
      </c>
      <c r="M709">
        <f>RS_wells_scenario_1_bgw!M709-RS_wells_baseline_bgw!M709</f>
        <v>0</v>
      </c>
      <c r="N709">
        <f>RS_wells_scenario_1_bgw!N709-RS_wells_baseline_bgw!N709</f>
        <v>1959.0006999969482</v>
      </c>
      <c r="O709">
        <v>10.145833333333334</v>
      </c>
      <c r="P709">
        <f t="shared" si="160"/>
        <v>1959</v>
      </c>
      <c r="Q709" s="2">
        <f t="shared" si="161"/>
        <v>21763.249999999465</v>
      </c>
      <c r="R709">
        <f t="shared" si="162"/>
        <v>-5.7913573883038617E-2</v>
      </c>
      <c r="S709">
        <f>I709*$O709/ref!$B$3</f>
        <v>7.6794327943740113</v>
      </c>
      <c r="T709">
        <f>K709*$O709/ref!$B$3</f>
        <v>-81.45800767141192</v>
      </c>
      <c r="U709">
        <f>L709*$O709/ref!$B$3</f>
        <v>0.14151411128398156</v>
      </c>
      <c r="V709">
        <f>N709*$O709/ref!$B$3</f>
        <v>0.4562831634998249</v>
      </c>
      <c r="W709">
        <f t="shared" ref="W709:W772" si="166">MOD(A709-2,12)+1</f>
        <v>7</v>
      </c>
      <c r="X709" t="str">
        <f t="shared" ref="X709:X772" si="167">W709&amp;" "&amp;P709</f>
        <v>7 1959</v>
      </c>
      <c r="Y709">
        <f t="shared" si="164"/>
        <v>11</v>
      </c>
      <c r="Z709">
        <f t="shared" ref="Z709:Z772" si="168">Z708+IF(Y709&lt;Y708,1,0)</f>
        <v>1998</v>
      </c>
      <c r="AA709" t="str">
        <f t="shared" ref="AA709:AA772" si="169">Y709&amp;" "&amp;Z709</f>
        <v>11 1998</v>
      </c>
      <c r="AB709" s="1">
        <f t="shared" si="165"/>
        <v>36129.3125</v>
      </c>
      <c r="AC709">
        <f t="shared" si="163"/>
        <v>3</v>
      </c>
      <c r="AD709" s="16">
        <f t="shared" ref="AD709:AD772" si="170">SUMIF($X$2:$X$2452,$AA709,S$2:S$2452)</f>
        <v>-4796.7148744118294</v>
      </c>
      <c r="AE709" s="16">
        <f t="shared" ref="AE709:AE772" si="171">SUMIF($X$2:$X$2452,$AA709,T$2:T$2452)</f>
        <v>-40.930870049931862</v>
      </c>
      <c r="AF709" s="16">
        <f t="shared" ref="AF709:AF772" si="172">SUMIF($X$2:$X$2452,$AA709,U$2:U$2452)</f>
        <v>-1.562169517141398E-4</v>
      </c>
      <c r="AG709" s="16">
        <f t="shared" ref="AG709:AG772" si="173">SUMIF($X$2:$X$2452,$AA709,V$2:V$2452)</f>
        <v>6034.8522205439385</v>
      </c>
      <c r="AH709">
        <f>INDEX(Impacts_scenario_1_RSBsn_Mask!$Y$2:$Y$70,$Z709-1939+1,1)</f>
        <v>0.76931417544010294</v>
      </c>
    </row>
    <row r="710" spans="1:34" x14ac:dyDescent="0.3">
      <c r="A710">
        <v>237</v>
      </c>
      <c r="B710">
        <v>1</v>
      </c>
      <c r="C710">
        <f>RS_wells_scenario_1_bgw!C710-RS_wells_baseline_bgw!C710</f>
        <v>-197361.47950002551</v>
      </c>
      <c r="D710">
        <f>RS_wells_scenario_1_bgw!D710-RS_wells_baseline_bgw!D710</f>
        <v>0</v>
      </c>
      <c r="E710">
        <f>RS_wells_scenario_1_bgw!E710-RS_wells_baseline_bgw!E710</f>
        <v>-179148.90999999642</v>
      </c>
      <c r="F710">
        <f>RS_wells_scenario_1_bgw!F710-RS_wells_baseline_bgw!F710</f>
        <v>0</v>
      </c>
      <c r="G710">
        <f>RS_wells_scenario_1_bgw!G710-RS_wells_baseline_bgw!G710</f>
        <v>0</v>
      </c>
      <c r="H710" s="19">
        <f>RS_wells_scenario_1_bgw!H710-RS_wells_baseline_bgw!H710</f>
        <v>-681.53610000014305</v>
      </c>
      <c r="I710">
        <f>RS_wells_scenario_1_bgw!I710-RS_wells_baseline_bgw!I710</f>
        <v>1010.2141999993473</v>
      </c>
      <c r="J710">
        <f>RS_wells_scenario_1_bgw!J710-RS_wells_baseline_bgw!J710</f>
        <v>0</v>
      </c>
      <c r="K710">
        <f>RS_wells_scenario_1_bgw!K710-RS_wells_baseline_bgw!K710</f>
        <v>-383857.93999999762</v>
      </c>
      <c r="L710">
        <f>RS_wells_scenario_1_bgw!L710-RS_wells_baseline_bgw!L710</f>
        <v>3089.4636999964714</v>
      </c>
      <c r="M710">
        <f>RS_wells_scenario_1_bgw!M710-RS_wells_baseline_bgw!M710</f>
        <v>0</v>
      </c>
      <c r="N710">
        <f>RS_wells_scenario_1_bgw!N710-RS_wells_baseline_bgw!N710</f>
        <v>2579.5258000046015</v>
      </c>
      <c r="O710">
        <v>10.145833333333334</v>
      </c>
      <c r="P710">
        <f t="shared" si="160"/>
        <v>1959</v>
      </c>
      <c r="Q710" s="2">
        <f t="shared" si="161"/>
        <v>21773.395833332797</v>
      </c>
      <c r="R710">
        <f t="shared" si="162"/>
        <v>-7.4709321878688312E-2</v>
      </c>
      <c r="S710">
        <f>I710*$O710/ref!$B$3</f>
        <v>0.23529533756106624</v>
      </c>
      <c r="T710">
        <f>K710*$O710/ref!$B$3</f>
        <v>-89.406764988903646</v>
      </c>
      <c r="U710">
        <f>L710*$O710/ref!$B$3</f>
        <v>0.71958640471872215</v>
      </c>
      <c r="V710">
        <f>N710*$O710/ref!$B$3</f>
        <v>0.60081356395500507</v>
      </c>
      <c r="W710">
        <f t="shared" si="166"/>
        <v>8</v>
      </c>
      <c r="X710" t="str">
        <f t="shared" si="167"/>
        <v>8 1959</v>
      </c>
      <c r="Y710">
        <f t="shared" si="164"/>
        <v>12</v>
      </c>
      <c r="Z710">
        <f t="shared" si="168"/>
        <v>1998</v>
      </c>
      <c r="AA710" t="str">
        <f t="shared" si="169"/>
        <v>12 1998</v>
      </c>
      <c r="AB710" s="1">
        <f t="shared" si="165"/>
        <v>36159.75</v>
      </c>
      <c r="AC710">
        <f t="shared" si="163"/>
        <v>3</v>
      </c>
      <c r="AD710" s="16">
        <f t="shared" si="170"/>
        <v>-2074.4491879316383</v>
      </c>
      <c r="AE710" s="16">
        <f t="shared" si="171"/>
        <v>-40.930870049931862</v>
      </c>
      <c r="AF710" s="16">
        <f t="shared" si="172"/>
        <v>1048.4609300795823</v>
      </c>
      <c r="AG710" s="16">
        <f t="shared" si="173"/>
        <v>5692.6655438485759</v>
      </c>
      <c r="AH710">
        <f>INDEX(Impacts_scenario_1_RSBsn_Mask!$Y$2:$Y$70,$Z710-1939+1,1)</f>
        <v>0.76931417544010294</v>
      </c>
    </row>
    <row r="711" spans="1:34" x14ac:dyDescent="0.3">
      <c r="A711">
        <v>237</v>
      </c>
      <c r="B711">
        <v>2</v>
      </c>
      <c r="C711">
        <f>RS_wells_scenario_1_bgw!C711-RS_wells_baseline_bgw!C711</f>
        <v>-194866.75479999185</v>
      </c>
      <c r="D711">
        <f>RS_wells_scenario_1_bgw!D711-RS_wells_baseline_bgw!D711</f>
        <v>0</v>
      </c>
      <c r="E711">
        <f>RS_wells_scenario_1_bgw!E711-RS_wells_baseline_bgw!E711</f>
        <v>-179148.90999999642</v>
      </c>
      <c r="F711">
        <f>RS_wells_scenario_1_bgw!F711-RS_wells_baseline_bgw!F711</f>
        <v>0</v>
      </c>
      <c r="G711">
        <f>RS_wells_scenario_1_bgw!G711-RS_wells_baseline_bgw!G711</f>
        <v>0</v>
      </c>
      <c r="H711" s="19">
        <f>RS_wells_scenario_1_bgw!H711-RS_wells_baseline_bgw!H711</f>
        <v>-749.00349999964237</v>
      </c>
      <c r="I711">
        <f>RS_wells_scenario_1_bgw!I711-RS_wells_baseline_bgw!I711</f>
        <v>185.98290000017732</v>
      </c>
      <c r="J711">
        <f>RS_wells_scenario_1_bgw!J711-RS_wells_baseline_bgw!J711</f>
        <v>0</v>
      </c>
      <c r="K711">
        <f>RS_wells_scenario_1_bgw!K711-RS_wells_baseline_bgw!K711</f>
        <v>-383857.93999999762</v>
      </c>
      <c r="L711">
        <f>RS_wells_scenario_1_bgw!L711-RS_wells_baseline_bgw!L711</f>
        <v>4161.4294999837875</v>
      </c>
      <c r="M711">
        <f>RS_wells_scenario_1_bgw!M711-RS_wells_baseline_bgw!M711</f>
        <v>0</v>
      </c>
      <c r="N711">
        <f>RS_wells_scenario_1_bgw!N711-RS_wells_baseline_bgw!N711</f>
        <v>3382.4839000031352</v>
      </c>
      <c r="O711">
        <v>10.145833333333334</v>
      </c>
      <c r="P711">
        <f t="shared" si="160"/>
        <v>1959</v>
      </c>
      <c r="Q711" s="2">
        <f t="shared" si="161"/>
        <v>21783.541666666129</v>
      </c>
      <c r="R711">
        <f t="shared" si="162"/>
        <v>-9.4650341351724579E-2</v>
      </c>
      <c r="S711">
        <f>I711*$O711/ref!$B$3</f>
        <v>4.331844596537647E-2</v>
      </c>
      <c r="T711">
        <f>K711*$O711/ref!$B$3</f>
        <v>-89.406764988903646</v>
      </c>
      <c r="U711">
        <f>L711*$O711/ref!$B$3</f>
        <v>0.96926469548329153</v>
      </c>
      <c r="V711">
        <f>N711*$O711/ref!$B$3</f>
        <v>0.78783558085663796</v>
      </c>
      <c r="W711">
        <f t="shared" si="166"/>
        <v>8</v>
      </c>
      <c r="X711" t="str">
        <f t="shared" si="167"/>
        <v>8 1959</v>
      </c>
      <c r="Y711">
        <f t="shared" si="164"/>
        <v>1</v>
      </c>
      <c r="Z711">
        <f t="shared" si="168"/>
        <v>1999</v>
      </c>
      <c r="AA711" t="str">
        <f t="shared" si="169"/>
        <v>1 1999</v>
      </c>
      <c r="AB711" s="1">
        <f t="shared" si="165"/>
        <v>36190.1875</v>
      </c>
      <c r="AC711">
        <f t="shared" si="163"/>
        <v>3</v>
      </c>
      <c r="AD711" s="16">
        <f t="shared" si="170"/>
        <v>-1339.8775436422998</v>
      </c>
      <c r="AE711" s="16">
        <f t="shared" si="171"/>
        <v>-47.736418345384536</v>
      </c>
      <c r="AF711" s="16">
        <f t="shared" si="172"/>
        <v>0.20832831348522959</v>
      </c>
      <c r="AG711" s="16">
        <f t="shared" si="173"/>
        <v>5599.9687730174837</v>
      </c>
      <c r="AH711">
        <f>INDEX(Impacts_scenario_1_RSBsn_Mask!$Y$2:$Y$70,$Z711-1939+1,1)</f>
        <v>0.78223792420288263</v>
      </c>
    </row>
    <row r="712" spans="1:34" x14ac:dyDescent="0.3">
      <c r="A712">
        <v>237</v>
      </c>
      <c r="B712">
        <v>3</v>
      </c>
      <c r="C712">
        <f>RS_wells_scenario_1_bgw!C712-RS_wells_baseline_bgw!C712</f>
        <v>-194180.60260000825</v>
      </c>
      <c r="D712">
        <f>RS_wells_scenario_1_bgw!D712-RS_wells_baseline_bgw!D712</f>
        <v>0</v>
      </c>
      <c r="E712">
        <f>RS_wells_scenario_1_bgw!E712-RS_wells_baseline_bgw!E712</f>
        <v>-179148.90999999642</v>
      </c>
      <c r="F712">
        <f>RS_wells_scenario_1_bgw!F712-RS_wells_baseline_bgw!F712</f>
        <v>0</v>
      </c>
      <c r="G712">
        <f>RS_wells_scenario_1_bgw!G712-RS_wells_baseline_bgw!G712</f>
        <v>0</v>
      </c>
      <c r="H712" s="19">
        <f>RS_wells_scenario_1_bgw!H712-RS_wells_baseline_bgw!H712</f>
        <v>-695.65279999375343</v>
      </c>
      <c r="I712">
        <f>RS_wells_scenario_1_bgw!I712-RS_wells_baseline_bgw!I712</f>
        <v>55.614300000015646</v>
      </c>
      <c r="J712">
        <f>RS_wells_scenario_1_bgw!J712-RS_wells_baseline_bgw!J712</f>
        <v>0</v>
      </c>
      <c r="K712">
        <f>RS_wells_scenario_1_bgw!K712-RS_wells_baseline_bgw!K712</f>
        <v>-383857.93999999762</v>
      </c>
      <c r="L712">
        <f>RS_wells_scenario_1_bgw!L712-RS_wells_baseline_bgw!L712</f>
        <v>5500.0652000010014</v>
      </c>
      <c r="M712">
        <f>RS_wells_scenario_1_bgw!M712-RS_wells_baseline_bgw!M712</f>
        <v>0</v>
      </c>
      <c r="N712">
        <f>RS_wells_scenario_1_bgw!N712-RS_wells_baseline_bgw!N712</f>
        <v>4091.7901999950409</v>
      </c>
      <c r="O712">
        <v>10.145833333333334</v>
      </c>
      <c r="P712">
        <f t="shared" si="160"/>
        <v>1959</v>
      </c>
      <c r="Q712" s="2">
        <f t="shared" si="161"/>
        <v>21793.687499999462</v>
      </c>
      <c r="R712">
        <f t="shared" si="162"/>
        <v>-0.10967796105358063</v>
      </c>
      <c r="S712">
        <f>I712*$O712/ref!$B$3</f>
        <v>1.2953476096192809E-2</v>
      </c>
      <c r="T712">
        <f>K712*$O712/ref!$B$3</f>
        <v>-89.406764988903646</v>
      </c>
      <c r="U712">
        <f>L712*$O712/ref!$B$3</f>
        <v>1.2810547484315158</v>
      </c>
      <c r="V712">
        <f>N712*$O712/ref!$B$3</f>
        <v>0.95304456850588515</v>
      </c>
      <c r="W712">
        <f t="shared" si="166"/>
        <v>8</v>
      </c>
      <c r="X712" t="str">
        <f t="shared" si="167"/>
        <v>8 1959</v>
      </c>
      <c r="Y712">
        <f t="shared" si="164"/>
        <v>2</v>
      </c>
      <c r="Z712">
        <f t="shared" si="168"/>
        <v>1999</v>
      </c>
      <c r="AA712" t="str">
        <f t="shared" si="169"/>
        <v>2 1999</v>
      </c>
      <c r="AB712" s="1">
        <f t="shared" si="165"/>
        <v>36220.625</v>
      </c>
      <c r="AC712">
        <f t="shared" si="163"/>
        <v>3</v>
      </c>
      <c r="AD712" s="16">
        <f t="shared" si="170"/>
        <v>-892.89710930565252</v>
      </c>
      <c r="AE712" s="16">
        <f t="shared" si="171"/>
        <v>-47.736418345384536</v>
      </c>
      <c r="AF712" s="16">
        <f t="shared" si="172"/>
        <v>2055.0249592700211</v>
      </c>
      <c r="AG712" s="16">
        <f t="shared" si="173"/>
        <v>5128.7556446148546</v>
      </c>
      <c r="AH712">
        <f>INDEX(Impacts_scenario_1_RSBsn_Mask!$Y$2:$Y$70,$Z712-1939+1,1)</f>
        <v>0.78223792420288263</v>
      </c>
    </row>
    <row r="713" spans="1:34" x14ac:dyDescent="0.3">
      <c r="A713">
        <v>238</v>
      </c>
      <c r="B713">
        <v>1</v>
      </c>
      <c r="C713">
        <f>RS_wells_scenario_1_bgw!C713-RS_wells_baseline_bgw!C713</f>
        <v>-126986.75890000165</v>
      </c>
      <c r="D713">
        <f>RS_wells_scenario_1_bgw!D713-RS_wells_baseline_bgw!D713</f>
        <v>0</v>
      </c>
      <c r="E713">
        <f>RS_wells_scenario_1_bgw!E713-RS_wells_baseline_bgw!E713</f>
        <v>-80417.710000000894</v>
      </c>
      <c r="F713">
        <f>RS_wells_scenario_1_bgw!F713-RS_wells_baseline_bgw!F713</f>
        <v>0</v>
      </c>
      <c r="G713">
        <f>RS_wells_scenario_1_bgw!G713-RS_wells_baseline_bgw!G713</f>
        <v>0</v>
      </c>
      <c r="H713" s="19">
        <f>RS_wells_scenario_1_bgw!H713-RS_wells_baseline_bgw!H713</f>
        <v>-1304.8368000090122</v>
      </c>
      <c r="I713">
        <f>RS_wells_scenario_1_bgw!I713-RS_wells_baseline_bgw!I713</f>
        <v>-44895.019699990749</v>
      </c>
      <c r="J713">
        <f>RS_wells_scenario_1_bgw!J713-RS_wells_baseline_bgw!J713</f>
        <v>0</v>
      </c>
      <c r="K713">
        <f>RS_wells_scenario_1_bgw!K713-RS_wells_baseline_bgw!K713</f>
        <v>-172355.85000000894</v>
      </c>
      <c r="L713">
        <f>RS_wells_scenario_1_bgw!L713-RS_wells_baseline_bgw!L713</f>
        <v>3737.3874000012875</v>
      </c>
      <c r="M713">
        <f>RS_wells_scenario_1_bgw!M713-RS_wells_baseline_bgw!M713</f>
        <v>0</v>
      </c>
      <c r="N713">
        <f>RS_wells_scenario_1_bgw!N713-RS_wells_baseline_bgw!N713</f>
        <v>5240.2800000011921</v>
      </c>
      <c r="O713">
        <v>10.145833333333334</v>
      </c>
      <c r="P713">
        <f t="shared" si="160"/>
        <v>1959</v>
      </c>
      <c r="Q713" s="2">
        <f t="shared" si="161"/>
        <v>21803.833333332794</v>
      </c>
      <c r="R713">
        <f t="shared" si="162"/>
        <v>-0.14994540206208945</v>
      </c>
      <c r="S713">
        <f>I713*$O713/ref!$B$3</f>
        <v>-10.456781160992261</v>
      </c>
      <c r="T713">
        <f>K713*$O713/ref!$B$3</f>
        <v>-40.144484116737623</v>
      </c>
      <c r="U713">
        <f>L713*$O713/ref!$B$3</f>
        <v>0.87049838527348633</v>
      </c>
      <c r="V713">
        <f>N713*$O713/ref!$B$3</f>
        <v>1.2205465449956865</v>
      </c>
      <c r="W713">
        <f t="shared" si="166"/>
        <v>9</v>
      </c>
      <c r="X713" t="str">
        <f t="shared" si="167"/>
        <v>9 1959</v>
      </c>
      <c r="Y713">
        <f t="shared" si="164"/>
        <v>3</v>
      </c>
      <c r="Z713">
        <f t="shared" si="168"/>
        <v>1999</v>
      </c>
      <c r="AA713" t="str">
        <f t="shared" si="169"/>
        <v>3 1999</v>
      </c>
      <c r="AB713" s="1">
        <f t="shared" si="165"/>
        <v>36251.0625</v>
      </c>
      <c r="AC713">
        <f t="shared" si="163"/>
        <v>3</v>
      </c>
      <c r="AD713" s="16">
        <f t="shared" si="170"/>
        <v>-828.18752746642576</v>
      </c>
      <c r="AE713" s="16">
        <f t="shared" si="171"/>
        <v>-47.736418345384536</v>
      </c>
      <c r="AF713" s="16">
        <f t="shared" si="172"/>
        <v>560.30415487187213</v>
      </c>
      <c r="AG713" s="16">
        <f t="shared" si="173"/>
        <v>5067.5302479191978</v>
      </c>
      <c r="AH713">
        <f>INDEX(Impacts_scenario_1_RSBsn_Mask!$Y$2:$Y$70,$Z713-1939+1,1)</f>
        <v>0.78223792420288263</v>
      </c>
    </row>
    <row r="714" spans="1:34" x14ac:dyDescent="0.3">
      <c r="A714">
        <v>238</v>
      </c>
      <c r="B714">
        <v>2</v>
      </c>
      <c r="C714">
        <f>RS_wells_scenario_1_bgw!C714-RS_wells_baseline_bgw!C714</f>
        <v>-99139.277699992061</v>
      </c>
      <c r="D714">
        <f>RS_wells_scenario_1_bgw!D714-RS_wells_baseline_bgw!D714</f>
        <v>0</v>
      </c>
      <c r="E714">
        <f>RS_wells_scenario_1_bgw!E714-RS_wells_baseline_bgw!E714</f>
        <v>-80417.710000000894</v>
      </c>
      <c r="F714">
        <f>RS_wells_scenario_1_bgw!F714-RS_wells_baseline_bgw!F714</f>
        <v>0</v>
      </c>
      <c r="G714">
        <f>RS_wells_scenario_1_bgw!G714-RS_wells_baseline_bgw!G714</f>
        <v>0</v>
      </c>
      <c r="H714" s="19">
        <f>RS_wells_scenario_1_bgw!H714-RS_wells_baseline_bgw!H714</f>
        <v>-1256.0368999987841</v>
      </c>
      <c r="I714">
        <f>RS_wells_scenario_1_bgw!I714-RS_wells_baseline_bgw!I714</f>
        <v>-19274.91629999876</v>
      </c>
      <c r="J714">
        <f>RS_wells_scenario_1_bgw!J714-RS_wells_baseline_bgw!J714</f>
        <v>0</v>
      </c>
      <c r="K714">
        <f>RS_wells_scenario_1_bgw!K714-RS_wells_baseline_bgw!K714</f>
        <v>-172355.85000000894</v>
      </c>
      <c r="L714">
        <f>RS_wells_scenario_1_bgw!L714-RS_wells_baseline_bgw!L714</f>
        <v>4545.6888000071049</v>
      </c>
      <c r="M714">
        <f>RS_wells_scenario_1_bgw!M714-RS_wells_baseline_bgw!M714</f>
        <v>0</v>
      </c>
      <c r="N714">
        <f>RS_wells_scenario_1_bgw!N714-RS_wells_baseline_bgw!N714</f>
        <v>6252.0069999992847</v>
      </c>
      <c r="O714">
        <v>10.145833333333334</v>
      </c>
      <c r="P714">
        <f t="shared" si="160"/>
        <v>1959</v>
      </c>
      <c r="Q714" s="2">
        <f t="shared" si="161"/>
        <v>21813.979166666126</v>
      </c>
      <c r="R714">
        <f t="shared" si="162"/>
        <v>-0.17200558762882173</v>
      </c>
      <c r="S714">
        <f>I714*$O714/ref!$B$3</f>
        <v>-4.4894418800215208</v>
      </c>
      <c r="T714">
        <f>K714*$O714/ref!$B$3</f>
        <v>-40.144484116737623</v>
      </c>
      <c r="U714">
        <f>L714*$O714/ref!$B$3</f>
        <v>1.0587649437573941</v>
      </c>
      <c r="V714">
        <f>N714*$O714/ref!$B$3</f>
        <v>1.4561942383109752</v>
      </c>
      <c r="W714">
        <f t="shared" si="166"/>
        <v>9</v>
      </c>
      <c r="X714" t="str">
        <f t="shared" si="167"/>
        <v>9 1959</v>
      </c>
      <c r="Y714">
        <f t="shared" si="164"/>
        <v>4</v>
      </c>
      <c r="Z714">
        <f t="shared" si="168"/>
        <v>1999</v>
      </c>
      <c r="AA714" t="str">
        <f t="shared" si="169"/>
        <v>4 1999</v>
      </c>
      <c r="AB714" s="1">
        <f t="shared" si="165"/>
        <v>36281.5</v>
      </c>
      <c r="AC714">
        <f t="shared" si="163"/>
        <v>3</v>
      </c>
      <c r="AD714" s="16">
        <f t="shared" si="170"/>
        <v>-2220.2196992923105</v>
      </c>
      <c r="AE714" s="16">
        <f t="shared" si="171"/>
        <v>-4339.3172473456143</v>
      </c>
      <c r="AF714" s="16">
        <f t="shared" si="172"/>
        <v>426.78311676944628</v>
      </c>
      <c r="AG714" s="16">
        <f t="shared" si="173"/>
        <v>5284.318398981578</v>
      </c>
      <c r="AH714">
        <f>INDEX(Impacts_scenario_1_RSBsn_Mask!$Y$2:$Y$70,$Z714-1939+1,1)</f>
        <v>0.78223792420288263</v>
      </c>
    </row>
    <row r="715" spans="1:34" x14ac:dyDescent="0.3">
      <c r="A715">
        <v>238</v>
      </c>
      <c r="B715">
        <v>3</v>
      </c>
      <c r="C715">
        <f>RS_wells_scenario_1_bgw!C715-RS_wells_baseline_bgw!C715</f>
        <v>-82956.948799997568</v>
      </c>
      <c r="D715">
        <f>RS_wells_scenario_1_bgw!D715-RS_wells_baseline_bgw!D715</f>
        <v>0</v>
      </c>
      <c r="E715">
        <f>RS_wells_scenario_1_bgw!E715-RS_wells_baseline_bgw!E715</f>
        <v>-80417.710000000894</v>
      </c>
      <c r="F715">
        <f>RS_wells_scenario_1_bgw!F715-RS_wells_baseline_bgw!F715</f>
        <v>0</v>
      </c>
      <c r="G715">
        <f>RS_wells_scenario_1_bgw!G715-RS_wells_baseline_bgw!G715</f>
        <v>0</v>
      </c>
      <c r="H715" s="19">
        <f>RS_wells_scenario_1_bgw!H715-RS_wells_baseline_bgw!H715</f>
        <v>-1328.6219999939203</v>
      </c>
      <c r="I715">
        <f>RS_wells_scenario_1_bgw!I715-RS_wells_baseline_bgw!I715</f>
        <v>-4695.993100002408</v>
      </c>
      <c r="J715">
        <f>RS_wells_scenario_1_bgw!J715-RS_wells_baseline_bgw!J715</f>
        <v>0</v>
      </c>
      <c r="K715">
        <f>RS_wells_scenario_1_bgw!K715-RS_wells_baseline_bgw!K715</f>
        <v>-172355.85000000894</v>
      </c>
      <c r="L715">
        <f>RS_wells_scenario_1_bgw!L715-RS_wells_baseline_bgw!L715</f>
        <v>5212.1916999965906</v>
      </c>
      <c r="M715">
        <f>RS_wells_scenario_1_bgw!M715-RS_wells_baseline_bgw!M715</f>
        <v>0</v>
      </c>
      <c r="N715">
        <f>RS_wells_scenario_1_bgw!N715-RS_wells_baseline_bgw!N715</f>
        <v>7127.1928000003099</v>
      </c>
      <c r="O715">
        <v>10.145833333333334</v>
      </c>
      <c r="P715">
        <f t="shared" si="160"/>
        <v>1959</v>
      </c>
      <c r="Q715" s="2">
        <f t="shared" si="161"/>
        <v>21824.124999999458</v>
      </c>
      <c r="R715">
        <f t="shared" si="162"/>
        <v>-0.19371855211899724</v>
      </c>
      <c r="S715">
        <f>I715*$O715/ref!$B$3</f>
        <v>-1.0937732627894345</v>
      </c>
      <c r="T715">
        <f>K715*$O715/ref!$B$3</f>
        <v>-40.144484116737623</v>
      </c>
      <c r="U715">
        <f>L715*$O715/ref!$B$3</f>
        <v>1.2140043225332586</v>
      </c>
      <c r="V715">
        <f>N715*$O715/ref!$B$3</f>
        <v>1.6600392627028577</v>
      </c>
      <c r="W715">
        <f t="shared" si="166"/>
        <v>9</v>
      </c>
      <c r="X715" t="str">
        <f t="shared" si="167"/>
        <v>9 1959</v>
      </c>
      <c r="Y715">
        <f t="shared" si="164"/>
        <v>5</v>
      </c>
      <c r="Z715">
        <f t="shared" si="168"/>
        <v>1999</v>
      </c>
      <c r="AA715" t="str">
        <f t="shared" si="169"/>
        <v>5 1999</v>
      </c>
      <c r="AB715" s="1">
        <f t="shared" si="165"/>
        <v>36311.9375</v>
      </c>
      <c r="AC715">
        <f t="shared" si="163"/>
        <v>3</v>
      </c>
      <c r="AD715" s="16">
        <f t="shared" si="170"/>
        <v>5.2624126038777135</v>
      </c>
      <c r="AE715" s="16">
        <f t="shared" si="171"/>
        <v>-6778.1723006628781</v>
      </c>
      <c r="AF715" s="16">
        <f t="shared" si="172"/>
        <v>2817.7423491470095</v>
      </c>
      <c r="AG715" s="16">
        <f t="shared" si="173"/>
        <v>4869.0414293994882</v>
      </c>
      <c r="AH715">
        <f>INDEX(Impacts_scenario_1_RSBsn_Mask!$Y$2:$Y$70,$Z715-1939+1,1)</f>
        <v>0.78223792420288263</v>
      </c>
    </row>
    <row r="716" spans="1:34" x14ac:dyDescent="0.3">
      <c r="A716">
        <v>239</v>
      </c>
      <c r="B716">
        <v>1</v>
      </c>
      <c r="C716">
        <f>RS_wells_scenario_1_bgw!C716-RS_wells_baseline_bgw!C716</f>
        <v>-15613.989700000733</v>
      </c>
      <c r="D716">
        <f>RS_wells_scenario_1_bgw!D716-RS_wells_baseline_bgw!D716</f>
        <v>0</v>
      </c>
      <c r="E716">
        <f>RS_wells_scenario_1_bgw!E716-RS_wells_baseline_bgw!E716</f>
        <v>0</v>
      </c>
      <c r="F716">
        <f>RS_wells_scenario_1_bgw!F716-RS_wells_baseline_bgw!F716</f>
        <v>0</v>
      </c>
      <c r="G716">
        <f>RS_wells_scenario_1_bgw!G716-RS_wells_baseline_bgw!G716</f>
        <v>0</v>
      </c>
      <c r="H716" s="19">
        <f>RS_wells_scenario_1_bgw!H716-RS_wells_baseline_bgw!H716</f>
        <v>-1352.3887999951839</v>
      </c>
      <c r="I716">
        <f>RS_wells_scenario_1_bgw!I716-RS_wells_baseline_bgw!I716</f>
        <v>-25279.42460000515</v>
      </c>
      <c r="J716">
        <f>RS_wells_scenario_1_bgw!J716-RS_wells_baseline_bgw!J716</f>
        <v>0</v>
      </c>
      <c r="K716">
        <f>RS_wells_scenario_1_bgw!K716-RS_wells_baseline_bgw!K716</f>
        <v>-85.139999998733401</v>
      </c>
      <c r="L716">
        <f>RS_wells_scenario_1_bgw!L716-RS_wells_baseline_bgw!L716</f>
        <v>0</v>
      </c>
      <c r="M716">
        <f>RS_wells_scenario_1_bgw!M716-RS_wells_baseline_bgw!M716</f>
        <v>0</v>
      </c>
      <c r="N716">
        <f>RS_wells_scenario_1_bgw!N716-RS_wells_baseline_bgw!N716</f>
        <v>8194.7214999943972</v>
      </c>
      <c r="O716">
        <v>10.145833333333334</v>
      </c>
      <c r="P716">
        <f t="shared" si="160"/>
        <v>1959</v>
      </c>
      <c r="Q716" s="2">
        <f t="shared" si="161"/>
        <v>21834.27083333279</v>
      </c>
      <c r="R716">
        <f t="shared" si="162"/>
        <v>-0.21871959450147951</v>
      </c>
      <c r="S716">
        <f>I716*$O716/ref!$B$3</f>
        <v>-5.8879896408222896</v>
      </c>
      <c r="T716">
        <f>K716*$O716/ref!$B$3</f>
        <v>-1.9830492423947414E-2</v>
      </c>
      <c r="U716">
        <f>L716*$O716/ref!$B$3</f>
        <v>0</v>
      </c>
      <c r="V716">
        <f>N716*$O716/ref!$B$3</f>
        <v>1.9086840806250343</v>
      </c>
      <c r="W716">
        <f t="shared" si="166"/>
        <v>10</v>
      </c>
      <c r="X716" t="str">
        <f t="shared" si="167"/>
        <v>10 1959</v>
      </c>
      <c r="Y716">
        <f t="shared" si="164"/>
        <v>6</v>
      </c>
      <c r="Z716">
        <f t="shared" si="168"/>
        <v>1999</v>
      </c>
      <c r="AA716" t="str">
        <f t="shared" si="169"/>
        <v>6 1999</v>
      </c>
      <c r="AB716" s="1">
        <f t="shared" si="165"/>
        <v>36342.375</v>
      </c>
      <c r="AC716">
        <f t="shared" si="163"/>
        <v>3</v>
      </c>
      <c r="AD716" s="16">
        <f t="shared" si="170"/>
        <v>3945.989714203195</v>
      </c>
      <c r="AE716" s="16">
        <f t="shared" si="171"/>
        <v>-16075.824085212917</v>
      </c>
      <c r="AF716" s="16">
        <f t="shared" si="172"/>
        <v>1432.1809182174516</v>
      </c>
      <c r="AG716" s="16">
        <f t="shared" si="173"/>
        <v>5035.4352298355216</v>
      </c>
      <c r="AH716">
        <f>INDEX(Impacts_scenario_1_RSBsn_Mask!$Y$2:$Y$70,$Z716-1939+1,1)</f>
        <v>0.78223792420288263</v>
      </c>
    </row>
    <row r="717" spans="1:34" x14ac:dyDescent="0.3">
      <c r="A717">
        <v>239</v>
      </c>
      <c r="B717">
        <v>2</v>
      </c>
      <c r="C717">
        <f>RS_wells_scenario_1_bgw!C717-RS_wells_baseline_bgw!C717</f>
        <v>-6116.9019999988377</v>
      </c>
      <c r="D717">
        <f>RS_wells_scenario_1_bgw!D717-RS_wells_baseline_bgw!D717</f>
        <v>0</v>
      </c>
      <c r="E717">
        <f>RS_wells_scenario_1_bgw!E717-RS_wells_baseline_bgw!E717</f>
        <v>0</v>
      </c>
      <c r="F717">
        <f>RS_wells_scenario_1_bgw!F717-RS_wells_baseline_bgw!F717</f>
        <v>0</v>
      </c>
      <c r="G717">
        <f>RS_wells_scenario_1_bgw!G717-RS_wells_baseline_bgw!G717</f>
        <v>0</v>
      </c>
      <c r="H717" s="19">
        <f>RS_wells_scenario_1_bgw!H717-RS_wells_baseline_bgw!H717</f>
        <v>-1535.5011000037193</v>
      </c>
      <c r="I717">
        <f>RS_wells_scenario_1_bgw!I717-RS_wells_baseline_bgw!I717</f>
        <v>-16510.509599983692</v>
      </c>
      <c r="J717">
        <f>RS_wells_scenario_1_bgw!J717-RS_wells_baseline_bgw!J717</f>
        <v>0</v>
      </c>
      <c r="K717">
        <f>RS_wells_scenario_1_bgw!K717-RS_wells_baseline_bgw!K717</f>
        <v>-85.139999998733401</v>
      </c>
      <c r="L717">
        <f>RS_wells_scenario_1_bgw!L717-RS_wells_baseline_bgw!L717</f>
        <v>0</v>
      </c>
      <c r="M717">
        <f>RS_wells_scenario_1_bgw!M717-RS_wells_baseline_bgw!M717</f>
        <v>0</v>
      </c>
      <c r="N717">
        <f>RS_wells_scenario_1_bgw!N717-RS_wells_baseline_bgw!N717</f>
        <v>8875.5831000059843</v>
      </c>
      <c r="O717">
        <v>10.145833333333334</v>
      </c>
      <c r="P717">
        <f t="shared" si="160"/>
        <v>1959</v>
      </c>
      <c r="Q717" s="2">
        <f t="shared" si="161"/>
        <v>21844.416666666122</v>
      </c>
      <c r="R717">
        <f t="shared" si="162"/>
        <v>-0.23851281099678587</v>
      </c>
      <c r="S717">
        <f>I717*$O717/ref!$B$3</f>
        <v>-3.8455665438437681</v>
      </c>
      <c r="T717">
        <f>K717*$O717/ref!$B$3</f>
        <v>-1.9830492423947414E-2</v>
      </c>
      <c r="U717">
        <f>L717*$O717/ref!$B$3</f>
        <v>0</v>
      </c>
      <c r="V717">
        <f>N717*$O717/ref!$B$3</f>
        <v>2.0672678344538733</v>
      </c>
      <c r="W717">
        <f t="shared" si="166"/>
        <v>10</v>
      </c>
      <c r="X717" t="str">
        <f t="shared" si="167"/>
        <v>10 1959</v>
      </c>
      <c r="Y717">
        <f t="shared" si="164"/>
        <v>7</v>
      </c>
      <c r="Z717">
        <f t="shared" si="168"/>
        <v>1999</v>
      </c>
      <c r="AA717" t="str">
        <f t="shared" si="169"/>
        <v>7 1999</v>
      </c>
      <c r="AB717" s="1">
        <f t="shared" si="165"/>
        <v>36372.8125</v>
      </c>
      <c r="AC717">
        <f t="shared" si="163"/>
        <v>3</v>
      </c>
      <c r="AD717" s="16">
        <f t="shared" si="170"/>
        <v>1160.5976742239659</v>
      </c>
      <c r="AE717" s="16">
        <f t="shared" si="171"/>
        <v>-49308.897820319682</v>
      </c>
      <c r="AF717" s="16">
        <f t="shared" si="172"/>
        <v>3874.0517953846702</v>
      </c>
      <c r="AG717" s="16">
        <f t="shared" si="173"/>
        <v>4781.9820556521681</v>
      </c>
      <c r="AH717">
        <f>INDEX(Impacts_scenario_1_RSBsn_Mask!$Y$2:$Y$70,$Z717-1939+1,1)</f>
        <v>0.78223792420288263</v>
      </c>
    </row>
    <row r="718" spans="1:34" x14ac:dyDescent="0.3">
      <c r="A718">
        <v>239</v>
      </c>
      <c r="B718">
        <v>3</v>
      </c>
      <c r="C718">
        <f>RS_wells_scenario_1_bgw!C718-RS_wells_baseline_bgw!C718</f>
        <v>-1282.7028999999166</v>
      </c>
      <c r="D718">
        <f>RS_wells_scenario_1_bgw!D718-RS_wells_baseline_bgw!D718</f>
        <v>0</v>
      </c>
      <c r="E718">
        <f>RS_wells_scenario_1_bgw!E718-RS_wells_baseline_bgw!E718</f>
        <v>0</v>
      </c>
      <c r="F718">
        <f>RS_wells_scenario_1_bgw!F718-RS_wells_baseline_bgw!F718</f>
        <v>0</v>
      </c>
      <c r="G718">
        <f>RS_wells_scenario_1_bgw!G718-RS_wells_baseline_bgw!G718</f>
        <v>0</v>
      </c>
      <c r="H718" s="19">
        <f>RS_wells_scenario_1_bgw!H718-RS_wells_baseline_bgw!H718</f>
        <v>-1685.7267000079155</v>
      </c>
      <c r="I718">
        <f>RS_wells_scenario_1_bgw!I718-RS_wells_baseline_bgw!I718</f>
        <v>-12282.848499983549</v>
      </c>
      <c r="J718">
        <f>RS_wells_scenario_1_bgw!J718-RS_wells_baseline_bgw!J718</f>
        <v>0</v>
      </c>
      <c r="K718">
        <f>RS_wells_scenario_1_bgw!K718-RS_wells_baseline_bgw!K718</f>
        <v>-85.139999998733401</v>
      </c>
      <c r="L718">
        <f>RS_wells_scenario_1_bgw!L718-RS_wells_baseline_bgw!L718</f>
        <v>0</v>
      </c>
      <c r="M718">
        <f>RS_wells_scenario_1_bgw!M718-RS_wells_baseline_bgw!M718</f>
        <v>0</v>
      </c>
      <c r="N718">
        <f>RS_wells_scenario_1_bgw!N718-RS_wells_baseline_bgw!N718</f>
        <v>9352.6744000017643</v>
      </c>
      <c r="O718">
        <v>10.145833333333334</v>
      </c>
      <c r="P718">
        <f t="shared" si="160"/>
        <v>1959</v>
      </c>
      <c r="Q718" s="2">
        <f t="shared" si="161"/>
        <v>21854.562499999454</v>
      </c>
      <c r="R718">
        <f t="shared" si="162"/>
        <v>-0.25288433218807971</v>
      </c>
      <c r="S718">
        <f>I718*$O718/ref!$B$3</f>
        <v>-2.8608754301978063</v>
      </c>
      <c r="T718">
        <f>K718*$O718/ref!$B$3</f>
        <v>-1.9830492423947414E-2</v>
      </c>
      <c r="U718">
        <f>L718*$O718/ref!$B$3</f>
        <v>0</v>
      </c>
      <c r="V718">
        <f>N718*$O718/ref!$B$3</f>
        <v>2.1783901672027373</v>
      </c>
      <c r="W718">
        <f t="shared" si="166"/>
        <v>10</v>
      </c>
      <c r="X718" t="str">
        <f t="shared" si="167"/>
        <v>10 1959</v>
      </c>
      <c r="Y718">
        <f t="shared" si="164"/>
        <v>8</v>
      </c>
      <c r="Z718">
        <f t="shared" si="168"/>
        <v>1999</v>
      </c>
      <c r="AA718" t="str">
        <f t="shared" si="169"/>
        <v>8 1999</v>
      </c>
      <c r="AB718" s="1">
        <f t="shared" si="165"/>
        <v>36403.25</v>
      </c>
      <c r="AC718">
        <f t="shared" si="163"/>
        <v>3</v>
      </c>
      <c r="AD718" s="16">
        <f t="shared" si="170"/>
        <v>59.687646261478683</v>
      </c>
      <c r="AE718" s="16">
        <f t="shared" si="171"/>
        <v>-54117.014993887715</v>
      </c>
      <c r="AF718" s="16">
        <f t="shared" si="172"/>
        <v>4198.5718743712241</v>
      </c>
      <c r="AG718" s="16">
        <f t="shared" si="173"/>
        <v>4446.5090967697324</v>
      </c>
      <c r="AH718">
        <f>INDEX(Impacts_scenario_1_RSBsn_Mask!$Y$2:$Y$70,$Z718-1939+1,1)</f>
        <v>0.78223792420288263</v>
      </c>
    </row>
    <row r="719" spans="1:34" x14ac:dyDescent="0.3">
      <c r="A719">
        <v>240</v>
      </c>
      <c r="B719">
        <v>1</v>
      </c>
      <c r="C719">
        <f>RS_wells_scenario_1_bgw!C719-RS_wells_baseline_bgw!C719</f>
        <v>-18309.105700001121</v>
      </c>
      <c r="D719">
        <f>RS_wells_scenario_1_bgw!D719-RS_wells_baseline_bgw!D719</f>
        <v>0</v>
      </c>
      <c r="E719">
        <f>RS_wells_scenario_1_bgw!E719-RS_wells_baseline_bgw!E719</f>
        <v>0</v>
      </c>
      <c r="F719">
        <f>RS_wells_scenario_1_bgw!F719-RS_wells_baseline_bgw!F719</f>
        <v>0</v>
      </c>
      <c r="G719">
        <f>RS_wells_scenario_1_bgw!G719-RS_wells_baseline_bgw!G719</f>
        <v>0</v>
      </c>
      <c r="H719" s="19">
        <f>RS_wells_scenario_1_bgw!H719-RS_wells_baseline_bgw!H719</f>
        <v>-1740.6248999983072</v>
      </c>
      <c r="I719">
        <f>RS_wells_scenario_1_bgw!I719-RS_wells_baseline_bgw!I719</f>
        <v>-34064.575699999928</v>
      </c>
      <c r="J719">
        <f>RS_wells_scenario_1_bgw!J719-RS_wells_baseline_bgw!J719</f>
        <v>0</v>
      </c>
      <c r="K719">
        <f>RS_wells_scenario_1_bgw!K719-RS_wells_baseline_bgw!K719</f>
        <v>-85.139999998733401</v>
      </c>
      <c r="L719">
        <f>RS_wells_scenario_1_bgw!L719-RS_wells_baseline_bgw!L719</f>
        <v>4583.859800003469</v>
      </c>
      <c r="M719">
        <f>RS_wells_scenario_1_bgw!M719-RS_wells_baseline_bgw!M719</f>
        <v>0</v>
      </c>
      <c r="N719">
        <f>RS_wells_scenario_1_bgw!N719-RS_wells_baseline_bgw!N719</f>
        <v>9495.2079000025988</v>
      </c>
      <c r="O719">
        <v>10.145833333333334</v>
      </c>
      <c r="P719">
        <f t="shared" si="160"/>
        <v>1959</v>
      </c>
      <c r="Q719" s="2">
        <f t="shared" si="161"/>
        <v>21864.708333332786</v>
      </c>
      <c r="R719">
        <f t="shared" si="162"/>
        <v>-0.25740739518902417</v>
      </c>
      <c r="S719">
        <f>I719*$O719/ref!$B$3</f>
        <v>-7.9341943898741034</v>
      </c>
      <c r="T719">
        <f>K719*$O719/ref!$B$3</f>
        <v>-1.9830492423947414E-2</v>
      </c>
      <c r="U719">
        <f>L719*$O719/ref!$B$3</f>
        <v>1.0676555912351209</v>
      </c>
      <c r="V719">
        <f>N719*$O719/ref!$B$3</f>
        <v>2.2115885403759497</v>
      </c>
      <c r="W719">
        <f t="shared" si="166"/>
        <v>11</v>
      </c>
      <c r="X719" t="str">
        <f t="shared" si="167"/>
        <v>11 1959</v>
      </c>
      <c r="Y719">
        <f t="shared" si="164"/>
        <v>9</v>
      </c>
      <c r="Z719">
        <f t="shared" si="168"/>
        <v>1999</v>
      </c>
      <c r="AA719" t="str">
        <f t="shared" si="169"/>
        <v>9 1999</v>
      </c>
      <c r="AB719" s="1">
        <f t="shared" si="165"/>
        <v>36433.6875</v>
      </c>
      <c r="AC719">
        <f t="shared" si="163"/>
        <v>3</v>
      </c>
      <c r="AD719" s="16">
        <f t="shared" si="170"/>
        <v>-328.87010165093221</v>
      </c>
      <c r="AE719" s="16">
        <f t="shared" si="171"/>
        <v>-24318.752237818524</v>
      </c>
      <c r="AF719" s="16">
        <f t="shared" si="172"/>
        <v>1742.1580117142062</v>
      </c>
      <c r="AG719" s="16">
        <f t="shared" si="173"/>
        <v>4833.8798144643406</v>
      </c>
      <c r="AH719">
        <f>INDEX(Impacts_scenario_1_RSBsn_Mask!$Y$2:$Y$70,$Z719-1939+1,1)</f>
        <v>0.78223792420288263</v>
      </c>
    </row>
    <row r="720" spans="1:34" x14ac:dyDescent="0.3">
      <c r="A720">
        <v>240</v>
      </c>
      <c r="B720">
        <v>2</v>
      </c>
      <c r="C720">
        <f>RS_wells_scenario_1_bgw!C720-RS_wells_baseline_bgw!C720</f>
        <v>-9665.7970000058413</v>
      </c>
      <c r="D720">
        <f>RS_wells_scenario_1_bgw!D720-RS_wells_baseline_bgw!D720</f>
        <v>0</v>
      </c>
      <c r="E720">
        <f>RS_wells_scenario_1_bgw!E720-RS_wells_baseline_bgw!E720</f>
        <v>0</v>
      </c>
      <c r="F720">
        <f>RS_wells_scenario_1_bgw!F720-RS_wells_baseline_bgw!F720</f>
        <v>0</v>
      </c>
      <c r="G720">
        <f>RS_wells_scenario_1_bgw!G720-RS_wells_baseline_bgw!G720</f>
        <v>0</v>
      </c>
      <c r="H720" s="19">
        <f>RS_wells_scenario_1_bgw!H720-RS_wells_baseline_bgw!H720</f>
        <v>-1777.5275000035763</v>
      </c>
      <c r="I720">
        <f>RS_wells_scenario_1_bgw!I720-RS_wells_baseline_bgw!I720</f>
        <v>-25471.224400002509</v>
      </c>
      <c r="J720">
        <f>RS_wells_scenario_1_bgw!J720-RS_wells_baseline_bgw!J720</f>
        <v>0</v>
      </c>
      <c r="K720">
        <f>RS_wells_scenario_1_bgw!K720-RS_wells_baseline_bgw!K720</f>
        <v>-85.139999998733401</v>
      </c>
      <c r="L720">
        <f>RS_wells_scenario_1_bgw!L720-RS_wells_baseline_bgw!L720</f>
        <v>4600.4946999996901</v>
      </c>
      <c r="M720">
        <f>RS_wells_scenario_1_bgw!M720-RS_wells_baseline_bgw!M720</f>
        <v>0</v>
      </c>
      <c r="N720">
        <f>RS_wells_scenario_1_bgw!N720-RS_wells_baseline_bgw!N720</f>
        <v>9503.5611000061035</v>
      </c>
      <c r="O720">
        <v>10.145833333333334</v>
      </c>
      <c r="P720">
        <f t="shared" si="160"/>
        <v>1959</v>
      </c>
      <c r="Q720" s="2">
        <f t="shared" si="161"/>
        <v>21874.854166666119</v>
      </c>
      <c r="R720">
        <f t="shared" si="162"/>
        <v>-0.25844418327628133</v>
      </c>
      <c r="S720">
        <f>I720*$O720/ref!$B$3</f>
        <v>-5.9326629375197157</v>
      </c>
      <c r="T720">
        <f>K720*$O720/ref!$B$3</f>
        <v>-1.9830492423947414E-2</v>
      </c>
      <c r="U720">
        <f>L720*$O720/ref!$B$3</f>
        <v>1.071530130327828</v>
      </c>
      <c r="V720">
        <f>N720*$O720/ref!$B$3</f>
        <v>2.2135341366807149</v>
      </c>
      <c r="W720">
        <f t="shared" si="166"/>
        <v>11</v>
      </c>
      <c r="X720" t="str">
        <f t="shared" si="167"/>
        <v>11 1959</v>
      </c>
      <c r="Y720">
        <f t="shared" si="164"/>
        <v>10</v>
      </c>
      <c r="Z720">
        <f t="shared" si="168"/>
        <v>1999</v>
      </c>
      <c r="AA720" t="str">
        <f t="shared" si="169"/>
        <v>10 1999</v>
      </c>
      <c r="AB720" s="1">
        <f t="shared" si="165"/>
        <v>36464.125</v>
      </c>
      <c r="AC720">
        <f t="shared" si="163"/>
        <v>3</v>
      </c>
      <c r="AD720" s="16">
        <f t="shared" si="170"/>
        <v>-6545.177161288314</v>
      </c>
      <c r="AE720" s="16">
        <f t="shared" si="171"/>
        <v>-47.736418345384536</v>
      </c>
      <c r="AF720" s="16">
        <f t="shared" si="172"/>
        <v>2887.3215947948688</v>
      </c>
      <c r="AG720" s="16">
        <f t="shared" si="173"/>
        <v>4655.7070040399731</v>
      </c>
      <c r="AH720">
        <f>INDEX(Impacts_scenario_1_RSBsn_Mask!$Y$2:$Y$70,$Z720-1939+1,1)</f>
        <v>0.78223792420288263</v>
      </c>
    </row>
    <row r="721" spans="1:34" x14ac:dyDescent="0.3">
      <c r="A721">
        <v>240</v>
      </c>
      <c r="B721">
        <v>3</v>
      </c>
      <c r="C721">
        <f>RS_wells_scenario_1_bgw!C721-RS_wells_baseline_bgw!C721</f>
        <v>-3660.3104000091553</v>
      </c>
      <c r="D721">
        <f>RS_wells_scenario_1_bgw!D721-RS_wells_baseline_bgw!D721</f>
        <v>0</v>
      </c>
      <c r="E721">
        <f>RS_wells_scenario_1_bgw!E721-RS_wells_baseline_bgw!E721</f>
        <v>0</v>
      </c>
      <c r="F721">
        <f>RS_wells_scenario_1_bgw!F721-RS_wells_baseline_bgw!F721</f>
        <v>0</v>
      </c>
      <c r="G721">
        <f>RS_wells_scenario_1_bgw!G721-RS_wells_baseline_bgw!G721</f>
        <v>0</v>
      </c>
      <c r="H721" s="19">
        <f>RS_wells_scenario_1_bgw!H721-RS_wells_baseline_bgw!H721</f>
        <v>-1802.7427000030875</v>
      </c>
      <c r="I721">
        <f>RS_wells_scenario_1_bgw!I721-RS_wells_baseline_bgw!I721</f>
        <v>-19350.668200001121</v>
      </c>
      <c r="J721">
        <f>RS_wells_scenario_1_bgw!J721-RS_wells_baseline_bgw!J721</f>
        <v>0</v>
      </c>
      <c r="K721">
        <f>RS_wells_scenario_1_bgw!K721-RS_wells_baseline_bgw!K721</f>
        <v>-85.139999998733401</v>
      </c>
      <c r="L721">
        <f>RS_wells_scenario_1_bgw!L721-RS_wells_baseline_bgw!L721</f>
        <v>4569.4306999966502</v>
      </c>
      <c r="M721">
        <f>RS_wells_scenario_1_bgw!M721-RS_wells_baseline_bgw!M721</f>
        <v>0</v>
      </c>
      <c r="N721">
        <f>RS_wells_scenario_1_bgw!N721-RS_wells_baseline_bgw!N721</f>
        <v>9397.5124000012875</v>
      </c>
      <c r="O721">
        <v>10.145833333333334</v>
      </c>
      <c r="P721">
        <f t="shared" si="160"/>
        <v>1959</v>
      </c>
      <c r="Q721" s="2">
        <f t="shared" si="161"/>
        <v>21884.999999999451</v>
      </c>
      <c r="R721">
        <f t="shared" si="162"/>
        <v>-0.25659232760605671</v>
      </c>
      <c r="S721">
        <f>I721*$O721/ref!$B$3</f>
        <v>-4.5070857310799974</v>
      </c>
      <c r="T721">
        <f>K721*$O721/ref!$B$3</f>
        <v>-1.9830492423947414E-2</v>
      </c>
      <c r="U721">
        <f>L721*$O721/ref!$B$3</f>
        <v>1.0642948188793087</v>
      </c>
      <c r="V721">
        <f>N721*$O721/ref!$B$3</f>
        <v>2.1888336675469788</v>
      </c>
      <c r="W721">
        <f t="shared" si="166"/>
        <v>11</v>
      </c>
      <c r="X721" t="str">
        <f t="shared" si="167"/>
        <v>11 1959</v>
      </c>
      <c r="Y721">
        <f t="shared" si="164"/>
        <v>11</v>
      </c>
      <c r="Z721">
        <f t="shared" si="168"/>
        <v>1999</v>
      </c>
      <c r="AA721" t="str">
        <f t="shared" si="169"/>
        <v>11 1999</v>
      </c>
      <c r="AB721" s="1">
        <f t="shared" si="165"/>
        <v>36494.5625</v>
      </c>
      <c r="AC721">
        <f t="shared" si="163"/>
        <v>3</v>
      </c>
      <c r="AD721" s="16">
        <f t="shared" si="170"/>
        <v>-2545.7623418597918</v>
      </c>
      <c r="AE721" s="16">
        <f t="shared" si="171"/>
        <v>-47.736418345384536</v>
      </c>
      <c r="AF721" s="16">
        <f t="shared" si="172"/>
        <v>2073.7710607885201</v>
      </c>
      <c r="AG721" s="16">
        <f t="shared" si="173"/>
        <v>4693.1419078310555</v>
      </c>
      <c r="AH721">
        <f>INDEX(Impacts_scenario_1_RSBsn_Mask!$Y$2:$Y$70,$Z721-1939+1,1)</f>
        <v>0.78223792420288263</v>
      </c>
    </row>
    <row r="722" spans="1:34" x14ac:dyDescent="0.3">
      <c r="A722">
        <v>241</v>
      </c>
      <c r="B722">
        <v>1</v>
      </c>
      <c r="C722">
        <f>RS_wells_scenario_1_bgw!C722-RS_wells_baseline_bgw!C722</f>
        <v>-2778.0787000060081</v>
      </c>
      <c r="D722">
        <f>RS_wells_scenario_1_bgw!D722-RS_wells_baseline_bgw!D722</f>
        <v>0</v>
      </c>
      <c r="E722">
        <f>RS_wells_scenario_1_bgw!E722-RS_wells_baseline_bgw!E722</f>
        <v>0</v>
      </c>
      <c r="F722">
        <f>RS_wells_scenario_1_bgw!F722-RS_wells_baseline_bgw!F722</f>
        <v>0</v>
      </c>
      <c r="G722">
        <f>RS_wells_scenario_1_bgw!G722-RS_wells_baseline_bgw!G722</f>
        <v>0</v>
      </c>
      <c r="H722" s="19">
        <f>RS_wells_scenario_1_bgw!H722-RS_wells_baseline_bgw!H722</f>
        <v>-1828.942600004375</v>
      </c>
      <c r="I722">
        <f>RS_wells_scenario_1_bgw!I722-RS_wells_baseline_bgw!I722</f>
        <v>-15502.104200005531</v>
      </c>
      <c r="J722">
        <f>RS_wells_scenario_1_bgw!J722-RS_wells_baseline_bgw!J722</f>
        <v>0</v>
      </c>
      <c r="K722">
        <f>RS_wells_scenario_1_bgw!K722-RS_wells_baseline_bgw!K722</f>
        <v>-85.139999998733401</v>
      </c>
      <c r="L722">
        <f>RS_wells_scenario_1_bgw!L722-RS_wells_baseline_bgw!L722</f>
        <v>1726.7993000000715</v>
      </c>
      <c r="M722">
        <f>RS_wells_scenario_1_bgw!M722-RS_wells_baseline_bgw!M722</f>
        <v>0</v>
      </c>
      <c r="N722">
        <f>RS_wells_scenario_1_bgw!N722-RS_wells_baseline_bgw!N722</f>
        <v>9319.3806000053883</v>
      </c>
      <c r="O722">
        <v>10.145833333333334</v>
      </c>
      <c r="P722">
        <f t="shared" si="160"/>
        <v>1959</v>
      </c>
      <c r="Q722" s="2">
        <f t="shared" si="161"/>
        <v>21895.145833332783</v>
      </c>
      <c r="R722">
        <f t="shared" si="162"/>
        <v>-0.25540259335646653</v>
      </c>
      <c r="S722">
        <f>I722*$O722/ref!$B$3</f>
        <v>-3.610692505262231</v>
      </c>
      <c r="T722">
        <f>K722*$O722/ref!$B$3</f>
        <v>-1.9830492423947414E-2</v>
      </c>
      <c r="U722">
        <f>L722*$O722/ref!$B$3</f>
        <v>0.40219967626072989</v>
      </c>
      <c r="V722">
        <f>N722*$O722/ref!$B$3</f>
        <v>2.1706354990255896</v>
      </c>
      <c r="W722">
        <f t="shared" si="166"/>
        <v>12</v>
      </c>
      <c r="X722" t="str">
        <f t="shared" si="167"/>
        <v>12 1959</v>
      </c>
      <c r="Y722">
        <f t="shared" si="164"/>
        <v>12</v>
      </c>
      <c r="Z722">
        <f t="shared" si="168"/>
        <v>1999</v>
      </c>
      <c r="AA722" t="str">
        <f t="shared" si="169"/>
        <v>12 1999</v>
      </c>
      <c r="AB722" s="1">
        <f t="shared" si="165"/>
        <v>36525</v>
      </c>
      <c r="AC722">
        <f t="shared" si="163"/>
        <v>3</v>
      </c>
      <c r="AD722" s="16">
        <f t="shared" si="170"/>
        <v>-1115.1554012464626</v>
      </c>
      <c r="AE722" s="16">
        <f t="shared" si="171"/>
        <v>-47.736418345384536</v>
      </c>
      <c r="AF722" s="16">
        <f t="shared" si="172"/>
        <v>533.64536100292696</v>
      </c>
      <c r="AG722" s="16">
        <f t="shared" si="173"/>
        <v>4981.6515370407678</v>
      </c>
      <c r="AH722">
        <f>INDEX(Impacts_scenario_1_RSBsn_Mask!$Y$2:$Y$70,$Z722-1939+1,1)</f>
        <v>0.78223792420288263</v>
      </c>
    </row>
    <row r="723" spans="1:34" x14ac:dyDescent="0.3">
      <c r="A723">
        <v>241</v>
      </c>
      <c r="B723">
        <v>2</v>
      </c>
      <c r="C723">
        <f>RS_wells_scenario_1_bgw!C723-RS_wells_baseline_bgw!C723</f>
        <v>-550.20479999482632</v>
      </c>
      <c r="D723">
        <f>RS_wells_scenario_1_bgw!D723-RS_wells_baseline_bgw!D723</f>
        <v>0</v>
      </c>
      <c r="E723">
        <f>RS_wells_scenario_1_bgw!E723-RS_wells_baseline_bgw!E723</f>
        <v>0</v>
      </c>
      <c r="F723">
        <f>RS_wells_scenario_1_bgw!F723-RS_wells_baseline_bgw!F723</f>
        <v>0</v>
      </c>
      <c r="G723">
        <f>RS_wells_scenario_1_bgw!G723-RS_wells_baseline_bgw!G723</f>
        <v>0</v>
      </c>
      <c r="H723" s="19">
        <f>RS_wells_scenario_1_bgw!H723-RS_wells_baseline_bgw!H723</f>
        <v>-1836.2179000005126</v>
      </c>
      <c r="I723">
        <f>RS_wells_scenario_1_bgw!I723-RS_wells_baseline_bgw!I723</f>
        <v>-13174.383900001645</v>
      </c>
      <c r="J723">
        <f>RS_wells_scenario_1_bgw!J723-RS_wells_baseline_bgw!J723</f>
        <v>0</v>
      </c>
      <c r="K723">
        <f>RS_wells_scenario_1_bgw!K723-RS_wells_baseline_bgw!K723</f>
        <v>-85.139999998733401</v>
      </c>
      <c r="L723">
        <f>RS_wells_scenario_1_bgw!L723-RS_wells_baseline_bgw!L723</f>
        <v>1709.4785999991</v>
      </c>
      <c r="M723">
        <f>RS_wells_scenario_1_bgw!M723-RS_wells_baseline_bgw!M723</f>
        <v>0</v>
      </c>
      <c r="N723">
        <f>RS_wells_scenario_1_bgw!N723-RS_wells_baseline_bgw!N723</f>
        <v>9158.0487999916077</v>
      </c>
      <c r="O723">
        <v>10.145833333333334</v>
      </c>
      <c r="P723">
        <f t="shared" si="160"/>
        <v>1959</v>
      </c>
      <c r="Q723" s="2">
        <f t="shared" si="161"/>
        <v>21905.291666666115</v>
      </c>
      <c r="R723">
        <f t="shared" si="162"/>
        <v>-0.25187323482227081</v>
      </c>
      <c r="S723">
        <f>I723*$O723/ref!$B$3</f>
        <v>-3.0685285426714115</v>
      </c>
      <c r="T723">
        <f>K723*$O723/ref!$B$3</f>
        <v>-1.9830492423947414E-2</v>
      </c>
      <c r="U723">
        <f>L723*$O723/ref!$B$3</f>
        <v>0.39816540317931287</v>
      </c>
      <c r="V723">
        <f>N723*$O723/ref!$B$3</f>
        <v>2.1330586956668545</v>
      </c>
      <c r="W723">
        <f t="shared" si="166"/>
        <v>12</v>
      </c>
      <c r="X723" t="str">
        <f t="shared" si="167"/>
        <v>12 1959</v>
      </c>
      <c r="Y723">
        <f t="shared" si="164"/>
        <v>1</v>
      </c>
      <c r="Z723">
        <f t="shared" si="168"/>
        <v>2000</v>
      </c>
      <c r="AA723" t="str">
        <f t="shared" si="169"/>
        <v>1 2000</v>
      </c>
      <c r="AB723" s="1">
        <f t="shared" si="165"/>
        <v>36555.4375</v>
      </c>
      <c r="AC723">
        <f t="shared" si="163"/>
        <v>3</v>
      </c>
      <c r="AD723" s="16">
        <f t="shared" si="170"/>
        <v>-1408.6641474119056</v>
      </c>
      <c r="AE723" s="16">
        <f t="shared" si="171"/>
        <v>-50.727964818641787</v>
      </c>
      <c r="AF723" s="16">
        <f t="shared" si="172"/>
        <v>247.23754816995702</v>
      </c>
      <c r="AG723" s="16">
        <f t="shared" si="173"/>
        <v>5083.4493839166271</v>
      </c>
      <c r="AH723">
        <f>INDEX(Impacts_scenario_1_RSBsn_Mask!$Y$2:$Y$70,$Z723-1939+1,1)</f>
        <v>0.7626729795032422</v>
      </c>
    </row>
    <row r="724" spans="1:34" x14ac:dyDescent="0.3">
      <c r="A724">
        <v>241</v>
      </c>
      <c r="B724">
        <v>3</v>
      </c>
      <c r="C724">
        <f>RS_wells_scenario_1_bgw!C724-RS_wells_baseline_bgw!C724</f>
        <v>-558.42980000376701</v>
      </c>
      <c r="D724">
        <f>RS_wells_scenario_1_bgw!D724-RS_wells_baseline_bgw!D724</f>
        <v>0</v>
      </c>
      <c r="E724">
        <f>RS_wells_scenario_1_bgw!E724-RS_wells_baseline_bgw!E724</f>
        <v>0</v>
      </c>
      <c r="F724">
        <f>RS_wells_scenario_1_bgw!F724-RS_wells_baseline_bgw!F724</f>
        <v>0</v>
      </c>
      <c r="G724">
        <f>RS_wells_scenario_1_bgw!G724-RS_wells_baseline_bgw!G724</f>
        <v>0</v>
      </c>
      <c r="H724" s="19">
        <f>RS_wells_scenario_1_bgw!H724-RS_wells_baseline_bgw!H724</f>
        <v>-1810.4147999957204</v>
      </c>
      <c r="I724">
        <f>RS_wells_scenario_1_bgw!I724-RS_wells_baseline_bgw!I724</f>
        <v>-12882.658299997449</v>
      </c>
      <c r="J724">
        <f>RS_wells_scenario_1_bgw!J724-RS_wells_baseline_bgw!J724</f>
        <v>0</v>
      </c>
      <c r="K724">
        <f>RS_wells_scenario_1_bgw!K724-RS_wells_baseline_bgw!K724</f>
        <v>-85.139999998733401</v>
      </c>
      <c r="L724">
        <f>RS_wells_scenario_1_bgw!L724-RS_wells_baseline_bgw!L724</f>
        <v>1649.5135000012815</v>
      </c>
      <c r="M724">
        <f>RS_wells_scenario_1_bgw!M724-RS_wells_baseline_bgw!M724</f>
        <v>0</v>
      </c>
      <c r="N724">
        <f>RS_wells_scenario_1_bgw!N724-RS_wells_baseline_bgw!N724</f>
        <v>8961.3535999953747</v>
      </c>
      <c r="O724">
        <v>10.145833333333334</v>
      </c>
      <c r="P724">
        <f t="shared" si="160"/>
        <v>1959</v>
      </c>
      <c r="Q724" s="2">
        <f t="shared" si="161"/>
        <v>21915.437499999447</v>
      </c>
      <c r="R724">
        <f t="shared" si="162"/>
        <v>-0.24677590836176622</v>
      </c>
      <c r="S724">
        <f>I724*$O724/ref!$B$3</f>
        <v>-3.0005808999554051</v>
      </c>
      <c r="T724">
        <f>K724*$O724/ref!$B$3</f>
        <v>-1.9830492423947414E-2</v>
      </c>
      <c r="U724">
        <f>L724*$O724/ref!$B$3</f>
        <v>0.38419855491497557</v>
      </c>
      <c r="V724">
        <f>N724*$O724/ref!$B$3</f>
        <v>2.0872451805927397</v>
      </c>
      <c r="W724">
        <f t="shared" si="166"/>
        <v>12</v>
      </c>
      <c r="X724" t="str">
        <f t="shared" si="167"/>
        <v>12 1959</v>
      </c>
      <c r="Y724">
        <f t="shared" si="164"/>
        <v>2</v>
      </c>
      <c r="Z724">
        <f t="shared" si="168"/>
        <v>2000</v>
      </c>
      <c r="AA724" t="str">
        <f t="shared" si="169"/>
        <v>2 2000</v>
      </c>
      <c r="AB724" s="1">
        <f t="shared" si="165"/>
        <v>36585.875</v>
      </c>
      <c r="AC724">
        <f t="shared" si="163"/>
        <v>3</v>
      </c>
      <c r="AD724" s="16">
        <f t="shared" si="170"/>
        <v>-1402.6078066961759</v>
      </c>
      <c r="AE724" s="16">
        <f t="shared" si="171"/>
        <v>-50.727964818641787</v>
      </c>
      <c r="AF724" s="16">
        <f t="shared" si="172"/>
        <v>416.61935670822868</v>
      </c>
      <c r="AG724" s="16">
        <f t="shared" si="173"/>
        <v>5025.4972942466284</v>
      </c>
      <c r="AH724">
        <f>INDEX(Impacts_scenario_1_RSBsn_Mask!$Y$2:$Y$70,$Z724-1939+1,1)</f>
        <v>0.7626729795032422</v>
      </c>
    </row>
    <row r="725" spans="1:34" x14ac:dyDescent="0.3">
      <c r="A725">
        <v>242</v>
      </c>
      <c r="B725">
        <v>1</v>
      </c>
      <c r="C725">
        <f>RS_wells_scenario_1_bgw!C725-RS_wells_baseline_bgw!C725</f>
        <v>-963.01979999244213</v>
      </c>
      <c r="D725">
        <f>RS_wells_scenario_1_bgw!D725-RS_wells_baseline_bgw!D725</f>
        <v>0</v>
      </c>
      <c r="E725">
        <f>RS_wells_scenario_1_bgw!E725-RS_wells_baseline_bgw!E725</f>
        <v>0</v>
      </c>
      <c r="F725">
        <f>RS_wells_scenario_1_bgw!F725-RS_wells_baseline_bgw!F725</f>
        <v>0</v>
      </c>
      <c r="G725">
        <f>RS_wells_scenario_1_bgw!G725-RS_wells_baseline_bgw!G725</f>
        <v>0</v>
      </c>
      <c r="H725" s="19">
        <f>RS_wells_scenario_1_bgw!H725-RS_wells_baseline_bgw!H725</f>
        <v>-1383.6264999955893</v>
      </c>
      <c r="I725">
        <f>RS_wells_scenario_1_bgw!I725-RS_wells_baseline_bgw!I725</f>
        <v>-11456.327299997211</v>
      </c>
      <c r="J725">
        <f>RS_wells_scenario_1_bgw!J725-RS_wells_baseline_bgw!J725</f>
        <v>0</v>
      </c>
      <c r="K725">
        <f>RS_wells_scenario_1_bgw!K725-RS_wells_baseline_bgw!K725</f>
        <v>-85.140000000596046</v>
      </c>
      <c r="L725">
        <f>RS_wells_scenario_1_bgw!L725-RS_wells_baseline_bgw!L725</f>
        <v>0</v>
      </c>
      <c r="M725">
        <f>RS_wells_scenario_1_bgw!M725-RS_wells_baseline_bgw!M725</f>
        <v>0</v>
      </c>
      <c r="N725">
        <f>RS_wells_scenario_1_bgw!N725-RS_wells_baseline_bgw!N725</f>
        <v>9182.5449000000954</v>
      </c>
      <c r="O725">
        <v>10.145833333333334</v>
      </c>
      <c r="P725">
        <f t="shared" si="160"/>
        <v>1960</v>
      </c>
      <c r="Q725" s="2">
        <f t="shared" si="161"/>
        <v>21925.583333332779</v>
      </c>
      <c r="R725">
        <f t="shared" si="162"/>
        <v>-0.2420657823595804</v>
      </c>
      <c r="S725">
        <f>I725*$O725/ref!$B$3</f>
        <v>-2.668365183606253</v>
      </c>
      <c r="T725">
        <f>K725*$O725/ref!$B$3</f>
        <v>-1.9830492424381254E-2</v>
      </c>
      <c r="U725">
        <f>L725*$O725/ref!$B$3</f>
        <v>0</v>
      </c>
      <c r="V725">
        <f>N725*$O725/ref!$B$3</f>
        <v>2.1387642362546138</v>
      </c>
      <c r="W725">
        <f t="shared" si="166"/>
        <v>1</v>
      </c>
      <c r="X725" t="str">
        <f t="shared" si="167"/>
        <v>1 1960</v>
      </c>
      <c r="Y725">
        <f t="shared" si="164"/>
        <v>3</v>
      </c>
      <c r="Z725">
        <f t="shared" si="168"/>
        <v>2000</v>
      </c>
      <c r="AA725" t="str">
        <f t="shared" si="169"/>
        <v>3 2000</v>
      </c>
      <c r="AB725" s="1">
        <f t="shared" si="165"/>
        <v>36616.3125</v>
      </c>
      <c r="AC725">
        <f t="shared" si="163"/>
        <v>3</v>
      </c>
      <c r="AD725" s="16">
        <f t="shared" si="170"/>
        <v>-6068.7147832660812</v>
      </c>
      <c r="AE725" s="16">
        <f t="shared" si="171"/>
        <v>-50.727964818641787</v>
      </c>
      <c r="AF725" s="16">
        <f t="shared" si="172"/>
        <v>0</v>
      </c>
      <c r="AG725" s="16">
        <f t="shared" si="173"/>
        <v>5823.8495425106175</v>
      </c>
      <c r="AH725">
        <f>INDEX(Impacts_scenario_1_RSBsn_Mask!$Y$2:$Y$70,$Z725-1939+1,1)</f>
        <v>0.7626729795032422</v>
      </c>
    </row>
    <row r="726" spans="1:34" x14ac:dyDescent="0.3">
      <c r="A726">
        <v>242</v>
      </c>
      <c r="B726">
        <v>2</v>
      </c>
      <c r="C726">
        <f>RS_wells_scenario_1_bgw!C726-RS_wells_baseline_bgw!C726</f>
        <v>-1767.7090000063181</v>
      </c>
      <c r="D726">
        <f>RS_wells_scenario_1_bgw!D726-RS_wells_baseline_bgw!D726</f>
        <v>0</v>
      </c>
      <c r="E726">
        <f>RS_wells_scenario_1_bgw!E726-RS_wells_baseline_bgw!E726</f>
        <v>0</v>
      </c>
      <c r="F726">
        <f>RS_wells_scenario_1_bgw!F726-RS_wells_baseline_bgw!F726</f>
        <v>0</v>
      </c>
      <c r="G726">
        <f>RS_wells_scenario_1_bgw!G726-RS_wells_baseline_bgw!G726</f>
        <v>0</v>
      </c>
      <c r="H726" s="19">
        <f>RS_wells_scenario_1_bgw!H726-RS_wells_baseline_bgw!H726</f>
        <v>-1257.0199000015855</v>
      </c>
      <c r="I726">
        <f>RS_wells_scenario_1_bgw!I726-RS_wells_baseline_bgw!I726</f>
        <v>-12157.534000001848</v>
      </c>
      <c r="J726">
        <f>RS_wells_scenario_1_bgw!J726-RS_wells_baseline_bgw!J726</f>
        <v>0</v>
      </c>
      <c r="K726">
        <f>RS_wells_scenario_1_bgw!K726-RS_wells_baseline_bgw!K726</f>
        <v>-85.140000000596046</v>
      </c>
      <c r="L726">
        <f>RS_wells_scenario_1_bgw!L726-RS_wells_baseline_bgw!L726</f>
        <v>0</v>
      </c>
      <c r="M726">
        <f>RS_wells_scenario_1_bgw!M726-RS_wells_baseline_bgw!M726</f>
        <v>0</v>
      </c>
      <c r="N726">
        <f>RS_wells_scenario_1_bgw!N726-RS_wells_baseline_bgw!N726</f>
        <v>9046.7002000063658</v>
      </c>
      <c r="O726">
        <v>10.145833333333334</v>
      </c>
      <c r="P726">
        <f t="shared" si="160"/>
        <v>1960</v>
      </c>
      <c r="Q726" s="2">
        <f t="shared" si="161"/>
        <v>21935.729166666111</v>
      </c>
      <c r="R726">
        <f t="shared" si="162"/>
        <v>-0.23605315234840668</v>
      </c>
      <c r="S726">
        <f>I726*$O726/ref!$B$3</f>
        <v>-2.8316876425241526</v>
      </c>
      <c r="T726">
        <f>K726*$O726/ref!$B$3</f>
        <v>-1.9830492424381254E-2</v>
      </c>
      <c r="U726">
        <f>L726*$O726/ref!$B$3</f>
        <v>0</v>
      </c>
      <c r="V726">
        <f>N726*$O726/ref!$B$3</f>
        <v>2.1071237935238276</v>
      </c>
      <c r="W726">
        <f t="shared" si="166"/>
        <v>1</v>
      </c>
      <c r="X726" t="str">
        <f t="shared" si="167"/>
        <v>1 1960</v>
      </c>
      <c r="Y726">
        <f t="shared" si="164"/>
        <v>4</v>
      </c>
      <c r="Z726">
        <f t="shared" si="168"/>
        <v>2000</v>
      </c>
      <c r="AA726" t="str">
        <f t="shared" si="169"/>
        <v>4 2000</v>
      </c>
      <c r="AB726" s="1">
        <f t="shared" si="165"/>
        <v>36646.75</v>
      </c>
      <c r="AC726">
        <f t="shared" si="163"/>
        <v>3</v>
      </c>
      <c r="AD726" s="16">
        <f t="shared" si="170"/>
        <v>-688.04313072471791</v>
      </c>
      <c r="AE726" s="16">
        <f t="shared" si="171"/>
        <v>-4812.1140309773855</v>
      </c>
      <c r="AF726" s="16">
        <f t="shared" si="172"/>
        <v>3304.1363933505008</v>
      </c>
      <c r="AG726" s="16">
        <f t="shared" si="173"/>
        <v>5357.2578038781276</v>
      </c>
      <c r="AH726">
        <f>INDEX(Impacts_scenario_1_RSBsn_Mask!$Y$2:$Y$70,$Z726-1939+1,1)</f>
        <v>0.7626729795032422</v>
      </c>
    </row>
    <row r="727" spans="1:34" x14ac:dyDescent="0.3">
      <c r="A727">
        <v>242</v>
      </c>
      <c r="B727">
        <v>3</v>
      </c>
      <c r="C727">
        <f>RS_wells_scenario_1_bgw!C727-RS_wells_baseline_bgw!C727</f>
        <v>-2173.3053000122309</v>
      </c>
      <c r="D727">
        <f>RS_wells_scenario_1_bgw!D727-RS_wells_baseline_bgw!D727</f>
        <v>0</v>
      </c>
      <c r="E727">
        <f>RS_wells_scenario_1_bgw!E727-RS_wells_baseline_bgw!E727</f>
        <v>0</v>
      </c>
      <c r="F727">
        <f>RS_wells_scenario_1_bgw!F727-RS_wells_baseline_bgw!F727</f>
        <v>0</v>
      </c>
      <c r="G727">
        <f>RS_wells_scenario_1_bgw!G727-RS_wells_baseline_bgw!G727</f>
        <v>0</v>
      </c>
      <c r="H727" s="19">
        <f>RS_wells_scenario_1_bgw!H727-RS_wells_baseline_bgw!H727</f>
        <v>-206.66580000519753</v>
      </c>
      <c r="I727">
        <f>RS_wells_scenario_1_bgw!I727-RS_wells_baseline_bgw!I727</f>
        <v>-12166.280200000852</v>
      </c>
      <c r="J727">
        <f>RS_wells_scenario_1_bgw!J727-RS_wells_baseline_bgw!J727</f>
        <v>0</v>
      </c>
      <c r="K727">
        <f>RS_wells_scenario_1_bgw!K727-RS_wells_baseline_bgw!K727</f>
        <v>-85.140000000596046</v>
      </c>
      <c r="L727">
        <f>RS_wells_scenario_1_bgw!L727-RS_wells_baseline_bgw!L727</f>
        <v>0</v>
      </c>
      <c r="M727">
        <f>RS_wells_scenario_1_bgw!M727-RS_wells_baseline_bgw!M727</f>
        <v>0</v>
      </c>
      <c r="N727">
        <f>RS_wells_scenario_1_bgw!N727-RS_wells_baseline_bgw!N727</f>
        <v>9804.0064000040293</v>
      </c>
      <c r="O727">
        <v>10.145833333333334</v>
      </c>
      <c r="P727">
        <f t="shared" si="160"/>
        <v>1960</v>
      </c>
      <c r="Q727" s="2">
        <f t="shared" si="161"/>
        <v>21945.874999999443</v>
      </c>
      <c r="R727">
        <f t="shared" si="162"/>
        <v>-0.2293395693014714</v>
      </c>
      <c r="S727">
        <f>I727*$O727/ref!$B$3</f>
        <v>-2.8337247749275019</v>
      </c>
      <c r="T727">
        <f>K727*$O727/ref!$B$3</f>
        <v>-1.9830492424381254E-2</v>
      </c>
      <c r="U727">
        <f>L727*$O727/ref!$B$3</f>
        <v>0</v>
      </c>
      <c r="V727">
        <f>N727*$O727/ref!$B$3</f>
        <v>2.2835127395173145</v>
      </c>
      <c r="W727">
        <f t="shared" si="166"/>
        <v>1</v>
      </c>
      <c r="X727" t="str">
        <f t="shared" si="167"/>
        <v>1 1960</v>
      </c>
      <c r="Y727">
        <f t="shared" si="164"/>
        <v>5</v>
      </c>
      <c r="Z727">
        <f t="shared" si="168"/>
        <v>2000</v>
      </c>
      <c r="AA727" t="str">
        <f t="shared" si="169"/>
        <v>5 2000</v>
      </c>
      <c r="AB727" s="1">
        <f t="shared" si="165"/>
        <v>36677.1875</v>
      </c>
      <c r="AC727">
        <f t="shared" si="163"/>
        <v>3</v>
      </c>
      <c r="AD727" s="16">
        <f t="shared" si="170"/>
        <v>-605.75417280494116</v>
      </c>
      <c r="AE727" s="16">
        <f t="shared" si="171"/>
        <v>-7517.954068153128</v>
      </c>
      <c r="AF727" s="16">
        <f t="shared" si="172"/>
        <v>2303.6022805932416</v>
      </c>
      <c r="AG727" s="16">
        <f t="shared" si="173"/>
        <v>5218.6755561802202</v>
      </c>
      <c r="AH727">
        <f>INDEX(Impacts_scenario_1_RSBsn_Mask!$Y$2:$Y$70,$Z727-1939+1,1)</f>
        <v>0.7626729795032422</v>
      </c>
    </row>
    <row r="728" spans="1:34" x14ac:dyDescent="0.3">
      <c r="A728">
        <v>243</v>
      </c>
      <c r="B728">
        <v>1</v>
      </c>
      <c r="C728">
        <f>RS_wells_scenario_1_bgw!C728-RS_wells_baseline_bgw!C728</f>
        <v>-2104.8610000014305</v>
      </c>
      <c r="D728">
        <f>RS_wells_scenario_1_bgw!D728-RS_wells_baseline_bgw!D728</f>
        <v>0</v>
      </c>
      <c r="E728">
        <f>RS_wells_scenario_1_bgw!E728-RS_wells_baseline_bgw!E728</f>
        <v>0</v>
      </c>
      <c r="F728">
        <f>RS_wells_scenario_1_bgw!F728-RS_wells_baseline_bgw!F728</f>
        <v>0</v>
      </c>
      <c r="G728">
        <f>RS_wells_scenario_1_bgw!G728-RS_wells_baseline_bgw!G728</f>
        <v>0</v>
      </c>
      <c r="H728" s="19">
        <f>RS_wells_scenario_1_bgw!H728-RS_wells_baseline_bgw!H728</f>
        <v>-200.49540000408888</v>
      </c>
      <c r="I728">
        <f>RS_wells_scenario_1_bgw!I728-RS_wells_baseline_bgw!I728</f>
        <v>-11758.924199998379</v>
      </c>
      <c r="J728">
        <f>RS_wells_scenario_1_bgw!J728-RS_wells_baseline_bgw!J728</f>
        <v>0</v>
      </c>
      <c r="K728">
        <f>RS_wells_scenario_1_bgw!K728-RS_wells_baseline_bgw!K728</f>
        <v>-85.140000000596046</v>
      </c>
      <c r="L728">
        <f>RS_wells_scenario_1_bgw!L728-RS_wells_baseline_bgw!L728</f>
        <v>0</v>
      </c>
      <c r="M728">
        <f>RS_wells_scenario_1_bgw!M728-RS_wells_baseline_bgw!M728</f>
        <v>0</v>
      </c>
      <c r="N728">
        <f>RS_wells_scenario_1_bgw!N728-RS_wells_baseline_bgw!N728</f>
        <v>9501.1987000107765</v>
      </c>
      <c r="O728">
        <v>10.145833333333334</v>
      </c>
      <c r="P728">
        <f t="shared" si="160"/>
        <v>1960</v>
      </c>
      <c r="Q728" s="2">
        <f t="shared" si="161"/>
        <v>21956.020833332776</v>
      </c>
      <c r="R728">
        <f t="shared" si="162"/>
        <v>-0.22226103321912635</v>
      </c>
      <c r="S728">
        <f>I728*$O728/ref!$B$3</f>
        <v>-2.7388449291203756</v>
      </c>
      <c r="T728">
        <f>K728*$O728/ref!$B$3</f>
        <v>-1.9830492424381254E-2</v>
      </c>
      <c r="U728">
        <f>L728*$O728/ref!$B$3</f>
        <v>0</v>
      </c>
      <c r="V728">
        <f>N728*$O728/ref!$B$3</f>
        <v>2.2129838952523571</v>
      </c>
      <c r="W728">
        <f t="shared" si="166"/>
        <v>2</v>
      </c>
      <c r="X728" t="str">
        <f t="shared" si="167"/>
        <v>2 1960</v>
      </c>
      <c r="Y728">
        <f t="shared" si="164"/>
        <v>6</v>
      </c>
      <c r="Z728">
        <f t="shared" si="168"/>
        <v>2000</v>
      </c>
      <c r="AA728" t="str">
        <f t="shared" si="169"/>
        <v>6 2000</v>
      </c>
      <c r="AB728" s="1">
        <f t="shared" si="165"/>
        <v>36707.625</v>
      </c>
      <c r="AC728">
        <f t="shared" si="163"/>
        <v>3</v>
      </c>
      <c r="AD728" s="16">
        <f t="shared" si="170"/>
        <v>3329.4638199915807</v>
      </c>
      <c r="AE728" s="16">
        <f t="shared" si="171"/>
        <v>-17833.432638458446</v>
      </c>
      <c r="AF728" s="16">
        <f t="shared" si="172"/>
        <v>3197.8798875560537</v>
      </c>
      <c r="AG728" s="16">
        <f t="shared" si="173"/>
        <v>5175.9822728704667</v>
      </c>
      <c r="AH728">
        <f>INDEX(Impacts_scenario_1_RSBsn_Mask!$Y$2:$Y$70,$Z728-1939+1,1)</f>
        <v>0.7626729795032422</v>
      </c>
    </row>
    <row r="729" spans="1:34" x14ac:dyDescent="0.3">
      <c r="A729">
        <v>243</v>
      </c>
      <c r="B729">
        <v>2</v>
      </c>
      <c r="C729">
        <f>RS_wells_scenario_1_bgw!C729-RS_wells_baseline_bgw!C729</f>
        <v>-1780.9452999979258</v>
      </c>
      <c r="D729">
        <f>RS_wells_scenario_1_bgw!D729-RS_wells_baseline_bgw!D729</f>
        <v>0</v>
      </c>
      <c r="E729">
        <f>RS_wells_scenario_1_bgw!E729-RS_wells_baseline_bgw!E729</f>
        <v>0</v>
      </c>
      <c r="F729">
        <f>RS_wells_scenario_1_bgw!F729-RS_wells_baseline_bgw!F729</f>
        <v>0</v>
      </c>
      <c r="G729">
        <f>RS_wells_scenario_1_bgw!G729-RS_wells_baseline_bgw!G729</f>
        <v>0</v>
      </c>
      <c r="H729" s="19">
        <f>RS_wells_scenario_1_bgw!H729-RS_wells_baseline_bgw!H729</f>
        <v>312.90810000151396</v>
      </c>
      <c r="I729">
        <f>RS_wells_scenario_1_bgw!I729-RS_wells_baseline_bgw!I729</f>
        <v>-11114.251100003719</v>
      </c>
      <c r="J729">
        <f>RS_wells_scenario_1_bgw!J729-RS_wells_baseline_bgw!J729</f>
        <v>0</v>
      </c>
      <c r="K729">
        <f>RS_wells_scenario_1_bgw!K729-RS_wells_baseline_bgw!K729</f>
        <v>-85.140000000596046</v>
      </c>
      <c r="L729">
        <f>RS_wells_scenario_1_bgw!L729-RS_wells_baseline_bgw!L729</f>
        <v>0</v>
      </c>
      <c r="M729">
        <f>RS_wells_scenario_1_bgw!M729-RS_wells_baseline_bgw!M729</f>
        <v>0</v>
      </c>
      <c r="N729">
        <f>RS_wells_scenario_1_bgw!N729-RS_wells_baseline_bgw!N729</f>
        <v>9188.8069999963045</v>
      </c>
      <c r="O729">
        <v>10.145833333333334</v>
      </c>
      <c r="P729">
        <f t="shared" si="160"/>
        <v>1960</v>
      </c>
      <c r="Q729" s="2">
        <f t="shared" si="161"/>
        <v>21966.166666666108</v>
      </c>
      <c r="R729">
        <f t="shared" si="162"/>
        <v>-0.20334247193573404</v>
      </c>
      <c r="S729">
        <f>I729*$O729/ref!$B$3</f>
        <v>-2.5886900662409182</v>
      </c>
      <c r="T729">
        <f>K729*$O729/ref!$B$3</f>
        <v>-1.9830492424381254E-2</v>
      </c>
      <c r="U729">
        <f>L729*$O729/ref!$B$3</f>
        <v>0</v>
      </c>
      <c r="V729">
        <f>N729*$O729/ref!$B$3</f>
        <v>2.1402227813160968</v>
      </c>
      <c r="W729">
        <f t="shared" si="166"/>
        <v>2</v>
      </c>
      <c r="X729" t="str">
        <f t="shared" si="167"/>
        <v>2 1960</v>
      </c>
      <c r="Y729">
        <f t="shared" si="164"/>
        <v>7</v>
      </c>
      <c r="Z729">
        <f t="shared" si="168"/>
        <v>2000</v>
      </c>
      <c r="AA729" t="str">
        <f t="shared" si="169"/>
        <v>7 2000</v>
      </c>
      <c r="AB729" s="1">
        <f t="shared" si="165"/>
        <v>36738.0625</v>
      </c>
      <c r="AC729">
        <f t="shared" si="163"/>
        <v>3</v>
      </c>
      <c r="AD729" s="16">
        <f t="shared" si="170"/>
        <v>22277.639685916067</v>
      </c>
      <c r="AE729" s="16">
        <f t="shared" si="171"/>
        <v>-54704.576748593907</v>
      </c>
      <c r="AF729" s="16">
        <f t="shared" si="172"/>
        <v>2308.4324376309009</v>
      </c>
      <c r="AG729" s="16">
        <f t="shared" si="173"/>
        <v>6138.932883786204</v>
      </c>
      <c r="AH729">
        <f>INDEX(Impacts_scenario_1_RSBsn_Mask!$Y$2:$Y$70,$Z729-1939+1,1)</f>
        <v>0.7626729795032422</v>
      </c>
    </row>
    <row r="730" spans="1:34" x14ac:dyDescent="0.3">
      <c r="A730">
        <v>243</v>
      </c>
      <c r="B730">
        <v>3</v>
      </c>
      <c r="C730">
        <f>RS_wells_scenario_1_bgw!C730-RS_wells_baseline_bgw!C730</f>
        <v>-1319.7638999968767</v>
      </c>
      <c r="D730">
        <f>RS_wells_scenario_1_bgw!D730-RS_wells_baseline_bgw!D730</f>
        <v>0</v>
      </c>
      <c r="E730">
        <f>RS_wells_scenario_1_bgw!E730-RS_wells_baseline_bgw!E730</f>
        <v>0</v>
      </c>
      <c r="F730">
        <f>RS_wells_scenario_1_bgw!F730-RS_wells_baseline_bgw!F730</f>
        <v>0</v>
      </c>
      <c r="G730">
        <f>RS_wells_scenario_1_bgw!G730-RS_wells_baseline_bgw!G730</f>
        <v>0</v>
      </c>
      <c r="H730" s="19">
        <f>RS_wells_scenario_1_bgw!H730-RS_wells_baseline_bgw!H730</f>
        <v>127.30849999934435</v>
      </c>
      <c r="I730">
        <f>RS_wells_scenario_1_bgw!I730-RS_wells_baseline_bgw!I730</f>
        <v>-9991.2474000006914</v>
      </c>
      <c r="J730">
        <f>RS_wells_scenario_1_bgw!J730-RS_wells_baseline_bgw!J730</f>
        <v>0</v>
      </c>
      <c r="K730">
        <f>RS_wells_scenario_1_bgw!K730-RS_wells_baseline_bgw!K730</f>
        <v>-85.140000000596046</v>
      </c>
      <c r="L730">
        <f>RS_wells_scenario_1_bgw!L730-RS_wells_baseline_bgw!L730</f>
        <v>0</v>
      </c>
      <c r="M730">
        <f>RS_wells_scenario_1_bgw!M730-RS_wells_baseline_bgw!M730</f>
        <v>0</v>
      </c>
      <c r="N730">
        <f>RS_wells_scenario_1_bgw!N730-RS_wells_baseline_bgw!N730</f>
        <v>8883.2953000068665</v>
      </c>
      <c r="O730">
        <v>10.145833333333334</v>
      </c>
      <c r="P730">
        <f t="shared" si="160"/>
        <v>1960</v>
      </c>
      <c r="Q730" s="2">
        <f t="shared" si="161"/>
        <v>21976.31249999944</v>
      </c>
      <c r="R730">
        <f t="shared" si="162"/>
        <v>-0.20059534478825938</v>
      </c>
      <c r="S730">
        <f>I730*$O730/ref!$B$3</f>
        <v>-2.3271242174588389</v>
      </c>
      <c r="T730">
        <f>K730*$O730/ref!$B$3</f>
        <v>-1.9830492424381254E-2</v>
      </c>
      <c r="U730">
        <f>L730*$O730/ref!$B$3</f>
        <v>0</v>
      </c>
      <c r="V730">
        <f>N730*$O730/ref!$B$3</f>
        <v>2.0690641314199496</v>
      </c>
      <c r="W730">
        <f t="shared" si="166"/>
        <v>2</v>
      </c>
      <c r="X730" t="str">
        <f t="shared" si="167"/>
        <v>2 1960</v>
      </c>
      <c r="Y730">
        <f t="shared" si="164"/>
        <v>8</v>
      </c>
      <c r="Z730">
        <f t="shared" si="168"/>
        <v>2000</v>
      </c>
      <c r="AA730" t="str">
        <f t="shared" si="169"/>
        <v>8 2000</v>
      </c>
      <c r="AB730" s="1">
        <f t="shared" si="165"/>
        <v>36768.5</v>
      </c>
      <c r="AC730">
        <f t="shared" si="163"/>
        <v>3</v>
      </c>
      <c r="AD730" s="16">
        <f t="shared" si="170"/>
        <v>406.35033574571486</v>
      </c>
      <c r="AE730" s="16">
        <f t="shared" si="171"/>
        <v>-60039.04511670689</v>
      </c>
      <c r="AF730" s="16">
        <f t="shared" si="172"/>
        <v>7351.0511033336124</v>
      </c>
      <c r="AG730" s="16">
        <f t="shared" si="173"/>
        <v>5121.3725864954949</v>
      </c>
      <c r="AH730">
        <f>INDEX(Impacts_scenario_1_RSBsn_Mask!$Y$2:$Y$70,$Z730-1939+1,1)</f>
        <v>0.7626729795032422</v>
      </c>
    </row>
    <row r="731" spans="1:34" x14ac:dyDescent="0.3">
      <c r="A731">
        <v>244</v>
      </c>
      <c r="B731">
        <v>1</v>
      </c>
      <c r="C731">
        <f>RS_wells_scenario_1_bgw!C731-RS_wells_baseline_bgw!C731</f>
        <v>1341.1115000098944</v>
      </c>
      <c r="D731">
        <f>RS_wells_scenario_1_bgw!D731-RS_wells_baseline_bgw!D731</f>
        <v>0</v>
      </c>
      <c r="E731">
        <f>RS_wells_scenario_1_bgw!E731-RS_wells_baseline_bgw!E731</f>
        <v>0</v>
      </c>
      <c r="F731">
        <f>RS_wells_scenario_1_bgw!F731-RS_wells_baseline_bgw!F731</f>
        <v>0</v>
      </c>
      <c r="G731">
        <f>RS_wells_scenario_1_bgw!G731-RS_wells_baseline_bgw!G731</f>
        <v>0</v>
      </c>
      <c r="H731" s="19">
        <f>RS_wells_scenario_1_bgw!H731-RS_wells_baseline_bgw!H731</f>
        <v>21.23760000616312</v>
      </c>
      <c r="I731">
        <f>RS_wells_scenario_1_bgw!I731-RS_wells_baseline_bgw!I731</f>
        <v>-8186.9989999998361</v>
      </c>
      <c r="J731">
        <f>RS_wells_scenario_1_bgw!J731-RS_wells_baseline_bgw!J731</f>
        <v>0</v>
      </c>
      <c r="K731">
        <f>RS_wells_scenario_1_bgw!K731-RS_wells_baseline_bgw!K731</f>
        <v>-85.140000000596046</v>
      </c>
      <c r="L731">
        <f>RS_wells_scenario_1_bgw!L731-RS_wells_baseline_bgw!L731</f>
        <v>1096.1757000014186</v>
      </c>
      <c r="M731">
        <f>RS_wells_scenario_1_bgw!M731-RS_wells_baseline_bgw!M731</f>
        <v>0</v>
      </c>
      <c r="N731">
        <f>RS_wells_scenario_1_bgw!N731-RS_wells_baseline_bgw!N731</f>
        <v>8537.6368999928236</v>
      </c>
      <c r="O731">
        <v>10.145833333333334</v>
      </c>
      <c r="P731">
        <f t="shared" si="160"/>
        <v>1960</v>
      </c>
      <c r="Q731" s="2">
        <f t="shared" si="161"/>
        <v>21986.458333332772</v>
      </c>
      <c r="R731">
        <f t="shared" si="162"/>
        <v>-0.19510651317266117</v>
      </c>
      <c r="S731">
        <f>I731*$O731/ref!$B$3</f>
        <v>-1.9068853846227043</v>
      </c>
      <c r="T731">
        <f>K731*$O731/ref!$B$3</f>
        <v>-1.9830492424381254E-2</v>
      </c>
      <c r="U731">
        <f>L731*$O731/ref!$B$3</f>
        <v>0.25531717071314036</v>
      </c>
      <c r="V731">
        <f>N731*$O731/ref!$B$3</f>
        <v>1.9885546613370952</v>
      </c>
      <c r="W731">
        <f t="shared" si="166"/>
        <v>3</v>
      </c>
      <c r="X731" t="str">
        <f t="shared" si="167"/>
        <v>3 1960</v>
      </c>
      <c r="Y731">
        <f t="shared" si="164"/>
        <v>9</v>
      </c>
      <c r="Z731">
        <f t="shared" si="168"/>
        <v>2000</v>
      </c>
      <c r="AA731" t="str">
        <f t="shared" si="169"/>
        <v>9 2000</v>
      </c>
      <c r="AB731" s="1">
        <f t="shared" si="165"/>
        <v>36798.9375</v>
      </c>
      <c r="AC731">
        <f t="shared" si="163"/>
        <v>3</v>
      </c>
      <c r="AD731" s="16">
        <f t="shared" si="170"/>
        <v>-379.33382660210117</v>
      </c>
      <c r="AE731" s="16">
        <f t="shared" si="171"/>
        <v>-26978.725422090214</v>
      </c>
      <c r="AF731" s="16">
        <f t="shared" si="172"/>
        <v>5009.9635222007491</v>
      </c>
      <c r="AG731" s="16">
        <f t="shared" si="173"/>
        <v>4945.8816634658142</v>
      </c>
      <c r="AH731">
        <f>INDEX(Impacts_scenario_1_RSBsn_Mask!$Y$2:$Y$70,$Z731-1939+1,1)</f>
        <v>0.7626729795032422</v>
      </c>
    </row>
    <row r="732" spans="1:34" x14ac:dyDescent="0.3">
      <c r="A732">
        <v>244</v>
      </c>
      <c r="B732">
        <v>2</v>
      </c>
      <c r="C732">
        <f>RS_wells_scenario_1_bgw!C732-RS_wells_baseline_bgw!C732</f>
        <v>1619.1024000048637</v>
      </c>
      <c r="D732">
        <f>RS_wells_scenario_1_bgw!D732-RS_wells_baseline_bgw!D732</f>
        <v>0</v>
      </c>
      <c r="E732">
        <f>RS_wells_scenario_1_bgw!E732-RS_wells_baseline_bgw!E732</f>
        <v>0</v>
      </c>
      <c r="F732">
        <f>RS_wells_scenario_1_bgw!F732-RS_wells_baseline_bgw!F732</f>
        <v>0</v>
      </c>
      <c r="G732">
        <f>RS_wells_scenario_1_bgw!G732-RS_wells_baseline_bgw!G732</f>
        <v>0</v>
      </c>
      <c r="H732" s="19">
        <f>RS_wells_scenario_1_bgw!H732-RS_wells_baseline_bgw!H732</f>
        <v>-303.2723999992013</v>
      </c>
      <c r="I732">
        <f>RS_wells_scenario_1_bgw!I732-RS_wells_baseline_bgw!I732</f>
        <v>-7606.1244000010192</v>
      </c>
      <c r="J732">
        <f>RS_wells_scenario_1_bgw!J732-RS_wells_baseline_bgw!J732</f>
        <v>0</v>
      </c>
      <c r="K732">
        <f>RS_wells_scenario_1_bgw!K732-RS_wells_baseline_bgw!K732</f>
        <v>-85.140000000596046</v>
      </c>
      <c r="L732">
        <f>RS_wells_scenario_1_bgw!L732-RS_wells_baseline_bgw!L732</f>
        <v>1062.2558000013232</v>
      </c>
      <c r="M732">
        <f>RS_wells_scenario_1_bgw!M732-RS_wells_baseline_bgw!M732</f>
        <v>0</v>
      </c>
      <c r="N732">
        <f>RS_wells_scenario_1_bgw!N732-RS_wells_baseline_bgw!N732</f>
        <v>7944.5425000041723</v>
      </c>
      <c r="O732">
        <v>10.145833333333334</v>
      </c>
      <c r="P732">
        <f t="shared" si="160"/>
        <v>1960</v>
      </c>
      <c r="Q732" s="2">
        <f t="shared" si="161"/>
        <v>21996.604166666104</v>
      </c>
      <c r="R732">
        <f t="shared" si="162"/>
        <v>-0.18895337686147476</v>
      </c>
      <c r="S732">
        <f>I732*$O732/ref!$B$3</f>
        <v>-1.7715902312904119</v>
      </c>
      <c r="T732">
        <f>K732*$O732/ref!$B$3</f>
        <v>-1.9830492424381254E-2</v>
      </c>
      <c r="U732">
        <f>L732*$O732/ref!$B$3</f>
        <v>0.24741667364968073</v>
      </c>
      <c r="V732">
        <f>N732*$O732/ref!$B$3</f>
        <v>1.8504133175993036</v>
      </c>
      <c r="W732">
        <f t="shared" si="166"/>
        <v>3</v>
      </c>
      <c r="X732" t="str">
        <f t="shared" si="167"/>
        <v>3 1960</v>
      </c>
      <c r="Y732">
        <f t="shared" si="164"/>
        <v>10</v>
      </c>
      <c r="Z732">
        <f t="shared" si="168"/>
        <v>2000</v>
      </c>
      <c r="AA732" t="str">
        <f t="shared" si="169"/>
        <v>10 2000</v>
      </c>
      <c r="AB732" s="1">
        <f t="shared" si="165"/>
        <v>36829.375</v>
      </c>
      <c r="AC732">
        <f t="shared" si="163"/>
        <v>3</v>
      </c>
      <c r="AD732" s="16">
        <f t="shared" si="170"/>
        <v>-9029.5374344432967</v>
      </c>
      <c r="AE732" s="16">
        <f t="shared" si="171"/>
        <v>-50.727964818641787</v>
      </c>
      <c r="AF732" s="16">
        <f t="shared" si="172"/>
        <v>3.542879953990667</v>
      </c>
      <c r="AG732" s="16">
        <f t="shared" si="173"/>
        <v>6485.220152188981</v>
      </c>
      <c r="AH732">
        <f>INDEX(Impacts_scenario_1_RSBsn_Mask!$Y$2:$Y$70,$Z732-1939+1,1)</f>
        <v>0.7626729795032422</v>
      </c>
    </row>
    <row r="733" spans="1:34" x14ac:dyDescent="0.3">
      <c r="A733">
        <v>244</v>
      </c>
      <c r="B733">
        <v>3</v>
      </c>
      <c r="C733">
        <f>RS_wells_scenario_1_bgw!C733-RS_wells_baseline_bgw!C733</f>
        <v>1816.1885000020266</v>
      </c>
      <c r="D733">
        <f>RS_wells_scenario_1_bgw!D733-RS_wells_baseline_bgw!D733</f>
        <v>0</v>
      </c>
      <c r="E733">
        <f>RS_wells_scenario_1_bgw!E733-RS_wells_baseline_bgw!E733</f>
        <v>0</v>
      </c>
      <c r="F733">
        <f>RS_wells_scenario_1_bgw!F733-RS_wells_baseline_bgw!F733</f>
        <v>0</v>
      </c>
      <c r="G733">
        <f>RS_wells_scenario_1_bgw!G733-RS_wells_baseline_bgw!G733</f>
        <v>0</v>
      </c>
      <c r="H733" s="19">
        <f>RS_wells_scenario_1_bgw!H733-RS_wells_baseline_bgw!H733</f>
        <v>-907.30259999632835</v>
      </c>
      <c r="I733">
        <f>RS_wells_scenario_1_bgw!I733-RS_wells_baseline_bgw!I733</f>
        <v>-7096.4492000006139</v>
      </c>
      <c r="J733">
        <f>RS_wells_scenario_1_bgw!J733-RS_wells_baseline_bgw!J733</f>
        <v>0</v>
      </c>
      <c r="K733">
        <f>RS_wells_scenario_1_bgw!K733-RS_wells_baseline_bgw!K733</f>
        <v>-85.140000000596046</v>
      </c>
      <c r="L733">
        <f>RS_wells_scenario_1_bgw!L733-RS_wells_baseline_bgw!L733</f>
        <v>1028.8047999963164</v>
      </c>
      <c r="M733">
        <f>RS_wells_scenario_1_bgw!M733-RS_wells_baseline_bgw!M733</f>
        <v>0</v>
      </c>
      <c r="N733">
        <f>RS_wells_scenario_1_bgw!N733-RS_wells_baseline_bgw!N733</f>
        <v>7060.8947999924421</v>
      </c>
      <c r="O733">
        <v>10.145833333333334</v>
      </c>
      <c r="P733">
        <f t="shared" si="160"/>
        <v>1960</v>
      </c>
      <c r="Q733" s="2">
        <f t="shared" si="161"/>
        <v>22006.749999999436</v>
      </c>
      <c r="R733">
        <f t="shared" si="162"/>
        <v>-0.18254747766297297</v>
      </c>
      <c r="S733">
        <f>I733*$O733/ref!$B$3</f>
        <v>-1.6528785776325274</v>
      </c>
      <c r="T733">
        <f>K733*$O733/ref!$B$3</f>
        <v>-1.9830492424381254E-2</v>
      </c>
      <c r="U733">
        <f>L733*$O733/ref!$B$3</f>
        <v>0.23962539103066946</v>
      </c>
      <c r="V733">
        <f>N733*$O733/ref!$B$3</f>
        <v>1.644597378900903</v>
      </c>
      <c r="W733">
        <f t="shared" si="166"/>
        <v>3</v>
      </c>
      <c r="X733" t="str">
        <f t="shared" si="167"/>
        <v>3 1960</v>
      </c>
      <c r="Y733">
        <f t="shared" si="164"/>
        <v>11</v>
      </c>
      <c r="Z733">
        <f t="shared" si="168"/>
        <v>2000</v>
      </c>
      <c r="AA733" t="str">
        <f t="shared" si="169"/>
        <v>11 2000</v>
      </c>
      <c r="AB733" s="1">
        <f t="shared" si="165"/>
        <v>36859.8125</v>
      </c>
      <c r="AC733">
        <f t="shared" si="163"/>
        <v>3</v>
      </c>
      <c r="AD733" s="16">
        <f t="shared" si="170"/>
        <v>-3547.5204969559713</v>
      </c>
      <c r="AE733" s="16">
        <f t="shared" si="171"/>
        <v>-50.727964818641787</v>
      </c>
      <c r="AF733" s="16">
        <f t="shared" si="172"/>
        <v>805.92513567034075</v>
      </c>
      <c r="AG733" s="16">
        <f t="shared" si="173"/>
        <v>6454.1591880288215</v>
      </c>
      <c r="AH733">
        <f>INDEX(Impacts_scenario_1_RSBsn_Mask!$Y$2:$Y$70,$Z733-1939+1,1)</f>
        <v>0.7626729795032422</v>
      </c>
    </row>
    <row r="734" spans="1:34" x14ac:dyDescent="0.3">
      <c r="A734">
        <v>245</v>
      </c>
      <c r="B734">
        <v>1</v>
      </c>
      <c r="C734">
        <f>RS_wells_scenario_1_bgw!C734-RS_wells_baseline_bgw!C734</f>
        <v>-9978.1897999942303</v>
      </c>
      <c r="D734">
        <f>RS_wells_scenario_1_bgw!D734-RS_wells_baseline_bgw!D734</f>
        <v>0</v>
      </c>
      <c r="E734">
        <f>RS_wells_scenario_1_bgw!E734-RS_wells_baseline_bgw!E734</f>
        <v>-18247.440000001341</v>
      </c>
      <c r="F734">
        <f>RS_wells_scenario_1_bgw!F734-RS_wells_baseline_bgw!F734</f>
        <v>0</v>
      </c>
      <c r="G734">
        <f>RS_wells_scenario_1_bgw!G734-RS_wells_baseline_bgw!G734</f>
        <v>0</v>
      </c>
      <c r="H734" s="19">
        <f>RS_wells_scenario_1_bgw!H734-RS_wells_baseline_bgw!H734</f>
        <v>-1370.8401999995112</v>
      </c>
      <c r="I734">
        <f>RS_wells_scenario_1_bgw!I734-RS_wells_baseline_bgw!I734</f>
        <v>-72.752399999648333</v>
      </c>
      <c r="J734">
        <f>RS_wells_scenario_1_bgw!J734-RS_wells_baseline_bgw!J734</f>
        <v>0</v>
      </c>
      <c r="K734">
        <f>RS_wells_scenario_1_bgw!K734-RS_wells_baseline_bgw!K734</f>
        <v>-42382.040000002831</v>
      </c>
      <c r="L734">
        <f>RS_wells_scenario_1_bgw!L734-RS_wells_baseline_bgw!L734</f>
        <v>6673.5688000023365</v>
      </c>
      <c r="M734">
        <f>RS_wells_scenario_1_bgw!M734-RS_wells_baseline_bgw!M734</f>
        <v>0</v>
      </c>
      <c r="N734">
        <f>RS_wells_scenario_1_bgw!N734-RS_wells_baseline_bgw!N734</f>
        <v>6186.2307000011206</v>
      </c>
      <c r="O734">
        <v>10.145833333333334</v>
      </c>
      <c r="P734">
        <f t="shared" si="160"/>
        <v>1960</v>
      </c>
      <c r="Q734" s="2">
        <f t="shared" si="161"/>
        <v>22016.895833332768</v>
      </c>
      <c r="R734">
        <f t="shared" si="162"/>
        <v>-0.17312877205041538</v>
      </c>
      <c r="S734">
        <f>I734*$O734/ref!$B$3</f>
        <v>-1.6945218663829937E-2</v>
      </c>
      <c r="T734">
        <f>K734*$O734/ref!$B$3</f>
        <v>-9.8714672673713366</v>
      </c>
      <c r="U734">
        <f>L734*$O734/ref!$B$3</f>
        <v>1.5543828462662315</v>
      </c>
      <c r="V734">
        <f>N734*$O734/ref!$B$3</f>
        <v>1.4408738669366707</v>
      </c>
      <c r="W734">
        <f t="shared" si="166"/>
        <v>4</v>
      </c>
      <c r="X734" t="str">
        <f t="shared" si="167"/>
        <v>4 1960</v>
      </c>
      <c r="Y734">
        <f t="shared" si="164"/>
        <v>12</v>
      </c>
      <c r="Z734">
        <f t="shared" si="168"/>
        <v>2000</v>
      </c>
      <c r="AA734" t="str">
        <f t="shared" si="169"/>
        <v>12 2000</v>
      </c>
      <c r="AB734" s="1">
        <f t="shared" si="165"/>
        <v>36890.25</v>
      </c>
      <c r="AC734">
        <f t="shared" si="163"/>
        <v>3</v>
      </c>
      <c r="AD734" s="16">
        <f t="shared" si="170"/>
        <v>-2093.3862354309667</v>
      </c>
      <c r="AE734" s="16">
        <f t="shared" si="171"/>
        <v>-50.727964818641787</v>
      </c>
      <c r="AF734" s="16">
        <f t="shared" si="172"/>
        <v>408.92901674706354</v>
      </c>
      <c r="AG734" s="16">
        <f t="shared" si="173"/>
        <v>6166.5779431198316</v>
      </c>
      <c r="AH734">
        <f>INDEX(Impacts_scenario_1_RSBsn_Mask!$Y$2:$Y$70,$Z734-1939+1,1)</f>
        <v>0.7626729795032422</v>
      </c>
    </row>
    <row r="735" spans="1:34" x14ac:dyDescent="0.3">
      <c r="A735">
        <v>245</v>
      </c>
      <c r="B735">
        <v>2</v>
      </c>
      <c r="C735">
        <f>RS_wells_scenario_1_bgw!C735-RS_wells_baseline_bgw!C735</f>
        <v>-10667.419299989939</v>
      </c>
      <c r="D735">
        <f>RS_wells_scenario_1_bgw!D735-RS_wells_baseline_bgw!D735</f>
        <v>0</v>
      </c>
      <c r="E735">
        <f>RS_wells_scenario_1_bgw!E735-RS_wells_baseline_bgw!E735</f>
        <v>-18247.440000001341</v>
      </c>
      <c r="F735">
        <f>RS_wells_scenario_1_bgw!F735-RS_wells_baseline_bgw!F735</f>
        <v>0</v>
      </c>
      <c r="G735">
        <f>RS_wells_scenario_1_bgw!G735-RS_wells_baseline_bgw!G735</f>
        <v>0</v>
      </c>
      <c r="H735" s="19">
        <f>RS_wells_scenario_1_bgw!H735-RS_wells_baseline_bgw!H735</f>
        <v>-1300.959399998188</v>
      </c>
      <c r="I735">
        <f>RS_wells_scenario_1_bgw!I735-RS_wells_baseline_bgw!I735</f>
        <v>7.3387999995611608</v>
      </c>
      <c r="J735">
        <f>RS_wells_scenario_1_bgw!J735-RS_wells_baseline_bgw!J735</f>
        <v>0</v>
      </c>
      <c r="K735">
        <f>RS_wells_scenario_1_bgw!K735-RS_wells_baseline_bgw!K735</f>
        <v>-42382.040000002831</v>
      </c>
      <c r="L735">
        <f>RS_wells_scenario_1_bgw!L735-RS_wells_baseline_bgw!L735</f>
        <v>6456.101900011301</v>
      </c>
      <c r="M735">
        <f>RS_wells_scenario_1_bgw!M735-RS_wells_baseline_bgw!M735</f>
        <v>0</v>
      </c>
      <c r="N735">
        <f>RS_wells_scenario_1_bgw!N735-RS_wells_baseline_bgw!N735</f>
        <v>5819.9801000058651</v>
      </c>
      <c r="O735">
        <v>10.145833333333334</v>
      </c>
      <c r="P735">
        <f t="shared" si="160"/>
        <v>1960</v>
      </c>
      <c r="Q735" s="2">
        <f t="shared" si="161"/>
        <v>22027.0416666661</v>
      </c>
      <c r="R735">
        <f t="shared" si="162"/>
        <v>-0.1631372164949382</v>
      </c>
      <c r="S735">
        <f>I735*$O735/ref!$B$3</f>
        <v>1.7093260253033581E-3</v>
      </c>
      <c r="T735">
        <f>K735*$O735/ref!$B$3</f>
        <v>-9.8714672673713366</v>
      </c>
      <c r="U735">
        <f>L735*$O735/ref!$B$3</f>
        <v>1.5037312640158707</v>
      </c>
      <c r="V735">
        <f>N735*$O735/ref!$B$3</f>
        <v>1.355568138153723</v>
      </c>
      <c r="W735">
        <f t="shared" si="166"/>
        <v>4</v>
      </c>
      <c r="X735" t="str">
        <f t="shared" si="167"/>
        <v>4 1960</v>
      </c>
      <c r="Y735">
        <f t="shared" si="164"/>
        <v>1</v>
      </c>
      <c r="Z735">
        <f t="shared" si="168"/>
        <v>2001</v>
      </c>
      <c r="AA735" t="str">
        <f t="shared" si="169"/>
        <v>1 2001</v>
      </c>
      <c r="AB735" s="1">
        <f t="shared" si="165"/>
        <v>36920.6875</v>
      </c>
      <c r="AC735">
        <f t="shared" si="163"/>
        <v>3</v>
      </c>
      <c r="AD735" s="16">
        <f t="shared" si="170"/>
        <v>-1311.8612727232069</v>
      </c>
      <c r="AE735" s="16">
        <f t="shared" si="171"/>
        <v>-52.87621925217892</v>
      </c>
      <c r="AF735" s="16">
        <f t="shared" si="172"/>
        <v>0.59591573045800206</v>
      </c>
      <c r="AG735" s="16">
        <f t="shared" si="173"/>
        <v>6048.7171065377715</v>
      </c>
      <c r="AH735">
        <f>INDEX(Impacts_scenario_1_RSBsn_Mask!$Y$2:$Y$70,$Z735-1939+1,1)</f>
        <v>0.7822335954334898</v>
      </c>
    </row>
    <row r="736" spans="1:34" x14ac:dyDescent="0.3">
      <c r="A736">
        <v>245</v>
      </c>
      <c r="B736">
        <v>3</v>
      </c>
      <c r="C736">
        <f>RS_wells_scenario_1_bgw!C736-RS_wells_baseline_bgw!C736</f>
        <v>-11279.613200008869</v>
      </c>
      <c r="D736">
        <f>RS_wells_scenario_1_bgw!D736-RS_wells_baseline_bgw!D736</f>
        <v>0</v>
      </c>
      <c r="E736">
        <f>RS_wells_scenario_1_bgw!E736-RS_wells_baseline_bgw!E736</f>
        <v>-18247.440000001341</v>
      </c>
      <c r="F736">
        <f>RS_wells_scenario_1_bgw!F736-RS_wells_baseline_bgw!F736</f>
        <v>0</v>
      </c>
      <c r="G736">
        <f>RS_wells_scenario_1_bgw!G736-RS_wells_baseline_bgw!G736</f>
        <v>0</v>
      </c>
      <c r="H736" s="19">
        <f>RS_wells_scenario_1_bgw!H736-RS_wells_baseline_bgw!H736</f>
        <v>-1245.667199999094</v>
      </c>
      <c r="I736">
        <f>RS_wells_scenario_1_bgw!I736-RS_wells_baseline_bgw!I736</f>
        <v>4.0717000002041459</v>
      </c>
      <c r="J736">
        <f>RS_wells_scenario_1_bgw!J736-RS_wells_baseline_bgw!J736</f>
        <v>0</v>
      </c>
      <c r="K736">
        <f>RS_wells_scenario_1_bgw!K736-RS_wells_baseline_bgw!K736</f>
        <v>-42382.040000002831</v>
      </c>
      <c r="L736">
        <f>RS_wells_scenario_1_bgw!L736-RS_wells_baseline_bgw!L736</f>
        <v>6197.5286999940872</v>
      </c>
      <c r="M736">
        <f>RS_wells_scenario_1_bgw!M736-RS_wells_baseline_bgw!M736</f>
        <v>0</v>
      </c>
      <c r="N736">
        <f>RS_wells_scenario_1_bgw!N736-RS_wells_baseline_bgw!N736</f>
        <v>5500.6538000106812</v>
      </c>
      <c r="O736">
        <v>10.145833333333334</v>
      </c>
      <c r="P736">
        <f t="shared" si="160"/>
        <v>1960</v>
      </c>
      <c r="Q736" s="2">
        <f t="shared" si="161"/>
        <v>22037.187499999432</v>
      </c>
      <c r="R736">
        <f t="shared" si="162"/>
        <v>-0.15455489118006357</v>
      </c>
      <c r="S736">
        <f>I736*$O736/ref!$B$3</f>
        <v>9.4836523382471453E-4</v>
      </c>
      <c r="T736">
        <f>K736*$O736/ref!$B$3</f>
        <v>-9.8714672673713366</v>
      </c>
      <c r="U736">
        <f>L736*$O736/ref!$B$3</f>
        <v>1.4435053551122592</v>
      </c>
      <c r="V736">
        <f>N736*$O736/ref!$B$3</f>
        <v>1.2811918429585638</v>
      </c>
      <c r="W736">
        <f t="shared" si="166"/>
        <v>4</v>
      </c>
      <c r="X736" t="str">
        <f t="shared" si="167"/>
        <v>4 1960</v>
      </c>
      <c r="Y736">
        <f t="shared" si="164"/>
        <v>2</v>
      </c>
      <c r="Z736">
        <f t="shared" si="168"/>
        <v>2001</v>
      </c>
      <c r="AA736" t="str">
        <f t="shared" si="169"/>
        <v>2 2001</v>
      </c>
      <c r="AB736" s="1">
        <f t="shared" si="165"/>
        <v>36951.125</v>
      </c>
      <c r="AC736">
        <f t="shared" si="163"/>
        <v>3</v>
      </c>
      <c r="AD736" s="16">
        <f t="shared" si="170"/>
        <v>-1145.6686539371435</v>
      </c>
      <c r="AE736" s="16">
        <f t="shared" si="171"/>
        <v>-52.87621925217892</v>
      </c>
      <c r="AF736" s="16">
        <f t="shared" si="172"/>
        <v>0.16719431947313185</v>
      </c>
      <c r="AG736" s="16">
        <f t="shared" si="173"/>
        <v>5891.8521087720474</v>
      </c>
      <c r="AH736">
        <f>INDEX(Impacts_scenario_1_RSBsn_Mask!$Y$2:$Y$70,$Z736-1939+1,1)</f>
        <v>0.7822335954334898</v>
      </c>
    </row>
    <row r="737" spans="1:34" x14ac:dyDescent="0.3">
      <c r="A737">
        <v>246</v>
      </c>
      <c r="B737">
        <v>1</v>
      </c>
      <c r="C737">
        <f>RS_wells_scenario_1_bgw!C737-RS_wells_baseline_bgw!C737</f>
        <v>-7419.8090000003576</v>
      </c>
      <c r="D737">
        <f>RS_wells_scenario_1_bgw!D737-RS_wells_baseline_bgw!D737</f>
        <v>0</v>
      </c>
      <c r="E737">
        <f>RS_wells_scenario_1_bgw!E737-RS_wells_baseline_bgw!E737</f>
        <v>-28617.240000002086</v>
      </c>
      <c r="F737">
        <f>RS_wells_scenario_1_bgw!F737-RS_wells_baseline_bgw!F737</f>
        <v>0</v>
      </c>
      <c r="G737">
        <f>RS_wells_scenario_1_bgw!G737-RS_wells_baseline_bgw!G737</f>
        <v>0</v>
      </c>
      <c r="H737" s="19">
        <f>RS_wells_scenario_1_bgw!H737-RS_wells_baseline_bgw!H737</f>
        <v>-1211.0756999999285</v>
      </c>
      <c r="I737">
        <f>RS_wells_scenario_1_bgw!I737-RS_wells_baseline_bgw!I737</f>
        <v>19628.503700003028</v>
      </c>
      <c r="J737">
        <f>RS_wells_scenario_1_bgw!J737-RS_wells_baseline_bgw!J737</f>
        <v>0</v>
      </c>
      <c r="K737">
        <f>RS_wells_scenario_1_bgw!K737-RS_wells_baseline_bgw!K737</f>
        <v>-66418.879999998957</v>
      </c>
      <c r="L737">
        <f>RS_wells_scenario_1_bgw!L737-RS_wells_baseline_bgw!L737</f>
        <v>4247.9397999942303</v>
      </c>
      <c r="M737">
        <f>RS_wells_scenario_1_bgw!M737-RS_wells_baseline_bgw!M737</f>
        <v>0</v>
      </c>
      <c r="N737">
        <f>RS_wells_scenario_1_bgw!N737-RS_wells_baseline_bgw!N737</f>
        <v>5287.6102000027895</v>
      </c>
      <c r="O737">
        <v>10.145833333333334</v>
      </c>
      <c r="P737">
        <f t="shared" si="160"/>
        <v>1960</v>
      </c>
      <c r="Q737" s="2">
        <f t="shared" si="161"/>
        <v>22047.333333332765</v>
      </c>
      <c r="R737">
        <f t="shared" si="162"/>
        <v>-0.14888169301266249</v>
      </c>
      <c r="S737">
        <f>I737*$O737/ref!$B$3</f>
        <v>4.5717981433183512</v>
      </c>
      <c r="T737">
        <f>K737*$O737/ref!$B$3</f>
        <v>-15.470038720538479</v>
      </c>
      <c r="U737">
        <f>L737*$O737/ref!$B$3</f>
        <v>0.98941435309400361</v>
      </c>
      <c r="V737">
        <f>N737*$O737/ref!$B$3</f>
        <v>1.2315705193035271</v>
      </c>
      <c r="W737">
        <f t="shared" si="166"/>
        <v>5</v>
      </c>
      <c r="X737" t="str">
        <f t="shared" si="167"/>
        <v>5 1960</v>
      </c>
      <c r="Y737">
        <f t="shared" si="164"/>
        <v>3</v>
      </c>
      <c r="Z737">
        <f t="shared" si="168"/>
        <v>2001</v>
      </c>
      <c r="AA737" t="str">
        <f t="shared" si="169"/>
        <v>3 2001</v>
      </c>
      <c r="AB737" s="1">
        <f t="shared" si="165"/>
        <v>36981.5625</v>
      </c>
      <c r="AC737">
        <f t="shared" si="163"/>
        <v>3</v>
      </c>
      <c r="AD737" s="16">
        <f t="shared" si="170"/>
        <v>-881.08617939834062</v>
      </c>
      <c r="AE737" s="16">
        <f t="shared" si="171"/>
        <v>-52.87621925217892</v>
      </c>
      <c r="AF737" s="16">
        <f t="shared" si="172"/>
        <v>1529.2609230828168</v>
      </c>
      <c r="AG737" s="16">
        <f t="shared" si="173"/>
        <v>5487.246463569646</v>
      </c>
      <c r="AH737">
        <f>INDEX(Impacts_scenario_1_RSBsn_Mask!$Y$2:$Y$70,$Z737-1939+1,1)</f>
        <v>0.7822335954334898</v>
      </c>
    </row>
    <row r="738" spans="1:34" x14ac:dyDescent="0.3">
      <c r="A738">
        <v>246</v>
      </c>
      <c r="B738">
        <v>2</v>
      </c>
      <c r="C738">
        <f>RS_wells_scenario_1_bgw!C738-RS_wells_baseline_bgw!C738</f>
        <v>-5616.4592000022531</v>
      </c>
      <c r="D738">
        <f>RS_wells_scenario_1_bgw!D738-RS_wells_baseline_bgw!D738</f>
        <v>0</v>
      </c>
      <c r="E738">
        <f>RS_wells_scenario_1_bgw!E738-RS_wells_baseline_bgw!E738</f>
        <v>-28617.240000002086</v>
      </c>
      <c r="F738">
        <f>RS_wells_scenario_1_bgw!F738-RS_wells_baseline_bgw!F738</f>
        <v>0</v>
      </c>
      <c r="G738">
        <f>RS_wells_scenario_1_bgw!G738-RS_wells_baseline_bgw!G738</f>
        <v>0</v>
      </c>
      <c r="H738" s="19">
        <f>RS_wells_scenario_1_bgw!H738-RS_wells_baseline_bgw!H738</f>
        <v>-1174.3972999900579</v>
      </c>
      <c r="I738">
        <f>RS_wells_scenario_1_bgw!I738-RS_wells_baseline_bgw!I738</f>
        <v>21831.045800000429</v>
      </c>
      <c r="J738">
        <f>RS_wells_scenario_1_bgw!J738-RS_wells_baseline_bgw!J738</f>
        <v>0</v>
      </c>
      <c r="K738">
        <f>RS_wells_scenario_1_bgw!K738-RS_wells_baseline_bgw!K738</f>
        <v>-66418.879999998957</v>
      </c>
      <c r="L738">
        <f>RS_wells_scenario_1_bgw!L738-RS_wells_baseline_bgw!L738</f>
        <v>4062.013400003314</v>
      </c>
      <c r="M738">
        <f>RS_wells_scenario_1_bgw!M738-RS_wells_baseline_bgw!M738</f>
        <v>0</v>
      </c>
      <c r="N738">
        <f>RS_wells_scenario_1_bgw!N738-RS_wells_baseline_bgw!N738</f>
        <v>5121.3815999925137</v>
      </c>
      <c r="O738">
        <v>10.145833333333334</v>
      </c>
      <c r="P738">
        <f t="shared" si="160"/>
        <v>1960</v>
      </c>
      <c r="Q738" s="2">
        <f t="shared" si="161"/>
        <v>22057.479166666097</v>
      </c>
      <c r="R738">
        <f t="shared" si="162"/>
        <v>-0.14423319358493863</v>
      </c>
      <c r="S738">
        <f>I738*$O738/ref!$B$3</f>
        <v>5.0848060647192614</v>
      </c>
      <c r="T738">
        <f>K738*$O738/ref!$B$3</f>
        <v>-15.470038720538479</v>
      </c>
      <c r="U738">
        <f>L738*$O738/ref!$B$3</f>
        <v>0.94610906690083307</v>
      </c>
      <c r="V738">
        <f>N738*$O738/ref!$B$3</f>
        <v>1.1928531714858597</v>
      </c>
      <c r="W738">
        <f t="shared" si="166"/>
        <v>5</v>
      </c>
      <c r="X738" t="str">
        <f t="shared" si="167"/>
        <v>5 1960</v>
      </c>
      <c r="Y738">
        <f t="shared" si="164"/>
        <v>4</v>
      </c>
      <c r="Z738">
        <f t="shared" si="168"/>
        <v>2001</v>
      </c>
      <c r="AA738" t="str">
        <f t="shared" si="169"/>
        <v>4 2001</v>
      </c>
      <c r="AB738" s="1">
        <f t="shared" si="165"/>
        <v>37012</v>
      </c>
      <c r="AC738">
        <f t="shared" si="163"/>
        <v>3</v>
      </c>
      <c r="AD738" s="16">
        <f t="shared" si="170"/>
        <v>-53.167796713537101</v>
      </c>
      <c r="AE738" s="16">
        <f t="shared" si="171"/>
        <v>-5221.3434793818815</v>
      </c>
      <c r="AF738" s="16">
        <f t="shared" si="172"/>
        <v>3402.064066426482</v>
      </c>
      <c r="AG738" s="16">
        <f t="shared" si="173"/>
        <v>4774.2533591538013</v>
      </c>
      <c r="AH738">
        <f>INDEX(Impacts_scenario_1_RSBsn_Mask!$Y$2:$Y$70,$Z738-1939+1,1)</f>
        <v>0.7822335954334898</v>
      </c>
    </row>
    <row r="739" spans="1:34" x14ac:dyDescent="0.3">
      <c r="A739">
        <v>246</v>
      </c>
      <c r="B739">
        <v>3</v>
      </c>
      <c r="C739">
        <f>RS_wells_scenario_1_bgw!C739-RS_wells_baseline_bgw!C739</f>
        <v>-5205.3268000036478</v>
      </c>
      <c r="D739">
        <f>RS_wells_scenario_1_bgw!D739-RS_wells_baseline_bgw!D739</f>
        <v>0</v>
      </c>
      <c r="E739">
        <f>RS_wells_scenario_1_bgw!E739-RS_wells_baseline_bgw!E739</f>
        <v>-28617.240000002086</v>
      </c>
      <c r="F739">
        <f>RS_wells_scenario_1_bgw!F739-RS_wells_baseline_bgw!F739</f>
        <v>0</v>
      </c>
      <c r="G739">
        <f>RS_wells_scenario_1_bgw!G739-RS_wells_baseline_bgw!G739</f>
        <v>0</v>
      </c>
      <c r="H739" s="19">
        <f>RS_wells_scenario_1_bgw!H739-RS_wells_baseline_bgw!H739</f>
        <v>-1143.3715000003576</v>
      </c>
      <c r="I739">
        <f>RS_wells_scenario_1_bgw!I739-RS_wells_baseline_bgw!I739</f>
        <v>22568.615299999714</v>
      </c>
      <c r="J739">
        <f>RS_wells_scenario_1_bgw!J739-RS_wells_baseline_bgw!J739</f>
        <v>0</v>
      </c>
      <c r="K739">
        <f>RS_wells_scenario_1_bgw!K739-RS_wells_baseline_bgw!K739</f>
        <v>-66418.879999998957</v>
      </c>
      <c r="L739">
        <f>RS_wells_scenario_1_bgw!L739-RS_wells_baseline_bgw!L739</f>
        <v>3924.7782000005245</v>
      </c>
      <c r="M739">
        <f>RS_wells_scenario_1_bgw!M739-RS_wells_baseline_bgw!M739</f>
        <v>0</v>
      </c>
      <c r="N739">
        <f>RS_wells_scenario_1_bgw!N739-RS_wells_baseline_bgw!N739</f>
        <v>4992.6101000010967</v>
      </c>
      <c r="O739">
        <v>10.145833333333334</v>
      </c>
      <c r="P739">
        <f t="shared" si="160"/>
        <v>1960</v>
      </c>
      <c r="Q739" s="2">
        <f t="shared" si="161"/>
        <v>22067.624999999429</v>
      </c>
      <c r="R739">
        <f t="shared" si="162"/>
        <v>-0.14057231615123605</v>
      </c>
      <c r="S739">
        <f>I739*$O739/ref!$B$3</f>
        <v>5.2565980118896647</v>
      </c>
      <c r="T739">
        <f>K739*$O739/ref!$B$3</f>
        <v>-15.470038720538479</v>
      </c>
      <c r="U739">
        <f>L739*$O739/ref!$B$3</f>
        <v>0.91414475407496154</v>
      </c>
      <c r="V739">
        <f>N739*$O739/ref!$B$3</f>
        <v>1.1628601922159731</v>
      </c>
      <c r="W739">
        <f t="shared" si="166"/>
        <v>5</v>
      </c>
      <c r="X739" t="str">
        <f t="shared" si="167"/>
        <v>5 1960</v>
      </c>
      <c r="Y739">
        <f t="shared" si="164"/>
        <v>5</v>
      </c>
      <c r="Z739">
        <f t="shared" si="168"/>
        <v>2001</v>
      </c>
      <c r="AA739" t="str">
        <f t="shared" si="169"/>
        <v>5 2001</v>
      </c>
      <c r="AB739" s="1">
        <f t="shared" si="165"/>
        <v>37042.4375</v>
      </c>
      <c r="AC739">
        <f t="shared" si="163"/>
        <v>3</v>
      </c>
      <c r="AD739" s="16">
        <f t="shared" si="170"/>
        <v>79.747929209972753</v>
      </c>
      <c r="AE739" s="16">
        <f t="shared" si="171"/>
        <v>-8158.5226801968583</v>
      </c>
      <c r="AF739" s="16">
        <f t="shared" si="172"/>
        <v>596.30075393250763</v>
      </c>
      <c r="AG739" s="16">
        <f t="shared" si="173"/>
        <v>6424.1663131500191</v>
      </c>
      <c r="AH739">
        <f>INDEX(Impacts_scenario_1_RSBsn_Mask!$Y$2:$Y$70,$Z739-1939+1,1)</f>
        <v>0.7822335954334898</v>
      </c>
    </row>
    <row r="740" spans="1:34" x14ac:dyDescent="0.3">
      <c r="A740">
        <v>247</v>
      </c>
      <c r="B740">
        <v>1</v>
      </c>
      <c r="C740">
        <f>RS_wells_scenario_1_bgw!C740-RS_wells_baseline_bgw!C740</f>
        <v>-65963.275600001216</v>
      </c>
      <c r="D740">
        <f>RS_wells_scenario_1_bgw!D740-RS_wells_baseline_bgw!D740</f>
        <v>0</v>
      </c>
      <c r="E740">
        <f>RS_wells_scenario_1_bgw!E740-RS_wells_baseline_bgw!E740</f>
        <v>-68150.070000000298</v>
      </c>
      <c r="F740">
        <f>RS_wells_scenario_1_bgw!F740-RS_wells_baseline_bgw!F740</f>
        <v>0</v>
      </c>
      <c r="G740">
        <f>RS_wells_scenario_1_bgw!G740-RS_wells_baseline_bgw!G740</f>
        <v>0</v>
      </c>
      <c r="H740" s="19">
        <f>RS_wells_scenario_1_bgw!H740-RS_wells_baseline_bgw!H740</f>
        <v>-1140.950900003314</v>
      </c>
      <c r="I740">
        <f>RS_wells_scenario_1_bgw!I740-RS_wells_baseline_bgw!I740</f>
        <v>13411.1875</v>
      </c>
      <c r="J740">
        <f>RS_wells_scenario_1_bgw!J740-RS_wells_baseline_bgw!J740</f>
        <v>0</v>
      </c>
      <c r="K740">
        <f>RS_wells_scenario_1_bgw!K740-RS_wells_baseline_bgw!K740</f>
        <v>-158054.55999999493</v>
      </c>
      <c r="L740">
        <f>RS_wells_scenario_1_bgw!L740-RS_wells_baseline_bgw!L740</f>
        <v>4441.5405000001192</v>
      </c>
      <c r="M740">
        <f>RS_wells_scenario_1_bgw!M740-RS_wells_baseline_bgw!M740</f>
        <v>0</v>
      </c>
      <c r="N740">
        <f>RS_wells_scenario_1_bgw!N740-RS_wells_baseline_bgw!N740</f>
        <v>4868.9101999998093</v>
      </c>
      <c r="O740">
        <v>10.145833333333334</v>
      </c>
      <c r="P740">
        <f t="shared" si="160"/>
        <v>1960</v>
      </c>
      <c r="Q740" s="2">
        <f t="shared" si="161"/>
        <v>22077.770833332761</v>
      </c>
      <c r="R740">
        <f t="shared" si="162"/>
        <v>-0.13768295761748278</v>
      </c>
      <c r="S740">
        <f>I740*$O740/ref!$B$3</f>
        <v>3.1236839572333182</v>
      </c>
      <c r="T740">
        <f>K740*$O740/ref!$B$3</f>
        <v>-36.813480792775067</v>
      </c>
      <c r="U740">
        <f>L740*$O740/ref!$B$3</f>
        <v>1.0345071087293667</v>
      </c>
      <c r="V740">
        <f>N740*$O740/ref!$B$3</f>
        <v>1.1340484711699892</v>
      </c>
      <c r="W740">
        <f t="shared" si="166"/>
        <v>6</v>
      </c>
      <c r="X740" t="str">
        <f t="shared" si="167"/>
        <v>6 1960</v>
      </c>
      <c r="Y740">
        <f t="shared" si="164"/>
        <v>6</v>
      </c>
      <c r="Z740">
        <f t="shared" si="168"/>
        <v>2001</v>
      </c>
      <c r="AA740" t="str">
        <f t="shared" si="169"/>
        <v>6 2001</v>
      </c>
      <c r="AB740" s="1">
        <f t="shared" si="165"/>
        <v>37072.875</v>
      </c>
      <c r="AC740">
        <f t="shared" si="163"/>
        <v>3</v>
      </c>
      <c r="AD740" s="16">
        <f t="shared" si="170"/>
        <v>671.7686651908266</v>
      </c>
      <c r="AE740" s="16">
        <f t="shared" si="171"/>
        <v>-19355.937120336894</v>
      </c>
      <c r="AF740" s="16">
        <f t="shared" si="172"/>
        <v>4388.0141578741504</v>
      </c>
      <c r="AG740" s="16">
        <f t="shared" si="173"/>
        <v>5670.3546964049565</v>
      </c>
      <c r="AH740">
        <f>INDEX(Impacts_scenario_1_RSBsn_Mask!$Y$2:$Y$70,$Z740-1939+1,1)</f>
        <v>0.7822335954334898</v>
      </c>
    </row>
    <row r="741" spans="1:34" x14ac:dyDescent="0.3">
      <c r="A741">
        <v>247</v>
      </c>
      <c r="B741">
        <v>2</v>
      </c>
      <c r="C741">
        <f>RS_wells_scenario_1_bgw!C741-RS_wells_baseline_bgw!C741</f>
        <v>-59276.484600000083</v>
      </c>
      <c r="D741">
        <f>RS_wells_scenario_1_bgw!D741-RS_wells_baseline_bgw!D741</f>
        <v>0</v>
      </c>
      <c r="E741">
        <f>RS_wells_scenario_1_bgw!E741-RS_wells_baseline_bgw!E741</f>
        <v>-68150.070000000298</v>
      </c>
      <c r="F741">
        <f>RS_wells_scenario_1_bgw!F741-RS_wells_baseline_bgw!F741</f>
        <v>0</v>
      </c>
      <c r="G741">
        <f>RS_wells_scenario_1_bgw!G741-RS_wells_baseline_bgw!G741</f>
        <v>0</v>
      </c>
      <c r="H741" s="19">
        <f>RS_wells_scenario_1_bgw!H741-RS_wells_baseline_bgw!H741</f>
        <v>-1119.7504999935627</v>
      </c>
      <c r="I741">
        <f>RS_wells_scenario_1_bgw!I741-RS_wells_baseline_bgw!I741</f>
        <v>20386.399799995124</v>
      </c>
      <c r="J741">
        <f>RS_wells_scenario_1_bgw!J741-RS_wells_baseline_bgw!J741</f>
        <v>0</v>
      </c>
      <c r="K741">
        <f>RS_wells_scenario_1_bgw!K741-RS_wells_baseline_bgw!K741</f>
        <v>-158054.55999999493</v>
      </c>
      <c r="L741">
        <f>RS_wells_scenario_1_bgw!L741-RS_wells_baseline_bgw!L741</f>
        <v>4319.9127999991179</v>
      </c>
      <c r="M741">
        <f>RS_wells_scenario_1_bgw!M741-RS_wells_baseline_bgw!M741</f>
        <v>0</v>
      </c>
      <c r="N741">
        <f>RS_wells_scenario_1_bgw!N741-RS_wells_baseline_bgw!N741</f>
        <v>4837.8877999931574</v>
      </c>
      <c r="O741">
        <v>10.145833333333334</v>
      </c>
      <c r="P741">
        <f t="shared" si="160"/>
        <v>1960</v>
      </c>
      <c r="Q741" s="2">
        <f t="shared" si="161"/>
        <v>22087.916666666093</v>
      </c>
      <c r="R741">
        <f t="shared" si="162"/>
        <v>-0.13648655899167744</v>
      </c>
      <c r="S741">
        <f>I741*$O741/ref!$B$3</f>
        <v>4.7483244866265046</v>
      </c>
      <c r="T741">
        <f>K741*$O741/ref!$B$3</f>
        <v>-36.813480792775067</v>
      </c>
      <c r="U741">
        <f>L741*$O741/ref!$B$3</f>
        <v>1.0061780368072633</v>
      </c>
      <c r="V741">
        <f>N741*$O741/ref!$B$3</f>
        <v>1.126822849038045</v>
      </c>
      <c r="W741">
        <f t="shared" si="166"/>
        <v>6</v>
      </c>
      <c r="X741" t="str">
        <f t="shared" si="167"/>
        <v>6 1960</v>
      </c>
      <c r="Y741">
        <f t="shared" si="164"/>
        <v>7</v>
      </c>
      <c r="Z741">
        <f t="shared" si="168"/>
        <v>2001</v>
      </c>
      <c r="AA741" t="str">
        <f t="shared" si="169"/>
        <v>7 2001</v>
      </c>
      <c r="AB741" s="1">
        <f t="shared" si="165"/>
        <v>37103.3125</v>
      </c>
      <c r="AC741">
        <f t="shared" si="163"/>
        <v>3</v>
      </c>
      <c r="AD741" s="16">
        <f t="shared" si="170"/>
        <v>148.56347010273188</v>
      </c>
      <c r="AE741" s="16">
        <f t="shared" si="171"/>
        <v>-59379.42974292647</v>
      </c>
      <c r="AF741" s="16">
        <f t="shared" si="172"/>
        <v>5130.9202003467008</v>
      </c>
      <c r="AG741" s="16">
        <f t="shared" si="173"/>
        <v>4891.9130732466228</v>
      </c>
      <c r="AH741">
        <f>INDEX(Impacts_scenario_1_RSBsn_Mask!$Y$2:$Y$70,$Z741-1939+1,1)</f>
        <v>0.7822335954334898</v>
      </c>
    </row>
    <row r="742" spans="1:34" x14ac:dyDescent="0.3">
      <c r="A742">
        <v>247</v>
      </c>
      <c r="B742">
        <v>3</v>
      </c>
      <c r="C742">
        <f>RS_wells_scenario_1_bgw!C742-RS_wells_baseline_bgw!C742</f>
        <v>-55567.510399997234</v>
      </c>
      <c r="D742">
        <f>RS_wells_scenario_1_bgw!D742-RS_wells_baseline_bgw!D742</f>
        <v>0</v>
      </c>
      <c r="E742">
        <f>RS_wells_scenario_1_bgw!E742-RS_wells_baseline_bgw!E742</f>
        <v>-68150.070000000298</v>
      </c>
      <c r="F742">
        <f>RS_wells_scenario_1_bgw!F742-RS_wells_baseline_bgw!F742</f>
        <v>0</v>
      </c>
      <c r="G742">
        <f>RS_wells_scenario_1_bgw!G742-RS_wells_baseline_bgw!G742</f>
        <v>0</v>
      </c>
      <c r="H742" s="19">
        <f>RS_wells_scenario_1_bgw!H742-RS_wells_baseline_bgw!H742</f>
        <v>-1114.7087999880314</v>
      </c>
      <c r="I742">
        <f>RS_wells_scenario_1_bgw!I742-RS_wells_baseline_bgw!I742</f>
        <v>24038.128699995577</v>
      </c>
      <c r="J742">
        <f>RS_wells_scenario_1_bgw!J742-RS_wells_baseline_bgw!J742</f>
        <v>0</v>
      </c>
      <c r="K742">
        <f>RS_wells_scenario_1_bgw!K742-RS_wells_baseline_bgw!K742</f>
        <v>-158054.55999999493</v>
      </c>
      <c r="L742">
        <f>RS_wells_scenario_1_bgw!L742-RS_wells_baseline_bgw!L742</f>
        <v>4328.128300011158</v>
      </c>
      <c r="M742">
        <f>RS_wells_scenario_1_bgw!M742-RS_wells_baseline_bgw!M742</f>
        <v>0</v>
      </c>
      <c r="N742">
        <f>RS_wells_scenario_1_bgw!N742-RS_wells_baseline_bgw!N742</f>
        <v>4862.7334999889135</v>
      </c>
      <c r="O742">
        <v>10.145833333333334</v>
      </c>
      <c r="P742">
        <f t="shared" si="160"/>
        <v>1960</v>
      </c>
      <c r="Q742" s="2">
        <f t="shared" si="161"/>
        <v>22098.062499999425</v>
      </c>
      <c r="R742">
        <f t="shared" si="162"/>
        <v>-0.13694025887690595</v>
      </c>
      <c r="S742">
        <f>I742*$O742/ref!$B$3</f>
        <v>5.5988716123822728</v>
      </c>
      <c r="T742">
        <f>K742*$O742/ref!$B$3</f>
        <v>-36.813480792775067</v>
      </c>
      <c r="U742">
        <f>L742*$O742/ref!$B$3</f>
        <v>1.008091560541702</v>
      </c>
      <c r="V742">
        <f>N742*$O742/ref!$B$3</f>
        <v>1.1326098171557435</v>
      </c>
      <c r="W742">
        <f t="shared" si="166"/>
        <v>6</v>
      </c>
      <c r="X742" t="str">
        <f t="shared" si="167"/>
        <v>6 1960</v>
      </c>
      <c r="Y742">
        <f t="shared" si="164"/>
        <v>8</v>
      </c>
      <c r="Z742">
        <f t="shared" si="168"/>
        <v>2001</v>
      </c>
      <c r="AA742" t="str">
        <f t="shared" si="169"/>
        <v>8 2001</v>
      </c>
      <c r="AB742" s="1">
        <f t="shared" si="165"/>
        <v>37133.75</v>
      </c>
      <c r="AC742">
        <f t="shared" si="163"/>
        <v>3</v>
      </c>
      <c r="AD742" s="16">
        <f t="shared" si="170"/>
        <v>8.8643567968032606</v>
      </c>
      <c r="AE742" s="16">
        <f t="shared" si="171"/>
        <v>-65169.97566536098</v>
      </c>
      <c r="AF742" s="16">
        <f t="shared" si="172"/>
        <v>5564.4389991675725</v>
      </c>
      <c r="AG742" s="16">
        <f t="shared" si="173"/>
        <v>4635.3625649485402</v>
      </c>
      <c r="AH742">
        <f>INDEX(Impacts_scenario_1_RSBsn_Mask!$Y$2:$Y$70,$Z742-1939+1,1)</f>
        <v>0.7822335954334898</v>
      </c>
    </row>
    <row r="743" spans="1:34" x14ac:dyDescent="0.3">
      <c r="A743">
        <v>248</v>
      </c>
      <c r="B743">
        <v>1</v>
      </c>
      <c r="C743">
        <f>RS_wells_scenario_1_bgw!C743-RS_wells_baseline_bgw!C743</f>
        <v>-262250.76180002093</v>
      </c>
      <c r="D743">
        <f>RS_wells_scenario_1_bgw!D743-RS_wells_baseline_bgw!D743</f>
        <v>0</v>
      </c>
      <c r="E743">
        <f>RS_wells_scenario_1_bgw!E743-RS_wells_baseline_bgw!E743</f>
        <v>-209454.29999999702</v>
      </c>
      <c r="F743">
        <f>RS_wells_scenario_1_bgw!F743-RS_wells_baseline_bgw!F743</f>
        <v>0</v>
      </c>
      <c r="G743">
        <f>RS_wells_scenario_1_bgw!G743-RS_wells_baseline_bgw!G743</f>
        <v>0</v>
      </c>
      <c r="H743" s="19">
        <f>RS_wells_scenario_1_bgw!H743-RS_wells_baseline_bgw!H743</f>
        <v>-836.24440000206232</v>
      </c>
      <c r="I743">
        <f>RS_wells_scenario_1_bgw!I743-RS_wells_baseline_bgw!I743</f>
        <v>151.56039999984205</v>
      </c>
      <c r="J743">
        <f>RS_wells_scenario_1_bgw!J743-RS_wells_baseline_bgw!J743</f>
        <v>0</v>
      </c>
      <c r="K743">
        <f>RS_wells_scenario_1_bgw!K743-RS_wells_baseline_bgw!K743</f>
        <v>-485592.6400000155</v>
      </c>
      <c r="L743">
        <f>RS_wells_scenario_1_bgw!L743-RS_wells_baseline_bgw!L743</f>
        <v>8134.5548999905586</v>
      </c>
      <c r="M743">
        <f>RS_wells_scenario_1_bgw!M743-RS_wells_baseline_bgw!M743</f>
        <v>0</v>
      </c>
      <c r="N743">
        <f>RS_wells_scenario_1_bgw!N743-RS_wells_baseline_bgw!N743</f>
        <v>4774.8795999959111</v>
      </c>
      <c r="O743">
        <v>10.145833333333334</v>
      </c>
      <c r="P743">
        <f t="shared" si="160"/>
        <v>1960</v>
      </c>
      <c r="Q743" s="2">
        <f t="shared" si="161"/>
        <v>22108.208333332757</v>
      </c>
      <c r="R743">
        <f t="shared" si="162"/>
        <v>-0.12854808705608187</v>
      </c>
      <c r="S743">
        <f>I743*$O743/ref!$B$3</f>
        <v>3.5300885177496112E-2</v>
      </c>
      <c r="T743">
        <f>K743*$O743/ref!$B$3</f>
        <v>-113.1024332721187</v>
      </c>
      <c r="U743">
        <f>L743*$O743/ref!$B$3</f>
        <v>1.894670299728058</v>
      </c>
      <c r="V743">
        <f>N743*$O743/ref!$B$3</f>
        <v>1.1121472132298404</v>
      </c>
      <c r="W743">
        <f t="shared" si="166"/>
        <v>7</v>
      </c>
      <c r="X743" t="str">
        <f t="shared" si="167"/>
        <v>7 1960</v>
      </c>
      <c r="Y743">
        <f t="shared" si="164"/>
        <v>9</v>
      </c>
      <c r="Z743">
        <f t="shared" si="168"/>
        <v>2001</v>
      </c>
      <c r="AA743" t="str">
        <f t="shared" si="169"/>
        <v>9 2001</v>
      </c>
      <c r="AB743" s="1">
        <f t="shared" si="165"/>
        <v>37164.1875</v>
      </c>
      <c r="AC743">
        <f t="shared" si="163"/>
        <v>3</v>
      </c>
      <c r="AD743" s="16">
        <f t="shared" si="170"/>
        <v>7311.6885109605046</v>
      </c>
      <c r="AE743" s="16">
        <f t="shared" si="171"/>
        <v>-29283.119150726026</v>
      </c>
      <c r="AF743" s="16">
        <f t="shared" si="172"/>
        <v>951.02887739831999</v>
      </c>
      <c r="AG743" s="16">
        <f t="shared" si="173"/>
        <v>6047.7148214870322</v>
      </c>
      <c r="AH743">
        <f>INDEX(Impacts_scenario_1_RSBsn_Mask!$Y$2:$Y$70,$Z743-1939+1,1)</f>
        <v>0.7822335954334898</v>
      </c>
    </row>
    <row r="744" spans="1:34" x14ac:dyDescent="0.3">
      <c r="A744">
        <v>248</v>
      </c>
      <c r="B744">
        <v>2</v>
      </c>
      <c r="C744">
        <f>RS_wells_scenario_1_bgw!C744-RS_wells_baseline_bgw!C744</f>
        <v>-263452.34370002151</v>
      </c>
      <c r="D744">
        <f>RS_wells_scenario_1_bgw!D744-RS_wells_baseline_bgw!D744</f>
        <v>0</v>
      </c>
      <c r="E744">
        <f>RS_wells_scenario_1_bgw!E744-RS_wells_baseline_bgw!E744</f>
        <v>-209454.29999999702</v>
      </c>
      <c r="F744">
        <f>RS_wells_scenario_1_bgw!F744-RS_wells_baseline_bgw!F744</f>
        <v>0</v>
      </c>
      <c r="G744">
        <f>RS_wells_scenario_1_bgw!G744-RS_wells_baseline_bgw!G744</f>
        <v>0</v>
      </c>
      <c r="H744" s="19">
        <f>RS_wells_scenario_1_bgw!H744-RS_wells_baseline_bgw!H744</f>
        <v>4578.0931999981403</v>
      </c>
      <c r="I744">
        <f>RS_wells_scenario_1_bgw!I744-RS_wells_baseline_bgw!I744</f>
        <v>25.947700000368059</v>
      </c>
      <c r="J744">
        <f>RS_wells_scenario_1_bgw!J744-RS_wells_baseline_bgw!J744</f>
        <v>0</v>
      </c>
      <c r="K744">
        <f>RS_wells_scenario_1_bgw!K744-RS_wells_baseline_bgw!K744</f>
        <v>-485592.6400000155</v>
      </c>
      <c r="L744">
        <f>RS_wells_scenario_1_bgw!L744-RS_wells_baseline_bgw!L744</f>
        <v>8305.9375</v>
      </c>
      <c r="M744">
        <f>RS_wells_scenario_1_bgw!M744-RS_wells_baseline_bgw!M744</f>
        <v>0</v>
      </c>
      <c r="N744">
        <f>RS_wells_scenario_1_bgw!N744-RS_wells_baseline_bgw!N744</f>
        <v>4866.4437999948859</v>
      </c>
      <c r="O744">
        <v>10.145833333333334</v>
      </c>
      <c r="P744">
        <f t="shared" si="160"/>
        <v>1960</v>
      </c>
      <c r="Q744" s="2">
        <f t="shared" si="161"/>
        <v>22118.354166666089</v>
      </c>
      <c r="R744">
        <f t="shared" si="162"/>
        <v>-6.6059702175657641E-3</v>
      </c>
      <c r="S744">
        <f>I744*$O744/ref!$B$3</f>
        <v>6.043641863798614E-3</v>
      </c>
      <c r="T744">
        <f>K744*$O744/ref!$B$3</f>
        <v>-113.1024332721187</v>
      </c>
      <c r="U744">
        <f>L744*$O744/ref!$B$3</f>
        <v>1.9345880980735386</v>
      </c>
      <c r="V744">
        <f>N744*$O744/ref!$B$3</f>
        <v>1.1334740064458551</v>
      </c>
      <c r="W744">
        <f t="shared" si="166"/>
        <v>7</v>
      </c>
      <c r="X744" t="str">
        <f t="shared" si="167"/>
        <v>7 1960</v>
      </c>
      <c r="Y744">
        <f t="shared" si="164"/>
        <v>10</v>
      </c>
      <c r="Z744">
        <f t="shared" si="168"/>
        <v>2001</v>
      </c>
      <c r="AA744" t="str">
        <f t="shared" si="169"/>
        <v>10 2001</v>
      </c>
      <c r="AB744" s="1">
        <f t="shared" si="165"/>
        <v>37194.625</v>
      </c>
      <c r="AC744">
        <f t="shared" si="163"/>
        <v>3</v>
      </c>
      <c r="AD744" s="16">
        <f t="shared" si="170"/>
        <v>-8933.5272304213049</v>
      </c>
      <c r="AE744" s="16">
        <f t="shared" si="171"/>
        <v>-52.87621925217892</v>
      </c>
      <c r="AF744" s="16">
        <f t="shared" si="172"/>
        <v>3176.7101104738695</v>
      </c>
      <c r="AG744" s="16">
        <f t="shared" si="173"/>
        <v>5814.3909669415252</v>
      </c>
      <c r="AH744">
        <f>INDEX(Impacts_scenario_1_RSBsn_Mask!$Y$2:$Y$70,$Z744-1939+1,1)</f>
        <v>0.7822335954334898</v>
      </c>
    </row>
    <row r="745" spans="1:34" x14ac:dyDescent="0.3">
      <c r="A745">
        <v>248</v>
      </c>
      <c r="B745">
        <v>3</v>
      </c>
      <c r="C745">
        <f>RS_wells_scenario_1_bgw!C745-RS_wells_baseline_bgw!C745</f>
        <v>-262909.10890001059</v>
      </c>
      <c r="D745">
        <f>RS_wells_scenario_1_bgw!D745-RS_wells_baseline_bgw!D745</f>
        <v>0</v>
      </c>
      <c r="E745">
        <f>RS_wells_scenario_1_bgw!E745-RS_wells_baseline_bgw!E745</f>
        <v>-209454.29999999702</v>
      </c>
      <c r="F745">
        <f>RS_wells_scenario_1_bgw!F745-RS_wells_baseline_bgw!F745</f>
        <v>0</v>
      </c>
      <c r="G745">
        <f>RS_wells_scenario_1_bgw!G745-RS_wells_baseline_bgw!G745</f>
        <v>0</v>
      </c>
      <c r="H745" s="19">
        <f>RS_wells_scenario_1_bgw!H745-RS_wells_baseline_bgw!H745</f>
        <v>2118.5112000033259</v>
      </c>
      <c r="I745">
        <f>RS_wells_scenario_1_bgw!I745-RS_wells_baseline_bgw!I745</f>
        <v>1.9331999998539686</v>
      </c>
      <c r="J745">
        <f>RS_wells_scenario_1_bgw!J745-RS_wells_baseline_bgw!J745</f>
        <v>0</v>
      </c>
      <c r="K745">
        <f>RS_wells_scenario_1_bgw!K745-RS_wells_baseline_bgw!K745</f>
        <v>-485592.6400000155</v>
      </c>
      <c r="L745">
        <f>RS_wells_scenario_1_bgw!L745-RS_wells_baseline_bgw!L745</f>
        <v>8972.909500002861</v>
      </c>
      <c r="M745">
        <f>RS_wells_scenario_1_bgw!M745-RS_wells_baseline_bgw!M745</f>
        <v>0</v>
      </c>
      <c r="N745">
        <f>RS_wells_scenario_1_bgw!N745-RS_wells_baseline_bgw!N745</f>
        <v>5374.0267999991775</v>
      </c>
      <c r="O745">
        <v>10.145833333333334</v>
      </c>
      <c r="P745">
        <f t="shared" si="160"/>
        <v>1960</v>
      </c>
      <c r="Q745" s="2">
        <f t="shared" si="161"/>
        <v>22128.499999999422</v>
      </c>
      <c r="R745">
        <f t="shared" si="162"/>
        <v>-7.4582258877339089E-2</v>
      </c>
      <c r="S745">
        <f>I745*$O745/ref!$B$3</f>
        <v>4.5027376029656545E-4</v>
      </c>
      <c r="T745">
        <f>K745*$O745/ref!$B$3</f>
        <v>-113.1024332721187</v>
      </c>
      <c r="U745">
        <f>L745*$O745/ref!$B$3</f>
        <v>2.0899367378813674</v>
      </c>
      <c r="V745">
        <f>N745*$O745/ref!$B$3</f>
        <v>1.2516983526551497</v>
      </c>
      <c r="W745">
        <f t="shared" si="166"/>
        <v>7</v>
      </c>
      <c r="X745" t="str">
        <f t="shared" si="167"/>
        <v>7 1960</v>
      </c>
      <c r="Y745">
        <f t="shared" si="164"/>
        <v>11</v>
      </c>
      <c r="Z745">
        <f t="shared" si="168"/>
        <v>2001</v>
      </c>
      <c r="AA745" t="str">
        <f t="shared" si="169"/>
        <v>11 2001</v>
      </c>
      <c r="AB745" s="1">
        <f t="shared" si="165"/>
        <v>37225.0625</v>
      </c>
      <c r="AC745">
        <f t="shared" si="163"/>
        <v>3</v>
      </c>
      <c r="AD745" s="16">
        <f t="shared" si="170"/>
        <v>-3515.3013628620965</v>
      </c>
      <c r="AE745" s="16">
        <f t="shared" si="171"/>
        <v>-52.87621925217892</v>
      </c>
      <c r="AF745" s="16">
        <f t="shared" si="172"/>
        <v>1922.5968191309885</v>
      </c>
      <c r="AG745" s="16">
        <f t="shared" si="173"/>
        <v>5836.6079143482666</v>
      </c>
      <c r="AH745">
        <f>INDEX(Impacts_scenario_1_RSBsn_Mask!$Y$2:$Y$70,$Z745-1939+1,1)</f>
        <v>0.7822335954334898</v>
      </c>
    </row>
    <row r="746" spans="1:34" x14ac:dyDescent="0.3">
      <c r="A746">
        <v>249</v>
      </c>
      <c r="B746">
        <v>1</v>
      </c>
      <c r="C746">
        <f>RS_wells_scenario_1_bgw!C746-RS_wells_baseline_bgw!C746</f>
        <v>-288986.07149997354</v>
      </c>
      <c r="D746">
        <f>RS_wells_scenario_1_bgw!D746-RS_wells_baseline_bgw!D746</f>
        <v>0</v>
      </c>
      <c r="E746">
        <f>RS_wells_scenario_1_bgw!E746-RS_wells_baseline_bgw!E746</f>
        <v>-229897.98000000417</v>
      </c>
      <c r="F746">
        <f>RS_wells_scenario_1_bgw!F746-RS_wells_baseline_bgw!F746</f>
        <v>0</v>
      </c>
      <c r="G746">
        <f>RS_wells_scenario_1_bgw!G746-RS_wells_baseline_bgw!G746</f>
        <v>0</v>
      </c>
      <c r="H746" s="19">
        <f>RS_wells_scenario_1_bgw!H746-RS_wells_baseline_bgw!H746</f>
        <v>797.29559999704361</v>
      </c>
      <c r="I746">
        <f>RS_wells_scenario_1_bgw!I746-RS_wells_baseline_bgw!I746</f>
        <v>568.13059999793768</v>
      </c>
      <c r="J746">
        <f>RS_wells_scenario_1_bgw!J746-RS_wells_baseline_bgw!J746</f>
        <v>0</v>
      </c>
      <c r="K746">
        <f>RS_wells_scenario_1_bgw!K746-RS_wells_baseline_bgw!K746</f>
        <v>-532980.44000002742</v>
      </c>
      <c r="L746">
        <f>RS_wells_scenario_1_bgw!L746-RS_wells_baseline_bgw!L746</f>
        <v>8308.2655999958515</v>
      </c>
      <c r="M746">
        <f>RS_wells_scenario_1_bgw!M746-RS_wells_baseline_bgw!M746</f>
        <v>0</v>
      </c>
      <c r="N746">
        <f>RS_wells_scenario_1_bgw!N746-RS_wells_baseline_bgw!N746</f>
        <v>5971.8966000005603</v>
      </c>
      <c r="O746">
        <v>10.145833333333334</v>
      </c>
      <c r="P746">
        <f t="shared" si="160"/>
        <v>1960</v>
      </c>
      <c r="Q746" s="2">
        <f t="shared" si="161"/>
        <v>22138.645833332754</v>
      </c>
      <c r="R746">
        <f t="shared" si="162"/>
        <v>-0.11854756013753762</v>
      </c>
      <c r="S746">
        <f>I746*$O746/ref!$B$3</f>
        <v>0.13232686820812084</v>
      </c>
      <c r="T746">
        <f>K746*$O746/ref!$B$3</f>
        <v>-124.13982355755154</v>
      </c>
      <c r="U746">
        <f>L746*$O746/ref!$B$3</f>
        <v>1.9351303504734751</v>
      </c>
      <c r="V746">
        <f>N746*$O746/ref!$B$3</f>
        <v>1.3909519648187716</v>
      </c>
      <c r="W746">
        <f t="shared" si="166"/>
        <v>8</v>
      </c>
      <c r="X746" t="str">
        <f t="shared" si="167"/>
        <v>8 1960</v>
      </c>
      <c r="Y746">
        <f t="shared" si="164"/>
        <v>12</v>
      </c>
      <c r="Z746">
        <f t="shared" si="168"/>
        <v>2001</v>
      </c>
      <c r="AA746" t="str">
        <f t="shared" si="169"/>
        <v>12 2001</v>
      </c>
      <c r="AB746" s="1">
        <f t="shared" si="165"/>
        <v>37255.5</v>
      </c>
      <c r="AC746">
        <f t="shared" si="163"/>
        <v>3</v>
      </c>
      <c r="AD746" s="16">
        <f t="shared" si="170"/>
        <v>-2313.3493885227754</v>
      </c>
      <c r="AE746" s="16">
        <f t="shared" si="171"/>
        <v>-52.87621925217892</v>
      </c>
      <c r="AF746" s="16">
        <f t="shared" si="172"/>
        <v>1218.0454651549585</v>
      </c>
      <c r="AG746" s="16">
        <f t="shared" si="173"/>
        <v>5884.4097397787064</v>
      </c>
      <c r="AH746">
        <f>INDEX(Impacts_scenario_1_RSBsn_Mask!$Y$2:$Y$70,$Z746-1939+1,1)</f>
        <v>0.7822335954334898</v>
      </c>
    </row>
    <row r="747" spans="1:34" x14ac:dyDescent="0.3">
      <c r="A747">
        <v>249</v>
      </c>
      <c r="B747">
        <v>2</v>
      </c>
      <c r="C747">
        <f>RS_wells_scenario_1_bgw!C747-RS_wells_baseline_bgw!C747</f>
        <v>-289019.13699999452</v>
      </c>
      <c r="D747">
        <f>RS_wells_scenario_1_bgw!D747-RS_wells_baseline_bgw!D747</f>
        <v>0</v>
      </c>
      <c r="E747">
        <f>RS_wells_scenario_1_bgw!E747-RS_wells_baseline_bgw!E747</f>
        <v>-229897.98000000417</v>
      </c>
      <c r="F747">
        <f>RS_wells_scenario_1_bgw!F747-RS_wells_baseline_bgw!F747</f>
        <v>0</v>
      </c>
      <c r="G747">
        <f>RS_wells_scenario_1_bgw!G747-RS_wells_baseline_bgw!G747</f>
        <v>0</v>
      </c>
      <c r="H747" s="19">
        <f>RS_wells_scenario_1_bgw!H747-RS_wells_baseline_bgw!H747</f>
        <v>1209.9370999932289</v>
      </c>
      <c r="I747">
        <f>RS_wells_scenario_1_bgw!I747-RS_wells_baseline_bgw!I747</f>
        <v>113.44419999979436</v>
      </c>
      <c r="J747">
        <f>RS_wells_scenario_1_bgw!J747-RS_wells_baseline_bgw!J747</f>
        <v>0</v>
      </c>
      <c r="K747">
        <f>RS_wells_scenario_1_bgw!K747-RS_wells_baseline_bgw!K747</f>
        <v>-532980.44000002742</v>
      </c>
      <c r="L747">
        <f>RS_wells_scenario_1_bgw!L747-RS_wells_baseline_bgw!L747</f>
        <v>8344.0576000064611</v>
      </c>
      <c r="M747">
        <f>RS_wells_scenario_1_bgw!M747-RS_wells_baseline_bgw!M747</f>
        <v>0</v>
      </c>
      <c r="N747">
        <f>RS_wells_scenario_1_bgw!N747-RS_wells_baseline_bgw!N747</f>
        <v>6686.5980999991298</v>
      </c>
      <c r="O747">
        <v>10.145833333333334</v>
      </c>
      <c r="P747">
        <f t="shared" si="160"/>
        <v>1960</v>
      </c>
      <c r="Q747" s="2">
        <f t="shared" si="161"/>
        <v>22148.791666666086</v>
      </c>
      <c r="R747">
        <f t="shared" si="162"/>
        <v>-0.12546760595660711</v>
      </c>
      <c r="S747">
        <f>I747*$O747/ref!$B$3</f>
        <v>2.6423001511277484E-2</v>
      </c>
      <c r="T747">
        <f>K747*$O747/ref!$B$3</f>
        <v>-124.13982355755154</v>
      </c>
      <c r="U747">
        <f>L747*$O747/ref!$B$3</f>
        <v>1.9434668901147587</v>
      </c>
      <c r="V747">
        <f>N747*$O747/ref!$B$3</f>
        <v>1.5574175824052918</v>
      </c>
      <c r="W747">
        <f t="shared" si="166"/>
        <v>8</v>
      </c>
      <c r="X747" t="str">
        <f t="shared" si="167"/>
        <v>8 1960</v>
      </c>
      <c r="Y747">
        <f t="shared" si="164"/>
        <v>1</v>
      </c>
      <c r="Z747">
        <f t="shared" si="168"/>
        <v>2002</v>
      </c>
      <c r="AA747" t="str">
        <f t="shared" si="169"/>
        <v>1 2002</v>
      </c>
      <c r="AB747" s="1">
        <f t="shared" si="165"/>
        <v>37285.9375</v>
      </c>
      <c r="AC747">
        <f t="shared" si="163"/>
        <v>3</v>
      </c>
      <c r="AD747" s="16">
        <f t="shared" si="170"/>
        <v>-2075.6090460658661</v>
      </c>
      <c r="AE747" s="16">
        <f t="shared" si="171"/>
        <v>-77.774401701676169</v>
      </c>
      <c r="AF747" s="16">
        <f t="shared" si="172"/>
        <v>355.62299614425501</v>
      </c>
      <c r="AG747" s="16">
        <f t="shared" si="173"/>
        <v>5956.4535616021503</v>
      </c>
      <c r="AH747">
        <f>INDEX(Impacts_scenario_1_RSBsn_Mask!$Y$2:$Y$70,$Z747-1939+1,1)</f>
        <v>0.77533027361382389</v>
      </c>
    </row>
    <row r="748" spans="1:34" x14ac:dyDescent="0.3">
      <c r="A748">
        <v>249</v>
      </c>
      <c r="B748">
        <v>3</v>
      </c>
      <c r="C748">
        <f>RS_wells_scenario_1_bgw!C748-RS_wells_baseline_bgw!C748</f>
        <v>-288879.95600000024</v>
      </c>
      <c r="D748">
        <f>RS_wells_scenario_1_bgw!D748-RS_wells_baseline_bgw!D748</f>
        <v>0</v>
      </c>
      <c r="E748">
        <f>RS_wells_scenario_1_bgw!E748-RS_wells_baseline_bgw!E748</f>
        <v>-229897.98000000417</v>
      </c>
      <c r="F748">
        <f>RS_wells_scenario_1_bgw!F748-RS_wells_baseline_bgw!F748</f>
        <v>0</v>
      </c>
      <c r="G748">
        <f>RS_wells_scenario_1_bgw!G748-RS_wells_baseline_bgw!G748</f>
        <v>0</v>
      </c>
      <c r="H748" s="19">
        <f>RS_wells_scenario_1_bgw!H748-RS_wells_baseline_bgw!H748</f>
        <v>1399.3518999963999</v>
      </c>
      <c r="I748">
        <f>RS_wells_scenario_1_bgw!I748-RS_wells_baseline_bgw!I748</f>
        <v>0.21649999916553497</v>
      </c>
      <c r="J748">
        <f>RS_wells_scenario_1_bgw!J748-RS_wells_baseline_bgw!J748</f>
        <v>0</v>
      </c>
      <c r="K748">
        <f>RS_wells_scenario_1_bgw!K748-RS_wells_baseline_bgw!K748</f>
        <v>-532980.44000002742</v>
      </c>
      <c r="L748">
        <f>RS_wells_scenario_1_bgw!L748-RS_wells_baseline_bgw!L748</f>
        <v>7960.3814000040293</v>
      </c>
      <c r="M748">
        <f>RS_wells_scenario_1_bgw!M748-RS_wells_baseline_bgw!M748</f>
        <v>0</v>
      </c>
      <c r="N748">
        <f>RS_wells_scenario_1_bgw!N748-RS_wells_baseline_bgw!N748</f>
        <v>7525.3596000000834</v>
      </c>
      <c r="O748">
        <v>10.145833333333334</v>
      </c>
      <c r="P748">
        <f t="shared" si="160"/>
        <v>1960</v>
      </c>
      <c r="Q748" s="2">
        <f t="shared" si="161"/>
        <v>22158.937499999418</v>
      </c>
      <c r="R748">
        <f t="shared" si="162"/>
        <v>-0.14034381901497556</v>
      </c>
      <c r="S748">
        <f>I748*$O748/ref!$B$3</f>
        <v>5.0426375303037733E-5</v>
      </c>
      <c r="T748">
        <f>K748*$O748/ref!$B$3</f>
        <v>-124.13982355755154</v>
      </c>
      <c r="U748">
        <f>L748*$O748/ref!$B$3</f>
        <v>1.8541024553307517</v>
      </c>
      <c r="V748">
        <f>N748*$O748/ref!$B$3</f>
        <v>1.7527787941919388</v>
      </c>
      <c r="W748">
        <f t="shared" si="166"/>
        <v>8</v>
      </c>
      <c r="X748" t="str">
        <f t="shared" si="167"/>
        <v>8 1960</v>
      </c>
      <c r="Y748">
        <f t="shared" si="164"/>
        <v>2</v>
      </c>
      <c r="Z748">
        <f t="shared" si="168"/>
        <v>2002</v>
      </c>
      <c r="AA748" t="str">
        <f t="shared" si="169"/>
        <v>2 2002</v>
      </c>
      <c r="AB748" s="1">
        <f t="shared" si="165"/>
        <v>37316.375</v>
      </c>
      <c r="AC748">
        <f t="shared" si="163"/>
        <v>3</v>
      </c>
      <c r="AD748" s="16">
        <f t="shared" si="170"/>
        <v>-1576.7778584976668</v>
      </c>
      <c r="AE748" s="16">
        <f t="shared" si="171"/>
        <v>-77.774401701676169</v>
      </c>
      <c r="AF748" s="16">
        <f t="shared" si="172"/>
        <v>1299.2825868547204</v>
      </c>
      <c r="AG748" s="16">
        <f t="shared" si="173"/>
        <v>5610.6768713380934</v>
      </c>
      <c r="AH748">
        <f>INDEX(Impacts_scenario_1_RSBsn_Mask!$Y$2:$Y$70,$Z748-1939+1,1)</f>
        <v>0.77533027361382389</v>
      </c>
    </row>
    <row r="749" spans="1:34" x14ac:dyDescent="0.3">
      <c r="A749">
        <v>250</v>
      </c>
      <c r="B749">
        <v>1</v>
      </c>
      <c r="C749">
        <f>RS_wells_scenario_1_bgw!C749-RS_wells_baseline_bgw!C749</f>
        <v>-194438.82690000534</v>
      </c>
      <c r="D749">
        <f>RS_wells_scenario_1_bgw!D749-RS_wells_baseline_bgw!D749</f>
        <v>0</v>
      </c>
      <c r="E749">
        <f>RS_wells_scenario_1_bgw!E749-RS_wells_baseline_bgw!E749</f>
        <v>-103198.3200000003</v>
      </c>
      <c r="F749">
        <f>RS_wells_scenario_1_bgw!F749-RS_wells_baseline_bgw!F749</f>
        <v>0</v>
      </c>
      <c r="G749">
        <f>RS_wells_scenario_1_bgw!G749-RS_wells_baseline_bgw!G749</f>
        <v>0</v>
      </c>
      <c r="H749" s="19">
        <f>RS_wells_scenario_1_bgw!H749-RS_wells_baseline_bgw!H749</f>
        <v>1267.6638000011444</v>
      </c>
      <c r="I749">
        <f>RS_wells_scenario_1_bgw!I749-RS_wells_baseline_bgw!I749</f>
        <v>-71877.260000005364</v>
      </c>
      <c r="J749">
        <f>RS_wells_scenario_1_bgw!J749-RS_wells_baseline_bgw!J749</f>
        <v>0</v>
      </c>
      <c r="K749">
        <f>RS_wells_scenario_1_bgw!K749-RS_wells_baseline_bgw!K749</f>
        <v>-239295.06000000238</v>
      </c>
      <c r="L749">
        <f>RS_wells_scenario_1_bgw!L749-RS_wells_baseline_bgw!L749</f>
        <v>6241.8845000118017</v>
      </c>
      <c r="M749">
        <f>RS_wells_scenario_1_bgw!M749-RS_wells_baseline_bgw!M749</f>
        <v>0</v>
      </c>
      <c r="N749">
        <f>RS_wells_scenario_1_bgw!N749-RS_wells_baseline_bgw!N749</f>
        <v>8507.3806000053883</v>
      </c>
      <c r="O749">
        <v>10.145833333333334</v>
      </c>
      <c r="P749">
        <f t="shared" si="160"/>
        <v>1960</v>
      </c>
      <c r="Q749" s="2">
        <f t="shared" si="161"/>
        <v>22169.08333333275</v>
      </c>
      <c r="R749">
        <f t="shared" si="162"/>
        <v>-0.16585834593365964</v>
      </c>
      <c r="S749">
        <f>I749*$O749/ref!$B$3</f>
        <v>-16.741384307087262</v>
      </c>
      <c r="T749">
        <f>K749*$O749/ref!$B$3</f>
        <v>-55.735716167355932</v>
      </c>
      <c r="U749">
        <f>L749*$O749/ref!$B$3</f>
        <v>1.4538365432285678</v>
      </c>
      <c r="V749">
        <f>N749*$O749/ref!$B$3</f>
        <v>1.9815074763748395</v>
      </c>
      <c r="W749">
        <f t="shared" si="166"/>
        <v>9</v>
      </c>
      <c r="X749" t="str">
        <f t="shared" si="167"/>
        <v>9 1960</v>
      </c>
      <c r="Y749">
        <f t="shared" si="164"/>
        <v>3</v>
      </c>
      <c r="Z749">
        <f t="shared" si="168"/>
        <v>2002</v>
      </c>
      <c r="AA749" t="str">
        <f t="shared" si="169"/>
        <v>3 2002</v>
      </c>
      <c r="AB749" s="1">
        <f t="shared" si="165"/>
        <v>37346.8125</v>
      </c>
      <c r="AC749">
        <f t="shared" si="163"/>
        <v>3</v>
      </c>
      <c r="AD749" s="16">
        <f t="shared" si="170"/>
        <v>-907.01370783450216</v>
      </c>
      <c r="AE749" s="16">
        <f t="shared" si="171"/>
        <v>-77.774401701676169</v>
      </c>
      <c r="AF749" s="16">
        <f t="shared" si="172"/>
        <v>2321.2033275076515</v>
      </c>
      <c r="AG749" s="16">
        <f t="shared" si="173"/>
        <v>5079.1993714751698</v>
      </c>
      <c r="AH749">
        <f>INDEX(Impacts_scenario_1_RSBsn_Mask!$Y$2:$Y$70,$Z749-1939+1,1)</f>
        <v>0.77533027361382389</v>
      </c>
    </row>
    <row r="750" spans="1:34" x14ac:dyDescent="0.3">
      <c r="A750">
        <v>250</v>
      </c>
      <c r="B750">
        <v>2</v>
      </c>
      <c r="C750">
        <f>RS_wells_scenario_1_bgw!C750-RS_wells_baseline_bgw!C750</f>
        <v>-153980.69380000234</v>
      </c>
      <c r="D750">
        <f>RS_wells_scenario_1_bgw!D750-RS_wells_baseline_bgw!D750</f>
        <v>0</v>
      </c>
      <c r="E750">
        <f>RS_wells_scenario_1_bgw!E750-RS_wells_baseline_bgw!E750</f>
        <v>-103198.3200000003</v>
      </c>
      <c r="F750">
        <f>RS_wells_scenario_1_bgw!F750-RS_wells_baseline_bgw!F750</f>
        <v>0</v>
      </c>
      <c r="G750">
        <f>RS_wells_scenario_1_bgw!G750-RS_wells_baseline_bgw!G750</f>
        <v>0</v>
      </c>
      <c r="H750" s="19">
        <f>RS_wells_scenario_1_bgw!H750-RS_wells_baseline_bgw!H750</f>
        <v>-1259.0270999968052</v>
      </c>
      <c r="I750">
        <f>RS_wells_scenario_1_bgw!I750-RS_wells_baseline_bgw!I750</f>
        <v>-35298.495999999344</v>
      </c>
      <c r="J750">
        <f>RS_wells_scenario_1_bgw!J750-RS_wells_baseline_bgw!J750</f>
        <v>0</v>
      </c>
      <c r="K750">
        <f>RS_wells_scenario_1_bgw!K750-RS_wells_baseline_bgw!K750</f>
        <v>-239295.06000000238</v>
      </c>
      <c r="L750">
        <f>RS_wells_scenario_1_bgw!L750-RS_wells_baseline_bgw!L750</f>
        <v>6863.7673999965191</v>
      </c>
      <c r="M750">
        <f>RS_wells_scenario_1_bgw!M750-RS_wells_baseline_bgw!M750</f>
        <v>0</v>
      </c>
      <c r="N750">
        <f>RS_wells_scenario_1_bgw!N750-RS_wells_baseline_bgw!N750</f>
        <v>9420.8641999959946</v>
      </c>
      <c r="O750">
        <v>10.145833333333334</v>
      </c>
      <c r="P750">
        <f t="shared" si="160"/>
        <v>1960</v>
      </c>
      <c r="Q750" s="2">
        <f t="shared" si="161"/>
        <v>22179.229166666082</v>
      </c>
      <c r="R750">
        <f t="shared" si="162"/>
        <v>-0.24467104925527605</v>
      </c>
      <c r="S750">
        <f>I750*$O750/ref!$B$3</f>
        <v>-8.2215945209670966</v>
      </c>
      <c r="T750">
        <f>K750*$O750/ref!$B$3</f>
        <v>-55.735716167355932</v>
      </c>
      <c r="U750">
        <f>L750*$O750/ref!$B$3</f>
        <v>1.5986831974088924</v>
      </c>
      <c r="V750">
        <f>N750*$O750/ref!$B$3</f>
        <v>2.1942726820276865</v>
      </c>
      <c r="W750">
        <f t="shared" si="166"/>
        <v>9</v>
      </c>
      <c r="X750" t="str">
        <f t="shared" si="167"/>
        <v>9 1960</v>
      </c>
      <c r="Y750">
        <f t="shared" si="164"/>
        <v>4</v>
      </c>
      <c r="Z750">
        <f t="shared" si="168"/>
        <v>2002</v>
      </c>
      <c r="AA750" t="str">
        <f t="shared" si="169"/>
        <v>4 2002</v>
      </c>
      <c r="AB750" s="1">
        <f t="shared" si="165"/>
        <v>37377.25</v>
      </c>
      <c r="AC750">
        <f t="shared" si="163"/>
        <v>3</v>
      </c>
      <c r="AD750" s="16">
        <f t="shared" si="170"/>
        <v>-88.135619966569521</v>
      </c>
      <c r="AE750" s="16">
        <f t="shared" si="171"/>
        <v>-5241.9127799299795</v>
      </c>
      <c r="AF750" s="16">
        <f t="shared" si="172"/>
        <v>2738.3895684687777</v>
      </c>
      <c r="AG750" s="16">
        <f t="shared" si="173"/>
        <v>4667.107358624743</v>
      </c>
      <c r="AH750">
        <f>INDEX(Impacts_scenario_1_RSBsn_Mask!$Y$2:$Y$70,$Z750-1939+1,1)</f>
        <v>0.77533027361382389</v>
      </c>
    </row>
    <row r="751" spans="1:34" x14ac:dyDescent="0.3">
      <c r="A751">
        <v>250</v>
      </c>
      <c r="B751">
        <v>3</v>
      </c>
      <c r="C751">
        <f>RS_wells_scenario_1_bgw!C751-RS_wells_baseline_bgw!C751</f>
        <v>-130640.07310000062</v>
      </c>
      <c r="D751">
        <f>RS_wells_scenario_1_bgw!D751-RS_wells_baseline_bgw!D751</f>
        <v>0</v>
      </c>
      <c r="E751">
        <f>RS_wells_scenario_1_bgw!E751-RS_wells_baseline_bgw!E751</f>
        <v>-103198.3200000003</v>
      </c>
      <c r="F751">
        <f>RS_wells_scenario_1_bgw!F751-RS_wells_baseline_bgw!F751</f>
        <v>0</v>
      </c>
      <c r="G751">
        <f>RS_wells_scenario_1_bgw!G751-RS_wells_baseline_bgw!G751</f>
        <v>0</v>
      </c>
      <c r="H751" s="19">
        <f>RS_wells_scenario_1_bgw!H751-RS_wells_baseline_bgw!H751</f>
        <v>-1349.7018000036478</v>
      </c>
      <c r="I751">
        <f>RS_wells_scenario_1_bgw!I751-RS_wells_baseline_bgw!I751</f>
        <v>-13580.648000001907</v>
      </c>
      <c r="J751">
        <f>RS_wells_scenario_1_bgw!J751-RS_wells_baseline_bgw!J751</f>
        <v>0</v>
      </c>
      <c r="K751">
        <f>RS_wells_scenario_1_bgw!K751-RS_wells_baseline_bgw!K751</f>
        <v>-239295.06000000238</v>
      </c>
      <c r="L751">
        <f>RS_wells_scenario_1_bgw!L751-RS_wells_baseline_bgw!L751</f>
        <v>7441.7871000021696</v>
      </c>
      <c r="M751">
        <f>RS_wells_scenario_1_bgw!M751-RS_wells_baseline_bgw!M751</f>
        <v>0</v>
      </c>
      <c r="N751">
        <f>RS_wells_scenario_1_bgw!N751-RS_wells_baseline_bgw!N751</f>
        <v>10231.63599999994</v>
      </c>
      <c r="O751">
        <v>10.145833333333334</v>
      </c>
      <c r="P751">
        <f t="shared" si="160"/>
        <v>1960</v>
      </c>
      <c r="Q751" s="2">
        <f t="shared" si="161"/>
        <v>22189.374999999414</v>
      </c>
      <c r="R751">
        <f t="shared" si="162"/>
        <v>-0.26532274455907418</v>
      </c>
      <c r="S751">
        <f>I751*$O751/ref!$B$3</f>
        <v>-3.1631540671874663</v>
      </c>
      <c r="T751">
        <f>K751*$O751/ref!$B$3</f>
        <v>-55.735716167355932</v>
      </c>
      <c r="U751">
        <f>L751*$O751/ref!$B$3</f>
        <v>1.7333133980434348</v>
      </c>
      <c r="V751">
        <f>N751*$O751/ref!$B$3</f>
        <v>2.3831146368992822</v>
      </c>
      <c r="W751">
        <f t="shared" si="166"/>
        <v>9</v>
      </c>
      <c r="X751" t="str">
        <f t="shared" si="167"/>
        <v>9 1960</v>
      </c>
      <c r="Y751">
        <f t="shared" si="164"/>
        <v>5</v>
      </c>
      <c r="Z751">
        <f t="shared" si="168"/>
        <v>2002</v>
      </c>
      <c r="AA751" t="str">
        <f t="shared" si="169"/>
        <v>5 2002</v>
      </c>
      <c r="AB751" s="1">
        <f t="shared" si="165"/>
        <v>37407.6875</v>
      </c>
      <c r="AC751">
        <f t="shared" si="163"/>
        <v>3</v>
      </c>
      <c r="AD751" s="16">
        <f t="shared" si="170"/>
        <v>-3.6180242207587767</v>
      </c>
      <c r="AE751" s="16">
        <f t="shared" si="171"/>
        <v>-8176.6321961231697</v>
      </c>
      <c r="AF751" s="16">
        <f t="shared" si="172"/>
        <v>2928.4342093047899</v>
      </c>
      <c r="AG751" s="16">
        <f t="shared" si="173"/>
        <v>4478.2129861073809</v>
      </c>
      <c r="AH751">
        <f>INDEX(Impacts_scenario_1_RSBsn_Mask!$Y$2:$Y$70,$Z751-1939+1,1)</f>
        <v>0.77533027361382389</v>
      </c>
    </row>
    <row r="752" spans="1:34" x14ac:dyDescent="0.3">
      <c r="A752">
        <v>251</v>
      </c>
      <c r="B752">
        <v>1</v>
      </c>
      <c r="C752">
        <f>RS_wells_scenario_1_bgw!C752-RS_wells_baseline_bgw!C752</f>
        <v>-111138.25030000508</v>
      </c>
      <c r="D752">
        <f>RS_wells_scenario_1_bgw!D752-RS_wells_baseline_bgw!D752</f>
        <v>0</v>
      </c>
      <c r="E752">
        <f>RS_wells_scenario_1_bgw!E752-RS_wells_baseline_bgw!E752</f>
        <v>0</v>
      </c>
      <c r="F752">
        <f>RS_wells_scenario_1_bgw!F752-RS_wells_baseline_bgw!F752</f>
        <v>0</v>
      </c>
      <c r="G752">
        <f>RS_wells_scenario_1_bgw!G752-RS_wells_baseline_bgw!G752</f>
        <v>0</v>
      </c>
      <c r="H752" s="19">
        <f>RS_wells_scenario_1_bgw!H752-RS_wells_baseline_bgw!H752</f>
        <v>-1588.7541999965906</v>
      </c>
      <c r="I752">
        <f>RS_wells_scenario_1_bgw!I752-RS_wells_baseline_bgw!I752</f>
        <v>-125219.32859998941</v>
      </c>
      <c r="J752">
        <f>RS_wells_scenario_1_bgw!J752-RS_wells_baseline_bgw!J752</f>
        <v>0</v>
      </c>
      <c r="K752">
        <f>RS_wells_scenario_1_bgw!K752-RS_wells_baseline_bgw!K752</f>
        <v>-85.140000000596046</v>
      </c>
      <c r="L752">
        <f>RS_wells_scenario_1_bgw!L752-RS_wells_baseline_bgw!L752</f>
        <v>1458.8061999976635</v>
      </c>
      <c r="M752">
        <f>RS_wells_scenario_1_bgw!M752-RS_wells_baseline_bgw!M752</f>
        <v>0</v>
      </c>
      <c r="N752">
        <f>RS_wells_scenario_1_bgw!N752-RS_wells_baseline_bgw!N752</f>
        <v>11093.187799990177</v>
      </c>
      <c r="O752">
        <v>10.145833333333334</v>
      </c>
      <c r="P752">
        <f t="shared" si="160"/>
        <v>1960</v>
      </c>
      <c r="Q752" s="2">
        <f t="shared" si="161"/>
        <v>22199.520833332746</v>
      </c>
      <c r="R752">
        <f t="shared" si="162"/>
        <v>-0.29053704467323638</v>
      </c>
      <c r="S752">
        <f>I752*$O752/ref!$B$3</f>
        <v>-29.165620709076965</v>
      </c>
      <c r="T752">
        <f>K752*$O752/ref!$B$3</f>
        <v>-1.9830492424381254E-2</v>
      </c>
      <c r="U752">
        <f>L752*$O752/ref!$B$3</f>
        <v>0.33977971925641942</v>
      </c>
      <c r="V752">
        <f>N752*$O752/ref!$B$3</f>
        <v>2.5837840806718781</v>
      </c>
      <c r="W752">
        <f t="shared" si="166"/>
        <v>10</v>
      </c>
      <c r="X752" t="str">
        <f t="shared" si="167"/>
        <v>10 1960</v>
      </c>
      <c r="Y752">
        <f t="shared" si="164"/>
        <v>6</v>
      </c>
      <c r="Z752">
        <f t="shared" si="168"/>
        <v>2002</v>
      </c>
      <c r="AA752" t="str">
        <f t="shared" si="169"/>
        <v>6 2002</v>
      </c>
      <c r="AB752" s="1">
        <f t="shared" si="165"/>
        <v>37438.125</v>
      </c>
      <c r="AC752">
        <f t="shared" si="163"/>
        <v>3</v>
      </c>
      <c r="AD752" s="16">
        <f t="shared" si="170"/>
        <v>552.75611152753845</v>
      </c>
      <c r="AE752" s="16">
        <f t="shared" si="171"/>
        <v>-19364.66839251895</v>
      </c>
      <c r="AF752" s="16">
        <f t="shared" si="172"/>
        <v>3747.236860526144</v>
      </c>
      <c r="AG752" s="16">
        <f t="shared" si="173"/>
        <v>4191.8981088515384</v>
      </c>
      <c r="AH752">
        <f>INDEX(Impacts_scenario_1_RSBsn_Mask!$Y$2:$Y$70,$Z752-1939+1,1)</f>
        <v>0.77533027361382389</v>
      </c>
    </row>
    <row r="753" spans="1:34" x14ac:dyDescent="0.3">
      <c r="A753">
        <v>251</v>
      </c>
      <c r="B753">
        <v>2</v>
      </c>
      <c r="C753">
        <f>RS_wells_scenario_1_bgw!C753-RS_wells_baseline_bgw!C753</f>
        <v>-74666.159299999475</v>
      </c>
      <c r="D753">
        <f>RS_wells_scenario_1_bgw!D753-RS_wells_baseline_bgw!D753</f>
        <v>0</v>
      </c>
      <c r="E753">
        <f>RS_wells_scenario_1_bgw!E753-RS_wells_baseline_bgw!E753</f>
        <v>0</v>
      </c>
      <c r="F753">
        <f>RS_wells_scenario_1_bgw!F753-RS_wells_baseline_bgw!F753</f>
        <v>0</v>
      </c>
      <c r="G753">
        <f>RS_wells_scenario_1_bgw!G753-RS_wells_baseline_bgw!G753</f>
        <v>0</v>
      </c>
      <c r="H753" s="19">
        <f>RS_wells_scenario_1_bgw!H753-RS_wells_baseline_bgw!H753</f>
        <v>-1769.2080000042915</v>
      </c>
      <c r="I753">
        <f>RS_wells_scenario_1_bgw!I753-RS_wells_baseline_bgw!I753</f>
        <v>-89823.241500005126</v>
      </c>
      <c r="J753">
        <f>RS_wells_scenario_1_bgw!J753-RS_wells_baseline_bgw!J753</f>
        <v>0</v>
      </c>
      <c r="K753">
        <f>RS_wells_scenario_1_bgw!K753-RS_wells_baseline_bgw!K753</f>
        <v>-85.140000000596046</v>
      </c>
      <c r="L753">
        <f>RS_wells_scenario_1_bgw!L753-RS_wells_baseline_bgw!L753</f>
        <v>1569.8077999986708</v>
      </c>
      <c r="M753">
        <f>RS_wells_scenario_1_bgw!M753-RS_wells_baseline_bgw!M753</f>
        <v>0</v>
      </c>
      <c r="N753">
        <f>RS_wells_scenario_1_bgw!N753-RS_wells_baseline_bgw!N753</f>
        <v>11895.472999989986</v>
      </c>
      <c r="O753">
        <v>10.145833333333334</v>
      </c>
      <c r="P753">
        <f t="shared" si="160"/>
        <v>1960</v>
      </c>
      <c r="Q753" s="2">
        <f t="shared" si="161"/>
        <v>22209.666666666079</v>
      </c>
      <c r="R753">
        <f t="shared" si="162"/>
        <v>-0.31305111111098</v>
      </c>
      <c r="S753">
        <f>I753*$O753/ref!$B$3</f>
        <v>-20.921295631744769</v>
      </c>
      <c r="T753">
        <f>K753*$O753/ref!$B$3</f>
        <v>-1.9830492424381254E-2</v>
      </c>
      <c r="U753">
        <f>L753*$O753/ref!$B$3</f>
        <v>0.36563379945255237</v>
      </c>
      <c r="V753">
        <f>N753*$O753/ref!$B$3</f>
        <v>2.7706493682062692</v>
      </c>
      <c r="W753">
        <f t="shared" si="166"/>
        <v>10</v>
      </c>
      <c r="X753" t="str">
        <f t="shared" si="167"/>
        <v>10 1960</v>
      </c>
      <c r="Y753">
        <f t="shared" si="164"/>
        <v>7</v>
      </c>
      <c r="Z753">
        <f t="shared" si="168"/>
        <v>2002</v>
      </c>
      <c r="AA753" t="str">
        <f t="shared" si="169"/>
        <v>7 2002</v>
      </c>
      <c r="AB753" s="1">
        <f t="shared" si="165"/>
        <v>37468.5625</v>
      </c>
      <c r="AC753">
        <f t="shared" si="163"/>
        <v>3</v>
      </c>
      <c r="AD753" s="16">
        <f t="shared" si="170"/>
        <v>22.454549710217677</v>
      </c>
      <c r="AE753" s="16">
        <f t="shared" si="171"/>
        <v>-59354.640523372917</v>
      </c>
      <c r="AF753" s="16">
        <f t="shared" si="172"/>
        <v>5229.3206167100898</v>
      </c>
      <c r="AG753" s="16">
        <f t="shared" si="173"/>
        <v>3777.6277096071508</v>
      </c>
      <c r="AH753">
        <f>INDEX(Impacts_scenario_1_RSBsn_Mask!$Y$2:$Y$70,$Z753-1939+1,1)</f>
        <v>0.77533027361382389</v>
      </c>
    </row>
    <row r="754" spans="1:34" x14ac:dyDescent="0.3">
      <c r="A754">
        <v>251</v>
      </c>
      <c r="B754">
        <v>3</v>
      </c>
      <c r="C754">
        <f>RS_wells_scenario_1_bgw!C754-RS_wells_baseline_bgw!C754</f>
        <v>-51088.158599995077</v>
      </c>
      <c r="D754">
        <f>RS_wells_scenario_1_bgw!D754-RS_wells_baseline_bgw!D754</f>
        <v>0</v>
      </c>
      <c r="E754">
        <f>RS_wells_scenario_1_bgw!E754-RS_wells_baseline_bgw!E754</f>
        <v>0</v>
      </c>
      <c r="F754">
        <f>RS_wells_scenario_1_bgw!F754-RS_wells_baseline_bgw!F754</f>
        <v>0</v>
      </c>
      <c r="G754">
        <f>RS_wells_scenario_1_bgw!G754-RS_wells_baseline_bgw!G754</f>
        <v>0</v>
      </c>
      <c r="H754" s="19">
        <f>RS_wells_scenario_1_bgw!H754-RS_wells_baseline_bgw!H754</f>
        <v>-1776.9582999944687</v>
      </c>
      <c r="I754">
        <f>RS_wells_scenario_1_bgw!I754-RS_wells_baseline_bgw!I754</f>
        <v>-66932.966000005603</v>
      </c>
      <c r="J754">
        <f>RS_wells_scenario_1_bgw!J754-RS_wells_baseline_bgw!J754</f>
        <v>0</v>
      </c>
      <c r="K754">
        <f>RS_wells_scenario_1_bgw!K754-RS_wells_baseline_bgw!K754</f>
        <v>-85.140000000596046</v>
      </c>
      <c r="L754">
        <f>RS_wells_scenario_1_bgw!L754-RS_wells_baseline_bgw!L754</f>
        <v>1655.1033999994397</v>
      </c>
      <c r="M754">
        <f>RS_wells_scenario_1_bgw!M754-RS_wells_baseline_bgw!M754</f>
        <v>0</v>
      </c>
      <c r="N754">
        <f>RS_wells_scenario_1_bgw!N754-RS_wells_baseline_bgw!N754</f>
        <v>12491.90640000999</v>
      </c>
      <c r="O754">
        <v>10.145833333333334</v>
      </c>
      <c r="P754">
        <f t="shared" si="160"/>
        <v>1960</v>
      </c>
      <c r="Q754" s="2">
        <f t="shared" si="161"/>
        <v>22219.812499999411</v>
      </c>
      <c r="R754">
        <f t="shared" si="162"/>
        <v>-0.32689266208486734</v>
      </c>
      <c r="S754">
        <f>I754*$O754/ref!$B$3</f>
        <v>-15.589777721343514</v>
      </c>
      <c r="T754">
        <f>K754*$O754/ref!$B$3</f>
        <v>-1.9830492424381254E-2</v>
      </c>
      <c r="U754">
        <f>L754*$O754/ref!$B$3</f>
        <v>0.38550053365077247</v>
      </c>
      <c r="V754">
        <f>N754*$O754/ref!$B$3</f>
        <v>2.9095684194238145</v>
      </c>
      <c r="W754">
        <f t="shared" si="166"/>
        <v>10</v>
      </c>
      <c r="X754" t="str">
        <f t="shared" si="167"/>
        <v>10 1960</v>
      </c>
      <c r="Y754">
        <f t="shared" si="164"/>
        <v>8</v>
      </c>
      <c r="Z754">
        <f t="shared" si="168"/>
        <v>2002</v>
      </c>
      <c r="AA754" t="str">
        <f t="shared" si="169"/>
        <v>8 2002</v>
      </c>
      <c r="AB754" s="1">
        <f t="shared" si="165"/>
        <v>37499</v>
      </c>
      <c r="AC754">
        <f t="shared" si="163"/>
        <v>3</v>
      </c>
      <c r="AD754" s="16">
        <f t="shared" si="170"/>
        <v>16051.312324783776</v>
      </c>
      <c r="AE754" s="16">
        <f t="shared" si="171"/>
        <v>-65140.336499899531</v>
      </c>
      <c r="AF754" s="16">
        <f t="shared" si="172"/>
        <v>2667.2323535673954</v>
      </c>
      <c r="AG754" s="16">
        <f t="shared" si="173"/>
        <v>4787.5578291662832</v>
      </c>
      <c r="AH754">
        <f>INDEX(Impacts_scenario_1_RSBsn_Mask!$Y$2:$Y$70,$Z754-1939+1,1)</f>
        <v>0.77533027361382389</v>
      </c>
    </row>
    <row r="755" spans="1:34" x14ac:dyDescent="0.3">
      <c r="A755">
        <v>252</v>
      </c>
      <c r="B755">
        <v>1</v>
      </c>
      <c r="C755">
        <f>RS_wells_scenario_1_bgw!C755-RS_wells_baseline_bgw!C755</f>
        <v>-30136.139799997211</v>
      </c>
      <c r="D755">
        <f>RS_wells_scenario_1_bgw!D755-RS_wells_baseline_bgw!D755</f>
        <v>0</v>
      </c>
      <c r="E755">
        <f>RS_wells_scenario_1_bgw!E755-RS_wells_baseline_bgw!E755</f>
        <v>0</v>
      </c>
      <c r="F755">
        <f>RS_wells_scenario_1_bgw!F755-RS_wells_baseline_bgw!F755</f>
        <v>0</v>
      </c>
      <c r="G755">
        <f>RS_wells_scenario_1_bgw!G755-RS_wells_baseline_bgw!G755</f>
        <v>0</v>
      </c>
      <c r="H755" s="19">
        <f>RS_wells_scenario_1_bgw!H755-RS_wells_baseline_bgw!H755</f>
        <v>-1663.200300000608</v>
      </c>
      <c r="I755">
        <f>RS_wells_scenario_1_bgw!I755-RS_wells_baseline_bgw!I755</f>
        <v>-48896.826999999583</v>
      </c>
      <c r="J755">
        <f>RS_wells_scenario_1_bgw!J755-RS_wells_baseline_bgw!J755</f>
        <v>0</v>
      </c>
      <c r="K755">
        <f>RS_wells_scenario_1_bgw!K755-RS_wells_baseline_bgw!K755</f>
        <v>-85.140000000596046</v>
      </c>
      <c r="L755">
        <f>RS_wells_scenario_1_bgw!L755-RS_wells_baseline_bgw!L755</f>
        <v>4477.3668000027537</v>
      </c>
      <c r="M755">
        <f>RS_wells_scenario_1_bgw!M755-RS_wells_baseline_bgw!M755</f>
        <v>0</v>
      </c>
      <c r="N755">
        <f>RS_wells_scenario_1_bgw!N755-RS_wells_baseline_bgw!N755</f>
        <v>12696.057699993253</v>
      </c>
      <c r="O755">
        <v>10.145833333333334</v>
      </c>
      <c r="P755">
        <f t="shared" si="160"/>
        <v>1960</v>
      </c>
      <c r="Q755" s="2">
        <f t="shared" si="161"/>
        <v>22229.958333332743</v>
      </c>
      <c r="R755">
        <f t="shared" si="162"/>
        <v>-0.32896352806400597</v>
      </c>
      <c r="S755">
        <f>I755*$O755/ref!$B$3</f>
        <v>-11.388867246805075</v>
      </c>
      <c r="T755">
        <f>K755*$O755/ref!$B$3</f>
        <v>-1.9830492424381254E-2</v>
      </c>
      <c r="U755">
        <f>L755*$O755/ref!$B$3</f>
        <v>1.0428516373973356</v>
      </c>
      <c r="V755">
        <f>N755*$O755/ref!$B$3</f>
        <v>2.9571185816004335</v>
      </c>
      <c r="W755">
        <f t="shared" si="166"/>
        <v>11</v>
      </c>
      <c r="X755" t="str">
        <f t="shared" si="167"/>
        <v>11 1960</v>
      </c>
      <c r="Y755">
        <f t="shared" si="164"/>
        <v>9</v>
      </c>
      <c r="Z755">
        <f t="shared" si="168"/>
        <v>2002</v>
      </c>
      <c r="AA755" t="str">
        <f t="shared" si="169"/>
        <v>9 2002</v>
      </c>
      <c r="AB755" s="1">
        <f t="shared" si="165"/>
        <v>37529.4375</v>
      </c>
      <c r="AC755">
        <f t="shared" si="163"/>
        <v>3</v>
      </c>
      <c r="AD755" s="16">
        <f t="shared" si="170"/>
        <v>-637.2283948776593</v>
      </c>
      <c r="AE755" s="16">
        <f t="shared" si="171"/>
        <v>-29283.536254878301</v>
      </c>
      <c r="AF755" s="16">
        <f t="shared" si="172"/>
        <v>4458.7527737665023</v>
      </c>
      <c r="AG755" s="16">
        <f t="shared" si="173"/>
        <v>4597.9633060366914</v>
      </c>
      <c r="AH755">
        <f>INDEX(Impacts_scenario_1_RSBsn_Mask!$Y$2:$Y$70,$Z755-1939+1,1)</f>
        <v>0.77533027361382389</v>
      </c>
    </row>
    <row r="756" spans="1:34" x14ac:dyDescent="0.3">
      <c r="A756">
        <v>252</v>
      </c>
      <c r="B756">
        <v>2</v>
      </c>
      <c r="C756">
        <f>RS_wells_scenario_1_bgw!C756-RS_wells_baseline_bgw!C756</f>
        <v>-18935.921900004148</v>
      </c>
      <c r="D756">
        <f>RS_wells_scenario_1_bgw!D756-RS_wells_baseline_bgw!D756</f>
        <v>0</v>
      </c>
      <c r="E756">
        <f>RS_wells_scenario_1_bgw!E756-RS_wells_baseline_bgw!E756</f>
        <v>0</v>
      </c>
      <c r="F756">
        <f>RS_wells_scenario_1_bgw!F756-RS_wells_baseline_bgw!F756</f>
        <v>0</v>
      </c>
      <c r="G756">
        <f>RS_wells_scenario_1_bgw!G756-RS_wells_baseline_bgw!G756</f>
        <v>0</v>
      </c>
      <c r="H756" s="19">
        <f>RS_wells_scenario_1_bgw!H756-RS_wells_baseline_bgw!H756</f>
        <v>-1807.675499998033</v>
      </c>
      <c r="I756">
        <f>RS_wells_scenario_1_bgw!I756-RS_wells_baseline_bgw!I756</f>
        <v>-37851.265499997884</v>
      </c>
      <c r="J756">
        <f>RS_wells_scenario_1_bgw!J756-RS_wells_baseline_bgw!J756</f>
        <v>0</v>
      </c>
      <c r="K756">
        <f>RS_wells_scenario_1_bgw!K756-RS_wells_baseline_bgw!K756</f>
        <v>-85.140000000596046</v>
      </c>
      <c r="L756">
        <f>RS_wells_scenario_1_bgw!L756-RS_wells_baseline_bgw!L756</f>
        <v>4551.1419999971986</v>
      </c>
      <c r="M756">
        <f>RS_wells_scenario_1_bgw!M756-RS_wells_baseline_bgw!M756</f>
        <v>0</v>
      </c>
      <c r="N756">
        <f>RS_wells_scenario_1_bgw!N756-RS_wells_baseline_bgw!N756</f>
        <v>12751.784000009298</v>
      </c>
      <c r="O756">
        <v>10.145833333333334</v>
      </c>
      <c r="P756">
        <f t="shared" si="160"/>
        <v>1960</v>
      </c>
      <c r="Q756" s="2">
        <f t="shared" si="161"/>
        <v>22240.104166666075</v>
      </c>
      <c r="R756">
        <f t="shared" si="162"/>
        <v>-0.33355004581918285</v>
      </c>
      <c r="S756">
        <f>I756*$O756/ref!$B$3</f>
        <v>-8.8161761069496904</v>
      </c>
      <c r="T756">
        <f>K756*$O756/ref!$B$3</f>
        <v>-1.9830492424381254E-2</v>
      </c>
      <c r="U756">
        <f>L756*$O756/ref!$B$3</f>
        <v>1.0600350828352827</v>
      </c>
      <c r="V756">
        <f>N756*$O756/ref!$B$3</f>
        <v>2.9700981443241736</v>
      </c>
      <c r="W756">
        <f t="shared" si="166"/>
        <v>11</v>
      </c>
      <c r="X756" t="str">
        <f t="shared" si="167"/>
        <v>11 1960</v>
      </c>
      <c r="Y756">
        <f t="shared" si="164"/>
        <v>10</v>
      </c>
      <c r="Z756">
        <f t="shared" si="168"/>
        <v>2002</v>
      </c>
      <c r="AA756" t="str">
        <f t="shared" si="169"/>
        <v>10 2002</v>
      </c>
      <c r="AB756" s="1">
        <f t="shared" si="165"/>
        <v>37559.875</v>
      </c>
      <c r="AC756">
        <f t="shared" si="163"/>
        <v>3</v>
      </c>
      <c r="AD756" s="16">
        <f t="shared" si="170"/>
        <v>-9451.0372860797652</v>
      </c>
      <c r="AE756" s="16">
        <f t="shared" si="171"/>
        <v>-77.774401701676169</v>
      </c>
      <c r="AF756" s="16">
        <f t="shared" si="172"/>
        <v>-6.0548404786502259E-2</v>
      </c>
      <c r="AG756" s="16">
        <f t="shared" si="173"/>
        <v>6149.7433754126941</v>
      </c>
      <c r="AH756">
        <f>INDEX(Impacts_scenario_1_RSBsn_Mask!$Y$2:$Y$70,$Z756-1939+1,1)</f>
        <v>0.77533027361382389</v>
      </c>
    </row>
    <row r="757" spans="1:34" x14ac:dyDescent="0.3">
      <c r="A757">
        <v>252</v>
      </c>
      <c r="B757">
        <v>3</v>
      </c>
      <c r="C757">
        <f>RS_wells_scenario_1_bgw!C757-RS_wells_baseline_bgw!C757</f>
        <v>-10168.315400004387</v>
      </c>
      <c r="D757">
        <f>RS_wells_scenario_1_bgw!D757-RS_wells_baseline_bgw!D757</f>
        <v>0</v>
      </c>
      <c r="E757">
        <f>RS_wells_scenario_1_bgw!E757-RS_wells_baseline_bgw!E757</f>
        <v>0</v>
      </c>
      <c r="F757">
        <f>RS_wells_scenario_1_bgw!F757-RS_wells_baseline_bgw!F757</f>
        <v>0</v>
      </c>
      <c r="G757">
        <f>RS_wells_scenario_1_bgw!G757-RS_wells_baseline_bgw!G757</f>
        <v>0</v>
      </c>
      <c r="H757" s="19">
        <f>RS_wells_scenario_1_bgw!H757-RS_wells_baseline_bgw!H757</f>
        <v>-1866.8347999975085</v>
      </c>
      <c r="I757">
        <f>RS_wells_scenario_1_bgw!I757-RS_wells_baseline_bgw!I757</f>
        <v>-29221.859999999404</v>
      </c>
      <c r="J757">
        <f>RS_wells_scenario_1_bgw!J757-RS_wells_baseline_bgw!J757</f>
        <v>0</v>
      </c>
      <c r="K757">
        <f>RS_wells_scenario_1_bgw!K757-RS_wells_baseline_bgw!K757</f>
        <v>-85.140000000596046</v>
      </c>
      <c r="L757">
        <f>RS_wells_scenario_1_bgw!L757-RS_wells_baseline_bgw!L757</f>
        <v>4581.7807999998331</v>
      </c>
      <c r="M757">
        <f>RS_wells_scenario_1_bgw!M757-RS_wells_baseline_bgw!M757</f>
        <v>0</v>
      </c>
      <c r="N757">
        <f>RS_wells_scenario_1_bgw!N757-RS_wells_baseline_bgw!N757</f>
        <v>12679.430600002408</v>
      </c>
      <c r="O757">
        <v>10.145833333333334</v>
      </c>
      <c r="P757">
        <f t="shared" si="160"/>
        <v>1960</v>
      </c>
      <c r="Q757" s="2">
        <f t="shared" si="161"/>
        <v>22250.249999999407</v>
      </c>
      <c r="R757">
        <f t="shared" si="162"/>
        <v>-0.3332477754868251</v>
      </c>
      <c r="S757">
        <f>I757*$O757/ref!$B$3</f>
        <v>-6.8062470443065646</v>
      </c>
      <c r="T757">
        <f>K757*$O757/ref!$B$3</f>
        <v>-1.9830492424381254E-2</v>
      </c>
      <c r="U757">
        <f>L757*$O757/ref!$B$3</f>
        <v>1.0671713582797286</v>
      </c>
      <c r="V757">
        <f>N757*$O757/ref!$B$3</f>
        <v>2.9532458592559943</v>
      </c>
      <c r="W757">
        <f t="shared" si="166"/>
        <v>11</v>
      </c>
      <c r="X757" t="str">
        <f t="shared" si="167"/>
        <v>11 1960</v>
      </c>
      <c r="Y757">
        <f t="shared" si="164"/>
        <v>11</v>
      </c>
      <c r="Z757">
        <f t="shared" si="168"/>
        <v>2002</v>
      </c>
      <c r="AA757" t="str">
        <f t="shared" si="169"/>
        <v>11 2002</v>
      </c>
      <c r="AB757" s="1">
        <f t="shared" si="165"/>
        <v>37590.3125</v>
      </c>
      <c r="AC757">
        <f t="shared" si="163"/>
        <v>3</v>
      </c>
      <c r="AD757" s="16">
        <f t="shared" si="170"/>
        <v>-4063.8525874984252</v>
      </c>
      <c r="AE757" s="16">
        <f t="shared" si="171"/>
        <v>-77.774401701676169</v>
      </c>
      <c r="AF757" s="16">
        <f t="shared" si="172"/>
        <v>1708.0651057108976</v>
      </c>
      <c r="AG757" s="16">
        <f t="shared" si="173"/>
        <v>6041.0758219602758</v>
      </c>
      <c r="AH757">
        <f>INDEX(Impacts_scenario_1_RSBsn_Mask!$Y$2:$Y$70,$Z757-1939+1,1)</f>
        <v>0.77533027361382389</v>
      </c>
    </row>
    <row r="758" spans="1:34" x14ac:dyDescent="0.3">
      <c r="A758">
        <v>253</v>
      </c>
      <c r="B758">
        <v>1</v>
      </c>
      <c r="C758">
        <f>RS_wells_scenario_1_bgw!C758-RS_wells_baseline_bgw!C758</f>
        <v>-3844.5276000052691</v>
      </c>
      <c r="D758">
        <f>RS_wells_scenario_1_bgw!D758-RS_wells_baseline_bgw!D758</f>
        <v>0</v>
      </c>
      <c r="E758">
        <f>RS_wells_scenario_1_bgw!E758-RS_wells_baseline_bgw!E758</f>
        <v>0</v>
      </c>
      <c r="F758">
        <f>RS_wells_scenario_1_bgw!F758-RS_wells_baseline_bgw!F758</f>
        <v>0</v>
      </c>
      <c r="G758">
        <f>RS_wells_scenario_1_bgw!G758-RS_wells_baseline_bgw!G758</f>
        <v>0</v>
      </c>
      <c r="H758" s="19">
        <f>RS_wells_scenario_1_bgw!H758-RS_wells_baseline_bgw!H758</f>
        <v>-5152.6396000012755</v>
      </c>
      <c r="I758">
        <f>RS_wells_scenario_1_bgw!I758-RS_wells_baseline_bgw!I758</f>
        <v>-18265.547299996018</v>
      </c>
      <c r="J758">
        <f>RS_wells_scenario_1_bgw!J758-RS_wells_baseline_bgw!J758</f>
        <v>0</v>
      </c>
      <c r="K758">
        <f>RS_wells_scenario_1_bgw!K758-RS_wells_baseline_bgw!K758</f>
        <v>-85.140000000596046</v>
      </c>
      <c r="L758">
        <f>RS_wells_scenario_1_bgw!L758-RS_wells_baseline_bgw!L758</f>
        <v>0.11439999984577298</v>
      </c>
      <c r="M758">
        <f>RS_wells_scenario_1_bgw!M758-RS_wells_baseline_bgw!M758</f>
        <v>0</v>
      </c>
      <c r="N758">
        <f>RS_wells_scenario_1_bgw!N758-RS_wells_baseline_bgw!N758</f>
        <v>12922.963300004601</v>
      </c>
      <c r="O758">
        <v>10.145833333333334</v>
      </c>
      <c r="P758">
        <f t="shared" si="160"/>
        <v>1960</v>
      </c>
      <c r="Q758" s="2">
        <f t="shared" si="161"/>
        <v>22260.395833332739</v>
      </c>
      <c r="R758">
        <f t="shared" si="162"/>
        <v>-0.41410315922121138</v>
      </c>
      <c r="S758">
        <f>I758*$O758/ref!$B$3</f>
        <v>-4.2543434033029444</v>
      </c>
      <c r="T758">
        <f>K758*$O758/ref!$B$3</f>
        <v>-1.9830492424381254E-2</v>
      </c>
      <c r="U758">
        <f>L758*$O758/ref!$B$3</f>
        <v>2.6645622859700916E-5</v>
      </c>
      <c r="V758">
        <f>N758*$O758/ref!$B$3</f>
        <v>3.0099685907858134</v>
      </c>
      <c r="W758">
        <f t="shared" si="166"/>
        <v>12</v>
      </c>
      <c r="X758" t="str">
        <f t="shared" si="167"/>
        <v>12 1960</v>
      </c>
      <c r="Y758">
        <f t="shared" si="164"/>
        <v>12</v>
      </c>
      <c r="Z758">
        <f t="shared" si="168"/>
        <v>2002</v>
      </c>
      <c r="AA758" t="str">
        <f t="shared" si="169"/>
        <v>12 2002</v>
      </c>
      <c r="AB758" s="1">
        <f t="shared" si="165"/>
        <v>37620.75</v>
      </c>
      <c r="AC758">
        <f t="shared" si="163"/>
        <v>3</v>
      </c>
      <c r="AD758" s="16">
        <f t="shared" si="170"/>
        <v>-2241.8021274469602</v>
      </c>
      <c r="AE758" s="16">
        <f t="shared" si="171"/>
        <v>-77.774401701676169</v>
      </c>
      <c r="AF758" s="16">
        <f t="shared" si="172"/>
        <v>661.0276949757997</v>
      </c>
      <c r="AG758" s="16">
        <f t="shared" si="173"/>
        <v>5991.1252066450488</v>
      </c>
      <c r="AH758">
        <f>INDEX(Impacts_scenario_1_RSBsn_Mask!$Y$2:$Y$70,$Z758-1939+1,1)</f>
        <v>0.77533027361382389</v>
      </c>
    </row>
    <row r="759" spans="1:34" x14ac:dyDescent="0.3">
      <c r="A759">
        <v>253</v>
      </c>
      <c r="B759">
        <v>2</v>
      </c>
      <c r="C759">
        <f>RS_wells_scenario_1_bgw!C759-RS_wells_baseline_bgw!C759</f>
        <v>-2327.0581000000238</v>
      </c>
      <c r="D759">
        <f>RS_wells_scenario_1_bgw!D759-RS_wells_baseline_bgw!D759</f>
        <v>0</v>
      </c>
      <c r="E759">
        <f>RS_wells_scenario_1_bgw!E759-RS_wells_baseline_bgw!E759</f>
        <v>0</v>
      </c>
      <c r="F759">
        <f>RS_wells_scenario_1_bgw!F759-RS_wells_baseline_bgw!F759</f>
        <v>0</v>
      </c>
      <c r="G759">
        <f>RS_wells_scenario_1_bgw!G759-RS_wells_baseline_bgw!G759</f>
        <v>0</v>
      </c>
      <c r="H759" s="19">
        <f>RS_wells_scenario_1_bgw!H759-RS_wells_baseline_bgw!H759</f>
        <v>-3740.146899998188</v>
      </c>
      <c r="I759">
        <f>RS_wells_scenario_1_bgw!I759-RS_wells_baseline_bgw!I759</f>
        <v>-18776.193400003016</v>
      </c>
      <c r="J759">
        <f>RS_wells_scenario_1_bgw!J759-RS_wells_baseline_bgw!J759</f>
        <v>0</v>
      </c>
      <c r="K759">
        <f>RS_wells_scenario_1_bgw!K759-RS_wells_baseline_bgw!K759</f>
        <v>-85.140000000596046</v>
      </c>
      <c r="L759">
        <f>RS_wells_scenario_1_bgw!L759-RS_wells_baseline_bgw!L759</f>
        <v>0.11529999971389771</v>
      </c>
      <c r="M759">
        <f>RS_wells_scenario_1_bgw!M759-RS_wells_baseline_bgw!M759</f>
        <v>0</v>
      </c>
      <c r="N759">
        <f>RS_wells_scenario_1_bgw!N759-RS_wells_baseline_bgw!N759</f>
        <v>12791.387799993157</v>
      </c>
      <c r="O759">
        <v>10.145833333333334</v>
      </c>
      <c r="P759">
        <f t="shared" si="160"/>
        <v>1960</v>
      </c>
      <c r="Q759" s="2">
        <f t="shared" si="161"/>
        <v>22270.541666666071</v>
      </c>
      <c r="R759">
        <f t="shared" si="162"/>
        <v>-0.37872931729647985</v>
      </c>
      <c r="S759">
        <f>I759*$O759/ref!$B$3</f>
        <v>-4.3732811953825514</v>
      </c>
      <c r="T759">
        <f>K759*$O759/ref!$B$3</f>
        <v>-1.9830492424381254E-2</v>
      </c>
      <c r="U759">
        <f>L759*$O759/ref!$B$3</f>
        <v>2.68552474846324E-5</v>
      </c>
      <c r="V759">
        <f>N759*$O759/ref!$B$3</f>
        <v>2.9793225142507787</v>
      </c>
      <c r="W759">
        <f t="shared" si="166"/>
        <v>12</v>
      </c>
      <c r="X759" t="str">
        <f t="shared" si="167"/>
        <v>12 1960</v>
      </c>
      <c r="Y759">
        <f t="shared" si="164"/>
        <v>1</v>
      </c>
      <c r="Z759">
        <f t="shared" si="168"/>
        <v>2003</v>
      </c>
      <c r="AA759" t="str">
        <f t="shared" si="169"/>
        <v>1 2003</v>
      </c>
      <c r="AB759" s="1">
        <f t="shared" si="165"/>
        <v>37651.1875</v>
      </c>
      <c r="AC759">
        <f t="shared" si="163"/>
        <v>3</v>
      </c>
      <c r="AD759" s="16">
        <f t="shared" si="170"/>
        <v>-1655.4695925292235</v>
      </c>
      <c r="AE759" s="16">
        <f t="shared" si="171"/>
        <v>-41.456650611224646</v>
      </c>
      <c r="AF759" s="16">
        <f t="shared" si="172"/>
        <v>1279.4872659073699</v>
      </c>
      <c r="AG759" s="16">
        <f t="shared" si="173"/>
        <v>5744.2344521188706</v>
      </c>
      <c r="AH759">
        <f>INDEX(Impacts_scenario_1_RSBsn_Mask!$Y$2:$Y$70,$Z759-1939+1,1)</f>
        <v>0.74112452446331556</v>
      </c>
    </row>
    <row r="760" spans="1:34" x14ac:dyDescent="0.3">
      <c r="A760">
        <v>253</v>
      </c>
      <c r="B760">
        <v>3</v>
      </c>
      <c r="C760">
        <f>RS_wells_scenario_1_bgw!C760-RS_wells_baseline_bgw!C760</f>
        <v>-1877.299099996686</v>
      </c>
      <c r="D760">
        <f>RS_wells_scenario_1_bgw!D760-RS_wells_baseline_bgw!D760</f>
        <v>0</v>
      </c>
      <c r="E760">
        <f>RS_wells_scenario_1_bgw!E760-RS_wells_baseline_bgw!E760</f>
        <v>0</v>
      </c>
      <c r="F760">
        <f>RS_wells_scenario_1_bgw!F760-RS_wells_baseline_bgw!F760</f>
        <v>0</v>
      </c>
      <c r="G760">
        <f>RS_wells_scenario_1_bgw!G760-RS_wells_baseline_bgw!G760</f>
        <v>0</v>
      </c>
      <c r="H760" s="19">
        <f>RS_wells_scenario_1_bgw!H760-RS_wells_baseline_bgw!H760</f>
        <v>-3118.9708000048995</v>
      </c>
      <c r="I760">
        <f>RS_wells_scenario_1_bgw!I760-RS_wells_baseline_bgw!I760</f>
        <v>-17570.785899996758</v>
      </c>
      <c r="J760">
        <f>RS_wells_scenario_1_bgw!J760-RS_wells_baseline_bgw!J760</f>
        <v>0</v>
      </c>
      <c r="K760">
        <f>RS_wells_scenario_1_bgw!K760-RS_wells_baseline_bgw!K760</f>
        <v>-85.140000000596046</v>
      </c>
      <c r="L760">
        <f>RS_wells_scenario_1_bgw!L760-RS_wells_baseline_bgw!L760</f>
        <v>0.11849999986588955</v>
      </c>
      <c r="M760">
        <f>RS_wells_scenario_1_bgw!M760-RS_wells_baseline_bgw!M760</f>
        <v>0</v>
      </c>
      <c r="N760">
        <f>RS_wells_scenario_1_bgw!N760-RS_wells_baseline_bgw!N760</f>
        <v>12650.995200008154</v>
      </c>
      <c r="O760">
        <v>10.145833333333334</v>
      </c>
      <c r="P760">
        <f t="shared" si="160"/>
        <v>1960</v>
      </c>
      <c r="Q760" s="2">
        <f t="shared" si="161"/>
        <v>22280.687499999403</v>
      </c>
      <c r="R760">
        <f t="shared" si="162"/>
        <v>-0.36128215349399895</v>
      </c>
      <c r="S760">
        <f>I760*$O760/ref!$B$3</f>
        <v>-4.0925221597119013</v>
      </c>
      <c r="T760">
        <f>K760*$O760/ref!$B$3</f>
        <v>-1.9830492424381254E-2</v>
      </c>
      <c r="U760">
        <f>L760*$O760/ref!$B$3</f>
        <v>2.7600579629002242E-5</v>
      </c>
      <c r="V760">
        <f>N760*$O760/ref!$B$3</f>
        <v>2.9466227915537822</v>
      </c>
      <c r="W760">
        <f t="shared" si="166"/>
        <v>12</v>
      </c>
      <c r="X760" t="str">
        <f t="shared" si="167"/>
        <v>12 1960</v>
      </c>
      <c r="Y760">
        <f t="shared" si="164"/>
        <v>2</v>
      </c>
      <c r="Z760">
        <f t="shared" si="168"/>
        <v>2003</v>
      </c>
      <c r="AA760" t="str">
        <f t="shared" si="169"/>
        <v>2 2003</v>
      </c>
      <c r="AB760" s="1">
        <f t="shared" si="165"/>
        <v>37681.625</v>
      </c>
      <c r="AC760">
        <f t="shared" si="163"/>
        <v>3</v>
      </c>
      <c r="AD760" s="16">
        <f t="shared" si="170"/>
        <v>-1695.9615856222263</v>
      </c>
      <c r="AE760" s="16">
        <f t="shared" si="171"/>
        <v>-41.456650611224646</v>
      </c>
      <c r="AF760" s="16">
        <f t="shared" si="172"/>
        <v>513.79224434859987</v>
      </c>
      <c r="AG760" s="16">
        <f t="shared" si="173"/>
        <v>5765.9604952431037</v>
      </c>
      <c r="AH760">
        <f>INDEX(Impacts_scenario_1_RSBsn_Mask!$Y$2:$Y$70,$Z760-1939+1,1)</f>
        <v>0.74112452446331556</v>
      </c>
    </row>
    <row r="761" spans="1:34" x14ac:dyDescent="0.3">
      <c r="A761">
        <v>254</v>
      </c>
      <c r="B761">
        <v>1</v>
      </c>
      <c r="C761">
        <f>RS_wells_scenario_1_bgw!C761-RS_wells_baseline_bgw!C761</f>
        <v>3907.7188999950886</v>
      </c>
      <c r="D761">
        <f>RS_wells_scenario_1_bgw!D761-RS_wells_baseline_bgw!D761</f>
        <v>0</v>
      </c>
      <c r="E761">
        <f>RS_wells_scenario_1_bgw!E761-RS_wells_baseline_bgw!E761</f>
        <v>0</v>
      </c>
      <c r="F761">
        <f>RS_wells_scenario_1_bgw!F761-RS_wells_baseline_bgw!F761</f>
        <v>0</v>
      </c>
      <c r="G761">
        <f>RS_wells_scenario_1_bgw!G761-RS_wells_baseline_bgw!G761</f>
        <v>0</v>
      </c>
      <c r="H761" s="19">
        <f>RS_wells_scenario_1_bgw!H761-RS_wells_baseline_bgw!H761</f>
        <v>-2874.110799998045</v>
      </c>
      <c r="I761">
        <f>RS_wells_scenario_1_bgw!I761-RS_wells_baseline_bgw!I761</f>
        <v>-14695.07139999792</v>
      </c>
      <c r="J761">
        <f>RS_wells_scenario_1_bgw!J761-RS_wells_baseline_bgw!J761</f>
        <v>9.999983012676239E-5</v>
      </c>
      <c r="K761">
        <f>RS_wells_scenario_1_bgw!K761-RS_wells_baseline_bgw!K761</f>
        <v>-169.41999999992549</v>
      </c>
      <c r="L761">
        <f>RS_wells_scenario_1_bgw!L761-RS_wells_baseline_bgw!L761</f>
        <v>3740.3475999981165</v>
      </c>
      <c r="M761">
        <f>RS_wells_scenario_1_bgw!M761-RS_wells_baseline_bgw!M761</f>
        <v>0</v>
      </c>
      <c r="N761">
        <f>RS_wells_scenario_1_bgw!N761-RS_wells_baseline_bgw!N761</f>
        <v>12198.988899990916</v>
      </c>
      <c r="O761">
        <v>10.145833333333334</v>
      </c>
      <c r="P761">
        <f t="shared" si="160"/>
        <v>1961</v>
      </c>
      <c r="Q761" s="2">
        <f t="shared" si="161"/>
        <v>22290.833333332735</v>
      </c>
      <c r="R761">
        <f t="shared" si="162"/>
        <v>-0.3453172898050163</v>
      </c>
      <c r="S761">
        <f>I761*$O761/ref!$B$3</f>
        <v>-3.4227214243758546</v>
      </c>
      <c r="T761">
        <f>K761*$O761/ref!$B$3</f>
        <v>-3.9460676844182217E-2</v>
      </c>
      <c r="U761">
        <f>L761*$O761/ref!$B$3</f>
        <v>0.87118786405680038</v>
      </c>
      <c r="V761">
        <f>N761*$O761/ref!$B$3</f>
        <v>2.8413431637853805</v>
      </c>
      <c r="W761">
        <f t="shared" si="166"/>
        <v>1</v>
      </c>
      <c r="X761" t="str">
        <f t="shared" si="167"/>
        <v>1 1961</v>
      </c>
      <c r="Y761">
        <f t="shared" si="164"/>
        <v>3</v>
      </c>
      <c r="Z761">
        <f t="shared" si="168"/>
        <v>2003</v>
      </c>
      <c r="AA761" t="str">
        <f t="shared" si="169"/>
        <v>3 2003</v>
      </c>
      <c r="AB761" s="1">
        <f t="shared" si="165"/>
        <v>37712.0625</v>
      </c>
      <c r="AC761">
        <f t="shared" si="163"/>
        <v>3</v>
      </c>
      <c r="AD761" s="16">
        <f t="shared" si="170"/>
        <v>-3693.9521590768936</v>
      </c>
      <c r="AE761" s="16">
        <f t="shared" si="171"/>
        <v>-41.456650611224646</v>
      </c>
      <c r="AF761" s="16">
        <f t="shared" si="172"/>
        <v>89.104325593099489</v>
      </c>
      <c r="AG761" s="16">
        <f t="shared" si="173"/>
        <v>5912.9157865241905</v>
      </c>
      <c r="AH761">
        <f>INDEX(Impacts_scenario_1_RSBsn_Mask!$Y$2:$Y$70,$Z761-1939+1,1)</f>
        <v>0.74112452446331556</v>
      </c>
    </row>
    <row r="762" spans="1:34" x14ac:dyDescent="0.3">
      <c r="A762">
        <v>254</v>
      </c>
      <c r="B762">
        <v>2</v>
      </c>
      <c r="C762">
        <f>RS_wells_scenario_1_bgw!C762-RS_wells_baseline_bgw!C762</f>
        <v>4294.5221999883652</v>
      </c>
      <c r="D762">
        <f>RS_wells_scenario_1_bgw!D762-RS_wells_baseline_bgw!D762</f>
        <v>0</v>
      </c>
      <c r="E762">
        <f>RS_wells_scenario_1_bgw!E762-RS_wells_baseline_bgw!E762</f>
        <v>0</v>
      </c>
      <c r="F762">
        <f>RS_wells_scenario_1_bgw!F762-RS_wells_baseline_bgw!F762</f>
        <v>0</v>
      </c>
      <c r="G762">
        <f>RS_wells_scenario_1_bgw!G762-RS_wells_baseline_bgw!G762</f>
        <v>0</v>
      </c>
      <c r="H762" s="19">
        <f>RS_wells_scenario_1_bgw!H762-RS_wells_baseline_bgw!H762</f>
        <v>-2700.3250999972224</v>
      </c>
      <c r="I762">
        <f>RS_wells_scenario_1_bgw!I762-RS_wells_baseline_bgw!I762</f>
        <v>-13695.807800000533</v>
      </c>
      <c r="J762">
        <f>RS_wells_scenario_1_bgw!J762-RS_wells_baseline_bgw!J762</f>
        <v>0</v>
      </c>
      <c r="K762">
        <f>RS_wells_scenario_1_bgw!K762-RS_wells_baseline_bgw!K762</f>
        <v>-169.41999999992549</v>
      </c>
      <c r="L762">
        <f>RS_wells_scenario_1_bgw!L762-RS_wells_baseline_bgw!L762</f>
        <v>3658.7267000004649</v>
      </c>
      <c r="M762">
        <f>RS_wells_scenario_1_bgw!M762-RS_wells_baseline_bgw!M762</f>
        <v>0</v>
      </c>
      <c r="N762">
        <f>RS_wells_scenario_1_bgw!N762-RS_wells_baseline_bgw!N762</f>
        <v>11815.981600001454</v>
      </c>
      <c r="O762">
        <v>10.145833333333334</v>
      </c>
      <c r="P762">
        <f t="shared" si="160"/>
        <v>1961</v>
      </c>
      <c r="Q762" s="2">
        <f t="shared" si="161"/>
        <v>22300.979166666068</v>
      </c>
      <c r="R762">
        <f t="shared" si="162"/>
        <v>-0.33256143642608654</v>
      </c>
      <c r="S762">
        <f>I762*$O762/ref!$B$3</f>
        <v>-3.1899766598753923</v>
      </c>
      <c r="T762">
        <f>K762*$O762/ref!$B$3</f>
        <v>-3.9460676844182217E-2</v>
      </c>
      <c r="U762">
        <f>L762*$O762/ref!$B$3</f>
        <v>0.85217702732831468</v>
      </c>
      <c r="V762">
        <f>N762*$O762/ref!$B$3</f>
        <v>2.7521345267067976</v>
      </c>
      <c r="W762">
        <f t="shared" si="166"/>
        <v>1</v>
      </c>
      <c r="X762" t="str">
        <f t="shared" si="167"/>
        <v>1 1961</v>
      </c>
      <c r="Y762">
        <f t="shared" si="164"/>
        <v>4</v>
      </c>
      <c r="Z762">
        <f t="shared" si="168"/>
        <v>2003</v>
      </c>
      <c r="AA762" t="str">
        <f t="shared" si="169"/>
        <v>4 2003</v>
      </c>
      <c r="AB762" s="1">
        <f t="shared" si="165"/>
        <v>37742.5</v>
      </c>
      <c r="AC762">
        <f t="shared" si="163"/>
        <v>3</v>
      </c>
      <c r="AD762" s="16">
        <f t="shared" si="170"/>
        <v>-723.47930106347383</v>
      </c>
      <c r="AE762" s="16">
        <f t="shared" si="171"/>
        <v>-5095.0312013888879</v>
      </c>
      <c r="AF762" s="16">
        <f t="shared" si="172"/>
        <v>1967.2199000098522</v>
      </c>
      <c r="AG762" s="16">
        <f t="shared" si="173"/>
        <v>5307.6460937979691</v>
      </c>
      <c r="AH762">
        <f>INDEX(Impacts_scenario_1_RSBsn_Mask!$Y$2:$Y$70,$Z762-1939+1,1)</f>
        <v>0.74112452446331556</v>
      </c>
    </row>
    <row r="763" spans="1:34" x14ac:dyDescent="0.3">
      <c r="A763">
        <v>254</v>
      </c>
      <c r="B763">
        <v>3</v>
      </c>
      <c r="C763">
        <f>RS_wells_scenario_1_bgw!C763-RS_wells_baseline_bgw!C763</f>
        <v>4894.6272999942303</v>
      </c>
      <c r="D763">
        <f>RS_wells_scenario_1_bgw!D763-RS_wells_baseline_bgw!D763</f>
        <v>0</v>
      </c>
      <c r="E763">
        <f>RS_wells_scenario_1_bgw!E763-RS_wells_baseline_bgw!E763</f>
        <v>0</v>
      </c>
      <c r="F763">
        <f>RS_wells_scenario_1_bgw!F763-RS_wells_baseline_bgw!F763</f>
        <v>0</v>
      </c>
      <c r="G763">
        <f>RS_wells_scenario_1_bgw!G763-RS_wells_baseline_bgw!G763</f>
        <v>0</v>
      </c>
      <c r="H763" s="19">
        <f>RS_wells_scenario_1_bgw!H763-RS_wells_baseline_bgw!H763</f>
        <v>-2599.8056999966502</v>
      </c>
      <c r="I763">
        <f>RS_wells_scenario_1_bgw!I763-RS_wells_baseline_bgw!I763</f>
        <v>-12377.361400000751</v>
      </c>
      <c r="J763">
        <f>RS_wells_scenario_1_bgw!J763-RS_wells_baseline_bgw!J763</f>
        <v>0</v>
      </c>
      <c r="K763">
        <f>RS_wells_scenario_1_bgw!K763-RS_wells_baseline_bgw!K763</f>
        <v>-169.41999999992549</v>
      </c>
      <c r="L763">
        <f>RS_wells_scenario_1_bgw!L763-RS_wells_baseline_bgw!L763</f>
        <v>3573.3762999996543</v>
      </c>
      <c r="M763">
        <f>RS_wells_scenario_1_bgw!M763-RS_wells_baseline_bgw!M763</f>
        <v>0</v>
      </c>
      <c r="N763">
        <f>RS_wells_scenario_1_bgw!N763-RS_wells_baseline_bgw!N763</f>
        <v>11424.990899994969</v>
      </c>
      <c r="O763">
        <v>10.145833333333334</v>
      </c>
      <c r="P763">
        <f t="shared" si="160"/>
        <v>1961</v>
      </c>
      <c r="Q763" s="2">
        <f t="shared" si="161"/>
        <v>22311.1249999994</v>
      </c>
      <c r="R763">
        <f t="shared" si="162"/>
        <v>-0.32130118213039222</v>
      </c>
      <c r="S763">
        <f>I763*$O763/ref!$B$3</f>
        <v>-2.8828890236648523</v>
      </c>
      <c r="T763">
        <f>K763*$O763/ref!$B$3</f>
        <v>-3.9460676844182217E-2</v>
      </c>
      <c r="U763">
        <f>L763*$O763/ref!$B$3</f>
        <v>0.83229752931771872</v>
      </c>
      <c r="V763">
        <f>N763*$O763/ref!$B$3</f>
        <v>2.6610664257621433</v>
      </c>
      <c r="W763">
        <f t="shared" si="166"/>
        <v>1</v>
      </c>
      <c r="X763" t="str">
        <f t="shared" si="167"/>
        <v>1 1961</v>
      </c>
      <c r="Y763">
        <f t="shared" si="164"/>
        <v>5</v>
      </c>
      <c r="Z763">
        <f t="shared" si="168"/>
        <v>2003</v>
      </c>
      <c r="AA763" t="str">
        <f t="shared" si="169"/>
        <v>5 2003</v>
      </c>
      <c r="AB763" s="1">
        <f t="shared" si="165"/>
        <v>37772.9375</v>
      </c>
      <c r="AC763">
        <f t="shared" si="163"/>
        <v>3</v>
      </c>
      <c r="AD763" s="16">
        <f t="shared" si="170"/>
        <v>-373.14263346031453</v>
      </c>
      <c r="AE763" s="16">
        <f t="shared" si="171"/>
        <v>-7966.9181844725654</v>
      </c>
      <c r="AF763" s="16">
        <f t="shared" si="172"/>
        <v>2771.1657379737721</v>
      </c>
      <c r="AG763" s="16">
        <f t="shared" si="173"/>
        <v>4761.3768264862174</v>
      </c>
      <c r="AH763">
        <f>INDEX(Impacts_scenario_1_RSBsn_Mask!$Y$2:$Y$70,$Z763-1939+1,1)</f>
        <v>0.74112452446331556</v>
      </c>
    </row>
    <row r="764" spans="1:34" x14ac:dyDescent="0.3">
      <c r="A764">
        <v>255</v>
      </c>
      <c r="B764">
        <v>1</v>
      </c>
      <c r="C764">
        <f>RS_wells_scenario_1_bgw!C764-RS_wells_baseline_bgw!C764</f>
        <v>4428.785300001502</v>
      </c>
      <c r="D764">
        <f>RS_wells_scenario_1_bgw!D764-RS_wells_baseline_bgw!D764</f>
        <v>0</v>
      </c>
      <c r="E764">
        <f>RS_wells_scenario_1_bgw!E764-RS_wells_baseline_bgw!E764</f>
        <v>0</v>
      </c>
      <c r="F764">
        <f>RS_wells_scenario_1_bgw!F764-RS_wells_baseline_bgw!F764</f>
        <v>0</v>
      </c>
      <c r="G764">
        <f>RS_wells_scenario_1_bgw!G764-RS_wells_baseline_bgw!G764</f>
        <v>0</v>
      </c>
      <c r="H764" s="19">
        <f>RS_wells_scenario_1_bgw!H764-RS_wells_baseline_bgw!H764</f>
        <v>-2642.1506999954581</v>
      </c>
      <c r="I764">
        <f>RS_wells_scenario_1_bgw!I764-RS_wells_baseline_bgw!I764</f>
        <v>-12408.126499999315</v>
      </c>
      <c r="J764">
        <f>RS_wells_scenario_1_bgw!J764-RS_wells_baseline_bgw!J764</f>
        <v>0</v>
      </c>
      <c r="K764">
        <f>RS_wells_scenario_1_bgw!K764-RS_wells_baseline_bgw!K764</f>
        <v>-169.41999999992549</v>
      </c>
      <c r="L764">
        <f>RS_wells_scenario_1_bgw!L764-RS_wells_baseline_bgw!L764</f>
        <v>3415.0360000059009</v>
      </c>
      <c r="M764">
        <f>RS_wells_scenario_1_bgw!M764-RS_wells_baseline_bgw!M764</f>
        <v>0</v>
      </c>
      <c r="N764">
        <f>RS_wells_scenario_1_bgw!N764-RS_wells_baseline_bgw!N764</f>
        <v>10935.442100003362</v>
      </c>
      <c r="O764">
        <v>10.145833333333334</v>
      </c>
      <c r="P764">
        <f t="shared" si="160"/>
        <v>1961</v>
      </c>
      <c r="Q764" s="2">
        <f t="shared" si="161"/>
        <v>22321.270833332732</v>
      </c>
      <c r="R764">
        <f t="shared" si="162"/>
        <v>-0.31105596334476104</v>
      </c>
      <c r="S764">
        <f>I764*$O764/ref!$B$3</f>
        <v>-2.8900547164350257</v>
      </c>
      <c r="T764">
        <f>K764*$O764/ref!$B$3</f>
        <v>-3.9460676844182217E-2</v>
      </c>
      <c r="U764">
        <f>L764*$O764/ref!$B$3</f>
        <v>0.79541749502739223</v>
      </c>
      <c r="V764">
        <f>N764*$O764/ref!$B$3</f>
        <v>2.5470425384056652</v>
      </c>
      <c r="W764">
        <f t="shared" si="166"/>
        <v>2</v>
      </c>
      <c r="X764" t="str">
        <f t="shared" si="167"/>
        <v>2 1961</v>
      </c>
      <c r="Y764">
        <f t="shared" si="164"/>
        <v>6</v>
      </c>
      <c r="Z764">
        <f t="shared" si="168"/>
        <v>2003</v>
      </c>
      <c r="AA764" t="str">
        <f t="shared" si="169"/>
        <v>6 2003</v>
      </c>
      <c r="AB764" s="1">
        <f t="shared" si="165"/>
        <v>37803.375</v>
      </c>
      <c r="AC764">
        <f t="shared" si="163"/>
        <v>3</v>
      </c>
      <c r="AD764" s="16">
        <f t="shared" si="170"/>
        <v>76.011213855457584</v>
      </c>
      <c r="AE764" s="16">
        <f t="shared" si="171"/>
        <v>-18915.418977043148</v>
      </c>
      <c r="AF764" s="16">
        <f t="shared" si="172"/>
        <v>3962.7864199708765</v>
      </c>
      <c r="AG764" s="16">
        <f t="shared" si="173"/>
        <v>4245.0082139949682</v>
      </c>
      <c r="AH764">
        <f>INDEX(Impacts_scenario_1_RSBsn_Mask!$Y$2:$Y$70,$Z764-1939+1,1)</f>
        <v>0.74112452446331556</v>
      </c>
    </row>
    <row r="765" spans="1:34" x14ac:dyDescent="0.3">
      <c r="A765">
        <v>255</v>
      </c>
      <c r="B765">
        <v>2</v>
      </c>
      <c r="C765">
        <f>RS_wells_scenario_1_bgw!C765-RS_wells_baseline_bgw!C765</f>
        <v>4531.4655999988317</v>
      </c>
      <c r="D765">
        <f>RS_wells_scenario_1_bgw!D765-RS_wells_baseline_bgw!D765</f>
        <v>0</v>
      </c>
      <c r="E765">
        <f>RS_wells_scenario_1_bgw!E765-RS_wells_baseline_bgw!E765</f>
        <v>0</v>
      </c>
      <c r="F765">
        <f>RS_wells_scenario_1_bgw!F765-RS_wells_baseline_bgw!F765</f>
        <v>0</v>
      </c>
      <c r="G765">
        <f>RS_wells_scenario_1_bgw!G765-RS_wells_baseline_bgw!G765</f>
        <v>0</v>
      </c>
      <c r="H765" s="19">
        <f>RS_wells_scenario_1_bgw!H765-RS_wells_baseline_bgw!H765</f>
        <v>-2556.4610000029206</v>
      </c>
      <c r="I765">
        <f>RS_wells_scenario_1_bgw!I765-RS_wells_baseline_bgw!I765</f>
        <v>-11810.235000001267</v>
      </c>
      <c r="J765">
        <f>RS_wells_scenario_1_bgw!J765-RS_wells_baseline_bgw!J765</f>
        <v>0</v>
      </c>
      <c r="K765">
        <f>RS_wells_scenario_1_bgw!K765-RS_wells_baseline_bgw!K765</f>
        <v>-169.41999999992549</v>
      </c>
      <c r="L765">
        <f>RS_wells_scenario_1_bgw!L765-RS_wells_baseline_bgw!L765</f>
        <v>3327.813499994576</v>
      </c>
      <c r="M765">
        <f>RS_wells_scenario_1_bgw!M765-RS_wells_baseline_bgw!M765</f>
        <v>0</v>
      </c>
      <c r="N765">
        <f>RS_wells_scenario_1_bgw!N765-RS_wells_baseline_bgw!N765</f>
        <v>10603.942499995232</v>
      </c>
      <c r="O765">
        <v>10.145833333333334</v>
      </c>
      <c r="P765">
        <f t="shared" si="160"/>
        <v>1961</v>
      </c>
      <c r="Q765" s="2">
        <f t="shared" si="161"/>
        <v>22331.416666666064</v>
      </c>
      <c r="R765">
        <f t="shared" si="162"/>
        <v>-0.30149836197017532</v>
      </c>
      <c r="S765">
        <f>I765*$O765/ref!$B$3</f>
        <v>-2.7507960499888169</v>
      </c>
      <c r="T765">
        <f>K765*$O765/ref!$B$3</f>
        <v>-3.9460676844182217E-2</v>
      </c>
      <c r="U765">
        <f>L765*$O765/ref!$B$3</f>
        <v>0.77510195443897245</v>
      </c>
      <c r="V765">
        <f>N765*$O765/ref!$B$3</f>
        <v>2.4698308834068325</v>
      </c>
      <c r="W765">
        <f t="shared" si="166"/>
        <v>2</v>
      </c>
      <c r="X765" t="str">
        <f t="shared" si="167"/>
        <v>2 1961</v>
      </c>
      <c r="Y765">
        <f t="shared" si="164"/>
        <v>7</v>
      </c>
      <c r="Z765">
        <f t="shared" si="168"/>
        <v>2003</v>
      </c>
      <c r="AA765" t="str">
        <f t="shared" si="169"/>
        <v>7 2003</v>
      </c>
      <c r="AB765" s="1">
        <f t="shared" si="165"/>
        <v>37833.8125</v>
      </c>
      <c r="AC765">
        <f t="shared" si="163"/>
        <v>3</v>
      </c>
      <c r="AD765" s="16">
        <f t="shared" si="170"/>
        <v>1.5085195569808671</v>
      </c>
      <c r="AE765" s="16">
        <f t="shared" si="171"/>
        <v>-58049.206571897972</v>
      </c>
      <c r="AF765" s="16">
        <f t="shared" si="172"/>
        <v>6881.6386966773825</v>
      </c>
      <c r="AG765" s="16">
        <f t="shared" si="173"/>
        <v>3550.263640238657</v>
      </c>
      <c r="AH765">
        <f>INDEX(Impacts_scenario_1_RSBsn_Mask!$Y$2:$Y$70,$Z765-1939+1,1)</f>
        <v>0.74112452446331556</v>
      </c>
    </row>
    <row r="766" spans="1:34" x14ac:dyDescent="0.3">
      <c r="A766">
        <v>255</v>
      </c>
      <c r="B766">
        <v>3</v>
      </c>
      <c r="C766">
        <f>RS_wells_scenario_1_bgw!C766-RS_wells_baseline_bgw!C766</f>
        <v>4548.0269999951124</v>
      </c>
      <c r="D766">
        <f>RS_wells_scenario_1_bgw!D766-RS_wells_baseline_bgw!D766</f>
        <v>0</v>
      </c>
      <c r="E766">
        <f>RS_wells_scenario_1_bgw!E766-RS_wells_baseline_bgw!E766</f>
        <v>0</v>
      </c>
      <c r="F766">
        <f>RS_wells_scenario_1_bgw!F766-RS_wells_baseline_bgw!F766</f>
        <v>0</v>
      </c>
      <c r="G766">
        <f>RS_wells_scenario_1_bgw!G766-RS_wells_baseline_bgw!G766</f>
        <v>0</v>
      </c>
      <c r="H766" s="19">
        <f>RS_wells_scenario_1_bgw!H766-RS_wells_baseline_bgw!H766</f>
        <v>-2500.0438000038266</v>
      </c>
      <c r="I766">
        <f>RS_wells_scenario_1_bgw!I766-RS_wells_baseline_bgw!I766</f>
        <v>-11289.241200000048</v>
      </c>
      <c r="J766">
        <f>RS_wells_scenario_1_bgw!J766-RS_wells_baseline_bgw!J766</f>
        <v>9.999983012676239E-5</v>
      </c>
      <c r="K766">
        <f>RS_wells_scenario_1_bgw!K766-RS_wells_baseline_bgw!K766</f>
        <v>-169.41999999992549</v>
      </c>
      <c r="L766">
        <f>RS_wells_scenario_1_bgw!L766-RS_wells_baseline_bgw!L766</f>
        <v>3238.7431999966502</v>
      </c>
      <c r="M766">
        <f>RS_wells_scenario_1_bgw!M766-RS_wells_baseline_bgw!M766</f>
        <v>0</v>
      </c>
      <c r="N766">
        <f>RS_wells_scenario_1_bgw!N766-RS_wells_baseline_bgw!N766</f>
        <v>10264.489499986172</v>
      </c>
      <c r="O766">
        <v>10.145833333333334</v>
      </c>
      <c r="P766">
        <f t="shared" si="160"/>
        <v>1961</v>
      </c>
      <c r="Q766" s="2">
        <f t="shared" si="161"/>
        <v>22341.562499999396</v>
      </c>
      <c r="R766">
        <f t="shared" si="162"/>
        <v>-0.29242917067560131</v>
      </c>
      <c r="S766">
        <f>I766*$O766/ref!$B$3</f>
        <v>-2.6294481100780644</v>
      </c>
      <c r="T766">
        <f>K766*$O766/ref!$B$3</f>
        <v>-3.9460676844182217E-2</v>
      </c>
      <c r="U766">
        <f>L766*$O766/ref!$B$3</f>
        <v>0.75435603114400096</v>
      </c>
      <c r="V766">
        <f>N766*$O766/ref!$B$3</f>
        <v>2.3907667520341991</v>
      </c>
      <c r="W766">
        <f t="shared" si="166"/>
        <v>2</v>
      </c>
      <c r="X766" t="str">
        <f t="shared" si="167"/>
        <v>2 1961</v>
      </c>
      <c r="Y766">
        <f t="shared" si="164"/>
        <v>8</v>
      </c>
      <c r="Z766">
        <f t="shared" si="168"/>
        <v>2003</v>
      </c>
      <c r="AA766" t="str">
        <f t="shared" si="169"/>
        <v>8 2003</v>
      </c>
      <c r="AB766" s="1">
        <f t="shared" si="165"/>
        <v>37864.25</v>
      </c>
      <c r="AC766">
        <f t="shared" si="163"/>
        <v>3</v>
      </c>
      <c r="AD766" s="16">
        <f t="shared" si="170"/>
        <v>9444.6543091340045</v>
      </c>
      <c r="AE766" s="16">
        <f t="shared" si="171"/>
        <v>-63711.031594108732</v>
      </c>
      <c r="AF766" s="16">
        <f t="shared" si="172"/>
        <v>3164.7590770195807</v>
      </c>
      <c r="AG766" s="16">
        <f t="shared" si="173"/>
        <v>4278.6943795724783</v>
      </c>
      <c r="AH766">
        <f>INDEX(Impacts_scenario_1_RSBsn_Mask!$Y$2:$Y$70,$Z766-1939+1,1)</f>
        <v>0.74112452446331556</v>
      </c>
    </row>
    <row r="767" spans="1:34" x14ac:dyDescent="0.3">
      <c r="A767">
        <v>256</v>
      </c>
      <c r="B767">
        <v>1</v>
      </c>
      <c r="C767">
        <f>RS_wells_scenario_1_bgw!C767-RS_wells_baseline_bgw!C767</f>
        <v>2584.7698999941349</v>
      </c>
      <c r="D767">
        <f>RS_wells_scenario_1_bgw!D767-RS_wells_baseline_bgw!D767</f>
        <v>0</v>
      </c>
      <c r="E767">
        <f>RS_wells_scenario_1_bgw!E767-RS_wells_baseline_bgw!E767</f>
        <v>0</v>
      </c>
      <c r="F767">
        <f>RS_wells_scenario_1_bgw!F767-RS_wells_baseline_bgw!F767</f>
        <v>0</v>
      </c>
      <c r="G767">
        <f>RS_wells_scenario_1_bgw!G767-RS_wells_baseline_bgw!G767</f>
        <v>0</v>
      </c>
      <c r="H767" s="19">
        <f>RS_wells_scenario_1_bgw!H767-RS_wells_baseline_bgw!H767</f>
        <v>-2438.499800004065</v>
      </c>
      <c r="I767">
        <f>RS_wells_scenario_1_bgw!I767-RS_wells_baseline_bgw!I767</f>
        <v>-11964.095599997789</v>
      </c>
      <c r="J767">
        <f>RS_wells_scenario_1_bgw!J767-RS_wells_baseline_bgw!J767</f>
        <v>0</v>
      </c>
      <c r="K767">
        <f>RS_wells_scenario_1_bgw!K767-RS_wells_baseline_bgw!K767</f>
        <v>-169.41999999992549</v>
      </c>
      <c r="L767">
        <f>RS_wells_scenario_1_bgw!L767-RS_wells_baseline_bgw!L767</f>
        <v>2277.6906000003219</v>
      </c>
      <c r="M767">
        <f>RS_wells_scenario_1_bgw!M767-RS_wells_baseline_bgw!M767</f>
        <v>0</v>
      </c>
      <c r="N767">
        <f>RS_wells_scenario_1_bgw!N767-RS_wells_baseline_bgw!N767</f>
        <v>9995.7088999897242</v>
      </c>
      <c r="O767">
        <v>10.145833333333334</v>
      </c>
      <c r="P767">
        <f t="shared" si="160"/>
        <v>1961</v>
      </c>
      <c r="Q767" s="2">
        <f t="shared" si="161"/>
        <v>22351.708333332728</v>
      </c>
      <c r="R767">
        <f t="shared" si="162"/>
        <v>-0.28486159679252665</v>
      </c>
      <c r="S767">
        <f>I767*$O767/ref!$B$3</f>
        <v>-2.7866326892021172</v>
      </c>
      <c r="T767">
        <f>K767*$O767/ref!$B$3</f>
        <v>-3.9460676844182217E-2</v>
      </c>
      <c r="U767">
        <f>L767*$O767/ref!$B$3</f>
        <v>0.53051123077372053</v>
      </c>
      <c r="V767">
        <f>N767*$O767/ref!$B$3</f>
        <v>2.3281633734575853</v>
      </c>
      <c r="W767">
        <f t="shared" si="166"/>
        <v>3</v>
      </c>
      <c r="X767" t="str">
        <f t="shared" si="167"/>
        <v>3 1961</v>
      </c>
      <c r="Y767">
        <f t="shared" si="164"/>
        <v>9</v>
      </c>
      <c r="Z767">
        <f t="shared" si="168"/>
        <v>2003</v>
      </c>
      <c r="AA767" t="str">
        <f t="shared" si="169"/>
        <v>9 2003</v>
      </c>
      <c r="AB767" s="1">
        <f t="shared" si="165"/>
        <v>37894.6875</v>
      </c>
      <c r="AC767">
        <f t="shared" si="163"/>
        <v>3</v>
      </c>
      <c r="AD767" s="16">
        <f t="shared" si="170"/>
        <v>344.65017898712506</v>
      </c>
      <c r="AE767" s="16">
        <f t="shared" si="171"/>
        <v>-28621.924045540636</v>
      </c>
      <c r="AF767" s="16">
        <f t="shared" si="172"/>
        <v>2576.5862449440438</v>
      </c>
      <c r="AG767" s="16">
        <f t="shared" si="173"/>
        <v>4750.460953680461</v>
      </c>
      <c r="AH767">
        <f>INDEX(Impacts_scenario_1_RSBsn_Mask!$Y$2:$Y$70,$Z767-1939+1,1)</f>
        <v>0.74112452446331556</v>
      </c>
    </row>
    <row r="768" spans="1:34" x14ac:dyDescent="0.3">
      <c r="A768">
        <v>256</v>
      </c>
      <c r="B768">
        <v>2</v>
      </c>
      <c r="C768">
        <f>RS_wells_scenario_1_bgw!C768-RS_wells_baseline_bgw!C768</f>
        <v>2960.7107999995351</v>
      </c>
      <c r="D768">
        <f>RS_wells_scenario_1_bgw!D768-RS_wells_baseline_bgw!D768</f>
        <v>0</v>
      </c>
      <c r="E768">
        <f>RS_wells_scenario_1_bgw!E768-RS_wells_baseline_bgw!E768</f>
        <v>0</v>
      </c>
      <c r="F768">
        <f>RS_wells_scenario_1_bgw!F768-RS_wells_baseline_bgw!F768</f>
        <v>0</v>
      </c>
      <c r="G768">
        <f>RS_wells_scenario_1_bgw!G768-RS_wells_baseline_bgw!G768</f>
        <v>0</v>
      </c>
      <c r="H768" s="19">
        <f>RS_wells_scenario_1_bgw!H768-RS_wells_baseline_bgw!H768</f>
        <v>-2372.529399998486</v>
      </c>
      <c r="I768">
        <f>RS_wells_scenario_1_bgw!I768-RS_wells_baseline_bgw!I768</f>
        <v>-11209.477899998426</v>
      </c>
      <c r="J768">
        <f>RS_wells_scenario_1_bgw!J768-RS_wells_baseline_bgw!J768</f>
        <v>1.0000076144933701E-4</v>
      </c>
      <c r="K768">
        <f>RS_wells_scenario_1_bgw!K768-RS_wells_baseline_bgw!K768</f>
        <v>-169.41999999992549</v>
      </c>
      <c r="L768">
        <f>RS_wells_scenario_1_bgw!L768-RS_wells_baseline_bgw!L768</f>
        <v>2222.9802000001073</v>
      </c>
      <c r="M768">
        <f>RS_wells_scenario_1_bgw!M768-RS_wells_baseline_bgw!M768</f>
        <v>0</v>
      </c>
      <c r="N768">
        <f>RS_wells_scenario_1_bgw!N768-RS_wells_baseline_bgw!N768</f>
        <v>9740.8288999944925</v>
      </c>
      <c r="O768">
        <v>10.145833333333334</v>
      </c>
      <c r="P768">
        <f t="shared" si="160"/>
        <v>1961</v>
      </c>
      <c r="Q768" s="2">
        <f t="shared" si="161"/>
        <v>22361.85416666606</v>
      </c>
      <c r="R768">
        <f t="shared" si="162"/>
        <v>-0.2775110721647876</v>
      </c>
      <c r="S768">
        <f>I768*$O768/ref!$B$3</f>
        <v>-2.6108699386379106</v>
      </c>
      <c r="T768">
        <f>K768*$O768/ref!$B$3</f>
        <v>-3.9460676844182217E-2</v>
      </c>
      <c r="U768">
        <f>L768*$O768/ref!$B$3</f>
        <v>0.51776828770663652</v>
      </c>
      <c r="V768">
        <f>N768*$O768/ref!$B$3</f>
        <v>2.2687976709793571</v>
      </c>
      <c r="W768">
        <f t="shared" si="166"/>
        <v>3</v>
      </c>
      <c r="X768" t="str">
        <f t="shared" si="167"/>
        <v>3 1961</v>
      </c>
      <c r="Y768">
        <f t="shared" si="164"/>
        <v>10</v>
      </c>
      <c r="Z768">
        <f t="shared" si="168"/>
        <v>2003</v>
      </c>
      <c r="AA768" t="str">
        <f t="shared" si="169"/>
        <v>10 2003</v>
      </c>
      <c r="AB768" s="1">
        <f t="shared" si="165"/>
        <v>37925.125</v>
      </c>
      <c r="AC768">
        <f t="shared" si="163"/>
        <v>3</v>
      </c>
      <c r="AD768" s="16">
        <f t="shared" si="170"/>
        <v>-8979.6857753349304</v>
      </c>
      <c r="AE768" s="16">
        <f t="shared" si="171"/>
        <v>-41.456650611224646</v>
      </c>
      <c r="AF768" s="16">
        <f t="shared" si="172"/>
        <v>1721.159441609944</v>
      </c>
      <c r="AG768" s="16">
        <f t="shared" si="173"/>
        <v>5058.3672917940767</v>
      </c>
      <c r="AH768">
        <f>INDEX(Impacts_scenario_1_RSBsn_Mask!$Y$2:$Y$70,$Z768-1939+1,1)</f>
        <v>0.74112452446331556</v>
      </c>
    </row>
    <row r="769" spans="1:34" x14ac:dyDescent="0.3">
      <c r="A769">
        <v>256</v>
      </c>
      <c r="B769">
        <v>3</v>
      </c>
      <c r="C769">
        <f>RS_wells_scenario_1_bgw!C769-RS_wells_baseline_bgw!C769</f>
        <v>3293.6305999979377</v>
      </c>
      <c r="D769">
        <f>RS_wells_scenario_1_bgw!D769-RS_wells_baseline_bgw!D769</f>
        <v>0</v>
      </c>
      <c r="E769">
        <f>RS_wells_scenario_1_bgw!E769-RS_wells_baseline_bgw!E769</f>
        <v>0</v>
      </c>
      <c r="F769">
        <f>RS_wells_scenario_1_bgw!F769-RS_wells_baseline_bgw!F769</f>
        <v>0</v>
      </c>
      <c r="G769">
        <f>RS_wells_scenario_1_bgw!G769-RS_wells_baseline_bgw!G769</f>
        <v>0</v>
      </c>
      <c r="H769" s="19">
        <f>RS_wells_scenario_1_bgw!H769-RS_wells_baseline_bgw!H769</f>
        <v>-2313.1996000036597</v>
      </c>
      <c r="I769">
        <f>RS_wells_scenario_1_bgw!I769-RS_wells_baseline_bgw!I769</f>
        <v>-10513.768600001931</v>
      </c>
      <c r="J769">
        <f>RS_wells_scenario_1_bgw!J769-RS_wells_baseline_bgw!J769</f>
        <v>9.999983012676239E-5</v>
      </c>
      <c r="K769">
        <f>RS_wells_scenario_1_bgw!K769-RS_wells_baseline_bgw!K769</f>
        <v>-169.41999999992549</v>
      </c>
      <c r="L769">
        <f>RS_wells_scenario_1_bgw!L769-RS_wells_baseline_bgw!L769</f>
        <v>2167.7958000004292</v>
      </c>
      <c r="M769">
        <f>RS_wells_scenario_1_bgw!M769-RS_wells_baseline_bgw!M769</f>
        <v>0</v>
      </c>
      <c r="N769">
        <f>RS_wells_scenario_1_bgw!N769-RS_wells_baseline_bgw!N769</f>
        <v>9491.2715000063181</v>
      </c>
      <c r="O769">
        <v>10.145833333333334</v>
      </c>
      <c r="P769">
        <f t="shared" si="160"/>
        <v>1961</v>
      </c>
      <c r="Q769" s="2">
        <f t="shared" si="161"/>
        <v>22371.999999999392</v>
      </c>
      <c r="R769">
        <f t="shared" si="162"/>
        <v>-0.27043461855692963</v>
      </c>
      <c r="S769">
        <f>I769*$O769/ref!$B$3</f>
        <v>-2.4488279137018583</v>
      </c>
      <c r="T769">
        <f>K769*$O769/ref!$B$3</f>
        <v>-3.9460676844182217E-2</v>
      </c>
      <c r="U769">
        <f>L769*$O769/ref!$B$3</f>
        <v>0.50491494232103662</v>
      </c>
      <c r="V769">
        <f>N769*$O769/ref!$B$3</f>
        <v>2.2106716887162712</v>
      </c>
      <c r="W769">
        <f t="shared" si="166"/>
        <v>3</v>
      </c>
      <c r="X769" t="str">
        <f t="shared" si="167"/>
        <v>3 1961</v>
      </c>
      <c r="Y769">
        <f t="shared" si="164"/>
        <v>11</v>
      </c>
      <c r="Z769">
        <f t="shared" si="168"/>
        <v>2003</v>
      </c>
      <c r="AA769" t="str">
        <f t="shared" si="169"/>
        <v>11 2003</v>
      </c>
      <c r="AB769" s="1">
        <f t="shared" si="165"/>
        <v>37955.5625</v>
      </c>
      <c r="AC769">
        <f t="shared" si="163"/>
        <v>3</v>
      </c>
      <c r="AD769" s="16">
        <f t="shared" si="170"/>
        <v>-3795.177312418356</v>
      </c>
      <c r="AE769" s="16">
        <f t="shared" si="171"/>
        <v>-41.456650611224646</v>
      </c>
      <c r="AF769" s="16">
        <f t="shared" si="172"/>
        <v>1627.8702939318382</v>
      </c>
      <c r="AG769" s="16">
        <f t="shared" si="173"/>
        <v>5129.1503797667492</v>
      </c>
      <c r="AH769">
        <f>INDEX(Impacts_scenario_1_RSBsn_Mask!$Y$2:$Y$70,$Z769-1939+1,1)</f>
        <v>0.74112452446331556</v>
      </c>
    </row>
    <row r="770" spans="1:34" x14ac:dyDescent="0.3">
      <c r="A770">
        <v>257</v>
      </c>
      <c r="B770">
        <v>1</v>
      </c>
      <c r="C770">
        <f>RS_wells_scenario_1_bgw!C770-RS_wells_baseline_bgw!C770</f>
        <v>1498.372600004077</v>
      </c>
      <c r="D770">
        <f>RS_wells_scenario_1_bgw!D770-RS_wells_baseline_bgw!D770</f>
        <v>0</v>
      </c>
      <c r="E770">
        <f>RS_wells_scenario_1_bgw!E770-RS_wells_baseline_bgw!E770</f>
        <v>-17302.320000000298</v>
      </c>
      <c r="F770">
        <f>RS_wells_scenario_1_bgw!F770-RS_wells_baseline_bgw!F770</f>
        <v>0</v>
      </c>
      <c r="G770">
        <f>RS_wells_scenario_1_bgw!G770-RS_wells_baseline_bgw!G770</f>
        <v>0</v>
      </c>
      <c r="H770" s="19">
        <f>RS_wells_scenario_1_bgw!H770-RS_wells_baseline_bgw!H770</f>
        <v>-1549.1779000014067</v>
      </c>
      <c r="I770">
        <f>RS_wells_scenario_1_bgw!I770-RS_wells_baseline_bgw!I770</f>
        <v>-255.43149999994785</v>
      </c>
      <c r="J770">
        <f>RS_wells_scenario_1_bgw!J770-RS_wells_baseline_bgw!J770</f>
        <v>0</v>
      </c>
      <c r="K770">
        <f>RS_wells_scenario_1_bgw!K770-RS_wells_baseline_bgw!K770</f>
        <v>-34012.120000001043</v>
      </c>
      <c r="L770">
        <f>RS_wells_scenario_1_bgw!L770-RS_wells_baseline_bgw!L770</f>
        <v>7201.2944000065327</v>
      </c>
      <c r="M770">
        <f>RS_wells_scenario_1_bgw!M770-RS_wells_baseline_bgw!M770</f>
        <v>0</v>
      </c>
      <c r="N770">
        <f>RS_wells_scenario_1_bgw!N770-RS_wells_baseline_bgw!N770</f>
        <v>9009.0749000012875</v>
      </c>
      <c r="O770">
        <v>10.145833333333334</v>
      </c>
      <c r="P770">
        <f t="shared" si="160"/>
        <v>1961</v>
      </c>
      <c r="Q770" s="2">
        <f t="shared" si="161"/>
        <v>22382.145833332725</v>
      </c>
      <c r="R770">
        <f t="shared" si="162"/>
        <v>-0.24188437113408234</v>
      </c>
      <c r="S770">
        <f>I770*$O770/ref!$B$3</f>
        <v>-5.9494155809981734E-2</v>
      </c>
      <c r="T770">
        <f>K770*$O770/ref!$B$3</f>
        <v>-7.9219766031529826</v>
      </c>
      <c r="U770">
        <f>L770*$O770/ref!$B$3</f>
        <v>1.6772987320186628</v>
      </c>
      <c r="V770">
        <f>N770*$O770/ref!$B$3</f>
        <v>2.0983602484602786</v>
      </c>
      <c r="W770">
        <f t="shared" si="166"/>
        <v>4</v>
      </c>
      <c r="X770" t="str">
        <f t="shared" si="167"/>
        <v>4 1961</v>
      </c>
      <c r="Y770">
        <f t="shared" si="164"/>
        <v>12</v>
      </c>
      <c r="Z770">
        <f t="shared" si="168"/>
        <v>2003</v>
      </c>
      <c r="AA770" t="str">
        <f t="shared" si="169"/>
        <v>12 2003</v>
      </c>
      <c r="AB770" s="1">
        <f t="shared" si="165"/>
        <v>37986</v>
      </c>
      <c r="AC770">
        <f t="shared" si="163"/>
        <v>3</v>
      </c>
      <c r="AD770" s="16">
        <f t="shared" si="170"/>
        <v>-1910.8422907170702</v>
      </c>
      <c r="AE770" s="16">
        <f t="shared" si="171"/>
        <v>-41.456650611224646</v>
      </c>
      <c r="AF770" s="16">
        <f t="shared" si="172"/>
        <v>278.87567468950857</v>
      </c>
      <c r="AG770" s="16">
        <f t="shared" si="173"/>
        <v>5477.2760460114869</v>
      </c>
      <c r="AH770">
        <f>INDEX(Impacts_scenario_1_RSBsn_Mask!$Y$2:$Y$70,$Z770-1939+1,1)</f>
        <v>0.74112452446331556</v>
      </c>
    </row>
    <row r="771" spans="1:34" x14ac:dyDescent="0.3">
      <c r="A771">
        <v>257</v>
      </c>
      <c r="B771">
        <v>2</v>
      </c>
      <c r="C771">
        <f>RS_wells_scenario_1_bgw!C771-RS_wells_baseline_bgw!C771</f>
        <v>341.27989999949932</v>
      </c>
      <c r="D771">
        <f>RS_wells_scenario_1_bgw!D771-RS_wells_baseline_bgw!D771</f>
        <v>0</v>
      </c>
      <c r="E771">
        <f>RS_wells_scenario_1_bgw!E771-RS_wells_baseline_bgw!E771</f>
        <v>-17302.320000000298</v>
      </c>
      <c r="F771">
        <f>RS_wells_scenario_1_bgw!F771-RS_wells_baseline_bgw!F771</f>
        <v>0</v>
      </c>
      <c r="G771">
        <f>RS_wells_scenario_1_bgw!G771-RS_wells_baseline_bgw!G771</f>
        <v>0</v>
      </c>
      <c r="H771" s="19">
        <f>RS_wells_scenario_1_bgw!H771-RS_wells_baseline_bgw!H771</f>
        <v>-1531.6772000044584</v>
      </c>
      <c r="I771">
        <f>RS_wells_scenario_1_bgw!I771-RS_wells_baseline_bgw!I771</f>
        <v>-6.0404000002890825</v>
      </c>
      <c r="J771">
        <f>RS_wells_scenario_1_bgw!J771-RS_wells_baseline_bgw!J771</f>
        <v>9.999983012676239E-5</v>
      </c>
      <c r="K771">
        <f>RS_wells_scenario_1_bgw!K771-RS_wells_baseline_bgw!K771</f>
        <v>-34012.120000001043</v>
      </c>
      <c r="L771">
        <f>RS_wells_scenario_1_bgw!L771-RS_wells_baseline_bgw!L771</f>
        <v>6884.4158999919891</v>
      </c>
      <c r="M771">
        <f>RS_wells_scenario_1_bgw!M771-RS_wells_baseline_bgw!M771</f>
        <v>0</v>
      </c>
      <c r="N771">
        <f>RS_wells_scenario_1_bgw!N771-RS_wells_baseline_bgw!N771</f>
        <v>8634.9453999996185</v>
      </c>
      <c r="O771">
        <v>10.145833333333334</v>
      </c>
      <c r="P771">
        <f t="shared" ref="P771:P834" si="174">YEAR(Q771)</f>
        <v>1961</v>
      </c>
      <c r="Q771" s="2">
        <f t="shared" ref="Q771:Q834" si="175">Q770+(O771)</f>
        <v>22392.291666666057</v>
      </c>
      <c r="R771">
        <f t="shared" ref="R771:R834" si="176">+(H771-N771)/43650</f>
        <v>-0.23291231615129615</v>
      </c>
      <c r="S771">
        <f>I771*$O771/ref!$B$3</f>
        <v>-1.4069075222589453E-3</v>
      </c>
      <c r="T771">
        <f>K771*$O771/ref!$B$3</f>
        <v>-7.9219766031529826</v>
      </c>
      <c r="U771">
        <f>L771*$O771/ref!$B$3</f>
        <v>1.6034925692990982</v>
      </c>
      <c r="V771">
        <f>N771*$O771/ref!$B$3</f>
        <v>2.0112193955654147</v>
      </c>
      <c r="W771">
        <f t="shared" si="166"/>
        <v>4</v>
      </c>
      <c r="X771" t="str">
        <f t="shared" si="167"/>
        <v>4 1961</v>
      </c>
      <c r="Y771">
        <f t="shared" si="164"/>
        <v>1</v>
      </c>
      <c r="Z771">
        <f t="shared" si="168"/>
        <v>2004</v>
      </c>
      <c r="AA771" t="str">
        <f t="shared" si="169"/>
        <v>1 2004</v>
      </c>
      <c r="AB771" s="1">
        <f t="shared" si="165"/>
        <v>38016.4375</v>
      </c>
      <c r="AC771">
        <f t="shared" ref="AC771:AC818" si="177">COUNTIF($X$2:$X$2452,$AA771)</f>
        <v>3</v>
      </c>
      <c r="AD771" s="16">
        <f t="shared" si="170"/>
        <v>-1681.5796285988683</v>
      </c>
      <c r="AE771" s="16">
        <f t="shared" si="171"/>
        <v>-49.92299216597651</v>
      </c>
      <c r="AF771" s="16">
        <f t="shared" si="172"/>
        <v>926.4358878809403</v>
      </c>
      <c r="AG771" s="16">
        <f t="shared" si="173"/>
        <v>5386.3406042615079</v>
      </c>
      <c r="AH771">
        <f>INDEX(Impacts_scenario_1_RSBsn_Mask!$Y$2:$Y$70,$Z771-1939+1,1)</f>
        <v>0.70828236489555452</v>
      </c>
    </row>
    <row r="772" spans="1:34" x14ac:dyDescent="0.3">
      <c r="A772">
        <v>257</v>
      </c>
      <c r="B772">
        <v>3</v>
      </c>
      <c r="C772">
        <f>RS_wells_scenario_1_bgw!C772-RS_wells_baseline_bgw!C772</f>
        <v>-262.51229999959469</v>
      </c>
      <c r="D772">
        <f>RS_wells_scenario_1_bgw!D772-RS_wells_baseline_bgw!D772</f>
        <v>0</v>
      </c>
      <c r="E772">
        <f>RS_wells_scenario_1_bgw!E772-RS_wells_baseline_bgw!E772</f>
        <v>-17302.320000000298</v>
      </c>
      <c r="F772">
        <f>RS_wells_scenario_1_bgw!F772-RS_wells_baseline_bgw!F772</f>
        <v>0</v>
      </c>
      <c r="G772">
        <f>RS_wells_scenario_1_bgw!G772-RS_wells_baseline_bgw!G772</f>
        <v>0</v>
      </c>
      <c r="H772" s="19">
        <f>RS_wells_scenario_1_bgw!H772-RS_wells_baseline_bgw!H772</f>
        <v>-1500.6759999990463</v>
      </c>
      <c r="I772">
        <f>RS_wells_scenario_1_bgw!I772-RS_wells_baseline_bgw!I772</f>
        <v>1.8599999602884054E-2</v>
      </c>
      <c r="J772">
        <f>RS_wells_scenario_1_bgw!J772-RS_wells_baseline_bgw!J772</f>
        <v>9.999983012676239E-5</v>
      </c>
      <c r="K772">
        <f>RS_wells_scenario_1_bgw!K772-RS_wells_baseline_bgw!K772</f>
        <v>-34012.120000001043</v>
      </c>
      <c r="L772">
        <f>RS_wells_scenario_1_bgw!L772-RS_wells_baseline_bgw!L772</f>
        <v>6591.4120000004768</v>
      </c>
      <c r="M772">
        <f>RS_wells_scenario_1_bgw!M772-RS_wells_baseline_bgw!M772</f>
        <v>0</v>
      </c>
      <c r="N772">
        <f>RS_wells_scenario_1_bgw!N772-RS_wells_baseline_bgw!N772</f>
        <v>8347.685900002718</v>
      </c>
      <c r="O772">
        <v>10.145833333333334</v>
      </c>
      <c r="P772">
        <f t="shared" si="174"/>
        <v>1961</v>
      </c>
      <c r="Q772" s="2">
        <f t="shared" si="175"/>
        <v>22402.437499999389</v>
      </c>
      <c r="R772">
        <f t="shared" si="176"/>
        <v>-0.22562112027495451</v>
      </c>
      <c r="S772">
        <f>I772*$O772/ref!$B$3</f>
        <v>4.3322427908844771E-6</v>
      </c>
      <c r="T772">
        <f>K772*$O772/ref!$B$3</f>
        <v>-7.9219766031529826</v>
      </c>
      <c r="U772">
        <f>L772*$O772/ref!$B$3</f>
        <v>1.5352471897001416</v>
      </c>
      <c r="V772">
        <f>N772*$O772/ref!$B$3</f>
        <v>1.9443119802673152</v>
      </c>
      <c r="W772">
        <f t="shared" si="166"/>
        <v>4</v>
      </c>
      <c r="X772" t="str">
        <f t="shared" si="167"/>
        <v>4 1961</v>
      </c>
      <c r="Y772">
        <f t="shared" ref="Y772:Y818" si="178">1+MOD(Y771,12)</f>
        <v>2</v>
      </c>
      <c r="Z772">
        <f t="shared" si="168"/>
        <v>2004</v>
      </c>
      <c r="AA772" t="str">
        <f t="shared" si="169"/>
        <v>2 2004</v>
      </c>
      <c r="AB772" s="1">
        <f t="shared" ref="AB772:AB818" si="179">AB771+30.4375</f>
        <v>38046.875</v>
      </c>
      <c r="AC772">
        <f t="shared" si="177"/>
        <v>3</v>
      </c>
      <c r="AD772" s="16">
        <f t="shared" si="170"/>
        <v>-1142.8028695167579</v>
      </c>
      <c r="AE772" s="16">
        <f t="shared" si="171"/>
        <v>-49.92299216597651</v>
      </c>
      <c r="AF772" s="16">
        <f t="shared" si="172"/>
        <v>755.9711098318412</v>
      </c>
      <c r="AG772" s="16">
        <f t="shared" si="173"/>
        <v>5345.808396215567</v>
      </c>
      <c r="AH772">
        <f>INDEX(Impacts_scenario_1_RSBsn_Mask!$Y$2:$Y$70,$Z772-1939+1,1)</f>
        <v>0.70828236489555452</v>
      </c>
    </row>
    <row r="773" spans="1:34" x14ac:dyDescent="0.3">
      <c r="A773">
        <v>258</v>
      </c>
      <c r="B773">
        <v>1</v>
      </c>
      <c r="C773">
        <f>RS_wells_scenario_1_bgw!C773-RS_wells_baseline_bgw!C773</f>
        <v>-11133.19639999792</v>
      </c>
      <c r="D773">
        <f>RS_wells_scenario_1_bgw!D773-RS_wells_baseline_bgw!D773</f>
        <v>0</v>
      </c>
      <c r="E773">
        <f>RS_wells_scenario_1_bgw!E773-RS_wells_baseline_bgw!E773</f>
        <v>-27134.989999998361</v>
      </c>
      <c r="F773">
        <f>RS_wells_scenario_1_bgw!F773-RS_wells_baseline_bgw!F773</f>
        <v>0</v>
      </c>
      <c r="G773">
        <f>RS_wells_scenario_1_bgw!G773-RS_wells_baseline_bgw!G773</f>
        <v>0</v>
      </c>
      <c r="H773" s="19">
        <f>RS_wells_scenario_1_bgw!H773-RS_wells_baseline_bgw!H773</f>
        <v>-1459.2436000108719</v>
      </c>
      <c r="I773">
        <f>RS_wells_scenario_1_bgw!I773-RS_wells_baseline_bgw!I773</f>
        <v>1301.2163999974728</v>
      </c>
      <c r="J773">
        <f>RS_wells_scenario_1_bgw!J773-RS_wells_baseline_bgw!J773</f>
        <v>9.999983012676239E-5</v>
      </c>
      <c r="K773">
        <f>RS_wells_scenario_1_bgw!K773-RS_wells_baseline_bgw!K773</f>
        <v>-53244.530000001192</v>
      </c>
      <c r="L773">
        <f>RS_wells_scenario_1_bgw!L773-RS_wells_baseline_bgw!L773</f>
        <v>3971.6695000007749</v>
      </c>
      <c r="M773">
        <f>RS_wells_scenario_1_bgw!M773-RS_wells_baseline_bgw!M773</f>
        <v>0</v>
      </c>
      <c r="N773">
        <f>RS_wells_scenario_1_bgw!N773-RS_wells_baseline_bgw!N773</f>
        <v>8243.9932999908924</v>
      </c>
      <c r="O773">
        <v>10.145833333333334</v>
      </c>
      <c r="P773">
        <f t="shared" si="174"/>
        <v>1961</v>
      </c>
      <c r="Q773" s="2">
        <f t="shared" si="175"/>
        <v>22412.583333332721</v>
      </c>
      <c r="R773">
        <f t="shared" si="176"/>
        <v>-0.22229637800691326</v>
      </c>
      <c r="S773">
        <f>I773*$O773/ref!$B$3</f>
        <v>0.30307448863577502</v>
      </c>
      <c r="T773">
        <f>K773*$O773/ref!$B$3</f>
        <v>-12.401518073729999</v>
      </c>
      <c r="U773">
        <f>L773*$O773/ref!$B$3</f>
        <v>0.9250665014254178</v>
      </c>
      <c r="V773">
        <f>N773*$O773/ref!$B$3</f>
        <v>1.9201602851888033</v>
      </c>
      <c r="W773">
        <f t="shared" ref="W773:W836" si="180">MOD(A773-2,12)+1</f>
        <v>5</v>
      </c>
      <c r="X773" t="str">
        <f t="shared" ref="X773:X836" si="181">W773&amp;" "&amp;P773</f>
        <v>5 1961</v>
      </c>
      <c r="Y773">
        <f t="shared" si="178"/>
        <v>3</v>
      </c>
      <c r="Z773">
        <f t="shared" ref="Z773:Z818" si="182">Z772+IF(Y773&lt;Y772,1,0)</f>
        <v>2004</v>
      </c>
      <c r="AA773" t="str">
        <f t="shared" ref="AA773:AA818" si="183">Y773&amp;" "&amp;Z773</f>
        <v>3 2004</v>
      </c>
      <c r="AB773" s="1">
        <f t="shared" si="179"/>
        <v>38077.3125</v>
      </c>
      <c r="AC773">
        <f t="shared" si="177"/>
        <v>3</v>
      </c>
      <c r="AD773" s="16">
        <f t="shared" ref="AD773:AD818" si="184">SUMIF($X$2:$X$2452,$AA773,S$2:S$2452)</f>
        <v>-4315.2033195987315</v>
      </c>
      <c r="AE773" s="16">
        <f t="shared" ref="AE773:AE818" si="185">SUMIF($X$2:$X$2452,$AA773,T$2:T$2452)</f>
        <v>-49.92299216597651</v>
      </c>
      <c r="AF773" s="16">
        <f t="shared" ref="AF773:AF818" si="186">SUMIF($X$2:$X$2452,$AA773,U$2:U$2452)</f>
        <v>157.50650306225131</v>
      </c>
      <c r="AG773" s="16">
        <f t="shared" ref="AG773:AG818" si="187">SUMIF($X$2:$X$2452,$AA773,V$2:V$2452)</f>
        <v>5698.4195172560831</v>
      </c>
      <c r="AH773">
        <f>INDEX(Impacts_scenario_1_RSBsn_Mask!$Y$2:$Y$70,$Z773-1939+1,1)</f>
        <v>0.70828236489555452</v>
      </c>
    </row>
    <row r="774" spans="1:34" x14ac:dyDescent="0.3">
      <c r="A774">
        <v>258</v>
      </c>
      <c r="B774">
        <v>2</v>
      </c>
      <c r="C774">
        <f>RS_wells_scenario_1_bgw!C774-RS_wells_baseline_bgw!C774</f>
        <v>-9590.4937999993563</v>
      </c>
      <c r="D774">
        <f>RS_wells_scenario_1_bgw!D774-RS_wells_baseline_bgw!D774</f>
        <v>0</v>
      </c>
      <c r="E774">
        <f>RS_wells_scenario_1_bgw!E774-RS_wells_baseline_bgw!E774</f>
        <v>-27134.989999998361</v>
      </c>
      <c r="F774">
        <f>RS_wells_scenario_1_bgw!F774-RS_wells_baseline_bgw!F774</f>
        <v>0</v>
      </c>
      <c r="G774">
        <f>RS_wells_scenario_1_bgw!G774-RS_wells_baseline_bgw!G774</f>
        <v>0</v>
      </c>
      <c r="H774" s="19">
        <f>RS_wells_scenario_1_bgw!H774-RS_wells_baseline_bgw!H774</f>
        <v>-1443.7637999951839</v>
      </c>
      <c r="I774">
        <f>RS_wells_scenario_1_bgw!I774-RS_wells_baseline_bgw!I774</f>
        <v>3163.9801000058651</v>
      </c>
      <c r="J774">
        <f>RS_wells_scenario_1_bgw!J774-RS_wells_baseline_bgw!J774</f>
        <v>1.0000076144933701E-4</v>
      </c>
      <c r="K774">
        <f>RS_wells_scenario_1_bgw!K774-RS_wells_baseline_bgw!K774</f>
        <v>-53244.530000001192</v>
      </c>
      <c r="L774">
        <f>RS_wells_scenario_1_bgw!L774-RS_wells_baseline_bgw!L774</f>
        <v>3882.5654999986291</v>
      </c>
      <c r="M774">
        <f>RS_wells_scenario_1_bgw!M774-RS_wells_baseline_bgw!M774</f>
        <v>0</v>
      </c>
      <c r="N774">
        <f>RS_wells_scenario_1_bgw!N774-RS_wells_baseline_bgw!N774</f>
        <v>8146.0301000028849</v>
      </c>
      <c r="O774">
        <v>10.145833333333334</v>
      </c>
      <c r="P774">
        <f t="shared" si="174"/>
        <v>1961</v>
      </c>
      <c r="Q774" s="2">
        <f t="shared" si="175"/>
        <v>22422.729166666053</v>
      </c>
      <c r="R774">
        <f t="shared" si="176"/>
        <v>-0.21969745475367855</v>
      </c>
      <c r="S774">
        <f>I774*$O774/ref!$B$3</f>
        <v>0.73694248770989079</v>
      </c>
      <c r="T774">
        <f>K774*$O774/ref!$B$3</f>
        <v>-12.401518073729999</v>
      </c>
      <c r="U774">
        <f>L774*$O774/ref!$B$3</f>
        <v>0.90431272885069081</v>
      </c>
      <c r="V774">
        <f>N774*$O774/ref!$B$3</f>
        <v>1.8973430606736901</v>
      </c>
      <c r="W774">
        <f t="shared" si="180"/>
        <v>5</v>
      </c>
      <c r="X774" t="str">
        <f t="shared" si="181"/>
        <v>5 1961</v>
      </c>
      <c r="Y774">
        <f t="shared" si="178"/>
        <v>4</v>
      </c>
      <c r="Z774">
        <f t="shared" si="182"/>
        <v>2004</v>
      </c>
      <c r="AA774" t="str">
        <f t="shared" si="183"/>
        <v>4 2004</v>
      </c>
      <c r="AB774" s="1">
        <f t="shared" si="179"/>
        <v>38107.75</v>
      </c>
      <c r="AC774">
        <f t="shared" si="177"/>
        <v>3</v>
      </c>
      <c r="AD774" s="16">
        <f t="shared" si="184"/>
        <v>-189.24427983260674</v>
      </c>
      <c r="AE774" s="16">
        <f t="shared" si="185"/>
        <v>-4075.3419075556699</v>
      </c>
      <c r="AF774" s="16">
        <f t="shared" si="186"/>
        <v>2811.0200777164646</v>
      </c>
      <c r="AG774" s="16">
        <f t="shared" si="187"/>
        <v>5095.6927491083643</v>
      </c>
      <c r="AH774">
        <f>INDEX(Impacts_scenario_1_RSBsn_Mask!$Y$2:$Y$70,$Z774-1939+1,1)</f>
        <v>0.70828236489555452</v>
      </c>
    </row>
    <row r="775" spans="1:34" x14ac:dyDescent="0.3">
      <c r="A775">
        <v>258</v>
      </c>
      <c r="B775">
        <v>3</v>
      </c>
      <c r="C775">
        <f>RS_wells_scenario_1_bgw!C775-RS_wells_baseline_bgw!C775</f>
        <v>-9285.4089999981225</v>
      </c>
      <c r="D775">
        <f>RS_wells_scenario_1_bgw!D775-RS_wells_baseline_bgw!D775</f>
        <v>0</v>
      </c>
      <c r="E775">
        <f>RS_wells_scenario_1_bgw!E775-RS_wells_baseline_bgw!E775</f>
        <v>-27134.989999998361</v>
      </c>
      <c r="F775">
        <f>RS_wells_scenario_1_bgw!F775-RS_wells_baseline_bgw!F775</f>
        <v>0</v>
      </c>
      <c r="G775">
        <f>RS_wells_scenario_1_bgw!G775-RS_wells_baseline_bgw!G775</f>
        <v>0</v>
      </c>
      <c r="H775" s="19">
        <f>RS_wells_scenario_1_bgw!H775-RS_wells_baseline_bgw!H775</f>
        <v>-1431.4916999936104</v>
      </c>
      <c r="I775">
        <f>RS_wells_scenario_1_bgw!I775-RS_wells_baseline_bgw!I775</f>
        <v>3544.4960999935865</v>
      </c>
      <c r="J775">
        <f>RS_wells_scenario_1_bgw!J775-RS_wells_baseline_bgw!J775</f>
        <v>9.999983012676239E-5</v>
      </c>
      <c r="K775">
        <f>RS_wells_scenario_1_bgw!K775-RS_wells_baseline_bgw!K775</f>
        <v>-53244.530000001192</v>
      </c>
      <c r="L775">
        <f>RS_wells_scenario_1_bgw!L775-RS_wells_baseline_bgw!L775</f>
        <v>3797.1169000044465</v>
      </c>
      <c r="M775">
        <f>RS_wells_scenario_1_bgw!M775-RS_wells_baseline_bgw!M775</f>
        <v>0</v>
      </c>
      <c r="N775">
        <f>RS_wells_scenario_1_bgw!N775-RS_wells_baseline_bgw!N775</f>
        <v>8069.8891999870539</v>
      </c>
      <c r="O775">
        <v>10.145833333333334</v>
      </c>
      <c r="P775">
        <f t="shared" si="174"/>
        <v>1961</v>
      </c>
      <c r="Q775" s="2">
        <f t="shared" si="175"/>
        <v>22432.874999999385</v>
      </c>
      <c r="R775">
        <f t="shared" si="176"/>
        <v>-0.21767195647149287</v>
      </c>
      <c r="S775">
        <f>I775*$O775/ref!$B$3</f>
        <v>0.82557086044960815</v>
      </c>
      <c r="T775">
        <f>K775*$O775/ref!$B$3</f>
        <v>-12.401518073729999</v>
      </c>
      <c r="U775">
        <f>L775*$O775/ref!$B$3</f>
        <v>0.88441035846254468</v>
      </c>
      <c r="V775">
        <f>N775*$O775/ref!$B$3</f>
        <v>1.8796086051775787</v>
      </c>
      <c r="W775">
        <f t="shared" si="180"/>
        <v>5</v>
      </c>
      <c r="X775" t="str">
        <f t="shared" si="181"/>
        <v>5 1961</v>
      </c>
      <c r="Y775">
        <f t="shared" si="178"/>
        <v>5</v>
      </c>
      <c r="Z775">
        <f t="shared" si="182"/>
        <v>2004</v>
      </c>
      <c r="AA775" t="str">
        <f t="shared" si="183"/>
        <v>5 2004</v>
      </c>
      <c r="AB775" s="1">
        <f t="shared" si="179"/>
        <v>38138.1875</v>
      </c>
      <c r="AC775">
        <f t="shared" si="177"/>
        <v>3</v>
      </c>
      <c r="AD775" s="16">
        <f t="shared" si="184"/>
        <v>38.947687299893062</v>
      </c>
      <c r="AE775" s="16">
        <f t="shared" si="185"/>
        <v>-6362.9402222939661</v>
      </c>
      <c r="AF775" s="16">
        <f t="shared" si="186"/>
        <v>4783.4469539487236</v>
      </c>
      <c r="AG775" s="16">
        <f t="shared" si="187"/>
        <v>4162.6812239670862</v>
      </c>
      <c r="AH775">
        <f>INDEX(Impacts_scenario_1_RSBsn_Mask!$Y$2:$Y$70,$Z775-1939+1,1)</f>
        <v>0.70828236489555452</v>
      </c>
    </row>
    <row r="776" spans="1:34" x14ac:dyDescent="0.3">
      <c r="A776">
        <v>259</v>
      </c>
      <c r="B776">
        <v>1</v>
      </c>
      <c r="C776">
        <f>RS_wells_scenario_1_bgw!C776-RS_wells_baseline_bgw!C776</f>
        <v>-43545.629399999976</v>
      </c>
      <c r="D776">
        <f>RS_wells_scenario_1_bgw!D776-RS_wells_baseline_bgw!D776</f>
        <v>0</v>
      </c>
      <c r="E776">
        <f>RS_wells_scenario_1_bgw!E776-RS_wells_baseline_bgw!E776</f>
        <v>-64620.230000000447</v>
      </c>
      <c r="F776">
        <f>RS_wells_scenario_1_bgw!F776-RS_wells_baseline_bgw!F776</f>
        <v>0</v>
      </c>
      <c r="G776">
        <f>RS_wells_scenario_1_bgw!G776-RS_wells_baseline_bgw!G776</f>
        <v>0</v>
      </c>
      <c r="H776" s="19">
        <f>RS_wells_scenario_1_bgw!H776-RS_wells_baseline_bgw!H776</f>
        <v>-1477.8625999987125</v>
      </c>
      <c r="I776">
        <f>RS_wells_scenario_1_bgw!I776-RS_wells_baseline_bgw!I776</f>
        <v>1897.8515999987721</v>
      </c>
      <c r="J776">
        <f>RS_wells_scenario_1_bgw!J776-RS_wells_baseline_bgw!J776</f>
        <v>1.0000076144933701E-4</v>
      </c>
      <c r="K776">
        <f>RS_wells_scenario_1_bgw!K776-RS_wells_baseline_bgw!K776</f>
        <v>-126564.28000000119</v>
      </c>
      <c r="L776">
        <f>RS_wells_scenario_1_bgw!L776-RS_wells_baseline_bgw!L776</f>
        <v>7238.535699993372</v>
      </c>
      <c r="M776">
        <f>RS_wells_scenario_1_bgw!M776-RS_wells_baseline_bgw!M776</f>
        <v>0</v>
      </c>
      <c r="N776">
        <f>RS_wells_scenario_1_bgw!N776-RS_wells_baseline_bgw!N776</f>
        <v>7789.276000007987</v>
      </c>
      <c r="O776">
        <v>10.145833333333334</v>
      </c>
      <c r="P776">
        <f t="shared" si="174"/>
        <v>1961</v>
      </c>
      <c r="Q776" s="2">
        <f t="shared" si="175"/>
        <v>22443.020833332717</v>
      </c>
      <c r="R776">
        <f t="shared" si="176"/>
        <v>-0.21230558075616723</v>
      </c>
      <c r="S776">
        <f>I776*$O776/ref!$B$3</f>
        <v>0.44204054235508594</v>
      </c>
      <c r="T776">
        <f>K776*$O776/ref!$B$3</f>
        <v>-29.478881791399115</v>
      </c>
      <c r="U776">
        <f>L776*$O776/ref!$B$3</f>
        <v>1.6859728372248872</v>
      </c>
      <c r="V776">
        <f>N776*$O776/ref!$B$3</f>
        <v>1.8142492213823316</v>
      </c>
      <c r="W776">
        <f t="shared" si="180"/>
        <v>6</v>
      </c>
      <c r="X776" t="str">
        <f t="shared" si="181"/>
        <v>6 1961</v>
      </c>
      <c r="Y776">
        <f t="shared" si="178"/>
        <v>6</v>
      </c>
      <c r="Z776">
        <f t="shared" si="182"/>
        <v>2004</v>
      </c>
      <c r="AA776" t="str">
        <f t="shared" si="183"/>
        <v>6 2004</v>
      </c>
      <c r="AB776" s="1">
        <f t="shared" si="179"/>
        <v>38168.625</v>
      </c>
      <c r="AC776">
        <f t="shared" si="177"/>
        <v>3</v>
      </c>
      <c r="AD776" s="16">
        <f t="shared" si="184"/>
        <v>1427.6881244624724</v>
      </c>
      <c r="AE776" s="16">
        <f t="shared" si="185"/>
        <v>-15083.955910152663</v>
      </c>
      <c r="AF776" s="16">
        <f t="shared" si="186"/>
        <v>2515.8746600570571</v>
      </c>
      <c r="AG776" s="16">
        <f t="shared" si="187"/>
        <v>4780.7932727393218</v>
      </c>
      <c r="AH776">
        <f>INDEX(Impacts_scenario_1_RSBsn_Mask!$Y$2:$Y$70,$Z776-1939+1,1)</f>
        <v>0.70828236489555452</v>
      </c>
    </row>
    <row r="777" spans="1:34" x14ac:dyDescent="0.3">
      <c r="A777">
        <v>259</v>
      </c>
      <c r="B777">
        <v>2</v>
      </c>
      <c r="C777">
        <f>RS_wells_scenario_1_bgw!C777-RS_wells_baseline_bgw!C777</f>
        <v>-38182.767200000584</v>
      </c>
      <c r="D777">
        <f>RS_wells_scenario_1_bgw!D777-RS_wells_baseline_bgw!D777</f>
        <v>0</v>
      </c>
      <c r="E777">
        <f>RS_wells_scenario_1_bgw!E777-RS_wells_baseline_bgw!E777</f>
        <v>-64620.230000000447</v>
      </c>
      <c r="F777">
        <f>RS_wells_scenario_1_bgw!F777-RS_wells_baseline_bgw!F777</f>
        <v>0</v>
      </c>
      <c r="G777">
        <f>RS_wells_scenario_1_bgw!G777-RS_wells_baseline_bgw!G777</f>
        <v>0</v>
      </c>
      <c r="H777" s="19">
        <f>RS_wells_scenario_1_bgw!H777-RS_wells_baseline_bgw!H777</f>
        <v>-1301.7689999938011</v>
      </c>
      <c r="I777">
        <f>RS_wells_scenario_1_bgw!I777-RS_wells_baseline_bgw!I777</f>
        <v>7676.6379000023007</v>
      </c>
      <c r="J777">
        <f>RS_wells_scenario_1_bgw!J777-RS_wells_baseline_bgw!J777</f>
        <v>9.999983012676239E-5</v>
      </c>
      <c r="K777">
        <f>RS_wells_scenario_1_bgw!K777-RS_wells_baseline_bgw!K777</f>
        <v>-126564.28000000119</v>
      </c>
      <c r="L777">
        <f>RS_wells_scenario_1_bgw!L777-RS_wells_baseline_bgw!L777</f>
        <v>6965.7477000057697</v>
      </c>
      <c r="M777">
        <f>RS_wells_scenario_1_bgw!M777-RS_wells_baseline_bgw!M777</f>
        <v>0</v>
      </c>
      <c r="N777">
        <f>RS_wells_scenario_1_bgw!N777-RS_wells_baseline_bgw!N777</f>
        <v>7812.2532000094652</v>
      </c>
      <c r="O777">
        <v>10.145833333333334</v>
      </c>
      <c r="P777">
        <f t="shared" si="174"/>
        <v>1961</v>
      </c>
      <c r="Q777" s="2">
        <f t="shared" si="175"/>
        <v>22453.166666666049</v>
      </c>
      <c r="R777">
        <f t="shared" si="176"/>
        <v>-0.20879775945024664</v>
      </c>
      <c r="S777">
        <f>I777*$O777/ref!$B$3</f>
        <v>1.7880139736862568</v>
      </c>
      <c r="T777">
        <f>K777*$O777/ref!$B$3</f>
        <v>-29.478881791399115</v>
      </c>
      <c r="U777">
        <f>L777*$O777/ref!$B$3</f>
        <v>1.6224360699336213</v>
      </c>
      <c r="V777">
        <f>N777*$O777/ref!$B$3</f>
        <v>1.8196009854246107</v>
      </c>
      <c r="W777">
        <f t="shared" si="180"/>
        <v>6</v>
      </c>
      <c r="X777" t="str">
        <f t="shared" si="181"/>
        <v>6 1961</v>
      </c>
      <c r="Y777">
        <f t="shared" si="178"/>
        <v>7</v>
      </c>
      <c r="Z777">
        <f t="shared" si="182"/>
        <v>2004</v>
      </c>
      <c r="AA777" t="str">
        <f t="shared" si="183"/>
        <v>7 2004</v>
      </c>
      <c r="AB777" s="1">
        <f t="shared" si="179"/>
        <v>38199.0625</v>
      </c>
      <c r="AC777">
        <f t="shared" si="177"/>
        <v>3</v>
      </c>
      <c r="AD777" s="16">
        <f t="shared" si="184"/>
        <v>17317.998962249567</v>
      </c>
      <c r="AE777" s="16">
        <f t="shared" si="185"/>
        <v>-46255.929618012524</v>
      </c>
      <c r="AF777" s="16">
        <f t="shared" si="186"/>
        <v>1389.8746680304951</v>
      </c>
      <c r="AG777" s="16">
        <f t="shared" si="187"/>
        <v>6311.9844282226604</v>
      </c>
      <c r="AH777">
        <f>INDEX(Impacts_scenario_1_RSBsn_Mask!$Y$2:$Y$70,$Z777-1939+1,1)</f>
        <v>0.70828236489555452</v>
      </c>
    </row>
    <row r="778" spans="1:34" x14ac:dyDescent="0.3">
      <c r="A778">
        <v>259</v>
      </c>
      <c r="B778">
        <v>3</v>
      </c>
      <c r="C778">
        <f>RS_wells_scenario_1_bgw!C778-RS_wells_baseline_bgw!C778</f>
        <v>-37078.822200000286</v>
      </c>
      <c r="D778">
        <f>RS_wells_scenario_1_bgw!D778-RS_wells_baseline_bgw!D778</f>
        <v>0</v>
      </c>
      <c r="E778">
        <f>RS_wells_scenario_1_bgw!E778-RS_wells_baseline_bgw!E778</f>
        <v>-64620.230000000447</v>
      </c>
      <c r="F778">
        <f>RS_wells_scenario_1_bgw!F778-RS_wells_baseline_bgw!F778</f>
        <v>0</v>
      </c>
      <c r="G778">
        <f>RS_wells_scenario_1_bgw!G778-RS_wells_baseline_bgw!G778</f>
        <v>0</v>
      </c>
      <c r="H778" s="19">
        <f>RS_wells_scenario_1_bgw!H778-RS_wells_baseline_bgw!H778</f>
        <v>-1358.1926999986172</v>
      </c>
      <c r="I778">
        <f>RS_wells_scenario_1_bgw!I778-RS_wells_baseline_bgw!I778</f>
        <v>9070.4965000003576</v>
      </c>
      <c r="J778">
        <f>RS_wells_scenario_1_bgw!J778-RS_wells_baseline_bgw!J778</f>
        <v>9.999983012676239E-5</v>
      </c>
      <c r="K778">
        <f>RS_wells_scenario_1_bgw!K778-RS_wells_baseline_bgw!K778</f>
        <v>-126564.28000000119</v>
      </c>
      <c r="L778">
        <f>RS_wells_scenario_1_bgw!L778-RS_wells_baseline_bgw!L778</f>
        <v>6757.9025999903679</v>
      </c>
      <c r="M778">
        <f>RS_wells_scenario_1_bgw!M778-RS_wells_baseline_bgw!M778</f>
        <v>0</v>
      </c>
      <c r="N778">
        <f>RS_wells_scenario_1_bgw!N778-RS_wells_baseline_bgw!N778</f>
        <v>7674.4108999967575</v>
      </c>
      <c r="O778">
        <v>10.145833333333334</v>
      </c>
      <c r="P778">
        <f t="shared" si="174"/>
        <v>1961</v>
      </c>
      <c r="Q778" s="2">
        <f t="shared" si="175"/>
        <v>22463.312499999382</v>
      </c>
      <c r="R778">
        <f t="shared" si="176"/>
        <v>-0.20693249942715636</v>
      </c>
      <c r="S778">
        <f>I778*$O778/ref!$B$3</f>
        <v>2.1126663392926304</v>
      </c>
      <c r="T778">
        <f>K778*$O778/ref!$B$3</f>
        <v>-29.478881791399115</v>
      </c>
      <c r="U778">
        <f>L778*$O778/ref!$B$3</f>
        <v>1.5740255615794831</v>
      </c>
      <c r="V778">
        <f>N778*$O778/ref!$B$3</f>
        <v>1.7874952691203805</v>
      </c>
      <c r="W778">
        <f t="shared" si="180"/>
        <v>6</v>
      </c>
      <c r="X778" t="str">
        <f t="shared" si="181"/>
        <v>6 1961</v>
      </c>
      <c r="Y778">
        <f t="shared" si="178"/>
        <v>8</v>
      </c>
      <c r="Z778">
        <f t="shared" si="182"/>
        <v>2004</v>
      </c>
      <c r="AA778" t="str">
        <f t="shared" si="183"/>
        <v>8 2004</v>
      </c>
      <c r="AB778" s="1">
        <f t="shared" si="179"/>
        <v>38229.5</v>
      </c>
      <c r="AC778">
        <f t="shared" si="177"/>
        <v>3</v>
      </c>
      <c r="AD778" s="16">
        <f t="shared" si="184"/>
        <v>690.90322663070106</v>
      </c>
      <c r="AE778" s="16">
        <f t="shared" si="185"/>
        <v>-50765.849325370138</v>
      </c>
      <c r="AF778" s="16">
        <f t="shared" si="186"/>
        <v>3820.2298925803498</v>
      </c>
      <c r="AG778" s="16">
        <f t="shared" si="187"/>
        <v>5629.8456938316904</v>
      </c>
      <c r="AH778">
        <f>INDEX(Impacts_scenario_1_RSBsn_Mask!$Y$2:$Y$70,$Z778-1939+1,1)</f>
        <v>0.70828236489555452</v>
      </c>
    </row>
    <row r="779" spans="1:34" x14ac:dyDescent="0.3">
      <c r="A779">
        <v>260</v>
      </c>
      <c r="B779">
        <v>1</v>
      </c>
      <c r="C779">
        <f>RS_wells_scenario_1_bgw!C779-RS_wells_baseline_bgw!C779</f>
        <v>-149228.57539999485</v>
      </c>
      <c r="D779">
        <f>RS_wells_scenario_1_bgw!D779-RS_wells_baseline_bgw!D779</f>
        <v>0</v>
      </c>
      <c r="E779">
        <f>RS_wells_scenario_1_bgw!E779-RS_wells_baseline_bgw!E779</f>
        <v>-198605.53000000119</v>
      </c>
      <c r="F779">
        <f>RS_wells_scenario_1_bgw!F779-RS_wells_baseline_bgw!F779</f>
        <v>0</v>
      </c>
      <c r="G779">
        <f>RS_wells_scenario_1_bgw!G779-RS_wells_baseline_bgw!G779</f>
        <v>0</v>
      </c>
      <c r="H779" s="19">
        <f>RS_wells_scenario_1_bgw!H779-RS_wells_baseline_bgw!H779</f>
        <v>-2799.5907000005245</v>
      </c>
      <c r="I779">
        <f>RS_wells_scenario_1_bgw!I779-RS_wells_baseline_bgw!I779</f>
        <v>25519.122599989176</v>
      </c>
      <c r="J779">
        <f>RS_wells_scenario_1_bgw!J779-RS_wells_baseline_bgw!J779</f>
        <v>9.999983012676239E-5</v>
      </c>
      <c r="K779">
        <f>RS_wells_scenario_1_bgw!K779-RS_wells_baseline_bgw!K779</f>
        <v>-388634.88000001013</v>
      </c>
      <c r="L779">
        <f>RS_wells_scenario_1_bgw!L779-RS_wells_baseline_bgw!L779</f>
        <v>6179.7224999964237</v>
      </c>
      <c r="M779">
        <f>RS_wells_scenario_1_bgw!M779-RS_wells_baseline_bgw!M779</f>
        <v>0</v>
      </c>
      <c r="N779">
        <f>RS_wells_scenario_1_bgw!N779-RS_wells_baseline_bgw!N779</f>
        <v>7707.056400001049</v>
      </c>
      <c r="O779">
        <v>10.145833333333334</v>
      </c>
      <c r="P779">
        <f t="shared" si="174"/>
        <v>1961</v>
      </c>
      <c r="Q779" s="2">
        <f t="shared" si="175"/>
        <v>22473.458333332714</v>
      </c>
      <c r="R779">
        <f t="shared" si="176"/>
        <v>-0.24070210996567179</v>
      </c>
      <c r="S779">
        <f>I779*$O779/ref!$B$3</f>
        <v>5.9438192082734203</v>
      </c>
      <c r="T779">
        <f>K779*$O779/ref!$B$3</f>
        <v>-90.519392102849011</v>
      </c>
      <c r="U779">
        <f>L779*$O779/ref!$B$3</f>
        <v>1.4393580011757052</v>
      </c>
      <c r="V779">
        <f>N779*$O779/ref!$B$3</f>
        <v>1.7950989376724207</v>
      </c>
      <c r="W779">
        <f t="shared" si="180"/>
        <v>7</v>
      </c>
      <c r="X779" t="str">
        <f t="shared" si="181"/>
        <v>7 1961</v>
      </c>
      <c r="Y779">
        <f t="shared" si="178"/>
        <v>9</v>
      </c>
      <c r="Z779">
        <f t="shared" si="182"/>
        <v>2004</v>
      </c>
      <c r="AA779" t="str">
        <f t="shared" si="183"/>
        <v>9 2004</v>
      </c>
      <c r="AB779" s="1">
        <f t="shared" si="179"/>
        <v>38259.9375</v>
      </c>
      <c r="AC779">
        <f t="shared" si="177"/>
        <v>3</v>
      </c>
      <c r="AD779" s="16">
        <f t="shared" si="184"/>
        <v>-835.49844570616267</v>
      </c>
      <c r="AE779" s="16">
        <f t="shared" si="185"/>
        <v>-22815.66144467401</v>
      </c>
      <c r="AF779" s="16">
        <f t="shared" si="186"/>
        <v>3246.7180463918089</v>
      </c>
      <c r="AG779" s="16">
        <f t="shared" si="187"/>
        <v>5232.460479428375</v>
      </c>
      <c r="AH779">
        <f>INDEX(Impacts_scenario_1_RSBsn_Mask!$Y$2:$Y$70,$Z779-1939+1,1)</f>
        <v>0.70828236489555452</v>
      </c>
    </row>
    <row r="780" spans="1:34" x14ac:dyDescent="0.3">
      <c r="A780">
        <v>260</v>
      </c>
      <c r="B780">
        <v>2</v>
      </c>
      <c r="C780">
        <f>RS_wells_scenario_1_bgw!C780-RS_wells_baseline_bgw!C780</f>
        <v>-114118.28969999403</v>
      </c>
      <c r="D780">
        <f>RS_wells_scenario_1_bgw!D780-RS_wells_baseline_bgw!D780</f>
        <v>0</v>
      </c>
      <c r="E780">
        <f>RS_wells_scenario_1_bgw!E780-RS_wells_baseline_bgw!E780</f>
        <v>-198605.53000000119</v>
      </c>
      <c r="F780">
        <f>RS_wells_scenario_1_bgw!F780-RS_wells_baseline_bgw!F780</f>
        <v>0</v>
      </c>
      <c r="G780">
        <f>RS_wells_scenario_1_bgw!G780-RS_wells_baseline_bgw!G780</f>
        <v>0</v>
      </c>
      <c r="H780" s="19">
        <f>RS_wells_scenario_1_bgw!H780-RS_wells_baseline_bgw!H780</f>
        <v>-2429.0839000046253</v>
      </c>
      <c r="I780">
        <f>RS_wells_scenario_1_bgw!I780-RS_wells_baseline_bgw!I780</f>
        <v>58771.11210000515</v>
      </c>
      <c r="J780">
        <f>RS_wells_scenario_1_bgw!J780-RS_wells_baseline_bgw!J780</f>
        <v>9.999983012676239E-5</v>
      </c>
      <c r="K780">
        <f>RS_wells_scenario_1_bgw!K780-RS_wells_baseline_bgw!K780</f>
        <v>-388634.88000001013</v>
      </c>
      <c r="L780">
        <f>RS_wells_scenario_1_bgw!L780-RS_wells_baseline_bgw!L780</f>
        <v>6079.8206000030041</v>
      </c>
      <c r="M780">
        <f>RS_wells_scenario_1_bgw!M780-RS_wells_baseline_bgw!M780</f>
        <v>0</v>
      </c>
      <c r="N780">
        <f>RS_wells_scenario_1_bgw!N780-RS_wells_baseline_bgw!N780</f>
        <v>7674.8416000008583</v>
      </c>
      <c r="O780">
        <v>10.145833333333334</v>
      </c>
      <c r="P780">
        <f t="shared" si="174"/>
        <v>1961</v>
      </c>
      <c r="Q780" s="2">
        <f t="shared" si="175"/>
        <v>22483.604166666046</v>
      </c>
      <c r="R780">
        <f t="shared" si="176"/>
        <v>-0.23147595647206148</v>
      </c>
      <c r="S780">
        <f>I780*$O780/ref!$B$3</f>
        <v>13.6887490399748</v>
      </c>
      <c r="T780">
        <f>K780*$O780/ref!$B$3</f>
        <v>-90.519392102849011</v>
      </c>
      <c r="U780">
        <f>L780*$O780/ref!$B$3</f>
        <v>1.4160892218594388</v>
      </c>
      <c r="V780">
        <f>N780*$O780/ref!$B$3</f>
        <v>1.7875955861648771</v>
      </c>
      <c r="W780">
        <f t="shared" si="180"/>
        <v>7</v>
      </c>
      <c r="X780" t="str">
        <f t="shared" si="181"/>
        <v>7 1961</v>
      </c>
      <c r="Y780">
        <f t="shared" si="178"/>
        <v>10</v>
      </c>
      <c r="Z780">
        <f t="shared" si="182"/>
        <v>2004</v>
      </c>
      <c r="AA780" t="str">
        <f t="shared" si="183"/>
        <v>10 2004</v>
      </c>
      <c r="AB780" s="1">
        <f t="shared" si="179"/>
        <v>38290.375</v>
      </c>
      <c r="AC780">
        <f t="shared" si="177"/>
        <v>3</v>
      </c>
      <c r="AD780" s="16">
        <f t="shared" si="184"/>
        <v>-6707.125772890171</v>
      </c>
      <c r="AE780" s="16">
        <f t="shared" si="185"/>
        <v>-49.92299216597651</v>
      </c>
      <c r="AF780" s="16">
        <f t="shared" si="186"/>
        <v>806.99715695123496</v>
      </c>
      <c r="AG780" s="16">
        <f t="shared" si="187"/>
        <v>5613.7886410218171</v>
      </c>
      <c r="AH780">
        <f>INDEX(Impacts_scenario_1_RSBsn_Mask!$Y$2:$Y$70,$Z780-1939+1,1)</f>
        <v>0.70828236489555452</v>
      </c>
    </row>
    <row r="781" spans="1:34" x14ac:dyDescent="0.3">
      <c r="A781">
        <v>260</v>
      </c>
      <c r="B781">
        <v>3</v>
      </c>
      <c r="C781">
        <f>RS_wells_scenario_1_bgw!C781-RS_wells_baseline_bgw!C781</f>
        <v>-92400.502599999309</v>
      </c>
      <c r="D781">
        <f>RS_wells_scenario_1_bgw!D781-RS_wells_baseline_bgw!D781</f>
        <v>0</v>
      </c>
      <c r="E781">
        <f>RS_wells_scenario_1_bgw!E781-RS_wells_baseline_bgw!E781</f>
        <v>-198605.53000000119</v>
      </c>
      <c r="F781">
        <f>RS_wells_scenario_1_bgw!F781-RS_wells_baseline_bgw!F781</f>
        <v>0</v>
      </c>
      <c r="G781">
        <f>RS_wells_scenario_1_bgw!G781-RS_wells_baseline_bgw!G781</f>
        <v>0</v>
      </c>
      <c r="H781" s="19">
        <f>RS_wells_scenario_1_bgw!H781-RS_wells_baseline_bgw!H781</f>
        <v>-2483.0875000059605</v>
      </c>
      <c r="I781">
        <f>RS_wells_scenario_1_bgw!I781-RS_wells_baseline_bgw!I781</f>
        <v>80291.772300004959</v>
      </c>
      <c r="J781">
        <f>RS_wells_scenario_1_bgw!J781-RS_wells_baseline_bgw!J781</f>
        <v>2.000005915760994E-4</v>
      </c>
      <c r="K781">
        <f>RS_wells_scenario_1_bgw!K781-RS_wells_baseline_bgw!K781</f>
        <v>-388634.88000001013</v>
      </c>
      <c r="L781">
        <f>RS_wells_scenario_1_bgw!L781-RS_wells_baseline_bgw!L781</f>
        <v>6142.8023000061512</v>
      </c>
      <c r="M781">
        <f>RS_wells_scenario_1_bgw!M781-RS_wells_baseline_bgw!M781</f>
        <v>0</v>
      </c>
      <c r="N781">
        <f>RS_wells_scenario_1_bgw!N781-RS_wells_baseline_bgw!N781</f>
        <v>7998.2645000070333</v>
      </c>
      <c r="O781">
        <v>10.145833333333334</v>
      </c>
      <c r="P781">
        <f t="shared" si="174"/>
        <v>1961</v>
      </c>
      <c r="Q781" s="2">
        <f t="shared" si="175"/>
        <v>22493.749999999378</v>
      </c>
      <c r="R781">
        <f t="shared" si="176"/>
        <v>-0.24012261168414648</v>
      </c>
      <c r="S781">
        <f>I781*$O781/ref!$B$3</f>
        <v>18.701261244118466</v>
      </c>
      <c r="T781">
        <f>K781*$O781/ref!$B$3</f>
        <v>-90.519392102849011</v>
      </c>
      <c r="U781">
        <f>L781*$O781/ref!$B$3</f>
        <v>1.4307586853874903</v>
      </c>
      <c r="V781">
        <f>N781*$O781/ref!$B$3</f>
        <v>1.8629260462118464</v>
      </c>
      <c r="W781">
        <f t="shared" si="180"/>
        <v>7</v>
      </c>
      <c r="X781" t="str">
        <f t="shared" si="181"/>
        <v>7 1961</v>
      </c>
      <c r="Y781">
        <f t="shared" si="178"/>
        <v>11</v>
      </c>
      <c r="Z781">
        <f t="shared" si="182"/>
        <v>2004</v>
      </c>
      <c r="AA781" t="str">
        <f t="shared" si="183"/>
        <v>11 2004</v>
      </c>
      <c r="AB781" s="1">
        <f t="shared" si="179"/>
        <v>38320.8125</v>
      </c>
      <c r="AC781">
        <f t="shared" si="177"/>
        <v>3</v>
      </c>
      <c r="AD781" s="16">
        <f t="shared" si="184"/>
        <v>-2879.0413238405854</v>
      </c>
      <c r="AE781" s="16">
        <f t="shared" si="185"/>
        <v>-49.92299216597651</v>
      </c>
      <c r="AF781" s="16">
        <f t="shared" si="186"/>
        <v>171.45424245590374</v>
      </c>
      <c r="AG781" s="16">
        <f t="shared" si="187"/>
        <v>5894.1094971786042</v>
      </c>
      <c r="AH781">
        <f>INDEX(Impacts_scenario_1_RSBsn_Mask!$Y$2:$Y$70,$Z781-1939+1,1)</f>
        <v>0.70828236489555452</v>
      </c>
    </row>
    <row r="782" spans="1:34" x14ac:dyDescent="0.3">
      <c r="A782">
        <v>261</v>
      </c>
      <c r="B782">
        <v>1</v>
      </c>
      <c r="C782">
        <f>RS_wells_scenario_1_bgw!C782-RS_wells_baseline_bgw!C782</f>
        <v>-49298.132600001991</v>
      </c>
      <c r="D782">
        <f>RS_wells_scenario_1_bgw!D782-RS_wells_baseline_bgw!D782</f>
        <v>0</v>
      </c>
      <c r="E782">
        <f>RS_wells_scenario_1_bgw!E782-RS_wells_baseline_bgw!E782</f>
        <v>-217990.31000000238</v>
      </c>
      <c r="F782">
        <f>RS_wells_scenario_1_bgw!F782-RS_wells_baseline_bgw!F782</f>
        <v>0</v>
      </c>
      <c r="G782">
        <f>RS_wells_scenario_1_bgw!G782-RS_wells_baseline_bgw!G782</f>
        <v>0</v>
      </c>
      <c r="H782" s="19">
        <f>RS_wells_scenario_1_bgw!H782-RS_wells_baseline_bgw!H782</f>
        <v>-2362.965499997139</v>
      </c>
      <c r="I782">
        <f>RS_wells_scenario_1_bgw!I782-RS_wells_baseline_bgw!I782</f>
        <v>146049.20599997044</v>
      </c>
      <c r="J782">
        <f>RS_wells_scenario_1_bgw!J782-RS_wells_baseline_bgw!J782</f>
        <v>9.999983012676239E-5</v>
      </c>
      <c r="K782">
        <f>RS_wells_scenario_1_bgw!K782-RS_wells_baseline_bgw!K782</f>
        <v>-426550.82000000775</v>
      </c>
      <c r="L782">
        <f>RS_wells_scenario_1_bgw!L782-RS_wells_baseline_bgw!L782</f>
        <v>2129.9741000011563</v>
      </c>
      <c r="M782">
        <f>RS_wells_scenario_1_bgw!M782-RS_wells_baseline_bgw!M782</f>
        <v>0</v>
      </c>
      <c r="N782">
        <f>RS_wells_scenario_1_bgw!N782-RS_wells_baseline_bgw!N782</f>
        <v>8670.7854999899864</v>
      </c>
      <c r="O782">
        <v>10.145833333333334</v>
      </c>
      <c r="P782">
        <f t="shared" si="174"/>
        <v>1961</v>
      </c>
      <c r="Q782" s="2">
        <f t="shared" si="175"/>
        <v>22503.89583333271</v>
      </c>
      <c r="R782">
        <f t="shared" si="176"/>
        <v>-0.25277780068699029</v>
      </c>
      <c r="S782">
        <f>I782*$O782/ref!$B$3</f>
        <v>34.017238350352777</v>
      </c>
      <c r="T782">
        <f>K782*$O782/ref!$B$3</f>
        <v>-99.350631954011604</v>
      </c>
      <c r="U782">
        <f>L782*$O782/ref!$B$3</f>
        <v>0.49610565250065197</v>
      </c>
      <c r="V782">
        <f>N782*$O782/ref!$B$3</f>
        <v>2.0195671384752467</v>
      </c>
      <c r="W782">
        <f t="shared" si="180"/>
        <v>8</v>
      </c>
      <c r="X782" t="str">
        <f t="shared" si="181"/>
        <v>8 1961</v>
      </c>
      <c r="Y782">
        <f t="shared" si="178"/>
        <v>12</v>
      </c>
      <c r="Z782">
        <f t="shared" si="182"/>
        <v>2004</v>
      </c>
      <c r="AA782" t="str">
        <f t="shared" si="183"/>
        <v>12 2004</v>
      </c>
      <c r="AB782" s="1">
        <f t="shared" si="179"/>
        <v>38351.25</v>
      </c>
      <c r="AC782">
        <f t="shared" si="177"/>
        <v>3</v>
      </c>
      <c r="AD782" s="16">
        <f t="shared" si="184"/>
        <v>-1929.2277106555616</v>
      </c>
      <c r="AE782" s="16">
        <f t="shared" si="185"/>
        <v>-49.92299216597651</v>
      </c>
      <c r="AF782" s="16">
        <f t="shared" si="186"/>
        <v>1110.374262745112</v>
      </c>
      <c r="AG782" s="16">
        <f t="shared" si="187"/>
        <v>5609.1592916637492</v>
      </c>
      <c r="AH782">
        <f>INDEX(Impacts_scenario_1_RSBsn_Mask!$Y$2:$Y$70,$Z782-1939+1,1)</f>
        <v>0.70828236489555452</v>
      </c>
    </row>
    <row r="783" spans="1:34" x14ac:dyDescent="0.3">
      <c r="A783">
        <v>261</v>
      </c>
      <c r="B783">
        <v>2</v>
      </c>
      <c r="C783">
        <f>RS_wells_scenario_1_bgw!C783-RS_wells_baseline_bgw!C783</f>
        <v>-27734.611099995673</v>
      </c>
      <c r="D783">
        <f>RS_wells_scenario_1_bgw!D783-RS_wells_baseline_bgw!D783</f>
        <v>0</v>
      </c>
      <c r="E783">
        <f>RS_wells_scenario_1_bgw!E783-RS_wells_baseline_bgw!E783</f>
        <v>-217990.31000000238</v>
      </c>
      <c r="F783">
        <f>RS_wells_scenario_1_bgw!F783-RS_wells_baseline_bgw!F783</f>
        <v>0</v>
      </c>
      <c r="G783">
        <f>RS_wells_scenario_1_bgw!G783-RS_wells_baseline_bgw!G783</f>
        <v>0</v>
      </c>
      <c r="H783" s="19">
        <f>RS_wells_scenario_1_bgw!H783-RS_wells_baseline_bgw!H783</f>
        <v>-2377.2142000049353</v>
      </c>
      <c r="I783">
        <f>RS_wells_scenario_1_bgw!I783-RS_wells_baseline_bgw!I783</f>
        <v>166540.79500001669</v>
      </c>
      <c r="J783">
        <f>RS_wells_scenario_1_bgw!J783-RS_wells_baseline_bgw!J783</f>
        <v>9.999983012676239E-5</v>
      </c>
      <c r="K783">
        <f>RS_wells_scenario_1_bgw!K783-RS_wells_baseline_bgw!K783</f>
        <v>-426550.82000000775</v>
      </c>
      <c r="L783">
        <f>RS_wells_scenario_1_bgw!L783-RS_wells_baseline_bgw!L783</f>
        <v>2433.5593999996781</v>
      </c>
      <c r="M783">
        <f>RS_wells_scenario_1_bgw!M783-RS_wells_baseline_bgw!M783</f>
        <v>0</v>
      </c>
      <c r="N783">
        <f>RS_wells_scenario_1_bgw!N783-RS_wells_baseline_bgw!N783</f>
        <v>9377.4904000014067</v>
      </c>
      <c r="O783">
        <v>10.145833333333334</v>
      </c>
      <c r="P783">
        <f t="shared" si="174"/>
        <v>1961</v>
      </c>
      <c r="Q783" s="2">
        <f t="shared" si="175"/>
        <v>22514.041666666042</v>
      </c>
      <c r="R783">
        <f t="shared" si="176"/>
        <v>-0.2692944925545554</v>
      </c>
      <c r="S783">
        <f>I783*$O783/ref!$B$3</f>
        <v>38.790063114577656</v>
      </c>
      <c r="T783">
        <f>K783*$O783/ref!$B$3</f>
        <v>-99.350631954011604</v>
      </c>
      <c r="U783">
        <f>L783*$O783/ref!$B$3</f>
        <v>0.56681561246931589</v>
      </c>
      <c r="V783">
        <f>N783*$O783/ref!$B$3</f>
        <v>2.1841702177077043</v>
      </c>
      <c r="W783">
        <f t="shared" si="180"/>
        <v>8</v>
      </c>
      <c r="X783" t="str">
        <f t="shared" si="181"/>
        <v>8 1961</v>
      </c>
      <c r="Y783">
        <f t="shared" si="178"/>
        <v>1</v>
      </c>
      <c r="Z783">
        <f t="shared" si="182"/>
        <v>2005</v>
      </c>
      <c r="AA783" t="str">
        <f t="shared" si="183"/>
        <v>1 2005</v>
      </c>
      <c r="AB783" s="1">
        <f t="shared" si="179"/>
        <v>38381.6875</v>
      </c>
      <c r="AC783">
        <f t="shared" si="177"/>
        <v>3</v>
      </c>
      <c r="AD783" s="16">
        <f t="shared" si="184"/>
        <v>-1566.2969894140731</v>
      </c>
      <c r="AE783" s="16">
        <f t="shared" si="185"/>
        <v>-57.818518795911913</v>
      </c>
      <c r="AF783" s="16">
        <f t="shared" si="186"/>
        <v>9.0874035561103756</v>
      </c>
      <c r="AG783" s="16">
        <f t="shared" si="187"/>
        <v>5782.8236759238234</v>
      </c>
      <c r="AH783">
        <f>INDEX(Impacts_scenario_1_RSBsn_Mask!$Y$2:$Y$70,$Z783-1939+1,1)</f>
        <v>0.71261361675498336</v>
      </c>
    </row>
    <row r="784" spans="1:34" x14ac:dyDescent="0.3">
      <c r="A784">
        <v>261</v>
      </c>
      <c r="B784">
        <v>3</v>
      </c>
      <c r="C784">
        <f>RS_wells_scenario_1_bgw!C784-RS_wells_baseline_bgw!C784</f>
        <v>-17339.896499998868</v>
      </c>
      <c r="D784">
        <f>RS_wells_scenario_1_bgw!D784-RS_wells_baseline_bgw!D784</f>
        <v>0</v>
      </c>
      <c r="E784">
        <f>RS_wells_scenario_1_bgw!E784-RS_wells_baseline_bgw!E784</f>
        <v>-217990.31000000238</v>
      </c>
      <c r="F784">
        <f>RS_wells_scenario_1_bgw!F784-RS_wells_baseline_bgw!F784</f>
        <v>0</v>
      </c>
      <c r="G784">
        <f>RS_wells_scenario_1_bgw!G784-RS_wells_baseline_bgw!G784</f>
        <v>0</v>
      </c>
      <c r="H784" s="19">
        <f>RS_wells_scenario_1_bgw!H784-RS_wells_baseline_bgw!H784</f>
        <v>-1750.4752999991179</v>
      </c>
      <c r="I784">
        <f>RS_wells_scenario_1_bgw!I784-RS_wells_baseline_bgw!I784</f>
        <v>176347.49200004339</v>
      </c>
      <c r="J784">
        <f>RS_wells_scenario_1_bgw!J784-RS_wells_baseline_bgw!J784</f>
        <v>1.9999966025352478E-4</v>
      </c>
      <c r="K784">
        <f>RS_wells_scenario_1_bgw!K784-RS_wells_baseline_bgw!K784</f>
        <v>-426550.82000000775</v>
      </c>
      <c r="L784">
        <f>RS_wells_scenario_1_bgw!L784-RS_wells_baseline_bgw!L784</f>
        <v>2603.5574000030756</v>
      </c>
      <c r="M784">
        <f>RS_wells_scenario_1_bgw!M784-RS_wells_baseline_bgw!M784</f>
        <v>0</v>
      </c>
      <c r="N784">
        <f>RS_wells_scenario_1_bgw!N784-RS_wells_baseline_bgw!N784</f>
        <v>10249.612000003457</v>
      </c>
      <c r="O784">
        <v>10.145833333333334</v>
      </c>
      <c r="P784">
        <f t="shared" si="174"/>
        <v>1961</v>
      </c>
      <c r="Q784" s="2">
        <f t="shared" si="175"/>
        <v>22524.187499999374</v>
      </c>
      <c r="R784">
        <f t="shared" si="176"/>
        <v>-0.27491608934713802</v>
      </c>
      <c r="S784">
        <f>I784*$O784/ref!$B$3</f>
        <v>41.07420253865412</v>
      </c>
      <c r="T784">
        <f>K784*$O784/ref!$B$3</f>
        <v>-99.350631954011604</v>
      </c>
      <c r="U784">
        <f>L784*$O784/ref!$B$3</f>
        <v>0.60641091492648924</v>
      </c>
      <c r="V784">
        <f>N784*$O784/ref!$B$3</f>
        <v>2.3873015400222317</v>
      </c>
      <c r="W784">
        <f t="shared" si="180"/>
        <v>8</v>
      </c>
      <c r="X784" t="str">
        <f t="shared" si="181"/>
        <v>8 1961</v>
      </c>
      <c r="Y784">
        <f t="shared" si="178"/>
        <v>2</v>
      </c>
      <c r="Z784">
        <f t="shared" si="182"/>
        <v>2005</v>
      </c>
      <c r="AA784" t="str">
        <f t="shared" si="183"/>
        <v>2 2005</v>
      </c>
      <c r="AB784" s="1">
        <f t="shared" si="179"/>
        <v>38412.125</v>
      </c>
      <c r="AC784">
        <f t="shared" si="177"/>
        <v>3</v>
      </c>
      <c r="AD784" s="16">
        <f t="shared" si="184"/>
        <v>-1576.0774301094762</v>
      </c>
      <c r="AE784" s="16">
        <f t="shared" si="185"/>
        <v>-57.818518795911913</v>
      </c>
      <c r="AF784" s="16">
        <f t="shared" si="186"/>
        <v>327.11733093893486</v>
      </c>
      <c r="AG784" s="16">
        <f t="shared" si="187"/>
        <v>5647.2798828043215</v>
      </c>
      <c r="AH784">
        <f>INDEX(Impacts_scenario_1_RSBsn_Mask!$Y$2:$Y$70,$Z784-1939+1,1)</f>
        <v>0.71261361675498336</v>
      </c>
    </row>
    <row r="785" spans="1:34" x14ac:dyDescent="0.3">
      <c r="A785">
        <v>262</v>
      </c>
      <c r="B785">
        <v>1</v>
      </c>
      <c r="C785">
        <f>RS_wells_scenario_1_bgw!C785-RS_wells_baseline_bgw!C785</f>
        <v>-135251.30669999123</v>
      </c>
      <c r="D785">
        <f>RS_wells_scenario_1_bgw!D785-RS_wells_baseline_bgw!D785</f>
        <v>0</v>
      </c>
      <c r="E785">
        <f>RS_wells_scenario_1_bgw!E785-RS_wells_baseline_bgw!E785</f>
        <v>-97853.109999999404</v>
      </c>
      <c r="F785">
        <f>RS_wells_scenario_1_bgw!F785-RS_wells_baseline_bgw!F785</f>
        <v>0</v>
      </c>
      <c r="G785">
        <f>RS_wells_scenario_1_bgw!G785-RS_wells_baseline_bgw!G785</f>
        <v>0</v>
      </c>
      <c r="H785" s="19">
        <f>RS_wells_scenario_1_bgw!H785-RS_wells_baseline_bgw!H785</f>
        <v>-2384.6627999991179</v>
      </c>
      <c r="I785">
        <f>RS_wells_scenario_1_bgw!I785-RS_wells_baseline_bgw!I785</f>
        <v>-63741.163099996746</v>
      </c>
      <c r="J785">
        <f>RS_wells_scenario_1_bgw!J785-RS_wells_baseline_bgw!J785</f>
        <v>9.999983012676239E-5</v>
      </c>
      <c r="K785">
        <f>RS_wells_scenario_1_bgw!K785-RS_wells_baseline_bgw!K785</f>
        <v>-191566.64999999851</v>
      </c>
      <c r="L785">
        <f>RS_wells_scenario_1_bgw!L785-RS_wells_baseline_bgw!L785</f>
        <v>8912.5196999907494</v>
      </c>
      <c r="M785">
        <f>RS_wells_scenario_1_bgw!M785-RS_wells_baseline_bgw!M785</f>
        <v>0</v>
      </c>
      <c r="N785">
        <f>RS_wells_scenario_1_bgw!N785-RS_wells_baseline_bgw!N785</f>
        <v>10755.297399997711</v>
      </c>
      <c r="O785">
        <v>10.145833333333334</v>
      </c>
      <c r="P785">
        <f t="shared" si="174"/>
        <v>1961</v>
      </c>
      <c r="Q785" s="2">
        <f t="shared" si="175"/>
        <v>22534.333333332706</v>
      </c>
      <c r="R785">
        <f t="shared" si="176"/>
        <v>-0.30103001603658258</v>
      </c>
      <c r="S785">
        <f>I785*$O785/ref!$B$3</f>
        <v>-14.846354850444989</v>
      </c>
      <c r="T785">
        <f>K785*$O785/ref!$B$3</f>
        <v>-44.618992266413798</v>
      </c>
      <c r="U785">
        <f>L785*$O785/ref!$B$3</f>
        <v>2.0758709700678639</v>
      </c>
      <c r="V785">
        <f>N785*$O785/ref!$B$3</f>
        <v>2.5050839042885702</v>
      </c>
      <c r="W785">
        <f t="shared" si="180"/>
        <v>9</v>
      </c>
      <c r="X785" t="str">
        <f t="shared" si="181"/>
        <v>9 1961</v>
      </c>
      <c r="Y785">
        <f t="shared" si="178"/>
        <v>3</v>
      </c>
      <c r="Z785">
        <f t="shared" si="182"/>
        <v>2005</v>
      </c>
      <c r="AA785" t="str">
        <f t="shared" si="183"/>
        <v>3 2005</v>
      </c>
      <c r="AB785" s="1">
        <f t="shared" si="179"/>
        <v>38442.5625</v>
      </c>
      <c r="AC785">
        <f t="shared" si="177"/>
        <v>3</v>
      </c>
      <c r="AD785" s="16">
        <f t="shared" si="184"/>
        <v>-1020.8788022104093</v>
      </c>
      <c r="AE785" s="16">
        <f t="shared" si="185"/>
        <v>-57.818518795911913</v>
      </c>
      <c r="AF785" s="16">
        <f t="shared" si="186"/>
        <v>1957.4979423573809</v>
      </c>
      <c r="AG785" s="16">
        <f t="shared" si="187"/>
        <v>5086.473367243264</v>
      </c>
      <c r="AH785">
        <f>INDEX(Impacts_scenario_1_RSBsn_Mask!$Y$2:$Y$70,$Z785-1939+1,1)</f>
        <v>0.71261361675498336</v>
      </c>
    </row>
    <row r="786" spans="1:34" x14ac:dyDescent="0.3">
      <c r="A786">
        <v>262</v>
      </c>
      <c r="B786">
        <v>2</v>
      </c>
      <c r="C786">
        <f>RS_wells_scenario_1_bgw!C786-RS_wells_baseline_bgw!C786</f>
        <v>-104638.93060001731</v>
      </c>
      <c r="D786">
        <f>RS_wells_scenario_1_bgw!D786-RS_wells_baseline_bgw!D786</f>
        <v>0</v>
      </c>
      <c r="E786">
        <f>RS_wells_scenario_1_bgw!E786-RS_wells_baseline_bgw!E786</f>
        <v>-97853.109999999404</v>
      </c>
      <c r="F786">
        <f>RS_wells_scenario_1_bgw!F786-RS_wells_baseline_bgw!F786</f>
        <v>0</v>
      </c>
      <c r="G786">
        <f>RS_wells_scenario_1_bgw!G786-RS_wells_baseline_bgw!G786</f>
        <v>0</v>
      </c>
      <c r="H786" s="19">
        <f>RS_wells_scenario_1_bgw!H786-RS_wells_baseline_bgw!H786</f>
        <v>-1745.2520999982953</v>
      </c>
      <c r="I786">
        <f>RS_wells_scenario_1_bgw!I786-RS_wells_baseline_bgw!I786</f>
        <v>-33209.205299999565</v>
      </c>
      <c r="J786">
        <f>RS_wells_scenario_1_bgw!J786-RS_wells_baseline_bgw!J786</f>
        <v>9.999983012676239E-5</v>
      </c>
      <c r="K786">
        <f>RS_wells_scenario_1_bgw!K786-RS_wells_baseline_bgw!K786</f>
        <v>-191566.64999999851</v>
      </c>
      <c r="L786">
        <f>RS_wells_scenario_1_bgw!L786-RS_wells_baseline_bgw!L786</f>
        <v>8558.4267999976873</v>
      </c>
      <c r="M786">
        <f>RS_wells_scenario_1_bgw!M786-RS_wells_baseline_bgw!M786</f>
        <v>0</v>
      </c>
      <c r="N786">
        <f>RS_wells_scenario_1_bgw!N786-RS_wells_baseline_bgw!N786</f>
        <v>11290.390600010753</v>
      </c>
      <c r="O786">
        <v>10.145833333333334</v>
      </c>
      <c r="P786">
        <f t="shared" si="174"/>
        <v>1961</v>
      </c>
      <c r="Q786" s="2">
        <f t="shared" si="175"/>
        <v>22544.479166666039</v>
      </c>
      <c r="R786">
        <f t="shared" si="176"/>
        <v>-0.29864015349390716</v>
      </c>
      <c r="S786">
        <f>I786*$O786/ref!$B$3</f>
        <v>-7.7349646948173918</v>
      </c>
      <c r="T786">
        <f>K786*$O786/ref!$B$3</f>
        <v>-44.618992266413798</v>
      </c>
      <c r="U786">
        <f>L786*$O786/ref!$B$3</f>
        <v>1.993396967592054</v>
      </c>
      <c r="V786">
        <f>N786*$O786/ref!$B$3</f>
        <v>2.6297158240574481</v>
      </c>
      <c r="W786">
        <f t="shared" si="180"/>
        <v>9</v>
      </c>
      <c r="X786" t="str">
        <f t="shared" si="181"/>
        <v>9 1961</v>
      </c>
      <c r="Y786">
        <f t="shared" si="178"/>
        <v>4</v>
      </c>
      <c r="Z786">
        <f t="shared" si="182"/>
        <v>2005</v>
      </c>
      <c r="AA786" t="str">
        <f t="shared" si="183"/>
        <v>4 2005</v>
      </c>
      <c r="AB786" s="1">
        <f t="shared" si="179"/>
        <v>38473</v>
      </c>
      <c r="AC786">
        <f t="shared" si="177"/>
        <v>3</v>
      </c>
      <c r="AD786" s="16">
        <f t="shared" si="184"/>
        <v>-140.95132151233003</v>
      </c>
      <c r="AE786" s="16">
        <f t="shared" si="185"/>
        <v>-4151.8176146407213</v>
      </c>
      <c r="AF786" s="16">
        <f t="shared" si="186"/>
        <v>2575.1111088588036</v>
      </c>
      <c r="AG786" s="16">
        <f t="shared" si="187"/>
        <v>4646.0635633752281</v>
      </c>
      <c r="AH786">
        <f>INDEX(Impacts_scenario_1_RSBsn_Mask!$Y$2:$Y$70,$Z786-1939+1,1)</f>
        <v>0.71261361675498336</v>
      </c>
    </row>
    <row r="787" spans="1:34" x14ac:dyDescent="0.3">
      <c r="A787">
        <v>262</v>
      </c>
      <c r="B787">
        <v>3</v>
      </c>
      <c r="C787">
        <f>RS_wells_scenario_1_bgw!C787-RS_wells_baseline_bgw!C787</f>
        <v>-87747.619000002742</v>
      </c>
      <c r="D787">
        <f>RS_wells_scenario_1_bgw!D787-RS_wells_baseline_bgw!D787</f>
        <v>0</v>
      </c>
      <c r="E787">
        <f>RS_wells_scenario_1_bgw!E787-RS_wells_baseline_bgw!E787</f>
        <v>-97853.109999999404</v>
      </c>
      <c r="F787">
        <f>RS_wells_scenario_1_bgw!F787-RS_wells_baseline_bgw!F787</f>
        <v>0</v>
      </c>
      <c r="G787">
        <f>RS_wells_scenario_1_bgw!G787-RS_wells_baseline_bgw!G787</f>
        <v>0</v>
      </c>
      <c r="H787" s="19">
        <f>RS_wells_scenario_1_bgw!H787-RS_wells_baseline_bgw!H787</f>
        <v>-2053.4039000049233</v>
      </c>
      <c r="I787">
        <f>RS_wells_scenario_1_bgw!I787-RS_wells_baseline_bgw!I787</f>
        <v>-14075.386799998581</v>
      </c>
      <c r="J787">
        <f>RS_wells_scenario_1_bgw!J787-RS_wells_baseline_bgw!J787</f>
        <v>1.9999966025352478E-4</v>
      </c>
      <c r="K787">
        <f>RS_wells_scenario_1_bgw!K787-RS_wells_baseline_bgw!K787</f>
        <v>-191566.64999999851</v>
      </c>
      <c r="L787">
        <f>RS_wells_scenario_1_bgw!L787-RS_wells_baseline_bgw!L787</f>
        <v>8671.5434000045061</v>
      </c>
      <c r="M787">
        <f>RS_wells_scenario_1_bgw!M787-RS_wells_baseline_bgw!M787</f>
        <v>0</v>
      </c>
      <c r="N787">
        <f>RS_wells_scenario_1_bgw!N787-RS_wells_baseline_bgw!N787</f>
        <v>9752.7032999992371</v>
      </c>
      <c r="O787">
        <v>10.145833333333334</v>
      </c>
      <c r="P787">
        <f t="shared" si="174"/>
        <v>1961</v>
      </c>
      <c r="Q787" s="2">
        <f t="shared" si="175"/>
        <v>22554.624999999371</v>
      </c>
      <c r="R787">
        <f t="shared" si="176"/>
        <v>-0.27047210080192807</v>
      </c>
      <c r="S787">
        <f>I787*$O787/ref!$B$3</f>
        <v>-3.2783867900593577</v>
      </c>
      <c r="T787">
        <f>K787*$O787/ref!$B$3</f>
        <v>-44.618992266413798</v>
      </c>
      <c r="U787">
        <f>L787*$O787/ref!$B$3</f>
        <v>2.0197436657303118</v>
      </c>
      <c r="V787">
        <f>N787*$O787/ref!$B$3</f>
        <v>2.2715634121038168</v>
      </c>
      <c r="W787">
        <f t="shared" si="180"/>
        <v>9</v>
      </c>
      <c r="X787" t="str">
        <f t="shared" si="181"/>
        <v>9 1961</v>
      </c>
      <c r="Y787">
        <f t="shared" si="178"/>
        <v>5</v>
      </c>
      <c r="Z787">
        <f t="shared" si="182"/>
        <v>2005</v>
      </c>
      <c r="AA787" t="str">
        <f t="shared" si="183"/>
        <v>5 2005</v>
      </c>
      <c r="AB787" s="1">
        <f t="shared" si="179"/>
        <v>38503.4375</v>
      </c>
      <c r="AC787">
        <f t="shared" si="177"/>
        <v>3</v>
      </c>
      <c r="AD787" s="16">
        <f t="shared" si="184"/>
        <v>-185.24465423654141</v>
      </c>
      <c r="AE787" s="16">
        <f t="shared" si="185"/>
        <v>-6478.3893663194458</v>
      </c>
      <c r="AF787" s="16">
        <f t="shared" si="186"/>
        <v>2975.056045483529</v>
      </c>
      <c r="AG787" s="16">
        <f t="shared" si="187"/>
        <v>4325.4304613515833</v>
      </c>
      <c r="AH787">
        <f>INDEX(Impacts_scenario_1_RSBsn_Mask!$Y$2:$Y$70,$Z787-1939+1,1)</f>
        <v>0.71261361675498336</v>
      </c>
    </row>
    <row r="788" spans="1:34" x14ac:dyDescent="0.3">
      <c r="A788">
        <v>263</v>
      </c>
      <c r="B788">
        <v>1</v>
      </c>
      <c r="C788">
        <f>RS_wells_scenario_1_bgw!C788-RS_wells_baseline_bgw!C788</f>
        <v>-75106.352000012994</v>
      </c>
      <c r="D788">
        <f>RS_wells_scenario_1_bgw!D788-RS_wells_baseline_bgw!D788</f>
        <v>0</v>
      </c>
      <c r="E788">
        <f>RS_wells_scenario_1_bgw!E788-RS_wells_baseline_bgw!E788</f>
        <v>0</v>
      </c>
      <c r="F788">
        <f>RS_wells_scenario_1_bgw!F788-RS_wells_baseline_bgw!F788</f>
        <v>0</v>
      </c>
      <c r="G788">
        <f>RS_wells_scenario_1_bgw!G788-RS_wells_baseline_bgw!G788</f>
        <v>0</v>
      </c>
      <c r="H788" s="19">
        <f>RS_wells_scenario_1_bgw!H788-RS_wells_baseline_bgw!H788</f>
        <v>-3506.8408000022173</v>
      </c>
      <c r="I788">
        <f>RS_wells_scenario_1_bgw!I788-RS_wells_baseline_bgw!I788</f>
        <v>-93205.993299998343</v>
      </c>
      <c r="J788">
        <f>RS_wells_scenario_1_bgw!J788-RS_wells_baseline_bgw!J788</f>
        <v>2.000005915760994E-4</v>
      </c>
      <c r="K788">
        <f>RS_wells_scenario_1_bgw!K788-RS_wells_baseline_bgw!K788</f>
        <v>-169.41999999992549</v>
      </c>
      <c r="L788">
        <f>RS_wells_scenario_1_bgw!L788-RS_wells_baseline_bgw!L788</f>
        <v>3709.6702000051737</v>
      </c>
      <c r="M788">
        <f>RS_wells_scenario_1_bgw!M788-RS_wells_baseline_bgw!M788</f>
        <v>0</v>
      </c>
      <c r="N788">
        <f>RS_wells_scenario_1_bgw!N788-RS_wells_baseline_bgw!N788</f>
        <v>12553.978399991989</v>
      </c>
      <c r="O788">
        <v>10.145833333333334</v>
      </c>
      <c r="P788">
        <f t="shared" si="174"/>
        <v>1961</v>
      </c>
      <c r="Q788" s="2">
        <f t="shared" si="175"/>
        <v>22564.770833332703</v>
      </c>
      <c r="R788">
        <f t="shared" si="176"/>
        <v>-0.36794545704454079</v>
      </c>
      <c r="S788">
        <f>I788*$O788/ref!$B$3</f>
        <v>-21.709193610871594</v>
      </c>
      <c r="T788">
        <f>K788*$O788/ref!$B$3</f>
        <v>-3.9460676844182217E-2</v>
      </c>
      <c r="U788">
        <f>L788*$O788/ref!$B$3</f>
        <v>0.86404259804604755</v>
      </c>
      <c r="V788">
        <f>N788*$O788/ref!$B$3</f>
        <v>2.9240259990033377</v>
      </c>
      <c r="W788">
        <f t="shared" si="180"/>
        <v>10</v>
      </c>
      <c r="X788" t="str">
        <f t="shared" si="181"/>
        <v>10 1961</v>
      </c>
      <c r="Y788">
        <f t="shared" si="178"/>
        <v>6</v>
      </c>
      <c r="Z788">
        <f t="shared" si="182"/>
        <v>2005</v>
      </c>
      <c r="AA788" t="str">
        <f t="shared" si="183"/>
        <v>6 2005</v>
      </c>
      <c r="AB788" s="1">
        <f t="shared" si="179"/>
        <v>38533.875</v>
      </c>
      <c r="AC788">
        <f t="shared" si="177"/>
        <v>3</v>
      </c>
      <c r="AD788" s="16">
        <f t="shared" si="184"/>
        <v>3718.8506961647217</v>
      </c>
      <c r="AE788" s="16">
        <f t="shared" si="185"/>
        <v>-15347.983271794634</v>
      </c>
      <c r="AF788" s="16">
        <f t="shared" si="186"/>
        <v>1684.128083681368</v>
      </c>
      <c r="AG788" s="16">
        <f t="shared" si="187"/>
        <v>5424.1319822561263</v>
      </c>
      <c r="AH788">
        <f>INDEX(Impacts_scenario_1_RSBsn_Mask!$Y$2:$Y$70,$Z788-1939+1,1)</f>
        <v>0.71261361675498336</v>
      </c>
    </row>
    <row r="789" spans="1:34" x14ac:dyDescent="0.3">
      <c r="A789">
        <v>263</v>
      </c>
      <c r="B789">
        <v>2</v>
      </c>
      <c r="C789">
        <f>RS_wells_scenario_1_bgw!C789-RS_wells_baseline_bgw!C789</f>
        <v>-42851.880000010133</v>
      </c>
      <c r="D789">
        <f>RS_wells_scenario_1_bgw!D789-RS_wells_baseline_bgw!D789</f>
        <v>0</v>
      </c>
      <c r="E789">
        <f>RS_wells_scenario_1_bgw!E789-RS_wells_baseline_bgw!E789</f>
        <v>0</v>
      </c>
      <c r="F789">
        <f>RS_wells_scenario_1_bgw!F789-RS_wells_baseline_bgw!F789</f>
        <v>0</v>
      </c>
      <c r="G789">
        <f>RS_wells_scenario_1_bgw!G789-RS_wells_baseline_bgw!G789</f>
        <v>0</v>
      </c>
      <c r="H789" s="19">
        <f>RS_wells_scenario_1_bgw!H789-RS_wells_baseline_bgw!H789</f>
        <v>-3055.2820999994874</v>
      </c>
      <c r="I789">
        <f>RS_wells_scenario_1_bgw!I789-RS_wells_baseline_bgw!I789</f>
        <v>-62655.093500003219</v>
      </c>
      <c r="J789">
        <f>RS_wells_scenario_1_bgw!J789-RS_wells_baseline_bgw!J789</f>
        <v>9.999983012676239E-5</v>
      </c>
      <c r="K789">
        <f>RS_wells_scenario_1_bgw!K789-RS_wells_baseline_bgw!K789</f>
        <v>-169.41999999992549</v>
      </c>
      <c r="L789">
        <f>RS_wells_scenario_1_bgw!L789-RS_wells_baseline_bgw!L789</f>
        <v>3874.2258000001311</v>
      </c>
      <c r="M789">
        <f>RS_wells_scenario_1_bgw!M789-RS_wells_baseline_bgw!M789</f>
        <v>0</v>
      </c>
      <c r="N789">
        <f>RS_wells_scenario_1_bgw!N789-RS_wells_baseline_bgw!N789</f>
        <v>13015.384900003672</v>
      </c>
      <c r="O789">
        <v>10.145833333333334</v>
      </c>
      <c r="P789">
        <f t="shared" si="174"/>
        <v>1961</v>
      </c>
      <c r="Q789" s="2">
        <f t="shared" si="175"/>
        <v>22574.916666666035</v>
      </c>
      <c r="R789">
        <f t="shared" si="176"/>
        <v>-0.36817106529216859</v>
      </c>
      <c r="S789">
        <f>I789*$O789/ref!$B$3</f>
        <v>-14.593391554991952</v>
      </c>
      <c r="T789">
        <f>K789*$O789/ref!$B$3</f>
        <v>-3.9460676844182217E-2</v>
      </c>
      <c r="U789">
        <f>L789*$O789/ref!$B$3</f>
        <v>0.90237027691692684</v>
      </c>
      <c r="V789">
        <f>N789*$O789/ref!$B$3</f>
        <v>3.0314950864237971</v>
      </c>
      <c r="W789">
        <f t="shared" si="180"/>
        <v>10</v>
      </c>
      <c r="X789" t="str">
        <f t="shared" si="181"/>
        <v>10 1961</v>
      </c>
      <c r="Y789">
        <f t="shared" si="178"/>
        <v>7</v>
      </c>
      <c r="Z789">
        <f t="shared" si="182"/>
        <v>2005</v>
      </c>
      <c r="AA789" t="str">
        <f t="shared" si="183"/>
        <v>7 2005</v>
      </c>
      <c r="AB789" s="1">
        <f t="shared" si="179"/>
        <v>38564.3125</v>
      </c>
      <c r="AC789">
        <f t="shared" si="177"/>
        <v>3</v>
      </c>
      <c r="AD789" s="16">
        <f t="shared" si="184"/>
        <v>831.86900707352856</v>
      </c>
      <c r="AE789" s="16">
        <f t="shared" si="185"/>
        <v>-47051.027258422291</v>
      </c>
      <c r="AF789" s="16">
        <f t="shared" si="186"/>
        <v>3888.140791423948</v>
      </c>
      <c r="AG789" s="16">
        <f t="shared" si="187"/>
        <v>4944.6250561695579</v>
      </c>
      <c r="AH789">
        <f>INDEX(Impacts_scenario_1_RSBsn_Mask!$Y$2:$Y$70,$Z789-1939+1,1)</f>
        <v>0.71261361675498336</v>
      </c>
    </row>
    <row r="790" spans="1:34" x14ac:dyDescent="0.3">
      <c r="A790">
        <v>263</v>
      </c>
      <c r="B790">
        <v>3</v>
      </c>
      <c r="C790">
        <f>RS_wells_scenario_1_bgw!C790-RS_wells_baseline_bgw!C790</f>
        <v>-24837.760800004005</v>
      </c>
      <c r="D790">
        <f>RS_wells_scenario_1_bgw!D790-RS_wells_baseline_bgw!D790</f>
        <v>0</v>
      </c>
      <c r="E790">
        <f>RS_wells_scenario_1_bgw!E790-RS_wells_baseline_bgw!E790</f>
        <v>0</v>
      </c>
      <c r="F790">
        <f>RS_wells_scenario_1_bgw!F790-RS_wells_baseline_bgw!F790</f>
        <v>0</v>
      </c>
      <c r="G790">
        <f>RS_wells_scenario_1_bgw!G790-RS_wells_baseline_bgw!G790</f>
        <v>0</v>
      </c>
      <c r="H790" s="19">
        <f>RS_wells_scenario_1_bgw!H790-RS_wells_baseline_bgw!H790</f>
        <v>-2873.1456000059843</v>
      </c>
      <c r="I790">
        <f>RS_wells_scenario_1_bgw!I790-RS_wells_baseline_bgw!I790</f>
        <v>-44856.662200000137</v>
      </c>
      <c r="J790">
        <f>RS_wells_scenario_1_bgw!J790-RS_wells_baseline_bgw!J790</f>
        <v>2.000005915760994E-4</v>
      </c>
      <c r="K790">
        <f>RS_wells_scenario_1_bgw!K790-RS_wells_baseline_bgw!K790</f>
        <v>-169.41999999992549</v>
      </c>
      <c r="L790">
        <f>RS_wells_scenario_1_bgw!L790-RS_wells_baseline_bgw!L790</f>
        <v>3980.9368000030518</v>
      </c>
      <c r="M790">
        <f>RS_wells_scenario_1_bgw!M790-RS_wells_baseline_bgw!M790</f>
        <v>0</v>
      </c>
      <c r="N790">
        <f>RS_wells_scenario_1_bgw!N790-RS_wells_baseline_bgw!N790</f>
        <v>13316.435600012541</v>
      </c>
      <c r="O790">
        <v>10.145833333333334</v>
      </c>
      <c r="P790">
        <f t="shared" si="174"/>
        <v>1961</v>
      </c>
      <c r="Q790" s="2">
        <f t="shared" si="175"/>
        <v>22585.062499999367</v>
      </c>
      <c r="R790">
        <f t="shared" si="176"/>
        <v>-0.37089533104280697</v>
      </c>
      <c r="S790">
        <f>I790*$O790/ref!$B$3</f>
        <v>-10.447847074628896</v>
      </c>
      <c r="T790">
        <f>K790*$O790/ref!$B$3</f>
        <v>-3.9460676844182217E-2</v>
      </c>
      <c r="U790">
        <f>L790*$O790/ref!$B$3</f>
        <v>0.92722500650514916</v>
      </c>
      <c r="V790">
        <f>N790*$O790/ref!$B$3</f>
        <v>3.101614696781311</v>
      </c>
      <c r="W790">
        <f t="shared" si="180"/>
        <v>10</v>
      </c>
      <c r="X790" t="str">
        <f t="shared" si="181"/>
        <v>10 1961</v>
      </c>
      <c r="Y790">
        <f t="shared" si="178"/>
        <v>8</v>
      </c>
      <c r="Z790">
        <f t="shared" si="182"/>
        <v>2005</v>
      </c>
      <c r="AA790" t="str">
        <f t="shared" si="183"/>
        <v>8 2005</v>
      </c>
      <c r="AB790" s="1">
        <f t="shared" si="179"/>
        <v>38594.75</v>
      </c>
      <c r="AC790">
        <f t="shared" si="177"/>
        <v>3</v>
      </c>
      <c r="AD790" s="16">
        <f t="shared" si="184"/>
        <v>9725.8980690014778</v>
      </c>
      <c r="AE790" s="16">
        <f t="shared" si="185"/>
        <v>-51637.781627137825</v>
      </c>
      <c r="AF790" s="16">
        <f t="shared" si="186"/>
        <v>2420.995394375097</v>
      </c>
      <c r="AG790" s="16">
        <f t="shared" si="187"/>
        <v>5165.399547213281</v>
      </c>
      <c r="AH790">
        <f>INDEX(Impacts_scenario_1_RSBsn_Mask!$Y$2:$Y$70,$Z790-1939+1,1)</f>
        <v>0.71261361675498336</v>
      </c>
    </row>
    <row r="791" spans="1:34" x14ac:dyDescent="0.3">
      <c r="A791">
        <v>264</v>
      </c>
      <c r="B791">
        <v>1</v>
      </c>
      <c r="C791">
        <f>RS_wells_scenario_1_bgw!C791-RS_wells_baseline_bgw!C791</f>
        <v>-10576.464200004935</v>
      </c>
      <c r="D791">
        <f>RS_wells_scenario_1_bgw!D791-RS_wells_baseline_bgw!D791</f>
        <v>0</v>
      </c>
      <c r="E791">
        <f>RS_wells_scenario_1_bgw!E791-RS_wells_baseline_bgw!E791</f>
        <v>0</v>
      </c>
      <c r="F791">
        <f>RS_wells_scenario_1_bgw!F791-RS_wells_baseline_bgw!F791</f>
        <v>0</v>
      </c>
      <c r="G791">
        <f>RS_wells_scenario_1_bgw!G791-RS_wells_baseline_bgw!G791</f>
        <v>0</v>
      </c>
      <c r="H791" s="19">
        <f>RS_wells_scenario_1_bgw!H791-RS_wells_baseline_bgw!H791</f>
        <v>-2793.1774000003934</v>
      </c>
      <c r="I791">
        <f>RS_wells_scenario_1_bgw!I791-RS_wells_baseline_bgw!I791</f>
        <v>-26923.659199997783</v>
      </c>
      <c r="J791">
        <f>RS_wells_scenario_1_bgw!J791-RS_wells_baseline_bgw!J791</f>
        <v>1.9999966025352478E-4</v>
      </c>
      <c r="K791">
        <f>RS_wells_scenario_1_bgw!K791-RS_wells_baseline_bgw!K791</f>
        <v>-169.41999999992549</v>
      </c>
      <c r="L791">
        <f>RS_wells_scenario_1_bgw!L791-RS_wells_baseline_bgw!L791</f>
        <v>0</v>
      </c>
      <c r="M791">
        <f>RS_wells_scenario_1_bgw!M791-RS_wells_baseline_bgw!M791</f>
        <v>0</v>
      </c>
      <c r="N791">
        <f>RS_wells_scenario_1_bgw!N791-RS_wells_baseline_bgw!N791</f>
        <v>13710.390399992466</v>
      </c>
      <c r="O791">
        <v>10.145833333333334</v>
      </c>
      <c r="P791">
        <f t="shared" si="174"/>
        <v>1961</v>
      </c>
      <c r="Q791" s="2">
        <f t="shared" si="175"/>
        <v>22595.208333332699</v>
      </c>
      <c r="R791">
        <f t="shared" si="176"/>
        <v>-0.37808860939273448</v>
      </c>
      <c r="S791">
        <f>I791*$O791/ref!$B$3</f>
        <v>-6.2709586539633655</v>
      </c>
      <c r="T791">
        <f>K791*$O791/ref!$B$3</f>
        <v>-3.9460676844182217E-2</v>
      </c>
      <c r="U791">
        <f>L791*$O791/ref!$B$3</f>
        <v>0</v>
      </c>
      <c r="V791">
        <f>N791*$O791/ref!$B$3</f>
        <v>3.193373184877339</v>
      </c>
      <c r="W791">
        <f t="shared" si="180"/>
        <v>11</v>
      </c>
      <c r="X791" t="str">
        <f t="shared" si="181"/>
        <v>11 1961</v>
      </c>
      <c r="Y791">
        <f t="shared" si="178"/>
        <v>9</v>
      </c>
      <c r="Z791">
        <f t="shared" si="182"/>
        <v>2005</v>
      </c>
      <c r="AA791" t="str">
        <f t="shared" si="183"/>
        <v>9 2005</v>
      </c>
      <c r="AB791" s="1">
        <f t="shared" si="179"/>
        <v>38625.1875</v>
      </c>
      <c r="AC791">
        <f t="shared" si="177"/>
        <v>3</v>
      </c>
      <c r="AD791" s="16">
        <f t="shared" si="184"/>
        <v>-501.18243136157929</v>
      </c>
      <c r="AE791" s="16">
        <f t="shared" si="185"/>
        <v>-23211.412020732903</v>
      </c>
      <c r="AF791" s="16">
        <f t="shared" si="186"/>
        <v>4266.6741833046408</v>
      </c>
      <c r="AG791" s="16">
        <f t="shared" si="187"/>
        <v>4612.2973998583848</v>
      </c>
      <c r="AH791">
        <f>INDEX(Impacts_scenario_1_RSBsn_Mask!$Y$2:$Y$70,$Z791-1939+1,1)</f>
        <v>0.71261361675498336</v>
      </c>
    </row>
    <row r="792" spans="1:34" x14ac:dyDescent="0.3">
      <c r="A792">
        <v>264</v>
      </c>
      <c r="B792">
        <v>2</v>
      </c>
      <c r="C792">
        <f>RS_wells_scenario_1_bgw!C792-RS_wells_baseline_bgw!C792</f>
        <v>-3278.4722000062466</v>
      </c>
      <c r="D792">
        <f>RS_wells_scenario_1_bgw!D792-RS_wells_baseline_bgw!D792</f>
        <v>0</v>
      </c>
      <c r="E792">
        <f>RS_wells_scenario_1_bgw!E792-RS_wells_baseline_bgw!E792</f>
        <v>0</v>
      </c>
      <c r="F792">
        <f>RS_wells_scenario_1_bgw!F792-RS_wells_baseline_bgw!F792</f>
        <v>0</v>
      </c>
      <c r="G792">
        <f>RS_wells_scenario_1_bgw!G792-RS_wells_baseline_bgw!G792</f>
        <v>0</v>
      </c>
      <c r="H792" s="19">
        <f>RS_wells_scenario_1_bgw!H792-RS_wells_baseline_bgw!H792</f>
        <v>-2799.713700003922</v>
      </c>
      <c r="I792">
        <f>RS_wells_scenario_1_bgw!I792-RS_wells_baseline_bgw!I792</f>
        <v>-19571.393599994481</v>
      </c>
      <c r="J792">
        <f>RS_wells_scenario_1_bgw!J792-RS_wells_baseline_bgw!J792</f>
        <v>2.000005915760994E-4</v>
      </c>
      <c r="K792">
        <f>RS_wells_scenario_1_bgw!K792-RS_wells_baseline_bgw!K792</f>
        <v>-169.41999999992549</v>
      </c>
      <c r="L792">
        <f>RS_wells_scenario_1_bgw!L792-RS_wells_baseline_bgw!L792</f>
        <v>0</v>
      </c>
      <c r="M792">
        <f>RS_wells_scenario_1_bgw!M792-RS_wells_baseline_bgw!M792</f>
        <v>0</v>
      </c>
      <c r="N792">
        <f>RS_wells_scenario_1_bgw!N792-RS_wells_baseline_bgw!N792</f>
        <v>13879.308799996972</v>
      </c>
      <c r="O792">
        <v>10.145833333333334</v>
      </c>
      <c r="P792">
        <f t="shared" si="174"/>
        <v>1961</v>
      </c>
      <c r="Q792" s="2">
        <f t="shared" si="175"/>
        <v>22605.354166666031</v>
      </c>
      <c r="R792">
        <f t="shared" si="176"/>
        <v>-0.38210819014893227</v>
      </c>
      <c r="S792">
        <f>I792*$O792/ref!$B$3</f>
        <v>-4.5584962710424852</v>
      </c>
      <c r="T792">
        <f>K792*$O792/ref!$B$3</f>
        <v>-3.9460676844182217E-2</v>
      </c>
      <c r="U792">
        <f>L792*$O792/ref!$B$3</f>
        <v>0</v>
      </c>
      <c r="V792">
        <f>N792*$O792/ref!$B$3</f>
        <v>3.2327170309145079</v>
      </c>
      <c r="W792">
        <f t="shared" si="180"/>
        <v>11</v>
      </c>
      <c r="X792" t="str">
        <f t="shared" si="181"/>
        <v>11 1961</v>
      </c>
      <c r="Y792">
        <f t="shared" si="178"/>
        <v>10</v>
      </c>
      <c r="Z792">
        <f t="shared" si="182"/>
        <v>2005</v>
      </c>
      <c r="AA792" t="str">
        <f t="shared" si="183"/>
        <v>10 2005</v>
      </c>
      <c r="AB792" s="1">
        <f t="shared" si="179"/>
        <v>38655.625</v>
      </c>
      <c r="AC792">
        <f t="shared" si="177"/>
        <v>3</v>
      </c>
      <c r="AD792" s="16">
        <f t="shared" si="184"/>
        <v>-7100.1847743564904</v>
      </c>
      <c r="AE792" s="16">
        <f t="shared" si="185"/>
        <v>-57.818518795911913</v>
      </c>
      <c r="AF792" s="16">
        <f t="shared" si="186"/>
        <v>1473.8889707465273</v>
      </c>
      <c r="AG792" s="16">
        <f t="shared" si="187"/>
        <v>5176.2856042890544</v>
      </c>
      <c r="AH792">
        <f>INDEX(Impacts_scenario_1_RSBsn_Mask!$Y$2:$Y$70,$Z792-1939+1,1)</f>
        <v>0.71261361675498336</v>
      </c>
    </row>
    <row r="793" spans="1:34" x14ac:dyDescent="0.3">
      <c r="A793">
        <v>264</v>
      </c>
      <c r="B793">
        <v>3</v>
      </c>
      <c r="C793">
        <f>RS_wells_scenario_1_bgw!C793-RS_wells_baseline_bgw!C793</f>
        <v>913.08590000867844</v>
      </c>
      <c r="D793">
        <f>RS_wells_scenario_1_bgw!D793-RS_wells_baseline_bgw!D793</f>
        <v>0</v>
      </c>
      <c r="E793">
        <f>RS_wells_scenario_1_bgw!E793-RS_wells_baseline_bgw!E793</f>
        <v>0</v>
      </c>
      <c r="F793">
        <f>RS_wells_scenario_1_bgw!F793-RS_wells_baseline_bgw!F793</f>
        <v>0</v>
      </c>
      <c r="G793">
        <f>RS_wells_scenario_1_bgw!G793-RS_wells_baseline_bgw!G793</f>
        <v>0</v>
      </c>
      <c r="H793" s="19">
        <f>RS_wells_scenario_1_bgw!H793-RS_wells_baseline_bgw!H793</f>
        <v>-2691.2500999942422</v>
      </c>
      <c r="I793">
        <f>RS_wells_scenario_1_bgw!I793-RS_wells_baseline_bgw!I793</f>
        <v>-15656.919200003147</v>
      </c>
      <c r="J793">
        <f>RS_wells_scenario_1_bgw!J793-RS_wells_baseline_bgw!J793</f>
        <v>9.999983012676239E-5</v>
      </c>
      <c r="K793">
        <f>RS_wells_scenario_1_bgw!K793-RS_wells_baseline_bgw!K793</f>
        <v>-169.41999999992549</v>
      </c>
      <c r="L793">
        <f>RS_wells_scenario_1_bgw!L793-RS_wells_baseline_bgw!L793</f>
        <v>0</v>
      </c>
      <c r="M793">
        <f>RS_wells_scenario_1_bgw!M793-RS_wells_baseline_bgw!M793</f>
        <v>0</v>
      </c>
      <c r="N793">
        <f>RS_wells_scenario_1_bgw!N793-RS_wells_baseline_bgw!N793</f>
        <v>14034.168999999762</v>
      </c>
      <c r="O793">
        <v>10.145833333333334</v>
      </c>
      <c r="P793">
        <f t="shared" si="174"/>
        <v>1961</v>
      </c>
      <c r="Q793" s="2">
        <f t="shared" si="175"/>
        <v>22615.499999999363</v>
      </c>
      <c r="R793">
        <f t="shared" si="176"/>
        <v>-0.3831711134019245</v>
      </c>
      <c r="S793">
        <f>I793*$O793/ref!$B$3</f>
        <v>-3.6467514397772867</v>
      </c>
      <c r="T793">
        <f>K793*$O793/ref!$B$3</f>
        <v>-3.9460676844182217E-2</v>
      </c>
      <c r="U793">
        <f>L793*$O793/ref!$B$3</f>
        <v>0</v>
      </c>
      <c r="V793">
        <f>N793*$O793/ref!$B$3</f>
        <v>3.2687864932468069</v>
      </c>
      <c r="W793">
        <f t="shared" si="180"/>
        <v>11</v>
      </c>
      <c r="X793" t="str">
        <f t="shared" si="181"/>
        <v>11 1961</v>
      </c>
      <c r="Y793">
        <f t="shared" si="178"/>
        <v>11</v>
      </c>
      <c r="Z793">
        <f t="shared" si="182"/>
        <v>2005</v>
      </c>
      <c r="AA793" t="str">
        <f t="shared" si="183"/>
        <v>11 2005</v>
      </c>
      <c r="AB793" s="1">
        <f t="shared" si="179"/>
        <v>38686.0625</v>
      </c>
      <c r="AC793">
        <f t="shared" si="177"/>
        <v>3</v>
      </c>
      <c r="AD793" s="16">
        <f t="shared" si="184"/>
        <v>-2842.7922659578717</v>
      </c>
      <c r="AE793" s="16">
        <f t="shared" si="185"/>
        <v>-57.818518795911913</v>
      </c>
      <c r="AF793" s="16">
        <f t="shared" si="186"/>
        <v>1269.0535998708203</v>
      </c>
      <c r="AG793" s="16">
        <f t="shared" si="187"/>
        <v>5381.2362210474112</v>
      </c>
      <c r="AH793">
        <f>INDEX(Impacts_scenario_1_RSBsn_Mask!$Y$2:$Y$70,$Z793-1939+1,1)</f>
        <v>0.71261361675498336</v>
      </c>
    </row>
    <row r="794" spans="1:34" x14ac:dyDescent="0.3">
      <c r="A794">
        <v>265</v>
      </c>
      <c r="B794">
        <v>1</v>
      </c>
      <c r="C794">
        <f>RS_wells_scenario_1_bgw!C794-RS_wells_baseline_bgw!C794</f>
        <v>1876.5615999996662</v>
      </c>
      <c r="D794">
        <f>RS_wells_scenario_1_bgw!D794-RS_wells_baseline_bgw!D794</f>
        <v>0</v>
      </c>
      <c r="E794">
        <f>RS_wells_scenario_1_bgw!E794-RS_wells_baseline_bgw!E794</f>
        <v>0</v>
      </c>
      <c r="F794">
        <f>RS_wells_scenario_1_bgw!F794-RS_wells_baseline_bgw!F794</f>
        <v>0</v>
      </c>
      <c r="G794">
        <f>RS_wells_scenario_1_bgw!G794-RS_wells_baseline_bgw!G794</f>
        <v>0</v>
      </c>
      <c r="H794" s="19">
        <f>RS_wells_scenario_1_bgw!H794-RS_wells_baseline_bgw!H794</f>
        <v>-2714.1948999986053</v>
      </c>
      <c r="I794">
        <f>RS_wells_scenario_1_bgw!I794-RS_wells_baseline_bgw!I794</f>
        <v>-15796.172400001436</v>
      </c>
      <c r="J794">
        <f>RS_wells_scenario_1_bgw!J794-RS_wells_baseline_bgw!J794</f>
        <v>2.000005915760994E-4</v>
      </c>
      <c r="K794">
        <f>RS_wells_scenario_1_bgw!K794-RS_wells_baseline_bgw!K794</f>
        <v>-169.41999999992549</v>
      </c>
      <c r="L794">
        <f>RS_wells_scenario_1_bgw!L794-RS_wells_baseline_bgw!L794</f>
        <v>1139.6264999993145</v>
      </c>
      <c r="M794">
        <f>RS_wells_scenario_1_bgw!M794-RS_wells_baseline_bgw!M794</f>
        <v>0</v>
      </c>
      <c r="N794">
        <f>RS_wells_scenario_1_bgw!N794-RS_wells_baseline_bgw!N794</f>
        <v>13920.75</v>
      </c>
      <c r="O794">
        <v>10.145833333333334</v>
      </c>
      <c r="P794">
        <f t="shared" si="174"/>
        <v>1961</v>
      </c>
      <c r="Q794" s="2">
        <f t="shared" si="175"/>
        <v>22625.645833332695</v>
      </c>
      <c r="R794">
        <f t="shared" si="176"/>
        <v>-0.3810983940434961</v>
      </c>
      <c r="S794">
        <f>I794*$O794/ref!$B$3</f>
        <v>-3.6791857776633283</v>
      </c>
      <c r="T794">
        <f>K794*$O794/ref!$B$3</f>
        <v>-3.9460676844182217E-2</v>
      </c>
      <c r="U794">
        <f>L794*$O794/ref!$B$3</f>
        <v>0.2654375695877651</v>
      </c>
      <c r="V794">
        <f>N794*$O794/ref!$B$3</f>
        <v>3.2423693612258955</v>
      </c>
      <c r="W794">
        <f t="shared" si="180"/>
        <v>12</v>
      </c>
      <c r="X794" t="str">
        <f t="shared" si="181"/>
        <v>12 1961</v>
      </c>
      <c r="Y794">
        <f t="shared" si="178"/>
        <v>12</v>
      </c>
      <c r="Z794">
        <f t="shared" si="182"/>
        <v>2005</v>
      </c>
      <c r="AA794" t="str">
        <f t="shared" si="183"/>
        <v>12 2005</v>
      </c>
      <c r="AB794" s="1">
        <f t="shared" si="179"/>
        <v>38716.5</v>
      </c>
      <c r="AC794">
        <f t="shared" si="177"/>
        <v>3</v>
      </c>
      <c r="AD794" s="16">
        <f t="shared" si="184"/>
        <v>-1421.4153706528346</v>
      </c>
      <c r="AE794" s="16">
        <f t="shared" si="185"/>
        <v>-57.818518795911913</v>
      </c>
      <c r="AF794" s="16">
        <f t="shared" si="186"/>
        <v>663.52976498995679</v>
      </c>
      <c r="AG794" s="16">
        <f t="shared" si="187"/>
        <v>5507.8914238748257</v>
      </c>
      <c r="AH794">
        <f>INDEX(Impacts_scenario_1_RSBsn_Mask!$Y$2:$Y$70,$Z794-1939+1,1)</f>
        <v>0.71261361675498336</v>
      </c>
    </row>
    <row r="795" spans="1:34" x14ac:dyDescent="0.3">
      <c r="A795">
        <v>265</v>
      </c>
      <c r="B795">
        <v>2</v>
      </c>
      <c r="C795">
        <f>RS_wells_scenario_1_bgw!C795-RS_wells_baseline_bgw!C795</f>
        <v>2541.8192999958992</v>
      </c>
      <c r="D795">
        <f>RS_wells_scenario_1_bgw!D795-RS_wells_baseline_bgw!D795</f>
        <v>0</v>
      </c>
      <c r="E795">
        <f>RS_wells_scenario_1_bgw!E795-RS_wells_baseline_bgw!E795</f>
        <v>0</v>
      </c>
      <c r="F795">
        <f>RS_wells_scenario_1_bgw!F795-RS_wells_baseline_bgw!F795</f>
        <v>0</v>
      </c>
      <c r="G795">
        <f>RS_wells_scenario_1_bgw!G795-RS_wells_baseline_bgw!G795</f>
        <v>0</v>
      </c>
      <c r="H795" s="19">
        <f>RS_wells_scenario_1_bgw!H795-RS_wells_baseline_bgw!H795</f>
        <v>-2695.5197999998927</v>
      </c>
      <c r="I795">
        <f>RS_wells_scenario_1_bgw!I795-RS_wells_baseline_bgw!I795</f>
        <v>-14927.356400001794</v>
      </c>
      <c r="J795">
        <f>RS_wells_scenario_1_bgw!J795-RS_wells_baseline_bgw!J795</f>
        <v>1.9999966025352478E-4</v>
      </c>
      <c r="K795">
        <f>RS_wells_scenario_1_bgw!K795-RS_wells_baseline_bgw!K795</f>
        <v>-169.41999999992549</v>
      </c>
      <c r="L795">
        <f>RS_wells_scenario_1_bgw!L795-RS_wells_baseline_bgw!L795</f>
        <v>1138.375300001353</v>
      </c>
      <c r="M795">
        <f>RS_wells_scenario_1_bgw!M795-RS_wells_baseline_bgw!M795</f>
        <v>0</v>
      </c>
      <c r="N795">
        <f>RS_wells_scenario_1_bgw!N795-RS_wells_baseline_bgw!N795</f>
        <v>13750.393399998546</v>
      </c>
      <c r="O795">
        <v>10.145833333333334</v>
      </c>
      <c r="P795">
        <f t="shared" si="174"/>
        <v>1961</v>
      </c>
      <c r="Q795" s="2">
        <f t="shared" si="175"/>
        <v>22635.791666666028</v>
      </c>
      <c r="R795">
        <f t="shared" si="176"/>
        <v>-0.37676777090488978</v>
      </c>
      <c r="S795">
        <f>I795*$O795/ref!$B$3</f>
        <v>-3.4768243834179264</v>
      </c>
      <c r="T795">
        <f>K795*$O795/ref!$B$3</f>
        <v>-3.9460676844182217E-2</v>
      </c>
      <c r="U795">
        <f>L795*$O795/ref!$B$3</f>
        <v>0.26514614473363318</v>
      </c>
      <c r="V795">
        <f>N795*$O795/ref!$B$3</f>
        <v>3.2026905349897135</v>
      </c>
      <c r="W795">
        <f t="shared" si="180"/>
        <v>12</v>
      </c>
      <c r="X795" t="str">
        <f t="shared" si="181"/>
        <v>12 1961</v>
      </c>
      <c r="Y795">
        <f t="shared" si="178"/>
        <v>1</v>
      </c>
      <c r="Z795">
        <f t="shared" si="182"/>
        <v>2006</v>
      </c>
      <c r="AA795" t="str">
        <f t="shared" si="183"/>
        <v>1 2006</v>
      </c>
      <c r="AB795" s="1">
        <f t="shared" si="179"/>
        <v>38746.9375</v>
      </c>
      <c r="AC795">
        <f t="shared" si="177"/>
        <v>3</v>
      </c>
      <c r="AD795" s="16">
        <f t="shared" si="184"/>
        <v>-1216.3853716460535</v>
      </c>
      <c r="AE795" s="16">
        <f t="shared" si="185"/>
        <v>-71.575458247244029</v>
      </c>
      <c r="AF795" s="16">
        <f t="shared" si="186"/>
        <v>1651.5203950555267</v>
      </c>
      <c r="AG795" s="16">
        <f t="shared" si="187"/>
        <v>5284.3523999842655</v>
      </c>
      <c r="AH795">
        <f>INDEX(Impacts_scenario_1_RSBsn_Mask!$Y$2:$Y$70,$Z795-1939+1,1)</f>
        <v>0.63233109703607848</v>
      </c>
    </row>
    <row r="796" spans="1:34" x14ac:dyDescent="0.3">
      <c r="A796">
        <v>265</v>
      </c>
      <c r="B796">
        <v>3</v>
      </c>
      <c r="C796">
        <f>RS_wells_scenario_1_bgw!C796-RS_wells_baseline_bgw!C796</f>
        <v>2411.1834000051022</v>
      </c>
      <c r="D796">
        <f>RS_wells_scenario_1_bgw!D796-RS_wells_baseline_bgw!D796</f>
        <v>0</v>
      </c>
      <c r="E796">
        <f>RS_wells_scenario_1_bgw!E796-RS_wells_baseline_bgw!E796</f>
        <v>0</v>
      </c>
      <c r="F796">
        <f>RS_wells_scenario_1_bgw!F796-RS_wells_baseline_bgw!F796</f>
        <v>0</v>
      </c>
      <c r="G796">
        <f>RS_wells_scenario_1_bgw!G796-RS_wells_baseline_bgw!G796</f>
        <v>0</v>
      </c>
      <c r="H796" s="19">
        <f>RS_wells_scenario_1_bgw!H796-RS_wells_baseline_bgw!H796</f>
        <v>-2818.7993000000715</v>
      </c>
      <c r="I796">
        <f>RS_wells_scenario_1_bgw!I796-RS_wells_baseline_bgw!I796</f>
        <v>-14791.298000000417</v>
      </c>
      <c r="J796">
        <f>RS_wells_scenario_1_bgw!J796-RS_wells_baseline_bgw!J796</f>
        <v>1.9999966025352478E-4</v>
      </c>
      <c r="K796">
        <f>RS_wells_scenario_1_bgw!K796-RS_wells_baseline_bgw!K796</f>
        <v>-169.41999999992549</v>
      </c>
      <c r="L796">
        <f>RS_wells_scenario_1_bgw!L796-RS_wells_baseline_bgw!L796</f>
        <v>1132.1471000015736</v>
      </c>
      <c r="M796">
        <f>RS_wells_scenario_1_bgw!M796-RS_wells_baseline_bgw!M796</f>
        <v>0</v>
      </c>
      <c r="N796">
        <f>RS_wells_scenario_1_bgw!N796-RS_wells_baseline_bgw!N796</f>
        <v>13320.564199998975</v>
      </c>
      <c r="O796">
        <v>10.145833333333334</v>
      </c>
      <c r="P796">
        <f t="shared" si="174"/>
        <v>1961</v>
      </c>
      <c r="Q796" s="2">
        <f t="shared" si="175"/>
        <v>22645.93749999936</v>
      </c>
      <c r="R796">
        <f t="shared" si="176"/>
        <v>-0.36974486827031033</v>
      </c>
      <c r="S796">
        <f>I796*$O796/ref!$B$3</f>
        <v>-3.4451341664754569</v>
      </c>
      <c r="T796">
        <f>K796*$O796/ref!$B$3</f>
        <v>-3.9460676844182217E-2</v>
      </c>
      <c r="U796">
        <f>L796*$O796/ref!$B$3</f>
        <v>0.26369549553334787</v>
      </c>
      <c r="V796">
        <f>N796*$O796/ref!$B$3</f>
        <v>3.1025763149484913</v>
      </c>
      <c r="W796">
        <f t="shared" si="180"/>
        <v>12</v>
      </c>
      <c r="X796" t="str">
        <f t="shared" si="181"/>
        <v>12 1961</v>
      </c>
      <c r="Y796">
        <f t="shared" si="178"/>
        <v>2</v>
      </c>
      <c r="Z796">
        <f t="shared" si="182"/>
        <v>2006</v>
      </c>
      <c r="AA796" t="str">
        <f t="shared" si="183"/>
        <v>2 2006</v>
      </c>
      <c r="AB796" s="1">
        <f t="shared" si="179"/>
        <v>38777.375</v>
      </c>
      <c r="AC796">
        <f t="shared" si="177"/>
        <v>3</v>
      </c>
      <c r="AD796" s="16">
        <f t="shared" si="184"/>
        <v>-850.41858619939876</v>
      </c>
      <c r="AE796" s="16">
        <f t="shared" si="185"/>
        <v>-71.575458247244029</v>
      </c>
      <c r="AF796" s="16">
        <f t="shared" si="186"/>
        <v>1889.5055856085964</v>
      </c>
      <c r="AG796" s="16">
        <f t="shared" si="187"/>
        <v>4990.1109889551317</v>
      </c>
      <c r="AH796">
        <f>INDEX(Impacts_scenario_1_RSBsn_Mask!$Y$2:$Y$70,$Z796-1939+1,1)</f>
        <v>0.63233109703607848</v>
      </c>
    </row>
    <row r="797" spans="1:34" x14ac:dyDescent="0.3">
      <c r="A797">
        <v>266</v>
      </c>
      <c r="B797">
        <v>1</v>
      </c>
      <c r="C797">
        <f>RS_wells_scenario_1_bgw!C797-RS_wells_baseline_bgw!C797</f>
        <v>2242.2270999997854</v>
      </c>
      <c r="D797">
        <f>RS_wells_scenario_1_bgw!D797-RS_wells_baseline_bgw!D797</f>
        <v>0</v>
      </c>
      <c r="E797">
        <f>RS_wells_scenario_1_bgw!E797-RS_wells_baseline_bgw!E797</f>
        <v>0</v>
      </c>
      <c r="F797">
        <f>RS_wells_scenario_1_bgw!F797-RS_wells_baseline_bgw!F797</f>
        <v>0</v>
      </c>
      <c r="G797">
        <f>RS_wells_scenario_1_bgw!G797-RS_wells_baseline_bgw!G797</f>
        <v>0</v>
      </c>
      <c r="H797" s="19">
        <f>RS_wells_scenario_1_bgw!H797-RS_wells_baseline_bgw!H797</f>
        <v>-2794.7357000038028</v>
      </c>
      <c r="I797">
        <f>RS_wells_scenario_1_bgw!I797-RS_wells_baseline_bgw!I797</f>
        <v>-13580.086599998176</v>
      </c>
      <c r="J797">
        <f>RS_wells_scenario_1_bgw!J797-RS_wells_baseline_bgw!J797</f>
        <v>2.000005915760994E-4</v>
      </c>
      <c r="K797">
        <f>RS_wells_scenario_1_bgw!K797-RS_wells_baseline_bgw!K797</f>
        <v>-169.41999999992549</v>
      </c>
      <c r="L797">
        <f>RS_wells_scenario_1_bgw!L797-RS_wells_baseline_bgw!L797</f>
        <v>26.932299999520183</v>
      </c>
      <c r="M797">
        <f>RS_wells_scenario_1_bgw!M797-RS_wells_baseline_bgw!M797</f>
        <v>0</v>
      </c>
      <c r="N797">
        <f>RS_wells_scenario_1_bgw!N797-RS_wells_baseline_bgw!N797</f>
        <v>13141.037300005555</v>
      </c>
      <c r="O797">
        <v>10.145833333333334</v>
      </c>
      <c r="P797">
        <f t="shared" si="174"/>
        <v>1962</v>
      </c>
      <c r="Q797" s="2">
        <f t="shared" si="175"/>
        <v>22656.083333332692</v>
      </c>
      <c r="R797">
        <f t="shared" si="176"/>
        <v>-0.3650807101949452</v>
      </c>
      <c r="S797">
        <f>I797*$O797/ref!$B$3</f>
        <v>-3.1630233079847301</v>
      </c>
      <c r="T797">
        <f>K797*$O797/ref!$B$3</f>
        <v>-3.9460676844182217E-2</v>
      </c>
      <c r="U797">
        <f>L797*$O797/ref!$B$3</f>
        <v>6.2729712368793664E-3</v>
      </c>
      <c r="V797">
        <f>N797*$O797/ref!$B$3</f>
        <v>3.0607615765145324</v>
      </c>
      <c r="W797">
        <f t="shared" si="180"/>
        <v>1</v>
      </c>
      <c r="X797" t="str">
        <f t="shared" si="181"/>
        <v>1 1962</v>
      </c>
      <c r="Y797">
        <f t="shared" si="178"/>
        <v>3</v>
      </c>
      <c r="Z797">
        <f t="shared" si="182"/>
        <v>2006</v>
      </c>
      <c r="AA797" t="str">
        <f t="shared" si="183"/>
        <v>3 2006</v>
      </c>
      <c r="AB797" s="1">
        <f t="shared" si="179"/>
        <v>38807.8125</v>
      </c>
      <c r="AC797">
        <f t="shared" si="177"/>
        <v>3</v>
      </c>
      <c r="AD797" s="16">
        <f t="shared" si="184"/>
        <v>-1034.5328605127024</v>
      </c>
      <c r="AE797" s="16">
        <f t="shared" si="185"/>
        <v>-71.575458247244029</v>
      </c>
      <c r="AF797" s="16">
        <f t="shared" si="186"/>
        <v>1849.7200892114809</v>
      </c>
      <c r="AG797" s="16">
        <f t="shared" si="187"/>
        <v>4979.6976129548339</v>
      </c>
      <c r="AH797">
        <f>INDEX(Impacts_scenario_1_RSBsn_Mask!$Y$2:$Y$70,$Z797-1939+1,1)</f>
        <v>0.63233109703607848</v>
      </c>
    </row>
    <row r="798" spans="1:34" x14ac:dyDescent="0.3">
      <c r="A798">
        <v>266</v>
      </c>
      <c r="B798">
        <v>2</v>
      </c>
      <c r="C798">
        <f>RS_wells_scenario_1_bgw!C798-RS_wells_baseline_bgw!C798</f>
        <v>2472.1375000029802</v>
      </c>
      <c r="D798">
        <f>RS_wells_scenario_1_bgw!D798-RS_wells_baseline_bgw!D798</f>
        <v>0</v>
      </c>
      <c r="E798">
        <f>RS_wells_scenario_1_bgw!E798-RS_wells_baseline_bgw!E798</f>
        <v>0</v>
      </c>
      <c r="F798">
        <f>RS_wells_scenario_1_bgw!F798-RS_wells_baseline_bgw!F798</f>
        <v>0</v>
      </c>
      <c r="G798">
        <f>RS_wells_scenario_1_bgw!G798-RS_wells_baseline_bgw!G798</f>
        <v>0</v>
      </c>
      <c r="H798" s="19">
        <f>RS_wells_scenario_1_bgw!H798-RS_wells_baseline_bgw!H798</f>
        <v>-2740.6495000049472</v>
      </c>
      <c r="I798">
        <f>RS_wells_scenario_1_bgw!I798-RS_wells_baseline_bgw!I798</f>
        <v>-13103.20340000093</v>
      </c>
      <c r="J798">
        <f>RS_wells_scenario_1_bgw!J798-RS_wells_baseline_bgw!J798</f>
        <v>1.9999966025352478E-4</v>
      </c>
      <c r="K798">
        <f>RS_wells_scenario_1_bgw!K798-RS_wells_baseline_bgw!K798</f>
        <v>-169.41999999992549</v>
      </c>
      <c r="L798">
        <f>RS_wells_scenario_1_bgw!L798-RS_wells_baseline_bgw!L798</f>
        <v>26.338699999265373</v>
      </c>
      <c r="M798">
        <f>RS_wells_scenario_1_bgw!M798-RS_wells_baseline_bgw!M798</f>
        <v>0</v>
      </c>
      <c r="N798">
        <f>RS_wells_scenario_1_bgw!N798-RS_wells_baseline_bgw!N798</f>
        <v>12957.17760001123</v>
      </c>
      <c r="O798">
        <v>10.145833333333334</v>
      </c>
      <c r="P798">
        <f t="shared" si="174"/>
        <v>1962</v>
      </c>
      <c r="Q798" s="2">
        <f t="shared" si="175"/>
        <v>22666.229166666024</v>
      </c>
      <c r="R798">
        <f t="shared" si="176"/>
        <v>-0.35962948682740381</v>
      </c>
      <c r="S798">
        <f>I798*$O798/ref!$B$3</f>
        <v>-3.0519494451142362</v>
      </c>
      <c r="T798">
        <f>K798*$O798/ref!$B$3</f>
        <v>-3.9460676844182217E-2</v>
      </c>
      <c r="U798">
        <f>L798*$O798/ref!$B$3</f>
        <v>6.1347121306063656E-3</v>
      </c>
      <c r="V798">
        <f>N798*$O798/ref!$B$3</f>
        <v>3.0179376584048194</v>
      </c>
      <c r="W798">
        <f t="shared" si="180"/>
        <v>1</v>
      </c>
      <c r="X798" t="str">
        <f t="shared" si="181"/>
        <v>1 1962</v>
      </c>
      <c r="Y798">
        <f t="shared" si="178"/>
        <v>4</v>
      </c>
      <c r="Z798">
        <f t="shared" si="182"/>
        <v>2006</v>
      </c>
      <c r="AA798" t="str">
        <f t="shared" si="183"/>
        <v>4 2006</v>
      </c>
      <c r="AB798" s="1">
        <f t="shared" si="179"/>
        <v>38838.25</v>
      </c>
      <c r="AC798">
        <f t="shared" si="177"/>
        <v>3</v>
      </c>
      <c r="AD798" s="16">
        <f t="shared" si="184"/>
        <v>-378.5964015118517</v>
      </c>
      <c r="AE798" s="16">
        <f t="shared" si="185"/>
        <v>-4880.8266662649212</v>
      </c>
      <c r="AF798" s="16">
        <f t="shared" si="186"/>
        <v>3566.1692882404054</v>
      </c>
      <c r="AG798" s="16">
        <f t="shared" si="187"/>
        <v>4331.1400841213272</v>
      </c>
      <c r="AH798">
        <f>INDEX(Impacts_scenario_1_RSBsn_Mask!$Y$2:$Y$70,$Z798-1939+1,1)</f>
        <v>0.63233109703607848</v>
      </c>
    </row>
    <row r="799" spans="1:34" x14ac:dyDescent="0.3">
      <c r="A799">
        <v>266</v>
      </c>
      <c r="B799">
        <v>3</v>
      </c>
      <c r="C799">
        <f>RS_wells_scenario_1_bgw!C799-RS_wells_baseline_bgw!C799</f>
        <v>2865.00490000844</v>
      </c>
      <c r="D799">
        <f>RS_wells_scenario_1_bgw!D799-RS_wells_baseline_bgw!D799</f>
        <v>0</v>
      </c>
      <c r="E799">
        <f>RS_wells_scenario_1_bgw!E799-RS_wells_baseline_bgw!E799</f>
        <v>0</v>
      </c>
      <c r="F799">
        <f>RS_wells_scenario_1_bgw!F799-RS_wells_baseline_bgw!F799</f>
        <v>0</v>
      </c>
      <c r="G799">
        <f>RS_wells_scenario_1_bgw!G799-RS_wells_baseline_bgw!G799</f>
        <v>0</v>
      </c>
      <c r="H799" s="19">
        <f>RS_wells_scenario_1_bgw!H799-RS_wells_baseline_bgw!H799</f>
        <v>-2704.6299999952316</v>
      </c>
      <c r="I799">
        <f>RS_wells_scenario_1_bgw!I799-RS_wells_baseline_bgw!I799</f>
        <v>-12444.753299999982</v>
      </c>
      <c r="J799">
        <f>RS_wells_scenario_1_bgw!J799-RS_wells_baseline_bgw!J799</f>
        <v>1.9999966025352478E-4</v>
      </c>
      <c r="K799">
        <f>RS_wells_scenario_1_bgw!K799-RS_wells_baseline_bgw!K799</f>
        <v>-169.41999999992549</v>
      </c>
      <c r="L799">
        <f>RS_wells_scenario_1_bgw!L799-RS_wells_baseline_bgw!L799</f>
        <v>26.004499999806285</v>
      </c>
      <c r="M799">
        <f>RS_wells_scenario_1_bgw!M799-RS_wells_baseline_bgw!M799</f>
        <v>0</v>
      </c>
      <c r="N799">
        <f>RS_wells_scenario_1_bgw!N799-RS_wells_baseline_bgw!N799</f>
        <v>12734.237000003457</v>
      </c>
      <c r="O799">
        <v>10.145833333333334</v>
      </c>
      <c r="P799">
        <f t="shared" si="174"/>
        <v>1962</v>
      </c>
      <c r="Q799" s="2">
        <f t="shared" si="175"/>
        <v>22676.374999999356</v>
      </c>
      <c r="R799">
        <f t="shared" si="176"/>
        <v>-0.35369683848794248</v>
      </c>
      <c r="S799">
        <f>I799*$O799/ref!$B$3</f>
        <v>-2.8985856945879207</v>
      </c>
      <c r="T799">
        <f>K799*$O799/ref!$B$3</f>
        <v>-3.9460676844182217E-2</v>
      </c>
      <c r="U799">
        <f>L799*$O799/ref!$B$3</f>
        <v>6.0568715086019584E-3</v>
      </c>
      <c r="V799">
        <f>N799*$O799/ref!$B$3</f>
        <v>2.9660111622865415</v>
      </c>
      <c r="W799">
        <f t="shared" si="180"/>
        <v>1</v>
      </c>
      <c r="X799" t="str">
        <f t="shared" si="181"/>
        <v>1 1962</v>
      </c>
      <c r="Y799">
        <f t="shared" si="178"/>
        <v>5</v>
      </c>
      <c r="Z799">
        <f t="shared" si="182"/>
        <v>2006</v>
      </c>
      <c r="AA799" t="str">
        <f t="shared" si="183"/>
        <v>5 2006</v>
      </c>
      <c r="AB799" s="1">
        <f t="shared" si="179"/>
        <v>38868.6875</v>
      </c>
      <c r="AC799">
        <f t="shared" si="177"/>
        <v>3</v>
      </c>
      <c r="AD799" s="16">
        <f t="shared" si="184"/>
        <v>-1009.1656988892727</v>
      </c>
      <c r="AE799" s="16">
        <f t="shared" si="185"/>
        <v>-7613.8677035697892</v>
      </c>
      <c r="AF799" s="16">
        <f t="shared" si="186"/>
        <v>2865.1462300487838</v>
      </c>
      <c r="AG799" s="16">
        <f t="shared" si="187"/>
        <v>4339.1617885829892</v>
      </c>
      <c r="AH799">
        <f>INDEX(Impacts_scenario_1_RSBsn_Mask!$Y$2:$Y$70,$Z799-1939+1,1)</f>
        <v>0.63233109703607848</v>
      </c>
    </row>
    <row r="800" spans="1:34" x14ac:dyDescent="0.3">
      <c r="A800">
        <v>267</v>
      </c>
      <c r="B800">
        <v>1</v>
      </c>
      <c r="C800">
        <f>RS_wells_scenario_1_bgw!C800-RS_wells_baseline_bgw!C800</f>
        <v>8696.468699991703</v>
      </c>
      <c r="D800">
        <f>RS_wells_scenario_1_bgw!D800-RS_wells_baseline_bgw!D800</f>
        <v>0</v>
      </c>
      <c r="E800">
        <f>RS_wells_scenario_1_bgw!E800-RS_wells_baseline_bgw!E800</f>
        <v>0</v>
      </c>
      <c r="F800">
        <f>RS_wells_scenario_1_bgw!F800-RS_wells_baseline_bgw!F800</f>
        <v>0</v>
      </c>
      <c r="G800">
        <f>RS_wells_scenario_1_bgw!G800-RS_wells_baseline_bgw!G800</f>
        <v>0</v>
      </c>
      <c r="H800" s="19">
        <f>RS_wells_scenario_1_bgw!H800-RS_wells_baseline_bgw!H800</f>
        <v>-2692.2334000021219</v>
      </c>
      <c r="I800">
        <f>RS_wells_scenario_1_bgw!I800-RS_wells_baseline_bgw!I800</f>
        <v>-9414.4923000000417</v>
      </c>
      <c r="J800">
        <f>RS_wells_scenario_1_bgw!J800-RS_wells_baseline_bgw!J800</f>
        <v>1.9999966025352478E-4</v>
      </c>
      <c r="K800">
        <f>RS_wells_scenario_1_bgw!K800-RS_wells_baseline_bgw!K800</f>
        <v>-169.41999999992549</v>
      </c>
      <c r="L800">
        <f>RS_wells_scenario_1_bgw!L800-RS_wells_baseline_bgw!L800</f>
        <v>3267.6591000035405</v>
      </c>
      <c r="M800">
        <f>RS_wells_scenario_1_bgw!M800-RS_wells_baseline_bgw!M800</f>
        <v>0</v>
      </c>
      <c r="N800">
        <f>RS_wells_scenario_1_bgw!N800-RS_wells_baseline_bgw!N800</f>
        <v>12312.877499997616</v>
      </c>
      <c r="O800">
        <v>10.145833333333334</v>
      </c>
      <c r="P800">
        <f t="shared" si="174"/>
        <v>1962</v>
      </c>
      <c r="Q800" s="2">
        <f t="shared" si="175"/>
        <v>22686.520833332688</v>
      </c>
      <c r="R800">
        <f t="shared" si="176"/>
        <v>-0.34375969988544647</v>
      </c>
      <c r="S800">
        <f>I800*$O800/ref!$B$3</f>
        <v>-2.1927885627582744</v>
      </c>
      <c r="T800">
        <f>K800*$O800/ref!$B$3</f>
        <v>-3.9460676844182217E-2</v>
      </c>
      <c r="U800">
        <f>L800*$O800/ref!$B$3</f>
        <v>0.76109101512364374</v>
      </c>
      <c r="V800">
        <f>N800*$O800/ref!$B$3</f>
        <v>2.8678696732948992</v>
      </c>
      <c r="W800">
        <f t="shared" si="180"/>
        <v>2</v>
      </c>
      <c r="X800" t="str">
        <f t="shared" si="181"/>
        <v>2 1962</v>
      </c>
      <c r="Y800">
        <f t="shared" si="178"/>
        <v>6</v>
      </c>
      <c r="Z800">
        <f t="shared" si="182"/>
        <v>2006</v>
      </c>
      <c r="AA800" t="str">
        <f t="shared" si="183"/>
        <v>6 2006</v>
      </c>
      <c r="AB800" s="1">
        <f t="shared" si="179"/>
        <v>38899.125</v>
      </c>
      <c r="AC800">
        <f t="shared" si="177"/>
        <v>3</v>
      </c>
      <c r="AD800" s="16">
        <f t="shared" si="184"/>
        <v>3137.2128893674917</v>
      </c>
      <c r="AE800" s="16">
        <f t="shared" si="185"/>
        <v>-18033.045599589645</v>
      </c>
      <c r="AF800" s="16">
        <f t="shared" si="186"/>
        <v>3672.2195243752421</v>
      </c>
      <c r="AG800" s="16">
        <f t="shared" si="187"/>
        <v>4335.5009449161116</v>
      </c>
      <c r="AH800">
        <f>INDEX(Impacts_scenario_1_RSBsn_Mask!$Y$2:$Y$70,$Z800-1939+1,1)</f>
        <v>0.63233109703607848</v>
      </c>
    </row>
    <row r="801" spans="1:34" x14ac:dyDescent="0.3">
      <c r="A801">
        <v>267</v>
      </c>
      <c r="B801">
        <v>2</v>
      </c>
      <c r="C801">
        <f>RS_wells_scenario_1_bgw!C801-RS_wells_baseline_bgw!C801</f>
        <v>9516.1059000045061</v>
      </c>
      <c r="D801">
        <f>RS_wells_scenario_1_bgw!D801-RS_wells_baseline_bgw!D801</f>
        <v>0</v>
      </c>
      <c r="E801">
        <f>RS_wells_scenario_1_bgw!E801-RS_wells_baseline_bgw!E801</f>
        <v>0</v>
      </c>
      <c r="F801">
        <f>RS_wells_scenario_1_bgw!F801-RS_wells_baseline_bgw!F801</f>
        <v>0</v>
      </c>
      <c r="G801">
        <f>RS_wells_scenario_1_bgw!G801-RS_wells_baseline_bgw!G801</f>
        <v>0</v>
      </c>
      <c r="H801" s="19">
        <f>RS_wells_scenario_1_bgw!H801-RS_wells_baseline_bgw!H801</f>
        <v>-2658.2797000035644</v>
      </c>
      <c r="I801">
        <f>RS_wells_scenario_1_bgw!I801-RS_wells_baseline_bgw!I801</f>
        <v>-8164.502899998799</v>
      </c>
      <c r="J801">
        <f>RS_wells_scenario_1_bgw!J801-RS_wells_baseline_bgw!J801</f>
        <v>2.000005915760994E-4</v>
      </c>
      <c r="K801">
        <f>RS_wells_scenario_1_bgw!K801-RS_wells_baseline_bgw!K801</f>
        <v>-169.41999999992549</v>
      </c>
      <c r="L801">
        <f>RS_wells_scenario_1_bgw!L801-RS_wells_baseline_bgw!L801</f>
        <v>3235.6984000056982</v>
      </c>
      <c r="M801">
        <f>RS_wells_scenario_1_bgw!M801-RS_wells_baseline_bgw!M801</f>
        <v>0</v>
      </c>
      <c r="N801">
        <f>RS_wells_scenario_1_bgw!N801-RS_wells_baseline_bgw!N801</f>
        <v>11949.607400000095</v>
      </c>
      <c r="O801">
        <v>10.145833333333334</v>
      </c>
      <c r="P801">
        <f t="shared" si="174"/>
        <v>1962</v>
      </c>
      <c r="Q801" s="2">
        <f t="shared" si="175"/>
        <v>22696.66666666602</v>
      </c>
      <c r="R801">
        <f t="shared" si="176"/>
        <v>-0.3346594982818708</v>
      </c>
      <c r="S801">
        <f>I801*$O801/ref!$B$3</f>
        <v>-1.901645676604786</v>
      </c>
      <c r="T801">
        <f>K801*$O801/ref!$B$3</f>
        <v>-3.9460676844182217E-2</v>
      </c>
      <c r="U801">
        <f>L801*$O801/ref!$B$3</f>
        <v>0.7536468476444248</v>
      </c>
      <c r="V801">
        <f>N801*$O801/ref!$B$3</f>
        <v>2.7832581514960428</v>
      </c>
      <c r="W801">
        <f t="shared" si="180"/>
        <v>2</v>
      </c>
      <c r="X801" t="str">
        <f t="shared" si="181"/>
        <v>2 1962</v>
      </c>
      <c r="Y801">
        <f t="shared" si="178"/>
        <v>7</v>
      </c>
      <c r="Z801">
        <f t="shared" si="182"/>
        <v>2006</v>
      </c>
      <c r="AA801" t="str">
        <f t="shared" si="183"/>
        <v>7 2006</v>
      </c>
      <c r="AB801" s="1">
        <f t="shared" si="179"/>
        <v>38929.5625</v>
      </c>
      <c r="AC801">
        <f t="shared" si="177"/>
        <v>3</v>
      </c>
      <c r="AD801" s="16">
        <f t="shared" si="184"/>
        <v>91.452541917326599</v>
      </c>
      <c r="AE801" s="16">
        <f t="shared" si="185"/>
        <v>-55274.847215292109</v>
      </c>
      <c r="AF801" s="16">
        <f t="shared" si="186"/>
        <v>4952.4167127810815</v>
      </c>
      <c r="AG801" s="16">
        <f t="shared" si="187"/>
        <v>3788.9951784622754</v>
      </c>
      <c r="AH801">
        <f>INDEX(Impacts_scenario_1_RSBsn_Mask!$Y$2:$Y$70,$Z801-1939+1,1)</f>
        <v>0.63233109703607848</v>
      </c>
    </row>
    <row r="802" spans="1:34" x14ac:dyDescent="0.3">
      <c r="A802">
        <v>267</v>
      </c>
      <c r="B802">
        <v>3</v>
      </c>
      <c r="C802">
        <f>RS_wells_scenario_1_bgw!C802-RS_wells_baseline_bgw!C802</f>
        <v>10715.340800002217</v>
      </c>
      <c r="D802">
        <f>RS_wells_scenario_1_bgw!D802-RS_wells_baseline_bgw!D802</f>
        <v>0</v>
      </c>
      <c r="E802">
        <f>RS_wells_scenario_1_bgw!E802-RS_wells_baseline_bgw!E802</f>
        <v>0</v>
      </c>
      <c r="F802">
        <f>RS_wells_scenario_1_bgw!F802-RS_wells_baseline_bgw!F802</f>
        <v>0</v>
      </c>
      <c r="G802">
        <f>RS_wells_scenario_1_bgw!G802-RS_wells_baseline_bgw!G802</f>
        <v>0</v>
      </c>
      <c r="H802" s="19">
        <f>RS_wells_scenario_1_bgw!H802-RS_wells_baseline_bgw!H802</f>
        <v>-2709.2611999958754</v>
      </c>
      <c r="I802">
        <f>RS_wells_scenario_1_bgw!I802-RS_wells_baseline_bgw!I802</f>
        <v>-6502.5971000008285</v>
      </c>
      <c r="J802">
        <f>RS_wells_scenario_1_bgw!J802-RS_wells_baseline_bgw!J802</f>
        <v>1.9999966025352478E-4</v>
      </c>
      <c r="K802">
        <f>RS_wells_scenario_1_bgw!K802-RS_wells_baseline_bgw!K802</f>
        <v>-169.41999999992549</v>
      </c>
      <c r="L802">
        <f>RS_wells_scenario_1_bgw!L802-RS_wells_baseline_bgw!L802</f>
        <v>3147.5172000005841</v>
      </c>
      <c r="M802">
        <f>RS_wells_scenario_1_bgw!M802-RS_wells_baseline_bgw!M802</f>
        <v>0</v>
      </c>
      <c r="N802">
        <f>RS_wells_scenario_1_bgw!N802-RS_wells_baseline_bgw!N802</f>
        <v>11527.267499998212</v>
      </c>
      <c r="O802">
        <v>10.145833333333334</v>
      </c>
      <c r="P802">
        <f t="shared" si="174"/>
        <v>1962</v>
      </c>
      <c r="Q802" s="2">
        <f t="shared" si="175"/>
        <v>22706.812499999352</v>
      </c>
      <c r="R802">
        <f t="shared" si="176"/>
        <v>-0.3261518602518691</v>
      </c>
      <c r="S802">
        <f>I802*$O802/ref!$B$3</f>
        <v>-1.514560753223716</v>
      </c>
      <c r="T802">
        <f>K802*$O802/ref!$B$3</f>
        <v>-3.9460676844182217E-2</v>
      </c>
      <c r="U802">
        <f>L802*$O802/ref!$B$3</f>
        <v>0.73310801021593042</v>
      </c>
      <c r="V802">
        <f>N802*$O802/ref!$B$3</f>
        <v>2.6848883113804374</v>
      </c>
      <c r="W802">
        <f t="shared" si="180"/>
        <v>2</v>
      </c>
      <c r="X802" t="str">
        <f t="shared" si="181"/>
        <v>2 1962</v>
      </c>
      <c r="Y802">
        <f t="shared" si="178"/>
        <v>8</v>
      </c>
      <c r="Z802">
        <f t="shared" si="182"/>
        <v>2006</v>
      </c>
      <c r="AA802" t="str">
        <f t="shared" si="183"/>
        <v>8 2006</v>
      </c>
      <c r="AB802" s="1">
        <f t="shared" si="179"/>
        <v>38960</v>
      </c>
      <c r="AC802">
        <f t="shared" si="177"/>
        <v>3</v>
      </c>
      <c r="AD802" s="16">
        <f t="shared" si="184"/>
        <v>23839.594677796347</v>
      </c>
      <c r="AE802" s="16">
        <f t="shared" si="185"/>
        <v>-60662.941699925388</v>
      </c>
      <c r="AF802" s="16">
        <f t="shared" si="186"/>
        <v>1260.1376308518438</v>
      </c>
      <c r="AG802" s="16">
        <f t="shared" si="187"/>
        <v>5525.8014216858446</v>
      </c>
      <c r="AH802">
        <f>INDEX(Impacts_scenario_1_RSBsn_Mask!$Y$2:$Y$70,$Z802-1939+1,1)</f>
        <v>0.63233109703607848</v>
      </c>
    </row>
    <row r="803" spans="1:34" x14ac:dyDescent="0.3">
      <c r="A803">
        <v>268</v>
      </c>
      <c r="B803">
        <v>1</v>
      </c>
      <c r="C803">
        <f>RS_wells_scenario_1_bgw!C803-RS_wells_baseline_bgw!C803</f>
        <v>17221.899700000882</v>
      </c>
      <c r="D803">
        <f>RS_wells_scenario_1_bgw!D803-RS_wells_baseline_bgw!D803</f>
        <v>0</v>
      </c>
      <c r="E803">
        <f>RS_wells_scenario_1_bgw!E803-RS_wells_baseline_bgw!E803</f>
        <v>0</v>
      </c>
      <c r="F803">
        <f>RS_wells_scenario_1_bgw!F803-RS_wells_baseline_bgw!F803</f>
        <v>0</v>
      </c>
      <c r="G803">
        <f>RS_wells_scenario_1_bgw!G803-RS_wells_baseline_bgw!G803</f>
        <v>0</v>
      </c>
      <c r="H803" s="19">
        <f>RS_wells_scenario_1_bgw!H803-RS_wells_baseline_bgw!H803</f>
        <v>-2630.3781000003219</v>
      </c>
      <c r="I803">
        <f>RS_wells_scenario_1_bgw!I803-RS_wells_baseline_bgw!I803</f>
        <v>-1955.7020999994129</v>
      </c>
      <c r="J803">
        <f>RS_wells_scenario_1_bgw!J803-RS_wells_baseline_bgw!J803</f>
        <v>3.0000042170286179E-4</v>
      </c>
      <c r="K803">
        <f>RS_wells_scenario_1_bgw!K803-RS_wells_baseline_bgw!K803</f>
        <v>-169.41999999992549</v>
      </c>
      <c r="L803">
        <f>RS_wells_scenario_1_bgw!L803-RS_wells_baseline_bgw!L803</f>
        <v>5589.5441000014544</v>
      </c>
      <c r="M803">
        <f>RS_wells_scenario_1_bgw!M803-RS_wells_baseline_bgw!M803</f>
        <v>0</v>
      </c>
      <c r="N803">
        <f>RS_wells_scenario_1_bgw!N803-RS_wells_baseline_bgw!N803</f>
        <v>11120.102799996734</v>
      </c>
      <c r="O803">
        <v>10.145833333333334</v>
      </c>
      <c r="P803">
        <f t="shared" si="174"/>
        <v>1962</v>
      </c>
      <c r="Q803" s="2">
        <f t="shared" si="175"/>
        <v>22716.958333332685</v>
      </c>
      <c r="R803">
        <f t="shared" si="176"/>
        <v>-0.31501674455892453</v>
      </c>
      <c r="S803">
        <f>I803*$O803/ref!$B$3</f>
        <v>-0.4555148658458229</v>
      </c>
      <c r="T803">
        <f>K803*$O803/ref!$B$3</f>
        <v>-3.9460676844182217E-2</v>
      </c>
      <c r="U803">
        <f>L803*$O803/ref!$B$3</f>
        <v>1.3018958413207398</v>
      </c>
      <c r="V803">
        <f>N803*$O803/ref!$B$3</f>
        <v>2.5900530224586822</v>
      </c>
      <c r="W803">
        <f t="shared" si="180"/>
        <v>3</v>
      </c>
      <c r="X803" t="str">
        <f t="shared" si="181"/>
        <v>3 1962</v>
      </c>
      <c r="Y803">
        <f t="shared" si="178"/>
        <v>9</v>
      </c>
      <c r="Z803">
        <f t="shared" si="182"/>
        <v>2006</v>
      </c>
      <c r="AA803" t="str">
        <f t="shared" si="183"/>
        <v>9 2006</v>
      </c>
      <c r="AB803" s="1">
        <f t="shared" si="179"/>
        <v>38990.4375</v>
      </c>
      <c r="AC803">
        <f t="shared" si="177"/>
        <v>3</v>
      </c>
      <c r="AD803" s="16">
        <f t="shared" si="184"/>
        <v>-451.84989492582196</v>
      </c>
      <c r="AE803" s="16">
        <f t="shared" si="185"/>
        <v>-27270.274027447769</v>
      </c>
      <c r="AF803" s="16">
        <f t="shared" si="186"/>
        <v>3134.9561607428923</v>
      </c>
      <c r="AG803" s="16">
        <f t="shared" si="187"/>
        <v>5321.3151187183857</v>
      </c>
      <c r="AH803">
        <f>INDEX(Impacts_scenario_1_RSBsn_Mask!$Y$2:$Y$70,$Z803-1939+1,1)</f>
        <v>0.63233109703607848</v>
      </c>
    </row>
    <row r="804" spans="1:34" x14ac:dyDescent="0.3">
      <c r="A804">
        <v>268</v>
      </c>
      <c r="B804">
        <v>2</v>
      </c>
      <c r="C804">
        <f>RS_wells_scenario_1_bgw!C804-RS_wells_baseline_bgw!C804</f>
        <v>17818.442000001669</v>
      </c>
      <c r="D804">
        <f>RS_wells_scenario_1_bgw!D804-RS_wells_baseline_bgw!D804</f>
        <v>0</v>
      </c>
      <c r="E804">
        <f>RS_wells_scenario_1_bgw!E804-RS_wells_baseline_bgw!E804</f>
        <v>0</v>
      </c>
      <c r="F804">
        <f>RS_wells_scenario_1_bgw!F804-RS_wells_baseline_bgw!F804</f>
        <v>0</v>
      </c>
      <c r="G804">
        <f>RS_wells_scenario_1_bgw!G804-RS_wells_baseline_bgw!G804</f>
        <v>0</v>
      </c>
      <c r="H804" s="19">
        <f>RS_wells_scenario_1_bgw!H804-RS_wells_baseline_bgw!H804</f>
        <v>-2569.5150999948382</v>
      </c>
      <c r="I804">
        <f>RS_wells_scenario_1_bgw!I804-RS_wells_baseline_bgw!I804</f>
        <v>-712.18149999994785</v>
      </c>
      <c r="J804">
        <f>RS_wells_scenario_1_bgw!J804-RS_wells_baseline_bgw!J804</f>
        <v>2.000005915760994E-4</v>
      </c>
      <c r="K804">
        <f>RS_wells_scenario_1_bgw!K804-RS_wells_baseline_bgw!K804</f>
        <v>-169.41999999992549</v>
      </c>
      <c r="L804">
        <f>RS_wells_scenario_1_bgw!L804-RS_wells_baseline_bgw!L804</f>
        <v>5384.3576000034809</v>
      </c>
      <c r="M804">
        <f>RS_wells_scenario_1_bgw!M804-RS_wells_baseline_bgw!M804</f>
        <v>0</v>
      </c>
      <c r="N804">
        <f>RS_wells_scenario_1_bgw!N804-RS_wells_baseline_bgw!N804</f>
        <v>10755.089300006628</v>
      </c>
      <c r="O804">
        <v>10.145833333333334</v>
      </c>
      <c r="P804">
        <f t="shared" si="174"/>
        <v>1962</v>
      </c>
      <c r="Q804" s="2">
        <f t="shared" si="175"/>
        <v>22727.104166666017</v>
      </c>
      <c r="R804">
        <f t="shared" si="176"/>
        <v>-0.30526012371137379</v>
      </c>
      <c r="S804">
        <f>I804*$O804/ref!$B$3</f>
        <v>-0.16587866855102856</v>
      </c>
      <c r="T804">
        <f>K804*$O804/ref!$B$3</f>
        <v>-3.9460676844182217E-2</v>
      </c>
      <c r="U804">
        <f>L804*$O804/ref!$B$3</f>
        <v>1.2541045642034432</v>
      </c>
      <c r="V804">
        <f>N804*$O804/ref!$B$3</f>
        <v>2.5050354344119357</v>
      </c>
      <c r="W804">
        <f t="shared" si="180"/>
        <v>3</v>
      </c>
      <c r="X804" t="str">
        <f t="shared" si="181"/>
        <v>3 1962</v>
      </c>
      <c r="Y804">
        <f t="shared" si="178"/>
        <v>10</v>
      </c>
      <c r="Z804">
        <f t="shared" si="182"/>
        <v>2006</v>
      </c>
      <c r="AA804" t="str">
        <f t="shared" si="183"/>
        <v>10 2006</v>
      </c>
      <c r="AB804" s="1">
        <f t="shared" si="179"/>
        <v>39020.875</v>
      </c>
      <c r="AC804">
        <f t="shared" si="177"/>
        <v>3</v>
      </c>
      <c r="AD804" s="16">
        <f t="shared" si="184"/>
        <v>-8193.6634833166936</v>
      </c>
      <c r="AE804" s="16">
        <f t="shared" si="185"/>
        <v>-71.575458247244029</v>
      </c>
      <c r="AF804" s="16">
        <f t="shared" si="186"/>
        <v>1077.9186036088627</v>
      </c>
      <c r="AG804" s="16">
        <f t="shared" si="187"/>
        <v>5509.5965898989416</v>
      </c>
      <c r="AH804">
        <f>INDEX(Impacts_scenario_1_RSBsn_Mask!$Y$2:$Y$70,$Z804-1939+1,1)</f>
        <v>0.63233109703607848</v>
      </c>
    </row>
    <row r="805" spans="1:34" x14ac:dyDescent="0.3">
      <c r="A805">
        <v>268</v>
      </c>
      <c r="B805">
        <v>3</v>
      </c>
      <c r="C805">
        <f>RS_wells_scenario_1_bgw!C805-RS_wells_baseline_bgw!C805</f>
        <v>17979.066500008106</v>
      </c>
      <c r="D805">
        <f>RS_wells_scenario_1_bgw!D805-RS_wells_baseline_bgw!D805</f>
        <v>0</v>
      </c>
      <c r="E805">
        <f>RS_wells_scenario_1_bgw!E805-RS_wells_baseline_bgw!E805</f>
        <v>0</v>
      </c>
      <c r="F805">
        <f>RS_wells_scenario_1_bgw!F805-RS_wells_baseline_bgw!F805</f>
        <v>0</v>
      </c>
      <c r="G805">
        <f>RS_wells_scenario_1_bgw!G805-RS_wells_baseline_bgw!G805</f>
        <v>0</v>
      </c>
      <c r="H805" s="19">
        <f>RS_wells_scenario_1_bgw!H805-RS_wells_baseline_bgw!H805</f>
        <v>-2540.361400000751</v>
      </c>
      <c r="I805">
        <f>RS_wells_scenario_1_bgw!I805-RS_wells_baseline_bgw!I805</f>
        <v>6.7227999996393919</v>
      </c>
      <c r="J805">
        <f>RS_wells_scenario_1_bgw!J805-RS_wells_baseline_bgw!J805</f>
        <v>1.9999966025352478E-4</v>
      </c>
      <c r="K805">
        <f>RS_wells_scenario_1_bgw!K805-RS_wells_baseline_bgw!K805</f>
        <v>-169.41999999992549</v>
      </c>
      <c r="L805">
        <f>RS_wells_scenario_1_bgw!L805-RS_wells_baseline_bgw!L805</f>
        <v>5193.2532000020146</v>
      </c>
      <c r="M805">
        <f>RS_wells_scenario_1_bgw!M805-RS_wells_baseline_bgw!M805</f>
        <v>0</v>
      </c>
      <c r="N805">
        <f>RS_wells_scenario_1_bgw!N805-RS_wells_baseline_bgw!N805</f>
        <v>10402.85340000689</v>
      </c>
      <c r="O805">
        <v>10.145833333333334</v>
      </c>
      <c r="P805">
        <f t="shared" si="174"/>
        <v>1962</v>
      </c>
      <c r="Q805" s="2">
        <f t="shared" si="175"/>
        <v>22737.249999999349</v>
      </c>
      <c r="R805">
        <f t="shared" si="176"/>
        <v>-0.29652267583064468</v>
      </c>
      <c r="S805">
        <f>I805*$O805/ref!$B$3</f>
        <v>1.5658495943451484E-3</v>
      </c>
      <c r="T805">
        <f>K805*$O805/ref!$B$3</f>
        <v>-3.9460676844182217E-2</v>
      </c>
      <c r="U805">
        <f>L805*$O805/ref!$B$3</f>
        <v>1.2095932374889908</v>
      </c>
      <c r="V805">
        <f>N805*$O805/ref!$B$3</f>
        <v>2.4229939574740569</v>
      </c>
      <c r="W805">
        <f t="shared" si="180"/>
        <v>3</v>
      </c>
      <c r="X805" t="str">
        <f t="shared" si="181"/>
        <v>3 1962</v>
      </c>
      <c r="Y805">
        <f t="shared" si="178"/>
        <v>11</v>
      </c>
      <c r="Z805">
        <f t="shared" si="182"/>
        <v>2006</v>
      </c>
      <c r="AA805" t="str">
        <f t="shared" si="183"/>
        <v>11 2006</v>
      </c>
      <c r="AB805" s="1">
        <f t="shared" si="179"/>
        <v>39051.3125</v>
      </c>
      <c r="AC805">
        <f t="shared" si="177"/>
        <v>3</v>
      </c>
      <c r="AD805" s="16">
        <f t="shared" si="184"/>
        <v>-3413.0224929208739</v>
      </c>
      <c r="AE805" s="16">
        <f t="shared" si="185"/>
        <v>-71.575458247244029</v>
      </c>
      <c r="AF805" s="16">
        <f t="shared" si="186"/>
        <v>1771.1672306525008</v>
      </c>
      <c r="AG805" s="16">
        <f t="shared" si="187"/>
        <v>5383.1178852552557</v>
      </c>
      <c r="AH805">
        <f>INDEX(Impacts_scenario_1_RSBsn_Mask!$Y$2:$Y$70,$Z805-1939+1,1)</f>
        <v>0.63233109703607848</v>
      </c>
    </row>
    <row r="806" spans="1:34" x14ac:dyDescent="0.3">
      <c r="A806">
        <v>269</v>
      </c>
      <c r="B806">
        <v>1</v>
      </c>
      <c r="C806">
        <f>RS_wells_scenario_1_bgw!C806-RS_wells_baseline_bgw!C806</f>
        <v>12299.034100010991</v>
      </c>
      <c r="D806">
        <f>RS_wells_scenario_1_bgw!D806-RS_wells_baseline_bgw!D806</f>
        <v>0</v>
      </c>
      <c r="E806">
        <f>RS_wells_scenario_1_bgw!E806-RS_wells_baseline_bgw!E806</f>
        <v>-16407.810000002384</v>
      </c>
      <c r="F806">
        <f>RS_wells_scenario_1_bgw!F806-RS_wells_baseline_bgw!F806</f>
        <v>0</v>
      </c>
      <c r="G806">
        <f>RS_wells_scenario_1_bgw!G806-RS_wells_baseline_bgw!G806</f>
        <v>0</v>
      </c>
      <c r="H806" s="19">
        <f>RS_wells_scenario_1_bgw!H806-RS_wells_baseline_bgw!H806</f>
        <v>-1937.3655000030994</v>
      </c>
      <c r="I806">
        <f>RS_wells_scenario_1_bgw!I806-RS_wells_baseline_bgw!I806</f>
        <v>343.28689999971539</v>
      </c>
      <c r="J806">
        <f>RS_wells_scenario_1_bgw!J806-RS_wells_baseline_bgw!J806</f>
        <v>2.000005915760994E-4</v>
      </c>
      <c r="K806">
        <f>RS_wells_scenario_1_bgw!K806-RS_wells_baseline_bgw!K806</f>
        <v>-23983.730000000447</v>
      </c>
      <c r="L806">
        <f>RS_wells_scenario_1_bgw!L806-RS_wells_baseline_bgw!L806</f>
        <v>7050.7298000007868</v>
      </c>
      <c r="M806">
        <f>RS_wells_scenario_1_bgw!M806-RS_wells_baseline_bgw!M806</f>
        <v>0</v>
      </c>
      <c r="N806">
        <f>RS_wells_scenario_1_bgw!N806-RS_wells_baseline_bgw!N806</f>
        <v>9952.6386000066996</v>
      </c>
      <c r="O806">
        <v>10.145833333333334</v>
      </c>
      <c r="P806">
        <f t="shared" si="174"/>
        <v>1962</v>
      </c>
      <c r="Q806" s="2">
        <f t="shared" si="175"/>
        <v>22747.395833332681</v>
      </c>
      <c r="R806">
        <f t="shared" si="176"/>
        <v>-0.27239413745726915</v>
      </c>
      <c r="S806">
        <f>I806*$O806/ref!$B$3</f>
        <v>7.9957109111886568E-2</v>
      </c>
      <c r="T806">
        <f>K806*$O806/ref!$B$3</f>
        <v>-5.5862012693221121</v>
      </c>
      <c r="U806">
        <f>L806*$O806/ref!$B$3</f>
        <v>1.6422297848754512</v>
      </c>
      <c r="V806">
        <f>N806*$O806/ref!$B$3</f>
        <v>2.3181315992325064</v>
      </c>
      <c r="W806">
        <f t="shared" si="180"/>
        <v>4</v>
      </c>
      <c r="X806" t="str">
        <f t="shared" si="181"/>
        <v>4 1962</v>
      </c>
      <c r="Y806">
        <f t="shared" si="178"/>
        <v>12</v>
      </c>
      <c r="Z806">
        <f t="shared" si="182"/>
        <v>2006</v>
      </c>
      <c r="AA806" t="str">
        <f t="shared" si="183"/>
        <v>12 2006</v>
      </c>
      <c r="AB806" s="1">
        <f t="shared" si="179"/>
        <v>39081.75</v>
      </c>
      <c r="AC806">
        <f t="shared" si="177"/>
        <v>3</v>
      </c>
      <c r="AD806" s="16">
        <f t="shared" si="184"/>
        <v>-5187.0108327405669</v>
      </c>
      <c r="AE806" s="16">
        <f t="shared" si="185"/>
        <v>-71.575458247244029</v>
      </c>
      <c r="AF806" s="16">
        <f t="shared" si="186"/>
        <v>0</v>
      </c>
      <c r="AG806" s="16">
        <f t="shared" si="187"/>
        <v>5838.4503883882371</v>
      </c>
      <c r="AH806">
        <f>INDEX(Impacts_scenario_1_RSBsn_Mask!$Y$2:$Y$70,$Z806-1939+1,1)</f>
        <v>0.63233109703607848</v>
      </c>
    </row>
    <row r="807" spans="1:34" x14ac:dyDescent="0.3">
      <c r="A807">
        <v>269</v>
      </c>
      <c r="B807">
        <v>2</v>
      </c>
      <c r="C807">
        <f>RS_wells_scenario_1_bgw!C807-RS_wells_baseline_bgw!C807</f>
        <v>11001.228399991989</v>
      </c>
      <c r="D807">
        <f>RS_wells_scenario_1_bgw!D807-RS_wells_baseline_bgw!D807</f>
        <v>0</v>
      </c>
      <c r="E807">
        <f>RS_wells_scenario_1_bgw!E807-RS_wells_baseline_bgw!E807</f>
        <v>-16407.810000002384</v>
      </c>
      <c r="F807">
        <f>RS_wells_scenario_1_bgw!F807-RS_wells_baseline_bgw!F807</f>
        <v>0</v>
      </c>
      <c r="G807">
        <f>RS_wells_scenario_1_bgw!G807-RS_wells_baseline_bgw!G807</f>
        <v>0</v>
      </c>
      <c r="H807" s="19">
        <f>RS_wells_scenario_1_bgw!H807-RS_wells_baseline_bgw!H807</f>
        <v>-1635.9394000023603</v>
      </c>
      <c r="I807">
        <f>RS_wells_scenario_1_bgw!I807-RS_wells_baseline_bgw!I807</f>
        <v>255.3484999993816</v>
      </c>
      <c r="J807">
        <f>RS_wells_scenario_1_bgw!J807-RS_wells_baseline_bgw!J807</f>
        <v>2.000005915760994E-4</v>
      </c>
      <c r="K807">
        <f>RS_wells_scenario_1_bgw!K807-RS_wells_baseline_bgw!K807</f>
        <v>-23983.730000000447</v>
      </c>
      <c r="L807">
        <f>RS_wells_scenario_1_bgw!L807-RS_wells_baseline_bgw!L807</f>
        <v>6766.3965000063181</v>
      </c>
      <c r="M807">
        <f>RS_wells_scenario_1_bgw!M807-RS_wells_baseline_bgw!M807</f>
        <v>0</v>
      </c>
      <c r="N807">
        <f>RS_wells_scenario_1_bgw!N807-RS_wells_baseline_bgw!N807</f>
        <v>9563.0787999927998</v>
      </c>
      <c r="O807">
        <v>10.145833333333334</v>
      </c>
      <c r="P807">
        <f t="shared" si="174"/>
        <v>1962</v>
      </c>
      <c r="Q807" s="2">
        <f t="shared" si="175"/>
        <v>22757.541666666013</v>
      </c>
      <c r="R807">
        <f t="shared" si="176"/>
        <v>-0.25656399083608616</v>
      </c>
      <c r="S807">
        <f>I807*$O807/ref!$B$3</f>
        <v>5.9474823758273475E-2</v>
      </c>
      <c r="T807">
        <f>K807*$O807/ref!$B$3</f>
        <v>-5.5862012693221121</v>
      </c>
      <c r="U807">
        <f>L807*$O807/ref!$B$3</f>
        <v>1.576003929208313</v>
      </c>
      <c r="V807">
        <f>N807*$O807/ref!$B$3</f>
        <v>2.2273967781969763</v>
      </c>
      <c r="W807">
        <f t="shared" si="180"/>
        <v>4</v>
      </c>
      <c r="X807" t="str">
        <f t="shared" si="181"/>
        <v>4 1962</v>
      </c>
      <c r="Y807">
        <f t="shared" si="178"/>
        <v>1</v>
      </c>
      <c r="Z807">
        <f t="shared" si="182"/>
        <v>2007</v>
      </c>
      <c r="AA807" t="str">
        <f t="shared" si="183"/>
        <v>1 2007</v>
      </c>
      <c r="AB807" s="1">
        <f t="shared" si="179"/>
        <v>39112.1875</v>
      </c>
      <c r="AC807">
        <f t="shared" si="177"/>
        <v>3</v>
      </c>
      <c r="AD807" s="16">
        <f t="shared" si="184"/>
        <v>-1706.1342874560455</v>
      </c>
      <c r="AE807" s="16">
        <f t="shared" si="185"/>
        <v>-50.220694114438928</v>
      </c>
      <c r="AF807" s="16">
        <f t="shared" si="186"/>
        <v>260.84491626028267</v>
      </c>
      <c r="AG807" s="16">
        <f t="shared" si="187"/>
        <v>5845.1567941438025</v>
      </c>
      <c r="AH807">
        <f>INDEX(Impacts_scenario_1_RSBsn_Mask!$Y$2:$Y$70,$Z807-1939+1,1)</f>
        <v>0.74993777836288589</v>
      </c>
    </row>
    <row r="808" spans="1:34" x14ac:dyDescent="0.3">
      <c r="A808">
        <v>269</v>
      </c>
      <c r="B808">
        <v>3</v>
      </c>
      <c r="C808">
        <f>RS_wells_scenario_1_bgw!C808-RS_wells_baseline_bgw!C808</f>
        <v>10391.572400003672</v>
      </c>
      <c r="D808">
        <f>RS_wells_scenario_1_bgw!D808-RS_wells_baseline_bgw!D808</f>
        <v>0</v>
      </c>
      <c r="E808">
        <f>RS_wells_scenario_1_bgw!E808-RS_wells_baseline_bgw!E808</f>
        <v>-16407.810000002384</v>
      </c>
      <c r="F808">
        <f>RS_wells_scenario_1_bgw!F808-RS_wells_baseline_bgw!F808</f>
        <v>0</v>
      </c>
      <c r="G808">
        <f>RS_wells_scenario_1_bgw!G808-RS_wells_baseline_bgw!G808</f>
        <v>0</v>
      </c>
      <c r="H808" s="19">
        <f>RS_wells_scenario_1_bgw!H808-RS_wells_baseline_bgw!H808</f>
        <v>-1949.0855000019073</v>
      </c>
      <c r="I808">
        <f>RS_wells_scenario_1_bgw!I808-RS_wells_baseline_bgw!I808</f>
        <v>184.1101000001654</v>
      </c>
      <c r="J808">
        <f>RS_wells_scenario_1_bgw!J808-RS_wells_baseline_bgw!J808</f>
        <v>2.000005915760994E-4</v>
      </c>
      <c r="K808">
        <f>RS_wells_scenario_1_bgw!K808-RS_wells_baseline_bgw!K808</f>
        <v>-23983.730000000447</v>
      </c>
      <c r="L808">
        <f>RS_wells_scenario_1_bgw!L808-RS_wells_baseline_bgw!L808</f>
        <v>6505.7254000008106</v>
      </c>
      <c r="M808">
        <f>RS_wells_scenario_1_bgw!M808-RS_wells_baseline_bgw!M808</f>
        <v>0</v>
      </c>
      <c r="N808">
        <f>RS_wells_scenario_1_bgw!N808-RS_wells_baseline_bgw!N808</f>
        <v>9312.0964999943972</v>
      </c>
      <c r="O808">
        <v>10.145833333333334</v>
      </c>
      <c r="P808">
        <f t="shared" si="174"/>
        <v>1962</v>
      </c>
      <c r="Q808" s="2">
        <f t="shared" si="175"/>
        <v>22767.687499999345</v>
      </c>
      <c r="R808">
        <f t="shared" si="176"/>
        <v>-0.25798813287505851</v>
      </c>
      <c r="S808">
        <f>I808*$O808/ref!$B$3</f>
        <v>4.2882240348599901E-2</v>
      </c>
      <c r="T808">
        <f>K808*$O808/ref!$B$3</f>
        <v>-5.5862012693221121</v>
      </c>
      <c r="U808">
        <f>L808*$O808/ref!$B$3</f>
        <v>1.5152893852351139</v>
      </c>
      <c r="V808">
        <f>N808*$O808/ref!$B$3</f>
        <v>2.1689389135183617</v>
      </c>
      <c r="W808">
        <f t="shared" si="180"/>
        <v>4</v>
      </c>
      <c r="X808" t="str">
        <f t="shared" si="181"/>
        <v>4 1962</v>
      </c>
      <c r="Y808">
        <f t="shared" si="178"/>
        <v>2</v>
      </c>
      <c r="Z808">
        <f t="shared" si="182"/>
        <v>2007</v>
      </c>
      <c r="AA808" t="str">
        <f t="shared" si="183"/>
        <v>2 2007</v>
      </c>
      <c r="AB808" s="1">
        <f t="shared" si="179"/>
        <v>39142.625</v>
      </c>
      <c r="AC808">
        <f t="shared" si="177"/>
        <v>3</v>
      </c>
      <c r="AD808" s="16">
        <f t="shared" si="184"/>
        <v>-1491.8576206976968</v>
      </c>
      <c r="AE808" s="16">
        <f t="shared" si="185"/>
        <v>-50.220694114438928</v>
      </c>
      <c r="AF808" s="16">
        <f t="shared" si="186"/>
        <v>585.03762209294609</v>
      </c>
      <c r="AG808" s="16">
        <f t="shared" si="187"/>
        <v>5642.3304722099756</v>
      </c>
      <c r="AH808">
        <f>INDEX(Impacts_scenario_1_RSBsn_Mask!$Y$2:$Y$70,$Z808-1939+1,1)</f>
        <v>0.74993777836288589</v>
      </c>
    </row>
    <row r="809" spans="1:34" x14ac:dyDescent="0.3">
      <c r="A809">
        <v>270</v>
      </c>
      <c r="B809">
        <v>1</v>
      </c>
      <c r="C809">
        <f>RS_wells_scenario_1_bgw!C809-RS_wells_baseline_bgw!C809</f>
        <v>10126.672600001097</v>
      </c>
      <c r="D809">
        <f>RS_wells_scenario_1_bgw!D809-RS_wells_baseline_bgw!D809</f>
        <v>0</v>
      </c>
      <c r="E809">
        <f>RS_wells_scenario_1_bgw!E809-RS_wells_baseline_bgw!E809</f>
        <v>-25732.160000000149</v>
      </c>
      <c r="F809">
        <f>RS_wells_scenario_1_bgw!F809-RS_wells_baseline_bgw!F809</f>
        <v>0</v>
      </c>
      <c r="G809">
        <f>RS_wells_scenario_1_bgw!G809-RS_wells_baseline_bgw!G809</f>
        <v>0</v>
      </c>
      <c r="H809" s="19">
        <f>RS_wells_scenario_1_bgw!H809-RS_wells_baseline_bgw!H809</f>
        <v>-2175.4748000055552</v>
      </c>
      <c r="I809">
        <f>RS_wells_scenario_1_bgw!I809-RS_wells_baseline_bgw!I809</f>
        <v>659.44540000054985</v>
      </c>
      <c r="J809">
        <f>RS_wells_scenario_1_bgw!J809-RS_wells_baseline_bgw!J809</f>
        <v>2.000005915760994E-4</v>
      </c>
      <c r="K809">
        <f>RS_wells_scenario_1_bgw!K809-RS_wells_baseline_bgw!K809</f>
        <v>-37517.140000000596</v>
      </c>
      <c r="L809">
        <f>RS_wells_scenario_1_bgw!L809-RS_wells_baseline_bgw!L809</f>
        <v>10434.476699978113</v>
      </c>
      <c r="M809">
        <f>RS_wells_scenario_1_bgw!M809-RS_wells_baseline_bgw!M809</f>
        <v>0</v>
      </c>
      <c r="N809">
        <f>RS_wells_scenario_1_bgw!N809-RS_wells_baseline_bgw!N809</f>
        <v>8637.5438000112772</v>
      </c>
      <c r="O809">
        <v>10.145833333333334</v>
      </c>
      <c r="P809">
        <f t="shared" si="174"/>
        <v>1962</v>
      </c>
      <c r="Q809" s="2">
        <f t="shared" si="175"/>
        <v>22777.833333332677</v>
      </c>
      <c r="R809">
        <f t="shared" si="176"/>
        <v>-0.24772093012638791</v>
      </c>
      <c r="S809">
        <f>I809*$O809/ref!$B$3</f>
        <v>0.15359557210373995</v>
      </c>
      <c r="T809">
        <f>K809*$O809/ref!$B$3</f>
        <v>-8.7383528370830899</v>
      </c>
      <c r="U809">
        <f>L809*$O809/ref!$B$3</f>
        <v>2.4303595389928363</v>
      </c>
      <c r="V809">
        <f>N809*$O809/ref!$B$3</f>
        <v>2.0118246052406126</v>
      </c>
      <c r="W809">
        <f t="shared" si="180"/>
        <v>5</v>
      </c>
      <c r="X809" t="str">
        <f t="shared" si="181"/>
        <v>5 1962</v>
      </c>
      <c r="Y809">
        <f t="shared" si="178"/>
        <v>3</v>
      </c>
      <c r="Z809">
        <f t="shared" si="182"/>
        <v>2007</v>
      </c>
      <c r="AA809" t="str">
        <f t="shared" si="183"/>
        <v>3 2007</v>
      </c>
      <c r="AB809" s="1">
        <f t="shared" si="179"/>
        <v>39173.0625</v>
      </c>
      <c r="AC809">
        <f t="shared" si="177"/>
        <v>3</v>
      </c>
      <c r="AD809" s="16">
        <f t="shared" si="184"/>
        <v>-7304.6434987083103</v>
      </c>
      <c r="AE809" s="16">
        <f t="shared" si="185"/>
        <v>-50.220694114438928</v>
      </c>
      <c r="AF809" s="16">
        <f t="shared" si="186"/>
        <v>4.0457232457141237E-2</v>
      </c>
      <c r="AG809" s="16">
        <f t="shared" si="187"/>
        <v>6213.1865479533481</v>
      </c>
      <c r="AH809">
        <f>INDEX(Impacts_scenario_1_RSBsn_Mask!$Y$2:$Y$70,$Z809-1939+1,1)</f>
        <v>0.74993777836288589</v>
      </c>
    </row>
    <row r="810" spans="1:34" x14ac:dyDescent="0.3">
      <c r="A810">
        <v>270</v>
      </c>
      <c r="B810">
        <v>2</v>
      </c>
      <c r="C810">
        <f>RS_wells_scenario_1_bgw!C810-RS_wells_baseline_bgw!C810</f>
        <v>9262.8980000019073</v>
      </c>
      <c r="D810">
        <f>RS_wells_scenario_1_bgw!D810-RS_wells_baseline_bgw!D810</f>
        <v>0</v>
      </c>
      <c r="E810">
        <f>RS_wells_scenario_1_bgw!E810-RS_wells_baseline_bgw!E810</f>
        <v>-25732.160000000149</v>
      </c>
      <c r="F810">
        <f>RS_wells_scenario_1_bgw!F810-RS_wells_baseline_bgw!F810</f>
        <v>0</v>
      </c>
      <c r="G810">
        <f>RS_wells_scenario_1_bgw!G810-RS_wells_baseline_bgw!G810</f>
        <v>0</v>
      </c>
      <c r="H810" s="19">
        <f>RS_wells_scenario_1_bgw!H810-RS_wells_baseline_bgw!H810</f>
        <v>324.18559999763966</v>
      </c>
      <c r="I810">
        <f>RS_wells_scenario_1_bgw!I810-RS_wells_baseline_bgw!I810</f>
        <v>709.32810000050813</v>
      </c>
      <c r="J810">
        <f>RS_wells_scenario_1_bgw!J810-RS_wells_baseline_bgw!J810</f>
        <v>1.9999966025352478E-4</v>
      </c>
      <c r="K810">
        <f>RS_wells_scenario_1_bgw!K810-RS_wells_baseline_bgw!K810</f>
        <v>-37517.140000000596</v>
      </c>
      <c r="L810">
        <f>RS_wells_scenario_1_bgw!L810-RS_wells_baseline_bgw!L810</f>
        <v>10011.21099999547</v>
      </c>
      <c r="M810">
        <f>RS_wells_scenario_1_bgw!M810-RS_wells_baseline_bgw!M810</f>
        <v>0</v>
      </c>
      <c r="N810">
        <f>RS_wells_scenario_1_bgw!N810-RS_wells_baseline_bgw!N810</f>
        <v>8242.9233999997377</v>
      </c>
      <c r="O810">
        <v>10.145833333333334</v>
      </c>
      <c r="P810">
        <f t="shared" si="174"/>
        <v>1962</v>
      </c>
      <c r="Q810" s="2">
        <f t="shared" si="175"/>
        <v>22787.979166666009</v>
      </c>
      <c r="R810">
        <f t="shared" si="176"/>
        <v>-0.18141438258882242</v>
      </c>
      <c r="S810">
        <f>I810*$O810/ref!$B$3</f>
        <v>0.16521406522624324</v>
      </c>
      <c r="T810">
        <f>K810*$O810/ref!$B$3</f>
        <v>-8.7383528370830899</v>
      </c>
      <c r="U810">
        <f>L810*$O810/ref!$B$3</f>
        <v>2.331774064985936</v>
      </c>
      <c r="V810">
        <f>N810*$O810/ref!$B$3</f>
        <v>1.9199110880585555</v>
      </c>
      <c r="W810">
        <f t="shared" si="180"/>
        <v>5</v>
      </c>
      <c r="X810" t="str">
        <f t="shared" si="181"/>
        <v>5 1962</v>
      </c>
      <c r="Y810">
        <f t="shared" si="178"/>
        <v>4</v>
      </c>
      <c r="Z810">
        <f t="shared" si="182"/>
        <v>2007</v>
      </c>
      <c r="AA810" t="str">
        <f t="shared" si="183"/>
        <v>4 2007</v>
      </c>
      <c r="AB810" s="1">
        <f t="shared" si="179"/>
        <v>39203.5</v>
      </c>
      <c r="AC810">
        <f t="shared" si="177"/>
        <v>3</v>
      </c>
      <c r="AD810" s="16">
        <f t="shared" si="184"/>
        <v>-729.74957175261102</v>
      </c>
      <c r="AE810" s="16">
        <f t="shared" si="185"/>
        <v>-3735.468649119035</v>
      </c>
      <c r="AF810" s="16">
        <f t="shared" si="186"/>
        <v>1714.3448511083859</v>
      </c>
      <c r="AG810" s="16">
        <f t="shared" si="187"/>
        <v>5758.7217401047428</v>
      </c>
      <c r="AH810">
        <f>INDEX(Impacts_scenario_1_RSBsn_Mask!$Y$2:$Y$70,$Z810-1939+1,1)</f>
        <v>0.74993777836288589</v>
      </c>
    </row>
    <row r="811" spans="1:34" x14ac:dyDescent="0.3">
      <c r="A811">
        <v>270</v>
      </c>
      <c r="B811">
        <v>3</v>
      </c>
      <c r="C811">
        <f>RS_wells_scenario_1_bgw!C811-RS_wells_baseline_bgw!C811</f>
        <v>6289.443599998951</v>
      </c>
      <c r="D811">
        <f>RS_wells_scenario_1_bgw!D811-RS_wells_baseline_bgw!D811</f>
        <v>0</v>
      </c>
      <c r="E811">
        <f>RS_wells_scenario_1_bgw!E811-RS_wells_baseline_bgw!E811</f>
        <v>-25732.160000000149</v>
      </c>
      <c r="F811">
        <f>RS_wells_scenario_1_bgw!F811-RS_wells_baseline_bgw!F811</f>
        <v>0</v>
      </c>
      <c r="G811">
        <f>RS_wells_scenario_1_bgw!G811-RS_wells_baseline_bgw!G811</f>
        <v>0</v>
      </c>
      <c r="H811" s="19">
        <f>RS_wells_scenario_1_bgw!H811-RS_wells_baseline_bgw!H811</f>
        <v>4281.4584999978542</v>
      </c>
      <c r="I811">
        <f>RS_wells_scenario_1_bgw!I811-RS_wells_baseline_bgw!I811</f>
        <v>751.97750000003725</v>
      </c>
      <c r="J811">
        <f>RS_wells_scenario_1_bgw!J811-RS_wells_baseline_bgw!J811</f>
        <v>2.000005915760994E-4</v>
      </c>
      <c r="K811">
        <f>RS_wells_scenario_1_bgw!K811-RS_wells_baseline_bgw!K811</f>
        <v>-37517.140000000596</v>
      </c>
      <c r="L811">
        <f>RS_wells_scenario_1_bgw!L811-RS_wells_baseline_bgw!L811</f>
        <v>9581.2847000062466</v>
      </c>
      <c r="M811">
        <f>RS_wells_scenario_1_bgw!M811-RS_wells_baseline_bgw!M811</f>
        <v>0</v>
      </c>
      <c r="N811">
        <f>RS_wells_scenario_1_bgw!N811-RS_wells_baseline_bgw!N811</f>
        <v>7999.0155000016093</v>
      </c>
      <c r="O811">
        <v>10.145833333333334</v>
      </c>
      <c r="P811">
        <f t="shared" si="174"/>
        <v>1962</v>
      </c>
      <c r="Q811" s="2">
        <f t="shared" si="175"/>
        <v>22798.124999999342</v>
      </c>
      <c r="R811">
        <f t="shared" si="176"/>
        <v>-8.5167399770990956E-2</v>
      </c>
      <c r="S811">
        <f>I811*$O811/ref!$B$3</f>
        <v>0.17514780499120855</v>
      </c>
      <c r="T811">
        <f>K811*$O811/ref!$B$3</f>
        <v>-8.7383528370830899</v>
      </c>
      <c r="U811">
        <f>L811*$O811/ref!$B$3</f>
        <v>2.2316372287759423</v>
      </c>
      <c r="V811">
        <f>N811*$O811/ref!$B$3</f>
        <v>1.8631009663399065</v>
      </c>
      <c r="W811">
        <f t="shared" si="180"/>
        <v>5</v>
      </c>
      <c r="X811" t="str">
        <f t="shared" si="181"/>
        <v>5 1962</v>
      </c>
      <c r="Y811">
        <f t="shared" si="178"/>
        <v>5</v>
      </c>
      <c r="Z811">
        <f t="shared" si="182"/>
        <v>2007</v>
      </c>
      <c r="AA811" t="str">
        <f t="shared" si="183"/>
        <v>5 2007</v>
      </c>
      <c r="AB811" s="1">
        <f t="shared" si="179"/>
        <v>39233.9375</v>
      </c>
      <c r="AC811">
        <f t="shared" si="177"/>
        <v>3</v>
      </c>
      <c r="AD811" s="16">
        <f t="shared" si="184"/>
        <v>-5869.7525571584019</v>
      </c>
      <c r="AE811" s="16">
        <f t="shared" si="185"/>
        <v>-5829.7520008178344</v>
      </c>
      <c r="AF811" s="16">
        <f t="shared" si="186"/>
        <v>2.81930551007214</v>
      </c>
      <c r="AG811" s="16">
        <f t="shared" si="187"/>
        <v>8664.0944884336295</v>
      </c>
      <c r="AH811">
        <f>INDEX(Impacts_scenario_1_RSBsn_Mask!$Y$2:$Y$70,$Z811-1939+1,1)</f>
        <v>0.74993777836288589</v>
      </c>
    </row>
    <row r="812" spans="1:34" x14ac:dyDescent="0.3">
      <c r="A812">
        <v>271</v>
      </c>
      <c r="B812">
        <v>1</v>
      </c>
      <c r="C812">
        <f>RS_wells_scenario_1_bgw!C812-RS_wells_baseline_bgw!C812</f>
        <v>-898.64050000160933</v>
      </c>
      <c r="D812">
        <f>RS_wells_scenario_1_bgw!D812-RS_wells_baseline_bgw!D812</f>
        <v>0</v>
      </c>
      <c r="E812">
        <f>RS_wells_scenario_1_bgw!E812-RS_wells_baseline_bgw!E812</f>
        <v>-61279.45000000298</v>
      </c>
      <c r="F812">
        <f>RS_wells_scenario_1_bgw!F812-RS_wells_baseline_bgw!F812</f>
        <v>0</v>
      </c>
      <c r="G812">
        <f>RS_wells_scenario_1_bgw!G812-RS_wells_baseline_bgw!G812</f>
        <v>0</v>
      </c>
      <c r="H812" s="19">
        <f>RS_wells_scenario_1_bgw!H812-RS_wells_baseline_bgw!H812</f>
        <v>-1848.643300011754</v>
      </c>
      <c r="I812">
        <f>RS_wells_scenario_1_bgw!I812-RS_wells_baseline_bgw!I812</f>
        <v>15926.264099955559</v>
      </c>
      <c r="J812">
        <f>RS_wells_scenario_1_bgw!J812-RS_wells_baseline_bgw!J812</f>
        <v>1.9999966025352478E-4</v>
      </c>
      <c r="K812">
        <f>RS_wells_scenario_1_bgw!K812-RS_wells_baseline_bgw!K812</f>
        <v>-89110.560000002384</v>
      </c>
      <c r="L812">
        <f>RS_wells_scenario_1_bgw!L812-RS_wells_baseline_bgw!L812</f>
        <v>1405.6405000016093</v>
      </c>
      <c r="M812">
        <f>RS_wells_scenario_1_bgw!M812-RS_wells_baseline_bgw!M812</f>
        <v>0</v>
      </c>
      <c r="N812">
        <f>RS_wells_scenario_1_bgw!N812-RS_wells_baseline_bgw!N812</f>
        <v>8598.5689000040293</v>
      </c>
      <c r="O812">
        <v>10.145833333333334</v>
      </c>
      <c r="P812">
        <f t="shared" si="174"/>
        <v>1962</v>
      </c>
      <c r="Q812" s="2">
        <f t="shared" si="175"/>
        <v>22808.270833332674</v>
      </c>
      <c r="R812">
        <f t="shared" si="176"/>
        <v>-0.23934048568191943</v>
      </c>
      <c r="S812">
        <f>I812*$O812/ref!$B$3</f>
        <v>3.7094862530027348</v>
      </c>
      <c r="T812">
        <f>K812*$O812/ref!$B$3</f>
        <v>-20.755300505051061</v>
      </c>
      <c r="U812">
        <f>L812*$O812/ref!$B$3</f>
        <v>0.32739656197428058</v>
      </c>
      <c r="V812">
        <f>N812*$O812/ref!$B$3</f>
        <v>2.0027467163596011</v>
      </c>
      <c r="W812">
        <f t="shared" si="180"/>
        <v>6</v>
      </c>
      <c r="X812" t="str">
        <f t="shared" si="181"/>
        <v>6 1962</v>
      </c>
      <c r="Y812">
        <f t="shared" si="178"/>
        <v>6</v>
      </c>
      <c r="Z812">
        <f t="shared" si="182"/>
        <v>2007</v>
      </c>
      <c r="AA812" t="str">
        <f t="shared" si="183"/>
        <v>6 2007</v>
      </c>
      <c r="AB812" s="1">
        <f t="shared" si="179"/>
        <v>39264.375</v>
      </c>
      <c r="AC812">
        <f t="shared" si="177"/>
        <v>3</v>
      </c>
      <c r="AD812" s="16">
        <f t="shared" si="184"/>
        <v>1068.7913687362252</v>
      </c>
      <c r="AE812" s="16">
        <f t="shared" si="185"/>
        <v>-13813.791984776755</v>
      </c>
      <c r="AF812" s="16">
        <f t="shared" si="186"/>
        <v>3177.8071942223833</v>
      </c>
      <c r="AG812" s="16">
        <f t="shared" si="187"/>
        <v>8332.4173701919772</v>
      </c>
      <c r="AH812">
        <f>INDEX(Impacts_scenario_1_RSBsn_Mask!$Y$2:$Y$70,$Z812-1939+1,1)</f>
        <v>0.74993777836288589</v>
      </c>
    </row>
    <row r="813" spans="1:34" x14ac:dyDescent="0.3">
      <c r="A813">
        <v>271</v>
      </c>
      <c r="B813">
        <v>2</v>
      </c>
      <c r="C813">
        <f>RS_wells_scenario_1_bgw!C813-RS_wells_baseline_bgw!C813</f>
        <v>-529.07709999941289</v>
      </c>
      <c r="D813">
        <f>RS_wells_scenario_1_bgw!D813-RS_wells_baseline_bgw!D813</f>
        <v>0</v>
      </c>
      <c r="E813">
        <f>RS_wells_scenario_1_bgw!E813-RS_wells_baseline_bgw!E813</f>
        <v>-61279.45000000298</v>
      </c>
      <c r="F813">
        <f>RS_wells_scenario_1_bgw!F813-RS_wells_baseline_bgw!F813</f>
        <v>0</v>
      </c>
      <c r="G813">
        <f>RS_wells_scenario_1_bgw!G813-RS_wells_baseline_bgw!G813</f>
        <v>0</v>
      </c>
      <c r="H813" s="19">
        <f>RS_wells_scenario_1_bgw!H813-RS_wells_baseline_bgw!H813</f>
        <v>-2366.3676999956369</v>
      </c>
      <c r="I813">
        <f>RS_wells_scenario_1_bgw!I813-RS_wells_baseline_bgw!I813</f>
        <v>15238.251399993896</v>
      </c>
      <c r="J813">
        <f>RS_wells_scenario_1_bgw!J813-RS_wells_baseline_bgw!J813</f>
        <v>1.9999966025352478E-4</v>
      </c>
      <c r="K813">
        <f>RS_wells_scenario_1_bgw!K813-RS_wells_baseline_bgw!K813</f>
        <v>-89110.560000002384</v>
      </c>
      <c r="L813">
        <f>RS_wells_scenario_1_bgw!L813-RS_wells_baseline_bgw!L813</f>
        <v>1517.6462999992073</v>
      </c>
      <c r="M813">
        <f>RS_wells_scenario_1_bgw!M813-RS_wells_baseline_bgw!M813</f>
        <v>0</v>
      </c>
      <c r="N813">
        <f>RS_wells_scenario_1_bgw!N813-RS_wells_baseline_bgw!N813</f>
        <v>8988.9592000097036</v>
      </c>
      <c r="O813">
        <v>10.145833333333334</v>
      </c>
      <c r="P813">
        <f t="shared" si="174"/>
        <v>1962</v>
      </c>
      <c r="Q813" s="2">
        <f t="shared" si="175"/>
        <v>22818.416666666006</v>
      </c>
      <c r="R813">
        <f t="shared" si="176"/>
        <v>-0.26014494616277983</v>
      </c>
      <c r="S813">
        <f>I813*$O813/ref!$B$3</f>
        <v>3.5492368915466348</v>
      </c>
      <c r="T813">
        <f>K813*$O813/ref!$B$3</f>
        <v>-20.755300505051061</v>
      </c>
      <c r="U813">
        <f>L813*$O813/ref!$B$3</f>
        <v>0.35348453670206514</v>
      </c>
      <c r="V813">
        <f>N813*$O813/ref!$B$3</f>
        <v>2.0936749743671208</v>
      </c>
      <c r="W813">
        <f t="shared" si="180"/>
        <v>6</v>
      </c>
      <c r="X813" t="str">
        <f t="shared" si="181"/>
        <v>6 1962</v>
      </c>
      <c r="Y813">
        <f t="shared" si="178"/>
        <v>7</v>
      </c>
      <c r="Z813">
        <f t="shared" si="182"/>
        <v>2007</v>
      </c>
      <c r="AA813" t="str">
        <f t="shared" si="183"/>
        <v>7 2007</v>
      </c>
      <c r="AB813" s="1">
        <f t="shared" si="179"/>
        <v>39294.8125</v>
      </c>
      <c r="AC813">
        <f t="shared" si="177"/>
        <v>3</v>
      </c>
      <c r="AD813" s="16">
        <f t="shared" si="184"/>
        <v>10002.554571792356</v>
      </c>
      <c r="AE813" s="16">
        <f t="shared" si="185"/>
        <v>-42351.556196080099</v>
      </c>
      <c r="AF813" s="16">
        <f t="shared" si="186"/>
        <v>3146.7096877332478</v>
      </c>
      <c r="AG813" s="16">
        <f t="shared" si="187"/>
        <v>7804.6679467253962</v>
      </c>
      <c r="AH813">
        <f>INDEX(Impacts_scenario_1_RSBsn_Mask!$Y$2:$Y$70,$Z813-1939+1,1)</f>
        <v>0.74993777836288589</v>
      </c>
    </row>
    <row r="814" spans="1:34" x14ac:dyDescent="0.3">
      <c r="A814">
        <v>271</v>
      </c>
      <c r="B814">
        <v>3</v>
      </c>
      <c r="C814">
        <f>RS_wells_scenario_1_bgw!C814-RS_wells_baseline_bgw!C814</f>
        <v>-6.1102999998256564</v>
      </c>
      <c r="D814">
        <f>RS_wells_scenario_1_bgw!D814-RS_wells_baseline_bgw!D814</f>
        <v>0</v>
      </c>
      <c r="E814">
        <f>RS_wells_scenario_1_bgw!E814-RS_wells_baseline_bgw!E814</f>
        <v>-61279.45000000298</v>
      </c>
      <c r="F814">
        <f>RS_wells_scenario_1_bgw!F814-RS_wells_baseline_bgw!F814</f>
        <v>0</v>
      </c>
      <c r="G814">
        <f>RS_wells_scenario_1_bgw!G814-RS_wells_baseline_bgw!G814</f>
        <v>0</v>
      </c>
      <c r="H814" s="19">
        <f>RS_wells_scenario_1_bgw!H814-RS_wells_baseline_bgw!H814</f>
        <v>-2000.6768999993801</v>
      </c>
      <c r="I814">
        <f>RS_wells_scenario_1_bgw!I814-RS_wells_baseline_bgw!I814</f>
        <v>16121.117199897766</v>
      </c>
      <c r="J814">
        <f>RS_wells_scenario_1_bgw!J814-RS_wells_baseline_bgw!J814</f>
        <v>2.000005915760994E-4</v>
      </c>
      <c r="K814">
        <f>RS_wells_scenario_1_bgw!K814-RS_wells_baseline_bgw!K814</f>
        <v>-89110.560000002384</v>
      </c>
      <c r="L814">
        <f>RS_wells_scenario_1_bgw!L814-RS_wells_baseline_bgw!L814</f>
        <v>1536.2732999995351</v>
      </c>
      <c r="M814">
        <f>RS_wells_scenario_1_bgw!M814-RS_wells_baseline_bgw!M814</f>
        <v>0</v>
      </c>
      <c r="N814">
        <f>RS_wells_scenario_1_bgw!N814-RS_wells_baseline_bgw!N814</f>
        <v>9324.9579999893904</v>
      </c>
      <c r="O814">
        <v>10.145833333333334</v>
      </c>
      <c r="P814">
        <f t="shared" si="174"/>
        <v>1962</v>
      </c>
      <c r="Q814" s="2">
        <f t="shared" si="175"/>
        <v>22828.562499999338</v>
      </c>
      <c r="R814">
        <f t="shared" si="176"/>
        <v>-0.25946471706732577</v>
      </c>
      <c r="S814">
        <f>I814*$O814/ref!$B$3</f>
        <v>3.7548707129774126</v>
      </c>
      <c r="T814">
        <f>K814*$O814/ref!$B$3</f>
        <v>-20.755300505051061</v>
      </c>
      <c r="U814">
        <f>L814*$O814/ref!$B$3</f>
        <v>0.35782306832519017</v>
      </c>
      <c r="V814">
        <f>N814*$O814/ref!$B$3</f>
        <v>2.1719345663045382</v>
      </c>
      <c r="W814">
        <f t="shared" si="180"/>
        <v>6</v>
      </c>
      <c r="X814" t="str">
        <f t="shared" si="181"/>
        <v>6 1962</v>
      </c>
      <c r="Y814">
        <f t="shared" si="178"/>
        <v>8</v>
      </c>
      <c r="Z814">
        <f t="shared" si="182"/>
        <v>2007</v>
      </c>
      <c r="AA814" t="str">
        <f t="shared" si="183"/>
        <v>8 2007</v>
      </c>
      <c r="AB814" s="1">
        <f t="shared" si="179"/>
        <v>39325.25</v>
      </c>
      <c r="AC814">
        <f t="shared" si="177"/>
        <v>3</v>
      </c>
      <c r="AD814" s="16">
        <f t="shared" si="184"/>
        <v>872.2511113584236</v>
      </c>
      <c r="AE814" s="16">
        <f t="shared" si="185"/>
        <v>-46480.361670210652</v>
      </c>
      <c r="AF814" s="16">
        <f t="shared" si="186"/>
        <v>5452.0418276692089</v>
      </c>
      <c r="AG814" s="16">
        <f t="shared" si="187"/>
        <v>6596.334108896589</v>
      </c>
      <c r="AH814">
        <f>INDEX(Impacts_scenario_1_RSBsn_Mask!$Y$2:$Y$70,$Z814-1939+1,1)</f>
        <v>0.74993777836288589</v>
      </c>
    </row>
    <row r="815" spans="1:34" x14ac:dyDescent="0.3">
      <c r="A815">
        <v>272</v>
      </c>
      <c r="B815">
        <v>1</v>
      </c>
      <c r="C815">
        <f>RS_wells_scenario_1_bgw!C815-RS_wells_baseline_bgw!C815</f>
        <v>-56726.635099999607</v>
      </c>
      <c r="D815">
        <f>RS_wells_scenario_1_bgw!D815-RS_wells_baseline_bgw!D815</f>
        <v>0</v>
      </c>
      <c r="E815">
        <f>RS_wells_scenario_1_bgw!E815-RS_wells_baseline_bgw!E815</f>
        <v>-188338</v>
      </c>
      <c r="F815">
        <f>RS_wells_scenario_1_bgw!F815-RS_wells_baseline_bgw!F815</f>
        <v>0</v>
      </c>
      <c r="G815">
        <f>RS_wells_scenario_1_bgw!G815-RS_wells_baseline_bgw!G815</f>
        <v>0</v>
      </c>
      <c r="H815" s="19">
        <f>RS_wells_scenario_1_bgw!H815-RS_wells_baseline_bgw!H815</f>
        <v>-2252.5614000111818</v>
      </c>
      <c r="I815">
        <f>RS_wells_scenario_1_bgw!I815-RS_wells_baseline_bgw!I815</f>
        <v>13799.808200001717</v>
      </c>
      <c r="J815">
        <f>RS_wells_scenario_1_bgw!J815-RS_wells_baseline_bgw!J815</f>
        <v>1.9999966025352478E-4</v>
      </c>
      <c r="K815">
        <f>RS_wells_scenario_1_bgw!K815-RS_wells_baseline_bgw!K815</f>
        <v>-273523.54000000656</v>
      </c>
      <c r="L815">
        <f>RS_wells_scenario_1_bgw!L815-RS_wells_baseline_bgw!L815</f>
        <v>3398.4905999973416</v>
      </c>
      <c r="M815">
        <f>RS_wells_scenario_1_bgw!M815-RS_wells_baseline_bgw!M815</f>
        <v>0</v>
      </c>
      <c r="N815">
        <f>RS_wells_scenario_1_bgw!N815-RS_wells_baseline_bgw!N815</f>
        <v>9300.6666999906301</v>
      </c>
      <c r="O815">
        <v>10.145833333333334</v>
      </c>
      <c r="P815">
        <f t="shared" si="174"/>
        <v>1962</v>
      </c>
      <c r="Q815" s="2">
        <f t="shared" si="175"/>
        <v>22838.70833333267</v>
      </c>
      <c r="R815">
        <f t="shared" si="176"/>
        <v>-0.2646787651775902</v>
      </c>
      <c r="S815">
        <f>I815*$O815/ref!$B$3</f>
        <v>3.2142000465836569</v>
      </c>
      <c r="T815">
        <f>K815*$O815/ref!$B$3</f>
        <v>-63.708086537727269</v>
      </c>
      <c r="U815">
        <f>L815*$O815/ref!$B$3</f>
        <v>0.79156380193923392</v>
      </c>
      <c r="V815">
        <f>N815*$O815/ref!$B$3</f>
        <v>2.1662767269740191</v>
      </c>
      <c r="W815">
        <f t="shared" si="180"/>
        <v>7</v>
      </c>
      <c r="X815" t="str">
        <f t="shared" si="181"/>
        <v>7 1962</v>
      </c>
      <c r="Y815">
        <f t="shared" si="178"/>
        <v>9</v>
      </c>
      <c r="Z815">
        <f t="shared" si="182"/>
        <v>2007</v>
      </c>
      <c r="AA815" t="str">
        <f t="shared" si="183"/>
        <v>9 2007</v>
      </c>
      <c r="AB815" s="1">
        <f t="shared" si="179"/>
        <v>39355.6875</v>
      </c>
      <c r="AC815">
        <f t="shared" si="177"/>
        <v>3</v>
      </c>
      <c r="AD815" s="16">
        <f t="shared" si="184"/>
        <v>-378.74019673534622</v>
      </c>
      <c r="AE815" s="16">
        <f t="shared" si="185"/>
        <v>-20892.124383450999</v>
      </c>
      <c r="AF815" s="16">
        <f t="shared" si="186"/>
        <v>3918.6801041626959</v>
      </c>
      <c r="AG815" s="16">
        <f t="shared" si="187"/>
        <v>6126.865993393405</v>
      </c>
      <c r="AH815">
        <f>INDEX(Impacts_scenario_1_RSBsn_Mask!$Y$2:$Y$70,$Z815-1939+1,1)</f>
        <v>0.74993777836288589</v>
      </c>
    </row>
    <row r="816" spans="1:34" x14ac:dyDescent="0.3">
      <c r="A816">
        <v>272</v>
      </c>
      <c r="B816">
        <v>2</v>
      </c>
      <c r="C816">
        <f>RS_wells_scenario_1_bgw!C816-RS_wells_baseline_bgw!C816</f>
        <v>-31034.605700001121</v>
      </c>
      <c r="D816">
        <f>RS_wells_scenario_1_bgw!D816-RS_wells_baseline_bgw!D816</f>
        <v>0</v>
      </c>
      <c r="E816">
        <f>RS_wells_scenario_1_bgw!E816-RS_wells_baseline_bgw!E816</f>
        <v>-188338</v>
      </c>
      <c r="F816">
        <f>RS_wells_scenario_1_bgw!F816-RS_wells_baseline_bgw!F816</f>
        <v>0</v>
      </c>
      <c r="G816">
        <f>RS_wells_scenario_1_bgw!G816-RS_wells_baseline_bgw!G816</f>
        <v>0</v>
      </c>
      <c r="H816" s="19">
        <f>RS_wells_scenario_1_bgw!H816-RS_wells_baseline_bgw!H816</f>
        <v>-2160.4409999996424</v>
      </c>
      <c r="I816">
        <f>RS_wells_scenario_1_bgw!I816-RS_wells_baseline_bgw!I816</f>
        <v>39206.727500081062</v>
      </c>
      <c r="J816">
        <f>RS_wells_scenario_1_bgw!J816-RS_wells_baseline_bgw!J816</f>
        <v>1.9999966025352478E-4</v>
      </c>
      <c r="K816">
        <f>RS_wells_scenario_1_bgw!K816-RS_wells_baseline_bgw!K816</f>
        <v>-273523.54000000656</v>
      </c>
      <c r="L816">
        <f>RS_wells_scenario_1_bgw!L816-RS_wells_baseline_bgw!L816</f>
        <v>3390.369099996984</v>
      </c>
      <c r="M816">
        <f>RS_wells_scenario_1_bgw!M816-RS_wells_baseline_bgw!M816</f>
        <v>0</v>
      </c>
      <c r="N816">
        <f>RS_wells_scenario_1_bgw!N816-RS_wells_baseline_bgw!N816</f>
        <v>9463.6064999997616</v>
      </c>
      <c r="O816">
        <v>10.145833333333334</v>
      </c>
      <c r="P816">
        <f t="shared" si="174"/>
        <v>1962</v>
      </c>
      <c r="Q816" s="2">
        <f t="shared" si="175"/>
        <v>22848.854166666002</v>
      </c>
      <c r="R816">
        <f t="shared" si="176"/>
        <v>-0.26630120274912722</v>
      </c>
      <c r="S816">
        <f>I816*$O816/ref!$B$3</f>
        <v>9.1318852791836349</v>
      </c>
      <c r="T816">
        <f>K816*$O816/ref!$B$3</f>
        <v>-63.708086537727269</v>
      </c>
      <c r="U816">
        <f>L816*$O816/ref!$B$3</f>
        <v>0.78967217233821718</v>
      </c>
      <c r="V816">
        <f>N816*$O816/ref!$B$3</f>
        <v>2.2042280597164274</v>
      </c>
      <c r="W816">
        <f t="shared" si="180"/>
        <v>7</v>
      </c>
      <c r="X816" t="str">
        <f t="shared" si="181"/>
        <v>7 1962</v>
      </c>
      <c r="Y816">
        <f t="shared" si="178"/>
        <v>10</v>
      </c>
      <c r="Z816">
        <f t="shared" si="182"/>
        <v>2007</v>
      </c>
      <c r="AA816" t="str">
        <f t="shared" si="183"/>
        <v>10 2007</v>
      </c>
      <c r="AB816" s="1">
        <f t="shared" si="179"/>
        <v>39386.125</v>
      </c>
      <c r="AC816">
        <f t="shared" si="177"/>
        <v>3</v>
      </c>
      <c r="AD816" s="16">
        <f t="shared" si="184"/>
        <v>-6259.9494629694182</v>
      </c>
      <c r="AE816" s="16">
        <f t="shared" si="185"/>
        <v>-50.220694114438928</v>
      </c>
      <c r="AF816" s="16">
        <f t="shared" si="186"/>
        <v>2667.710746914744</v>
      </c>
      <c r="AG816" s="16">
        <f t="shared" si="187"/>
        <v>6085.687929384374</v>
      </c>
      <c r="AH816">
        <f>INDEX(Impacts_scenario_1_RSBsn_Mask!$Y$2:$Y$70,$Z816-1939+1,1)</f>
        <v>0.74993777836288589</v>
      </c>
    </row>
    <row r="817" spans="1:34" x14ac:dyDescent="0.3">
      <c r="A817">
        <v>272</v>
      </c>
      <c r="B817">
        <v>3</v>
      </c>
      <c r="C817">
        <f>RS_wells_scenario_1_bgw!C817-RS_wells_baseline_bgw!C817</f>
        <v>-16140.672399997711</v>
      </c>
      <c r="D817">
        <f>RS_wells_scenario_1_bgw!D817-RS_wells_baseline_bgw!D817</f>
        <v>0</v>
      </c>
      <c r="E817">
        <f>RS_wells_scenario_1_bgw!E817-RS_wells_baseline_bgw!E817</f>
        <v>-188338</v>
      </c>
      <c r="F817">
        <f>RS_wells_scenario_1_bgw!F817-RS_wells_baseline_bgw!F817</f>
        <v>0</v>
      </c>
      <c r="G817">
        <f>RS_wells_scenario_1_bgw!G817-RS_wells_baseline_bgw!G817</f>
        <v>0</v>
      </c>
      <c r="H817" s="19">
        <f>RS_wells_scenario_1_bgw!H817-RS_wells_baseline_bgw!H817</f>
        <v>-1996.6237999945879</v>
      </c>
      <c r="I817">
        <f>RS_wells_scenario_1_bgw!I817-RS_wells_baseline_bgw!I817</f>
        <v>53832.411900043488</v>
      </c>
      <c r="J817">
        <f>RS_wells_scenario_1_bgw!J817-RS_wells_baseline_bgw!J817</f>
        <v>2.9999949038028717E-4</v>
      </c>
      <c r="K817">
        <f>RS_wells_scenario_1_bgw!K817-RS_wells_baseline_bgw!K817</f>
        <v>-273523.54000000656</v>
      </c>
      <c r="L817">
        <f>RS_wells_scenario_1_bgw!L817-RS_wells_baseline_bgw!L817</f>
        <v>3430.089699998498</v>
      </c>
      <c r="M817">
        <f>RS_wells_scenario_1_bgw!M817-RS_wells_baseline_bgw!M817</f>
        <v>0</v>
      </c>
      <c r="N817">
        <f>RS_wells_scenario_1_bgw!N817-RS_wells_baseline_bgw!N817</f>
        <v>9803.4916999936104</v>
      </c>
      <c r="O817">
        <v>10.145833333333334</v>
      </c>
      <c r="P817">
        <f t="shared" si="174"/>
        <v>1962</v>
      </c>
      <c r="Q817" s="2">
        <f t="shared" si="175"/>
        <v>22858.999999999334</v>
      </c>
      <c r="R817">
        <f t="shared" si="176"/>
        <v>-0.27033483390580065</v>
      </c>
      <c r="S817">
        <f>I817*$O817/ref!$B$3</f>
        <v>12.538445341349661</v>
      </c>
      <c r="T817">
        <f>K817*$O817/ref!$B$3</f>
        <v>-63.708086537727269</v>
      </c>
      <c r="U817">
        <f>L817*$O817/ref!$B$3</f>
        <v>0.79892374689091128</v>
      </c>
      <c r="V817">
        <f>N817*$O817/ref!$B$3</f>
        <v>2.2833928575034861</v>
      </c>
      <c r="W817">
        <f t="shared" si="180"/>
        <v>7</v>
      </c>
      <c r="X817" t="str">
        <f t="shared" si="181"/>
        <v>7 1962</v>
      </c>
      <c r="Y817">
        <f t="shared" si="178"/>
        <v>11</v>
      </c>
      <c r="Z817">
        <f t="shared" si="182"/>
        <v>2007</v>
      </c>
      <c r="AA817" t="str">
        <f t="shared" si="183"/>
        <v>11 2007</v>
      </c>
      <c r="AB817" s="1">
        <f t="shared" si="179"/>
        <v>39416.5625</v>
      </c>
      <c r="AC817">
        <f t="shared" si="177"/>
        <v>3</v>
      </c>
      <c r="AD817" s="16">
        <f t="shared" si="184"/>
        <v>-2732.4965878745334</v>
      </c>
      <c r="AE817" s="16">
        <f t="shared" si="185"/>
        <v>-50.220694114438928</v>
      </c>
      <c r="AF817" s="16">
        <f t="shared" si="186"/>
        <v>1926.7431710622316</v>
      </c>
      <c r="AG817" s="16">
        <f t="shared" si="187"/>
        <v>6119.8748217899201</v>
      </c>
      <c r="AH817">
        <f>INDEX(Impacts_scenario_1_RSBsn_Mask!$Y$2:$Y$70,$Z817-1939+1,1)</f>
        <v>0.74993777836288589</v>
      </c>
    </row>
    <row r="818" spans="1:34" x14ac:dyDescent="0.3">
      <c r="A818">
        <v>273</v>
      </c>
      <c r="B818">
        <v>1</v>
      </c>
      <c r="C818">
        <f>RS_wells_scenario_1_bgw!C818-RS_wells_baseline_bgw!C818</f>
        <v>-60159.127800017595</v>
      </c>
      <c r="D818">
        <f>RS_wells_scenario_1_bgw!D818-RS_wells_baseline_bgw!D818</f>
        <v>0</v>
      </c>
      <c r="E818">
        <f>RS_wells_scenario_1_bgw!E818-RS_wells_baseline_bgw!E818</f>
        <v>-206720.65999999642</v>
      </c>
      <c r="F818">
        <f>RS_wells_scenario_1_bgw!F818-RS_wells_baseline_bgw!F818</f>
        <v>0</v>
      </c>
      <c r="G818">
        <f>RS_wells_scenario_1_bgw!G818-RS_wells_baseline_bgw!G818</f>
        <v>0</v>
      </c>
      <c r="H818" s="19">
        <f>RS_wells_scenario_1_bgw!H818-RS_wells_baseline_bgw!H818</f>
        <v>-2057.7286000028253</v>
      </c>
      <c r="I818">
        <f>RS_wells_scenario_1_bgw!I818-RS_wells_baseline_bgw!I818</f>
        <v>12940.28710000217</v>
      </c>
      <c r="J818">
        <f>RS_wells_scenario_1_bgw!J818-RS_wells_baseline_bgw!J818</f>
        <v>2.9999949038028717E-4</v>
      </c>
      <c r="K818">
        <f>RS_wells_scenario_1_bgw!K818-RS_wells_baseline_bgw!K818</f>
        <v>-300204.12000000477</v>
      </c>
      <c r="L818">
        <f>RS_wells_scenario_1_bgw!L818-RS_wells_baseline_bgw!L818</f>
        <v>8566.3163000047207</v>
      </c>
      <c r="M818">
        <f>RS_wells_scenario_1_bgw!M818-RS_wells_baseline_bgw!M818</f>
        <v>0</v>
      </c>
      <c r="N818">
        <f>RS_wells_scenario_1_bgw!N818-RS_wells_baseline_bgw!N818</f>
        <v>9768.0227000117302</v>
      </c>
      <c r="O818">
        <v>10.145833333333334</v>
      </c>
      <c r="P818">
        <f t="shared" si="174"/>
        <v>1962</v>
      </c>
      <c r="Q818" s="2">
        <f t="shared" si="175"/>
        <v>22869.145833332666</v>
      </c>
      <c r="R818">
        <f t="shared" si="176"/>
        <v>-0.27092213745737814</v>
      </c>
      <c r="S818">
        <f>I818*$O818/ref!$B$3</f>
        <v>3.0140035859069183</v>
      </c>
      <c r="T818">
        <f>K818*$O818/ref!$B$3</f>
        <v>-69.922428087696247</v>
      </c>
      <c r="U818">
        <f>L818*$O818/ref!$B$3</f>
        <v>1.9952345606167257</v>
      </c>
      <c r="V818">
        <f>N818*$O818/ref!$B$3</f>
        <v>2.2751315498286431</v>
      </c>
      <c r="W818">
        <f t="shared" si="180"/>
        <v>8</v>
      </c>
      <c r="X818" t="str">
        <f t="shared" si="181"/>
        <v>8 1962</v>
      </c>
      <c r="Y818">
        <f t="shared" si="178"/>
        <v>12</v>
      </c>
      <c r="Z818">
        <f t="shared" si="182"/>
        <v>2007</v>
      </c>
      <c r="AA818" t="str">
        <f t="shared" si="183"/>
        <v>12 2007</v>
      </c>
      <c r="AB818" s="1">
        <f t="shared" si="179"/>
        <v>39447</v>
      </c>
      <c r="AC818">
        <f t="shared" si="177"/>
        <v>3</v>
      </c>
      <c r="AD818" s="16">
        <f t="shared" si="184"/>
        <v>-6667.9633604639694</v>
      </c>
      <c r="AE818" s="16">
        <f t="shared" si="185"/>
        <v>-50.220694114438928</v>
      </c>
      <c r="AF818" s="16">
        <f t="shared" si="186"/>
        <v>0</v>
      </c>
      <c r="AG818" s="16">
        <f t="shared" si="187"/>
        <v>6610.9224673868921</v>
      </c>
      <c r="AH818">
        <f>INDEX(Impacts_scenario_1_RSBsn_Mask!$Y$2:$Y$70,$Z818-1939+1,1)</f>
        <v>0.74993777836288589</v>
      </c>
    </row>
    <row r="819" spans="1:34" x14ac:dyDescent="0.3">
      <c r="A819">
        <v>273</v>
      </c>
      <c r="B819">
        <v>2</v>
      </c>
      <c r="C819">
        <f>RS_wells_scenario_1_bgw!C819-RS_wells_baseline_bgw!C819</f>
        <v>-57843.88299998641</v>
      </c>
      <c r="D819">
        <f>RS_wells_scenario_1_bgw!D819-RS_wells_baseline_bgw!D819</f>
        <v>0</v>
      </c>
      <c r="E819">
        <f>RS_wells_scenario_1_bgw!E819-RS_wells_baseline_bgw!E819</f>
        <v>-206720.65999999642</v>
      </c>
      <c r="F819">
        <f>RS_wells_scenario_1_bgw!F819-RS_wells_baseline_bgw!F819</f>
        <v>0</v>
      </c>
      <c r="G819">
        <f>RS_wells_scenario_1_bgw!G819-RS_wells_baseline_bgw!G819</f>
        <v>0</v>
      </c>
      <c r="H819" s="19">
        <f>RS_wells_scenario_1_bgw!H819-RS_wells_baseline_bgw!H819</f>
        <v>-2123.4101000055671</v>
      </c>
      <c r="I819">
        <f>RS_wells_scenario_1_bgw!I819-RS_wells_baseline_bgw!I819</f>
        <v>14921.46819999814</v>
      </c>
      <c r="J819">
        <f>RS_wells_scenario_1_bgw!J819-RS_wells_baseline_bgw!J819</f>
        <v>2.000005915760994E-4</v>
      </c>
      <c r="K819">
        <f>RS_wells_scenario_1_bgw!K819-RS_wells_baseline_bgw!K819</f>
        <v>-300204.12000000477</v>
      </c>
      <c r="L819">
        <f>RS_wells_scenario_1_bgw!L819-RS_wells_baseline_bgw!L819</f>
        <v>8647.3025999963284</v>
      </c>
      <c r="M819">
        <f>RS_wells_scenario_1_bgw!M819-RS_wells_baseline_bgw!M819</f>
        <v>0</v>
      </c>
      <c r="N819">
        <f>RS_wells_scenario_1_bgw!N819-RS_wells_baseline_bgw!N819</f>
        <v>9937.9344000071287</v>
      </c>
      <c r="O819">
        <v>10.145833333333334</v>
      </c>
      <c r="P819">
        <f t="shared" si="174"/>
        <v>1962</v>
      </c>
      <c r="Q819" s="2">
        <f t="shared" si="175"/>
        <v>22879.291666665998</v>
      </c>
      <c r="R819">
        <f t="shared" si="176"/>
        <v>-0.27631946162686588</v>
      </c>
      <c r="S819">
        <f>I819*$O819/ref!$B$3</f>
        <v>3.4754529257533169</v>
      </c>
      <c r="T819">
        <f>K819*$O819/ref!$B$3</f>
        <v>-69.922428087696247</v>
      </c>
      <c r="U819">
        <f>L819*$O819/ref!$B$3</f>
        <v>2.0140975886699439</v>
      </c>
      <c r="V819">
        <f>N819*$O819/ref!$B$3</f>
        <v>2.3147067516086395</v>
      </c>
      <c r="W819">
        <f t="shared" si="180"/>
        <v>8</v>
      </c>
      <c r="X819" t="str">
        <f t="shared" si="181"/>
        <v>8 1962</v>
      </c>
      <c r="AB819" s="1"/>
    </row>
    <row r="820" spans="1:34" x14ac:dyDescent="0.3">
      <c r="A820">
        <v>273</v>
      </c>
      <c r="B820">
        <v>3</v>
      </c>
      <c r="C820">
        <f>RS_wells_scenario_1_bgw!C820-RS_wells_baseline_bgw!C820</f>
        <v>-60054.447099983692</v>
      </c>
      <c r="D820">
        <f>RS_wells_scenario_1_bgw!D820-RS_wells_baseline_bgw!D820</f>
        <v>0</v>
      </c>
      <c r="E820">
        <f>RS_wells_scenario_1_bgw!E820-RS_wells_baseline_bgw!E820</f>
        <v>-206720.65999999642</v>
      </c>
      <c r="F820">
        <f>RS_wells_scenario_1_bgw!F820-RS_wells_baseline_bgw!F820</f>
        <v>0</v>
      </c>
      <c r="G820">
        <f>RS_wells_scenario_1_bgw!G820-RS_wells_baseline_bgw!G820</f>
        <v>0</v>
      </c>
      <c r="H820" s="19">
        <f>RS_wells_scenario_1_bgw!H820-RS_wells_baseline_bgw!H820</f>
        <v>-1673.993900001049</v>
      </c>
      <c r="I820">
        <f>RS_wells_scenario_1_bgw!I820-RS_wells_baseline_bgw!I820</f>
        <v>12952.576400000602</v>
      </c>
      <c r="J820">
        <f>RS_wells_scenario_1_bgw!J820-RS_wells_baseline_bgw!J820</f>
        <v>2.000005915760994E-4</v>
      </c>
      <c r="K820">
        <f>RS_wells_scenario_1_bgw!K820-RS_wells_baseline_bgw!K820</f>
        <v>-300204.12000000477</v>
      </c>
      <c r="L820">
        <f>RS_wells_scenario_1_bgw!L820-RS_wells_baseline_bgw!L820</f>
        <v>8532.3323999941349</v>
      </c>
      <c r="M820">
        <f>RS_wells_scenario_1_bgw!M820-RS_wells_baseline_bgw!M820</f>
        <v>0</v>
      </c>
      <c r="N820">
        <f>RS_wells_scenario_1_bgw!N820-RS_wells_baseline_bgw!N820</f>
        <v>10251.709600001574</v>
      </c>
      <c r="O820">
        <v>10.145833333333334</v>
      </c>
      <c r="P820">
        <f t="shared" si="174"/>
        <v>1962</v>
      </c>
      <c r="Q820" s="2">
        <f t="shared" si="175"/>
        <v>22889.437499999331</v>
      </c>
      <c r="R820">
        <f t="shared" si="176"/>
        <v>-0.27321199312720784</v>
      </c>
      <c r="S820">
        <f>I820*$O820/ref!$B$3</f>
        <v>3.0168659639961612</v>
      </c>
      <c r="T820">
        <f>K820*$O820/ref!$B$3</f>
        <v>-69.922428087696247</v>
      </c>
      <c r="U820">
        <f>L820*$O820/ref!$B$3</f>
        <v>1.987319156908643</v>
      </c>
      <c r="V820">
        <f>N820*$O820/ref!$B$3</f>
        <v>2.3877901052192221</v>
      </c>
      <c r="W820">
        <f t="shared" si="180"/>
        <v>8</v>
      </c>
      <c r="X820" t="str">
        <f t="shared" si="181"/>
        <v>8 1962</v>
      </c>
      <c r="AB820" s="1"/>
      <c r="AD820" s="45" t="s">
        <v>216</v>
      </c>
    </row>
    <row r="821" spans="1:34" x14ac:dyDescent="0.3">
      <c r="A821">
        <v>274</v>
      </c>
      <c r="B821">
        <v>1</v>
      </c>
      <c r="C821">
        <f>RS_wells_scenario_1_bgw!C821-RS_wells_baseline_bgw!C821</f>
        <v>-70479.149599999189</v>
      </c>
      <c r="D821">
        <f>RS_wells_scenario_1_bgw!D821-RS_wells_baseline_bgw!D821</f>
        <v>0</v>
      </c>
      <c r="E821">
        <f>RS_wells_scenario_1_bgw!E821-RS_wells_baseline_bgw!E821</f>
        <v>-92794.309999994934</v>
      </c>
      <c r="F821">
        <f>RS_wells_scenario_1_bgw!F821-RS_wells_baseline_bgw!F821</f>
        <v>0</v>
      </c>
      <c r="G821">
        <f>RS_wells_scenario_1_bgw!G821-RS_wells_baseline_bgw!G821</f>
        <v>0</v>
      </c>
      <c r="H821" s="19">
        <f>RS_wells_scenario_1_bgw!H821-RS_wells_baseline_bgw!H821</f>
        <v>-2313.4971000105143</v>
      </c>
      <c r="I821">
        <f>RS_wells_scenario_1_bgw!I821-RS_wells_baseline_bgw!I821</f>
        <v>-45426.781100004911</v>
      </c>
      <c r="J821">
        <f>RS_wells_scenario_1_bgw!J821-RS_wells_baseline_bgw!J821</f>
        <v>1.9999966025352478E-4</v>
      </c>
      <c r="K821">
        <f>RS_wells_scenario_1_bgw!K821-RS_wells_baseline_bgw!K821</f>
        <v>-134851.21000000089</v>
      </c>
      <c r="L821">
        <f>RS_wells_scenario_1_bgw!L821-RS_wells_baseline_bgw!L821</f>
        <v>3682.2701999992132</v>
      </c>
      <c r="M821">
        <f>RS_wells_scenario_1_bgw!M821-RS_wells_baseline_bgw!M821</f>
        <v>0</v>
      </c>
      <c r="N821">
        <f>RS_wells_scenario_1_bgw!N821-RS_wells_baseline_bgw!N821</f>
        <v>10982.391699999571</v>
      </c>
      <c r="O821">
        <v>10.145833333333334</v>
      </c>
      <c r="P821">
        <f t="shared" si="174"/>
        <v>1962</v>
      </c>
      <c r="Q821" s="2">
        <f t="shared" si="175"/>
        <v>22899.583333332663</v>
      </c>
      <c r="R821">
        <f t="shared" si="176"/>
        <v>-0.30460226345956665</v>
      </c>
      <c r="S821">
        <f>I821*$O821/ref!$B$3</f>
        <v>-10.580637050286192</v>
      </c>
      <c r="T821">
        <f>K821*$O821/ref!$B$3</f>
        <v>-31.409042733203457</v>
      </c>
      <c r="U821">
        <f>L821*$O821/ref!$B$3</f>
        <v>0.85766069186161653</v>
      </c>
      <c r="V821">
        <f>N821*$O821/ref!$B$3</f>
        <v>2.5579778647745406</v>
      </c>
      <c r="W821">
        <f t="shared" si="180"/>
        <v>9</v>
      </c>
      <c r="X821" t="str">
        <f t="shared" si="181"/>
        <v>9 1962</v>
      </c>
      <c r="AB821" s="1"/>
    </row>
    <row r="822" spans="1:34" x14ac:dyDescent="0.3">
      <c r="A822">
        <v>274</v>
      </c>
      <c r="B822">
        <v>2</v>
      </c>
      <c r="C822">
        <f>RS_wells_scenario_1_bgw!C822-RS_wells_baseline_bgw!C822</f>
        <v>-49572.464299991727</v>
      </c>
      <c r="D822">
        <f>RS_wells_scenario_1_bgw!D822-RS_wells_baseline_bgw!D822</f>
        <v>0</v>
      </c>
      <c r="E822">
        <f>RS_wells_scenario_1_bgw!E822-RS_wells_baseline_bgw!E822</f>
        <v>-92794.309999994934</v>
      </c>
      <c r="F822">
        <f>RS_wells_scenario_1_bgw!F822-RS_wells_baseline_bgw!F822</f>
        <v>0</v>
      </c>
      <c r="G822">
        <f>RS_wells_scenario_1_bgw!G822-RS_wells_baseline_bgw!G822</f>
        <v>0</v>
      </c>
      <c r="H822" s="19">
        <f>RS_wells_scenario_1_bgw!H822-RS_wells_baseline_bgw!H822</f>
        <v>-2264.5539000034332</v>
      </c>
      <c r="I822">
        <f>RS_wells_scenario_1_bgw!I822-RS_wells_baseline_bgw!I822</f>
        <v>-25247.404699996114</v>
      </c>
      <c r="J822">
        <f>RS_wells_scenario_1_bgw!J822-RS_wells_baseline_bgw!J822</f>
        <v>2.9999949038028717E-4</v>
      </c>
      <c r="K822">
        <f>RS_wells_scenario_1_bgw!K822-RS_wells_baseline_bgw!K822</f>
        <v>-134851.21000000089</v>
      </c>
      <c r="L822">
        <f>RS_wells_scenario_1_bgw!L822-RS_wells_baseline_bgw!L822</f>
        <v>3895.3877999931574</v>
      </c>
      <c r="M822">
        <f>RS_wells_scenario_1_bgw!M822-RS_wells_baseline_bgw!M822</f>
        <v>0</v>
      </c>
      <c r="N822">
        <f>RS_wells_scenario_1_bgw!N822-RS_wells_baseline_bgw!N822</f>
        <v>11568.423900008202</v>
      </c>
      <c r="O822">
        <v>10.145833333333334</v>
      </c>
      <c r="P822">
        <f t="shared" si="174"/>
        <v>1962</v>
      </c>
      <c r="Q822" s="2">
        <f t="shared" si="175"/>
        <v>22909.729166665995</v>
      </c>
      <c r="R822">
        <f t="shared" si="176"/>
        <v>-0.31690670790404663</v>
      </c>
      <c r="S822">
        <f>I822*$O822/ref!$B$3</f>
        <v>-5.8805316846964475</v>
      </c>
      <c r="T822">
        <f>K822*$O822/ref!$B$3</f>
        <v>-31.409042733203457</v>
      </c>
      <c r="U822">
        <f>L822*$O822/ref!$B$3</f>
        <v>0.9072992513184247</v>
      </c>
      <c r="V822">
        <f>N822*$O822/ref!$B$3</f>
        <v>2.6944743071357489</v>
      </c>
      <c r="W822">
        <f t="shared" si="180"/>
        <v>9</v>
      </c>
      <c r="X822" t="str">
        <f t="shared" si="181"/>
        <v>9 1962</v>
      </c>
      <c r="AB822" s="1"/>
    </row>
    <row r="823" spans="1:34" x14ac:dyDescent="0.3">
      <c r="A823">
        <v>274</v>
      </c>
      <c r="B823">
        <v>3</v>
      </c>
      <c r="C823">
        <f>RS_wells_scenario_1_bgw!C823-RS_wells_baseline_bgw!C823</f>
        <v>-38352.58749999851</v>
      </c>
      <c r="D823">
        <f>RS_wells_scenario_1_bgw!D823-RS_wells_baseline_bgw!D823</f>
        <v>0</v>
      </c>
      <c r="E823">
        <f>RS_wells_scenario_1_bgw!E823-RS_wells_baseline_bgw!E823</f>
        <v>-92794.309999994934</v>
      </c>
      <c r="F823">
        <f>RS_wells_scenario_1_bgw!F823-RS_wells_baseline_bgw!F823</f>
        <v>0</v>
      </c>
      <c r="G823">
        <f>RS_wells_scenario_1_bgw!G823-RS_wells_baseline_bgw!G823</f>
        <v>0</v>
      </c>
      <c r="H823" s="19">
        <f>RS_wells_scenario_1_bgw!H823-RS_wells_baseline_bgw!H823</f>
        <v>-2228.568599998951</v>
      </c>
      <c r="I823">
        <f>RS_wells_scenario_1_bgw!I823-RS_wells_baseline_bgw!I823</f>
        <v>-14755.787799999118</v>
      </c>
      <c r="J823">
        <f>RS_wells_scenario_1_bgw!J823-RS_wells_baseline_bgw!J823</f>
        <v>1.9999966025352478E-4</v>
      </c>
      <c r="K823">
        <f>RS_wells_scenario_1_bgw!K823-RS_wells_baseline_bgw!K823</f>
        <v>-134851.21000000089</v>
      </c>
      <c r="L823">
        <f>RS_wells_scenario_1_bgw!L823-RS_wells_baseline_bgw!L823</f>
        <v>4034.7177999988198</v>
      </c>
      <c r="M823">
        <f>RS_wells_scenario_1_bgw!M823-RS_wells_baseline_bgw!M823</f>
        <v>0</v>
      </c>
      <c r="N823">
        <f>RS_wells_scenario_1_bgw!N823-RS_wells_baseline_bgw!N823</f>
        <v>12121.956399992108</v>
      </c>
      <c r="O823">
        <v>10.145833333333334</v>
      </c>
      <c r="P823">
        <f t="shared" si="174"/>
        <v>1962</v>
      </c>
      <c r="Q823" s="2">
        <f t="shared" si="175"/>
        <v>22919.874999999327</v>
      </c>
      <c r="R823">
        <f t="shared" si="176"/>
        <v>-0.32876345933541945</v>
      </c>
      <c r="S823">
        <f>I823*$O823/ref!$B$3</f>
        <v>-3.436863262645188</v>
      </c>
      <c r="T823">
        <f>K823*$O823/ref!$B$3</f>
        <v>-31.409042733203457</v>
      </c>
      <c r="U823">
        <f>L823*$O823/ref!$B$3</f>
        <v>0.93975147717679897</v>
      </c>
      <c r="V823">
        <f>N823*$O823/ref!$B$3</f>
        <v>2.8234010401343723</v>
      </c>
      <c r="W823">
        <f t="shared" si="180"/>
        <v>9</v>
      </c>
      <c r="X823" t="str">
        <f t="shared" si="181"/>
        <v>9 1962</v>
      </c>
      <c r="AB823" s="1"/>
    </row>
    <row r="824" spans="1:34" x14ac:dyDescent="0.3">
      <c r="A824">
        <v>275</v>
      </c>
      <c r="B824">
        <v>1</v>
      </c>
      <c r="C824">
        <f>RS_wells_scenario_1_bgw!C824-RS_wells_baseline_bgw!C824</f>
        <v>-42495.29359999299</v>
      </c>
      <c r="D824">
        <f>RS_wells_scenario_1_bgw!D824-RS_wells_baseline_bgw!D824</f>
        <v>0</v>
      </c>
      <c r="E824">
        <f>RS_wells_scenario_1_bgw!E824-RS_wells_baseline_bgw!E824</f>
        <v>0</v>
      </c>
      <c r="F824">
        <f>RS_wells_scenario_1_bgw!F824-RS_wells_baseline_bgw!F824</f>
        <v>0</v>
      </c>
      <c r="G824">
        <f>RS_wells_scenario_1_bgw!G824-RS_wells_baseline_bgw!G824</f>
        <v>0</v>
      </c>
      <c r="H824" s="19">
        <f>RS_wells_scenario_1_bgw!H824-RS_wells_baseline_bgw!H824</f>
        <v>-2160.1392999961972</v>
      </c>
      <c r="I824">
        <f>RS_wells_scenario_1_bgw!I824-RS_wells_baseline_bgw!I824</f>
        <v>-61562.021899998188</v>
      </c>
      <c r="J824">
        <f>RS_wells_scenario_1_bgw!J824-RS_wells_baseline_bgw!J824</f>
        <v>1.9999966025352478E-4</v>
      </c>
      <c r="K824">
        <f>RS_wells_scenario_1_bgw!K824-RS_wells_baseline_bgw!K824</f>
        <v>-169.41999999992549</v>
      </c>
      <c r="L824">
        <f>RS_wells_scenario_1_bgw!L824-RS_wells_baseline_bgw!L824</f>
        <v>4512.6145000010729</v>
      </c>
      <c r="M824">
        <f>RS_wells_scenario_1_bgw!M824-RS_wells_baseline_bgw!M824</f>
        <v>0</v>
      </c>
      <c r="N824">
        <f>RS_wells_scenario_1_bgw!N824-RS_wells_baseline_bgw!N824</f>
        <v>12522.694499999285</v>
      </c>
      <c r="O824">
        <v>10.145833333333334</v>
      </c>
      <c r="P824">
        <f t="shared" si="174"/>
        <v>1962</v>
      </c>
      <c r="Q824" s="2">
        <f t="shared" si="175"/>
        <v>22930.020833332659</v>
      </c>
      <c r="R824">
        <f t="shared" si="176"/>
        <v>-0.33637649026335581</v>
      </c>
      <c r="S824">
        <f>I824*$O824/ref!$B$3</f>
        <v>-14.338797379715297</v>
      </c>
      <c r="T824">
        <f>K824*$O824/ref!$B$3</f>
        <v>-3.9460676844182217E-2</v>
      </c>
      <c r="U824">
        <f>L824*$O824/ref!$B$3</f>
        <v>1.0510614007023467</v>
      </c>
      <c r="V824">
        <f>N824*$O824/ref!$B$3</f>
        <v>2.9167394692663628</v>
      </c>
      <c r="W824">
        <f t="shared" si="180"/>
        <v>10</v>
      </c>
      <c r="X824" t="str">
        <f t="shared" si="181"/>
        <v>10 1962</v>
      </c>
      <c r="AB824" s="1"/>
    </row>
    <row r="825" spans="1:34" x14ac:dyDescent="0.3">
      <c r="A825">
        <v>275</v>
      </c>
      <c r="B825">
        <v>2</v>
      </c>
      <c r="C825">
        <f>RS_wells_scenario_1_bgw!C825-RS_wells_baseline_bgw!C825</f>
        <v>-18929.832000017166</v>
      </c>
      <c r="D825">
        <f>RS_wells_scenario_1_bgw!D825-RS_wells_baseline_bgw!D825</f>
        <v>0</v>
      </c>
      <c r="E825">
        <f>RS_wells_scenario_1_bgw!E825-RS_wells_baseline_bgw!E825</f>
        <v>0</v>
      </c>
      <c r="F825">
        <f>RS_wells_scenario_1_bgw!F825-RS_wells_baseline_bgw!F825</f>
        <v>0</v>
      </c>
      <c r="G825">
        <f>RS_wells_scenario_1_bgw!G825-RS_wells_baseline_bgw!G825</f>
        <v>0</v>
      </c>
      <c r="H825" s="19">
        <f>RS_wells_scenario_1_bgw!H825-RS_wells_baseline_bgw!H825</f>
        <v>-1577.7939000055194</v>
      </c>
      <c r="I825">
        <f>RS_wells_scenario_1_bgw!I825-RS_wells_baseline_bgw!I825</f>
        <v>-37582.361099999398</v>
      </c>
      <c r="J825">
        <f>RS_wells_scenario_1_bgw!J825-RS_wells_baseline_bgw!J825</f>
        <v>1.9999966025352478E-4</v>
      </c>
      <c r="K825">
        <f>RS_wells_scenario_1_bgw!K825-RS_wells_baseline_bgw!K825</f>
        <v>-169.41999999992549</v>
      </c>
      <c r="L825">
        <f>RS_wells_scenario_1_bgw!L825-RS_wells_baseline_bgw!L825</f>
        <v>4478.0403999984264</v>
      </c>
      <c r="M825">
        <f>RS_wells_scenario_1_bgw!M825-RS_wells_baseline_bgw!M825</f>
        <v>0</v>
      </c>
      <c r="N825">
        <f>RS_wells_scenario_1_bgw!N825-RS_wells_baseline_bgw!N825</f>
        <v>12755.904200002551</v>
      </c>
      <c r="O825">
        <v>10.145833333333334</v>
      </c>
      <c r="P825">
        <f t="shared" si="174"/>
        <v>1962</v>
      </c>
      <c r="Q825" s="2">
        <f t="shared" si="175"/>
        <v>22940.166666665991</v>
      </c>
      <c r="R825">
        <f t="shared" si="176"/>
        <v>-0.32837796334497299</v>
      </c>
      <c r="S825">
        <f>I825*$O825/ref!$B$3</f>
        <v>-8.7535438933366372</v>
      </c>
      <c r="T825">
        <f>K825*$O825/ref!$B$3</f>
        <v>-3.9460676844182217E-2</v>
      </c>
      <c r="U825">
        <f>L825*$O825/ref!$B$3</f>
        <v>1.0430085298052656</v>
      </c>
      <c r="V825">
        <f>N825*$O825/ref!$B$3</f>
        <v>2.9710578059961561</v>
      </c>
      <c r="W825">
        <f t="shared" si="180"/>
        <v>10</v>
      </c>
      <c r="X825" t="str">
        <f t="shared" si="181"/>
        <v>10 1962</v>
      </c>
      <c r="AB825" s="1"/>
    </row>
    <row r="826" spans="1:34" x14ac:dyDescent="0.3">
      <c r="A826">
        <v>275</v>
      </c>
      <c r="B826">
        <v>3</v>
      </c>
      <c r="C826">
        <f>RS_wells_scenario_1_bgw!C826-RS_wells_baseline_bgw!C826</f>
        <v>-4469.560799986124</v>
      </c>
      <c r="D826">
        <f>RS_wells_scenario_1_bgw!D826-RS_wells_baseline_bgw!D826</f>
        <v>0</v>
      </c>
      <c r="E826">
        <f>RS_wells_scenario_1_bgw!E826-RS_wells_baseline_bgw!E826</f>
        <v>0</v>
      </c>
      <c r="F826">
        <f>RS_wells_scenario_1_bgw!F826-RS_wells_baseline_bgw!F826</f>
        <v>0</v>
      </c>
      <c r="G826">
        <f>RS_wells_scenario_1_bgw!G826-RS_wells_baseline_bgw!G826</f>
        <v>0</v>
      </c>
      <c r="H826" s="19">
        <f>RS_wells_scenario_1_bgw!H826-RS_wells_baseline_bgw!H826</f>
        <v>-1577.1847999989986</v>
      </c>
      <c r="I826">
        <f>RS_wells_scenario_1_bgw!I826-RS_wells_baseline_bgw!I826</f>
        <v>-23428.56380000338</v>
      </c>
      <c r="J826">
        <f>RS_wells_scenario_1_bgw!J826-RS_wells_baseline_bgw!J826</f>
        <v>3.0000042170286179E-4</v>
      </c>
      <c r="K826">
        <f>RS_wells_scenario_1_bgw!K826-RS_wells_baseline_bgw!K826</f>
        <v>-169.41999999992549</v>
      </c>
      <c r="L826">
        <f>RS_wells_scenario_1_bgw!L826-RS_wells_baseline_bgw!L826</f>
        <v>4581.5803000032902</v>
      </c>
      <c r="M826">
        <f>RS_wells_scenario_1_bgw!M826-RS_wells_baseline_bgw!M826</f>
        <v>0</v>
      </c>
      <c r="N826">
        <f>RS_wells_scenario_1_bgw!N826-RS_wells_baseline_bgw!N826</f>
        <v>12927.392499998212</v>
      </c>
      <c r="O826">
        <v>10.145833333333334</v>
      </c>
      <c r="P826">
        <f t="shared" si="174"/>
        <v>1962</v>
      </c>
      <c r="Q826" s="2">
        <f t="shared" si="175"/>
        <v>22950.312499999323</v>
      </c>
      <c r="R826">
        <f t="shared" si="176"/>
        <v>-0.33229272164942064</v>
      </c>
      <c r="S826">
        <f>I826*$O826/ref!$B$3</f>
        <v>-5.4568940209871668</v>
      </c>
      <c r="T826">
        <f>K826*$O826/ref!$B$3</f>
        <v>-3.9460676844182217E-2</v>
      </c>
      <c r="U826">
        <f>L826*$O826/ref!$B$3</f>
        <v>1.0671246585655811</v>
      </c>
      <c r="V826">
        <f>N826*$O826/ref!$B$3</f>
        <v>3.0110002235896509</v>
      </c>
      <c r="W826">
        <f t="shared" si="180"/>
        <v>10</v>
      </c>
      <c r="X826" t="str">
        <f t="shared" si="181"/>
        <v>10 1962</v>
      </c>
      <c r="AB826" s="1"/>
    </row>
    <row r="827" spans="1:34" x14ac:dyDescent="0.3">
      <c r="A827">
        <v>276</v>
      </c>
      <c r="B827">
        <v>1</v>
      </c>
      <c r="C827">
        <f>RS_wells_scenario_1_bgw!C827-RS_wells_baseline_bgw!C827</f>
        <v>3840.9846999943256</v>
      </c>
      <c r="D827">
        <f>RS_wells_scenario_1_bgw!D827-RS_wells_baseline_bgw!D827</f>
        <v>0</v>
      </c>
      <c r="E827">
        <f>RS_wells_scenario_1_bgw!E827-RS_wells_baseline_bgw!E827</f>
        <v>0</v>
      </c>
      <c r="F827">
        <f>RS_wells_scenario_1_bgw!F827-RS_wells_baseline_bgw!F827</f>
        <v>0</v>
      </c>
      <c r="G827">
        <f>RS_wells_scenario_1_bgw!G827-RS_wells_baseline_bgw!G827</f>
        <v>0</v>
      </c>
      <c r="H827" s="19">
        <f>RS_wells_scenario_1_bgw!H827-RS_wells_baseline_bgw!H827</f>
        <v>-3371.5348000004888</v>
      </c>
      <c r="I827">
        <f>RS_wells_scenario_1_bgw!I827-RS_wells_baseline_bgw!I827</f>
        <v>-12209.563000001013</v>
      </c>
      <c r="J827">
        <f>RS_wells_scenario_1_bgw!J827-RS_wells_baseline_bgw!J827</f>
        <v>2.000005915760994E-4</v>
      </c>
      <c r="K827">
        <f>RS_wells_scenario_1_bgw!K827-RS_wells_baseline_bgw!K827</f>
        <v>-169.41999999992549</v>
      </c>
      <c r="L827">
        <f>RS_wells_scenario_1_bgw!L827-RS_wells_baseline_bgw!L827</f>
        <v>1412.5245999991894</v>
      </c>
      <c r="M827">
        <f>RS_wells_scenario_1_bgw!M827-RS_wells_baseline_bgw!M827</f>
        <v>0</v>
      </c>
      <c r="N827">
        <f>RS_wells_scenario_1_bgw!N827-RS_wells_baseline_bgw!N827</f>
        <v>13082.451099991798</v>
      </c>
      <c r="O827">
        <v>10.145833333333334</v>
      </c>
      <c r="P827">
        <f t="shared" si="174"/>
        <v>1962</v>
      </c>
      <c r="Q827" s="2">
        <f t="shared" si="175"/>
        <v>22960.458333332655</v>
      </c>
      <c r="R827">
        <f t="shared" si="176"/>
        <v>-0.37695271248550488</v>
      </c>
      <c r="S827">
        <f>I827*$O827/ref!$B$3</f>
        <v>-2.8438060438669335</v>
      </c>
      <c r="T827">
        <f>K827*$O827/ref!$B$3</f>
        <v>-3.9460676844182217E-2</v>
      </c>
      <c r="U827">
        <f>L827*$O827/ref!$B$3</f>
        <v>0.32899998096476374</v>
      </c>
      <c r="V827">
        <f>N827*$O827/ref!$B$3</f>
        <v>3.0471158965105634</v>
      </c>
      <c r="W827">
        <f t="shared" si="180"/>
        <v>11</v>
      </c>
      <c r="X827" t="str">
        <f t="shared" si="181"/>
        <v>11 1962</v>
      </c>
      <c r="AB827" s="1"/>
    </row>
    <row r="828" spans="1:34" x14ac:dyDescent="0.3">
      <c r="A828">
        <v>276</v>
      </c>
      <c r="B828">
        <v>2</v>
      </c>
      <c r="C828">
        <f>RS_wells_scenario_1_bgw!C828-RS_wells_baseline_bgw!C828</f>
        <v>7343.547100007534</v>
      </c>
      <c r="D828">
        <f>RS_wells_scenario_1_bgw!D828-RS_wells_baseline_bgw!D828</f>
        <v>0</v>
      </c>
      <c r="E828">
        <f>RS_wells_scenario_1_bgw!E828-RS_wells_baseline_bgw!E828</f>
        <v>0</v>
      </c>
      <c r="F828">
        <f>RS_wells_scenario_1_bgw!F828-RS_wells_baseline_bgw!F828</f>
        <v>0</v>
      </c>
      <c r="G828">
        <f>RS_wells_scenario_1_bgw!G828-RS_wells_baseline_bgw!G828</f>
        <v>0</v>
      </c>
      <c r="H828" s="19">
        <f>RS_wells_scenario_1_bgw!H828-RS_wells_baseline_bgw!H828</f>
        <v>-2782.7902999967337</v>
      </c>
      <c r="I828">
        <f>RS_wells_scenario_1_bgw!I828-RS_wells_baseline_bgw!I828</f>
        <v>-9905.2204999998212</v>
      </c>
      <c r="J828">
        <f>RS_wells_scenario_1_bgw!J828-RS_wells_baseline_bgw!J828</f>
        <v>2.000005915760994E-4</v>
      </c>
      <c r="K828">
        <f>RS_wells_scenario_1_bgw!K828-RS_wells_baseline_bgw!K828</f>
        <v>-169.41999999992549</v>
      </c>
      <c r="L828">
        <f>RS_wells_scenario_1_bgw!L828-RS_wells_baseline_bgw!L828</f>
        <v>1418.8572000004351</v>
      </c>
      <c r="M828">
        <f>RS_wells_scenario_1_bgw!M828-RS_wells_baseline_bgw!M828</f>
        <v>0</v>
      </c>
      <c r="N828">
        <f>RS_wells_scenario_1_bgw!N828-RS_wells_baseline_bgw!N828</f>
        <v>13147.465000003576</v>
      </c>
      <c r="O828">
        <v>10.145833333333334</v>
      </c>
      <c r="P828">
        <f t="shared" si="174"/>
        <v>1962</v>
      </c>
      <c r="Q828" s="2">
        <f t="shared" si="175"/>
        <v>22970.604166665988</v>
      </c>
      <c r="R828">
        <f t="shared" si="176"/>
        <v>-0.36495430240550536</v>
      </c>
      <c r="S828">
        <f>I828*$O828/ref!$B$3</f>
        <v>-2.3070871515820675</v>
      </c>
      <c r="T828">
        <f>K828*$O828/ref!$B$3</f>
        <v>-3.9460676844182217E-2</v>
      </c>
      <c r="U828">
        <f>L828*$O828/ref!$B$3</f>
        <v>0.33047494662544569</v>
      </c>
      <c r="V828">
        <f>N828*$O828/ref!$B$3</f>
        <v>3.062258692513077</v>
      </c>
      <c r="W828">
        <f t="shared" si="180"/>
        <v>11</v>
      </c>
      <c r="X828" t="str">
        <f t="shared" si="181"/>
        <v>11 1962</v>
      </c>
      <c r="AB828" s="1"/>
    </row>
    <row r="829" spans="1:34" x14ac:dyDescent="0.3">
      <c r="A829">
        <v>276</v>
      </c>
      <c r="B829">
        <v>3</v>
      </c>
      <c r="C829">
        <f>RS_wells_scenario_1_bgw!C829-RS_wells_baseline_bgw!C829</f>
        <v>7559.3753000050783</v>
      </c>
      <c r="D829">
        <f>RS_wells_scenario_1_bgw!D829-RS_wells_baseline_bgw!D829</f>
        <v>0</v>
      </c>
      <c r="E829">
        <f>RS_wells_scenario_1_bgw!E829-RS_wells_baseline_bgw!E829</f>
        <v>0</v>
      </c>
      <c r="F829">
        <f>RS_wells_scenario_1_bgw!F829-RS_wells_baseline_bgw!F829</f>
        <v>0</v>
      </c>
      <c r="G829">
        <f>RS_wells_scenario_1_bgw!G829-RS_wells_baseline_bgw!G829</f>
        <v>0</v>
      </c>
      <c r="H829" s="19">
        <f>RS_wells_scenario_1_bgw!H829-RS_wells_baseline_bgw!H829</f>
        <v>-2506.3467999994755</v>
      </c>
      <c r="I829">
        <f>RS_wells_scenario_1_bgw!I829-RS_wells_baseline_bgw!I829</f>
        <v>-9427.625799998641</v>
      </c>
      <c r="J829">
        <f>RS_wells_scenario_1_bgw!J829-RS_wells_baseline_bgw!J829</f>
        <v>2.000005915760994E-4</v>
      </c>
      <c r="K829">
        <f>RS_wells_scenario_1_bgw!K829-RS_wells_baseline_bgw!K829</f>
        <v>-169.41999999992549</v>
      </c>
      <c r="L829">
        <f>RS_wells_scenario_1_bgw!L829-RS_wells_baseline_bgw!L829</f>
        <v>1431.7470000013709</v>
      </c>
      <c r="M829">
        <f>RS_wells_scenario_1_bgw!M829-RS_wells_baseline_bgw!M829</f>
        <v>0</v>
      </c>
      <c r="N829">
        <f>RS_wells_scenario_1_bgw!N829-RS_wells_baseline_bgw!N829</f>
        <v>13175.275600001216</v>
      </c>
      <c r="O829">
        <v>10.145833333333334</v>
      </c>
      <c r="P829">
        <f t="shared" si="174"/>
        <v>1962</v>
      </c>
      <c r="Q829" s="2">
        <f t="shared" si="175"/>
        <v>22980.74999999932</v>
      </c>
      <c r="R829">
        <f t="shared" si="176"/>
        <v>-0.35925824513174553</v>
      </c>
      <c r="S829">
        <f>I829*$O829/ref!$B$3</f>
        <v>-2.1958475687745538</v>
      </c>
      <c r="T829">
        <f>K829*$O829/ref!$B$3</f>
        <v>-3.9460676844182217E-2</v>
      </c>
      <c r="U829">
        <f>L829*$O829/ref!$B$3</f>
        <v>0.33347719094384548</v>
      </c>
      <c r="V829">
        <f>N829*$O829/ref!$B$3</f>
        <v>3.0687362341218019</v>
      </c>
      <c r="W829">
        <f t="shared" si="180"/>
        <v>11</v>
      </c>
      <c r="X829" t="str">
        <f t="shared" si="181"/>
        <v>11 1962</v>
      </c>
      <c r="AB829" s="1"/>
    </row>
    <row r="830" spans="1:34" x14ac:dyDescent="0.3">
      <c r="A830">
        <v>277</v>
      </c>
      <c r="B830">
        <v>1</v>
      </c>
      <c r="C830">
        <f>RS_wells_scenario_1_bgw!C830-RS_wells_baseline_bgw!C830</f>
        <v>7860.3887000083923</v>
      </c>
      <c r="D830">
        <f>RS_wells_scenario_1_bgw!D830-RS_wells_baseline_bgw!D830</f>
        <v>0</v>
      </c>
      <c r="E830">
        <f>RS_wells_scenario_1_bgw!E830-RS_wells_baseline_bgw!E830</f>
        <v>0</v>
      </c>
      <c r="F830">
        <f>RS_wells_scenario_1_bgw!F830-RS_wells_baseline_bgw!F830</f>
        <v>0</v>
      </c>
      <c r="G830">
        <f>RS_wells_scenario_1_bgw!G830-RS_wells_baseline_bgw!G830</f>
        <v>0</v>
      </c>
      <c r="H830" s="19">
        <f>RS_wells_scenario_1_bgw!H830-RS_wells_baseline_bgw!H830</f>
        <v>-2404.2817000001669</v>
      </c>
      <c r="I830">
        <f>RS_wells_scenario_1_bgw!I830-RS_wells_baseline_bgw!I830</f>
        <v>-9405.1074000000954</v>
      </c>
      <c r="J830">
        <f>RS_wells_scenario_1_bgw!J830-RS_wells_baseline_bgw!J830</f>
        <v>2.000005915760994E-4</v>
      </c>
      <c r="K830">
        <f>RS_wells_scenario_1_bgw!K830-RS_wells_baseline_bgw!K830</f>
        <v>-169.41999999992549</v>
      </c>
      <c r="L830">
        <f>RS_wells_scenario_1_bgw!L830-RS_wells_baseline_bgw!L830</f>
        <v>1949.4937999993563</v>
      </c>
      <c r="M830">
        <f>RS_wells_scenario_1_bgw!M830-RS_wells_baseline_bgw!M830</f>
        <v>0</v>
      </c>
      <c r="N830">
        <f>RS_wells_scenario_1_bgw!N830-RS_wells_baseline_bgw!N830</f>
        <v>13065.420399993658</v>
      </c>
      <c r="O830">
        <v>10.145833333333334</v>
      </c>
      <c r="P830">
        <f t="shared" si="174"/>
        <v>1962</v>
      </c>
      <c r="Q830" s="2">
        <f t="shared" si="175"/>
        <v>22990.895833332652</v>
      </c>
      <c r="R830">
        <f t="shared" si="176"/>
        <v>-0.35440325544086654</v>
      </c>
      <c r="S830">
        <f>I830*$O830/ref!$B$3</f>
        <v>-2.190602666724081</v>
      </c>
      <c r="T830">
        <f>K830*$O830/ref!$B$3</f>
        <v>-3.9460676844182217E-2</v>
      </c>
      <c r="U830">
        <f>L830*$O830/ref!$B$3</f>
        <v>0.45406885167952565</v>
      </c>
      <c r="V830">
        <f>N830*$O830/ref!$B$3</f>
        <v>3.0431491691521813</v>
      </c>
      <c r="W830">
        <f t="shared" si="180"/>
        <v>12</v>
      </c>
      <c r="X830" t="str">
        <f t="shared" si="181"/>
        <v>12 1962</v>
      </c>
      <c r="AB830" s="1"/>
    </row>
    <row r="831" spans="1:34" x14ac:dyDescent="0.3">
      <c r="A831">
        <v>277</v>
      </c>
      <c r="B831">
        <v>2</v>
      </c>
      <c r="C831">
        <f>RS_wells_scenario_1_bgw!C831-RS_wells_baseline_bgw!C831</f>
        <v>8150.6077999919653</v>
      </c>
      <c r="D831">
        <f>RS_wells_scenario_1_bgw!D831-RS_wells_baseline_bgw!D831</f>
        <v>0</v>
      </c>
      <c r="E831">
        <f>RS_wells_scenario_1_bgw!E831-RS_wells_baseline_bgw!E831</f>
        <v>0</v>
      </c>
      <c r="F831">
        <f>RS_wells_scenario_1_bgw!F831-RS_wells_baseline_bgw!F831</f>
        <v>0</v>
      </c>
      <c r="G831">
        <f>RS_wells_scenario_1_bgw!G831-RS_wells_baseline_bgw!G831</f>
        <v>0</v>
      </c>
      <c r="H831" s="19">
        <f>RS_wells_scenario_1_bgw!H831-RS_wells_baseline_bgw!H831</f>
        <v>-2336.6907000020146</v>
      </c>
      <c r="I831">
        <f>RS_wells_scenario_1_bgw!I831-RS_wells_baseline_bgw!I831</f>
        <v>-8907.2679999992251</v>
      </c>
      <c r="J831">
        <f>RS_wells_scenario_1_bgw!J831-RS_wells_baseline_bgw!J831</f>
        <v>1.9999966025352478E-4</v>
      </c>
      <c r="K831">
        <f>RS_wells_scenario_1_bgw!K831-RS_wells_baseline_bgw!K831</f>
        <v>-169.41999999992549</v>
      </c>
      <c r="L831">
        <f>RS_wells_scenario_1_bgw!L831-RS_wells_baseline_bgw!L831</f>
        <v>1943.4662999995053</v>
      </c>
      <c r="M831">
        <f>RS_wells_scenario_1_bgw!M831-RS_wells_baseline_bgw!M831</f>
        <v>0</v>
      </c>
      <c r="N831">
        <f>RS_wells_scenario_1_bgw!N831-RS_wells_baseline_bgw!N831</f>
        <v>12924.911100000143</v>
      </c>
      <c r="O831">
        <v>10.145833333333334</v>
      </c>
      <c r="P831">
        <f t="shared" si="174"/>
        <v>1962</v>
      </c>
      <c r="Q831" s="2">
        <f t="shared" si="175"/>
        <v>23001.041666665984</v>
      </c>
      <c r="R831">
        <f t="shared" si="176"/>
        <v>-0.34963578006877793</v>
      </c>
      <c r="S831">
        <f>I831*$O831/ref!$B$3</f>
        <v>-2.0746477636208787</v>
      </c>
      <c r="T831">
        <f>K831*$O831/ref!$B$3</f>
        <v>-3.9460676844182217E-2</v>
      </c>
      <c r="U831">
        <f>L831*$O831/ref!$B$3</f>
        <v>0.45266494877743302</v>
      </c>
      <c r="V831">
        <f>N831*$O831/ref!$B$3</f>
        <v>3.0104222651228523</v>
      </c>
      <c r="W831">
        <f t="shared" si="180"/>
        <v>12</v>
      </c>
      <c r="X831" t="str">
        <f t="shared" si="181"/>
        <v>12 1962</v>
      </c>
      <c r="AB831" s="1"/>
    </row>
    <row r="832" spans="1:34" x14ac:dyDescent="0.3">
      <c r="A832">
        <v>277</v>
      </c>
      <c r="B832">
        <v>3</v>
      </c>
      <c r="C832">
        <f>RS_wells_scenario_1_bgw!C832-RS_wells_baseline_bgw!C832</f>
        <v>8469.0716999918222</v>
      </c>
      <c r="D832">
        <f>RS_wells_scenario_1_bgw!D832-RS_wells_baseline_bgw!D832</f>
        <v>0</v>
      </c>
      <c r="E832">
        <f>RS_wells_scenario_1_bgw!E832-RS_wells_baseline_bgw!E832</f>
        <v>0</v>
      </c>
      <c r="F832">
        <f>RS_wells_scenario_1_bgw!F832-RS_wells_baseline_bgw!F832</f>
        <v>0</v>
      </c>
      <c r="G832">
        <f>RS_wells_scenario_1_bgw!G832-RS_wells_baseline_bgw!G832</f>
        <v>0</v>
      </c>
      <c r="H832" s="19">
        <f>RS_wells_scenario_1_bgw!H832-RS_wells_baseline_bgw!H832</f>
        <v>-2292.0832000002265</v>
      </c>
      <c r="I832">
        <f>RS_wells_scenario_1_bgw!I832-RS_wells_baseline_bgw!I832</f>
        <v>-8352.0372000001371</v>
      </c>
      <c r="J832">
        <f>RS_wells_scenario_1_bgw!J832-RS_wells_baseline_bgw!J832</f>
        <v>3.0000042170286179E-4</v>
      </c>
      <c r="K832">
        <f>RS_wells_scenario_1_bgw!K832-RS_wells_baseline_bgw!K832</f>
        <v>-169.41999999992549</v>
      </c>
      <c r="L832">
        <f>RS_wells_scenario_1_bgw!L832-RS_wells_baseline_bgw!L832</f>
        <v>1930.6816999986768</v>
      </c>
      <c r="M832">
        <f>RS_wells_scenario_1_bgw!M832-RS_wells_baseline_bgw!M832</f>
        <v>0</v>
      </c>
      <c r="N832">
        <f>RS_wells_scenario_1_bgw!N832-RS_wells_baseline_bgw!N832</f>
        <v>12749.321099996567</v>
      </c>
      <c r="O832">
        <v>10.145833333333334</v>
      </c>
      <c r="P832">
        <f t="shared" si="174"/>
        <v>1962</v>
      </c>
      <c r="Q832" s="2">
        <f t="shared" si="175"/>
        <v>23011.187499999316</v>
      </c>
      <c r="R832">
        <f t="shared" si="176"/>
        <v>-0.34459116380290478</v>
      </c>
      <c r="S832">
        <f>I832*$O832/ref!$B$3</f>
        <v>-1.9453254688935122</v>
      </c>
      <c r="T832">
        <f>K832*$O832/ref!$B$3</f>
        <v>-3.9460676844182217E-2</v>
      </c>
      <c r="U832">
        <f>L832*$O832/ref!$B$3</f>
        <v>0.44968720725214056</v>
      </c>
      <c r="V832">
        <f>N832*$O832/ref!$B$3</f>
        <v>2.9695244948052153</v>
      </c>
      <c r="W832">
        <f t="shared" si="180"/>
        <v>12</v>
      </c>
      <c r="X832" t="str">
        <f t="shared" si="181"/>
        <v>12 1962</v>
      </c>
      <c r="AB832" s="1"/>
    </row>
    <row r="833" spans="1:28" x14ac:dyDescent="0.3">
      <c r="A833">
        <v>278</v>
      </c>
      <c r="B833">
        <v>1</v>
      </c>
      <c r="C833">
        <f>RS_wells_scenario_1_bgw!C833-RS_wells_baseline_bgw!C833</f>
        <v>8562.2716999948025</v>
      </c>
      <c r="D833">
        <f>RS_wells_scenario_1_bgw!D833-RS_wells_baseline_bgw!D833</f>
        <v>0</v>
      </c>
      <c r="E833">
        <f>RS_wells_scenario_1_bgw!E833-RS_wells_baseline_bgw!E833</f>
        <v>0</v>
      </c>
      <c r="F833">
        <f>RS_wells_scenario_1_bgw!F833-RS_wells_baseline_bgw!F833</f>
        <v>0</v>
      </c>
      <c r="G833">
        <f>RS_wells_scenario_1_bgw!G833-RS_wells_baseline_bgw!G833</f>
        <v>0</v>
      </c>
      <c r="H833" s="19">
        <f>RS_wells_scenario_1_bgw!H833-RS_wells_baseline_bgw!H833</f>
        <v>-2278.241700001061</v>
      </c>
      <c r="I833">
        <f>RS_wells_scenario_1_bgw!I833-RS_wells_baseline_bgw!I833</f>
        <v>-7572.1537000015378</v>
      </c>
      <c r="J833">
        <f>RS_wells_scenario_1_bgw!J833-RS_wells_baseline_bgw!J833</f>
        <v>1.9999966025352478E-4</v>
      </c>
      <c r="K833">
        <f>RS_wells_scenario_1_bgw!K833-RS_wells_baseline_bgw!K833</f>
        <v>-169.41999999992549</v>
      </c>
      <c r="L833">
        <f>RS_wells_scenario_1_bgw!L833-RS_wells_baseline_bgw!L833</f>
        <v>1457.7530999965966</v>
      </c>
      <c r="M833">
        <f>RS_wells_scenario_1_bgw!M833-RS_wells_baseline_bgw!M833</f>
        <v>0</v>
      </c>
      <c r="N833">
        <f>RS_wells_scenario_1_bgw!N833-RS_wells_baseline_bgw!N833</f>
        <v>12557.169900000095</v>
      </c>
      <c r="O833">
        <v>10.145833333333334</v>
      </c>
      <c r="P833">
        <f t="shared" si="174"/>
        <v>1963</v>
      </c>
      <c r="Q833" s="2">
        <f t="shared" si="175"/>
        <v>23021.333333332648</v>
      </c>
      <c r="R833">
        <f t="shared" si="176"/>
        <v>-0.33987197250861756</v>
      </c>
      <c r="S833">
        <f>I833*$O833/ref!$B$3</f>
        <v>-1.7636779020798656</v>
      </c>
      <c r="T833">
        <f>K833*$O833/ref!$B$3</f>
        <v>-3.9460676844182217E-2</v>
      </c>
      <c r="U833">
        <f>L833*$O833/ref!$B$3</f>
        <v>0.33953443511743503</v>
      </c>
      <c r="V833">
        <f>N833*$O833/ref!$B$3</f>
        <v>2.92476935132578</v>
      </c>
      <c r="W833">
        <f t="shared" si="180"/>
        <v>1</v>
      </c>
      <c r="X833" t="str">
        <f t="shared" si="181"/>
        <v>1 1963</v>
      </c>
      <c r="AB833" s="1"/>
    </row>
    <row r="834" spans="1:28" x14ac:dyDescent="0.3">
      <c r="A834">
        <v>278</v>
      </c>
      <c r="B834">
        <v>2</v>
      </c>
      <c r="C834">
        <f>RS_wells_scenario_1_bgw!C834-RS_wells_baseline_bgw!C834</f>
        <v>8559.1489000022411</v>
      </c>
      <c r="D834">
        <f>RS_wells_scenario_1_bgw!D834-RS_wells_baseline_bgw!D834</f>
        <v>0</v>
      </c>
      <c r="E834">
        <f>RS_wells_scenario_1_bgw!E834-RS_wells_baseline_bgw!E834</f>
        <v>0</v>
      </c>
      <c r="F834">
        <f>RS_wells_scenario_1_bgw!F834-RS_wells_baseline_bgw!F834</f>
        <v>0</v>
      </c>
      <c r="G834">
        <f>RS_wells_scenario_1_bgw!G834-RS_wells_baseline_bgw!G834</f>
        <v>0</v>
      </c>
      <c r="H834" s="19">
        <f>RS_wells_scenario_1_bgw!H834-RS_wells_baseline_bgw!H834</f>
        <v>-2236.0498000010848</v>
      </c>
      <c r="I834">
        <f>RS_wells_scenario_1_bgw!I834-RS_wells_baseline_bgw!I834</f>
        <v>-7343.4948000013828</v>
      </c>
      <c r="J834">
        <f>RS_wells_scenario_1_bgw!J834-RS_wells_baseline_bgw!J834</f>
        <v>1.9999966025352478E-4</v>
      </c>
      <c r="K834">
        <f>RS_wells_scenario_1_bgw!K834-RS_wells_baseline_bgw!K834</f>
        <v>-169.41999999992549</v>
      </c>
      <c r="L834">
        <f>RS_wells_scenario_1_bgw!L834-RS_wells_baseline_bgw!L834</f>
        <v>1443.4147000014782</v>
      </c>
      <c r="M834">
        <f>RS_wells_scenario_1_bgw!M834-RS_wells_baseline_bgw!M834</f>
        <v>0</v>
      </c>
      <c r="N834">
        <f>RS_wells_scenario_1_bgw!N834-RS_wells_baseline_bgw!N834</f>
        <v>12378.969499990344</v>
      </c>
      <c r="O834">
        <v>10.145833333333334</v>
      </c>
      <c r="P834">
        <f t="shared" si="174"/>
        <v>1963</v>
      </c>
      <c r="Q834" s="2">
        <f t="shared" si="175"/>
        <v>23031.47916666598</v>
      </c>
      <c r="R834">
        <f t="shared" si="176"/>
        <v>-0.33482289347059402</v>
      </c>
      <c r="S834">
        <f>I834*$O834/ref!$B$3</f>
        <v>-1.7104195207762636</v>
      </c>
      <c r="T834">
        <f>K834*$O834/ref!$B$3</f>
        <v>-3.9460676844182217E-2</v>
      </c>
      <c r="U834">
        <f>L834*$O834/ref!$B$3</f>
        <v>0.33619478827131155</v>
      </c>
      <c r="V834">
        <f>N834*$O834/ref!$B$3</f>
        <v>2.883263576338813</v>
      </c>
      <c r="W834">
        <f t="shared" si="180"/>
        <v>1</v>
      </c>
      <c r="X834" t="str">
        <f t="shared" si="181"/>
        <v>1 1963</v>
      </c>
      <c r="AB834" s="1"/>
    </row>
    <row r="835" spans="1:28" x14ac:dyDescent="0.3">
      <c r="A835">
        <v>278</v>
      </c>
      <c r="B835">
        <v>3</v>
      </c>
      <c r="C835">
        <f>RS_wells_scenario_1_bgw!C835-RS_wells_baseline_bgw!C835</f>
        <v>8602.7879999876022</v>
      </c>
      <c r="D835">
        <f>RS_wells_scenario_1_bgw!D835-RS_wells_baseline_bgw!D835</f>
        <v>0</v>
      </c>
      <c r="E835">
        <f>RS_wells_scenario_1_bgw!E835-RS_wells_baseline_bgw!E835</f>
        <v>0</v>
      </c>
      <c r="F835">
        <f>RS_wells_scenario_1_bgw!F835-RS_wells_baseline_bgw!F835</f>
        <v>0</v>
      </c>
      <c r="G835">
        <f>RS_wells_scenario_1_bgw!G835-RS_wells_baseline_bgw!G835</f>
        <v>0</v>
      </c>
      <c r="H835" s="19">
        <f>RS_wells_scenario_1_bgw!H835-RS_wells_baseline_bgw!H835</f>
        <v>-2189.8906999975443</v>
      </c>
      <c r="I835">
        <f>RS_wells_scenario_1_bgw!I835-RS_wells_baseline_bgw!I835</f>
        <v>-7060.8594000004232</v>
      </c>
      <c r="J835">
        <f>RS_wells_scenario_1_bgw!J835-RS_wells_baseline_bgw!J835</f>
        <v>1.9999966025352478E-4</v>
      </c>
      <c r="K835">
        <f>RS_wells_scenario_1_bgw!K835-RS_wells_baseline_bgw!K835</f>
        <v>-169.41999999992549</v>
      </c>
      <c r="L835">
        <f>RS_wells_scenario_1_bgw!L835-RS_wells_baseline_bgw!L835</f>
        <v>1426.631400000304</v>
      </c>
      <c r="M835">
        <f>RS_wells_scenario_1_bgw!M835-RS_wells_baseline_bgw!M835</f>
        <v>0</v>
      </c>
      <c r="N835">
        <f>RS_wells_scenario_1_bgw!N835-RS_wells_baseline_bgw!N835</f>
        <v>12196.211999997497</v>
      </c>
      <c r="O835">
        <v>10.145833333333334</v>
      </c>
      <c r="P835">
        <f t="shared" ref="P835:P898" si="188">YEAR(Q835)</f>
        <v>1963</v>
      </c>
      <c r="Q835" s="2">
        <f t="shared" ref="Q835:Q898" si="189">Q834+(O835)</f>
        <v>23041.624999999312</v>
      </c>
      <c r="R835">
        <f t="shared" ref="R835:R898" si="190">+(H835-N835)/43650</f>
        <v>-0.32957852691855766</v>
      </c>
      <c r="S835">
        <f>I835*$O835/ref!$B$3</f>
        <v>-1.6445891336663061</v>
      </c>
      <c r="T835">
        <f>K835*$O835/ref!$B$3</f>
        <v>-3.9460676844182217E-2</v>
      </c>
      <c r="U835">
        <f>L835*$O835/ref!$B$3</f>
        <v>0.33228568440089723</v>
      </c>
      <c r="V835">
        <f>N835*$O835/ref!$B$3</f>
        <v>2.8406963785577273</v>
      </c>
      <c r="W835">
        <f t="shared" si="180"/>
        <v>1</v>
      </c>
      <c r="X835" t="str">
        <f t="shared" si="181"/>
        <v>1 1963</v>
      </c>
      <c r="AB835" s="1"/>
    </row>
    <row r="836" spans="1:28" x14ac:dyDescent="0.3">
      <c r="A836">
        <v>279</v>
      </c>
      <c r="B836">
        <v>1</v>
      </c>
      <c r="C836">
        <f>RS_wells_scenario_1_bgw!C836-RS_wells_baseline_bgw!C836</f>
        <v>14947.772799998522</v>
      </c>
      <c r="D836">
        <f>RS_wells_scenario_1_bgw!D836-RS_wells_baseline_bgw!D836</f>
        <v>0</v>
      </c>
      <c r="E836">
        <f>RS_wells_scenario_1_bgw!E836-RS_wells_baseline_bgw!E836</f>
        <v>0</v>
      </c>
      <c r="F836">
        <f>RS_wells_scenario_1_bgw!F836-RS_wells_baseline_bgw!F836</f>
        <v>0</v>
      </c>
      <c r="G836">
        <f>RS_wells_scenario_1_bgw!G836-RS_wells_baseline_bgw!G836</f>
        <v>0</v>
      </c>
      <c r="H836" s="19">
        <f>RS_wells_scenario_1_bgw!H836-RS_wells_baseline_bgw!H836</f>
        <v>-2111.7110000029206</v>
      </c>
      <c r="I836">
        <f>RS_wells_scenario_1_bgw!I836-RS_wells_baseline_bgw!I836</f>
        <v>-3376.6510000005364</v>
      </c>
      <c r="J836">
        <f>RS_wells_scenario_1_bgw!J836-RS_wells_baseline_bgw!J836</f>
        <v>1.9999966025352478E-4</v>
      </c>
      <c r="K836">
        <f>RS_wells_scenario_1_bgw!K836-RS_wells_baseline_bgw!K836</f>
        <v>-169.41999999992549</v>
      </c>
      <c r="L836">
        <f>RS_wells_scenario_1_bgw!L836-RS_wells_baseline_bgw!L836</f>
        <v>4499.4200000017881</v>
      </c>
      <c r="M836">
        <f>RS_wells_scenario_1_bgw!M836-RS_wells_baseline_bgw!M836</f>
        <v>0</v>
      </c>
      <c r="N836">
        <f>RS_wells_scenario_1_bgw!N836-RS_wells_baseline_bgw!N836</f>
        <v>11871.163400009274</v>
      </c>
      <c r="O836">
        <v>10.145833333333334</v>
      </c>
      <c r="P836">
        <f t="shared" si="188"/>
        <v>1963</v>
      </c>
      <c r="Q836" s="2">
        <f t="shared" si="189"/>
        <v>23051.770833332645</v>
      </c>
      <c r="R836">
        <f t="shared" si="190"/>
        <v>-0.32034076517782806</v>
      </c>
      <c r="S836">
        <f>I836*$O836/ref!$B$3</f>
        <v>-0.78647700346278182</v>
      </c>
      <c r="T836">
        <f>K836*$O836/ref!$B$3</f>
        <v>-3.9460676844182217E-2</v>
      </c>
      <c r="U836">
        <f>L836*$O836/ref!$B$3</f>
        <v>1.0479881867925807</v>
      </c>
      <c r="V836">
        <f>N836*$O836/ref!$B$3</f>
        <v>2.7649872665119553</v>
      </c>
      <c r="W836">
        <f t="shared" si="180"/>
        <v>2</v>
      </c>
      <c r="X836" t="str">
        <f t="shared" si="181"/>
        <v>2 1963</v>
      </c>
      <c r="AB836" s="1"/>
    </row>
    <row r="837" spans="1:28" x14ac:dyDescent="0.3">
      <c r="A837">
        <v>279</v>
      </c>
      <c r="B837">
        <v>2</v>
      </c>
      <c r="C837">
        <f>RS_wells_scenario_1_bgw!C837-RS_wells_baseline_bgw!C837</f>
        <v>17012.299899995327</v>
      </c>
      <c r="D837">
        <f>RS_wells_scenario_1_bgw!D837-RS_wells_baseline_bgw!D837</f>
        <v>-1.0000000474974513E-4</v>
      </c>
      <c r="E837">
        <f>RS_wells_scenario_1_bgw!E837-RS_wells_baseline_bgw!E837</f>
        <v>0</v>
      </c>
      <c r="F837">
        <f>RS_wells_scenario_1_bgw!F837-RS_wells_baseline_bgw!F837</f>
        <v>0</v>
      </c>
      <c r="G837">
        <f>RS_wells_scenario_1_bgw!G837-RS_wells_baseline_bgw!G837</f>
        <v>0</v>
      </c>
      <c r="H837" s="19">
        <f>RS_wells_scenario_1_bgw!H837-RS_wells_baseline_bgw!H837</f>
        <v>-2062.6639000028372</v>
      </c>
      <c r="I837">
        <f>RS_wells_scenario_1_bgw!I837-RS_wells_baseline_bgw!I837</f>
        <v>-832.48760000057518</v>
      </c>
      <c r="J837">
        <f>RS_wells_scenario_1_bgw!J837-RS_wells_baseline_bgw!J837</f>
        <v>1.9999966025352478E-4</v>
      </c>
      <c r="K837">
        <f>RS_wells_scenario_1_bgw!K837-RS_wells_baseline_bgw!K837</f>
        <v>-169.41999999992549</v>
      </c>
      <c r="L837">
        <f>RS_wells_scenario_1_bgw!L837-RS_wells_baseline_bgw!L837</f>
        <v>4371.1849000006914</v>
      </c>
      <c r="M837">
        <f>RS_wells_scenario_1_bgw!M837-RS_wells_baseline_bgw!M837</f>
        <v>0</v>
      </c>
      <c r="N837">
        <f>RS_wells_scenario_1_bgw!N837-RS_wells_baseline_bgw!N837</f>
        <v>11565.094500005245</v>
      </c>
      <c r="O837">
        <v>10.145833333333334</v>
      </c>
      <c r="P837">
        <f t="shared" si="188"/>
        <v>1963</v>
      </c>
      <c r="Q837" s="2">
        <f t="shared" si="189"/>
        <v>23061.916666665977</v>
      </c>
      <c r="R837">
        <f t="shared" si="190"/>
        <v>-0.31220523253168575</v>
      </c>
      <c r="S837">
        <f>I837*$O837/ref!$B$3</f>
        <v>-0.19389991831204093</v>
      </c>
      <c r="T837">
        <f>K837*$O837/ref!$B$3</f>
        <v>-3.9460676844182217E-2</v>
      </c>
      <c r="U837">
        <f>L837*$O837/ref!$B$3</f>
        <v>1.0181201438152054</v>
      </c>
      <c r="V837">
        <f>N837*$O837/ref!$B$3</f>
        <v>2.6936988356589353</v>
      </c>
      <c r="W837">
        <f t="shared" ref="W837:W900" si="191">MOD(A837-2,12)+1</f>
        <v>2</v>
      </c>
      <c r="X837" t="str">
        <f t="shared" ref="X837:X900" si="192">W837&amp;" "&amp;P837</f>
        <v>2 1963</v>
      </c>
      <c r="AB837" s="1"/>
    </row>
    <row r="838" spans="1:28" x14ac:dyDescent="0.3">
      <c r="A838">
        <v>279</v>
      </c>
      <c r="B838">
        <v>3</v>
      </c>
      <c r="C838">
        <f>RS_wells_scenario_1_bgw!C838-RS_wells_baseline_bgw!C838</f>
        <v>17426.433600008488</v>
      </c>
      <c r="D838">
        <f>RS_wells_scenario_1_bgw!D838-RS_wells_baseline_bgw!D838</f>
        <v>0</v>
      </c>
      <c r="E838">
        <f>RS_wells_scenario_1_bgw!E838-RS_wells_baseline_bgw!E838</f>
        <v>0</v>
      </c>
      <c r="F838">
        <f>RS_wells_scenario_1_bgw!F838-RS_wells_baseline_bgw!F838</f>
        <v>0</v>
      </c>
      <c r="G838">
        <f>RS_wells_scenario_1_bgw!G838-RS_wells_baseline_bgw!G838</f>
        <v>0</v>
      </c>
      <c r="H838" s="19">
        <f>RS_wells_scenario_1_bgw!H838-RS_wells_baseline_bgw!H838</f>
        <v>-1452.2330000028014</v>
      </c>
      <c r="I838">
        <f>RS_wells_scenario_1_bgw!I838-RS_wells_baseline_bgw!I838</f>
        <v>19.303700000047684</v>
      </c>
      <c r="J838">
        <f>RS_wells_scenario_1_bgw!J838-RS_wells_baseline_bgw!J838</f>
        <v>2.000005915760994E-4</v>
      </c>
      <c r="K838">
        <f>RS_wells_scenario_1_bgw!K838-RS_wells_baseline_bgw!K838</f>
        <v>-169.41999999992549</v>
      </c>
      <c r="L838">
        <f>RS_wells_scenario_1_bgw!L838-RS_wells_baseline_bgw!L838</f>
        <v>4258.2960999980569</v>
      </c>
      <c r="M838">
        <f>RS_wells_scenario_1_bgw!M838-RS_wells_baseline_bgw!M838</f>
        <v>0</v>
      </c>
      <c r="N838">
        <f>RS_wells_scenario_1_bgw!N838-RS_wells_baseline_bgw!N838</f>
        <v>11283.309699997306</v>
      </c>
      <c r="O838">
        <v>10.145833333333334</v>
      </c>
      <c r="P838">
        <f t="shared" si="188"/>
        <v>1963</v>
      </c>
      <c r="Q838" s="2">
        <f t="shared" si="189"/>
        <v>23072.062499999309</v>
      </c>
      <c r="R838">
        <f t="shared" si="190"/>
        <v>-0.29176501030928081</v>
      </c>
      <c r="S838">
        <f>I838*$O838/ref!$B$3</f>
        <v>4.4961460724782017E-3</v>
      </c>
      <c r="T838">
        <f>K838*$O838/ref!$B$3</f>
        <v>-3.9460676844182217E-2</v>
      </c>
      <c r="U838">
        <f>L838*$O838/ref!$B$3</f>
        <v>0.99182650400742933</v>
      </c>
      <c r="V838">
        <f>N838*$O838/ref!$B$3</f>
        <v>2.6280665671385677</v>
      </c>
      <c r="W838">
        <f t="shared" si="191"/>
        <v>2</v>
      </c>
      <c r="X838" t="str">
        <f t="shared" si="192"/>
        <v>2 1963</v>
      </c>
      <c r="AB838" s="1"/>
    </row>
    <row r="839" spans="1:28" x14ac:dyDescent="0.3">
      <c r="A839">
        <v>280</v>
      </c>
      <c r="B839">
        <v>1</v>
      </c>
      <c r="C839">
        <f>RS_wells_scenario_1_bgw!C839-RS_wells_baseline_bgw!C839</f>
        <v>17111.408199995756</v>
      </c>
      <c r="D839">
        <f>RS_wells_scenario_1_bgw!D839-RS_wells_baseline_bgw!D839</f>
        <v>0</v>
      </c>
      <c r="E839">
        <f>RS_wells_scenario_1_bgw!E839-RS_wells_baseline_bgw!E839</f>
        <v>0</v>
      </c>
      <c r="F839">
        <f>RS_wells_scenario_1_bgw!F839-RS_wells_baseline_bgw!F839</f>
        <v>0</v>
      </c>
      <c r="G839">
        <f>RS_wells_scenario_1_bgw!G839-RS_wells_baseline_bgw!G839</f>
        <v>0</v>
      </c>
      <c r="H839" s="19">
        <f>RS_wells_scenario_1_bgw!H839-RS_wells_baseline_bgw!H839</f>
        <v>-1614.5609999969602</v>
      </c>
      <c r="I839">
        <f>RS_wells_scenario_1_bgw!I839-RS_wells_baseline_bgw!I839</f>
        <v>35.691600000485778</v>
      </c>
      <c r="J839">
        <f>RS_wells_scenario_1_bgw!J839-RS_wells_baseline_bgw!J839</f>
        <v>1.9999966025352478E-4</v>
      </c>
      <c r="K839">
        <f>RS_wells_scenario_1_bgw!K839-RS_wells_baseline_bgw!K839</f>
        <v>-169.41999999992549</v>
      </c>
      <c r="L839">
        <f>RS_wells_scenario_1_bgw!L839-RS_wells_baseline_bgw!L839</f>
        <v>4792.3569000065327</v>
      </c>
      <c r="M839">
        <f>RS_wells_scenario_1_bgw!M839-RS_wells_baseline_bgw!M839</f>
        <v>0</v>
      </c>
      <c r="N839">
        <f>RS_wells_scenario_1_bgw!N839-RS_wells_baseline_bgw!N839</f>
        <v>10847.350699990988</v>
      </c>
      <c r="O839">
        <v>10.145833333333334</v>
      </c>
      <c r="P839">
        <f t="shared" si="188"/>
        <v>1963</v>
      </c>
      <c r="Q839" s="2">
        <f t="shared" si="189"/>
        <v>23082.208333332641</v>
      </c>
      <c r="R839">
        <f t="shared" si="190"/>
        <v>-0.28549625887715802</v>
      </c>
      <c r="S839">
        <f>I839*$O839/ref!$B$3</f>
        <v>8.3131548440066264E-3</v>
      </c>
      <c r="T839">
        <f>K839*$O839/ref!$B$3</f>
        <v>-3.9460676844182217E-2</v>
      </c>
      <c r="U839">
        <f>L839*$O839/ref!$B$3</f>
        <v>1.1162179610035878</v>
      </c>
      <c r="V839">
        <f>N839*$O839/ref!$B$3</f>
        <v>2.5265246168577877</v>
      </c>
      <c r="W839">
        <f t="shared" si="191"/>
        <v>3</v>
      </c>
      <c r="X839" t="str">
        <f t="shared" si="192"/>
        <v>3 1963</v>
      </c>
      <c r="AB839" s="1"/>
    </row>
    <row r="840" spans="1:28" x14ac:dyDescent="0.3">
      <c r="A840">
        <v>280</v>
      </c>
      <c r="B840">
        <v>2</v>
      </c>
      <c r="C840">
        <f>RS_wells_scenario_1_bgw!C840-RS_wells_baseline_bgw!C840</f>
        <v>16755.455599993467</v>
      </c>
      <c r="D840">
        <f>RS_wells_scenario_1_bgw!D840-RS_wells_baseline_bgw!D840</f>
        <v>0</v>
      </c>
      <c r="E840">
        <f>RS_wells_scenario_1_bgw!E840-RS_wells_baseline_bgw!E840</f>
        <v>0</v>
      </c>
      <c r="F840">
        <f>RS_wells_scenario_1_bgw!F840-RS_wells_baseline_bgw!F840</f>
        <v>0</v>
      </c>
      <c r="G840">
        <f>RS_wells_scenario_1_bgw!G840-RS_wells_baseline_bgw!G840</f>
        <v>0</v>
      </c>
      <c r="H840" s="19">
        <f>RS_wells_scenario_1_bgw!H840-RS_wells_baseline_bgw!H840</f>
        <v>-1578.3035999983549</v>
      </c>
      <c r="I840">
        <f>RS_wells_scenario_1_bgw!I840-RS_wells_baseline_bgw!I840</f>
        <v>22.297300000675023</v>
      </c>
      <c r="J840">
        <f>RS_wells_scenario_1_bgw!J840-RS_wells_baseline_bgw!J840</f>
        <v>1.9999966025352478E-4</v>
      </c>
      <c r="K840">
        <f>RS_wells_scenario_1_bgw!K840-RS_wells_baseline_bgw!K840</f>
        <v>-169.41999999992549</v>
      </c>
      <c r="L840">
        <f>RS_wells_scenario_1_bgw!L840-RS_wells_baseline_bgw!L840</f>
        <v>4660.081200003624</v>
      </c>
      <c r="M840">
        <f>RS_wells_scenario_1_bgw!M840-RS_wells_baseline_bgw!M840</f>
        <v>0</v>
      </c>
      <c r="N840">
        <f>RS_wells_scenario_1_bgw!N840-RS_wells_baseline_bgw!N840</f>
        <v>10643.931099995971</v>
      </c>
      <c r="O840">
        <v>10.145833333333334</v>
      </c>
      <c r="P840">
        <f t="shared" si="188"/>
        <v>1963</v>
      </c>
      <c r="Q840" s="2">
        <f t="shared" si="189"/>
        <v>23092.354166665973</v>
      </c>
      <c r="R840">
        <f t="shared" si="190"/>
        <v>-0.28000537686126747</v>
      </c>
      <c r="S840">
        <f>I840*$O840/ref!$B$3</f>
        <v>5.1934042605643249E-3</v>
      </c>
      <c r="T840">
        <f>K840*$O840/ref!$B$3</f>
        <v>-3.9460676844182217E-2</v>
      </c>
      <c r="U840">
        <f>L840*$O840/ref!$B$3</f>
        <v>1.0854087964884476</v>
      </c>
      <c r="V840">
        <f>N840*$O840/ref!$B$3</f>
        <v>2.4791448795234725</v>
      </c>
      <c r="W840">
        <f t="shared" si="191"/>
        <v>3</v>
      </c>
      <c r="X840" t="str">
        <f t="shared" si="192"/>
        <v>3 1963</v>
      </c>
      <c r="AB840" s="1"/>
    </row>
    <row r="841" spans="1:28" x14ac:dyDescent="0.3">
      <c r="A841">
        <v>280</v>
      </c>
      <c r="B841">
        <v>3</v>
      </c>
      <c r="C841">
        <f>RS_wells_scenario_1_bgw!C841-RS_wells_baseline_bgw!C841</f>
        <v>16384.306600004435</v>
      </c>
      <c r="D841">
        <f>RS_wells_scenario_1_bgw!D841-RS_wells_baseline_bgw!D841</f>
        <v>0</v>
      </c>
      <c r="E841">
        <f>RS_wells_scenario_1_bgw!E841-RS_wells_baseline_bgw!E841</f>
        <v>0</v>
      </c>
      <c r="F841">
        <f>RS_wells_scenario_1_bgw!F841-RS_wells_baseline_bgw!F841</f>
        <v>0</v>
      </c>
      <c r="G841">
        <f>RS_wells_scenario_1_bgw!G841-RS_wells_baseline_bgw!G841</f>
        <v>0</v>
      </c>
      <c r="H841" s="19">
        <f>RS_wells_scenario_1_bgw!H841-RS_wells_baseline_bgw!H841</f>
        <v>-1541.7553000003099</v>
      </c>
      <c r="I841">
        <f>RS_wells_scenario_1_bgw!I841-RS_wells_baseline_bgw!I841</f>
        <v>13.97759999986738</v>
      </c>
      <c r="J841">
        <f>RS_wells_scenario_1_bgw!J841-RS_wells_baseline_bgw!J841</f>
        <v>1.9999966025352478E-4</v>
      </c>
      <c r="K841">
        <f>RS_wells_scenario_1_bgw!K841-RS_wells_baseline_bgw!K841</f>
        <v>-169.41999999992549</v>
      </c>
      <c r="L841">
        <f>RS_wells_scenario_1_bgw!L841-RS_wells_baseline_bgw!L841</f>
        <v>4530.0085999965668</v>
      </c>
      <c r="M841">
        <f>RS_wells_scenario_1_bgw!M841-RS_wells_baseline_bgw!M841</f>
        <v>0</v>
      </c>
      <c r="N841">
        <f>RS_wells_scenario_1_bgw!N841-RS_wells_baseline_bgw!N841</f>
        <v>10453.845399990678</v>
      </c>
      <c r="O841">
        <v>10.145833333333334</v>
      </c>
      <c r="P841">
        <f t="shared" si="188"/>
        <v>1963</v>
      </c>
      <c r="Q841" s="2">
        <f t="shared" si="189"/>
        <v>23102.499999999305</v>
      </c>
      <c r="R841">
        <f t="shared" si="190"/>
        <v>-0.27481330355076716</v>
      </c>
      <c r="S841">
        <f>I841*$O841/ref!$B$3</f>
        <v>3.2556106519433989E-3</v>
      </c>
      <c r="T841">
        <f>K841*$O841/ref!$B$3</f>
        <v>-3.9460676844182217E-2</v>
      </c>
      <c r="U841">
        <f>L841*$O841/ref!$B$3</f>
        <v>1.0551127698377374</v>
      </c>
      <c r="V841">
        <f>N841*$O841/ref!$B$3</f>
        <v>2.4348708246266932</v>
      </c>
      <c r="W841">
        <f t="shared" si="191"/>
        <v>3</v>
      </c>
      <c r="X841" t="str">
        <f t="shared" si="192"/>
        <v>3 1963</v>
      </c>
      <c r="AB841" s="1"/>
    </row>
    <row r="842" spans="1:28" x14ac:dyDescent="0.3">
      <c r="A842">
        <v>281</v>
      </c>
      <c r="B842">
        <v>1</v>
      </c>
      <c r="C842">
        <f>RS_wells_scenario_1_bgw!C842-RS_wells_baseline_bgw!C842</f>
        <v>83.979599982500076</v>
      </c>
      <c r="D842">
        <f>RS_wells_scenario_1_bgw!D842-RS_wells_baseline_bgw!D842</f>
        <v>0</v>
      </c>
      <c r="E842">
        <f>RS_wells_scenario_1_bgw!E842-RS_wells_baseline_bgw!E842</f>
        <v>-16037.789999999106</v>
      </c>
      <c r="F842">
        <f>RS_wells_scenario_1_bgw!F842-RS_wells_baseline_bgw!F842</f>
        <v>0</v>
      </c>
      <c r="G842">
        <f>RS_wells_scenario_1_bgw!G842-RS_wells_baseline_bgw!G842</f>
        <v>0</v>
      </c>
      <c r="H842" s="19">
        <f>RS_wells_scenario_1_bgw!H842-RS_wells_baseline_bgw!H842</f>
        <v>-1909.6052000001073</v>
      </c>
      <c r="I842">
        <f>RS_wells_scenario_1_bgw!I842-RS_wells_baseline_bgw!I842</f>
        <v>0.28720000013709068</v>
      </c>
      <c r="J842">
        <f>RS_wells_scenario_1_bgw!J842-RS_wells_baseline_bgw!J842</f>
        <v>2.000005915760994E-4</v>
      </c>
      <c r="K842">
        <f>RS_wells_scenario_1_bgw!K842-RS_wells_baseline_bgw!K842</f>
        <v>-36021.820000000298</v>
      </c>
      <c r="L842">
        <f>RS_wells_scenario_1_bgw!L842-RS_wells_baseline_bgw!L842</f>
        <v>8493.1498000025749</v>
      </c>
      <c r="M842">
        <f>RS_wells_scenario_1_bgw!M842-RS_wells_baseline_bgw!M842</f>
        <v>0</v>
      </c>
      <c r="N842">
        <f>RS_wells_scenario_1_bgw!N842-RS_wells_baseline_bgw!N842</f>
        <v>9663.3664000034332</v>
      </c>
      <c r="O842">
        <v>10.145833333333334</v>
      </c>
      <c r="P842">
        <f t="shared" si="188"/>
        <v>1963</v>
      </c>
      <c r="Q842" s="2">
        <f t="shared" si="189"/>
        <v>23112.645833332637</v>
      </c>
      <c r="R842">
        <f t="shared" si="190"/>
        <v>-0.2651310790378818</v>
      </c>
      <c r="S842">
        <f>I842*$O842/ref!$B$3</f>
        <v>6.6893556811851074E-5</v>
      </c>
      <c r="T842">
        <f>K842*$O842/ref!$B$3</f>
        <v>-8.3900684592134152</v>
      </c>
      <c r="U842">
        <f>L842*$O842/ref!$B$3</f>
        <v>1.9781928913190878</v>
      </c>
      <c r="V842">
        <f>N842*$O842/ref!$B$3</f>
        <v>2.2507553933280113</v>
      </c>
      <c r="W842">
        <f t="shared" si="191"/>
        <v>4</v>
      </c>
      <c r="X842" t="str">
        <f t="shared" si="192"/>
        <v>4 1963</v>
      </c>
      <c r="AB842" s="1"/>
    </row>
    <row r="843" spans="1:28" x14ac:dyDescent="0.3">
      <c r="A843">
        <v>281</v>
      </c>
      <c r="B843">
        <v>2</v>
      </c>
      <c r="C843">
        <f>RS_wells_scenario_1_bgw!C843-RS_wells_baseline_bgw!C843</f>
        <v>-3511.3555999994278</v>
      </c>
      <c r="D843">
        <f>RS_wells_scenario_1_bgw!D843-RS_wells_baseline_bgw!D843</f>
        <v>0</v>
      </c>
      <c r="E843">
        <f>RS_wells_scenario_1_bgw!E843-RS_wells_baseline_bgw!E843</f>
        <v>-16037.789999999106</v>
      </c>
      <c r="F843">
        <f>RS_wells_scenario_1_bgw!F843-RS_wells_baseline_bgw!F843</f>
        <v>0</v>
      </c>
      <c r="G843">
        <f>RS_wells_scenario_1_bgw!G843-RS_wells_baseline_bgw!G843</f>
        <v>0</v>
      </c>
      <c r="H843" s="19">
        <f>RS_wells_scenario_1_bgw!H843-RS_wells_baseline_bgw!H843</f>
        <v>7801.1529000028968</v>
      </c>
      <c r="I843">
        <f>RS_wells_scenario_1_bgw!I843-RS_wells_baseline_bgw!I843</f>
        <v>-9.999983012676239E-5</v>
      </c>
      <c r="J843">
        <f>RS_wells_scenario_1_bgw!J843-RS_wells_baseline_bgw!J843</f>
        <v>1.9999966025352478E-4</v>
      </c>
      <c r="K843">
        <f>RS_wells_scenario_1_bgw!K843-RS_wells_baseline_bgw!K843</f>
        <v>-36021.820000000298</v>
      </c>
      <c r="L843">
        <f>RS_wells_scenario_1_bgw!L843-RS_wells_baseline_bgw!L843</f>
        <v>8232.8061000108719</v>
      </c>
      <c r="M843">
        <f>RS_wells_scenario_1_bgw!M843-RS_wells_baseline_bgw!M843</f>
        <v>0</v>
      </c>
      <c r="N843">
        <f>RS_wells_scenario_1_bgw!N843-RS_wells_baseline_bgw!N843</f>
        <v>8928.2332000136375</v>
      </c>
      <c r="O843">
        <v>10.145833333333334</v>
      </c>
      <c r="P843">
        <f t="shared" si="188"/>
        <v>1963</v>
      </c>
      <c r="Q843" s="2">
        <f t="shared" si="189"/>
        <v>23122.791666665969</v>
      </c>
      <c r="R843">
        <f t="shared" si="190"/>
        <v>-2.5820854524873788E-2</v>
      </c>
      <c r="S843">
        <f>I843*$O843/ref!$B$3</f>
        <v>-2.3291588839021507E-8</v>
      </c>
      <c r="T843">
        <f>K843*$O843/ref!$B$3</f>
        <v>-8.3900684592134152</v>
      </c>
      <c r="U843">
        <f>L843*$O843/ref!$B$3</f>
        <v>1.9175546041405029</v>
      </c>
      <c r="V843">
        <f>N843*$O843/ref!$B$3</f>
        <v>2.0795309001026561</v>
      </c>
      <c r="W843">
        <f t="shared" si="191"/>
        <v>4</v>
      </c>
      <c r="X843" t="str">
        <f t="shared" si="192"/>
        <v>4 1963</v>
      </c>
      <c r="AB843" s="1"/>
    </row>
    <row r="844" spans="1:28" x14ac:dyDescent="0.3">
      <c r="A844">
        <v>281</v>
      </c>
      <c r="B844">
        <v>3</v>
      </c>
      <c r="C844">
        <f>RS_wells_scenario_1_bgw!C844-RS_wells_baseline_bgw!C844</f>
        <v>-10227.291699975729</v>
      </c>
      <c r="D844">
        <f>RS_wells_scenario_1_bgw!D844-RS_wells_baseline_bgw!D844</f>
        <v>0</v>
      </c>
      <c r="E844">
        <f>RS_wells_scenario_1_bgw!E844-RS_wells_baseline_bgw!E844</f>
        <v>-16037.789999999106</v>
      </c>
      <c r="F844">
        <f>RS_wells_scenario_1_bgw!F844-RS_wells_baseline_bgw!F844</f>
        <v>0</v>
      </c>
      <c r="G844">
        <f>RS_wells_scenario_1_bgw!G844-RS_wells_baseline_bgw!G844</f>
        <v>0</v>
      </c>
      <c r="H844" s="19">
        <f>RS_wells_scenario_1_bgw!H844-RS_wells_baseline_bgw!H844</f>
        <v>7621.0823999941349</v>
      </c>
      <c r="I844">
        <f>RS_wells_scenario_1_bgw!I844-RS_wells_baseline_bgw!I844</f>
        <v>0</v>
      </c>
      <c r="J844">
        <f>RS_wells_scenario_1_bgw!J844-RS_wells_baseline_bgw!J844</f>
        <v>8.500000461935997E-3</v>
      </c>
      <c r="K844">
        <f>RS_wells_scenario_1_bgw!K844-RS_wells_baseline_bgw!K844</f>
        <v>-36021.820000000298</v>
      </c>
      <c r="L844">
        <f>RS_wells_scenario_1_bgw!L844-RS_wells_baseline_bgw!L844</f>
        <v>8455.380999982357</v>
      </c>
      <c r="M844">
        <f>RS_wells_scenario_1_bgw!M844-RS_wells_baseline_bgw!M844</f>
        <v>0</v>
      </c>
      <c r="N844">
        <f>RS_wells_scenario_1_bgw!N844-RS_wells_baseline_bgw!N844</f>
        <v>8746.8982999995351</v>
      </c>
      <c r="O844">
        <v>10.145833333333334</v>
      </c>
      <c r="P844">
        <f t="shared" si="188"/>
        <v>1963</v>
      </c>
      <c r="Q844" s="2">
        <f t="shared" si="189"/>
        <v>23132.937499999302</v>
      </c>
      <c r="R844">
        <f t="shared" si="190"/>
        <v>-2.5791887743537231E-2</v>
      </c>
      <c r="S844">
        <f>I844*$O844/ref!$B$3</f>
        <v>0</v>
      </c>
      <c r="T844">
        <f>K844*$O844/ref!$B$3</f>
        <v>-8.3900684592134152</v>
      </c>
      <c r="U844">
        <f>L844*$O844/ref!$B$3</f>
        <v>1.9693959227652511</v>
      </c>
      <c r="V844">
        <f>N844*$O844/ref!$B$3</f>
        <v>2.0372950490223132</v>
      </c>
      <c r="W844">
        <f t="shared" si="191"/>
        <v>4</v>
      </c>
      <c r="X844" t="str">
        <f t="shared" si="192"/>
        <v>4 1963</v>
      </c>
      <c r="AB844" s="1"/>
    </row>
    <row r="845" spans="1:28" x14ac:dyDescent="0.3">
      <c r="A845">
        <v>282</v>
      </c>
      <c r="B845">
        <v>1</v>
      </c>
      <c r="C845">
        <f>RS_wells_scenario_1_bgw!C845-RS_wells_baseline_bgw!C845</f>
        <v>-14260.26780000329</v>
      </c>
      <c r="D845">
        <f>RS_wells_scenario_1_bgw!D845-RS_wells_baseline_bgw!D845</f>
        <v>0</v>
      </c>
      <c r="E845">
        <f>RS_wells_scenario_1_bgw!E845-RS_wells_baseline_bgw!E845</f>
        <v>-25151.890000000596</v>
      </c>
      <c r="F845">
        <f>RS_wells_scenario_1_bgw!F845-RS_wells_baseline_bgw!F845</f>
        <v>0</v>
      </c>
      <c r="G845">
        <f>RS_wells_scenario_1_bgw!G845-RS_wells_baseline_bgw!G845</f>
        <v>0</v>
      </c>
      <c r="H845" s="19">
        <f>RS_wells_scenario_1_bgw!H845-RS_wells_baseline_bgw!H845</f>
        <v>-5492.1733999997377</v>
      </c>
      <c r="I845">
        <f>RS_wells_scenario_1_bgw!I845-RS_wells_baseline_bgw!I845</f>
        <v>-3471.6959000006318</v>
      </c>
      <c r="J845">
        <f>RS_wells_scenario_1_bgw!J845-RS_wells_baseline_bgw!J845</f>
        <v>2.1800000220537186E-2</v>
      </c>
      <c r="K845">
        <f>RS_wells_scenario_1_bgw!K845-RS_wells_baseline_bgw!K845</f>
        <v>-56396.320000000298</v>
      </c>
      <c r="L845">
        <f>RS_wells_scenario_1_bgw!L845-RS_wells_baseline_bgw!L845</f>
        <v>6383.3601000010967</v>
      </c>
      <c r="M845">
        <f>RS_wells_scenario_1_bgw!M845-RS_wells_baseline_bgw!M845</f>
        <v>0</v>
      </c>
      <c r="N845">
        <f>RS_wells_scenario_1_bgw!N845-RS_wells_baseline_bgw!N845</f>
        <v>8598.8451000005007</v>
      </c>
      <c r="O845">
        <v>10.145833333333334</v>
      </c>
      <c r="P845">
        <f t="shared" si="188"/>
        <v>1963</v>
      </c>
      <c r="Q845" s="2">
        <f t="shared" si="189"/>
        <v>23143.083333332634</v>
      </c>
      <c r="R845">
        <f t="shared" si="190"/>
        <v>-0.32281829324170075</v>
      </c>
      <c r="S845">
        <f>I845*$O845/ref!$B$3</f>
        <v>-0.80861450838895954</v>
      </c>
      <c r="T845">
        <f>K845*$O845/ref!$B$3</f>
        <v>-13.135621288644085</v>
      </c>
      <c r="U845">
        <f>L845*$O845/ref!$B$3</f>
        <v>1.4867885142621931</v>
      </c>
      <c r="V845">
        <f>N845*$O845/ref!$B$3</f>
        <v>2.0028110478364343</v>
      </c>
      <c r="W845">
        <f t="shared" si="191"/>
        <v>5</v>
      </c>
      <c r="X845" t="str">
        <f t="shared" si="192"/>
        <v>5 1963</v>
      </c>
      <c r="AB845" s="1"/>
    </row>
    <row r="846" spans="1:28" x14ac:dyDescent="0.3">
      <c r="A846">
        <v>282</v>
      </c>
      <c r="B846">
        <v>2</v>
      </c>
      <c r="C846">
        <f>RS_wells_scenario_1_bgw!C846-RS_wells_baseline_bgw!C846</f>
        <v>-13847.83860000968</v>
      </c>
      <c r="D846">
        <f>RS_wells_scenario_1_bgw!D846-RS_wells_baseline_bgw!D846</f>
        <v>0</v>
      </c>
      <c r="E846">
        <f>RS_wells_scenario_1_bgw!E846-RS_wells_baseline_bgw!E846</f>
        <v>-25151.890000000596</v>
      </c>
      <c r="F846">
        <f>RS_wells_scenario_1_bgw!F846-RS_wells_baseline_bgw!F846</f>
        <v>0</v>
      </c>
      <c r="G846">
        <f>RS_wells_scenario_1_bgw!G846-RS_wells_baseline_bgw!G846</f>
        <v>0</v>
      </c>
      <c r="H846" s="19">
        <f>RS_wells_scenario_1_bgw!H846-RS_wells_baseline_bgw!H846</f>
        <v>-3267.7284999936819</v>
      </c>
      <c r="I846">
        <f>RS_wells_scenario_1_bgw!I846-RS_wells_baseline_bgw!I846</f>
        <v>-649.25029999949038</v>
      </c>
      <c r="J846">
        <f>RS_wells_scenario_1_bgw!J846-RS_wells_baseline_bgw!J846</f>
        <v>3.5600000061094761E-2</v>
      </c>
      <c r="K846">
        <f>RS_wells_scenario_1_bgw!K846-RS_wells_baseline_bgw!K846</f>
        <v>-56396.320000000298</v>
      </c>
      <c r="L846">
        <f>RS_wells_scenario_1_bgw!L846-RS_wells_baseline_bgw!L846</f>
        <v>6149.2582000046968</v>
      </c>
      <c r="M846">
        <f>RS_wells_scenario_1_bgw!M846-RS_wells_baseline_bgw!M846</f>
        <v>0</v>
      </c>
      <c r="N846">
        <f>RS_wells_scenario_1_bgw!N846-RS_wells_baseline_bgw!N846</f>
        <v>8576.4210000038147</v>
      </c>
      <c r="O846">
        <v>10.145833333333334</v>
      </c>
      <c r="P846">
        <f t="shared" si="188"/>
        <v>1963</v>
      </c>
      <c r="Q846" s="2">
        <f t="shared" si="189"/>
        <v>23153.229166665966</v>
      </c>
      <c r="R846">
        <f t="shared" si="190"/>
        <v>-0.27134363115687277</v>
      </c>
      <c r="S846">
        <f>I846*$O846/ref!$B$3</f>
        <v>-0.15122096729594803</v>
      </c>
      <c r="T846">
        <f>K846*$O846/ref!$B$3</f>
        <v>-13.135621288644085</v>
      </c>
      <c r="U846">
        <f>L846*$O846/ref!$B$3</f>
        <v>1.4322623696253671</v>
      </c>
      <c r="V846">
        <f>N846*$O846/ref!$B$3</f>
        <v>1.9975881097919814</v>
      </c>
      <c r="W846">
        <f t="shared" si="191"/>
        <v>5</v>
      </c>
      <c r="X846" t="str">
        <f t="shared" si="192"/>
        <v>5 1963</v>
      </c>
      <c r="AB846" s="1"/>
    </row>
    <row r="847" spans="1:28" x14ac:dyDescent="0.3">
      <c r="A847">
        <v>282</v>
      </c>
      <c r="B847">
        <v>3</v>
      </c>
      <c r="C847">
        <f>RS_wells_scenario_1_bgw!C847-RS_wells_baseline_bgw!C847</f>
        <v>-17972.627999991179</v>
      </c>
      <c r="D847">
        <f>RS_wells_scenario_1_bgw!D847-RS_wells_baseline_bgw!D847</f>
        <v>0</v>
      </c>
      <c r="E847">
        <f>RS_wells_scenario_1_bgw!E847-RS_wells_baseline_bgw!E847</f>
        <v>-25151.890000000596</v>
      </c>
      <c r="F847">
        <f>RS_wells_scenario_1_bgw!F847-RS_wells_baseline_bgw!F847</f>
        <v>0</v>
      </c>
      <c r="G847">
        <f>RS_wells_scenario_1_bgw!G847-RS_wells_baseline_bgw!G847</f>
        <v>0</v>
      </c>
      <c r="H847" s="19">
        <f>RS_wells_scenario_1_bgw!H847-RS_wells_baseline_bgw!H847</f>
        <v>-2721.275200009346</v>
      </c>
      <c r="I847">
        <f>RS_wells_scenario_1_bgw!I847-RS_wells_baseline_bgw!I847</f>
        <v>119.11700000055134</v>
      </c>
      <c r="J847">
        <f>RS_wells_scenario_1_bgw!J847-RS_wells_baseline_bgw!J847</f>
        <v>4.7699999995529652E-2</v>
      </c>
      <c r="K847">
        <f>RS_wells_scenario_1_bgw!K847-RS_wells_baseline_bgw!K847</f>
        <v>-56396.320000000298</v>
      </c>
      <c r="L847">
        <f>RS_wells_scenario_1_bgw!L847-RS_wells_baseline_bgw!L847</f>
        <v>6117.3094000071287</v>
      </c>
      <c r="M847">
        <f>RS_wells_scenario_1_bgw!M847-RS_wells_baseline_bgw!M847</f>
        <v>0</v>
      </c>
      <c r="N847">
        <f>RS_wells_scenario_1_bgw!N847-RS_wells_baseline_bgw!N847</f>
        <v>4350.2863000035286</v>
      </c>
      <c r="O847">
        <v>10.145833333333334</v>
      </c>
      <c r="P847">
        <f t="shared" si="188"/>
        <v>1963</v>
      </c>
      <c r="Q847" s="2">
        <f t="shared" si="189"/>
        <v>23163.374999999298</v>
      </c>
      <c r="R847">
        <f t="shared" si="190"/>
        <v>-0.16200599083649198</v>
      </c>
      <c r="S847">
        <f>I847*$O847/ref!$B$3</f>
        <v>2.774428900762765E-2</v>
      </c>
      <c r="T847">
        <f>K847*$O847/ref!$B$3</f>
        <v>-13.135621288644085</v>
      </c>
      <c r="U847">
        <f>L847*$O847/ref!$B$3</f>
        <v>1.4248209738499922</v>
      </c>
      <c r="V847">
        <f>N847*$O847/ref!$B$3</f>
        <v>1.0132525195619637</v>
      </c>
      <c r="W847">
        <f t="shared" si="191"/>
        <v>5</v>
      </c>
      <c r="X847" t="str">
        <f t="shared" si="192"/>
        <v>5 1963</v>
      </c>
      <c r="AB847" s="1"/>
    </row>
    <row r="848" spans="1:28" x14ac:dyDescent="0.3">
      <c r="A848">
        <v>283</v>
      </c>
      <c r="B848">
        <v>1</v>
      </c>
      <c r="C848">
        <f>RS_wells_scenario_1_bgw!C848-RS_wells_baseline_bgw!C848</f>
        <v>-19264.790200002491</v>
      </c>
      <c r="D848">
        <f>RS_wells_scenario_1_bgw!D848-RS_wells_baseline_bgw!D848</f>
        <v>0</v>
      </c>
      <c r="E848">
        <f>RS_wells_scenario_1_bgw!E848-RS_wells_baseline_bgw!E848</f>
        <v>-59897.579999998212</v>
      </c>
      <c r="F848">
        <f>RS_wells_scenario_1_bgw!F848-RS_wells_baseline_bgw!F848</f>
        <v>0</v>
      </c>
      <c r="G848">
        <f>RS_wells_scenario_1_bgw!G848-RS_wells_baseline_bgw!G848</f>
        <v>0</v>
      </c>
      <c r="H848" s="19">
        <f>RS_wells_scenario_1_bgw!H848-RS_wells_baseline_bgw!H848</f>
        <v>-2105.7527000010014</v>
      </c>
      <c r="I848">
        <f>RS_wells_scenario_1_bgw!I848-RS_wells_baseline_bgw!I848</f>
        <v>38519.127700001001</v>
      </c>
      <c r="J848">
        <f>RS_wells_scenario_1_bgw!J848-RS_wells_baseline_bgw!J848</f>
        <v>5.6600000709295273E-2</v>
      </c>
      <c r="K848">
        <f>RS_wells_scenario_1_bgw!K848-RS_wells_baseline_bgw!K848</f>
        <v>-134070.0700000003</v>
      </c>
      <c r="L848">
        <f>RS_wells_scenario_1_bgw!L848-RS_wells_baseline_bgw!L848</f>
        <v>4839.2857999950647</v>
      </c>
      <c r="M848">
        <f>RS_wells_scenario_1_bgw!M848-RS_wells_baseline_bgw!M848</f>
        <v>0</v>
      </c>
      <c r="N848">
        <f>RS_wells_scenario_1_bgw!N848-RS_wells_baseline_bgw!N848</f>
        <v>8982.6768999993801</v>
      </c>
      <c r="O848">
        <v>10.145833333333334</v>
      </c>
      <c r="P848">
        <f t="shared" si="188"/>
        <v>1963</v>
      </c>
      <c r="Q848" s="2">
        <f t="shared" si="189"/>
        <v>23173.52083333263</v>
      </c>
      <c r="R848">
        <f t="shared" si="190"/>
        <v>-0.25403046048110839</v>
      </c>
      <c r="S848">
        <f>I848*$O848/ref!$B$3</f>
        <v>8.9717320888336438</v>
      </c>
      <c r="T848">
        <f>K848*$O848/ref!$B$3</f>
        <v>-31.227102507078428</v>
      </c>
      <c r="U848">
        <f>L848*$O848/ref!$B$3</f>
        <v>1.1271484660035951</v>
      </c>
      <c r="V848">
        <f>N848*$O848/ref!$B$3</f>
        <v>2.0922117243934126</v>
      </c>
      <c r="W848">
        <f t="shared" si="191"/>
        <v>6</v>
      </c>
      <c r="X848" t="str">
        <f t="shared" si="192"/>
        <v>6 1963</v>
      </c>
      <c r="AB848" s="1"/>
    </row>
    <row r="849" spans="1:28" x14ac:dyDescent="0.3">
      <c r="A849">
        <v>283</v>
      </c>
      <c r="B849">
        <v>2</v>
      </c>
      <c r="C849">
        <f>RS_wells_scenario_1_bgw!C849-RS_wells_baseline_bgw!C849</f>
        <v>-12930.295299999416</v>
      </c>
      <c r="D849">
        <f>RS_wells_scenario_1_bgw!D849-RS_wells_baseline_bgw!D849</f>
        <v>0</v>
      </c>
      <c r="E849">
        <f>RS_wells_scenario_1_bgw!E849-RS_wells_baseline_bgw!E849</f>
        <v>-59897.579999998212</v>
      </c>
      <c r="F849">
        <f>RS_wells_scenario_1_bgw!F849-RS_wells_baseline_bgw!F849</f>
        <v>0</v>
      </c>
      <c r="G849">
        <f>RS_wells_scenario_1_bgw!G849-RS_wells_baseline_bgw!G849</f>
        <v>0</v>
      </c>
      <c r="H849" s="19">
        <f>RS_wells_scenario_1_bgw!H849-RS_wells_baseline_bgw!H849</f>
        <v>-1824.1105000078678</v>
      </c>
      <c r="I849">
        <f>RS_wells_scenario_1_bgw!I849-RS_wells_baseline_bgw!I849</f>
        <v>45619.027800023556</v>
      </c>
      <c r="J849">
        <f>RS_wells_scenario_1_bgw!J849-RS_wells_baseline_bgw!J849</f>
        <v>6.2300000339746475E-2</v>
      </c>
      <c r="K849">
        <f>RS_wells_scenario_1_bgw!K849-RS_wells_baseline_bgw!K849</f>
        <v>-134070.0700000003</v>
      </c>
      <c r="L849">
        <f>RS_wells_scenario_1_bgw!L849-RS_wells_baseline_bgw!L849</f>
        <v>4779.6650999933481</v>
      </c>
      <c r="M849">
        <f>RS_wells_scenario_1_bgw!M849-RS_wells_baseline_bgw!M849</f>
        <v>0</v>
      </c>
      <c r="N849">
        <f>RS_wells_scenario_1_bgw!N849-RS_wells_baseline_bgw!N849</f>
        <v>9217.9483000040054</v>
      </c>
      <c r="O849">
        <v>10.145833333333334</v>
      </c>
      <c r="P849">
        <f t="shared" si="188"/>
        <v>1963</v>
      </c>
      <c r="Q849" s="2">
        <f t="shared" si="189"/>
        <v>23183.666666665962</v>
      </c>
      <c r="R849">
        <f t="shared" si="190"/>
        <v>-0.25296812829351373</v>
      </c>
      <c r="S849">
        <f>I849*$O849/ref!$B$3</f>
        <v>10.62541443727592</v>
      </c>
      <c r="T849">
        <f>K849*$O849/ref!$B$3</f>
        <v>-31.227102507078428</v>
      </c>
      <c r="U849">
        <f>L849*$O849/ref!$B$3</f>
        <v>1.1132618341065774</v>
      </c>
      <c r="V849">
        <f>N849*$O849/ref!$B$3</f>
        <v>2.147010264626354</v>
      </c>
      <c r="W849">
        <f t="shared" si="191"/>
        <v>6</v>
      </c>
      <c r="X849" t="str">
        <f t="shared" si="192"/>
        <v>6 1963</v>
      </c>
      <c r="AB849" s="1"/>
    </row>
    <row r="850" spans="1:28" x14ac:dyDescent="0.3">
      <c r="A850">
        <v>283</v>
      </c>
      <c r="B850">
        <v>3</v>
      </c>
      <c r="C850">
        <f>RS_wells_scenario_1_bgw!C850-RS_wells_baseline_bgw!C850</f>
        <v>-7231.7237000018358</v>
      </c>
      <c r="D850">
        <f>RS_wells_scenario_1_bgw!D850-RS_wells_baseline_bgw!D850</f>
        <v>0</v>
      </c>
      <c r="E850">
        <f>RS_wells_scenario_1_bgw!E850-RS_wells_baseline_bgw!E850</f>
        <v>-59897.579999998212</v>
      </c>
      <c r="F850">
        <f>RS_wells_scenario_1_bgw!F850-RS_wells_baseline_bgw!F850</f>
        <v>0</v>
      </c>
      <c r="G850">
        <f>RS_wells_scenario_1_bgw!G850-RS_wells_baseline_bgw!G850</f>
        <v>0</v>
      </c>
      <c r="H850" s="19">
        <f>RS_wells_scenario_1_bgw!H850-RS_wells_baseline_bgw!H850</f>
        <v>-1803.7002999931574</v>
      </c>
      <c r="I850">
        <f>RS_wells_scenario_1_bgw!I850-RS_wells_baseline_bgw!I850</f>
        <v>52020.39509999752</v>
      </c>
      <c r="J850">
        <f>RS_wells_scenario_1_bgw!J850-RS_wells_baseline_bgw!J850</f>
        <v>6.5100000239908695E-2</v>
      </c>
      <c r="K850">
        <f>RS_wells_scenario_1_bgw!K850-RS_wells_baseline_bgw!K850</f>
        <v>-134070.0700000003</v>
      </c>
      <c r="L850">
        <f>RS_wells_scenario_1_bgw!L850-RS_wells_baseline_bgw!L850</f>
        <v>4751.7791999876499</v>
      </c>
      <c r="M850">
        <f>RS_wells_scenario_1_bgw!M850-RS_wells_baseline_bgw!M850</f>
        <v>0</v>
      </c>
      <c r="N850">
        <f>RS_wells_scenario_1_bgw!N850-RS_wells_baseline_bgw!N850</f>
        <v>9280.2907999902964</v>
      </c>
      <c r="O850">
        <v>10.145833333333334</v>
      </c>
      <c r="P850">
        <f t="shared" si="188"/>
        <v>1963</v>
      </c>
      <c r="Q850" s="2">
        <f t="shared" si="189"/>
        <v>23193.812499999294</v>
      </c>
      <c r="R850">
        <f t="shared" si="190"/>
        <v>-0.25392877663192331</v>
      </c>
      <c r="S850">
        <f>I850*$O850/ref!$B$3</f>
        <v>12.116397121641985</v>
      </c>
      <c r="T850">
        <f>K850*$O850/ref!$B$3</f>
        <v>-31.227102507078428</v>
      </c>
      <c r="U850">
        <f>L850*$O850/ref!$B$3</f>
        <v>1.1067667538997865</v>
      </c>
      <c r="V850">
        <f>N850*$O850/ref!$B$3</f>
        <v>2.1615308480617128</v>
      </c>
      <c r="W850">
        <f t="shared" si="191"/>
        <v>6</v>
      </c>
      <c r="X850" t="str">
        <f t="shared" si="192"/>
        <v>6 1963</v>
      </c>
      <c r="AB850" s="1"/>
    </row>
    <row r="851" spans="1:28" x14ac:dyDescent="0.3">
      <c r="A851">
        <v>284</v>
      </c>
      <c r="B851">
        <v>1</v>
      </c>
      <c r="C851">
        <f>RS_wells_scenario_1_bgw!C851-RS_wells_baseline_bgw!C851</f>
        <v>-165377.43950000405</v>
      </c>
      <c r="D851">
        <f>RS_wells_scenario_1_bgw!D851-RS_wells_baseline_bgw!D851</f>
        <v>0</v>
      </c>
      <c r="E851">
        <f>RS_wells_scenario_1_bgw!E851-RS_wells_baseline_bgw!E851</f>
        <v>-184090.79000000656</v>
      </c>
      <c r="F851">
        <f>RS_wells_scenario_1_bgw!F851-RS_wells_baseline_bgw!F851</f>
        <v>0</v>
      </c>
      <c r="G851">
        <f>RS_wells_scenario_1_bgw!G851-RS_wells_baseline_bgw!G851</f>
        <v>0</v>
      </c>
      <c r="H851" s="19">
        <f>RS_wells_scenario_1_bgw!H851-RS_wells_baseline_bgw!H851</f>
        <v>-2329.6033999919891</v>
      </c>
      <c r="I851">
        <f>RS_wells_scenario_1_bgw!I851-RS_wells_baseline_bgw!I851</f>
        <v>46885.036900013685</v>
      </c>
      <c r="J851">
        <f>RS_wells_scenario_1_bgw!J851-RS_wells_baseline_bgw!J851</f>
        <v>6.5899999812245369E-2</v>
      </c>
      <c r="K851">
        <f>RS_wells_scenario_1_bgw!K851-RS_wells_baseline_bgw!K851</f>
        <v>-411703.37000000477</v>
      </c>
      <c r="L851">
        <f>RS_wells_scenario_1_bgw!L851-RS_wells_baseline_bgw!L851</f>
        <v>3544.2683999985456</v>
      </c>
      <c r="M851">
        <f>RS_wells_scenario_1_bgw!M851-RS_wells_baseline_bgw!M851</f>
        <v>0</v>
      </c>
      <c r="N851">
        <f>RS_wells_scenario_1_bgw!N851-RS_wells_baseline_bgw!N851</f>
        <v>9504.8155999928713</v>
      </c>
      <c r="O851">
        <v>10.145833333333334</v>
      </c>
      <c r="P851">
        <f t="shared" si="188"/>
        <v>1963</v>
      </c>
      <c r="Q851" s="2">
        <f t="shared" si="189"/>
        <v>23203.958333332626</v>
      </c>
      <c r="R851">
        <f t="shared" si="190"/>
        <v>-0.271120710194384</v>
      </c>
      <c r="S851">
        <f>I851*$O851/ref!$B$3</f>
        <v>10.920288572422457</v>
      </c>
      <c r="T851">
        <f>K851*$O851/ref!$B$3</f>
        <v>-95.89241907235342</v>
      </c>
      <c r="U851">
        <f>L851*$O851/ref!$B$3</f>
        <v>0.82551782541288454</v>
      </c>
      <c r="V851">
        <f>N851*$O851/ref!$B$3</f>
        <v>2.2138263301559764</v>
      </c>
      <c r="W851">
        <f t="shared" si="191"/>
        <v>7</v>
      </c>
      <c r="X851" t="str">
        <f t="shared" si="192"/>
        <v>7 1963</v>
      </c>
      <c r="AB851" s="1"/>
    </row>
    <row r="852" spans="1:28" x14ac:dyDescent="0.3">
      <c r="A852">
        <v>284</v>
      </c>
      <c r="B852">
        <v>2</v>
      </c>
      <c r="C852">
        <f>RS_wells_scenario_1_bgw!C852-RS_wells_baseline_bgw!C852</f>
        <v>-141443.38899999857</v>
      </c>
      <c r="D852">
        <f>RS_wells_scenario_1_bgw!D852-RS_wells_baseline_bgw!D852</f>
        <v>0</v>
      </c>
      <c r="E852">
        <f>RS_wells_scenario_1_bgw!E852-RS_wells_baseline_bgw!E852</f>
        <v>-184090.79000000656</v>
      </c>
      <c r="F852">
        <f>RS_wells_scenario_1_bgw!F852-RS_wells_baseline_bgw!F852</f>
        <v>0</v>
      </c>
      <c r="G852">
        <f>RS_wells_scenario_1_bgw!G852-RS_wells_baseline_bgw!G852</f>
        <v>0</v>
      </c>
      <c r="H852" s="19">
        <f>RS_wells_scenario_1_bgw!H852-RS_wells_baseline_bgw!H852</f>
        <v>-2179.444399997592</v>
      </c>
      <c r="I852">
        <f>RS_wells_scenario_1_bgw!I852-RS_wells_baseline_bgw!I852</f>
        <v>70140.498500004411</v>
      </c>
      <c r="J852">
        <f>RS_wells_scenario_1_bgw!J852-RS_wells_baseline_bgw!J852</f>
        <v>6.5000000409781933E-2</v>
      </c>
      <c r="K852">
        <f>RS_wells_scenario_1_bgw!K852-RS_wells_baseline_bgw!K852</f>
        <v>-411703.37000000477</v>
      </c>
      <c r="L852">
        <f>RS_wells_scenario_1_bgw!L852-RS_wells_baseline_bgw!L852</f>
        <v>3874.7213999927044</v>
      </c>
      <c r="M852">
        <f>RS_wells_scenario_1_bgw!M852-RS_wells_baseline_bgw!M852</f>
        <v>0</v>
      </c>
      <c r="N852">
        <f>RS_wells_scenario_1_bgw!N852-RS_wells_baseline_bgw!N852</f>
        <v>9775.6472000032663</v>
      </c>
      <c r="O852">
        <v>10.145833333333334</v>
      </c>
      <c r="P852">
        <f t="shared" si="188"/>
        <v>1963</v>
      </c>
      <c r="Q852" s="2">
        <f t="shared" si="189"/>
        <v>23214.104166665958</v>
      </c>
      <c r="R852">
        <f t="shared" si="190"/>
        <v>-0.27388526002292918</v>
      </c>
      <c r="S852">
        <f>I852*$O852/ref!$B$3</f>
        <v>16.336864272221337</v>
      </c>
      <c r="T852">
        <f>K852*$O852/ref!$B$3</f>
        <v>-95.89241907235342</v>
      </c>
      <c r="U852">
        <f>L852*$O852/ref!$B$3</f>
        <v>0.90248571022557345</v>
      </c>
      <c r="V852">
        <f>N852*$O852/ref!$B$3</f>
        <v>2.2769074200344313</v>
      </c>
      <c r="W852">
        <f t="shared" si="191"/>
        <v>7</v>
      </c>
      <c r="X852" t="str">
        <f t="shared" si="192"/>
        <v>7 1963</v>
      </c>
      <c r="AB852" s="1"/>
    </row>
    <row r="853" spans="1:28" x14ac:dyDescent="0.3">
      <c r="A853">
        <v>284</v>
      </c>
      <c r="B853">
        <v>3</v>
      </c>
      <c r="C853">
        <f>RS_wells_scenario_1_bgw!C853-RS_wells_baseline_bgw!C853</f>
        <v>-125717.35670000315</v>
      </c>
      <c r="D853">
        <f>RS_wells_scenario_1_bgw!D853-RS_wells_baseline_bgw!D853</f>
        <v>-1.0000000474974513E-4</v>
      </c>
      <c r="E853">
        <f>RS_wells_scenario_1_bgw!E853-RS_wells_baseline_bgw!E853</f>
        <v>-184090.79000000656</v>
      </c>
      <c r="F853">
        <f>RS_wells_scenario_1_bgw!F853-RS_wells_baseline_bgw!F853</f>
        <v>0</v>
      </c>
      <c r="G853">
        <f>RS_wells_scenario_1_bgw!G853-RS_wells_baseline_bgw!G853</f>
        <v>0</v>
      </c>
      <c r="H853" s="19">
        <f>RS_wells_scenario_1_bgw!H853-RS_wells_baseline_bgw!H853</f>
        <v>-1844.1172000020742</v>
      </c>
      <c r="I853">
        <f>RS_wells_scenario_1_bgw!I853-RS_wells_baseline_bgw!I853</f>
        <v>85803.640400007367</v>
      </c>
      <c r="J853">
        <f>RS_wells_scenario_1_bgw!J853-RS_wells_baseline_bgw!J853</f>
        <v>6.2900000251829624E-2</v>
      </c>
      <c r="K853">
        <f>RS_wells_scenario_1_bgw!K853-RS_wells_baseline_bgw!K853</f>
        <v>-411703.37000000477</v>
      </c>
      <c r="L853">
        <f>RS_wells_scenario_1_bgw!L853-RS_wells_baseline_bgw!L853</f>
        <v>4026.9072999954224</v>
      </c>
      <c r="M853">
        <f>RS_wells_scenario_1_bgw!M853-RS_wells_baseline_bgw!M853</f>
        <v>0</v>
      </c>
      <c r="N853">
        <f>RS_wells_scenario_1_bgw!N853-RS_wells_baseline_bgw!N853</f>
        <v>10210.946799993515</v>
      </c>
      <c r="O853">
        <v>10.145833333333334</v>
      </c>
      <c r="P853">
        <f t="shared" si="188"/>
        <v>1963</v>
      </c>
      <c r="Q853" s="2">
        <f t="shared" si="189"/>
        <v>23224.249999999291</v>
      </c>
      <c r="R853">
        <f t="shared" si="190"/>
        <v>-0.27617557846496193</v>
      </c>
      <c r="S853">
        <f>I853*$O853/ref!$B$3</f>
        <v>19.985065080159355</v>
      </c>
      <c r="T853">
        <f>K853*$O853/ref!$B$3</f>
        <v>-95.89241907235342</v>
      </c>
      <c r="U853">
        <f>L853*$O853/ref!$B$3</f>
        <v>0.93793228453941446</v>
      </c>
      <c r="V853">
        <f>N853*$O853/ref!$B$3</f>
        <v>2.3782957853137634</v>
      </c>
      <c r="W853">
        <f t="shared" si="191"/>
        <v>7</v>
      </c>
      <c r="X853" t="str">
        <f t="shared" si="192"/>
        <v>7 1963</v>
      </c>
      <c r="AB853" s="1"/>
    </row>
    <row r="854" spans="1:28" x14ac:dyDescent="0.3">
      <c r="A854">
        <v>285</v>
      </c>
      <c r="B854">
        <v>1</v>
      </c>
      <c r="C854">
        <f>RS_wells_scenario_1_bgw!C854-RS_wells_baseline_bgw!C854</f>
        <v>-222843.57289999723</v>
      </c>
      <c r="D854">
        <f>RS_wells_scenario_1_bgw!D854-RS_wells_baseline_bgw!D854</f>
        <v>0</v>
      </c>
      <c r="E854">
        <f>RS_wells_scenario_1_bgw!E854-RS_wells_baseline_bgw!E854</f>
        <v>-202058.86999999732</v>
      </c>
      <c r="F854">
        <f>RS_wells_scenario_1_bgw!F854-RS_wells_baseline_bgw!F854</f>
        <v>0</v>
      </c>
      <c r="G854">
        <f>RS_wells_scenario_1_bgw!G854-RS_wells_baseline_bgw!G854</f>
        <v>0</v>
      </c>
      <c r="H854" s="19">
        <f>RS_wells_scenario_1_bgw!H854-RS_wells_baseline_bgw!H854</f>
        <v>-2091.9855000004172</v>
      </c>
      <c r="I854">
        <f>RS_wells_scenario_1_bgw!I854-RS_wells_baseline_bgw!I854</f>
        <v>3909.5706000002101</v>
      </c>
      <c r="J854">
        <f>RS_wells_scenario_1_bgw!J854-RS_wells_baseline_bgw!J854</f>
        <v>5.9399999678134918E-2</v>
      </c>
      <c r="K854">
        <f>RS_wells_scenario_1_bgw!K854-RS_wells_baseline_bgw!K854</f>
        <v>-451870.8900000006</v>
      </c>
      <c r="L854">
        <f>RS_wells_scenario_1_bgw!L854-RS_wells_baseline_bgw!L854</f>
        <v>10777.674199998379</v>
      </c>
      <c r="M854">
        <f>RS_wells_scenario_1_bgw!M854-RS_wells_baseline_bgw!M854</f>
        <v>0</v>
      </c>
      <c r="N854">
        <f>RS_wells_scenario_1_bgw!N854-RS_wells_baseline_bgw!N854</f>
        <v>10280.842000000179</v>
      </c>
      <c r="O854">
        <v>10.145833333333334</v>
      </c>
      <c r="P854">
        <f t="shared" si="188"/>
        <v>1963</v>
      </c>
      <c r="Q854" s="2">
        <f t="shared" si="189"/>
        <v>23234.395833332623</v>
      </c>
      <c r="R854">
        <f t="shared" si="190"/>
        <v>-0.28345538373426338</v>
      </c>
      <c r="S854">
        <f>I854*$O854/ref!$B$3</f>
        <v>0.91060265639352922</v>
      </c>
      <c r="T854">
        <f>K854*$O854/ref!$B$3</f>
        <v>-105.24808857036287</v>
      </c>
      <c r="U854">
        <f>L854*$O854/ref!$B$3</f>
        <v>2.5102958253937149</v>
      </c>
      <c r="V854">
        <f>N854*$O854/ref!$B$3</f>
        <v>2.3945755155724324</v>
      </c>
      <c r="W854">
        <f t="shared" si="191"/>
        <v>8</v>
      </c>
      <c r="X854" t="str">
        <f t="shared" si="192"/>
        <v>8 1963</v>
      </c>
      <c r="AB854" s="1"/>
    </row>
    <row r="855" spans="1:28" x14ac:dyDescent="0.3">
      <c r="A855">
        <v>285</v>
      </c>
      <c r="B855">
        <v>2</v>
      </c>
      <c r="C855">
        <f>RS_wells_scenario_1_bgw!C855-RS_wells_baseline_bgw!C855</f>
        <v>-225729.12510001659</v>
      </c>
      <c r="D855">
        <f>RS_wells_scenario_1_bgw!D855-RS_wells_baseline_bgw!D855</f>
        <v>0</v>
      </c>
      <c r="E855">
        <f>RS_wells_scenario_1_bgw!E855-RS_wells_baseline_bgw!E855</f>
        <v>-202058.86999999732</v>
      </c>
      <c r="F855">
        <f>RS_wells_scenario_1_bgw!F855-RS_wells_baseline_bgw!F855</f>
        <v>0</v>
      </c>
      <c r="G855">
        <f>RS_wells_scenario_1_bgw!G855-RS_wells_baseline_bgw!G855</f>
        <v>0</v>
      </c>
      <c r="H855" s="19">
        <f>RS_wells_scenario_1_bgw!H855-RS_wells_baseline_bgw!H855</f>
        <v>9434.7661000043154</v>
      </c>
      <c r="I855">
        <f>RS_wells_scenario_1_bgw!I855-RS_wells_baseline_bgw!I855</f>
        <v>242.26000000024214</v>
      </c>
      <c r="J855">
        <f>RS_wells_scenario_1_bgw!J855-RS_wells_baseline_bgw!J855</f>
        <v>5.5599999614059925E-2</v>
      </c>
      <c r="K855">
        <f>RS_wells_scenario_1_bgw!K855-RS_wells_baseline_bgw!K855</f>
        <v>-451870.8900000006</v>
      </c>
      <c r="L855">
        <f>RS_wells_scenario_1_bgw!L855-RS_wells_baseline_bgw!L855</f>
        <v>10743.842599987984</v>
      </c>
      <c r="M855">
        <f>RS_wells_scenario_1_bgw!M855-RS_wells_baseline_bgw!M855</f>
        <v>0</v>
      </c>
      <c r="N855">
        <f>RS_wells_scenario_1_bgw!N855-RS_wells_baseline_bgw!N855</f>
        <v>10321.134199999273</v>
      </c>
      <c r="O855">
        <v>10.145833333333334</v>
      </c>
      <c r="P855">
        <f t="shared" si="188"/>
        <v>1963</v>
      </c>
      <c r="Q855" s="2">
        <f t="shared" si="189"/>
        <v>23244.541666665955</v>
      </c>
      <c r="R855">
        <f t="shared" si="190"/>
        <v>-2.0306256586367869E-2</v>
      </c>
      <c r="S855">
        <f>I855*$O855/ref!$B$3</f>
        <v>5.6426298974650825E-2</v>
      </c>
      <c r="T855">
        <f>K855*$O855/ref!$B$3</f>
        <v>-105.24808857036287</v>
      </c>
      <c r="U855">
        <f>L855*$O855/ref!$B$3</f>
        <v>2.502415894835738</v>
      </c>
      <c r="V855">
        <f>N855*$O855/ref!$B$3</f>
        <v>2.4039602250725274</v>
      </c>
      <c r="W855">
        <f t="shared" si="191"/>
        <v>8</v>
      </c>
      <c r="X855" t="str">
        <f t="shared" si="192"/>
        <v>8 1963</v>
      </c>
      <c r="AB855" s="1"/>
    </row>
    <row r="856" spans="1:28" x14ac:dyDescent="0.3">
      <c r="A856">
        <v>285</v>
      </c>
      <c r="B856">
        <v>3</v>
      </c>
      <c r="C856">
        <f>RS_wells_scenario_1_bgw!C856-RS_wells_baseline_bgw!C856</f>
        <v>-236747.65209999681</v>
      </c>
      <c r="D856">
        <f>RS_wells_scenario_1_bgw!D856-RS_wells_baseline_bgw!D856</f>
        <v>0</v>
      </c>
      <c r="E856">
        <f>RS_wells_scenario_1_bgw!E856-RS_wells_baseline_bgw!E856</f>
        <v>-202058.86999999732</v>
      </c>
      <c r="F856">
        <f>RS_wells_scenario_1_bgw!F856-RS_wells_baseline_bgw!F856</f>
        <v>0</v>
      </c>
      <c r="G856">
        <f>RS_wells_scenario_1_bgw!G856-RS_wells_baseline_bgw!G856</f>
        <v>0</v>
      </c>
      <c r="H856" s="19">
        <f>RS_wells_scenario_1_bgw!H856-RS_wells_baseline_bgw!H856</f>
        <v>9883.625</v>
      </c>
      <c r="I856">
        <f>RS_wells_scenario_1_bgw!I856-RS_wells_baseline_bgw!I856</f>
        <v>-74.008600000059232</v>
      </c>
      <c r="J856">
        <f>RS_wells_scenario_1_bgw!J856-RS_wells_baseline_bgw!J856</f>
        <v>5.3700000047683716E-2</v>
      </c>
      <c r="K856">
        <f>RS_wells_scenario_1_bgw!K856-RS_wells_baseline_bgw!K856</f>
        <v>-451870.8900000006</v>
      </c>
      <c r="L856">
        <f>RS_wells_scenario_1_bgw!L856-RS_wells_baseline_bgw!L856</f>
        <v>11211.390100002289</v>
      </c>
      <c r="M856">
        <f>RS_wells_scenario_1_bgw!M856-RS_wells_baseline_bgw!M856</f>
        <v>0</v>
      </c>
      <c r="N856">
        <f>RS_wells_scenario_1_bgw!N856-RS_wells_baseline_bgw!N856</f>
        <v>11155.856699995697</v>
      </c>
      <c r="O856">
        <v>10.145833333333334</v>
      </c>
      <c r="P856">
        <f t="shared" si="188"/>
        <v>1963</v>
      </c>
      <c r="Q856" s="2">
        <f t="shared" si="189"/>
        <v>23254.687499999287</v>
      </c>
      <c r="R856">
        <f t="shared" si="190"/>
        <v>-2.9146201603566933E-2</v>
      </c>
      <c r="S856">
        <f>I856*$O856/ref!$B$3</f>
        <v>-1.7237808099952578E-2</v>
      </c>
      <c r="T856">
        <f>K856*$O856/ref!$B$3</f>
        <v>-105.24808857036287</v>
      </c>
      <c r="U856">
        <f>L856*$O856/ref!$B$3</f>
        <v>2.6113153211571754</v>
      </c>
      <c r="V856">
        <f>N856*$O856/ref!$B$3</f>
        <v>2.5983806879868308</v>
      </c>
      <c r="W856">
        <f t="shared" si="191"/>
        <v>8</v>
      </c>
      <c r="X856" t="str">
        <f t="shared" si="192"/>
        <v>8 1963</v>
      </c>
      <c r="AB856" s="1"/>
    </row>
    <row r="857" spans="1:28" x14ac:dyDescent="0.3">
      <c r="A857">
        <v>286</v>
      </c>
      <c r="B857">
        <v>1</v>
      </c>
      <c r="C857">
        <f>RS_wells_scenario_1_bgw!C857-RS_wells_baseline_bgw!C857</f>
        <v>-50659.647200003266</v>
      </c>
      <c r="D857">
        <f>RS_wells_scenario_1_bgw!D857-RS_wells_baseline_bgw!D857</f>
        <v>0</v>
      </c>
      <c r="E857">
        <f>RS_wells_scenario_1_bgw!E857-RS_wells_baseline_bgw!E857</f>
        <v>-90701.689999997616</v>
      </c>
      <c r="F857">
        <f>RS_wells_scenario_1_bgw!F857-RS_wells_baseline_bgw!F857</f>
        <v>0</v>
      </c>
      <c r="G857">
        <f>RS_wells_scenario_1_bgw!G857-RS_wells_baseline_bgw!G857</f>
        <v>0</v>
      </c>
      <c r="H857" s="19">
        <f>RS_wells_scenario_1_bgw!H857-RS_wells_baseline_bgw!H857</f>
        <v>-6247.1075000017881</v>
      </c>
      <c r="I857">
        <f>RS_wells_scenario_1_bgw!I857-RS_wells_baseline_bgw!I857</f>
        <v>39601.0257999897</v>
      </c>
      <c r="J857">
        <f>RS_wells_scenario_1_bgw!J857-RS_wells_baseline_bgw!J857</f>
        <v>5.4000000469386578E-2</v>
      </c>
      <c r="K857">
        <f>RS_wells_scenario_1_bgw!K857-RS_wells_baseline_bgw!K857</f>
        <v>-202932.53000000119</v>
      </c>
      <c r="L857">
        <f>RS_wells_scenario_1_bgw!L857-RS_wells_baseline_bgw!L857</f>
        <v>3559.9017999991775</v>
      </c>
      <c r="M857">
        <f>RS_wells_scenario_1_bgw!M857-RS_wells_baseline_bgw!M857</f>
        <v>0</v>
      </c>
      <c r="N857">
        <f>RS_wells_scenario_1_bgw!N857-RS_wells_baseline_bgw!N857</f>
        <v>12239.093400001526</v>
      </c>
      <c r="O857">
        <v>10.145833333333334</v>
      </c>
      <c r="P857">
        <f t="shared" si="188"/>
        <v>1963</v>
      </c>
      <c r="Q857" s="2">
        <f t="shared" si="189"/>
        <v>23264.833333332619</v>
      </c>
      <c r="R857">
        <f t="shared" si="190"/>
        <v>-0.42350975715929701</v>
      </c>
      <c r="S857">
        <f>I857*$O857/ref!$B$3</f>
        <v>9.2237237740066309</v>
      </c>
      <c r="T857">
        <f>K857*$O857/ref!$B$3</f>
        <v>-47.266290801002732</v>
      </c>
      <c r="U857">
        <f>L857*$O857/ref!$B$3</f>
        <v>0.82915909884814032</v>
      </c>
      <c r="V857">
        <f>N857*$O857/ref!$B$3</f>
        <v>2.8506841549016411</v>
      </c>
      <c r="W857">
        <f t="shared" si="191"/>
        <v>9</v>
      </c>
      <c r="X857" t="str">
        <f t="shared" si="192"/>
        <v>9 1963</v>
      </c>
      <c r="AB857" s="1"/>
    </row>
    <row r="858" spans="1:28" x14ac:dyDescent="0.3">
      <c r="A858">
        <v>286</v>
      </c>
      <c r="B858">
        <v>2</v>
      </c>
      <c r="C858">
        <f>RS_wells_scenario_1_bgw!C858-RS_wells_baseline_bgw!C858</f>
        <v>-19990.054399996996</v>
      </c>
      <c r="D858">
        <f>RS_wells_scenario_1_bgw!D858-RS_wells_baseline_bgw!D858</f>
        <v>0</v>
      </c>
      <c r="E858">
        <f>RS_wells_scenario_1_bgw!E858-RS_wells_baseline_bgw!E858</f>
        <v>-90701.689999997616</v>
      </c>
      <c r="F858">
        <f>RS_wells_scenario_1_bgw!F858-RS_wells_baseline_bgw!F858</f>
        <v>0</v>
      </c>
      <c r="G858">
        <f>RS_wells_scenario_1_bgw!G858-RS_wells_baseline_bgw!G858</f>
        <v>0</v>
      </c>
      <c r="H858" s="19">
        <f>RS_wells_scenario_1_bgw!H858-RS_wells_baseline_bgw!H858</f>
        <v>-3779.6585000008345</v>
      </c>
      <c r="I858">
        <f>RS_wells_scenario_1_bgw!I858-RS_wells_baseline_bgw!I858</f>
        <v>71676.182099997997</v>
      </c>
      <c r="J858">
        <f>RS_wells_scenario_1_bgw!J858-RS_wells_baseline_bgw!J858</f>
        <v>5.4700000211596489E-2</v>
      </c>
      <c r="K858">
        <f>RS_wells_scenario_1_bgw!K858-RS_wells_baseline_bgw!K858</f>
        <v>-202932.53000000119</v>
      </c>
      <c r="L858">
        <f>RS_wells_scenario_1_bgw!L858-RS_wells_baseline_bgw!L858</f>
        <v>3801.5654999986291</v>
      </c>
      <c r="M858">
        <f>RS_wells_scenario_1_bgw!M858-RS_wells_baseline_bgw!M858</f>
        <v>0</v>
      </c>
      <c r="N858">
        <f>RS_wells_scenario_1_bgw!N858-RS_wells_baseline_bgw!N858</f>
        <v>13003.996900007129</v>
      </c>
      <c r="O858">
        <v>10.145833333333334</v>
      </c>
      <c r="P858">
        <f t="shared" si="188"/>
        <v>1963</v>
      </c>
      <c r="Q858" s="2">
        <f t="shared" si="189"/>
        <v>23274.979166665951</v>
      </c>
      <c r="R858">
        <f t="shared" si="190"/>
        <v>-0.38450527835069792</v>
      </c>
      <c r="S858">
        <f>I858*$O858/ref!$B$3</f>
        <v>16.694549989812437</v>
      </c>
      <c r="T858">
        <f>K858*$O858/ref!$B$3</f>
        <v>-47.266290801002732</v>
      </c>
      <c r="U858">
        <f>L858*$O858/ref!$B$3</f>
        <v>0.88544650984242634</v>
      </c>
      <c r="V858">
        <f>N858*$O858/ref!$B$3</f>
        <v>3.0288426357818103</v>
      </c>
      <c r="W858">
        <f t="shared" si="191"/>
        <v>9</v>
      </c>
      <c r="X858" t="str">
        <f t="shared" si="192"/>
        <v>9 1963</v>
      </c>
      <c r="AB858" s="1"/>
    </row>
    <row r="859" spans="1:28" x14ac:dyDescent="0.3">
      <c r="A859">
        <v>286</v>
      </c>
      <c r="B859">
        <v>3</v>
      </c>
      <c r="C859">
        <f>RS_wells_scenario_1_bgw!C859-RS_wells_baseline_bgw!C859</f>
        <v>-8570.8709999993443</v>
      </c>
      <c r="D859">
        <f>RS_wells_scenario_1_bgw!D859-RS_wells_baseline_bgw!D859</f>
        <v>0</v>
      </c>
      <c r="E859">
        <f>RS_wells_scenario_1_bgw!E859-RS_wells_baseline_bgw!E859</f>
        <v>-90701.689999997616</v>
      </c>
      <c r="F859">
        <f>RS_wells_scenario_1_bgw!F859-RS_wells_baseline_bgw!F859</f>
        <v>0</v>
      </c>
      <c r="G859">
        <f>RS_wells_scenario_1_bgw!G859-RS_wells_baseline_bgw!G859</f>
        <v>0</v>
      </c>
      <c r="H859" s="19">
        <f>RS_wells_scenario_1_bgw!H859-RS_wells_baseline_bgw!H859</f>
        <v>-2631.1327999979258</v>
      </c>
      <c r="I859">
        <f>RS_wells_scenario_1_bgw!I859-RS_wells_baseline_bgw!I859</f>
        <v>84605.396199971437</v>
      </c>
      <c r="J859">
        <f>RS_wells_scenario_1_bgw!J859-RS_wells_baseline_bgw!J859</f>
        <v>5.53999999538064E-2</v>
      </c>
      <c r="K859">
        <f>RS_wells_scenario_1_bgw!K859-RS_wells_baseline_bgw!K859</f>
        <v>-202932.53000000119</v>
      </c>
      <c r="L859">
        <f>RS_wells_scenario_1_bgw!L859-RS_wells_baseline_bgw!L859</f>
        <v>3997.445199996233</v>
      </c>
      <c r="M859">
        <f>RS_wells_scenario_1_bgw!M859-RS_wells_baseline_bgw!M859</f>
        <v>0</v>
      </c>
      <c r="N859">
        <f>RS_wells_scenario_1_bgw!N859-RS_wells_baseline_bgw!N859</f>
        <v>13633.628200009465</v>
      </c>
      <c r="O859">
        <v>10.145833333333334</v>
      </c>
      <c r="P859">
        <f t="shared" si="188"/>
        <v>1963</v>
      </c>
      <c r="Q859" s="2">
        <f t="shared" si="189"/>
        <v>23285.124999999283</v>
      </c>
      <c r="R859">
        <f t="shared" si="190"/>
        <v>-0.37261766323040985</v>
      </c>
      <c r="S859">
        <f>I859*$O859/ref!$B$3</f>
        <v>19.705974493699348</v>
      </c>
      <c r="T859">
        <f>K859*$O859/ref!$B$3</f>
        <v>-47.266290801002732</v>
      </c>
      <c r="U859">
        <f>L859*$O859/ref!$B$3</f>
        <v>0.93107008168721572</v>
      </c>
      <c r="V859">
        <f>N859*$O859/ref!$B$3</f>
        <v>3.1754940185015927</v>
      </c>
      <c r="W859">
        <f t="shared" si="191"/>
        <v>9</v>
      </c>
      <c r="X859" t="str">
        <f t="shared" si="192"/>
        <v>9 1963</v>
      </c>
      <c r="AB859" s="1"/>
    </row>
    <row r="860" spans="1:28" x14ac:dyDescent="0.3">
      <c r="A860">
        <v>287</v>
      </c>
      <c r="B860">
        <v>1</v>
      </c>
      <c r="C860">
        <f>RS_wells_scenario_1_bgw!C860-RS_wells_baseline_bgw!C860</f>
        <v>-90768.402500003576</v>
      </c>
      <c r="D860">
        <f>RS_wells_scenario_1_bgw!D860-RS_wells_baseline_bgw!D860</f>
        <v>0</v>
      </c>
      <c r="E860">
        <f>RS_wells_scenario_1_bgw!E860-RS_wells_baseline_bgw!E860</f>
        <v>0</v>
      </c>
      <c r="F860">
        <f>RS_wells_scenario_1_bgw!F860-RS_wells_baseline_bgw!F860</f>
        <v>0</v>
      </c>
      <c r="G860">
        <f>RS_wells_scenario_1_bgw!G860-RS_wells_baseline_bgw!G860</f>
        <v>0</v>
      </c>
      <c r="H860" s="19">
        <f>RS_wells_scenario_1_bgw!H860-RS_wells_baseline_bgw!H860</f>
        <v>-2665.7114000022411</v>
      </c>
      <c r="I860">
        <f>RS_wells_scenario_1_bgw!I860-RS_wells_baseline_bgw!I860</f>
        <v>-113141.35019999743</v>
      </c>
      <c r="J860">
        <f>RS_wells_scenario_1_bgw!J860-RS_wells_baseline_bgw!J860</f>
        <v>5.5900000035762787E-2</v>
      </c>
      <c r="K860">
        <f>RS_wells_scenario_1_bgw!K860-RS_wells_baseline_bgw!K860</f>
        <v>-169.41999999992549</v>
      </c>
      <c r="L860">
        <f>RS_wells_scenario_1_bgw!L860-RS_wells_baseline_bgw!L860</f>
        <v>5753.4988999962807</v>
      </c>
      <c r="M860">
        <f>RS_wells_scenario_1_bgw!M860-RS_wells_baseline_bgw!M860</f>
        <v>0</v>
      </c>
      <c r="N860">
        <f>RS_wells_scenario_1_bgw!N860-RS_wells_baseline_bgw!N860</f>
        <v>14107.031199991703</v>
      </c>
      <c r="O860">
        <v>10.145833333333334</v>
      </c>
      <c r="P860">
        <f t="shared" si="188"/>
        <v>1963</v>
      </c>
      <c r="Q860" s="2">
        <f t="shared" si="189"/>
        <v>23295.270833332615</v>
      </c>
      <c r="R860">
        <f t="shared" si="190"/>
        <v>-0.38425527147752447</v>
      </c>
      <c r="S860">
        <f>I860*$O860/ref!$B$3</f>
        <v>-26.352462861282689</v>
      </c>
      <c r="T860">
        <f>K860*$O860/ref!$B$3</f>
        <v>-3.9460676844182217E-2</v>
      </c>
      <c r="U860">
        <f>L860*$O860/ref!$B$3</f>
        <v>1.3400835840881298</v>
      </c>
      <c r="V860">
        <f>N860*$O860/ref!$B$3</f>
        <v>3.2857572861168309</v>
      </c>
      <c r="W860">
        <f t="shared" si="191"/>
        <v>10</v>
      </c>
      <c r="X860" t="str">
        <f t="shared" si="192"/>
        <v>10 1963</v>
      </c>
      <c r="AB860" s="1"/>
    </row>
    <row r="861" spans="1:28" x14ac:dyDescent="0.3">
      <c r="A861">
        <v>287</v>
      </c>
      <c r="B861">
        <v>2</v>
      </c>
      <c r="C861">
        <f>RS_wells_scenario_1_bgw!C861-RS_wells_baseline_bgw!C861</f>
        <v>-51993.223600000143</v>
      </c>
      <c r="D861">
        <f>RS_wells_scenario_1_bgw!D861-RS_wells_baseline_bgw!D861</f>
        <v>0</v>
      </c>
      <c r="E861">
        <f>RS_wells_scenario_1_bgw!E861-RS_wells_baseline_bgw!E861</f>
        <v>0</v>
      </c>
      <c r="F861">
        <f>RS_wells_scenario_1_bgw!F861-RS_wells_baseline_bgw!F861</f>
        <v>0</v>
      </c>
      <c r="G861">
        <f>RS_wells_scenario_1_bgw!G861-RS_wells_baseline_bgw!G861</f>
        <v>0</v>
      </c>
      <c r="H861" s="19">
        <f>RS_wells_scenario_1_bgw!H861-RS_wells_baseline_bgw!H861</f>
        <v>-2587.9663000032306</v>
      </c>
      <c r="I861">
        <f>RS_wells_scenario_1_bgw!I861-RS_wells_baseline_bgw!I861</f>
        <v>-74870.052900001407</v>
      </c>
      <c r="J861">
        <f>RS_wells_scenario_1_bgw!J861-RS_wells_baseline_bgw!J861</f>
        <v>5.5999999865889549E-2</v>
      </c>
      <c r="K861">
        <f>RS_wells_scenario_1_bgw!K861-RS_wells_baseline_bgw!K861</f>
        <v>-169.41999999992549</v>
      </c>
      <c r="L861">
        <f>RS_wells_scenario_1_bgw!L861-RS_wells_baseline_bgw!L861</f>
        <v>5975.3341000005603</v>
      </c>
      <c r="M861">
        <f>RS_wells_scenario_1_bgw!M861-RS_wells_baseline_bgw!M861</f>
        <v>0</v>
      </c>
      <c r="N861">
        <f>RS_wells_scenario_1_bgw!N861-RS_wells_baseline_bgw!N861</f>
        <v>14467.113199993968</v>
      </c>
      <c r="O861">
        <v>10.145833333333334</v>
      </c>
      <c r="P861">
        <f t="shared" si="188"/>
        <v>1963</v>
      </c>
      <c r="Q861" s="2">
        <f t="shared" si="189"/>
        <v>23305.416666665948</v>
      </c>
      <c r="R861">
        <f t="shared" si="190"/>
        <v>-0.39072347079031383</v>
      </c>
      <c r="S861">
        <f>I861*$O861/ref!$B$3</f>
        <v>-17.438454508293489</v>
      </c>
      <c r="T861">
        <f>K861*$O861/ref!$B$3</f>
        <v>-3.9460676844182217E-2</v>
      </c>
      <c r="U861">
        <f>L861*$O861/ref!$B$3</f>
        <v>1.3917526145452026</v>
      </c>
      <c r="V861">
        <f>N861*$O861/ref!$B$3</f>
        <v>3.3696262475116043</v>
      </c>
      <c r="W861">
        <f t="shared" si="191"/>
        <v>10</v>
      </c>
      <c r="X861" t="str">
        <f t="shared" si="192"/>
        <v>10 1963</v>
      </c>
      <c r="AB861" s="1"/>
    </row>
    <row r="862" spans="1:28" x14ac:dyDescent="0.3">
      <c r="A862">
        <v>287</v>
      </c>
      <c r="B862">
        <v>3</v>
      </c>
      <c r="C862">
        <f>RS_wells_scenario_1_bgw!C862-RS_wells_baseline_bgw!C862</f>
        <v>-30439.643600001931</v>
      </c>
      <c r="D862">
        <f>RS_wells_scenario_1_bgw!D862-RS_wells_baseline_bgw!D862</f>
        <v>0</v>
      </c>
      <c r="E862">
        <f>RS_wells_scenario_1_bgw!E862-RS_wells_baseline_bgw!E862</f>
        <v>0</v>
      </c>
      <c r="F862">
        <f>RS_wells_scenario_1_bgw!F862-RS_wells_baseline_bgw!F862</f>
        <v>0</v>
      </c>
      <c r="G862">
        <f>RS_wells_scenario_1_bgw!G862-RS_wells_baseline_bgw!G862</f>
        <v>0</v>
      </c>
      <c r="H862" s="19">
        <f>RS_wells_scenario_1_bgw!H862-RS_wells_baseline_bgw!H862</f>
        <v>-2474.431599996984</v>
      </c>
      <c r="I862">
        <f>RS_wells_scenario_1_bgw!I862-RS_wells_baseline_bgw!I862</f>
        <v>-53635.858199998736</v>
      </c>
      <c r="J862">
        <f>RS_wells_scenario_1_bgw!J862-RS_wells_baseline_bgw!J862</f>
        <v>5.5800000205636024E-2</v>
      </c>
      <c r="K862">
        <f>RS_wells_scenario_1_bgw!K862-RS_wells_baseline_bgw!K862</f>
        <v>-169.41999999992549</v>
      </c>
      <c r="L862">
        <f>RS_wells_scenario_1_bgw!L862-RS_wells_baseline_bgw!L862</f>
        <v>6132.8710999935865</v>
      </c>
      <c r="M862">
        <f>RS_wells_scenario_1_bgw!M862-RS_wells_baseline_bgw!M862</f>
        <v>0</v>
      </c>
      <c r="N862">
        <f>RS_wells_scenario_1_bgw!N862-RS_wells_baseline_bgw!N862</f>
        <v>14775.836500003934</v>
      </c>
      <c r="O862">
        <v>10.145833333333334</v>
      </c>
      <c r="P862">
        <f t="shared" si="188"/>
        <v>1963</v>
      </c>
      <c r="Q862" s="2">
        <f t="shared" si="189"/>
        <v>23315.56249999928</v>
      </c>
      <c r="R862">
        <f t="shared" si="190"/>
        <v>-0.39519514547539331</v>
      </c>
      <c r="S862">
        <f>I862*$O862/ref!$B$3</f>
        <v>-12.492664783918439</v>
      </c>
      <c r="T862">
        <f>K862*$O862/ref!$B$3</f>
        <v>-3.9460676844182217E-2</v>
      </c>
      <c r="U862">
        <f>L862*$O862/ref!$B$3</f>
        <v>1.42844554718438</v>
      </c>
      <c r="V862">
        <f>N862*$O862/ref!$B$3</f>
        <v>3.441532931350396</v>
      </c>
      <c r="W862">
        <f t="shared" si="191"/>
        <v>10</v>
      </c>
      <c r="X862" t="str">
        <f t="shared" si="192"/>
        <v>10 1963</v>
      </c>
      <c r="AB862" s="1"/>
    </row>
    <row r="863" spans="1:28" x14ac:dyDescent="0.3">
      <c r="A863">
        <v>288</v>
      </c>
      <c r="B863">
        <v>1</v>
      </c>
      <c r="C863">
        <f>RS_wells_scenario_1_bgw!C863-RS_wells_baseline_bgw!C863</f>
        <v>-14516.956699997187</v>
      </c>
      <c r="D863">
        <f>RS_wells_scenario_1_bgw!D863-RS_wells_baseline_bgw!D863</f>
        <v>-1.0000000474974513E-4</v>
      </c>
      <c r="E863">
        <f>RS_wells_scenario_1_bgw!E863-RS_wells_baseline_bgw!E863</f>
        <v>0</v>
      </c>
      <c r="F863">
        <f>RS_wells_scenario_1_bgw!F863-RS_wells_baseline_bgw!F863</f>
        <v>0</v>
      </c>
      <c r="G863">
        <f>RS_wells_scenario_1_bgw!G863-RS_wells_baseline_bgw!G863</f>
        <v>0</v>
      </c>
      <c r="H863" s="19">
        <f>RS_wells_scenario_1_bgw!H863-RS_wells_baseline_bgw!H863</f>
        <v>-2458.4105999991298</v>
      </c>
      <c r="I863">
        <f>RS_wells_scenario_1_bgw!I863-RS_wells_baseline_bgw!I863</f>
        <v>-36625.639400001615</v>
      </c>
      <c r="J863">
        <f>RS_wells_scenario_1_bgw!J863-RS_wells_baseline_bgw!J863</f>
        <v>5.4899999871850014E-2</v>
      </c>
      <c r="K863">
        <f>RS_wells_scenario_1_bgw!K863-RS_wells_baseline_bgw!K863</f>
        <v>-169.41999999992549</v>
      </c>
      <c r="L863">
        <f>RS_wells_scenario_1_bgw!L863-RS_wells_baseline_bgw!L863</f>
        <v>4787.6518999934196</v>
      </c>
      <c r="M863">
        <f>RS_wells_scenario_1_bgw!M863-RS_wells_baseline_bgw!M863</f>
        <v>0</v>
      </c>
      <c r="N863">
        <f>RS_wells_scenario_1_bgw!N863-RS_wells_baseline_bgw!N863</f>
        <v>14892.892300009727</v>
      </c>
      <c r="O863">
        <v>10.145833333333334</v>
      </c>
      <c r="P863">
        <f t="shared" si="188"/>
        <v>1963</v>
      </c>
      <c r="Q863" s="2">
        <f t="shared" si="189"/>
        <v>23325.708333332612</v>
      </c>
      <c r="R863">
        <f t="shared" si="190"/>
        <v>-0.39750980297843891</v>
      </c>
      <c r="S863">
        <f>I863*$O863/ref!$B$3</f>
        <v>-8.5307078301006207</v>
      </c>
      <c r="T863">
        <f>K863*$O863/ref!$B$3</f>
        <v>-3.9460676844182217E-2</v>
      </c>
      <c r="U863">
        <f>L863*$O863/ref!$B$3</f>
        <v>1.1151220898840659</v>
      </c>
      <c r="V863">
        <f>N863*$O863/ref!$B$3</f>
        <v>3.4687971333145553</v>
      </c>
      <c r="W863">
        <f t="shared" si="191"/>
        <v>11</v>
      </c>
      <c r="X863" t="str">
        <f t="shared" si="192"/>
        <v>11 1963</v>
      </c>
      <c r="AB863" s="1"/>
    </row>
    <row r="864" spans="1:28" x14ac:dyDescent="0.3">
      <c r="A864">
        <v>288</v>
      </c>
      <c r="B864">
        <v>2</v>
      </c>
      <c r="C864">
        <f>RS_wells_scenario_1_bgw!C864-RS_wells_baseline_bgw!C864</f>
        <v>-5286.3636000007391</v>
      </c>
      <c r="D864">
        <f>RS_wells_scenario_1_bgw!D864-RS_wells_baseline_bgw!D864</f>
        <v>-1.0000000474974513E-4</v>
      </c>
      <c r="E864">
        <f>RS_wells_scenario_1_bgw!E864-RS_wells_baseline_bgw!E864</f>
        <v>0</v>
      </c>
      <c r="F864">
        <f>RS_wells_scenario_1_bgw!F864-RS_wells_baseline_bgw!F864</f>
        <v>0</v>
      </c>
      <c r="G864">
        <f>RS_wells_scenario_1_bgw!G864-RS_wells_baseline_bgw!G864</f>
        <v>0</v>
      </c>
      <c r="H864" s="19">
        <f>RS_wells_scenario_1_bgw!H864-RS_wells_baseline_bgw!H864</f>
        <v>-2507.6067999973893</v>
      </c>
      <c r="I864">
        <f>RS_wells_scenario_1_bgw!I864-RS_wells_baseline_bgw!I864</f>
        <v>-27425.027899999171</v>
      </c>
      <c r="J864">
        <f>RS_wells_scenario_1_bgw!J864-RS_wells_baseline_bgw!J864</f>
        <v>5.3899999707937241E-2</v>
      </c>
      <c r="K864">
        <f>RS_wells_scenario_1_bgw!K864-RS_wells_baseline_bgw!K864</f>
        <v>-169.41999999992549</v>
      </c>
      <c r="L864">
        <f>RS_wells_scenario_1_bgw!L864-RS_wells_baseline_bgw!L864</f>
        <v>4845.7386999949813</v>
      </c>
      <c r="M864">
        <f>RS_wells_scenario_1_bgw!M864-RS_wells_baseline_bgw!M864</f>
        <v>0</v>
      </c>
      <c r="N864">
        <f>RS_wells_scenario_1_bgw!N864-RS_wells_baseline_bgw!N864</f>
        <v>14949.813600003719</v>
      </c>
      <c r="O864">
        <v>10.145833333333334</v>
      </c>
      <c r="P864">
        <f t="shared" si="188"/>
        <v>1963</v>
      </c>
      <c r="Q864" s="2">
        <f t="shared" si="189"/>
        <v>23335.854166665944</v>
      </c>
      <c r="R864">
        <f t="shared" si="190"/>
        <v>-0.39994090263461873</v>
      </c>
      <c r="S864">
        <f>I864*$O864/ref!$B$3</f>
        <v>-6.3877355885079963</v>
      </c>
      <c r="T864">
        <f>K864*$O864/ref!$B$3</f>
        <v>-3.9460676844182217E-2</v>
      </c>
      <c r="U864">
        <f>L864*$O864/ref!$B$3</f>
        <v>1.1286514514929389</v>
      </c>
      <c r="V864">
        <f>N864*$O864/ref!$B$3</f>
        <v>3.4820550309926017</v>
      </c>
      <c r="W864">
        <f t="shared" si="191"/>
        <v>11</v>
      </c>
      <c r="X864" t="str">
        <f t="shared" si="192"/>
        <v>11 1963</v>
      </c>
      <c r="AB864" s="1"/>
    </row>
    <row r="865" spans="1:28" x14ac:dyDescent="0.3">
      <c r="A865">
        <v>288</v>
      </c>
      <c r="B865">
        <v>3</v>
      </c>
      <c r="C865">
        <f>RS_wells_scenario_1_bgw!C865-RS_wells_baseline_bgw!C865</f>
        <v>1016.8016999959946</v>
      </c>
      <c r="D865">
        <f>RS_wells_scenario_1_bgw!D865-RS_wells_baseline_bgw!D865</f>
        <v>0</v>
      </c>
      <c r="E865">
        <f>RS_wells_scenario_1_bgw!E865-RS_wells_baseline_bgw!E865</f>
        <v>0</v>
      </c>
      <c r="F865">
        <f>RS_wells_scenario_1_bgw!F865-RS_wells_baseline_bgw!F865</f>
        <v>0</v>
      </c>
      <c r="G865">
        <f>RS_wells_scenario_1_bgw!G865-RS_wells_baseline_bgw!G865</f>
        <v>0</v>
      </c>
      <c r="H865" s="19">
        <f>RS_wells_scenario_1_bgw!H865-RS_wells_baseline_bgw!H865</f>
        <v>-2512.8720000013709</v>
      </c>
      <c r="I865">
        <f>RS_wells_scenario_1_bgw!I865-RS_wells_baseline_bgw!I865</f>
        <v>-21121.352500002831</v>
      </c>
      <c r="J865">
        <f>RS_wells_scenario_1_bgw!J865-RS_wells_baseline_bgw!J865</f>
        <v>5.2899999544024467E-2</v>
      </c>
      <c r="K865">
        <f>RS_wells_scenario_1_bgw!K865-RS_wells_baseline_bgw!K865</f>
        <v>-169.41999999992549</v>
      </c>
      <c r="L865">
        <f>RS_wells_scenario_1_bgw!L865-RS_wells_baseline_bgw!L865</f>
        <v>4866.6616000011563</v>
      </c>
      <c r="M865">
        <f>RS_wells_scenario_1_bgw!M865-RS_wells_baseline_bgw!M865</f>
        <v>0</v>
      </c>
      <c r="N865">
        <f>RS_wells_scenario_1_bgw!N865-RS_wells_baseline_bgw!N865</f>
        <v>14920.74130000174</v>
      </c>
      <c r="O865">
        <v>10.145833333333334</v>
      </c>
      <c r="P865">
        <f t="shared" si="188"/>
        <v>1963</v>
      </c>
      <c r="Q865" s="2">
        <f t="shared" si="189"/>
        <v>23345.999999999276</v>
      </c>
      <c r="R865">
        <f t="shared" si="190"/>
        <v>-0.39939549369995675</v>
      </c>
      <c r="S865">
        <f>I865*$O865/ref!$B$3</f>
        <v>-4.9195069384667605</v>
      </c>
      <c r="T865">
        <f>K865*$O865/ref!$B$3</f>
        <v>-3.9460676844182217E-2</v>
      </c>
      <c r="U865">
        <f>L865*$O865/ref!$B$3</f>
        <v>1.1335247356139821</v>
      </c>
      <c r="V865">
        <f>N865*$O865/ref!$B$3</f>
        <v>3.4752836189072775</v>
      </c>
      <c r="W865">
        <f t="shared" si="191"/>
        <v>11</v>
      </c>
      <c r="X865" t="str">
        <f t="shared" si="192"/>
        <v>11 1963</v>
      </c>
      <c r="AB865" s="1"/>
    </row>
    <row r="866" spans="1:28" x14ac:dyDescent="0.3">
      <c r="A866">
        <v>289</v>
      </c>
      <c r="B866">
        <v>1</v>
      </c>
      <c r="C866">
        <f>RS_wells_scenario_1_bgw!C866-RS_wells_baseline_bgw!C866</f>
        <v>3856.0162999927998</v>
      </c>
      <c r="D866">
        <f>RS_wells_scenario_1_bgw!D866-RS_wells_baseline_bgw!D866</f>
        <v>0</v>
      </c>
      <c r="E866">
        <f>RS_wells_scenario_1_bgw!E866-RS_wells_baseline_bgw!E866</f>
        <v>0</v>
      </c>
      <c r="F866">
        <f>RS_wells_scenario_1_bgw!F866-RS_wells_baseline_bgw!F866</f>
        <v>0</v>
      </c>
      <c r="G866">
        <f>RS_wells_scenario_1_bgw!G866-RS_wells_baseline_bgw!G866</f>
        <v>0</v>
      </c>
      <c r="H866" s="19">
        <f>RS_wells_scenario_1_bgw!H866-RS_wells_baseline_bgw!H866</f>
        <v>-2476.9767000004649</v>
      </c>
      <c r="I866">
        <f>RS_wells_scenario_1_bgw!I866-RS_wells_baseline_bgw!I866</f>
        <v>-14508.867899999022</v>
      </c>
      <c r="J866">
        <f>RS_wells_scenario_1_bgw!J866-RS_wells_baseline_bgw!J866</f>
        <v>5.2099999971687794E-2</v>
      </c>
      <c r="K866">
        <f>RS_wells_scenario_1_bgw!K866-RS_wells_baseline_bgw!K866</f>
        <v>-169.41999999992549</v>
      </c>
      <c r="L866">
        <f>RS_wells_scenario_1_bgw!L866-RS_wells_baseline_bgw!L866</f>
        <v>971.07359999977052</v>
      </c>
      <c r="M866">
        <f>RS_wells_scenario_1_bgw!M866-RS_wells_baseline_bgw!M866</f>
        <v>0</v>
      </c>
      <c r="N866">
        <f>RS_wells_scenario_1_bgw!N866-RS_wells_baseline_bgw!N866</f>
        <v>15087.677900001407</v>
      </c>
      <c r="O866">
        <v>10.145833333333334</v>
      </c>
      <c r="P866">
        <f t="shared" si="188"/>
        <v>1963</v>
      </c>
      <c r="Q866" s="2">
        <f t="shared" si="189"/>
        <v>23356.145833332608</v>
      </c>
      <c r="R866">
        <f t="shared" si="190"/>
        <v>-0.40239758533795811</v>
      </c>
      <c r="S866">
        <f>I866*$O866/ref!$B$3</f>
        <v>-3.3793515970785144</v>
      </c>
      <c r="T866">
        <f>K866*$O866/ref!$B$3</f>
        <v>-3.9460676844182217E-2</v>
      </c>
      <c r="U866">
        <f>L866*$O866/ref!$B$3</f>
        <v>0.22617885445357375</v>
      </c>
      <c r="V866">
        <f>N866*$O866/ref!$B$3</f>
        <v>3.5141658714515827</v>
      </c>
      <c r="W866">
        <f t="shared" si="191"/>
        <v>12</v>
      </c>
      <c r="X866" t="str">
        <f t="shared" si="192"/>
        <v>12 1963</v>
      </c>
      <c r="AB866" s="1"/>
    </row>
    <row r="867" spans="1:28" x14ac:dyDescent="0.3">
      <c r="A867">
        <v>289</v>
      </c>
      <c r="B867">
        <v>2</v>
      </c>
      <c r="C867">
        <f>RS_wells_scenario_1_bgw!C867-RS_wells_baseline_bgw!C867</f>
        <v>4683.3769000023603</v>
      </c>
      <c r="D867">
        <f>RS_wells_scenario_1_bgw!D867-RS_wells_baseline_bgw!D867</f>
        <v>0</v>
      </c>
      <c r="E867">
        <f>RS_wells_scenario_1_bgw!E867-RS_wells_baseline_bgw!E867</f>
        <v>0</v>
      </c>
      <c r="F867">
        <f>RS_wells_scenario_1_bgw!F867-RS_wells_baseline_bgw!F867</f>
        <v>0</v>
      </c>
      <c r="G867">
        <f>RS_wells_scenario_1_bgw!G867-RS_wells_baseline_bgw!G867</f>
        <v>0</v>
      </c>
      <c r="H867" s="19">
        <f>RS_wells_scenario_1_bgw!H867-RS_wells_baseline_bgw!H867</f>
        <v>-2670.7067000046372</v>
      </c>
      <c r="I867">
        <f>RS_wells_scenario_1_bgw!I867-RS_wells_baseline_bgw!I867</f>
        <v>-13692.458499997854</v>
      </c>
      <c r="J867">
        <f>RS_wells_scenario_1_bgw!J867-RS_wells_baseline_bgw!J867</f>
        <v>5.1400000229477882E-2</v>
      </c>
      <c r="K867">
        <f>RS_wells_scenario_1_bgw!K867-RS_wells_baseline_bgw!K867</f>
        <v>-169.41999999992549</v>
      </c>
      <c r="L867">
        <f>RS_wells_scenario_1_bgw!L867-RS_wells_baseline_bgw!L867</f>
        <v>976.71480000019073</v>
      </c>
      <c r="M867">
        <f>RS_wells_scenario_1_bgw!M867-RS_wells_baseline_bgw!M867</f>
        <v>0</v>
      </c>
      <c r="N867">
        <f>RS_wells_scenario_1_bgw!N867-RS_wells_baseline_bgw!N867</f>
        <v>14882.032900005579</v>
      </c>
      <c r="O867">
        <v>10.145833333333334</v>
      </c>
      <c r="P867">
        <f t="shared" si="188"/>
        <v>1963</v>
      </c>
      <c r="Q867" s="2">
        <f t="shared" si="189"/>
        <v>23366.29166666594</v>
      </c>
      <c r="R867">
        <f t="shared" si="190"/>
        <v>-0.4021246185569351</v>
      </c>
      <c r="S867">
        <f>I867*$O867/ref!$B$3</f>
        <v>-3.1891965533645905</v>
      </c>
      <c r="T867">
        <f>K867*$O867/ref!$B$3</f>
        <v>-3.9460676844182217E-2</v>
      </c>
      <c r="U867">
        <f>L867*$O867/ref!$B$3</f>
        <v>0.22749278179526944</v>
      </c>
      <c r="V867">
        <f>N867*$O867/ref!$B$3</f>
        <v>3.4662678022185478</v>
      </c>
      <c r="W867">
        <f t="shared" si="191"/>
        <v>12</v>
      </c>
      <c r="X867" t="str">
        <f t="shared" si="192"/>
        <v>12 1963</v>
      </c>
      <c r="AB867" s="1"/>
    </row>
    <row r="868" spans="1:28" x14ac:dyDescent="0.3">
      <c r="A868">
        <v>289</v>
      </c>
      <c r="B868">
        <v>3</v>
      </c>
      <c r="C868">
        <f>RS_wells_scenario_1_bgw!C868-RS_wells_baseline_bgw!C868</f>
        <v>5507.4782999902964</v>
      </c>
      <c r="D868">
        <f>RS_wells_scenario_1_bgw!D868-RS_wells_baseline_bgw!D868</f>
        <v>0</v>
      </c>
      <c r="E868">
        <f>RS_wells_scenario_1_bgw!E868-RS_wells_baseline_bgw!E868</f>
        <v>0</v>
      </c>
      <c r="F868">
        <f>RS_wells_scenario_1_bgw!F868-RS_wells_baseline_bgw!F868</f>
        <v>0</v>
      </c>
      <c r="G868">
        <f>RS_wells_scenario_1_bgw!G868-RS_wells_baseline_bgw!G868</f>
        <v>0</v>
      </c>
      <c r="H868" s="19">
        <f>RS_wells_scenario_1_bgw!H868-RS_wells_baseline_bgw!H868</f>
        <v>-2630.4343999996781</v>
      </c>
      <c r="I868">
        <f>RS_wells_scenario_1_bgw!I868-RS_wells_baseline_bgw!I868</f>
        <v>-12763.518699999899</v>
      </c>
      <c r="J868">
        <f>RS_wells_scenario_1_bgw!J868-RS_wells_baseline_bgw!J868</f>
        <v>5.0900000147521496E-2</v>
      </c>
      <c r="K868">
        <f>RS_wells_scenario_1_bgw!K868-RS_wells_baseline_bgw!K868</f>
        <v>-169.41999999992549</v>
      </c>
      <c r="L868">
        <f>RS_wells_scenario_1_bgw!L868-RS_wells_baseline_bgw!L868</f>
        <v>978.146099999547</v>
      </c>
      <c r="M868">
        <f>RS_wells_scenario_1_bgw!M868-RS_wells_baseline_bgw!M868</f>
        <v>0</v>
      </c>
      <c r="N868">
        <f>RS_wells_scenario_1_bgw!N868-RS_wells_baseline_bgw!N868</f>
        <v>14828.943899989128</v>
      </c>
      <c r="O868">
        <v>10.145833333333334</v>
      </c>
      <c r="P868">
        <f t="shared" si="188"/>
        <v>1963</v>
      </c>
      <c r="Q868" s="2">
        <f t="shared" si="189"/>
        <v>23376.437499999272</v>
      </c>
      <c r="R868">
        <f t="shared" si="190"/>
        <v>-0.39998575715896462</v>
      </c>
      <c r="S868">
        <f>I868*$O868/ref!$B$3</f>
        <v>-2.972831347040457</v>
      </c>
      <c r="T868">
        <f>K868*$O868/ref!$B$3</f>
        <v>-3.9460676844182217E-2</v>
      </c>
      <c r="U868">
        <f>L868*$O868/ref!$B$3</f>
        <v>0.22782615487248406</v>
      </c>
      <c r="V868">
        <f>N868*$O868/ref!$B$3</f>
        <v>3.453902509610645</v>
      </c>
      <c r="W868">
        <f t="shared" si="191"/>
        <v>12</v>
      </c>
      <c r="X868" t="str">
        <f t="shared" si="192"/>
        <v>12 1963</v>
      </c>
      <c r="AB868" s="1"/>
    </row>
    <row r="869" spans="1:28" x14ac:dyDescent="0.3">
      <c r="A869">
        <v>290</v>
      </c>
      <c r="B869">
        <v>1</v>
      </c>
      <c r="C869">
        <f>RS_wells_scenario_1_bgw!C869-RS_wells_baseline_bgw!C869</f>
        <v>8157.1015999913216</v>
      </c>
      <c r="D869">
        <f>RS_wells_scenario_1_bgw!D869-RS_wells_baseline_bgw!D869</f>
        <v>-1.0000000474974513E-4</v>
      </c>
      <c r="E869">
        <f>RS_wells_scenario_1_bgw!E869-RS_wells_baseline_bgw!E869</f>
        <v>0</v>
      </c>
      <c r="F869">
        <f>RS_wells_scenario_1_bgw!F869-RS_wells_baseline_bgw!F869</f>
        <v>0</v>
      </c>
      <c r="G869">
        <f>RS_wells_scenario_1_bgw!G869-RS_wells_baseline_bgw!G869</f>
        <v>0</v>
      </c>
      <c r="H869" s="19">
        <f>RS_wells_scenario_1_bgw!H869-RS_wells_baseline_bgw!H869</f>
        <v>-2598.6128999963403</v>
      </c>
      <c r="I869">
        <f>RS_wells_scenario_1_bgw!I869-RS_wells_baseline_bgw!I869</f>
        <v>-12521.078300002962</v>
      </c>
      <c r="J869">
        <f>RS_wells_scenario_1_bgw!J869-RS_wells_baseline_bgw!J869</f>
        <v>5.0300000235438347E-2</v>
      </c>
      <c r="K869">
        <f>RS_wells_scenario_1_bgw!K869-RS_wells_baseline_bgw!K869</f>
        <v>-169.41999999992549</v>
      </c>
      <c r="L869">
        <f>RS_wells_scenario_1_bgw!L869-RS_wells_baseline_bgw!L869</f>
        <v>3652.4206000044942</v>
      </c>
      <c r="M869">
        <f>RS_wells_scenario_1_bgw!M869-RS_wells_baseline_bgw!M869</f>
        <v>0</v>
      </c>
      <c r="N869">
        <f>RS_wells_scenario_1_bgw!N869-RS_wells_baseline_bgw!N869</f>
        <v>14584.422100007534</v>
      </c>
      <c r="O869">
        <v>10.145833333333334</v>
      </c>
      <c r="P869">
        <f t="shared" si="188"/>
        <v>1964</v>
      </c>
      <c r="Q869" s="2">
        <f t="shared" si="189"/>
        <v>23386.583333332605</v>
      </c>
      <c r="R869">
        <f t="shared" si="190"/>
        <v>-0.39365486827042095</v>
      </c>
      <c r="S869">
        <f>I869*$O869/ref!$B$3</f>
        <v>-2.9163630299689332</v>
      </c>
      <c r="T869">
        <f>K869*$O869/ref!$B$3</f>
        <v>-3.9460676844182217E-2</v>
      </c>
      <c r="U869">
        <f>L869*$O869/ref!$B$3</f>
        <v>0.85070823395038875</v>
      </c>
      <c r="V869">
        <f>N869*$O869/ref!$B$3</f>
        <v>3.3969494005890679</v>
      </c>
      <c r="W869">
        <f t="shared" si="191"/>
        <v>1</v>
      </c>
      <c r="X869" t="str">
        <f t="shared" si="192"/>
        <v>1 1964</v>
      </c>
      <c r="AB869" s="1"/>
    </row>
    <row r="870" spans="1:28" x14ac:dyDescent="0.3">
      <c r="A870">
        <v>290</v>
      </c>
      <c r="B870">
        <v>2</v>
      </c>
      <c r="C870">
        <f>RS_wells_scenario_1_bgw!C870-RS_wells_baseline_bgw!C870</f>
        <v>9477.4103999882936</v>
      </c>
      <c r="D870">
        <f>RS_wells_scenario_1_bgw!D870-RS_wells_baseline_bgw!D870</f>
        <v>0</v>
      </c>
      <c r="E870">
        <f>RS_wells_scenario_1_bgw!E870-RS_wells_baseline_bgw!E870</f>
        <v>0</v>
      </c>
      <c r="F870">
        <f>RS_wells_scenario_1_bgw!F870-RS_wells_baseline_bgw!F870</f>
        <v>0</v>
      </c>
      <c r="G870">
        <f>RS_wells_scenario_1_bgw!G870-RS_wells_baseline_bgw!G870</f>
        <v>0</v>
      </c>
      <c r="H870" s="19">
        <f>RS_wells_scenario_1_bgw!H870-RS_wells_baseline_bgw!H870</f>
        <v>-2656.241500005126</v>
      </c>
      <c r="I870">
        <f>RS_wells_scenario_1_bgw!I870-RS_wells_baseline_bgw!I870</f>
        <v>-10868.707499999553</v>
      </c>
      <c r="J870">
        <f>RS_wells_scenario_1_bgw!J870-RS_wells_baseline_bgw!J870</f>
        <v>4.980000015348196E-2</v>
      </c>
      <c r="K870">
        <f>RS_wells_scenario_1_bgw!K870-RS_wells_baseline_bgw!K870</f>
        <v>-169.41999999992549</v>
      </c>
      <c r="L870">
        <f>RS_wells_scenario_1_bgw!L870-RS_wells_baseline_bgw!L870</f>
        <v>3594.2554000020027</v>
      </c>
      <c r="M870">
        <f>RS_wells_scenario_1_bgw!M870-RS_wells_baseline_bgw!M870</f>
        <v>0</v>
      </c>
      <c r="N870">
        <f>RS_wells_scenario_1_bgw!N870-RS_wells_baseline_bgw!N870</f>
        <v>14251.238699987531</v>
      </c>
      <c r="O870">
        <v>10.145833333333334</v>
      </c>
      <c r="P870">
        <f t="shared" si="188"/>
        <v>1964</v>
      </c>
      <c r="Q870" s="2">
        <f t="shared" si="189"/>
        <v>23396.729166665937</v>
      </c>
      <c r="R870">
        <f t="shared" si="190"/>
        <v>-0.38734204352789592</v>
      </c>
      <c r="S870">
        <f>I870*$O870/ref!$B$3</f>
        <v>-2.531498963355038</v>
      </c>
      <c r="T870">
        <f>K870*$O870/ref!$B$3</f>
        <v>-3.9460676844182217E-2</v>
      </c>
      <c r="U870">
        <f>L870*$O870/ref!$B$3</f>
        <v>0.83716061170462941</v>
      </c>
      <c r="V870">
        <f>N870*$O870/ref!$B$3</f>
        <v>3.3193455611483818</v>
      </c>
      <c r="W870">
        <f t="shared" si="191"/>
        <v>1</v>
      </c>
      <c r="X870" t="str">
        <f t="shared" si="192"/>
        <v>1 1964</v>
      </c>
      <c r="AB870" s="1"/>
    </row>
    <row r="871" spans="1:28" x14ac:dyDescent="0.3">
      <c r="A871">
        <v>290</v>
      </c>
      <c r="B871">
        <v>3</v>
      </c>
      <c r="C871">
        <f>RS_wells_scenario_1_bgw!C871-RS_wells_baseline_bgw!C871</f>
        <v>10512.647199988365</v>
      </c>
      <c r="D871">
        <f>RS_wells_scenario_1_bgw!D871-RS_wells_baseline_bgw!D871</f>
        <v>0</v>
      </c>
      <c r="E871">
        <f>RS_wells_scenario_1_bgw!E871-RS_wells_baseline_bgw!E871</f>
        <v>0</v>
      </c>
      <c r="F871">
        <f>RS_wells_scenario_1_bgw!F871-RS_wells_baseline_bgw!F871</f>
        <v>0</v>
      </c>
      <c r="G871">
        <f>RS_wells_scenario_1_bgw!G871-RS_wells_baseline_bgw!G871</f>
        <v>0</v>
      </c>
      <c r="H871" s="19">
        <f>RS_wells_scenario_1_bgw!H871-RS_wells_baseline_bgw!H871</f>
        <v>-2897.4453000053763</v>
      </c>
      <c r="I871">
        <f>RS_wells_scenario_1_bgw!I871-RS_wells_baseline_bgw!I871</f>
        <v>-9494.134600000456</v>
      </c>
      <c r="J871">
        <f>RS_wells_scenario_1_bgw!J871-RS_wells_baseline_bgw!J871</f>
        <v>4.9499999731779099E-2</v>
      </c>
      <c r="K871">
        <f>RS_wells_scenario_1_bgw!K871-RS_wells_baseline_bgw!K871</f>
        <v>-169.41999999992549</v>
      </c>
      <c r="L871">
        <f>RS_wells_scenario_1_bgw!L871-RS_wells_baseline_bgw!L871</f>
        <v>3531.9391999989748</v>
      </c>
      <c r="M871">
        <f>RS_wells_scenario_1_bgw!M871-RS_wells_baseline_bgw!M871</f>
        <v>0</v>
      </c>
      <c r="N871">
        <f>RS_wells_scenario_1_bgw!N871-RS_wells_baseline_bgw!N871</f>
        <v>13733.942399993539</v>
      </c>
      <c r="O871">
        <v>10.145833333333334</v>
      </c>
      <c r="P871">
        <f t="shared" si="188"/>
        <v>1964</v>
      </c>
      <c r="Q871" s="2">
        <f t="shared" si="189"/>
        <v>23406.874999999269</v>
      </c>
      <c r="R871">
        <f t="shared" si="190"/>
        <v>-0.38101690034361774</v>
      </c>
      <c r="S871">
        <f>I871*$O871/ref!$B$3</f>
        <v>-2.2113385513277772</v>
      </c>
      <c r="T871">
        <f>K871*$O871/ref!$B$3</f>
        <v>-3.9460676844182217E-2</v>
      </c>
      <c r="U871">
        <f>L871*$O871/ref!$B$3</f>
        <v>0.82264615396364249</v>
      </c>
      <c r="V871">
        <f>N871*$O871/ref!$B$3</f>
        <v>3.1988588291995974</v>
      </c>
      <c r="W871">
        <f t="shared" si="191"/>
        <v>1</v>
      </c>
      <c r="X871" t="str">
        <f t="shared" si="192"/>
        <v>1 1964</v>
      </c>
      <c r="AB871" s="1"/>
    </row>
    <row r="872" spans="1:28" x14ac:dyDescent="0.3">
      <c r="A872">
        <v>291</v>
      </c>
      <c r="B872">
        <v>1</v>
      </c>
      <c r="C872">
        <f>RS_wells_scenario_1_bgw!C872-RS_wells_baseline_bgw!C872</f>
        <v>11068.843400001526</v>
      </c>
      <c r="D872">
        <f>RS_wells_scenario_1_bgw!D872-RS_wells_baseline_bgw!D872</f>
        <v>-1.0000000474974513E-4</v>
      </c>
      <c r="E872">
        <f>RS_wells_scenario_1_bgw!E872-RS_wells_baseline_bgw!E872</f>
        <v>0</v>
      </c>
      <c r="F872">
        <f>RS_wells_scenario_1_bgw!F872-RS_wells_baseline_bgw!F872</f>
        <v>0</v>
      </c>
      <c r="G872">
        <f>RS_wells_scenario_1_bgw!G872-RS_wells_baseline_bgw!G872</f>
        <v>0</v>
      </c>
      <c r="H872" s="19">
        <f>RS_wells_scenario_1_bgw!H872-RS_wells_baseline_bgw!H872</f>
        <v>-2915.6187999993563</v>
      </c>
      <c r="I872">
        <f>RS_wells_scenario_1_bgw!I872-RS_wells_baseline_bgw!I872</f>
        <v>-8452.5945999994874</v>
      </c>
      <c r="J872">
        <f>RS_wells_scenario_1_bgw!J872-RS_wells_baseline_bgw!J872</f>
        <v>4.9300000071525574E-2</v>
      </c>
      <c r="K872">
        <f>RS_wells_scenario_1_bgw!K872-RS_wells_baseline_bgw!K872</f>
        <v>-169.41999999992549</v>
      </c>
      <c r="L872">
        <f>RS_wells_scenario_1_bgw!L872-RS_wells_baseline_bgw!L872</f>
        <v>3322.1367000043392</v>
      </c>
      <c r="M872">
        <f>RS_wells_scenario_1_bgw!M872-RS_wells_baseline_bgw!M872</f>
        <v>0</v>
      </c>
      <c r="N872">
        <f>RS_wells_scenario_1_bgw!N872-RS_wells_baseline_bgw!N872</f>
        <v>13446.854000002146</v>
      </c>
      <c r="O872">
        <v>10.145833333333334</v>
      </c>
      <c r="P872">
        <f t="shared" si="188"/>
        <v>1964</v>
      </c>
      <c r="Q872" s="2">
        <f t="shared" si="189"/>
        <v>23417.020833332601</v>
      </c>
      <c r="R872">
        <f t="shared" si="190"/>
        <v>-0.37485619243989693</v>
      </c>
      <c r="S872">
        <f>I872*$O872/ref!$B$3</f>
        <v>-1.9687469248353566</v>
      </c>
      <c r="T872">
        <f>K872*$O872/ref!$B$3</f>
        <v>-3.9460676844182217E-2</v>
      </c>
      <c r="U872">
        <f>L872*$O872/ref!$B$3</f>
        <v>0.77377973527993638</v>
      </c>
      <c r="V872">
        <f>N872*$O872/ref!$B$3</f>
        <v>3.1319912658789821</v>
      </c>
      <c r="W872">
        <f t="shared" si="191"/>
        <v>2</v>
      </c>
      <c r="X872" t="str">
        <f t="shared" si="192"/>
        <v>2 1964</v>
      </c>
      <c r="AB872" s="1"/>
    </row>
    <row r="873" spans="1:28" x14ac:dyDescent="0.3">
      <c r="A873">
        <v>291</v>
      </c>
      <c r="B873">
        <v>2</v>
      </c>
      <c r="C873">
        <f>RS_wells_scenario_1_bgw!C873-RS_wells_baseline_bgw!C873</f>
        <v>11683.672500014305</v>
      </c>
      <c r="D873">
        <f>RS_wells_scenario_1_bgw!D873-RS_wells_baseline_bgw!D873</f>
        <v>0</v>
      </c>
      <c r="E873">
        <f>RS_wells_scenario_1_bgw!E873-RS_wells_baseline_bgw!E873</f>
        <v>0</v>
      </c>
      <c r="F873">
        <f>RS_wells_scenario_1_bgw!F873-RS_wells_baseline_bgw!F873</f>
        <v>0</v>
      </c>
      <c r="G873">
        <f>RS_wells_scenario_1_bgw!G873-RS_wells_baseline_bgw!G873</f>
        <v>0</v>
      </c>
      <c r="H873" s="19">
        <f>RS_wells_scenario_1_bgw!H873-RS_wells_baseline_bgw!H873</f>
        <v>-2866.1811999976635</v>
      </c>
      <c r="I873">
        <f>RS_wells_scenario_1_bgw!I873-RS_wells_baseline_bgw!I873</f>
        <v>-7455.9215000011027</v>
      </c>
      <c r="J873">
        <f>RS_wells_scenario_1_bgw!J873-RS_wells_baseline_bgw!J873</f>
        <v>4.9199999310076237E-2</v>
      </c>
      <c r="K873">
        <f>RS_wells_scenario_1_bgw!K873-RS_wells_baseline_bgw!K873</f>
        <v>-169.41999999992549</v>
      </c>
      <c r="L873">
        <f>RS_wells_scenario_1_bgw!L873-RS_wells_baseline_bgw!L873</f>
        <v>3205.479699999094</v>
      </c>
      <c r="M873">
        <f>RS_wells_scenario_1_bgw!M873-RS_wells_baseline_bgw!M873</f>
        <v>0</v>
      </c>
      <c r="N873">
        <f>RS_wells_scenario_1_bgw!N873-RS_wells_baseline_bgw!N873</f>
        <v>13230.424100011587</v>
      </c>
      <c r="O873">
        <v>10.145833333333334</v>
      </c>
      <c r="P873">
        <f t="shared" si="188"/>
        <v>1964</v>
      </c>
      <c r="Q873" s="2">
        <f t="shared" si="189"/>
        <v>23427.166666665933</v>
      </c>
      <c r="R873">
        <f t="shared" si="190"/>
        <v>-0.36876529896928412</v>
      </c>
      <c r="S873">
        <f>I873*$O873/ref!$B$3</f>
        <v>-1.7366055299685002</v>
      </c>
      <c r="T873">
        <f>K873*$O873/ref!$B$3</f>
        <v>-3.9460676844182217E-2</v>
      </c>
      <c r="U873">
        <f>L873*$O873/ref!$B$3</f>
        <v>0.74660842032998487</v>
      </c>
      <c r="V873">
        <f>N873*$O873/ref!$B$3</f>
        <v>3.081581217815295</v>
      </c>
      <c r="W873">
        <f t="shared" si="191"/>
        <v>2</v>
      </c>
      <c r="X873" t="str">
        <f t="shared" si="192"/>
        <v>2 1964</v>
      </c>
      <c r="AB873" s="1"/>
    </row>
    <row r="874" spans="1:28" x14ac:dyDescent="0.3">
      <c r="A874">
        <v>291</v>
      </c>
      <c r="B874">
        <v>3</v>
      </c>
      <c r="C874">
        <f>RS_wells_scenario_1_bgw!C874-RS_wells_baseline_bgw!C874</f>
        <v>11944.265100002289</v>
      </c>
      <c r="D874">
        <f>RS_wells_scenario_1_bgw!D874-RS_wells_baseline_bgw!D874</f>
        <v>0</v>
      </c>
      <c r="E874">
        <f>RS_wells_scenario_1_bgw!E874-RS_wells_baseline_bgw!E874</f>
        <v>0</v>
      </c>
      <c r="F874">
        <f>RS_wells_scenario_1_bgw!F874-RS_wells_baseline_bgw!F874</f>
        <v>0</v>
      </c>
      <c r="G874">
        <f>RS_wells_scenario_1_bgw!G874-RS_wells_baseline_bgw!G874</f>
        <v>0</v>
      </c>
      <c r="H874" s="19">
        <f>RS_wells_scenario_1_bgw!H874-RS_wells_baseline_bgw!H874</f>
        <v>-2815.9241999983788</v>
      </c>
      <c r="I874">
        <f>RS_wells_scenario_1_bgw!I874-RS_wells_baseline_bgw!I874</f>
        <v>-6812.8916999995708</v>
      </c>
      <c r="J874">
        <f>RS_wells_scenario_1_bgw!J874-RS_wells_baseline_bgw!J874</f>
        <v>4.9399999901652336E-2</v>
      </c>
      <c r="K874">
        <f>RS_wells_scenario_1_bgw!K874-RS_wells_baseline_bgw!K874</f>
        <v>-169.41999999992549</v>
      </c>
      <c r="L874">
        <f>RS_wells_scenario_1_bgw!L874-RS_wells_baseline_bgw!L874</f>
        <v>3088.6370999962091</v>
      </c>
      <c r="M874">
        <f>RS_wells_scenario_1_bgw!M874-RS_wells_baseline_bgw!M874</f>
        <v>0</v>
      </c>
      <c r="N874">
        <f>RS_wells_scenario_1_bgw!N874-RS_wells_baseline_bgw!N874</f>
        <v>13019.295000001788</v>
      </c>
      <c r="O874">
        <v>10.145833333333334</v>
      </c>
      <c r="P874">
        <f t="shared" si="188"/>
        <v>1964</v>
      </c>
      <c r="Q874" s="2">
        <f t="shared" si="189"/>
        <v>23437.312499999265</v>
      </c>
      <c r="R874">
        <f t="shared" si="190"/>
        <v>-0.36277707216495225</v>
      </c>
      <c r="S874">
        <f>I874*$O874/ref!$B$3</f>
        <v>-1.5868334184170259</v>
      </c>
      <c r="T874">
        <f>K874*$O874/ref!$B$3</f>
        <v>-3.9460676844182217E-2</v>
      </c>
      <c r="U874">
        <f>L874*$O874/ref!$B$3</f>
        <v>0.71939387611826311</v>
      </c>
      <c r="V874">
        <f>N874*$O874/ref!$B$3</f>
        <v>3.0324058123856323</v>
      </c>
      <c r="W874">
        <f t="shared" si="191"/>
        <v>2</v>
      </c>
      <c r="X874" t="str">
        <f t="shared" si="192"/>
        <v>2 1964</v>
      </c>
      <c r="AB874" s="1"/>
    </row>
    <row r="875" spans="1:28" x14ac:dyDescent="0.3">
      <c r="A875">
        <v>292</v>
      </c>
      <c r="B875">
        <v>1</v>
      </c>
      <c r="C875">
        <f>RS_wells_scenario_1_bgw!C875-RS_wells_baseline_bgw!C875</f>
        <v>18841.188099995255</v>
      </c>
      <c r="D875">
        <f>RS_wells_scenario_1_bgw!D875-RS_wells_baseline_bgw!D875</f>
        <v>0</v>
      </c>
      <c r="E875">
        <f>RS_wells_scenario_1_bgw!E875-RS_wells_baseline_bgw!E875</f>
        <v>0</v>
      </c>
      <c r="F875">
        <f>RS_wells_scenario_1_bgw!F875-RS_wells_baseline_bgw!F875</f>
        <v>0</v>
      </c>
      <c r="G875">
        <f>RS_wells_scenario_1_bgw!G875-RS_wells_baseline_bgw!G875</f>
        <v>0</v>
      </c>
      <c r="H875" s="19">
        <f>RS_wells_scenario_1_bgw!H875-RS_wells_baseline_bgw!H875</f>
        <v>-2738.4622000008821</v>
      </c>
      <c r="I875">
        <f>RS_wells_scenario_1_bgw!I875-RS_wells_baseline_bgw!I875</f>
        <v>-1707.3121000006795</v>
      </c>
      <c r="J875">
        <f>RS_wells_scenario_1_bgw!J875-RS_wells_baseline_bgw!J875</f>
        <v>4.9399999901652336E-2</v>
      </c>
      <c r="K875">
        <f>RS_wells_scenario_1_bgw!K875-RS_wells_baseline_bgw!K875</f>
        <v>-169.41999999992549</v>
      </c>
      <c r="L875">
        <f>RS_wells_scenario_1_bgw!L875-RS_wells_baseline_bgw!L875</f>
        <v>5199.5722000002861</v>
      </c>
      <c r="M875">
        <f>RS_wells_scenario_1_bgw!M875-RS_wells_baseline_bgw!M875</f>
        <v>0</v>
      </c>
      <c r="N875">
        <f>RS_wells_scenario_1_bgw!N875-RS_wells_baseline_bgw!N875</f>
        <v>12718.234000012279</v>
      </c>
      <c r="O875">
        <v>10.145833333333334</v>
      </c>
      <c r="P875">
        <f t="shared" si="188"/>
        <v>1964</v>
      </c>
      <c r="Q875" s="2">
        <f t="shared" si="189"/>
        <v>23447.458333332597</v>
      </c>
      <c r="R875">
        <f t="shared" si="190"/>
        <v>-0.35410529667842294</v>
      </c>
      <c r="S875">
        <f>I875*$O875/ref!$B$3</f>
        <v>-0.39766079005028077</v>
      </c>
      <c r="T875">
        <f>K875*$O875/ref!$B$3</f>
        <v>-3.9460676844182217E-2</v>
      </c>
      <c r="U875">
        <f>L875*$O875/ref!$B$3</f>
        <v>1.211065035487517</v>
      </c>
      <c r="V875">
        <f>N875*$O875/ref!$B$3</f>
        <v>2.9622838029949019</v>
      </c>
      <c r="W875">
        <f t="shared" si="191"/>
        <v>3</v>
      </c>
      <c r="X875" t="str">
        <f t="shared" si="192"/>
        <v>3 1964</v>
      </c>
      <c r="AB875" s="1"/>
    </row>
    <row r="876" spans="1:28" x14ac:dyDescent="0.3">
      <c r="A876">
        <v>292</v>
      </c>
      <c r="B876">
        <v>2</v>
      </c>
      <c r="C876">
        <f>RS_wells_scenario_1_bgw!C876-RS_wells_baseline_bgw!C876</f>
        <v>20472.695500001311</v>
      </c>
      <c r="D876">
        <f>RS_wells_scenario_1_bgw!D876-RS_wells_baseline_bgw!D876</f>
        <v>-9.9999946542084217E-5</v>
      </c>
      <c r="E876">
        <f>RS_wells_scenario_1_bgw!E876-RS_wells_baseline_bgw!E876</f>
        <v>0</v>
      </c>
      <c r="F876">
        <f>RS_wells_scenario_1_bgw!F876-RS_wells_baseline_bgw!F876</f>
        <v>0</v>
      </c>
      <c r="G876">
        <f>RS_wells_scenario_1_bgw!G876-RS_wells_baseline_bgw!G876</f>
        <v>0</v>
      </c>
      <c r="H876" s="19">
        <f>RS_wells_scenario_1_bgw!H876-RS_wells_baseline_bgw!H876</f>
        <v>-2849.6105000004172</v>
      </c>
      <c r="I876">
        <f>RS_wells_scenario_1_bgw!I876-RS_wells_baseline_bgw!I876</f>
        <v>465.04749999940395</v>
      </c>
      <c r="J876">
        <f>RS_wells_scenario_1_bgw!J876-RS_wells_baseline_bgw!J876</f>
        <v>4.9600000493228436E-2</v>
      </c>
      <c r="K876">
        <f>RS_wells_scenario_1_bgw!K876-RS_wells_baseline_bgw!K876</f>
        <v>-169.41999999992549</v>
      </c>
      <c r="L876">
        <f>RS_wells_scenario_1_bgw!L876-RS_wells_baseline_bgw!L876</f>
        <v>5044.2419999986887</v>
      </c>
      <c r="M876">
        <f>RS_wells_scenario_1_bgw!M876-RS_wells_baseline_bgw!M876</f>
        <v>0</v>
      </c>
      <c r="N876">
        <f>RS_wells_scenario_1_bgw!N876-RS_wells_baseline_bgw!N876</f>
        <v>12277.942900002003</v>
      </c>
      <c r="O876">
        <v>10.145833333333334</v>
      </c>
      <c r="P876">
        <f t="shared" si="188"/>
        <v>1964</v>
      </c>
      <c r="Q876" s="2">
        <f t="shared" si="189"/>
        <v>23457.604166665929</v>
      </c>
      <c r="R876">
        <f t="shared" si="190"/>
        <v>-0.34656479725091455</v>
      </c>
      <c r="S876">
        <f>I876*$O876/ref!$B$3</f>
        <v>0.10831713560783485</v>
      </c>
      <c r="T876">
        <f>K876*$O876/ref!$B$3</f>
        <v>-3.9460676844182217E-2</v>
      </c>
      <c r="U876">
        <f>L876*$O876/ref!$B$3</f>
        <v>1.1748861025019903</v>
      </c>
      <c r="V876">
        <f>N876*$O876/ref!$B$3</f>
        <v>2.8597328360790555</v>
      </c>
      <c r="W876">
        <f t="shared" si="191"/>
        <v>3</v>
      </c>
      <c r="X876" t="str">
        <f t="shared" si="192"/>
        <v>3 1964</v>
      </c>
      <c r="AB876" s="1"/>
    </row>
    <row r="877" spans="1:28" x14ac:dyDescent="0.3">
      <c r="A877">
        <v>292</v>
      </c>
      <c r="B877">
        <v>3</v>
      </c>
      <c r="C877">
        <f>RS_wells_scenario_1_bgw!C877-RS_wells_baseline_bgw!C877</f>
        <v>20139.21930000186</v>
      </c>
      <c r="D877">
        <f>RS_wells_scenario_1_bgw!D877-RS_wells_baseline_bgw!D877</f>
        <v>0</v>
      </c>
      <c r="E877">
        <f>RS_wells_scenario_1_bgw!E877-RS_wells_baseline_bgw!E877</f>
        <v>0</v>
      </c>
      <c r="F877">
        <f>RS_wells_scenario_1_bgw!F877-RS_wells_baseline_bgw!F877</f>
        <v>0</v>
      </c>
      <c r="G877">
        <f>RS_wells_scenario_1_bgw!G877-RS_wells_baseline_bgw!G877</f>
        <v>0</v>
      </c>
      <c r="H877" s="19">
        <f>RS_wells_scenario_1_bgw!H877-RS_wells_baseline_bgw!H877</f>
        <v>-2841.888599999249</v>
      </c>
      <c r="I877">
        <f>RS_wells_scenario_1_bgw!I877-RS_wells_baseline_bgw!I877</f>
        <v>576.89480000082403</v>
      </c>
      <c r="J877">
        <f>RS_wells_scenario_1_bgw!J877-RS_wells_baseline_bgw!J877</f>
        <v>4.9899999983608723E-2</v>
      </c>
      <c r="K877">
        <f>RS_wells_scenario_1_bgw!K877-RS_wells_baseline_bgw!K877</f>
        <v>-169.41999999992549</v>
      </c>
      <c r="L877">
        <f>RS_wells_scenario_1_bgw!L877-RS_wells_baseline_bgw!L877</f>
        <v>4899.299699999392</v>
      </c>
      <c r="M877">
        <f>RS_wells_scenario_1_bgw!M877-RS_wells_baseline_bgw!M877</f>
        <v>0</v>
      </c>
      <c r="N877">
        <f>RS_wells_scenario_1_bgw!N877-RS_wells_baseline_bgw!N877</f>
        <v>11986.702600002289</v>
      </c>
      <c r="O877">
        <v>10.145833333333334</v>
      </c>
      <c r="P877">
        <f t="shared" si="188"/>
        <v>1964</v>
      </c>
      <c r="Q877" s="2">
        <f t="shared" si="189"/>
        <v>23467.749999999261</v>
      </c>
      <c r="R877">
        <f t="shared" si="190"/>
        <v>-0.33971572050404442</v>
      </c>
      <c r="S877">
        <f>I877*$O877/ref!$B$3</f>
        <v>0.13436819310548731</v>
      </c>
      <c r="T877">
        <f>K877*$O877/ref!$B$3</f>
        <v>-3.9460676844182217E-2</v>
      </c>
      <c r="U877">
        <f>L877*$O877/ref!$B$3</f>
        <v>1.14112668058411</v>
      </c>
      <c r="V877">
        <f>N877*$O877/ref!$B$3</f>
        <v>2.7918982276367439</v>
      </c>
      <c r="W877">
        <f t="shared" si="191"/>
        <v>3</v>
      </c>
      <c r="X877" t="str">
        <f t="shared" si="192"/>
        <v>3 1964</v>
      </c>
      <c r="AB877" s="1"/>
    </row>
    <row r="878" spans="1:28" x14ac:dyDescent="0.3">
      <c r="A878">
        <v>293</v>
      </c>
      <c r="B878">
        <v>1</v>
      </c>
      <c r="C878">
        <f>RS_wells_scenario_1_bgw!C878-RS_wells_baseline_bgw!C878</f>
        <v>-53254.45000000298</v>
      </c>
      <c r="D878">
        <f>RS_wells_scenario_1_bgw!D878-RS_wells_baseline_bgw!D878</f>
        <v>0</v>
      </c>
      <c r="E878">
        <f>RS_wells_scenario_1_bgw!E878-RS_wells_baseline_bgw!E878</f>
        <v>-47725.419999998063</v>
      </c>
      <c r="F878">
        <f>RS_wells_scenario_1_bgw!F878-RS_wells_baseline_bgw!F878</f>
        <v>0</v>
      </c>
      <c r="G878">
        <f>RS_wells_scenario_1_bgw!G878-RS_wells_baseline_bgw!G878</f>
        <v>0</v>
      </c>
      <c r="H878" s="19">
        <f>RS_wells_scenario_1_bgw!H878-RS_wells_baseline_bgw!H878</f>
        <v>-5037.4496000036597</v>
      </c>
      <c r="I878">
        <f>RS_wells_scenario_1_bgw!I878-RS_wells_baseline_bgw!I878</f>
        <v>280.09979999996722</v>
      </c>
      <c r="J878">
        <f>RS_wells_scenario_1_bgw!J878-RS_wells_baseline_bgw!J878</f>
        <v>5.0100000575184822E-2</v>
      </c>
      <c r="K878">
        <f>RS_wells_scenario_1_bgw!K878-RS_wells_baseline_bgw!K878</f>
        <v>-126245.12000000104</v>
      </c>
      <c r="L878">
        <f>RS_wells_scenario_1_bgw!L878-RS_wells_baseline_bgw!L878</f>
        <v>7694.0480999946594</v>
      </c>
      <c r="M878">
        <f>RS_wells_scenario_1_bgw!M878-RS_wells_baseline_bgw!M878</f>
        <v>0</v>
      </c>
      <c r="N878">
        <f>RS_wells_scenario_1_bgw!N878-RS_wells_baseline_bgw!N878</f>
        <v>11693.528299987316</v>
      </c>
      <c r="O878">
        <v>10.145833333333334</v>
      </c>
      <c r="P878">
        <f t="shared" si="188"/>
        <v>1964</v>
      </c>
      <c r="Q878" s="2">
        <f t="shared" si="189"/>
        <v>23477.895833332594</v>
      </c>
      <c r="R878">
        <f t="shared" si="190"/>
        <v>-0.38329846277184365</v>
      </c>
      <c r="S878">
        <f>I878*$O878/ref!$B$3</f>
        <v>6.5239804579882182E-2</v>
      </c>
      <c r="T878">
        <f>K878*$O878/ref!$B$3</f>
        <v>-29.404544230180836</v>
      </c>
      <c r="U878">
        <f>L878*$O878/ref!$B$3</f>
        <v>1.7920690927730907</v>
      </c>
      <c r="V878">
        <f>N878*$O878/ref!$B$3</f>
        <v>2.7236131590975203</v>
      </c>
      <c r="W878">
        <f t="shared" si="191"/>
        <v>4</v>
      </c>
      <c r="X878" t="str">
        <f t="shared" si="192"/>
        <v>4 1964</v>
      </c>
      <c r="AB878" s="1"/>
    </row>
    <row r="879" spans="1:28" x14ac:dyDescent="0.3">
      <c r="A879">
        <v>293</v>
      </c>
      <c r="B879">
        <v>2</v>
      </c>
      <c r="C879">
        <f>RS_wells_scenario_1_bgw!C879-RS_wells_baseline_bgw!C879</f>
        <v>-52922.184700012207</v>
      </c>
      <c r="D879">
        <f>RS_wells_scenario_1_bgw!D879-RS_wells_baseline_bgw!D879</f>
        <v>0</v>
      </c>
      <c r="E879">
        <f>RS_wells_scenario_1_bgw!E879-RS_wells_baseline_bgw!E879</f>
        <v>-47725.419999998063</v>
      </c>
      <c r="F879">
        <f>RS_wells_scenario_1_bgw!F879-RS_wells_baseline_bgw!F879</f>
        <v>0</v>
      </c>
      <c r="G879">
        <f>RS_wells_scenario_1_bgw!G879-RS_wells_baseline_bgw!G879</f>
        <v>0</v>
      </c>
      <c r="H879" s="19">
        <f>RS_wells_scenario_1_bgw!H879-RS_wells_baseline_bgw!H879</f>
        <v>-5592.3976000025868</v>
      </c>
      <c r="I879">
        <f>RS_wells_scenario_1_bgw!I879-RS_wells_baseline_bgw!I879</f>
        <v>25.737900000065565</v>
      </c>
      <c r="J879">
        <f>RS_wells_scenario_1_bgw!J879-RS_wells_baseline_bgw!J879</f>
        <v>5.0399999134242535E-2</v>
      </c>
      <c r="K879">
        <f>RS_wells_scenario_1_bgw!K879-RS_wells_baseline_bgw!K879</f>
        <v>-126245.12000000104</v>
      </c>
      <c r="L879">
        <f>RS_wells_scenario_1_bgw!L879-RS_wells_baseline_bgw!L879</f>
        <v>7961.1009999960661</v>
      </c>
      <c r="M879">
        <f>RS_wells_scenario_1_bgw!M879-RS_wells_baseline_bgw!M879</f>
        <v>0</v>
      </c>
      <c r="N879">
        <f>RS_wells_scenario_1_bgw!N879-RS_wells_baseline_bgw!N879</f>
        <v>11460.954899996519</v>
      </c>
      <c r="O879">
        <v>10.145833333333334</v>
      </c>
      <c r="P879">
        <f t="shared" si="188"/>
        <v>1964</v>
      </c>
      <c r="Q879" s="2">
        <f t="shared" si="189"/>
        <v>23488.041666665926</v>
      </c>
      <c r="R879">
        <f t="shared" si="190"/>
        <v>-0.39068390607099901</v>
      </c>
      <c r="S879">
        <f>I879*$O879/ref!$B$3</f>
        <v>5.9947760273339123E-3</v>
      </c>
      <c r="T879">
        <f>K879*$O879/ref!$B$3</f>
        <v>-29.404544230180836</v>
      </c>
      <c r="U879">
        <f>L879*$O879/ref!$B$3</f>
        <v>1.8542700618869015</v>
      </c>
      <c r="V879">
        <f>N879*$O879/ref!$B$3</f>
        <v>2.6694430270021741</v>
      </c>
      <c r="W879">
        <f t="shared" si="191"/>
        <v>4</v>
      </c>
      <c r="X879" t="str">
        <f t="shared" si="192"/>
        <v>4 1964</v>
      </c>
      <c r="AB879" s="1"/>
    </row>
    <row r="880" spans="1:28" x14ac:dyDescent="0.3">
      <c r="A880">
        <v>293</v>
      </c>
      <c r="B880">
        <v>3</v>
      </c>
      <c r="C880">
        <f>RS_wells_scenario_1_bgw!C880-RS_wells_baseline_bgw!C880</f>
        <v>-52518.732500001788</v>
      </c>
      <c r="D880">
        <f>RS_wells_scenario_1_bgw!D880-RS_wells_baseline_bgw!D880</f>
        <v>0</v>
      </c>
      <c r="E880">
        <f>RS_wells_scenario_1_bgw!E880-RS_wells_baseline_bgw!E880</f>
        <v>-47725.419999998063</v>
      </c>
      <c r="F880">
        <f>RS_wells_scenario_1_bgw!F880-RS_wells_baseline_bgw!F880</f>
        <v>0</v>
      </c>
      <c r="G880">
        <f>RS_wells_scenario_1_bgw!G880-RS_wells_baseline_bgw!G880</f>
        <v>0</v>
      </c>
      <c r="H880" s="19">
        <f>RS_wells_scenario_1_bgw!H880-RS_wells_baseline_bgw!H880</f>
        <v>-6719.5313000008464</v>
      </c>
      <c r="I880">
        <f>RS_wells_scenario_1_bgw!I880-RS_wells_baseline_bgw!I880</f>
        <v>1.4191000000573695</v>
      </c>
      <c r="J880">
        <f>RS_wells_scenario_1_bgw!J880-RS_wells_baseline_bgw!J880</f>
        <v>5.0699999555945396E-2</v>
      </c>
      <c r="K880">
        <f>RS_wells_scenario_1_bgw!K880-RS_wells_baseline_bgw!K880</f>
        <v>-126245.12000000104</v>
      </c>
      <c r="L880">
        <f>RS_wells_scenario_1_bgw!L880-RS_wells_baseline_bgw!L880</f>
        <v>8160.2313999980688</v>
      </c>
      <c r="M880">
        <f>RS_wells_scenario_1_bgw!M880-RS_wells_baseline_bgw!M880</f>
        <v>0</v>
      </c>
      <c r="N880">
        <f>RS_wells_scenario_1_bgw!N880-RS_wells_baseline_bgw!N880</f>
        <v>11150.067000001669</v>
      </c>
      <c r="O880">
        <v>10.145833333333334</v>
      </c>
      <c r="P880">
        <f t="shared" si="188"/>
        <v>1964</v>
      </c>
      <c r="Q880" s="2">
        <f t="shared" si="189"/>
        <v>23498.187499999258</v>
      </c>
      <c r="R880">
        <f t="shared" si="190"/>
        <v>-0.40938369530360857</v>
      </c>
      <c r="S880">
        <f>I880*$O880/ref!$B$3</f>
        <v>3.3053149871247465E-4</v>
      </c>
      <c r="T880">
        <f>K880*$O880/ref!$B$3</f>
        <v>-29.404544230180836</v>
      </c>
      <c r="U880">
        <f>L880*$O880/ref!$B$3</f>
        <v>1.9006507746972854</v>
      </c>
      <c r="V880">
        <f>N880*$O880/ref!$B$3</f>
        <v>2.5970321725784422</v>
      </c>
      <c r="W880">
        <f t="shared" si="191"/>
        <v>4</v>
      </c>
      <c r="X880" t="str">
        <f t="shared" si="192"/>
        <v>4 1964</v>
      </c>
      <c r="AB880" s="1"/>
    </row>
    <row r="881" spans="1:28" x14ac:dyDescent="0.3">
      <c r="A881">
        <v>294</v>
      </c>
      <c r="B881">
        <v>1</v>
      </c>
      <c r="C881">
        <f>RS_wells_scenario_1_bgw!C881-RS_wells_baseline_bgw!C881</f>
        <v>-80311.380499996245</v>
      </c>
      <c r="D881">
        <f>RS_wells_scenario_1_bgw!D881-RS_wells_baseline_bgw!D881</f>
        <v>-2.0000000949949026E-4</v>
      </c>
      <c r="E881">
        <f>RS_wells_scenario_1_bgw!E881-RS_wells_baseline_bgw!E881</f>
        <v>-74847.25</v>
      </c>
      <c r="F881">
        <f>RS_wells_scenario_1_bgw!F881-RS_wells_baseline_bgw!F881</f>
        <v>0</v>
      </c>
      <c r="G881">
        <f>RS_wells_scenario_1_bgw!G881-RS_wells_baseline_bgw!G881</f>
        <v>0</v>
      </c>
      <c r="H881" s="19">
        <f>RS_wells_scenario_1_bgw!H881-RS_wells_baseline_bgw!H881</f>
        <v>-8535.5381999909878</v>
      </c>
      <c r="I881">
        <f>RS_wells_scenario_1_bgw!I881-RS_wells_baseline_bgw!I881</f>
        <v>14663.585199996829</v>
      </c>
      <c r="J881">
        <f>RS_wells_scenario_1_bgw!J881-RS_wells_baseline_bgw!J881</f>
        <v>5.0800000317394733E-2</v>
      </c>
      <c r="K881">
        <f>RS_wells_scenario_1_bgw!K881-RS_wells_baseline_bgw!K881</f>
        <v>-197892.45000000298</v>
      </c>
      <c r="L881">
        <f>RS_wells_scenario_1_bgw!L881-RS_wells_baseline_bgw!L881</f>
        <v>8485.6539999991655</v>
      </c>
      <c r="M881">
        <f>RS_wells_scenario_1_bgw!M881-RS_wells_baseline_bgw!M881</f>
        <v>0</v>
      </c>
      <c r="N881">
        <f>RS_wells_scenario_1_bgw!N881-RS_wells_baseline_bgw!N881</f>
        <v>11049.143899992108</v>
      </c>
      <c r="O881">
        <v>10.145833333333334</v>
      </c>
      <c r="P881">
        <f t="shared" si="188"/>
        <v>1964</v>
      </c>
      <c r="Q881" s="2">
        <f t="shared" si="189"/>
        <v>23508.33333333259</v>
      </c>
      <c r="R881">
        <f t="shared" si="190"/>
        <v>-0.44867542038907438</v>
      </c>
      <c r="S881">
        <f>I881*$O881/ref!$B$3</f>
        <v>3.4153877756726621</v>
      </c>
      <c r="T881">
        <f>K881*$O881/ref!$B$3</f>
        <v>-46.092374096075076</v>
      </c>
      <c r="U881">
        <f>L881*$O881/ref!$B$3</f>
        <v>1.9764469974362919</v>
      </c>
      <c r="V881">
        <f>N881*$O881/ref!$B$3</f>
        <v>2.5735255391491418</v>
      </c>
      <c r="W881">
        <f t="shared" si="191"/>
        <v>5</v>
      </c>
      <c r="X881" t="str">
        <f t="shared" si="192"/>
        <v>5 1964</v>
      </c>
      <c r="AB881" s="1"/>
    </row>
    <row r="882" spans="1:28" x14ac:dyDescent="0.3">
      <c r="A882">
        <v>294</v>
      </c>
      <c r="B882">
        <v>2</v>
      </c>
      <c r="C882">
        <f>RS_wells_scenario_1_bgw!C882-RS_wells_baseline_bgw!C882</f>
        <v>-76549.233300000429</v>
      </c>
      <c r="D882">
        <f>RS_wells_scenario_1_bgw!D882-RS_wells_baseline_bgw!D882</f>
        <v>-3.0000001424923539E-4</v>
      </c>
      <c r="E882">
        <f>RS_wells_scenario_1_bgw!E882-RS_wells_baseline_bgw!E882</f>
        <v>-74847.25</v>
      </c>
      <c r="F882">
        <f>RS_wells_scenario_1_bgw!F882-RS_wells_baseline_bgw!F882</f>
        <v>0</v>
      </c>
      <c r="G882">
        <f>RS_wells_scenario_1_bgw!G882-RS_wells_baseline_bgw!G882</f>
        <v>0</v>
      </c>
      <c r="H882" s="19">
        <f>RS_wells_scenario_1_bgw!H882-RS_wells_baseline_bgw!H882</f>
        <v>-9151.5294999927282</v>
      </c>
      <c r="I882">
        <f>RS_wells_scenario_1_bgw!I882-RS_wells_baseline_bgw!I882</f>
        <v>17432.643500000238</v>
      </c>
      <c r="J882">
        <f>RS_wells_scenario_1_bgw!J882-RS_wells_baseline_bgw!J882</f>
        <v>5.1099999807775021E-2</v>
      </c>
      <c r="K882">
        <f>RS_wells_scenario_1_bgw!K882-RS_wells_baseline_bgw!K882</f>
        <v>-197892.45000000298</v>
      </c>
      <c r="L882">
        <f>RS_wells_scenario_1_bgw!L882-RS_wells_baseline_bgw!L882</f>
        <v>8827.3753999918699</v>
      </c>
      <c r="M882">
        <f>RS_wells_scenario_1_bgw!M882-RS_wells_baseline_bgw!M882</f>
        <v>0</v>
      </c>
      <c r="N882">
        <f>RS_wells_scenario_1_bgw!N882-RS_wells_baseline_bgw!N882</f>
        <v>11082.039299994707</v>
      </c>
      <c r="O882">
        <v>10.145833333333334</v>
      </c>
      <c r="P882">
        <f t="shared" si="188"/>
        <v>1964</v>
      </c>
      <c r="Q882" s="2">
        <f t="shared" si="189"/>
        <v>23518.479166665922</v>
      </c>
      <c r="R882">
        <f t="shared" si="190"/>
        <v>-0.46354109507416807</v>
      </c>
      <c r="S882">
        <f>I882*$O882/ref!$B$3</f>
        <v>4.0603465452345979</v>
      </c>
      <c r="T882">
        <f>K882*$O882/ref!$B$3</f>
        <v>-46.092374096075076</v>
      </c>
      <c r="U882">
        <f>L882*$O882/ref!$B$3</f>
        <v>2.056039476103861</v>
      </c>
      <c r="V882">
        <f>N882*$O882/ref!$B$3</f>
        <v>2.5811874134801722</v>
      </c>
      <c r="W882">
        <f t="shared" si="191"/>
        <v>5</v>
      </c>
      <c r="X882" t="str">
        <f t="shared" si="192"/>
        <v>5 1964</v>
      </c>
      <c r="AB882" s="1"/>
    </row>
    <row r="883" spans="1:28" x14ac:dyDescent="0.3">
      <c r="A883">
        <v>294</v>
      </c>
      <c r="B883">
        <v>3</v>
      </c>
      <c r="C883">
        <f>RS_wells_scenario_1_bgw!C883-RS_wells_baseline_bgw!C883</f>
        <v>-74372.795400001109</v>
      </c>
      <c r="D883">
        <f>RS_wells_scenario_1_bgw!D883-RS_wells_baseline_bgw!D883</f>
        <v>-2.9999995604157448E-4</v>
      </c>
      <c r="E883">
        <f>RS_wells_scenario_1_bgw!E883-RS_wells_baseline_bgw!E883</f>
        <v>-74847.25</v>
      </c>
      <c r="F883">
        <f>RS_wells_scenario_1_bgw!F883-RS_wells_baseline_bgw!F883</f>
        <v>0</v>
      </c>
      <c r="G883">
        <f>RS_wells_scenario_1_bgw!G883-RS_wells_baseline_bgw!G883</f>
        <v>0</v>
      </c>
      <c r="H883" s="19">
        <f>RS_wells_scenario_1_bgw!H883-RS_wells_baseline_bgw!H883</f>
        <v>-9346.1289000064135</v>
      </c>
      <c r="I883">
        <f>RS_wells_scenario_1_bgw!I883-RS_wells_baseline_bgw!I883</f>
        <v>19006.443500012159</v>
      </c>
      <c r="J883">
        <f>RS_wells_scenario_1_bgw!J883-RS_wells_baseline_bgw!J883</f>
        <v>5.1400000229477882E-2</v>
      </c>
      <c r="K883">
        <f>RS_wells_scenario_1_bgw!K883-RS_wells_baseline_bgw!K883</f>
        <v>-197892.45000000298</v>
      </c>
      <c r="L883">
        <f>RS_wells_scenario_1_bgw!L883-RS_wells_baseline_bgw!L883</f>
        <v>9137.718699991703</v>
      </c>
      <c r="M883">
        <f>RS_wells_scenario_1_bgw!M883-RS_wells_baseline_bgw!M883</f>
        <v>0</v>
      </c>
      <c r="N883">
        <f>RS_wells_scenario_1_bgw!N883-RS_wells_baseline_bgw!N883</f>
        <v>11173.277199998498</v>
      </c>
      <c r="O883">
        <v>10.145833333333334</v>
      </c>
      <c r="P883">
        <f t="shared" si="188"/>
        <v>1964</v>
      </c>
      <c r="Q883" s="2">
        <f t="shared" si="189"/>
        <v>23528.624999999254</v>
      </c>
      <c r="R883">
        <f t="shared" si="190"/>
        <v>-0.47008948682714574</v>
      </c>
      <c r="S883">
        <f>I883*$O883/ref!$B$3</f>
        <v>4.4269101930794319</v>
      </c>
      <c r="T883">
        <f>K883*$O883/ref!$B$3</f>
        <v>-46.092374096075076</v>
      </c>
      <c r="U883">
        <f>L883*$O883/ref!$B$3</f>
        <v>2.1283234843204584</v>
      </c>
      <c r="V883">
        <f>N883*$O883/ref!$B$3</f>
        <v>2.6024382061138223</v>
      </c>
      <c r="W883">
        <f t="shared" si="191"/>
        <v>5</v>
      </c>
      <c r="X883" t="str">
        <f t="shared" si="192"/>
        <v>5 1964</v>
      </c>
      <c r="AB883" s="1"/>
    </row>
    <row r="884" spans="1:28" x14ac:dyDescent="0.3">
      <c r="A884">
        <v>295</v>
      </c>
      <c r="B884">
        <v>1</v>
      </c>
      <c r="C884">
        <f>RS_wells_scenario_1_bgw!C884-RS_wells_baseline_bgw!C884</f>
        <v>-254407.59229999781</v>
      </c>
      <c r="D884">
        <f>RS_wells_scenario_1_bgw!D884-RS_wells_baseline_bgw!D884</f>
        <v>-3.0000001424923539E-4</v>
      </c>
      <c r="E884">
        <f>RS_wells_scenario_1_bgw!E884-RS_wells_baseline_bgw!E884</f>
        <v>-178243.6799999997</v>
      </c>
      <c r="F884">
        <f>RS_wells_scenario_1_bgw!F884-RS_wells_baseline_bgw!F884</f>
        <v>0</v>
      </c>
      <c r="G884">
        <f>RS_wells_scenario_1_bgw!G884-RS_wells_baseline_bgw!G884</f>
        <v>0</v>
      </c>
      <c r="H884" s="19">
        <f>RS_wells_scenario_1_bgw!H884-RS_wells_baseline_bgw!H884</f>
        <v>-9015.1178000122309</v>
      </c>
      <c r="I884">
        <f>RS_wells_scenario_1_bgw!I884-RS_wells_baseline_bgw!I884</f>
        <v>1006.181400001049</v>
      </c>
      <c r="J884">
        <f>RS_wells_scenario_1_bgw!J884-RS_wells_baseline_bgw!J884</f>
        <v>5.1599999889731407E-2</v>
      </c>
      <c r="K884">
        <f>RS_wells_scenario_1_bgw!K884-RS_wells_baseline_bgw!K884</f>
        <v>-471033.75</v>
      </c>
      <c r="L884">
        <f>RS_wells_scenario_1_bgw!L884-RS_wells_baseline_bgw!L884</f>
        <v>17424.54430000484</v>
      </c>
      <c r="M884">
        <f>RS_wells_scenario_1_bgw!M884-RS_wells_baseline_bgw!M884</f>
        <v>0</v>
      </c>
      <c r="N884">
        <f>RS_wells_scenario_1_bgw!N884-RS_wells_baseline_bgw!N884</f>
        <v>10892.11779999733</v>
      </c>
      <c r="O884">
        <v>10.145833333333334</v>
      </c>
      <c r="P884">
        <f t="shared" si="188"/>
        <v>1964</v>
      </c>
      <c r="Q884" s="2">
        <f t="shared" si="189"/>
        <v>23538.770833332586</v>
      </c>
      <c r="R884">
        <f t="shared" si="190"/>
        <v>-0.45606496219953174</v>
      </c>
      <c r="S884">
        <f>I884*$O884/ref!$B$3</f>
        <v>0.23435603277113509</v>
      </c>
      <c r="T884">
        <f>K884*$O884/ref!$B$3</f>
        <v>-109.71143071338383</v>
      </c>
      <c r="U884">
        <f>L884*$O884/ref!$B$3</f>
        <v>4.0584601096678705</v>
      </c>
      <c r="V884">
        <f>N884*$O884/ref!$B$3</f>
        <v>2.536951603439078</v>
      </c>
      <c r="W884">
        <f t="shared" si="191"/>
        <v>6</v>
      </c>
      <c r="X884" t="str">
        <f t="shared" si="192"/>
        <v>6 1964</v>
      </c>
      <c r="AB884" s="1"/>
    </row>
    <row r="885" spans="1:28" x14ac:dyDescent="0.3">
      <c r="A885">
        <v>295</v>
      </c>
      <c r="B885">
        <v>2</v>
      </c>
      <c r="C885">
        <f>RS_wells_scenario_1_bgw!C885-RS_wells_baseline_bgw!C885</f>
        <v>-250508.38049998879</v>
      </c>
      <c r="D885">
        <f>RS_wells_scenario_1_bgw!D885-RS_wells_baseline_bgw!D885</f>
        <v>-4.0000001899898052E-4</v>
      </c>
      <c r="E885">
        <f>RS_wells_scenario_1_bgw!E885-RS_wells_baseline_bgw!E885</f>
        <v>-178243.6799999997</v>
      </c>
      <c r="F885">
        <f>RS_wells_scenario_1_bgw!F885-RS_wells_baseline_bgw!F885</f>
        <v>0</v>
      </c>
      <c r="G885">
        <f>RS_wells_scenario_1_bgw!G885-RS_wells_baseline_bgw!G885</f>
        <v>0</v>
      </c>
      <c r="H885" s="19">
        <f>RS_wells_scenario_1_bgw!H885-RS_wells_baseline_bgw!H885</f>
        <v>-10908.924500003457</v>
      </c>
      <c r="I885">
        <f>RS_wells_scenario_1_bgw!I885-RS_wells_baseline_bgw!I885</f>
        <v>852.49249999970198</v>
      </c>
      <c r="J885">
        <f>RS_wells_scenario_1_bgw!J885-RS_wells_baseline_bgw!J885</f>
        <v>5.1900000311434269E-2</v>
      </c>
      <c r="K885">
        <f>RS_wells_scenario_1_bgw!K885-RS_wells_baseline_bgw!K885</f>
        <v>-471033.75</v>
      </c>
      <c r="L885">
        <f>RS_wells_scenario_1_bgw!L885-RS_wells_baseline_bgw!L885</f>
        <v>19486.072800010443</v>
      </c>
      <c r="M885">
        <f>RS_wells_scenario_1_bgw!M885-RS_wells_baseline_bgw!M885</f>
        <v>0</v>
      </c>
      <c r="N885">
        <f>RS_wells_scenario_1_bgw!N885-RS_wells_baseline_bgw!N885</f>
        <v>10802.882600001991</v>
      </c>
      <c r="O885">
        <v>10.145833333333334</v>
      </c>
      <c r="P885">
        <f t="shared" si="188"/>
        <v>1964</v>
      </c>
      <c r="Q885" s="2">
        <f t="shared" si="189"/>
        <v>23548.916666665918</v>
      </c>
      <c r="R885">
        <f t="shared" si="190"/>
        <v>-0.49740680641478691</v>
      </c>
      <c r="S885">
        <f>I885*$O885/ref!$B$3</f>
        <v>0.19855938528268235</v>
      </c>
      <c r="T885">
        <f>K885*$O885/ref!$B$3</f>
        <v>-109.71143071338383</v>
      </c>
      <c r="U885">
        <f>L885*$O885/ref!$B$3</f>
        <v>4.538623667357804</v>
      </c>
      <c r="V885">
        <f>N885*$O885/ref!$B$3</f>
        <v>2.516167272249469</v>
      </c>
      <c r="W885">
        <f t="shared" si="191"/>
        <v>6</v>
      </c>
      <c r="X885" t="str">
        <f t="shared" si="192"/>
        <v>6 1964</v>
      </c>
      <c r="AB885" s="1"/>
    </row>
    <row r="886" spans="1:28" x14ac:dyDescent="0.3">
      <c r="A886">
        <v>295</v>
      </c>
      <c r="B886">
        <v>3</v>
      </c>
      <c r="C886">
        <f>RS_wells_scenario_1_bgw!C886-RS_wells_baseline_bgw!C886</f>
        <v>-249250.51790000498</v>
      </c>
      <c r="D886">
        <f>RS_wells_scenario_1_bgw!D886-RS_wells_baseline_bgw!D886</f>
        <v>-4.9999996554106474E-4</v>
      </c>
      <c r="E886">
        <f>RS_wells_scenario_1_bgw!E886-RS_wells_baseline_bgw!E886</f>
        <v>-178243.6799999997</v>
      </c>
      <c r="F886">
        <f>RS_wells_scenario_1_bgw!F886-RS_wells_baseline_bgw!F886</f>
        <v>0</v>
      </c>
      <c r="G886">
        <f>RS_wells_scenario_1_bgw!G886-RS_wells_baseline_bgw!G886</f>
        <v>0</v>
      </c>
      <c r="H886" s="19">
        <f>RS_wells_scenario_1_bgw!H886-RS_wells_baseline_bgw!H886</f>
        <v>1596.1280000060797</v>
      </c>
      <c r="I886">
        <f>RS_wells_scenario_1_bgw!I886-RS_wells_baseline_bgw!I886</f>
        <v>1101.6832999996841</v>
      </c>
      <c r="J886">
        <f>RS_wells_scenario_1_bgw!J886-RS_wells_baseline_bgw!J886</f>
        <v>5.2199999801814556E-2</v>
      </c>
      <c r="K886">
        <f>RS_wells_scenario_1_bgw!K886-RS_wells_baseline_bgw!K886</f>
        <v>-471033.75</v>
      </c>
      <c r="L886">
        <f>RS_wells_scenario_1_bgw!L886-RS_wells_baseline_bgw!L886</f>
        <v>21064.829800009727</v>
      </c>
      <c r="M886">
        <f>RS_wells_scenario_1_bgw!M886-RS_wells_baseline_bgw!M886</f>
        <v>0</v>
      </c>
      <c r="N886">
        <f>RS_wells_scenario_1_bgw!N886-RS_wells_baseline_bgw!N886</f>
        <v>11118.156500004232</v>
      </c>
      <c r="O886">
        <v>10.145833333333334</v>
      </c>
      <c r="P886">
        <f t="shared" si="188"/>
        <v>1964</v>
      </c>
      <c r="Q886" s="2">
        <f t="shared" si="189"/>
        <v>23559.062499999251</v>
      </c>
      <c r="R886">
        <f t="shared" si="190"/>
        <v>-0.21814498281782707</v>
      </c>
      <c r="S886">
        <f>I886*$O886/ref!$B$3</f>
        <v>0.25659998043878468</v>
      </c>
      <c r="T886">
        <f>K886*$O886/ref!$B$3</f>
        <v>-109.71143071338383</v>
      </c>
      <c r="U886">
        <f>L886*$O886/ref!$B$3</f>
        <v>4.9063418812197437</v>
      </c>
      <c r="V886">
        <f>N886*$O886/ref!$B$3</f>
        <v>2.589599697496777</v>
      </c>
      <c r="W886">
        <f t="shared" si="191"/>
        <v>6</v>
      </c>
      <c r="X886" t="str">
        <f t="shared" si="192"/>
        <v>6 1964</v>
      </c>
      <c r="AB886" s="1"/>
    </row>
    <row r="887" spans="1:28" x14ac:dyDescent="0.3">
      <c r="A887">
        <v>296</v>
      </c>
      <c r="B887">
        <v>1</v>
      </c>
      <c r="C887">
        <f>RS_wells_scenario_1_bgw!C887-RS_wells_baseline_bgw!C887</f>
        <v>-835619.99979999661</v>
      </c>
      <c r="D887">
        <f>RS_wells_scenario_1_bgw!D887-RS_wells_baseline_bgw!D887</f>
        <v>-4.9999996554106474E-4</v>
      </c>
      <c r="E887">
        <f>RS_wells_scenario_1_bgw!E887-RS_wells_baseline_bgw!E887</f>
        <v>-547819</v>
      </c>
      <c r="F887">
        <f>RS_wells_scenario_1_bgw!F887-RS_wells_baseline_bgw!F887</f>
        <v>0</v>
      </c>
      <c r="G887">
        <f>RS_wells_scenario_1_bgw!G887-RS_wells_baseline_bgw!G887</f>
        <v>0</v>
      </c>
      <c r="H887" s="19">
        <f>RS_wells_scenario_1_bgw!H887-RS_wells_baseline_bgw!H887</f>
        <v>-24751.364099994302</v>
      </c>
      <c r="I887">
        <f>RS_wells_scenario_1_bgw!I887-RS_wells_baseline_bgw!I887</f>
        <v>-3971.5515999998897</v>
      </c>
      <c r="J887">
        <f>RS_wells_scenario_1_bgw!J887-RS_wells_baseline_bgw!J887</f>
        <v>5.2699999883770943E-2</v>
      </c>
      <c r="K887">
        <f>RS_wells_scenario_1_bgw!K887-RS_wells_baseline_bgw!K887</f>
        <v>-1447336.7099999785</v>
      </c>
      <c r="L887">
        <f>RS_wells_scenario_1_bgw!L887-RS_wells_baseline_bgw!L887</f>
        <v>33901.66369998455</v>
      </c>
      <c r="M887">
        <f>RS_wells_scenario_1_bgw!M887-RS_wells_baseline_bgw!M887</f>
        <v>0</v>
      </c>
      <c r="N887">
        <f>RS_wells_scenario_1_bgw!N887-RS_wells_baseline_bgw!N887</f>
        <v>7635.3586999997497</v>
      </c>
      <c r="O887">
        <v>10.145833333333334</v>
      </c>
      <c r="P887">
        <f t="shared" si="188"/>
        <v>1964</v>
      </c>
      <c r="Q887" s="2">
        <f t="shared" si="189"/>
        <v>23569.208333332583</v>
      </c>
      <c r="R887">
        <f t="shared" si="190"/>
        <v>-0.74196386712472051</v>
      </c>
      <c r="S887">
        <f>I887*$O887/ref!$B$3</f>
        <v>-0.92503904059532183</v>
      </c>
      <c r="T887">
        <f>K887*$O887/ref!$B$3</f>
        <v>-337.10828826617956</v>
      </c>
      <c r="U887">
        <f>L887*$O887/ref!$B$3</f>
        <v>7.8962495322029369</v>
      </c>
      <c r="V887">
        <f>N887*$O887/ref!$B$3</f>
        <v>1.7783993758129966</v>
      </c>
      <c r="W887">
        <f t="shared" si="191"/>
        <v>7</v>
      </c>
      <c r="X887" t="str">
        <f t="shared" si="192"/>
        <v>7 1964</v>
      </c>
      <c r="AB887" s="1"/>
    </row>
    <row r="888" spans="1:28" x14ac:dyDescent="0.3">
      <c r="A888">
        <v>296</v>
      </c>
      <c r="B888">
        <v>2</v>
      </c>
      <c r="C888">
        <f>RS_wells_scenario_1_bgw!C888-RS_wells_baseline_bgw!C888</f>
        <v>-852945.74089998007</v>
      </c>
      <c r="D888">
        <f>RS_wells_scenario_1_bgw!D888-RS_wells_baseline_bgw!D888</f>
        <v>-4.0000001899898052E-4</v>
      </c>
      <c r="E888">
        <f>RS_wells_scenario_1_bgw!E888-RS_wells_baseline_bgw!E888</f>
        <v>-547819</v>
      </c>
      <c r="F888">
        <f>RS_wells_scenario_1_bgw!F888-RS_wells_baseline_bgw!F888</f>
        <v>0</v>
      </c>
      <c r="G888">
        <f>RS_wells_scenario_1_bgw!G888-RS_wells_baseline_bgw!G888</f>
        <v>0</v>
      </c>
      <c r="H888" s="19">
        <f>RS_wells_scenario_1_bgw!H888-RS_wells_baseline_bgw!H888</f>
        <v>14539.536800004542</v>
      </c>
      <c r="I888">
        <f>RS_wells_scenario_1_bgw!I888-RS_wells_baseline_bgw!I888</f>
        <v>-25.497299999929965</v>
      </c>
      <c r="J888">
        <f>RS_wells_scenario_1_bgw!J888-RS_wells_baseline_bgw!J888</f>
        <v>5.3400000091642141E-2</v>
      </c>
      <c r="K888">
        <f>RS_wells_scenario_1_bgw!K888-RS_wells_baseline_bgw!K888</f>
        <v>-1447336.7099999785</v>
      </c>
      <c r="L888">
        <f>RS_wells_scenario_1_bgw!L888-RS_wells_baseline_bgw!L888</f>
        <v>40554.186399996281</v>
      </c>
      <c r="M888">
        <f>RS_wells_scenario_1_bgw!M888-RS_wells_baseline_bgw!M888</f>
        <v>0</v>
      </c>
      <c r="N888">
        <f>RS_wells_scenario_1_bgw!N888-RS_wells_baseline_bgw!N888</f>
        <v>15815.027599997818</v>
      </c>
      <c r="O888">
        <v>10.145833333333334</v>
      </c>
      <c r="P888">
        <f t="shared" si="188"/>
        <v>1964</v>
      </c>
      <c r="Q888" s="2">
        <f t="shared" si="189"/>
        <v>23579.354166665915</v>
      </c>
      <c r="R888">
        <f t="shared" si="190"/>
        <v>-2.9220865979227413E-2</v>
      </c>
      <c r="S888">
        <f>I888*$O888/ref!$B$3</f>
        <v>-5.9387363693592628E-3</v>
      </c>
      <c r="T888">
        <f>K888*$O888/ref!$B$3</f>
        <v>-337.10828826617956</v>
      </c>
      <c r="U888">
        <f>L888*$O888/ref!$B$3</f>
        <v>9.4457303990655568</v>
      </c>
      <c r="V888">
        <f>N888*$O888/ref!$B$3</f>
        <v>3.6835774607815552</v>
      </c>
      <c r="W888">
        <f t="shared" si="191"/>
        <v>7</v>
      </c>
      <c r="X888" t="str">
        <f t="shared" si="192"/>
        <v>7 1964</v>
      </c>
      <c r="AB888" s="1"/>
    </row>
    <row r="889" spans="1:28" x14ac:dyDescent="0.3">
      <c r="A889">
        <v>296</v>
      </c>
      <c r="B889">
        <v>3</v>
      </c>
      <c r="C889">
        <f>RS_wells_scenario_1_bgw!C889-RS_wells_baseline_bgw!C889</f>
        <v>-850189.65410000086</v>
      </c>
      <c r="D889">
        <f>RS_wells_scenario_1_bgw!D889-RS_wells_baseline_bgw!D889</f>
        <v>-5.0000008195638657E-4</v>
      </c>
      <c r="E889">
        <f>RS_wells_scenario_1_bgw!E889-RS_wells_baseline_bgw!E889</f>
        <v>-547819</v>
      </c>
      <c r="F889">
        <f>RS_wells_scenario_1_bgw!F889-RS_wells_baseline_bgw!F889</f>
        <v>0</v>
      </c>
      <c r="G889">
        <f>RS_wells_scenario_1_bgw!G889-RS_wells_baseline_bgw!G889</f>
        <v>0</v>
      </c>
      <c r="H889" s="19">
        <f>RS_wells_scenario_1_bgw!H889-RS_wells_baseline_bgw!H889</f>
        <v>17948.027300000191</v>
      </c>
      <c r="I889">
        <f>RS_wells_scenario_1_bgw!I889-RS_wells_baseline_bgw!I889</f>
        <v>-2.5988999996334314</v>
      </c>
      <c r="J889">
        <f>RS_wells_scenario_1_bgw!J889-RS_wells_baseline_bgw!J889</f>
        <v>5.4300000425428152E-2</v>
      </c>
      <c r="K889">
        <f>RS_wells_scenario_1_bgw!K889-RS_wells_baseline_bgw!K889</f>
        <v>-1447336.7099999785</v>
      </c>
      <c r="L889">
        <f>RS_wells_scenario_1_bgw!L889-RS_wells_baseline_bgw!L889</f>
        <v>48013.997899979353</v>
      </c>
      <c r="M889">
        <f>RS_wells_scenario_1_bgw!M889-RS_wells_baseline_bgw!M889</f>
        <v>0</v>
      </c>
      <c r="N889">
        <f>RS_wells_scenario_1_bgw!N889-RS_wells_baseline_bgw!N889</f>
        <v>19219.996899999678</v>
      </c>
      <c r="O889">
        <v>10.145833333333334</v>
      </c>
      <c r="P889">
        <f t="shared" si="188"/>
        <v>1964</v>
      </c>
      <c r="Q889" s="2">
        <f t="shared" si="189"/>
        <v>23589.499999999247</v>
      </c>
      <c r="R889">
        <f t="shared" si="190"/>
        <v>-2.9140197021752287E-2</v>
      </c>
      <c r="S889">
        <f>I889*$O889/ref!$B$3</f>
        <v>-6.0532613053904626E-4</v>
      </c>
      <c r="T889">
        <f>K889*$O889/ref!$B$3</f>
        <v>-337.10828826617956</v>
      </c>
      <c r="U889">
        <f>L889*$O889/ref!$B$3</f>
        <v>11.183241973374821</v>
      </c>
      <c r="V889">
        <f>N889*$O889/ref!$B$3</f>
        <v>4.4766502574513334</v>
      </c>
      <c r="W889">
        <f t="shared" si="191"/>
        <v>7</v>
      </c>
      <c r="X889" t="str">
        <f t="shared" si="192"/>
        <v>7 1964</v>
      </c>
      <c r="AB889" s="1"/>
    </row>
    <row r="890" spans="1:28" x14ac:dyDescent="0.3">
      <c r="A890">
        <v>297</v>
      </c>
      <c r="B890">
        <v>1</v>
      </c>
      <c r="C890">
        <f>RS_wells_scenario_1_bgw!C890-RS_wells_baseline_bgw!C890</f>
        <v>-806694.73679998517</v>
      </c>
      <c r="D890">
        <f>RS_wells_scenario_1_bgw!D890-RS_wells_baseline_bgw!D890</f>
        <v>-5.0000008195638657E-4</v>
      </c>
      <c r="E890">
        <f>RS_wells_scenario_1_bgw!E890-RS_wells_baseline_bgw!E890</f>
        <v>-601288.68000000715</v>
      </c>
      <c r="F890">
        <f>RS_wells_scenario_1_bgw!F890-RS_wells_baseline_bgw!F890</f>
        <v>0</v>
      </c>
      <c r="G890">
        <f>RS_wells_scenario_1_bgw!G890-RS_wells_baseline_bgw!G890</f>
        <v>0</v>
      </c>
      <c r="H890" s="19">
        <f>RS_wells_scenario_1_bgw!H890-RS_wells_baseline_bgw!H890</f>
        <v>17461.60340000689</v>
      </c>
      <c r="I890">
        <f>RS_wells_scenario_1_bgw!I890-RS_wells_baseline_bgw!I890</f>
        <v>150881.43529999256</v>
      </c>
      <c r="J890">
        <f>RS_wells_scenario_1_bgw!J890-RS_wells_baseline_bgw!J890</f>
        <v>5.8900000061839819E-2</v>
      </c>
      <c r="K890">
        <f>RS_wells_scenario_1_bgw!K890-RS_wells_baseline_bgw!K890</f>
        <v>-1588586.8700000048</v>
      </c>
      <c r="L890">
        <f>RS_wells_scenario_1_bgw!L890-RS_wells_baseline_bgw!L890</f>
        <v>26510.831599995494</v>
      </c>
      <c r="M890">
        <f>RS_wells_scenario_1_bgw!M890-RS_wells_baseline_bgw!M890</f>
        <v>0</v>
      </c>
      <c r="N890">
        <f>RS_wells_scenario_1_bgw!N890-RS_wells_baseline_bgw!N890</f>
        <v>21333.495400004089</v>
      </c>
      <c r="O890">
        <v>10.145833333333334</v>
      </c>
      <c r="P890">
        <f t="shared" si="188"/>
        <v>1964</v>
      </c>
      <c r="Q890" s="2">
        <f t="shared" si="189"/>
        <v>23599.645833332579</v>
      </c>
      <c r="R890">
        <f t="shared" si="190"/>
        <v>-8.8703138602455864E-2</v>
      </c>
      <c r="S890">
        <f>I890*$O890/ref!$B$3</f>
        <v>35.142743242604254</v>
      </c>
      <c r="T890">
        <f>K890*$O890/ref!$B$3</f>
        <v>-370.00775065522765</v>
      </c>
      <c r="U890">
        <f>L890*$O890/ref!$B$3</f>
        <v>6.1748043834164594</v>
      </c>
      <c r="V890">
        <f>N890*$O890/ref!$B$3</f>
        <v>4.9689184744232051</v>
      </c>
      <c r="W890">
        <f t="shared" si="191"/>
        <v>8</v>
      </c>
      <c r="X890" t="str">
        <f t="shared" si="192"/>
        <v>8 1964</v>
      </c>
      <c r="AB890" s="1"/>
    </row>
    <row r="891" spans="1:28" x14ac:dyDescent="0.3">
      <c r="A891">
        <v>297</v>
      </c>
      <c r="B891">
        <v>2</v>
      </c>
      <c r="C891">
        <f>RS_wells_scenario_1_bgw!C891-RS_wells_baseline_bgw!C891</f>
        <v>-783752.35150000453</v>
      </c>
      <c r="D891">
        <f>RS_wells_scenario_1_bgw!D891-RS_wells_baseline_bgw!D891</f>
        <v>-6.4000000711530447E-3</v>
      </c>
      <c r="E891">
        <f>RS_wells_scenario_1_bgw!E891-RS_wells_baseline_bgw!E891</f>
        <v>-601288.68000000715</v>
      </c>
      <c r="F891">
        <f>RS_wells_scenario_1_bgw!F891-RS_wells_baseline_bgw!F891</f>
        <v>0</v>
      </c>
      <c r="G891">
        <f>RS_wells_scenario_1_bgw!G891-RS_wells_baseline_bgw!G891</f>
        <v>0</v>
      </c>
      <c r="H891" s="19">
        <f>RS_wells_scenario_1_bgw!H891-RS_wells_baseline_bgw!H891</f>
        <v>-141044.68860000372</v>
      </c>
      <c r="I891">
        <f>RS_wells_scenario_1_bgw!I891-RS_wells_baseline_bgw!I891</f>
        <v>163376.21050000191</v>
      </c>
      <c r="J891">
        <f>RS_wells_scenario_1_bgw!J891-RS_wells_baseline_bgw!J891</f>
        <v>2.6366000003181398</v>
      </c>
      <c r="K891">
        <f>RS_wells_scenario_1_bgw!K891-RS_wells_baseline_bgw!K891</f>
        <v>-1588586.8700000048</v>
      </c>
      <c r="L891">
        <f>RS_wells_scenario_1_bgw!L891-RS_wells_baseline_bgw!L891</f>
        <v>30620.264100000262</v>
      </c>
      <c r="M891">
        <f>RS_wells_scenario_1_bgw!M891-RS_wells_baseline_bgw!M891</f>
        <v>0</v>
      </c>
      <c r="N891">
        <f>RS_wells_scenario_1_bgw!N891-RS_wells_baseline_bgw!N891</f>
        <v>23690.902899995446</v>
      </c>
      <c r="O891">
        <v>10.145833333333334</v>
      </c>
      <c r="P891">
        <f t="shared" si="188"/>
        <v>1964</v>
      </c>
      <c r="Q891" s="2">
        <f t="shared" si="189"/>
        <v>23609.791666665911</v>
      </c>
      <c r="R891">
        <f t="shared" si="190"/>
        <v>-3.7740112600228906</v>
      </c>
      <c r="S891">
        <f>I891*$O891/ref!$B$3</f>
        <v>38.052979852263604</v>
      </c>
      <c r="T891">
        <f>K891*$O891/ref!$B$3</f>
        <v>-370.00775065522765</v>
      </c>
      <c r="U891">
        <f>L891*$O891/ref!$B$3</f>
        <v>7.1319581308827518</v>
      </c>
      <c r="V891">
        <f>N891*$O891/ref!$B$3</f>
        <v>5.5179970693190343</v>
      </c>
      <c r="W891">
        <f t="shared" si="191"/>
        <v>8</v>
      </c>
      <c r="X891" t="str">
        <f t="shared" si="192"/>
        <v>8 1964</v>
      </c>
      <c r="AB891" s="1"/>
    </row>
    <row r="892" spans="1:28" x14ac:dyDescent="0.3">
      <c r="A892">
        <v>297</v>
      </c>
      <c r="B892">
        <v>3</v>
      </c>
      <c r="C892">
        <f>RS_wells_scenario_1_bgw!C892-RS_wells_baseline_bgw!C892</f>
        <v>-765187.78490000963</v>
      </c>
      <c r="D892">
        <f>RS_wells_scenario_1_bgw!D892-RS_wells_baseline_bgw!D892</f>
        <v>-1.1800000036600977E-2</v>
      </c>
      <c r="E892">
        <f>RS_wells_scenario_1_bgw!E892-RS_wells_baseline_bgw!E892</f>
        <v>-601288.68000000715</v>
      </c>
      <c r="F892">
        <f>RS_wells_scenario_1_bgw!F892-RS_wells_baseline_bgw!F892</f>
        <v>0</v>
      </c>
      <c r="G892">
        <f>RS_wells_scenario_1_bgw!G892-RS_wells_baseline_bgw!G892</f>
        <v>0</v>
      </c>
      <c r="H892" s="19">
        <f>RS_wells_scenario_1_bgw!H892-RS_wells_baseline_bgw!H892</f>
        <v>-77003.574000000954</v>
      </c>
      <c r="I892">
        <f>RS_wells_scenario_1_bgw!I892-RS_wells_baseline_bgw!I892</f>
        <v>89898.156199999154</v>
      </c>
      <c r="J892">
        <f>RS_wells_scenario_1_bgw!J892-RS_wells_baseline_bgw!J892</f>
        <v>1.0531999999657273</v>
      </c>
      <c r="K892">
        <f>RS_wells_scenario_1_bgw!K892-RS_wells_baseline_bgw!K892</f>
        <v>-1588586.8700000048</v>
      </c>
      <c r="L892">
        <f>RS_wells_scenario_1_bgw!L892-RS_wells_baseline_bgw!L892</f>
        <v>32466.639000013471</v>
      </c>
      <c r="M892">
        <f>RS_wells_scenario_1_bgw!M892-RS_wells_baseline_bgw!M892</f>
        <v>0</v>
      </c>
      <c r="N892">
        <f>RS_wells_scenario_1_bgw!N892-RS_wells_baseline_bgw!N892</f>
        <v>24996.884300000966</v>
      </c>
      <c r="O892">
        <v>10.145833333333334</v>
      </c>
      <c r="P892">
        <f t="shared" si="188"/>
        <v>1964</v>
      </c>
      <c r="Q892" s="2">
        <f t="shared" si="189"/>
        <v>23619.937499999243</v>
      </c>
      <c r="R892">
        <f t="shared" si="190"/>
        <v>-2.3367802588774782</v>
      </c>
      <c r="S892">
        <f>I892*$O892/ref!$B$3</f>
        <v>20.938744485288296</v>
      </c>
      <c r="T892">
        <f>K892*$O892/ref!$B$3</f>
        <v>-370.00775065522765</v>
      </c>
      <c r="U892">
        <f>L892*$O892/ref!$B$3</f>
        <v>7.5620089115619082</v>
      </c>
      <c r="V892">
        <f>N892*$O892/ref!$B$3</f>
        <v>5.8221814040501947</v>
      </c>
      <c r="W892">
        <f t="shared" si="191"/>
        <v>8</v>
      </c>
      <c r="X892" t="str">
        <f t="shared" si="192"/>
        <v>8 1964</v>
      </c>
      <c r="AB892" s="1"/>
    </row>
    <row r="893" spans="1:28" x14ac:dyDescent="0.3">
      <c r="A893">
        <v>298</v>
      </c>
      <c r="B893">
        <v>1</v>
      </c>
      <c r="C893">
        <f>RS_wells_scenario_1_bgw!C893-RS_wells_baseline_bgw!C893</f>
        <v>-621302.4103000164</v>
      </c>
      <c r="D893">
        <f>RS_wells_scenario_1_bgw!D893-RS_wells_baseline_bgw!D893</f>
        <v>-1.5000000013969839E-2</v>
      </c>
      <c r="E893">
        <f>RS_wells_scenario_1_bgw!E893-RS_wells_baseline_bgw!E893</f>
        <v>-269910.8900000006</v>
      </c>
      <c r="F893">
        <f>RS_wells_scenario_1_bgw!F893-RS_wells_baseline_bgw!F893</f>
        <v>0</v>
      </c>
      <c r="G893">
        <f>RS_wells_scenario_1_bgw!G893-RS_wells_baseline_bgw!G893</f>
        <v>0</v>
      </c>
      <c r="H893" s="19">
        <f>RS_wells_scenario_1_bgw!H893-RS_wells_baseline_bgw!H893</f>
        <v>-40748.460199996829</v>
      </c>
      <c r="I893">
        <f>RS_wells_scenario_1_bgw!I893-RS_wells_baseline_bgw!I893</f>
        <v>-273797.17469999939</v>
      </c>
      <c r="J893">
        <f>RS_wells_scenario_1_bgw!J893-RS_wells_baseline_bgw!J893</f>
        <v>0.49890000000596046</v>
      </c>
      <c r="K893">
        <f>RS_wells_scenario_1_bgw!K893-RS_wells_baseline_bgw!K893</f>
        <v>-713189.98000000417</v>
      </c>
      <c r="L893">
        <f>RS_wells_scenario_1_bgw!L893-RS_wells_baseline_bgw!L893</f>
        <v>31565.35150000453</v>
      </c>
      <c r="M893">
        <f>RS_wells_scenario_1_bgw!M893-RS_wells_baseline_bgw!M893</f>
        <v>0</v>
      </c>
      <c r="N893">
        <f>RS_wells_scenario_1_bgw!N893-RS_wells_baseline_bgw!N893</f>
        <v>26087.56440000236</v>
      </c>
      <c r="O893">
        <v>10.145833333333334</v>
      </c>
      <c r="P893">
        <f t="shared" si="188"/>
        <v>1964</v>
      </c>
      <c r="Q893" s="2">
        <f t="shared" si="189"/>
        <v>23630.083333332575</v>
      </c>
      <c r="R893">
        <f t="shared" si="190"/>
        <v>-1.5311804032073124</v>
      </c>
      <c r="S893">
        <f>I893*$O893/ref!$B$3</f>
        <v>-63.771820515237465</v>
      </c>
      <c r="T893">
        <f>K893*$O893/ref!$B$3</f>
        <v>-166.1135599651831</v>
      </c>
      <c r="U893">
        <f>L893*$O893/ref!$B$3</f>
        <v>7.3520843761967241</v>
      </c>
      <c r="V893">
        <f>N893*$O893/ref!$B$3</f>
        <v>6.0762185600326895</v>
      </c>
      <c r="W893">
        <f t="shared" si="191"/>
        <v>9</v>
      </c>
      <c r="X893" t="str">
        <f t="shared" si="192"/>
        <v>9 1964</v>
      </c>
      <c r="AB893" s="1"/>
    </row>
    <row r="894" spans="1:28" x14ac:dyDescent="0.3">
      <c r="A894">
        <v>298</v>
      </c>
      <c r="B894">
        <v>2</v>
      </c>
      <c r="C894">
        <f>RS_wells_scenario_1_bgw!C894-RS_wells_baseline_bgw!C894</f>
        <v>-493647.11869999766</v>
      </c>
      <c r="D894">
        <f>RS_wells_scenario_1_bgw!D894-RS_wells_baseline_bgw!D894</f>
        <v>-1.6499999968800694E-2</v>
      </c>
      <c r="E894">
        <f>RS_wells_scenario_1_bgw!E894-RS_wells_baseline_bgw!E894</f>
        <v>-269910.8900000006</v>
      </c>
      <c r="F894">
        <f>RS_wells_scenario_1_bgw!F894-RS_wells_baseline_bgw!F894</f>
        <v>0</v>
      </c>
      <c r="G894">
        <f>RS_wells_scenario_1_bgw!G894-RS_wells_baseline_bgw!G894</f>
        <v>0</v>
      </c>
      <c r="H894" s="19">
        <f>RS_wells_scenario_1_bgw!H894-RS_wells_baseline_bgw!H894</f>
        <v>-26756.789200000465</v>
      </c>
      <c r="I894">
        <f>RS_wells_scenario_1_bgw!I894-RS_wells_baseline_bgw!I894</f>
        <v>-137551.95689999685</v>
      </c>
      <c r="J894">
        <f>RS_wells_scenario_1_bgw!J894-RS_wells_baseline_bgw!J894</f>
        <v>0.29030000045895576</v>
      </c>
      <c r="K894">
        <f>RS_wells_scenario_1_bgw!K894-RS_wells_baseline_bgw!K894</f>
        <v>-713189.98000000417</v>
      </c>
      <c r="L894">
        <f>RS_wells_scenario_1_bgw!L894-RS_wells_baseline_bgw!L894</f>
        <v>32712.217999994755</v>
      </c>
      <c r="M894">
        <f>RS_wells_scenario_1_bgw!M894-RS_wells_baseline_bgw!M894</f>
        <v>0</v>
      </c>
      <c r="N894">
        <f>RS_wells_scenario_1_bgw!N894-RS_wells_baseline_bgw!N894</f>
        <v>27406.308499999344</v>
      </c>
      <c r="O894">
        <v>10.145833333333334</v>
      </c>
      <c r="P894">
        <f t="shared" si="188"/>
        <v>1964</v>
      </c>
      <c r="Q894" s="2">
        <f t="shared" si="189"/>
        <v>23640.229166665908</v>
      </c>
      <c r="R894">
        <f t="shared" si="190"/>
        <v>-1.2408498900343599</v>
      </c>
      <c r="S894">
        <f>I894*$O894/ref!$B$3</f>
        <v>-32.03809066531722</v>
      </c>
      <c r="T894">
        <f>K894*$O894/ref!$B$3</f>
        <v>-166.1135599651831</v>
      </c>
      <c r="U894">
        <f>L894*$O894/ref!$B$3</f>
        <v>7.6192082596789135</v>
      </c>
      <c r="V894">
        <f>N894*$O894/ref!$B$3</f>
        <v>6.3833755354203401</v>
      </c>
      <c r="W894">
        <f t="shared" si="191"/>
        <v>9</v>
      </c>
      <c r="X894" t="str">
        <f t="shared" si="192"/>
        <v>9 1964</v>
      </c>
      <c r="AB894" s="1"/>
    </row>
    <row r="895" spans="1:28" x14ac:dyDescent="0.3">
      <c r="A895">
        <v>298</v>
      </c>
      <c r="B895">
        <v>3</v>
      </c>
      <c r="C895">
        <f>RS_wells_scenario_1_bgw!C895-RS_wells_baseline_bgw!C895</f>
        <v>-426159.21770000458</v>
      </c>
      <c r="D895">
        <f>RS_wells_scenario_1_bgw!D895-RS_wells_baseline_bgw!D895</f>
        <v>-1.6899999987799674E-2</v>
      </c>
      <c r="E895">
        <f>RS_wells_scenario_1_bgw!E895-RS_wells_baseline_bgw!E895</f>
        <v>-269910.8900000006</v>
      </c>
      <c r="F895">
        <f>RS_wells_scenario_1_bgw!F895-RS_wells_baseline_bgw!F895</f>
        <v>0</v>
      </c>
      <c r="G895">
        <f>RS_wells_scenario_1_bgw!G895-RS_wells_baseline_bgw!G895</f>
        <v>0</v>
      </c>
      <c r="H895" s="19">
        <f>RS_wells_scenario_1_bgw!H895-RS_wells_baseline_bgw!H895</f>
        <v>-19728.675300002098</v>
      </c>
      <c r="I895">
        <f>RS_wells_scenario_1_bgw!I895-RS_wells_baseline_bgw!I895</f>
        <v>-65820.754099998623</v>
      </c>
      <c r="J895">
        <f>RS_wells_scenario_1_bgw!J895-RS_wells_baseline_bgw!J895</f>
        <v>0.20160000026226044</v>
      </c>
      <c r="K895">
        <f>RS_wells_scenario_1_bgw!K895-RS_wells_baseline_bgw!K895</f>
        <v>-713189.98000000417</v>
      </c>
      <c r="L895">
        <f>RS_wells_scenario_1_bgw!L895-RS_wells_baseline_bgw!L895</f>
        <v>33888.967600002885</v>
      </c>
      <c r="M895">
        <f>RS_wells_scenario_1_bgw!M895-RS_wells_baseline_bgw!M895</f>
        <v>0</v>
      </c>
      <c r="N895">
        <f>RS_wells_scenario_1_bgw!N895-RS_wells_baseline_bgw!N895</f>
        <v>28395.840099997818</v>
      </c>
      <c r="O895">
        <v>10.145833333333334</v>
      </c>
      <c r="P895">
        <f t="shared" si="188"/>
        <v>1964</v>
      </c>
      <c r="Q895" s="2">
        <f t="shared" si="189"/>
        <v>23650.37499999924</v>
      </c>
      <c r="R895">
        <f t="shared" si="190"/>
        <v>-1.1025089438717048</v>
      </c>
      <c r="S895">
        <f>I895*$O895/ref!$B$3</f>
        <v>-15.330725458514756</v>
      </c>
      <c r="T895">
        <f>K895*$O895/ref!$B$3</f>
        <v>-166.1135599651831</v>
      </c>
      <c r="U895">
        <f>L895*$O895/ref!$B$3</f>
        <v>7.8932924037732466</v>
      </c>
      <c r="V895">
        <f>N895*$O895/ref!$B$3</f>
        <v>6.6138535586446565</v>
      </c>
      <c r="W895">
        <f t="shared" si="191"/>
        <v>9</v>
      </c>
      <c r="X895" t="str">
        <f t="shared" si="192"/>
        <v>9 1964</v>
      </c>
      <c r="AB895" s="1"/>
    </row>
    <row r="896" spans="1:28" x14ac:dyDescent="0.3">
      <c r="A896">
        <v>299</v>
      </c>
      <c r="B896">
        <v>1</v>
      </c>
      <c r="C896">
        <f>RS_wells_scenario_1_bgw!C896-RS_wells_baseline_bgw!C896</f>
        <v>-379711.16100001335</v>
      </c>
      <c r="D896">
        <f>RS_wells_scenario_1_bgw!D896-RS_wells_baseline_bgw!D896</f>
        <v>-1.6500000027008355E-2</v>
      </c>
      <c r="E896">
        <f>RS_wells_scenario_1_bgw!E896-RS_wells_baseline_bgw!E896</f>
        <v>0</v>
      </c>
      <c r="F896">
        <f>RS_wells_scenario_1_bgw!F896-RS_wells_baseline_bgw!F896</f>
        <v>0</v>
      </c>
      <c r="G896">
        <f>RS_wells_scenario_1_bgw!G896-RS_wells_baseline_bgw!G896</f>
        <v>0</v>
      </c>
      <c r="H896" s="19">
        <f>RS_wells_scenario_1_bgw!H896-RS_wells_baseline_bgw!H896</f>
        <v>32751.648699998856</v>
      </c>
      <c r="I896">
        <f>RS_wells_scenario_1_bgw!I896-RS_wells_baseline_bgw!I896</f>
        <v>-415229.08139999956</v>
      </c>
      <c r="J896">
        <f>RS_wells_scenario_1_bgw!J896-RS_wells_baseline_bgw!J896</f>
        <v>0.18259999994188547</v>
      </c>
      <c r="K896">
        <f>RS_wells_scenario_1_bgw!K896-RS_wells_baseline_bgw!K896</f>
        <v>-169.41999999992549</v>
      </c>
      <c r="L896">
        <f>RS_wells_scenario_1_bgw!L896-RS_wells_baseline_bgw!L896</f>
        <v>34787.827000007033</v>
      </c>
      <c r="M896">
        <f>RS_wells_scenario_1_bgw!M896-RS_wells_baseline_bgw!M896</f>
        <v>0</v>
      </c>
      <c r="N896">
        <f>RS_wells_scenario_1_bgw!N896-RS_wells_baseline_bgw!N896</f>
        <v>34635.131000004709</v>
      </c>
      <c r="O896">
        <v>10.145833333333334</v>
      </c>
      <c r="P896">
        <f t="shared" si="188"/>
        <v>1964</v>
      </c>
      <c r="Q896" s="2">
        <f t="shared" si="189"/>
        <v>23660.520833332572</v>
      </c>
      <c r="R896">
        <f t="shared" si="190"/>
        <v>-4.3149651775620919E-2</v>
      </c>
      <c r="S896">
        <f>I896*$O896/ref!$B$3</f>
        <v>-96.713614670282269</v>
      </c>
      <c r="T896">
        <f>K896*$O896/ref!$B$3</f>
        <v>-3.9460676844182217E-2</v>
      </c>
      <c r="U896">
        <f>L896*$O896/ref!$B$3</f>
        <v>8.1026513951080048</v>
      </c>
      <c r="V896">
        <f>N896*$O896/ref!$B$3</f>
        <v>8.0670860101977606</v>
      </c>
      <c r="W896">
        <f t="shared" si="191"/>
        <v>10</v>
      </c>
      <c r="X896" t="str">
        <f t="shared" si="192"/>
        <v>10 1964</v>
      </c>
      <c r="AB896" s="1"/>
    </row>
    <row r="897" spans="1:28" x14ac:dyDescent="0.3">
      <c r="A897">
        <v>299</v>
      </c>
      <c r="B897">
        <v>2</v>
      </c>
      <c r="C897">
        <f>RS_wells_scenario_1_bgw!C897-RS_wells_baseline_bgw!C897</f>
        <v>-256618.32129999995</v>
      </c>
      <c r="D897">
        <f>RS_wells_scenario_1_bgw!D897-RS_wells_baseline_bgw!D897</f>
        <v>-1.58000000519678E-2</v>
      </c>
      <c r="E897">
        <f>RS_wells_scenario_1_bgw!E897-RS_wells_baseline_bgw!E897</f>
        <v>0</v>
      </c>
      <c r="F897">
        <f>RS_wells_scenario_1_bgw!F897-RS_wells_baseline_bgw!F897</f>
        <v>0</v>
      </c>
      <c r="G897">
        <f>RS_wells_scenario_1_bgw!G897-RS_wells_baseline_bgw!G897</f>
        <v>0</v>
      </c>
      <c r="H897" s="19">
        <f>RS_wells_scenario_1_bgw!H897-RS_wells_baseline_bgw!H897</f>
        <v>31821.023000001907</v>
      </c>
      <c r="I897">
        <f>RS_wells_scenario_1_bgw!I897-RS_wells_baseline_bgw!I897</f>
        <v>-292318.90870000422</v>
      </c>
      <c r="J897">
        <f>RS_wells_scenario_1_bgw!J897-RS_wells_baseline_bgw!J897</f>
        <v>0.16710000019520521</v>
      </c>
      <c r="K897">
        <f>RS_wells_scenario_1_bgw!K897-RS_wells_baseline_bgw!K897</f>
        <v>-169.41999999992549</v>
      </c>
      <c r="L897">
        <f>RS_wells_scenario_1_bgw!L897-RS_wells_baseline_bgw!L897</f>
        <v>36019.098999992013</v>
      </c>
      <c r="M897">
        <f>RS_wells_scenario_1_bgw!M897-RS_wells_baseline_bgw!M897</f>
        <v>0</v>
      </c>
      <c r="N897">
        <f>RS_wells_scenario_1_bgw!N897-RS_wells_baseline_bgw!N897</f>
        <v>33919.820200003684</v>
      </c>
      <c r="O897">
        <v>10.145833333333334</v>
      </c>
      <c r="P897">
        <f t="shared" si="188"/>
        <v>1964</v>
      </c>
      <c r="Q897" s="2">
        <f t="shared" si="189"/>
        <v>23670.666666665904</v>
      </c>
      <c r="R897">
        <f t="shared" si="190"/>
        <v>-4.8082410080223965E-2</v>
      </c>
      <c r="S897">
        <f>I897*$O897/ref!$B$3</f>
        <v>-68.085833972730171</v>
      </c>
      <c r="T897">
        <f>K897*$O897/ref!$B$3</f>
        <v>-3.9460676844182217E-2</v>
      </c>
      <c r="U897">
        <f>L897*$O897/ref!$B$3</f>
        <v>8.3894346940025777</v>
      </c>
      <c r="V897">
        <f>N897*$O897/ref!$B$3</f>
        <v>7.9004784767187957</v>
      </c>
      <c r="W897">
        <f t="shared" si="191"/>
        <v>10</v>
      </c>
      <c r="X897" t="str">
        <f t="shared" si="192"/>
        <v>10 1964</v>
      </c>
      <c r="AB897" s="1"/>
    </row>
    <row r="898" spans="1:28" x14ac:dyDescent="0.3">
      <c r="A898">
        <v>299</v>
      </c>
      <c r="B898">
        <v>3</v>
      </c>
      <c r="C898">
        <f>RS_wells_scenario_1_bgw!C898-RS_wells_baseline_bgw!C898</f>
        <v>-179452.0707000047</v>
      </c>
      <c r="D898">
        <f>RS_wells_scenario_1_bgw!D898-RS_wells_baseline_bgw!D898</f>
        <v>-1.5000000013969839E-2</v>
      </c>
      <c r="E898">
        <f>RS_wells_scenario_1_bgw!E898-RS_wells_baseline_bgw!E898</f>
        <v>0</v>
      </c>
      <c r="F898">
        <f>RS_wells_scenario_1_bgw!F898-RS_wells_baseline_bgw!F898</f>
        <v>0</v>
      </c>
      <c r="G898">
        <f>RS_wells_scenario_1_bgw!G898-RS_wells_baseline_bgw!G898</f>
        <v>0</v>
      </c>
      <c r="H898" s="19">
        <f>RS_wells_scenario_1_bgw!H898-RS_wells_baseline_bgw!H898</f>
        <v>30966.633199997246</v>
      </c>
      <c r="I898">
        <f>RS_wells_scenario_1_bgw!I898-RS_wells_baseline_bgw!I898</f>
        <v>-216916.26709999889</v>
      </c>
      <c r="J898">
        <f>RS_wells_scenario_1_bgw!J898-RS_wells_baseline_bgw!J898</f>
        <v>0.15439999988302588</v>
      </c>
      <c r="K898">
        <f>RS_wells_scenario_1_bgw!K898-RS_wells_baseline_bgw!K898</f>
        <v>-169.41999999992549</v>
      </c>
      <c r="L898">
        <f>RS_wells_scenario_1_bgw!L898-RS_wells_baseline_bgw!L898</f>
        <v>36152.340700000525</v>
      </c>
      <c r="M898">
        <f>RS_wells_scenario_1_bgw!M898-RS_wells_baseline_bgw!M898</f>
        <v>0</v>
      </c>
      <c r="N898">
        <f>RS_wells_scenario_1_bgw!N898-RS_wells_baseline_bgw!N898</f>
        <v>33028.552000001073</v>
      </c>
      <c r="O898">
        <v>10.145833333333334</v>
      </c>
      <c r="P898">
        <f t="shared" si="188"/>
        <v>1964</v>
      </c>
      <c r="Q898" s="2">
        <f t="shared" si="189"/>
        <v>23680.812499999236</v>
      </c>
      <c r="R898">
        <f t="shared" si="190"/>
        <v>-4.7237544100889498E-2</v>
      </c>
      <c r="S898">
        <f>I898*$O898/ref!$B$3</f>
        <v>-50.523330883503348</v>
      </c>
      <c r="T898">
        <f>K898*$O898/ref!$B$3</f>
        <v>-3.9460676844182217E-2</v>
      </c>
      <c r="U898">
        <f>L898*$O898/ref!$B$3</f>
        <v>8.4204688556494194</v>
      </c>
      <c r="V898">
        <f>N898*$O898/ref!$B$3</f>
        <v>7.6928875994798958</v>
      </c>
      <c r="W898">
        <f t="shared" si="191"/>
        <v>10</v>
      </c>
      <c r="X898" t="str">
        <f t="shared" si="192"/>
        <v>10 1964</v>
      </c>
      <c r="AB898" s="1"/>
    </row>
    <row r="899" spans="1:28" x14ac:dyDescent="0.3">
      <c r="A899">
        <v>300</v>
      </c>
      <c r="B899">
        <v>1</v>
      </c>
      <c r="C899">
        <f>RS_wells_scenario_1_bgw!C899-RS_wells_baseline_bgw!C899</f>
        <v>-97553.873599998653</v>
      </c>
      <c r="D899">
        <f>RS_wells_scenario_1_bgw!D899-RS_wells_baseline_bgw!D899</f>
        <v>-1.4499999990221113E-2</v>
      </c>
      <c r="E899">
        <f>RS_wells_scenario_1_bgw!E899-RS_wells_baseline_bgw!E899</f>
        <v>0</v>
      </c>
      <c r="F899">
        <f>RS_wells_scenario_1_bgw!F899-RS_wells_baseline_bgw!F899</f>
        <v>0</v>
      </c>
      <c r="G899">
        <f>RS_wells_scenario_1_bgw!G899-RS_wells_baseline_bgw!G899</f>
        <v>0</v>
      </c>
      <c r="H899" s="19">
        <f>RS_wells_scenario_1_bgw!H899-RS_wells_baseline_bgw!H899</f>
        <v>-23005.058500006795</v>
      </c>
      <c r="I899">
        <f>RS_wells_scenario_1_bgw!I899-RS_wells_baseline_bgw!I899</f>
        <v>-157534.91420000792</v>
      </c>
      <c r="J899">
        <f>RS_wells_scenario_1_bgw!J899-RS_wells_baseline_bgw!J899</f>
        <v>0.12589999940246344</v>
      </c>
      <c r="K899">
        <f>RS_wells_scenario_1_bgw!K899-RS_wells_baseline_bgw!K899</f>
        <v>-169.41999999992549</v>
      </c>
      <c r="L899">
        <f>RS_wells_scenario_1_bgw!L899-RS_wells_baseline_bgw!L899</f>
        <v>0</v>
      </c>
      <c r="M899">
        <f>RS_wells_scenario_1_bgw!M899-RS_wells_baseline_bgw!M899</f>
        <v>0</v>
      </c>
      <c r="N899">
        <f>RS_wells_scenario_1_bgw!N899-RS_wells_baseline_bgw!N899</f>
        <v>35629.821500003338</v>
      </c>
      <c r="O899">
        <v>10.145833333333334</v>
      </c>
      <c r="P899">
        <f t="shared" ref="P899:P962" si="193">YEAR(Q899)</f>
        <v>1964</v>
      </c>
      <c r="Q899" s="2">
        <f t="shared" ref="Q899:Q962" si="194">Q898+(O899)</f>
        <v>23690.958333332568</v>
      </c>
      <c r="R899">
        <f t="shared" ref="R899:R962" si="195">+(H899-N899)/43650</f>
        <v>-1.3432962199315037</v>
      </c>
      <c r="S899">
        <f>I899*$O899/ref!$B$3</f>
        <v>-36.692446824018532</v>
      </c>
      <c r="T899">
        <f>K899*$O899/ref!$B$3</f>
        <v>-3.9460676844182217E-2</v>
      </c>
      <c r="U899">
        <f>L899*$O899/ref!$B$3</f>
        <v>0</v>
      </c>
      <c r="V899">
        <f>N899*$O899/ref!$B$3</f>
        <v>8.2987656252399127</v>
      </c>
      <c r="W899">
        <f t="shared" si="191"/>
        <v>11</v>
      </c>
      <c r="X899" t="str">
        <f t="shared" si="192"/>
        <v>11 1964</v>
      </c>
      <c r="AB899" s="1"/>
    </row>
    <row r="900" spans="1:28" x14ac:dyDescent="0.3">
      <c r="A900">
        <v>300</v>
      </c>
      <c r="B900">
        <v>2</v>
      </c>
      <c r="C900">
        <f>RS_wells_scenario_1_bgw!C900-RS_wells_baseline_bgw!C900</f>
        <v>-73792.942699998617</v>
      </c>
      <c r="D900">
        <f>RS_wells_scenario_1_bgw!D900-RS_wells_baseline_bgw!D900</f>
        <v>-1.3899999961722642E-2</v>
      </c>
      <c r="E900">
        <f>RS_wells_scenario_1_bgw!E900-RS_wells_baseline_bgw!E900</f>
        <v>0</v>
      </c>
      <c r="F900">
        <f>RS_wells_scenario_1_bgw!F900-RS_wells_baseline_bgw!F900</f>
        <v>0</v>
      </c>
      <c r="G900">
        <f>RS_wells_scenario_1_bgw!G900-RS_wells_baseline_bgw!G900</f>
        <v>0</v>
      </c>
      <c r="H900" s="19">
        <f>RS_wells_scenario_1_bgw!H900-RS_wells_baseline_bgw!H900</f>
        <v>-14835.05719999969</v>
      </c>
      <c r="I900">
        <f>RS_wells_scenario_1_bgw!I900-RS_wells_baseline_bgw!I900</f>
        <v>-122561.23800000548</v>
      </c>
      <c r="J900">
        <f>RS_wells_scenario_1_bgw!J900-RS_wells_baseline_bgw!J900</f>
        <v>0.11149999964982271</v>
      </c>
      <c r="K900">
        <f>RS_wells_scenario_1_bgw!K900-RS_wells_baseline_bgw!K900</f>
        <v>-169.41999999992549</v>
      </c>
      <c r="L900">
        <f>RS_wells_scenario_1_bgw!L900-RS_wells_baseline_bgw!L900</f>
        <v>0</v>
      </c>
      <c r="M900">
        <f>RS_wells_scenario_1_bgw!M900-RS_wells_baseline_bgw!M900</f>
        <v>0</v>
      </c>
      <c r="N900">
        <f>RS_wells_scenario_1_bgw!N900-RS_wells_baseline_bgw!N900</f>
        <v>36150.756999999285</v>
      </c>
      <c r="O900">
        <v>10.145833333333334</v>
      </c>
      <c r="P900">
        <f t="shared" si="193"/>
        <v>1964</v>
      </c>
      <c r="Q900" s="2">
        <f t="shared" si="194"/>
        <v>23701.1041666659</v>
      </c>
      <c r="R900">
        <f t="shared" si="195"/>
        <v>-1.1680598900343409</v>
      </c>
      <c r="S900">
        <f>I900*$O900/ref!$B$3</f>
        <v>-28.546508123853435</v>
      </c>
      <c r="T900">
        <f>K900*$O900/ref!$B$3</f>
        <v>-3.9460676844182217E-2</v>
      </c>
      <c r="U900">
        <f>L900*$O900/ref!$B$3</f>
        <v>0</v>
      </c>
      <c r="V900">
        <f>N900*$O900/ref!$B$3</f>
        <v>8.4200999861300758</v>
      </c>
      <c r="W900">
        <f t="shared" si="191"/>
        <v>11</v>
      </c>
      <c r="X900" t="str">
        <f t="shared" si="192"/>
        <v>11 1964</v>
      </c>
      <c r="AB900" s="1"/>
    </row>
    <row r="901" spans="1:28" x14ac:dyDescent="0.3">
      <c r="A901">
        <v>300</v>
      </c>
      <c r="B901">
        <v>3</v>
      </c>
      <c r="C901">
        <f>RS_wells_scenario_1_bgw!C901-RS_wells_baseline_bgw!C901</f>
        <v>-56023.968599997461</v>
      </c>
      <c r="D901">
        <f>RS_wells_scenario_1_bgw!D901-RS_wells_baseline_bgw!D901</f>
        <v>-1.3200000044889748E-2</v>
      </c>
      <c r="E901">
        <f>RS_wells_scenario_1_bgw!E901-RS_wells_baseline_bgw!E901</f>
        <v>0</v>
      </c>
      <c r="F901">
        <f>RS_wells_scenario_1_bgw!F901-RS_wells_baseline_bgw!F901</f>
        <v>0</v>
      </c>
      <c r="G901">
        <f>RS_wells_scenario_1_bgw!G901-RS_wells_baseline_bgw!G901</f>
        <v>0</v>
      </c>
      <c r="H901" s="19">
        <f>RS_wells_scenario_1_bgw!H901-RS_wells_baseline_bgw!H901</f>
        <v>-12459.378800004721</v>
      </c>
      <c r="I901">
        <f>RS_wells_scenario_1_bgw!I901-RS_wells_baseline_bgw!I901</f>
        <v>-108385.29870000482</v>
      </c>
      <c r="J901">
        <f>RS_wells_scenario_1_bgw!J901-RS_wells_baseline_bgw!J901</f>
        <v>0.10299999918788671</v>
      </c>
      <c r="K901">
        <f>RS_wells_scenario_1_bgw!K901-RS_wells_baseline_bgw!K901</f>
        <v>-169.41999999992549</v>
      </c>
      <c r="L901">
        <f>RS_wells_scenario_1_bgw!L901-RS_wells_baseline_bgw!L901</f>
        <v>0</v>
      </c>
      <c r="M901">
        <f>RS_wells_scenario_1_bgw!M901-RS_wells_baseline_bgw!M901</f>
        <v>0</v>
      </c>
      <c r="N901">
        <f>RS_wells_scenario_1_bgw!N901-RS_wells_baseline_bgw!N901</f>
        <v>36390.800999999046</v>
      </c>
      <c r="O901">
        <v>10.145833333333334</v>
      </c>
      <c r="P901">
        <f t="shared" si="193"/>
        <v>1964</v>
      </c>
      <c r="Q901" s="2">
        <f t="shared" si="194"/>
        <v>23711.249999999232</v>
      </c>
      <c r="R901">
        <f t="shared" si="195"/>
        <v>-1.1191335578465926</v>
      </c>
      <c r="S901">
        <f>I901*$O901/ref!$B$3</f>
        <v>-25.244701019141392</v>
      </c>
      <c r="T901">
        <f>K901*$O901/ref!$B$3</f>
        <v>-3.9460676844182217E-2</v>
      </c>
      <c r="U901">
        <f>L901*$O901/ref!$B$3</f>
        <v>0</v>
      </c>
      <c r="V901">
        <f>N901*$O901/ref!$B$3</f>
        <v>8.4760101426191543</v>
      </c>
      <c r="W901">
        <f t="shared" ref="W901:W964" si="196">MOD(A901-2,12)+1</f>
        <v>11</v>
      </c>
      <c r="X901" t="str">
        <f t="shared" ref="X901:X964" si="197">W901&amp;" "&amp;P901</f>
        <v>11 1964</v>
      </c>
      <c r="AB901" s="1"/>
    </row>
    <row r="902" spans="1:28" x14ac:dyDescent="0.3">
      <c r="A902">
        <v>301</v>
      </c>
      <c r="B902">
        <v>1</v>
      </c>
      <c r="C902">
        <f>RS_wells_scenario_1_bgw!C902-RS_wells_baseline_bgw!C902</f>
        <v>-48145.978499993682</v>
      </c>
      <c r="D902">
        <f>RS_wells_scenario_1_bgw!D902-RS_wells_baseline_bgw!D902</f>
        <v>-1.0000000009313226E-2</v>
      </c>
      <c r="E902">
        <f>RS_wells_scenario_1_bgw!E902-RS_wells_baseline_bgw!E902</f>
        <v>0</v>
      </c>
      <c r="F902">
        <f>RS_wells_scenario_1_bgw!F902-RS_wells_baseline_bgw!F902</f>
        <v>0</v>
      </c>
      <c r="G902">
        <f>RS_wells_scenario_1_bgw!G902-RS_wells_baseline_bgw!G902</f>
        <v>0</v>
      </c>
      <c r="H902" s="19">
        <f>RS_wells_scenario_1_bgw!H902-RS_wells_baseline_bgw!H902</f>
        <v>-10401.872999995947</v>
      </c>
      <c r="I902">
        <f>RS_wells_scenario_1_bgw!I902-RS_wells_baseline_bgw!I902</f>
        <v>-94783.265399999917</v>
      </c>
      <c r="J902">
        <f>RS_wells_scenario_1_bgw!J902-RS_wells_baseline_bgw!J902</f>
        <v>9.9899999797344208E-2</v>
      </c>
      <c r="K902">
        <f>RS_wells_scenario_1_bgw!K902-RS_wells_baseline_bgw!K902</f>
        <v>-169.41999999992549</v>
      </c>
      <c r="L902">
        <f>RS_wells_scenario_1_bgw!L902-RS_wells_baseline_bgw!L902</f>
        <v>-0.91300000017508864</v>
      </c>
      <c r="M902">
        <f>RS_wells_scenario_1_bgw!M902-RS_wells_baseline_bgw!M902</f>
        <v>0</v>
      </c>
      <c r="N902">
        <f>RS_wells_scenario_1_bgw!N902-RS_wells_baseline_bgw!N902</f>
        <v>36352.576400011778</v>
      </c>
      <c r="O902">
        <v>10.145833333333334</v>
      </c>
      <c r="P902">
        <f t="shared" si="193"/>
        <v>1964</v>
      </c>
      <c r="Q902" s="2">
        <f t="shared" si="194"/>
        <v>23721.395833332565</v>
      </c>
      <c r="R902">
        <f t="shared" si="195"/>
        <v>-1.0711214066439341</v>
      </c>
      <c r="S902">
        <f>I902*$O902/ref!$B$3</f>
        <v>-22.076565967343875</v>
      </c>
      <c r="T902">
        <f>K902*$O902/ref!$B$3</f>
        <v>-3.9460676844182217E-2</v>
      </c>
      <c r="U902">
        <f>L902*$O902/ref!$B$3</f>
        <v>-2.1265256738084833E-4</v>
      </c>
      <c r="V902">
        <f>N902*$O902/ref!$B$3</f>
        <v>8.4671070108307216</v>
      </c>
      <c r="W902">
        <f t="shared" si="196"/>
        <v>12</v>
      </c>
      <c r="X902" t="str">
        <f t="shared" si="197"/>
        <v>12 1964</v>
      </c>
      <c r="AB902" s="1"/>
    </row>
    <row r="903" spans="1:28" x14ac:dyDescent="0.3">
      <c r="A903">
        <v>301</v>
      </c>
      <c r="B903">
        <v>2</v>
      </c>
      <c r="C903">
        <f>RS_wells_scenario_1_bgw!C903-RS_wells_baseline_bgw!C903</f>
        <v>-34336.911799997091</v>
      </c>
      <c r="D903">
        <f>RS_wells_scenario_1_bgw!D903-RS_wells_baseline_bgw!D903</f>
        <v>-9.399999980814755E-3</v>
      </c>
      <c r="E903">
        <f>RS_wells_scenario_1_bgw!E903-RS_wells_baseline_bgw!E903</f>
        <v>0</v>
      </c>
      <c r="F903">
        <f>RS_wells_scenario_1_bgw!F903-RS_wells_baseline_bgw!F903</f>
        <v>0</v>
      </c>
      <c r="G903">
        <f>RS_wells_scenario_1_bgw!G903-RS_wells_baseline_bgw!G903</f>
        <v>0</v>
      </c>
      <c r="H903" s="19">
        <f>RS_wells_scenario_1_bgw!H903-RS_wells_baseline_bgw!H903</f>
        <v>-9080.8678999990225</v>
      </c>
      <c r="I903">
        <f>RS_wells_scenario_1_bgw!I903-RS_wells_baseline_bgw!I903</f>
        <v>-79270.840000003576</v>
      </c>
      <c r="J903">
        <f>RS_wells_scenario_1_bgw!J903-RS_wells_baseline_bgw!J903</f>
        <v>9.5700000412762165E-2</v>
      </c>
      <c r="K903">
        <f>RS_wells_scenario_1_bgw!K903-RS_wells_baseline_bgw!K903</f>
        <v>-169.41999999992549</v>
      </c>
      <c r="L903">
        <f>RS_wells_scenario_1_bgw!L903-RS_wells_baseline_bgw!L903</f>
        <v>-0.915499999653548</v>
      </c>
      <c r="M903">
        <f>RS_wells_scenario_1_bgw!M903-RS_wells_baseline_bgw!M903</f>
        <v>0</v>
      </c>
      <c r="N903">
        <f>RS_wells_scenario_1_bgw!N903-RS_wells_baseline_bgw!N903</f>
        <v>36262.604200005531</v>
      </c>
      <c r="O903">
        <v>10.145833333333334</v>
      </c>
      <c r="P903">
        <f t="shared" si="193"/>
        <v>1964</v>
      </c>
      <c r="Q903" s="2">
        <f t="shared" si="194"/>
        <v>23731.541666665897</v>
      </c>
      <c r="R903">
        <f t="shared" si="195"/>
        <v>-1.0387966116839531</v>
      </c>
      <c r="S903">
        <f>I903*$O903/ref!$B$3</f>
        <v>-18.463469486532819</v>
      </c>
      <c r="T903">
        <f>K903*$O903/ref!$B$3</f>
        <v>-3.9460676844182217E-2</v>
      </c>
      <c r="U903">
        <f>L903*$O903/ref!$B$3</f>
        <v>-2.1323485796950468E-4</v>
      </c>
      <c r="V903">
        <f>N903*$O903/ref!$B$3</f>
        <v>8.4461510203372239</v>
      </c>
      <c r="W903">
        <f t="shared" si="196"/>
        <v>12</v>
      </c>
      <c r="X903" t="str">
        <f t="shared" si="197"/>
        <v>12 1964</v>
      </c>
      <c r="AB903" s="1"/>
    </row>
    <row r="904" spans="1:28" x14ac:dyDescent="0.3">
      <c r="A904">
        <v>301</v>
      </c>
      <c r="B904">
        <v>3</v>
      </c>
      <c r="C904">
        <f>RS_wells_scenario_1_bgw!C904-RS_wells_baseline_bgw!C904</f>
        <v>-24484.074200004339</v>
      </c>
      <c r="D904">
        <f>RS_wells_scenario_1_bgw!D904-RS_wells_baseline_bgw!D904</f>
        <v>-4.9999996554106474E-4</v>
      </c>
      <c r="E904">
        <f>RS_wells_scenario_1_bgw!E904-RS_wells_baseline_bgw!E904</f>
        <v>0</v>
      </c>
      <c r="F904">
        <f>RS_wells_scenario_1_bgw!F904-RS_wells_baseline_bgw!F904</f>
        <v>0</v>
      </c>
      <c r="G904">
        <f>RS_wells_scenario_1_bgw!G904-RS_wells_baseline_bgw!G904</f>
        <v>0</v>
      </c>
      <c r="H904" s="19">
        <f>RS_wells_scenario_1_bgw!H904-RS_wells_baseline_bgw!H904</f>
        <v>-7996.2769999951124</v>
      </c>
      <c r="I904">
        <f>RS_wells_scenario_1_bgw!I904-RS_wells_baseline_bgw!I904</f>
        <v>-68254.896700002253</v>
      </c>
      <c r="J904">
        <f>RS_wells_scenario_1_bgw!J904-RS_wells_baseline_bgw!J904</f>
        <v>0.10080000013113022</v>
      </c>
      <c r="K904">
        <f>RS_wells_scenario_1_bgw!K904-RS_wells_baseline_bgw!K904</f>
        <v>-169.41999999992549</v>
      </c>
      <c r="L904">
        <f>RS_wells_scenario_1_bgw!L904-RS_wells_baseline_bgw!L904</f>
        <v>-0.9284999999217689</v>
      </c>
      <c r="M904">
        <f>RS_wells_scenario_1_bgw!M904-RS_wells_baseline_bgw!M904</f>
        <v>0</v>
      </c>
      <c r="N904">
        <f>RS_wells_scenario_1_bgw!N904-RS_wells_baseline_bgw!N904</f>
        <v>35941.68559999764</v>
      </c>
      <c r="O904">
        <v>10.145833333333334</v>
      </c>
      <c r="P904">
        <f t="shared" si="193"/>
        <v>1964</v>
      </c>
      <c r="Q904" s="2">
        <f t="shared" si="194"/>
        <v>23741.687499999229</v>
      </c>
      <c r="R904">
        <f t="shared" si="195"/>
        <v>-1.0065970813285854</v>
      </c>
      <c r="S904">
        <f>I904*$O904/ref!$B$3</f>
        <v>-15.89767690776185</v>
      </c>
      <c r="T904">
        <f>K904*$O904/ref!$B$3</f>
        <v>-3.9460676844182217E-2</v>
      </c>
      <c r="U904">
        <f>L904*$O904/ref!$B$3</f>
        <v>-2.1626276972466207E-4</v>
      </c>
      <c r="V904">
        <f>N904*$O904/ref!$B$3</f>
        <v>8.3714038525400074</v>
      </c>
      <c r="W904">
        <f t="shared" si="196"/>
        <v>12</v>
      </c>
      <c r="X904" t="str">
        <f t="shared" si="197"/>
        <v>12 1964</v>
      </c>
      <c r="AB904" s="1"/>
    </row>
    <row r="905" spans="1:28" x14ac:dyDescent="0.3">
      <c r="A905">
        <v>302</v>
      </c>
      <c r="B905">
        <v>1</v>
      </c>
      <c r="C905">
        <f>RS_wells_scenario_1_bgw!C905-RS_wells_baseline_bgw!C905</f>
        <v>-12984.779899999499</v>
      </c>
      <c r="D905">
        <f>RS_wells_scenario_1_bgw!D905-RS_wells_baseline_bgw!D905</f>
        <v>-4.9999996554106474E-4</v>
      </c>
      <c r="E905">
        <f>RS_wells_scenario_1_bgw!E905-RS_wells_baseline_bgw!E905</f>
        <v>0</v>
      </c>
      <c r="F905">
        <f>RS_wells_scenario_1_bgw!F905-RS_wells_baseline_bgw!F905</f>
        <v>0</v>
      </c>
      <c r="G905">
        <f>RS_wells_scenario_1_bgw!G905-RS_wells_baseline_bgw!G905</f>
        <v>0</v>
      </c>
      <c r="H905" s="19">
        <f>RS_wells_scenario_1_bgw!H905-RS_wells_baseline_bgw!H905</f>
        <v>-7332.3071999996901</v>
      </c>
      <c r="I905">
        <f>RS_wells_scenario_1_bgw!I905-RS_wells_baseline_bgw!I905</f>
        <v>-61916.602000001818</v>
      </c>
      <c r="J905">
        <f>RS_wells_scenario_1_bgw!J905-RS_wells_baseline_bgw!J905</f>
        <v>9.7399999387562275E-2</v>
      </c>
      <c r="K905">
        <f>RS_wells_scenario_1_bgw!K905-RS_wells_baseline_bgw!K905</f>
        <v>-169.41999999992549</v>
      </c>
      <c r="L905">
        <f>RS_wells_scenario_1_bgw!L905-RS_wells_baseline_bgw!L905</f>
        <v>6525.0222999993712</v>
      </c>
      <c r="M905">
        <f>RS_wells_scenario_1_bgw!M905-RS_wells_baseline_bgw!M905</f>
        <v>0</v>
      </c>
      <c r="N905">
        <f>RS_wells_scenario_1_bgw!N905-RS_wells_baseline_bgw!N905</f>
        <v>35257.248599991202</v>
      </c>
      <c r="O905">
        <v>10.145833333333334</v>
      </c>
      <c r="P905">
        <f t="shared" si="193"/>
        <v>1965</v>
      </c>
      <c r="Q905" s="2">
        <f t="shared" si="194"/>
        <v>23751.833333332561</v>
      </c>
      <c r="R905">
        <f t="shared" si="195"/>
        <v>-0.97570574570425872</v>
      </c>
      <c r="S905">
        <f>I905*$O905/ref!$B$3</f>
        <v>-14.421384859007157</v>
      </c>
      <c r="T905">
        <f>K905*$O905/ref!$B$3</f>
        <v>-3.9460676844182217E-2</v>
      </c>
      <c r="U905">
        <f>L905*$O905/ref!$B$3</f>
        <v>1.5197839474765142</v>
      </c>
      <c r="V905">
        <f>N905*$O905/ref!$B$3</f>
        <v>8.2119873298303663</v>
      </c>
      <c r="W905">
        <f t="shared" si="196"/>
        <v>1</v>
      </c>
      <c r="X905" t="str">
        <f t="shared" si="197"/>
        <v>1 1965</v>
      </c>
      <c r="AB905" s="1"/>
    </row>
    <row r="906" spans="1:28" x14ac:dyDescent="0.3">
      <c r="A906">
        <v>302</v>
      </c>
      <c r="B906">
        <v>2</v>
      </c>
      <c r="C906">
        <f>RS_wells_scenario_1_bgw!C906-RS_wells_baseline_bgw!C906</f>
        <v>-7308.8386999964714</v>
      </c>
      <c r="D906">
        <f>RS_wells_scenario_1_bgw!D906-RS_wells_baseline_bgw!D906</f>
        <v>-5.0000002374872565E-4</v>
      </c>
      <c r="E906">
        <f>RS_wells_scenario_1_bgw!E906-RS_wells_baseline_bgw!E906</f>
        <v>0</v>
      </c>
      <c r="F906">
        <f>RS_wells_scenario_1_bgw!F906-RS_wells_baseline_bgw!F906</f>
        <v>0</v>
      </c>
      <c r="G906">
        <f>RS_wells_scenario_1_bgw!G906-RS_wells_baseline_bgw!G906</f>
        <v>0</v>
      </c>
      <c r="H906" s="19">
        <f>RS_wells_scenario_1_bgw!H906-RS_wells_baseline_bgw!H906</f>
        <v>-7061.8642999976873</v>
      </c>
      <c r="I906">
        <f>RS_wells_scenario_1_bgw!I906-RS_wells_baseline_bgw!I906</f>
        <v>-54801.544299997389</v>
      </c>
      <c r="J906">
        <f>RS_wells_scenario_1_bgw!J906-RS_wells_baseline_bgw!J906</f>
        <v>9.4500000588595867E-2</v>
      </c>
      <c r="K906">
        <f>RS_wells_scenario_1_bgw!K906-RS_wells_baseline_bgw!K906</f>
        <v>-169.41999999992549</v>
      </c>
      <c r="L906">
        <f>RS_wells_scenario_1_bgw!L906-RS_wells_baseline_bgw!L906</f>
        <v>6366.8669000007212</v>
      </c>
      <c r="M906">
        <f>RS_wells_scenario_1_bgw!M906-RS_wells_baseline_bgw!M906</f>
        <v>0</v>
      </c>
      <c r="N906">
        <f>RS_wells_scenario_1_bgw!N906-RS_wells_baseline_bgw!N906</f>
        <v>34575.743900001049</v>
      </c>
      <c r="O906">
        <v>10.145833333333334</v>
      </c>
      <c r="P906">
        <f t="shared" si="193"/>
        <v>1965</v>
      </c>
      <c r="Q906" s="2">
        <f t="shared" si="194"/>
        <v>23761.979166665893</v>
      </c>
      <c r="R906">
        <f t="shared" si="195"/>
        <v>-0.95389709507442699</v>
      </c>
      <c r="S906">
        <f>I906*$O906/ref!$B$3</f>
        <v>-12.764172058701948</v>
      </c>
      <c r="T906">
        <f>K906*$O906/ref!$B$3</f>
        <v>-3.9460676844182217E-2</v>
      </c>
      <c r="U906">
        <f>L906*$O906/ref!$B$3</f>
        <v>1.4829469794059686</v>
      </c>
      <c r="V906">
        <f>N906*$O906/ref!$B$3</f>
        <v>8.0532537875442465</v>
      </c>
      <c r="W906">
        <f t="shared" si="196"/>
        <v>1</v>
      </c>
      <c r="X906" t="str">
        <f t="shared" si="197"/>
        <v>1 1965</v>
      </c>
      <c r="AB906" s="1"/>
    </row>
    <row r="907" spans="1:28" x14ac:dyDescent="0.3">
      <c r="A907">
        <v>302</v>
      </c>
      <c r="B907">
        <v>3</v>
      </c>
      <c r="C907">
        <f>RS_wells_scenario_1_bgw!C907-RS_wells_baseline_bgw!C907</f>
        <v>-2625.7298000007868</v>
      </c>
      <c r="D907">
        <f>RS_wells_scenario_1_bgw!D907-RS_wells_baseline_bgw!D907</f>
        <v>-4.9999996554106474E-4</v>
      </c>
      <c r="E907">
        <f>RS_wells_scenario_1_bgw!E907-RS_wells_baseline_bgw!E907</f>
        <v>0</v>
      </c>
      <c r="F907">
        <f>RS_wells_scenario_1_bgw!F907-RS_wells_baseline_bgw!F907</f>
        <v>0</v>
      </c>
      <c r="G907">
        <f>RS_wells_scenario_1_bgw!G907-RS_wells_baseline_bgw!G907</f>
        <v>0</v>
      </c>
      <c r="H907" s="19">
        <f>RS_wells_scenario_1_bgw!H907-RS_wells_baseline_bgw!H907</f>
        <v>-6206.638599999249</v>
      </c>
      <c r="I907">
        <f>RS_wells_scenario_1_bgw!I907-RS_wells_baseline_bgw!I907</f>
        <v>-49136.108500000089</v>
      </c>
      <c r="J907">
        <f>RS_wells_scenario_1_bgw!J907-RS_wells_baseline_bgw!J907</f>
        <v>9.1899999417364597E-2</v>
      </c>
      <c r="K907">
        <f>RS_wells_scenario_1_bgw!K907-RS_wells_baseline_bgw!K907</f>
        <v>-169.41999999992549</v>
      </c>
      <c r="L907">
        <f>RS_wells_scenario_1_bgw!L907-RS_wells_baseline_bgw!L907</f>
        <v>6212.4353000000119</v>
      </c>
      <c r="M907">
        <f>RS_wells_scenario_1_bgw!M907-RS_wells_baseline_bgw!M907</f>
        <v>0</v>
      </c>
      <c r="N907">
        <f>RS_wells_scenario_1_bgw!N907-RS_wells_baseline_bgw!N907</f>
        <v>34260.483699992299</v>
      </c>
      <c r="O907">
        <v>10.145833333333334</v>
      </c>
      <c r="P907">
        <f t="shared" si="193"/>
        <v>1965</v>
      </c>
      <c r="Q907" s="2">
        <f t="shared" si="194"/>
        <v>23772.124999999225</v>
      </c>
      <c r="R907">
        <f t="shared" si="195"/>
        <v>-0.9270818396332543</v>
      </c>
      <c r="S907">
        <f>I907*$O907/ref!$B$3</f>
        <v>-11.444599804627739</v>
      </c>
      <c r="T907">
        <f>K907*$O907/ref!$B$3</f>
        <v>-3.9460676844182217E-2</v>
      </c>
      <c r="U907">
        <f>L907*$O907/ref!$B$3</f>
        <v>1.4469773449934984</v>
      </c>
      <c r="V907">
        <f>N907*$O907/ref!$B$3</f>
        <v>7.9798245532485126</v>
      </c>
      <c r="W907">
        <f t="shared" si="196"/>
        <v>1</v>
      </c>
      <c r="X907" t="str">
        <f t="shared" si="197"/>
        <v>1 1965</v>
      </c>
      <c r="AB907" s="1"/>
    </row>
    <row r="908" spans="1:28" x14ac:dyDescent="0.3">
      <c r="A908">
        <v>303</v>
      </c>
      <c r="B908">
        <v>1</v>
      </c>
      <c r="C908">
        <f>RS_wells_scenario_1_bgw!C908-RS_wells_baseline_bgw!C908</f>
        <v>78.182799994945526</v>
      </c>
      <c r="D908">
        <f>RS_wells_scenario_1_bgw!D908-RS_wells_baseline_bgw!D908</f>
        <v>-5.9999997029080987E-4</v>
      </c>
      <c r="E908">
        <f>RS_wells_scenario_1_bgw!E908-RS_wells_baseline_bgw!E908</f>
        <v>0</v>
      </c>
      <c r="F908">
        <f>RS_wells_scenario_1_bgw!F908-RS_wells_baseline_bgw!F908</f>
        <v>0</v>
      </c>
      <c r="G908">
        <f>RS_wells_scenario_1_bgw!G908-RS_wells_baseline_bgw!G908</f>
        <v>0</v>
      </c>
      <c r="H908" s="19">
        <f>RS_wells_scenario_1_bgw!H908-RS_wells_baseline_bgw!H908</f>
        <v>-6635.1783999949694</v>
      </c>
      <c r="I908">
        <f>RS_wells_scenario_1_bgw!I908-RS_wells_baseline_bgw!I908</f>
        <v>-45134.483600001782</v>
      </c>
      <c r="J908">
        <f>RS_wells_scenario_1_bgw!J908-RS_wells_baseline_bgw!J908</f>
        <v>8.9700000360608101E-2</v>
      </c>
      <c r="K908">
        <f>RS_wells_scenario_1_bgw!K908-RS_wells_baseline_bgw!K908</f>
        <v>-169.41999999992549</v>
      </c>
      <c r="L908">
        <f>RS_wells_scenario_1_bgw!L908-RS_wells_baseline_bgw!L908</f>
        <v>5215.6512999981642</v>
      </c>
      <c r="M908">
        <f>RS_wells_scenario_1_bgw!M908-RS_wells_baseline_bgw!M908</f>
        <v>0</v>
      </c>
      <c r="N908">
        <f>RS_wells_scenario_1_bgw!N908-RS_wells_baseline_bgw!N908</f>
        <v>33510.603499993682</v>
      </c>
      <c r="O908">
        <v>10.145833333333334</v>
      </c>
      <c r="P908">
        <f t="shared" si="193"/>
        <v>1965</v>
      </c>
      <c r="Q908" s="2">
        <f t="shared" si="194"/>
        <v>23782.270833332557</v>
      </c>
      <c r="R908">
        <f t="shared" si="195"/>
        <v>-0.91972008934681904</v>
      </c>
      <c r="S908">
        <f>I908*$O908/ref!$B$3</f>
        <v>-10.512556202747584</v>
      </c>
      <c r="T908">
        <f>K908*$O908/ref!$B$3</f>
        <v>-3.9460676844182217E-2</v>
      </c>
      <c r="U908">
        <f>L908*$O908/ref!$B$3</f>
        <v>1.2148101197099337</v>
      </c>
      <c r="V908">
        <f>N908*$O908/ref!$B$3</f>
        <v>7.8051652435801788</v>
      </c>
      <c r="W908">
        <f t="shared" si="196"/>
        <v>2</v>
      </c>
      <c r="X908" t="str">
        <f t="shared" si="197"/>
        <v>2 1965</v>
      </c>
      <c r="AB908" s="1"/>
    </row>
    <row r="909" spans="1:28" x14ac:dyDescent="0.3">
      <c r="A909">
        <v>303</v>
      </c>
      <c r="B909">
        <v>2</v>
      </c>
      <c r="C909">
        <f>RS_wells_scenario_1_bgw!C909-RS_wells_baseline_bgw!C909</f>
        <v>3184.4205999970436</v>
      </c>
      <c r="D909">
        <f>RS_wells_scenario_1_bgw!D909-RS_wells_baseline_bgw!D909</f>
        <v>-5.9999997029080987E-4</v>
      </c>
      <c r="E909">
        <f>RS_wells_scenario_1_bgw!E909-RS_wells_baseline_bgw!E909</f>
        <v>0</v>
      </c>
      <c r="F909">
        <f>RS_wells_scenario_1_bgw!F909-RS_wells_baseline_bgw!F909</f>
        <v>0</v>
      </c>
      <c r="G909">
        <f>RS_wells_scenario_1_bgw!G909-RS_wells_baseline_bgw!G909</f>
        <v>0</v>
      </c>
      <c r="H909" s="19">
        <f>RS_wells_scenario_1_bgw!H909-RS_wells_baseline_bgw!H909</f>
        <v>-6342.7111999988556</v>
      </c>
      <c r="I909">
        <f>RS_wells_scenario_1_bgw!I909-RS_wells_baseline_bgw!I909</f>
        <v>-40854.210899997503</v>
      </c>
      <c r="J909">
        <f>RS_wells_scenario_1_bgw!J909-RS_wells_baseline_bgw!J909</f>
        <v>8.7700000032782555E-2</v>
      </c>
      <c r="K909">
        <f>RS_wells_scenario_1_bgw!K909-RS_wells_baseline_bgw!K909</f>
        <v>-169.41999999992549</v>
      </c>
      <c r="L909">
        <f>RS_wells_scenario_1_bgw!L909-RS_wells_baseline_bgw!L909</f>
        <v>5082.1667999997735</v>
      </c>
      <c r="M909">
        <f>RS_wells_scenario_1_bgw!M909-RS_wells_baseline_bgw!M909</f>
        <v>0</v>
      </c>
      <c r="N909">
        <f>RS_wells_scenario_1_bgw!N909-RS_wells_baseline_bgw!N909</f>
        <v>32812.177000001073</v>
      </c>
      <c r="O909">
        <v>10.145833333333334</v>
      </c>
      <c r="P909">
        <f t="shared" si="193"/>
        <v>1965</v>
      </c>
      <c r="Q909" s="2">
        <f t="shared" si="194"/>
        <v>23792.416666665889</v>
      </c>
      <c r="R909">
        <f t="shared" si="195"/>
        <v>-0.89701920274913927</v>
      </c>
      <c r="S909">
        <f>I909*$O909/ref!$B$3</f>
        <v>-9.515610990730595</v>
      </c>
      <c r="T909">
        <f>K909*$O909/ref!$B$3</f>
        <v>-3.9460676844182217E-2</v>
      </c>
      <c r="U909">
        <f>L909*$O909/ref!$B$3</f>
        <v>1.1837194059916829</v>
      </c>
      <c r="V909">
        <f>N909*$O909/ref!$B$3</f>
        <v>7.6424903385180043</v>
      </c>
      <c r="W909">
        <f t="shared" si="196"/>
        <v>2</v>
      </c>
      <c r="X909" t="str">
        <f t="shared" si="197"/>
        <v>2 1965</v>
      </c>
      <c r="AB909" s="1"/>
    </row>
    <row r="910" spans="1:28" x14ac:dyDescent="0.3">
      <c r="A910">
        <v>303</v>
      </c>
      <c r="B910">
        <v>3</v>
      </c>
      <c r="C910">
        <f>RS_wells_scenario_1_bgw!C910-RS_wells_baseline_bgw!C910</f>
        <v>6176.6238000094891</v>
      </c>
      <c r="D910">
        <f>RS_wells_scenario_1_bgw!D910-RS_wells_baseline_bgw!D910</f>
        <v>-5.9999997029080987E-4</v>
      </c>
      <c r="E910">
        <f>RS_wells_scenario_1_bgw!E910-RS_wells_baseline_bgw!E910</f>
        <v>0</v>
      </c>
      <c r="F910">
        <f>RS_wells_scenario_1_bgw!F910-RS_wells_baseline_bgw!F910</f>
        <v>0</v>
      </c>
      <c r="G910">
        <f>RS_wells_scenario_1_bgw!G910-RS_wells_baseline_bgw!G910</f>
        <v>0</v>
      </c>
      <c r="H910" s="19">
        <f>RS_wells_scenario_1_bgw!H910-RS_wells_baseline_bgw!H910</f>
        <v>-6306.4541999995708</v>
      </c>
      <c r="I910">
        <f>RS_wells_scenario_1_bgw!I910-RS_wells_baseline_bgw!I910</f>
        <v>-36880.184600003064</v>
      </c>
      <c r="J910">
        <f>RS_wells_scenario_1_bgw!J910-RS_wells_baseline_bgw!J910</f>
        <v>8.5999999195337296E-2</v>
      </c>
      <c r="K910">
        <f>RS_wells_scenario_1_bgw!K910-RS_wells_baseline_bgw!K910</f>
        <v>-169.41999999992549</v>
      </c>
      <c r="L910">
        <f>RS_wells_scenario_1_bgw!L910-RS_wells_baseline_bgw!L910</f>
        <v>4957.9779000021517</v>
      </c>
      <c r="M910">
        <f>RS_wells_scenario_1_bgw!M910-RS_wells_baseline_bgw!M910</f>
        <v>0</v>
      </c>
      <c r="N910">
        <f>RS_wells_scenario_1_bgw!N910-RS_wells_baseline_bgw!N910</f>
        <v>32222.792500004172</v>
      </c>
      <c r="O910">
        <v>10.145833333333334</v>
      </c>
      <c r="P910">
        <f t="shared" si="193"/>
        <v>1965</v>
      </c>
      <c r="Q910" s="2">
        <f t="shared" si="194"/>
        <v>23802.562499999221</v>
      </c>
      <c r="R910">
        <f t="shared" si="195"/>
        <v>-0.88268606414670658</v>
      </c>
      <c r="S910">
        <f>I910*$O910/ref!$B$3</f>
        <v>-8.5899955522083964</v>
      </c>
      <c r="T910">
        <f>K910*$O910/ref!$B$3</f>
        <v>-3.9460676844182217E-2</v>
      </c>
      <c r="U910">
        <f>L910*$O910/ref!$B$3</f>
        <v>1.1547937888836508</v>
      </c>
      <c r="V910">
        <f>N910*$O910/ref!$B$3</f>
        <v>7.5052130909004982</v>
      </c>
      <c r="W910">
        <f t="shared" si="196"/>
        <v>2</v>
      </c>
      <c r="X910" t="str">
        <f t="shared" si="197"/>
        <v>2 1965</v>
      </c>
      <c r="AB910" s="1"/>
    </row>
    <row r="911" spans="1:28" x14ac:dyDescent="0.3">
      <c r="A911">
        <v>304</v>
      </c>
      <c r="B911">
        <v>1</v>
      </c>
      <c r="C911">
        <f>RS_wells_scenario_1_bgw!C911-RS_wells_baseline_bgw!C911</f>
        <v>39894.581699997187</v>
      </c>
      <c r="D911">
        <f>RS_wells_scenario_1_bgw!D911-RS_wells_baseline_bgw!D911</f>
        <v>-6.99999975040555E-4</v>
      </c>
      <c r="E911">
        <f>RS_wells_scenario_1_bgw!E911-RS_wells_baseline_bgw!E911</f>
        <v>0</v>
      </c>
      <c r="F911">
        <f>RS_wells_scenario_1_bgw!F911-RS_wells_baseline_bgw!F911</f>
        <v>0</v>
      </c>
      <c r="G911">
        <f>RS_wells_scenario_1_bgw!G911-RS_wells_baseline_bgw!G911</f>
        <v>0</v>
      </c>
      <c r="H911" s="19">
        <f>RS_wells_scenario_1_bgw!H911-RS_wells_baseline_bgw!H911</f>
        <v>-5364.020900003612</v>
      </c>
      <c r="I911">
        <f>RS_wells_scenario_1_bgw!I911-RS_wells_baseline_bgw!I911</f>
        <v>-15337.977900000289</v>
      </c>
      <c r="J911">
        <f>RS_wells_scenario_1_bgw!J911-RS_wells_baseline_bgw!J911</f>
        <v>8.4100000560283661E-2</v>
      </c>
      <c r="K911">
        <f>RS_wells_scenario_1_bgw!K911-RS_wells_baseline_bgw!K911</f>
        <v>-169.41999999992549</v>
      </c>
      <c r="L911">
        <f>RS_wells_scenario_1_bgw!L911-RS_wells_baseline_bgw!L911</f>
        <v>19031.398400001228</v>
      </c>
      <c r="M911">
        <f>RS_wells_scenario_1_bgw!M911-RS_wells_baseline_bgw!M911</f>
        <v>0</v>
      </c>
      <c r="N911">
        <f>RS_wells_scenario_1_bgw!N911-RS_wells_baseline_bgw!N911</f>
        <v>30859.771700009704</v>
      </c>
      <c r="O911">
        <v>10.145833333333334</v>
      </c>
      <c r="P911">
        <f t="shared" si="193"/>
        <v>1965</v>
      </c>
      <c r="Q911" s="2">
        <f t="shared" si="194"/>
        <v>23812.708333332554</v>
      </c>
      <c r="R911">
        <f t="shared" si="195"/>
        <v>-0.82986924627751013</v>
      </c>
      <c r="S911">
        <f>I911*$O911/ref!$B$3</f>
        <v>-3.5724648173497004</v>
      </c>
      <c r="T911">
        <f>K911*$O911/ref!$B$3</f>
        <v>-3.9460676844182217E-2</v>
      </c>
      <c r="U911">
        <f>L911*$O911/ref!$B$3</f>
        <v>4.4327225956537912</v>
      </c>
      <c r="V911">
        <f>N911*$O911/ref!$B$3</f>
        <v>7.1877433510793196</v>
      </c>
      <c r="W911">
        <f t="shared" si="196"/>
        <v>3</v>
      </c>
      <c r="X911" t="str">
        <f t="shared" si="197"/>
        <v>3 1965</v>
      </c>
      <c r="AB911" s="1"/>
    </row>
    <row r="912" spans="1:28" x14ac:dyDescent="0.3">
      <c r="A912">
        <v>304</v>
      </c>
      <c r="B912">
        <v>2</v>
      </c>
      <c r="C912">
        <f>RS_wells_scenario_1_bgw!C912-RS_wells_baseline_bgw!C912</f>
        <v>41208.957499995828</v>
      </c>
      <c r="D912">
        <f>RS_wells_scenario_1_bgw!D912-RS_wells_baseline_bgw!D912</f>
        <v>-7.0000003324821591E-4</v>
      </c>
      <c r="E912">
        <f>RS_wells_scenario_1_bgw!E912-RS_wells_baseline_bgw!E912</f>
        <v>0</v>
      </c>
      <c r="F912">
        <f>RS_wells_scenario_1_bgw!F912-RS_wells_baseline_bgw!F912</f>
        <v>0</v>
      </c>
      <c r="G912">
        <f>RS_wells_scenario_1_bgw!G912-RS_wells_baseline_bgw!G912</f>
        <v>0</v>
      </c>
      <c r="H912" s="19">
        <f>RS_wells_scenario_1_bgw!H912-RS_wells_baseline_bgw!H912</f>
        <v>-5331.5766000002623</v>
      </c>
      <c r="I912">
        <f>RS_wells_scenario_1_bgw!I912-RS_wells_baseline_bgw!I912</f>
        <v>-11975.298100000247</v>
      </c>
      <c r="J912">
        <f>RS_wells_scenario_1_bgw!J912-RS_wells_baseline_bgw!J912</f>
        <v>8.2499999552965164E-2</v>
      </c>
      <c r="K912">
        <f>RS_wells_scenario_1_bgw!K912-RS_wells_baseline_bgw!K912</f>
        <v>-169.41999999992549</v>
      </c>
      <c r="L912">
        <f>RS_wells_scenario_1_bgw!L912-RS_wells_baseline_bgw!L912</f>
        <v>18308.025900006294</v>
      </c>
      <c r="M912">
        <f>RS_wells_scenario_1_bgw!M912-RS_wells_baseline_bgw!M912</f>
        <v>0</v>
      </c>
      <c r="N912">
        <f>RS_wells_scenario_1_bgw!N912-RS_wells_baseline_bgw!N912</f>
        <v>29702.992399990559</v>
      </c>
      <c r="O912">
        <v>10.145833333333334</v>
      </c>
      <c r="P912">
        <f t="shared" si="193"/>
        <v>1965</v>
      </c>
      <c r="Q912" s="2">
        <f t="shared" si="194"/>
        <v>23822.854166665886</v>
      </c>
      <c r="R912">
        <f t="shared" si="195"/>
        <v>-0.80262471935832347</v>
      </c>
      <c r="S912">
        <f>I912*$O912/ref!$B$3</f>
        <v>-2.78924193387479</v>
      </c>
      <c r="T912">
        <f>K912*$O912/ref!$B$3</f>
        <v>-3.9460676844182217E-2</v>
      </c>
      <c r="U912">
        <f>L912*$O912/ref!$B$3</f>
        <v>4.2642373609690969</v>
      </c>
      <c r="V912">
        <f>N912*$O912/ref!$B$3</f>
        <v>6.9183106150498368</v>
      </c>
      <c r="W912">
        <f t="shared" si="196"/>
        <v>3</v>
      </c>
      <c r="X912" t="str">
        <f t="shared" si="197"/>
        <v>3 1965</v>
      </c>
      <c r="AB912" s="1"/>
    </row>
    <row r="913" spans="1:28" x14ac:dyDescent="0.3">
      <c r="A913">
        <v>304</v>
      </c>
      <c r="B913">
        <v>3</v>
      </c>
      <c r="C913">
        <f>RS_wells_scenario_1_bgw!C913-RS_wells_baseline_bgw!C913</f>
        <v>41770.656700000167</v>
      </c>
      <c r="D913">
        <f>RS_wells_scenario_1_bgw!D913-RS_wells_baseline_bgw!D913</f>
        <v>-6.99999975040555E-4</v>
      </c>
      <c r="E913">
        <f>RS_wells_scenario_1_bgw!E913-RS_wells_baseline_bgw!E913</f>
        <v>0</v>
      </c>
      <c r="F913">
        <f>RS_wells_scenario_1_bgw!F913-RS_wells_baseline_bgw!F913</f>
        <v>0</v>
      </c>
      <c r="G913">
        <f>RS_wells_scenario_1_bgw!G913-RS_wells_baseline_bgw!G913</f>
        <v>0</v>
      </c>
      <c r="H913" s="19">
        <f>RS_wells_scenario_1_bgw!H913-RS_wells_baseline_bgw!H913</f>
        <v>-5325.3324000015855</v>
      </c>
      <c r="I913">
        <f>RS_wells_scenario_1_bgw!I913-RS_wells_baseline_bgw!I913</f>
        <v>-9698.2384000010788</v>
      </c>
      <c r="J913">
        <f>RS_wells_scenario_1_bgw!J913-RS_wells_baseline_bgw!J913</f>
        <v>8.1000000238418579E-2</v>
      </c>
      <c r="K913">
        <f>RS_wells_scenario_1_bgw!K913-RS_wells_baseline_bgw!K913</f>
        <v>-169.41999999992549</v>
      </c>
      <c r="L913">
        <f>RS_wells_scenario_1_bgw!L913-RS_wells_baseline_bgw!L913</f>
        <v>17634.323600001633</v>
      </c>
      <c r="M913">
        <f>RS_wells_scenario_1_bgw!M913-RS_wells_baseline_bgw!M913</f>
        <v>0</v>
      </c>
      <c r="N913">
        <f>RS_wells_scenario_1_bgw!N913-RS_wells_baseline_bgw!N913</f>
        <v>28652.613900005817</v>
      </c>
      <c r="O913">
        <v>10.145833333333334</v>
      </c>
      <c r="P913">
        <f t="shared" si="193"/>
        <v>1965</v>
      </c>
      <c r="Q913" s="2">
        <f t="shared" si="194"/>
        <v>23832.999999999218</v>
      </c>
      <c r="R913">
        <f t="shared" si="195"/>
        <v>-0.77841801374587405</v>
      </c>
      <c r="S913">
        <f>I913*$O913/ref!$B$3</f>
        <v>-2.2588776499849468</v>
      </c>
      <c r="T913">
        <f>K913*$O913/ref!$B$3</f>
        <v>-3.9460676844182217E-2</v>
      </c>
      <c r="U913">
        <f>L913*$O913/ref!$B$3</f>
        <v>4.1073211246942893</v>
      </c>
      <c r="V913">
        <f>N913*$O913/ref!$B$3</f>
        <v>6.6736603579845974</v>
      </c>
      <c r="W913">
        <f t="shared" si="196"/>
        <v>3</v>
      </c>
      <c r="X913" t="str">
        <f t="shared" si="197"/>
        <v>3 1965</v>
      </c>
      <c r="AB913" s="1"/>
    </row>
    <row r="914" spans="1:28" x14ac:dyDescent="0.3">
      <c r="A914">
        <v>305</v>
      </c>
      <c r="B914">
        <v>1</v>
      </c>
      <c r="C914">
        <f>RS_wells_scenario_1_bgw!C914-RS_wells_baseline_bgw!C914</f>
        <v>-5984.6173999905586</v>
      </c>
      <c r="D914">
        <f>RS_wells_scenario_1_bgw!D914-RS_wells_baseline_bgw!D914</f>
        <v>-8.0000003799796104E-4</v>
      </c>
      <c r="E914">
        <f>RS_wells_scenario_1_bgw!E914-RS_wells_baseline_bgw!E914</f>
        <v>-57683.60000000149</v>
      </c>
      <c r="F914">
        <f>RS_wells_scenario_1_bgw!F914-RS_wells_baseline_bgw!F914</f>
        <v>0</v>
      </c>
      <c r="G914">
        <f>RS_wells_scenario_1_bgw!G914-RS_wells_baseline_bgw!G914</f>
        <v>0</v>
      </c>
      <c r="H914" s="19">
        <f>RS_wells_scenario_1_bgw!H914-RS_wells_baseline_bgw!H914</f>
        <v>-7310.3955999985337</v>
      </c>
      <c r="I914">
        <f>RS_wells_scenario_1_bgw!I914-RS_wells_baseline_bgw!I914</f>
        <v>-4329.3881999999285</v>
      </c>
      <c r="J914">
        <f>RS_wells_scenario_1_bgw!J914-RS_wells_baseline_bgw!J914</f>
        <v>7.9499999992549419E-2</v>
      </c>
      <c r="K914">
        <f>RS_wells_scenario_1_bgw!K914-RS_wells_baseline_bgw!K914</f>
        <v>-120472.6799999997</v>
      </c>
      <c r="L914">
        <f>RS_wells_scenario_1_bgw!L914-RS_wells_baseline_bgw!L914</f>
        <v>25640.242499992251</v>
      </c>
      <c r="M914">
        <f>RS_wells_scenario_1_bgw!M914-RS_wells_baseline_bgw!M914</f>
        <v>0</v>
      </c>
      <c r="N914">
        <f>RS_wells_scenario_1_bgw!N914-RS_wells_baseline_bgw!N914</f>
        <v>27118.191300004721</v>
      </c>
      <c r="O914">
        <v>10.145833333333334</v>
      </c>
      <c r="P914">
        <f t="shared" si="193"/>
        <v>1965</v>
      </c>
      <c r="Q914" s="2">
        <f t="shared" si="194"/>
        <v>23843.14583333255</v>
      </c>
      <c r="R914">
        <f t="shared" si="195"/>
        <v>-0.7887419679267641</v>
      </c>
      <c r="S914">
        <f>I914*$O914/ref!$B$3</f>
        <v>-1.0083850117653643</v>
      </c>
      <c r="T914">
        <f>K914*$O914/ref!$B$3</f>
        <v>-28.060048955463664</v>
      </c>
      <c r="U914">
        <f>L914*$O914/ref!$B$3</f>
        <v>5.9720300053069648</v>
      </c>
      <c r="V914">
        <f>N914*$O914/ref!$B$3</f>
        <v>6.3162683478259387</v>
      </c>
      <c r="W914">
        <f t="shared" si="196"/>
        <v>4</v>
      </c>
      <c r="X914" t="str">
        <f t="shared" si="197"/>
        <v>4 1965</v>
      </c>
      <c r="AB914" s="1"/>
    </row>
    <row r="915" spans="1:28" x14ac:dyDescent="0.3">
      <c r="A915">
        <v>305</v>
      </c>
      <c r="B915">
        <v>2</v>
      </c>
      <c r="C915">
        <f>RS_wells_scenario_1_bgw!C915-RS_wells_baseline_bgw!C915</f>
        <v>-4505.6731999963522</v>
      </c>
      <c r="D915">
        <f>RS_wells_scenario_1_bgw!D915-RS_wells_baseline_bgw!D915</f>
        <v>-7.0000003324821591E-4</v>
      </c>
      <c r="E915">
        <f>RS_wells_scenario_1_bgw!E915-RS_wells_baseline_bgw!E915</f>
        <v>-57683.60000000149</v>
      </c>
      <c r="F915">
        <f>RS_wells_scenario_1_bgw!F915-RS_wells_baseline_bgw!F915</f>
        <v>0</v>
      </c>
      <c r="G915">
        <f>RS_wells_scenario_1_bgw!G915-RS_wells_baseline_bgw!G915</f>
        <v>0</v>
      </c>
      <c r="H915" s="19">
        <f>RS_wells_scenario_1_bgw!H915-RS_wells_baseline_bgw!H915</f>
        <v>-8889.700300000608</v>
      </c>
      <c r="I915">
        <f>RS_wells_scenario_1_bgw!I915-RS_wells_baseline_bgw!I915</f>
        <v>-913.00329999998212</v>
      </c>
      <c r="J915">
        <f>RS_wells_scenario_1_bgw!J915-RS_wells_baseline_bgw!J915</f>
        <v>7.8100000508129597E-2</v>
      </c>
      <c r="K915">
        <f>RS_wells_scenario_1_bgw!K915-RS_wells_baseline_bgw!K915</f>
        <v>-120472.6799999997</v>
      </c>
      <c r="L915">
        <f>RS_wells_scenario_1_bgw!L915-RS_wells_baseline_bgw!L915</f>
        <v>25083.925099998713</v>
      </c>
      <c r="M915">
        <f>RS_wells_scenario_1_bgw!M915-RS_wells_baseline_bgw!M915</f>
        <v>0</v>
      </c>
      <c r="N915">
        <f>RS_wells_scenario_1_bgw!N915-RS_wells_baseline_bgw!N915</f>
        <v>26165.091800004244</v>
      </c>
      <c r="O915">
        <v>10.145833333333334</v>
      </c>
      <c r="P915">
        <f t="shared" si="193"/>
        <v>1965</v>
      </c>
      <c r="Q915" s="2">
        <f t="shared" si="194"/>
        <v>23853.291666665882</v>
      </c>
      <c r="R915">
        <f t="shared" si="195"/>
        <v>-0.80308802061866791</v>
      </c>
      <c r="S915">
        <f>I915*$O915/ref!$B$3</f>
        <v>-0.21265333596380057</v>
      </c>
      <c r="T915">
        <f>K915*$O915/ref!$B$3</f>
        <v>-28.060048955463664</v>
      </c>
      <c r="U915">
        <f>L915*$O915/ref!$B$3</f>
        <v>5.8424546237466393</v>
      </c>
      <c r="V915">
        <f>N915*$O915/ref!$B$3</f>
        <v>6.0942759539533915</v>
      </c>
      <c r="W915">
        <f t="shared" si="196"/>
        <v>4</v>
      </c>
      <c r="X915" t="str">
        <f t="shared" si="197"/>
        <v>4 1965</v>
      </c>
      <c r="AB915" s="1"/>
    </row>
    <row r="916" spans="1:28" x14ac:dyDescent="0.3">
      <c r="A916">
        <v>305</v>
      </c>
      <c r="B916">
        <v>3</v>
      </c>
      <c r="C916">
        <f>RS_wells_scenario_1_bgw!C916-RS_wells_baseline_bgw!C916</f>
        <v>-3450.3452000021935</v>
      </c>
      <c r="D916">
        <f>RS_wells_scenario_1_bgw!D916-RS_wells_baseline_bgw!D916</f>
        <v>-7.9999997979030013E-4</v>
      </c>
      <c r="E916">
        <f>RS_wells_scenario_1_bgw!E916-RS_wells_baseline_bgw!E916</f>
        <v>-57683.60000000149</v>
      </c>
      <c r="F916">
        <f>RS_wells_scenario_1_bgw!F916-RS_wells_baseline_bgw!F916</f>
        <v>0</v>
      </c>
      <c r="G916">
        <f>RS_wells_scenario_1_bgw!G916-RS_wells_baseline_bgw!G916</f>
        <v>0</v>
      </c>
      <c r="H916" s="19">
        <f>RS_wells_scenario_1_bgw!H916-RS_wells_baseline_bgw!H916</f>
        <v>-9429.2224999964237</v>
      </c>
      <c r="I916">
        <f>RS_wells_scenario_1_bgw!I916-RS_wells_baseline_bgw!I916</f>
        <v>305.69390000030398</v>
      </c>
      <c r="J916">
        <f>RS_wells_scenario_1_bgw!J916-RS_wells_baseline_bgw!J916</f>
        <v>7.6899999752640724E-2</v>
      </c>
      <c r="K916">
        <f>RS_wells_scenario_1_bgw!K916-RS_wells_baseline_bgw!K916</f>
        <v>-120472.6799999997</v>
      </c>
      <c r="L916">
        <f>RS_wells_scenario_1_bgw!L916-RS_wells_baseline_bgw!L916</f>
        <v>24554.50339999795</v>
      </c>
      <c r="M916">
        <f>RS_wells_scenario_1_bgw!M916-RS_wells_baseline_bgw!M916</f>
        <v>0</v>
      </c>
      <c r="N916">
        <f>RS_wells_scenario_1_bgw!N916-RS_wells_baseline_bgw!N916</f>
        <v>24825.56629999727</v>
      </c>
      <c r="O916">
        <v>10.145833333333334</v>
      </c>
      <c r="P916">
        <f t="shared" si="193"/>
        <v>1965</v>
      </c>
      <c r="Q916" s="2">
        <f t="shared" si="194"/>
        <v>23863.437499999214</v>
      </c>
      <c r="R916">
        <f t="shared" si="195"/>
        <v>-0.78476033906056575</v>
      </c>
      <c r="S916">
        <f>I916*$O916/ref!$B$3</f>
        <v>7.1201087245632483E-2</v>
      </c>
      <c r="T916">
        <f>K916*$O916/ref!$B$3</f>
        <v>-28.060048955463664</v>
      </c>
      <c r="U916">
        <f>L916*$O916/ref!$B$3</f>
        <v>5.7191436886856257</v>
      </c>
      <c r="V916">
        <f>N916*$O916/ref!$B$3</f>
        <v>5.782278652098003</v>
      </c>
      <c r="W916">
        <f t="shared" si="196"/>
        <v>4</v>
      </c>
      <c r="X916" t="str">
        <f t="shared" si="197"/>
        <v>4 1965</v>
      </c>
      <c r="AB916" s="1"/>
    </row>
    <row r="917" spans="1:28" x14ac:dyDescent="0.3">
      <c r="A917">
        <v>306</v>
      </c>
      <c r="B917">
        <v>1</v>
      </c>
      <c r="C917">
        <f>RS_wells_scenario_1_bgw!C917-RS_wells_baseline_bgw!C917</f>
        <v>-25883.492499999702</v>
      </c>
      <c r="D917">
        <f>RS_wells_scenario_1_bgw!D917-RS_wells_baseline_bgw!D917</f>
        <v>-8.0000003799796104E-4</v>
      </c>
      <c r="E917">
        <f>RS_wells_scenario_1_bgw!E917-RS_wells_baseline_bgw!E917</f>
        <v>-90464.519999999553</v>
      </c>
      <c r="F917">
        <f>RS_wells_scenario_1_bgw!F917-RS_wells_baseline_bgw!F917</f>
        <v>0</v>
      </c>
      <c r="G917">
        <f>RS_wells_scenario_1_bgw!G917-RS_wells_baseline_bgw!G917</f>
        <v>0</v>
      </c>
      <c r="H917" s="19">
        <f>RS_wells_scenario_1_bgw!H917-RS_wells_baseline_bgw!H917</f>
        <v>-9981.2405999898911</v>
      </c>
      <c r="I917">
        <f>RS_wells_scenario_1_bgw!I917-RS_wells_baseline_bgw!I917</f>
        <v>21818.634599998593</v>
      </c>
      <c r="J917">
        <f>RS_wells_scenario_1_bgw!J917-RS_wells_baseline_bgw!J917</f>
        <v>7.610000018030405E-2</v>
      </c>
      <c r="K917">
        <f>RS_wells_scenario_1_bgw!K917-RS_wells_baseline_bgw!K917</f>
        <v>-188839.62000000104</v>
      </c>
      <c r="L917">
        <f>RS_wells_scenario_1_bgw!L917-RS_wells_baseline_bgw!L917</f>
        <v>15474.756499998271</v>
      </c>
      <c r="M917">
        <f>RS_wells_scenario_1_bgw!M917-RS_wells_baseline_bgw!M917</f>
        <v>0</v>
      </c>
      <c r="N917">
        <f>RS_wells_scenario_1_bgw!N917-RS_wells_baseline_bgw!N917</f>
        <v>25219.671300008893</v>
      </c>
      <c r="O917">
        <v>10.145833333333334</v>
      </c>
      <c r="P917">
        <f t="shared" si="193"/>
        <v>1965</v>
      </c>
      <c r="Q917" s="2">
        <f t="shared" si="194"/>
        <v>23873.583333332546</v>
      </c>
      <c r="R917">
        <f t="shared" si="195"/>
        <v>-0.80643555326457694</v>
      </c>
      <c r="S917">
        <f>I917*$O917/ref!$B$3</f>
        <v>5.0819152941342001</v>
      </c>
      <c r="T917">
        <f>K917*$O917/ref!$B$3</f>
        <v>-43.983822572314295</v>
      </c>
      <c r="U917">
        <f>L917*$O917/ref!$B$3</f>
        <v>3.6043227805991536</v>
      </c>
      <c r="V917">
        <f>N917*$O917/ref!$B$3</f>
        <v>5.8740721242272782</v>
      </c>
      <c r="W917">
        <f t="shared" si="196"/>
        <v>5</v>
      </c>
      <c r="X917" t="str">
        <f t="shared" si="197"/>
        <v>5 1965</v>
      </c>
      <c r="AB917" s="1"/>
    </row>
    <row r="918" spans="1:28" x14ac:dyDescent="0.3">
      <c r="A918">
        <v>306</v>
      </c>
      <c r="B918">
        <v>2</v>
      </c>
      <c r="C918">
        <f>RS_wells_scenario_1_bgw!C918-RS_wells_baseline_bgw!C918</f>
        <v>-20383.119800001383</v>
      </c>
      <c r="D918">
        <f>RS_wells_scenario_1_bgw!D918-RS_wells_baseline_bgw!D918</f>
        <v>-8.0000003799796104E-4</v>
      </c>
      <c r="E918">
        <f>RS_wells_scenario_1_bgw!E918-RS_wells_baseline_bgw!E918</f>
        <v>-90464.519999999553</v>
      </c>
      <c r="F918">
        <f>RS_wells_scenario_1_bgw!F918-RS_wells_baseline_bgw!F918</f>
        <v>0</v>
      </c>
      <c r="G918">
        <f>RS_wells_scenario_1_bgw!G918-RS_wells_baseline_bgw!G918</f>
        <v>0</v>
      </c>
      <c r="H918" s="19">
        <f>RS_wells_scenario_1_bgw!H918-RS_wells_baseline_bgw!H918</f>
        <v>-9934.2003000080585</v>
      </c>
      <c r="I918">
        <f>RS_wells_scenario_1_bgw!I918-RS_wells_baseline_bgw!I918</f>
        <v>26795.005999997258</v>
      </c>
      <c r="J918">
        <f>RS_wells_scenario_1_bgw!J918-RS_wells_baseline_bgw!J918</f>
        <v>7.519999984651804E-2</v>
      </c>
      <c r="K918">
        <f>RS_wells_scenario_1_bgw!K918-RS_wells_baseline_bgw!K918</f>
        <v>-188839.62000000104</v>
      </c>
      <c r="L918">
        <f>RS_wells_scenario_1_bgw!L918-RS_wells_baseline_bgw!L918</f>
        <v>15774.283500000834</v>
      </c>
      <c r="M918">
        <f>RS_wells_scenario_1_bgw!M918-RS_wells_baseline_bgw!M918</f>
        <v>0</v>
      </c>
      <c r="N918">
        <f>RS_wells_scenario_1_bgw!N918-RS_wells_baseline_bgw!N918</f>
        <v>25419.241399988532</v>
      </c>
      <c r="O918">
        <v>10.145833333333334</v>
      </c>
      <c r="P918">
        <f t="shared" si="193"/>
        <v>1965</v>
      </c>
      <c r="Q918" s="2">
        <f t="shared" si="194"/>
        <v>23883.729166665878</v>
      </c>
      <c r="R918">
        <f t="shared" si="195"/>
        <v>-0.80992993585330109</v>
      </c>
      <c r="S918">
        <f>I918*$O918/ref!$B$3</f>
        <v>6.2409932286877616</v>
      </c>
      <c r="T918">
        <f>K918*$O918/ref!$B$3</f>
        <v>-43.983822572314295</v>
      </c>
      <c r="U918">
        <f>L918*$O918/ref!$B$3</f>
        <v>3.6740874964131884</v>
      </c>
      <c r="V918">
        <f>N918*$O918/ref!$B$3</f>
        <v>5.9205552503225514</v>
      </c>
      <c r="W918">
        <f t="shared" si="196"/>
        <v>5</v>
      </c>
      <c r="X918" t="str">
        <f t="shared" si="197"/>
        <v>5 1965</v>
      </c>
      <c r="AB918" s="1"/>
    </row>
    <row r="919" spans="1:28" x14ac:dyDescent="0.3">
      <c r="A919">
        <v>306</v>
      </c>
      <c r="B919">
        <v>3</v>
      </c>
      <c r="C919">
        <f>RS_wells_scenario_1_bgw!C919-RS_wells_baseline_bgw!C919</f>
        <v>-16207.898200001568</v>
      </c>
      <c r="D919">
        <f>RS_wells_scenario_1_bgw!D919-RS_wells_baseline_bgw!D919</f>
        <v>-7.9999997979030013E-4</v>
      </c>
      <c r="E919">
        <f>RS_wells_scenario_1_bgw!E919-RS_wells_baseline_bgw!E919</f>
        <v>-90464.519999999553</v>
      </c>
      <c r="F919">
        <f>RS_wells_scenario_1_bgw!F919-RS_wells_baseline_bgw!F919</f>
        <v>0</v>
      </c>
      <c r="G919">
        <f>RS_wells_scenario_1_bgw!G919-RS_wells_baseline_bgw!G919</f>
        <v>0</v>
      </c>
      <c r="H919" s="19">
        <f>RS_wells_scenario_1_bgw!H919-RS_wells_baseline_bgw!H919</f>
        <v>-10076.139500007033</v>
      </c>
      <c r="I919">
        <f>RS_wells_scenario_1_bgw!I919-RS_wells_baseline_bgw!I919</f>
        <v>30918.038500010967</v>
      </c>
      <c r="J919">
        <f>RS_wells_scenario_1_bgw!J919-RS_wells_baseline_bgw!J919</f>
        <v>7.4599999934434891E-2</v>
      </c>
      <c r="K919">
        <f>RS_wells_scenario_1_bgw!K919-RS_wells_baseline_bgw!K919</f>
        <v>-188839.62000000104</v>
      </c>
      <c r="L919">
        <f>RS_wells_scenario_1_bgw!L919-RS_wells_baseline_bgw!L919</f>
        <v>15945.859499998391</v>
      </c>
      <c r="M919">
        <f>RS_wells_scenario_1_bgw!M919-RS_wells_baseline_bgw!M919</f>
        <v>0</v>
      </c>
      <c r="N919">
        <f>RS_wells_scenario_1_bgw!N919-RS_wells_baseline_bgw!N919</f>
        <v>25228.82500000298</v>
      </c>
      <c r="O919">
        <v>10.145833333333334</v>
      </c>
      <c r="P919">
        <f t="shared" si="193"/>
        <v>1965</v>
      </c>
      <c r="Q919" s="2">
        <f t="shared" si="194"/>
        <v>23893.874999999211</v>
      </c>
      <c r="R919">
        <f t="shared" si="195"/>
        <v>-0.80881934707926717</v>
      </c>
      <c r="S919">
        <f>I919*$O919/ref!$B$3</f>
        <v>7.2013146376192525</v>
      </c>
      <c r="T919">
        <f>K919*$O919/ref!$B$3</f>
        <v>-43.983822572314295</v>
      </c>
      <c r="U919">
        <f>L919*$O919/ref!$B$3</f>
        <v>3.7140503407652359</v>
      </c>
      <c r="V919">
        <f>N919*$O919/ref!$B$3</f>
        <v>5.8762041700152343</v>
      </c>
      <c r="W919">
        <f t="shared" si="196"/>
        <v>5</v>
      </c>
      <c r="X919" t="str">
        <f t="shared" si="197"/>
        <v>5 1965</v>
      </c>
      <c r="AB919" s="1"/>
    </row>
    <row r="920" spans="1:28" x14ac:dyDescent="0.3">
      <c r="A920">
        <v>307</v>
      </c>
      <c r="B920">
        <v>1</v>
      </c>
      <c r="C920">
        <f>RS_wells_scenario_1_bgw!C920-RS_wells_baseline_bgw!C920</f>
        <v>-45452.682500000112</v>
      </c>
      <c r="D920">
        <f>RS_wells_scenario_1_bgw!D920-RS_wells_baseline_bgw!D920</f>
        <v>-8.9999998454004526E-4</v>
      </c>
      <c r="E920">
        <f>RS_wells_scenario_1_bgw!E920-RS_wells_baseline_bgw!E920</f>
        <v>-215435.25</v>
      </c>
      <c r="F920">
        <f>RS_wells_scenario_1_bgw!F920-RS_wells_baseline_bgw!F920</f>
        <v>0</v>
      </c>
      <c r="G920">
        <f>RS_wells_scenario_1_bgw!G920-RS_wells_baseline_bgw!G920</f>
        <v>0</v>
      </c>
      <c r="H920" s="19">
        <f>RS_wells_scenario_1_bgw!H920-RS_wells_baseline_bgw!H920</f>
        <v>-15424.342500001192</v>
      </c>
      <c r="I920">
        <f>RS_wells_scenario_1_bgw!I920-RS_wells_baseline_bgw!I920</f>
        <v>141834.10119986534</v>
      </c>
      <c r="J920">
        <f>RS_wells_scenario_1_bgw!J920-RS_wells_baseline_bgw!J920</f>
        <v>7.4599999934434891E-2</v>
      </c>
      <c r="K920">
        <f>RS_wells_scenario_1_bgw!K920-RS_wells_baseline_bgw!K920</f>
        <v>-449475.06000000238</v>
      </c>
      <c r="L920">
        <f>RS_wells_scenario_1_bgw!L920-RS_wells_baseline_bgw!L920</f>
        <v>4795.1961000002921</v>
      </c>
      <c r="M920">
        <f>RS_wells_scenario_1_bgw!M920-RS_wells_baseline_bgw!M920</f>
        <v>0</v>
      </c>
      <c r="N920">
        <f>RS_wells_scenario_1_bgw!N920-RS_wells_baseline_bgw!N920</f>
        <v>26512.820500001311</v>
      </c>
      <c r="O920">
        <v>10.145833333333334</v>
      </c>
      <c r="P920">
        <f t="shared" si="193"/>
        <v>1965</v>
      </c>
      <c r="Q920" s="2">
        <f t="shared" si="194"/>
        <v>23904.020833332543</v>
      </c>
      <c r="R920">
        <f t="shared" si="195"/>
        <v>-0.96075974799547548</v>
      </c>
      <c r="S920">
        <f>I920*$O920/ref!$B$3</f>
        <v>33.035471803419817</v>
      </c>
      <c r="T920">
        <f>K920*$O920/ref!$B$3</f>
        <v>-104.69006074954143</v>
      </c>
      <c r="U920">
        <f>L920*$O920/ref!$B$3</f>
        <v>1.1168792569158166</v>
      </c>
      <c r="V920">
        <f>N920*$O920/ref!$B$3</f>
        <v>6.175267630615167</v>
      </c>
      <c r="W920">
        <f t="shared" si="196"/>
        <v>6</v>
      </c>
      <c r="X920" t="str">
        <f t="shared" si="197"/>
        <v>6 1965</v>
      </c>
      <c r="AB920" s="1"/>
    </row>
    <row r="921" spans="1:28" x14ac:dyDescent="0.3">
      <c r="A921">
        <v>307</v>
      </c>
      <c r="B921">
        <v>2</v>
      </c>
      <c r="C921">
        <f>RS_wells_scenario_1_bgw!C921-RS_wells_baseline_bgw!C921</f>
        <v>-27739.188000000082</v>
      </c>
      <c r="D921">
        <f>RS_wells_scenario_1_bgw!D921-RS_wells_baseline_bgw!D921</f>
        <v>-8.9999998454004526E-4</v>
      </c>
      <c r="E921">
        <f>RS_wells_scenario_1_bgw!E921-RS_wells_baseline_bgw!E921</f>
        <v>-215435.25</v>
      </c>
      <c r="F921">
        <f>RS_wells_scenario_1_bgw!F921-RS_wells_baseline_bgw!F921</f>
        <v>0</v>
      </c>
      <c r="G921">
        <f>RS_wells_scenario_1_bgw!G921-RS_wells_baseline_bgw!G921</f>
        <v>0</v>
      </c>
      <c r="H921" s="19">
        <f>RS_wells_scenario_1_bgw!H921-RS_wells_baseline_bgw!H921</f>
        <v>-5894.0217999815941</v>
      </c>
      <c r="I921">
        <f>RS_wells_scenario_1_bgw!I921-RS_wells_baseline_bgw!I921</f>
        <v>156763.77670001984</v>
      </c>
      <c r="J921">
        <f>RS_wells_scenario_1_bgw!J921-RS_wells_baseline_bgw!J921</f>
        <v>7.4799999594688416E-2</v>
      </c>
      <c r="K921">
        <f>RS_wells_scenario_1_bgw!K921-RS_wells_baseline_bgw!K921</f>
        <v>-449475.06000000238</v>
      </c>
      <c r="L921">
        <f>RS_wells_scenario_1_bgw!L921-RS_wells_baseline_bgw!L921</f>
        <v>5244.0742999985814</v>
      </c>
      <c r="M921">
        <f>RS_wells_scenario_1_bgw!M921-RS_wells_baseline_bgw!M921</f>
        <v>0</v>
      </c>
      <c r="N921">
        <f>RS_wells_scenario_1_bgw!N921-RS_wells_baseline_bgw!N921</f>
        <v>37691.191300004721</v>
      </c>
      <c r="O921">
        <v>10.145833333333334</v>
      </c>
      <c r="P921">
        <f t="shared" si="193"/>
        <v>1965</v>
      </c>
      <c r="Q921" s="2">
        <f t="shared" si="194"/>
        <v>23914.166666665875</v>
      </c>
      <c r="R921">
        <f t="shared" si="195"/>
        <v>-0.99851576403175979</v>
      </c>
      <c r="S921">
        <f>I921*$O921/ref!$B$3</f>
        <v>36.512836343027658</v>
      </c>
      <c r="T921">
        <f>K921*$O921/ref!$B$3</f>
        <v>-104.69006074954143</v>
      </c>
      <c r="U921">
        <f>L921*$O921/ref!$B$3</f>
        <v>1.2214302992516592</v>
      </c>
      <c r="V921">
        <f>N921*$O921/ref!$B$3</f>
        <v>8.7788922191145833</v>
      </c>
      <c r="W921">
        <f t="shared" si="196"/>
        <v>6</v>
      </c>
      <c r="X921" t="str">
        <f t="shared" si="197"/>
        <v>6 1965</v>
      </c>
      <c r="AB921" s="1"/>
    </row>
    <row r="922" spans="1:28" x14ac:dyDescent="0.3">
      <c r="A922">
        <v>307</v>
      </c>
      <c r="B922">
        <v>3</v>
      </c>
      <c r="C922">
        <f>RS_wells_scenario_1_bgw!C922-RS_wells_baseline_bgw!C922</f>
        <v>-18076.41319999937</v>
      </c>
      <c r="D922">
        <f>RS_wells_scenario_1_bgw!D922-RS_wells_baseline_bgw!D922</f>
        <v>-9.9999998928979039E-4</v>
      </c>
      <c r="E922">
        <f>RS_wells_scenario_1_bgw!E922-RS_wells_baseline_bgw!E922</f>
        <v>-215435.25</v>
      </c>
      <c r="F922">
        <f>RS_wells_scenario_1_bgw!F922-RS_wells_baseline_bgw!F922</f>
        <v>0</v>
      </c>
      <c r="G922">
        <f>RS_wells_scenario_1_bgw!G922-RS_wells_baseline_bgw!G922</f>
        <v>0</v>
      </c>
      <c r="H922" s="19">
        <f>RS_wells_scenario_1_bgw!H922-RS_wells_baseline_bgw!H922</f>
        <v>-5144.6907999962568</v>
      </c>
      <c r="I922">
        <f>RS_wells_scenario_1_bgw!I922-RS_wells_baseline_bgw!I922</f>
        <v>164882.5243999958</v>
      </c>
      <c r="J922">
        <f>RS_wells_scenario_1_bgw!J922-RS_wells_baseline_bgw!J922</f>
        <v>7.5000000186264515E-2</v>
      </c>
      <c r="K922">
        <f>RS_wells_scenario_1_bgw!K922-RS_wells_baseline_bgw!K922</f>
        <v>-449475.06000000238</v>
      </c>
      <c r="L922">
        <f>RS_wells_scenario_1_bgw!L922-RS_wells_baseline_bgw!L922</f>
        <v>5718.0219999998808</v>
      </c>
      <c r="M922">
        <f>RS_wells_scenario_1_bgw!M922-RS_wells_baseline_bgw!M922</f>
        <v>0</v>
      </c>
      <c r="N922">
        <f>RS_wells_scenario_1_bgw!N922-RS_wells_baseline_bgw!N922</f>
        <v>40258.638999998569</v>
      </c>
      <c r="O922">
        <v>10.145833333333334</v>
      </c>
      <c r="P922">
        <f t="shared" si="193"/>
        <v>1965</v>
      </c>
      <c r="Q922" s="2">
        <f t="shared" si="194"/>
        <v>23924.312499999207</v>
      </c>
      <c r="R922">
        <f t="shared" si="195"/>
        <v>-1.0401679221075562</v>
      </c>
      <c r="S922">
        <f>I922*$O922/ref!$B$3</f>
        <v>38.403824888467035</v>
      </c>
      <c r="T922">
        <f>K922*$O922/ref!$B$3</f>
        <v>-104.69006074954143</v>
      </c>
      <c r="U922">
        <f>L922*$O922/ref!$B$3</f>
        <v>1.3318204363712609</v>
      </c>
      <c r="V922">
        <f>N922*$O922/ref!$B$3</f>
        <v>9.3768925968966688</v>
      </c>
      <c r="W922">
        <f t="shared" si="196"/>
        <v>6</v>
      </c>
      <c r="X922" t="str">
        <f t="shared" si="197"/>
        <v>6 1965</v>
      </c>
      <c r="AB922" s="1"/>
    </row>
    <row r="923" spans="1:28" x14ac:dyDescent="0.3">
      <c r="A923">
        <v>308</v>
      </c>
      <c r="B923">
        <v>1</v>
      </c>
      <c r="C923">
        <f>RS_wells_scenario_1_bgw!C923-RS_wells_baseline_bgw!C923</f>
        <v>-569963.18950003386</v>
      </c>
      <c r="D923">
        <f>RS_wells_scenario_1_bgw!D923-RS_wells_baseline_bgw!D923</f>
        <v>-9.9999998928979039E-4</v>
      </c>
      <c r="E923">
        <f>RS_wells_scenario_1_bgw!E923-RS_wells_baseline_bgw!E923</f>
        <v>-662124.54000000656</v>
      </c>
      <c r="F923">
        <f>RS_wells_scenario_1_bgw!F923-RS_wells_baseline_bgw!F923</f>
        <v>0</v>
      </c>
      <c r="G923">
        <f>RS_wells_scenario_1_bgw!G923-RS_wells_baseline_bgw!G923</f>
        <v>0</v>
      </c>
      <c r="H923" s="19">
        <f>RS_wells_scenario_1_bgw!H923-RS_wells_baseline_bgw!H923</f>
        <v>-18913.342000000179</v>
      </c>
      <c r="I923">
        <f>RS_wells_scenario_1_bgw!I923-RS_wells_baseline_bgw!I923</f>
        <v>29101.617700003088</v>
      </c>
      <c r="J923">
        <f>RS_wells_scenario_1_bgw!J923-RS_wells_baseline_bgw!J923</f>
        <v>7.4199999682605267E-2</v>
      </c>
      <c r="K923">
        <f>RS_wells_scenario_1_bgw!K923-RS_wells_baseline_bgw!K923</f>
        <v>-1381077.4899999946</v>
      </c>
      <c r="L923">
        <f>RS_wells_scenario_1_bgw!L923-RS_wells_baseline_bgw!L923</f>
        <v>62711.865699976683</v>
      </c>
      <c r="M923">
        <f>RS_wells_scenario_1_bgw!M923-RS_wells_baseline_bgw!M923</f>
        <v>0</v>
      </c>
      <c r="N923">
        <f>RS_wells_scenario_1_bgw!N923-RS_wells_baseline_bgw!N923</f>
        <v>38238.266399994493</v>
      </c>
      <c r="O923">
        <v>10.145833333333334</v>
      </c>
      <c r="P923">
        <f t="shared" si="193"/>
        <v>1965</v>
      </c>
      <c r="Q923" s="2">
        <f t="shared" si="194"/>
        <v>23934.458333332539</v>
      </c>
      <c r="R923">
        <f t="shared" si="195"/>
        <v>-1.3093151981671174</v>
      </c>
      <c r="S923">
        <f>I923*$O923/ref!$B$3</f>
        <v>6.7782406546054785</v>
      </c>
      <c r="T923">
        <f>K923*$O923/ref!$B$3</f>
        <v>-321.67543695955646</v>
      </c>
      <c r="U923">
        <f>L923*$O923/ref!$B$3</f>
        <v>14.606614724847264</v>
      </c>
      <c r="V923">
        <f>N923*$O923/ref!$B$3</f>
        <v>8.9063149185019306</v>
      </c>
      <c r="W923">
        <f t="shared" si="196"/>
        <v>7</v>
      </c>
      <c r="X923" t="str">
        <f t="shared" si="197"/>
        <v>7 1965</v>
      </c>
      <c r="AB923" s="1"/>
    </row>
    <row r="924" spans="1:28" x14ac:dyDescent="0.3">
      <c r="A924">
        <v>308</v>
      </c>
      <c r="B924">
        <v>2</v>
      </c>
      <c r="C924">
        <f>RS_wells_scenario_1_bgw!C924-RS_wells_baseline_bgw!C924</f>
        <v>-560427.34849998355</v>
      </c>
      <c r="D924">
        <f>RS_wells_scenario_1_bgw!D924-RS_wells_baseline_bgw!D924</f>
        <v>-1.0000000474974513E-3</v>
      </c>
      <c r="E924">
        <f>RS_wells_scenario_1_bgw!E924-RS_wells_baseline_bgw!E924</f>
        <v>-662124.54000000656</v>
      </c>
      <c r="F924">
        <f>RS_wells_scenario_1_bgw!F924-RS_wells_baseline_bgw!F924</f>
        <v>0</v>
      </c>
      <c r="G924">
        <f>RS_wells_scenario_1_bgw!G924-RS_wells_baseline_bgw!G924</f>
        <v>0</v>
      </c>
      <c r="H924" s="19">
        <f>RS_wells_scenario_1_bgw!H924-RS_wells_baseline_bgw!H924</f>
        <v>-35993.132100000978</v>
      </c>
      <c r="I924">
        <f>RS_wells_scenario_1_bgw!I924-RS_wells_baseline_bgw!I924</f>
        <v>30299.325199998915</v>
      </c>
      <c r="J924">
        <f>RS_wells_scenario_1_bgw!J924-RS_wells_baseline_bgw!J924</f>
        <v>7.369999960064888E-2</v>
      </c>
      <c r="K924">
        <f>RS_wells_scenario_1_bgw!K924-RS_wells_baseline_bgw!K924</f>
        <v>-1381077.4899999946</v>
      </c>
      <c r="L924">
        <f>RS_wells_scenario_1_bgw!L924-RS_wells_baseline_bgw!L924</f>
        <v>67741.775999993086</v>
      </c>
      <c r="M924">
        <f>RS_wells_scenario_1_bgw!M924-RS_wells_baseline_bgw!M924</f>
        <v>0</v>
      </c>
      <c r="N924">
        <f>RS_wells_scenario_1_bgw!N924-RS_wells_baseline_bgw!N924</f>
        <v>25009.821700006723</v>
      </c>
      <c r="O924">
        <v>10.145833333333334</v>
      </c>
      <c r="P924">
        <f t="shared" si="193"/>
        <v>1965</v>
      </c>
      <c r="Q924" s="2">
        <f t="shared" si="194"/>
        <v>23944.604166665871</v>
      </c>
      <c r="R924">
        <f t="shared" si="195"/>
        <v>-1.3975476242842544</v>
      </c>
      <c r="S924">
        <f>I924*$O924/ref!$B$3</f>
        <v>7.0572062348864932</v>
      </c>
      <c r="T924">
        <f>K924*$O924/ref!$B$3</f>
        <v>-321.67543695955646</v>
      </c>
      <c r="U924">
        <f>L924*$O924/ref!$B$3</f>
        <v>15.778162741045222</v>
      </c>
      <c r="V924">
        <f>N924*$O924/ref!$B$3</f>
        <v>5.8251947351848381</v>
      </c>
      <c r="W924">
        <f t="shared" si="196"/>
        <v>7</v>
      </c>
      <c r="X924" t="str">
        <f t="shared" si="197"/>
        <v>7 1965</v>
      </c>
      <c r="AB924" s="1"/>
    </row>
    <row r="925" spans="1:28" x14ac:dyDescent="0.3">
      <c r="A925">
        <v>308</v>
      </c>
      <c r="B925">
        <v>3</v>
      </c>
      <c r="C925">
        <f>RS_wells_scenario_1_bgw!C925-RS_wells_baseline_bgw!C925</f>
        <v>-558045.17669999599</v>
      </c>
      <c r="D925">
        <f>RS_wells_scenario_1_bgw!D925-RS_wells_baseline_bgw!D925</f>
        <v>-9.9999998928979039E-4</v>
      </c>
      <c r="E925">
        <f>RS_wells_scenario_1_bgw!E925-RS_wells_baseline_bgw!E925</f>
        <v>-662124.54000000656</v>
      </c>
      <c r="F925">
        <f>RS_wells_scenario_1_bgw!F925-RS_wells_baseline_bgw!F925</f>
        <v>0</v>
      </c>
      <c r="G925">
        <f>RS_wells_scenario_1_bgw!G925-RS_wells_baseline_bgw!G925</f>
        <v>0</v>
      </c>
      <c r="H925" s="19">
        <f>RS_wells_scenario_1_bgw!H925-RS_wells_baseline_bgw!H925</f>
        <v>-38512.598000004888</v>
      </c>
      <c r="I925">
        <f>RS_wells_scenario_1_bgw!I925-RS_wells_baseline_bgw!I925</f>
        <v>23509.740800000727</v>
      </c>
      <c r="J925">
        <f>RS_wells_scenario_1_bgw!J925-RS_wells_baseline_bgw!J925</f>
        <v>7.330000028014183E-2</v>
      </c>
      <c r="K925">
        <f>RS_wells_scenario_1_bgw!K925-RS_wells_baseline_bgw!K925</f>
        <v>-1381077.4899999946</v>
      </c>
      <c r="L925">
        <f>RS_wells_scenario_1_bgw!L925-RS_wells_baseline_bgw!L925</f>
        <v>72205.338099986315</v>
      </c>
      <c r="M925">
        <f>RS_wells_scenario_1_bgw!M925-RS_wells_baseline_bgw!M925</f>
        <v>0</v>
      </c>
      <c r="N925">
        <f>RS_wells_scenario_1_bgw!N925-RS_wells_baseline_bgw!N925</f>
        <v>26803.597399994731</v>
      </c>
      <c r="O925">
        <v>10.145833333333334</v>
      </c>
      <c r="P925">
        <f t="shared" si="193"/>
        <v>1965</v>
      </c>
      <c r="Q925" s="2">
        <f t="shared" si="194"/>
        <v>23954.749999999203</v>
      </c>
      <c r="R925">
        <f t="shared" si="195"/>
        <v>-1.4963618648338974</v>
      </c>
      <c r="S925">
        <f>I925*$O925/ref!$B$3</f>
        <v>5.4758014661770904</v>
      </c>
      <c r="T925">
        <f>K925*$O925/ref!$B$3</f>
        <v>-321.67543695955646</v>
      </c>
      <c r="U925">
        <f>L925*$O925/ref!$B$3</f>
        <v>16.817799039013877</v>
      </c>
      <c r="V925">
        <f>N925*$O925/ref!$B$3</f>
        <v>6.2429943056499821</v>
      </c>
      <c r="W925">
        <f t="shared" si="196"/>
        <v>7</v>
      </c>
      <c r="X925" t="str">
        <f t="shared" si="197"/>
        <v>7 1965</v>
      </c>
      <c r="AB925" s="1"/>
    </row>
    <row r="926" spans="1:28" x14ac:dyDescent="0.3">
      <c r="A926">
        <v>309</v>
      </c>
      <c r="B926">
        <v>1</v>
      </c>
      <c r="C926">
        <f>RS_wells_scenario_1_bgw!C926-RS_wells_baseline_bgw!C926</f>
        <v>-629653.58120000362</v>
      </c>
      <c r="D926">
        <f>RS_wells_scenario_1_bgw!D926-RS_wells_baseline_bgw!D926</f>
        <v>-9.9999998928979039E-4</v>
      </c>
      <c r="E926">
        <f>RS_wells_scenario_1_bgw!E926-RS_wells_baseline_bgw!E926</f>
        <v>-726751.06999999285</v>
      </c>
      <c r="F926">
        <f>RS_wells_scenario_1_bgw!F926-RS_wells_baseline_bgw!F926</f>
        <v>0</v>
      </c>
      <c r="G926">
        <f>RS_wells_scenario_1_bgw!G926-RS_wells_baseline_bgw!G926</f>
        <v>0</v>
      </c>
      <c r="H926" s="19">
        <f>RS_wells_scenario_1_bgw!H926-RS_wells_baseline_bgw!H926</f>
        <v>-42604.688000008464</v>
      </c>
      <c r="I926">
        <f>RS_wells_scenario_1_bgw!I926-RS_wells_baseline_bgw!I926</f>
        <v>30764.22839999944</v>
      </c>
      <c r="J926">
        <f>RS_wells_scenario_1_bgw!J926-RS_wells_baseline_bgw!J926</f>
        <v>7.2999999858438969E-2</v>
      </c>
      <c r="K926">
        <f>RS_wells_scenario_1_bgw!K926-RS_wells_baseline_bgw!K926</f>
        <v>-1515860.6400000155</v>
      </c>
      <c r="L926">
        <f>RS_wells_scenario_1_bgw!L926-RS_wells_baseline_bgw!L926</f>
        <v>58931.911400005221</v>
      </c>
      <c r="M926">
        <f>RS_wells_scenario_1_bgw!M926-RS_wells_baseline_bgw!M926</f>
        <v>0</v>
      </c>
      <c r="N926">
        <f>RS_wells_scenario_1_bgw!N926-RS_wells_baseline_bgw!N926</f>
        <v>27307.416500002146</v>
      </c>
      <c r="O926">
        <v>10.145833333333334</v>
      </c>
      <c r="P926">
        <f t="shared" si="193"/>
        <v>1965</v>
      </c>
      <c r="Q926" s="2">
        <f t="shared" si="194"/>
        <v>23964.895833332535</v>
      </c>
      <c r="R926">
        <f t="shared" si="195"/>
        <v>-1.6016518785798537</v>
      </c>
      <c r="S926">
        <f>I926*$O926/ref!$B$3</f>
        <v>7.1654897606748014</v>
      </c>
      <c r="T926">
        <f>K926*$O926/ref!$B$3</f>
        <v>-353.06862741047195</v>
      </c>
      <c r="U926">
        <f>L926*$O926/ref!$B$3</f>
        <v>13.726201815409084</v>
      </c>
      <c r="V926">
        <f>N926*$O926/ref!$B$3</f>
        <v>6.3603419782584583</v>
      </c>
      <c r="W926">
        <f t="shared" si="196"/>
        <v>8</v>
      </c>
      <c r="X926" t="str">
        <f t="shared" si="197"/>
        <v>8 1965</v>
      </c>
      <c r="AB926" s="1"/>
    </row>
    <row r="927" spans="1:28" x14ac:dyDescent="0.3">
      <c r="A927">
        <v>309</v>
      </c>
      <c r="B927">
        <v>2</v>
      </c>
      <c r="C927">
        <f>RS_wells_scenario_1_bgw!C927-RS_wells_baseline_bgw!C927</f>
        <v>-633842.31900000572</v>
      </c>
      <c r="D927">
        <f>RS_wells_scenario_1_bgw!D927-RS_wells_baseline_bgw!D927</f>
        <v>-9.9999998928979039E-4</v>
      </c>
      <c r="E927">
        <f>RS_wells_scenario_1_bgw!E927-RS_wells_baseline_bgw!E927</f>
        <v>-726751.06999999285</v>
      </c>
      <c r="F927">
        <f>RS_wells_scenario_1_bgw!F927-RS_wells_baseline_bgw!F927</f>
        <v>0</v>
      </c>
      <c r="G927">
        <f>RS_wells_scenario_1_bgw!G927-RS_wells_baseline_bgw!G927</f>
        <v>0</v>
      </c>
      <c r="H927" s="19">
        <f>RS_wells_scenario_1_bgw!H927-RS_wells_baseline_bgw!H927</f>
        <v>-44320.489299997687</v>
      </c>
      <c r="I927">
        <f>RS_wells_scenario_1_bgw!I927-RS_wells_baseline_bgw!I927</f>
        <v>19476.223399996758</v>
      </c>
      <c r="J927">
        <f>RS_wells_scenario_1_bgw!J927-RS_wells_baseline_bgw!J927</f>
        <v>7.2800000198185444E-2</v>
      </c>
      <c r="K927">
        <f>RS_wells_scenario_1_bgw!K927-RS_wells_baseline_bgw!K927</f>
        <v>-1515860.6400000155</v>
      </c>
      <c r="L927">
        <f>RS_wells_scenario_1_bgw!L927-RS_wells_baseline_bgw!L927</f>
        <v>62457.474899992347</v>
      </c>
      <c r="M927">
        <f>RS_wells_scenario_1_bgw!M927-RS_wells_baseline_bgw!M927</f>
        <v>0</v>
      </c>
      <c r="N927">
        <f>RS_wells_scenario_1_bgw!N927-RS_wells_baseline_bgw!N927</f>
        <v>28468.318599998951</v>
      </c>
      <c r="O927">
        <v>10.145833333333334</v>
      </c>
      <c r="P927">
        <f t="shared" si="193"/>
        <v>1965</v>
      </c>
      <c r="Q927" s="2">
        <f t="shared" si="194"/>
        <v>23975.041666665868</v>
      </c>
      <c r="R927">
        <f t="shared" si="195"/>
        <v>-1.6675557365405873</v>
      </c>
      <c r="S927">
        <f>I927*$O927/ref!$B$3</f>
        <v>4.536329581706469</v>
      </c>
      <c r="T927">
        <f>K927*$O927/ref!$B$3</f>
        <v>-353.06862741047195</v>
      </c>
      <c r="U927">
        <f>L927*$O927/ref!$B$3</f>
        <v>14.547362965017731</v>
      </c>
      <c r="V927">
        <f>N927*$O927/ref!$B$3</f>
        <v>6.6307349815386294</v>
      </c>
      <c r="W927">
        <f t="shared" si="196"/>
        <v>8</v>
      </c>
      <c r="X927" t="str">
        <f t="shared" si="197"/>
        <v>8 1965</v>
      </c>
      <c r="AB927" s="1"/>
    </row>
    <row r="928" spans="1:28" x14ac:dyDescent="0.3">
      <c r="A928">
        <v>309</v>
      </c>
      <c r="B928">
        <v>3</v>
      </c>
      <c r="C928">
        <f>RS_wells_scenario_1_bgw!C928-RS_wells_baseline_bgw!C928</f>
        <v>-633617.98360002041</v>
      </c>
      <c r="D928">
        <f>RS_wells_scenario_1_bgw!D928-RS_wells_baseline_bgw!D928</f>
        <v>-2.2999999928288162E-3</v>
      </c>
      <c r="E928">
        <f>RS_wells_scenario_1_bgw!E928-RS_wells_baseline_bgw!E928</f>
        <v>-726751.06999999285</v>
      </c>
      <c r="F928">
        <f>RS_wells_scenario_1_bgw!F928-RS_wells_baseline_bgw!F928</f>
        <v>0</v>
      </c>
      <c r="G928">
        <f>RS_wells_scenario_1_bgw!G928-RS_wells_baseline_bgw!G928</f>
        <v>0</v>
      </c>
      <c r="H928" s="19">
        <f>RS_wells_scenario_1_bgw!H928-RS_wells_baseline_bgw!H928</f>
        <v>-45338.017900004983</v>
      </c>
      <c r="I928">
        <f>RS_wells_scenario_1_bgw!I928-RS_wells_baseline_bgw!I928</f>
        <v>14825.515000000596</v>
      </c>
      <c r="J928">
        <f>RS_wells_scenario_1_bgw!J928-RS_wells_baseline_bgw!J928</f>
        <v>7.1600000374019146E-2</v>
      </c>
      <c r="K928">
        <f>RS_wells_scenario_1_bgw!K928-RS_wells_baseline_bgw!K928</f>
        <v>-1515860.6400000155</v>
      </c>
      <c r="L928">
        <f>RS_wells_scenario_1_bgw!L928-RS_wells_baseline_bgw!L928</f>
        <v>65553.037500008941</v>
      </c>
      <c r="M928">
        <f>RS_wells_scenario_1_bgw!M928-RS_wells_baseline_bgw!M928</f>
        <v>0</v>
      </c>
      <c r="N928">
        <f>RS_wells_scenario_1_bgw!N928-RS_wells_baseline_bgw!N928</f>
        <v>29748.384199991822</v>
      </c>
      <c r="O928">
        <v>10.145833333333334</v>
      </c>
      <c r="P928">
        <f t="shared" si="193"/>
        <v>1965</v>
      </c>
      <c r="Q928" s="2">
        <f t="shared" si="194"/>
        <v>23985.1874999992</v>
      </c>
      <c r="R928">
        <f t="shared" si="195"/>
        <v>-1.7201924879724353</v>
      </c>
      <c r="S928">
        <f>I928*$O928/ref!$B$3</f>
        <v>3.4531038629669282</v>
      </c>
      <c r="T928">
        <f>K928*$O928/ref!$B$3</f>
        <v>-353.06862741047195</v>
      </c>
      <c r="U928">
        <f>L928*$O928/ref!$B$3</f>
        <v>15.268369902865949</v>
      </c>
      <c r="V928">
        <f>N928*$O928/ref!$B$3</f>
        <v>6.9288831044325923</v>
      </c>
      <c r="W928">
        <f t="shared" si="196"/>
        <v>8</v>
      </c>
      <c r="X928" t="str">
        <f t="shared" si="197"/>
        <v>8 1965</v>
      </c>
      <c r="AB928" s="1"/>
    </row>
    <row r="929" spans="1:28" x14ac:dyDescent="0.3">
      <c r="A929">
        <v>310</v>
      </c>
      <c r="B929">
        <v>1</v>
      </c>
      <c r="C929">
        <f>RS_wells_scenario_1_bgw!C929-RS_wells_baseline_bgw!C929</f>
        <v>-384070.48680000007</v>
      </c>
      <c r="D929">
        <f>RS_wells_scenario_1_bgw!D929-RS_wells_baseline_bgw!D929</f>
        <v>-1.0999999940395355E-3</v>
      </c>
      <c r="E929">
        <f>RS_wells_scenario_1_bgw!E929-RS_wells_baseline_bgw!E929</f>
        <v>-326229.31000000238</v>
      </c>
      <c r="F929">
        <f>RS_wells_scenario_1_bgw!F929-RS_wells_baseline_bgw!F929</f>
        <v>0</v>
      </c>
      <c r="G929">
        <f>RS_wells_scenario_1_bgw!G929-RS_wells_baseline_bgw!G929</f>
        <v>0</v>
      </c>
      <c r="H929" s="19">
        <f>RS_wells_scenario_1_bgw!H929-RS_wells_baseline_bgw!H929</f>
        <v>-32463.829100012779</v>
      </c>
      <c r="I929">
        <f>RS_wells_scenario_1_bgw!I929-RS_wells_baseline_bgw!I929</f>
        <v>-126775.52559998631</v>
      </c>
      <c r="J929">
        <f>RS_wells_scenario_1_bgw!J929-RS_wells_baseline_bgw!J929</f>
        <v>7.3599999770522118E-2</v>
      </c>
      <c r="K929">
        <f>RS_wells_scenario_1_bgw!K929-RS_wells_baseline_bgw!K929</f>
        <v>-680544.06999999285</v>
      </c>
      <c r="L929">
        <f>RS_wells_scenario_1_bgw!L929-RS_wells_baseline_bgw!L929</f>
        <v>31157.079199999571</v>
      </c>
      <c r="M929">
        <f>RS_wells_scenario_1_bgw!M929-RS_wells_baseline_bgw!M929</f>
        <v>0</v>
      </c>
      <c r="N929">
        <f>RS_wells_scenario_1_bgw!N929-RS_wells_baseline_bgw!N929</f>
        <v>32829.406199991703</v>
      </c>
      <c r="O929">
        <v>10.145833333333334</v>
      </c>
      <c r="P929">
        <f t="shared" si="193"/>
        <v>1965</v>
      </c>
      <c r="Q929" s="2">
        <f t="shared" si="194"/>
        <v>23995.333333332532</v>
      </c>
      <c r="R929">
        <f t="shared" si="195"/>
        <v>-1.4958358602521074</v>
      </c>
      <c r="S929">
        <f>I929*$O929/ref!$B$3</f>
        <v>-29.52808433157012</v>
      </c>
      <c r="T929">
        <f>K929*$O929/ref!$B$3</f>
        <v>-158.50979591846331</v>
      </c>
      <c r="U929">
        <f>L929*$O929/ref!$B$3</f>
        <v>7.2569911091979415</v>
      </c>
      <c r="V929">
        <f>N929*$O929/ref!$B$3</f>
        <v>7.646503299757021</v>
      </c>
      <c r="W929">
        <f t="shared" si="196"/>
        <v>9</v>
      </c>
      <c r="X929" t="str">
        <f t="shared" si="197"/>
        <v>9 1965</v>
      </c>
      <c r="AB929" s="1"/>
    </row>
    <row r="930" spans="1:28" x14ac:dyDescent="0.3">
      <c r="A930">
        <v>310</v>
      </c>
      <c r="B930">
        <v>2</v>
      </c>
      <c r="C930">
        <f>RS_wells_scenario_1_bgw!C930-RS_wells_baseline_bgw!C930</f>
        <v>-302010.98650000244</v>
      </c>
      <c r="D930">
        <f>RS_wells_scenario_1_bgw!D930-RS_wells_baseline_bgw!D930</f>
        <v>-1.0999999940395355E-3</v>
      </c>
      <c r="E930">
        <f>RS_wells_scenario_1_bgw!E930-RS_wells_baseline_bgw!E930</f>
        <v>-326229.31000000238</v>
      </c>
      <c r="F930">
        <f>RS_wells_scenario_1_bgw!F930-RS_wells_baseline_bgw!F930</f>
        <v>0</v>
      </c>
      <c r="G930">
        <f>RS_wells_scenario_1_bgw!G930-RS_wells_baseline_bgw!G930</f>
        <v>0</v>
      </c>
      <c r="H930" s="19">
        <f>RS_wells_scenario_1_bgw!H930-RS_wells_baseline_bgw!H930</f>
        <v>-27066.770999997854</v>
      </c>
      <c r="I930">
        <f>RS_wells_scenario_1_bgw!I930-RS_wells_baseline_bgw!I930</f>
        <v>-41619.853599995375</v>
      </c>
      <c r="J930">
        <f>RS_wells_scenario_1_bgw!J930-RS_wells_baseline_bgw!J930</f>
        <v>7.4499999172985554E-2</v>
      </c>
      <c r="K930">
        <f>RS_wells_scenario_1_bgw!K930-RS_wells_baseline_bgw!K930</f>
        <v>-680544.06999999285</v>
      </c>
      <c r="L930">
        <f>RS_wells_scenario_1_bgw!L930-RS_wells_baseline_bgw!L930</f>
        <v>31207.050499998033</v>
      </c>
      <c r="M930">
        <f>RS_wells_scenario_1_bgw!M930-RS_wells_baseline_bgw!M930</f>
        <v>0</v>
      </c>
      <c r="N930">
        <f>RS_wells_scenario_1_bgw!N930-RS_wells_baseline_bgw!N930</f>
        <v>35616.960099995136</v>
      </c>
      <c r="O930">
        <v>10.145833333333334</v>
      </c>
      <c r="P930">
        <f t="shared" si="193"/>
        <v>1965</v>
      </c>
      <c r="Q930" s="2">
        <f t="shared" si="194"/>
        <v>24005.479166665864</v>
      </c>
      <c r="R930">
        <f t="shared" si="195"/>
        <v>-1.4360534043526458</v>
      </c>
      <c r="S930">
        <f>I930*$O930/ref!$B$3</f>
        <v>-9.6939416433261343</v>
      </c>
      <c r="T930">
        <f>K930*$O930/ref!$B$3</f>
        <v>-158.50979591846331</v>
      </c>
      <c r="U930">
        <f>L930*$O930/ref!$B$3</f>
        <v>7.2686302387028636</v>
      </c>
      <c r="V930">
        <f>N930*$O930/ref!$B$3</f>
        <v>8.2957699957422868</v>
      </c>
      <c r="W930">
        <f t="shared" si="196"/>
        <v>9</v>
      </c>
      <c r="X930" t="str">
        <f t="shared" si="197"/>
        <v>9 1965</v>
      </c>
      <c r="AB930" s="1"/>
    </row>
    <row r="931" spans="1:28" x14ac:dyDescent="0.3">
      <c r="A931">
        <v>310</v>
      </c>
      <c r="B931">
        <v>3</v>
      </c>
      <c r="C931">
        <f>RS_wells_scenario_1_bgw!C931-RS_wells_baseline_bgw!C931</f>
        <v>-260230.9979000017</v>
      </c>
      <c r="D931">
        <f>RS_wells_scenario_1_bgw!D931-RS_wells_baseline_bgw!D931</f>
        <v>-1.1999999987892807E-3</v>
      </c>
      <c r="E931">
        <f>RS_wells_scenario_1_bgw!E931-RS_wells_baseline_bgw!E931</f>
        <v>-326229.31000000238</v>
      </c>
      <c r="F931">
        <f>RS_wells_scenario_1_bgw!F931-RS_wells_baseline_bgw!F931</f>
        <v>0</v>
      </c>
      <c r="G931">
        <f>RS_wells_scenario_1_bgw!G931-RS_wells_baseline_bgw!G931</f>
        <v>0</v>
      </c>
      <c r="H931" s="19">
        <f>RS_wells_scenario_1_bgw!H931-RS_wells_baseline_bgw!H931</f>
        <v>-25131.308599993587</v>
      </c>
      <c r="I931">
        <f>RS_wells_scenario_1_bgw!I931-RS_wells_baseline_bgw!I931</f>
        <v>289.33510001003742</v>
      </c>
      <c r="J931">
        <f>RS_wells_scenario_1_bgw!J931-RS_wells_baseline_bgw!J931</f>
        <v>7.5500000268220901E-2</v>
      </c>
      <c r="K931">
        <f>RS_wells_scenario_1_bgw!K931-RS_wells_baseline_bgw!K931</f>
        <v>-680544.06999999285</v>
      </c>
      <c r="L931">
        <f>RS_wells_scenario_1_bgw!L931-RS_wells_baseline_bgw!L931</f>
        <v>31375.07709999755</v>
      </c>
      <c r="M931">
        <f>RS_wells_scenario_1_bgw!M931-RS_wells_baseline_bgw!M931</f>
        <v>0</v>
      </c>
      <c r="N931">
        <f>RS_wells_scenario_1_bgw!N931-RS_wells_baseline_bgw!N931</f>
        <v>37304.780500009656</v>
      </c>
      <c r="O931">
        <v>10.145833333333334</v>
      </c>
      <c r="P931">
        <f t="shared" si="193"/>
        <v>1965</v>
      </c>
      <c r="Q931" s="2">
        <f t="shared" si="194"/>
        <v>24015.624999999196</v>
      </c>
      <c r="R931">
        <f t="shared" si="195"/>
        <v>-1.4303800481100399</v>
      </c>
      <c r="S931">
        <f>I931*$O931/ref!$B$3</f>
        <v>6.7390856340339117E-2</v>
      </c>
      <c r="T931">
        <f>K931*$O931/ref!$B$3</f>
        <v>-158.50979591846331</v>
      </c>
      <c r="U931">
        <f>L931*$O931/ref!$B$3</f>
        <v>7.3077663699967523</v>
      </c>
      <c r="V931">
        <f>N931*$O931/ref!$B$3</f>
        <v>8.6888908514619221</v>
      </c>
      <c r="W931">
        <f t="shared" si="196"/>
        <v>9</v>
      </c>
      <c r="X931" t="str">
        <f t="shared" si="197"/>
        <v>9 1965</v>
      </c>
      <c r="AB931" s="1"/>
    </row>
    <row r="932" spans="1:28" x14ac:dyDescent="0.3">
      <c r="A932">
        <v>311</v>
      </c>
      <c r="B932">
        <v>1</v>
      </c>
      <c r="C932">
        <f>RS_wells_scenario_1_bgw!C932-RS_wells_baseline_bgw!C932</f>
        <v>-270587.04130001366</v>
      </c>
      <c r="D932">
        <f>RS_wells_scenario_1_bgw!D932-RS_wells_baseline_bgw!D932</f>
        <v>-1.1999999987892807E-3</v>
      </c>
      <c r="E932">
        <f>RS_wells_scenario_1_bgw!E932-RS_wells_baseline_bgw!E932</f>
        <v>0</v>
      </c>
      <c r="F932">
        <f>RS_wells_scenario_1_bgw!F932-RS_wells_baseline_bgw!F932</f>
        <v>0</v>
      </c>
      <c r="G932">
        <f>RS_wells_scenario_1_bgw!G932-RS_wells_baseline_bgw!G932</f>
        <v>0</v>
      </c>
      <c r="H932" s="19">
        <f>RS_wells_scenario_1_bgw!H932-RS_wells_baseline_bgw!H932</f>
        <v>-12770.077200002968</v>
      </c>
      <c r="I932">
        <f>RS_wells_scenario_1_bgw!I932-RS_wells_baseline_bgw!I932</f>
        <v>-345184.42140000314</v>
      </c>
      <c r="J932">
        <f>RS_wells_scenario_1_bgw!J932-RS_wells_baseline_bgw!J932</f>
        <v>7.610000018030405E-2</v>
      </c>
      <c r="K932">
        <f>RS_wells_scenario_1_bgw!K932-RS_wells_baseline_bgw!K932</f>
        <v>-169.41999999992549</v>
      </c>
      <c r="L932">
        <f>RS_wells_scenario_1_bgw!L932-RS_wells_baseline_bgw!L932</f>
        <v>22172.870800003409</v>
      </c>
      <c r="M932">
        <f>RS_wells_scenario_1_bgw!M932-RS_wells_baseline_bgw!M932</f>
        <v>0</v>
      </c>
      <c r="N932">
        <f>RS_wells_scenario_1_bgw!N932-RS_wells_baseline_bgw!N932</f>
        <v>39799.859899997711</v>
      </c>
      <c r="O932">
        <v>10.145833333333334</v>
      </c>
      <c r="P932">
        <f t="shared" si="193"/>
        <v>1965</v>
      </c>
      <c r="Q932" s="2">
        <f t="shared" si="194"/>
        <v>24025.770833332528</v>
      </c>
      <c r="R932">
        <f t="shared" si="195"/>
        <v>-1.2043513654066593</v>
      </c>
      <c r="S932">
        <f>I932*$O932/ref!$B$3</f>
        <v>-80.399072745351972</v>
      </c>
      <c r="T932">
        <f>K932*$O932/ref!$B$3</f>
        <v>-3.9460676844182217E-2</v>
      </c>
      <c r="U932">
        <f>L932*$O932/ref!$B$3</f>
        <v>5.1644226735162517</v>
      </c>
      <c r="V932">
        <f>N932*$O932/ref!$B$3</f>
        <v>9.2700354737234498</v>
      </c>
      <c r="W932">
        <f t="shared" si="196"/>
        <v>10</v>
      </c>
      <c r="X932" t="str">
        <f t="shared" si="197"/>
        <v>10 1965</v>
      </c>
      <c r="AB932" s="1"/>
    </row>
    <row r="933" spans="1:28" x14ac:dyDescent="0.3">
      <c r="A933">
        <v>311</v>
      </c>
      <c r="B933">
        <v>2</v>
      </c>
      <c r="C933">
        <f>RS_wells_scenario_1_bgw!C933-RS_wells_baseline_bgw!C933</f>
        <v>-178346.87710000575</v>
      </c>
      <c r="D933">
        <f>RS_wells_scenario_1_bgw!D933-RS_wells_baseline_bgw!D933</f>
        <v>-1.3000000035390258E-3</v>
      </c>
      <c r="E933">
        <f>RS_wells_scenario_1_bgw!E933-RS_wells_baseline_bgw!E933</f>
        <v>0</v>
      </c>
      <c r="F933">
        <f>RS_wells_scenario_1_bgw!F933-RS_wells_baseline_bgw!F933</f>
        <v>0</v>
      </c>
      <c r="G933">
        <f>RS_wells_scenario_1_bgw!G933-RS_wells_baseline_bgw!G933</f>
        <v>0</v>
      </c>
      <c r="H933" s="19">
        <f>RS_wells_scenario_1_bgw!H933-RS_wells_baseline_bgw!H933</f>
        <v>-8075.3971999958158</v>
      </c>
      <c r="I933">
        <f>RS_wells_scenario_1_bgw!I933-RS_wells_baseline_bgw!I933</f>
        <v>-248098.05460000038</v>
      </c>
      <c r="J933">
        <f>RS_wells_scenario_1_bgw!J933-RS_wells_baseline_bgw!J933</f>
        <v>7.7000000514090061E-2</v>
      </c>
      <c r="K933">
        <f>RS_wells_scenario_1_bgw!K933-RS_wells_baseline_bgw!K933</f>
        <v>-169.41999999992549</v>
      </c>
      <c r="L933">
        <f>RS_wells_scenario_1_bgw!L933-RS_wells_baseline_bgw!L933</f>
        <v>21323.706600002944</v>
      </c>
      <c r="M933">
        <f>RS_wells_scenario_1_bgw!M933-RS_wells_baseline_bgw!M933</f>
        <v>0</v>
      </c>
      <c r="N933">
        <f>RS_wells_scenario_1_bgw!N933-RS_wells_baseline_bgw!N933</f>
        <v>40507.847499996424</v>
      </c>
      <c r="O933">
        <v>10.145833333333334</v>
      </c>
      <c r="P933">
        <f t="shared" si="193"/>
        <v>1965</v>
      </c>
      <c r="Q933" s="2">
        <f t="shared" si="194"/>
        <v>24035.91666666586</v>
      </c>
      <c r="R933">
        <f t="shared" si="195"/>
        <v>-1.1130182061853893</v>
      </c>
      <c r="S933">
        <f>I933*$O933/ref!$B$3</f>
        <v>-57.78607695812299</v>
      </c>
      <c r="T933">
        <f>K933*$O933/ref!$B$3</f>
        <v>-3.9460676844182217E-2</v>
      </c>
      <c r="U933">
        <f>L933*$O933/ref!$B$3</f>
        <v>4.9666385035016045</v>
      </c>
      <c r="V933">
        <f>N933*$O933/ref!$B$3</f>
        <v>9.4349373146705027</v>
      </c>
      <c r="W933">
        <f t="shared" si="196"/>
        <v>10</v>
      </c>
      <c r="X933" t="str">
        <f t="shared" si="197"/>
        <v>10 1965</v>
      </c>
      <c r="AB933" s="1"/>
    </row>
    <row r="934" spans="1:28" x14ac:dyDescent="0.3">
      <c r="A934">
        <v>311</v>
      </c>
      <c r="B934">
        <v>3</v>
      </c>
      <c r="C934">
        <f>RS_wells_scenario_1_bgw!C934-RS_wells_baseline_bgw!C934</f>
        <v>-117492.11480000615</v>
      </c>
      <c r="D934">
        <f>RS_wells_scenario_1_bgw!D934-RS_wells_baseline_bgw!D934</f>
        <v>-1.3000000035390258E-3</v>
      </c>
      <c r="E934">
        <f>RS_wells_scenario_1_bgw!E934-RS_wells_baseline_bgw!E934</f>
        <v>0</v>
      </c>
      <c r="F934">
        <f>RS_wells_scenario_1_bgw!F934-RS_wells_baseline_bgw!F934</f>
        <v>0</v>
      </c>
      <c r="G934">
        <f>RS_wells_scenario_1_bgw!G934-RS_wells_baseline_bgw!G934</f>
        <v>0</v>
      </c>
      <c r="H934" s="19">
        <f>RS_wells_scenario_1_bgw!H934-RS_wells_baseline_bgw!H934</f>
        <v>-7329.9003000035882</v>
      </c>
      <c r="I934">
        <f>RS_wells_scenario_1_bgw!I934-RS_wells_baseline_bgw!I934</f>
        <v>-184669.95909999311</v>
      </c>
      <c r="J934">
        <f>RS_wells_scenario_1_bgw!J934-RS_wells_baseline_bgw!J934</f>
        <v>7.7700000256299973E-2</v>
      </c>
      <c r="K934">
        <f>RS_wells_scenario_1_bgw!K934-RS_wells_baseline_bgw!K934</f>
        <v>-169.41999999992549</v>
      </c>
      <c r="L934">
        <f>RS_wells_scenario_1_bgw!L934-RS_wells_baseline_bgw!L934</f>
        <v>20602.359400004148</v>
      </c>
      <c r="M934">
        <f>RS_wells_scenario_1_bgw!M934-RS_wells_baseline_bgw!M934</f>
        <v>0</v>
      </c>
      <c r="N934">
        <f>RS_wells_scenario_1_bgw!N934-RS_wells_baseline_bgw!N934</f>
        <v>39407.762900009751</v>
      </c>
      <c r="O934">
        <v>10.145833333333334</v>
      </c>
      <c r="P934">
        <f t="shared" si="193"/>
        <v>1965</v>
      </c>
      <c r="Q934" s="2">
        <f t="shared" si="194"/>
        <v>24046.062499999192</v>
      </c>
      <c r="R934">
        <f t="shared" si="195"/>
        <v>-1.0707368430701796</v>
      </c>
      <c r="S934">
        <f>I934*$O934/ref!$B$3</f>
        <v>-43.012640649724823</v>
      </c>
      <c r="T934">
        <f>K934*$O934/ref!$B$3</f>
        <v>-3.9460676844182217E-2</v>
      </c>
      <c r="U934">
        <f>L934*$O934/ref!$B$3</f>
        <v>4.7986249941661026</v>
      </c>
      <c r="V934">
        <f>N934*$O934/ref!$B$3</f>
        <v>9.1787096974980624</v>
      </c>
      <c r="W934">
        <f t="shared" si="196"/>
        <v>10</v>
      </c>
      <c r="X934" t="str">
        <f t="shared" si="197"/>
        <v>10 1965</v>
      </c>
      <c r="AB934" s="1"/>
    </row>
    <row r="935" spans="1:28" x14ac:dyDescent="0.3">
      <c r="A935">
        <v>312</v>
      </c>
      <c r="B935">
        <v>1</v>
      </c>
      <c r="C935">
        <f>RS_wells_scenario_1_bgw!C935-RS_wells_baseline_bgw!C935</f>
        <v>-52121.706300005317</v>
      </c>
      <c r="D935">
        <f>RS_wells_scenario_1_bgw!D935-RS_wells_baseline_bgw!D935</f>
        <v>-1.3000000035390258E-3</v>
      </c>
      <c r="E935">
        <f>RS_wells_scenario_1_bgw!E935-RS_wells_baseline_bgw!E935</f>
        <v>0</v>
      </c>
      <c r="F935">
        <f>RS_wells_scenario_1_bgw!F935-RS_wells_baseline_bgw!F935</f>
        <v>0</v>
      </c>
      <c r="G935">
        <f>RS_wells_scenario_1_bgw!G935-RS_wells_baseline_bgw!G935</f>
        <v>0</v>
      </c>
      <c r="H935" s="19">
        <f>RS_wells_scenario_1_bgw!H935-RS_wells_baseline_bgw!H935</f>
        <v>-7052.2246000021696</v>
      </c>
      <c r="I935">
        <f>RS_wells_scenario_1_bgw!I935-RS_wells_baseline_bgw!I935</f>
        <v>-125510.64389999956</v>
      </c>
      <c r="J935">
        <f>RS_wells_scenario_1_bgw!J935-RS_wells_baseline_bgw!J935</f>
        <v>7.8800000250339508E-2</v>
      </c>
      <c r="K935">
        <f>RS_wells_scenario_1_bgw!K935-RS_wells_baseline_bgw!K935</f>
        <v>-169.41999999992549</v>
      </c>
      <c r="L935">
        <f>RS_wells_scenario_1_bgw!L935-RS_wells_baseline_bgw!L935</f>
        <v>28825.215099997818</v>
      </c>
      <c r="M935">
        <f>RS_wells_scenario_1_bgw!M935-RS_wells_baseline_bgw!M935</f>
        <v>0</v>
      </c>
      <c r="N935">
        <f>RS_wells_scenario_1_bgw!N935-RS_wells_baseline_bgw!N935</f>
        <v>37670.014200001955</v>
      </c>
      <c r="O935">
        <v>10.145833333333334</v>
      </c>
      <c r="P935">
        <f t="shared" si="193"/>
        <v>1965</v>
      </c>
      <c r="Q935" s="2">
        <f t="shared" si="194"/>
        <v>24056.208333332524</v>
      </c>
      <c r="R935">
        <f t="shared" si="195"/>
        <v>-1.0245644627721449</v>
      </c>
      <c r="S935">
        <f>I935*$O935/ref!$B$3</f>
        <v>-29.233472786243013</v>
      </c>
      <c r="T935">
        <f>K935*$O935/ref!$B$3</f>
        <v>-3.9460676844182217E-2</v>
      </c>
      <c r="U935">
        <f>L935*$O935/ref!$B$3</f>
        <v>6.7138619881097625</v>
      </c>
      <c r="V935">
        <f>N935*$O935/ref!$B$3</f>
        <v>8.7739597276749279</v>
      </c>
      <c r="W935">
        <f t="shared" si="196"/>
        <v>11</v>
      </c>
      <c r="X935" t="str">
        <f t="shared" si="197"/>
        <v>11 1965</v>
      </c>
      <c r="AB935" s="1"/>
    </row>
    <row r="936" spans="1:28" x14ac:dyDescent="0.3">
      <c r="A936">
        <v>312</v>
      </c>
      <c r="B936">
        <v>2</v>
      </c>
      <c r="C936">
        <f>RS_wells_scenario_1_bgw!C936-RS_wells_baseline_bgw!C936</f>
        <v>-20707.06970000267</v>
      </c>
      <c r="D936">
        <f>RS_wells_scenario_1_bgw!D936-RS_wells_baseline_bgw!D936</f>
        <v>-1.4000000082887709E-3</v>
      </c>
      <c r="E936">
        <f>RS_wells_scenario_1_bgw!E936-RS_wells_baseline_bgw!E936</f>
        <v>0</v>
      </c>
      <c r="F936">
        <f>RS_wells_scenario_1_bgw!F936-RS_wells_baseline_bgw!F936</f>
        <v>0</v>
      </c>
      <c r="G936">
        <f>RS_wells_scenario_1_bgw!G936-RS_wells_baseline_bgw!G936</f>
        <v>0</v>
      </c>
      <c r="H936" s="19">
        <f>RS_wells_scenario_1_bgw!H936-RS_wells_baseline_bgw!H936</f>
        <v>-6679.4905000030994</v>
      </c>
      <c r="I936">
        <f>RS_wells_scenario_1_bgw!I936-RS_wells_baseline_bgw!I936</f>
        <v>-91806.115499999374</v>
      </c>
      <c r="J936">
        <f>RS_wells_scenario_1_bgw!J936-RS_wells_baseline_bgw!J936</f>
        <v>8.0000000074505806E-2</v>
      </c>
      <c r="K936">
        <f>RS_wells_scenario_1_bgw!K936-RS_wells_baseline_bgw!K936</f>
        <v>-169.41999999992549</v>
      </c>
      <c r="L936">
        <f>RS_wells_scenario_1_bgw!L936-RS_wells_baseline_bgw!L936</f>
        <v>27584.580799996853</v>
      </c>
      <c r="M936">
        <f>RS_wells_scenario_1_bgw!M936-RS_wells_baseline_bgw!M936</f>
        <v>0</v>
      </c>
      <c r="N936">
        <f>RS_wells_scenario_1_bgw!N936-RS_wells_baseline_bgw!N936</f>
        <v>36995.581599995494</v>
      </c>
      <c r="O936">
        <v>10.145833333333334</v>
      </c>
      <c r="P936">
        <f t="shared" si="193"/>
        <v>1965</v>
      </c>
      <c r="Q936" s="2">
        <f t="shared" si="194"/>
        <v>24066.354166665857</v>
      </c>
      <c r="R936">
        <f t="shared" si="195"/>
        <v>-1.0005743894615944</v>
      </c>
      <c r="S936">
        <f>I936*$O936/ref!$B$3</f>
        <v>-21.383139275568038</v>
      </c>
      <c r="T936">
        <f>K936*$O936/ref!$B$3</f>
        <v>-3.9460676844182217E-2</v>
      </c>
      <c r="U936">
        <f>L936*$O936/ref!$B$3</f>
        <v>6.4248980570852794</v>
      </c>
      <c r="V936">
        <f>N936*$O936/ref!$B$3</f>
        <v>8.6168733926374568</v>
      </c>
      <c r="W936">
        <f t="shared" si="196"/>
        <v>11</v>
      </c>
      <c r="X936" t="str">
        <f t="shared" si="197"/>
        <v>11 1965</v>
      </c>
      <c r="AB936" s="1"/>
    </row>
    <row r="937" spans="1:28" x14ac:dyDescent="0.3">
      <c r="A937">
        <v>312</v>
      </c>
      <c r="B937">
        <v>3</v>
      </c>
      <c r="C937">
        <f>RS_wells_scenario_1_bgw!C937-RS_wells_baseline_bgw!C937</f>
        <v>949.70079998672009</v>
      </c>
      <c r="D937">
        <f>RS_wells_scenario_1_bgw!D937-RS_wells_baseline_bgw!D937</f>
        <v>-1.4999999548308551E-3</v>
      </c>
      <c r="E937">
        <f>RS_wells_scenario_1_bgw!E937-RS_wells_baseline_bgw!E937</f>
        <v>0</v>
      </c>
      <c r="F937">
        <f>RS_wells_scenario_1_bgw!F937-RS_wells_baseline_bgw!F937</f>
        <v>0</v>
      </c>
      <c r="G937">
        <f>RS_wells_scenario_1_bgw!G937-RS_wells_baseline_bgw!G937</f>
        <v>0</v>
      </c>
      <c r="H937" s="19">
        <f>RS_wells_scenario_1_bgw!H937-RS_wells_baseline_bgw!H937</f>
        <v>-6659.5282000005245</v>
      </c>
      <c r="I937">
        <f>RS_wells_scenario_1_bgw!I937-RS_wells_baseline_bgw!I937</f>
        <v>-68021.791600000113</v>
      </c>
      <c r="J937">
        <f>RS_wells_scenario_1_bgw!J937-RS_wells_baseline_bgw!J937</f>
        <v>8.1199999898672104E-2</v>
      </c>
      <c r="K937">
        <f>RS_wells_scenario_1_bgw!K937-RS_wells_baseline_bgw!K937</f>
        <v>-169.41999999992549</v>
      </c>
      <c r="L937">
        <f>RS_wells_scenario_1_bgw!L937-RS_wells_baseline_bgw!L937</f>
        <v>26411.379399999976</v>
      </c>
      <c r="M937">
        <f>RS_wells_scenario_1_bgw!M937-RS_wells_baseline_bgw!M937</f>
        <v>0</v>
      </c>
      <c r="N937">
        <f>RS_wells_scenario_1_bgw!N937-RS_wells_baseline_bgw!N937</f>
        <v>36057.493699997663</v>
      </c>
      <c r="O937">
        <v>10.145833333333334</v>
      </c>
      <c r="P937">
        <f t="shared" si="193"/>
        <v>1965</v>
      </c>
      <c r="Q937" s="2">
        <f t="shared" si="194"/>
        <v>24076.499999999189</v>
      </c>
      <c r="R937">
        <f t="shared" si="195"/>
        <v>-0.97862593127143616</v>
      </c>
      <c r="S937">
        <f>I937*$O937/ref!$B$3</f>
        <v>-15.843382934075633</v>
      </c>
      <c r="T937">
        <f>K937*$O937/ref!$B$3</f>
        <v>-3.9460676844182217E-2</v>
      </c>
      <c r="U937">
        <f>L937*$O937/ref!$B$3</f>
        <v>6.1516403465526421</v>
      </c>
      <c r="V937">
        <f>N937*$O937/ref!$B$3</f>
        <v>8.3983774448552104</v>
      </c>
      <c r="W937">
        <f t="shared" si="196"/>
        <v>11</v>
      </c>
      <c r="X937" t="str">
        <f t="shared" si="197"/>
        <v>11 1965</v>
      </c>
      <c r="AB937" s="1"/>
    </row>
    <row r="938" spans="1:28" x14ac:dyDescent="0.3">
      <c r="A938">
        <v>313</v>
      </c>
      <c r="B938">
        <v>1</v>
      </c>
      <c r="C938">
        <f>RS_wells_scenario_1_bgw!C938-RS_wells_baseline_bgw!C938</f>
        <v>-43297.661100000143</v>
      </c>
      <c r="D938">
        <f>RS_wells_scenario_1_bgw!D938-RS_wells_baseline_bgw!D938</f>
        <v>-1.500000013038516E-3</v>
      </c>
      <c r="E938">
        <f>RS_wells_scenario_1_bgw!E938-RS_wells_baseline_bgw!E938</f>
        <v>0</v>
      </c>
      <c r="F938">
        <f>RS_wells_scenario_1_bgw!F938-RS_wells_baseline_bgw!F938</f>
        <v>0</v>
      </c>
      <c r="G938">
        <f>RS_wells_scenario_1_bgw!G938-RS_wells_baseline_bgw!G938</f>
        <v>0</v>
      </c>
      <c r="H938" s="19">
        <f>RS_wells_scenario_1_bgw!H938-RS_wells_baseline_bgw!H938</f>
        <v>-7051.9460999965668</v>
      </c>
      <c r="I938">
        <f>RS_wells_scenario_1_bgw!I938-RS_wells_baseline_bgw!I938</f>
        <v>-86562.695199996233</v>
      </c>
      <c r="J938">
        <f>RS_wells_scenario_1_bgw!J938-RS_wells_baseline_bgw!J938</f>
        <v>8.2899999804794788E-2</v>
      </c>
      <c r="K938">
        <f>RS_wells_scenario_1_bgw!K938-RS_wells_baseline_bgw!K938</f>
        <v>-169.41999999992549</v>
      </c>
      <c r="L938">
        <f>RS_wells_scenario_1_bgw!L938-RS_wells_baseline_bgw!L938</f>
        <v>0</v>
      </c>
      <c r="M938">
        <f>RS_wells_scenario_1_bgw!M938-RS_wells_baseline_bgw!M938</f>
        <v>0</v>
      </c>
      <c r="N938">
        <f>RS_wells_scenario_1_bgw!N938-RS_wells_baseline_bgw!N938</f>
        <v>36368.739800006151</v>
      </c>
      <c r="O938">
        <v>10.145833333333334</v>
      </c>
      <c r="P938">
        <f t="shared" si="193"/>
        <v>1965</v>
      </c>
      <c r="Q938" s="2">
        <f t="shared" si="194"/>
        <v>24086.645833332521</v>
      </c>
      <c r="R938">
        <f t="shared" si="195"/>
        <v>-0.99474652691873355</v>
      </c>
      <c r="S938">
        <f>I938*$O938/ref!$B$3</f>
        <v>-20.161861303565086</v>
      </c>
      <c r="T938">
        <f>K938*$O938/ref!$B$3</f>
        <v>-3.9460676844182217E-2</v>
      </c>
      <c r="U938">
        <f>L938*$O938/ref!$B$3</f>
        <v>0</v>
      </c>
      <c r="V938">
        <f>N938*$O938/ref!$B$3</f>
        <v>8.470871729895066</v>
      </c>
      <c r="W938">
        <f t="shared" si="196"/>
        <v>12</v>
      </c>
      <c r="X938" t="str">
        <f t="shared" si="197"/>
        <v>12 1965</v>
      </c>
      <c r="AB938" s="1"/>
    </row>
    <row r="939" spans="1:28" x14ac:dyDescent="0.3">
      <c r="A939">
        <v>313</v>
      </c>
      <c r="B939">
        <v>2</v>
      </c>
      <c r="C939">
        <f>RS_wells_scenario_1_bgw!C939-RS_wells_baseline_bgw!C939</f>
        <v>-33301.083399996161</v>
      </c>
      <c r="D939">
        <f>RS_wells_scenario_1_bgw!D939-RS_wells_baseline_bgw!D939</f>
        <v>-1.6000000177882612E-3</v>
      </c>
      <c r="E939">
        <f>RS_wells_scenario_1_bgw!E939-RS_wells_baseline_bgw!E939</f>
        <v>0</v>
      </c>
      <c r="F939">
        <f>RS_wells_scenario_1_bgw!F939-RS_wells_baseline_bgw!F939</f>
        <v>0</v>
      </c>
      <c r="G939">
        <f>RS_wells_scenario_1_bgw!G939-RS_wells_baseline_bgw!G939</f>
        <v>0</v>
      </c>
      <c r="H939" s="19">
        <f>RS_wells_scenario_1_bgw!H939-RS_wells_baseline_bgw!H939</f>
        <v>-6848.3220999985933</v>
      </c>
      <c r="I939">
        <f>RS_wells_scenario_1_bgw!I939-RS_wells_baseline_bgw!I939</f>
        <v>-76243.432000003755</v>
      </c>
      <c r="J939">
        <f>RS_wells_scenario_1_bgw!J939-RS_wells_baseline_bgw!J939</f>
        <v>8.4599999710917473E-2</v>
      </c>
      <c r="K939">
        <f>RS_wells_scenario_1_bgw!K939-RS_wells_baseline_bgw!K939</f>
        <v>-169.41999999992549</v>
      </c>
      <c r="L939">
        <f>RS_wells_scenario_1_bgw!L939-RS_wells_baseline_bgw!L939</f>
        <v>0</v>
      </c>
      <c r="M939">
        <f>RS_wells_scenario_1_bgw!M939-RS_wells_baseline_bgw!M939</f>
        <v>0</v>
      </c>
      <c r="N939">
        <f>RS_wells_scenario_1_bgw!N939-RS_wells_baseline_bgw!N939</f>
        <v>36167.094099998474</v>
      </c>
      <c r="O939">
        <v>10.145833333333334</v>
      </c>
      <c r="P939">
        <f t="shared" si="193"/>
        <v>1965</v>
      </c>
      <c r="Q939" s="2">
        <f t="shared" si="194"/>
        <v>24096.791666665853</v>
      </c>
      <c r="R939">
        <f t="shared" si="195"/>
        <v>-0.98546199770898202</v>
      </c>
      <c r="S939">
        <f>I939*$O939/ref!$B$3</f>
        <v>-17.758336864861604</v>
      </c>
      <c r="T939">
        <f>K939*$O939/ref!$B$3</f>
        <v>-3.9460676844182217E-2</v>
      </c>
      <c r="U939">
        <f>L939*$O939/ref!$B$3</f>
        <v>0</v>
      </c>
      <c r="V939">
        <f>N939*$O939/ref!$B$3</f>
        <v>8.4239051627540835</v>
      </c>
      <c r="W939">
        <f t="shared" si="196"/>
        <v>12</v>
      </c>
      <c r="X939" t="str">
        <f t="shared" si="197"/>
        <v>12 1965</v>
      </c>
      <c r="AB939" s="1"/>
    </row>
    <row r="940" spans="1:28" x14ac:dyDescent="0.3">
      <c r="A940">
        <v>313</v>
      </c>
      <c r="B940">
        <v>3</v>
      </c>
      <c r="C940">
        <f>RS_wells_scenario_1_bgw!C940-RS_wells_baseline_bgw!C940</f>
        <v>-26113.62120000273</v>
      </c>
      <c r="D940">
        <f>RS_wells_scenario_1_bgw!D940-RS_wells_baseline_bgw!D940</f>
        <v>-1.7000000225380063E-3</v>
      </c>
      <c r="E940">
        <f>RS_wells_scenario_1_bgw!E940-RS_wells_baseline_bgw!E940</f>
        <v>0</v>
      </c>
      <c r="F940">
        <f>RS_wells_scenario_1_bgw!F940-RS_wells_baseline_bgw!F940</f>
        <v>0</v>
      </c>
      <c r="G940">
        <f>RS_wells_scenario_1_bgw!G940-RS_wells_baseline_bgw!G940</f>
        <v>0</v>
      </c>
      <c r="H940" s="19">
        <f>RS_wells_scenario_1_bgw!H940-RS_wells_baseline_bgw!H940</f>
        <v>-6432.8244000002742</v>
      </c>
      <c r="I940">
        <f>RS_wells_scenario_1_bgw!I940-RS_wells_baseline_bgw!I940</f>
        <v>-68520.133000001311</v>
      </c>
      <c r="J940">
        <f>RS_wells_scenario_1_bgw!J940-RS_wells_baseline_bgw!J940</f>
        <v>8.6400000378489494E-2</v>
      </c>
      <c r="K940">
        <f>RS_wells_scenario_1_bgw!K940-RS_wells_baseline_bgw!K940</f>
        <v>-169.41999999992549</v>
      </c>
      <c r="L940">
        <f>RS_wells_scenario_1_bgw!L940-RS_wells_baseline_bgw!L940</f>
        <v>0</v>
      </c>
      <c r="M940">
        <f>RS_wells_scenario_1_bgw!M940-RS_wells_baseline_bgw!M940</f>
        <v>0</v>
      </c>
      <c r="N940">
        <f>RS_wells_scenario_1_bgw!N940-RS_wells_baseline_bgw!N940</f>
        <v>36103.610899999738</v>
      </c>
      <c r="O940">
        <v>10.145833333333334</v>
      </c>
      <c r="P940">
        <f t="shared" si="193"/>
        <v>1965</v>
      </c>
      <c r="Q940" s="2">
        <f t="shared" si="194"/>
        <v>24106.937499999185</v>
      </c>
      <c r="R940">
        <f t="shared" si="195"/>
        <v>-0.97448878121420413</v>
      </c>
      <c r="S940">
        <f>I940*$O940/ref!$B$3</f>
        <v>-15.959454761153506</v>
      </c>
      <c r="T940">
        <f>K940*$O940/ref!$B$3</f>
        <v>-3.9460676844182217E-2</v>
      </c>
      <c r="U940">
        <f>L940*$O940/ref!$B$3</f>
        <v>0</v>
      </c>
      <c r="V940">
        <f>N940*$O940/ref!$B$3</f>
        <v>8.409118891710607</v>
      </c>
      <c r="W940">
        <f t="shared" si="196"/>
        <v>12</v>
      </c>
      <c r="X940" t="str">
        <f t="shared" si="197"/>
        <v>12 1965</v>
      </c>
      <c r="AB940" s="1"/>
    </row>
    <row r="941" spans="1:28" x14ac:dyDescent="0.3">
      <c r="A941">
        <v>314</v>
      </c>
      <c r="B941">
        <v>1</v>
      </c>
      <c r="C941">
        <f>RS_wells_scenario_1_bgw!C941-RS_wells_baseline_bgw!C941</f>
        <v>-12748.911600008607</v>
      </c>
      <c r="D941">
        <f>RS_wells_scenario_1_bgw!D941-RS_wells_baseline_bgw!D941</f>
        <v>-1.6000000177882612E-3</v>
      </c>
      <c r="E941">
        <f>RS_wells_scenario_1_bgw!E941-RS_wells_baseline_bgw!E941</f>
        <v>0</v>
      </c>
      <c r="F941">
        <f>RS_wells_scenario_1_bgw!F941-RS_wells_baseline_bgw!F941</f>
        <v>0</v>
      </c>
      <c r="G941">
        <f>RS_wells_scenario_1_bgw!G941-RS_wells_baseline_bgw!G941</f>
        <v>0</v>
      </c>
      <c r="H941" s="19">
        <f>RS_wells_scenario_1_bgw!H941-RS_wells_baseline_bgw!H941</f>
        <v>-5604.3492999970913</v>
      </c>
      <c r="I941">
        <f>RS_wells_scenario_1_bgw!I941-RS_wells_baseline_bgw!I941</f>
        <v>-51518.242400001734</v>
      </c>
      <c r="J941">
        <f>RS_wells_scenario_1_bgw!J941-RS_wells_baseline_bgw!J941</f>
        <v>8.8200000114738941E-2</v>
      </c>
      <c r="K941">
        <f>RS_wells_scenario_1_bgw!K941-RS_wells_baseline_bgw!K941</f>
        <v>-9239.4000000003725</v>
      </c>
      <c r="L941">
        <f>RS_wells_scenario_1_bgw!L941-RS_wells_baseline_bgw!L941</f>
        <v>6921.9936999976635</v>
      </c>
      <c r="M941">
        <f>RS_wells_scenario_1_bgw!M941-RS_wells_baseline_bgw!M941</f>
        <v>0</v>
      </c>
      <c r="N941">
        <f>RS_wells_scenario_1_bgw!N941-RS_wells_baseline_bgw!N941</f>
        <v>35478.804000005126</v>
      </c>
      <c r="O941">
        <v>10.145833333333334</v>
      </c>
      <c r="P941">
        <f t="shared" si="193"/>
        <v>1966</v>
      </c>
      <c r="Q941" s="2">
        <f t="shared" si="194"/>
        <v>24117.083333332517</v>
      </c>
      <c r="R941">
        <f t="shared" si="195"/>
        <v>-0.94119480641471287</v>
      </c>
      <c r="S941">
        <f>I941*$O941/ref!$B$3</f>
        <v>-11.999437580731962</v>
      </c>
      <c r="T941">
        <f>K941*$O941/ref!$B$3</f>
        <v>-2.1520067148761202</v>
      </c>
      <c r="U941">
        <f>L941*$O941/ref!$B$3</f>
        <v>1.6122450508392936</v>
      </c>
      <c r="V941">
        <f>N941*$O941/ref!$B$3</f>
        <v>8.2635911903134076</v>
      </c>
      <c r="W941">
        <f t="shared" si="196"/>
        <v>1</v>
      </c>
      <c r="X941" t="str">
        <f t="shared" si="197"/>
        <v>1 1966</v>
      </c>
      <c r="AB941" s="1"/>
    </row>
    <row r="942" spans="1:28" x14ac:dyDescent="0.3">
      <c r="A942">
        <v>314</v>
      </c>
      <c r="B942">
        <v>2</v>
      </c>
      <c r="C942">
        <f>RS_wells_scenario_1_bgw!C942-RS_wells_baseline_bgw!C942</f>
        <v>-7634.0053000003099</v>
      </c>
      <c r="D942">
        <f>RS_wells_scenario_1_bgw!D942-RS_wells_baseline_bgw!D942</f>
        <v>-1.7999999690800905E-3</v>
      </c>
      <c r="E942">
        <f>RS_wells_scenario_1_bgw!E942-RS_wells_baseline_bgw!E942</f>
        <v>0</v>
      </c>
      <c r="F942">
        <f>RS_wells_scenario_1_bgw!F942-RS_wells_baseline_bgw!F942</f>
        <v>0</v>
      </c>
      <c r="G942">
        <f>RS_wells_scenario_1_bgw!G942-RS_wells_baseline_bgw!G942</f>
        <v>0</v>
      </c>
      <c r="H942" s="19">
        <f>RS_wells_scenario_1_bgw!H942-RS_wells_baseline_bgw!H942</f>
        <v>-5496.8101999983191</v>
      </c>
      <c r="I942">
        <f>RS_wells_scenario_1_bgw!I942-RS_wells_baseline_bgw!I942</f>
        <v>-45617.500800002366</v>
      </c>
      <c r="J942">
        <f>RS_wells_scenario_1_bgw!J942-RS_wells_baseline_bgw!J942</f>
        <v>9.0200000442564487E-2</v>
      </c>
      <c r="K942">
        <f>RS_wells_scenario_1_bgw!K942-RS_wells_baseline_bgw!K942</f>
        <v>-9239.4000000003725</v>
      </c>
      <c r="L942">
        <f>RS_wells_scenario_1_bgw!L942-RS_wells_baseline_bgw!L942</f>
        <v>6784.9156999997795</v>
      </c>
      <c r="M942">
        <f>RS_wells_scenario_1_bgw!M942-RS_wells_baseline_bgw!M942</f>
        <v>0</v>
      </c>
      <c r="N942">
        <f>RS_wells_scenario_1_bgw!N942-RS_wells_baseline_bgw!N942</f>
        <v>34920.600199997425</v>
      </c>
      <c r="O942">
        <v>10.145833333333334</v>
      </c>
      <c r="P942">
        <f t="shared" si="193"/>
        <v>1966</v>
      </c>
      <c r="Q942" s="2">
        <f t="shared" si="194"/>
        <v>24127.229166665849</v>
      </c>
      <c r="R942">
        <f t="shared" si="195"/>
        <v>-0.925942964490166</v>
      </c>
      <c r="S942">
        <f>I942*$O942/ref!$B$3</f>
        <v>-10.625058774105236</v>
      </c>
      <c r="T942">
        <f>K942*$O942/ref!$B$3</f>
        <v>-2.1520067148761202</v>
      </c>
      <c r="U942">
        <f>L942*$O942/ref!$B$3</f>
        <v>1.5803173524544178</v>
      </c>
      <c r="V942">
        <f>N942*$O942/ref!$B$3</f>
        <v>8.1335764354715465</v>
      </c>
      <c r="W942">
        <f t="shared" si="196"/>
        <v>1</v>
      </c>
      <c r="X942" t="str">
        <f t="shared" si="197"/>
        <v>1 1966</v>
      </c>
      <c r="AB942" s="1"/>
    </row>
    <row r="943" spans="1:28" x14ac:dyDescent="0.3">
      <c r="A943">
        <v>314</v>
      </c>
      <c r="B943">
        <v>3</v>
      </c>
      <c r="C943">
        <f>RS_wells_scenario_1_bgw!C943-RS_wells_baseline_bgw!C943</f>
        <v>-4008.7549999952316</v>
      </c>
      <c r="D943">
        <f>RS_wells_scenario_1_bgw!D943-RS_wells_baseline_bgw!D943</f>
        <v>-1.7999999690800905E-3</v>
      </c>
      <c r="E943">
        <f>RS_wells_scenario_1_bgw!E943-RS_wells_baseline_bgw!E943</f>
        <v>0</v>
      </c>
      <c r="F943">
        <f>RS_wells_scenario_1_bgw!F943-RS_wells_baseline_bgw!F943</f>
        <v>0</v>
      </c>
      <c r="G943">
        <f>RS_wells_scenario_1_bgw!G943-RS_wells_baseline_bgw!G943</f>
        <v>0</v>
      </c>
      <c r="H943" s="19">
        <f>RS_wells_scenario_1_bgw!H943-RS_wells_baseline_bgw!H943</f>
        <v>-5426.5826999992132</v>
      </c>
      <c r="I943">
        <f>RS_wells_scenario_1_bgw!I943-RS_wells_baseline_bgw!I943</f>
        <v>-41198.591399997473</v>
      </c>
      <c r="J943">
        <f>RS_wells_scenario_1_bgw!J943-RS_wells_baseline_bgw!J943</f>
        <v>9.2100000008940697E-2</v>
      </c>
      <c r="K943">
        <f>RS_wells_scenario_1_bgw!K943-RS_wells_baseline_bgw!K943</f>
        <v>-9239.4000000003725</v>
      </c>
      <c r="L943">
        <f>RS_wells_scenario_1_bgw!L943-RS_wells_baseline_bgw!L943</f>
        <v>6633.4321999996901</v>
      </c>
      <c r="M943">
        <f>RS_wells_scenario_1_bgw!M943-RS_wells_baseline_bgw!M943</f>
        <v>0</v>
      </c>
      <c r="N943">
        <f>RS_wells_scenario_1_bgw!N943-RS_wells_baseline_bgw!N943</f>
        <v>34333.363299995661</v>
      </c>
      <c r="O943">
        <v>10.145833333333334</v>
      </c>
      <c r="P943">
        <f t="shared" si="193"/>
        <v>1966</v>
      </c>
      <c r="Q943" s="2">
        <f t="shared" si="194"/>
        <v>24137.374999999181</v>
      </c>
      <c r="R943">
        <f t="shared" si="195"/>
        <v>-0.91088077892313568</v>
      </c>
      <c r="S943">
        <f>I943*$O943/ref!$B$3</f>
        <v>-9.5958228170907809</v>
      </c>
      <c r="T943">
        <f>K943*$O943/ref!$B$3</f>
        <v>-2.1520067148761202</v>
      </c>
      <c r="U943">
        <f>L943*$O943/ref!$B$3</f>
        <v>1.5450343785391076</v>
      </c>
      <c r="V943">
        <f>N943*$O943/ref!$B$3</f>
        <v>7.9967993988645389</v>
      </c>
      <c r="W943">
        <f t="shared" si="196"/>
        <v>1</v>
      </c>
      <c r="X943" t="str">
        <f t="shared" si="197"/>
        <v>1 1966</v>
      </c>
      <c r="AB943" s="1"/>
    </row>
    <row r="944" spans="1:28" x14ac:dyDescent="0.3">
      <c r="A944">
        <v>315</v>
      </c>
      <c r="B944">
        <v>1</v>
      </c>
      <c r="C944">
        <f>RS_wells_scenario_1_bgw!C944-RS_wells_baseline_bgw!C944</f>
        <v>-2879.6905000060797</v>
      </c>
      <c r="D944">
        <f>RS_wells_scenario_1_bgw!D944-RS_wells_baseline_bgw!D944</f>
        <v>-1.8999999738298357E-3</v>
      </c>
      <c r="E944">
        <f>RS_wells_scenario_1_bgw!E944-RS_wells_baseline_bgw!E944</f>
        <v>0</v>
      </c>
      <c r="F944">
        <f>RS_wells_scenario_1_bgw!F944-RS_wells_baseline_bgw!F944</f>
        <v>0</v>
      </c>
      <c r="G944">
        <f>RS_wells_scenario_1_bgw!G944-RS_wells_baseline_bgw!G944</f>
        <v>0</v>
      </c>
      <c r="H944" s="19">
        <f>RS_wells_scenario_1_bgw!H944-RS_wells_baseline_bgw!H944</f>
        <v>-5397.7492999956012</v>
      </c>
      <c r="I944">
        <f>RS_wells_scenario_1_bgw!I944-RS_wells_baseline_bgw!I944</f>
        <v>-38320.780000001192</v>
      </c>
      <c r="J944">
        <f>RS_wells_scenario_1_bgw!J944-RS_wells_baseline_bgw!J944</f>
        <v>9.4200000166893005E-2</v>
      </c>
      <c r="K944">
        <f>RS_wells_scenario_1_bgw!K944-RS_wells_baseline_bgw!K944</f>
        <v>-9239.4000000003725</v>
      </c>
      <c r="L944">
        <f>RS_wells_scenario_1_bgw!L944-RS_wells_baseline_bgw!L944</f>
        <v>5470.0826000012457</v>
      </c>
      <c r="M944">
        <f>RS_wells_scenario_1_bgw!M944-RS_wells_baseline_bgw!M944</f>
        <v>0</v>
      </c>
      <c r="N944">
        <f>RS_wells_scenario_1_bgw!N944-RS_wells_baseline_bgw!N944</f>
        <v>33790.415600001812</v>
      </c>
      <c r="O944">
        <v>10.145833333333334</v>
      </c>
      <c r="P944">
        <f t="shared" si="193"/>
        <v>1966</v>
      </c>
      <c r="Q944" s="2">
        <f t="shared" si="194"/>
        <v>24147.520833332514</v>
      </c>
      <c r="R944">
        <f t="shared" si="195"/>
        <v>-0.89778155555549632</v>
      </c>
      <c r="S944">
        <f>I944*$O944/ref!$B$3</f>
        <v>-8.9255336795992974</v>
      </c>
      <c r="T944">
        <f>K944*$O944/ref!$B$3</f>
        <v>-2.1520067148761202</v>
      </c>
      <c r="U944">
        <f>L944*$O944/ref!$B$3</f>
        <v>1.2740713126533358</v>
      </c>
      <c r="V944">
        <f>N944*$O944/ref!$B$3</f>
        <v>7.8703380381470396</v>
      </c>
      <c r="W944">
        <f t="shared" si="196"/>
        <v>2</v>
      </c>
      <c r="X944" t="str">
        <f t="shared" si="197"/>
        <v>2 1966</v>
      </c>
      <c r="AB944" s="1"/>
    </row>
    <row r="945" spans="1:28" x14ac:dyDescent="0.3">
      <c r="A945">
        <v>315</v>
      </c>
      <c r="B945">
        <v>2</v>
      </c>
      <c r="C945">
        <f>RS_wells_scenario_1_bgw!C945-RS_wells_baseline_bgw!C945</f>
        <v>-232.28820000588894</v>
      </c>
      <c r="D945">
        <f>RS_wells_scenario_1_bgw!D945-RS_wells_baseline_bgw!D945</f>
        <v>-2.0000000367872417E-3</v>
      </c>
      <c r="E945">
        <f>RS_wells_scenario_1_bgw!E945-RS_wells_baseline_bgw!E945</f>
        <v>0</v>
      </c>
      <c r="F945">
        <f>RS_wells_scenario_1_bgw!F945-RS_wells_baseline_bgw!F945</f>
        <v>0</v>
      </c>
      <c r="G945">
        <f>RS_wells_scenario_1_bgw!G945-RS_wells_baseline_bgw!G945</f>
        <v>0</v>
      </c>
      <c r="H945" s="19">
        <f>RS_wells_scenario_1_bgw!H945-RS_wells_baseline_bgw!H945</f>
        <v>-5339.6612000018358</v>
      </c>
      <c r="I945">
        <f>RS_wells_scenario_1_bgw!I945-RS_wells_baseline_bgw!I945</f>
        <v>-34953.490499999374</v>
      </c>
      <c r="J945">
        <f>RS_wells_scenario_1_bgw!J945-RS_wells_baseline_bgw!J945</f>
        <v>9.6399999223649502E-2</v>
      </c>
      <c r="K945">
        <f>RS_wells_scenario_1_bgw!K945-RS_wells_baseline_bgw!K945</f>
        <v>-9239.4000000003725</v>
      </c>
      <c r="L945">
        <f>RS_wells_scenario_1_bgw!L945-RS_wells_baseline_bgw!L945</f>
        <v>5343.836000001058</v>
      </c>
      <c r="M945">
        <f>RS_wells_scenario_1_bgw!M945-RS_wells_baseline_bgw!M945</f>
        <v>0</v>
      </c>
      <c r="N945">
        <f>RS_wells_scenario_1_bgw!N945-RS_wells_baseline_bgw!N945</f>
        <v>33271.517599999905</v>
      </c>
      <c r="O945">
        <v>10.145833333333334</v>
      </c>
      <c r="P945">
        <f t="shared" si="193"/>
        <v>1966</v>
      </c>
      <c r="Q945" s="2">
        <f t="shared" si="194"/>
        <v>24157.666666665846</v>
      </c>
      <c r="R945">
        <f t="shared" si="195"/>
        <v>-0.88456308820164353</v>
      </c>
      <c r="S945">
        <f>I945*$O945/ref!$B$3</f>
        <v>-8.1412371219293771</v>
      </c>
      <c r="T945">
        <f>K945*$O945/ref!$B$3</f>
        <v>-2.1520067148761202</v>
      </c>
      <c r="U945">
        <f>L945*$O945/ref!$B$3</f>
        <v>1.2446664237070111</v>
      </c>
      <c r="V945">
        <f>N945*$O945/ref!$B$3</f>
        <v>7.749478244184246</v>
      </c>
      <c r="W945">
        <f t="shared" si="196"/>
        <v>2</v>
      </c>
      <c r="X945" t="str">
        <f t="shared" si="197"/>
        <v>2 1966</v>
      </c>
      <c r="AB945" s="1"/>
    </row>
    <row r="946" spans="1:28" x14ac:dyDescent="0.3">
      <c r="A946">
        <v>315</v>
      </c>
      <c r="B946">
        <v>3</v>
      </c>
      <c r="C946">
        <f>RS_wells_scenario_1_bgw!C946-RS_wells_baseline_bgw!C946</f>
        <v>2253.0718999952078</v>
      </c>
      <c r="D946">
        <f>RS_wells_scenario_1_bgw!D946-RS_wells_baseline_bgw!D946</f>
        <v>-2.1000000415369868E-3</v>
      </c>
      <c r="E946">
        <f>RS_wells_scenario_1_bgw!E946-RS_wells_baseline_bgw!E946</f>
        <v>0</v>
      </c>
      <c r="F946">
        <f>RS_wells_scenario_1_bgw!F946-RS_wells_baseline_bgw!F946</f>
        <v>0</v>
      </c>
      <c r="G946">
        <f>RS_wells_scenario_1_bgw!G946-RS_wells_baseline_bgw!G946</f>
        <v>0</v>
      </c>
      <c r="H946" s="19">
        <f>RS_wells_scenario_1_bgw!H946-RS_wells_baseline_bgw!H946</f>
        <v>-4805.4413999989629</v>
      </c>
      <c r="I946">
        <f>RS_wells_scenario_1_bgw!I946-RS_wells_baseline_bgw!I946</f>
        <v>-31783.111899998039</v>
      </c>
      <c r="J946">
        <f>RS_wells_scenario_1_bgw!J946-RS_wells_baseline_bgw!J946</f>
        <v>9.8600000143051147E-2</v>
      </c>
      <c r="K946">
        <f>RS_wells_scenario_1_bgw!K946-RS_wells_baseline_bgw!K946</f>
        <v>-9239.4000000003725</v>
      </c>
      <c r="L946">
        <f>RS_wells_scenario_1_bgw!L946-RS_wells_baseline_bgw!L946</f>
        <v>5225.2324999999255</v>
      </c>
      <c r="M946">
        <f>RS_wells_scenario_1_bgw!M946-RS_wells_baseline_bgw!M946</f>
        <v>0</v>
      </c>
      <c r="N946">
        <f>RS_wells_scenario_1_bgw!N946-RS_wells_baseline_bgw!N946</f>
        <v>33237.34849999845</v>
      </c>
      <c r="O946">
        <v>10.145833333333334</v>
      </c>
      <c r="P946">
        <f t="shared" si="193"/>
        <v>1966</v>
      </c>
      <c r="Q946" s="2">
        <f t="shared" si="194"/>
        <v>24167.812499999178</v>
      </c>
      <c r="R946">
        <f t="shared" si="195"/>
        <v>-0.87154157846500369</v>
      </c>
      <c r="S946">
        <f>I946*$O946/ref!$B$3</f>
        <v>-7.4028043193770303</v>
      </c>
      <c r="T946">
        <f>K946*$O946/ref!$B$3</f>
        <v>-2.1520067148761202</v>
      </c>
      <c r="U946">
        <f>L946*$O946/ref!$B$3</f>
        <v>1.2170417372111091</v>
      </c>
      <c r="V946">
        <f>N946*$O946/ref!$B$3</f>
        <v>7.7415197043824824</v>
      </c>
      <c r="W946">
        <f t="shared" si="196"/>
        <v>2</v>
      </c>
      <c r="X946" t="str">
        <f t="shared" si="197"/>
        <v>2 1966</v>
      </c>
      <c r="AB946" s="1"/>
    </row>
    <row r="947" spans="1:28" x14ac:dyDescent="0.3">
      <c r="A947">
        <v>316</v>
      </c>
      <c r="B947">
        <v>1</v>
      </c>
      <c r="C947">
        <f>RS_wells_scenario_1_bgw!C947-RS_wells_baseline_bgw!C947</f>
        <v>55727.218800008297</v>
      </c>
      <c r="D947">
        <f>RS_wells_scenario_1_bgw!D947-RS_wells_baseline_bgw!D947</f>
        <v>-2.0999999833293259E-3</v>
      </c>
      <c r="E947">
        <f>RS_wells_scenario_1_bgw!E947-RS_wells_baseline_bgw!E947</f>
        <v>0</v>
      </c>
      <c r="F947">
        <f>RS_wells_scenario_1_bgw!F947-RS_wells_baseline_bgw!F947</f>
        <v>0</v>
      </c>
      <c r="G947">
        <f>RS_wells_scenario_1_bgw!G947-RS_wells_baseline_bgw!G947</f>
        <v>0</v>
      </c>
      <c r="H947" s="19">
        <f>RS_wells_scenario_1_bgw!H947-RS_wells_baseline_bgw!H947</f>
        <v>-5932.5936999991536</v>
      </c>
      <c r="I947">
        <f>RS_wells_scenario_1_bgw!I947-RS_wells_baseline_bgw!I947</f>
        <v>-8153.4774999991059</v>
      </c>
      <c r="J947">
        <f>RS_wells_scenario_1_bgw!J947-RS_wells_baseline_bgw!J947</f>
        <v>0.10059999953955412</v>
      </c>
      <c r="K947">
        <f>RS_wells_scenario_1_bgw!K947-RS_wells_baseline_bgw!K947</f>
        <v>-9239.4000000003725</v>
      </c>
      <c r="L947">
        <f>RS_wells_scenario_1_bgw!L947-RS_wells_baseline_bgw!L947</f>
        <v>35565.981300011277</v>
      </c>
      <c r="M947">
        <f>RS_wells_scenario_1_bgw!M947-RS_wells_baseline_bgw!M947</f>
        <v>0</v>
      </c>
      <c r="N947">
        <f>RS_wells_scenario_1_bgw!N947-RS_wells_baseline_bgw!N947</f>
        <v>30556.131200000644</v>
      </c>
      <c r="O947">
        <v>10.145833333333334</v>
      </c>
      <c r="P947">
        <f t="shared" si="193"/>
        <v>1966</v>
      </c>
      <c r="Q947" s="2">
        <f t="shared" si="194"/>
        <v>24177.95833333251</v>
      </c>
      <c r="R947">
        <f t="shared" si="195"/>
        <v>-0.83593871477662762</v>
      </c>
      <c r="S947">
        <f>I947*$O947/ref!$B$3</f>
        <v>-1.8990776814066637</v>
      </c>
      <c r="T947">
        <f>K947*$O947/ref!$B$3</f>
        <v>-2.1520067148761202</v>
      </c>
      <c r="U947">
        <f>L947*$O947/ref!$B$3</f>
        <v>8.2838962030845824</v>
      </c>
      <c r="V947">
        <f>N947*$O947/ref!$B$3</f>
        <v>7.1170205341293205</v>
      </c>
      <c r="W947">
        <f t="shared" si="196"/>
        <v>3</v>
      </c>
      <c r="X947" t="str">
        <f t="shared" si="197"/>
        <v>3 1966</v>
      </c>
      <c r="AB947" s="1"/>
    </row>
    <row r="948" spans="1:28" x14ac:dyDescent="0.3">
      <c r="A948">
        <v>316</v>
      </c>
      <c r="B948">
        <v>2</v>
      </c>
      <c r="C948">
        <f>RS_wells_scenario_1_bgw!C948-RS_wells_baseline_bgw!C948</f>
        <v>54371.078200012445</v>
      </c>
      <c r="D948">
        <f>RS_wells_scenario_1_bgw!D948-RS_wells_baseline_bgw!D948</f>
        <v>-2.199999988079071E-3</v>
      </c>
      <c r="E948">
        <f>RS_wells_scenario_1_bgw!E948-RS_wells_baseline_bgw!E948</f>
        <v>0</v>
      </c>
      <c r="F948">
        <f>RS_wells_scenario_1_bgw!F948-RS_wells_baseline_bgw!F948</f>
        <v>0</v>
      </c>
      <c r="G948">
        <f>RS_wells_scenario_1_bgw!G948-RS_wells_baseline_bgw!G948</f>
        <v>0</v>
      </c>
      <c r="H948" s="19">
        <f>RS_wells_scenario_1_bgw!H948-RS_wells_baseline_bgw!H948</f>
        <v>-6495.0899000018835</v>
      </c>
      <c r="I948">
        <f>RS_wells_scenario_1_bgw!I948-RS_wells_baseline_bgw!I948</f>
        <v>-5436.8344999998808</v>
      </c>
      <c r="J948">
        <f>RS_wells_scenario_1_bgw!J948-RS_wells_baseline_bgw!J948</f>
        <v>0.1025000000372529</v>
      </c>
      <c r="K948">
        <f>RS_wells_scenario_1_bgw!K948-RS_wells_baseline_bgw!K948</f>
        <v>-9239.4000000003725</v>
      </c>
      <c r="L948">
        <f>RS_wells_scenario_1_bgw!L948-RS_wells_baseline_bgw!L948</f>
        <v>33858.0488999933</v>
      </c>
      <c r="M948">
        <f>RS_wells_scenario_1_bgw!M948-RS_wells_baseline_bgw!M948</f>
        <v>0</v>
      </c>
      <c r="N948">
        <f>RS_wells_scenario_1_bgw!N948-RS_wells_baseline_bgw!N948</f>
        <v>28699.185800001025</v>
      </c>
      <c r="O948">
        <v>10.145833333333334</v>
      </c>
      <c r="P948">
        <f t="shared" si="193"/>
        <v>1966</v>
      </c>
      <c r="Q948" s="2">
        <f t="shared" si="194"/>
        <v>24188.104166665842</v>
      </c>
      <c r="R948">
        <f t="shared" si="195"/>
        <v>-0.80628352119136104</v>
      </c>
      <c r="S948">
        <f>I948*$O948/ref!$B$3</f>
        <v>-1.266327288749207</v>
      </c>
      <c r="T948">
        <f>K948*$O948/ref!$B$3</f>
        <v>-2.1520067148761202</v>
      </c>
      <c r="U948">
        <f>L948*$O948/ref!$B$3</f>
        <v>7.8860909350592765</v>
      </c>
      <c r="V948">
        <f>N948*$O948/ref!$B$3</f>
        <v>6.6845077118727518</v>
      </c>
      <c r="W948">
        <f t="shared" si="196"/>
        <v>3</v>
      </c>
      <c r="X948" t="str">
        <f t="shared" si="197"/>
        <v>3 1966</v>
      </c>
      <c r="AB948" s="1"/>
    </row>
    <row r="949" spans="1:28" x14ac:dyDescent="0.3">
      <c r="A949">
        <v>316</v>
      </c>
      <c r="B949">
        <v>3</v>
      </c>
      <c r="C949">
        <f>RS_wells_scenario_1_bgw!C949-RS_wells_baseline_bgw!C949</f>
        <v>52367.65569999814</v>
      </c>
      <c r="D949">
        <f>RS_wells_scenario_1_bgw!D949-RS_wells_baseline_bgw!D949</f>
        <v>-2.2999999928288162E-3</v>
      </c>
      <c r="E949">
        <f>RS_wells_scenario_1_bgw!E949-RS_wells_baseline_bgw!E949</f>
        <v>0</v>
      </c>
      <c r="F949">
        <f>RS_wells_scenario_1_bgw!F949-RS_wells_baseline_bgw!F949</f>
        <v>0</v>
      </c>
      <c r="G949">
        <f>RS_wells_scenario_1_bgw!G949-RS_wells_baseline_bgw!G949</f>
        <v>0</v>
      </c>
      <c r="H949" s="19">
        <f>RS_wells_scenario_1_bgw!H949-RS_wells_baseline_bgw!H949</f>
        <v>-6353.1594999954104</v>
      </c>
      <c r="I949">
        <f>RS_wells_scenario_1_bgw!I949-RS_wells_baseline_bgw!I949</f>
        <v>-4106.3366000000387</v>
      </c>
      <c r="J949">
        <f>RS_wells_scenario_1_bgw!J949-RS_wells_baseline_bgw!J949</f>
        <v>0.10460000019520521</v>
      </c>
      <c r="K949">
        <f>RS_wells_scenario_1_bgw!K949-RS_wells_baseline_bgw!K949</f>
        <v>-9239.4000000003725</v>
      </c>
      <c r="L949">
        <f>RS_wells_scenario_1_bgw!L949-RS_wells_baseline_bgw!L949</f>
        <v>32402.781599998474</v>
      </c>
      <c r="M949">
        <f>RS_wells_scenario_1_bgw!M949-RS_wells_baseline_bgw!M949</f>
        <v>0</v>
      </c>
      <c r="N949">
        <f>RS_wells_scenario_1_bgw!N949-RS_wells_baseline_bgw!N949</f>
        <v>27355.712600007653</v>
      </c>
      <c r="O949">
        <v>10.145833333333334</v>
      </c>
      <c r="P949">
        <f t="shared" si="193"/>
        <v>1966</v>
      </c>
      <c r="Q949" s="2">
        <f t="shared" si="194"/>
        <v>24198.249999999174</v>
      </c>
      <c r="R949">
        <f t="shared" si="195"/>
        <v>-0.77225365635745846</v>
      </c>
      <c r="S949">
        <f>I949*$O949/ref!$B$3</f>
        <v>-0.95643266194139265</v>
      </c>
      <c r="T949">
        <f>K949*$O949/ref!$B$3</f>
        <v>-2.1520067148761202</v>
      </c>
      <c r="U949">
        <f>L949*$O949/ref!$B$3</f>
        <v>7.547135483241151</v>
      </c>
      <c r="V949">
        <f>N949*$O949/ref!$B$3</f>
        <v>6.3715909264059762</v>
      </c>
      <c r="W949">
        <f t="shared" si="196"/>
        <v>3</v>
      </c>
      <c r="X949" t="str">
        <f t="shared" si="197"/>
        <v>3 1966</v>
      </c>
      <c r="AB949" s="1"/>
    </row>
    <row r="950" spans="1:28" x14ac:dyDescent="0.3">
      <c r="A950">
        <v>317</v>
      </c>
      <c r="B950">
        <v>1</v>
      </c>
      <c r="C950">
        <f>RS_wells_scenario_1_bgw!C950-RS_wells_baseline_bgw!C950</f>
        <v>-147328.81579999626</v>
      </c>
      <c r="D950">
        <f>RS_wells_scenario_1_bgw!D950-RS_wells_baseline_bgw!D950</f>
        <v>-2.5000000023283064E-3</v>
      </c>
      <c r="E950">
        <f>RS_wells_scenario_1_bgw!E950-RS_wells_baseline_bgw!E950</f>
        <v>-80451.650000002235</v>
      </c>
      <c r="F950">
        <f>RS_wells_scenario_1_bgw!F950-RS_wells_baseline_bgw!F950</f>
        <v>0</v>
      </c>
      <c r="G950">
        <f>RS_wells_scenario_1_bgw!G950-RS_wells_baseline_bgw!G950</f>
        <v>0</v>
      </c>
      <c r="H950" s="19">
        <f>RS_wells_scenario_1_bgw!H950-RS_wells_baseline_bgw!H950</f>
        <v>-7732.1586999967694</v>
      </c>
      <c r="I950">
        <f>RS_wells_scenario_1_bgw!I950-RS_wells_baseline_bgw!I950</f>
        <v>-40.429999999701977</v>
      </c>
      <c r="J950">
        <f>RS_wells_scenario_1_bgw!J950-RS_wells_baseline_bgw!J950</f>
        <v>0.10680000018328428</v>
      </c>
      <c r="K950">
        <f>RS_wells_scenario_1_bgw!K950-RS_wells_baseline_bgw!K950</f>
        <v>-296222.77999999747</v>
      </c>
      <c r="L950">
        <f>RS_wells_scenario_1_bgw!L950-RS_wells_baseline_bgw!L950</f>
        <v>33186.446700006723</v>
      </c>
      <c r="M950">
        <f>RS_wells_scenario_1_bgw!M950-RS_wells_baseline_bgw!M950</f>
        <v>0</v>
      </c>
      <c r="N950">
        <f>RS_wells_scenario_1_bgw!N950-RS_wells_baseline_bgw!N950</f>
        <v>26531.652899995446</v>
      </c>
      <c r="O950">
        <v>10.145833333333334</v>
      </c>
      <c r="P950">
        <f t="shared" si="193"/>
        <v>1966</v>
      </c>
      <c r="Q950" s="2">
        <f t="shared" si="194"/>
        <v>24208.395833332506</v>
      </c>
      <c r="R950">
        <f t="shared" si="195"/>
        <v>-0.78496704696431197</v>
      </c>
      <c r="S950">
        <f>I950*$O950/ref!$B$3</f>
        <v>-9.4168053641791316E-3</v>
      </c>
      <c r="T950">
        <f>K950*$O950/ref!$B$3</f>
        <v>-68.995109169344374</v>
      </c>
      <c r="U950">
        <f>L950*$O950/ref!$B$3</f>
        <v>7.7296638462768188</v>
      </c>
      <c r="V950">
        <f>N950*$O950/ref!$B$3</f>
        <v>6.1796540032415939</v>
      </c>
      <c r="W950">
        <f t="shared" si="196"/>
        <v>4</v>
      </c>
      <c r="X950" t="str">
        <f t="shared" si="197"/>
        <v>4 1966</v>
      </c>
      <c r="AB950" s="1"/>
    </row>
    <row r="951" spans="1:28" x14ac:dyDescent="0.3">
      <c r="A951">
        <v>317</v>
      </c>
      <c r="B951">
        <v>2</v>
      </c>
      <c r="C951">
        <f>RS_wells_scenario_1_bgw!C951-RS_wells_baseline_bgw!C951</f>
        <v>-147134.25739999115</v>
      </c>
      <c r="D951">
        <f>RS_wells_scenario_1_bgw!D951-RS_wells_baseline_bgw!D951</f>
        <v>-2.5999999488703907E-3</v>
      </c>
      <c r="E951">
        <f>RS_wells_scenario_1_bgw!E951-RS_wells_baseline_bgw!E951</f>
        <v>-80451.650000002235</v>
      </c>
      <c r="F951">
        <f>RS_wells_scenario_1_bgw!F951-RS_wells_baseline_bgw!F951</f>
        <v>0</v>
      </c>
      <c r="G951">
        <f>RS_wells_scenario_1_bgw!G951-RS_wells_baseline_bgw!G951</f>
        <v>0</v>
      </c>
      <c r="H951" s="19">
        <f>RS_wells_scenario_1_bgw!H951-RS_wells_baseline_bgw!H951</f>
        <v>-9769.3048999980092</v>
      </c>
      <c r="I951">
        <f>RS_wells_scenario_1_bgw!I951-RS_wells_baseline_bgw!I951</f>
        <v>275.36059999931604</v>
      </c>
      <c r="J951">
        <f>RS_wells_scenario_1_bgw!J951-RS_wells_baseline_bgw!J951</f>
        <v>0.10920000076293945</v>
      </c>
      <c r="K951">
        <f>RS_wells_scenario_1_bgw!K951-RS_wells_baseline_bgw!K951</f>
        <v>-296222.77999999747</v>
      </c>
      <c r="L951">
        <f>RS_wells_scenario_1_bgw!L951-RS_wells_baseline_bgw!L951</f>
        <v>32616.470399990678</v>
      </c>
      <c r="M951">
        <f>RS_wells_scenario_1_bgw!M951-RS_wells_baseline_bgw!M951</f>
        <v>0</v>
      </c>
      <c r="N951">
        <f>RS_wells_scenario_1_bgw!N951-RS_wells_baseline_bgw!N951</f>
        <v>25968.276200011373</v>
      </c>
      <c r="O951">
        <v>10.145833333333334</v>
      </c>
      <c r="P951">
        <f t="shared" si="193"/>
        <v>1966</v>
      </c>
      <c r="Q951" s="2">
        <f t="shared" si="194"/>
        <v>24218.541666665838</v>
      </c>
      <c r="R951">
        <f t="shared" si="195"/>
        <v>-0.81873038029803857</v>
      </c>
      <c r="S951">
        <f>I951*$O951/ref!$B$3</f>
        <v>6.4135967726348206E-2</v>
      </c>
      <c r="T951">
        <f>K951*$O951/ref!$B$3</f>
        <v>-68.995109169344374</v>
      </c>
      <c r="U951">
        <f>L951*$O951/ref!$B$3</f>
        <v>7.596907084479005</v>
      </c>
      <c r="V951">
        <f>N951*$O951/ref!$B$3</f>
        <v>6.0484343957594602</v>
      </c>
      <c r="W951">
        <f t="shared" si="196"/>
        <v>4</v>
      </c>
      <c r="X951" t="str">
        <f t="shared" si="197"/>
        <v>4 1966</v>
      </c>
      <c r="AB951" s="1"/>
    </row>
    <row r="952" spans="1:28" x14ac:dyDescent="0.3">
      <c r="A952">
        <v>317</v>
      </c>
      <c r="B952">
        <v>3</v>
      </c>
      <c r="C952">
        <f>RS_wells_scenario_1_bgw!C952-RS_wells_baseline_bgw!C952</f>
        <v>-147719.29429998994</v>
      </c>
      <c r="D952">
        <f>RS_wells_scenario_1_bgw!D952-RS_wells_baseline_bgw!D952</f>
        <v>-2.6000000070780516E-3</v>
      </c>
      <c r="E952">
        <f>RS_wells_scenario_1_bgw!E952-RS_wells_baseline_bgw!E952</f>
        <v>-80451.650000002235</v>
      </c>
      <c r="F952">
        <f>RS_wells_scenario_1_bgw!F952-RS_wells_baseline_bgw!F952</f>
        <v>0</v>
      </c>
      <c r="G952">
        <f>RS_wells_scenario_1_bgw!G952-RS_wells_baseline_bgw!G952</f>
        <v>0</v>
      </c>
      <c r="H952" s="19">
        <f>RS_wells_scenario_1_bgw!H952-RS_wells_baseline_bgw!H952</f>
        <v>-10335.457699999213</v>
      </c>
      <c r="I952">
        <f>RS_wells_scenario_1_bgw!I952-RS_wells_baseline_bgw!I952</f>
        <v>246.102300000377</v>
      </c>
      <c r="J952">
        <f>RS_wells_scenario_1_bgw!J952-RS_wells_baseline_bgw!J952</f>
        <v>0.11140000075101852</v>
      </c>
      <c r="K952">
        <f>RS_wells_scenario_1_bgw!K952-RS_wells_baseline_bgw!K952</f>
        <v>-296222.77999999747</v>
      </c>
      <c r="L952">
        <f>RS_wells_scenario_1_bgw!L952-RS_wells_baseline_bgw!L952</f>
        <v>32089.598999992013</v>
      </c>
      <c r="M952">
        <f>RS_wells_scenario_1_bgw!M952-RS_wells_baseline_bgw!M952</f>
        <v>0</v>
      </c>
      <c r="N952">
        <f>RS_wells_scenario_1_bgw!N952-RS_wells_baseline_bgw!N952</f>
        <v>25452.230800002813</v>
      </c>
      <c r="O952">
        <v>10.145833333333334</v>
      </c>
      <c r="P952">
        <f t="shared" si="193"/>
        <v>1966</v>
      </c>
      <c r="Q952" s="2">
        <f t="shared" si="194"/>
        <v>24228.687499999171</v>
      </c>
      <c r="R952">
        <f t="shared" si="195"/>
        <v>-0.81987831615124918</v>
      </c>
      <c r="S952">
        <f>I952*$O952/ref!$B$3</f>
        <v>5.7321233212897733E-2</v>
      </c>
      <c r="T952">
        <f>K952*$O952/ref!$B$3</f>
        <v>-68.995109169344374</v>
      </c>
      <c r="U952">
        <f>L952*$O952/ref!$B$3</f>
        <v>7.4741901558177002</v>
      </c>
      <c r="V952">
        <f>N952*$O952/ref!$B$3</f>
        <v>5.9282390187870044</v>
      </c>
      <c r="W952">
        <f t="shared" si="196"/>
        <v>4</v>
      </c>
      <c r="X952" t="str">
        <f t="shared" si="197"/>
        <v>4 1966</v>
      </c>
      <c r="AB952" s="1"/>
    </row>
    <row r="953" spans="1:28" x14ac:dyDescent="0.3">
      <c r="A953">
        <v>318</v>
      </c>
      <c r="B953">
        <v>1</v>
      </c>
      <c r="C953">
        <f>RS_wells_scenario_1_bgw!C953-RS_wells_baseline_bgw!C953</f>
        <v>-254811.97350001335</v>
      </c>
      <c r="D953">
        <f>RS_wells_scenario_1_bgw!D953-RS_wells_baseline_bgw!D953</f>
        <v>-3.1999999773688614E-3</v>
      </c>
      <c r="E953">
        <f>RS_wells_scenario_1_bgw!E953-RS_wells_baseline_bgw!E953</f>
        <v>-126171.40000000224</v>
      </c>
      <c r="F953">
        <f>RS_wells_scenario_1_bgw!F953-RS_wells_baseline_bgw!F953</f>
        <v>0</v>
      </c>
      <c r="G953">
        <f>RS_wells_scenario_1_bgw!G953-RS_wells_baseline_bgw!G953</f>
        <v>0</v>
      </c>
      <c r="H953" s="19">
        <f>RS_wells_scenario_1_bgw!H953-RS_wells_baseline_bgw!H953</f>
        <v>-57.95610000193119</v>
      </c>
      <c r="I953">
        <f>RS_wells_scenario_1_bgw!I953-RS_wells_baseline_bgw!I953</f>
        <v>3.1850000000558794</v>
      </c>
      <c r="J953">
        <f>RS_wells_scenario_1_bgw!J953-RS_wells_baseline_bgw!J953</f>
        <v>0.1134000001475215</v>
      </c>
      <c r="K953">
        <f>RS_wells_scenario_1_bgw!K953-RS_wells_baseline_bgw!K953</f>
        <v>-459312.1099999994</v>
      </c>
      <c r="L953">
        <f>RS_wells_scenario_1_bgw!L953-RS_wells_baseline_bgw!L953</f>
        <v>57237.597100019455</v>
      </c>
      <c r="M953">
        <f>RS_wells_scenario_1_bgw!M953-RS_wells_baseline_bgw!M953</f>
        <v>0</v>
      </c>
      <c r="N953">
        <f>RS_wells_scenario_1_bgw!N953-RS_wells_baseline_bgw!N953</f>
        <v>21850.550200000405</v>
      </c>
      <c r="O953">
        <v>10.145833333333334</v>
      </c>
      <c r="P953">
        <f t="shared" si="193"/>
        <v>1966</v>
      </c>
      <c r="Q953" s="2">
        <f t="shared" si="194"/>
        <v>24238.833333332503</v>
      </c>
      <c r="R953">
        <f t="shared" si="195"/>
        <v>-0.50191308820165714</v>
      </c>
      <c r="S953">
        <f>I953*$O953/ref!$B$3</f>
        <v>7.4183836472069818E-4</v>
      </c>
      <c r="T953">
        <f>K953*$O953/ref!$B$3</f>
        <v>-106.98126988158084</v>
      </c>
      <c r="U953">
        <f>L953*$O953/ref!$B$3</f>
        <v>13.331568424639135</v>
      </c>
      <c r="V953">
        <f>N953*$O953/ref!$B$3</f>
        <v>5.089348957089932</v>
      </c>
      <c r="W953">
        <f t="shared" si="196"/>
        <v>5</v>
      </c>
      <c r="X953" t="str">
        <f t="shared" si="197"/>
        <v>5 1966</v>
      </c>
      <c r="AB953" s="1"/>
    </row>
    <row r="954" spans="1:28" x14ac:dyDescent="0.3">
      <c r="A954">
        <v>318</v>
      </c>
      <c r="B954">
        <v>2</v>
      </c>
      <c r="C954">
        <f>RS_wells_scenario_1_bgw!C954-RS_wells_baseline_bgw!C954</f>
        <v>-250843.81450000405</v>
      </c>
      <c r="D954">
        <f>RS_wells_scenario_1_bgw!D954-RS_wells_baseline_bgw!D954</f>
        <v>-3.4999999916180968E-3</v>
      </c>
      <c r="E954">
        <f>RS_wells_scenario_1_bgw!E954-RS_wells_baseline_bgw!E954</f>
        <v>-126171.40000000224</v>
      </c>
      <c r="F954">
        <f>RS_wells_scenario_1_bgw!F954-RS_wells_baseline_bgw!F954</f>
        <v>0</v>
      </c>
      <c r="G954">
        <f>RS_wells_scenario_1_bgw!G954-RS_wells_baseline_bgw!G954</f>
        <v>0</v>
      </c>
      <c r="H954" s="19">
        <f>RS_wells_scenario_1_bgw!H954-RS_wells_baseline_bgw!H954</f>
        <v>-4739.9589000046253</v>
      </c>
      <c r="I954">
        <f>RS_wells_scenario_1_bgw!I954-RS_wells_baseline_bgw!I954</f>
        <v>-0.32880000001750886</v>
      </c>
      <c r="J954">
        <f>RS_wells_scenario_1_bgw!J954-RS_wells_baseline_bgw!J954</f>
        <v>0.11579999979585409</v>
      </c>
      <c r="K954">
        <f>RS_wells_scenario_1_bgw!K954-RS_wells_baseline_bgw!K954</f>
        <v>-459312.1099999994</v>
      </c>
      <c r="L954">
        <f>RS_wells_scenario_1_bgw!L954-RS_wells_baseline_bgw!L954</f>
        <v>56641.88220000267</v>
      </c>
      <c r="M954">
        <f>RS_wells_scenario_1_bgw!M954-RS_wells_baseline_bgw!M954</f>
        <v>0</v>
      </c>
      <c r="N954">
        <f>RS_wells_scenario_1_bgw!N954-RS_wells_baseline_bgw!N954</f>
        <v>21717.32159999758</v>
      </c>
      <c r="O954">
        <v>10.145833333333334</v>
      </c>
      <c r="P954">
        <f t="shared" si="193"/>
        <v>1966</v>
      </c>
      <c r="Q954" s="2">
        <f t="shared" si="194"/>
        <v>24248.979166665835</v>
      </c>
      <c r="R954">
        <f t="shared" si="195"/>
        <v>-0.60612326460486154</v>
      </c>
      <c r="S954">
        <f>I954*$O954/ref!$B$3</f>
        <v>-7.6582874200588661E-5</v>
      </c>
      <c r="T954">
        <f>K954*$O954/ref!$B$3</f>
        <v>-106.98126988158084</v>
      </c>
      <c r="U954">
        <f>L954*$O954/ref!$B$3</f>
        <v>13.192816723772431</v>
      </c>
      <c r="V954">
        <f>N954*$O954/ref!$B$3</f>
        <v>5.0583178466477383</v>
      </c>
      <c r="W954">
        <f t="shared" si="196"/>
        <v>5</v>
      </c>
      <c r="X954" t="str">
        <f t="shared" si="197"/>
        <v>5 1966</v>
      </c>
      <c r="AB954" s="1"/>
    </row>
    <row r="955" spans="1:28" x14ac:dyDescent="0.3">
      <c r="A955">
        <v>318</v>
      </c>
      <c r="B955">
        <v>3</v>
      </c>
      <c r="C955">
        <f>RS_wells_scenario_1_bgw!C955-RS_wells_baseline_bgw!C955</f>
        <v>-271313.36259999871</v>
      </c>
      <c r="D955">
        <f>RS_wells_scenario_1_bgw!D955-RS_wells_baseline_bgw!D955</f>
        <v>-3.4999999916180968E-3</v>
      </c>
      <c r="E955">
        <f>RS_wells_scenario_1_bgw!E955-RS_wells_baseline_bgw!E955</f>
        <v>-126171.40000000224</v>
      </c>
      <c r="F955">
        <f>RS_wells_scenario_1_bgw!F955-RS_wells_baseline_bgw!F955</f>
        <v>0</v>
      </c>
      <c r="G955">
        <f>RS_wells_scenario_1_bgw!G955-RS_wells_baseline_bgw!G955</f>
        <v>0</v>
      </c>
      <c r="H955" s="19">
        <f>RS_wells_scenario_1_bgw!H955-RS_wells_baseline_bgw!H955</f>
        <v>-4732.1847999989986</v>
      </c>
      <c r="I955">
        <f>RS_wells_scenario_1_bgw!I955-RS_wells_baseline_bgw!I955</f>
        <v>0.98399999993853271</v>
      </c>
      <c r="J955">
        <f>RS_wells_scenario_1_bgw!J955-RS_wells_baseline_bgw!J955</f>
        <v>0.1186000001616776</v>
      </c>
      <c r="K955">
        <f>RS_wells_scenario_1_bgw!K955-RS_wells_baseline_bgw!K955</f>
        <v>-459312.1099999994</v>
      </c>
      <c r="L955">
        <f>RS_wells_scenario_1_bgw!L955-RS_wells_baseline_bgw!L955</f>
        <v>55961.466000020504</v>
      </c>
      <c r="M955">
        <f>RS_wells_scenario_1_bgw!M955-RS_wells_baseline_bgw!M955</f>
        <v>0</v>
      </c>
      <c r="N955">
        <f>RS_wells_scenario_1_bgw!N955-RS_wells_baseline_bgw!N955</f>
        <v>3086.3355000019073</v>
      </c>
      <c r="O955">
        <v>10.145833333333334</v>
      </c>
      <c r="P955">
        <f t="shared" si="193"/>
        <v>1966</v>
      </c>
      <c r="Q955" s="2">
        <f t="shared" si="194"/>
        <v>24259.124999999167</v>
      </c>
      <c r="R955">
        <f t="shared" si="195"/>
        <v>-0.1791184490263667</v>
      </c>
      <c r="S955">
        <f>I955*$O955/ref!$B$3</f>
        <v>2.2918962349348859E-4</v>
      </c>
      <c r="T955">
        <f>K955*$O955/ref!$B$3</f>
        <v>-106.98126988158084</v>
      </c>
      <c r="U955">
        <f>L955*$O955/ref!$B$3</f>
        <v>13.034336710863363</v>
      </c>
      <c r="V955">
        <f>N955*$O955/ref!$B$3</f>
        <v>0.71885779600021471</v>
      </c>
      <c r="W955">
        <f t="shared" si="196"/>
        <v>5</v>
      </c>
      <c r="X955" t="str">
        <f t="shared" si="197"/>
        <v>5 1966</v>
      </c>
      <c r="AB955" s="1"/>
    </row>
    <row r="956" spans="1:28" x14ac:dyDescent="0.3">
      <c r="A956">
        <v>319</v>
      </c>
      <c r="B956">
        <v>1</v>
      </c>
      <c r="C956">
        <f>RS_wells_scenario_1_bgw!C956-RS_wells_baseline_bgw!C956</f>
        <v>-695316.98630000651</v>
      </c>
      <c r="D956">
        <f>RS_wells_scenario_1_bgw!D956-RS_wells_baseline_bgw!D956</f>
        <v>-3.7000000011175871E-3</v>
      </c>
      <c r="E956">
        <f>RS_wells_scenario_1_bgw!E956-RS_wells_baseline_bgw!E956</f>
        <v>-300468.60000000149</v>
      </c>
      <c r="F956">
        <f>RS_wells_scenario_1_bgw!F956-RS_wells_baseline_bgw!F956</f>
        <v>0</v>
      </c>
      <c r="G956">
        <f>RS_wells_scenario_1_bgw!G956-RS_wells_baseline_bgw!G956</f>
        <v>0</v>
      </c>
      <c r="H956" s="19">
        <f>RS_wells_scenario_1_bgw!H956-RS_wells_baseline_bgw!H956</f>
        <v>440.17030000686646</v>
      </c>
      <c r="I956">
        <f>RS_wells_scenario_1_bgw!I956-RS_wells_baseline_bgw!I956</f>
        <v>1494.9395999982953</v>
      </c>
      <c r="J956">
        <f>RS_wells_scenario_1_bgw!J956-RS_wells_baseline_bgw!J956</f>
        <v>0.12170000001788139</v>
      </c>
      <c r="K956">
        <f>RS_wells_scenario_1_bgw!K956-RS_wells_baseline_bgw!K956</f>
        <v>-1081057.7800000012</v>
      </c>
      <c r="L956">
        <f>RS_wells_scenario_1_bgw!L956-RS_wells_baseline_bgw!L956</f>
        <v>55431.817599996924</v>
      </c>
      <c r="M956">
        <f>RS_wells_scenario_1_bgw!M956-RS_wells_baseline_bgw!M956</f>
        <v>0</v>
      </c>
      <c r="N956">
        <f>RS_wells_scenario_1_bgw!N956-RS_wells_baseline_bgw!N956</f>
        <v>19877.343699999154</v>
      </c>
      <c r="O956">
        <v>10.145833333333334</v>
      </c>
      <c r="P956">
        <f t="shared" si="193"/>
        <v>1966</v>
      </c>
      <c r="Q956" s="2">
        <f t="shared" si="194"/>
        <v>24269.270833332499</v>
      </c>
      <c r="R956">
        <f t="shared" si="195"/>
        <v>-0.44529606872834565</v>
      </c>
      <c r="S956">
        <f>I956*$O956/ref!$B$3</f>
        <v>0.34819577651475447</v>
      </c>
      <c r="T956">
        <f>K956*$O956/ref!$B$3</f>
        <v>-251.79596096380499</v>
      </c>
      <c r="U956">
        <f>L956*$O956/ref!$B$3</f>
        <v>12.91097297367544</v>
      </c>
      <c r="V956">
        <f>N956*$O956/ref!$B$3</f>
        <v>4.6297570314411098</v>
      </c>
      <c r="W956">
        <f t="shared" si="196"/>
        <v>6</v>
      </c>
      <c r="X956" t="str">
        <f t="shared" si="197"/>
        <v>6 1966</v>
      </c>
      <c r="AB956" s="1"/>
    </row>
    <row r="957" spans="1:28" x14ac:dyDescent="0.3">
      <c r="A957">
        <v>319</v>
      </c>
      <c r="B957">
        <v>2</v>
      </c>
      <c r="C957">
        <f>RS_wells_scenario_1_bgw!C957-RS_wells_baseline_bgw!C957</f>
        <v>-703534.02929998934</v>
      </c>
      <c r="D957">
        <f>RS_wells_scenario_1_bgw!D957-RS_wells_baseline_bgw!D957</f>
        <v>-3.8000000640749931E-3</v>
      </c>
      <c r="E957">
        <f>RS_wells_scenario_1_bgw!E957-RS_wells_baseline_bgw!E957</f>
        <v>-300468.60000000149</v>
      </c>
      <c r="F957">
        <f>RS_wells_scenario_1_bgw!F957-RS_wells_baseline_bgw!F957</f>
        <v>0</v>
      </c>
      <c r="G957">
        <f>RS_wells_scenario_1_bgw!G957-RS_wells_baseline_bgw!G957</f>
        <v>0</v>
      </c>
      <c r="H957" s="19">
        <f>RS_wells_scenario_1_bgw!H957-RS_wells_baseline_bgw!H957</f>
        <v>-11737.562099993229</v>
      </c>
      <c r="I957">
        <f>RS_wells_scenario_1_bgw!I957-RS_wells_baseline_bgw!I957</f>
        <v>1695.3973999992013</v>
      </c>
      <c r="J957">
        <f>RS_wells_scenario_1_bgw!J957-RS_wells_baseline_bgw!J957</f>
        <v>0.1269000000320375</v>
      </c>
      <c r="K957">
        <f>RS_wells_scenario_1_bgw!K957-RS_wells_baseline_bgw!K957</f>
        <v>-1081057.7800000012</v>
      </c>
      <c r="L957">
        <f>RS_wells_scenario_1_bgw!L957-RS_wells_baseline_bgw!L957</f>
        <v>58411.338399991393</v>
      </c>
      <c r="M957">
        <f>RS_wells_scenario_1_bgw!M957-RS_wells_baseline_bgw!M957</f>
        <v>0</v>
      </c>
      <c r="N957">
        <f>RS_wells_scenario_1_bgw!N957-RS_wells_baseline_bgw!N957</f>
        <v>6595.1341999992728</v>
      </c>
      <c r="O957">
        <v>10.145833333333334</v>
      </c>
      <c r="P957">
        <f t="shared" si="193"/>
        <v>1966</v>
      </c>
      <c r="Q957" s="2">
        <f t="shared" si="194"/>
        <v>24279.416666665831</v>
      </c>
      <c r="R957">
        <f t="shared" si="195"/>
        <v>-0.41999304238241697</v>
      </c>
      <c r="S957">
        <f>I957*$O957/ref!$B$3</f>
        <v>0.39488566240033435</v>
      </c>
      <c r="T957">
        <f>K957*$O957/ref!$B$3</f>
        <v>-251.79596096380499</v>
      </c>
      <c r="U957">
        <f>L957*$O957/ref!$B$3</f>
        <v>13.604951886667722</v>
      </c>
      <c r="V957">
        <f>N957*$O957/ref!$B$3</f>
        <v>1.5361141506923619</v>
      </c>
      <c r="W957">
        <f t="shared" si="196"/>
        <v>6</v>
      </c>
      <c r="X957" t="str">
        <f t="shared" si="197"/>
        <v>6 1966</v>
      </c>
      <c r="AB957" s="1"/>
    </row>
    <row r="958" spans="1:28" x14ac:dyDescent="0.3">
      <c r="A958">
        <v>319</v>
      </c>
      <c r="B958">
        <v>3</v>
      </c>
      <c r="C958">
        <f>RS_wells_scenario_1_bgw!C958-RS_wells_baseline_bgw!C958</f>
        <v>-690818.59679999948</v>
      </c>
      <c r="D958">
        <f>RS_wells_scenario_1_bgw!D958-RS_wells_baseline_bgw!D958</f>
        <v>-8.9000000152736902E-3</v>
      </c>
      <c r="E958">
        <f>RS_wells_scenario_1_bgw!E958-RS_wells_baseline_bgw!E958</f>
        <v>-300468.60000000149</v>
      </c>
      <c r="F958">
        <f>RS_wells_scenario_1_bgw!F958-RS_wells_baseline_bgw!F958</f>
        <v>0</v>
      </c>
      <c r="G958">
        <f>RS_wells_scenario_1_bgw!G958-RS_wells_baseline_bgw!G958</f>
        <v>0</v>
      </c>
      <c r="H958" s="19">
        <f>RS_wells_scenario_1_bgw!H958-RS_wells_baseline_bgw!H958</f>
        <v>-10580.465800002217</v>
      </c>
      <c r="I958">
        <f>RS_wells_scenario_1_bgw!I958-RS_wells_baseline_bgw!I958</f>
        <v>1626.6034999992698</v>
      </c>
      <c r="J958">
        <f>RS_wells_scenario_1_bgw!J958-RS_wells_baseline_bgw!J958</f>
        <v>43.434300000313669</v>
      </c>
      <c r="K958">
        <f>RS_wells_scenario_1_bgw!K958-RS_wells_baseline_bgw!K958</f>
        <v>-1081057.7800000012</v>
      </c>
      <c r="L958">
        <f>RS_wells_scenario_1_bgw!L958-RS_wells_baseline_bgw!L958</f>
        <v>60111.409699991345</v>
      </c>
      <c r="M958">
        <f>RS_wells_scenario_1_bgw!M958-RS_wells_baseline_bgw!M958</f>
        <v>0</v>
      </c>
      <c r="N958">
        <f>RS_wells_scenario_1_bgw!N958-RS_wells_baseline_bgw!N958</f>
        <v>18867.419500000775</v>
      </c>
      <c r="O958">
        <v>10.145833333333334</v>
      </c>
      <c r="P958">
        <f t="shared" si="193"/>
        <v>1966</v>
      </c>
      <c r="Q958" s="2">
        <f t="shared" si="194"/>
        <v>24289.562499999163</v>
      </c>
      <c r="R958">
        <f t="shared" si="195"/>
        <v>-0.67463654753729652</v>
      </c>
      <c r="S958">
        <f>I958*$O958/ref!$B$3</f>
        <v>0.37886244284686088</v>
      </c>
      <c r="T958">
        <f>K958*$O958/ref!$B$3</f>
        <v>-251.79596096380499</v>
      </c>
      <c r="U958">
        <f>L958*$O958/ref!$B$3</f>
        <v>14.000926176488267</v>
      </c>
      <c r="V958">
        <f>N958*$O958/ref!$B$3</f>
        <v>4.3945292396026447</v>
      </c>
      <c r="W958">
        <f t="shared" si="196"/>
        <v>6</v>
      </c>
      <c r="X958" t="str">
        <f t="shared" si="197"/>
        <v>6 1966</v>
      </c>
      <c r="AB958" s="1"/>
    </row>
    <row r="959" spans="1:28" x14ac:dyDescent="0.3">
      <c r="A959">
        <v>320</v>
      </c>
      <c r="B959">
        <v>1</v>
      </c>
      <c r="C959">
        <f>RS_wells_scenario_1_bgw!C959-RS_wells_baseline_bgw!C959</f>
        <v>-2089364.8842999935</v>
      </c>
      <c r="D959">
        <f>RS_wells_scenario_1_bgw!D959-RS_wells_baseline_bgw!D959</f>
        <v>-1.4299999922513962E-2</v>
      </c>
      <c r="E959">
        <f>RS_wells_scenario_1_bgw!E959-RS_wells_baseline_bgw!E959</f>
        <v>-923468.3900000006</v>
      </c>
      <c r="F959">
        <f>RS_wells_scenario_1_bgw!F959-RS_wells_baseline_bgw!F959</f>
        <v>0</v>
      </c>
      <c r="G959">
        <f>RS_wells_scenario_1_bgw!G959-RS_wells_baseline_bgw!G959</f>
        <v>0</v>
      </c>
      <c r="H959" s="19">
        <f>RS_wells_scenario_1_bgw!H959-RS_wells_baseline_bgw!H959</f>
        <v>-29355.234699994326</v>
      </c>
      <c r="I959">
        <f>RS_wells_scenario_1_bgw!I959-RS_wells_baseline_bgw!I959</f>
        <v>183943.0911000073</v>
      </c>
      <c r="J959">
        <f>RS_wells_scenario_1_bgw!J959-RS_wells_baseline_bgw!J959</f>
        <v>22.952200000174344</v>
      </c>
      <c r="K959">
        <f>RS_wells_scenario_1_bgw!K959-RS_wells_baseline_bgw!K959</f>
        <v>-3303395.0499999821</v>
      </c>
      <c r="L959">
        <f>RS_wells_scenario_1_bgw!L959-RS_wells_baseline_bgw!L959</f>
        <v>55202.307099997997</v>
      </c>
      <c r="M959">
        <f>RS_wells_scenario_1_bgw!M959-RS_wells_baseline_bgw!M959</f>
        <v>0</v>
      </c>
      <c r="N959">
        <f>RS_wells_scenario_1_bgw!N959-RS_wells_baseline_bgw!N959</f>
        <v>21728.387099996209</v>
      </c>
      <c r="O959">
        <v>10.145833333333334</v>
      </c>
      <c r="P959">
        <f t="shared" si="193"/>
        <v>1966</v>
      </c>
      <c r="Q959" s="2">
        <f t="shared" si="194"/>
        <v>24299.708333332495</v>
      </c>
      <c r="R959">
        <f t="shared" si="195"/>
        <v>-1.1703006139745826</v>
      </c>
      <c r="S959">
        <f>I959*$O959/ref!$B$3</f>
        <v>42.84334125617135</v>
      </c>
      <c r="T959">
        <f>K959*$O959/ref!$B$3</f>
        <v>-769.41449980390621</v>
      </c>
      <c r="U959">
        <f>L959*$O959/ref!$B$3</f>
        <v>12.857516240864625</v>
      </c>
      <c r="V959">
        <f>N959*$O959/ref!$B$3</f>
        <v>5.0608951817886032</v>
      </c>
      <c r="W959">
        <f t="shared" si="196"/>
        <v>7</v>
      </c>
      <c r="X959" t="str">
        <f t="shared" si="197"/>
        <v>7 1966</v>
      </c>
      <c r="AB959" s="1"/>
    </row>
    <row r="960" spans="1:28" x14ac:dyDescent="0.3">
      <c r="A960">
        <v>320</v>
      </c>
      <c r="B960">
        <v>2</v>
      </c>
      <c r="C960">
        <f>RS_wells_scenario_1_bgw!C960-RS_wells_baseline_bgw!C960</f>
        <v>-1988006.1697000116</v>
      </c>
      <c r="D960">
        <f>RS_wells_scenario_1_bgw!D960-RS_wells_baseline_bgw!D960</f>
        <v>-1.8299999996088445E-2</v>
      </c>
      <c r="E960">
        <f>RS_wells_scenario_1_bgw!E960-RS_wells_baseline_bgw!E960</f>
        <v>-923468.3900000006</v>
      </c>
      <c r="F960">
        <f>RS_wells_scenario_1_bgw!F960-RS_wells_baseline_bgw!F960</f>
        <v>0</v>
      </c>
      <c r="G960">
        <f>RS_wells_scenario_1_bgw!G960-RS_wells_baseline_bgw!G960</f>
        <v>0</v>
      </c>
      <c r="H960" s="19">
        <f>RS_wells_scenario_1_bgw!H960-RS_wells_baseline_bgw!H960</f>
        <v>-54683.125</v>
      </c>
      <c r="I960">
        <f>RS_wells_scenario_1_bgw!I960-RS_wells_baseline_bgw!I960</f>
        <v>250089.7392000109</v>
      </c>
      <c r="J960">
        <f>RS_wells_scenario_1_bgw!J960-RS_wells_baseline_bgw!J960</f>
        <v>12.794100000057369</v>
      </c>
      <c r="K960">
        <f>RS_wells_scenario_1_bgw!K960-RS_wells_baseline_bgw!K960</f>
        <v>-3303395.0499999821</v>
      </c>
      <c r="L960">
        <f>RS_wells_scenario_1_bgw!L960-RS_wells_baseline_bgw!L960</f>
        <v>63905.123400002718</v>
      </c>
      <c r="M960">
        <f>RS_wells_scenario_1_bgw!M960-RS_wells_baseline_bgw!M960</f>
        <v>0</v>
      </c>
      <c r="N960">
        <f>RS_wells_scenario_1_bgw!N960-RS_wells_baseline_bgw!N960</f>
        <v>23209.787900000811</v>
      </c>
      <c r="O960">
        <v>10.145833333333334</v>
      </c>
      <c r="P960">
        <f t="shared" si="193"/>
        <v>1966</v>
      </c>
      <c r="Q960" s="2">
        <f t="shared" si="194"/>
        <v>24309.854166665828</v>
      </c>
      <c r="R960">
        <f t="shared" si="195"/>
        <v>-1.7844882680412557</v>
      </c>
      <c r="S960">
        <f>I960*$O960/ref!$B$3</f>
        <v>58.24997273416232</v>
      </c>
      <c r="T960">
        <f>K960*$O960/ref!$B$3</f>
        <v>-769.41449980390621</v>
      </c>
      <c r="U960">
        <f>L960*$O960/ref!$B$3</f>
        <v>14.884543874254536</v>
      </c>
      <c r="V960">
        <f>N960*$O960/ref!$B$3</f>
        <v>5.4059375513182939</v>
      </c>
      <c r="W960">
        <f t="shared" si="196"/>
        <v>7</v>
      </c>
      <c r="X960" t="str">
        <f t="shared" si="197"/>
        <v>7 1966</v>
      </c>
      <c r="AB960" s="1"/>
    </row>
    <row r="961" spans="1:28" x14ac:dyDescent="0.3">
      <c r="A961">
        <v>320</v>
      </c>
      <c r="B961">
        <v>3</v>
      </c>
      <c r="C961">
        <f>RS_wells_scenario_1_bgw!C961-RS_wells_baseline_bgw!C961</f>
        <v>-1924792.9026999921</v>
      </c>
      <c r="D961">
        <f>RS_wells_scenario_1_bgw!D961-RS_wells_baseline_bgw!D961</f>
        <v>-2.0699999993667006E-2</v>
      </c>
      <c r="E961">
        <f>RS_wells_scenario_1_bgw!E961-RS_wells_baseline_bgw!E961</f>
        <v>-923468.3900000006</v>
      </c>
      <c r="F961">
        <f>RS_wells_scenario_1_bgw!F961-RS_wells_baseline_bgw!F961</f>
        <v>0</v>
      </c>
      <c r="G961">
        <f>RS_wells_scenario_1_bgw!G961-RS_wells_baseline_bgw!G961</f>
        <v>0</v>
      </c>
      <c r="H961" s="19">
        <f>RS_wells_scenario_1_bgw!H961-RS_wells_baseline_bgw!H961</f>
        <v>-59682.535900011659</v>
      </c>
      <c r="I961">
        <f>RS_wells_scenario_1_bgw!I961-RS_wells_baseline_bgw!I961</f>
        <v>298680.52480000257</v>
      </c>
      <c r="J961">
        <f>RS_wells_scenario_1_bgw!J961-RS_wells_baseline_bgw!J961</f>
        <v>7.5636999998241663</v>
      </c>
      <c r="K961">
        <f>RS_wells_scenario_1_bgw!K961-RS_wells_baseline_bgw!K961</f>
        <v>-3303395.0499999821</v>
      </c>
      <c r="L961">
        <f>RS_wells_scenario_1_bgw!L961-RS_wells_baseline_bgw!L961</f>
        <v>71783.136000007391</v>
      </c>
      <c r="M961">
        <f>RS_wells_scenario_1_bgw!M961-RS_wells_baseline_bgw!M961</f>
        <v>0</v>
      </c>
      <c r="N961">
        <f>RS_wells_scenario_1_bgw!N961-RS_wells_baseline_bgw!N961</f>
        <v>25017.476000003517</v>
      </c>
      <c r="O961">
        <v>10.145833333333334</v>
      </c>
      <c r="P961">
        <f t="shared" si="193"/>
        <v>1966</v>
      </c>
      <c r="Q961" s="2">
        <f t="shared" si="194"/>
        <v>24319.99999999916</v>
      </c>
      <c r="R961">
        <f t="shared" si="195"/>
        <v>-1.9404355532649524</v>
      </c>
      <c r="S961">
        <f>I961*$O961/ref!$B$3</f>
        <v>69.567557955311287</v>
      </c>
      <c r="T961">
        <f>K961*$O961/ref!$B$3</f>
        <v>-769.41449980390621</v>
      </c>
      <c r="U961">
        <f>L961*$O961/ref!$B$3</f>
        <v>16.719461294767562</v>
      </c>
      <c r="V961">
        <f>N961*$O961/ref!$B$3</f>
        <v>5.8269775462971154</v>
      </c>
      <c r="W961">
        <f t="shared" si="196"/>
        <v>7</v>
      </c>
      <c r="X961" t="str">
        <f t="shared" si="197"/>
        <v>7 1966</v>
      </c>
      <c r="AB961" s="1"/>
    </row>
    <row r="962" spans="1:28" x14ac:dyDescent="0.3">
      <c r="A962">
        <v>321</v>
      </c>
      <c r="B962">
        <v>1</v>
      </c>
      <c r="C962">
        <f>RS_wells_scenario_1_bgw!C962-RS_wells_baseline_bgw!C962</f>
        <v>-2144048.9031000137</v>
      </c>
      <c r="D962">
        <f>RS_wells_scenario_1_bgw!D962-RS_wells_baseline_bgw!D962</f>
        <v>-2.1899999934248626E-2</v>
      </c>
      <c r="E962">
        <f>RS_wells_scenario_1_bgw!E962-RS_wells_baseline_bgw!E962</f>
        <v>-1013603.1600000039</v>
      </c>
      <c r="F962">
        <f>RS_wells_scenario_1_bgw!F962-RS_wells_baseline_bgw!F962</f>
        <v>0</v>
      </c>
      <c r="G962">
        <f>RS_wells_scenario_1_bgw!G962-RS_wells_baseline_bgw!G962</f>
        <v>0</v>
      </c>
      <c r="H962" s="19">
        <f>RS_wells_scenario_1_bgw!H962-RS_wells_baseline_bgw!H962</f>
        <v>-44958.165399998426</v>
      </c>
      <c r="I962">
        <f>RS_wells_scenario_1_bgw!I962-RS_wells_baseline_bgw!I962</f>
        <v>318594.00320000201</v>
      </c>
      <c r="J962">
        <f>RS_wells_scenario_1_bgw!J962-RS_wells_baseline_bgw!J962</f>
        <v>4.7608000002801418</v>
      </c>
      <c r="K962">
        <f>RS_wells_scenario_1_bgw!K962-RS_wells_baseline_bgw!K962</f>
        <v>-3624920.0300000012</v>
      </c>
      <c r="L962">
        <f>RS_wells_scenario_1_bgw!L962-RS_wells_baseline_bgw!L962</f>
        <v>73562.371299996972</v>
      </c>
      <c r="M962">
        <f>RS_wells_scenario_1_bgw!M962-RS_wells_baseline_bgw!M962</f>
        <v>0</v>
      </c>
      <c r="N962">
        <f>RS_wells_scenario_1_bgw!N962-RS_wells_baseline_bgw!N962</f>
        <v>28980.413999997079</v>
      </c>
      <c r="O962">
        <v>10.145833333333334</v>
      </c>
      <c r="P962">
        <f t="shared" si="193"/>
        <v>1966</v>
      </c>
      <c r="Q962" s="2">
        <f t="shared" si="194"/>
        <v>24330.145833332492</v>
      </c>
      <c r="R962">
        <f t="shared" si="195"/>
        <v>-1.6938964352805386</v>
      </c>
      <c r="S962">
        <f>I962*$O962/ref!$B$3</f>
        <v>74.205731346801826</v>
      </c>
      <c r="T962">
        <f>K962*$O962/ref!$B$3</f>
        <v>-844.30290337561246</v>
      </c>
      <c r="U962">
        <f>L962*$O962/ref!$B$3</f>
        <v>17.133874169296433</v>
      </c>
      <c r="V962">
        <f>N962*$O962/ref!$B$3</f>
        <v>6.7500103391866482</v>
      </c>
      <c r="W962">
        <f t="shared" si="196"/>
        <v>8</v>
      </c>
      <c r="X962" t="str">
        <f t="shared" si="197"/>
        <v>8 1966</v>
      </c>
      <c r="AB962" s="1"/>
    </row>
    <row r="963" spans="1:28" x14ac:dyDescent="0.3">
      <c r="A963">
        <v>321</v>
      </c>
      <c r="B963">
        <v>2</v>
      </c>
      <c r="C963">
        <f>RS_wells_scenario_1_bgw!C963-RS_wells_baseline_bgw!C963</f>
        <v>-2123039.2508000135</v>
      </c>
      <c r="D963">
        <f>RS_wells_scenario_1_bgw!D963-RS_wells_baseline_bgw!D963</f>
        <v>-2.2300000069662929E-2</v>
      </c>
      <c r="E963">
        <f>RS_wells_scenario_1_bgw!E963-RS_wells_baseline_bgw!E963</f>
        <v>-1013603.1600000039</v>
      </c>
      <c r="F963">
        <f>RS_wells_scenario_1_bgw!F963-RS_wells_baseline_bgw!F963</f>
        <v>0</v>
      </c>
      <c r="G963">
        <f>RS_wells_scenario_1_bgw!G963-RS_wells_baseline_bgw!G963</f>
        <v>0</v>
      </c>
      <c r="H963" s="19">
        <f>RS_wells_scenario_1_bgw!H963-RS_wells_baseline_bgw!H963</f>
        <v>-43229.126100003719</v>
      </c>
      <c r="I963">
        <f>RS_wells_scenario_1_bgw!I963-RS_wells_baseline_bgw!I963</f>
        <v>329715.7714000009</v>
      </c>
      <c r="J963">
        <f>RS_wells_scenario_1_bgw!J963-RS_wells_baseline_bgw!J963</f>
        <v>3.1709000002592802</v>
      </c>
      <c r="K963">
        <f>RS_wells_scenario_1_bgw!K963-RS_wells_baseline_bgw!K963</f>
        <v>-3624920.0300000012</v>
      </c>
      <c r="L963">
        <f>RS_wells_scenario_1_bgw!L963-RS_wells_baseline_bgw!L963</f>
        <v>81563.753499999642</v>
      </c>
      <c r="M963">
        <f>RS_wells_scenario_1_bgw!M963-RS_wells_baseline_bgw!M963</f>
        <v>0</v>
      </c>
      <c r="N963">
        <f>RS_wells_scenario_1_bgw!N963-RS_wells_baseline_bgw!N963</f>
        <v>32994.695899993181</v>
      </c>
      <c r="O963">
        <v>10.145833333333334</v>
      </c>
      <c r="P963">
        <f t="shared" ref="P963:P1026" si="198">YEAR(Q963)</f>
        <v>1966</v>
      </c>
      <c r="Q963" s="2">
        <f t="shared" ref="Q963:Q1026" si="199">Q962+(O963)</f>
        <v>24340.291666665824</v>
      </c>
      <c r="R963">
        <f t="shared" ref="R963:R1026" si="200">+(H963-N963)/43650</f>
        <v>-1.7462502176402497</v>
      </c>
      <c r="S963">
        <f>I963*$O963/ref!$B$3</f>
        <v>76.796172268040465</v>
      </c>
      <c r="T963">
        <f>K963*$O963/ref!$B$3</f>
        <v>-844.30290337561246</v>
      </c>
      <c r="U963">
        <f>L963*$O963/ref!$B$3</f>
        <v>18.997526378606054</v>
      </c>
      <c r="V963">
        <f>N963*$O963/ref!$B$3</f>
        <v>7.6850019624735424</v>
      </c>
      <c r="W963">
        <f t="shared" si="196"/>
        <v>8</v>
      </c>
      <c r="X963" t="str">
        <f t="shared" si="197"/>
        <v>8 1966</v>
      </c>
      <c r="AB963" s="1"/>
    </row>
    <row r="964" spans="1:28" x14ac:dyDescent="0.3">
      <c r="A964">
        <v>321</v>
      </c>
      <c r="B964">
        <v>3</v>
      </c>
      <c r="C964">
        <f>RS_wells_scenario_1_bgw!C964-RS_wells_baseline_bgw!C964</f>
        <v>-2101189.1674000025</v>
      </c>
      <c r="D964">
        <f>RS_wells_scenario_1_bgw!D964-RS_wells_baseline_bgw!D964</f>
        <v>-2.1900000050663948E-2</v>
      </c>
      <c r="E964">
        <f>RS_wells_scenario_1_bgw!E964-RS_wells_baseline_bgw!E964</f>
        <v>-1013603.1600000039</v>
      </c>
      <c r="F964">
        <f>RS_wells_scenario_1_bgw!F964-RS_wells_baseline_bgw!F964</f>
        <v>0</v>
      </c>
      <c r="G964">
        <f>RS_wells_scenario_1_bgw!G964-RS_wells_baseline_bgw!G964</f>
        <v>0</v>
      </c>
      <c r="H964" s="19">
        <f>RS_wells_scenario_1_bgw!H964-RS_wells_baseline_bgw!H964</f>
        <v>-43569.377700001001</v>
      </c>
      <c r="I964">
        <f>RS_wells_scenario_1_bgw!I964-RS_wells_baseline_bgw!I964</f>
        <v>340542.81680000201</v>
      </c>
      <c r="J964">
        <f>RS_wells_scenario_1_bgw!J964-RS_wells_baseline_bgw!J964</f>
        <v>2.2216999996453524</v>
      </c>
      <c r="K964">
        <f>RS_wells_scenario_1_bgw!K964-RS_wells_baseline_bgw!K964</f>
        <v>-3624920.0300000012</v>
      </c>
      <c r="L964">
        <f>RS_wells_scenario_1_bgw!L964-RS_wells_baseline_bgw!L964</f>
        <v>89164.861699998379</v>
      </c>
      <c r="M964">
        <f>RS_wells_scenario_1_bgw!M964-RS_wells_baseline_bgw!M964</f>
        <v>0</v>
      </c>
      <c r="N964">
        <f>RS_wells_scenario_1_bgw!N964-RS_wells_baseline_bgw!N964</f>
        <v>36616.330399997532</v>
      </c>
      <c r="O964">
        <v>10.145833333333334</v>
      </c>
      <c r="P964">
        <f t="shared" si="198"/>
        <v>1966</v>
      </c>
      <c r="Q964" s="2">
        <f t="shared" si="199"/>
        <v>24350.437499999156</v>
      </c>
      <c r="R964">
        <f t="shared" si="200"/>
        <v>-1.8370150767468163</v>
      </c>
      <c r="S964">
        <f>I964*$O964/ref!$B$3</f>
        <v>79.31796744987804</v>
      </c>
      <c r="T964">
        <f>K964*$O964/ref!$B$3</f>
        <v>-844.30290337561246</v>
      </c>
      <c r="U964">
        <f>L964*$O964/ref!$B$3</f>
        <v>20.767948255231868</v>
      </c>
      <c r="V964">
        <f>N964*$O964/ref!$B$3</f>
        <v>8.528539612411425</v>
      </c>
      <c r="W964">
        <f t="shared" si="196"/>
        <v>8</v>
      </c>
      <c r="X964" t="str">
        <f t="shared" si="197"/>
        <v>8 1966</v>
      </c>
      <c r="AB964" s="1"/>
    </row>
    <row r="965" spans="1:28" x14ac:dyDescent="0.3">
      <c r="A965">
        <v>322</v>
      </c>
      <c r="B965">
        <v>1</v>
      </c>
      <c r="C965">
        <f>RS_wells_scenario_1_bgw!C965-RS_wells_baseline_bgw!C965</f>
        <v>-1618053.9404999912</v>
      </c>
      <c r="D965">
        <f>RS_wells_scenario_1_bgw!D965-RS_wells_baseline_bgw!D965</f>
        <v>-2.1100000012665987E-2</v>
      </c>
      <c r="E965">
        <f>RS_wells_scenario_1_bgw!E965-RS_wells_baseline_bgw!E965</f>
        <v>-454993.66000000387</v>
      </c>
      <c r="F965">
        <f>RS_wells_scenario_1_bgw!F965-RS_wells_baseline_bgw!F965</f>
        <v>0</v>
      </c>
      <c r="G965">
        <f>RS_wells_scenario_1_bgw!G965-RS_wells_baseline_bgw!G965</f>
        <v>0</v>
      </c>
      <c r="H965" s="19">
        <f>RS_wells_scenario_1_bgw!H965-RS_wells_baseline_bgw!H965</f>
        <v>-1993.1553000062704</v>
      </c>
      <c r="I965">
        <f>RS_wells_scenario_1_bgw!I965-RS_wells_baseline_bgw!I965</f>
        <v>-564454.57960000262</v>
      </c>
      <c r="J965">
        <f>RS_wells_scenario_1_bgw!J965-RS_wells_baseline_bgw!J965</f>
        <v>1.7690999996848404</v>
      </c>
      <c r="K965">
        <f>RS_wells_scenario_1_bgw!K965-RS_wells_baseline_bgw!K965</f>
        <v>-1632272.6699999869</v>
      </c>
      <c r="L965">
        <f>RS_wells_scenario_1_bgw!L965-RS_wells_baseline_bgw!L965</f>
        <v>87161.75300000608</v>
      </c>
      <c r="M965">
        <f>RS_wells_scenario_1_bgw!M965-RS_wells_baseline_bgw!M965</f>
        <v>0</v>
      </c>
      <c r="N965">
        <f>RS_wells_scenario_1_bgw!N965-RS_wells_baseline_bgw!N965</f>
        <v>40384.713300004601</v>
      </c>
      <c r="O965">
        <v>10.145833333333334</v>
      </c>
      <c r="P965">
        <f t="shared" si="198"/>
        <v>1966</v>
      </c>
      <c r="Q965" s="2">
        <f t="shared" si="199"/>
        <v>24360.583333332488</v>
      </c>
      <c r="R965">
        <f t="shared" si="200"/>
        <v>-0.97085609622018032</v>
      </c>
      <c r="S965">
        <f>I965*$O965/ref!$B$3</f>
        <v>-131.47066319693207</v>
      </c>
      <c r="T965">
        <f>K965*$O965/ref!$B$3</f>
        <v>-380.18288485709064</v>
      </c>
      <c r="U965">
        <f>L965*$O965/ref!$B$3</f>
        <v>20.301391620276135</v>
      </c>
      <c r="V965">
        <f>N965*$O965/ref!$B$3</f>
        <v>9.406257354368611</v>
      </c>
      <c r="W965">
        <f t="shared" ref="W965:W1028" si="201">MOD(A965-2,12)+1</f>
        <v>9</v>
      </c>
      <c r="X965" t="str">
        <f t="shared" ref="X965:X1028" si="202">W965&amp;" "&amp;P965</f>
        <v>9 1966</v>
      </c>
      <c r="AB965" s="1"/>
    </row>
    <row r="966" spans="1:28" x14ac:dyDescent="0.3">
      <c r="A966">
        <v>322</v>
      </c>
      <c r="B966">
        <v>2</v>
      </c>
      <c r="C966">
        <f>RS_wells_scenario_1_bgw!C966-RS_wells_baseline_bgw!C966</f>
        <v>-1362387.6981000006</v>
      </c>
      <c r="D966">
        <f>RS_wells_scenario_1_bgw!D966-RS_wells_baseline_bgw!D966</f>
        <v>-2.0200000028125942E-2</v>
      </c>
      <c r="E966">
        <f>RS_wells_scenario_1_bgw!E966-RS_wells_baseline_bgw!E966</f>
        <v>-454993.66000000387</v>
      </c>
      <c r="F966">
        <f>RS_wells_scenario_1_bgw!F966-RS_wells_baseline_bgw!F966</f>
        <v>0</v>
      </c>
      <c r="G966">
        <f>RS_wells_scenario_1_bgw!G966-RS_wells_baseline_bgw!G966</f>
        <v>0</v>
      </c>
      <c r="H966" s="19">
        <f>RS_wells_scenario_1_bgw!H966-RS_wells_baseline_bgw!H966</f>
        <v>5751.665600001812</v>
      </c>
      <c r="I966">
        <f>RS_wells_scenario_1_bgw!I966-RS_wells_baseline_bgw!I966</f>
        <v>-313340.18099999987</v>
      </c>
      <c r="J966">
        <f>RS_wells_scenario_1_bgw!J966-RS_wells_baseline_bgw!J966</f>
        <v>1.4370999997481704</v>
      </c>
      <c r="K966">
        <f>RS_wells_scenario_1_bgw!K966-RS_wells_baseline_bgw!K966</f>
        <v>-1632272.6699999869</v>
      </c>
      <c r="L966">
        <f>RS_wells_scenario_1_bgw!L966-RS_wells_baseline_bgw!L966</f>
        <v>89631.407800003886</v>
      </c>
      <c r="M966">
        <f>RS_wells_scenario_1_bgw!M966-RS_wells_baseline_bgw!M966</f>
        <v>0</v>
      </c>
      <c r="N966">
        <f>RS_wells_scenario_1_bgw!N966-RS_wells_baseline_bgw!N966</f>
        <v>43072.643799997866</v>
      </c>
      <c r="O966">
        <v>10.145833333333334</v>
      </c>
      <c r="P966">
        <f t="shared" si="198"/>
        <v>1966</v>
      </c>
      <c r="Q966" s="2">
        <f t="shared" si="199"/>
        <v>24370.72916666582</v>
      </c>
      <c r="R966">
        <f t="shared" si="200"/>
        <v>-0.85500522794950873</v>
      </c>
      <c r="S966">
        <f>I966*$O966/ref!$B$3</f>
        <v>-72.982030602904018</v>
      </c>
      <c r="T966">
        <f>K966*$O966/ref!$B$3</f>
        <v>-380.18288485709064</v>
      </c>
      <c r="U966">
        <f>L966*$O966/ref!$B$3</f>
        <v>20.876614439184408</v>
      </c>
      <c r="V966">
        <f>N966*$O966/ref!$B$3</f>
        <v>10.032320138218818</v>
      </c>
      <c r="W966">
        <f t="shared" si="201"/>
        <v>9</v>
      </c>
      <c r="X966" t="str">
        <f t="shared" si="202"/>
        <v>9 1966</v>
      </c>
      <c r="AB966" s="1"/>
    </row>
    <row r="967" spans="1:28" x14ac:dyDescent="0.3">
      <c r="A967">
        <v>322</v>
      </c>
      <c r="B967">
        <v>3</v>
      </c>
      <c r="C967">
        <f>RS_wells_scenario_1_bgw!C967-RS_wells_baseline_bgw!C967</f>
        <v>-1207660.961800009</v>
      </c>
      <c r="D967">
        <f>RS_wells_scenario_1_bgw!D967-RS_wells_baseline_bgw!D967</f>
        <v>-1.9300000043585896E-2</v>
      </c>
      <c r="E967">
        <f>RS_wells_scenario_1_bgw!E967-RS_wells_baseline_bgw!E967</f>
        <v>-454993.66000000387</v>
      </c>
      <c r="F967">
        <f>RS_wells_scenario_1_bgw!F967-RS_wells_baseline_bgw!F967</f>
        <v>0</v>
      </c>
      <c r="G967">
        <f>RS_wells_scenario_1_bgw!G967-RS_wells_baseline_bgw!G967</f>
        <v>0</v>
      </c>
      <c r="H967" s="19">
        <f>RS_wells_scenario_1_bgw!H967-RS_wells_baseline_bgw!H967</f>
        <v>-1768.276800006628</v>
      </c>
      <c r="I967">
        <f>RS_wells_scenario_1_bgw!I967-RS_wells_baseline_bgw!I967</f>
        <v>-160202.8443</v>
      </c>
      <c r="J967">
        <f>RS_wells_scenario_1_bgw!J967-RS_wells_baseline_bgw!J967</f>
        <v>1.1923000002279878</v>
      </c>
      <c r="K967">
        <f>RS_wells_scenario_1_bgw!K967-RS_wells_baseline_bgw!K967</f>
        <v>-1632272.6699999869</v>
      </c>
      <c r="L967">
        <f>RS_wells_scenario_1_bgw!L967-RS_wells_baseline_bgw!L967</f>
        <v>91020.344600006938</v>
      </c>
      <c r="M967">
        <f>RS_wells_scenario_1_bgw!M967-RS_wells_baseline_bgw!M967</f>
        <v>0</v>
      </c>
      <c r="N967">
        <f>RS_wells_scenario_1_bgw!N967-RS_wells_baseline_bgw!N967</f>
        <v>30007.608199998736</v>
      </c>
      <c r="O967">
        <v>10.145833333333334</v>
      </c>
      <c r="P967">
        <f t="shared" si="198"/>
        <v>1966</v>
      </c>
      <c r="Q967" s="2">
        <f t="shared" si="199"/>
        <v>24380.874999999152</v>
      </c>
      <c r="R967">
        <f t="shared" si="200"/>
        <v>-0.72796987399783197</v>
      </c>
      <c r="S967">
        <f>I967*$O967/ref!$B$3</f>
        <v>-37.313851189020887</v>
      </c>
      <c r="T967">
        <f>K967*$O967/ref!$B$3</f>
        <v>-380.18288485709064</v>
      </c>
      <c r="U967">
        <f>L967*$O967/ref!$B$3</f>
        <v>21.200120437425095</v>
      </c>
      <c r="V967">
        <f>N967*$O967/ref!$B$3</f>
        <v>6.9892605952514657</v>
      </c>
      <c r="W967">
        <f t="shared" si="201"/>
        <v>9</v>
      </c>
      <c r="X967" t="str">
        <f t="shared" si="202"/>
        <v>9 1966</v>
      </c>
      <c r="AB967" s="1"/>
    </row>
    <row r="968" spans="1:28" x14ac:dyDescent="0.3">
      <c r="A968">
        <v>323</v>
      </c>
      <c r="B968">
        <v>1</v>
      </c>
      <c r="C968">
        <f>RS_wells_scenario_1_bgw!C968-RS_wells_baseline_bgw!C968</f>
        <v>-906680.45889997482</v>
      </c>
      <c r="D968">
        <f>RS_wells_scenario_1_bgw!D968-RS_wells_baseline_bgw!D968</f>
        <v>-1.859999995213002E-2</v>
      </c>
      <c r="E968">
        <f>RS_wells_scenario_1_bgw!E968-RS_wells_baseline_bgw!E968</f>
        <v>0</v>
      </c>
      <c r="F968">
        <f>RS_wells_scenario_1_bgw!F968-RS_wells_baseline_bgw!F968</f>
        <v>0</v>
      </c>
      <c r="G968">
        <f>RS_wells_scenario_1_bgw!G968-RS_wells_baseline_bgw!G968</f>
        <v>0</v>
      </c>
      <c r="H968" s="19">
        <f>RS_wells_scenario_1_bgw!H968-RS_wells_baseline_bgw!H968</f>
        <v>20101.297399997711</v>
      </c>
      <c r="I968">
        <f>RS_wells_scenario_1_bgw!I968-RS_wells_baseline_bgw!I968</f>
        <v>-1005447.9521000013</v>
      </c>
      <c r="J968">
        <f>RS_wells_scenario_1_bgw!J968-RS_wells_baseline_bgw!J968</f>
        <v>1.0192999998107553</v>
      </c>
      <c r="K968">
        <f>RS_wells_scenario_1_bgw!K968-RS_wells_baseline_bgw!K968</f>
        <v>-9239.4000000003725</v>
      </c>
      <c r="L968">
        <f>RS_wells_scenario_1_bgw!L968-RS_wells_baseline_bgw!L968</f>
        <v>78572.34319999814</v>
      </c>
      <c r="M968">
        <f>RS_wells_scenario_1_bgw!M968-RS_wells_baseline_bgw!M968</f>
        <v>0</v>
      </c>
      <c r="N968">
        <f>RS_wells_scenario_1_bgw!N968-RS_wells_baseline_bgw!N968</f>
        <v>48862.943400003016</v>
      </c>
      <c r="O968">
        <v>10.145833333333334</v>
      </c>
      <c r="P968">
        <f t="shared" si="198"/>
        <v>1966</v>
      </c>
      <c r="Q968" s="2">
        <f t="shared" si="199"/>
        <v>24391.020833332484</v>
      </c>
      <c r="R968">
        <f t="shared" si="200"/>
        <v>-0.65891514318454303</v>
      </c>
      <c r="S968">
        <f>I968*$O968/ref!$B$3</f>
        <v>-234.18520081147682</v>
      </c>
      <c r="T968">
        <f>K968*$O968/ref!$B$3</f>
        <v>-2.1520067148761202</v>
      </c>
      <c r="U968">
        <f>L968*$O968/ref!$B$3</f>
        <v>18.30077820745289</v>
      </c>
      <c r="V968">
        <f>N968*$O968/ref!$B$3</f>
        <v>11.380975204603549</v>
      </c>
      <c r="W968">
        <f t="shared" si="201"/>
        <v>10</v>
      </c>
      <c r="X968" t="str">
        <f t="shared" si="202"/>
        <v>10 1966</v>
      </c>
      <c r="AB968" s="1"/>
    </row>
    <row r="969" spans="1:28" x14ac:dyDescent="0.3">
      <c r="A969">
        <v>323</v>
      </c>
      <c r="B969">
        <v>2</v>
      </c>
      <c r="C969">
        <f>RS_wells_scenario_1_bgw!C969-RS_wells_baseline_bgw!C969</f>
        <v>-619742.63090001047</v>
      </c>
      <c r="D969">
        <f>RS_wells_scenario_1_bgw!D969-RS_wells_baseline_bgw!D969</f>
        <v>-1.7899999977089465E-2</v>
      </c>
      <c r="E969">
        <f>RS_wells_scenario_1_bgw!E969-RS_wells_baseline_bgw!E969</f>
        <v>0</v>
      </c>
      <c r="F969">
        <f>RS_wells_scenario_1_bgw!F969-RS_wells_baseline_bgw!F969</f>
        <v>0</v>
      </c>
      <c r="G969">
        <f>RS_wells_scenario_1_bgw!G969-RS_wells_baseline_bgw!G969</f>
        <v>0</v>
      </c>
      <c r="H969" s="19">
        <f>RS_wells_scenario_1_bgw!H969-RS_wells_baseline_bgw!H969</f>
        <v>24571.25379999727</v>
      </c>
      <c r="I969">
        <f>RS_wells_scenario_1_bgw!I969-RS_wells_baseline_bgw!I969</f>
        <v>-716267.12829999626</v>
      </c>
      <c r="J969">
        <f>RS_wells_scenario_1_bgw!J969-RS_wells_baseline_bgw!J969</f>
        <v>0.88939999975264072</v>
      </c>
      <c r="K969">
        <f>RS_wells_scenario_1_bgw!K969-RS_wells_baseline_bgw!K969</f>
        <v>-9239.4000000003725</v>
      </c>
      <c r="L969">
        <f>RS_wells_scenario_1_bgw!L969-RS_wells_baseline_bgw!L969</f>
        <v>76660.894400000572</v>
      </c>
      <c r="M969">
        <f>RS_wells_scenario_1_bgw!M969-RS_wells_baseline_bgw!M969</f>
        <v>0</v>
      </c>
      <c r="N969">
        <f>RS_wells_scenario_1_bgw!N969-RS_wells_baseline_bgw!N969</f>
        <v>49786.547399997711</v>
      </c>
      <c r="O969">
        <v>10.145833333333334</v>
      </c>
      <c r="P969">
        <f t="shared" si="198"/>
        <v>1966</v>
      </c>
      <c r="Q969" s="2">
        <f t="shared" si="199"/>
        <v>24401.166666665817</v>
      </c>
      <c r="R969">
        <f t="shared" si="200"/>
        <v>-0.57766995647194597</v>
      </c>
      <c r="S969">
        <f>I969*$O969/ref!$B$3</f>
        <v>-166.83027791269618</v>
      </c>
      <c r="T969">
        <f>K969*$O969/ref!$B$3</f>
        <v>-2.1520067148761202</v>
      </c>
      <c r="U969">
        <f>L969*$O969/ref!$B$3</f>
        <v>17.855570655800562</v>
      </c>
      <c r="V969">
        <f>N969*$O969/ref!$B$3</f>
        <v>11.596097616218476</v>
      </c>
      <c r="W969">
        <f t="shared" si="201"/>
        <v>10</v>
      </c>
      <c r="X969" t="str">
        <f t="shared" si="202"/>
        <v>10 1966</v>
      </c>
      <c r="AB969" s="1"/>
    </row>
    <row r="970" spans="1:28" x14ac:dyDescent="0.3">
      <c r="A970">
        <v>323</v>
      </c>
      <c r="B970">
        <v>3</v>
      </c>
      <c r="C970">
        <f>RS_wells_scenario_1_bgw!C970-RS_wells_baseline_bgw!C970</f>
        <v>-446562.42200000584</v>
      </c>
      <c r="D970">
        <f>RS_wells_scenario_1_bgw!D970-RS_wells_baseline_bgw!D970</f>
        <v>-1.7300000065006316E-2</v>
      </c>
      <c r="E970">
        <f>RS_wells_scenario_1_bgw!E970-RS_wells_baseline_bgw!E970</f>
        <v>0</v>
      </c>
      <c r="F970">
        <f>RS_wells_scenario_1_bgw!F970-RS_wells_baseline_bgw!F970</f>
        <v>0</v>
      </c>
      <c r="G970">
        <f>RS_wells_scenario_1_bgw!G970-RS_wells_baseline_bgw!G970</f>
        <v>0</v>
      </c>
      <c r="H970" s="19">
        <f>RS_wells_scenario_1_bgw!H970-RS_wells_baseline_bgw!H970</f>
        <v>26445.391699999571</v>
      </c>
      <c r="I970">
        <f>RS_wells_scenario_1_bgw!I970-RS_wells_baseline_bgw!I970</f>
        <v>-533498.47590000182</v>
      </c>
      <c r="J970">
        <f>RS_wells_scenario_1_bgw!J970-RS_wells_baseline_bgw!J970</f>
        <v>0.79110000003129244</v>
      </c>
      <c r="K970">
        <f>RS_wells_scenario_1_bgw!K970-RS_wells_baseline_bgw!K970</f>
        <v>-9239.4000000003725</v>
      </c>
      <c r="L970">
        <f>RS_wells_scenario_1_bgw!L970-RS_wells_baseline_bgw!L970</f>
        <v>74166.728999987245</v>
      </c>
      <c r="M970">
        <f>RS_wells_scenario_1_bgw!M970-RS_wells_baseline_bgw!M970</f>
        <v>0</v>
      </c>
      <c r="N970">
        <f>RS_wells_scenario_1_bgw!N970-RS_wells_baseline_bgw!N970</f>
        <v>49404.67159999907</v>
      </c>
      <c r="O970">
        <v>10.145833333333334</v>
      </c>
      <c r="P970">
        <f t="shared" si="198"/>
        <v>1966</v>
      </c>
      <c r="Q970" s="2">
        <f t="shared" si="199"/>
        <v>24411.312499999149</v>
      </c>
      <c r="R970">
        <f t="shared" si="200"/>
        <v>-0.52598579381442156</v>
      </c>
      <c r="S970">
        <f>I970*$O970/ref!$B$3</f>
        <v>-124.26048255437945</v>
      </c>
      <c r="T970">
        <f>K970*$O970/ref!$B$3</f>
        <v>-2.1520067148761202</v>
      </c>
      <c r="U970">
        <f>L970*$O970/ref!$B$3</f>
        <v>17.274638919016773</v>
      </c>
      <c r="V970">
        <f>N970*$O970/ref!$B$3</f>
        <v>11.50715252391316</v>
      </c>
      <c r="W970">
        <f t="shared" si="201"/>
        <v>10</v>
      </c>
      <c r="X970" t="str">
        <f t="shared" si="202"/>
        <v>10 1966</v>
      </c>
      <c r="AB970" s="1"/>
    </row>
    <row r="971" spans="1:28" x14ac:dyDescent="0.3">
      <c r="A971">
        <v>324</v>
      </c>
      <c r="B971">
        <v>1</v>
      </c>
      <c r="C971">
        <f>RS_wells_scenario_1_bgw!C971-RS_wells_baseline_bgw!C971</f>
        <v>-328128.20290000737</v>
      </c>
      <c r="D971">
        <f>RS_wells_scenario_1_bgw!D971-RS_wells_baseline_bgw!D971</f>
        <v>-1.6799999983049929E-2</v>
      </c>
      <c r="E971">
        <f>RS_wells_scenario_1_bgw!E971-RS_wells_baseline_bgw!E971</f>
        <v>0</v>
      </c>
      <c r="F971">
        <f>RS_wells_scenario_1_bgw!F971-RS_wells_baseline_bgw!F971</f>
        <v>0</v>
      </c>
      <c r="G971">
        <f>RS_wells_scenario_1_bgw!G971-RS_wells_baseline_bgw!G971</f>
        <v>0</v>
      </c>
      <c r="H971" s="19">
        <f>RS_wells_scenario_1_bgw!H971-RS_wells_baseline_bgw!H971</f>
        <v>33026.462399996817</v>
      </c>
      <c r="I971">
        <f>RS_wells_scenario_1_bgw!I971-RS_wells_baseline_bgw!I971</f>
        <v>-378102.82999999821</v>
      </c>
      <c r="J971">
        <f>RS_wells_scenario_1_bgw!J971-RS_wells_baseline_bgw!J971</f>
        <v>0.72299999976530671</v>
      </c>
      <c r="K971">
        <f>RS_wells_scenario_1_bgw!K971-RS_wells_baseline_bgw!K971</f>
        <v>-9239.4000000003725</v>
      </c>
      <c r="L971">
        <f>RS_wells_scenario_1_bgw!L971-RS_wells_baseline_bgw!L971</f>
        <v>41975.328199997544</v>
      </c>
      <c r="M971">
        <f>RS_wells_scenario_1_bgw!M971-RS_wells_baseline_bgw!M971</f>
        <v>0</v>
      </c>
      <c r="N971">
        <f>RS_wells_scenario_1_bgw!N971-RS_wells_baseline_bgw!N971</f>
        <v>38293.760000005364</v>
      </c>
      <c r="O971">
        <v>10.145833333333334</v>
      </c>
      <c r="P971">
        <f t="shared" si="198"/>
        <v>1966</v>
      </c>
      <c r="Q971" s="2">
        <f t="shared" si="199"/>
        <v>24421.458333332481</v>
      </c>
      <c r="R971">
        <f t="shared" si="200"/>
        <v>-0.12067119358553373</v>
      </c>
      <c r="S971">
        <f>I971*$O971/ref!$B$3</f>
        <v>-88.066306153389547</v>
      </c>
      <c r="T971">
        <f>K971*$O971/ref!$B$3</f>
        <v>-2.1520067148761202</v>
      </c>
      <c r="U971">
        <f>L971*$O971/ref!$B$3</f>
        <v>9.7767374662337421</v>
      </c>
      <c r="V971">
        <f>N971*$O971/ref!$B$3</f>
        <v>8.9192402816051679</v>
      </c>
      <c r="W971">
        <f t="shared" si="201"/>
        <v>11</v>
      </c>
      <c r="X971" t="str">
        <f t="shared" si="202"/>
        <v>11 1966</v>
      </c>
      <c r="AB971" s="1"/>
    </row>
    <row r="972" spans="1:28" x14ac:dyDescent="0.3">
      <c r="A972">
        <v>324</v>
      </c>
      <c r="B972">
        <v>2</v>
      </c>
      <c r="C972">
        <f>RS_wells_scenario_1_bgw!C972-RS_wells_baseline_bgw!C972</f>
        <v>-241319.39899998903</v>
      </c>
      <c r="D972">
        <f>RS_wells_scenario_1_bgw!D972-RS_wells_baseline_bgw!D972</f>
        <v>-1.6500000027008355E-2</v>
      </c>
      <c r="E972">
        <f>RS_wells_scenario_1_bgw!E972-RS_wells_baseline_bgw!E972</f>
        <v>0</v>
      </c>
      <c r="F972">
        <f>RS_wells_scenario_1_bgw!F972-RS_wells_baseline_bgw!F972</f>
        <v>0</v>
      </c>
      <c r="G972">
        <f>RS_wells_scenario_1_bgw!G972-RS_wells_baseline_bgw!G972</f>
        <v>0</v>
      </c>
      <c r="H972" s="19">
        <f>RS_wells_scenario_1_bgw!H972-RS_wells_baseline_bgw!H972</f>
        <v>41413.509700000286</v>
      </c>
      <c r="I972">
        <f>RS_wells_scenario_1_bgw!I972-RS_wells_baseline_bgw!I972</f>
        <v>-321104.22360000014</v>
      </c>
      <c r="J972">
        <f>RS_wells_scenario_1_bgw!J972-RS_wells_baseline_bgw!J972</f>
        <v>0.67070000013336539</v>
      </c>
      <c r="K972">
        <f>RS_wells_scenario_1_bgw!K972-RS_wells_baseline_bgw!K972</f>
        <v>-9239.4000000003725</v>
      </c>
      <c r="L972">
        <f>RS_wells_scenario_1_bgw!L972-RS_wells_baseline_bgw!L972</f>
        <v>41011.891999997199</v>
      </c>
      <c r="M972">
        <f>RS_wells_scenario_1_bgw!M972-RS_wells_baseline_bgw!M972</f>
        <v>0</v>
      </c>
      <c r="N972">
        <f>RS_wells_scenario_1_bgw!N972-RS_wells_baseline_bgw!N972</f>
        <v>46110.273200005293</v>
      </c>
      <c r="O972">
        <v>10.145833333333334</v>
      </c>
      <c r="P972">
        <f t="shared" si="198"/>
        <v>1966</v>
      </c>
      <c r="Q972" s="2">
        <f t="shared" si="199"/>
        <v>24431.604166665813</v>
      </c>
      <c r="R972">
        <f t="shared" si="200"/>
        <v>-0.10760053837353968</v>
      </c>
      <c r="S972">
        <f>I972*$O972/ref!$B$3</f>
        <v>-74.790402554522529</v>
      </c>
      <c r="T972">
        <f>K972*$O972/ref!$B$3</f>
        <v>-2.1520067148761202</v>
      </c>
      <c r="U972">
        <f>L972*$O972/ref!$B$3</f>
        <v>9.5523374866078576</v>
      </c>
      <c r="V972">
        <f>N972*$O972/ref!$B$3</f>
        <v>10.739833490397622</v>
      </c>
      <c r="W972">
        <f t="shared" si="201"/>
        <v>11</v>
      </c>
      <c r="X972" t="str">
        <f t="shared" si="202"/>
        <v>11 1966</v>
      </c>
      <c r="AB972" s="1"/>
    </row>
    <row r="973" spans="1:28" x14ac:dyDescent="0.3">
      <c r="A973">
        <v>324</v>
      </c>
      <c r="B973">
        <v>3</v>
      </c>
      <c r="C973">
        <f>RS_wells_scenario_1_bgw!C973-RS_wells_baseline_bgw!C973</f>
        <v>-168142.21359999478</v>
      </c>
      <c r="D973">
        <f>RS_wells_scenario_1_bgw!D973-RS_wells_baseline_bgw!D973</f>
        <v>-1.6199999954551458E-2</v>
      </c>
      <c r="E973">
        <f>RS_wells_scenario_1_bgw!E973-RS_wells_baseline_bgw!E973</f>
        <v>0</v>
      </c>
      <c r="F973">
        <f>RS_wells_scenario_1_bgw!F973-RS_wells_baseline_bgw!F973</f>
        <v>0</v>
      </c>
      <c r="G973">
        <f>RS_wells_scenario_1_bgw!G973-RS_wells_baseline_bgw!G973</f>
        <v>0</v>
      </c>
      <c r="H973" s="19">
        <f>RS_wells_scenario_1_bgw!H973-RS_wells_baseline_bgw!H973</f>
        <v>45822.204199999571</v>
      </c>
      <c r="I973">
        <f>RS_wells_scenario_1_bgw!I973-RS_wells_baseline_bgw!I973</f>
        <v>-198922.22830000147</v>
      </c>
      <c r="J973">
        <f>RS_wells_scenario_1_bgw!J973-RS_wells_baseline_bgw!J973</f>
        <v>0.63010000018402934</v>
      </c>
      <c r="K973">
        <f>RS_wells_scenario_1_bgw!K973-RS_wells_baseline_bgw!K973</f>
        <v>-9239.4000000003725</v>
      </c>
      <c r="L973">
        <f>RS_wells_scenario_1_bgw!L973-RS_wells_baseline_bgw!L973</f>
        <v>41518.797200001776</v>
      </c>
      <c r="M973">
        <f>RS_wells_scenario_1_bgw!M973-RS_wells_baseline_bgw!M973</f>
        <v>0</v>
      </c>
      <c r="N973">
        <f>RS_wells_scenario_1_bgw!N973-RS_wells_baseline_bgw!N973</f>
        <v>50679.025199994445</v>
      </c>
      <c r="O973">
        <v>10.145833333333334</v>
      </c>
      <c r="P973">
        <f t="shared" si="198"/>
        <v>1966</v>
      </c>
      <c r="Q973" s="2">
        <f t="shared" si="199"/>
        <v>24441.749999999145</v>
      </c>
      <c r="R973">
        <f t="shared" si="200"/>
        <v>-0.11126737686128005</v>
      </c>
      <c r="S973">
        <f>I973*$O973/ref!$B$3</f>
        <v>-46.332226231108777</v>
      </c>
      <c r="T973">
        <f>K973*$O973/ref!$B$3</f>
        <v>-2.1520067148761202</v>
      </c>
      <c r="U973">
        <f>L973*$O973/ref!$B$3</f>
        <v>9.6704039621598881</v>
      </c>
      <c r="V973">
        <f>N973*$O973/ref!$B$3</f>
        <v>11.803970228993197</v>
      </c>
      <c r="W973">
        <f t="shared" si="201"/>
        <v>11</v>
      </c>
      <c r="X973" t="str">
        <f t="shared" si="202"/>
        <v>11 1966</v>
      </c>
      <c r="AB973" s="1"/>
    </row>
    <row r="974" spans="1:28" x14ac:dyDescent="0.3">
      <c r="A974">
        <v>325</v>
      </c>
      <c r="B974">
        <v>1</v>
      </c>
      <c r="C974">
        <f>RS_wells_scenario_1_bgw!C974-RS_wells_baseline_bgw!C974</f>
        <v>-119749.46480000019</v>
      </c>
      <c r="D974">
        <f>RS_wells_scenario_1_bgw!D974-RS_wells_baseline_bgw!D974</f>
        <v>-1.5999999945051968E-2</v>
      </c>
      <c r="E974">
        <f>RS_wells_scenario_1_bgw!E974-RS_wells_baseline_bgw!E974</f>
        <v>0</v>
      </c>
      <c r="F974">
        <f>RS_wells_scenario_1_bgw!F974-RS_wells_baseline_bgw!F974</f>
        <v>0</v>
      </c>
      <c r="G974">
        <f>RS_wells_scenario_1_bgw!G974-RS_wells_baseline_bgw!G974</f>
        <v>0</v>
      </c>
      <c r="H974" s="19">
        <f>RS_wells_scenario_1_bgw!H974-RS_wells_baseline_bgw!H974</f>
        <v>-37185.137400001287</v>
      </c>
      <c r="I974">
        <f>RS_wells_scenario_1_bgw!I974-RS_wells_baseline_bgw!I974</f>
        <v>-205457.21000000834</v>
      </c>
      <c r="J974">
        <f>RS_wells_scenario_1_bgw!J974-RS_wells_baseline_bgw!J974</f>
        <v>0.54719999991357327</v>
      </c>
      <c r="K974">
        <f>RS_wells_scenario_1_bgw!K974-RS_wells_baseline_bgw!K974</f>
        <v>-9239.4000000003725</v>
      </c>
      <c r="L974">
        <f>RS_wells_scenario_1_bgw!L974-RS_wells_baseline_bgw!L974</f>
        <v>3357.1109000006691</v>
      </c>
      <c r="M974">
        <f>RS_wells_scenario_1_bgw!M974-RS_wells_baseline_bgw!M974</f>
        <v>0</v>
      </c>
      <c r="N974">
        <f>RS_wells_scenario_1_bgw!N974-RS_wells_baseline_bgw!N974</f>
        <v>54835.219700008631</v>
      </c>
      <c r="O974">
        <v>10.145833333333334</v>
      </c>
      <c r="P974">
        <f t="shared" si="198"/>
        <v>1966</v>
      </c>
      <c r="Q974" s="2">
        <f t="shared" si="199"/>
        <v>24451.895833332477</v>
      </c>
      <c r="R974">
        <f t="shared" si="200"/>
        <v>-2.1081410561285203</v>
      </c>
      <c r="S974">
        <f>I974*$O974/ref!$B$3</f>
        <v>-47.854329885026438</v>
      </c>
      <c r="T974">
        <f>K974*$O974/ref!$B$3</f>
        <v>-2.1520067148761202</v>
      </c>
      <c r="U974">
        <f>L974*$O974/ref!$B$3</f>
        <v>0.78192579598079559</v>
      </c>
      <c r="V974">
        <f>N974*$O974/ref!$B$3</f>
        <v>12.772015607736554</v>
      </c>
      <c r="W974">
        <f t="shared" si="201"/>
        <v>12</v>
      </c>
      <c r="X974" t="str">
        <f t="shared" si="202"/>
        <v>12 1966</v>
      </c>
      <c r="AB974" s="1"/>
    </row>
    <row r="975" spans="1:28" x14ac:dyDescent="0.3">
      <c r="A975">
        <v>325</v>
      </c>
      <c r="B975">
        <v>2</v>
      </c>
      <c r="C975">
        <f>RS_wells_scenario_1_bgw!C975-RS_wells_baseline_bgw!C975</f>
        <v>-85160.578599989414</v>
      </c>
      <c r="D975">
        <f>RS_wells_scenario_1_bgw!D975-RS_wells_baseline_bgw!D975</f>
        <v>-1.58000000519678E-2</v>
      </c>
      <c r="E975">
        <f>RS_wells_scenario_1_bgw!E975-RS_wells_baseline_bgw!E975</f>
        <v>0</v>
      </c>
      <c r="F975">
        <f>RS_wells_scenario_1_bgw!F975-RS_wells_baseline_bgw!F975</f>
        <v>0</v>
      </c>
      <c r="G975">
        <f>RS_wells_scenario_1_bgw!G975-RS_wells_baseline_bgw!G975</f>
        <v>0</v>
      </c>
      <c r="H975" s="19">
        <f>RS_wells_scenario_1_bgw!H975-RS_wells_baseline_bgw!H975</f>
        <v>-25246.582999996841</v>
      </c>
      <c r="I975">
        <f>RS_wells_scenario_1_bgw!I975-RS_wells_baseline_bgw!I975</f>
        <v>-157957.7126000002</v>
      </c>
      <c r="J975">
        <f>RS_wells_scenario_1_bgw!J975-RS_wells_baseline_bgw!J975</f>
        <v>0.49720000009983778</v>
      </c>
      <c r="K975">
        <f>RS_wells_scenario_1_bgw!K975-RS_wells_baseline_bgw!K975</f>
        <v>-9239.4000000003725</v>
      </c>
      <c r="L975">
        <f>RS_wells_scenario_1_bgw!L975-RS_wells_baseline_bgw!L975</f>
        <v>3314.0754999993369</v>
      </c>
      <c r="M975">
        <f>RS_wells_scenario_1_bgw!M975-RS_wells_baseline_bgw!M975</f>
        <v>0</v>
      </c>
      <c r="N975">
        <f>RS_wells_scenario_1_bgw!N975-RS_wells_baseline_bgw!N975</f>
        <v>55739.325200006366</v>
      </c>
      <c r="O975">
        <v>10.145833333333334</v>
      </c>
      <c r="P975">
        <f t="shared" si="198"/>
        <v>1966</v>
      </c>
      <c r="Q975" s="2">
        <f t="shared" si="199"/>
        <v>24462.041666665809</v>
      </c>
      <c r="R975">
        <f t="shared" si="200"/>
        <v>-1.8553472668958353</v>
      </c>
      <c r="S975">
        <f>I975*$O975/ref!$B$3</f>
        <v>-36.790923456248137</v>
      </c>
      <c r="T975">
        <f>K975*$O975/ref!$B$3</f>
        <v>-2.1520067148761202</v>
      </c>
      <c r="U975">
        <f>L975*$O975/ref!$B$3</f>
        <v>0.77190215052976596</v>
      </c>
      <c r="V975">
        <f>N975*$O975/ref!$B$3</f>
        <v>12.982596501187588</v>
      </c>
      <c r="W975">
        <f t="shared" si="201"/>
        <v>12</v>
      </c>
      <c r="X975" t="str">
        <f t="shared" si="202"/>
        <v>12 1966</v>
      </c>
      <c r="AB975" s="1"/>
    </row>
    <row r="976" spans="1:28" x14ac:dyDescent="0.3">
      <c r="A976">
        <v>325</v>
      </c>
      <c r="B976">
        <v>3</v>
      </c>
      <c r="C976">
        <f>RS_wells_scenario_1_bgw!C976-RS_wells_baseline_bgw!C976</f>
        <v>-62685.267199993134</v>
      </c>
      <c r="D976">
        <f>RS_wells_scenario_1_bgw!D976-RS_wells_baseline_bgw!D976</f>
        <v>-1.5599999926052988E-2</v>
      </c>
      <c r="E976">
        <f>RS_wells_scenario_1_bgw!E976-RS_wells_baseline_bgw!E976</f>
        <v>0</v>
      </c>
      <c r="F976">
        <f>RS_wells_scenario_1_bgw!F976-RS_wells_baseline_bgw!F976</f>
        <v>0</v>
      </c>
      <c r="G976">
        <f>RS_wells_scenario_1_bgw!G976-RS_wells_baseline_bgw!G976</f>
        <v>0</v>
      </c>
      <c r="H976" s="19">
        <f>RS_wells_scenario_1_bgw!H976-RS_wells_baseline_bgw!H976</f>
        <v>-19207.9606000036</v>
      </c>
      <c r="I976">
        <f>RS_wells_scenario_1_bgw!I976-RS_wells_baseline_bgw!I976</f>
        <v>-131296.56840000302</v>
      </c>
      <c r="J976">
        <f>RS_wells_scenario_1_bgw!J976-RS_wells_baseline_bgw!J976</f>
        <v>0.46249999990686774</v>
      </c>
      <c r="K976">
        <f>RS_wells_scenario_1_bgw!K976-RS_wells_baseline_bgw!K976</f>
        <v>-9239.4000000003725</v>
      </c>
      <c r="L976">
        <f>RS_wells_scenario_1_bgw!L976-RS_wells_baseline_bgw!L976</f>
        <v>3268.1030000001192</v>
      </c>
      <c r="M976">
        <f>RS_wells_scenario_1_bgw!M976-RS_wells_baseline_bgw!M976</f>
        <v>0</v>
      </c>
      <c r="N976">
        <f>RS_wells_scenario_1_bgw!N976-RS_wells_baseline_bgw!N976</f>
        <v>56555.786199986935</v>
      </c>
      <c r="O976">
        <v>10.145833333333334</v>
      </c>
      <c r="P976">
        <f t="shared" si="198"/>
        <v>1966</v>
      </c>
      <c r="Q976" s="2">
        <f t="shared" si="199"/>
        <v>24472.187499999141</v>
      </c>
      <c r="R976">
        <f t="shared" si="200"/>
        <v>-1.7357101214201727</v>
      </c>
      <c r="S976">
        <f>I976*$O976/ref!$B$3</f>
        <v>-30.581108820592991</v>
      </c>
      <c r="T976">
        <f>K976*$O976/ref!$B$3</f>
        <v>-2.1520067148761202</v>
      </c>
      <c r="U976">
        <f>L976*$O976/ref!$B$3</f>
        <v>0.76119440666133786</v>
      </c>
      <c r="V976">
        <f>N976*$O976/ref!$B$3</f>
        <v>13.172763563376972</v>
      </c>
      <c r="W976">
        <f t="shared" si="201"/>
        <v>12</v>
      </c>
      <c r="X976" t="str">
        <f t="shared" si="202"/>
        <v>12 1966</v>
      </c>
      <c r="AB976" s="1"/>
    </row>
    <row r="977" spans="1:28" x14ac:dyDescent="0.3">
      <c r="A977">
        <v>326</v>
      </c>
      <c r="B977">
        <v>1</v>
      </c>
      <c r="C977">
        <f>RS_wells_scenario_1_bgw!C977-RS_wells_baseline_bgw!C977</f>
        <v>-37954.923199996352</v>
      </c>
      <c r="D977">
        <f>RS_wells_scenario_1_bgw!D977-RS_wells_baseline_bgw!D977</f>
        <v>-1.5400000032968819E-2</v>
      </c>
      <c r="E977">
        <f>RS_wells_scenario_1_bgw!E977-RS_wells_baseline_bgw!E977</f>
        <v>0</v>
      </c>
      <c r="F977">
        <f>RS_wells_scenario_1_bgw!F977-RS_wells_baseline_bgw!F977</f>
        <v>0</v>
      </c>
      <c r="G977">
        <f>RS_wells_scenario_1_bgw!G977-RS_wells_baseline_bgw!G977</f>
        <v>0</v>
      </c>
      <c r="H977" s="19">
        <f>RS_wells_scenario_1_bgw!H977-RS_wells_baseline_bgw!H977</f>
        <v>-18084.803599998355</v>
      </c>
      <c r="I977">
        <f>RS_wells_scenario_1_bgw!I977-RS_wells_baseline_bgw!I977</f>
        <v>-119308.83229999989</v>
      </c>
      <c r="J977">
        <f>RS_wells_scenario_1_bgw!J977-RS_wells_baseline_bgw!J977</f>
        <v>0.43440000014379621</v>
      </c>
      <c r="K977">
        <f>RS_wells_scenario_1_bgw!K977-RS_wells_baseline_bgw!K977</f>
        <v>-9239.4000000003725</v>
      </c>
      <c r="L977">
        <f>RS_wells_scenario_1_bgw!L977-RS_wells_baseline_bgw!L977</f>
        <v>18909.902800001204</v>
      </c>
      <c r="M977">
        <f>RS_wells_scenario_1_bgw!M977-RS_wells_baseline_bgw!M977</f>
        <v>0</v>
      </c>
      <c r="N977">
        <f>RS_wells_scenario_1_bgw!N977-RS_wells_baseline_bgw!N977</f>
        <v>54736.28030000627</v>
      </c>
      <c r="O977">
        <v>10.145833333333334</v>
      </c>
      <c r="P977">
        <f t="shared" si="198"/>
        <v>1967</v>
      </c>
      <c r="Q977" s="2">
        <f t="shared" si="199"/>
        <v>24482.333333332474</v>
      </c>
      <c r="R977">
        <f t="shared" si="200"/>
        <v>-1.6682951638030843</v>
      </c>
      <c r="S977">
        <f>I977*$O977/ref!$B$3</f>
        <v>-27.788969873976484</v>
      </c>
      <c r="T977">
        <f>K977*$O977/ref!$B$3</f>
        <v>-2.1520067148761202</v>
      </c>
      <c r="U977">
        <f>L977*$O977/ref!$B$3</f>
        <v>4.4044242919730392</v>
      </c>
      <c r="V977">
        <f>N977*$O977/ref!$B$3</f>
        <v>12.748971010341606</v>
      </c>
      <c r="W977">
        <f t="shared" si="201"/>
        <v>1</v>
      </c>
      <c r="X977" t="str">
        <f t="shared" si="202"/>
        <v>1 1967</v>
      </c>
      <c r="AB977" s="1"/>
    </row>
    <row r="978" spans="1:28" x14ac:dyDescent="0.3">
      <c r="A978">
        <v>326</v>
      </c>
      <c r="B978">
        <v>2</v>
      </c>
      <c r="C978">
        <f>RS_wells_scenario_1_bgw!C978-RS_wells_baseline_bgw!C978</f>
        <v>-24279.41400000453</v>
      </c>
      <c r="D978">
        <f>RS_wells_scenario_1_bgw!D978-RS_wells_baseline_bgw!D978</f>
        <v>-1.5099999960511923E-2</v>
      </c>
      <c r="E978">
        <f>RS_wells_scenario_1_bgw!E978-RS_wells_baseline_bgw!E978</f>
        <v>0</v>
      </c>
      <c r="F978">
        <f>RS_wells_scenario_1_bgw!F978-RS_wells_baseline_bgw!F978</f>
        <v>0</v>
      </c>
      <c r="G978">
        <f>RS_wells_scenario_1_bgw!G978-RS_wells_baseline_bgw!G978</f>
        <v>0</v>
      </c>
      <c r="H978" s="19">
        <f>RS_wells_scenario_1_bgw!H978-RS_wells_baseline_bgw!H978</f>
        <v>-16161.165099993348</v>
      </c>
      <c r="I978">
        <f>RS_wells_scenario_1_bgw!I978-RS_wells_baseline_bgw!I978</f>
        <v>-103442.85460000113</v>
      </c>
      <c r="J978">
        <f>RS_wells_scenario_1_bgw!J978-RS_wells_baseline_bgw!J978</f>
        <v>0.41149999992921948</v>
      </c>
      <c r="K978">
        <f>RS_wells_scenario_1_bgw!K978-RS_wells_baseline_bgw!K978</f>
        <v>-9239.4000000003725</v>
      </c>
      <c r="L978">
        <f>RS_wells_scenario_1_bgw!L978-RS_wells_baseline_bgw!L978</f>
        <v>18465.871700000018</v>
      </c>
      <c r="M978">
        <f>RS_wells_scenario_1_bgw!M978-RS_wells_baseline_bgw!M978</f>
        <v>0</v>
      </c>
      <c r="N978">
        <f>RS_wells_scenario_1_bgw!N978-RS_wells_baseline_bgw!N978</f>
        <v>53961.13220000267</v>
      </c>
      <c r="O978">
        <v>10.145833333333334</v>
      </c>
      <c r="P978">
        <f t="shared" si="198"/>
        <v>1967</v>
      </c>
      <c r="Q978" s="2">
        <f t="shared" si="199"/>
        <v>24492.479166665806</v>
      </c>
      <c r="R978">
        <f t="shared" si="200"/>
        <v>-1.6064672920961287</v>
      </c>
      <c r="S978">
        <f>I978*$O978/ref!$B$3</f>
        <v>-24.0935253052306</v>
      </c>
      <c r="T978">
        <f>K978*$O978/ref!$B$3</f>
        <v>-2.1520067148761202</v>
      </c>
      <c r="U978">
        <f>L978*$O978/ref!$B$3</f>
        <v>4.3010022181569525</v>
      </c>
      <c r="V978">
        <f>N978*$O978/ref!$B$3</f>
        <v>12.568426395298296</v>
      </c>
      <c r="W978">
        <f t="shared" si="201"/>
        <v>1</v>
      </c>
      <c r="X978" t="str">
        <f t="shared" si="202"/>
        <v>1 1967</v>
      </c>
      <c r="AB978" s="1"/>
    </row>
    <row r="979" spans="1:28" x14ac:dyDescent="0.3">
      <c r="A979">
        <v>326</v>
      </c>
      <c r="B979">
        <v>3</v>
      </c>
      <c r="C979">
        <f>RS_wells_scenario_1_bgw!C979-RS_wells_baseline_bgw!C979</f>
        <v>-13500.757300004363</v>
      </c>
      <c r="D979">
        <f>RS_wells_scenario_1_bgw!D979-RS_wells_baseline_bgw!D979</f>
        <v>-1.4800000004470348E-2</v>
      </c>
      <c r="E979">
        <f>RS_wells_scenario_1_bgw!E979-RS_wells_baseline_bgw!E979</f>
        <v>0</v>
      </c>
      <c r="F979">
        <f>RS_wells_scenario_1_bgw!F979-RS_wells_baseline_bgw!F979</f>
        <v>0</v>
      </c>
      <c r="G979">
        <f>RS_wells_scenario_1_bgw!G979-RS_wells_baseline_bgw!G979</f>
        <v>0</v>
      </c>
      <c r="H979" s="19">
        <f>RS_wells_scenario_1_bgw!H979-RS_wells_baseline_bgw!H979</f>
        <v>-15948.075899995863</v>
      </c>
      <c r="I979">
        <f>RS_wells_scenario_1_bgw!I979-RS_wells_baseline_bgw!I979</f>
        <v>-90682.767500001937</v>
      </c>
      <c r="J979">
        <f>RS_wells_scenario_1_bgw!J979-RS_wells_baseline_bgw!J979</f>
        <v>0.39209999982267618</v>
      </c>
      <c r="K979">
        <f>RS_wells_scenario_1_bgw!K979-RS_wells_baseline_bgw!K979</f>
        <v>-9239.4000000003725</v>
      </c>
      <c r="L979">
        <f>RS_wells_scenario_1_bgw!L979-RS_wells_baseline_bgw!L979</f>
        <v>18054.941199999303</v>
      </c>
      <c r="M979">
        <f>RS_wells_scenario_1_bgw!M979-RS_wells_baseline_bgw!M979</f>
        <v>0</v>
      </c>
      <c r="N979">
        <f>RS_wells_scenario_1_bgw!N979-RS_wells_baseline_bgw!N979</f>
        <v>53568.811100006104</v>
      </c>
      <c r="O979">
        <v>10.145833333333334</v>
      </c>
      <c r="P979">
        <f t="shared" si="198"/>
        <v>1967</v>
      </c>
      <c r="Q979" s="2">
        <f t="shared" si="199"/>
        <v>24502.624999999138</v>
      </c>
      <c r="R979">
        <f t="shared" si="200"/>
        <v>-1.5925976403207782</v>
      </c>
      <c r="S979">
        <f>I979*$O979/ref!$B$3</f>
        <v>-21.121493233710659</v>
      </c>
      <c r="T979">
        <f>K979*$O979/ref!$B$3</f>
        <v>-2.1520067148761202</v>
      </c>
      <c r="U979">
        <f>L979*$O979/ref!$B$3</f>
        <v>4.2052898130928895</v>
      </c>
      <c r="V979">
        <f>N979*$O979/ref!$B$3</f>
        <v>12.477048422531649</v>
      </c>
      <c r="W979">
        <f t="shared" si="201"/>
        <v>1</v>
      </c>
      <c r="X979" t="str">
        <f t="shared" si="202"/>
        <v>1 1967</v>
      </c>
      <c r="AB979" s="1"/>
    </row>
    <row r="980" spans="1:28" x14ac:dyDescent="0.3">
      <c r="A980">
        <v>327</v>
      </c>
      <c r="B980">
        <v>1</v>
      </c>
      <c r="C980">
        <f>RS_wells_scenario_1_bgw!C980-RS_wells_baseline_bgw!C980</f>
        <v>23371.7337000072</v>
      </c>
      <c r="D980">
        <f>RS_wells_scenario_1_bgw!D980-RS_wells_baseline_bgw!D980</f>
        <v>-1.4599999994970858E-2</v>
      </c>
      <c r="E980">
        <f>RS_wells_scenario_1_bgw!E980-RS_wells_baseline_bgw!E980</f>
        <v>0</v>
      </c>
      <c r="F980">
        <f>RS_wells_scenario_1_bgw!F980-RS_wells_baseline_bgw!F980</f>
        <v>0</v>
      </c>
      <c r="G980">
        <f>RS_wells_scenario_1_bgw!G980-RS_wells_baseline_bgw!G980</f>
        <v>0</v>
      </c>
      <c r="H980" s="19">
        <f>RS_wells_scenario_1_bgw!H980-RS_wells_baseline_bgw!H980</f>
        <v>-15693.986600004137</v>
      </c>
      <c r="I980">
        <f>RS_wells_scenario_1_bgw!I980-RS_wells_baseline_bgw!I980</f>
        <v>-72562.190600000322</v>
      </c>
      <c r="J980">
        <f>RS_wells_scenario_1_bgw!J980-RS_wells_baseline_bgw!J980</f>
        <v>0.37419999996200204</v>
      </c>
      <c r="K980">
        <f>RS_wells_scenario_1_bgw!K980-RS_wells_baseline_bgw!K980</f>
        <v>-9239.4000000003725</v>
      </c>
      <c r="L980">
        <f>RS_wells_scenario_1_bgw!L980-RS_wells_baseline_bgw!L980</f>
        <v>38002.032799996436</v>
      </c>
      <c r="M980">
        <f>RS_wells_scenario_1_bgw!M980-RS_wells_baseline_bgw!M980</f>
        <v>0</v>
      </c>
      <c r="N980">
        <f>RS_wells_scenario_1_bgw!N980-RS_wells_baseline_bgw!N980</f>
        <v>51229.110100001097</v>
      </c>
      <c r="O980">
        <v>10.145833333333334</v>
      </c>
      <c r="P980">
        <f t="shared" si="198"/>
        <v>1967</v>
      </c>
      <c r="Q980" s="2">
        <f t="shared" si="199"/>
        <v>24512.77083333247</v>
      </c>
      <c r="R980">
        <f t="shared" si="200"/>
        <v>-1.533175182130704</v>
      </c>
      <c r="S980">
        <f>I980*$O980/ref!$B$3</f>
        <v>-16.900915797272038</v>
      </c>
      <c r="T980">
        <f>K980*$O980/ref!$B$3</f>
        <v>-2.1520067148761202</v>
      </c>
      <c r="U980">
        <f>L980*$O980/ref!$B$3</f>
        <v>8.8512922662220053</v>
      </c>
      <c r="V980">
        <f>N980*$O980/ref!$B$3</f>
        <v>11.932093959816218</v>
      </c>
      <c r="W980">
        <f t="shared" si="201"/>
        <v>2</v>
      </c>
      <c r="X980" t="str">
        <f t="shared" si="202"/>
        <v>2 1967</v>
      </c>
      <c r="AB980" s="1"/>
    </row>
    <row r="981" spans="1:28" x14ac:dyDescent="0.3">
      <c r="A981">
        <v>327</v>
      </c>
      <c r="B981">
        <v>2</v>
      </c>
      <c r="C981">
        <f>RS_wells_scenario_1_bgw!C981-RS_wells_baseline_bgw!C981</f>
        <v>33934.952700003982</v>
      </c>
      <c r="D981">
        <f>RS_wells_scenario_1_bgw!D981-RS_wells_baseline_bgw!D981</f>
        <v>-1.4399999985471368E-2</v>
      </c>
      <c r="E981">
        <f>RS_wells_scenario_1_bgw!E981-RS_wells_baseline_bgw!E981</f>
        <v>0</v>
      </c>
      <c r="F981">
        <f>RS_wells_scenario_1_bgw!F981-RS_wells_baseline_bgw!F981</f>
        <v>0</v>
      </c>
      <c r="G981">
        <f>RS_wells_scenario_1_bgw!G981-RS_wells_baseline_bgw!G981</f>
        <v>0</v>
      </c>
      <c r="H981" s="19">
        <f>RS_wells_scenario_1_bgw!H981-RS_wells_baseline_bgw!H981</f>
        <v>-14230.824900001287</v>
      </c>
      <c r="I981">
        <f>RS_wells_scenario_1_bgw!I981-RS_wells_baseline_bgw!I981</f>
        <v>-59485.827199999243</v>
      </c>
      <c r="J981">
        <f>RS_wells_scenario_1_bgw!J981-RS_wells_baseline_bgw!J981</f>
        <v>0.3588999998755753</v>
      </c>
      <c r="K981">
        <f>RS_wells_scenario_1_bgw!K981-RS_wells_baseline_bgw!K981</f>
        <v>-9239.4000000003725</v>
      </c>
      <c r="L981">
        <f>RS_wells_scenario_1_bgw!L981-RS_wells_baseline_bgw!L981</f>
        <v>36790.90039999783</v>
      </c>
      <c r="M981">
        <f>RS_wells_scenario_1_bgw!M981-RS_wells_baseline_bgw!M981</f>
        <v>0</v>
      </c>
      <c r="N981">
        <f>RS_wells_scenario_1_bgw!N981-RS_wells_baseline_bgw!N981</f>
        <v>50272.771899998188</v>
      </c>
      <c r="O981">
        <v>10.145833333333334</v>
      </c>
      <c r="P981">
        <f t="shared" si="198"/>
        <v>1967</v>
      </c>
      <c r="Q981" s="2">
        <f t="shared" si="199"/>
        <v>24522.916666665802</v>
      </c>
      <c r="R981">
        <f t="shared" si="200"/>
        <v>-1.4777456311569181</v>
      </c>
      <c r="S981">
        <f>I981*$O981/ref!$B$3</f>
        <v>-13.855217825221741</v>
      </c>
      <c r="T981">
        <f>K981*$O981/ref!$B$3</f>
        <v>-2.1520067148761202</v>
      </c>
      <c r="U981">
        <f>L981*$O981/ref!$B$3</f>
        <v>8.5691998081185652</v>
      </c>
      <c r="V981">
        <f>N981*$O981/ref!$B$3</f>
        <v>11.709347219973944</v>
      </c>
      <c r="W981">
        <f t="shared" si="201"/>
        <v>2</v>
      </c>
      <c r="X981" t="str">
        <f t="shared" si="202"/>
        <v>2 1967</v>
      </c>
      <c r="AB981" s="1"/>
    </row>
    <row r="982" spans="1:28" x14ac:dyDescent="0.3">
      <c r="A982">
        <v>327</v>
      </c>
      <c r="B982">
        <v>3</v>
      </c>
      <c r="C982">
        <f>RS_wells_scenario_1_bgw!C982-RS_wells_baseline_bgw!C982</f>
        <v>41777.59129999578</v>
      </c>
      <c r="D982">
        <f>RS_wells_scenario_1_bgw!D982-RS_wells_baseline_bgw!D982</f>
        <v>-1.4100000029429793E-2</v>
      </c>
      <c r="E982">
        <f>RS_wells_scenario_1_bgw!E982-RS_wells_baseline_bgw!E982</f>
        <v>0</v>
      </c>
      <c r="F982">
        <f>RS_wells_scenario_1_bgw!F982-RS_wells_baseline_bgw!F982</f>
        <v>0</v>
      </c>
      <c r="G982">
        <f>RS_wells_scenario_1_bgw!G982-RS_wells_baseline_bgw!G982</f>
        <v>0</v>
      </c>
      <c r="H982" s="19">
        <f>RS_wells_scenario_1_bgw!H982-RS_wells_baseline_bgw!H982</f>
        <v>-1619.1895999982953</v>
      </c>
      <c r="I982">
        <f>RS_wells_scenario_1_bgw!I982-RS_wells_baseline_bgw!I982</f>
        <v>-47515.24970000051</v>
      </c>
      <c r="J982">
        <f>RS_wells_scenario_1_bgw!J982-RS_wells_baseline_bgw!J982</f>
        <v>0.34569999994710088</v>
      </c>
      <c r="K982">
        <f>RS_wells_scenario_1_bgw!K982-RS_wells_baseline_bgw!K982</f>
        <v>-9239.4000000003725</v>
      </c>
      <c r="L982">
        <f>RS_wells_scenario_1_bgw!L982-RS_wells_baseline_bgw!L982</f>
        <v>35713.382799997926</v>
      </c>
      <c r="M982">
        <f>RS_wells_scenario_1_bgw!M982-RS_wells_baseline_bgw!M982</f>
        <v>0</v>
      </c>
      <c r="N982">
        <f>RS_wells_scenario_1_bgw!N982-RS_wells_baseline_bgw!N982</f>
        <v>49199.411400005221</v>
      </c>
      <c r="O982">
        <v>10.145833333333334</v>
      </c>
      <c r="P982">
        <f t="shared" si="198"/>
        <v>1967</v>
      </c>
      <c r="Q982" s="2">
        <f t="shared" si="199"/>
        <v>24533.062499999134</v>
      </c>
      <c r="R982">
        <f t="shared" si="200"/>
        <v>-1.1642291179840438</v>
      </c>
      <c r="S982">
        <f>I982*$O982/ref!$B$3</f>
        <v>-11.067075395957803</v>
      </c>
      <c r="T982">
        <f>K982*$O982/ref!$B$3</f>
        <v>-2.1520067148761202</v>
      </c>
      <c r="U982">
        <f>L982*$O982/ref!$B$3</f>
        <v>8.3182284127252597</v>
      </c>
      <c r="V982">
        <f>N982*$O982/ref!$B$3</f>
        <v>11.459344080866691</v>
      </c>
      <c r="W982">
        <f t="shared" si="201"/>
        <v>2</v>
      </c>
      <c r="X982" t="str">
        <f t="shared" si="202"/>
        <v>2 1967</v>
      </c>
      <c r="AB982" s="1"/>
    </row>
    <row r="983" spans="1:28" x14ac:dyDescent="0.3">
      <c r="A983">
        <v>328</v>
      </c>
      <c r="B983">
        <v>1</v>
      </c>
      <c r="C983">
        <f>RS_wells_scenario_1_bgw!C983-RS_wells_baseline_bgw!C983</f>
        <v>87122.994000002742</v>
      </c>
      <c r="D983">
        <f>RS_wells_scenario_1_bgw!D983-RS_wells_baseline_bgw!D983</f>
        <v>-1.3799999956972897E-2</v>
      </c>
      <c r="E983">
        <f>RS_wells_scenario_1_bgw!E983-RS_wells_baseline_bgw!E983</f>
        <v>0</v>
      </c>
      <c r="F983">
        <f>RS_wells_scenario_1_bgw!F983-RS_wells_baseline_bgw!F983</f>
        <v>0</v>
      </c>
      <c r="G983">
        <f>RS_wells_scenario_1_bgw!G983-RS_wells_baseline_bgw!G983</f>
        <v>0</v>
      </c>
      <c r="H983" s="19">
        <f>RS_wells_scenario_1_bgw!H983-RS_wells_baseline_bgw!H983</f>
        <v>-206.40190000087023</v>
      </c>
      <c r="I983">
        <f>RS_wells_scenario_1_bgw!I983-RS_wells_baseline_bgw!I983</f>
        <v>-24783.538499999791</v>
      </c>
      <c r="J983">
        <f>RS_wells_scenario_1_bgw!J983-RS_wells_baseline_bgw!J983</f>
        <v>0.33300000010058284</v>
      </c>
      <c r="K983">
        <f>RS_wells_scenario_1_bgw!K983-RS_wells_baseline_bgw!K983</f>
        <v>-9239.4000000003725</v>
      </c>
      <c r="L983">
        <f>RS_wells_scenario_1_bgw!L983-RS_wells_baseline_bgw!L983</f>
        <v>58559.754700005054</v>
      </c>
      <c r="M983">
        <f>RS_wells_scenario_1_bgw!M983-RS_wells_baseline_bgw!M983</f>
        <v>0</v>
      </c>
      <c r="N983">
        <f>RS_wells_scenario_1_bgw!N983-RS_wells_baseline_bgw!N983</f>
        <v>46605.467899993062</v>
      </c>
      <c r="O983">
        <v>10.145833333333334</v>
      </c>
      <c r="P983">
        <f t="shared" si="198"/>
        <v>1967</v>
      </c>
      <c r="Q983" s="2">
        <f t="shared" si="199"/>
        <v>24543.208333332466</v>
      </c>
      <c r="R983">
        <f t="shared" si="200"/>
        <v>-1.0724368797249468</v>
      </c>
      <c r="S983">
        <f>I983*$O983/ref!$B$3</f>
        <v>-5.7724896930956815</v>
      </c>
      <c r="T983">
        <f>K983*$O983/ref!$B$3</f>
        <v>-2.1520067148761202</v>
      </c>
      <c r="U983">
        <f>L983*$O983/ref!$B$3</f>
        <v>13.639520459759748</v>
      </c>
      <c r="V983">
        <f>N983*$O983/ref!$B$3</f>
        <v>10.855172399801338</v>
      </c>
      <c r="W983">
        <f t="shared" si="201"/>
        <v>3</v>
      </c>
      <c r="X983" t="str">
        <f t="shared" si="202"/>
        <v>3 1967</v>
      </c>
      <c r="AB983" s="1"/>
    </row>
    <row r="984" spans="1:28" x14ac:dyDescent="0.3">
      <c r="A984">
        <v>328</v>
      </c>
      <c r="B984">
        <v>2</v>
      </c>
      <c r="C984">
        <f>RS_wells_scenario_1_bgw!C984-RS_wells_baseline_bgw!C984</f>
        <v>74399.238899990916</v>
      </c>
      <c r="D984">
        <f>RS_wells_scenario_1_bgw!D984-RS_wells_baseline_bgw!D984</f>
        <v>-1.3500000000931323E-2</v>
      </c>
      <c r="E984">
        <f>RS_wells_scenario_1_bgw!E984-RS_wells_baseline_bgw!E984</f>
        <v>0</v>
      </c>
      <c r="F984">
        <f>RS_wells_scenario_1_bgw!F984-RS_wells_baseline_bgw!F984</f>
        <v>0</v>
      </c>
      <c r="G984">
        <f>RS_wells_scenario_1_bgw!G984-RS_wells_baseline_bgw!G984</f>
        <v>0</v>
      </c>
      <c r="H984" s="19">
        <f>RS_wells_scenario_1_bgw!H984-RS_wells_baseline_bgw!H984</f>
        <v>37319.442300006747</v>
      </c>
      <c r="I984">
        <f>RS_wells_scenario_1_bgw!I984-RS_wells_baseline_bgw!I984</f>
        <v>-17852.087800001726</v>
      </c>
      <c r="J984">
        <f>RS_wells_scenario_1_bgw!J984-RS_wells_baseline_bgw!J984</f>
        <v>0.32209999999031425</v>
      </c>
      <c r="K984">
        <f>RS_wells_scenario_1_bgw!K984-RS_wells_baseline_bgw!K984</f>
        <v>-9239.4000000003725</v>
      </c>
      <c r="L984">
        <f>RS_wells_scenario_1_bgw!L984-RS_wells_baseline_bgw!L984</f>
        <v>56658.402099996805</v>
      </c>
      <c r="M984">
        <f>RS_wells_scenario_1_bgw!M984-RS_wells_baseline_bgw!M984</f>
        <v>0</v>
      </c>
      <c r="N984">
        <f>RS_wells_scenario_1_bgw!N984-RS_wells_baseline_bgw!N984</f>
        <v>42555.423200003803</v>
      </c>
      <c r="O984">
        <v>10.145833333333334</v>
      </c>
      <c r="P984">
        <f t="shared" si="198"/>
        <v>1967</v>
      </c>
      <c r="Q984" s="2">
        <f t="shared" si="199"/>
        <v>24553.354166665798</v>
      </c>
      <c r="R984">
        <f t="shared" si="200"/>
        <v>-0.11995374341344915</v>
      </c>
      <c r="S984">
        <f>I984*$O984/ref!$B$3</f>
        <v>-4.1580419529580084</v>
      </c>
      <c r="T984">
        <f>K984*$O984/ref!$B$3</f>
        <v>-2.1520067148761202</v>
      </c>
      <c r="U984">
        <f>L984*$O984/ref!$B$3</f>
        <v>13.196664477491987</v>
      </c>
      <c r="V984">
        <f>N984*$O984/ref!$B$3</f>
        <v>9.9118510380327205</v>
      </c>
      <c r="W984">
        <f t="shared" si="201"/>
        <v>3</v>
      </c>
      <c r="X984" t="str">
        <f t="shared" si="202"/>
        <v>3 1967</v>
      </c>
      <c r="AB984" s="1"/>
    </row>
    <row r="985" spans="1:28" x14ac:dyDescent="0.3">
      <c r="A985">
        <v>328</v>
      </c>
      <c r="B985">
        <v>3</v>
      </c>
      <c r="C985">
        <f>RS_wells_scenario_1_bgw!C985-RS_wells_baseline_bgw!C985</f>
        <v>31664.296399995685</v>
      </c>
      <c r="D985">
        <f>RS_wells_scenario_1_bgw!D985-RS_wells_baseline_bgw!D985</f>
        <v>-1.3299999991431832E-2</v>
      </c>
      <c r="E985">
        <f>RS_wells_scenario_1_bgw!E985-RS_wells_baseline_bgw!E985</f>
        <v>0</v>
      </c>
      <c r="F985">
        <f>RS_wells_scenario_1_bgw!F985-RS_wells_baseline_bgw!F985</f>
        <v>0</v>
      </c>
      <c r="G985">
        <f>RS_wells_scenario_1_bgw!G985-RS_wells_baseline_bgw!G985</f>
        <v>0</v>
      </c>
      <c r="H985" s="19">
        <f>RS_wells_scenario_1_bgw!H985-RS_wells_baseline_bgw!H985</f>
        <v>39130.398299999535</v>
      </c>
      <c r="I985">
        <f>RS_wells_scenario_1_bgw!I985-RS_wells_baseline_bgw!I985</f>
        <v>-13734.758500000462</v>
      </c>
      <c r="J985">
        <f>RS_wells_scenario_1_bgw!J985-RS_wells_baseline_bgw!J985</f>
        <v>0.34049999993294477</v>
      </c>
      <c r="K985">
        <f>RS_wells_scenario_1_bgw!K985-RS_wells_baseline_bgw!K985</f>
        <v>-9239.4000000003725</v>
      </c>
      <c r="L985">
        <f>RS_wells_scenario_1_bgw!L985-RS_wells_baseline_bgw!L985</f>
        <v>56543.951900005341</v>
      </c>
      <c r="M985">
        <f>RS_wells_scenario_1_bgw!M985-RS_wells_baseline_bgw!M985</f>
        <v>0</v>
      </c>
      <c r="N985">
        <f>RS_wells_scenario_1_bgw!N985-RS_wells_baseline_bgw!N985</f>
        <v>42660.162900000811</v>
      </c>
      <c r="O985">
        <v>10.145833333333334</v>
      </c>
      <c r="P985">
        <f t="shared" si="198"/>
        <v>1967</v>
      </c>
      <c r="Q985" s="2">
        <f t="shared" si="199"/>
        <v>24563.499999999131</v>
      </c>
      <c r="R985">
        <f t="shared" si="200"/>
        <v>-8.0865168384908953E-2</v>
      </c>
      <c r="S985">
        <f>I985*$O985/ref!$B$3</f>
        <v>-3.1990489121806251</v>
      </c>
      <c r="T985">
        <f>K985*$O985/ref!$B$3</f>
        <v>-2.1520067148761202</v>
      </c>
      <c r="U985">
        <f>L985*$O985/ref!$B$3</f>
        <v>13.170007162200893</v>
      </c>
      <c r="V985">
        <f>N985*$O985/ref!$B$3</f>
        <v>9.9362466197488128</v>
      </c>
      <c r="W985">
        <f t="shared" si="201"/>
        <v>3</v>
      </c>
      <c r="X985" t="str">
        <f t="shared" si="202"/>
        <v>3 1967</v>
      </c>
      <c r="AB985" s="1"/>
    </row>
    <row r="986" spans="1:28" x14ac:dyDescent="0.3">
      <c r="A986">
        <v>329</v>
      </c>
      <c r="B986">
        <v>1</v>
      </c>
      <c r="C986">
        <f>RS_wells_scenario_1_bgw!C986-RS_wells_baseline_bgw!C986</f>
        <v>-259647.68620000035</v>
      </c>
      <c r="D986">
        <f>RS_wells_scenario_1_bgw!D986-RS_wells_baseline_bgw!D986</f>
        <v>-1.3200000044889748E-2</v>
      </c>
      <c r="E986">
        <f>RS_wells_scenario_1_bgw!E986-RS_wells_baseline_bgw!E986</f>
        <v>-246545.55999999866</v>
      </c>
      <c r="F986">
        <f>RS_wells_scenario_1_bgw!F986-RS_wells_baseline_bgw!F986</f>
        <v>0</v>
      </c>
      <c r="G986">
        <f>RS_wells_scenario_1_bgw!G986-RS_wells_baseline_bgw!G986</f>
        <v>0</v>
      </c>
      <c r="H986" s="19">
        <f>RS_wells_scenario_1_bgw!H986-RS_wells_baseline_bgw!H986</f>
        <v>-31469.894800007343</v>
      </c>
      <c r="I986">
        <f>RS_wells_scenario_1_bgw!I986-RS_wells_baseline_bgw!I986</f>
        <v>-32303.428999990225</v>
      </c>
      <c r="J986">
        <f>RS_wells_scenario_1_bgw!J986-RS_wells_baseline_bgw!J986</f>
        <v>0.36169999977573752</v>
      </c>
      <c r="K986">
        <f>RS_wells_scenario_1_bgw!K986-RS_wells_baseline_bgw!K986</f>
        <v>-579789.56000000238</v>
      </c>
      <c r="L986">
        <f>RS_wells_scenario_1_bgw!L986-RS_wells_baseline_bgw!L986</f>
        <v>29239.785899996758</v>
      </c>
      <c r="M986">
        <f>RS_wells_scenario_1_bgw!M986-RS_wells_baseline_bgw!M986</f>
        <v>0</v>
      </c>
      <c r="N986">
        <f>RS_wells_scenario_1_bgw!N986-RS_wells_baseline_bgw!N986</f>
        <v>44085.851000003517</v>
      </c>
      <c r="O986">
        <v>10.145833333333334</v>
      </c>
      <c r="P986">
        <f t="shared" si="198"/>
        <v>1967</v>
      </c>
      <c r="Q986" s="2">
        <f t="shared" si="199"/>
        <v>24573.645833332463</v>
      </c>
      <c r="R986">
        <f t="shared" si="200"/>
        <v>-1.7309449209624481</v>
      </c>
      <c r="S986">
        <f>I986*$O986/ref!$B$3</f>
        <v>-7.52399464483626</v>
      </c>
      <c r="T986">
        <f>K986*$O986/ref!$B$3</f>
        <v>-135.04242984772017</v>
      </c>
      <c r="U986">
        <f>L986*$O986/ref!$B$3</f>
        <v>6.8104222783222479</v>
      </c>
      <c r="V986">
        <f>N986*$O986/ref!$B$3</f>
        <v>10.268312594219521</v>
      </c>
      <c r="W986">
        <f t="shared" si="201"/>
        <v>4</v>
      </c>
      <c r="X986" t="str">
        <f t="shared" si="202"/>
        <v>4 1967</v>
      </c>
      <c r="AB986" s="1"/>
    </row>
    <row r="987" spans="1:28" x14ac:dyDescent="0.3">
      <c r="A987">
        <v>329</v>
      </c>
      <c r="B987">
        <v>2</v>
      </c>
      <c r="C987">
        <f>RS_wells_scenario_1_bgw!C987-RS_wells_baseline_bgw!C987</f>
        <v>-241177.40980000049</v>
      </c>
      <c r="D987">
        <f>RS_wells_scenario_1_bgw!D987-RS_wells_baseline_bgw!D987</f>
        <v>-1.3099999981932342E-2</v>
      </c>
      <c r="E987">
        <f>RS_wells_scenario_1_bgw!E987-RS_wells_baseline_bgw!E987</f>
        <v>-246545.55999999866</v>
      </c>
      <c r="F987">
        <f>RS_wells_scenario_1_bgw!F987-RS_wells_baseline_bgw!F987</f>
        <v>0</v>
      </c>
      <c r="G987">
        <f>RS_wells_scenario_1_bgw!G987-RS_wells_baseline_bgw!G987</f>
        <v>0</v>
      </c>
      <c r="H987" s="19">
        <f>RS_wells_scenario_1_bgw!H987-RS_wells_baseline_bgw!H987</f>
        <v>-34759.466800004244</v>
      </c>
      <c r="I987">
        <f>RS_wells_scenario_1_bgw!I987-RS_wells_baseline_bgw!I987</f>
        <v>-2076.1662999987602</v>
      </c>
      <c r="J987">
        <f>RS_wells_scenario_1_bgw!J987-RS_wells_baseline_bgw!J987</f>
        <v>0.38119999971240759</v>
      </c>
      <c r="K987">
        <f>RS_wells_scenario_1_bgw!K987-RS_wells_baseline_bgw!K987</f>
        <v>-579789.56000000238</v>
      </c>
      <c r="L987">
        <f>RS_wells_scenario_1_bgw!L987-RS_wells_baseline_bgw!L987</f>
        <v>29177.047399997711</v>
      </c>
      <c r="M987">
        <f>RS_wells_scenario_1_bgw!M987-RS_wells_baseline_bgw!M987</f>
        <v>0</v>
      </c>
      <c r="N987">
        <f>RS_wells_scenario_1_bgw!N987-RS_wells_baseline_bgw!N987</f>
        <v>46121.46930000186</v>
      </c>
      <c r="O987">
        <v>10.145833333333334</v>
      </c>
      <c r="P987">
        <f t="shared" si="198"/>
        <v>1967</v>
      </c>
      <c r="Q987" s="2">
        <f t="shared" si="199"/>
        <v>24583.791666665795</v>
      </c>
      <c r="R987">
        <f t="shared" si="200"/>
        <v>-1.8529424077893724</v>
      </c>
      <c r="S987">
        <f>I987*$O987/ref!$B$3</f>
        <v>-0.48357293967104581</v>
      </c>
      <c r="T987">
        <f>K987*$O987/ref!$B$3</f>
        <v>-135.04242984772017</v>
      </c>
      <c r="U987">
        <f>L987*$O987/ref!$B$3</f>
        <v>6.7958094600354331</v>
      </c>
      <c r="V987">
        <f>N987*$O987/ref!$B$3</f>
        <v>10.742441244404704</v>
      </c>
      <c r="W987">
        <f t="shared" si="201"/>
        <v>4</v>
      </c>
      <c r="X987" t="str">
        <f t="shared" si="202"/>
        <v>4 1967</v>
      </c>
      <c r="AB987" s="1"/>
    </row>
    <row r="988" spans="1:28" x14ac:dyDescent="0.3">
      <c r="A988">
        <v>329</v>
      </c>
      <c r="B988">
        <v>3</v>
      </c>
      <c r="C988">
        <f>RS_wells_scenario_1_bgw!C988-RS_wells_baseline_bgw!C988</f>
        <v>-229887.08229999989</v>
      </c>
      <c r="D988">
        <f>RS_wells_scenario_1_bgw!D988-RS_wells_baseline_bgw!D988</f>
        <v>-1.3099999981932342E-2</v>
      </c>
      <c r="E988">
        <f>RS_wells_scenario_1_bgw!E988-RS_wells_baseline_bgw!E988</f>
        <v>-246545.55999999866</v>
      </c>
      <c r="F988">
        <f>RS_wells_scenario_1_bgw!F988-RS_wells_baseline_bgw!F988</f>
        <v>0</v>
      </c>
      <c r="G988">
        <f>RS_wells_scenario_1_bgw!G988-RS_wells_baseline_bgw!G988</f>
        <v>0</v>
      </c>
      <c r="H988" s="19">
        <f>RS_wells_scenario_1_bgw!H988-RS_wells_baseline_bgw!H988</f>
        <v>-26906.088200002909</v>
      </c>
      <c r="I988">
        <f>RS_wells_scenario_1_bgw!I988-RS_wells_baseline_bgw!I988</f>
        <v>921.73240000009537</v>
      </c>
      <c r="J988">
        <f>RS_wells_scenario_1_bgw!J988-RS_wells_baseline_bgw!J988</f>
        <v>0.3944000001065433</v>
      </c>
      <c r="K988">
        <f>RS_wells_scenario_1_bgw!K988-RS_wells_baseline_bgw!K988</f>
        <v>-579789.56000000238</v>
      </c>
      <c r="L988">
        <f>RS_wells_scenario_1_bgw!L988-RS_wells_baseline_bgw!L988</f>
        <v>29052.142899997532</v>
      </c>
      <c r="M988">
        <f>RS_wells_scenario_1_bgw!M988-RS_wells_baseline_bgw!M988</f>
        <v>0</v>
      </c>
      <c r="N988">
        <f>RS_wells_scenario_1_bgw!N988-RS_wells_baseline_bgw!N988</f>
        <v>46492.895400002599</v>
      </c>
      <c r="O988">
        <v>10.145833333333334</v>
      </c>
      <c r="P988">
        <f t="shared" si="198"/>
        <v>1967</v>
      </c>
      <c r="Q988" s="2">
        <f t="shared" si="199"/>
        <v>24593.937499999127</v>
      </c>
      <c r="R988">
        <f t="shared" si="200"/>
        <v>-1.6815345612830586</v>
      </c>
      <c r="S988">
        <f>I988*$O988/ref!$B$3</f>
        <v>0.21468648549895092</v>
      </c>
      <c r="T988">
        <f>K988*$O988/ref!$B$3</f>
        <v>-135.04242984772017</v>
      </c>
      <c r="U988">
        <f>L988*$O988/ref!$B$3</f>
        <v>6.7667171680339377</v>
      </c>
      <c r="V988">
        <f>N988*$O988/ref!$B$3</f>
        <v>10.828952431417044</v>
      </c>
      <c r="W988">
        <f t="shared" si="201"/>
        <v>4</v>
      </c>
      <c r="X988" t="str">
        <f t="shared" si="202"/>
        <v>4 1967</v>
      </c>
      <c r="AB988" s="1"/>
    </row>
    <row r="989" spans="1:28" x14ac:dyDescent="0.3">
      <c r="A989">
        <v>330</v>
      </c>
      <c r="B989">
        <v>1</v>
      </c>
      <c r="C989">
        <f>RS_wells_scenario_1_bgw!C989-RS_wells_baseline_bgw!C989</f>
        <v>-386458.95910000801</v>
      </c>
      <c r="D989">
        <f>RS_wells_scenario_1_bgw!D989-RS_wells_baseline_bgw!D989</f>
        <v>-1.2899999972432852E-2</v>
      </c>
      <c r="E989">
        <f>RS_wells_scenario_1_bgw!E989-RS_wells_baseline_bgw!E989</f>
        <v>-386654.57999999821</v>
      </c>
      <c r="F989">
        <f>RS_wells_scenario_1_bgw!F989-RS_wells_baseline_bgw!F989</f>
        <v>0</v>
      </c>
      <c r="G989">
        <f>RS_wells_scenario_1_bgw!G989-RS_wells_baseline_bgw!G989</f>
        <v>0</v>
      </c>
      <c r="H989" s="19">
        <f>RS_wells_scenario_1_bgw!H989-RS_wells_baseline_bgw!H989</f>
        <v>-10245.152300000191</v>
      </c>
      <c r="I989">
        <f>RS_wells_scenario_1_bgw!I989-RS_wells_baseline_bgw!I989</f>
        <v>10507.938499998301</v>
      </c>
      <c r="J989">
        <f>RS_wells_scenario_1_bgw!J989-RS_wells_baseline_bgw!J989</f>
        <v>0.397000000346452</v>
      </c>
      <c r="K989">
        <f>RS_wells_scenario_1_bgw!K989-RS_wells_baseline_bgw!K989</f>
        <v>-904026.54999999702</v>
      </c>
      <c r="L989">
        <f>RS_wells_scenario_1_bgw!L989-RS_wells_baseline_bgw!L989</f>
        <v>67796.934900000691</v>
      </c>
      <c r="M989">
        <f>RS_wells_scenario_1_bgw!M989-RS_wells_baseline_bgw!M989</f>
        <v>0</v>
      </c>
      <c r="N989">
        <f>RS_wells_scenario_1_bgw!N989-RS_wells_baseline_bgw!N989</f>
        <v>42285.670900002122</v>
      </c>
      <c r="O989">
        <v>10.145833333333334</v>
      </c>
      <c r="P989">
        <f t="shared" si="198"/>
        <v>1967</v>
      </c>
      <c r="Q989" s="2">
        <f t="shared" si="199"/>
        <v>24604.083333332459</v>
      </c>
      <c r="R989">
        <f t="shared" si="200"/>
        <v>-1.2034552852234206</v>
      </c>
      <c r="S989">
        <f>I989*$O989/ref!$B$3</f>
        <v>2.4474699884733573</v>
      </c>
      <c r="T989">
        <f>K989*$O989/ref!$B$3</f>
        <v>-210.56250471093443</v>
      </c>
      <c r="U989">
        <f>L989*$O989/ref!$B$3</f>
        <v>15.791010147067427</v>
      </c>
      <c r="V989">
        <f>N989*$O989/ref!$B$3</f>
        <v>9.8490213347016731</v>
      </c>
      <c r="W989">
        <f t="shared" si="201"/>
        <v>5</v>
      </c>
      <c r="X989" t="str">
        <f t="shared" si="202"/>
        <v>5 1967</v>
      </c>
      <c r="AB989" s="1"/>
    </row>
    <row r="990" spans="1:28" x14ac:dyDescent="0.3">
      <c r="A990">
        <v>330</v>
      </c>
      <c r="B990">
        <v>2</v>
      </c>
      <c r="C990">
        <f>RS_wells_scenario_1_bgw!C990-RS_wells_baseline_bgw!C990</f>
        <v>-385181.36569999158</v>
      </c>
      <c r="D990">
        <f>RS_wells_scenario_1_bgw!D990-RS_wells_baseline_bgw!D990</f>
        <v>-1.2800000025890768E-2</v>
      </c>
      <c r="E990">
        <f>RS_wells_scenario_1_bgw!E990-RS_wells_baseline_bgw!E990</f>
        <v>-386654.57999999821</v>
      </c>
      <c r="F990">
        <f>RS_wells_scenario_1_bgw!F990-RS_wells_baseline_bgw!F990</f>
        <v>0</v>
      </c>
      <c r="G990">
        <f>RS_wells_scenario_1_bgw!G990-RS_wells_baseline_bgw!G990</f>
        <v>0</v>
      </c>
      <c r="H990" s="19">
        <f>RS_wells_scenario_1_bgw!H990-RS_wells_baseline_bgw!H990</f>
        <v>-11214.148099988699</v>
      </c>
      <c r="I990">
        <f>RS_wells_scenario_1_bgw!I990-RS_wells_baseline_bgw!I990</f>
        <v>13205.50569999963</v>
      </c>
      <c r="J990">
        <f>RS_wells_scenario_1_bgw!J990-RS_wells_baseline_bgw!J990</f>
        <v>0.39410000015050173</v>
      </c>
      <c r="K990">
        <f>RS_wells_scenario_1_bgw!K990-RS_wells_baseline_bgw!K990</f>
        <v>-904026.54999999702</v>
      </c>
      <c r="L990">
        <f>RS_wells_scenario_1_bgw!L990-RS_wells_baseline_bgw!L990</f>
        <v>67075.997299998999</v>
      </c>
      <c r="M990">
        <f>RS_wells_scenario_1_bgw!M990-RS_wells_baseline_bgw!M990</f>
        <v>0</v>
      </c>
      <c r="N990">
        <f>RS_wells_scenario_1_bgw!N990-RS_wells_baseline_bgw!N990</f>
        <v>40681.491100005805</v>
      </c>
      <c r="O990">
        <v>10.145833333333334</v>
      </c>
      <c r="P990">
        <f t="shared" si="198"/>
        <v>1967</v>
      </c>
      <c r="Q990" s="2">
        <f t="shared" si="199"/>
        <v>24614.229166665791</v>
      </c>
      <c r="R990">
        <f t="shared" si="200"/>
        <v>-1.1889035326459223</v>
      </c>
      <c r="S990">
        <f>I990*$O990/ref!$B$3</f>
        <v>3.0757773166799725</v>
      </c>
      <c r="T990">
        <f>K990*$O990/ref!$B$3</f>
        <v>-210.56250471093443</v>
      </c>
      <c r="U990">
        <f>L990*$O990/ref!$B$3</f>
        <v>15.623092040241199</v>
      </c>
      <c r="V990">
        <f>N990*$O990/ref!$B$3</f>
        <v>9.4753817367342119</v>
      </c>
      <c r="W990">
        <f t="shared" si="201"/>
        <v>5</v>
      </c>
      <c r="X990" t="str">
        <f t="shared" si="202"/>
        <v>5 1967</v>
      </c>
      <c r="AB990" s="1"/>
    </row>
    <row r="991" spans="1:28" x14ac:dyDescent="0.3">
      <c r="A991">
        <v>330</v>
      </c>
      <c r="B991">
        <v>3</v>
      </c>
      <c r="C991">
        <f>RS_wells_scenario_1_bgw!C991-RS_wells_baseline_bgw!C991</f>
        <v>-383336.78209999204</v>
      </c>
      <c r="D991">
        <f>RS_wells_scenario_1_bgw!D991-RS_wells_baseline_bgw!D991</f>
        <v>-1.2699999962933362E-2</v>
      </c>
      <c r="E991">
        <f>RS_wells_scenario_1_bgw!E991-RS_wells_baseline_bgw!E991</f>
        <v>-386654.57999999821</v>
      </c>
      <c r="F991">
        <f>RS_wells_scenario_1_bgw!F991-RS_wells_baseline_bgw!F991</f>
        <v>0</v>
      </c>
      <c r="G991">
        <f>RS_wells_scenario_1_bgw!G991-RS_wells_baseline_bgw!G991</f>
        <v>0</v>
      </c>
      <c r="H991" s="19">
        <f>RS_wells_scenario_1_bgw!H991-RS_wells_baseline_bgw!H991</f>
        <v>8145.0541000068188</v>
      </c>
      <c r="I991">
        <f>RS_wells_scenario_1_bgw!I991-RS_wells_baseline_bgw!I991</f>
        <v>13959.474999999627</v>
      </c>
      <c r="J991">
        <f>RS_wells_scenario_1_bgw!J991-RS_wells_baseline_bgw!J991</f>
        <v>0.38769999984651804</v>
      </c>
      <c r="K991">
        <f>RS_wells_scenario_1_bgw!K991-RS_wells_baseline_bgw!K991</f>
        <v>-904026.54999999702</v>
      </c>
      <c r="L991">
        <f>RS_wells_scenario_1_bgw!L991-RS_wells_baseline_bgw!L991</f>
        <v>66181.891300007701</v>
      </c>
      <c r="M991">
        <f>RS_wells_scenario_1_bgw!M991-RS_wells_baseline_bgw!M991</f>
        <v>0</v>
      </c>
      <c r="N991">
        <f>RS_wells_scenario_1_bgw!N991-RS_wells_baseline_bgw!N991</f>
        <v>40196.722199998796</v>
      </c>
      <c r="O991">
        <v>10.145833333333334</v>
      </c>
      <c r="P991">
        <f t="shared" si="198"/>
        <v>1967</v>
      </c>
      <c r="Q991" s="2">
        <f t="shared" si="199"/>
        <v>24624.374999999123</v>
      </c>
      <c r="R991">
        <f t="shared" si="200"/>
        <v>-0.73428792898034312</v>
      </c>
      <c r="S991">
        <f>I991*$O991/ref!$B$3</f>
        <v>3.2513890443257472</v>
      </c>
      <c r="T991">
        <f>K991*$O991/ref!$B$3</f>
        <v>-210.56250471093443</v>
      </c>
      <c r="U991">
        <f>L991*$O991/ref!$B$3</f>
        <v>15.414840193174047</v>
      </c>
      <c r="V991">
        <f>N991*$O991/ref!$B$3</f>
        <v>9.3624711659202902</v>
      </c>
      <c r="W991">
        <f t="shared" si="201"/>
        <v>5</v>
      </c>
      <c r="X991" t="str">
        <f t="shared" si="202"/>
        <v>5 1967</v>
      </c>
      <c r="AB991" s="1"/>
    </row>
    <row r="992" spans="1:28" x14ac:dyDescent="0.3">
      <c r="A992">
        <v>331</v>
      </c>
      <c r="B992">
        <v>1</v>
      </c>
      <c r="C992">
        <f>RS_wells_scenario_1_bgw!C992-RS_wells_baseline_bgw!C992</f>
        <v>-165839.10480000079</v>
      </c>
      <c r="D992">
        <f>RS_wells_scenario_1_bgw!D992-RS_wells_baseline_bgw!D992</f>
        <v>-9.5999999903142452E-3</v>
      </c>
      <c r="E992">
        <f>RS_wells_scenario_1_bgw!E992-RS_wells_baseline_bgw!E992</f>
        <v>-920792.19999999553</v>
      </c>
      <c r="F992">
        <f>RS_wells_scenario_1_bgw!F992-RS_wells_baseline_bgw!F992</f>
        <v>0</v>
      </c>
      <c r="G992">
        <f>RS_wells_scenario_1_bgw!G992-RS_wells_baseline_bgw!G992</f>
        <v>0</v>
      </c>
      <c r="H992" s="19">
        <f>RS_wells_scenario_1_bgw!H992-RS_wells_baseline_bgw!H992</f>
        <v>-38213.571500003338</v>
      </c>
      <c r="I992">
        <f>RS_wells_scenario_1_bgw!I992-RS_wells_baseline_bgw!I992</f>
        <v>951574.83579993248</v>
      </c>
      <c r="J992">
        <f>RS_wells_scenario_1_bgw!J992-RS_wells_baseline_bgw!J992</f>
        <v>0.38870000001043081</v>
      </c>
      <c r="K992">
        <f>RS_wells_scenario_1_bgw!K992-RS_wells_baseline_bgw!K992</f>
        <v>-2140115.6200000048</v>
      </c>
      <c r="L992">
        <f>RS_wells_scenario_1_bgw!L992-RS_wells_baseline_bgw!L992</f>
        <v>16075.496900001541</v>
      </c>
      <c r="M992">
        <f>RS_wells_scenario_1_bgw!M992-RS_wells_baseline_bgw!M992</f>
        <v>0</v>
      </c>
      <c r="N992">
        <f>RS_wells_scenario_1_bgw!N992-RS_wells_baseline_bgw!N992</f>
        <v>48336.195399999619</v>
      </c>
      <c r="O992">
        <v>10.145833333333334</v>
      </c>
      <c r="P992">
        <f t="shared" si="198"/>
        <v>1967</v>
      </c>
      <c r="Q992" s="2">
        <f t="shared" si="199"/>
        <v>24634.520833332455</v>
      </c>
      <c r="R992">
        <f t="shared" si="200"/>
        <v>-1.9828125292096896</v>
      </c>
      <c r="S992">
        <f>I992*$O992/ref!$B$3</f>
        <v>221.63727475252867</v>
      </c>
      <c r="T992">
        <f>K992*$O992/ref!$B$3</f>
        <v>-498.46777765342932</v>
      </c>
      <c r="U992">
        <f>L992*$O992/ref!$B$3</f>
        <v>3.7442450022482165</v>
      </c>
      <c r="V992">
        <f>N992*$O992/ref!$B$3</f>
        <v>11.258287017810593</v>
      </c>
      <c r="W992">
        <f t="shared" si="201"/>
        <v>6</v>
      </c>
      <c r="X992" t="str">
        <f t="shared" si="202"/>
        <v>6 1967</v>
      </c>
      <c r="AB992" s="1"/>
    </row>
    <row r="993" spans="1:28" x14ac:dyDescent="0.3">
      <c r="A993">
        <v>331</v>
      </c>
      <c r="B993">
        <v>2</v>
      </c>
      <c r="C993">
        <f>RS_wells_scenario_1_bgw!C993-RS_wells_baseline_bgw!C993</f>
        <v>-101128.2631000001</v>
      </c>
      <c r="D993">
        <f>RS_wells_scenario_1_bgw!D993-RS_wells_baseline_bgw!D993</f>
        <v>-9.7999999998137355E-3</v>
      </c>
      <c r="E993">
        <f>RS_wells_scenario_1_bgw!E993-RS_wells_baseline_bgw!E993</f>
        <v>-920792.19999999553</v>
      </c>
      <c r="F993">
        <f>RS_wells_scenario_1_bgw!F993-RS_wells_baseline_bgw!F993</f>
        <v>0</v>
      </c>
      <c r="G993">
        <f>RS_wells_scenario_1_bgw!G993-RS_wells_baseline_bgw!G993</f>
        <v>0</v>
      </c>
      <c r="H993" s="19">
        <f>RS_wells_scenario_1_bgw!H993-RS_wells_baseline_bgw!H993</f>
        <v>-34646.575300008059</v>
      </c>
      <c r="I993">
        <f>RS_wells_scenario_1_bgw!I993-RS_wells_baseline_bgw!I993</f>
        <v>1011293.0050998926</v>
      </c>
      <c r="J993">
        <f>RS_wells_scenario_1_bgw!J993-RS_wells_baseline_bgw!J993</f>
        <v>0.38510000053793192</v>
      </c>
      <c r="K993">
        <f>RS_wells_scenario_1_bgw!K993-RS_wells_baseline_bgw!K993</f>
        <v>-2140115.6200000048</v>
      </c>
      <c r="L993">
        <f>RS_wells_scenario_1_bgw!L993-RS_wells_baseline_bgw!L993</f>
        <v>18265.941999999806</v>
      </c>
      <c r="M993">
        <f>RS_wells_scenario_1_bgw!M993-RS_wells_baseline_bgw!M993</f>
        <v>0</v>
      </c>
      <c r="N993">
        <f>RS_wells_scenario_1_bgw!N993-RS_wells_baseline_bgw!N993</f>
        <v>59208.186599999666</v>
      </c>
      <c r="O993">
        <v>10.145833333333334</v>
      </c>
      <c r="P993">
        <f t="shared" si="198"/>
        <v>1967</v>
      </c>
      <c r="Q993" s="2">
        <f t="shared" si="199"/>
        <v>24644.666666665787</v>
      </c>
      <c r="R993">
        <f t="shared" si="200"/>
        <v>-2.1501663665522961</v>
      </c>
      <c r="S993">
        <f>I993*$O993/ref!$B$3</f>
        <v>235.54660883630228</v>
      </c>
      <c r="T993">
        <f>K993*$O993/ref!$B$3</f>
        <v>-498.46777765342932</v>
      </c>
      <c r="U993">
        <f>L993*$O993/ref!$B$3</f>
        <v>4.2544353353611424</v>
      </c>
      <c r="V993">
        <f>N993*$O993/ref!$B$3</f>
        <v>13.790550808367692</v>
      </c>
      <c r="W993">
        <f t="shared" si="201"/>
        <v>6</v>
      </c>
      <c r="X993" t="str">
        <f t="shared" si="202"/>
        <v>6 1967</v>
      </c>
      <c r="AB993" s="1"/>
    </row>
    <row r="994" spans="1:28" x14ac:dyDescent="0.3">
      <c r="A994">
        <v>331</v>
      </c>
      <c r="B994">
        <v>3</v>
      </c>
      <c r="C994">
        <f>RS_wells_scenario_1_bgw!C994-RS_wells_baseline_bgw!C994</f>
        <v>-65875.200000000186</v>
      </c>
      <c r="D994">
        <f>RS_wells_scenario_1_bgw!D994-RS_wells_baseline_bgw!D994</f>
        <v>-1.0000000009313226E-2</v>
      </c>
      <c r="E994">
        <f>RS_wells_scenario_1_bgw!E994-RS_wells_baseline_bgw!E994</f>
        <v>-920792.19999999553</v>
      </c>
      <c r="F994">
        <f>RS_wells_scenario_1_bgw!F994-RS_wells_baseline_bgw!F994</f>
        <v>0</v>
      </c>
      <c r="G994">
        <f>RS_wells_scenario_1_bgw!G994-RS_wells_baseline_bgw!G994</f>
        <v>0</v>
      </c>
      <c r="H994" s="19">
        <f>RS_wells_scenario_1_bgw!H994-RS_wells_baseline_bgw!H994</f>
        <v>-21526.084199994802</v>
      </c>
      <c r="I994">
        <f>RS_wells_scenario_1_bgw!I994-RS_wells_baseline_bgw!I994</f>
        <v>1033514.1830000877</v>
      </c>
      <c r="J994">
        <f>RS_wells_scenario_1_bgw!J994-RS_wells_baseline_bgw!J994</f>
        <v>0.38080000039190054</v>
      </c>
      <c r="K994">
        <f>RS_wells_scenario_1_bgw!K994-RS_wells_baseline_bgw!K994</f>
        <v>-2140115.6200000048</v>
      </c>
      <c r="L994">
        <f>RS_wells_scenario_1_bgw!L994-RS_wells_baseline_bgw!L994</f>
        <v>20051.932699998841</v>
      </c>
      <c r="M994">
        <f>RS_wells_scenario_1_bgw!M994-RS_wells_baseline_bgw!M994</f>
        <v>0</v>
      </c>
      <c r="N994">
        <f>RS_wells_scenario_1_bgw!N994-RS_wells_baseline_bgw!N994</f>
        <v>79383.560300007463</v>
      </c>
      <c r="O994">
        <v>10.145833333333334</v>
      </c>
      <c r="P994">
        <f t="shared" si="198"/>
        <v>1967</v>
      </c>
      <c r="Q994" s="2">
        <f t="shared" si="199"/>
        <v>24654.81249999912</v>
      </c>
      <c r="R994">
        <f t="shared" si="200"/>
        <v>-2.3117902520046338</v>
      </c>
      <c r="S994">
        <f>I994*$O994/ref!$B$3</f>
        <v>240.72228302008855</v>
      </c>
      <c r="T994">
        <f>K994*$O994/ref!$B$3</f>
        <v>-498.46777765342932</v>
      </c>
      <c r="U994">
        <f>L994*$O994/ref!$B$3</f>
        <v>4.6704216525575051</v>
      </c>
      <c r="V994">
        <f>N994*$O994/ref!$B$3</f>
        <v>18.489723879947025</v>
      </c>
      <c r="W994">
        <f t="shared" si="201"/>
        <v>6</v>
      </c>
      <c r="X994" t="str">
        <f t="shared" si="202"/>
        <v>6 1967</v>
      </c>
      <c r="AB994" s="1"/>
    </row>
    <row r="995" spans="1:28" x14ac:dyDescent="0.3">
      <c r="A995">
        <v>332</v>
      </c>
      <c r="B995">
        <v>1</v>
      </c>
      <c r="C995">
        <f>RS_wells_scenario_1_bgw!C995-RS_wells_baseline_bgw!C995</f>
        <v>-3363544.6425000131</v>
      </c>
      <c r="D995">
        <f>RS_wells_scenario_1_bgw!D995-RS_wells_baseline_bgw!D995</f>
        <v>-1.0100000014062971E-2</v>
      </c>
      <c r="E995">
        <f>RS_wells_scenario_1_bgw!E995-RS_wells_baseline_bgw!E995</f>
        <v>-2829988.0300000012</v>
      </c>
      <c r="F995">
        <f>RS_wells_scenario_1_bgw!F995-RS_wells_baseline_bgw!F995</f>
        <v>0</v>
      </c>
      <c r="G995">
        <f>RS_wells_scenario_1_bgw!G995-RS_wells_baseline_bgw!G995</f>
        <v>0</v>
      </c>
      <c r="H995" s="19">
        <f>RS_wells_scenario_1_bgw!H995-RS_wells_baseline_bgw!H995</f>
        <v>-54223.241200000048</v>
      </c>
      <c r="I995">
        <f>RS_wells_scenario_1_bgw!I995-RS_wells_baseline_bgw!I995</f>
        <v>147039.69820001721</v>
      </c>
      <c r="J995">
        <f>RS_wells_scenario_1_bgw!J995-RS_wells_baseline_bgw!J995</f>
        <v>0.375</v>
      </c>
      <c r="K995">
        <f>RS_wells_scenario_1_bgw!K995-RS_wells_baseline_bgw!K995</f>
        <v>-6558332.5700000226</v>
      </c>
      <c r="L995">
        <f>RS_wells_scenario_1_bgw!L995-RS_wells_baseline_bgw!L995</f>
        <v>92809.327099993825</v>
      </c>
      <c r="M995">
        <f>RS_wells_scenario_1_bgw!M995-RS_wells_baseline_bgw!M995</f>
        <v>0</v>
      </c>
      <c r="N995">
        <f>RS_wells_scenario_1_bgw!N995-RS_wells_baseline_bgw!N995</f>
        <v>70801.736499994993</v>
      </c>
      <c r="O995">
        <v>10.145833333333334</v>
      </c>
      <c r="P995">
        <f t="shared" si="198"/>
        <v>1967</v>
      </c>
      <c r="Q995" s="2">
        <f t="shared" si="199"/>
        <v>24664.958333332452</v>
      </c>
      <c r="R995">
        <f t="shared" si="200"/>
        <v>-2.8642606575027503</v>
      </c>
      <c r="S995">
        <f>I995*$O995/ref!$B$3</f>
        <v>34.247940112970795</v>
      </c>
      <c r="T995">
        <f>K995*$O995/ref!$B$3</f>
        <v>-1527.5424517858562</v>
      </c>
      <c r="U995">
        <f>L995*$O995/ref!$B$3</f>
        <v>21.616803593557254</v>
      </c>
      <c r="V995">
        <f>N995*$O995/ref!$B$3</f>
        <v>16.49087737005355</v>
      </c>
      <c r="W995">
        <f t="shared" si="201"/>
        <v>7</v>
      </c>
      <c r="X995" t="str">
        <f t="shared" si="202"/>
        <v>7 1967</v>
      </c>
      <c r="AB995" s="1"/>
    </row>
    <row r="996" spans="1:28" x14ac:dyDescent="0.3">
      <c r="A996">
        <v>332</v>
      </c>
      <c r="B996">
        <v>2</v>
      </c>
      <c r="C996">
        <f>RS_wells_scenario_1_bgw!C996-RS_wells_baseline_bgw!C996</f>
        <v>-3319687.8033999801</v>
      </c>
      <c r="D996">
        <f>RS_wells_scenario_1_bgw!D996-RS_wells_baseline_bgw!D996</f>
        <v>-1.0400000028312206E-2</v>
      </c>
      <c r="E996">
        <f>RS_wells_scenario_1_bgw!E996-RS_wells_baseline_bgw!E996</f>
        <v>-2829988.0300000012</v>
      </c>
      <c r="F996">
        <f>RS_wells_scenario_1_bgw!F996-RS_wells_baseline_bgw!F996</f>
        <v>0</v>
      </c>
      <c r="G996">
        <f>RS_wells_scenario_1_bgw!G996-RS_wells_baseline_bgw!G996</f>
        <v>0</v>
      </c>
      <c r="H996" s="19">
        <f>RS_wells_scenario_1_bgw!H996-RS_wells_baseline_bgw!H996</f>
        <v>-71646.543200001121</v>
      </c>
      <c r="I996">
        <f>RS_wells_scenario_1_bgw!I996-RS_wells_baseline_bgw!I996</f>
        <v>164259.22229999304</v>
      </c>
      <c r="J996">
        <f>RS_wells_scenario_1_bgw!J996-RS_wells_baseline_bgw!J996</f>
        <v>0.36990000028163195</v>
      </c>
      <c r="K996">
        <f>RS_wells_scenario_1_bgw!K996-RS_wells_baseline_bgw!K996</f>
        <v>-6558332.5700000226</v>
      </c>
      <c r="L996">
        <f>RS_wells_scenario_1_bgw!L996-RS_wells_baseline_bgw!L996</f>
        <v>100401.78249999881</v>
      </c>
      <c r="M996">
        <f>RS_wells_scenario_1_bgw!M996-RS_wells_baseline_bgw!M996</f>
        <v>0</v>
      </c>
      <c r="N996">
        <f>RS_wells_scenario_1_bgw!N996-RS_wells_baseline_bgw!N996</f>
        <v>72429.05380000174</v>
      </c>
      <c r="O996">
        <v>10.145833333333334</v>
      </c>
      <c r="P996">
        <f t="shared" si="198"/>
        <v>1967</v>
      </c>
      <c r="Q996" s="2">
        <f t="shared" si="199"/>
        <v>24675.104166665784</v>
      </c>
      <c r="R996">
        <f t="shared" si="200"/>
        <v>-3.3007009621993784</v>
      </c>
      <c r="S996">
        <f>I996*$O996/ref!$B$3</f>
        <v>38.258647679492185</v>
      </c>
      <c r="T996">
        <f>K996*$O996/ref!$B$3</f>
        <v>-1527.5424517858562</v>
      </c>
      <c r="U996">
        <f>L996*$O996/ref!$B$3</f>
        <v>23.385210092161877</v>
      </c>
      <c r="V996">
        <f>N996*$O996/ref!$B$3</f>
        <v>16.86990606854571</v>
      </c>
      <c r="W996">
        <f t="shared" si="201"/>
        <v>7</v>
      </c>
      <c r="X996" t="str">
        <f t="shared" si="202"/>
        <v>7 1967</v>
      </c>
      <c r="AB996" s="1"/>
    </row>
    <row r="997" spans="1:28" x14ac:dyDescent="0.3">
      <c r="A997">
        <v>332</v>
      </c>
      <c r="B997">
        <v>3</v>
      </c>
      <c r="C997">
        <f>RS_wells_scenario_1_bgw!C997-RS_wells_baseline_bgw!C997</f>
        <v>-3303519.7014000118</v>
      </c>
      <c r="D997">
        <f>RS_wells_scenario_1_bgw!D997-RS_wells_baseline_bgw!D997</f>
        <v>-1.049999997485429E-2</v>
      </c>
      <c r="E997">
        <f>RS_wells_scenario_1_bgw!E997-RS_wells_baseline_bgw!E997</f>
        <v>-2829988.0300000012</v>
      </c>
      <c r="F997">
        <f>RS_wells_scenario_1_bgw!F997-RS_wells_baseline_bgw!F997</f>
        <v>0</v>
      </c>
      <c r="G997">
        <f>RS_wells_scenario_1_bgw!G997-RS_wells_baseline_bgw!G997</f>
        <v>0</v>
      </c>
      <c r="H997" s="19">
        <f>RS_wells_scenario_1_bgw!H997-RS_wells_baseline_bgw!H997</f>
        <v>-88604.119100004435</v>
      </c>
      <c r="I997">
        <f>RS_wells_scenario_1_bgw!I997-RS_wells_baseline_bgw!I997</f>
        <v>157628.16389998794</v>
      </c>
      <c r="J997">
        <f>RS_wells_scenario_1_bgw!J997-RS_wells_baseline_bgw!J997</f>
        <v>0.36569999996572733</v>
      </c>
      <c r="K997">
        <f>RS_wells_scenario_1_bgw!K997-RS_wells_baseline_bgw!K997</f>
        <v>-6558332.5700000226</v>
      </c>
      <c r="L997">
        <f>RS_wells_scenario_1_bgw!L997-RS_wells_baseline_bgw!L997</f>
        <v>108223.82330000401</v>
      </c>
      <c r="M997">
        <f>RS_wells_scenario_1_bgw!M997-RS_wells_baseline_bgw!M997</f>
        <v>0</v>
      </c>
      <c r="N997">
        <f>RS_wells_scenario_1_bgw!N997-RS_wells_baseline_bgw!N997</f>
        <v>71374.246300011873</v>
      </c>
      <c r="O997">
        <v>10.145833333333334</v>
      </c>
      <c r="P997">
        <f t="shared" si="198"/>
        <v>1967</v>
      </c>
      <c r="Q997" s="2">
        <f t="shared" si="199"/>
        <v>24685.249999999116</v>
      </c>
      <c r="R997">
        <f t="shared" si="200"/>
        <v>-3.6650255532649783</v>
      </c>
      <c r="S997">
        <f>I997*$O997/ref!$B$3</f>
        <v>36.714166197626902</v>
      </c>
      <c r="T997">
        <f>K997*$O997/ref!$B$3</f>
        <v>-1527.5424517858562</v>
      </c>
      <c r="U997">
        <f>L997*$O997/ref!$B$3</f>
        <v>25.207090769007287</v>
      </c>
      <c r="V997">
        <f>N997*$O997/ref!$B$3</f>
        <v>16.624224225257205</v>
      </c>
      <c r="W997">
        <f t="shared" si="201"/>
        <v>7</v>
      </c>
      <c r="X997" t="str">
        <f t="shared" si="202"/>
        <v>7 1967</v>
      </c>
      <c r="AB997" s="1"/>
    </row>
    <row r="998" spans="1:28" x14ac:dyDescent="0.3">
      <c r="A998">
        <v>333</v>
      </c>
      <c r="B998">
        <v>1</v>
      </c>
      <c r="C998">
        <f>RS_wells_scenario_1_bgw!C998-RS_wells_baseline_bgw!C998</f>
        <v>-3654692.4585000277</v>
      </c>
      <c r="D998">
        <f>RS_wells_scenario_1_bgw!D998-RS_wells_baseline_bgw!D998</f>
        <v>-1.0699999984353781E-2</v>
      </c>
      <c r="E998">
        <f>RS_wells_scenario_1_bgw!E998-RS_wells_baseline_bgw!E998</f>
        <v>-3106207.8599999994</v>
      </c>
      <c r="F998">
        <f>RS_wells_scenario_1_bgw!F998-RS_wells_baseline_bgw!F998</f>
        <v>0</v>
      </c>
      <c r="G998">
        <f>RS_wells_scenario_1_bgw!G998-RS_wells_baseline_bgw!G998</f>
        <v>0</v>
      </c>
      <c r="H998" s="19">
        <f>RS_wells_scenario_1_bgw!H998-RS_wells_baseline_bgw!H998</f>
        <v>-90153.475999996066</v>
      </c>
      <c r="I998">
        <f>RS_wells_scenario_1_bgw!I998-RS_wells_baseline_bgw!I998</f>
        <v>145573.84349999949</v>
      </c>
      <c r="J998">
        <f>RS_wells_scenario_1_bgw!J998-RS_wells_baseline_bgw!J998</f>
        <v>0.35850000008940697</v>
      </c>
      <c r="K998">
        <f>RS_wells_scenario_1_bgw!K998-RS_wells_baseline_bgw!K998</f>
        <v>-7197554.5199999809</v>
      </c>
      <c r="L998">
        <f>RS_wells_scenario_1_bgw!L998-RS_wells_baseline_bgw!L998</f>
        <v>126544.65520000458</v>
      </c>
      <c r="M998">
        <f>RS_wells_scenario_1_bgw!M998-RS_wells_baseline_bgw!M998</f>
        <v>0</v>
      </c>
      <c r="N998">
        <f>RS_wells_scenario_1_bgw!N998-RS_wells_baseline_bgw!N998</f>
        <v>72343.839499995112</v>
      </c>
      <c r="O998">
        <v>10.145833333333334</v>
      </c>
      <c r="P998">
        <f t="shared" si="198"/>
        <v>1967</v>
      </c>
      <c r="Q998" s="2">
        <f t="shared" si="199"/>
        <v>24695.395833332448</v>
      </c>
      <c r="R998">
        <f t="shared" si="200"/>
        <v>-3.722733459335422</v>
      </c>
      <c r="S998">
        <f>I998*$O998/ref!$B$3</f>
        <v>33.906518683281561</v>
      </c>
      <c r="T998">
        <f>K998*$O998/ref!$B$3</f>
        <v>-1676.4276530647342</v>
      </c>
      <c r="U998">
        <f>L998*$O998/ref!$B$3</f>
        <v>29.47431085590863</v>
      </c>
      <c r="V998">
        <f>N998*$O998/ref!$B$3</f>
        <v>16.850058270440016</v>
      </c>
      <c r="W998">
        <f t="shared" si="201"/>
        <v>8</v>
      </c>
      <c r="X998" t="str">
        <f t="shared" si="202"/>
        <v>8 1967</v>
      </c>
      <c r="AB998" s="1"/>
    </row>
    <row r="999" spans="1:28" x14ac:dyDescent="0.3">
      <c r="A999">
        <v>333</v>
      </c>
      <c r="B999">
        <v>2</v>
      </c>
      <c r="C999">
        <f>RS_wells_scenario_1_bgw!C999-RS_wells_baseline_bgw!C999</f>
        <v>-3652434.2303000093</v>
      </c>
      <c r="D999">
        <f>RS_wells_scenario_1_bgw!D999-RS_wells_baseline_bgw!D999</f>
        <v>-1.0999999998603016E-2</v>
      </c>
      <c r="E999">
        <f>RS_wells_scenario_1_bgw!E999-RS_wells_baseline_bgw!E999</f>
        <v>-3106207.8599999994</v>
      </c>
      <c r="F999">
        <f>RS_wells_scenario_1_bgw!F999-RS_wells_baseline_bgw!F999</f>
        <v>0</v>
      </c>
      <c r="G999">
        <f>RS_wells_scenario_1_bgw!G999-RS_wells_baseline_bgw!G999</f>
        <v>0</v>
      </c>
      <c r="H999" s="19">
        <f>RS_wells_scenario_1_bgw!H999-RS_wells_baseline_bgw!H999</f>
        <v>-87476.648300006986</v>
      </c>
      <c r="I999">
        <f>RS_wells_scenario_1_bgw!I999-RS_wells_baseline_bgw!I999</f>
        <v>124565.98319999874</v>
      </c>
      <c r="J999">
        <f>RS_wells_scenario_1_bgw!J999-RS_wells_baseline_bgw!J999</f>
        <v>0.35290000028908253</v>
      </c>
      <c r="K999">
        <f>RS_wells_scenario_1_bgw!K999-RS_wells_baseline_bgw!K999</f>
        <v>-7197554.5199999809</v>
      </c>
      <c r="L999">
        <f>RS_wells_scenario_1_bgw!L999-RS_wells_baseline_bgw!L999</f>
        <v>133815.52950000763</v>
      </c>
      <c r="M999">
        <f>RS_wells_scenario_1_bgw!M999-RS_wells_baseline_bgw!M999</f>
        <v>0</v>
      </c>
      <c r="N999">
        <f>RS_wells_scenario_1_bgw!N999-RS_wells_baseline_bgw!N999</f>
        <v>76255.626499995589</v>
      </c>
      <c r="O999">
        <v>10.145833333333334</v>
      </c>
      <c r="P999">
        <f t="shared" si="198"/>
        <v>1967</v>
      </c>
      <c r="Q999" s="2">
        <f t="shared" si="199"/>
        <v>24705.54166666578</v>
      </c>
      <c r="R999">
        <f t="shared" si="200"/>
        <v>-3.7510257686140336</v>
      </c>
      <c r="S999">
        <f>I999*$O999/ref!$B$3</f>
        <v>29.01344592630825</v>
      </c>
      <c r="T999">
        <f>K999*$O999/ref!$B$3</f>
        <v>-1676.4276530647342</v>
      </c>
      <c r="U999">
        <f>L999*$O999/ref!$B$3</f>
        <v>31.167815879679235</v>
      </c>
      <c r="V999">
        <f>N999*$O999/ref!$B$3</f>
        <v>17.761177162485581</v>
      </c>
      <c r="W999">
        <f t="shared" si="201"/>
        <v>8</v>
      </c>
      <c r="X999" t="str">
        <f t="shared" si="202"/>
        <v>8 1967</v>
      </c>
      <c r="AB999" s="1"/>
    </row>
    <row r="1000" spans="1:28" x14ac:dyDescent="0.3">
      <c r="A1000">
        <v>333</v>
      </c>
      <c r="B1000">
        <v>3</v>
      </c>
      <c r="C1000">
        <f>RS_wells_scenario_1_bgw!C1000-RS_wells_baseline_bgw!C1000</f>
        <v>-3706889.1766000092</v>
      </c>
      <c r="D1000">
        <f>RS_wells_scenario_1_bgw!D1000-RS_wells_baseline_bgw!D1000</f>
        <v>-1.1100000003352761E-2</v>
      </c>
      <c r="E1000">
        <f>RS_wells_scenario_1_bgw!E1000-RS_wells_baseline_bgw!E1000</f>
        <v>-3106207.8599999994</v>
      </c>
      <c r="F1000">
        <f>RS_wells_scenario_1_bgw!F1000-RS_wells_baseline_bgw!F1000</f>
        <v>0</v>
      </c>
      <c r="G1000">
        <f>RS_wells_scenario_1_bgw!G1000-RS_wells_baseline_bgw!G1000</f>
        <v>0</v>
      </c>
      <c r="H1000" s="19">
        <f>RS_wells_scenario_1_bgw!H1000-RS_wells_baseline_bgw!H1000</f>
        <v>-61199.354200005531</v>
      </c>
      <c r="I1000">
        <f>RS_wells_scenario_1_bgw!I1000-RS_wells_baseline_bgw!I1000</f>
        <v>103948.70780000091</v>
      </c>
      <c r="J1000">
        <f>RS_wells_scenario_1_bgw!J1000-RS_wells_baseline_bgw!J1000</f>
        <v>0.34889999963343143</v>
      </c>
      <c r="K1000">
        <f>RS_wells_scenario_1_bgw!K1000-RS_wells_baseline_bgw!K1000</f>
        <v>-7197554.5199999809</v>
      </c>
      <c r="L1000">
        <f>RS_wells_scenario_1_bgw!L1000-RS_wells_baseline_bgw!L1000</f>
        <v>142900.78580000997</v>
      </c>
      <c r="M1000">
        <f>RS_wells_scenario_1_bgw!M1000-RS_wells_baseline_bgw!M1000</f>
        <v>0</v>
      </c>
      <c r="N1000">
        <f>RS_wells_scenario_1_bgw!N1000-RS_wells_baseline_bgw!N1000</f>
        <v>80967.430099993944</v>
      </c>
      <c r="O1000">
        <v>10.145833333333334</v>
      </c>
      <c r="P1000">
        <f t="shared" si="198"/>
        <v>1967</v>
      </c>
      <c r="Q1000" s="2">
        <f t="shared" si="199"/>
        <v>24715.687499999112</v>
      </c>
      <c r="R1000">
        <f t="shared" si="200"/>
        <v>-3.2569710034364139</v>
      </c>
      <c r="S1000">
        <f>I1000*$O1000/ref!$B$3</f>
        <v>24.211346752850687</v>
      </c>
      <c r="T1000">
        <f>K1000*$O1000/ref!$B$3</f>
        <v>-1676.4276530647342</v>
      </c>
      <c r="U1000">
        <f>L1000*$O1000/ref!$B$3</f>
        <v>33.283920016741682</v>
      </c>
      <c r="V1000">
        <f>N1000*$O1000/ref!$B$3</f>
        <v>18.858632948183086</v>
      </c>
      <c r="W1000">
        <f t="shared" si="201"/>
        <v>8</v>
      </c>
      <c r="X1000" t="str">
        <f t="shared" si="202"/>
        <v>8 1967</v>
      </c>
      <c r="AB1000" s="1"/>
    </row>
    <row r="1001" spans="1:28" x14ac:dyDescent="0.3">
      <c r="A1001">
        <v>334</v>
      </c>
      <c r="B1001">
        <v>1</v>
      </c>
      <c r="C1001">
        <f>RS_wells_scenario_1_bgw!C1001-RS_wells_baseline_bgw!C1001</f>
        <v>-2405631.1445000023</v>
      </c>
      <c r="D1001">
        <f>RS_wells_scenario_1_bgw!D1001-RS_wells_baseline_bgw!D1001</f>
        <v>-1.1300000012852252E-2</v>
      </c>
      <c r="E1001">
        <f>RS_wells_scenario_1_bgw!E1001-RS_wells_baseline_bgw!E1001</f>
        <v>-1394337.4699999988</v>
      </c>
      <c r="F1001">
        <f>RS_wells_scenario_1_bgw!F1001-RS_wells_baseline_bgw!F1001</f>
        <v>0</v>
      </c>
      <c r="G1001">
        <f>RS_wells_scenario_1_bgw!G1001-RS_wells_baseline_bgw!G1001</f>
        <v>0</v>
      </c>
      <c r="H1001" s="19">
        <f>RS_wells_scenario_1_bgw!H1001-RS_wells_baseline_bgw!H1001</f>
        <v>-102506.30249999464</v>
      </c>
      <c r="I1001">
        <f>RS_wells_scenario_1_bgw!I1001-RS_wells_baseline_bgw!I1001</f>
        <v>-826739.73940000683</v>
      </c>
      <c r="J1001">
        <f>RS_wells_scenario_1_bgw!J1001-RS_wells_baseline_bgw!J1001</f>
        <v>0.34950000047683716</v>
      </c>
      <c r="K1001">
        <f>RS_wells_scenario_1_bgw!K1001-RS_wells_baseline_bgw!K1001</f>
        <v>-3235983.1600000113</v>
      </c>
      <c r="L1001">
        <f>RS_wells_scenario_1_bgw!L1001-RS_wells_baseline_bgw!L1001</f>
        <v>70531.285400003195</v>
      </c>
      <c r="M1001">
        <f>RS_wells_scenario_1_bgw!M1001-RS_wells_baseline_bgw!M1001</f>
        <v>0</v>
      </c>
      <c r="N1001">
        <f>RS_wells_scenario_1_bgw!N1001-RS_wells_baseline_bgw!N1001</f>
        <v>87357.934199988842</v>
      </c>
      <c r="O1001">
        <v>10.145833333333334</v>
      </c>
      <c r="P1001">
        <f t="shared" si="198"/>
        <v>1967</v>
      </c>
      <c r="Q1001" s="2">
        <f t="shared" si="199"/>
        <v>24725.833333332444</v>
      </c>
      <c r="R1001">
        <f t="shared" si="200"/>
        <v>-4.3496961443295188</v>
      </c>
      <c r="S1001">
        <f>I1001*$O1001/ref!$B$3</f>
        <v>-192.56114797970392</v>
      </c>
      <c r="T1001">
        <f>K1001*$O1001/ref!$B$3</f>
        <v>-753.71317288414718</v>
      </c>
      <c r="U1001">
        <f>L1001*$O1001/ref!$B$3</f>
        <v>16.427884904825508</v>
      </c>
      <c r="V1001">
        <f>N1001*$O1001/ref!$B$3</f>
        <v>20.347085416377109</v>
      </c>
      <c r="W1001">
        <f t="shared" si="201"/>
        <v>9</v>
      </c>
      <c r="X1001" t="str">
        <f t="shared" si="202"/>
        <v>9 1967</v>
      </c>
      <c r="AB1001" s="1"/>
    </row>
    <row r="1002" spans="1:28" x14ac:dyDescent="0.3">
      <c r="A1002">
        <v>334</v>
      </c>
      <c r="B1002">
        <v>2</v>
      </c>
      <c r="C1002">
        <f>RS_wells_scenario_1_bgw!C1002-RS_wells_baseline_bgw!C1002</f>
        <v>-1955913.0995000005</v>
      </c>
      <c r="D1002">
        <f>RS_wells_scenario_1_bgw!D1002-RS_wells_baseline_bgw!D1002</f>
        <v>-1.1500000022351742E-2</v>
      </c>
      <c r="E1002">
        <f>RS_wells_scenario_1_bgw!E1002-RS_wells_baseline_bgw!E1002</f>
        <v>-1394337.4699999988</v>
      </c>
      <c r="F1002">
        <f>RS_wells_scenario_1_bgw!F1002-RS_wells_baseline_bgw!F1002</f>
        <v>0</v>
      </c>
      <c r="G1002">
        <f>RS_wells_scenario_1_bgw!G1002-RS_wells_baseline_bgw!G1002</f>
        <v>0</v>
      </c>
      <c r="H1002" s="19">
        <f>RS_wells_scenario_1_bgw!H1002-RS_wells_baseline_bgw!H1002</f>
        <v>-89413.243799999356</v>
      </c>
      <c r="I1002">
        <f>RS_wells_scenario_1_bgw!I1002-RS_wells_baseline_bgw!I1002</f>
        <v>-422681.74509999901</v>
      </c>
      <c r="J1002">
        <f>RS_wells_scenario_1_bgw!J1002-RS_wells_baseline_bgw!J1002</f>
        <v>0.3515000008046627</v>
      </c>
      <c r="K1002">
        <f>RS_wells_scenario_1_bgw!K1002-RS_wells_baseline_bgw!K1002</f>
        <v>-3235983.1600000113</v>
      </c>
      <c r="L1002">
        <f>RS_wells_scenario_1_bgw!L1002-RS_wells_baseline_bgw!L1002</f>
        <v>71821.749600000679</v>
      </c>
      <c r="M1002">
        <f>RS_wells_scenario_1_bgw!M1002-RS_wells_baseline_bgw!M1002</f>
        <v>0</v>
      </c>
      <c r="N1002">
        <f>RS_wells_scenario_1_bgw!N1002-RS_wells_baseline_bgw!N1002</f>
        <v>91798.905800014734</v>
      </c>
      <c r="O1002">
        <v>10.145833333333334</v>
      </c>
      <c r="P1002">
        <f t="shared" si="198"/>
        <v>1967</v>
      </c>
      <c r="Q1002" s="2">
        <f t="shared" si="199"/>
        <v>24735.979166665777</v>
      </c>
      <c r="R1002">
        <f t="shared" si="200"/>
        <v>-4.1514810904928776</v>
      </c>
      <c r="S1002">
        <f>I1002*$O1002/ref!$B$3</f>
        <v>-98.449461405580209</v>
      </c>
      <c r="T1002">
        <f>K1002*$O1002/ref!$B$3</f>
        <v>-753.71317288414718</v>
      </c>
      <c r="U1002">
        <f>L1002*$O1002/ref!$B$3</f>
        <v>16.728455030991896</v>
      </c>
      <c r="V1002">
        <f>N1002*$O1002/ref!$B$3</f>
        <v>21.381460019038482</v>
      </c>
      <c r="W1002">
        <f t="shared" si="201"/>
        <v>9</v>
      </c>
      <c r="X1002" t="str">
        <f t="shared" si="202"/>
        <v>9 1967</v>
      </c>
      <c r="AB1002" s="1"/>
    </row>
    <row r="1003" spans="1:28" x14ac:dyDescent="0.3">
      <c r="A1003">
        <v>334</v>
      </c>
      <c r="B1003">
        <v>3</v>
      </c>
      <c r="C1003">
        <f>RS_wells_scenario_1_bgw!C1003-RS_wells_baseline_bgw!C1003</f>
        <v>-1692965.485799998</v>
      </c>
      <c r="D1003">
        <f>RS_wells_scenario_1_bgw!D1003-RS_wells_baseline_bgw!D1003</f>
        <v>-1.1699999973643571E-2</v>
      </c>
      <c r="E1003">
        <f>RS_wells_scenario_1_bgw!E1003-RS_wells_baseline_bgw!E1003</f>
        <v>-1394337.4699999988</v>
      </c>
      <c r="F1003">
        <f>RS_wells_scenario_1_bgw!F1003-RS_wells_baseline_bgw!F1003</f>
        <v>0</v>
      </c>
      <c r="G1003">
        <f>RS_wells_scenario_1_bgw!G1003-RS_wells_baseline_bgw!G1003</f>
        <v>0</v>
      </c>
      <c r="H1003" s="19">
        <f>RS_wells_scenario_1_bgw!H1003-RS_wells_baseline_bgw!H1003</f>
        <v>-95524.511500000954</v>
      </c>
      <c r="I1003">
        <f>RS_wells_scenario_1_bgw!I1003-RS_wells_baseline_bgw!I1003</f>
        <v>-115622.58839999884</v>
      </c>
      <c r="J1003">
        <f>RS_wells_scenario_1_bgw!J1003-RS_wells_baseline_bgw!J1003</f>
        <v>0.35470000002533197</v>
      </c>
      <c r="K1003">
        <f>RS_wells_scenario_1_bgw!K1003-RS_wells_baseline_bgw!K1003</f>
        <v>-3235983.1600000113</v>
      </c>
      <c r="L1003">
        <f>RS_wells_scenario_1_bgw!L1003-RS_wells_baseline_bgw!L1003</f>
        <v>73704.331799998879</v>
      </c>
      <c r="M1003">
        <f>RS_wells_scenario_1_bgw!M1003-RS_wells_baseline_bgw!M1003</f>
        <v>0</v>
      </c>
      <c r="N1003">
        <f>RS_wells_scenario_1_bgw!N1003-RS_wells_baseline_bgw!N1003</f>
        <v>94595.587099999189</v>
      </c>
      <c r="O1003">
        <v>10.145833333333334</v>
      </c>
      <c r="P1003">
        <f t="shared" si="198"/>
        <v>1967</v>
      </c>
      <c r="Q1003" s="2">
        <f t="shared" si="199"/>
        <v>24746.124999999109</v>
      </c>
      <c r="R1003">
        <f t="shared" si="200"/>
        <v>-4.3555578144329932</v>
      </c>
      <c r="S1003">
        <f>I1003*$O1003/ref!$B$3</f>
        <v>-26.930383642676503</v>
      </c>
      <c r="T1003">
        <f>K1003*$O1003/ref!$B$3</f>
        <v>-753.71317288414718</v>
      </c>
      <c r="U1003">
        <f>L1003*$O1003/ref!$B$3</f>
        <v>17.166939081439136</v>
      </c>
      <c r="V1003">
        <f>N1003*$O1003/ref!$B$3</f>
        <v>22.032852635110387</v>
      </c>
      <c r="W1003">
        <f t="shared" si="201"/>
        <v>9</v>
      </c>
      <c r="X1003" t="str">
        <f t="shared" si="202"/>
        <v>9 1967</v>
      </c>
      <c r="AB1003" s="1"/>
    </row>
    <row r="1004" spans="1:28" x14ac:dyDescent="0.3">
      <c r="A1004">
        <v>335</v>
      </c>
      <c r="B1004">
        <v>1</v>
      </c>
      <c r="C1004">
        <f>RS_wells_scenario_1_bgw!C1004-RS_wells_baseline_bgw!C1004</f>
        <v>-1540485.2102000117</v>
      </c>
      <c r="D1004">
        <f>RS_wells_scenario_1_bgw!D1004-RS_wells_baseline_bgw!D1004</f>
        <v>-1.1800000036600977E-2</v>
      </c>
      <c r="E1004">
        <f>RS_wells_scenario_1_bgw!E1004-RS_wells_baseline_bgw!E1004</f>
        <v>0</v>
      </c>
      <c r="F1004">
        <f>RS_wells_scenario_1_bgw!F1004-RS_wells_baseline_bgw!F1004</f>
        <v>0</v>
      </c>
      <c r="G1004">
        <f>RS_wells_scenario_1_bgw!G1004-RS_wells_baseline_bgw!G1004</f>
        <v>0</v>
      </c>
      <c r="H1004" s="19">
        <f>RS_wells_scenario_1_bgw!H1004-RS_wells_baseline_bgw!H1004</f>
        <v>-76841.953500002623</v>
      </c>
      <c r="I1004">
        <f>RS_wells_scenario_1_bgw!I1004-RS_wells_baseline_bgw!I1004</f>
        <v>-1779617.5525999963</v>
      </c>
      <c r="J1004">
        <f>RS_wells_scenario_1_bgw!J1004-RS_wells_baseline_bgw!J1004</f>
        <v>0.35900000017136335</v>
      </c>
      <c r="K1004">
        <f>RS_wells_scenario_1_bgw!K1004-RS_wells_baseline_bgw!K1004</f>
        <v>-9239.4000000003725</v>
      </c>
      <c r="L1004">
        <f>RS_wells_scenario_1_bgw!L1004-RS_wells_baseline_bgw!L1004</f>
        <v>78175.285500004888</v>
      </c>
      <c r="M1004">
        <f>RS_wells_scenario_1_bgw!M1004-RS_wells_baseline_bgw!M1004</f>
        <v>0</v>
      </c>
      <c r="N1004">
        <f>RS_wells_scenario_1_bgw!N1004-RS_wells_baseline_bgw!N1004</f>
        <v>93383.681799992919</v>
      </c>
      <c r="O1004">
        <v>10.145833333333334</v>
      </c>
      <c r="P1004">
        <f t="shared" si="198"/>
        <v>1967</v>
      </c>
      <c r="Q1004" s="2">
        <f t="shared" si="199"/>
        <v>24756.270833332441</v>
      </c>
      <c r="R1004">
        <f t="shared" si="200"/>
        <v>-3.8997854593355221</v>
      </c>
      <c r="S1004">
        <f>I1004*$O1004/ref!$B$3</f>
        <v>-414.50190738645847</v>
      </c>
      <c r="T1004">
        <f>K1004*$O1004/ref!$B$3</f>
        <v>-2.1520067148761202</v>
      </c>
      <c r="U1004">
        <f>L1004*$O1004/ref!$B$3</f>
        <v>18.208297003415968</v>
      </c>
      <c r="V1004">
        <f>N1004*$O1004/ref!$B$3</f>
        <v>21.750580156009217</v>
      </c>
      <c r="W1004">
        <f t="shared" si="201"/>
        <v>10</v>
      </c>
      <c r="X1004" t="str">
        <f t="shared" si="202"/>
        <v>10 1967</v>
      </c>
      <c r="AB1004" s="1"/>
    </row>
    <row r="1005" spans="1:28" x14ac:dyDescent="0.3">
      <c r="A1005">
        <v>335</v>
      </c>
      <c r="B1005">
        <v>2</v>
      </c>
      <c r="C1005">
        <f>RS_wells_scenario_1_bgw!C1005-RS_wells_baseline_bgw!C1005</f>
        <v>-1017373.567900002</v>
      </c>
      <c r="D1005">
        <f>RS_wells_scenario_1_bgw!D1005-RS_wells_baseline_bgw!D1005</f>
        <v>-1.2099999992642552E-2</v>
      </c>
      <c r="E1005">
        <f>RS_wells_scenario_1_bgw!E1005-RS_wells_baseline_bgw!E1005</f>
        <v>0</v>
      </c>
      <c r="F1005">
        <f>RS_wells_scenario_1_bgw!F1005-RS_wells_baseline_bgw!F1005</f>
        <v>0</v>
      </c>
      <c r="G1005">
        <f>RS_wells_scenario_1_bgw!G1005-RS_wells_baseline_bgw!G1005</f>
        <v>0</v>
      </c>
      <c r="H1005" s="19">
        <f>RS_wells_scenario_1_bgw!H1005-RS_wells_baseline_bgw!H1005</f>
        <v>-66321.553499996662</v>
      </c>
      <c r="I1005">
        <f>RS_wells_scenario_1_bgw!I1005-RS_wells_baseline_bgw!I1005</f>
        <v>-1244109.2813000008</v>
      </c>
      <c r="J1005">
        <f>RS_wells_scenario_1_bgw!J1005-RS_wells_baseline_bgw!J1005</f>
        <v>0.36439999938011169</v>
      </c>
      <c r="K1005">
        <f>RS_wells_scenario_1_bgw!K1005-RS_wells_baseline_bgw!K1005</f>
        <v>-9239.4000000003725</v>
      </c>
      <c r="L1005">
        <f>RS_wells_scenario_1_bgw!L1005-RS_wells_baseline_bgw!L1005</f>
        <v>76663.951399996877</v>
      </c>
      <c r="M1005">
        <f>RS_wells_scenario_1_bgw!M1005-RS_wells_baseline_bgw!M1005</f>
        <v>0</v>
      </c>
      <c r="N1005">
        <f>RS_wells_scenario_1_bgw!N1005-RS_wells_baseline_bgw!N1005</f>
        <v>92679.767000004649</v>
      </c>
      <c r="O1005">
        <v>10.145833333333334</v>
      </c>
      <c r="P1005">
        <f t="shared" si="198"/>
        <v>1967</v>
      </c>
      <c r="Q1005" s="2">
        <f t="shared" si="199"/>
        <v>24766.416666665773</v>
      </c>
      <c r="R1005">
        <f t="shared" si="200"/>
        <v>-3.6426419358534092</v>
      </c>
      <c r="S1005">
        <f>I1005*$O1005/ref!$B$3</f>
        <v>-289.77331075580639</v>
      </c>
      <c r="T1005">
        <f>K1005*$O1005/ref!$B$3</f>
        <v>-2.1520067148761202</v>
      </c>
      <c r="U1005">
        <f>L1005*$O1005/ref!$B$3</f>
        <v>17.856282680880049</v>
      </c>
      <c r="V1005">
        <f>N1005*$O1005/ref!$B$3</f>
        <v>21.586626936506288</v>
      </c>
      <c r="W1005">
        <f t="shared" si="201"/>
        <v>10</v>
      </c>
      <c r="X1005" t="str">
        <f t="shared" si="202"/>
        <v>10 1967</v>
      </c>
      <c r="AB1005" s="1"/>
    </row>
    <row r="1006" spans="1:28" x14ac:dyDescent="0.3">
      <c r="A1006">
        <v>335</v>
      </c>
      <c r="B1006">
        <v>3</v>
      </c>
      <c r="C1006">
        <f>RS_wells_scenario_1_bgw!C1006-RS_wells_baseline_bgw!C1006</f>
        <v>-692122.91619999707</v>
      </c>
      <c r="D1006">
        <f>RS_wells_scenario_1_bgw!D1006-RS_wells_baseline_bgw!D1006</f>
        <v>-1.2199999997392297E-2</v>
      </c>
      <c r="E1006">
        <f>RS_wells_scenario_1_bgw!E1006-RS_wells_baseline_bgw!E1006</f>
        <v>0</v>
      </c>
      <c r="F1006">
        <f>RS_wells_scenario_1_bgw!F1006-RS_wells_baseline_bgw!F1006</f>
        <v>0</v>
      </c>
      <c r="G1006">
        <f>RS_wells_scenario_1_bgw!G1006-RS_wells_baseline_bgw!G1006</f>
        <v>0</v>
      </c>
      <c r="H1006" s="19">
        <f>RS_wells_scenario_1_bgw!H1006-RS_wells_baseline_bgw!H1006</f>
        <v>-53562.103000000119</v>
      </c>
      <c r="I1006">
        <f>RS_wells_scenario_1_bgw!I1006-RS_wells_baseline_bgw!I1006</f>
        <v>-908204.05380000174</v>
      </c>
      <c r="J1006">
        <f>RS_wells_scenario_1_bgw!J1006-RS_wells_baseline_bgw!J1006</f>
        <v>0.37060000002384186</v>
      </c>
      <c r="K1006">
        <f>RS_wells_scenario_1_bgw!K1006-RS_wells_baseline_bgw!K1006</f>
        <v>-9239.4000000003725</v>
      </c>
      <c r="L1006">
        <f>RS_wells_scenario_1_bgw!L1006-RS_wells_baseline_bgw!L1006</f>
        <v>74948.694699987769</v>
      </c>
      <c r="M1006">
        <f>RS_wells_scenario_1_bgw!M1006-RS_wells_baseline_bgw!M1006</f>
        <v>0</v>
      </c>
      <c r="N1006">
        <f>RS_wells_scenario_1_bgw!N1006-RS_wells_baseline_bgw!N1006</f>
        <v>91830.360799998045</v>
      </c>
      <c r="O1006">
        <v>10.145833333333334</v>
      </c>
      <c r="P1006">
        <f t="shared" si="198"/>
        <v>1967</v>
      </c>
      <c r="Q1006" s="2">
        <f t="shared" si="199"/>
        <v>24776.562499999105</v>
      </c>
      <c r="R1006">
        <f t="shared" si="200"/>
        <v>-3.330869731958721</v>
      </c>
      <c r="S1006">
        <f>I1006*$O1006/ref!$B$3</f>
        <v>-211.53551337264733</v>
      </c>
      <c r="T1006">
        <f>K1006*$O1006/ref!$B$3</f>
        <v>-2.1520067148761202</v>
      </c>
      <c r="U1006">
        <f>L1006*$O1006/ref!$B$3</f>
        <v>17.456771464117523</v>
      </c>
      <c r="V1006">
        <f>N1006*$O1006/ref!$B$3</f>
        <v>21.388786400749471</v>
      </c>
      <c r="W1006">
        <f t="shared" si="201"/>
        <v>10</v>
      </c>
      <c r="X1006" t="str">
        <f t="shared" si="202"/>
        <v>10 1967</v>
      </c>
      <c r="AB1006" s="1"/>
    </row>
    <row r="1007" spans="1:28" x14ac:dyDescent="0.3">
      <c r="A1007">
        <v>336</v>
      </c>
      <c r="B1007">
        <v>1</v>
      </c>
      <c r="C1007">
        <f>RS_wells_scenario_1_bgw!C1007-RS_wells_baseline_bgw!C1007</f>
        <v>-472924.28230001032</v>
      </c>
      <c r="D1007">
        <f>RS_wells_scenario_1_bgw!D1007-RS_wells_baseline_bgw!D1007</f>
        <v>-1.2399999948684126E-2</v>
      </c>
      <c r="E1007">
        <f>RS_wells_scenario_1_bgw!E1007-RS_wells_baseline_bgw!E1007</f>
        <v>0</v>
      </c>
      <c r="F1007">
        <f>RS_wells_scenario_1_bgw!F1007-RS_wells_baseline_bgw!F1007</f>
        <v>0</v>
      </c>
      <c r="G1007">
        <f>RS_wells_scenario_1_bgw!G1007-RS_wells_baseline_bgw!G1007</f>
        <v>0</v>
      </c>
      <c r="H1007" s="19">
        <f>RS_wells_scenario_1_bgw!H1007-RS_wells_baseline_bgw!H1007</f>
        <v>-54697.392099998891</v>
      </c>
      <c r="I1007">
        <f>RS_wells_scenario_1_bgw!I1007-RS_wells_baseline_bgw!I1007</f>
        <v>-653644.97779999673</v>
      </c>
      <c r="J1007">
        <f>RS_wells_scenario_1_bgw!J1007-RS_wells_baseline_bgw!J1007</f>
        <v>0.37799999956041574</v>
      </c>
      <c r="K1007">
        <f>RS_wells_scenario_1_bgw!K1007-RS_wells_baseline_bgw!K1007</f>
        <v>-9239.4000000003725</v>
      </c>
      <c r="L1007">
        <f>RS_wells_scenario_1_bgw!L1007-RS_wells_baseline_bgw!L1007</f>
        <v>38305.99849999696</v>
      </c>
      <c r="M1007">
        <f>RS_wells_scenario_1_bgw!M1007-RS_wells_baseline_bgw!M1007</f>
        <v>0</v>
      </c>
      <c r="N1007">
        <f>RS_wells_scenario_1_bgw!N1007-RS_wells_baseline_bgw!N1007</f>
        <v>96933.308499991894</v>
      </c>
      <c r="O1007">
        <v>10.145833333333334</v>
      </c>
      <c r="P1007">
        <f t="shared" si="198"/>
        <v>1967</v>
      </c>
      <c r="Q1007" s="2">
        <f t="shared" si="199"/>
        <v>24786.708333332437</v>
      </c>
      <c r="R1007">
        <f t="shared" si="200"/>
        <v>-3.4737846643755046</v>
      </c>
      <c r="S1007">
        <f>I1007*$O1007/ref!$B$3</f>
        <v>-152.24455931885063</v>
      </c>
      <c r="T1007">
        <f>K1007*$O1007/ref!$B$3</f>
        <v>-2.1520067148761202</v>
      </c>
      <c r="U1007">
        <f>L1007*$O1007/ref!$B$3</f>
        <v>8.9220908275455884</v>
      </c>
      <c r="V1007">
        <f>N1007*$O1007/ref!$B$3</f>
        <v>22.57734601674704</v>
      </c>
      <c r="W1007">
        <f t="shared" si="201"/>
        <v>11</v>
      </c>
      <c r="X1007" t="str">
        <f t="shared" si="202"/>
        <v>11 1967</v>
      </c>
      <c r="AB1007" s="1"/>
    </row>
    <row r="1008" spans="1:28" x14ac:dyDescent="0.3">
      <c r="A1008">
        <v>336</v>
      </c>
      <c r="B1008">
        <v>2</v>
      </c>
      <c r="C1008">
        <f>RS_wells_scenario_1_bgw!C1008-RS_wells_baseline_bgw!C1008</f>
        <v>-333891.4537999928</v>
      </c>
      <c r="D1008">
        <f>RS_wells_scenario_1_bgw!D1008-RS_wells_baseline_bgw!D1008</f>
        <v>-1.2600000016391277E-2</v>
      </c>
      <c r="E1008">
        <f>RS_wells_scenario_1_bgw!E1008-RS_wells_baseline_bgw!E1008</f>
        <v>0</v>
      </c>
      <c r="F1008">
        <f>RS_wells_scenario_1_bgw!F1008-RS_wells_baseline_bgw!F1008</f>
        <v>0</v>
      </c>
      <c r="G1008">
        <f>RS_wells_scenario_1_bgw!G1008-RS_wells_baseline_bgw!G1008</f>
        <v>0</v>
      </c>
      <c r="H1008" s="19">
        <f>RS_wells_scenario_1_bgw!H1008-RS_wells_baseline_bgw!H1008</f>
        <v>-46669.91479999572</v>
      </c>
      <c r="I1008">
        <f>RS_wells_scenario_1_bgw!I1008-RS_wells_baseline_bgw!I1008</f>
        <v>-506576.74410000071</v>
      </c>
      <c r="J1008">
        <f>RS_wells_scenario_1_bgw!J1008-RS_wells_baseline_bgw!J1008</f>
        <v>0.38610000070184469</v>
      </c>
      <c r="K1008">
        <f>RS_wells_scenario_1_bgw!K1008-RS_wells_baseline_bgw!K1008</f>
        <v>-9239.4000000003725</v>
      </c>
      <c r="L1008">
        <f>RS_wells_scenario_1_bgw!L1008-RS_wells_baseline_bgw!L1008</f>
        <v>37793.925899997354</v>
      </c>
      <c r="M1008">
        <f>RS_wells_scenario_1_bgw!M1008-RS_wells_baseline_bgw!M1008</f>
        <v>0</v>
      </c>
      <c r="N1008">
        <f>RS_wells_scenario_1_bgw!N1008-RS_wells_baseline_bgw!N1008</f>
        <v>97446.508399993181</v>
      </c>
      <c r="O1008">
        <v>10.145833333333334</v>
      </c>
      <c r="P1008">
        <f t="shared" si="198"/>
        <v>1967</v>
      </c>
      <c r="Q1008" s="2">
        <f t="shared" si="199"/>
        <v>24796.854166665769</v>
      </c>
      <c r="R1008">
        <f t="shared" si="200"/>
        <v>-3.3016362703319335</v>
      </c>
      <c r="S1008">
        <f>I1008*$O1008/ref!$B$3</f>
        <v>-117.9899728232612</v>
      </c>
      <c r="T1008">
        <f>K1008*$O1008/ref!$B$3</f>
        <v>-2.1520067148761202</v>
      </c>
      <c r="U1008">
        <f>L1008*$O1008/ref!$B$3</f>
        <v>8.8028207803885028</v>
      </c>
      <c r="V1008">
        <f>N1008*$O1008/ref!$B$3</f>
        <v>22.696878630431531</v>
      </c>
      <c r="W1008">
        <f t="shared" si="201"/>
        <v>11</v>
      </c>
      <c r="X1008" t="str">
        <f t="shared" si="202"/>
        <v>11 1967</v>
      </c>
      <c r="AB1008" s="1"/>
    </row>
    <row r="1009" spans="1:28" x14ac:dyDescent="0.3">
      <c r="A1009">
        <v>336</v>
      </c>
      <c r="B1009">
        <v>3</v>
      </c>
      <c r="C1009">
        <f>RS_wells_scenario_1_bgw!C1009-RS_wells_baseline_bgw!C1009</f>
        <v>-234779.14370000362</v>
      </c>
      <c r="D1009">
        <f>RS_wells_scenario_1_bgw!D1009-RS_wells_baseline_bgw!D1009</f>
        <v>-1.2799999967683107E-2</v>
      </c>
      <c r="E1009">
        <f>RS_wells_scenario_1_bgw!E1009-RS_wells_baseline_bgw!E1009</f>
        <v>0</v>
      </c>
      <c r="F1009">
        <f>RS_wells_scenario_1_bgw!F1009-RS_wells_baseline_bgw!F1009</f>
        <v>0</v>
      </c>
      <c r="G1009">
        <f>RS_wells_scenario_1_bgw!G1009-RS_wells_baseline_bgw!G1009</f>
        <v>0</v>
      </c>
      <c r="H1009" s="19">
        <f>RS_wells_scenario_1_bgw!H1009-RS_wells_baseline_bgw!H1009</f>
        <v>-42111.494599997997</v>
      </c>
      <c r="I1009">
        <f>RS_wells_scenario_1_bgw!I1009-RS_wells_baseline_bgw!I1009</f>
        <v>-401503.72619999945</v>
      </c>
      <c r="J1009">
        <f>RS_wells_scenario_1_bgw!J1009-RS_wells_baseline_bgw!J1009</f>
        <v>0.39499999955296516</v>
      </c>
      <c r="K1009">
        <f>RS_wells_scenario_1_bgw!K1009-RS_wells_baseline_bgw!K1009</f>
        <v>-9239.4000000003725</v>
      </c>
      <c r="L1009">
        <f>RS_wells_scenario_1_bgw!L1009-RS_wells_baseline_bgw!L1009</f>
        <v>37297.037399999797</v>
      </c>
      <c r="M1009">
        <f>RS_wells_scenario_1_bgw!M1009-RS_wells_baseline_bgw!M1009</f>
        <v>0</v>
      </c>
      <c r="N1009">
        <f>RS_wells_scenario_1_bgw!N1009-RS_wells_baseline_bgw!N1009</f>
        <v>96619.824400007725</v>
      </c>
      <c r="O1009">
        <v>10.145833333333334</v>
      </c>
      <c r="P1009">
        <f t="shared" si="198"/>
        <v>1967</v>
      </c>
      <c r="Q1009" s="2">
        <f t="shared" si="199"/>
        <v>24806.999999999101</v>
      </c>
      <c r="R1009">
        <f t="shared" si="200"/>
        <v>-3.1782661855671415</v>
      </c>
      <c r="S1009">
        <f>I1009*$O1009/ref!$B$3</f>
        <v>-93.516755939795559</v>
      </c>
      <c r="T1009">
        <f>K1009*$O1009/ref!$B$3</f>
        <v>-2.1520067148761202</v>
      </c>
      <c r="U1009">
        <f>L1009*$O1009/ref!$B$3</f>
        <v>8.6870873573805785</v>
      </c>
      <c r="V1009">
        <f>N1009*$O1009/ref!$B$3</f>
        <v>22.504330465069142</v>
      </c>
      <c r="W1009">
        <f t="shared" si="201"/>
        <v>11</v>
      </c>
      <c r="X1009" t="str">
        <f t="shared" si="202"/>
        <v>11 1967</v>
      </c>
      <c r="AB1009" s="1"/>
    </row>
    <row r="1010" spans="1:28" x14ac:dyDescent="0.3">
      <c r="A1010">
        <v>337</v>
      </c>
      <c r="B1010">
        <v>1</v>
      </c>
      <c r="C1010">
        <f>RS_wells_scenario_1_bgw!C1010-RS_wells_baseline_bgw!C1010</f>
        <v>-172395.90559999645</v>
      </c>
      <c r="D1010">
        <f>RS_wells_scenario_1_bgw!D1010-RS_wells_baseline_bgw!D1010</f>
        <v>-1.2999999977182597E-2</v>
      </c>
      <c r="E1010">
        <f>RS_wells_scenario_1_bgw!E1010-RS_wells_baseline_bgw!E1010</f>
        <v>0</v>
      </c>
      <c r="F1010">
        <f>RS_wells_scenario_1_bgw!F1010-RS_wells_baseline_bgw!F1010</f>
        <v>0</v>
      </c>
      <c r="G1010">
        <f>RS_wells_scenario_1_bgw!G1010-RS_wells_baseline_bgw!G1010</f>
        <v>0</v>
      </c>
      <c r="H1010" s="19">
        <f>RS_wells_scenario_1_bgw!H1010-RS_wells_baseline_bgw!H1010</f>
        <v>-36414.527999997139</v>
      </c>
      <c r="I1010">
        <f>RS_wells_scenario_1_bgw!I1010-RS_wells_baseline_bgw!I1010</f>
        <v>-306531.86760000139</v>
      </c>
      <c r="J1010">
        <f>RS_wells_scenario_1_bgw!J1010-RS_wells_baseline_bgw!J1010</f>
        <v>0.40529999975115061</v>
      </c>
      <c r="K1010">
        <f>RS_wells_scenario_1_bgw!K1010-RS_wells_baseline_bgw!K1010</f>
        <v>-9239.4000000003725</v>
      </c>
      <c r="L1010">
        <f>RS_wells_scenario_1_bgw!L1010-RS_wells_baseline_bgw!L1010</f>
        <v>8504.0739000001922</v>
      </c>
      <c r="M1010">
        <f>RS_wells_scenario_1_bgw!M1010-RS_wells_baseline_bgw!M1010</f>
        <v>0</v>
      </c>
      <c r="N1010">
        <f>RS_wells_scenario_1_bgw!N1010-RS_wells_baseline_bgw!N1010</f>
        <v>99009.42689999938</v>
      </c>
      <c r="O1010">
        <v>10.145833333333334</v>
      </c>
      <c r="P1010">
        <f t="shared" si="198"/>
        <v>1967</v>
      </c>
      <c r="Q1010" s="2">
        <f t="shared" si="199"/>
        <v>24817.145833332434</v>
      </c>
      <c r="R1010">
        <f t="shared" si="200"/>
        <v>-3.1024961030927036</v>
      </c>
      <c r="S1010">
        <f>I1010*$O1010/ref!$B$3</f>
        <v>-71.396263545110514</v>
      </c>
      <c r="T1010">
        <f>K1010*$O1010/ref!$B$3</f>
        <v>-2.1520067148761202</v>
      </c>
      <c r="U1010">
        <f>L1010*$O1010/ref!$B$3</f>
        <v>1.9807372920971522</v>
      </c>
      <c r="V1010">
        <f>N1010*$O1010/ref!$B$3</f>
        <v>23.060907799730114</v>
      </c>
      <c r="W1010">
        <f t="shared" si="201"/>
        <v>12</v>
      </c>
      <c r="X1010" t="str">
        <f t="shared" si="202"/>
        <v>12 1967</v>
      </c>
      <c r="AB1010" s="1"/>
    </row>
    <row r="1011" spans="1:28" x14ac:dyDescent="0.3">
      <c r="A1011">
        <v>337</v>
      </c>
      <c r="B1011">
        <v>2</v>
      </c>
      <c r="C1011">
        <f>RS_wells_scenario_1_bgw!C1011-RS_wells_baseline_bgw!C1011</f>
        <v>-126115.68310000002</v>
      </c>
      <c r="D1011">
        <f>RS_wells_scenario_1_bgw!D1011-RS_wells_baseline_bgw!D1011</f>
        <v>-1.3100000040140003E-2</v>
      </c>
      <c r="E1011">
        <f>RS_wells_scenario_1_bgw!E1011-RS_wells_baseline_bgw!E1011</f>
        <v>0</v>
      </c>
      <c r="F1011">
        <f>RS_wells_scenario_1_bgw!F1011-RS_wells_baseline_bgw!F1011</f>
        <v>0</v>
      </c>
      <c r="G1011">
        <f>RS_wells_scenario_1_bgw!G1011-RS_wells_baseline_bgw!G1011</f>
        <v>0</v>
      </c>
      <c r="H1011" s="19">
        <f>RS_wells_scenario_1_bgw!H1011-RS_wells_baseline_bgw!H1011</f>
        <v>-33033.092000000179</v>
      </c>
      <c r="I1011">
        <f>RS_wells_scenario_1_bgw!I1011-RS_wells_baseline_bgw!I1011</f>
        <v>-257576.05799999833</v>
      </c>
      <c r="J1011">
        <f>RS_wells_scenario_1_bgw!J1011-RS_wells_baseline_bgw!J1011</f>
        <v>0.41639999952167273</v>
      </c>
      <c r="K1011">
        <f>RS_wells_scenario_1_bgw!K1011-RS_wells_baseline_bgw!K1011</f>
        <v>-9239.4000000003725</v>
      </c>
      <c r="L1011">
        <f>RS_wells_scenario_1_bgw!L1011-RS_wells_baseline_bgw!L1011</f>
        <v>8510.2433999991044</v>
      </c>
      <c r="M1011">
        <f>RS_wells_scenario_1_bgw!M1011-RS_wells_baseline_bgw!M1011</f>
        <v>0</v>
      </c>
      <c r="N1011">
        <f>RS_wells_scenario_1_bgw!N1011-RS_wells_baseline_bgw!N1011</f>
        <v>99158.47650000453</v>
      </c>
      <c r="O1011">
        <v>10.145833333333334</v>
      </c>
      <c r="P1011">
        <f t="shared" si="198"/>
        <v>1967</v>
      </c>
      <c r="Q1011" s="2">
        <f t="shared" si="199"/>
        <v>24827.291666665766</v>
      </c>
      <c r="R1011">
        <f t="shared" si="200"/>
        <v>-3.0284437227950676</v>
      </c>
      <c r="S1011">
        <f>I1011*$O1011/ref!$B$3</f>
        <v>-59.993658290288877</v>
      </c>
      <c r="T1011">
        <f>K1011*$O1011/ref!$B$3</f>
        <v>-2.1520067148761202</v>
      </c>
      <c r="U1011">
        <f>L1011*$O1011/ref!$B$3</f>
        <v>1.9821742691113617</v>
      </c>
      <c r="V1011">
        <f>N1011*$O1011/ref!$B$3</f>
        <v>23.095623878702845</v>
      </c>
      <c r="W1011">
        <f t="shared" si="201"/>
        <v>12</v>
      </c>
      <c r="X1011" t="str">
        <f t="shared" si="202"/>
        <v>12 1967</v>
      </c>
      <c r="AB1011" s="1"/>
    </row>
    <row r="1012" spans="1:28" x14ac:dyDescent="0.3">
      <c r="A1012">
        <v>337</v>
      </c>
      <c r="B1012">
        <v>3</v>
      </c>
      <c r="C1012">
        <f>RS_wells_scenario_1_bgw!C1012-RS_wells_baseline_bgw!C1012</f>
        <v>-91495.181199997663</v>
      </c>
      <c r="D1012">
        <f>RS_wells_scenario_1_bgw!D1012-RS_wells_baseline_bgw!D1012</f>
        <v>-1.3299999991431832E-2</v>
      </c>
      <c r="E1012">
        <f>RS_wells_scenario_1_bgw!E1012-RS_wells_baseline_bgw!E1012</f>
        <v>0</v>
      </c>
      <c r="F1012">
        <f>RS_wells_scenario_1_bgw!F1012-RS_wells_baseline_bgw!F1012</f>
        <v>0</v>
      </c>
      <c r="G1012">
        <f>RS_wells_scenario_1_bgw!G1012-RS_wells_baseline_bgw!G1012</f>
        <v>0</v>
      </c>
      <c r="H1012" s="19">
        <f>RS_wells_scenario_1_bgw!H1012-RS_wells_baseline_bgw!H1012</f>
        <v>-31188.705800004303</v>
      </c>
      <c r="I1012">
        <f>RS_wells_scenario_1_bgw!I1012-RS_wells_baseline_bgw!I1012</f>
        <v>-219665.21159999818</v>
      </c>
      <c r="J1012">
        <f>RS_wells_scenario_1_bgw!J1012-RS_wells_baseline_bgw!J1012</f>
        <v>0.42790000047534704</v>
      </c>
      <c r="K1012">
        <f>RS_wells_scenario_1_bgw!K1012-RS_wells_baseline_bgw!K1012</f>
        <v>-9239.4000000003725</v>
      </c>
      <c r="L1012">
        <f>RS_wells_scenario_1_bgw!L1012-RS_wells_baseline_bgw!L1012</f>
        <v>8501.0186000000685</v>
      </c>
      <c r="M1012">
        <f>RS_wells_scenario_1_bgw!M1012-RS_wells_baseline_bgw!M1012</f>
        <v>0</v>
      </c>
      <c r="N1012">
        <f>RS_wells_scenario_1_bgw!N1012-RS_wells_baseline_bgw!N1012</f>
        <v>98102.988100007176</v>
      </c>
      <c r="O1012">
        <v>10.145833333333334</v>
      </c>
      <c r="P1012">
        <f t="shared" si="198"/>
        <v>1967</v>
      </c>
      <c r="Q1012" s="2">
        <f t="shared" si="199"/>
        <v>24837.437499999098</v>
      </c>
      <c r="R1012">
        <f t="shared" si="200"/>
        <v>-2.9620090240552459</v>
      </c>
      <c r="S1012">
        <f>I1012*$O1012/ref!$B$3</f>
        <v>-51.163604821510134</v>
      </c>
      <c r="T1012">
        <f>K1012*$O1012/ref!$B$3</f>
        <v>-2.1520067148761202</v>
      </c>
      <c r="U1012">
        <f>L1012*$O1012/ref!$B$3</f>
        <v>1.9800256629744573</v>
      </c>
      <c r="V1012">
        <f>N1012*$O1012/ref!$B$3</f>
        <v>22.849783442714788</v>
      </c>
      <c r="W1012">
        <f t="shared" si="201"/>
        <v>12</v>
      </c>
      <c r="X1012" t="str">
        <f t="shared" si="202"/>
        <v>12 1967</v>
      </c>
      <c r="AB1012" s="1"/>
    </row>
    <row r="1013" spans="1:28" x14ac:dyDescent="0.3">
      <c r="A1013">
        <v>338</v>
      </c>
      <c r="B1013">
        <v>1</v>
      </c>
      <c r="C1013">
        <f>RS_wells_scenario_1_bgw!C1013-RS_wells_baseline_bgw!C1013</f>
        <v>-44969.4511000067</v>
      </c>
      <c r="D1013">
        <f>RS_wells_scenario_1_bgw!D1013-RS_wells_baseline_bgw!D1013</f>
        <v>-1.3599999947473407E-2</v>
      </c>
      <c r="E1013">
        <f>RS_wells_scenario_1_bgw!E1013-RS_wells_baseline_bgw!E1013</f>
        <v>0</v>
      </c>
      <c r="F1013">
        <f>RS_wells_scenario_1_bgw!F1013-RS_wells_baseline_bgw!F1013</f>
        <v>0</v>
      </c>
      <c r="G1013">
        <f>RS_wells_scenario_1_bgw!G1013-RS_wells_baseline_bgw!G1013</f>
        <v>0</v>
      </c>
      <c r="H1013" s="19">
        <f>RS_wells_scenario_1_bgw!H1013-RS_wells_baseline_bgw!H1013</f>
        <v>-29973.608599998057</v>
      </c>
      <c r="I1013">
        <f>RS_wells_scenario_1_bgw!I1013-RS_wells_baseline_bgw!I1013</f>
        <v>-190276.93180000037</v>
      </c>
      <c r="J1013">
        <f>RS_wells_scenario_1_bgw!J1013-RS_wells_baseline_bgw!J1013</f>
        <v>0.43910000007599592</v>
      </c>
      <c r="K1013">
        <f>RS_wells_scenario_1_bgw!K1013-RS_wells_baseline_bgw!K1013</f>
        <v>-9239.4000000003725</v>
      </c>
      <c r="L1013">
        <f>RS_wells_scenario_1_bgw!L1013-RS_wells_baseline_bgw!L1013</f>
        <v>28679.381599999964</v>
      </c>
      <c r="M1013">
        <f>RS_wells_scenario_1_bgw!M1013-RS_wells_baseline_bgw!M1013</f>
        <v>0</v>
      </c>
      <c r="N1013">
        <f>RS_wells_scenario_1_bgw!N1013-RS_wells_baseline_bgw!N1013</f>
        <v>96010.452999994159</v>
      </c>
      <c r="O1013">
        <v>10.145833333333334</v>
      </c>
      <c r="P1013">
        <f t="shared" si="198"/>
        <v>1968</v>
      </c>
      <c r="Q1013" s="2">
        <f t="shared" si="199"/>
        <v>24847.58333333243</v>
      </c>
      <c r="R1013">
        <f t="shared" si="200"/>
        <v>-2.8862327972506807</v>
      </c>
      <c r="S1013">
        <f>I1013*$O1013/ref!$B$3</f>
        <v>-44.318595895795156</v>
      </c>
      <c r="T1013">
        <f>K1013*$O1013/ref!$B$3</f>
        <v>-2.1520067148761202</v>
      </c>
      <c r="U1013">
        <f>L1013*$O1013/ref!$B$3</f>
        <v>6.6798949911998697</v>
      </c>
      <c r="V1013">
        <f>N1013*$O1013/ref!$B$3</f>
        <v>22.362397942970023</v>
      </c>
      <c r="W1013">
        <f t="shared" si="201"/>
        <v>1</v>
      </c>
      <c r="X1013" t="str">
        <f t="shared" si="202"/>
        <v>1 1968</v>
      </c>
      <c r="AB1013" s="1"/>
    </row>
    <row r="1014" spans="1:28" x14ac:dyDescent="0.3">
      <c r="A1014">
        <v>338</v>
      </c>
      <c r="B1014">
        <v>2</v>
      </c>
      <c r="C1014">
        <f>RS_wells_scenario_1_bgw!C1014-RS_wells_baseline_bgw!C1014</f>
        <v>-24095.125599995255</v>
      </c>
      <c r="D1014">
        <f>RS_wells_scenario_1_bgw!D1014-RS_wells_baseline_bgw!D1014</f>
        <v>-1.3700000010430813E-2</v>
      </c>
      <c r="E1014">
        <f>RS_wells_scenario_1_bgw!E1014-RS_wells_baseline_bgw!E1014</f>
        <v>0</v>
      </c>
      <c r="F1014">
        <f>RS_wells_scenario_1_bgw!F1014-RS_wells_baseline_bgw!F1014</f>
        <v>0</v>
      </c>
      <c r="G1014">
        <f>RS_wells_scenario_1_bgw!G1014-RS_wells_baseline_bgw!G1014</f>
        <v>0</v>
      </c>
      <c r="H1014" s="19">
        <f>RS_wells_scenario_1_bgw!H1014-RS_wells_baseline_bgw!H1014</f>
        <v>-28678.376100003719</v>
      </c>
      <c r="I1014">
        <f>RS_wells_scenario_1_bgw!I1014-RS_wells_baseline_bgw!I1014</f>
        <v>-166166.79089999944</v>
      </c>
      <c r="J1014">
        <f>RS_wells_scenario_1_bgw!J1014-RS_wells_baseline_bgw!J1014</f>
        <v>0.45069999992847443</v>
      </c>
      <c r="K1014">
        <f>RS_wells_scenario_1_bgw!K1014-RS_wells_baseline_bgw!K1014</f>
        <v>-9239.4000000003725</v>
      </c>
      <c r="L1014">
        <f>RS_wells_scenario_1_bgw!L1014-RS_wells_baseline_bgw!L1014</f>
        <v>28300.82840000093</v>
      </c>
      <c r="M1014">
        <f>RS_wells_scenario_1_bgw!M1014-RS_wells_baseline_bgw!M1014</f>
        <v>0</v>
      </c>
      <c r="N1014">
        <f>RS_wells_scenario_1_bgw!N1014-RS_wells_baseline_bgw!N1014</f>
        <v>94413.371099993587</v>
      </c>
      <c r="O1014">
        <v>10.145833333333334</v>
      </c>
      <c r="P1014">
        <f t="shared" si="198"/>
        <v>1968</v>
      </c>
      <c r="Q1014" s="2">
        <f t="shared" si="199"/>
        <v>24857.729166665762</v>
      </c>
      <c r="R1014">
        <f t="shared" si="200"/>
        <v>-2.8199712989690107</v>
      </c>
      <c r="S1014">
        <f>I1014*$O1014/ref!$B$3</f>
        <v>-38.702951469381183</v>
      </c>
      <c r="T1014">
        <f>K1014*$O1014/ref!$B$3</f>
        <v>-2.1520067148761202</v>
      </c>
      <c r="U1014">
        <f>L1014*$O1014/ref!$B$3</f>
        <v>6.5917237865398555</v>
      </c>
      <c r="V1014">
        <f>N1014*$O1014/ref!$B$3</f>
        <v>21.990411561494145</v>
      </c>
      <c r="W1014">
        <f t="shared" si="201"/>
        <v>1</v>
      </c>
      <c r="X1014" t="str">
        <f t="shared" si="202"/>
        <v>1 1968</v>
      </c>
      <c r="AB1014" s="1"/>
    </row>
    <row r="1015" spans="1:28" x14ac:dyDescent="0.3">
      <c r="A1015">
        <v>338</v>
      </c>
      <c r="B1015">
        <v>3</v>
      </c>
      <c r="C1015">
        <f>RS_wells_scenario_1_bgw!C1015-RS_wells_baseline_bgw!C1015</f>
        <v>-8521.9811999946833</v>
      </c>
      <c r="D1015">
        <f>RS_wells_scenario_1_bgw!D1015-RS_wells_baseline_bgw!D1015</f>
        <v>-1.3900000019930303E-2</v>
      </c>
      <c r="E1015">
        <f>RS_wells_scenario_1_bgw!E1015-RS_wells_baseline_bgw!E1015</f>
        <v>0</v>
      </c>
      <c r="F1015">
        <f>RS_wells_scenario_1_bgw!F1015-RS_wells_baseline_bgw!F1015</f>
        <v>0</v>
      </c>
      <c r="G1015">
        <f>RS_wells_scenario_1_bgw!G1015-RS_wells_baseline_bgw!G1015</f>
        <v>0</v>
      </c>
      <c r="H1015" s="19">
        <f>RS_wells_scenario_1_bgw!H1015-RS_wells_baseline_bgw!H1015</f>
        <v>-27761.454100005329</v>
      </c>
      <c r="I1015">
        <f>RS_wells_scenario_1_bgw!I1015-RS_wells_baseline_bgw!I1015</f>
        <v>-147627.74579999968</v>
      </c>
      <c r="J1015">
        <f>RS_wells_scenario_1_bgw!J1015-RS_wells_baseline_bgw!J1015</f>
        <v>0.46260000020265579</v>
      </c>
      <c r="K1015">
        <f>RS_wells_scenario_1_bgw!K1015-RS_wells_baseline_bgw!K1015</f>
        <v>-9239.4000000003725</v>
      </c>
      <c r="L1015">
        <f>RS_wells_scenario_1_bgw!L1015-RS_wells_baseline_bgw!L1015</f>
        <v>27867.567699998617</v>
      </c>
      <c r="M1015">
        <f>RS_wells_scenario_1_bgw!M1015-RS_wells_baseline_bgw!M1015</f>
        <v>0</v>
      </c>
      <c r="N1015">
        <f>RS_wells_scenario_1_bgw!N1015-RS_wells_baseline_bgw!N1015</f>
        <v>92738.620200008154</v>
      </c>
      <c r="O1015">
        <v>10.145833333333334</v>
      </c>
      <c r="P1015">
        <f t="shared" si="198"/>
        <v>1968</v>
      </c>
      <c r="Q1015" s="2">
        <f t="shared" si="199"/>
        <v>24867.874999999094</v>
      </c>
      <c r="R1015">
        <f t="shared" si="200"/>
        <v>-2.7605973493702973</v>
      </c>
      <c r="S1015">
        <f>I1015*$O1015/ref!$B$3</f>
        <v>-34.384905974804795</v>
      </c>
      <c r="T1015">
        <f>K1015*$O1015/ref!$B$3</f>
        <v>-2.1520067148761202</v>
      </c>
      <c r="U1015">
        <f>L1015*$O1015/ref!$B$3</f>
        <v>6.4908103142692681</v>
      </c>
      <c r="V1015">
        <f>N1015*$O1015/ref!$B$3</f>
        <v>21.600334805155711</v>
      </c>
      <c r="W1015">
        <f t="shared" si="201"/>
        <v>1</v>
      </c>
      <c r="X1015" t="str">
        <f t="shared" si="202"/>
        <v>1 1968</v>
      </c>
      <c r="AB1015" s="1"/>
    </row>
    <row r="1016" spans="1:28" x14ac:dyDescent="0.3">
      <c r="A1016">
        <v>339</v>
      </c>
      <c r="B1016">
        <v>1</v>
      </c>
      <c r="C1016">
        <f>RS_wells_scenario_1_bgw!C1016-RS_wells_baseline_bgw!C1016</f>
        <v>25948.320199996233</v>
      </c>
      <c r="D1016">
        <f>RS_wells_scenario_1_bgw!D1016-RS_wells_baseline_bgw!D1016</f>
        <v>-1.4099999971222132E-2</v>
      </c>
      <c r="E1016">
        <f>RS_wells_scenario_1_bgw!E1016-RS_wells_baseline_bgw!E1016</f>
        <v>0</v>
      </c>
      <c r="F1016">
        <f>RS_wells_scenario_1_bgw!F1016-RS_wells_baseline_bgw!F1016</f>
        <v>0</v>
      </c>
      <c r="G1016">
        <f>RS_wells_scenario_1_bgw!G1016-RS_wells_baseline_bgw!G1016</f>
        <v>0</v>
      </c>
      <c r="H1016" s="19">
        <f>RS_wells_scenario_1_bgw!H1016-RS_wells_baseline_bgw!H1016</f>
        <v>-29868.873199999332</v>
      </c>
      <c r="I1016">
        <f>RS_wells_scenario_1_bgw!I1016-RS_wells_baseline_bgw!I1016</f>
        <v>-125675.33249999955</v>
      </c>
      <c r="J1016">
        <f>RS_wells_scenario_1_bgw!J1016-RS_wells_baseline_bgw!J1016</f>
        <v>0.47410000022500753</v>
      </c>
      <c r="K1016">
        <f>RS_wells_scenario_1_bgw!K1016-RS_wells_baseline_bgw!K1016</f>
        <v>-9239.4000000003725</v>
      </c>
      <c r="L1016">
        <f>RS_wells_scenario_1_bgw!L1016-RS_wells_baseline_bgw!L1016</f>
        <v>43193.748700000346</v>
      </c>
      <c r="M1016">
        <f>RS_wells_scenario_1_bgw!M1016-RS_wells_baseline_bgw!M1016</f>
        <v>0</v>
      </c>
      <c r="N1016">
        <f>RS_wells_scenario_1_bgw!N1016-RS_wells_baseline_bgw!N1016</f>
        <v>87778.228499993682</v>
      </c>
      <c r="O1016">
        <v>10.145833333333334</v>
      </c>
      <c r="P1016">
        <f t="shared" si="198"/>
        <v>1968</v>
      </c>
      <c r="Q1016" s="2">
        <f t="shared" si="199"/>
        <v>24878.020833332426</v>
      </c>
      <c r="R1016">
        <f t="shared" si="200"/>
        <v>-2.6952371523480645</v>
      </c>
      <c r="S1016">
        <f>I1016*$O1016/ref!$B$3</f>
        <v>-29.27183144298084</v>
      </c>
      <c r="T1016">
        <f>K1016*$O1016/ref!$B$3</f>
        <v>-2.1520067148761202</v>
      </c>
      <c r="U1016">
        <f>L1016*$O1016/ref!$B$3</f>
        <v>10.060527441507963</v>
      </c>
      <c r="V1016">
        <f>N1016*$O1016/ref!$B$3</f>
        <v>20.444978802942746</v>
      </c>
      <c r="W1016">
        <f t="shared" si="201"/>
        <v>2</v>
      </c>
      <c r="X1016" t="str">
        <f t="shared" si="202"/>
        <v>2 1968</v>
      </c>
      <c r="AB1016" s="1"/>
    </row>
    <row r="1017" spans="1:28" x14ac:dyDescent="0.3">
      <c r="A1017">
        <v>339</v>
      </c>
      <c r="B1017">
        <v>2</v>
      </c>
      <c r="C1017">
        <f>RS_wells_scenario_1_bgw!C1017-RS_wells_baseline_bgw!C1017</f>
        <v>36211.472000002861</v>
      </c>
      <c r="D1017">
        <f>RS_wells_scenario_1_bgw!D1017-RS_wells_baseline_bgw!D1017</f>
        <v>-1.4299999980721623E-2</v>
      </c>
      <c r="E1017">
        <f>RS_wells_scenario_1_bgw!E1017-RS_wells_baseline_bgw!E1017</f>
        <v>0</v>
      </c>
      <c r="F1017">
        <f>RS_wells_scenario_1_bgw!F1017-RS_wells_baseline_bgw!F1017</f>
        <v>0</v>
      </c>
      <c r="G1017">
        <f>RS_wells_scenario_1_bgw!G1017-RS_wells_baseline_bgw!G1017</f>
        <v>0</v>
      </c>
      <c r="H1017" s="19">
        <f>RS_wells_scenario_1_bgw!H1017-RS_wells_baseline_bgw!H1017</f>
        <v>-29225.228699997067</v>
      </c>
      <c r="I1017">
        <f>RS_wells_scenario_1_bgw!I1017-RS_wells_baseline_bgw!I1017</f>
        <v>-111893.44529999979</v>
      </c>
      <c r="J1017">
        <f>RS_wells_scenario_1_bgw!J1017-RS_wells_baseline_bgw!J1017</f>
        <v>0.48590000066906214</v>
      </c>
      <c r="K1017">
        <f>RS_wells_scenario_1_bgw!K1017-RS_wells_baseline_bgw!K1017</f>
        <v>-9239.4000000003725</v>
      </c>
      <c r="L1017">
        <f>RS_wells_scenario_1_bgw!L1017-RS_wells_baseline_bgw!L1017</f>
        <v>42230.026000000536</v>
      </c>
      <c r="M1017">
        <f>RS_wells_scenario_1_bgw!M1017-RS_wells_baseline_bgw!M1017</f>
        <v>0</v>
      </c>
      <c r="N1017">
        <f>RS_wells_scenario_1_bgw!N1017-RS_wells_baseline_bgw!N1017</f>
        <v>85925.180900007486</v>
      </c>
      <c r="O1017">
        <v>10.145833333333334</v>
      </c>
      <c r="P1017">
        <f t="shared" si="198"/>
        <v>1968</v>
      </c>
      <c r="Q1017" s="2">
        <f t="shared" si="199"/>
        <v>24888.166666665758</v>
      </c>
      <c r="R1017">
        <f t="shared" si="200"/>
        <v>-2.6380391660940332</v>
      </c>
      <c r="S1017">
        <f>I1017*$O1017/ref!$B$3</f>
        <v>-26.061805489124147</v>
      </c>
      <c r="T1017">
        <f>K1017*$O1017/ref!$B$3</f>
        <v>-2.1520067148761202</v>
      </c>
      <c r="U1017">
        <f>L1017*$O1017/ref!$B$3</f>
        <v>9.8360607313668229</v>
      </c>
      <c r="V1017">
        <f>N1017*$O1017/ref!$B$3</f>
        <v>20.013373841781281</v>
      </c>
      <c r="W1017">
        <f t="shared" si="201"/>
        <v>2</v>
      </c>
      <c r="X1017" t="str">
        <f t="shared" si="202"/>
        <v>2 1968</v>
      </c>
      <c r="AB1017" s="1"/>
    </row>
    <row r="1018" spans="1:28" x14ac:dyDescent="0.3">
      <c r="A1018">
        <v>339</v>
      </c>
      <c r="B1018">
        <v>3</v>
      </c>
      <c r="C1018">
        <f>RS_wells_scenario_1_bgw!C1018-RS_wells_baseline_bgw!C1018</f>
        <v>45699.192900002003</v>
      </c>
      <c r="D1018">
        <f>RS_wells_scenario_1_bgw!D1018-RS_wells_baseline_bgw!D1018</f>
        <v>-1.4499999990221113E-2</v>
      </c>
      <c r="E1018">
        <f>RS_wells_scenario_1_bgw!E1018-RS_wells_baseline_bgw!E1018</f>
        <v>0</v>
      </c>
      <c r="F1018">
        <f>RS_wells_scenario_1_bgw!F1018-RS_wells_baseline_bgw!F1018</f>
        <v>0</v>
      </c>
      <c r="G1018">
        <f>RS_wells_scenario_1_bgw!G1018-RS_wells_baseline_bgw!G1018</f>
        <v>0</v>
      </c>
      <c r="H1018" s="19">
        <f>RS_wells_scenario_1_bgw!H1018-RS_wells_baseline_bgw!H1018</f>
        <v>-28927.869099996984</v>
      </c>
      <c r="I1018">
        <f>RS_wells_scenario_1_bgw!I1018-RS_wells_baseline_bgw!I1018</f>
        <v>-99133.152599999681</v>
      </c>
      <c r="J1018">
        <f>RS_wells_scenario_1_bgw!J1018-RS_wells_baseline_bgw!J1018</f>
        <v>0.49770000018179417</v>
      </c>
      <c r="K1018">
        <f>RS_wells_scenario_1_bgw!K1018-RS_wells_baseline_bgw!K1018</f>
        <v>-9239.4000000003725</v>
      </c>
      <c r="L1018">
        <f>RS_wells_scenario_1_bgw!L1018-RS_wells_baseline_bgw!L1018</f>
        <v>41348.336900003254</v>
      </c>
      <c r="M1018">
        <f>RS_wells_scenario_1_bgw!M1018-RS_wells_baseline_bgw!M1018</f>
        <v>0</v>
      </c>
      <c r="N1018">
        <f>RS_wells_scenario_1_bgw!N1018-RS_wells_baseline_bgw!N1018</f>
        <v>83875.213599994779</v>
      </c>
      <c r="O1018">
        <v>10.145833333333334</v>
      </c>
      <c r="P1018">
        <f t="shared" si="198"/>
        <v>1968</v>
      </c>
      <c r="Q1018" s="2">
        <f t="shared" si="199"/>
        <v>24898.312499999091</v>
      </c>
      <c r="R1018">
        <f t="shared" si="200"/>
        <v>-2.5842630630009569</v>
      </c>
      <c r="S1018">
        <f>I1018*$O1018/ref!$B$3</f>
        <v>-23.089725530015997</v>
      </c>
      <c r="T1018">
        <f>K1018*$O1018/ref!$B$3</f>
        <v>-2.1520067148761202</v>
      </c>
      <c r="U1018">
        <f>L1018*$O1018/ref!$B$3</f>
        <v>9.6307009825057328</v>
      </c>
      <c r="V1018">
        <f>N1018*$O1018/ref!$B$3</f>
        <v>19.535903075832884</v>
      </c>
      <c r="W1018">
        <f t="shared" si="201"/>
        <v>2</v>
      </c>
      <c r="X1018" t="str">
        <f t="shared" si="202"/>
        <v>2 1968</v>
      </c>
      <c r="AB1018" s="1"/>
    </row>
    <row r="1019" spans="1:28" x14ac:dyDescent="0.3">
      <c r="A1019">
        <v>340</v>
      </c>
      <c r="B1019">
        <v>1</v>
      </c>
      <c r="C1019">
        <f>RS_wells_scenario_1_bgw!C1019-RS_wells_baseline_bgw!C1019</f>
        <v>132656.25960001349</v>
      </c>
      <c r="D1019">
        <f>RS_wells_scenario_1_bgw!D1019-RS_wells_baseline_bgw!D1019</f>
        <v>-1.4699999999720603E-2</v>
      </c>
      <c r="E1019">
        <f>RS_wells_scenario_1_bgw!E1019-RS_wells_baseline_bgw!E1019</f>
        <v>0</v>
      </c>
      <c r="F1019">
        <f>RS_wells_scenario_1_bgw!F1019-RS_wells_baseline_bgw!F1019</f>
        <v>0</v>
      </c>
      <c r="G1019">
        <f>RS_wells_scenario_1_bgw!G1019-RS_wells_baseline_bgw!G1019</f>
        <v>0</v>
      </c>
      <c r="H1019" s="19">
        <f>RS_wells_scenario_1_bgw!H1019-RS_wells_baseline_bgw!H1019</f>
        <v>-28295.775999993086</v>
      </c>
      <c r="I1019">
        <f>RS_wells_scenario_1_bgw!I1019-RS_wells_baseline_bgw!I1019</f>
        <v>-56585.856599999592</v>
      </c>
      <c r="J1019">
        <f>RS_wells_scenario_1_bgw!J1019-RS_wells_baseline_bgw!J1019</f>
        <v>0.50790000054985285</v>
      </c>
      <c r="K1019">
        <f>RS_wells_scenario_1_bgw!K1019-RS_wells_baseline_bgw!K1019</f>
        <v>-9239.4000000003725</v>
      </c>
      <c r="L1019">
        <f>RS_wells_scenario_1_bgw!L1019-RS_wells_baseline_bgw!L1019</f>
        <v>88382.291500002146</v>
      </c>
      <c r="M1019">
        <f>RS_wells_scenario_1_bgw!M1019-RS_wells_baseline_bgw!M1019</f>
        <v>0</v>
      </c>
      <c r="N1019">
        <f>RS_wells_scenario_1_bgw!N1019-RS_wells_baseline_bgw!N1019</f>
        <v>77268.000499993563</v>
      </c>
      <c r="O1019">
        <v>10.145833333333334</v>
      </c>
      <c r="P1019">
        <f t="shared" si="198"/>
        <v>1968</v>
      </c>
      <c r="Q1019" s="2">
        <f t="shared" si="199"/>
        <v>24908.458333332423</v>
      </c>
      <c r="R1019">
        <f t="shared" si="200"/>
        <v>-2.4184141237110341</v>
      </c>
      <c r="S1019">
        <f>I1019*$O1019/ref!$B$3</f>
        <v>-13.179767449207896</v>
      </c>
      <c r="T1019">
        <f>K1019*$O1019/ref!$B$3</f>
        <v>-2.1520067148761202</v>
      </c>
      <c r="U1019">
        <f>L1019*$O1019/ref!$B$3</f>
        <v>20.58567491223841</v>
      </c>
      <c r="V1019">
        <f>N1019*$O1019/ref!$B$3</f>
        <v>17.996975552636627</v>
      </c>
      <c r="W1019">
        <f t="shared" si="201"/>
        <v>3</v>
      </c>
      <c r="X1019" t="str">
        <f t="shared" si="202"/>
        <v>3 1968</v>
      </c>
      <c r="AB1019" s="1"/>
    </row>
    <row r="1020" spans="1:28" x14ac:dyDescent="0.3">
      <c r="A1020">
        <v>340</v>
      </c>
      <c r="B1020">
        <v>2</v>
      </c>
      <c r="C1020">
        <f>RS_wells_scenario_1_bgw!C1020-RS_wells_baseline_bgw!C1020</f>
        <v>134370.2324000001</v>
      </c>
      <c r="D1020">
        <f>RS_wells_scenario_1_bgw!D1020-RS_wells_baseline_bgw!D1020</f>
        <v>-1.5000000013969839E-2</v>
      </c>
      <c r="E1020">
        <f>RS_wells_scenario_1_bgw!E1020-RS_wells_baseline_bgw!E1020</f>
        <v>0</v>
      </c>
      <c r="F1020">
        <f>RS_wells_scenario_1_bgw!F1020-RS_wells_baseline_bgw!F1020</f>
        <v>0</v>
      </c>
      <c r="G1020">
        <f>RS_wells_scenario_1_bgw!G1020-RS_wells_baseline_bgw!G1020</f>
        <v>0</v>
      </c>
      <c r="H1020" s="19">
        <f>RS_wells_scenario_1_bgw!H1020-RS_wells_baseline_bgw!H1020</f>
        <v>-5126.9956000000238</v>
      </c>
      <c r="I1020">
        <f>RS_wells_scenario_1_bgw!I1020-RS_wells_baseline_bgw!I1020</f>
        <v>-44344.096800001338</v>
      </c>
      <c r="J1020">
        <f>RS_wells_scenario_1_bgw!J1020-RS_wells_baseline_bgw!J1020</f>
        <v>0.51789999939501286</v>
      </c>
      <c r="K1020">
        <f>RS_wells_scenario_1_bgw!K1020-RS_wells_baseline_bgw!K1020</f>
        <v>-9239.4000000003725</v>
      </c>
      <c r="L1020">
        <f>RS_wells_scenario_1_bgw!L1020-RS_wells_baseline_bgw!L1020</f>
        <v>84989.961499989033</v>
      </c>
      <c r="M1020">
        <f>RS_wells_scenario_1_bgw!M1020-RS_wells_baseline_bgw!M1020</f>
        <v>0</v>
      </c>
      <c r="N1020">
        <f>RS_wells_scenario_1_bgw!N1020-RS_wells_baseline_bgw!N1020</f>
        <v>72717.824599996209</v>
      </c>
      <c r="O1020">
        <v>10.145833333333334</v>
      </c>
      <c r="P1020">
        <f t="shared" si="198"/>
        <v>1968</v>
      </c>
      <c r="Q1020" s="2">
        <f t="shared" si="199"/>
        <v>24918.604166665755</v>
      </c>
      <c r="R1020">
        <f t="shared" si="200"/>
        <v>-1.7833864879724224</v>
      </c>
      <c r="S1020">
        <f>I1020*$O1020/ref!$B$3</f>
        <v>-10.328462246327218</v>
      </c>
      <c r="T1020">
        <f>K1020*$O1020/ref!$B$3</f>
        <v>-2.1520067148761202</v>
      </c>
      <c r="U1020">
        <f>L1020*$O1020/ref!$B$3</f>
        <v>19.795546014355036</v>
      </c>
      <c r="V1020">
        <f>N1020*$O1020/ref!$B$3</f>
        <v>16.937165490223332</v>
      </c>
      <c r="W1020">
        <f t="shared" si="201"/>
        <v>3</v>
      </c>
      <c r="X1020" t="str">
        <f t="shared" si="202"/>
        <v>3 1968</v>
      </c>
      <c r="AB1020" s="1"/>
    </row>
    <row r="1021" spans="1:28" x14ac:dyDescent="0.3">
      <c r="A1021">
        <v>340</v>
      </c>
      <c r="B1021">
        <v>3</v>
      </c>
      <c r="C1021">
        <f>RS_wells_scenario_1_bgw!C1021-RS_wells_baseline_bgw!C1021</f>
        <v>116747.39069999754</v>
      </c>
      <c r="D1021">
        <f>RS_wells_scenario_1_bgw!D1021-RS_wells_baseline_bgw!D1021</f>
        <v>-1.5100000018719584E-2</v>
      </c>
      <c r="E1021">
        <f>RS_wells_scenario_1_bgw!E1021-RS_wells_baseline_bgw!E1021</f>
        <v>0</v>
      </c>
      <c r="F1021">
        <f>RS_wells_scenario_1_bgw!F1021-RS_wells_baseline_bgw!F1021</f>
        <v>0</v>
      </c>
      <c r="G1021">
        <f>RS_wells_scenario_1_bgw!G1021-RS_wells_baseline_bgw!G1021</f>
        <v>0</v>
      </c>
      <c r="H1021" s="19">
        <f>RS_wells_scenario_1_bgw!H1021-RS_wells_baseline_bgw!H1021</f>
        <v>-10448.036199994385</v>
      </c>
      <c r="I1021">
        <f>RS_wells_scenario_1_bgw!I1021-RS_wells_baseline_bgw!I1021</f>
        <v>-35020.383700000122</v>
      </c>
      <c r="J1021">
        <f>RS_wells_scenario_1_bgw!J1021-RS_wells_baseline_bgw!J1021</f>
        <v>0.52770000044256449</v>
      </c>
      <c r="K1021">
        <f>RS_wells_scenario_1_bgw!K1021-RS_wells_baseline_bgw!K1021</f>
        <v>-9239.4000000003725</v>
      </c>
      <c r="L1021">
        <f>RS_wells_scenario_1_bgw!L1021-RS_wells_baseline_bgw!L1021</f>
        <v>82883.72310000658</v>
      </c>
      <c r="M1021">
        <f>RS_wells_scenario_1_bgw!M1021-RS_wells_baseline_bgw!M1021</f>
        <v>0</v>
      </c>
      <c r="N1021">
        <f>RS_wells_scenario_1_bgw!N1021-RS_wells_baseline_bgw!N1021</f>
        <v>65866.292899996042</v>
      </c>
      <c r="O1021">
        <v>10.145833333333334</v>
      </c>
      <c r="P1021">
        <f t="shared" si="198"/>
        <v>1968</v>
      </c>
      <c r="Q1021" s="2">
        <f t="shared" si="199"/>
        <v>24928.749999999087</v>
      </c>
      <c r="R1021">
        <f t="shared" si="200"/>
        <v>-1.7483236907214301</v>
      </c>
      <c r="S1021">
        <f>I1021*$O1021/ref!$B$3</f>
        <v>-8.1568176375019412</v>
      </c>
      <c r="T1021">
        <f>K1021*$O1021/ref!$B$3</f>
        <v>-2.1520067148761202</v>
      </c>
      <c r="U1021">
        <f>L1021*$O1021/ref!$B$3</f>
        <v>19.30496879290213</v>
      </c>
      <c r="V1021">
        <f>N1021*$O1021/ref!$B$3</f>
        <v>15.341332186590371</v>
      </c>
      <c r="W1021">
        <f t="shared" si="201"/>
        <v>3</v>
      </c>
      <c r="X1021" t="str">
        <f t="shared" si="202"/>
        <v>3 1968</v>
      </c>
      <c r="AB1021" s="1"/>
    </row>
    <row r="1022" spans="1:28" x14ac:dyDescent="0.3">
      <c r="A1022">
        <v>341</v>
      </c>
      <c r="B1022">
        <v>1</v>
      </c>
      <c r="C1022">
        <f>RS_wells_scenario_1_bgw!C1022-RS_wells_baseline_bgw!C1022</f>
        <v>-457034.36229999363</v>
      </c>
      <c r="D1022">
        <f>RS_wells_scenario_1_bgw!D1022-RS_wells_baseline_bgw!D1022</f>
        <v>-1.5399999974761158E-2</v>
      </c>
      <c r="E1022">
        <f>RS_wells_scenario_1_bgw!E1022-RS_wells_baseline_bgw!E1022</f>
        <v>-232212.73999999836</v>
      </c>
      <c r="F1022">
        <f>RS_wells_scenario_1_bgw!F1022-RS_wells_baseline_bgw!F1022</f>
        <v>0</v>
      </c>
      <c r="G1022">
        <f>RS_wells_scenario_1_bgw!G1022-RS_wells_baseline_bgw!G1022</f>
        <v>0</v>
      </c>
      <c r="H1022" s="19">
        <f>RS_wells_scenario_1_bgw!H1022-RS_wells_baseline_bgw!H1022</f>
        <v>-15225.302899993956</v>
      </c>
      <c r="I1022">
        <f>RS_wells_scenario_1_bgw!I1022-RS_wells_baseline_bgw!I1022</f>
        <v>-9736.745699999854</v>
      </c>
      <c r="J1022">
        <f>RS_wells_scenario_1_bgw!J1022-RS_wells_baseline_bgw!J1022</f>
        <v>0.53820000030100346</v>
      </c>
      <c r="K1022">
        <f>RS_wells_scenario_1_bgw!K1022-RS_wells_baseline_bgw!K1022</f>
        <v>-858627.67000000179</v>
      </c>
      <c r="L1022">
        <f>RS_wells_scenario_1_bgw!L1022-RS_wells_baseline_bgw!L1022</f>
        <v>99443.298100009561</v>
      </c>
      <c r="M1022">
        <f>RS_wells_scenario_1_bgw!M1022-RS_wells_baseline_bgw!M1022</f>
        <v>0</v>
      </c>
      <c r="N1022">
        <f>RS_wells_scenario_1_bgw!N1022-RS_wells_baseline_bgw!N1022</f>
        <v>64497.004699997604</v>
      </c>
      <c r="O1022">
        <v>10.145833333333334</v>
      </c>
      <c r="P1022">
        <f t="shared" si="198"/>
        <v>1968</v>
      </c>
      <c r="Q1022" s="2">
        <f t="shared" si="199"/>
        <v>24938.895833332419</v>
      </c>
      <c r="R1022">
        <f t="shared" si="200"/>
        <v>-1.8263987995416164</v>
      </c>
      <c r="S1022">
        <f>I1022*$O1022/ref!$B$3</f>
        <v>-2.2678466272095621</v>
      </c>
      <c r="T1022">
        <f>K1022*$O1022/ref!$B$3</f>
        <v>-199.98836628118346</v>
      </c>
      <c r="U1022">
        <f>L1022*$O1022/ref!$B$3</f>
        <v>23.161963467393949</v>
      </c>
      <c r="V1022">
        <f>N1022*$O1022/ref!$B$3</f>
        <v>15.022402667249597</v>
      </c>
      <c r="W1022">
        <f t="shared" si="201"/>
        <v>4</v>
      </c>
      <c r="X1022" t="str">
        <f t="shared" si="202"/>
        <v>4 1968</v>
      </c>
      <c r="AB1022" s="1"/>
    </row>
    <row r="1023" spans="1:28" x14ac:dyDescent="0.3">
      <c r="A1023">
        <v>341</v>
      </c>
      <c r="B1023">
        <v>2</v>
      </c>
      <c r="C1023">
        <f>RS_wells_scenario_1_bgw!C1023-RS_wells_baseline_bgw!C1023</f>
        <v>-456350.45489999652</v>
      </c>
      <c r="D1023">
        <f>RS_wells_scenario_1_bgw!D1023-RS_wells_baseline_bgw!D1023</f>
        <v>-1.5599999984260648E-2</v>
      </c>
      <c r="E1023">
        <f>RS_wells_scenario_1_bgw!E1023-RS_wells_baseline_bgw!E1023</f>
        <v>-232212.73999999836</v>
      </c>
      <c r="F1023">
        <f>RS_wells_scenario_1_bgw!F1023-RS_wells_baseline_bgw!F1023</f>
        <v>0</v>
      </c>
      <c r="G1023">
        <f>RS_wells_scenario_1_bgw!G1023-RS_wells_baseline_bgw!G1023</f>
        <v>0</v>
      </c>
      <c r="H1023" s="19">
        <f>RS_wells_scenario_1_bgw!H1023-RS_wells_baseline_bgw!H1023</f>
        <v>-13994.701600000262</v>
      </c>
      <c r="I1023">
        <f>RS_wells_scenario_1_bgw!I1023-RS_wells_baseline_bgw!I1023</f>
        <v>-2238.4237000001594</v>
      </c>
      <c r="J1023">
        <f>RS_wells_scenario_1_bgw!J1023-RS_wells_baseline_bgw!J1023</f>
        <v>0.5485000004991889</v>
      </c>
      <c r="K1023">
        <f>RS_wells_scenario_1_bgw!K1023-RS_wells_baseline_bgw!K1023</f>
        <v>-858627.67000000179</v>
      </c>
      <c r="L1023">
        <f>RS_wells_scenario_1_bgw!L1023-RS_wells_baseline_bgw!L1023</f>
        <v>98549.046400010586</v>
      </c>
      <c r="M1023">
        <f>RS_wells_scenario_1_bgw!M1023-RS_wells_baseline_bgw!M1023</f>
        <v>0</v>
      </c>
      <c r="N1023">
        <f>RS_wells_scenario_1_bgw!N1023-RS_wells_baseline_bgw!N1023</f>
        <v>62635.71400000155</v>
      </c>
      <c r="O1023">
        <v>10.145833333333334</v>
      </c>
      <c r="P1023">
        <f t="shared" si="198"/>
        <v>1968</v>
      </c>
      <c r="Q1023" s="2">
        <f t="shared" si="199"/>
        <v>24949.041666665751</v>
      </c>
      <c r="R1023">
        <f t="shared" si="200"/>
        <v>-1.7555650767468916</v>
      </c>
      <c r="S1023">
        <f>I1023*$O1023/ref!$B$3</f>
        <v>-0.52136533033941579</v>
      </c>
      <c r="T1023">
        <f>K1023*$O1023/ref!$B$3</f>
        <v>-199.98836628118346</v>
      </c>
      <c r="U1023">
        <f>L1023*$O1023/ref!$B$3</f>
        <v>22.953677684422424</v>
      </c>
      <c r="V1023">
        <f>N1023*$O1023/ref!$B$3</f>
        <v>14.588877753864763</v>
      </c>
      <c r="W1023">
        <f t="shared" si="201"/>
        <v>4</v>
      </c>
      <c r="X1023" t="str">
        <f t="shared" si="202"/>
        <v>4 1968</v>
      </c>
      <c r="AB1023" s="1"/>
    </row>
    <row r="1024" spans="1:28" x14ac:dyDescent="0.3">
      <c r="A1024">
        <v>341</v>
      </c>
      <c r="B1024">
        <v>3</v>
      </c>
      <c r="C1024">
        <f>RS_wells_scenario_1_bgw!C1024-RS_wells_baseline_bgw!C1024</f>
        <v>-453377.89429999888</v>
      </c>
      <c r="D1024">
        <f>RS_wells_scenario_1_bgw!D1024-RS_wells_baseline_bgw!D1024</f>
        <v>-1.5799999993760139E-2</v>
      </c>
      <c r="E1024">
        <f>RS_wells_scenario_1_bgw!E1024-RS_wells_baseline_bgw!E1024</f>
        <v>-232212.73999999836</v>
      </c>
      <c r="F1024">
        <f>RS_wells_scenario_1_bgw!F1024-RS_wells_baseline_bgw!F1024</f>
        <v>0</v>
      </c>
      <c r="G1024">
        <f>RS_wells_scenario_1_bgw!G1024-RS_wells_baseline_bgw!G1024</f>
        <v>0</v>
      </c>
      <c r="H1024" s="19">
        <f>RS_wells_scenario_1_bgw!H1024-RS_wells_baseline_bgw!H1024</f>
        <v>-12743.925400003791</v>
      </c>
      <c r="I1024">
        <f>RS_wells_scenario_1_bgw!I1024-RS_wells_baseline_bgw!I1024</f>
        <v>1086.3815999999642</v>
      </c>
      <c r="J1024">
        <f>RS_wells_scenario_1_bgw!J1024-RS_wells_baseline_bgw!J1024</f>
        <v>0.55879999976605177</v>
      </c>
      <c r="K1024">
        <f>RS_wells_scenario_1_bgw!K1024-RS_wells_baseline_bgw!K1024</f>
        <v>-858627.67000000179</v>
      </c>
      <c r="L1024">
        <f>RS_wells_scenario_1_bgw!L1024-RS_wells_baseline_bgw!L1024</f>
        <v>97302.425300002098</v>
      </c>
      <c r="M1024">
        <f>RS_wells_scenario_1_bgw!M1024-RS_wells_baseline_bgw!M1024</f>
        <v>0</v>
      </c>
      <c r="N1024">
        <f>RS_wells_scenario_1_bgw!N1024-RS_wells_baseline_bgw!N1024</f>
        <v>62423.251699998975</v>
      </c>
      <c r="O1024">
        <v>10.145833333333334</v>
      </c>
      <c r="P1024">
        <f t="shared" si="198"/>
        <v>1968</v>
      </c>
      <c r="Q1024" s="2">
        <f t="shared" si="199"/>
        <v>24959.187499999083</v>
      </c>
      <c r="R1024">
        <f t="shared" si="200"/>
        <v>-1.7220430034364895</v>
      </c>
      <c r="S1024">
        <f>I1024*$O1024/ref!$B$3</f>
        <v>0.25303596533516154</v>
      </c>
      <c r="T1024">
        <f>K1024*$O1024/ref!$B$3</f>
        <v>-199.98836628118346</v>
      </c>
      <c r="U1024">
        <f>L1024*$O1024/ref!$B$3</f>
        <v>22.663319330186823</v>
      </c>
      <c r="V1024">
        <f>N1024*$O1024/ref!$B$3</f>
        <v>14.539391824446884</v>
      </c>
      <c r="W1024">
        <f t="shared" si="201"/>
        <v>4</v>
      </c>
      <c r="X1024" t="str">
        <f t="shared" si="202"/>
        <v>4 1968</v>
      </c>
      <c r="AB1024" s="1"/>
    </row>
    <row r="1025" spans="1:28" x14ac:dyDescent="0.3">
      <c r="A1025">
        <v>342</v>
      </c>
      <c r="B1025">
        <v>1</v>
      </c>
      <c r="C1025">
        <f>RS_wells_scenario_1_bgw!C1025-RS_wells_baseline_bgw!C1025</f>
        <v>-330561.33940000087</v>
      </c>
      <c r="D1025">
        <f>RS_wells_scenario_1_bgw!D1025-RS_wells_baseline_bgw!D1025</f>
        <v>-1.6000000003259629E-2</v>
      </c>
      <c r="E1025">
        <f>RS_wells_scenario_1_bgw!E1025-RS_wells_baseline_bgw!E1025</f>
        <v>-364176.29999999702</v>
      </c>
      <c r="F1025">
        <f>RS_wells_scenario_1_bgw!F1025-RS_wells_baseline_bgw!F1025</f>
        <v>0</v>
      </c>
      <c r="G1025">
        <f>RS_wells_scenario_1_bgw!G1025-RS_wells_baseline_bgw!G1025</f>
        <v>0</v>
      </c>
      <c r="H1025" s="19">
        <f>RS_wells_scenario_1_bgw!H1025-RS_wells_baseline_bgw!H1025</f>
        <v>-49094.139799997211</v>
      </c>
      <c r="I1025">
        <f>RS_wells_scenario_1_bgw!I1025-RS_wells_baseline_bgw!I1025</f>
        <v>466899.26829999685</v>
      </c>
      <c r="J1025">
        <f>RS_wells_scenario_1_bgw!J1025-RS_wells_baseline_bgw!J1025</f>
        <v>0.56919999979436398</v>
      </c>
      <c r="K1025">
        <f>RS_wells_scenario_1_bgw!K1025-RS_wells_baseline_bgw!K1025</f>
        <v>-1341325.1099999994</v>
      </c>
      <c r="L1025">
        <f>RS_wells_scenario_1_bgw!L1025-RS_wells_baseline_bgw!L1025</f>
        <v>59260.363100007176</v>
      </c>
      <c r="M1025">
        <f>RS_wells_scenario_1_bgw!M1025-RS_wells_baseline_bgw!M1025</f>
        <v>0</v>
      </c>
      <c r="N1025">
        <f>RS_wells_scenario_1_bgw!N1025-RS_wells_baseline_bgw!N1025</f>
        <v>68343.050699993968</v>
      </c>
      <c r="O1025">
        <v>10.145833333333334</v>
      </c>
      <c r="P1025">
        <f t="shared" si="198"/>
        <v>1968</v>
      </c>
      <c r="Q1025" s="2">
        <f t="shared" si="199"/>
        <v>24969.333333332415</v>
      </c>
      <c r="R1025">
        <f t="shared" si="200"/>
        <v>-2.6904281901487095</v>
      </c>
      <c r="S1025">
        <f>I1025*$O1025/ref!$B$3</f>
        <v>108.74844259933545</v>
      </c>
      <c r="T1025">
        <f>K1025*$O1025/ref!$B$3</f>
        <v>-312.41646032770876</v>
      </c>
      <c r="U1025">
        <f>L1025*$O1025/ref!$B$3</f>
        <v>13.802703564864313</v>
      </c>
      <c r="V1025">
        <f>N1025*$O1025/ref!$B$3</f>
        <v>15.9182094098643</v>
      </c>
      <c r="W1025">
        <f t="shared" si="201"/>
        <v>5</v>
      </c>
      <c r="X1025" t="str">
        <f t="shared" si="202"/>
        <v>5 1968</v>
      </c>
      <c r="AB1025" s="1"/>
    </row>
    <row r="1026" spans="1:28" x14ac:dyDescent="0.3">
      <c r="A1026">
        <v>342</v>
      </c>
      <c r="B1026">
        <v>2</v>
      </c>
      <c r="C1026">
        <f>RS_wells_scenario_1_bgw!C1026-RS_wells_baseline_bgw!C1026</f>
        <v>-278972.53350000083</v>
      </c>
      <c r="D1026">
        <f>RS_wells_scenario_1_bgw!D1026-RS_wells_baseline_bgw!D1026</f>
        <v>-1.6200000012759119E-2</v>
      </c>
      <c r="E1026">
        <f>RS_wells_scenario_1_bgw!E1026-RS_wells_baseline_bgw!E1026</f>
        <v>-364176.29999999702</v>
      </c>
      <c r="F1026">
        <f>RS_wells_scenario_1_bgw!F1026-RS_wells_baseline_bgw!F1026</f>
        <v>0</v>
      </c>
      <c r="G1026">
        <f>RS_wells_scenario_1_bgw!G1026-RS_wells_baseline_bgw!G1026</f>
        <v>0</v>
      </c>
      <c r="H1026" s="19">
        <f>RS_wells_scenario_1_bgw!H1026-RS_wells_baseline_bgw!H1026</f>
        <v>-49978.995499998331</v>
      </c>
      <c r="I1026">
        <f>RS_wells_scenario_1_bgw!I1026-RS_wells_baseline_bgw!I1026</f>
        <v>514395.55189999938</v>
      </c>
      <c r="J1026">
        <f>RS_wells_scenario_1_bgw!J1026-RS_wells_baseline_bgw!J1026</f>
        <v>0.57949999999254942</v>
      </c>
      <c r="K1026">
        <f>RS_wells_scenario_1_bgw!K1026-RS_wells_baseline_bgw!K1026</f>
        <v>-1341325.1099999994</v>
      </c>
      <c r="L1026">
        <f>RS_wells_scenario_1_bgw!L1026-RS_wells_baseline_bgw!L1026</f>
        <v>60479.402899995446</v>
      </c>
      <c r="M1026">
        <f>RS_wells_scenario_1_bgw!M1026-RS_wells_baseline_bgw!M1026</f>
        <v>0</v>
      </c>
      <c r="N1026">
        <f>RS_wells_scenario_1_bgw!N1026-RS_wells_baseline_bgw!N1026</f>
        <v>73539.46930000186</v>
      </c>
      <c r="O1026">
        <v>10.145833333333334</v>
      </c>
      <c r="P1026">
        <f t="shared" si="198"/>
        <v>1968</v>
      </c>
      <c r="Q1026" s="2">
        <f t="shared" si="199"/>
        <v>24979.479166665747</v>
      </c>
      <c r="R1026">
        <f t="shared" si="200"/>
        <v>-2.8297471890034407</v>
      </c>
      <c r="S1026">
        <f>I1026*$O1026/ref!$B$3</f>
        <v>119.81110048175873</v>
      </c>
      <c r="T1026">
        <f>K1026*$O1026/ref!$B$3</f>
        <v>-312.41646032770876</v>
      </c>
      <c r="U1026">
        <f>L1026*$O1026/ref!$B$3</f>
        <v>14.086637785189863</v>
      </c>
      <c r="V1026">
        <f>N1026*$O1026/ref!$B$3</f>
        <v>17.128539920560197</v>
      </c>
      <c r="W1026">
        <f t="shared" si="201"/>
        <v>5</v>
      </c>
      <c r="X1026" t="str">
        <f t="shared" si="202"/>
        <v>5 1968</v>
      </c>
      <c r="AB1026" s="1"/>
    </row>
    <row r="1027" spans="1:28" x14ac:dyDescent="0.3">
      <c r="A1027">
        <v>342</v>
      </c>
      <c r="B1027">
        <v>3</v>
      </c>
      <c r="C1027">
        <f>RS_wells_scenario_1_bgw!C1027-RS_wells_baseline_bgw!C1027</f>
        <v>-238925.51819999516</v>
      </c>
      <c r="D1027">
        <f>RS_wells_scenario_1_bgw!D1027-RS_wells_baseline_bgw!D1027</f>
        <v>-1.6499999968800694E-2</v>
      </c>
      <c r="E1027">
        <f>RS_wells_scenario_1_bgw!E1027-RS_wells_baseline_bgw!E1027</f>
        <v>-364176.29999999702</v>
      </c>
      <c r="F1027">
        <f>RS_wells_scenario_1_bgw!F1027-RS_wells_baseline_bgw!F1027</f>
        <v>0</v>
      </c>
      <c r="G1027">
        <f>RS_wells_scenario_1_bgw!G1027-RS_wells_baseline_bgw!G1027</f>
        <v>0</v>
      </c>
      <c r="H1027" s="19">
        <f>RS_wells_scenario_1_bgw!H1027-RS_wells_baseline_bgw!H1027</f>
        <v>-48934.953499987721</v>
      </c>
      <c r="I1027">
        <f>RS_wells_scenario_1_bgw!I1027-RS_wells_baseline_bgw!I1027</f>
        <v>549069.008100003</v>
      </c>
      <c r="J1027">
        <f>RS_wells_scenario_1_bgw!J1027-RS_wells_baseline_bgw!J1027</f>
        <v>0.58959999959915876</v>
      </c>
      <c r="K1027">
        <f>RS_wells_scenario_1_bgw!K1027-RS_wells_baseline_bgw!K1027</f>
        <v>-1341325.1099999994</v>
      </c>
      <c r="L1027">
        <f>RS_wells_scenario_1_bgw!L1027-RS_wells_baseline_bgw!L1027</f>
        <v>61527.832900002599</v>
      </c>
      <c r="M1027">
        <f>RS_wells_scenario_1_bgw!M1027-RS_wells_baseline_bgw!M1027</f>
        <v>0</v>
      </c>
      <c r="N1027">
        <f>RS_wells_scenario_1_bgw!N1027-RS_wells_baseline_bgw!N1027</f>
        <v>78485.331599995494</v>
      </c>
      <c r="O1027">
        <v>10.145833333333334</v>
      </c>
      <c r="P1027">
        <f t="shared" ref="P1027:P1090" si="203">YEAR(Q1027)</f>
        <v>1968</v>
      </c>
      <c r="Q1027" s="2">
        <f t="shared" ref="Q1027:Q1090" si="204">Q1026+(O1027)</f>
        <v>24989.62499999908</v>
      </c>
      <c r="R1027">
        <f t="shared" ref="R1027:R1090" si="205">+(H1027-N1027)/43650</f>
        <v>-2.9191359702172557</v>
      </c>
      <c r="S1027">
        <f>I1027*$O1027/ref!$B$3</f>
        <v>127.88711305512581</v>
      </c>
      <c r="T1027">
        <f>K1027*$O1027/ref!$B$3</f>
        <v>-312.41646032770876</v>
      </c>
      <c r="U1027">
        <f>L1027*$O1027/ref!$B$3</f>
        <v>14.330834204880849</v>
      </c>
      <c r="V1027">
        <f>N1027*$O1027/ref!$B$3</f>
        <v>18.280511788910797</v>
      </c>
      <c r="W1027">
        <f t="shared" si="201"/>
        <v>5</v>
      </c>
      <c r="X1027" t="str">
        <f t="shared" si="202"/>
        <v>5 1968</v>
      </c>
      <c r="AB1027" s="1"/>
    </row>
    <row r="1028" spans="1:28" x14ac:dyDescent="0.3">
      <c r="A1028">
        <v>343</v>
      </c>
      <c r="B1028">
        <v>1</v>
      </c>
      <c r="C1028">
        <f>RS_wells_scenario_1_bgw!C1028-RS_wells_baseline_bgw!C1028</f>
        <v>-1946734.0376999974</v>
      </c>
      <c r="D1028">
        <f>RS_wells_scenario_1_bgw!D1028-RS_wells_baseline_bgw!D1028</f>
        <v>-1.8500000005587935E-2</v>
      </c>
      <c r="E1028">
        <f>RS_wells_scenario_1_bgw!E1028-RS_wells_baseline_bgw!E1028</f>
        <v>-867262.06999999285</v>
      </c>
      <c r="F1028">
        <f>RS_wells_scenario_1_bgw!F1028-RS_wells_baseline_bgw!F1028</f>
        <v>0</v>
      </c>
      <c r="G1028">
        <f>RS_wells_scenario_1_bgw!G1028-RS_wells_baseline_bgw!G1028</f>
        <v>0</v>
      </c>
      <c r="H1028" s="19">
        <f>RS_wells_scenario_1_bgw!H1028-RS_wells_baseline_bgw!H1028</f>
        <v>-33491.773699998856</v>
      </c>
      <c r="I1028">
        <f>RS_wells_scenario_1_bgw!I1028-RS_wells_baseline_bgw!I1028</f>
        <v>113160.75079999864</v>
      </c>
      <c r="J1028">
        <f>RS_wells_scenario_1_bgw!J1028-RS_wells_baseline_bgw!J1028</f>
        <v>0.59480000007897615</v>
      </c>
      <c r="K1028">
        <f>RS_wells_scenario_1_bgw!K1028-RS_wells_baseline_bgw!K1028</f>
        <v>-3181513.3399999887</v>
      </c>
      <c r="L1028">
        <f>RS_wells_scenario_1_bgw!L1028-RS_wells_baseline_bgw!L1028</f>
        <v>131071.94529999793</v>
      </c>
      <c r="M1028">
        <f>RS_wells_scenario_1_bgw!M1028-RS_wells_baseline_bgw!M1028</f>
        <v>0</v>
      </c>
      <c r="N1028">
        <f>RS_wells_scenario_1_bgw!N1028-RS_wells_baseline_bgw!N1028</f>
        <v>73908.37309999764</v>
      </c>
      <c r="O1028">
        <v>10.145833333333334</v>
      </c>
      <c r="P1028">
        <f t="shared" si="203"/>
        <v>1968</v>
      </c>
      <c r="Q1028" s="2">
        <f t="shared" si="204"/>
        <v>24999.770833332412</v>
      </c>
      <c r="R1028">
        <f t="shared" si="205"/>
        <v>-2.4604844627719702</v>
      </c>
      <c r="S1028">
        <f>I1028*$O1028/ref!$B$3</f>
        <v>26.356981576943365</v>
      </c>
      <c r="T1028">
        <f>K1028*$O1028/ref!$B$3</f>
        <v>-741.0262648167253</v>
      </c>
      <c r="U1028">
        <f>L1028*$O1028/ref!$B$3</f>
        <v>30.528790442827422</v>
      </c>
      <c r="V1028">
        <f>N1028*$O1028/ref!$B$3</f>
        <v>17.214463622828116</v>
      </c>
      <c r="W1028">
        <f t="shared" si="201"/>
        <v>6</v>
      </c>
      <c r="X1028" t="str">
        <f t="shared" si="202"/>
        <v>6 1968</v>
      </c>
      <c r="AB1028" s="1"/>
    </row>
    <row r="1029" spans="1:28" x14ac:dyDescent="0.3">
      <c r="A1029">
        <v>343</v>
      </c>
      <c r="B1029">
        <v>2</v>
      </c>
      <c r="C1029">
        <f>RS_wells_scenario_1_bgw!C1029-RS_wells_baseline_bgw!C1029</f>
        <v>-1950652.6051000059</v>
      </c>
      <c r="D1029">
        <f>RS_wells_scenario_1_bgw!D1029-RS_wells_baseline_bgw!D1029</f>
        <v>-1.8600000010337681E-2</v>
      </c>
      <c r="E1029">
        <f>RS_wells_scenario_1_bgw!E1029-RS_wells_baseline_bgw!E1029</f>
        <v>-867262.06999999285</v>
      </c>
      <c r="F1029">
        <f>RS_wells_scenario_1_bgw!F1029-RS_wells_baseline_bgw!F1029</f>
        <v>0</v>
      </c>
      <c r="G1029">
        <f>RS_wells_scenario_1_bgw!G1029-RS_wells_baseline_bgw!G1029</f>
        <v>0</v>
      </c>
      <c r="H1029" s="19">
        <f>RS_wells_scenario_1_bgw!H1029-RS_wells_baseline_bgw!H1029</f>
        <v>53408.26250000298</v>
      </c>
      <c r="I1029">
        <f>RS_wells_scenario_1_bgw!I1029-RS_wells_baseline_bgw!I1029</f>
        <v>113639.98769999668</v>
      </c>
      <c r="J1029">
        <f>RS_wells_scenario_1_bgw!J1029-RS_wells_baseline_bgw!J1029</f>
        <v>0.60170000046491623</v>
      </c>
      <c r="K1029">
        <f>RS_wells_scenario_1_bgw!K1029-RS_wells_baseline_bgw!K1029</f>
        <v>-3181513.3399999887</v>
      </c>
      <c r="L1029">
        <f>RS_wells_scenario_1_bgw!L1029-RS_wells_baseline_bgw!L1029</f>
        <v>135293.84570001066</v>
      </c>
      <c r="M1029">
        <f>RS_wells_scenario_1_bgw!M1029-RS_wells_baseline_bgw!M1029</f>
        <v>0</v>
      </c>
      <c r="N1029">
        <f>RS_wells_scenario_1_bgw!N1029-RS_wells_baseline_bgw!N1029</f>
        <v>72721.324900001287</v>
      </c>
      <c r="O1029">
        <v>10.145833333333334</v>
      </c>
      <c r="P1029">
        <f t="shared" si="203"/>
        <v>1968</v>
      </c>
      <c r="Q1029" s="2">
        <f t="shared" si="204"/>
        <v>25009.916666665744</v>
      </c>
      <c r="R1029">
        <f t="shared" si="205"/>
        <v>-0.44245274684990393</v>
      </c>
      <c r="S1029">
        <f>I1029*$O1029/ref!$B$3</f>
        <v>26.468603654871821</v>
      </c>
      <c r="T1029">
        <f>K1029*$O1029/ref!$B$3</f>
        <v>-741.0262648167253</v>
      </c>
      <c r="U1029">
        <f>L1029*$O1029/ref!$B$3</f>
        <v>31.51213979563877</v>
      </c>
      <c r="V1029">
        <f>N1029*$O1029/ref!$B$3</f>
        <v>16.937980767093581</v>
      </c>
      <c r="W1029">
        <f t="shared" ref="W1029:W1092" si="206">MOD(A1029-2,12)+1</f>
        <v>6</v>
      </c>
      <c r="X1029" t="str">
        <f t="shared" ref="X1029:X1092" si="207">W1029&amp;" "&amp;P1029</f>
        <v>6 1968</v>
      </c>
      <c r="AB1029" s="1"/>
    </row>
    <row r="1030" spans="1:28" x14ac:dyDescent="0.3">
      <c r="A1030">
        <v>343</v>
      </c>
      <c r="B1030">
        <v>3</v>
      </c>
      <c r="C1030">
        <f>RS_wells_scenario_1_bgw!C1030-RS_wells_baseline_bgw!C1030</f>
        <v>-2013195.9189999998</v>
      </c>
      <c r="D1030">
        <f>RS_wells_scenario_1_bgw!D1030-RS_wells_baseline_bgw!D1030</f>
        <v>-1.9700000004377216E-2</v>
      </c>
      <c r="E1030">
        <f>RS_wells_scenario_1_bgw!E1030-RS_wells_baseline_bgw!E1030</f>
        <v>-867262.06999999285</v>
      </c>
      <c r="F1030">
        <f>RS_wells_scenario_1_bgw!F1030-RS_wells_baseline_bgw!F1030</f>
        <v>0</v>
      </c>
      <c r="G1030">
        <f>RS_wells_scenario_1_bgw!G1030-RS_wells_baseline_bgw!G1030</f>
        <v>0</v>
      </c>
      <c r="H1030" s="19">
        <f>RS_wells_scenario_1_bgw!H1030-RS_wells_baseline_bgw!H1030</f>
        <v>12101.915600001812</v>
      </c>
      <c r="I1030">
        <f>RS_wells_scenario_1_bgw!I1030-RS_wells_baseline_bgw!I1030</f>
        <v>120079.79670000076</v>
      </c>
      <c r="J1030">
        <f>RS_wells_scenario_1_bgw!J1030-RS_wells_baseline_bgw!J1030</f>
        <v>0.60749999992549419</v>
      </c>
      <c r="K1030">
        <f>RS_wells_scenario_1_bgw!K1030-RS_wells_baseline_bgw!K1030</f>
        <v>-3181513.3399999887</v>
      </c>
      <c r="L1030">
        <f>RS_wells_scenario_1_bgw!L1030-RS_wells_baseline_bgw!L1030</f>
        <v>143372.38549999893</v>
      </c>
      <c r="M1030">
        <f>RS_wells_scenario_1_bgw!M1030-RS_wells_baseline_bgw!M1030</f>
        <v>0</v>
      </c>
      <c r="N1030">
        <f>RS_wells_scenario_1_bgw!N1030-RS_wells_baseline_bgw!N1030</f>
        <v>79639.312600001693</v>
      </c>
      <c r="O1030">
        <v>10.145833333333334</v>
      </c>
      <c r="P1030">
        <f t="shared" si="203"/>
        <v>1968</v>
      </c>
      <c r="Q1030" s="2">
        <f t="shared" si="204"/>
        <v>25020.062499999076</v>
      </c>
      <c r="R1030">
        <f t="shared" si="205"/>
        <v>-1.5472484994272595</v>
      </c>
      <c r="S1030">
        <f>I1030*$O1030/ref!$B$3</f>
        <v>27.968540037161567</v>
      </c>
      <c r="T1030">
        <f>K1030*$O1030/ref!$B$3</f>
        <v>-741.0262648167253</v>
      </c>
      <c r="U1030">
        <f>L1030*$O1030/ref!$B$3</f>
        <v>33.393763266423456</v>
      </c>
      <c r="V1030">
        <f>N1030*$O1030/ref!$B$3</f>
        <v>18.5492927552996</v>
      </c>
      <c r="W1030">
        <f t="shared" si="206"/>
        <v>6</v>
      </c>
      <c r="X1030" t="str">
        <f t="shared" si="207"/>
        <v>6 1968</v>
      </c>
      <c r="AB1030" s="1"/>
    </row>
    <row r="1031" spans="1:28" x14ac:dyDescent="0.3">
      <c r="A1031">
        <v>344</v>
      </c>
      <c r="B1031">
        <v>1</v>
      </c>
      <c r="C1031">
        <f>RS_wells_scenario_1_bgw!C1031-RS_wells_baseline_bgw!C1031</f>
        <v>-5106369.6326999962</v>
      </c>
      <c r="D1031">
        <f>RS_wells_scenario_1_bgw!D1031-RS_wells_baseline_bgw!D1031</f>
        <v>-1.9800000009126961E-2</v>
      </c>
      <c r="E1031">
        <f>RS_wells_scenario_1_bgw!E1031-RS_wells_baseline_bgw!E1031</f>
        <v>-2665466.8200000077</v>
      </c>
      <c r="F1031">
        <f>RS_wells_scenario_1_bgw!F1031-RS_wells_baseline_bgw!F1031</f>
        <v>0</v>
      </c>
      <c r="G1031">
        <f>RS_wells_scenario_1_bgw!G1031-RS_wells_baseline_bgw!G1031</f>
        <v>0</v>
      </c>
      <c r="H1031" s="19">
        <f>RS_wells_scenario_1_bgw!H1031-RS_wells_baseline_bgw!H1031</f>
        <v>-67414.134099990129</v>
      </c>
      <c r="I1031">
        <f>RS_wells_scenario_1_bgw!I1031-RS_wells_baseline_bgw!I1031</f>
        <v>1684675.456099987</v>
      </c>
      <c r="J1031">
        <f>RS_wells_scenario_1_bgw!J1031-RS_wells_baseline_bgw!J1031</f>
        <v>0.61409999988973141</v>
      </c>
      <c r="K1031">
        <f>RS_wells_scenario_1_bgw!K1031-RS_wells_baseline_bgw!K1031</f>
        <v>-9758992.6200000048</v>
      </c>
      <c r="L1031">
        <f>RS_wells_scenario_1_bgw!L1031-RS_wells_baseline_bgw!L1031</f>
        <v>137772.51199999452</v>
      </c>
      <c r="M1031">
        <f>RS_wells_scenario_1_bgw!M1031-RS_wells_baseline_bgw!M1031</f>
        <v>0</v>
      </c>
      <c r="N1031">
        <f>RS_wells_scenario_1_bgw!N1031-RS_wells_baseline_bgw!N1031</f>
        <v>91697.58749999851</v>
      </c>
      <c r="O1031">
        <v>10.145833333333334</v>
      </c>
      <c r="P1031">
        <f t="shared" si="203"/>
        <v>1968</v>
      </c>
      <c r="Q1031" s="2">
        <f t="shared" si="204"/>
        <v>25030.208333332408</v>
      </c>
      <c r="R1031">
        <f t="shared" si="205"/>
        <v>-3.6451711706755701</v>
      </c>
      <c r="S1031">
        <f>I1031*$O1031/ref!$B$3</f>
        <v>392.38834706950843</v>
      </c>
      <c r="T1031">
        <f>K1031*$O1031/ref!$B$3</f>
        <v>-2273.028297147614</v>
      </c>
      <c r="U1031">
        <f>L1031*$O1031/ref!$B$3</f>
        <v>32.089461539637533</v>
      </c>
      <c r="V1031">
        <f>N1031*$O1031/ref!$B$3</f>
        <v>21.357861337092171</v>
      </c>
      <c r="W1031">
        <f t="shared" si="206"/>
        <v>7</v>
      </c>
      <c r="X1031" t="str">
        <f t="shared" si="207"/>
        <v>7 1968</v>
      </c>
      <c r="AB1031" s="1"/>
    </row>
    <row r="1032" spans="1:28" x14ac:dyDescent="0.3">
      <c r="A1032">
        <v>344</v>
      </c>
      <c r="B1032">
        <v>2</v>
      </c>
      <c r="C1032">
        <f>RS_wells_scenario_1_bgw!C1032-RS_wells_baseline_bgw!C1032</f>
        <v>-4503388.6701000035</v>
      </c>
      <c r="D1032">
        <f>RS_wells_scenario_1_bgw!D1032-RS_wells_baseline_bgw!D1032</f>
        <v>-2.0000000018626451E-2</v>
      </c>
      <c r="E1032">
        <f>RS_wells_scenario_1_bgw!E1032-RS_wells_baseline_bgw!E1032</f>
        <v>-2665466.8200000077</v>
      </c>
      <c r="F1032">
        <f>RS_wells_scenario_1_bgw!F1032-RS_wells_baseline_bgw!F1032</f>
        <v>0</v>
      </c>
      <c r="G1032">
        <f>RS_wells_scenario_1_bgw!G1032-RS_wells_baseline_bgw!G1032</f>
        <v>0</v>
      </c>
      <c r="H1032" s="19">
        <f>RS_wells_scenario_1_bgw!H1032-RS_wells_baseline_bgw!H1032</f>
        <v>-109470.94079999626</v>
      </c>
      <c r="I1032">
        <f>RS_wells_scenario_1_bgw!I1032-RS_wells_baseline_bgw!I1032</f>
        <v>2219773.6988999993</v>
      </c>
      <c r="J1032">
        <f>RS_wells_scenario_1_bgw!J1032-RS_wells_baseline_bgw!J1032</f>
        <v>0.62039999943226576</v>
      </c>
      <c r="K1032">
        <f>RS_wells_scenario_1_bgw!K1032-RS_wells_baseline_bgw!K1032</f>
        <v>-9758992.6200000048</v>
      </c>
      <c r="L1032">
        <f>RS_wells_scenario_1_bgw!L1032-RS_wells_baseline_bgw!L1032</f>
        <v>157175.57009999454</v>
      </c>
      <c r="M1032">
        <f>RS_wells_scenario_1_bgw!M1032-RS_wells_baseline_bgw!M1032</f>
        <v>0</v>
      </c>
      <c r="N1032">
        <f>RS_wells_scenario_1_bgw!N1032-RS_wells_baseline_bgw!N1032</f>
        <v>108794.7901000008</v>
      </c>
      <c r="O1032">
        <v>10.145833333333334</v>
      </c>
      <c r="P1032">
        <f t="shared" si="203"/>
        <v>1968</v>
      </c>
      <c r="Q1032" s="2">
        <f t="shared" si="204"/>
        <v>25040.35416666574</v>
      </c>
      <c r="R1032">
        <f t="shared" si="205"/>
        <v>-5.0003603871706082</v>
      </c>
      <c r="S1032">
        <f>I1032*$O1032/ref!$B$3</f>
        <v>517.02144138558867</v>
      </c>
      <c r="T1032">
        <f>K1032*$O1032/ref!$B$3</f>
        <v>-2273.028297147614</v>
      </c>
      <c r="U1032">
        <f>L1032*$O1032/ref!$B$3</f>
        <v>36.608749731547171</v>
      </c>
      <c r="V1032">
        <f>N1032*$O1032/ref!$B$3</f>
        <v>25.34007823437997</v>
      </c>
      <c r="W1032">
        <f t="shared" si="206"/>
        <v>7</v>
      </c>
      <c r="X1032" t="str">
        <f t="shared" si="207"/>
        <v>7 1968</v>
      </c>
      <c r="AB1032" s="1"/>
    </row>
    <row r="1033" spans="1:28" x14ac:dyDescent="0.3">
      <c r="A1033">
        <v>344</v>
      </c>
      <c r="B1033">
        <v>3</v>
      </c>
      <c r="C1033">
        <f>RS_wells_scenario_1_bgw!C1033-RS_wells_baseline_bgw!C1033</f>
        <v>-4122557.1850000024</v>
      </c>
      <c r="D1033">
        <f>RS_wells_scenario_1_bgw!D1033-RS_wells_baseline_bgw!D1033</f>
        <v>-2.019999991171062E-2</v>
      </c>
      <c r="E1033">
        <f>RS_wells_scenario_1_bgw!E1033-RS_wells_baseline_bgw!E1033</f>
        <v>-2665466.8200000077</v>
      </c>
      <c r="F1033">
        <f>RS_wells_scenario_1_bgw!F1033-RS_wells_baseline_bgw!F1033</f>
        <v>0</v>
      </c>
      <c r="G1033">
        <f>RS_wells_scenario_1_bgw!G1033-RS_wells_baseline_bgw!G1033</f>
        <v>0</v>
      </c>
      <c r="H1033" s="19">
        <f>RS_wells_scenario_1_bgw!H1033-RS_wells_baseline_bgw!H1033</f>
        <v>-146154.57189999521</v>
      </c>
      <c r="I1033">
        <f>RS_wells_scenario_1_bgw!I1033-RS_wells_baseline_bgw!I1033</f>
        <v>2525662.3088999987</v>
      </c>
      <c r="J1033">
        <f>RS_wells_scenario_1_bgw!J1033-RS_wells_baseline_bgw!J1033</f>
        <v>0.62660000007599592</v>
      </c>
      <c r="K1033">
        <f>RS_wells_scenario_1_bgw!K1033-RS_wells_baseline_bgw!K1033</f>
        <v>-9758992.6200000048</v>
      </c>
      <c r="L1033">
        <f>RS_wells_scenario_1_bgw!L1033-RS_wells_baseline_bgw!L1033</f>
        <v>175937.65410000086</v>
      </c>
      <c r="M1033">
        <f>RS_wells_scenario_1_bgw!M1033-RS_wells_baseline_bgw!M1033</f>
        <v>0</v>
      </c>
      <c r="N1033">
        <f>RS_wells_scenario_1_bgw!N1033-RS_wells_baseline_bgw!N1033</f>
        <v>124190.31419999897</v>
      </c>
      <c r="O1033">
        <v>10.145833333333334</v>
      </c>
      <c r="P1033">
        <f t="shared" si="203"/>
        <v>1968</v>
      </c>
      <c r="Q1033" s="2">
        <f t="shared" si="204"/>
        <v>25050.499999999072</v>
      </c>
      <c r="R1033">
        <f t="shared" si="205"/>
        <v>-6.1934681809849756</v>
      </c>
      <c r="S1033">
        <f>I1033*$O1033/ref!$B$3</f>
        <v>588.26787976081812</v>
      </c>
      <c r="T1033">
        <f>K1033*$O1033/ref!$B$3</f>
        <v>-2273.028297147614</v>
      </c>
      <c r="U1033">
        <f>L1033*$O1033/ref!$B$3</f>
        <v>40.978744617912277</v>
      </c>
      <c r="V1033">
        <f>N1033*$O1033/ref!$B$3</f>
        <v>28.925946498794527</v>
      </c>
      <c r="W1033">
        <f t="shared" si="206"/>
        <v>7</v>
      </c>
      <c r="X1033" t="str">
        <f t="shared" si="207"/>
        <v>7 1968</v>
      </c>
      <c r="AB1033" s="1"/>
    </row>
    <row r="1034" spans="1:28" x14ac:dyDescent="0.3">
      <c r="A1034">
        <v>345</v>
      </c>
      <c r="B1034">
        <v>1</v>
      </c>
      <c r="C1034">
        <f>RS_wells_scenario_1_bgw!C1034-RS_wells_baseline_bgw!C1034</f>
        <v>-5369396.0117000043</v>
      </c>
      <c r="D1034">
        <f>RS_wells_scenario_1_bgw!D1034-RS_wells_baseline_bgw!D1034</f>
        <v>-2.0400000037625432E-2</v>
      </c>
      <c r="E1034">
        <f>RS_wells_scenario_1_bgw!E1034-RS_wells_baseline_bgw!E1034</f>
        <v>-2925628.6199999899</v>
      </c>
      <c r="F1034">
        <f>RS_wells_scenario_1_bgw!F1034-RS_wells_baseline_bgw!F1034</f>
        <v>0</v>
      </c>
      <c r="G1034">
        <f>RS_wells_scenario_1_bgw!G1034-RS_wells_baseline_bgw!G1034</f>
        <v>0</v>
      </c>
      <c r="H1034" s="19">
        <f>RS_wells_scenario_1_bgw!H1034-RS_wells_baseline_bgw!H1034</f>
        <v>60687.403999999166</v>
      </c>
      <c r="I1034">
        <f>RS_wells_scenario_1_bgw!I1034-RS_wells_baseline_bgw!I1034</f>
        <v>2132232.471299991</v>
      </c>
      <c r="J1034">
        <f>RS_wells_scenario_1_bgw!J1034-RS_wells_baseline_bgw!J1034</f>
        <v>0.633500000461936</v>
      </c>
      <c r="K1034">
        <f>RS_wells_scenario_1_bgw!K1034-RS_wells_baseline_bgw!K1034</f>
        <v>-10710613.529999971</v>
      </c>
      <c r="L1034">
        <f>RS_wells_scenario_1_bgw!L1034-RS_wells_baseline_bgw!L1034</f>
        <v>225144.23189999163</v>
      </c>
      <c r="M1034">
        <f>RS_wells_scenario_1_bgw!M1034-RS_wells_baseline_bgw!M1034</f>
        <v>0</v>
      </c>
      <c r="N1034">
        <f>RS_wells_scenario_1_bgw!N1034-RS_wells_baseline_bgw!N1034</f>
        <v>127162.53339999914</v>
      </c>
      <c r="O1034">
        <v>10.145833333333334</v>
      </c>
      <c r="P1034">
        <f t="shared" si="203"/>
        <v>1968</v>
      </c>
      <c r="Q1034" s="2">
        <f t="shared" si="204"/>
        <v>25060.645833332404</v>
      </c>
      <c r="R1034">
        <f t="shared" si="205"/>
        <v>-1.5229124719358529</v>
      </c>
      <c r="S1034">
        <f>I1034*$O1034/ref!$B$3</f>
        <v>496.63166395158765</v>
      </c>
      <c r="T1034">
        <f>K1034*$O1034/ref!$B$3</f>
        <v>-2494.6763033316047</v>
      </c>
      <c r="U1034">
        <f>L1034*$O1034/ref!$B$3</f>
        <v>52.439757870033631</v>
      </c>
      <c r="V1034">
        <f>N1034*$O1034/ref!$B$3</f>
        <v>29.618224750248501</v>
      </c>
      <c r="W1034">
        <f t="shared" si="206"/>
        <v>8</v>
      </c>
      <c r="X1034" t="str">
        <f t="shared" si="207"/>
        <v>8 1968</v>
      </c>
      <c r="AB1034" s="1"/>
    </row>
    <row r="1035" spans="1:28" x14ac:dyDescent="0.3">
      <c r="A1035">
        <v>345</v>
      </c>
      <c r="B1035">
        <v>2</v>
      </c>
      <c r="C1035">
        <f>RS_wells_scenario_1_bgw!C1035-RS_wells_baseline_bgw!C1035</f>
        <v>-5101271.4208000004</v>
      </c>
      <c r="D1035">
        <f>RS_wells_scenario_1_bgw!D1035-RS_wells_baseline_bgw!D1035</f>
        <v>-2.05999999307096E-2</v>
      </c>
      <c r="E1035">
        <f>RS_wells_scenario_1_bgw!E1035-RS_wells_baseline_bgw!E1035</f>
        <v>-2925628.6199999899</v>
      </c>
      <c r="F1035">
        <f>RS_wells_scenario_1_bgw!F1035-RS_wells_baseline_bgw!F1035</f>
        <v>0</v>
      </c>
      <c r="G1035">
        <f>RS_wells_scenario_1_bgw!G1035-RS_wells_baseline_bgw!G1035</f>
        <v>0</v>
      </c>
      <c r="H1035" s="19">
        <f>RS_wells_scenario_1_bgw!H1035-RS_wells_baseline_bgw!H1035</f>
        <v>-21619.852400004864</v>
      </c>
      <c r="I1035">
        <f>RS_wells_scenario_1_bgw!I1035-RS_wells_baseline_bgw!I1035</f>
        <v>2288495.8560000062</v>
      </c>
      <c r="J1035">
        <f>RS_wells_scenario_1_bgw!J1035-RS_wells_baseline_bgw!J1035</f>
        <v>0.64020000025629997</v>
      </c>
      <c r="K1035">
        <f>RS_wells_scenario_1_bgw!K1035-RS_wells_baseline_bgw!K1035</f>
        <v>-10710613.529999971</v>
      </c>
      <c r="L1035">
        <f>RS_wells_scenario_1_bgw!L1035-RS_wells_baseline_bgw!L1035</f>
        <v>249834.56629998982</v>
      </c>
      <c r="M1035">
        <f>RS_wells_scenario_1_bgw!M1035-RS_wells_baseline_bgw!M1035</f>
        <v>0</v>
      </c>
      <c r="N1035">
        <f>RS_wells_scenario_1_bgw!N1035-RS_wells_baseline_bgw!N1035</f>
        <v>121960.44409999996</v>
      </c>
      <c r="O1035">
        <v>10.145833333333334</v>
      </c>
      <c r="P1035">
        <f t="shared" si="203"/>
        <v>1968</v>
      </c>
      <c r="Q1035" s="2">
        <f t="shared" si="204"/>
        <v>25070.791666665737</v>
      </c>
      <c r="R1035">
        <f t="shared" si="205"/>
        <v>-3.2893538717068691</v>
      </c>
      <c r="S1035">
        <f>I1035*$O1035/ref!$B$3</f>
        <v>533.02795084940465</v>
      </c>
      <c r="T1035">
        <f>K1035*$O1035/ref!$B$3</f>
        <v>-2494.6763033316047</v>
      </c>
      <c r="U1035">
        <f>L1035*$O1035/ref!$B$3</f>
        <v>58.190538810498474</v>
      </c>
      <c r="V1035">
        <f>N1035*$O1035/ref!$B$3</f>
        <v>28.406573441182655</v>
      </c>
      <c r="W1035">
        <f t="shared" si="206"/>
        <v>8</v>
      </c>
      <c r="X1035" t="str">
        <f t="shared" si="207"/>
        <v>8 1968</v>
      </c>
      <c r="AB1035" s="1"/>
    </row>
    <row r="1036" spans="1:28" x14ac:dyDescent="0.3">
      <c r="A1036">
        <v>345</v>
      </c>
      <c r="B1036">
        <v>3</v>
      </c>
      <c r="C1036">
        <f>RS_wells_scenario_1_bgw!C1036-RS_wells_baseline_bgw!C1036</f>
        <v>-4908143.9012999833</v>
      </c>
      <c r="D1036">
        <f>RS_wells_scenario_1_bgw!D1036-RS_wells_baseline_bgw!D1036</f>
        <v>-2.0799999940209091E-2</v>
      </c>
      <c r="E1036">
        <f>RS_wells_scenario_1_bgw!E1036-RS_wells_baseline_bgw!E1036</f>
        <v>-2925628.6199999899</v>
      </c>
      <c r="F1036">
        <f>RS_wells_scenario_1_bgw!F1036-RS_wells_baseline_bgw!F1036</f>
        <v>0</v>
      </c>
      <c r="G1036">
        <f>RS_wells_scenario_1_bgw!G1036-RS_wells_baseline_bgw!G1036</f>
        <v>0</v>
      </c>
      <c r="H1036" s="19">
        <f>RS_wells_scenario_1_bgw!H1036-RS_wells_baseline_bgw!H1036</f>
        <v>-51977.478900000453</v>
      </c>
      <c r="I1036">
        <f>RS_wells_scenario_1_bgw!I1036-RS_wells_baseline_bgw!I1036</f>
        <v>2407302.6495000049</v>
      </c>
      <c r="J1036">
        <f>RS_wells_scenario_1_bgw!J1036-RS_wells_baseline_bgw!J1036</f>
        <v>0.64680000022053719</v>
      </c>
      <c r="K1036">
        <f>RS_wells_scenario_1_bgw!K1036-RS_wells_baseline_bgw!K1036</f>
        <v>-10710613.529999971</v>
      </c>
      <c r="L1036">
        <f>RS_wells_scenario_1_bgw!L1036-RS_wells_baseline_bgw!L1036</f>
        <v>273974.52560000122</v>
      </c>
      <c r="M1036">
        <f>RS_wells_scenario_1_bgw!M1036-RS_wells_baseline_bgw!M1036</f>
        <v>0</v>
      </c>
      <c r="N1036">
        <f>RS_wells_scenario_1_bgw!N1036-RS_wells_baseline_bgw!N1036</f>
        <v>149125.78660000116</v>
      </c>
      <c r="O1036">
        <v>10.145833333333334</v>
      </c>
      <c r="P1036">
        <f t="shared" si="203"/>
        <v>1968</v>
      </c>
      <c r="Q1036" s="2">
        <f t="shared" si="204"/>
        <v>25080.937499999069</v>
      </c>
      <c r="R1036">
        <f t="shared" si="205"/>
        <v>-4.6071767583047336</v>
      </c>
      <c r="S1036">
        <f>I1036*$O1036/ref!$B$3</f>
        <v>560.69998771163455</v>
      </c>
      <c r="T1036">
        <f>K1036*$O1036/ref!$B$3</f>
        <v>-2494.6763033316047</v>
      </c>
      <c r="U1036">
        <f>L1036*$O1036/ref!$B$3</f>
        <v>63.813128427839288</v>
      </c>
      <c r="V1036">
        <f>N1036*$O1036/ref!$B$3</f>
        <v>34.73382407130039</v>
      </c>
      <c r="W1036">
        <f t="shared" si="206"/>
        <v>8</v>
      </c>
      <c r="X1036" t="str">
        <f t="shared" si="207"/>
        <v>8 1968</v>
      </c>
      <c r="AB1036" s="1"/>
    </row>
    <row r="1037" spans="1:28" x14ac:dyDescent="0.3">
      <c r="A1037">
        <v>346</v>
      </c>
      <c r="B1037">
        <v>1</v>
      </c>
      <c r="C1037">
        <f>RS_wells_scenario_1_bgw!C1037-RS_wells_baseline_bgw!C1037</f>
        <v>-4498163.9407000244</v>
      </c>
      <c r="D1037">
        <f>RS_wells_scenario_1_bgw!D1037-RS_wells_baseline_bgw!D1037</f>
        <v>-2.0999999949708581E-2</v>
      </c>
      <c r="E1037">
        <f>RS_wells_scenario_1_bgw!E1037-RS_wells_baseline_bgw!E1037</f>
        <v>-1313277.8200000003</v>
      </c>
      <c r="F1037">
        <f>RS_wells_scenario_1_bgw!F1037-RS_wells_baseline_bgw!F1037</f>
        <v>0</v>
      </c>
      <c r="G1037">
        <f>RS_wells_scenario_1_bgw!G1037-RS_wells_baseline_bgw!G1037</f>
        <v>0</v>
      </c>
      <c r="H1037" s="19">
        <f>RS_wells_scenario_1_bgw!H1037-RS_wells_baseline_bgw!H1037</f>
        <v>-96052.612700000405</v>
      </c>
      <c r="I1037">
        <f>RS_wells_scenario_1_bgw!I1037-RS_wells_baseline_bgw!I1037</f>
        <v>-1505786.7063999996</v>
      </c>
      <c r="J1037">
        <f>RS_wells_scenario_1_bgw!J1037-RS_wells_baseline_bgw!J1037</f>
        <v>0.65490000043064356</v>
      </c>
      <c r="K1037">
        <f>RS_wells_scenario_1_bgw!K1037-RS_wells_baseline_bgw!K1037</f>
        <v>-4812951.0100000054</v>
      </c>
      <c r="L1037">
        <f>RS_wells_scenario_1_bgw!L1037-RS_wells_baseline_bgw!L1037</f>
        <v>284934.31489999592</v>
      </c>
      <c r="M1037">
        <f>RS_wells_scenario_1_bgw!M1037-RS_wells_baseline_bgw!M1037</f>
        <v>0</v>
      </c>
      <c r="N1037">
        <f>RS_wells_scenario_1_bgw!N1037-RS_wells_baseline_bgw!N1037</f>
        <v>125813.28440000117</v>
      </c>
      <c r="O1037">
        <v>10.145833333333334</v>
      </c>
      <c r="P1037">
        <f t="shared" si="203"/>
        <v>1968</v>
      </c>
      <c r="Q1037" s="2">
        <f t="shared" si="204"/>
        <v>25091.083333332401</v>
      </c>
      <c r="R1037">
        <f t="shared" si="205"/>
        <v>-5.0828384215349729</v>
      </c>
      <c r="S1037">
        <f>I1037*$O1037/ref!$B$3</f>
        <v>-350.72224423056315</v>
      </c>
      <c r="T1037">
        <f>K1037*$O1037/ref!$B$3</f>
        <v>-1121.014664576639</v>
      </c>
      <c r="U1037">
        <f>L1037*$O1037/ref!$B$3</f>
        <v>66.365841825594018</v>
      </c>
      <c r="V1037">
        <f>N1037*$O1037/ref!$B$3</f>
        <v>29.303962686907219</v>
      </c>
      <c r="W1037">
        <f t="shared" si="206"/>
        <v>9</v>
      </c>
      <c r="X1037" t="str">
        <f t="shared" si="207"/>
        <v>9 1968</v>
      </c>
      <c r="AB1037" s="1"/>
    </row>
    <row r="1038" spans="1:28" x14ac:dyDescent="0.3">
      <c r="A1038">
        <v>346</v>
      </c>
      <c r="B1038">
        <v>2</v>
      </c>
      <c r="C1038">
        <f>RS_wells_scenario_1_bgw!C1038-RS_wells_baseline_bgw!C1038</f>
        <v>-3772273.261500001</v>
      </c>
      <c r="D1038">
        <f>RS_wells_scenario_1_bgw!D1038-RS_wells_baseline_bgw!D1038</f>
        <v>-2.1300000022165477E-2</v>
      </c>
      <c r="E1038">
        <f>RS_wells_scenario_1_bgw!E1038-RS_wells_baseline_bgw!E1038</f>
        <v>-1313277.8200000003</v>
      </c>
      <c r="F1038">
        <f>RS_wells_scenario_1_bgw!F1038-RS_wells_baseline_bgw!F1038</f>
        <v>0</v>
      </c>
      <c r="G1038">
        <f>RS_wells_scenario_1_bgw!G1038-RS_wells_baseline_bgw!G1038</f>
        <v>0</v>
      </c>
      <c r="H1038" s="19">
        <f>RS_wells_scenario_1_bgw!H1038-RS_wells_baseline_bgw!H1038</f>
        <v>-93815.666799999774</v>
      </c>
      <c r="I1038">
        <f>RS_wells_scenario_1_bgw!I1038-RS_wells_baseline_bgw!I1038</f>
        <v>-803746.10280000046</v>
      </c>
      <c r="J1038">
        <f>RS_wells_scenario_1_bgw!J1038-RS_wells_baseline_bgw!J1038</f>
        <v>0.66339999996125698</v>
      </c>
      <c r="K1038">
        <f>RS_wells_scenario_1_bgw!K1038-RS_wells_baseline_bgw!K1038</f>
        <v>-4812951.0100000054</v>
      </c>
      <c r="L1038">
        <f>RS_wells_scenario_1_bgw!L1038-RS_wells_baseline_bgw!L1038</f>
        <v>292419.22290000319</v>
      </c>
      <c r="M1038">
        <f>RS_wells_scenario_1_bgw!M1038-RS_wells_baseline_bgw!M1038</f>
        <v>0</v>
      </c>
      <c r="N1038">
        <f>RS_wells_scenario_1_bgw!N1038-RS_wells_baseline_bgw!N1038</f>
        <v>146090.07909999788</v>
      </c>
      <c r="O1038">
        <v>10.145833333333334</v>
      </c>
      <c r="P1038">
        <f t="shared" si="203"/>
        <v>1968</v>
      </c>
      <c r="Q1038" s="2">
        <f t="shared" si="204"/>
        <v>25101.229166665733</v>
      </c>
      <c r="R1038">
        <f t="shared" si="205"/>
        <v>-5.4961224719357995</v>
      </c>
      <c r="S1038">
        <f>I1038*$O1038/ref!$B$3</f>
        <v>-187.20555558597349</v>
      </c>
      <c r="T1038">
        <f>K1038*$O1038/ref!$B$3</f>
        <v>-1121.014664576639</v>
      </c>
      <c r="U1038">
        <f>L1038*$O1038/ref!$B$3</f>
        <v>68.109198783431651</v>
      </c>
      <c r="V1038">
        <f>N1038*$O1038/ref!$B$3</f>
        <v>34.026758360928874</v>
      </c>
      <c r="W1038">
        <f t="shared" si="206"/>
        <v>9</v>
      </c>
      <c r="X1038" t="str">
        <f t="shared" si="207"/>
        <v>9 1968</v>
      </c>
      <c r="AB1038" s="1"/>
    </row>
    <row r="1039" spans="1:28" x14ac:dyDescent="0.3">
      <c r="A1039">
        <v>346</v>
      </c>
      <c r="B1039">
        <v>3</v>
      </c>
      <c r="C1039">
        <f>RS_wells_scenario_1_bgw!C1039-RS_wells_baseline_bgw!C1039</f>
        <v>-3324596.58919999</v>
      </c>
      <c r="D1039">
        <f>RS_wells_scenario_1_bgw!D1039-RS_wells_baseline_bgw!D1039</f>
        <v>-2.1399999968707561E-2</v>
      </c>
      <c r="E1039">
        <f>RS_wells_scenario_1_bgw!E1039-RS_wells_baseline_bgw!E1039</f>
        <v>-1313277.8200000003</v>
      </c>
      <c r="F1039">
        <f>RS_wells_scenario_1_bgw!F1039-RS_wells_baseline_bgw!F1039</f>
        <v>0</v>
      </c>
      <c r="G1039">
        <f>RS_wells_scenario_1_bgw!G1039-RS_wells_baseline_bgw!G1039</f>
        <v>0</v>
      </c>
      <c r="H1039" s="19">
        <f>RS_wells_scenario_1_bgw!H1039-RS_wells_baseline_bgw!H1039</f>
        <v>-84445.603299997747</v>
      </c>
      <c r="I1039">
        <f>RS_wells_scenario_1_bgw!I1039-RS_wells_baseline_bgw!I1039</f>
        <v>-372244.67400000058</v>
      </c>
      <c r="J1039">
        <f>RS_wells_scenario_1_bgw!J1039-RS_wells_baseline_bgw!J1039</f>
        <v>0.67229999974370003</v>
      </c>
      <c r="K1039">
        <f>RS_wells_scenario_1_bgw!K1039-RS_wells_baseline_bgw!K1039</f>
        <v>-4812951.0100000054</v>
      </c>
      <c r="L1039">
        <f>RS_wells_scenario_1_bgw!L1039-RS_wells_baseline_bgw!L1039</f>
        <v>298124.49000000954</v>
      </c>
      <c r="M1039">
        <f>RS_wells_scenario_1_bgw!M1039-RS_wells_baseline_bgw!M1039</f>
        <v>0</v>
      </c>
      <c r="N1039">
        <f>RS_wells_scenario_1_bgw!N1039-RS_wells_baseline_bgw!N1039</f>
        <v>157943.13009999692</v>
      </c>
      <c r="O1039">
        <v>10.145833333333334</v>
      </c>
      <c r="P1039">
        <f t="shared" si="203"/>
        <v>1968</v>
      </c>
      <c r="Q1039" s="2">
        <f t="shared" si="204"/>
        <v>25111.374999999065</v>
      </c>
      <c r="R1039">
        <f t="shared" si="205"/>
        <v>-5.5530064925542879</v>
      </c>
      <c r="S1039">
        <f>I1039*$O1039/ref!$B$3</f>
        <v>-86.701846226469371</v>
      </c>
      <c r="T1039">
        <f>K1039*$O1039/ref!$B$3</f>
        <v>-1121.014664576639</v>
      </c>
      <c r="U1039">
        <f>L1039*$O1039/ref!$B$3</f>
        <v>69.438048395892949</v>
      </c>
      <c r="V1039">
        <f>N1039*$O1039/ref!$B$3</f>
        <v>36.787526954535174</v>
      </c>
      <c r="W1039">
        <f t="shared" si="206"/>
        <v>9</v>
      </c>
      <c r="X1039" t="str">
        <f t="shared" si="207"/>
        <v>9 1968</v>
      </c>
      <c r="AB1039" s="1"/>
    </row>
    <row r="1040" spans="1:28" x14ac:dyDescent="0.3">
      <c r="A1040">
        <v>347</v>
      </c>
      <c r="B1040">
        <v>1</v>
      </c>
      <c r="C1040">
        <f>RS_wells_scenario_1_bgw!C1040-RS_wells_baseline_bgw!C1040</f>
        <v>-417839.94920000434</v>
      </c>
      <c r="D1040">
        <f>RS_wells_scenario_1_bgw!D1040-RS_wells_baseline_bgw!D1040</f>
        <v>-2.1799999987706542E-2</v>
      </c>
      <c r="E1040">
        <f>RS_wells_scenario_1_bgw!E1040-RS_wells_baseline_bgw!E1040</f>
        <v>0</v>
      </c>
      <c r="F1040">
        <f>RS_wells_scenario_1_bgw!F1040-RS_wells_baseline_bgw!F1040</f>
        <v>0</v>
      </c>
      <c r="G1040">
        <f>RS_wells_scenario_1_bgw!G1040-RS_wells_baseline_bgw!G1040</f>
        <v>0</v>
      </c>
      <c r="H1040" s="19">
        <f>RS_wells_scenario_1_bgw!H1040-RS_wells_baseline_bgw!H1040</f>
        <v>-195171.32189999521</v>
      </c>
      <c r="I1040">
        <f>RS_wells_scenario_1_bgw!I1040-RS_wells_baseline_bgw!I1040</f>
        <v>-830117.08550000191</v>
      </c>
      <c r="J1040">
        <f>RS_wells_scenario_1_bgw!J1040-RS_wells_baseline_bgw!J1040</f>
        <v>0.68220000062137842</v>
      </c>
      <c r="K1040">
        <f>RS_wells_scenario_1_bgw!K1040-RS_wells_baseline_bgw!K1040</f>
        <v>-9239.4000000003725</v>
      </c>
      <c r="L1040">
        <f>RS_wells_scenario_1_bgw!L1040-RS_wells_baseline_bgw!L1040</f>
        <v>0.80350000038743019</v>
      </c>
      <c r="M1040">
        <f>RS_wells_scenario_1_bgw!M1040-RS_wells_baseline_bgw!M1040</f>
        <v>0</v>
      </c>
      <c r="N1040">
        <f>RS_wells_scenario_1_bgw!N1040-RS_wells_baseline_bgw!N1040</f>
        <v>231105.42499999702</v>
      </c>
      <c r="O1040">
        <v>10.145833333333334</v>
      </c>
      <c r="P1040">
        <f t="shared" si="203"/>
        <v>1968</v>
      </c>
      <c r="Q1040" s="2">
        <f t="shared" si="204"/>
        <v>25121.520833332397</v>
      </c>
      <c r="R1040">
        <f t="shared" si="205"/>
        <v>-9.7657903069872223</v>
      </c>
      <c r="S1040">
        <f>I1040*$O1040/ref!$B$3</f>
        <v>-193.34778688327449</v>
      </c>
      <c r="T1040">
        <f>K1040*$O1040/ref!$B$3</f>
        <v>-2.1520067148761202</v>
      </c>
      <c r="U1040">
        <f>L1040*$O1040/ref!$B$3</f>
        <v>1.8714823432654121E-4</v>
      </c>
      <c r="V1040">
        <f>N1040*$O1040/ref!$B$3</f>
        <v>53.828216815407174</v>
      </c>
      <c r="W1040">
        <f t="shared" si="206"/>
        <v>10</v>
      </c>
      <c r="X1040" t="str">
        <f t="shared" si="207"/>
        <v>10 1968</v>
      </c>
      <c r="AB1040" s="1"/>
    </row>
    <row r="1041" spans="1:28" x14ac:dyDescent="0.3">
      <c r="A1041">
        <v>347</v>
      </c>
      <c r="B1041">
        <v>2</v>
      </c>
      <c r="C1041">
        <f>RS_wells_scenario_1_bgw!C1041-RS_wells_baseline_bgw!C1041</f>
        <v>-256124.89989999682</v>
      </c>
      <c r="D1041">
        <f>RS_wells_scenario_1_bgw!D1041-RS_wells_baseline_bgw!D1041</f>
        <v>-2.2200000006705523E-2</v>
      </c>
      <c r="E1041">
        <f>RS_wells_scenario_1_bgw!E1041-RS_wells_baseline_bgw!E1041</f>
        <v>0</v>
      </c>
      <c r="F1041">
        <f>RS_wells_scenario_1_bgw!F1041-RS_wells_baseline_bgw!F1041</f>
        <v>0</v>
      </c>
      <c r="G1041">
        <f>RS_wells_scenario_1_bgw!G1041-RS_wells_baseline_bgw!G1041</f>
        <v>0</v>
      </c>
      <c r="H1041" s="19">
        <f>RS_wells_scenario_1_bgw!H1041-RS_wells_baseline_bgw!H1041</f>
        <v>-164868.11400000751</v>
      </c>
      <c r="I1041">
        <f>RS_wells_scenario_1_bgw!I1041-RS_wells_baseline_bgw!I1041</f>
        <v>-664436.08649998903</v>
      </c>
      <c r="J1041">
        <f>RS_wells_scenario_1_bgw!J1041-RS_wells_baseline_bgw!J1041</f>
        <v>0.69309999980032444</v>
      </c>
      <c r="K1041">
        <f>RS_wells_scenario_1_bgw!K1041-RS_wells_baseline_bgw!K1041</f>
        <v>-9239.4000000003725</v>
      </c>
      <c r="L1041">
        <f>RS_wells_scenario_1_bgw!L1041-RS_wells_baseline_bgw!L1041</f>
        <v>0.81649999972432852</v>
      </c>
      <c r="M1041">
        <f>RS_wells_scenario_1_bgw!M1041-RS_wells_baseline_bgw!M1041</f>
        <v>0</v>
      </c>
      <c r="N1041">
        <f>RS_wells_scenario_1_bgw!N1041-RS_wells_baseline_bgw!N1041</f>
        <v>254901.09479999542</v>
      </c>
      <c r="O1041">
        <v>10.145833333333334</v>
      </c>
      <c r="P1041">
        <f t="shared" si="203"/>
        <v>1968</v>
      </c>
      <c r="Q1041" s="2">
        <f t="shared" si="204"/>
        <v>25131.666666665729</v>
      </c>
      <c r="R1041">
        <f t="shared" si="205"/>
        <v>-9.6167058144330575</v>
      </c>
      <c r="S1041">
        <f>I1041*$O1041/ref!$B$3</f>
        <v>-154.75798425806104</v>
      </c>
      <c r="T1041">
        <f>K1041*$O1041/ref!$B$3</f>
        <v>-2.1520067148761202</v>
      </c>
      <c r="U1041">
        <f>L1041*$O1041/ref!$B$3</f>
        <v>1.9017614586477847E-4</v>
      </c>
      <c r="V1041">
        <f>N1041*$O1041/ref!$B$3</f>
        <v>59.370615801766611</v>
      </c>
      <c r="W1041">
        <f t="shared" si="206"/>
        <v>10</v>
      </c>
      <c r="X1041" t="str">
        <f t="shared" si="207"/>
        <v>10 1968</v>
      </c>
      <c r="AB1041" s="1"/>
    </row>
    <row r="1042" spans="1:28" x14ac:dyDescent="0.3">
      <c r="A1042">
        <v>347</v>
      </c>
      <c r="B1042">
        <v>3</v>
      </c>
      <c r="C1042">
        <f>RS_wells_scenario_1_bgw!C1042-RS_wells_baseline_bgw!C1042</f>
        <v>-179731.07789999992</v>
      </c>
      <c r="D1042">
        <f>RS_wells_scenario_1_bgw!D1042-RS_wells_baseline_bgw!D1042</f>
        <v>-2.2499999962747097E-2</v>
      </c>
      <c r="E1042">
        <f>RS_wells_scenario_1_bgw!E1042-RS_wells_baseline_bgw!E1042</f>
        <v>0</v>
      </c>
      <c r="F1042">
        <f>RS_wells_scenario_1_bgw!F1042-RS_wells_baseline_bgw!F1042</f>
        <v>0</v>
      </c>
      <c r="G1042">
        <f>RS_wells_scenario_1_bgw!G1042-RS_wells_baseline_bgw!G1042</f>
        <v>0</v>
      </c>
      <c r="H1042" s="19">
        <f>RS_wells_scenario_1_bgw!H1042-RS_wells_baseline_bgw!H1042</f>
        <v>-186458.42060001194</v>
      </c>
      <c r="I1042">
        <f>RS_wells_scenario_1_bgw!I1042-RS_wells_baseline_bgw!I1042</f>
        <v>-632166.81259995699</v>
      </c>
      <c r="J1042">
        <f>RS_wells_scenario_1_bgw!J1042-RS_wells_baseline_bgw!J1042</f>
        <v>0.70390000008046627</v>
      </c>
      <c r="K1042">
        <f>RS_wells_scenario_1_bgw!K1042-RS_wells_baseline_bgw!K1042</f>
        <v>-9239.4000000003725</v>
      </c>
      <c r="L1042">
        <f>RS_wells_scenario_1_bgw!L1042-RS_wells_baseline_bgw!L1042</f>
        <v>0.82969999965280294</v>
      </c>
      <c r="M1042">
        <f>RS_wells_scenario_1_bgw!M1042-RS_wells_baseline_bgw!M1042</f>
        <v>0</v>
      </c>
      <c r="N1042">
        <f>RS_wells_scenario_1_bgw!N1042-RS_wells_baseline_bgw!N1042</f>
        <v>283045.50570000708</v>
      </c>
      <c r="O1042">
        <v>10.145833333333334</v>
      </c>
      <c r="P1042">
        <f t="shared" si="203"/>
        <v>1968</v>
      </c>
      <c r="Q1042" s="2">
        <f t="shared" si="204"/>
        <v>25141.812499999061</v>
      </c>
      <c r="R1042">
        <f t="shared" si="205"/>
        <v>-10.756103695303986</v>
      </c>
      <c r="S1042">
        <f>I1042*$O1042/ref!$B$3</f>
        <v>-147.24194489218849</v>
      </c>
      <c r="T1042">
        <f>K1042*$O1042/ref!$B$3</f>
        <v>-2.1520067148761202</v>
      </c>
      <c r="U1042">
        <f>L1042*$O1042/ref!$B$3</f>
        <v>1.9325064079761393E-4</v>
      </c>
      <c r="V1042">
        <f>N1042*$O1042/ref!$B$3</f>
        <v>65.925907405448157</v>
      </c>
      <c r="W1042">
        <f t="shared" si="206"/>
        <v>10</v>
      </c>
      <c r="X1042" t="str">
        <f t="shared" si="207"/>
        <v>10 1968</v>
      </c>
      <c r="AB1042" s="1"/>
    </row>
    <row r="1043" spans="1:28" x14ac:dyDescent="0.3">
      <c r="A1043">
        <v>348</v>
      </c>
      <c r="B1043">
        <v>1</v>
      </c>
      <c r="C1043">
        <f>RS_wells_scenario_1_bgw!C1043-RS_wells_baseline_bgw!C1043</f>
        <v>-665868.9673999995</v>
      </c>
      <c r="D1043">
        <f>RS_wells_scenario_1_bgw!D1043-RS_wells_baseline_bgw!D1043</f>
        <v>-2.2799999976996332E-2</v>
      </c>
      <c r="E1043">
        <f>RS_wells_scenario_1_bgw!E1043-RS_wells_baseline_bgw!E1043</f>
        <v>0</v>
      </c>
      <c r="F1043">
        <f>RS_wells_scenario_1_bgw!F1043-RS_wells_baseline_bgw!F1043</f>
        <v>0</v>
      </c>
      <c r="G1043">
        <f>RS_wells_scenario_1_bgw!G1043-RS_wells_baseline_bgw!G1043</f>
        <v>0</v>
      </c>
      <c r="H1043" s="19">
        <f>RS_wells_scenario_1_bgw!H1043-RS_wells_baseline_bgw!H1043</f>
        <v>-147103.64919999987</v>
      </c>
      <c r="I1043">
        <f>RS_wells_scenario_1_bgw!I1043-RS_wells_baseline_bgw!I1043</f>
        <v>-1086501.0724000037</v>
      </c>
      <c r="J1043">
        <f>RS_wells_scenario_1_bgw!J1043-RS_wells_baseline_bgw!J1043</f>
        <v>0.714499999769032</v>
      </c>
      <c r="K1043">
        <f>RS_wells_scenario_1_bgw!K1043-RS_wells_baseline_bgw!K1043</f>
        <v>-9239.4000000003725</v>
      </c>
      <c r="L1043">
        <f>RS_wells_scenario_1_bgw!L1043-RS_wells_baseline_bgw!L1043</f>
        <v>24.260100000072271</v>
      </c>
      <c r="M1043">
        <f>RS_wells_scenario_1_bgw!M1043-RS_wells_baseline_bgw!M1043</f>
        <v>0</v>
      </c>
      <c r="N1043">
        <f>RS_wells_scenario_1_bgw!N1043-RS_wells_baseline_bgw!N1043</f>
        <v>289174.28820000589</v>
      </c>
      <c r="O1043">
        <v>10.145833333333334</v>
      </c>
      <c r="P1043">
        <f t="shared" si="203"/>
        <v>1968</v>
      </c>
      <c r="Q1043" s="2">
        <f t="shared" si="204"/>
        <v>25151.958333332394</v>
      </c>
      <c r="R1043">
        <f t="shared" si="205"/>
        <v>-9.994912655212044</v>
      </c>
      <c r="S1043">
        <f>I1043*$O1043/ref!$B$3</f>
        <v>-253.06379240262561</v>
      </c>
      <c r="T1043">
        <f>K1043*$O1043/ref!$B$3</f>
        <v>-2.1520067148761202</v>
      </c>
      <c r="U1043">
        <f>L1043*$O1043/ref!$B$3</f>
        <v>5.6505723427624716E-3</v>
      </c>
      <c r="V1043">
        <f>N1043*$O1043/ref!$B$3</f>
        <v>67.353400651114782</v>
      </c>
      <c r="W1043">
        <f t="shared" si="206"/>
        <v>11</v>
      </c>
      <c r="X1043" t="str">
        <f t="shared" si="207"/>
        <v>11 1968</v>
      </c>
      <c r="AB1043" s="1"/>
    </row>
    <row r="1044" spans="1:28" x14ac:dyDescent="0.3">
      <c r="A1044">
        <v>348</v>
      </c>
      <c r="B1044">
        <v>2</v>
      </c>
      <c r="C1044">
        <f>RS_wells_scenario_1_bgw!C1044-RS_wells_baseline_bgw!C1044</f>
        <v>-517415.81149999797</v>
      </c>
      <c r="D1044">
        <f>RS_wells_scenario_1_bgw!D1044-RS_wells_baseline_bgw!D1044</f>
        <v>-2.2400000016205013E-2</v>
      </c>
      <c r="E1044">
        <f>RS_wells_scenario_1_bgw!E1044-RS_wells_baseline_bgw!E1044</f>
        <v>0</v>
      </c>
      <c r="F1044">
        <f>RS_wells_scenario_1_bgw!F1044-RS_wells_baseline_bgw!F1044</f>
        <v>0</v>
      </c>
      <c r="G1044">
        <f>RS_wells_scenario_1_bgw!G1044-RS_wells_baseline_bgw!G1044</f>
        <v>0</v>
      </c>
      <c r="H1044" s="19">
        <f>RS_wells_scenario_1_bgw!H1044-RS_wells_baseline_bgw!H1044</f>
        <v>-124441.45830000192</v>
      </c>
      <c r="I1044">
        <f>RS_wells_scenario_1_bgw!I1044-RS_wells_baseline_bgw!I1044</f>
        <v>-918343.19330000132</v>
      </c>
      <c r="J1044">
        <f>RS_wells_scenario_1_bgw!J1044-RS_wells_baseline_bgw!J1044</f>
        <v>0.72510000038892031</v>
      </c>
      <c r="K1044">
        <f>RS_wells_scenario_1_bgw!K1044-RS_wells_baseline_bgw!K1044</f>
        <v>-9239.4000000003725</v>
      </c>
      <c r="L1044">
        <f>RS_wells_scenario_1_bgw!L1044-RS_wells_baseline_bgw!L1044</f>
        <v>24.047899999655783</v>
      </c>
      <c r="M1044">
        <f>RS_wells_scenario_1_bgw!M1044-RS_wells_baseline_bgw!M1044</f>
        <v>0</v>
      </c>
      <c r="N1044">
        <f>RS_wells_scenario_1_bgw!N1044-RS_wells_baseline_bgw!N1044</f>
        <v>286636.38879999518</v>
      </c>
      <c r="O1044">
        <v>10.145833333333334</v>
      </c>
      <c r="P1044">
        <f t="shared" si="203"/>
        <v>1968</v>
      </c>
      <c r="Q1044" s="2">
        <f t="shared" si="204"/>
        <v>25162.104166665726</v>
      </c>
      <c r="R1044">
        <f t="shared" si="205"/>
        <v>-9.4175909988544575</v>
      </c>
      <c r="S1044">
        <f>I1044*$O1044/ref!$B$3</f>
        <v>-213.89708406847865</v>
      </c>
      <c r="T1044">
        <f>K1044*$O1044/ref!$B$3</f>
        <v>-2.1520067148761202</v>
      </c>
      <c r="U1044">
        <f>L1044*$O1044/ref!$B$3</f>
        <v>5.6011475071894934E-3</v>
      </c>
      <c r="V1044">
        <f>N1044*$O1044/ref!$B$3</f>
        <v>66.762282553564845</v>
      </c>
      <c r="W1044">
        <f t="shared" si="206"/>
        <v>11</v>
      </c>
      <c r="X1044" t="str">
        <f t="shared" si="207"/>
        <v>11 1968</v>
      </c>
      <c r="AB1044" s="1"/>
    </row>
    <row r="1045" spans="1:28" x14ac:dyDescent="0.3">
      <c r="A1045">
        <v>348</v>
      </c>
      <c r="B1045">
        <v>3</v>
      </c>
      <c r="C1045">
        <f>RS_wells_scenario_1_bgw!C1045-RS_wells_baseline_bgw!C1045</f>
        <v>-389023.13599999249</v>
      </c>
      <c r="D1045">
        <f>RS_wells_scenario_1_bgw!D1045-RS_wells_baseline_bgw!D1045</f>
        <v>-2.2699999972246587E-2</v>
      </c>
      <c r="E1045">
        <f>RS_wells_scenario_1_bgw!E1045-RS_wells_baseline_bgw!E1045</f>
        <v>0</v>
      </c>
      <c r="F1045">
        <f>RS_wells_scenario_1_bgw!F1045-RS_wells_baseline_bgw!F1045</f>
        <v>0</v>
      </c>
      <c r="G1045">
        <f>RS_wells_scenario_1_bgw!G1045-RS_wells_baseline_bgw!G1045</f>
        <v>0</v>
      </c>
      <c r="H1045" s="19">
        <f>RS_wells_scenario_1_bgw!H1045-RS_wells_baseline_bgw!H1045</f>
        <v>-111438.77300000191</v>
      </c>
      <c r="I1045">
        <f>RS_wells_scenario_1_bgw!I1045-RS_wells_baseline_bgw!I1045</f>
        <v>-771991.2704000026</v>
      </c>
      <c r="J1045">
        <f>RS_wells_scenario_1_bgw!J1045-RS_wells_baseline_bgw!J1045</f>
        <v>0.7343999994918704</v>
      </c>
      <c r="K1045">
        <f>RS_wells_scenario_1_bgw!K1045-RS_wells_baseline_bgw!K1045</f>
        <v>-9239.4000000003725</v>
      </c>
      <c r="L1045">
        <f>RS_wells_scenario_1_bgw!L1045-RS_wells_baseline_bgw!L1045</f>
        <v>24.044299999717623</v>
      </c>
      <c r="M1045">
        <f>RS_wells_scenario_1_bgw!M1045-RS_wells_baseline_bgw!M1045</f>
        <v>0</v>
      </c>
      <c r="N1045">
        <f>RS_wells_scenario_1_bgw!N1045-RS_wells_baseline_bgw!N1045</f>
        <v>283221.57039999962</v>
      </c>
      <c r="O1045">
        <v>10.145833333333334</v>
      </c>
      <c r="P1045">
        <f t="shared" si="203"/>
        <v>1968</v>
      </c>
      <c r="Q1045" s="2">
        <f t="shared" si="204"/>
        <v>25172.249999999058</v>
      </c>
      <c r="R1045">
        <f t="shared" si="205"/>
        <v>-9.0414740756014087</v>
      </c>
      <c r="S1045">
        <f>I1045*$O1045/ref!$B$3</f>
        <v>-179.80933802265136</v>
      </c>
      <c r="T1045">
        <f>K1045*$O1045/ref!$B$3</f>
        <v>-2.1520067148761202</v>
      </c>
      <c r="U1045">
        <f>L1045*$O1045/ref!$B$3</f>
        <v>5.600309008581307E-3</v>
      </c>
      <c r="V1045">
        <f>N1045*$O1045/ref!$B$3</f>
        <v>65.966915741123259</v>
      </c>
      <c r="W1045">
        <f t="shared" si="206"/>
        <v>11</v>
      </c>
      <c r="X1045" t="str">
        <f t="shared" si="207"/>
        <v>11 1968</v>
      </c>
      <c r="AB1045" s="1"/>
    </row>
    <row r="1046" spans="1:28" x14ac:dyDescent="0.3">
      <c r="A1046">
        <v>349</v>
      </c>
      <c r="B1046">
        <v>1</v>
      </c>
      <c r="C1046">
        <f>RS_wells_scenario_1_bgw!C1046-RS_wells_baseline_bgw!C1046</f>
        <v>-229606.67910000682</v>
      </c>
      <c r="D1046">
        <f>RS_wells_scenario_1_bgw!D1046-RS_wells_baseline_bgw!D1046</f>
        <v>-2.2999999986495823E-2</v>
      </c>
      <c r="E1046">
        <f>RS_wells_scenario_1_bgw!E1046-RS_wells_baseline_bgw!E1046</f>
        <v>0</v>
      </c>
      <c r="F1046">
        <f>RS_wells_scenario_1_bgw!F1046-RS_wells_baseline_bgw!F1046</f>
        <v>0</v>
      </c>
      <c r="G1046">
        <f>RS_wells_scenario_1_bgw!G1046-RS_wells_baseline_bgw!G1046</f>
        <v>0</v>
      </c>
      <c r="H1046" s="19">
        <f>RS_wells_scenario_1_bgw!H1046-RS_wells_baseline_bgw!H1046</f>
        <v>-104749.9986000061</v>
      </c>
      <c r="I1046">
        <f>RS_wells_scenario_1_bgw!I1046-RS_wells_baseline_bgw!I1046</f>
        <v>-623390.01420000196</v>
      </c>
      <c r="J1046">
        <f>RS_wells_scenario_1_bgw!J1046-RS_wells_baseline_bgw!J1046</f>
        <v>0.74319999944418669</v>
      </c>
      <c r="K1046">
        <f>RS_wells_scenario_1_bgw!K1046-RS_wells_baseline_bgw!K1046</f>
        <v>-9239.4000000003725</v>
      </c>
      <c r="L1046">
        <f>RS_wells_scenario_1_bgw!L1046-RS_wells_baseline_bgw!L1046</f>
        <v>22983.765299999155</v>
      </c>
      <c r="M1046">
        <f>RS_wells_scenario_1_bgw!M1046-RS_wells_baseline_bgw!M1046</f>
        <v>0</v>
      </c>
      <c r="N1046">
        <f>RS_wells_scenario_1_bgw!N1046-RS_wells_baseline_bgw!N1046</f>
        <v>274488.41359999776</v>
      </c>
      <c r="O1046">
        <v>10.145833333333334</v>
      </c>
      <c r="P1046">
        <f t="shared" si="203"/>
        <v>1968</v>
      </c>
      <c r="Q1046" s="2">
        <f t="shared" si="204"/>
        <v>25182.39583333239</v>
      </c>
      <c r="R1046">
        <f t="shared" si="205"/>
        <v>-8.6881652279496873</v>
      </c>
      <c r="S1046">
        <f>I1046*$O1046/ref!$B$3</f>
        <v>-145.19768562299174</v>
      </c>
      <c r="T1046">
        <f>K1046*$O1046/ref!$B$3</f>
        <v>-2.1520067148761202</v>
      </c>
      <c r="U1046">
        <f>L1046*$O1046/ref!$B$3</f>
        <v>5.3532932072139907</v>
      </c>
      <c r="V1046">
        <f>N1046*$O1046/ref!$B$3</f>
        <v>63.932821311217722</v>
      </c>
      <c r="W1046">
        <f t="shared" si="206"/>
        <v>12</v>
      </c>
      <c r="X1046" t="str">
        <f t="shared" si="207"/>
        <v>12 1968</v>
      </c>
      <c r="AB1046" s="1"/>
    </row>
    <row r="1047" spans="1:28" x14ac:dyDescent="0.3">
      <c r="A1047">
        <v>349</v>
      </c>
      <c r="B1047">
        <v>2</v>
      </c>
      <c r="C1047">
        <f>RS_wells_scenario_1_bgw!C1047-RS_wells_baseline_bgw!C1047</f>
        <v>-152602.39790000021</v>
      </c>
      <c r="D1047">
        <f>RS_wells_scenario_1_bgw!D1047-RS_wells_baseline_bgw!D1047</f>
        <v>-2.1299999963957816E-2</v>
      </c>
      <c r="E1047">
        <f>RS_wells_scenario_1_bgw!E1047-RS_wells_baseline_bgw!E1047</f>
        <v>0</v>
      </c>
      <c r="F1047">
        <f>RS_wells_scenario_1_bgw!F1047-RS_wells_baseline_bgw!F1047</f>
        <v>0</v>
      </c>
      <c r="G1047">
        <f>RS_wells_scenario_1_bgw!G1047-RS_wells_baseline_bgw!G1047</f>
        <v>0</v>
      </c>
      <c r="H1047" s="19">
        <f>RS_wells_scenario_1_bgw!H1047-RS_wells_baseline_bgw!H1047</f>
        <v>-100215.11279999465</v>
      </c>
      <c r="I1047">
        <f>RS_wells_scenario_1_bgw!I1047-RS_wells_baseline_bgw!I1047</f>
        <v>-528911.30330000073</v>
      </c>
      <c r="J1047">
        <f>RS_wells_scenario_1_bgw!J1047-RS_wells_baseline_bgw!J1047</f>
        <v>0.75359999947249889</v>
      </c>
      <c r="K1047">
        <f>RS_wells_scenario_1_bgw!K1047-RS_wells_baseline_bgw!K1047</f>
        <v>-9239.4000000003725</v>
      </c>
      <c r="L1047">
        <f>RS_wells_scenario_1_bgw!L1047-RS_wells_baseline_bgw!L1047</f>
        <v>22819.483900000341</v>
      </c>
      <c r="M1047">
        <f>RS_wells_scenario_1_bgw!M1047-RS_wells_baseline_bgw!M1047</f>
        <v>0</v>
      </c>
      <c r="N1047">
        <f>RS_wells_scenario_1_bgw!N1047-RS_wells_baseline_bgw!N1047</f>
        <v>267101.66119998693</v>
      </c>
      <c r="O1047">
        <v>10.145833333333334</v>
      </c>
      <c r="P1047">
        <f t="shared" si="203"/>
        <v>1968</v>
      </c>
      <c r="Q1047" s="2">
        <f t="shared" si="204"/>
        <v>25192.541666665722</v>
      </c>
      <c r="R1047">
        <f t="shared" si="205"/>
        <v>-8.4150463688426473</v>
      </c>
      <c r="S1047">
        <f>I1047*$O1047/ref!$B$3</f>
        <v>-123.19205535807907</v>
      </c>
      <c r="T1047">
        <f>K1047*$O1047/ref!$B$3</f>
        <v>-2.1520067148761202</v>
      </c>
      <c r="U1047">
        <f>L1047*$O1047/ref!$B$3</f>
        <v>5.3150293939873006</v>
      </c>
      <c r="V1047">
        <f>N1047*$O1047/ref!$B$3</f>
        <v>62.212326390990221</v>
      </c>
      <c r="W1047">
        <f t="shared" si="206"/>
        <v>12</v>
      </c>
      <c r="X1047" t="str">
        <f t="shared" si="207"/>
        <v>12 1968</v>
      </c>
      <c r="AB1047" s="1"/>
    </row>
    <row r="1048" spans="1:28" x14ac:dyDescent="0.3">
      <c r="A1048">
        <v>349</v>
      </c>
      <c r="B1048">
        <v>3</v>
      </c>
      <c r="C1048">
        <f>RS_wells_scenario_1_bgw!C1048-RS_wells_baseline_bgw!C1048</f>
        <v>-96455.613800004125</v>
      </c>
      <c r="D1048">
        <f>RS_wells_scenario_1_bgw!D1048-RS_wells_baseline_bgw!D1048</f>
        <v>-2.1699999982956797E-2</v>
      </c>
      <c r="E1048">
        <f>RS_wells_scenario_1_bgw!E1048-RS_wells_baseline_bgw!E1048</f>
        <v>0</v>
      </c>
      <c r="F1048">
        <f>RS_wells_scenario_1_bgw!F1048-RS_wells_baseline_bgw!F1048</f>
        <v>0</v>
      </c>
      <c r="G1048">
        <f>RS_wells_scenario_1_bgw!G1048-RS_wells_baseline_bgw!G1048</f>
        <v>0</v>
      </c>
      <c r="H1048" s="19">
        <f>RS_wells_scenario_1_bgw!H1048-RS_wells_baseline_bgw!H1048</f>
        <v>-99008.024200007319</v>
      </c>
      <c r="I1048">
        <f>RS_wells_scenario_1_bgw!I1048-RS_wells_baseline_bgw!I1048</f>
        <v>-468525.57129999995</v>
      </c>
      <c r="J1048">
        <f>RS_wells_scenario_1_bgw!J1048-RS_wells_baseline_bgw!J1048</f>
        <v>0.76150000002235174</v>
      </c>
      <c r="K1048">
        <f>RS_wells_scenario_1_bgw!K1048-RS_wells_baseline_bgw!K1048</f>
        <v>-9239.4000000003725</v>
      </c>
      <c r="L1048">
        <f>RS_wells_scenario_1_bgw!L1048-RS_wells_baseline_bgw!L1048</f>
        <v>22645.311900001019</v>
      </c>
      <c r="M1048">
        <f>RS_wells_scenario_1_bgw!M1048-RS_wells_baseline_bgw!M1048</f>
        <v>0</v>
      </c>
      <c r="N1048">
        <f>RS_wells_scenario_1_bgw!N1048-RS_wells_baseline_bgw!N1048</f>
        <v>259788.84430000186</v>
      </c>
      <c r="O1048">
        <v>10.145833333333334</v>
      </c>
      <c r="P1048">
        <f t="shared" si="203"/>
        <v>1968</v>
      </c>
      <c r="Q1048" s="2">
        <f t="shared" si="204"/>
        <v>25202.687499999054</v>
      </c>
      <c r="R1048">
        <f t="shared" si="205"/>
        <v>-8.2198595303553077</v>
      </c>
      <c r="S1048">
        <f>I1048*$O1048/ref!$B$3</f>
        <v>-109.12723505083983</v>
      </c>
      <c r="T1048">
        <f>K1048*$O1048/ref!$B$3</f>
        <v>-2.1520067148761202</v>
      </c>
      <c r="U1048">
        <f>L1048*$O1048/ref!$B$3</f>
        <v>5.27446189896144</v>
      </c>
      <c r="V1048">
        <f>N1048*$O1048/ref!$B$3</f>
        <v>60.509052252688299</v>
      </c>
      <c r="W1048">
        <f t="shared" si="206"/>
        <v>12</v>
      </c>
      <c r="X1048" t="str">
        <f t="shared" si="207"/>
        <v>12 1968</v>
      </c>
      <c r="AB1048" s="1"/>
    </row>
    <row r="1049" spans="1:28" x14ac:dyDescent="0.3">
      <c r="A1049">
        <v>350</v>
      </c>
      <c r="B1049">
        <v>1</v>
      </c>
      <c r="C1049">
        <f>RS_wells_scenario_1_bgw!C1049-RS_wells_baseline_bgw!C1049</f>
        <v>-3591.4294999986887</v>
      </c>
      <c r="D1049">
        <f>RS_wells_scenario_1_bgw!D1049-RS_wells_baseline_bgw!D1049</f>
        <v>-2.1899999992456287E-2</v>
      </c>
      <c r="E1049">
        <f>RS_wells_scenario_1_bgw!E1049-RS_wells_baseline_bgw!E1049</f>
        <v>0</v>
      </c>
      <c r="F1049">
        <f>RS_wells_scenario_1_bgw!F1049-RS_wells_baseline_bgw!F1049</f>
        <v>0</v>
      </c>
      <c r="G1049">
        <f>RS_wells_scenario_1_bgw!G1049-RS_wells_baseline_bgw!G1049</f>
        <v>0</v>
      </c>
      <c r="H1049" s="19">
        <f>RS_wells_scenario_1_bgw!H1049-RS_wells_baseline_bgw!H1049</f>
        <v>-96865.325099997222</v>
      </c>
      <c r="I1049">
        <f>RS_wells_scenario_1_bgw!I1049-RS_wells_baseline_bgw!I1049</f>
        <v>-399529.04190000147</v>
      </c>
      <c r="J1049">
        <f>RS_wells_scenario_1_bgw!J1049-RS_wells_baseline_bgw!J1049</f>
        <v>0.76809999998658895</v>
      </c>
      <c r="K1049">
        <f>RS_wells_scenario_1_bgw!K1049-RS_wells_baseline_bgw!K1049</f>
        <v>-10928.849999999627</v>
      </c>
      <c r="L1049">
        <f>RS_wells_scenario_1_bgw!L1049-RS_wells_baseline_bgw!L1049</f>
        <v>63230.746500000358</v>
      </c>
      <c r="M1049">
        <f>RS_wells_scenario_1_bgw!M1049-RS_wells_baseline_bgw!M1049</f>
        <v>0</v>
      </c>
      <c r="N1049">
        <f>RS_wells_scenario_1_bgw!N1049-RS_wells_baseline_bgw!N1049</f>
        <v>247401.01229999959</v>
      </c>
      <c r="O1049">
        <v>10.145833333333334</v>
      </c>
      <c r="P1049">
        <f t="shared" si="203"/>
        <v>1969</v>
      </c>
      <c r="Q1049" s="2">
        <f t="shared" si="204"/>
        <v>25212.833333332386</v>
      </c>
      <c r="R1049">
        <f t="shared" si="205"/>
        <v>-7.8869722199311987</v>
      </c>
      <c r="S1049">
        <f>I1049*$O1049/ref!$B$3</f>
        <v>-93.056819810462926</v>
      </c>
      <c r="T1049">
        <f>K1049*$O1049/ref!$B$3</f>
        <v>-2.5455071309686921</v>
      </c>
      <c r="U1049">
        <f>L1049*$O1049/ref!$B$3</f>
        <v>14.727470512655042</v>
      </c>
      <c r="V1049">
        <f>N1049*$O1049/ref!$B$3</f>
        <v>57.623724455779296</v>
      </c>
      <c r="W1049">
        <f t="shared" si="206"/>
        <v>1</v>
      </c>
      <c r="X1049" t="str">
        <f t="shared" si="207"/>
        <v>1 1969</v>
      </c>
      <c r="AB1049" s="1"/>
    </row>
    <row r="1050" spans="1:28" x14ac:dyDescent="0.3">
      <c r="A1050">
        <v>350</v>
      </c>
      <c r="B1050">
        <v>2</v>
      </c>
      <c r="C1050">
        <f>RS_wells_scenario_1_bgw!C1050-RS_wells_baseline_bgw!C1050</f>
        <v>37994.327000007033</v>
      </c>
      <c r="D1050">
        <f>RS_wells_scenario_1_bgw!D1050-RS_wells_baseline_bgw!D1050</f>
        <v>-2.2300000011455268E-2</v>
      </c>
      <c r="E1050">
        <f>RS_wells_scenario_1_bgw!E1050-RS_wells_baseline_bgw!E1050</f>
        <v>0</v>
      </c>
      <c r="F1050">
        <f>RS_wells_scenario_1_bgw!F1050-RS_wells_baseline_bgw!F1050</f>
        <v>0</v>
      </c>
      <c r="G1050">
        <f>RS_wells_scenario_1_bgw!G1050-RS_wells_baseline_bgw!G1050</f>
        <v>0</v>
      </c>
      <c r="H1050" s="19">
        <f>RS_wells_scenario_1_bgw!H1050-RS_wells_baseline_bgw!H1050</f>
        <v>-91426.429899998009</v>
      </c>
      <c r="I1050">
        <f>RS_wells_scenario_1_bgw!I1050-RS_wells_baseline_bgw!I1050</f>
        <v>-342048.869599998</v>
      </c>
      <c r="J1050">
        <f>RS_wells_scenario_1_bgw!J1050-RS_wells_baseline_bgw!J1050</f>
        <v>0.77450000029057264</v>
      </c>
      <c r="K1050">
        <f>RS_wells_scenario_1_bgw!K1050-RS_wells_baseline_bgw!K1050</f>
        <v>-10928.849999999627</v>
      </c>
      <c r="L1050">
        <f>RS_wells_scenario_1_bgw!L1050-RS_wells_baseline_bgw!L1050</f>
        <v>62103.055599998683</v>
      </c>
      <c r="M1050">
        <f>RS_wells_scenario_1_bgw!M1050-RS_wells_baseline_bgw!M1050</f>
        <v>0</v>
      </c>
      <c r="N1050">
        <f>RS_wells_scenario_1_bgw!N1050-RS_wells_baseline_bgw!N1050</f>
        <v>238075.97129999101</v>
      </c>
      <c r="O1050">
        <v>10.145833333333334</v>
      </c>
      <c r="P1050">
        <f t="shared" si="203"/>
        <v>1969</v>
      </c>
      <c r="Q1050" s="2">
        <f t="shared" si="204"/>
        <v>25222.979166665718</v>
      </c>
      <c r="R1050">
        <f t="shared" si="205"/>
        <v>-7.5487377136309055</v>
      </c>
      <c r="S1050">
        <f>I1050*$O1050/ref!$B$3</f>
        <v>-79.668751671640194</v>
      </c>
      <c r="T1050">
        <f>K1050*$O1050/ref!$B$3</f>
        <v>-2.5455071309686921</v>
      </c>
      <c r="U1050">
        <f>L1050*$O1050/ref!$B$3</f>
        <v>14.464812938666668</v>
      </c>
      <c r="V1050">
        <f>N1050*$O1050/ref!$B$3</f>
        <v>55.451770557418712</v>
      </c>
      <c r="W1050">
        <f t="shared" si="206"/>
        <v>1</v>
      </c>
      <c r="X1050" t="str">
        <f t="shared" si="207"/>
        <v>1 1969</v>
      </c>
      <c r="AB1050" s="1"/>
    </row>
    <row r="1051" spans="1:28" x14ac:dyDescent="0.3">
      <c r="A1051">
        <v>350</v>
      </c>
      <c r="B1051">
        <v>3</v>
      </c>
      <c r="C1051">
        <f>RS_wells_scenario_1_bgw!C1051-RS_wells_baseline_bgw!C1051</f>
        <v>69394.635700002313</v>
      </c>
      <c r="D1051">
        <f>RS_wells_scenario_1_bgw!D1051-RS_wells_baseline_bgw!D1051</f>
        <v>-2.2599999967496842E-2</v>
      </c>
      <c r="E1051">
        <f>RS_wells_scenario_1_bgw!E1051-RS_wells_baseline_bgw!E1051</f>
        <v>0</v>
      </c>
      <c r="F1051">
        <f>RS_wells_scenario_1_bgw!F1051-RS_wells_baseline_bgw!F1051</f>
        <v>0</v>
      </c>
      <c r="G1051">
        <f>RS_wells_scenario_1_bgw!G1051-RS_wells_baseline_bgw!G1051</f>
        <v>0</v>
      </c>
      <c r="H1051" s="19">
        <f>RS_wells_scenario_1_bgw!H1051-RS_wells_baseline_bgw!H1051</f>
        <v>-86099.098299995065</v>
      </c>
      <c r="I1051">
        <f>RS_wells_scenario_1_bgw!I1051-RS_wells_baseline_bgw!I1051</f>
        <v>-297940.24949999899</v>
      </c>
      <c r="J1051">
        <f>RS_wells_scenario_1_bgw!J1051-RS_wells_baseline_bgw!J1051</f>
        <v>0.78049999941140413</v>
      </c>
      <c r="K1051">
        <f>RS_wells_scenario_1_bgw!K1051-RS_wells_baseline_bgw!K1051</f>
        <v>-10928.849999999627</v>
      </c>
      <c r="L1051">
        <f>RS_wells_scenario_1_bgw!L1051-RS_wells_baseline_bgw!L1051</f>
        <v>60925.800699997693</v>
      </c>
      <c r="M1051">
        <f>RS_wells_scenario_1_bgw!M1051-RS_wells_baseline_bgw!M1051</f>
        <v>0</v>
      </c>
      <c r="N1051">
        <f>RS_wells_scenario_1_bgw!N1051-RS_wells_baseline_bgw!N1051</f>
        <v>231132.46960000694</v>
      </c>
      <c r="O1051">
        <v>10.145833333333334</v>
      </c>
      <c r="P1051">
        <f t="shared" si="203"/>
        <v>1969</v>
      </c>
      <c r="Q1051" s="2">
        <f t="shared" si="204"/>
        <v>25233.12499999905</v>
      </c>
      <c r="R1051">
        <f t="shared" si="205"/>
        <v>-7.2676189667812601</v>
      </c>
      <c r="S1051">
        <f>I1051*$O1051/ref!$B$3</f>
        <v>-69.395135783258496</v>
      </c>
      <c r="T1051">
        <f>K1051*$O1051/ref!$B$3</f>
        <v>-2.5455071309686921</v>
      </c>
      <c r="U1051">
        <f>L1051*$O1051/ref!$B$3</f>
        <v>14.190611101975666</v>
      </c>
      <c r="V1051">
        <f>N1051*$O1051/ref!$B$3</f>
        <v>53.834515943145178</v>
      </c>
      <c r="W1051">
        <f t="shared" si="206"/>
        <v>1</v>
      </c>
      <c r="X1051" t="str">
        <f t="shared" si="207"/>
        <v>1 1969</v>
      </c>
      <c r="AB1051" s="1"/>
    </row>
    <row r="1052" spans="1:28" x14ac:dyDescent="0.3">
      <c r="A1052">
        <v>351</v>
      </c>
      <c r="B1052">
        <v>1</v>
      </c>
      <c r="C1052">
        <f>RS_wells_scenario_1_bgw!C1052-RS_wells_baseline_bgw!C1052</f>
        <v>-9487.2610999941826</v>
      </c>
      <c r="D1052">
        <f>RS_wells_scenario_1_bgw!D1052-RS_wells_baseline_bgw!D1052</f>
        <v>-2.3000000044703484E-2</v>
      </c>
      <c r="E1052">
        <f>RS_wells_scenario_1_bgw!E1052-RS_wells_baseline_bgw!E1052</f>
        <v>0</v>
      </c>
      <c r="F1052">
        <f>RS_wells_scenario_1_bgw!F1052-RS_wells_baseline_bgw!F1052</f>
        <v>0</v>
      </c>
      <c r="G1052">
        <f>RS_wells_scenario_1_bgw!G1052-RS_wells_baseline_bgw!G1052</f>
        <v>0</v>
      </c>
      <c r="H1052" s="19">
        <f>RS_wells_scenario_1_bgw!H1052-RS_wells_baseline_bgw!H1052</f>
        <v>-79155.183800004423</v>
      </c>
      <c r="I1052">
        <f>RS_wells_scenario_1_bgw!I1052-RS_wells_baseline_bgw!I1052</f>
        <v>-309993.96029999852</v>
      </c>
      <c r="J1052">
        <f>RS_wells_scenario_1_bgw!J1052-RS_wells_baseline_bgw!J1052</f>
        <v>0.78739999979734421</v>
      </c>
      <c r="K1052">
        <f>RS_wells_scenario_1_bgw!K1052-RS_wells_baseline_bgw!K1052</f>
        <v>-10928.849999999627</v>
      </c>
      <c r="L1052">
        <f>RS_wells_scenario_1_bgw!L1052-RS_wells_baseline_bgw!L1052</f>
        <v>0.92749999999068677</v>
      </c>
      <c r="M1052">
        <f>RS_wells_scenario_1_bgw!M1052-RS_wells_baseline_bgw!M1052</f>
        <v>0</v>
      </c>
      <c r="N1052">
        <f>RS_wells_scenario_1_bgw!N1052-RS_wells_baseline_bgw!N1052</f>
        <v>232546.50360000134</v>
      </c>
      <c r="O1052">
        <v>10.145833333333334</v>
      </c>
      <c r="P1052">
        <f t="shared" si="203"/>
        <v>1969</v>
      </c>
      <c r="Q1052" s="2">
        <f t="shared" si="204"/>
        <v>25243.270833332383</v>
      </c>
      <c r="R1052">
        <f t="shared" si="205"/>
        <v>-7.1409321282933735</v>
      </c>
      <c r="S1052">
        <f>I1052*$O1052/ref!$B$3</f>
        <v>-72.202641311839656</v>
      </c>
      <c r="T1052">
        <f>K1052*$O1052/ref!$B$3</f>
        <v>-2.5455071309686921</v>
      </c>
      <c r="U1052">
        <f>L1052*$O1052/ref!$B$3</f>
        <v>2.1602985345666153E-4</v>
      </c>
      <c r="V1052">
        <f>N1052*$O1052/ref!$B$3</f>
        <v>54.163867487947975</v>
      </c>
      <c r="W1052">
        <f t="shared" si="206"/>
        <v>2</v>
      </c>
      <c r="X1052" t="str">
        <f t="shared" si="207"/>
        <v>2 1969</v>
      </c>
      <c r="AB1052" s="1"/>
    </row>
    <row r="1053" spans="1:28" x14ac:dyDescent="0.3">
      <c r="A1053">
        <v>351</v>
      </c>
      <c r="B1053">
        <v>2</v>
      </c>
      <c r="C1053">
        <f>RS_wells_scenario_1_bgw!C1053-RS_wells_baseline_bgw!C1053</f>
        <v>7113.194200001657</v>
      </c>
      <c r="D1053">
        <f>RS_wells_scenario_1_bgw!D1053-RS_wells_baseline_bgw!D1053</f>
        <v>-2.3400000005494803E-2</v>
      </c>
      <c r="E1053">
        <f>RS_wells_scenario_1_bgw!E1053-RS_wells_baseline_bgw!E1053</f>
        <v>0</v>
      </c>
      <c r="F1053">
        <f>RS_wells_scenario_1_bgw!F1053-RS_wells_baseline_bgw!F1053</f>
        <v>0</v>
      </c>
      <c r="G1053">
        <f>RS_wells_scenario_1_bgw!G1053-RS_wells_baseline_bgw!G1053</f>
        <v>0</v>
      </c>
      <c r="H1053" s="19">
        <f>RS_wells_scenario_1_bgw!H1053-RS_wells_baseline_bgw!H1053</f>
        <v>-71747.32880000025</v>
      </c>
      <c r="I1053">
        <f>RS_wells_scenario_1_bgw!I1053-RS_wells_baseline_bgw!I1053</f>
        <v>-285356.81460000575</v>
      </c>
      <c r="J1053">
        <f>RS_wells_scenario_1_bgw!J1053-RS_wells_baseline_bgw!J1053</f>
        <v>0.79419999942183495</v>
      </c>
      <c r="K1053">
        <f>RS_wells_scenario_1_bgw!K1053-RS_wells_baseline_bgw!K1053</f>
        <v>-10928.849999999627</v>
      </c>
      <c r="L1053">
        <f>RS_wells_scenario_1_bgw!L1053-RS_wells_baseline_bgw!L1053</f>
        <v>0.96759999985806644</v>
      </c>
      <c r="M1053">
        <f>RS_wells_scenario_1_bgw!M1053-RS_wells_baseline_bgw!M1053</f>
        <v>0</v>
      </c>
      <c r="N1053">
        <f>RS_wells_scenario_1_bgw!N1053-RS_wells_baseline_bgw!N1053</f>
        <v>231715.13770000637</v>
      </c>
      <c r="O1053">
        <v>10.145833333333334</v>
      </c>
      <c r="P1053">
        <f t="shared" si="203"/>
        <v>1969</v>
      </c>
      <c r="Q1053" s="2">
        <f t="shared" si="204"/>
        <v>25253.416666665715</v>
      </c>
      <c r="R1053">
        <f t="shared" si="205"/>
        <v>-6.9521756357389828</v>
      </c>
      <c r="S1053">
        <f>I1053*$O1053/ref!$B$3</f>
        <v>-66.464248885733667</v>
      </c>
      <c r="T1053">
        <f>K1053*$O1053/ref!$B$3</f>
        <v>-2.5455071309686921</v>
      </c>
      <c r="U1053">
        <f>L1053*$O1053/ref!$B$3</f>
        <v>2.2536979641628327E-4</v>
      </c>
      <c r="V1053">
        <f>N1053*$O1053/ref!$B$3</f>
        <v>53.970228831833062</v>
      </c>
      <c r="W1053">
        <f t="shared" si="206"/>
        <v>2</v>
      </c>
      <c r="X1053" t="str">
        <f t="shared" si="207"/>
        <v>2 1969</v>
      </c>
      <c r="AB1053" s="1"/>
    </row>
    <row r="1054" spans="1:28" x14ac:dyDescent="0.3">
      <c r="A1054">
        <v>351</v>
      </c>
      <c r="B1054">
        <v>3</v>
      </c>
      <c r="C1054">
        <f>RS_wells_scenario_1_bgw!C1054-RS_wells_baseline_bgw!C1054</f>
        <v>22336.931199997663</v>
      </c>
      <c r="D1054">
        <f>RS_wells_scenario_1_bgw!D1054-RS_wells_baseline_bgw!D1054</f>
        <v>-2.3799999966286123E-2</v>
      </c>
      <c r="E1054">
        <f>RS_wells_scenario_1_bgw!E1054-RS_wells_baseline_bgw!E1054</f>
        <v>0</v>
      </c>
      <c r="F1054">
        <f>RS_wells_scenario_1_bgw!F1054-RS_wells_baseline_bgw!F1054</f>
        <v>0</v>
      </c>
      <c r="G1054">
        <f>RS_wells_scenario_1_bgw!G1054-RS_wells_baseline_bgw!G1054</f>
        <v>0</v>
      </c>
      <c r="H1054" s="19">
        <f>RS_wells_scenario_1_bgw!H1054-RS_wells_baseline_bgw!H1054</f>
        <v>-66586.531900003552</v>
      </c>
      <c r="I1054">
        <f>RS_wells_scenario_1_bgw!I1054-RS_wells_baseline_bgw!I1054</f>
        <v>-262692.877700001</v>
      </c>
      <c r="J1054">
        <f>RS_wells_scenario_1_bgw!J1054-RS_wells_baseline_bgw!J1054</f>
        <v>0.8009000001475215</v>
      </c>
      <c r="K1054">
        <f>RS_wells_scenario_1_bgw!K1054-RS_wells_baseline_bgw!K1054</f>
        <v>-10928.849999999627</v>
      </c>
      <c r="L1054">
        <f>RS_wells_scenario_1_bgw!L1054-RS_wells_baseline_bgw!L1054</f>
        <v>1.0061999999452382</v>
      </c>
      <c r="M1054">
        <f>RS_wells_scenario_1_bgw!M1054-RS_wells_baseline_bgw!M1054</f>
        <v>0</v>
      </c>
      <c r="N1054">
        <f>RS_wells_scenario_1_bgw!N1054-RS_wells_baseline_bgw!N1054</f>
        <v>229334.21119999886</v>
      </c>
      <c r="O1054">
        <v>10.145833333333334</v>
      </c>
      <c r="P1054">
        <f t="shared" si="203"/>
        <v>1969</v>
      </c>
      <c r="Q1054" s="2">
        <f t="shared" si="204"/>
        <v>25263.562499999047</v>
      </c>
      <c r="R1054">
        <f t="shared" si="205"/>
        <v>-6.7793984673540066</v>
      </c>
      <c r="S1054">
        <f>I1054*$O1054/ref!$B$3</f>
        <v>-61.185448920980882</v>
      </c>
      <c r="T1054">
        <f>K1054*$O1054/ref!$B$3</f>
        <v>-2.5455071309686921</v>
      </c>
      <c r="U1054">
        <f>L1054*$O1054/ref!$B$3</f>
        <v>2.3436036500101921E-4</v>
      </c>
      <c r="V1054">
        <f>N1054*$O1054/ref!$B$3</f>
        <v>53.415672278848838</v>
      </c>
      <c r="W1054">
        <f t="shared" si="206"/>
        <v>2</v>
      </c>
      <c r="X1054" t="str">
        <f t="shared" si="207"/>
        <v>2 1969</v>
      </c>
      <c r="AB1054" s="1"/>
    </row>
    <row r="1055" spans="1:28" x14ac:dyDescent="0.3">
      <c r="A1055">
        <v>352</v>
      </c>
      <c r="B1055">
        <v>1</v>
      </c>
      <c r="C1055">
        <f>RS_wells_scenario_1_bgw!C1055-RS_wells_baseline_bgw!C1055</f>
        <v>53302.524900004268</v>
      </c>
      <c r="D1055">
        <f>RS_wells_scenario_1_bgw!D1055-RS_wells_baseline_bgw!D1055</f>
        <v>-2.4099999980535358E-2</v>
      </c>
      <c r="E1055">
        <f>RS_wells_scenario_1_bgw!E1055-RS_wells_baseline_bgw!E1055</f>
        <v>0</v>
      </c>
      <c r="F1055">
        <f>RS_wells_scenario_1_bgw!F1055-RS_wells_baseline_bgw!F1055</f>
        <v>0</v>
      </c>
      <c r="G1055">
        <f>RS_wells_scenario_1_bgw!G1055-RS_wells_baseline_bgw!G1055</f>
        <v>0</v>
      </c>
      <c r="H1055" s="19">
        <f>RS_wells_scenario_1_bgw!H1055-RS_wells_baseline_bgw!H1055</f>
        <v>-62800.210000000894</v>
      </c>
      <c r="I1055">
        <f>RS_wells_scenario_1_bgw!I1055-RS_wells_baseline_bgw!I1055</f>
        <v>-238728.4076000005</v>
      </c>
      <c r="J1055">
        <f>RS_wells_scenario_1_bgw!J1055-RS_wells_baseline_bgw!J1055</f>
        <v>0.8065999997779727</v>
      </c>
      <c r="K1055">
        <f>RS_wells_scenario_1_bgw!K1055-RS_wells_baseline_bgw!K1055</f>
        <v>-10928.849999999627</v>
      </c>
      <c r="L1055">
        <f>RS_wells_scenario_1_bgw!L1055-RS_wells_baseline_bgw!L1055</f>
        <v>14653.028899999335</v>
      </c>
      <c r="M1055">
        <f>RS_wells_scenario_1_bgw!M1055-RS_wells_baseline_bgw!M1055</f>
        <v>0</v>
      </c>
      <c r="N1055">
        <f>RS_wells_scenario_1_bgw!N1055-RS_wells_baseline_bgw!N1055</f>
        <v>225410.57819999754</v>
      </c>
      <c r="O1055">
        <v>10.145833333333334</v>
      </c>
      <c r="P1055">
        <f t="shared" si="203"/>
        <v>1969</v>
      </c>
      <c r="Q1055" s="2">
        <f t="shared" si="204"/>
        <v>25273.708333332379</v>
      </c>
      <c r="R1055">
        <f t="shared" si="205"/>
        <v>-6.6027671981672036</v>
      </c>
      <c r="S1055">
        <f>I1055*$O1055/ref!$B$3</f>
        <v>-55.60373359599798</v>
      </c>
      <c r="T1055">
        <f>K1055*$O1055/ref!$B$3</f>
        <v>-2.5455071309686921</v>
      </c>
      <c r="U1055">
        <f>L1055*$O1055/ref!$B$3</f>
        <v>3.4129290415039009</v>
      </c>
      <c r="V1055">
        <f>N1055*$O1055/ref!$B$3</f>
        <v>52.501794260502187</v>
      </c>
      <c r="W1055">
        <f t="shared" si="206"/>
        <v>3</v>
      </c>
      <c r="X1055" t="str">
        <f t="shared" si="207"/>
        <v>3 1969</v>
      </c>
      <c r="AB1055" s="1"/>
    </row>
    <row r="1056" spans="1:28" x14ac:dyDescent="0.3">
      <c r="A1056">
        <v>352</v>
      </c>
      <c r="B1056">
        <v>2</v>
      </c>
      <c r="C1056">
        <f>RS_wells_scenario_1_bgw!C1056-RS_wells_baseline_bgw!C1056</f>
        <v>65515.455899998546</v>
      </c>
      <c r="D1056">
        <f>RS_wells_scenario_1_bgw!D1056-RS_wells_baseline_bgw!D1056</f>
        <v>-2.4600000004284084E-2</v>
      </c>
      <c r="E1056">
        <f>RS_wells_scenario_1_bgw!E1056-RS_wells_baseline_bgw!E1056</f>
        <v>0</v>
      </c>
      <c r="F1056">
        <f>RS_wells_scenario_1_bgw!F1056-RS_wells_baseline_bgw!F1056</f>
        <v>0</v>
      </c>
      <c r="G1056">
        <f>RS_wells_scenario_1_bgw!G1056-RS_wells_baseline_bgw!G1056</f>
        <v>0</v>
      </c>
      <c r="H1056" s="19">
        <f>RS_wells_scenario_1_bgw!H1056-RS_wells_baseline_bgw!H1056</f>
        <v>-60734.043999999762</v>
      </c>
      <c r="I1056">
        <f>RS_wells_scenario_1_bgw!I1056-RS_wells_baseline_bgw!I1056</f>
        <v>-219189.25059999898</v>
      </c>
      <c r="J1056">
        <f>RS_wells_scenario_1_bgw!J1056-RS_wells_baseline_bgw!J1056</f>
        <v>0.81209999974817038</v>
      </c>
      <c r="K1056">
        <f>RS_wells_scenario_1_bgw!K1056-RS_wells_baseline_bgw!K1056</f>
        <v>-10928.849999999627</v>
      </c>
      <c r="L1056">
        <f>RS_wells_scenario_1_bgw!L1056-RS_wells_baseline_bgw!L1056</f>
        <v>14354.13069999963</v>
      </c>
      <c r="M1056">
        <f>RS_wells_scenario_1_bgw!M1056-RS_wells_baseline_bgw!M1056</f>
        <v>0</v>
      </c>
      <c r="N1056">
        <f>RS_wells_scenario_1_bgw!N1056-RS_wells_baseline_bgw!N1056</f>
        <v>221321.93349999189</v>
      </c>
      <c r="O1056">
        <v>10.145833333333334</v>
      </c>
      <c r="P1056">
        <f t="shared" si="203"/>
        <v>1969</v>
      </c>
      <c r="Q1056" s="2">
        <f t="shared" si="204"/>
        <v>25283.854166665711</v>
      </c>
      <c r="R1056">
        <f t="shared" si="205"/>
        <v>-6.461763516609202</v>
      </c>
      <c r="S1056">
        <f>I1056*$O1056/ref!$B$3</f>
        <v>-51.052745754036337</v>
      </c>
      <c r="T1056">
        <f>K1056*$O1056/ref!$B$3</f>
        <v>-2.5455071309686921</v>
      </c>
      <c r="U1056">
        <f>L1056*$O1056/ref!$B$3</f>
        <v>3.3433107834499451</v>
      </c>
      <c r="V1056">
        <f>N1056*$O1056/ref!$B$3</f>
        <v>51.549482330165311</v>
      </c>
      <c r="W1056">
        <f t="shared" si="206"/>
        <v>3</v>
      </c>
      <c r="X1056" t="str">
        <f t="shared" si="207"/>
        <v>3 1969</v>
      </c>
      <c r="AB1056" s="1"/>
    </row>
    <row r="1057" spans="1:28" x14ac:dyDescent="0.3">
      <c r="A1057">
        <v>352</v>
      </c>
      <c r="B1057">
        <v>3</v>
      </c>
      <c r="C1057">
        <f>RS_wells_scenario_1_bgw!C1057-RS_wells_baseline_bgw!C1057</f>
        <v>76460.780400000513</v>
      </c>
      <c r="D1057">
        <f>RS_wells_scenario_1_bgw!D1057-RS_wells_baseline_bgw!D1057</f>
        <v>-2.5000000023283064E-2</v>
      </c>
      <c r="E1057">
        <f>RS_wells_scenario_1_bgw!E1057-RS_wells_baseline_bgw!E1057</f>
        <v>0</v>
      </c>
      <c r="F1057">
        <f>RS_wells_scenario_1_bgw!F1057-RS_wells_baseline_bgw!F1057</f>
        <v>0</v>
      </c>
      <c r="G1057">
        <f>RS_wells_scenario_1_bgw!G1057-RS_wells_baseline_bgw!G1057</f>
        <v>0</v>
      </c>
      <c r="H1057" s="19">
        <f>RS_wells_scenario_1_bgw!H1057-RS_wells_baseline_bgw!H1057</f>
        <v>-62414.016800001264</v>
      </c>
      <c r="I1057">
        <f>RS_wells_scenario_1_bgw!I1057-RS_wells_baseline_bgw!I1057</f>
        <v>-206675.89869999886</v>
      </c>
      <c r="J1057">
        <f>RS_wells_scenario_1_bgw!J1057-RS_wells_baseline_bgw!J1057</f>
        <v>0.81769999954849482</v>
      </c>
      <c r="K1057">
        <f>RS_wells_scenario_1_bgw!K1057-RS_wells_baseline_bgw!K1057</f>
        <v>-10928.849999999627</v>
      </c>
      <c r="L1057">
        <f>RS_wells_scenario_1_bgw!L1057-RS_wells_baseline_bgw!L1057</f>
        <v>14120.578999999911</v>
      </c>
      <c r="M1057">
        <f>RS_wells_scenario_1_bgw!M1057-RS_wells_baseline_bgw!M1057</f>
        <v>0</v>
      </c>
      <c r="N1057">
        <f>RS_wells_scenario_1_bgw!N1057-RS_wells_baseline_bgw!N1057</f>
        <v>217396.20939999819</v>
      </c>
      <c r="O1057">
        <v>10.145833333333334</v>
      </c>
      <c r="P1057">
        <f t="shared" si="203"/>
        <v>1969</v>
      </c>
      <c r="Q1057" s="2">
        <f t="shared" si="204"/>
        <v>25293.999999999043</v>
      </c>
      <c r="R1057">
        <f t="shared" si="205"/>
        <v>-6.4103144604810867</v>
      </c>
      <c r="S1057">
        <f>I1057*$O1057/ref!$B$3</f>
        <v>-48.138182328445176</v>
      </c>
      <c r="T1057">
        <f>K1057*$O1057/ref!$B$3</f>
        <v>-2.5455071309686921</v>
      </c>
      <c r="U1057">
        <f>L1057*$O1057/ref!$B$3</f>
        <v>3.2889127893518313</v>
      </c>
      <c r="V1057">
        <f>N1057*$O1057/ref!$B$3</f>
        <v>50.635117260578859</v>
      </c>
      <c r="W1057">
        <f t="shared" si="206"/>
        <v>3</v>
      </c>
      <c r="X1057" t="str">
        <f t="shared" si="207"/>
        <v>3 1969</v>
      </c>
      <c r="AB1057" s="1"/>
    </row>
    <row r="1058" spans="1:28" x14ac:dyDescent="0.3">
      <c r="A1058">
        <v>353</v>
      </c>
      <c r="B1058">
        <v>1</v>
      </c>
      <c r="C1058">
        <f>RS_wells_scenario_1_bgw!C1058-RS_wells_baseline_bgw!C1058</f>
        <v>-136855.17579999566</v>
      </c>
      <c r="D1058">
        <f>RS_wells_scenario_1_bgw!D1058-RS_wells_baseline_bgw!D1058</f>
        <v>-2.5499999988824129E-2</v>
      </c>
      <c r="E1058">
        <f>RS_wells_scenario_1_bgw!E1058-RS_wells_baseline_bgw!E1058</f>
        <v>-314300.71000000089</v>
      </c>
      <c r="F1058">
        <f>RS_wells_scenario_1_bgw!F1058-RS_wells_baseline_bgw!F1058</f>
        <v>0</v>
      </c>
      <c r="G1058">
        <f>RS_wells_scenario_1_bgw!G1058-RS_wells_baseline_bgw!G1058</f>
        <v>0</v>
      </c>
      <c r="H1058" s="19">
        <f>RS_wells_scenario_1_bgw!H1058-RS_wells_baseline_bgw!H1058</f>
        <v>-70963.688400000334</v>
      </c>
      <c r="I1058">
        <f>RS_wells_scenario_1_bgw!I1058-RS_wells_baseline_bgw!I1058</f>
        <v>-67744.307099997997</v>
      </c>
      <c r="J1058">
        <f>RS_wells_scenario_1_bgw!J1058-RS_wells_baseline_bgw!J1058</f>
        <v>0.8219999996945262</v>
      </c>
      <c r="K1058">
        <f>RS_wells_scenario_1_bgw!K1058-RS_wells_baseline_bgw!K1058</f>
        <v>-807680.86999999732</v>
      </c>
      <c r="L1058">
        <f>RS_wells_scenario_1_bgw!L1058-RS_wells_baseline_bgw!L1058</f>
        <v>155368.24120000005</v>
      </c>
      <c r="M1058">
        <f>RS_wells_scenario_1_bgw!M1058-RS_wells_baseline_bgw!M1058</f>
        <v>0</v>
      </c>
      <c r="N1058">
        <f>RS_wells_scenario_1_bgw!N1058-RS_wells_baseline_bgw!N1058</f>
        <v>197914.14040000737</v>
      </c>
      <c r="O1058">
        <v>10.145833333333334</v>
      </c>
      <c r="P1058">
        <f t="shared" si="203"/>
        <v>1969</v>
      </c>
      <c r="Q1058" s="2">
        <f t="shared" si="204"/>
        <v>25304.145833332375</v>
      </c>
      <c r="R1058">
        <f t="shared" si="205"/>
        <v>-6.1598586208478281</v>
      </c>
      <c r="S1058">
        <f>I1058*$O1058/ref!$B$3</f>
        <v>-15.778752275452931</v>
      </c>
      <c r="T1058">
        <f>K1058*$O1058/ref!$B$3</f>
        <v>-188.12202694080901</v>
      </c>
      <c r="U1058">
        <f>L1058*$O1058/ref!$B$3</f>
        <v>36.187793400099494</v>
      </c>
      <c r="V1058">
        <f>N1058*$O1058/ref!$B$3</f>
        <v>46.097426143443712</v>
      </c>
      <c r="W1058">
        <f t="shared" si="206"/>
        <v>4</v>
      </c>
      <c r="X1058" t="str">
        <f t="shared" si="207"/>
        <v>4 1969</v>
      </c>
      <c r="AB1058" s="1"/>
    </row>
    <row r="1059" spans="1:28" x14ac:dyDescent="0.3">
      <c r="A1059">
        <v>353</v>
      </c>
      <c r="B1059">
        <v>2</v>
      </c>
      <c r="C1059">
        <f>RS_wells_scenario_1_bgw!C1059-RS_wells_baseline_bgw!C1059</f>
        <v>-106157.82979999483</v>
      </c>
      <c r="D1059">
        <f>RS_wells_scenario_1_bgw!D1059-RS_wells_baseline_bgw!D1059</f>
        <v>-2.590000000782311E-2</v>
      </c>
      <c r="E1059">
        <f>RS_wells_scenario_1_bgw!E1059-RS_wells_baseline_bgw!E1059</f>
        <v>-314300.71000000089</v>
      </c>
      <c r="F1059">
        <f>RS_wells_scenario_1_bgw!F1059-RS_wells_baseline_bgw!F1059</f>
        <v>0</v>
      </c>
      <c r="G1059">
        <f>RS_wells_scenario_1_bgw!G1059-RS_wells_baseline_bgw!G1059</f>
        <v>0</v>
      </c>
      <c r="H1059" s="19">
        <f>RS_wells_scenario_1_bgw!H1059-RS_wells_baseline_bgw!H1059</f>
        <v>-78530.796100005507</v>
      </c>
      <c r="I1059">
        <f>RS_wells_scenario_1_bgw!I1059-RS_wells_baseline_bgw!I1059</f>
        <v>-27699.538799999282</v>
      </c>
      <c r="J1059">
        <f>RS_wells_scenario_1_bgw!J1059-RS_wells_baseline_bgw!J1059</f>
        <v>0.82639999967068434</v>
      </c>
      <c r="K1059">
        <f>RS_wells_scenario_1_bgw!K1059-RS_wells_baseline_bgw!K1059</f>
        <v>-807680.86999999732</v>
      </c>
      <c r="L1059">
        <f>RS_wells_scenario_1_bgw!L1059-RS_wells_baseline_bgw!L1059</f>
        <v>150915.23810000718</v>
      </c>
      <c r="M1059">
        <f>RS_wells_scenario_1_bgw!M1059-RS_wells_baseline_bgw!M1059</f>
        <v>0</v>
      </c>
      <c r="N1059">
        <f>RS_wells_scenario_1_bgw!N1059-RS_wells_baseline_bgw!N1059</f>
        <v>184700.78770001233</v>
      </c>
      <c r="O1059">
        <v>10.145833333333334</v>
      </c>
      <c r="P1059">
        <f t="shared" si="203"/>
        <v>1969</v>
      </c>
      <c r="Q1059" s="2">
        <f t="shared" si="204"/>
        <v>25314.291666665707</v>
      </c>
      <c r="R1059">
        <f t="shared" si="205"/>
        <v>-6.0305059289809355</v>
      </c>
      <c r="S1059">
        <f>I1059*$O1059/ref!$B$3</f>
        <v>-6.4516736472679694</v>
      </c>
      <c r="T1059">
        <f>K1059*$O1059/ref!$B$3</f>
        <v>-188.12202694080901</v>
      </c>
      <c r="U1059">
        <f>L1059*$O1059/ref!$B$3</f>
        <v>35.150616465174231</v>
      </c>
      <c r="V1059">
        <f>N1059*$O1059/ref!$B$3</f>
        <v>43.019821132683852</v>
      </c>
      <c r="W1059">
        <f t="shared" si="206"/>
        <v>4</v>
      </c>
      <c r="X1059" t="str">
        <f t="shared" si="207"/>
        <v>4 1969</v>
      </c>
      <c r="AB1059" s="1"/>
    </row>
    <row r="1060" spans="1:28" x14ac:dyDescent="0.3">
      <c r="A1060">
        <v>353</v>
      </c>
      <c r="B1060">
        <v>3</v>
      </c>
      <c r="C1060">
        <f>RS_wells_scenario_1_bgw!C1060-RS_wells_baseline_bgw!C1060</f>
        <v>-95023.545499995351</v>
      </c>
      <c r="D1060">
        <f>RS_wells_scenario_1_bgw!D1060-RS_wells_baseline_bgw!D1060</f>
        <v>-2.650000003632158E-2</v>
      </c>
      <c r="E1060">
        <f>RS_wells_scenario_1_bgw!E1060-RS_wells_baseline_bgw!E1060</f>
        <v>-314300.71000000089</v>
      </c>
      <c r="F1060">
        <f>RS_wells_scenario_1_bgw!F1060-RS_wells_baseline_bgw!F1060</f>
        <v>0</v>
      </c>
      <c r="G1060">
        <f>RS_wells_scenario_1_bgw!G1060-RS_wells_baseline_bgw!G1060</f>
        <v>0</v>
      </c>
      <c r="H1060" s="19">
        <f>RS_wells_scenario_1_bgw!H1060-RS_wells_baseline_bgw!H1060</f>
        <v>-80558.751399993896</v>
      </c>
      <c r="I1060">
        <f>RS_wells_scenario_1_bgw!I1060-RS_wells_baseline_bgw!I1060</f>
        <v>-6781.6667999997735</v>
      </c>
      <c r="J1060">
        <f>RS_wells_scenario_1_bgw!J1060-RS_wells_baseline_bgw!J1060</f>
        <v>0.83080000057816505</v>
      </c>
      <c r="K1060">
        <f>RS_wells_scenario_1_bgw!K1060-RS_wells_baseline_bgw!K1060</f>
        <v>-807680.86999999732</v>
      </c>
      <c r="L1060">
        <f>RS_wells_scenario_1_bgw!L1060-RS_wells_baseline_bgw!L1060</f>
        <v>146888.34430000186</v>
      </c>
      <c r="M1060">
        <f>RS_wells_scenario_1_bgw!M1060-RS_wells_baseline_bgw!M1060</f>
        <v>0</v>
      </c>
      <c r="N1060">
        <f>RS_wells_scenario_1_bgw!N1060-RS_wells_baseline_bgw!N1060</f>
        <v>178354.02589999139</v>
      </c>
      <c r="O1060">
        <v>10.145833333333334</v>
      </c>
      <c r="P1060">
        <f t="shared" si="203"/>
        <v>1969</v>
      </c>
      <c r="Q1060" s="2">
        <f t="shared" si="204"/>
        <v>25324.43749999904</v>
      </c>
      <c r="R1060">
        <f t="shared" si="205"/>
        <v>-5.931564199312378</v>
      </c>
      <c r="S1060">
        <f>I1060*$O1060/ref!$B$3</f>
        <v>-1.5795606307391576</v>
      </c>
      <c r="T1060">
        <f>K1060*$O1060/ref!$B$3</f>
        <v>-188.12202694080901</v>
      </c>
      <c r="U1060">
        <f>L1060*$O1060/ref!$B$3</f>
        <v>34.212687325002349</v>
      </c>
      <c r="V1060">
        <f>N1060*$O1060/ref!$B$3</f>
        <v>41.541556958455679</v>
      </c>
      <c r="W1060">
        <f t="shared" si="206"/>
        <v>4</v>
      </c>
      <c r="X1060" t="str">
        <f t="shared" si="207"/>
        <v>4 1969</v>
      </c>
      <c r="AB1060" s="1"/>
    </row>
    <row r="1061" spans="1:28" x14ac:dyDescent="0.3">
      <c r="A1061">
        <v>354</v>
      </c>
      <c r="B1061">
        <v>1</v>
      </c>
      <c r="C1061">
        <f>RS_wells_scenario_1_bgw!C1061-RS_wells_baseline_bgw!C1061</f>
        <v>-336142.89530000091</v>
      </c>
      <c r="D1061">
        <f>RS_wells_scenario_1_bgw!D1061-RS_wells_baseline_bgw!D1061</f>
        <v>-2.68999999971129E-2</v>
      </c>
      <c r="E1061">
        <f>RS_wells_scenario_1_bgw!E1061-RS_wells_baseline_bgw!E1061</f>
        <v>-492914.13999999687</v>
      </c>
      <c r="F1061">
        <f>RS_wells_scenario_1_bgw!F1061-RS_wells_baseline_bgw!F1061</f>
        <v>0</v>
      </c>
      <c r="G1061">
        <f>RS_wells_scenario_1_bgw!G1061-RS_wells_baseline_bgw!G1061</f>
        <v>0</v>
      </c>
      <c r="H1061" s="19">
        <f>RS_wells_scenario_1_bgw!H1061-RS_wells_baseline_bgw!H1061</f>
        <v>-83433.628099992871</v>
      </c>
      <c r="I1061">
        <f>RS_wells_scenario_1_bgw!I1061-RS_wells_baseline_bgw!I1061</f>
        <v>58697.198000013828</v>
      </c>
      <c r="J1061">
        <f>RS_wells_scenario_1_bgw!J1061-RS_wells_baseline_bgw!J1061</f>
        <v>0.83369999937713146</v>
      </c>
      <c r="K1061">
        <f>RS_wells_scenario_1_bgw!K1061-RS_wells_baseline_bgw!K1061</f>
        <v>-1260465.7799999937</v>
      </c>
      <c r="L1061">
        <f>RS_wells_scenario_1_bgw!L1061-RS_wells_baseline_bgw!L1061</f>
        <v>108013.75149999559</v>
      </c>
      <c r="M1061">
        <f>RS_wells_scenario_1_bgw!M1061-RS_wells_baseline_bgw!M1061</f>
        <v>0</v>
      </c>
      <c r="N1061">
        <f>RS_wells_scenario_1_bgw!N1061-RS_wells_baseline_bgw!N1061</f>
        <v>181069.52609999478</v>
      </c>
      <c r="O1061">
        <v>10.145833333333334</v>
      </c>
      <c r="P1061">
        <f t="shared" si="203"/>
        <v>1969</v>
      </c>
      <c r="Q1061" s="2">
        <f t="shared" si="204"/>
        <v>25334.583333332372</v>
      </c>
      <c r="R1061">
        <f t="shared" si="205"/>
        <v>-6.0596369805266361</v>
      </c>
      <c r="S1061">
        <f>I1061*$O1061/ref!$B$3</f>
        <v>13.671533242465724</v>
      </c>
      <c r="T1061">
        <f>K1061*$O1061/ref!$B$3</f>
        <v>-293.58300565312067</v>
      </c>
      <c r="U1061">
        <f>L1061*$O1061/ref!$B$3</f>
        <v>25.158161625965075</v>
      </c>
      <c r="V1061">
        <f>N1061*$O1061/ref!$B$3</f>
        <v>42.174041174384691</v>
      </c>
      <c r="W1061">
        <f t="shared" si="206"/>
        <v>5</v>
      </c>
      <c r="X1061" t="str">
        <f t="shared" si="207"/>
        <v>5 1969</v>
      </c>
      <c r="AB1061" s="1"/>
    </row>
    <row r="1062" spans="1:28" x14ac:dyDescent="0.3">
      <c r="A1062">
        <v>354</v>
      </c>
      <c r="B1062">
        <v>2</v>
      </c>
      <c r="C1062">
        <f>RS_wells_scenario_1_bgw!C1062-RS_wells_baseline_bgw!C1062</f>
        <v>-309567.40789999813</v>
      </c>
      <c r="D1062">
        <f>RS_wells_scenario_1_bgw!D1062-RS_wells_baseline_bgw!D1062</f>
        <v>-2.7400000020861626E-2</v>
      </c>
      <c r="E1062">
        <f>RS_wells_scenario_1_bgw!E1062-RS_wells_baseline_bgw!E1062</f>
        <v>-492914.13999999687</v>
      </c>
      <c r="F1062">
        <f>RS_wells_scenario_1_bgw!F1062-RS_wells_baseline_bgw!F1062</f>
        <v>0</v>
      </c>
      <c r="G1062">
        <f>RS_wells_scenario_1_bgw!G1062-RS_wells_baseline_bgw!G1062</f>
        <v>0</v>
      </c>
      <c r="H1062" s="19">
        <f>RS_wells_scenario_1_bgw!H1062-RS_wells_baseline_bgw!H1062</f>
        <v>-78704.315699994564</v>
      </c>
      <c r="I1062">
        <f>RS_wells_scenario_1_bgw!I1062-RS_wells_baseline_bgw!I1062</f>
        <v>87059.289200007915</v>
      </c>
      <c r="J1062">
        <f>RS_wells_scenario_1_bgw!J1062-RS_wells_baseline_bgw!J1062</f>
        <v>0.83670000080019236</v>
      </c>
      <c r="K1062">
        <f>RS_wells_scenario_1_bgw!K1062-RS_wells_baseline_bgw!K1062</f>
        <v>-1260465.7799999937</v>
      </c>
      <c r="L1062">
        <f>RS_wells_scenario_1_bgw!L1062-RS_wells_baseline_bgw!L1062</f>
        <v>108107.68430000544</v>
      </c>
      <c r="M1062">
        <f>RS_wells_scenario_1_bgw!M1062-RS_wells_baseline_bgw!M1062</f>
        <v>0</v>
      </c>
      <c r="N1062">
        <f>RS_wells_scenario_1_bgw!N1062-RS_wells_baseline_bgw!N1062</f>
        <v>184245.17159999907</v>
      </c>
      <c r="O1062">
        <v>10.145833333333334</v>
      </c>
      <c r="P1062">
        <f t="shared" si="203"/>
        <v>1969</v>
      </c>
      <c r="Q1062" s="2">
        <f t="shared" si="204"/>
        <v>25344.729166665704</v>
      </c>
      <c r="R1062">
        <f t="shared" si="205"/>
        <v>-6.024043237113256</v>
      </c>
      <c r="S1062">
        <f>I1062*$O1062/ref!$B$3</f>
        <v>20.277526132730646</v>
      </c>
      <c r="T1062">
        <f>K1062*$O1062/ref!$B$3</f>
        <v>-293.58300565312067</v>
      </c>
      <c r="U1062">
        <f>L1062*$O1062/ref!$B$3</f>
        <v>25.180040104694029</v>
      </c>
      <c r="V1062">
        <f>N1062*$O1062/ref!$B$3</f>
        <v>42.9137007237142</v>
      </c>
      <c r="W1062">
        <f t="shared" si="206"/>
        <v>5</v>
      </c>
      <c r="X1062" t="str">
        <f t="shared" si="207"/>
        <v>5 1969</v>
      </c>
      <c r="AB1062" s="1"/>
    </row>
    <row r="1063" spans="1:28" x14ac:dyDescent="0.3">
      <c r="A1063">
        <v>354</v>
      </c>
      <c r="B1063">
        <v>3</v>
      </c>
      <c r="C1063">
        <f>RS_wells_scenario_1_bgw!C1063-RS_wells_baseline_bgw!C1063</f>
        <v>-297998.61779999733</v>
      </c>
      <c r="D1063">
        <f>RS_wells_scenario_1_bgw!D1063-RS_wells_baseline_bgw!D1063</f>
        <v>-2.7999999991152436E-2</v>
      </c>
      <c r="E1063">
        <f>RS_wells_scenario_1_bgw!E1063-RS_wells_baseline_bgw!E1063</f>
        <v>-492914.13999999687</v>
      </c>
      <c r="F1063">
        <f>RS_wells_scenario_1_bgw!F1063-RS_wells_baseline_bgw!F1063</f>
        <v>0</v>
      </c>
      <c r="G1063">
        <f>RS_wells_scenario_1_bgw!G1063-RS_wells_baseline_bgw!G1063</f>
        <v>0</v>
      </c>
      <c r="H1063" s="19">
        <f>RS_wells_scenario_1_bgw!H1063-RS_wells_baseline_bgw!H1063</f>
        <v>-78134.532800003886</v>
      </c>
      <c r="I1063">
        <f>RS_wells_scenario_1_bgw!I1063-RS_wells_baseline_bgw!I1063</f>
        <v>99297.893099993467</v>
      </c>
      <c r="J1063">
        <f>RS_wells_scenario_1_bgw!J1063-RS_wells_baseline_bgw!J1063</f>
        <v>0.83990000002086163</v>
      </c>
      <c r="K1063">
        <f>RS_wells_scenario_1_bgw!K1063-RS_wells_baseline_bgw!K1063</f>
        <v>-1260465.7799999937</v>
      </c>
      <c r="L1063">
        <f>RS_wells_scenario_1_bgw!L1063-RS_wells_baseline_bgw!L1063</f>
        <v>108517.28020000458</v>
      </c>
      <c r="M1063">
        <f>RS_wells_scenario_1_bgw!M1063-RS_wells_baseline_bgw!M1063</f>
        <v>0</v>
      </c>
      <c r="N1063">
        <f>RS_wells_scenario_1_bgw!N1063-RS_wells_baseline_bgw!N1063</f>
        <v>186859.97900000215</v>
      </c>
      <c r="O1063">
        <v>10.145833333333334</v>
      </c>
      <c r="P1063">
        <f t="shared" si="203"/>
        <v>1969</v>
      </c>
      <c r="Q1063" s="2">
        <f t="shared" si="204"/>
        <v>25354.874999999036</v>
      </c>
      <c r="R1063">
        <f t="shared" si="205"/>
        <v>-6.0708937411227044</v>
      </c>
      <c r="S1063">
        <f>I1063*$O1063/ref!$B$3</f>
        <v>23.128096275107524</v>
      </c>
      <c r="T1063">
        <f>K1063*$O1063/ref!$B$3</f>
        <v>-293.58300565312067</v>
      </c>
      <c r="U1063">
        <f>L1063*$O1063/ref!$B$3</f>
        <v>25.275441659685029</v>
      </c>
      <c r="V1063">
        <f>N1063*$O1063/ref!$B$3</f>
        <v>43.522731946836281</v>
      </c>
      <c r="W1063">
        <f t="shared" si="206"/>
        <v>5</v>
      </c>
      <c r="X1063" t="str">
        <f t="shared" si="207"/>
        <v>5 1969</v>
      </c>
      <c r="AB1063" s="1"/>
    </row>
    <row r="1064" spans="1:28" x14ac:dyDescent="0.3">
      <c r="A1064">
        <v>355</v>
      </c>
      <c r="B1064">
        <v>1</v>
      </c>
      <c r="C1064">
        <f>RS_wells_scenario_1_bgw!C1064-RS_wells_baseline_bgw!C1064</f>
        <v>-1180804.5348999947</v>
      </c>
      <c r="D1064">
        <f>RS_wells_scenario_1_bgw!D1064-RS_wells_baseline_bgw!D1064</f>
        <v>-2.8600000019650906E-2</v>
      </c>
      <c r="E1064">
        <f>RS_wells_scenario_1_bgw!E1064-RS_wells_baseline_bgw!E1064</f>
        <v>-1173842.3299999982</v>
      </c>
      <c r="F1064">
        <f>RS_wells_scenario_1_bgw!F1064-RS_wells_baseline_bgw!F1064</f>
        <v>0</v>
      </c>
      <c r="G1064">
        <f>RS_wells_scenario_1_bgw!G1064-RS_wells_baseline_bgw!G1064</f>
        <v>0</v>
      </c>
      <c r="H1064" s="19">
        <f>RS_wells_scenario_1_bgw!H1064-RS_wells_baseline_bgw!H1064</f>
        <v>-75123.013099998236</v>
      </c>
      <c r="I1064">
        <f>RS_wells_scenario_1_bgw!I1064-RS_wells_baseline_bgw!I1064</f>
        <v>108423.49670000002</v>
      </c>
      <c r="J1064">
        <f>RS_wells_scenario_1_bgw!J1064-RS_wells_baseline_bgw!J1064</f>
        <v>0.84250000026077032</v>
      </c>
      <c r="K1064">
        <f>RS_wells_scenario_1_bgw!K1064-RS_wells_baseline_bgw!K1064</f>
        <v>-2986618.3800000101</v>
      </c>
      <c r="L1064">
        <f>RS_wells_scenario_1_bgw!L1064-RS_wells_baseline_bgw!L1064</f>
        <v>259741.30669999123</v>
      </c>
      <c r="M1064">
        <f>RS_wells_scenario_1_bgw!M1064-RS_wells_baseline_bgw!M1064</f>
        <v>0</v>
      </c>
      <c r="N1064">
        <f>RS_wells_scenario_1_bgw!N1064-RS_wells_baseline_bgw!N1064</f>
        <v>165432.39290000498</v>
      </c>
      <c r="O1064">
        <v>10.145833333333334</v>
      </c>
      <c r="P1064">
        <f t="shared" si="203"/>
        <v>1969</v>
      </c>
      <c r="Q1064" s="2">
        <f t="shared" si="204"/>
        <v>25365.020833332368</v>
      </c>
      <c r="R1064">
        <f t="shared" si="205"/>
        <v>-5.5110058648339795</v>
      </c>
      <c r="S1064">
        <f>I1064*$O1064/ref!$B$3</f>
        <v>25.253597955358515</v>
      </c>
      <c r="T1064">
        <f>K1064*$O1064/ref!$B$3</f>
        <v>-695.63205495294085</v>
      </c>
      <c r="U1064">
        <f>L1064*$O1064/ref!$B$3</f>
        <v>60.497979971541042</v>
      </c>
      <c r="V1064">
        <f>N1064*$O1064/ref!$B$3</f>
        <v>38.531898216206784</v>
      </c>
      <c r="W1064">
        <f t="shared" si="206"/>
        <v>6</v>
      </c>
      <c r="X1064" t="str">
        <f t="shared" si="207"/>
        <v>6 1969</v>
      </c>
      <c r="AB1064" s="1"/>
    </row>
    <row r="1065" spans="1:28" x14ac:dyDescent="0.3">
      <c r="A1065">
        <v>355</v>
      </c>
      <c r="B1065">
        <v>2</v>
      </c>
      <c r="C1065">
        <f>RS_wells_scenario_1_bgw!C1065-RS_wells_baseline_bgw!C1065</f>
        <v>-1190649.0213000029</v>
      </c>
      <c r="D1065">
        <f>RS_wells_scenario_1_bgw!D1065-RS_wells_baseline_bgw!D1065</f>
        <v>-3.1200000026728958E-2</v>
      </c>
      <c r="E1065">
        <f>RS_wells_scenario_1_bgw!E1065-RS_wells_baseline_bgw!E1065</f>
        <v>-1173842.3299999982</v>
      </c>
      <c r="F1065">
        <f>RS_wells_scenario_1_bgw!F1065-RS_wells_baseline_bgw!F1065</f>
        <v>0</v>
      </c>
      <c r="G1065">
        <f>RS_wells_scenario_1_bgw!G1065-RS_wells_baseline_bgw!G1065</f>
        <v>0</v>
      </c>
      <c r="H1065" s="19">
        <f>RS_wells_scenario_1_bgw!H1065-RS_wells_baseline_bgw!H1065</f>
        <v>-56042.040699988604</v>
      </c>
      <c r="I1065">
        <f>RS_wells_scenario_1_bgw!I1065-RS_wells_baseline_bgw!I1065</f>
        <v>133559.61990000308</v>
      </c>
      <c r="J1065">
        <f>RS_wells_scenario_1_bgw!J1065-RS_wells_baseline_bgw!J1065</f>
        <v>0.84320000000298023</v>
      </c>
      <c r="K1065">
        <f>RS_wells_scenario_1_bgw!K1065-RS_wells_baseline_bgw!K1065</f>
        <v>-2986618.3800000101</v>
      </c>
      <c r="L1065">
        <f>RS_wells_scenario_1_bgw!L1065-RS_wells_baseline_bgw!L1065</f>
        <v>254605.18159998953</v>
      </c>
      <c r="M1065">
        <f>RS_wells_scenario_1_bgw!M1065-RS_wells_baseline_bgw!M1065</f>
        <v>0</v>
      </c>
      <c r="N1065">
        <f>RS_wells_scenario_1_bgw!N1065-RS_wells_baseline_bgw!N1065</f>
        <v>140302.75400000066</v>
      </c>
      <c r="O1065">
        <v>10.145833333333334</v>
      </c>
      <c r="P1065">
        <f t="shared" si="203"/>
        <v>1969</v>
      </c>
      <c r="Q1065" s="2">
        <f t="shared" si="204"/>
        <v>25375.1666666657</v>
      </c>
      <c r="R1065">
        <f t="shared" si="205"/>
        <v>-4.4981625360822282</v>
      </c>
      <c r="S1065">
        <f>I1065*$O1065/ref!$B$3</f>
        <v>31.108210366592772</v>
      </c>
      <c r="T1065">
        <f>K1065*$O1065/ref!$B$3</f>
        <v>-695.63205495294085</v>
      </c>
      <c r="U1065">
        <f>L1065*$O1065/ref!$B$3</f>
        <v>59.301692798819111</v>
      </c>
      <c r="V1065">
        <f>N1065*$O1065/ref!$B$3</f>
        <v>32.678796104032905</v>
      </c>
      <c r="W1065">
        <f t="shared" si="206"/>
        <v>6</v>
      </c>
      <c r="X1065" t="str">
        <f t="shared" si="207"/>
        <v>6 1969</v>
      </c>
      <c r="AB1065" s="1"/>
    </row>
    <row r="1066" spans="1:28" x14ac:dyDescent="0.3">
      <c r="A1066">
        <v>355</v>
      </c>
      <c r="B1066">
        <v>3</v>
      </c>
      <c r="C1066">
        <f>RS_wells_scenario_1_bgw!C1066-RS_wells_baseline_bgw!C1066</f>
        <v>-1212767.0453999937</v>
      </c>
      <c r="D1066">
        <f>RS_wells_scenario_1_bgw!D1066-RS_wells_baseline_bgw!D1066</f>
        <v>-3.1699999992270023E-2</v>
      </c>
      <c r="E1066">
        <f>RS_wells_scenario_1_bgw!E1066-RS_wells_baseline_bgw!E1066</f>
        <v>-1173842.3299999982</v>
      </c>
      <c r="F1066">
        <f>RS_wells_scenario_1_bgw!F1066-RS_wells_baseline_bgw!F1066</f>
        <v>0</v>
      </c>
      <c r="G1066">
        <f>RS_wells_scenario_1_bgw!G1066-RS_wells_baseline_bgw!G1066</f>
        <v>0</v>
      </c>
      <c r="H1066" s="19">
        <f>RS_wells_scenario_1_bgw!H1066-RS_wells_baseline_bgw!H1066</f>
        <v>-48206.887399986386</v>
      </c>
      <c r="I1066">
        <f>RS_wells_scenario_1_bgw!I1066-RS_wells_baseline_bgw!I1066</f>
        <v>145892.45639999956</v>
      </c>
      <c r="J1066">
        <f>RS_wells_scenario_1_bgw!J1066-RS_wells_baseline_bgw!J1066</f>
        <v>0.84620000049471855</v>
      </c>
      <c r="K1066">
        <f>RS_wells_scenario_1_bgw!K1066-RS_wells_baseline_bgw!K1066</f>
        <v>-2986618.3800000101</v>
      </c>
      <c r="L1066">
        <f>RS_wells_scenario_1_bgw!L1066-RS_wells_baseline_bgw!L1066</f>
        <v>252311.55130000412</v>
      </c>
      <c r="M1066">
        <f>RS_wells_scenario_1_bgw!M1066-RS_wells_baseline_bgw!M1066</f>
        <v>0</v>
      </c>
      <c r="N1066">
        <f>RS_wells_scenario_1_bgw!N1066-RS_wells_baseline_bgw!N1066</f>
        <v>132893.36640000343</v>
      </c>
      <c r="O1066">
        <v>10.145833333333334</v>
      </c>
      <c r="P1066">
        <f t="shared" si="203"/>
        <v>1969</v>
      </c>
      <c r="Q1066" s="2">
        <f t="shared" si="204"/>
        <v>25385.312499999032</v>
      </c>
      <c r="R1066">
        <f t="shared" si="205"/>
        <v>-4.1489176128290906</v>
      </c>
      <c r="S1066">
        <f>I1066*$O1066/ref!$B$3</f>
        <v>33.98072881600082</v>
      </c>
      <c r="T1066">
        <f>K1066*$O1066/ref!$B$3</f>
        <v>-695.63205495294085</v>
      </c>
      <c r="U1066">
        <f>L1066*$O1066/ref!$B$3</f>
        <v>58.767468952355948</v>
      </c>
      <c r="V1066">
        <f>N1066*$O1066/ref!$B$3</f>
        <v>30.953029077135785</v>
      </c>
      <c r="W1066">
        <f t="shared" si="206"/>
        <v>6</v>
      </c>
      <c r="X1066" t="str">
        <f t="shared" si="207"/>
        <v>6 1969</v>
      </c>
      <c r="AB1066" s="1"/>
    </row>
    <row r="1067" spans="1:28" x14ac:dyDescent="0.3">
      <c r="A1067">
        <v>356</v>
      </c>
      <c r="B1067">
        <v>1</v>
      </c>
      <c r="C1067">
        <f>RS_wells_scenario_1_bgw!C1067-RS_wells_baseline_bgw!C1067</f>
        <v>-5106037.7116999924</v>
      </c>
      <c r="D1067">
        <f>RS_wells_scenario_1_bgw!D1067-RS_wells_baseline_bgw!D1067</f>
        <v>-3.2200000016018748E-2</v>
      </c>
      <c r="E1067">
        <f>RS_wells_scenario_1_bgw!E1067-RS_wells_baseline_bgw!E1067</f>
        <v>-3607719.1400000006</v>
      </c>
      <c r="F1067">
        <f>RS_wells_scenario_1_bgw!F1067-RS_wells_baseline_bgw!F1067</f>
        <v>0</v>
      </c>
      <c r="G1067">
        <f>RS_wells_scenario_1_bgw!G1067-RS_wells_baseline_bgw!G1067</f>
        <v>0</v>
      </c>
      <c r="H1067" s="19">
        <f>RS_wells_scenario_1_bgw!H1067-RS_wells_baseline_bgw!H1067</f>
        <v>49884.859799996018</v>
      </c>
      <c r="I1067">
        <f>RS_wells_scenario_1_bgw!I1067-RS_wells_baseline_bgw!I1067</f>
        <v>-142.48449999839067</v>
      </c>
      <c r="J1067">
        <f>RS_wells_scenario_1_bgw!J1067-RS_wells_baseline_bgw!J1067</f>
        <v>0.84759999997913837</v>
      </c>
      <c r="K1067">
        <f>RS_wells_scenario_1_bgw!K1067-RS_wells_baseline_bgw!K1067</f>
        <v>-9156494.0900000036</v>
      </c>
      <c r="L1067">
        <f>RS_wells_scenario_1_bgw!L1067-RS_wells_baseline_bgw!L1067</f>
        <v>303898.47020000219</v>
      </c>
      <c r="M1067">
        <f>RS_wells_scenario_1_bgw!M1067-RS_wells_baseline_bgw!M1067</f>
        <v>0</v>
      </c>
      <c r="N1067">
        <f>RS_wells_scenario_1_bgw!N1067-RS_wells_baseline_bgw!N1067</f>
        <v>136522.00240000337</v>
      </c>
      <c r="O1067">
        <v>10.145833333333334</v>
      </c>
      <c r="P1067">
        <f t="shared" si="203"/>
        <v>1969</v>
      </c>
      <c r="Q1067" s="2">
        <f t="shared" si="204"/>
        <v>25395.458333332364</v>
      </c>
      <c r="R1067">
        <f t="shared" si="205"/>
        <v>-1.9848142634595041</v>
      </c>
      <c r="S1067">
        <f>I1067*$O1067/ref!$B$3</f>
        <v>-3.3186960274724647E-2</v>
      </c>
      <c r="T1067">
        <f>K1067*$O1067/ref!$B$3</f>
        <v>-2132.6965783928308</v>
      </c>
      <c r="U1067">
        <f>L1067*$O1067/ref!$B$3</f>
        <v>70.782902408268797</v>
      </c>
      <c r="V1067">
        <f>N1067*$O1067/ref!$B$3</f>
        <v>31.798197490435435</v>
      </c>
      <c r="W1067">
        <f t="shared" si="206"/>
        <v>7</v>
      </c>
      <c r="X1067" t="str">
        <f t="shared" si="207"/>
        <v>7 1969</v>
      </c>
      <c r="AB1067" s="1"/>
    </row>
    <row r="1068" spans="1:28" x14ac:dyDescent="0.3">
      <c r="A1068">
        <v>356</v>
      </c>
      <c r="B1068">
        <v>2</v>
      </c>
      <c r="C1068">
        <f>RS_wells_scenario_1_bgw!C1068-RS_wells_baseline_bgw!C1068</f>
        <v>-5061179.0094000101</v>
      </c>
      <c r="D1068">
        <f>RS_wells_scenario_1_bgw!D1068-RS_wells_baseline_bgw!D1068</f>
        <v>-3.2699999981559813E-2</v>
      </c>
      <c r="E1068">
        <f>RS_wells_scenario_1_bgw!E1068-RS_wells_baseline_bgw!E1068</f>
        <v>-3607719.1400000006</v>
      </c>
      <c r="F1068">
        <f>RS_wells_scenario_1_bgw!F1068-RS_wells_baseline_bgw!F1068</f>
        <v>0</v>
      </c>
      <c r="G1068">
        <f>RS_wells_scenario_1_bgw!G1068-RS_wells_baseline_bgw!G1068</f>
        <v>0</v>
      </c>
      <c r="H1068" s="19">
        <f>RS_wells_scenario_1_bgw!H1068-RS_wells_baseline_bgw!H1068</f>
        <v>-26237.047800004482</v>
      </c>
      <c r="I1068">
        <f>RS_wells_scenario_1_bgw!I1068-RS_wells_baseline_bgw!I1068</f>
        <v>26966.911900000647</v>
      </c>
      <c r="J1068">
        <f>RS_wells_scenario_1_bgw!J1068-RS_wells_baseline_bgw!J1068</f>
        <v>0.8492000000551343</v>
      </c>
      <c r="K1068">
        <f>RS_wells_scenario_1_bgw!K1068-RS_wells_baseline_bgw!K1068</f>
        <v>-9156494.0900000036</v>
      </c>
      <c r="L1068">
        <f>RS_wells_scenario_1_bgw!L1068-RS_wells_baseline_bgw!L1068</f>
        <v>314007.79460000992</v>
      </c>
      <c r="M1068">
        <f>RS_wells_scenario_1_bgw!M1068-RS_wells_baseline_bgw!M1068</f>
        <v>0</v>
      </c>
      <c r="N1068">
        <f>RS_wells_scenario_1_bgw!N1068-RS_wells_baseline_bgw!N1068</f>
        <v>112371.16210000217</v>
      </c>
      <c r="O1068">
        <v>10.145833333333334</v>
      </c>
      <c r="P1068">
        <f t="shared" si="203"/>
        <v>1969</v>
      </c>
      <c r="Q1068" s="2">
        <f t="shared" si="204"/>
        <v>25405.604166665697</v>
      </c>
      <c r="R1068">
        <f t="shared" si="205"/>
        <v>-3.1754458167240927</v>
      </c>
      <c r="S1068">
        <f>I1068*$O1068/ref!$B$3</f>
        <v>6.2810329121232762</v>
      </c>
      <c r="T1068">
        <f>K1068*$O1068/ref!$B$3</f>
        <v>-2132.6965783928308</v>
      </c>
      <c r="U1068">
        <f>L1068*$O1068/ref!$B$3</f>
        <v>73.137528681801371</v>
      </c>
      <c r="V1068">
        <f>N1068*$O1068/ref!$B$3</f>
        <v>26.173073511010227</v>
      </c>
      <c r="W1068">
        <f t="shared" si="206"/>
        <v>7</v>
      </c>
      <c r="X1068" t="str">
        <f t="shared" si="207"/>
        <v>7 1969</v>
      </c>
      <c r="AB1068" s="1"/>
    </row>
    <row r="1069" spans="1:28" x14ac:dyDescent="0.3">
      <c r="A1069">
        <v>356</v>
      </c>
      <c r="B1069">
        <v>3</v>
      </c>
      <c r="C1069">
        <f>RS_wells_scenario_1_bgw!C1069-RS_wells_baseline_bgw!C1069</f>
        <v>-5022601.7247999907</v>
      </c>
      <c r="D1069">
        <f>RS_wells_scenario_1_bgw!D1069-RS_wells_baseline_bgw!D1069</f>
        <v>-3.4100000048056245E-2</v>
      </c>
      <c r="E1069">
        <f>RS_wells_scenario_1_bgw!E1069-RS_wells_baseline_bgw!E1069</f>
        <v>-3607719.1400000006</v>
      </c>
      <c r="F1069">
        <f>RS_wells_scenario_1_bgw!F1069-RS_wells_baseline_bgw!F1069</f>
        <v>0</v>
      </c>
      <c r="G1069">
        <f>RS_wells_scenario_1_bgw!G1069-RS_wells_baseline_bgw!G1069</f>
        <v>0</v>
      </c>
      <c r="H1069" s="19">
        <f>RS_wells_scenario_1_bgw!H1069-RS_wells_baseline_bgw!H1069</f>
        <v>-44445.265299990773</v>
      </c>
      <c r="I1069">
        <f>RS_wells_scenario_1_bgw!I1069-RS_wells_baseline_bgw!I1069</f>
        <v>27101.143199998885</v>
      </c>
      <c r="J1069">
        <f>RS_wells_scenario_1_bgw!J1069-RS_wells_baseline_bgw!J1069</f>
        <v>0.85049999970942736</v>
      </c>
      <c r="K1069">
        <f>RS_wells_scenario_1_bgw!K1069-RS_wells_baseline_bgw!K1069</f>
        <v>-9156494.0900000036</v>
      </c>
      <c r="L1069">
        <f>RS_wells_scenario_1_bgw!L1069-RS_wells_baseline_bgw!L1069</f>
        <v>325122.31859999895</v>
      </c>
      <c r="M1069">
        <f>RS_wells_scenario_1_bgw!M1069-RS_wells_baseline_bgw!M1069</f>
        <v>0</v>
      </c>
      <c r="N1069">
        <f>RS_wells_scenario_1_bgw!N1069-RS_wells_baseline_bgw!N1069</f>
        <v>133302.74819999933</v>
      </c>
      <c r="O1069">
        <v>10.145833333333334</v>
      </c>
      <c r="P1069">
        <f t="shared" si="203"/>
        <v>1969</v>
      </c>
      <c r="Q1069" s="2">
        <f t="shared" si="204"/>
        <v>25415.749999999029</v>
      </c>
      <c r="R1069">
        <f t="shared" si="205"/>
        <v>-4.0721194387168413</v>
      </c>
      <c r="S1069">
        <f>I1069*$O1069/ref!$B$3</f>
        <v>6.312297567722422</v>
      </c>
      <c r="T1069">
        <f>K1069*$O1069/ref!$B$3</f>
        <v>-2132.6965783928308</v>
      </c>
      <c r="U1069">
        <f>L1069*$O1069/ref!$B$3</f>
        <v>75.726282310892785</v>
      </c>
      <c r="V1069">
        <f>N1069*$O1069/ref!$B$3</f>
        <v>31.048380764749616</v>
      </c>
      <c r="W1069">
        <f t="shared" si="206"/>
        <v>7</v>
      </c>
      <c r="X1069" t="str">
        <f t="shared" si="207"/>
        <v>7 1969</v>
      </c>
      <c r="AB1069" s="1"/>
    </row>
    <row r="1070" spans="1:28" x14ac:dyDescent="0.3">
      <c r="A1070">
        <v>357</v>
      </c>
      <c r="B1070">
        <v>1</v>
      </c>
      <c r="C1070">
        <f>RS_wells_scenario_1_bgw!C1070-RS_wells_baseline_bgw!C1070</f>
        <v>-438424.10850000381</v>
      </c>
      <c r="D1070">
        <f>RS_wells_scenario_1_bgw!D1070-RS_wells_baseline_bgw!D1070</f>
        <v>-3.48000000230968E-2</v>
      </c>
      <c r="E1070">
        <f>RS_wells_scenario_1_bgw!E1070-RS_wells_baseline_bgw!E1070</f>
        <v>-3959849.2099999934</v>
      </c>
      <c r="F1070">
        <f>RS_wells_scenario_1_bgw!F1070-RS_wells_baseline_bgw!F1070</f>
        <v>0</v>
      </c>
      <c r="G1070">
        <f>RS_wells_scenario_1_bgw!G1070-RS_wells_baseline_bgw!G1070</f>
        <v>0</v>
      </c>
      <c r="H1070" s="19">
        <f>RS_wells_scenario_1_bgw!H1070-RS_wells_baseline_bgw!H1070</f>
        <v>-257654.90189999342</v>
      </c>
      <c r="I1070">
        <f>RS_wells_scenario_1_bgw!I1070-RS_wells_baseline_bgw!I1070</f>
        <v>5153158.8143999577</v>
      </c>
      <c r="J1070">
        <f>RS_wells_scenario_1_bgw!J1070-RS_wells_baseline_bgw!J1070</f>
        <v>0.85539999976754189</v>
      </c>
      <c r="K1070">
        <f>RS_wells_scenario_1_bgw!K1070-RS_wells_baseline_bgw!K1070</f>
        <v>-10049143.659999996</v>
      </c>
      <c r="L1070">
        <f>RS_wells_scenario_1_bgw!L1070-RS_wells_baseline_bgw!L1070</f>
        <v>17553.572899997234</v>
      </c>
      <c r="M1070">
        <f>RS_wells_scenario_1_bgw!M1070-RS_wells_baseline_bgw!M1070</f>
        <v>0</v>
      </c>
      <c r="N1070">
        <f>RS_wells_scenario_1_bgw!N1070-RS_wells_baseline_bgw!N1070</f>
        <v>207478.36580000818</v>
      </c>
      <c r="O1070">
        <v>10.145833333333334</v>
      </c>
      <c r="P1070">
        <f t="shared" si="203"/>
        <v>1969</v>
      </c>
      <c r="Q1070" s="2">
        <f t="shared" si="204"/>
        <v>25425.895833332361</v>
      </c>
      <c r="R1070">
        <f t="shared" si="205"/>
        <v>-10.655974059564755</v>
      </c>
      <c r="S1070">
        <f>I1070*$O1070/ref!$B$3</f>
        <v>1200.2546021831856</v>
      </c>
      <c r="T1070">
        <f>K1070*$O1070/ref!$B$3</f>
        <v>-2340.6091991984231</v>
      </c>
      <c r="U1070">
        <f>L1070*$O1070/ref!$B$3</f>
        <v>4.0885129717146143</v>
      </c>
      <c r="V1070">
        <f>N1070*$O1070/ref!$B$3</f>
        <v>48.32508998345385</v>
      </c>
      <c r="W1070">
        <f t="shared" si="206"/>
        <v>8</v>
      </c>
      <c r="X1070" t="str">
        <f t="shared" si="207"/>
        <v>8 1969</v>
      </c>
      <c r="AB1070" s="1"/>
    </row>
    <row r="1071" spans="1:28" x14ac:dyDescent="0.3">
      <c r="A1071">
        <v>357</v>
      </c>
      <c r="B1071">
        <v>2</v>
      </c>
      <c r="C1071">
        <f>RS_wells_scenario_1_bgw!C1071-RS_wells_baseline_bgw!C1071</f>
        <v>-275932.21419999003</v>
      </c>
      <c r="D1071">
        <f>RS_wells_scenario_1_bgw!D1071-RS_wells_baseline_bgw!D1071</f>
        <v>-3.539999999338761E-2</v>
      </c>
      <c r="E1071">
        <f>RS_wells_scenario_1_bgw!E1071-RS_wells_baseline_bgw!E1071</f>
        <v>-3959849.2099999934</v>
      </c>
      <c r="F1071">
        <f>RS_wells_scenario_1_bgw!F1071-RS_wells_baseline_bgw!F1071</f>
        <v>0</v>
      </c>
      <c r="G1071">
        <f>RS_wells_scenario_1_bgw!G1071-RS_wells_baseline_bgw!G1071</f>
        <v>0</v>
      </c>
      <c r="H1071" s="19">
        <f>RS_wells_scenario_1_bgw!H1071-RS_wells_baseline_bgw!H1071</f>
        <v>-181613.34690000117</v>
      </c>
      <c r="I1071">
        <f>RS_wells_scenario_1_bgw!I1071-RS_wells_baseline_bgw!I1071</f>
        <v>5306014.5773999691</v>
      </c>
      <c r="J1071">
        <f>RS_wells_scenario_1_bgw!J1071-RS_wells_baseline_bgw!J1071</f>
        <v>0.86070000007748604</v>
      </c>
      <c r="K1071">
        <f>RS_wells_scenario_1_bgw!K1071-RS_wells_baseline_bgw!K1071</f>
        <v>-10049143.659999996</v>
      </c>
      <c r="L1071">
        <f>RS_wells_scenario_1_bgw!L1071-RS_wells_baseline_bgw!L1071</f>
        <v>19545.930799998343</v>
      </c>
      <c r="M1071">
        <f>RS_wells_scenario_1_bgw!M1071-RS_wells_baseline_bgw!M1071</f>
        <v>0</v>
      </c>
      <c r="N1071">
        <f>RS_wells_scenario_1_bgw!N1071-RS_wells_baseline_bgw!N1071</f>
        <v>305672.8805000037</v>
      </c>
      <c r="O1071">
        <v>10.145833333333334</v>
      </c>
      <c r="P1071">
        <f t="shared" si="203"/>
        <v>1969</v>
      </c>
      <c r="Q1071" s="2">
        <f t="shared" si="204"/>
        <v>25436.041666665693</v>
      </c>
      <c r="R1071">
        <f t="shared" si="205"/>
        <v>-11.163487454753835</v>
      </c>
      <c r="S1071">
        <f>I1071*$O1071/ref!$B$3</f>
        <v>1235.8571984971807</v>
      </c>
      <c r="T1071">
        <f>K1071*$O1071/ref!$B$3</f>
        <v>-2340.6091991984231</v>
      </c>
      <c r="U1071">
        <f>L1071*$O1071/ref!$B$3</f>
        <v>4.5525655702858092</v>
      </c>
      <c r="V1071">
        <f>N1071*$O1071/ref!$B$3</f>
        <v>71.196191461729896</v>
      </c>
      <c r="W1071">
        <f t="shared" si="206"/>
        <v>8</v>
      </c>
      <c r="X1071" t="str">
        <f t="shared" si="207"/>
        <v>8 1969</v>
      </c>
      <c r="AB1071" s="1"/>
    </row>
    <row r="1072" spans="1:28" x14ac:dyDescent="0.3">
      <c r="A1072">
        <v>357</v>
      </c>
      <c r="B1072">
        <v>3</v>
      </c>
      <c r="C1072">
        <f>RS_wells_scenario_1_bgw!C1072-RS_wells_baseline_bgw!C1072</f>
        <v>-199499.28929999471</v>
      </c>
      <c r="D1072">
        <f>RS_wells_scenario_1_bgw!D1072-RS_wells_baseline_bgw!D1072</f>
        <v>-3.6099999968428165E-2</v>
      </c>
      <c r="E1072">
        <f>RS_wells_scenario_1_bgw!E1072-RS_wells_baseline_bgw!E1072</f>
        <v>-3959849.2099999934</v>
      </c>
      <c r="F1072">
        <f>RS_wells_scenario_1_bgw!F1072-RS_wells_baseline_bgw!F1072</f>
        <v>0</v>
      </c>
      <c r="G1072">
        <f>RS_wells_scenario_1_bgw!G1072-RS_wells_baseline_bgw!G1072</f>
        <v>0</v>
      </c>
      <c r="H1072" s="19">
        <f>RS_wells_scenario_1_bgw!H1072-RS_wells_baseline_bgw!H1072</f>
        <v>-130492.71770000458</v>
      </c>
      <c r="I1072">
        <f>RS_wells_scenario_1_bgw!I1072-RS_wells_baseline_bgw!I1072</f>
        <v>5312728.4091999531</v>
      </c>
      <c r="J1072">
        <f>RS_wells_scenario_1_bgw!J1072-RS_wells_baseline_bgw!J1072</f>
        <v>0.8667000001296401</v>
      </c>
      <c r="K1072">
        <f>RS_wells_scenario_1_bgw!K1072-RS_wells_baseline_bgw!K1072</f>
        <v>-10049143.659999996</v>
      </c>
      <c r="L1072">
        <f>RS_wells_scenario_1_bgw!L1072-RS_wells_baseline_bgw!L1072</f>
        <v>20943.816599998623</v>
      </c>
      <c r="M1072">
        <f>RS_wells_scenario_1_bgw!M1072-RS_wells_baseline_bgw!M1072</f>
        <v>0</v>
      </c>
      <c r="N1072">
        <f>RS_wells_scenario_1_bgw!N1072-RS_wells_baseline_bgw!N1072</f>
        <v>388966.42599999905</v>
      </c>
      <c r="O1072">
        <v>10.145833333333334</v>
      </c>
      <c r="P1072">
        <f t="shared" si="203"/>
        <v>1969</v>
      </c>
      <c r="Q1072" s="2">
        <f t="shared" si="204"/>
        <v>25446.187499999025</v>
      </c>
      <c r="R1072">
        <f t="shared" si="205"/>
        <v>-11.900553120274997</v>
      </c>
      <c r="S1072">
        <f>I1072*$O1072/ref!$B$3</f>
        <v>1237.4209592517875</v>
      </c>
      <c r="T1072">
        <f>K1072*$O1072/ref!$B$3</f>
        <v>-2340.6091991984231</v>
      </c>
      <c r="U1072">
        <f>L1072*$O1072/ref!$B$3</f>
        <v>4.8781559363518374</v>
      </c>
      <c r="V1072">
        <f>N1072*$O1072/ref!$B$3</f>
        <v>90.596614565158944</v>
      </c>
      <c r="W1072">
        <f t="shared" si="206"/>
        <v>8</v>
      </c>
      <c r="X1072" t="str">
        <f t="shared" si="207"/>
        <v>8 1969</v>
      </c>
      <c r="AB1072" s="1"/>
    </row>
    <row r="1073" spans="1:28" x14ac:dyDescent="0.3">
      <c r="A1073">
        <v>358</v>
      </c>
      <c r="B1073">
        <v>1</v>
      </c>
      <c r="C1073">
        <f>RS_wells_scenario_1_bgw!C1073-RS_wells_baseline_bgw!C1073</f>
        <v>-960099.17890000343</v>
      </c>
      <c r="D1073">
        <f>RS_wells_scenario_1_bgw!D1073-RS_wells_baseline_bgw!D1073</f>
        <v>-3.6900000006426126E-2</v>
      </c>
      <c r="E1073">
        <f>RS_wells_scenario_1_bgw!E1073-RS_wells_baseline_bgw!E1073</f>
        <v>-1777526.1499999985</v>
      </c>
      <c r="F1073">
        <f>RS_wells_scenario_1_bgw!F1073-RS_wells_baseline_bgw!F1073</f>
        <v>0</v>
      </c>
      <c r="G1073">
        <f>RS_wells_scenario_1_bgw!G1073-RS_wells_baseline_bgw!G1073</f>
        <v>0</v>
      </c>
      <c r="H1073" s="19">
        <f>RS_wells_scenario_1_bgw!H1073-RS_wells_baseline_bgw!H1073</f>
        <v>-75829.40039999783</v>
      </c>
      <c r="I1073">
        <f>RS_wells_scenario_1_bgw!I1073-RS_wells_baseline_bgw!I1073</f>
        <v>1234653.2681999952</v>
      </c>
      <c r="J1073">
        <f>RS_wells_scenario_1_bgw!J1073-RS_wells_baseline_bgw!J1073</f>
        <v>0.8738000001758337</v>
      </c>
      <c r="K1073">
        <f>RS_wells_scenario_1_bgw!K1073-RS_wells_baseline_bgw!K1073</f>
        <v>-4516956.6200000048</v>
      </c>
      <c r="L1073">
        <f>RS_wells_scenario_1_bgw!L1073-RS_wells_baseline_bgw!L1073</f>
        <v>61811.862999998033</v>
      </c>
      <c r="M1073">
        <f>RS_wells_scenario_1_bgw!M1073-RS_wells_baseline_bgw!M1073</f>
        <v>0</v>
      </c>
      <c r="N1073">
        <f>RS_wells_scenario_1_bgw!N1073-RS_wells_baseline_bgw!N1073</f>
        <v>409574.76469999552</v>
      </c>
      <c r="O1073">
        <v>10.145833333333334</v>
      </c>
      <c r="P1073">
        <f t="shared" si="203"/>
        <v>1969</v>
      </c>
      <c r="Q1073" s="2">
        <f t="shared" si="204"/>
        <v>25456.333333332357</v>
      </c>
      <c r="R1073">
        <f t="shared" si="205"/>
        <v>-11.120370334478656</v>
      </c>
      <c r="S1073">
        <f>I1073*$O1073/ref!$B$3</f>
        <v>287.57085132259994</v>
      </c>
      <c r="T1073">
        <f>K1073*$O1073/ref!$B$3</f>
        <v>-1052.0727511574087</v>
      </c>
      <c r="U1073">
        <f>L1073*$O1073/ref!$B$3</f>
        <v>14.396989440330886</v>
      </c>
      <c r="V1073">
        <f>N1073*$O1073/ref!$B$3</f>
        <v>95.396632235660505</v>
      </c>
      <c r="W1073">
        <f t="shared" si="206"/>
        <v>9</v>
      </c>
      <c r="X1073" t="str">
        <f t="shared" si="207"/>
        <v>9 1969</v>
      </c>
      <c r="AB1073" s="1"/>
    </row>
    <row r="1074" spans="1:28" x14ac:dyDescent="0.3">
      <c r="A1074">
        <v>358</v>
      </c>
      <c r="B1074">
        <v>2</v>
      </c>
      <c r="C1074">
        <f>RS_wells_scenario_1_bgw!C1074-RS_wells_baseline_bgw!C1074</f>
        <v>-614881.41730000079</v>
      </c>
      <c r="D1074">
        <f>RS_wells_scenario_1_bgw!D1074-RS_wells_baseline_bgw!D1074</f>
        <v>-3.7699999986216426E-2</v>
      </c>
      <c r="E1074">
        <f>RS_wells_scenario_1_bgw!E1074-RS_wells_baseline_bgw!E1074</f>
        <v>-1777526.1499999985</v>
      </c>
      <c r="F1074">
        <f>RS_wells_scenario_1_bgw!F1074-RS_wells_baseline_bgw!F1074</f>
        <v>0</v>
      </c>
      <c r="G1074">
        <f>RS_wells_scenario_1_bgw!G1074-RS_wells_baseline_bgw!G1074</f>
        <v>0</v>
      </c>
      <c r="H1074" s="19">
        <f>RS_wells_scenario_1_bgw!H1074-RS_wells_baseline_bgw!H1074</f>
        <v>-78845.146799996495</v>
      </c>
      <c r="I1074">
        <f>RS_wells_scenario_1_bgw!I1074-RS_wells_baseline_bgw!I1074</f>
        <v>1568202.084800005</v>
      </c>
      <c r="J1074">
        <f>RS_wells_scenario_1_bgw!J1074-RS_wells_baseline_bgw!J1074</f>
        <v>0.88129999954253435</v>
      </c>
      <c r="K1074">
        <f>RS_wells_scenario_1_bgw!K1074-RS_wells_baseline_bgw!K1074</f>
        <v>-4516956.6200000048</v>
      </c>
      <c r="L1074">
        <f>RS_wells_scenario_1_bgw!L1074-RS_wells_baseline_bgw!L1074</f>
        <v>61853.74810000509</v>
      </c>
      <c r="M1074">
        <f>RS_wells_scenario_1_bgw!M1074-RS_wells_baseline_bgw!M1074</f>
        <v>0</v>
      </c>
      <c r="N1074">
        <f>RS_wells_scenario_1_bgw!N1074-RS_wells_baseline_bgw!N1074</f>
        <v>411791.93700000644</v>
      </c>
      <c r="O1074">
        <v>10.145833333333334</v>
      </c>
      <c r="P1074">
        <f t="shared" si="203"/>
        <v>1969</v>
      </c>
      <c r="Q1074" s="2">
        <f t="shared" si="204"/>
        <v>25466.479166665689</v>
      </c>
      <c r="R1074">
        <f t="shared" si="205"/>
        <v>-11.240253924398692</v>
      </c>
      <c r="S1074">
        <f>I1074*$O1074/ref!$B$3</f>
        <v>365.25980223523226</v>
      </c>
      <c r="T1074">
        <f>K1074*$O1074/ref!$B$3</f>
        <v>-1052.0727511574087</v>
      </c>
      <c r="U1074">
        <f>L1074*$O1074/ref!$B$3</f>
        <v>14.406745162181704</v>
      </c>
      <c r="V1074">
        <f>N1074*$O1074/ref!$B$3</f>
        <v>95.913047768883516</v>
      </c>
      <c r="W1074">
        <f t="shared" si="206"/>
        <v>9</v>
      </c>
      <c r="X1074" t="str">
        <f t="shared" si="207"/>
        <v>9 1969</v>
      </c>
      <c r="AB1074" s="1"/>
    </row>
    <row r="1075" spans="1:28" x14ac:dyDescent="0.3">
      <c r="A1075">
        <v>358</v>
      </c>
      <c r="B1075">
        <v>3</v>
      </c>
      <c r="C1075">
        <f>RS_wells_scenario_1_bgw!C1075-RS_wells_baseline_bgw!C1075</f>
        <v>-427096.99420000613</v>
      </c>
      <c r="D1075">
        <f>RS_wells_scenario_1_bgw!D1075-RS_wells_baseline_bgw!D1075</f>
        <v>-3.8499999966006726E-2</v>
      </c>
      <c r="E1075">
        <f>RS_wells_scenario_1_bgw!E1075-RS_wells_baseline_bgw!E1075</f>
        <v>-1777526.1499999985</v>
      </c>
      <c r="F1075">
        <f>RS_wells_scenario_1_bgw!F1075-RS_wells_baseline_bgw!F1075</f>
        <v>0</v>
      </c>
      <c r="G1075">
        <f>RS_wells_scenario_1_bgw!G1075-RS_wells_baseline_bgw!G1075</f>
        <v>0</v>
      </c>
      <c r="H1075" s="19">
        <f>RS_wells_scenario_1_bgw!H1075-RS_wells_baseline_bgw!H1075</f>
        <v>-70114.795500002801</v>
      </c>
      <c r="I1075">
        <f>RS_wells_scenario_1_bgw!I1075-RS_wells_baseline_bgw!I1075</f>
        <v>1752862.9988000095</v>
      </c>
      <c r="J1075">
        <f>RS_wells_scenario_1_bgw!J1075-RS_wells_baseline_bgw!J1075</f>
        <v>0.88929999992251396</v>
      </c>
      <c r="K1075">
        <f>RS_wells_scenario_1_bgw!K1075-RS_wells_baseline_bgw!K1075</f>
        <v>-4516956.6200000048</v>
      </c>
      <c r="L1075">
        <f>RS_wells_scenario_1_bgw!L1075-RS_wells_baseline_bgw!L1075</f>
        <v>61882.465000003576</v>
      </c>
      <c r="M1075">
        <f>RS_wells_scenario_1_bgw!M1075-RS_wells_baseline_bgw!M1075</f>
        <v>0</v>
      </c>
      <c r="N1075">
        <f>RS_wells_scenario_1_bgw!N1075-RS_wells_baseline_bgw!N1075</f>
        <v>414074.83210000396</v>
      </c>
      <c r="O1075">
        <v>10.145833333333334</v>
      </c>
      <c r="P1075">
        <f t="shared" si="203"/>
        <v>1969</v>
      </c>
      <c r="Q1075" s="2">
        <f t="shared" si="204"/>
        <v>25476.624999999021</v>
      </c>
      <c r="R1075">
        <f t="shared" si="205"/>
        <v>-11.092545878579765</v>
      </c>
      <c r="S1075">
        <f>I1075*$O1075/ref!$B$3</f>
        <v>408.27033613387886</v>
      </c>
      <c r="T1075">
        <f>K1075*$O1075/ref!$B$3</f>
        <v>-1052.0727511574087</v>
      </c>
      <c r="U1075">
        <f>L1075*$O1075/ref!$B$3</f>
        <v>14.413433795818863</v>
      </c>
      <c r="V1075">
        <f>N1075*$O1075/ref!$B$3</f>
        <v>96.444771212456928</v>
      </c>
      <c r="W1075">
        <f t="shared" si="206"/>
        <v>9</v>
      </c>
      <c r="X1075" t="str">
        <f t="shared" si="207"/>
        <v>9 1969</v>
      </c>
      <c r="AB1075" s="1"/>
    </row>
    <row r="1076" spans="1:28" x14ac:dyDescent="0.3">
      <c r="A1076">
        <v>359</v>
      </c>
      <c r="B1076">
        <v>1</v>
      </c>
      <c r="C1076">
        <f>RS_wells_scenario_1_bgw!C1076-RS_wells_baseline_bgw!C1076</f>
        <v>-1374979.5021999925</v>
      </c>
      <c r="D1076">
        <f>RS_wells_scenario_1_bgw!D1076-RS_wells_baseline_bgw!D1076</f>
        <v>-3.9500000013504177E-2</v>
      </c>
      <c r="E1076">
        <f>RS_wells_scenario_1_bgw!E1076-RS_wells_baseline_bgw!E1076</f>
        <v>0</v>
      </c>
      <c r="F1076">
        <f>RS_wells_scenario_1_bgw!F1076-RS_wells_baseline_bgw!F1076</f>
        <v>0</v>
      </c>
      <c r="G1076">
        <f>RS_wells_scenario_1_bgw!G1076-RS_wells_baseline_bgw!G1076</f>
        <v>0</v>
      </c>
      <c r="H1076" s="19">
        <f>RS_wells_scenario_1_bgw!H1076-RS_wells_baseline_bgw!H1076</f>
        <v>-66189.156199991703</v>
      </c>
      <c r="I1076">
        <f>RS_wells_scenario_1_bgw!I1076-RS_wells_baseline_bgw!I1076</f>
        <v>-1863983.7936999947</v>
      </c>
      <c r="J1076">
        <f>RS_wells_scenario_1_bgw!J1076-RS_wells_baseline_bgw!J1076</f>
        <v>0.90010000020265579</v>
      </c>
      <c r="K1076">
        <f>RS_wells_scenario_1_bgw!K1076-RS_wells_baseline_bgw!K1076</f>
        <v>-10928.849999999627</v>
      </c>
      <c r="L1076">
        <f>RS_wells_scenario_1_bgw!L1076-RS_wells_baseline_bgw!L1076</f>
        <v>42468.575799999759</v>
      </c>
      <c r="M1076">
        <f>RS_wells_scenario_1_bgw!M1076-RS_wells_baseline_bgw!M1076</f>
        <v>0</v>
      </c>
      <c r="N1076">
        <f>RS_wells_scenario_1_bgw!N1076-RS_wells_baseline_bgw!N1076</f>
        <v>391224.25589999557</v>
      </c>
      <c r="O1076">
        <v>10.145833333333334</v>
      </c>
      <c r="P1076">
        <f t="shared" si="203"/>
        <v>1969</v>
      </c>
      <c r="Q1076" s="2">
        <f t="shared" si="204"/>
        <v>25486.770833332354</v>
      </c>
      <c r="R1076">
        <f t="shared" si="205"/>
        <v>-10.479115970217348</v>
      </c>
      <c r="S1076">
        <f>I1076*$O1076/ref!$B$3</f>
        <v>-434.15217876295986</v>
      </c>
      <c r="T1076">
        <f>K1076*$O1076/ref!$B$3</f>
        <v>-2.5455071309686921</v>
      </c>
      <c r="U1076">
        <f>L1076*$O1076/ref!$B$3</f>
        <v>9.8916228643441446</v>
      </c>
      <c r="V1076">
        <f>N1076*$O1076/ref!$B$3</f>
        <v>91.122499915489101</v>
      </c>
      <c r="W1076">
        <f t="shared" si="206"/>
        <v>10</v>
      </c>
      <c r="X1076" t="str">
        <f t="shared" si="207"/>
        <v>10 1969</v>
      </c>
      <c r="AB1076" s="1"/>
    </row>
    <row r="1077" spans="1:28" x14ac:dyDescent="0.3">
      <c r="A1077">
        <v>359</v>
      </c>
      <c r="B1077">
        <v>2</v>
      </c>
      <c r="C1077">
        <f>RS_wells_scenario_1_bgw!C1077-RS_wells_baseline_bgw!C1077</f>
        <v>-839763.63580000401</v>
      </c>
      <c r="D1077">
        <f>RS_wells_scenario_1_bgw!D1077-RS_wells_baseline_bgw!D1077</f>
        <v>-4.0600000007543713E-2</v>
      </c>
      <c r="E1077">
        <f>RS_wells_scenario_1_bgw!E1077-RS_wells_baseline_bgw!E1077</f>
        <v>0</v>
      </c>
      <c r="F1077">
        <f>RS_wells_scenario_1_bgw!F1077-RS_wells_baseline_bgw!F1077</f>
        <v>0</v>
      </c>
      <c r="G1077">
        <f>RS_wells_scenario_1_bgw!G1077-RS_wells_baseline_bgw!G1077</f>
        <v>0</v>
      </c>
      <c r="H1077" s="19">
        <f>RS_wells_scenario_1_bgw!H1077-RS_wells_baseline_bgw!H1077</f>
        <v>-62744.399099998176</v>
      </c>
      <c r="I1077">
        <f>RS_wells_scenario_1_bgw!I1077-RS_wells_baseline_bgw!I1077</f>
        <v>-1308410.8491000086</v>
      </c>
      <c r="J1077">
        <f>RS_wells_scenario_1_bgw!J1077-RS_wells_baseline_bgw!J1077</f>
        <v>0.9117000000551343</v>
      </c>
      <c r="K1077">
        <f>RS_wells_scenario_1_bgw!K1077-RS_wells_baseline_bgw!K1077</f>
        <v>-10928.849999999627</v>
      </c>
      <c r="L1077">
        <f>RS_wells_scenario_1_bgw!L1077-RS_wells_baseline_bgw!L1077</f>
        <v>41627.328199999407</v>
      </c>
      <c r="M1077">
        <f>RS_wells_scenario_1_bgw!M1077-RS_wells_baseline_bgw!M1077</f>
        <v>0</v>
      </c>
      <c r="N1077">
        <f>RS_wells_scenario_1_bgw!N1077-RS_wells_baseline_bgw!N1077</f>
        <v>375385.74990001321</v>
      </c>
      <c r="O1077">
        <v>10.145833333333334</v>
      </c>
      <c r="P1077">
        <f t="shared" si="203"/>
        <v>1969</v>
      </c>
      <c r="Q1077" s="2">
        <f t="shared" si="204"/>
        <v>25496.916666665686</v>
      </c>
      <c r="R1077">
        <f t="shared" si="205"/>
        <v>-10.037345910653181</v>
      </c>
      <c r="S1077">
        <f>I1077*$O1077/ref!$B$3</f>
        <v>-304.7501929865436</v>
      </c>
      <c r="T1077">
        <f>K1077*$O1077/ref!$B$3</f>
        <v>-2.5455071309686921</v>
      </c>
      <c r="U1077">
        <f>L1077*$O1077/ref!$B$3</f>
        <v>9.6956825993838525</v>
      </c>
      <c r="V1077">
        <f>N1077*$O1077/ref!$B$3</f>
        <v>87.433453953027652</v>
      </c>
      <c r="W1077">
        <f t="shared" si="206"/>
        <v>10</v>
      </c>
      <c r="X1077" t="str">
        <f t="shared" si="207"/>
        <v>10 1969</v>
      </c>
      <c r="AB1077" s="1"/>
    </row>
    <row r="1078" spans="1:28" x14ac:dyDescent="0.3">
      <c r="A1078">
        <v>359</v>
      </c>
      <c r="B1078">
        <v>3</v>
      </c>
      <c r="C1078">
        <f>RS_wells_scenario_1_bgw!C1078-RS_wells_baseline_bgw!C1078</f>
        <v>-517706.27480000257</v>
      </c>
      <c r="D1078">
        <f>RS_wells_scenario_1_bgw!D1078-RS_wells_baseline_bgw!D1078</f>
        <v>-4.0899999963585287E-2</v>
      </c>
      <c r="E1078">
        <f>RS_wells_scenario_1_bgw!E1078-RS_wells_baseline_bgw!E1078</f>
        <v>0</v>
      </c>
      <c r="F1078">
        <f>RS_wells_scenario_1_bgw!F1078-RS_wells_baseline_bgw!F1078</f>
        <v>0</v>
      </c>
      <c r="G1078">
        <f>RS_wells_scenario_1_bgw!G1078-RS_wells_baseline_bgw!G1078</f>
        <v>0</v>
      </c>
      <c r="H1078" s="19">
        <f>RS_wells_scenario_1_bgw!H1078-RS_wells_baseline_bgw!H1078</f>
        <v>-62569.044100001454</v>
      </c>
      <c r="I1078">
        <f>RS_wells_scenario_1_bgw!I1078-RS_wells_baseline_bgw!I1078</f>
        <v>-970379.09200000763</v>
      </c>
      <c r="J1078">
        <f>RS_wells_scenario_1_bgw!J1078-RS_wells_baseline_bgw!J1078</f>
        <v>0.92450000066310167</v>
      </c>
      <c r="K1078">
        <f>RS_wells_scenario_1_bgw!K1078-RS_wells_baseline_bgw!K1078</f>
        <v>-10928.849999999627</v>
      </c>
      <c r="L1078">
        <f>RS_wells_scenario_1_bgw!L1078-RS_wells_baseline_bgw!L1078</f>
        <v>40844.127000000328</v>
      </c>
      <c r="M1078">
        <f>RS_wells_scenario_1_bgw!M1078-RS_wells_baseline_bgw!M1078</f>
        <v>0</v>
      </c>
      <c r="N1078">
        <f>RS_wells_scenario_1_bgw!N1078-RS_wells_baseline_bgw!N1078</f>
        <v>360069.05810000002</v>
      </c>
      <c r="O1078">
        <v>10.145833333333334</v>
      </c>
      <c r="P1078">
        <f t="shared" si="203"/>
        <v>1969</v>
      </c>
      <c r="Q1078" s="2">
        <f t="shared" si="204"/>
        <v>25507.062499999018</v>
      </c>
      <c r="R1078">
        <f t="shared" si="205"/>
        <v>-9.6824307491409272</v>
      </c>
      <c r="S1078">
        <f>I1078*$O1078/ref!$B$3</f>
        <v>-226.01709223102412</v>
      </c>
      <c r="T1078">
        <f>K1078*$O1078/ref!$B$3</f>
        <v>-2.5455071309686921</v>
      </c>
      <c r="U1078">
        <f>L1078*$O1078/ref!$B$3</f>
        <v>9.5132622862144949</v>
      </c>
      <c r="V1078">
        <f>N1078*$O1078/ref!$B$3</f>
        <v>83.865947014988905</v>
      </c>
      <c r="W1078">
        <f t="shared" si="206"/>
        <v>10</v>
      </c>
      <c r="X1078" t="str">
        <f t="shared" si="207"/>
        <v>10 1969</v>
      </c>
      <c r="AB1078" s="1"/>
    </row>
    <row r="1079" spans="1:28" x14ac:dyDescent="0.3">
      <c r="A1079">
        <v>360</v>
      </c>
      <c r="B1079">
        <v>1</v>
      </c>
      <c r="C1079">
        <f>RS_wells_scenario_1_bgw!C1079-RS_wells_baseline_bgw!C1079</f>
        <v>-212940.54929998517</v>
      </c>
      <c r="D1079">
        <f>RS_wells_scenario_1_bgw!D1079-RS_wells_baseline_bgw!D1079</f>
        <v>-4.2900000000372529E-2</v>
      </c>
      <c r="E1079">
        <f>RS_wells_scenario_1_bgw!E1079-RS_wells_baseline_bgw!E1079</f>
        <v>0</v>
      </c>
      <c r="F1079">
        <f>RS_wells_scenario_1_bgw!F1079-RS_wells_baseline_bgw!F1079</f>
        <v>0</v>
      </c>
      <c r="G1079">
        <f>RS_wells_scenario_1_bgw!G1079-RS_wells_baseline_bgw!G1079</f>
        <v>0</v>
      </c>
      <c r="H1079" s="19">
        <f>RS_wells_scenario_1_bgw!H1079-RS_wells_baseline_bgw!H1079</f>
        <v>-58309.949299998581</v>
      </c>
      <c r="I1079">
        <f>RS_wells_scenario_1_bgw!I1079-RS_wells_baseline_bgw!I1079</f>
        <v>-758747.11539999396</v>
      </c>
      <c r="J1079">
        <f>RS_wells_scenario_1_bgw!J1079-RS_wells_baseline_bgw!J1079</f>
        <v>0.93450000043958426</v>
      </c>
      <c r="K1079">
        <f>RS_wells_scenario_1_bgw!K1079-RS_wells_baseline_bgw!K1079</f>
        <v>-10928.849999999627</v>
      </c>
      <c r="L1079">
        <f>RS_wells_scenario_1_bgw!L1079-RS_wells_baseline_bgw!L1079</f>
        <v>161472.33630000055</v>
      </c>
      <c r="M1079">
        <f>RS_wells_scenario_1_bgw!M1079-RS_wells_baseline_bgw!M1079</f>
        <v>0</v>
      </c>
      <c r="N1079">
        <f>RS_wells_scenario_1_bgw!N1079-RS_wells_baseline_bgw!N1079</f>
        <v>338111.16160000861</v>
      </c>
      <c r="O1079">
        <v>10.145833333333334</v>
      </c>
      <c r="P1079">
        <f t="shared" si="203"/>
        <v>1969</v>
      </c>
      <c r="Q1079" s="2">
        <f t="shared" si="204"/>
        <v>25517.20833333235</v>
      </c>
      <c r="R1079">
        <f t="shared" si="205"/>
        <v>-9.0818123917527416</v>
      </c>
      <c r="S1079">
        <f>I1079*$O1079/ref!$B$3</f>
        <v>-176.72455865463206</v>
      </c>
      <c r="T1079">
        <f>K1079*$O1079/ref!$B$3</f>
        <v>-2.5455071309686921</v>
      </c>
      <c r="U1079">
        <f>L1079*$O1079/ref!$B$3</f>
        <v>37.609536548295587</v>
      </c>
      <c r="V1079">
        <f>N1079*$O1079/ref!$B$3</f>
        <v>78.751595356598273</v>
      </c>
      <c r="W1079">
        <f t="shared" si="206"/>
        <v>11</v>
      </c>
      <c r="X1079" t="str">
        <f t="shared" si="207"/>
        <v>11 1969</v>
      </c>
      <c r="AB1079" s="1"/>
    </row>
    <row r="1080" spans="1:28" x14ac:dyDescent="0.3">
      <c r="A1080">
        <v>360</v>
      </c>
      <c r="B1080">
        <v>2</v>
      </c>
      <c r="C1080">
        <f>RS_wells_scenario_1_bgw!C1080-RS_wells_baseline_bgw!C1080</f>
        <v>-50452.83900000155</v>
      </c>
      <c r="D1080">
        <f>RS_wells_scenario_1_bgw!D1080-RS_wells_baseline_bgw!D1080</f>
        <v>-4.4000000052619725E-2</v>
      </c>
      <c r="E1080">
        <f>RS_wells_scenario_1_bgw!E1080-RS_wells_baseline_bgw!E1080</f>
        <v>0</v>
      </c>
      <c r="F1080">
        <f>RS_wells_scenario_1_bgw!F1080-RS_wells_baseline_bgw!F1080</f>
        <v>0</v>
      </c>
      <c r="G1080">
        <f>RS_wells_scenario_1_bgw!G1080-RS_wells_baseline_bgw!G1080</f>
        <v>0</v>
      </c>
      <c r="H1080" s="19">
        <f>RS_wells_scenario_1_bgw!H1080-RS_wells_baseline_bgw!H1080</f>
        <v>-59089.441200003028</v>
      </c>
      <c r="I1080">
        <f>RS_wells_scenario_1_bgw!I1080-RS_wells_baseline_bgw!I1080</f>
        <v>-578470.87040000036</v>
      </c>
      <c r="J1080">
        <f>RS_wells_scenario_1_bgw!J1080-RS_wells_baseline_bgw!J1080</f>
        <v>0.94570000004023314</v>
      </c>
      <c r="K1080">
        <f>RS_wells_scenario_1_bgw!K1080-RS_wells_baseline_bgw!K1080</f>
        <v>-10928.849999999627</v>
      </c>
      <c r="L1080">
        <f>RS_wells_scenario_1_bgw!L1080-RS_wells_baseline_bgw!L1080</f>
        <v>156845.49239999801</v>
      </c>
      <c r="M1080">
        <f>RS_wells_scenario_1_bgw!M1080-RS_wells_baseline_bgw!M1080</f>
        <v>0</v>
      </c>
      <c r="N1080">
        <f>RS_wells_scenario_1_bgw!N1080-RS_wells_baseline_bgw!N1080</f>
        <v>322844.35029999912</v>
      </c>
      <c r="O1080">
        <v>10.145833333333334</v>
      </c>
      <c r="P1080">
        <f t="shared" si="203"/>
        <v>1969</v>
      </c>
      <c r="Q1080" s="2">
        <f t="shared" si="204"/>
        <v>25527.354166665682</v>
      </c>
      <c r="R1080">
        <f t="shared" si="205"/>
        <v>-8.7499150400916879</v>
      </c>
      <c r="S1080">
        <f>I1080*$O1080/ref!$B$3</f>
        <v>-134.73528556626886</v>
      </c>
      <c r="T1080">
        <f>K1080*$O1080/ref!$B$3</f>
        <v>-2.5455071309686921</v>
      </c>
      <c r="U1080">
        <f>L1080*$O1080/ref!$B$3</f>
        <v>36.531869260215331</v>
      </c>
      <c r="V1080">
        <f>N1080*$O1080/ref!$B$3</f>
        <v>75.195706399267095</v>
      </c>
      <c r="W1080">
        <f t="shared" si="206"/>
        <v>11</v>
      </c>
      <c r="X1080" t="str">
        <f t="shared" si="207"/>
        <v>11 1969</v>
      </c>
      <c r="AB1080" s="1"/>
    </row>
    <row r="1081" spans="1:28" x14ac:dyDescent="0.3">
      <c r="A1081">
        <v>360</v>
      </c>
      <c r="B1081">
        <v>3</v>
      </c>
      <c r="C1081">
        <f>RS_wells_scenario_1_bgw!C1081-RS_wells_baseline_bgw!C1081</f>
        <v>62291.420900002122</v>
      </c>
      <c r="D1081">
        <f>RS_wells_scenario_1_bgw!D1081-RS_wells_baseline_bgw!D1081</f>
        <v>-4.4600000022910535E-2</v>
      </c>
      <c r="E1081">
        <f>RS_wells_scenario_1_bgw!E1081-RS_wells_baseline_bgw!E1081</f>
        <v>0</v>
      </c>
      <c r="F1081">
        <f>RS_wells_scenario_1_bgw!F1081-RS_wells_baseline_bgw!F1081</f>
        <v>0</v>
      </c>
      <c r="G1081">
        <f>RS_wells_scenario_1_bgw!G1081-RS_wells_baseline_bgw!G1081</f>
        <v>0</v>
      </c>
      <c r="H1081" s="19">
        <f>RS_wells_scenario_1_bgw!H1081-RS_wells_baseline_bgw!H1081</f>
        <v>-62368.653800003231</v>
      </c>
      <c r="I1081">
        <f>RS_wells_scenario_1_bgw!I1081-RS_wells_baseline_bgw!I1081</f>
        <v>-447527.06610000134</v>
      </c>
      <c r="J1081">
        <f>RS_wells_scenario_1_bgw!J1081-RS_wells_baseline_bgw!J1081</f>
        <v>0.95820000022649765</v>
      </c>
      <c r="K1081">
        <f>RS_wells_scenario_1_bgw!K1081-RS_wells_baseline_bgw!K1081</f>
        <v>-10928.849999999627</v>
      </c>
      <c r="L1081">
        <f>RS_wells_scenario_1_bgw!L1081-RS_wells_baseline_bgw!L1081</f>
        <v>152567.38419999927</v>
      </c>
      <c r="M1081">
        <f>RS_wells_scenario_1_bgw!M1081-RS_wells_baseline_bgw!M1081</f>
        <v>0</v>
      </c>
      <c r="N1081">
        <f>RS_wells_scenario_1_bgw!N1081-RS_wells_baseline_bgw!N1081</f>
        <v>306945.18770000339</v>
      </c>
      <c r="O1081">
        <v>10.145833333333334</v>
      </c>
      <c r="P1081">
        <f t="shared" si="203"/>
        <v>1969</v>
      </c>
      <c r="Q1081" s="2">
        <f t="shared" si="204"/>
        <v>25537.499999999014</v>
      </c>
      <c r="R1081">
        <f t="shared" si="205"/>
        <v>-8.4607982016038168</v>
      </c>
      <c r="S1081">
        <f>I1081*$O1081/ref!$B$3</f>
        <v>-104.23634124899596</v>
      </c>
      <c r="T1081">
        <f>K1081*$O1081/ref!$B$3</f>
        <v>-2.5455071309686921</v>
      </c>
      <c r="U1081">
        <f>L1081*$O1081/ref!$B$3</f>
        <v>35.535428195496465</v>
      </c>
      <c r="V1081">
        <f>N1081*$O1081/ref!$B$3</f>
        <v>71.492532526927249</v>
      </c>
      <c r="W1081">
        <f t="shared" si="206"/>
        <v>11</v>
      </c>
      <c r="X1081" t="str">
        <f t="shared" si="207"/>
        <v>11 1969</v>
      </c>
      <c r="AB1081" s="1"/>
    </row>
    <row r="1082" spans="1:28" x14ac:dyDescent="0.3">
      <c r="A1082">
        <v>361</v>
      </c>
      <c r="B1082">
        <v>1</v>
      </c>
      <c r="C1082">
        <f>RS_wells_scenario_1_bgw!C1082-RS_wells_baseline_bgw!C1082</f>
        <v>16530.599099993706</v>
      </c>
      <c r="D1082">
        <f>RS_wells_scenario_1_bgw!D1082-RS_wells_baseline_bgw!D1082</f>
        <v>-4.6000000031199306E-2</v>
      </c>
      <c r="E1082">
        <f>RS_wells_scenario_1_bgw!E1082-RS_wells_baseline_bgw!E1082</f>
        <v>0</v>
      </c>
      <c r="F1082">
        <f>RS_wells_scenario_1_bgw!F1082-RS_wells_baseline_bgw!F1082</f>
        <v>0</v>
      </c>
      <c r="G1082">
        <f>RS_wells_scenario_1_bgw!G1082-RS_wells_baseline_bgw!G1082</f>
        <v>0</v>
      </c>
      <c r="H1082" s="19">
        <f>RS_wells_scenario_1_bgw!H1082-RS_wells_baseline_bgw!H1082</f>
        <v>-56559.939499996603</v>
      </c>
      <c r="I1082">
        <f>RS_wells_scenario_1_bgw!I1082-RS_wells_baseline_bgw!I1082</f>
        <v>-403162.37569999695</v>
      </c>
      <c r="J1082">
        <f>RS_wells_scenario_1_bgw!J1082-RS_wells_baseline_bgw!J1082</f>
        <v>0.97240000031888485</v>
      </c>
      <c r="K1082">
        <f>RS_wells_scenario_1_bgw!K1082-RS_wells_baseline_bgw!K1082</f>
        <v>-10928.849999999627</v>
      </c>
      <c r="L1082">
        <f>RS_wells_scenario_1_bgw!L1082-RS_wells_baseline_bgw!L1082</f>
        <v>70334.375900000334</v>
      </c>
      <c r="M1082">
        <f>RS_wells_scenario_1_bgw!M1082-RS_wells_baseline_bgw!M1082</f>
        <v>0</v>
      </c>
      <c r="N1082">
        <f>RS_wells_scenario_1_bgw!N1082-RS_wells_baseline_bgw!N1082</f>
        <v>304459.23070000112</v>
      </c>
      <c r="O1082">
        <v>10.145833333333334</v>
      </c>
      <c r="P1082">
        <f t="shared" si="203"/>
        <v>1969</v>
      </c>
      <c r="Q1082" s="2">
        <f t="shared" si="204"/>
        <v>25547.645833332346</v>
      </c>
      <c r="R1082">
        <f t="shared" si="205"/>
        <v>-8.2707713676975416</v>
      </c>
      <c r="S1082">
        <f>I1082*$O1082/ref!$B$3</f>
        <v>-93.903082417880768</v>
      </c>
      <c r="T1082">
        <f>K1082*$O1082/ref!$B$3</f>
        <v>-2.5455071309686921</v>
      </c>
      <c r="U1082">
        <f>L1082*$O1082/ref!$B$3</f>
        <v>16.382021475790175</v>
      </c>
      <c r="V1082">
        <f>N1082*$O1082/ref!$B$3</f>
        <v>70.91351266017206</v>
      </c>
      <c r="W1082">
        <f t="shared" si="206"/>
        <v>12</v>
      </c>
      <c r="X1082" t="str">
        <f t="shared" si="207"/>
        <v>12 1969</v>
      </c>
      <c r="AB1082" s="1"/>
    </row>
    <row r="1083" spans="1:28" x14ac:dyDescent="0.3">
      <c r="A1083">
        <v>361</v>
      </c>
      <c r="B1083">
        <v>2</v>
      </c>
      <c r="C1083">
        <f>RS_wells_scenario_1_bgw!C1083-RS_wells_baseline_bgw!C1083</f>
        <v>68999.103500008583</v>
      </c>
      <c r="D1083">
        <f>RS_wells_scenario_1_bgw!D1083-RS_wells_baseline_bgw!D1083</f>
        <v>-4.7499999986030161E-2</v>
      </c>
      <c r="E1083">
        <f>RS_wells_scenario_1_bgw!E1083-RS_wells_baseline_bgw!E1083</f>
        <v>0</v>
      </c>
      <c r="F1083">
        <f>RS_wells_scenario_1_bgw!F1083-RS_wells_baseline_bgw!F1083</f>
        <v>0</v>
      </c>
      <c r="G1083">
        <f>RS_wells_scenario_1_bgw!G1083-RS_wells_baseline_bgw!G1083</f>
        <v>0</v>
      </c>
      <c r="H1083" s="19">
        <f>RS_wells_scenario_1_bgw!H1083-RS_wells_baseline_bgw!H1083</f>
        <v>-53668.305100001395</v>
      </c>
      <c r="I1083">
        <f>RS_wells_scenario_1_bgw!I1083-RS_wells_baseline_bgw!I1083</f>
        <v>-340175.18139999732</v>
      </c>
      <c r="J1083">
        <f>RS_wells_scenario_1_bgw!J1083-RS_wells_baseline_bgw!J1083</f>
        <v>0.98730000015348196</v>
      </c>
      <c r="K1083">
        <f>RS_wells_scenario_1_bgw!K1083-RS_wells_baseline_bgw!K1083</f>
        <v>-10928.849999999627</v>
      </c>
      <c r="L1083">
        <f>RS_wells_scenario_1_bgw!L1083-RS_wells_baseline_bgw!L1083</f>
        <v>69112.172599997371</v>
      </c>
      <c r="M1083">
        <f>RS_wells_scenario_1_bgw!M1083-RS_wells_baseline_bgw!M1083</f>
        <v>0</v>
      </c>
      <c r="N1083">
        <f>RS_wells_scenario_1_bgw!N1083-RS_wells_baseline_bgw!N1083</f>
        <v>299267.3574000001</v>
      </c>
      <c r="O1083">
        <v>10.145833333333334</v>
      </c>
      <c r="P1083">
        <f t="shared" si="203"/>
        <v>1969</v>
      </c>
      <c r="Q1083" s="2">
        <f t="shared" si="204"/>
        <v>25557.791666665678</v>
      </c>
      <c r="R1083">
        <f t="shared" si="205"/>
        <v>-8.0855821878579945</v>
      </c>
      <c r="S1083">
        <f>I1083*$O1083/ref!$B$3</f>
        <v>-79.232339178622738</v>
      </c>
      <c r="T1083">
        <f>K1083*$O1083/ref!$B$3</f>
        <v>-2.5455071309686921</v>
      </c>
      <c r="U1083">
        <f>L1083*$O1083/ref!$B$3</f>
        <v>16.097350424796605</v>
      </c>
      <c r="V1083">
        <f>N1083*$O1083/ref!$B$3</f>
        <v>69.704240823863657</v>
      </c>
      <c r="W1083">
        <f t="shared" si="206"/>
        <v>12</v>
      </c>
      <c r="X1083" t="str">
        <f t="shared" si="207"/>
        <v>12 1969</v>
      </c>
      <c r="AB1083" s="1"/>
    </row>
    <row r="1084" spans="1:28" x14ac:dyDescent="0.3">
      <c r="A1084">
        <v>361</v>
      </c>
      <c r="B1084">
        <v>3</v>
      </c>
      <c r="C1084">
        <f>RS_wells_scenario_1_bgw!C1084-RS_wells_baseline_bgw!C1084</f>
        <v>118830.50360000134</v>
      </c>
      <c r="D1084">
        <f>RS_wells_scenario_1_bgw!D1084-RS_wells_baseline_bgw!D1084</f>
        <v>-4.8999999999068677E-2</v>
      </c>
      <c r="E1084">
        <f>RS_wells_scenario_1_bgw!E1084-RS_wells_baseline_bgw!E1084</f>
        <v>0</v>
      </c>
      <c r="F1084">
        <f>RS_wells_scenario_1_bgw!F1084-RS_wells_baseline_bgw!F1084</f>
        <v>0</v>
      </c>
      <c r="G1084">
        <f>RS_wells_scenario_1_bgw!G1084-RS_wells_baseline_bgw!G1084</f>
        <v>0</v>
      </c>
      <c r="H1084" s="19">
        <f>RS_wells_scenario_1_bgw!H1084-RS_wells_baseline_bgw!H1084</f>
        <v>-53627.956000000238</v>
      </c>
      <c r="I1084">
        <f>RS_wells_scenario_1_bgw!I1084-RS_wells_baseline_bgw!I1084</f>
        <v>-283084.88849999756</v>
      </c>
      <c r="J1084">
        <f>RS_wells_scenario_1_bgw!J1084-RS_wells_baseline_bgw!J1084</f>
        <v>1.002899999730289</v>
      </c>
      <c r="K1084">
        <f>RS_wells_scenario_1_bgw!K1084-RS_wells_baseline_bgw!K1084</f>
        <v>-10928.849999999627</v>
      </c>
      <c r="L1084">
        <f>RS_wells_scenario_1_bgw!L1084-RS_wells_baseline_bgw!L1084</f>
        <v>67940.616000000387</v>
      </c>
      <c r="M1084">
        <f>RS_wells_scenario_1_bgw!M1084-RS_wells_baseline_bgw!M1084</f>
        <v>0</v>
      </c>
      <c r="N1084">
        <f>RS_wells_scenario_1_bgw!N1084-RS_wells_baseline_bgw!N1084</f>
        <v>291563.38920000196</v>
      </c>
      <c r="O1084">
        <v>10.145833333333334</v>
      </c>
      <c r="P1084">
        <f t="shared" si="203"/>
        <v>1969</v>
      </c>
      <c r="Q1084" s="2">
        <f t="shared" si="204"/>
        <v>25567.93749999901</v>
      </c>
      <c r="R1084">
        <f t="shared" si="205"/>
        <v>-7.9081636930126509</v>
      </c>
      <c r="S1084">
        <f>I1084*$O1084/ref!$B$3</f>
        <v>-65.93508030087753</v>
      </c>
      <c r="T1084">
        <f>K1084*$O1084/ref!$B$3</f>
        <v>-2.5455071309686921</v>
      </c>
      <c r="U1084">
        <f>L1084*$O1084/ref!$B$3</f>
        <v>15.824475814967952</v>
      </c>
      <c r="V1084">
        <f>N1084*$O1084/ref!$B$3</f>
        <v>67.909861178260329</v>
      </c>
      <c r="W1084">
        <f t="shared" si="206"/>
        <v>12</v>
      </c>
      <c r="X1084" t="str">
        <f t="shared" si="207"/>
        <v>12 1969</v>
      </c>
      <c r="AB1084" s="1"/>
    </row>
    <row r="1085" spans="1:28" x14ac:dyDescent="0.3">
      <c r="A1085">
        <v>362</v>
      </c>
      <c r="B1085">
        <v>1</v>
      </c>
      <c r="C1085">
        <f>RS_wells_scenario_1_bgw!C1085-RS_wells_baseline_bgw!C1085</f>
        <v>159101.43500000238</v>
      </c>
      <c r="D1085">
        <f>RS_wells_scenario_1_bgw!D1085-RS_wells_baseline_bgw!D1085</f>
        <v>-4.9100000003818423E-2</v>
      </c>
      <c r="E1085">
        <f>RS_wells_scenario_1_bgw!E1085-RS_wells_baseline_bgw!E1085</f>
        <v>0</v>
      </c>
      <c r="F1085">
        <f>RS_wells_scenario_1_bgw!F1085-RS_wells_baseline_bgw!F1085</f>
        <v>0</v>
      </c>
      <c r="G1085">
        <f>RS_wells_scenario_1_bgw!G1085-RS_wells_baseline_bgw!G1085</f>
        <v>0</v>
      </c>
      <c r="H1085" s="19">
        <f>RS_wells_scenario_1_bgw!H1085-RS_wells_baseline_bgw!H1085</f>
        <v>-52228.071500003338</v>
      </c>
      <c r="I1085">
        <f>RS_wells_scenario_1_bgw!I1085-RS_wells_baseline_bgw!I1085</f>
        <v>-232446.38340000063</v>
      </c>
      <c r="J1085">
        <f>RS_wells_scenario_1_bgw!J1085-RS_wells_baseline_bgw!J1085</f>
        <v>1.0201999992132187</v>
      </c>
      <c r="K1085">
        <f>RS_wells_scenario_1_bgw!K1085-RS_wells_baseline_bgw!K1085</f>
        <v>-10928.849999999627</v>
      </c>
      <c r="L1085">
        <f>RS_wells_scenario_1_bgw!L1085-RS_wells_baseline_bgw!L1085</f>
        <v>64664.49660000205</v>
      </c>
      <c r="M1085">
        <f>RS_wells_scenario_1_bgw!M1085-RS_wells_baseline_bgw!M1085</f>
        <v>0</v>
      </c>
      <c r="N1085">
        <f>RS_wells_scenario_1_bgw!N1085-RS_wells_baseline_bgw!N1085</f>
        <v>285747.49840000272</v>
      </c>
      <c r="O1085">
        <v>10.145833333333334</v>
      </c>
      <c r="P1085">
        <f t="shared" si="203"/>
        <v>1970</v>
      </c>
      <c r="Q1085" s="2">
        <f t="shared" si="204"/>
        <v>25578.083333332343</v>
      </c>
      <c r="R1085">
        <f t="shared" si="205"/>
        <v>-7.7428538350516849</v>
      </c>
      <c r="S1085">
        <f>I1085*$O1085/ref!$B$3</f>
        <v>-54.140547863005203</v>
      </c>
      <c r="T1085">
        <f>K1085*$O1085/ref!$B$3</f>
        <v>-2.5455071309686921</v>
      </c>
      <c r="U1085">
        <f>L1085*$O1085/ref!$B$3</f>
        <v>15.061414258207551</v>
      </c>
      <c r="V1085">
        <f>N1085*$O1085/ref!$B$3</f>
        <v>66.555245504668534</v>
      </c>
      <c r="W1085">
        <f t="shared" si="206"/>
        <v>1</v>
      </c>
      <c r="X1085" t="str">
        <f t="shared" si="207"/>
        <v>1 1970</v>
      </c>
      <c r="AB1085" s="1"/>
    </row>
    <row r="1086" spans="1:28" x14ac:dyDescent="0.3">
      <c r="A1086">
        <v>362</v>
      </c>
      <c r="B1086">
        <v>2</v>
      </c>
      <c r="C1086">
        <f>RS_wells_scenario_1_bgw!C1086-RS_wells_baseline_bgw!C1086</f>
        <v>185200.56469999254</v>
      </c>
      <c r="D1086">
        <f>RS_wells_scenario_1_bgw!D1086-RS_wells_baseline_bgw!D1086</f>
        <v>-5.0800000026356429E-2</v>
      </c>
      <c r="E1086">
        <f>RS_wells_scenario_1_bgw!E1086-RS_wells_baseline_bgw!E1086</f>
        <v>0</v>
      </c>
      <c r="F1086">
        <f>RS_wells_scenario_1_bgw!F1086-RS_wells_baseline_bgw!F1086</f>
        <v>0</v>
      </c>
      <c r="G1086">
        <f>RS_wells_scenario_1_bgw!G1086-RS_wells_baseline_bgw!G1086</f>
        <v>0</v>
      </c>
      <c r="H1086" s="19">
        <f>RS_wells_scenario_1_bgw!H1086-RS_wells_baseline_bgw!H1086</f>
        <v>-50474.315299995244</v>
      </c>
      <c r="I1086">
        <f>RS_wells_scenario_1_bgw!I1086-RS_wells_baseline_bgw!I1086</f>
        <v>-198301.45960000157</v>
      </c>
      <c r="J1086">
        <f>RS_wells_scenario_1_bgw!J1086-RS_wells_baseline_bgw!J1086</f>
        <v>1.0366000002250075</v>
      </c>
      <c r="K1086">
        <f>RS_wells_scenario_1_bgw!K1086-RS_wells_baseline_bgw!K1086</f>
        <v>-10928.849999999627</v>
      </c>
      <c r="L1086">
        <f>RS_wells_scenario_1_bgw!L1086-RS_wells_baseline_bgw!L1086</f>
        <v>63682.119399998337</v>
      </c>
      <c r="M1086">
        <f>RS_wells_scenario_1_bgw!M1086-RS_wells_baseline_bgw!M1086</f>
        <v>0</v>
      </c>
      <c r="N1086">
        <f>RS_wells_scenario_1_bgw!N1086-RS_wells_baseline_bgw!N1086</f>
        <v>280561.91120000184</v>
      </c>
      <c r="O1086">
        <v>10.145833333333334</v>
      </c>
      <c r="P1086">
        <f t="shared" si="203"/>
        <v>1970</v>
      </c>
      <c r="Q1086" s="2">
        <f t="shared" si="204"/>
        <v>25588.229166665675</v>
      </c>
      <c r="R1086">
        <f t="shared" si="205"/>
        <v>-7.5838768957616738</v>
      </c>
      <c r="S1086">
        <f>I1086*$O1086/ref!$B$3</f>
        <v>-46.18763909224861</v>
      </c>
      <c r="T1086">
        <f>K1086*$O1086/ref!$B$3</f>
        <v>-2.5455071309686921</v>
      </c>
      <c r="U1086">
        <f>L1086*$O1086/ref!$B$3</f>
        <v>14.83260261124464</v>
      </c>
      <c r="V1086">
        <f>N1086*$O1086/ref!$B$3</f>
        <v>65.347437803413342</v>
      </c>
      <c r="W1086">
        <f t="shared" si="206"/>
        <v>1</v>
      </c>
      <c r="X1086" t="str">
        <f t="shared" si="207"/>
        <v>1 1970</v>
      </c>
      <c r="AB1086" s="1"/>
    </row>
    <row r="1087" spans="1:28" x14ac:dyDescent="0.3">
      <c r="A1087">
        <v>362</v>
      </c>
      <c r="B1087">
        <v>3</v>
      </c>
      <c r="C1087">
        <f>RS_wells_scenario_1_bgw!C1087-RS_wells_baseline_bgw!C1087</f>
        <v>203055.69799999893</v>
      </c>
      <c r="D1087">
        <f>RS_wells_scenario_1_bgw!D1087-RS_wells_baseline_bgw!D1087</f>
        <v>-5.2700000000186265E-2</v>
      </c>
      <c r="E1087">
        <f>RS_wells_scenario_1_bgw!E1087-RS_wells_baseline_bgw!E1087</f>
        <v>0</v>
      </c>
      <c r="F1087">
        <f>RS_wells_scenario_1_bgw!F1087-RS_wells_baseline_bgw!F1087</f>
        <v>0</v>
      </c>
      <c r="G1087">
        <f>RS_wells_scenario_1_bgw!G1087-RS_wells_baseline_bgw!G1087</f>
        <v>0</v>
      </c>
      <c r="H1087" s="19">
        <f>RS_wells_scenario_1_bgw!H1087-RS_wells_baseline_bgw!H1087</f>
        <v>-47235.955700002611</v>
      </c>
      <c r="I1087">
        <f>RS_wells_scenario_1_bgw!I1087-RS_wells_baseline_bgw!I1087</f>
        <v>-171322.25320000201</v>
      </c>
      <c r="J1087">
        <f>RS_wells_scenario_1_bgw!J1087-RS_wells_baseline_bgw!J1087</f>
        <v>1.0540000004693866</v>
      </c>
      <c r="K1087">
        <f>RS_wells_scenario_1_bgw!K1087-RS_wells_baseline_bgw!K1087</f>
        <v>-10928.849999999627</v>
      </c>
      <c r="L1087">
        <f>RS_wells_scenario_1_bgw!L1087-RS_wells_baseline_bgw!L1087</f>
        <v>62690.95910000056</v>
      </c>
      <c r="M1087">
        <f>RS_wells_scenario_1_bgw!M1087-RS_wells_baseline_bgw!M1087</f>
        <v>0</v>
      </c>
      <c r="N1087">
        <f>RS_wells_scenario_1_bgw!N1087-RS_wells_baseline_bgw!N1087</f>
        <v>275863.55259999633</v>
      </c>
      <c r="O1087">
        <v>10.145833333333334</v>
      </c>
      <c r="P1087">
        <f t="shared" si="203"/>
        <v>1970</v>
      </c>
      <c r="Q1087" s="2">
        <f t="shared" si="204"/>
        <v>25598.374999999007</v>
      </c>
      <c r="R1087">
        <f t="shared" si="205"/>
        <v>-7.4020505910652679</v>
      </c>
      <c r="S1087">
        <f>I1087*$O1087/ref!$B$3</f>
        <v>-39.903742590871296</v>
      </c>
      <c r="T1087">
        <f>K1087*$O1087/ref!$B$3</f>
        <v>-2.5455071309686921</v>
      </c>
      <c r="U1087">
        <f>L1087*$O1087/ref!$B$3</f>
        <v>14.601745237268648</v>
      </c>
      <c r="V1087">
        <f>N1087*$O1087/ref!$B$3</f>
        <v>64.253113577153258</v>
      </c>
      <c r="W1087">
        <f t="shared" si="206"/>
        <v>1</v>
      </c>
      <c r="X1087" t="str">
        <f t="shared" si="207"/>
        <v>1 1970</v>
      </c>
      <c r="AB1087" s="1"/>
    </row>
    <row r="1088" spans="1:28" x14ac:dyDescent="0.3">
      <c r="A1088">
        <v>363</v>
      </c>
      <c r="B1088">
        <v>1</v>
      </c>
      <c r="C1088">
        <f>RS_wells_scenario_1_bgw!C1088-RS_wells_baseline_bgw!C1088</f>
        <v>379876.35750000179</v>
      </c>
      <c r="D1088">
        <f>RS_wells_scenario_1_bgw!D1088-RS_wells_baseline_bgw!D1088</f>
        <v>-5.45999999740161E-2</v>
      </c>
      <c r="E1088">
        <f>RS_wells_scenario_1_bgw!E1088-RS_wells_baseline_bgw!E1088</f>
        <v>0</v>
      </c>
      <c r="F1088">
        <f>RS_wells_scenario_1_bgw!F1088-RS_wells_baseline_bgw!F1088</f>
        <v>0</v>
      </c>
      <c r="G1088">
        <f>RS_wells_scenario_1_bgw!G1088-RS_wells_baseline_bgw!G1088</f>
        <v>0</v>
      </c>
      <c r="H1088" s="19">
        <f>RS_wells_scenario_1_bgw!H1088-RS_wells_baseline_bgw!H1088</f>
        <v>-54464.453199997544</v>
      </c>
      <c r="I1088">
        <f>RS_wells_scenario_1_bgw!I1088-RS_wells_baseline_bgw!I1088</f>
        <v>-76307.970899999142</v>
      </c>
      <c r="J1088">
        <f>RS_wells_scenario_1_bgw!J1088-RS_wells_baseline_bgw!J1088</f>
        <v>1.0706000002101064</v>
      </c>
      <c r="K1088">
        <f>RS_wells_scenario_1_bgw!K1088-RS_wells_baseline_bgw!K1088</f>
        <v>-10928.849999999627</v>
      </c>
      <c r="L1088">
        <f>RS_wells_scenario_1_bgw!L1088-RS_wells_baseline_bgw!L1088</f>
        <v>154428.59790000319</v>
      </c>
      <c r="M1088">
        <f>RS_wells_scenario_1_bgw!M1088-RS_wells_baseline_bgw!M1088</f>
        <v>0</v>
      </c>
      <c r="N1088">
        <f>RS_wells_scenario_1_bgw!N1088-RS_wells_baseline_bgw!N1088</f>
        <v>255848.38539999723</v>
      </c>
      <c r="O1088">
        <v>10.145833333333334</v>
      </c>
      <c r="P1088">
        <f t="shared" si="203"/>
        <v>1970</v>
      </c>
      <c r="Q1088" s="2">
        <f t="shared" si="204"/>
        <v>25608.520833332339</v>
      </c>
      <c r="R1088">
        <f t="shared" si="205"/>
        <v>-7.1091142863687233</v>
      </c>
      <c r="S1088">
        <f>I1088*$O1088/ref!$B$3</f>
        <v>-17.773369025625374</v>
      </c>
      <c r="T1088">
        <f>K1088*$O1088/ref!$B$3</f>
        <v>-2.5455071309686921</v>
      </c>
      <c r="U1088">
        <f>L1088*$O1088/ref!$B$3</f>
        <v>35.96893517432926</v>
      </c>
      <c r="V1088">
        <f>N1088*$O1088/ref!$B$3</f>
        <v>59.591255208237044</v>
      </c>
      <c r="W1088">
        <f t="shared" si="206"/>
        <v>2</v>
      </c>
      <c r="X1088" t="str">
        <f t="shared" si="207"/>
        <v>2 1970</v>
      </c>
      <c r="AB1088" s="1"/>
    </row>
    <row r="1089" spans="1:28" x14ac:dyDescent="0.3">
      <c r="A1089">
        <v>363</v>
      </c>
      <c r="B1089">
        <v>2</v>
      </c>
      <c r="C1089">
        <f>RS_wells_scenario_1_bgw!C1089-RS_wells_baseline_bgw!C1089</f>
        <v>382682.14280000329</v>
      </c>
      <c r="D1089">
        <f>RS_wells_scenario_1_bgw!D1089-RS_wells_baseline_bgw!D1089</f>
        <v>-5.6699999957345426E-2</v>
      </c>
      <c r="E1089">
        <f>RS_wells_scenario_1_bgw!E1089-RS_wells_baseline_bgw!E1089</f>
        <v>0</v>
      </c>
      <c r="F1089">
        <f>RS_wells_scenario_1_bgw!F1089-RS_wells_baseline_bgw!F1089</f>
        <v>0</v>
      </c>
      <c r="G1089">
        <f>RS_wells_scenario_1_bgw!G1089-RS_wells_baseline_bgw!G1089</f>
        <v>0</v>
      </c>
      <c r="H1089" s="19">
        <f>RS_wells_scenario_1_bgw!H1089-RS_wells_baseline_bgw!H1089</f>
        <v>-47616.668999999762</v>
      </c>
      <c r="I1089">
        <f>RS_wells_scenario_1_bgw!I1089-RS_wells_baseline_bgw!I1089</f>
        <v>-56190.546000000089</v>
      </c>
      <c r="J1089">
        <f>RS_wells_scenario_1_bgw!J1089-RS_wells_baseline_bgw!J1089</f>
        <v>1.0882000001147389</v>
      </c>
      <c r="K1089">
        <f>RS_wells_scenario_1_bgw!K1089-RS_wells_baseline_bgw!K1089</f>
        <v>-10928.849999999627</v>
      </c>
      <c r="L1089">
        <f>RS_wells_scenario_1_bgw!L1089-RS_wells_baseline_bgw!L1089</f>
        <v>150105.14539999515</v>
      </c>
      <c r="M1089">
        <f>RS_wells_scenario_1_bgw!M1089-RS_wells_baseline_bgw!M1089</f>
        <v>0</v>
      </c>
      <c r="N1089">
        <f>RS_wells_scenario_1_bgw!N1089-RS_wells_baseline_bgw!N1089</f>
        <v>249719.71130000055</v>
      </c>
      <c r="O1089">
        <v>10.145833333333334</v>
      </c>
      <c r="P1089">
        <f t="shared" si="203"/>
        <v>1970</v>
      </c>
      <c r="Q1089" s="2">
        <f t="shared" si="204"/>
        <v>25618.666666665671</v>
      </c>
      <c r="R1089">
        <f t="shared" si="205"/>
        <v>-6.8118300183276128</v>
      </c>
      <c r="S1089">
        <f>I1089*$O1089/ref!$B$3</f>
        <v>-13.087693173209388</v>
      </c>
      <c r="T1089">
        <f>K1089*$O1089/ref!$B$3</f>
        <v>-2.5455071309686921</v>
      </c>
      <c r="U1089">
        <f>L1089*$O1089/ref!$B$3</f>
        <v>34.961932683749254</v>
      </c>
      <c r="V1089">
        <f>N1089*$O1089/ref!$B$3</f>
        <v>58.163787210696107</v>
      </c>
      <c r="W1089">
        <f t="shared" si="206"/>
        <v>2</v>
      </c>
      <c r="X1089" t="str">
        <f t="shared" si="207"/>
        <v>2 1970</v>
      </c>
      <c r="AB1089" s="1"/>
    </row>
    <row r="1090" spans="1:28" x14ac:dyDescent="0.3">
      <c r="A1090">
        <v>363</v>
      </c>
      <c r="B1090">
        <v>3</v>
      </c>
      <c r="C1090">
        <f>RS_wells_scenario_1_bgw!C1090-RS_wells_baseline_bgw!C1090</f>
        <v>380971.09090000391</v>
      </c>
      <c r="D1090">
        <f>RS_wells_scenario_1_bgw!D1090-RS_wells_baseline_bgw!D1090</f>
        <v>-5.8900000003632158E-2</v>
      </c>
      <c r="E1090">
        <f>RS_wells_scenario_1_bgw!E1090-RS_wells_baseline_bgw!E1090</f>
        <v>0</v>
      </c>
      <c r="F1090">
        <f>RS_wells_scenario_1_bgw!F1090-RS_wells_baseline_bgw!F1090</f>
        <v>0</v>
      </c>
      <c r="G1090">
        <f>RS_wells_scenario_1_bgw!G1090-RS_wells_baseline_bgw!G1090</f>
        <v>0</v>
      </c>
      <c r="H1090" s="19">
        <f>RS_wells_scenario_1_bgw!H1090-RS_wells_baseline_bgw!H1090</f>
        <v>-46034.966499999166</v>
      </c>
      <c r="I1090">
        <f>RS_wells_scenario_1_bgw!I1090-RS_wells_baseline_bgw!I1090</f>
        <v>-44094.50019999966</v>
      </c>
      <c r="J1090">
        <f>RS_wells_scenario_1_bgw!J1090-RS_wells_baseline_bgw!J1090</f>
        <v>1.1064999997615814</v>
      </c>
      <c r="K1090">
        <f>RS_wells_scenario_1_bgw!K1090-RS_wells_baseline_bgw!K1090</f>
        <v>-10928.849999999627</v>
      </c>
      <c r="L1090">
        <f>RS_wells_scenario_1_bgw!L1090-RS_wells_baseline_bgw!L1090</f>
        <v>146244.52270000428</v>
      </c>
      <c r="M1090">
        <f>RS_wells_scenario_1_bgw!M1090-RS_wells_baseline_bgw!M1090</f>
        <v>0</v>
      </c>
      <c r="N1090">
        <f>RS_wells_scenario_1_bgw!N1090-RS_wells_baseline_bgw!N1090</f>
        <v>244131.23359999061</v>
      </c>
      <c r="O1090">
        <v>10.145833333333334</v>
      </c>
      <c r="P1090">
        <f t="shared" si="203"/>
        <v>1970</v>
      </c>
      <c r="Q1090" s="2">
        <f t="shared" si="204"/>
        <v>25628.812499999003</v>
      </c>
      <c r="R1090">
        <f t="shared" si="205"/>
        <v>-6.6475647216492506</v>
      </c>
      <c r="S1090">
        <f>I1090*$O1090/ref!$B$3</f>
        <v>-10.270327133742652</v>
      </c>
      <c r="T1090">
        <f>K1090*$O1090/ref!$B$3</f>
        <v>-2.5455071309686921</v>
      </c>
      <c r="U1090">
        <f>L1090*$O1090/ref!$B$3</f>
        <v>34.06273079033808</v>
      </c>
      <c r="V1090">
        <f>N1090*$O1090/ref!$B$3</f>
        <v>56.862139751298706</v>
      </c>
      <c r="W1090">
        <f t="shared" si="206"/>
        <v>2</v>
      </c>
      <c r="X1090" t="str">
        <f t="shared" si="207"/>
        <v>2 1970</v>
      </c>
      <c r="AB1090" s="1"/>
    </row>
    <row r="1091" spans="1:28" x14ac:dyDescent="0.3">
      <c r="A1091">
        <v>364</v>
      </c>
      <c r="B1091">
        <v>1</v>
      </c>
      <c r="C1091">
        <f>RS_wells_scenario_1_bgw!C1091-RS_wells_baseline_bgw!C1091</f>
        <v>210871.11149999499</v>
      </c>
      <c r="D1091">
        <f>RS_wells_scenario_1_bgw!D1091-RS_wells_baseline_bgw!D1091</f>
        <v>-6.1199999996460974E-2</v>
      </c>
      <c r="E1091">
        <f>RS_wells_scenario_1_bgw!E1091-RS_wells_baseline_bgw!E1091</f>
        <v>0</v>
      </c>
      <c r="F1091">
        <f>RS_wells_scenario_1_bgw!F1091-RS_wells_baseline_bgw!F1091</f>
        <v>0</v>
      </c>
      <c r="G1091">
        <f>RS_wells_scenario_1_bgw!G1091-RS_wells_baseline_bgw!G1091</f>
        <v>0</v>
      </c>
      <c r="H1091" s="19">
        <f>RS_wells_scenario_1_bgw!H1091-RS_wells_baseline_bgw!H1091</f>
        <v>-45827.478900000453</v>
      </c>
      <c r="I1091">
        <f>RS_wells_scenario_1_bgw!I1091-RS_wells_baseline_bgw!I1091</f>
        <v>-95960.160300001502</v>
      </c>
      <c r="J1091">
        <f>RS_wells_scenario_1_bgw!J1091-RS_wells_baseline_bgw!J1091</f>
        <v>1.1276000002399087</v>
      </c>
      <c r="K1091">
        <f>RS_wells_scenario_1_bgw!K1091-RS_wells_baseline_bgw!K1091</f>
        <v>-10928.849999999627</v>
      </c>
      <c r="L1091">
        <f>RS_wells_scenario_1_bgw!L1091-RS_wells_baseline_bgw!L1091</f>
        <v>9027.266799999401</v>
      </c>
      <c r="M1091">
        <f>RS_wells_scenario_1_bgw!M1091-RS_wells_baseline_bgw!M1091</f>
        <v>0</v>
      </c>
      <c r="N1091">
        <f>RS_wells_scenario_1_bgw!N1091-RS_wells_baseline_bgw!N1091</f>
        <v>251171.06020000577</v>
      </c>
      <c r="O1091">
        <v>10.145833333333334</v>
      </c>
      <c r="P1091">
        <f t="shared" ref="P1091:P1154" si="208">YEAR(Q1091)</f>
        <v>1970</v>
      </c>
      <c r="Q1091" s="2">
        <f t="shared" ref="Q1091:Q1154" si="209">Q1090+(O1091)</f>
        <v>25638.958333332335</v>
      </c>
      <c r="R1091">
        <f t="shared" ref="R1091:R1154" si="210">+(H1091-N1091)/43650</f>
        <v>-6.8040902428409211</v>
      </c>
      <c r="S1091">
        <f>I1091*$O1091/ref!$B$3</f>
        <v>-22.350683954172755</v>
      </c>
      <c r="T1091">
        <f>K1091*$O1091/ref!$B$3</f>
        <v>-2.5455071309686921</v>
      </c>
      <c r="U1091">
        <f>L1091*$O1091/ref!$B$3</f>
        <v>2.1025974382076966</v>
      </c>
      <c r="V1091">
        <f>N1091*$O1091/ref!$B$3</f>
        <v>58.50183000334922</v>
      </c>
      <c r="W1091">
        <f t="shared" si="206"/>
        <v>3</v>
      </c>
      <c r="X1091" t="str">
        <f t="shared" si="207"/>
        <v>3 1970</v>
      </c>
      <c r="AB1091" s="1"/>
    </row>
    <row r="1092" spans="1:28" x14ac:dyDescent="0.3">
      <c r="A1092">
        <v>364</v>
      </c>
      <c r="B1092">
        <v>2</v>
      </c>
      <c r="C1092">
        <f>RS_wells_scenario_1_bgw!C1092-RS_wells_baseline_bgw!C1092</f>
        <v>178510.8356000036</v>
      </c>
      <c r="D1092">
        <f>RS_wells_scenario_1_bgw!D1092-RS_wells_baseline_bgw!D1092</f>
        <v>-6.3699999998789281E-2</v>
      </c>
      <c r="E1092">
        <f>RS_wells_scenario_1_bgw!E1092-RS_wells_baseline_bgw!E1092</f>
        <v>0</v>
      </c>
      <c r="F1092">
        <f>RS_wells_scenario_1_bgw!F1092-RS_wells_baseline_bgw!F1092</f>
        <v>0</v>
      </c>
      <c r="G1092">
        <f>RS_wells_scenario_1_bgw!G1092-RS_wells_baseline_bgw!G1092</f>
        <v>0</v>
      </c>
      <c r="H1092" s="19">
        <f>RS_wells_scenario_1_bgw!H1092-RS_wells_baseline_bgw!H1092</f>
        <v>-51846.224500000477</v>
      </c>
      <c r="I1092">
        <f>RS_wells_scenario_1_bgw!I1092-RS_wells_baseline_bgw!I1092</f>
        <v>11525.001000002027</v>
      </c>
      <c r="J1092">
        <f>RS_wells_scenario_1_bgw!J1092-RS_wells_baseline_bgw!J1092</f>
        <v>1.3277000002563</v>
      </c>
      <c r="K1092">
        <f>RS_wells_scenario_1_bgw!K1092-RS_wells_baseline_bgw!K1092</f>
        <v>-10928.849999999627</v>
      </c>
      <c r="L1092">
        <f>RS_wells_scenario_1_bgw!L1092-RS_wells_baseline_bgw!L1092</f>
        <v>9169.2764999996871</v>
      </c>
      <c r="M1092">
        <f>RS_wells_scenario_1_bgw!M1092-RS_wells_baseline_bgw!M1092</f>
        <v>0</v>
      </c>
      <c r="N1092">
        <f>RS_wells_scenario_1_bgw!N1092-RS_wells_baseline_bgw!N1092</f>
        <v>257514.87259998918</v>
      </c>
      <c r="O1092">
        <v>10.145833333333334</v>
      </c>
      <c r="P1092">
        <f t="shared" si="208"/>
        <v>1970</v>
      </c>
      <c r="Q1092" s="2">
        <f t="shared" si="209"/>
        <v>25649.104166665667</v>
      </c>
      <c r="R1092">
        <f t="shared" si="210"/>
        <v>-7.0873103573880787</v>
      </c>
      <c r="S1092">
        <f>I1092*$O1092/ref!$B$3</f>
        <v>2.6843604066235209</v>
      </c>
      <c r="T1092">
        <f>K1092*$O1092/ref!$B$3</f>
        <v>-2.5455071309686921</v>
      </c>
      <c r="U1092">
        <f>L1092*$O1092/ref!$B$3</f>
        <v>2.1356738098311943</v>
      </c>
      <c r="V1092">
        <f>N1092*$O1092/ref!$B$3</f>
        <v>59.979407214280464</v>
      </c>
      <c r="W1092">
        <f t="shared" si="206"/>
        <v>3</v>
      </c>
      <c r="X1092" t="str">
        <f t="shared" si="207"/>
        <v>3 1970</v>
      </c>
      <c r="AB1092" s="1"/>
    </row>
    <row r="1093" spans="1:28" x14ac:dyDescent="0.3">
      <c r="A1093">
        <v>364</v>
      </c>
      <c r="B1093">
        <v>3</v>
      </c>
      <c r="C1093">
        <f>RS_wells_scenario_1_bgw!C1093-RS_wells_baseline_bgw!C1093</f>
        <v>181782.67269999534</v>
      </c>
      <c r="D1093">
        <f>RS_wells_scenario_1_bgw!D1093-RS_wells_baseline_bgw!D1093</f>
        <v>-6.6400000010617077E-2</v>
      </c>
      <c r="E1093">
        <f>RS_wells_scenario_1_bgw!E1093-RS_wells_baseline_bgw!E1093</f>
        <v>0</v>
      </c>
      <c r="F1093">
        <f>RS_wells_scenario_1_bgw!F1093-RS_wells_baseline_bgw!F1093</f>
        <v>0</v>
      </c>
      <c r="G1093">
        <f>RS_wells_scenario_1_bgw!G1093-RS_wells_baseline_bgw!G1093</f>
        <v>0</v>
      </c>
      <c r="H1093" s="19">
        <f>RS_wells_scenario_1_bgw!H1093-RS_wells_baseline_bgw!H1093</f>
        <v>-42014.846100002527</v>
      </c>
      <c r="I1093">
        <f>RS_wells_scenario_1_bgw!I1093-RS_wells_baseline_bgw!I1093</f>
        <v>-118441.09769999981</v>
      </c>
      <c r="J1093">
        <f>RS_wells_scenario_1_bgw!J1093-RS_wells_baseline_bgw!J1093</f>
        <v>1.601800000295043</v>
      </c>
      <c r="K1093">
        <f>RS_wells_scenario_1_bgw!K1093-RS_wells_baseline_bgw!K1093</f>
        <v>-10928.849999999627</v>
      </c>
      <c r="L1093">
        <f>RS_wells_scenario_1_bgw!L1093-RS_wells_baseline_bgw!L1093</f>
        <v>9071.9238999988884</v>
      </c>
      <c r="M1093">
        <f>RS_wells_scenario_1_bgw!M1093-RS_wells_baseline_bgw!M1093</f>
        <v>0</v>
      </c>
      <c r="N1093">
        <f>RS_wells_scenario_1_bgw!N1093-RS_wells_baseline_bgw!N1093</f>
        <v>260383.28620000184</v>
      </c>
      <c r="O1093">
        <v>10.145833333333334</v>
      </c>
      <c r="P1093">
        <f t="shared" si="208"/>
        <v>1970</v>
      </c>
      <c r="Q1093" s="2">
        <f t="shared" si="209"/>
        <v>25659.249999999</v>
      </c>
      <c r="R1093">
        <f t="shared" si="210"/>
        <v>-6.9277922634594358</v>
      </c>
      <c r="S1093">
        <f>I1093*$O1093/ref!$B$3</f>
        <v>-27.586860355400557</v>
      </c>
      <c r="T1093">
        <f>K1093*$O1093/ref!$B$3</f>
        <v>-2.5455071309686921</v>
      </c>
      <c r="U1093">
        <f>L1093*$O1093/ref!$B$3</f>
        <v>2.1129988039961445</v>
      </c>
      <c r="V1093">
        <f>N1093*$O1093/ref!$B$3</f>
        <v>60.647507451121484</v>
      </c>
      <c r="W1093">
        <f t="shared" ref="W1093:W1156" si="211">MOD(A1093-2,12)+1</f>
        <v>3</v>
      </c>
      <c r="X1093" t="str">
        <f t="shared" ref="X1093:X1156" si="212">W1093&amp;" "&amp;P1093</f>
        <v>3 1970</v>
      </c>
      <c r="AB1093" s="1"/>
    </row>
    <row r="1094" spans="1:28" x14ac:dyDescent="0.3">
      <c r="A1094">
        <v>365</v>
      </c>
      <c r="B1094">
        <v>1</v>
      </c>
      <c r="C1094">
        <f>RS_wells_scenario_1_bgw!C1094-RS_wells_baseline_bgw!C1094</f>
        <v>-593883.38780000806</v>
      </c>
      <c r="D1094">
        <f>RS_wells_scenario_1_bgw!D1094-RS_wells_baseline_bgw!D1094</f>
        <v>-6.9199999968986958E-2</v>
      </c>
      <c r="E1094">
        <f>RS_wells_scenario_1_bgw!E1094-RS_wells_baseline_bgw!E1094</f>
        <v>-345215.70000000298</v>
      </c>
      <c r="F1094">
        <f>RS_wells_scenario_1_bgw!F1094-RS_wells_baseline_bgw!F1094</f>
        <v>0</v>
      </c>
      <c r="G1094">
        <f>RS_wells_scenario_1_bgw!G1094-RS_wells_baseline_bgw!G1094</f>
        <v>0</v>
      </c>
      <c r="H1094" s="19">
        <f>RS_wells_scenario_1_bgw!H1094-RS_wells_baseline_bgw!H1094</f>
        <v>-55805.073899999261</v>
      </c>
      <c r="I1094">
        <f>RS_wells_scenario_1_bgw!I1094-RS_wells_baseline_bgw!I1094</f>
        <v>-33625.549600001425</v>
      </c>
      <c r="J1094">
        <f>RS_wells_scenario_1_bgw!J1094-RS_wells_baseline_bgw!J1094</f>
        <v>1.8657999997958541</v>
      </c>
      <c r="K1094">
        <f>RS_wells_scenario_1_bgw!K1094-RS_wells_baseline_bgw!K1094</f>
        <v>-1345301.0399999991</v>
      </c>
      <c r="L1094">
        <f>RS_wells_scenario_1_bgw!L1094-RS_wells_baseline_bgw!L1094</f>
        <v>139643.39110000432</v>
      </c>
      <c r="M1094">
        <f>RS_wells_scenario_1_bgw!M1094-RS_wells_baseline_bgw!M1094</f>
        <v>0</v>
      </c>
      <c r="N1094">
        <f>RS_wells_scenario_1_bgw!N1094-RS_wells_baseline_bgw!N1094</f>
        <v>245940.64579999447</v>
      </c>
      <c r="O1094">
        <v>10.145833333333334</v>
      </c>
      <c r="P1094">
        <f t="shared" si="208"/>
        <v>1970</v>
      </c>
      <c r="Q1094" s="2">
        <f t="shared" si="209"/>
        <v>25669.395833332332</v>
      </c>
      <c r="R1094">
        <f t="shared" si="210"/>
        <v>-6.912845812141895</v>
      </c>
      <c r="S1094">
        <f>I1094*$O1094/ref!$B$3</f>
        <v>-7.8319380620603258</v>
      </c>
      <c r="T1094">
        <f>K1094*$O1094/ref!$B$3</f>
        <v>-313.34251916896216</v>
      </c>
      <c r="U1094">
        <f>L1094*$O1094/ref!$B$3</f>
        <v>32.525219747523579</v>
      </c>
      <c r="V1094">
        <f>N1094*$O1094/ref!$B$3</f>
        <v>57.283581317243126</v>
      </c>
      <c r="W1094">
        <f t="shared" si="211"/>
        <v>4</v>
      </c>
      <c r="X1094" t="str">
        <f t="shared" si="212"/>
        <v>4 1970</v>
      </c>
      <c r="AB1094" s="1"/>
    </row>
    <row r="1095" spans="1:28" x14ac:dyDescent="0.3">
      <c r="A1095">
        <v>365</v>
      </c>
      <c r="B1095">
        <v>2</v>
      </c>
      <c r="C1095">
        <f>RS_wells_scenario_1_bgw!C1095-RS_wells_baseline_bgw!C1095</f>
        <v>-566626.57889999449</v>
      </c>
      <c r="D1095">
        <f>RS_wells_scenario_1_bgw!D1095-RS_wells_baseline_bgw!D1095</f>
        <v>-7.2299999999813735E-2</v>
      </c>
      <c r="E1095">
        <f>RS_wells_scenario_1_bgw!E1095-RS_wells_baseline_bgw!E1095</f>
        <v>-345215.70000000298</v>
      </c>
      <c r="F1095">
        <f>RS_wells_scenario_1_bgw!F1095-RS_wells_baseline_bgw!F1095</f>
        <v>0</v>
      </c>
      <c r="G1095">
        <f>RS_wells_scenario_1_bgw!G1095-RS_wells_baseline_bgw!G1095</f>
        <v>0</v>
      </c>
      <c r="H1095" s="19">
        <f>RS_wells_scenario_1_bgw!H1095-RS_wells_baseline_bgw!H1095</f>
        <v>-53464.838800005615</v>
      </c>
      <c r="I1095">
        <f>RS_wells_scenario_1_bgw!I1095-RS_wells_baseline_bgw!I1095</f>
        <v>-5146.3357000015676</v>
      </c>
      <c r="J1095">
        <f>RS_wells_scenario_1_bgw!J1095-RS_wells_baseline_bgw!J1095</f>
        <v>2.0902000004425645</v>
      </c>
      <c r="K1095">
        <f>RS_wells_scenario_1_bgw!K1095-RS_wells_baseline_bgw!K1095</f>
        <v>-1345301.0399999991</v>
      </c>
      <c r="L1095">
        <f>RS_wells_scenario_1_bgw!L1095-RS_wells_baseline_bgw!L1095</f>
        <v>137732.3757000044</v>
      </c>
      <c r="M1095">
        <f>RS_wells_scenario_1_bgw!M1095-RS_wells_baseline_bgw!M1095</f>
        <v>0</v>
      </c>
      <c r="N1095">
        <f>RS_wells_scenario_1_bgw!N1095-RS_wells_baseline_bgw!N1095</f>
        <v>244918.67679999769</v>
      </c>
      <c r="O1095">
        <v>10.145833333333334</v>
      </c>
      <c r="P1095">
        <f t="shared" si="208"/>
        <v>1970</v>
      </c>
      <c r="Q1095" s="2">
        <f t="shared" si="209"/>
        <v>25679.541666665664</v>
      </c>
      <c r="R1095">
        <f t="shared" si="210"/>
        <v>-6.8358193722795715</v>
      </c>
      <c r="S1095">
        <f>I1095*$O1095/ref!$B$3</f>
        <v>-1.1986653877318465</v>
      </c>
      <c r="T1095">
        <f>K1095*$O1095/ref!$B$3</f>
        <v>-313.34251916896216</v>
      </c>
      <c r="U1095">
        <f>L1095*$O1095/ref!$B$3</f>
        <v>32.080113141788217</v>
      </c>
      <c r="V1095">
        <f>N1095*$O1095/ref!$B$3</f>
        <v>57.045548095346874</v>
      </c>
      <c r="W1095">
        <f t="shared" si="211"/>
        <v>4</v>
      </c>
      <c r="X1095" t="str">
        <f t="shared" si="212"/>
        <v>4 1970</v>
      </c>
      <c r="AB1095" s="1"/>
    </row>
    <row r="1096" spans="1:28" x14ac:dyDescent="0.3">
      <c r="A1096">
        <v>365</v>
      </c>
      <c r="B1096">
        <v>3</v>
      </c>
      <c r="C1096">
        <f>RS_wells_scenario_1_bgw!C1096-RS_wells_baseline_bgw!C1096</f>
        <v>-567201.96970000863</v>
      </c>
      <c r="D1096">
        <f>RS_wells_scenario_1_bgw!D1096-RS_wells_baseline_bgw!D1096</f>
        <v>-7.5500000035390258E-2</v>
      </c>
      <c r="E1096">
        <f>RS_wells_scenario_1_bgw!E1096-RS_wells_baseline_bgw!E1096</f>
        <v>-345215.70000000298</v>
      </c>
      <c r="F1096">
        <f>RS_wells_scenario_1_bgw!F1096-RS_wells_baseline_bgw!F1096</f>
        <v>0</v>
      </c>
      <c r="G1096">
        <f>RS_wells_scenario_1_bgw!G1096-RS_wells_baseline_bgw!G1096</f>
        <v>0</v>
      </c>
      <c r="H1096" s="19">
        <f>RS_wells_scenario_1_bgw!H1096-RS_wells_baseline_bgw!H1096</f>
        <v>-56553.860699996352</v>
      </c>
      <c r="I1096">
        <f>RS_wells_scenario_1_bgw!I1096-RS_wells_baseline_bgw!I1096</f>
        <v>-15821.168700002134</v>
      </c>
      <c r="J1096">
        <f>RS_wells_scenario_1_bgw!J1096-RS_wells_baseline_bgw!J1096</f>
        <v>2.2670999998226762</v>
      </c>
      <c r="K1096">
        <f>RS_wells_scenario_1_bgw!K1096-RS_wells_baseline_bgw!K1096</f>
        <v>-1345301.0399999991</v>
      </c>
      <c r="L1096">
        <f>RS_wells_scenario_1_bgw!L1096-RS_wells_baseline_bgw!L1096</f>
        <v>135621.60980000347</v>
      </c>
      <c r="M1096">
        <f>RS_wells_scenario_1_bgw!M1096-RS_wells_baseline_bgw!M1096</f>
        <v>0</v>
      </c>
      <c r="N1096">
        <f>RS_wells_scenario_1_bgw!N1096-RS_wells_baseline_bgw!N1096</f>
        <v>240400.48599998653</v>
      </c>
      <c r="O1096">
        <v>10.145833333333334</v>
      </c>
      <c r="P1096">
        <f t="shared" si="208"/>
        <v>1970</v>
      </c>
      <c r="Q1096" s="2">
        <f t="shared" si="209"/>
        <v>25689.687499998996</v>
      </c>
      <c r="R1096">
        <f t="shared" si="210"/>
        <v>-6.8030778167235484</v>
      </c>
      <c r="S1096">
        <f>I1096*$O1096/ref!$B$3</f>
        <v>-3.6850078229745562</v>
      </c>
      <c r="T1096">
        <f>K1096*$O1096/ref!$B$3</f>
        <v>-313.34251916896216</v>
      </c>
      <c r="U1096">
        <f>L1096*$O1096/ref!$B$3</f>
        <v>31.588481391854959</v>
      </c>
      <c r="V1096">
        <f>N1096*$O1096/ref!$B$3</f>
        <v>55.993187883567415</v>
      </c>
      <c r="W1096">
        <f t="shared" si="211"/>
        <v>4</v>
      </c>
      <c r="X1096" t="str">
        <f t="shared" si="212"/>
        <v>4 1970</v>
      </c>
      <c r="AB1096" s="1"/>
    </row>
    <row r="1097" spans="1:28" x14ac:dyDescent="0.3">
      <c r="A1097">
        <v>366</v>
      </c>
      <c r="B1097">
        <v>1</v>
      </c>
      <c r="C1097">
        <f>RS_wells_scenario_1_bgw!C1097-RS_wells_baseline_bgw!C1097</f>
        <v>-979118.48720002174</v>
      </c>
      <c r="D1097">
        <f>RS_wells_scenario_1_bgw!D1097-RS_wells_baseline_bgw!D1097</f>
        <v>-7.8899999964050949E-2</v>
      </c>
      <c r="E1097">
        <f>RS_wells_scenario_1_bgw!E1097-RS_wells_baseline_bgw!E1097</f>
        <v>-541397.66999999806</v>
      </c>
      <c r="F1097">
        <f>RS_wells_scenario_1_bgw!F1097-RS_wells_baseline_bgw!F1097</f>
        <v>0</v>
      </c>
      <c r="G1097">
        <f>RS_wells_scenario_1_bgw!G1097-RS_wells_baseline_bgw!G1097</f>
        <v>0</v>
      </c>
      <c r="H1097" s="19">
        <f>RS_wells_scenario_1_bgw!H1097-RS_wells_baseline_bgw!H1097</f>
        <v>-64715.203000001609</v>
      </c>
      <c r="I1097">
        <f>RS_wells_scenario_1_bgw!I1097-RS_wells_baseline_bgw!I1097</f>
        <v>7055.1458000000566</v>
      </c>
      <c r="J1097">
        <f>RS_wells_scenario_1_bgw!J1097-RS_wells_baseline_bgw!J1097</f>
        <v>2.3431000001728535</v>
      </c>
      <c r="K1097">
        <f>RS_wells_scenario_1_bgw!K1097-RS_wells_baseline_bgw!K1097</f>
        <v>-2103609.1499999985</v>
      </c>
      <c r="L1097">
        <f>RS_wells_scenario_1_bgw!L1097-RS_wells_baseline_bgw!L1097</f>
        <v>304191.85969999433</v>
      </c>
      <c r="M1097">
        <f>RS_wells_scenario_1_bgw!M1097-RS_wells_baseline_bgw!M1097</f>
        <v>0</v>
      </c>
      <c r="N1097">
        <f>RS_wells_scenario_1_bgw!N1097-RS_wells_baseline_bgw!N1097</f>
        <v>209035.79090000689</v>
      </c>
      <c r="O1097">
        <v>10.145833333333334</v>
      </c>
      <c r="P1097">
        <f t="shared" si="208"/>
        <v>1970</v>
      </c>
      <c r="Q1097" s="2">
        <f t="shared" si="209"/>
        <v>25699.833333332328</v>
      </c>
      <c r="R1097">
        <f t="shared" si="210"/>
        <v>-6.2715004329898854</v>
      </c>
      <c r="S1097">
        <f>I1097*$O1097/ref!$B$3</f>
        <v>1.6432583431856578</v>
      </c>
      <c r="T1097">
        <f>K1097*$O1097/ref!$B$3</f>
        <v>-489.96482631714844</v>
      </c>
      <c r="U1097">
        <f>L1097*$O1097/ref!$B$3</f>
        <v>70.851237600387037</v>
      </c>
      <c r="V1097">
        <f>N1097*$O1097/ref!$B$3</f>
        <v>48.687839650435869</v>
      </c>
      <c r="W1097">
        <f t="shared" si="211"/>
        <v>5</v>
      </c>
      <c r="X1097" t="str">
        <f t="shared" si="212"/>
        <v>5 1970</v>
      </c>
      <c r="AB1097" s="1"/>
    </row>
    <row r="1098" spans="1:28" x14ac:dyDescent="0.3">
      <c r="A1098">
        <v>366</v>
      </c>
      <c r="B1098">
        <v>2</v>
      </c>
      <c r="C1098">
        <f>RS_wells_scenario_1_bgw!C1098-RS_wells_baseline_bgw!C1098</f>
        <v>-1011399.032099992</v>
      </c>
      <c r="D1098">
        <f>RS_wells_scenario_1_bgw!D1098-RS_wells_baseline_bgw!D1098</f>
        <v>-8.4199999982956797E-2</v>
      </c>
      <c r="E1098">
        <f>RS_wells_scenario_1_bgw!E1098-RS_wells_baseline_bgw!E1098</f>
        <v>-541397.66999999806</v>
      </c>
      <c r="F1098">
        <f>RS_wells_scenario_1_bgw!F1098-RS_wells_baseline_bgw!F1098</f>
        <v>0</v>
      </c>
      <c r="G1098">
        <f>RS_wells_scenario_1_bgw!G1098-RS_wells_baseline_bgw!G1098</f>
        <v>0</v>
      </c>
      <c r="H1098" s="19">
        <f>RS_wells_scenario_1_bgw!H1098-RS_wells_baseline_bgw!H1098</f>
        <v>-59044.791100010276</v>
      </c>
      <c r="I1098">
        <f>RS_wells_scenario_1_bgw!I1098-RS_wells_baseline_bgw!I1098</f>
        <v>14275.133099999744</v>
      </c>
      <c r="J1098">
        <f>RS_wells_scenario_1_bgw!J1098-RS_wells_baseline_bgw!J1098</f>
        <v>2.3908999999985099</v>
      </c>
      <c r="K1098">
        <f>RS_wells_scenario_1_bgw!K1098-RS_wells_baseline_bgw!K1098</f>
        <v>-2103609.1499999985</v>
      </c>
      <c r="L1098">
        <f>RS_wells_scenario_1_bgw!L1098-RS_wells_baseline_bgw!L1098</f>
        <v>297429.91949999332</v>
      </c>
      <c r="M1098">
        <f>RS_wells_scenario_1_bgw!M1098-RS_wells_baseline_bgw!M1098</f>
        <v>0</v>
      </c>
      <c r="N1098">
        <f>RS_wells_scenario_1_bgw!N1098-RS_wells_baseline_bgw!N1098</f>
        <v>194434.7778000012</v>
      </c>
      <c r="O1098">
        <v>10.145833333333334</v>
      </c>
      <c r="P1098">
        <f t="shared" si="208"/>
        <v>1970</v>
      </c>
      <c r="Q1098" s="2">
        <f t="shared" si="209"/>
        <v>25709.97916666566</v>
      </c>
      <c r="R1098">
        <f t="shared" si="210"/>
        <v>-5.8070920710197358</v>
      </c>
      <c r="S1098">
        <f>I1098*$O1098/ref!$B$3</f>
        <v>3.3249109560088939</v>
      </c>
      <c r="T1098">
        <f>K1098*$O1098/ref!$B$3</f>
        <v>-489.96482631714844</v>
      </c>
      <c r="U1098">
        <f>L1098*$O1098/ref!$B$3</f>
        <v>69.276271616016587</v>
      </c>
      <c r="V1098">
        <f>N1098*$O1098/ref!$B$3</f>
        <v>45.287025935778523</v>
      </c>
      <c r="W1098">
        <f t="shared" si="211"/>
        <v>5</v>
      </c>
      <c r="X1098" t="str">
        <f t="shared" si="212"/>
        <v>5 1970</v>
      </c>
      <c r="AB1098" s="1"/>
    </row>
    <row r="1099" spans="1:28" x14ac:dyDescent="0.3">
      <c r="A1099">
        <v>366</v>
      </c>
      <c r="B1099">
        <v>3</v>
      </c>
      <c r="C1099">
        <f>RS_wells_scenario_1_bgw!C1099-RS_wells_baseline_bgw!C1099</f>
        <v>-1000951.7291999757</v>
      </c>
      <c r="D1099">
        <f>RS_wells_scenario_1_bgw!D1099-RS_wells_baseline_bgw!D1099</f>
        <v>-8.7999999988824129E-2</v>
      </c>
      <c r="E1099">
        <f>RS_wells_scenario_1_bgw!E1099-RS_wells_baseline_bgw!E1099</f>
        <v>-541397.66999999806</v>
      </c>
      <c r="F1099">
        <f>RS_wells_scenario_1_bgw!F1099-RS_wells_baseline_bgw!F1099</f>
        <v>0</v>
      </c>
      <c r="G1099">
        <f>RS_wells_scenario_1_bgw!G1099-RS_wells_baseline_bgw!G1099</f>
        <v>0</v>
      </c>
      <c r="H1099" s="19">
        <f>RS_wells_scenario_1_bgw!H1099-RS_wells_baseline_bgw!H1099</f>
        <v>-32910.582499995828</v>
      </c>
      <c r="I1099">
        <f>RS_wells_scenario_1_bgw!I1099-RS_wells_baseline_bgw!I1099</f>
        <v>8331.0852999999188</v>
      </c>
      <c r="J1099">
        <f>RS_wells_scenario_1_bgw!J1099-RS_wells_baseline_bgw!J1099</f>
        <v>2.4196999995037913</v>
      </c>
      <c r="K1099">
        <f>RS_wells_scenario_1_bgw!K1099-RS_wells_baseline_bgw!K1099</f>
        <v>-2103609.1499999985</v>
      </c>
      <c r="L1099">
        <f>RS_wells_scenario_1_bgw!L1099-RS_wells_baseline_bgw!L1099</f>
        <v>290456.59729999304</v>
      </c>
      <c r="M1099">
        <f>RS_wells_scenario_1_bgw!M1099-RS_wells_baseline_bgw!M1099</f>
        <v>0</v>
      </c>
      <c r="N1099">
        <f>RS_wells_scenario_1_bgw!N1099-RS_wells_baseline_bgw!N1099</f>
        <v>161742.42449999601</v>
      </c>
      <c r="O1099">
        <v>10.145833333333334</v>
      </c>
      <c r="P1099">
        <f t="shared" si="208"/>
        <v>1970</v>
      </c>
      <c r="Q1099" s="2">
        <f t="shared" si="209"/>
        <v>25720.124999998992</v>
      </c>
      <c r="R1099">
        <f t="shared" si="210"/>
        <v>-4.45940451317278</v>
      </c>
      <c r="S1099">
        <f>I1099*$O1099/ref!$B$3</f>
        <v>1.9404454302016187</v>
      </c>
      <c r="T1099">
        <f>K1099*$O1099/ref!$B$3</f>
        <v>-489.96482631714844</v>
      </c>
      <c r="U1099">
        <f>L1099*$O1099/ref!$B$3</f>
        <v>67.652071321690684</v>
      </c>
      <c r="V1099">
        <f>N1099*$O1099/ref!$B$3</f>
        <v>37.672444488204995</v>
      </c>
      <c r="W1099">
        <f t="shared" si="211"/>
        <v>5</v>
      </c>
      <c r="X1099" t="str">
        <f t="shared" si="212"/>
        <v>5 1970</v>
      </c>
      <c r="AB1099" s="1"/>
    </row>
    <row r="1100" spans="1:28" x14ac:dyDescent="0.3">
      <c r="A1100">
        <v>367</v>
      </c>
      <c r="B1100">
        <v>1</v>
      </c>
      <c r="C1100">
        <f>RS_wells_scenario_1_bgw!C1100-RS_wells_baseline_bgw!C1100</f>
        <v>-3015212.609799996</v>
      </c>
      <c r="D1100">
        <f>RS_wells_scenario_1_bgw!D1100-RS_wells_baseline_bgw!D1100</f>
        <v>-9.2200000013690442E-2</v>
      </c>
      <c r="E1100">
        <f>RS_wells_scenario_1_bgw!E1100-RS_wells_baseline_bgw!E1100</f>
        <v>-1289302.849999994</v>
      </c>
      <c r="F1100">
        <f>RS_wells_scenario_1_bgw!F1100-RS_wells_baseline_bgw!F1100</f>
        <v>0</v>
      </c>
      <c r="G1100">
        <f>RS_wells_scenario_1_bgw!G1100-RS_wells_baseline_bgw!G1100</f>
        <v>0</v>
      </c>
      <c r="H1100" s="19">
        <f>RS_wells_scenario_1_bgw!H1100-RS_wells_baseline_bgw!H1100</f>
        <v>-97358.218000009656</v>
      </c>
      <c r="I1100">
        <f>RS_wells_scenario_1_bgw!I1100-RS_wells_baseline_bgw!I1100</f>
        <v>151221.36290000379</v>
      </c>
      <c r="J1100">
        <f>RS_wells_scenario_1_bgw!J1100-RS_wells_baseline_bgw!J1100</f>
        <v>2.4515999993309379</v>
      </c>
      <c r="K1100">
        <f>RS_wells_scenario_1_bgw!K1100-RS_wells_baseline_bgw!K1100</f>
        <v>-4994508.4699999988</v>
      </c>
      <c r="L1100">
        <f>RS_wells_scenario_1_bgw!L1100-RS_wells_baseline_bgw!L1100</f>
        <v>257745.49490000308</v>
      </c>
      <c r="M1100">
        <f>RS_wells_scenario_1_bgw!M1100-RS_wells_baseline_bgw!M1100</f>
        <v>0</v>
      </c>
      <c r="N1100">
        <f>RS_wells_scenario_1_bgw!N1100-RS_wells_baseline_bgw!N1100</f>
        <v>182278.12449999899</v>
      </c>
      <c r="O1100">
        <v>10.145833333333334</v>
      </c>
      <c r="P1100">
        <f t="shared" si="208"/>
        <v>1970</v>
      </c>
      <c r="Q1100" s="2">
        <f t="shared" si="209"/>
        <v>25730.270833332324</v>
      </c>
      <c r="R1100">
        <f t="shared" si="210"/>
        <v>-6.4063308705614812</v>
      </c>
      <c r="S1100">
        <f>I1100*$O1100/ref!$B$3</f>
        <v>35.221917916045804</v>
      </c>
      <c r="T1100">
        <f>K1100*$O1100/ref!$B$3</f>
        <v>-1163.3023535018747</v>
      </c>
      <c r="U1100">
        <f>L1100*$O1100/ref!$B$3</f>
        <v>60.033122903419383</v>
      </c>
      <c r="V1100">
        <f>N1100*$O1100/ref!$B$3</f>
        <v>42.455543422625645</v>
      </c>
      <c r="W1100">
        <f t="shared" si="211"/>
        <v>6</v>
      </c>
      <c r="X1100" t="str">
        <f t="shared" si="212"/>
        <v>6 1970</v>
      </c>
      <c r="AB1100" s="1"/>
    </row>
    <row r="1101" spans="1:28" x14ac:dyDescent="0.3">
      <c r="A1101">
        <v>367</v>
      </c>
      <c r="B1101">
        <v>2</v>
      </c>
      <c r="C1101">
        <f>RS_wells_scenario_1_bgw!C1101-RS_wells_baseline_bgw!C1101</f>
        <v>-2967514.9479999989</v>
      </c>
      <c r="D1101">
        <f>RS_wells_scenario_1_bgw!D1101-RS_wells_baseline_bgw!D1101</f>
        <v>-9.6600000048056245E-2</v>
      </c>
      <c r="E1101">
        <f>RS_wells_scenario_1_bgw!E1101-RS_wells_baseline_bgw!E1101</f>
        <v>-1289302.849999994</v>
      </c>
      <c r="F1101">
        <f>RS_wells_scenario_1_bgw!F1101-RS_wells_baseline_bgw!F1101</f>
        <v>0</v>
      </c>
      <c r="G1101">
        <f>RS_wells_scenario_1_bgw!G1101-RS_wells_baseline_bgw!G1101</f>
        <v>0</v>
      </c>
      <c r="H1101" s="19">
        <f>RS_wells_scenario_1_bgw!H1101-RS_wells_baseline_bgw!H1101</f>
        <v>-113527.97879999876</v>
      </c>
      <c r="I1101">
        <f>RS_wells_scenario_1_bgw!I1101-RS_wells_baseline_bgw!I1101</f>
        <v>175728.61059999466</v>
      </c>
      <c r="J1101">
        <f>RS_wells_scenario_1_bgw!J1101-RS_wells_baseline_bgw!J1101</f>
        <v>2.4686000002548099</v>
      </c>
      <c r="K1101">
        <f>RS_wells_scenario_1_bgw!K1101-RS_wells_baseline_bgw!K1101</f>
        <v>-4994508.4699999988</v>
      </c>
      <c r="L1101">
        <f>RS_wells_scenario_1_bgw!L1101-RS_wells_baseline_bgw!L1101</f>
        <v>263445.02189999819</v>
      </c>
      <c r="M1101">
        <f>RS_wells_scenario_1_bgw!M1101-RS_wells_baseline_bgw!M1101</f>
        <v>0</v>
      </c>
      <c r="N1101">
        <f>RS_wells_scenario_1_bgw!N1101-RS_wells_baseline_bgw!N1101</f>
        <v>183232.1651000008</v>
      </c>
      <c r="O1101">
        <v>10.145833333333334</v>
      </c>
      <c r="P1101">
        <f t="shared" si="208"/>
        <v>1970</v>
      </c>
      <c r="Q1101" s="2">
        <f t="shared" si="209"/>
        <v>25740.416666665657</v>
      </c>
      <c r="R1101">
        <f t="shared" si="210"/>
        <v>-6.7986287262313763</v>
      </c>
      <c r="S1101">
        <f>I1101*$O1101/ref!$B$3</f>
        <v>40.930054982685476</v>
      </c>
      <c r="T1101">
        <f>K1101*$O1101/ref!$B$3</f>
        <v>-1163.3023535018747</v>
      </c>
      <c r="U1101">
        <f>L1101*$O1101/ref!$B$3</f>
        <v>61.360635553115976</v>
      </c>
      <c r="V1101">
        <f>N1101*$O1101/ref!$B$3</f>
        <v>42.677755014013428</v>
      </c>
      <c r="W1101">
        <f t="shared" si="211"/>
        <v>6</v>
      </c>
      <c r="X1101" t="str">
        <f t="shared" si="212"/>
        <v>6 1970</v>
      </c>
      <c r="AB1101" s="1"/>
    </row>
    <row r="1102" spans="1:28" x14ac:dyDescent="0.3">
      <c r="A1102">
        <v>367</v>
      </c>
      <c r="B1102">
        <v>3</v>
      </c>
      <c r="C1102">
        <f>RS_wells_scenario_1_bgw!C1102-RS_wells_baseline_bgw!C1102</f>
        <v>-2934872.7142999917</v>
      </c>
      <c r="D1102">
        <f>RS_wells_scenario_1_bgw!D1102-RS_wells_baseline_bgw!D1102</f>
        <v>-0.10109999997075647</v>
      </c>
      <c r="E1102">
        <f>RS_wells_scenario_1_bgw!E1102-RS_wells_baseline_bgw!E1102</f>
        <v>-1289302.849999994</v>
      </c>
      <c r="F1102">
        <f>RS_wells_scenario_1_bgw!F1102-RS_wells_baseline_bgw!F1102</f>
        <v>0</v>
      </c>
      <c r="G1102">
        <f>RS_wells_scenario_1_bgw!G1102-RS_wells_baseline_bgw!G1102</f>
        <v>0</v>
      </c>
      <c r="H1102" s="19">
        <f>RS_wells_scenario_1_bgw!H1102-RS_wells_baseline_bgw!H1102</f>
        <v>-104818.10480000079</v>
      </c>
      <c r="I1102">
        <f>RS_wells_scenario_1_bgw!I1102-RS_wells_baseline_bgw!I1102</f>
        <v>200897.6059999913</v>
      </c>
      <c r="J1102">
        <f>RS_wells_scenario_1_bgw!J1102-RS_wells_baseline_bgw!J1102</f>
        <v>2.4758000001311302</v>
      </c>
      <c r="K1102">
        <f>RS_wells_scenario_1_bgw!K1102-RS_wells_baseline_bgw!K1102</f>
        <v>-4994508.4699999988</v>
      </c>
      <c r="L1102">
        <f>RS_wells_scenario_1_bgw!L1102-RS_wells_baseline_bgw!L1102</f>
        <v>268850.42170000076</v>
      </c>
      <c r="M1102">
        <f>RS_wells_scenario_1_bgw!M1102-RS_wells_baseline_bgw!M1102</f>
        <v>0</v>
      </c>
      <c r="N1102">
        <f>RS_wells_scenario_1_bgw!N1102-RS_wells_baseline_bgw!N1102</f>
        <v>187863.84889999777</v>
      </c>
      <c r="O1102">
        <v>10.145833333333334</v>
      </c>
      <c r="P1102">
        <f t="shared" si="208"/>
        <v>1970</v>
      </c>
      <c r="Q1102" s="2">
        <f t="shared" si="209"/>
        <v>25750.562499998989</v>
      </c>
      <c r="R1102">
        <f t="shared" si="210"/>
        <v>-6.7051993974799213</v>
      </c>
      <c r="S1102">
        <f>I1102*$O1102/ref!$B$3</f>
        <v>46.792323864590877</v>
      </c>
      <c r="T1102">
        <f>K1102*$O1102/ref!$B$3</f>
        <v>-1163.3023535018747</v>
      </c>
      <c r="U1102">
        <f>L1102*$O1102/ref!$B$3</f>
        <v>62.619641188351494</v>
      </c>
      <c r="V1102">
        <f>N1102*$O1102/ref!$B$3</f>
        <v>43.756549593615567</v>
      </c>
      <c r="W1102">
        <f t="shared" si="211"/>
        <v>6</v>
      </c>
      <c r="X1102" t="str">
        <f t="shared" si="212"/>
        <v>6 1970</v>
      </c>
      <c r="AB1102" s="1"/>
    </row>
    <row r="1103" spans="1:28" x14ac:dyDescent="0.3">
      <c r="A1103">
        <v>368</v>
      </c>
      <c r="B1103">
        <v>1</v>
      </c>
      <c r="C1103">
        <f>RS_wells_scenario_1_bgw!C1103-RS_wells_baseline_bgw!C1103</f>
        <v>-10674413.262600005</v>
      </c>
      <c r="D1103">
        <f>RS_wells_scenario_1_bgw!D1103-RS_wells_baseline_bgw!D1103</f>
        <v>-0.10619999998016283</v>
      </c>
      <c r="E1103">
        <f>RS_wells_scenario_1_bgw!E1103-RS_wells_baseline_bgw!E1103</f>
        <v>-3962578.3500000089</v>
      </c>
      <c r="F1103">
        <f>RS_wells_scenario_1_bgw!F1103-RS_wells_baseline_bgw!F1103</f>
        <v>0</v>
      </c>
      <c r="G1103">
        <f>RS_wells_scenario_1_bgw!G1103-RS_wells_baseline_bgw!G1103</f>
        <v>0</v>
      </c>
      <c r="H1103" s="19">
        <f>RS_wells_scenario_1_bgw!H1103-RS_wells_baseline_bgw!H1103</f>
        <v>-85990.148699998856</v>
      </c>
      <c r="I1103">
        <f>RS_wells_scenario_1_bgw!I1103-RS_wells_baseline_bgw!I1103</f>
        <v>-19074.13550000079</v>
      </c>
      <c r="J1103">
        <f>RS_wells_scenario_1_bgw!J1103-RS_wells_baseline_bgw!J1103</f>
        <v>2.4462000001221895</v>
      </c>
      <c r="K1103">
        <f>RS_wells_scenario_1_bgw!K1103-RS_wells_baseline_bgw!K1103</f>
        <v>-15327598.149999976</v>
      </c>
      <c r="L1103">
        <f>RS_wells_scenario_1_bgw!L1103-RS_wells_baseline_bgw!L1103</f>
        <v>465323.35080000758</v>
      </c>
      <c r="M1103">
        <f>RS_wells_scenario_1_bgw!M1103-RS_wells_baseline_bgw!M1103</f>
        <v>0</v>
      </c>
      <c r="N1103">
        <f>RS_wells_scenario_1_bgw!N1103-RS_wells_baseline_bgw!N1103</f>
        <v>151868.49409999698</v>
      </c>
      <c r="O1103">
        <v>10.145833333333334</v>
      </c>
      <c r="P1103">
        <f t="shared" si="208"/>
        <v>1970</v>
      </c>
      <c r="Q1103" s="2">
        <f t="shared" si="209"/>
        <v>25760.708333332321</v>
      </c>
      <c r="R1103">
        <f t="shared" si="210"/>
        <v>-5.4492243482244183</v>
      </c>
      <c r="S1103">
        <f>I1103*$O1103/ref!$B$3</f>
        <v>-4.442676762176875</v>
      </c>
      <c r="T1103">
        <f>K1103*$O1103/ref!$B$3</f>
        <v>-3570.047204550232</v>
      </c>
      <c r="U1103">
        <f>L1103*$O1103/ref!$B$3</f>
        <v>108.38138575126439</v>
      </c>
      <c r="V1103">
        <f>N1103*$O1103/ref!$B$3</f>
        <v>35.372645310442749</v>
      </c>
      <c r="W1103">
        <f t="shared" si="211"/>
        <v>7</v>
      </c>
      <c r="X1103" t="str">
        <f t="shared" si="212"/>
        <v>7 1970</v>
      </c>
      <c r="AB1103" s="1"/>
    </row>
    <row r="1104" spans="1:28" x14ac:dyDescent="0.3">
      <c r="A1104">
        <v>368</v>
      </c>
      <c r="B1104">
        <v>2</v>
      </c>
      <c r="C1104">
        <f>RS_wells_scenario_1_bgw!C1104-RS_wells_baseline_bgw!C1104</f>
        <v>-10605445.787599981</v>
      </c>
      <c r="D1104">
        <f>RS_wells_scenario_1_bgw!D1104-RS_wells_baseline_bgw!D1104</f>
        <v>-0.11190000001806766</v>
      </c>
      <c r="E1104">
        <f>RS_wells_scenario_1_bgw!E1104-RS_wells_baseline_bgw!E1104</f>
        <v>-3962578.3500000089</v>
      </c>
      <c r="F1104">
        <f>RS_wells_scenario_1_bgw!F1104-RS_wells_baseline_bgw!F1104</f>
        <v>0</v>
      </c>
      <c r="G1104">
        <f>RS_wells_scenario_1_bgw!G1104-RS_wells_baseline_bgw!G1104</f>
        <v>0</v>
      </c>
      <c r="H1104" s="19">
        <f>RS_wells_scenario_1_bgw!H1104-RS_wells_baseline_bgw!H1104</f>
        <v>-8896.3801999986172</v>
      </c>
      <c r="I1104">
        <f>RS_wells_scenario_1_bgw!I1104-RS_wells_baseline_bgw!I1104</f>
        <v>4829.9677999997512</v>
      </c>
      <c r="J1104">
        <f>RS_wells_scenario_1_bgw!J1104-RS_wells_baseline_bgw!J1104</f>
        <v>2.4310999996960163</v>
      </c>
      <c r="K1104">
        <f>RS_wells_scenario_1_bgw!K1104-RS_wells_baseline_bgw!K1104</f>
        <v>-15327598.149999976</v>
      </c>
      <c r="L1104">
        <f>RS_wells_scenario_1_bgw!L1104-RS_wells_baseline_bgw!L1104</f>
        <v>503368.78900000453</v>
      </c>
      <c r="M1104">
        <f>RS_wells_scenario_1_bgw!M1104-RS_wells_baseline_bgw!M1104</f>
        <v>0</v>
      </c>
      <c r="N1104">
        <f>RS_wells_scenario_1_bgw!N1104-RS_wells_baseline_bgw!N1104</f>
        <v>146501.46150000393</v>
      </c>
      <c r="O1104">
        <v>10.145833333333334</v>
      </c>
      <c r="P1104">
        <f t="shared" si="208"/>
        <v>1970</v>
      </c>
      <c r="Q1104" s="2">
        <f t="shared" si="209"/>
        <v>25770.854166665653</v>
      </c>
      <c r="R1104">
        <f t="shared" si="210"/>
        <v>-3.5600880114548121</v>
      </c>
      <c r="S1104">
        <f>I1104*$O1104/ref!$B$3</f>
        <v>1.1249781520698838</v>
      </c>
      <c r="T1104">
        <f>K1104*$O1104/ref!$B$3</f>
        <v>-3570.047204550232</v>
      </c>
      <c r="U1104">
        <f>L1104*$O1104/ref!$B$3</f>
        <v>117.24278784196234</v>
      </c>
      <c r="V1104">
        <f>N1104*$O1104/ref!$B$3</f>
        <v>34.122576020862944</v>
      </c>
      <c r="W1104">
        <f t="shared" si="211"/>
        <v>7</v>
      </c>
      <c r="X1104" t="str">
        <f t="shared" si="212"/>
        <v>7 1970</v>
      </c>
      <c r="AB1104" s="1"/>
    </row>
    <row r="1105" spans="1:28" x14ac:dyDescent="0.3">
      <c r="A1105">
        <v>368</v>
      </c>
      <c r="B1105">
        <v>3</v>
      </c>
      <c r="C1105">
        <f>RS_wells_scenario_1_bgw!C1105-RS_wells_baseline_bgw!C1105</f>
        <v>-10758355.431199968</v>
      </c>
      <c r="D1105">
        <f>RS_wells_scenario_1_bgw!D1105-RS_wells_baseline_bgw!D1105</f>
        <v>-0.11729999992530793</v>
      </c>
      <c r="E1105">
        <f>RS_wells_scenario_1_bgw!E1105-RS_wells_baseline_bgw!E1105</f>
        <v>-3962578.3500000089</v>
      </c>
      <c r="F1105">
        <f>RS_wells_scenario_1_bgw!F1105-RS_wells_baseline_bgw!F1105</f>
        <v>0</v>
      </c>
      <c r="G1105">
        <f>RS_wells_scenario_1_bgw!G1105-RS_wells_baseline_bgw!G1105</f>
        <v>0</v>
      </c>
      <c r="H1105" s="19">
        <f>RS_wells_scenario_1_bgw!H1105-RS_wells_baseline_bgw!H1105</f>
        <v>184807.93789999932</v>
      </c>
      <c r="I1105">
        <f>RS_wells_scenario_1_bgw!I1105-RS_wells_baseline_bgw!I1105</f>
        <v>12571.711799999699</v>
      </c>
      <c r="J1105">
        <f>RS_wells_scenario_1_bgw!J1105-RS_wells_baseline_bgw!J1105</f>
        <v>2.4262999999336898</v>
      </c>
      <c r="K1105">
        <f>RS_wells_scenario_1_bgw!K1105-RS_wells_baseline_bgw!K1105</f>
        <v>-15327598.149999976</v>
      </c>
      <c r="L1105">
        <f>RS_wells_scenario_1_bgw!L1105-RS_wells_baseline_bgw!L1105</f>
        <v>567085.07240000367</v>
      </c>
      <c r="M1105">
        <f>RS_wells_scenario_1_bgw!M1105-RS_wells_baseline_bgw!M1105</f>
        <v>0</v>
      </c>
      <c r="N1105">
        <f>RS_wells_scenario_1_bgw!N1105-RS_wells_baseline_bgw!N1105</f>
        <v>217443.71000000089</v>
      </c>
      <c r="O1105">
        <v>10.145833333333334</v>
      </c>
      <c r="P1105">
        <f t="shared" si="208"/>
        <v>1970</v>
      </c>
      <c r="Q1105" s="2">
        <f t="shared" si="209"/>
        <v>25780.999999998985</v>
      </c>
      <c r="R1105">
        <f t="shared" si="210"/>
        <v>-0.74766946391756184</v>
      </c>
      <c r="S1105">
        <f>I1105*$O1105/ref!$B$3</f>
        <v>2.9281563966367528</v>
      </c>
      <c r="T1105">
        <f>K1105*$O1105/ref!$B$3</f>
        <v>-3570.047204550232</v>
      </c>
      <c r="U1105">
        <f>L1105*$O1105/ref!$B$3</f>
        <v>132.08334780513553</v>
      </c>
      <c r="V1105">
        <f>N1105*$O1105/ref!$B$3</f>
        <v>50.646180923821767</v>
      </c>
      <c r="W1105">
        <f t="shared" si="211"/>
        <v>7</v>
      </c>
      <c r="X1105" t="str">
        <f t="shared" si="212"/>
        <v>7 1970</v>
      </c>
      <c r="AB1105" s="1"/>
    </row>
    <row r="1106" spans="1:28" x14ac:dyDescent="0.3">
      <c r="A1106">
        <v>369</v>
      </c>
      <c r="B1106">
        <v>1</v>
      </c>
      <c r="C1106">
        <f>RS_wells_scenario_1_bgw!C1106-RS_wells_baseline_bgw!C1106</f>
        <v>-11796607.407500029</v>
      </c>
      <c r="D1106">
        <f>RS_wells_scenario_1_bgw!D1106-RS_wells_baseline_bgw!D1106</f>
        <v>-0.12300000002142042</v>
      </c>
      <c r="E1106">
        <f>RS_wells_scenario_1_bgw!E1106-RS_wells_baseline_bgw!E1106</f>
        <v>-4349344.200000003</v>
      </c>
      <c r="F1106">
        <f>RS_wells_scenario_1_bgw!F1106-RS_wells_baseline_bgw!F1106</f>
        <v>0</v>
      </c>
      <c r="G1106">
        <f>RS_wells_scenario_1_bgw!G1106-RS_wells_baseline_bgw!G1106</f>
        <v>0</v>
      </c>
      <c r="H1106" s="19">
        <f>RS_wells_scenario_1_bgw!H1106-RS_wells_baseline_bgw!H1106</f>
        <v>224726.47009999305</v>
      </c>
      <c r="I1106">
        <f>RS_wells_scenario_1_bgw!I1106-RS_wells_baseline_bgw!I1106</f>
        <v>50624.74059999967</v>
      </c>
      <c r="J1106">
        <f>RS_wells_scenario_1_bgw!J1106-RS_wells_baseline_bgw!J1106</f>
        <v>2.4394999998621643</v>
      </c>
      <c r="K1106">
        <f>RS_wells_scenario_1_bgw!K1106-RS_wells_baseline_bgw!K1106</f>
        <v>-16822575.75999999</v>
      </c>
      <c r="L1106">
        <f>RS_wells_scenario_1_bgw!L1106-RS_wells_baseline_bgw!L1106</f>
        <v>576223.12900000811</v>
      </c>
      <c r="M1106">
        <f>RS_wells_scenario_1_bgw!M1106-RS_wells_baseline_bgw!M1106</f>
        <v>0</v>
      </c>
      <c r="N1106">
        <f>RS_wells_scenario_1_bgw!N1106-RS_wells_baseline_bgw!N1106</f>
        <v>255042.24960000068</v>
      </c>
      <c r="O1106">
        <v>10.145833333333334</v>
      </c>
      <c r="P1106">
        <f t="shared" si="208"/>
        <v>1970</v>
      </c>
      <c r="Q1106" s="2">
        <f t="shared" si="209"/>
        <v>25791.145833332317</v>
      </c>
      <c r="R1106">
        <f t="shared" si="210"/>
        <v>-0.69451957617428706</v>
      </c>
      <c r="S1106">
        <f>I1106*$O1106/ref!$B$3</f>
        <v>11.79132646168113</v>
      </c>
      <c r="T1106">
        <f>K1106*$O1106/ref!$B$3</f>
        <v>-3918.2518342133435</v>
      </c>
      <c r="U1106">
        <f>L1106*$O1106/ref!$B$3</f>
        <v>134.21174999187136</v>
      </c>
      <c r="V1106">
        <f>N1106*$O1106/ref!$B$3</f>
        <v>59.403493053260028</v>
      </c>
      <c r="W1106">
        <f t="shared" si="211"/>
        <v>8</v>
      </c>
      <c r="X1106" t="str">
        <f t="shared" si="212"/>
        <v>8 1970</v>
      </c>
      <c r="AB1106" s="1"/>
    </row>
    <row r="1107" spans="1:28" x14ac:dyDescent="0.3">
      <c r="A1107">
        <v>369</v>
      </c>
      <c r="B1107">
        <v>2</v>
      </c>
      <c r="C1107">
        <f>RS_wells_scenario_1_bgw!C1107-RS_wells_baseline_bgw!C1107</f>
        <v>-11761162.267800033</v>
      </c>
      <c r="D1107">
        <f>RS_wells_scenario_1_bgw!D1107-RS_wells_baseline_bgw!D1107</f>
        <v>-0.12899999995715916</v>
      </c>
      <c r="E1107">
        <f>RS_wells_scenario_1_bgw!E1107-RS_wells_baseline_bgw!E1107</f>
        <v>-4349344.200000003</v>
      </c>
      <c r="F1107">
        <f>RS_wells_scenario_1_bgw!F1107-RS_wells_baseline_bgw!F1107</f>
        <v>0</v>
      </c>
      <c r="G1107">
        <f>RS_wells_scenario_1_bgw!G1107-RS_wells_baseline_bgw!G1107</f>
        <v>0</v>
      </c>
      <c r="H1107" s="19">
        <f>RS_wells_scenario_1_bgw!H1107-RS_wells_baseline_bgw!H1107</f>
        <v>256790.75589999557</v>
      </c>
      <c r="I1107">
        <f>RS_wells_scenario_1_bgw!I1107-RS_wells_baseline_bgw!I1107</f>
        <v>29756.24179999996</v>
      </c>
      <c r="J1107">
        <f>RS_wells_scenario_1_bgw!J1107-RS_wells_baseline_bgw!J1107</f>
        <v>2.4553999998606741</v>
      </c>
      <c r="K1107">
        <f>RS_wells_scenario_1_bgw!K1107-RS_wells_baseline_bgw!K1107</f>
        <v>-16822575.75999999</v>
      </c>
      <c r="L1107">
        <f>RS_wells_scenario_1_bgw!L1107-RS_wells_baseline_bgw!L1107</f>
        <v>634610.27760002017</v>
      </c>
      <c r="M1107">
        <f>RS_wells_scenario_1_bgw!M1107-RS_wells_baseline_bgw!M1107</f>
        <v>0</v>
      </c>
      <c r="N1107">
        <f>RS_wells_scenario_1_bgw!N1107-RS_wells_baseline_bgw!N1107</f>
        <v>289081.14360000193</v>
      </c>
      <c r="O1107">
        <v>10.145833333333334</v>
      </c>
      <c r="P1107">
        <f t="shared" si="208"/>
        <v>1970</v>
      </c>
      <c r="Q1107" s="2">
        <f t="shared" si="209"/>
        <v>25801.291666665649</v>
      </c>
      <c r="R1107">
        <f t="shared" si="210"/>
        <v>-0.73975687743428098</v>
      </c>
      <c r="S1107">
        <f>I1107*$O1107/ref!$B$3</f>
        <v>6.93071326742806</v>
      </c>
      <c r="T1107">
        <f>K1107*$O1107/ref!$B$3</f>
        <v>-3918.2518342133435</v>
      </c>
      <c r="U1107">
        <f>L1107*$O1107/ref!$B$3</f>
        <v>147.8110676802159</v>
      </c>
      <c r="V1107">
        <f>N1107*$O1107/ref!$B$3</f>
        <v>67.331705757002283</v>
      </c>
      <c r="W1107">
        <f t="shared" si="211"/>
        <v>8</v>
      </c>
      <c r="X1107" t="str">
        <f t="shared" si="212"/>
        <v>8 1970</v>
      </c>
      <c r="AB1107" s="1"/>
    </row>
    <row r="1108" spans="1:28" x14ac:dyDescent="0.3">
      <c r="A1108">
        <v>369</v>
      </c>
      <c r="B1108">
        <v>3</v>
      </c>
      <c r="C1108">
        <f>RS_wells_scenario_1_bgw!C1108-RS_wells_baseline_bgw!C1108</f>
        <v>-11704668.533599973</v>
      </c>
      <c r="D1108">
        <f>RS_wells_scenario_1_bgw!D1108-RS_wells_baseline_bgw!D1108</f>
        <v>-0.17599999997764826</v>
      </c>
      <c r="E1108">
        <f>RS_wells_scenario_1_bgw!E1108-RS_wells_baseline_bgw!E1108</f>
        <v>-4349344.200000003</v>
      </c>
      <c r="F1108">
        <f>RS_wells_scenario_1_bgw!F1108-RS_wells_baseline_bgw!F1108</f>
        <v>0</v>
      </c>
      <c r="G1108">
        <f>RS_wells_scenario_1_bgw!G1108-RS_wells_baseline_bgw!G1108</f>
        <v>0</v>
      </c>
      <c r="H1108" s="19">
        <f>RS_wells_scenario_1_bgw!H1108-RS_wells_baseline_bgw!H1108</f>
        <v>284295.37790000439</v>
      </c>
      <c r="I1108">
        <f>RS_wells_scenario_1_bgw!I1108-RS_wells_baseline_bgw!I1108</f>
        <v>31574.489800000098</v>
      </c>
      <c r="J1108">
        <f>RS_wells_scenario_1_bgw!J1108-RS_wells_baseline_bgw!J1108</f>
        <v>2.4339000000618398</v>
      </c>
      <c r="K1108">
        <f>RS_wells_scenario_1_bgw!K1108-RS_wells_baseline_bgw!K1108</f>
        <v>-16822575.75999999</v>
      </c>
      <c r="L1108">
        <f>RS_wells_scenario_1_bgw!L1108-RS_wells_baseline_bgw!L1108</f>
        <v>689987.54060000181</v>
      </c>
      <c r="M1108">
        <f>RS_wells_scenario_1_bgw!M1108-RS_wells_baseline_bgw!M1108</f>
        <v>0</v>
      </c>
      <c r="N1108">
        <f>RS_wells_scenario_1_bgw!N1108-RS_wells_baseline_bgw!N1108</f>
        <v>312821.30529999733</v>
      </c>
      <c r="O1108">
        <v>10.145833333333334</v>
      </c>
      <c r="P1108">
        <f t="shared" si="208"/>
        <v>1970</v>
      </c>
      <c r="Q1108" s="2">
        <f t="shared" si="209"/>
        <v>25811.437499998981</v>
      </c>
      <c r="R1108">
        <f t="shared" si="210"/>
        <v>-0.65351494616249584</v>
      </c>
      <c r="S1108">
        <f>I1108*$O1108/ref!$B$3</f>
        <v>7.3542128350742493</v>
      </c>
      <c r="T1108">
        <f>K1108*$O1108/ref!$B$3</f>
        <v>-3918.2518342133435</v>
      </c>
      <c r="U1108">
        <f>L1108*$O1108/ref!$B$3</f>
        <v>160.7093339991778</v>
      </c>
      <c r="V1108">
        <f>N1108*$O1108/ref!$B$3</f>
        <v>72.861176002974204</v>
      </c>
      <c r="W1108">
        <f t="shared" si="211"/>
        <v>8</v>
      </c>
      <c r="X1108" t="str">
        <f t="shared" si="212"/>
        <v>8 1970</v>
      </c>
      <c r="AB1108" s="1"/>
    </row>
    <row r="1109" spans="1:28" x14ac:dyDescent="0.3">
      <c r="A1109">
        <v>370</v>
      </c>
      <c r="B1109">
        <v>1</v>
      </c>
      <c r="C1109">
        <f>RS_wells_scenario_1_bgw!C1109-RS_wells_baseline_bgw!C1109</f>
        <v>-6231608.8357999921</v>
      </c>
      <c r="D1109">
        <f>RS_wells_scenario_1_bgw!D1109-RS_wells_baseline_bgw!D1109</f>
        <v>-0.14199999999254942</v>
      </c>
      <c r="E1109">
        <f>RS_wells_scenario_1_bgw!E1109-RS_wells_baseline_bgw!E1109</f>
        <v>-1952365.799999997</v>
      </c>
      <c r="F1109">
        <f>RS_wells_scenario_1_bgw!F1109-RS_wells_baseline_bgw!F1109</f>
        <v>0</v>
      </c>
      <c r="G1109">
        <f>RS_wells_scenario_1_bgw!G1109-RS_wells_baseline_bgw!G1109</f>
        <v>0</v>
      </c>
      <c r="H1109" s="19">
        <f>RS_wells_scenario_1_bgw!H1109-RS_wells_baseline_bgw!H1109</f>
        <v>344070.74220000207</v>
      </c>
      <c r="I1109">
        <f>RS_wells_scenario_1_bgw!I1109-RS_wells_baseline_bgw!I1109</f>
        <v>-958107.26600000262</v>
      </c>
      <c r="J1109">
        <f>RS_wells_scenario_1_bgw!J1109-RS_wells_baseline_bgw!J1109</f>
        <v>2.5379999997094274</v>
      </c>
      <c r="K1109">
        <f>RS_wells_scenario_1_bgw!K1109-RS_wells_baseline_bgw!K1109</f>
        <v>-7557464.8000000119</v>
      </c>
      <c r="L1109">
        <f>RS_wells_scenario_1_bgw!L1109-RS_wells_baseline_bgw!L1109</f>
        <v>205372.78760000318</v>
      </c>
      <c r="M1109">
        <f>RS_wells_scenario_1_bgw!M1109-RS_wells_baseline_bgw!M1109</f>
        <v>0</v>
      </c>
      <c r="N1109">
        <f>RS_wells_scenario_1_bgw!N1109-RS_wells_baseline_bgw!N1109</f>
        <v>381864.53090000153</v>
      </c>
      <c r="O1109">
        <v>10.145833333333334</v>
      </c>
      <c r="P1109">
        <f t="shared" si="208"/>
        <v>1970</v>
      </c>
      <c r="Q1109" s="2">
        <f t="shared" si="209"/>
        <v>25821.583333332313</v>
      </c>
      <c r="R1109">
        <f t="shared" si="210"/>
        <v>-0.86583708361968958</v>
      </c>
      <c r="S1109">
        <f>I1109*$O1109/ref!$B$3</f>
        <v>-223.1587841205623</v>
      </c>
      <c r="T1109">
        <f>K1109*$O1109/ref!$B$3</f>
        <v>-1760.2566180746892</v>
      </c>
      <c r="U1109">
        <f>L1109*$O1109/ref!$B$3</f>
        <v>47.834666533326427</v>
      </c>
      <c r="V1109">
        <f>N1109*$O1109/ref!$B$3</f>
        <v>88.94246754873582</v>
      </c>
      <c r="W1109">
        <f t="shared" si="211"/>
        <v>9</v>
      </c>
      <c r="X1109" t="str">
        <f t="shared" si="212"/>
        <v>9 1970</v>
      </c>
      <c r="AB1109" s="1"/>
    </row>
    <row r="1110" spans="1:28" x14ac:dyDescent="0.3">
      <c r="A1110">
        <v>370</v>
      </c>
      <c r="B1110">
        <v>2</v>
      </c>
      <c r="C1110">
        <f>RS_wells_scenario_1_bgw!C1110-RS_wells_baseline_bgw!C1110</f>
        <v>-5120061.7951000035</v>
      </c>
      <c r="D1110">
        <f>RS_wells_scenario_1_bgw!D1110-RS_wells_baseline_bgw!D1110</f>
        <v>-0.14890000002924353</v>
      </c>
      <c r="E1110">
        <f>RS_wells_scenario_1_bgw!E1110-RS_wells_baseline_bgw!E1110</f>
        <v>-1952365.799999997</v>
      </c>
      <c r="F1110">
        <f>RS_wells_scenario_1_bgw!F1110-RS_wells_baseline_bgw!F1110</f>
        <v>0</v>
      </c>
      <c r="G1110">
        <f>RS_wells_scenario_1_bgw!G1110-RS_wells_baseline_bgw!G1110</f>
        <v>0</v>
      </c>
      <c r="H1110" s="19">
        <f>RS_wells_scenario_1_bgw!H1110-RS_wells_baseline_bgw!H1110</f>
        <v>-613524.87999999523</v>
      </c>
      <c r="I1110">
        <f>RS_wells_scenario_1_bgw!I1110-RS_wells_baseline_bgw!I1110</f>
        <v>-603489.47769999504</v>
      </c>
      <c r="J1110">
        <f>RS_wells_scenario_1_bgw!J1110-RS_wells_baseline_bgw!J1110</f>
        <v>2.5757999997586012</v>
      </c>
      <c r="K1110">
        <f>RS_wells_scenario_1_bgw!K1110-RS_wells_baseline_bgw!K1110</f>
        <v>-7557464.8000000119</v>
      </c>
      <c r="L1110">
        <f>RS_wells_scenario_1_bgw!L1110-RS_wells_baseline_bgw!L1110</f>
        <v>206585.36129999906</v>
      </c>
      <c r="M1110">
        <f>RS_wells_scenario_1_bgw!M1110-RS_wells_baseline_bgw!M1110</f>
        <v>0</v>
      </c>
      <c r="N1110">
        <f>RS_wells_scenario_1_bgw!N1110-RS_wells_baseline_bgw!N1110</f>
        <v>426058.61499999464</v>
      </c>
      <c r="O1110">
        <v>10.145833333333334</v>
      </c>
      <c r="P1110">
        <f t="shared" si="208"/>
        <v>1970</v>
      </c>
      <c r="Q1110" s="2">
        <f t="shared" si="209"/>
        <v>25831.729166665646</v>
      </c>
      <c r="R1110">
        <f t="shared" si="210"/>
        <v>-23.816345819014661</v>
      </c>
      <c r="S1110">
        <f>I1110*$O1110/ref!$B$3</f>
        <v>-140.56252661075604</v>
      </c>
      <c r="T1110">
        <f>K1110*$O1110/ref!$B$3</f>
        <v>-1760.2566180746892</v>
      </c>
      <c r="U1110">
        <f>L1110*$O1110/ref!$B$3</f>
        <v>48.117094693669436</v>
      </c>
      <c r="V1110">
        <f>N1110*$O1110/ref!$B$3</f>
        <v>99.235989394416421</v>
      </c>
      <c r="W1110">
        <f t="shared" si="211"/>
        <v>9</v>
      </c>
      <c r="X1110" t="str">
        <f t="shared" si="212"/>
        <v>9 1970</v>
      </c>
      <c r="AB1110" s="1"/>
    </row>
    <row r="1111" spans="1:28" x14ac:dyDescent="0.3">
      <c r="A1111">
        <v>370</v>
      </c>
      <c r="B1111">
        <v>3</v>
      </c>
      <c r="C1111">
        <f>RS_wells_scenario_1_bgw!C1111-RS_wells_baseline_bgw!C1111</f>
        <v>-4453284.2720999867</v>
      </c>
      <c r="D1111">
        <f>RS_wells_scenario_1_bgw!D1111-RS_wells_baseline_bgw!D1111</f>
        <v>-0.1546000000089407</v>
      </c>
      <c r="E1111">
        <f>RS_wells_scenario_1_bgw!E1111-RS_wells_baseline_bgw!E1111</f>
        <v>-1952365.799999997</v>
      </c>
      <c r="F1111">
        <f>RS_wells_scenario_1_bgw!F1111-RS_wells_baseline_bgw!F1111</f>
        <v>0</v>
      </c>
      <c r="G1111">
        <f>RS_wells_scenario_1_bgw!G1111-RS_wells_baseline_bgw!G1111</f>
        <v>0</v>
      </c>
      <c r="H1111" s="19">
        <f>RS_wells_scenario_1_bgw!H1111-RS_wells_baseline_bgw!H1111</f>
        <v>-501970.58630000055</v>
      </c>
      <c r="I1111">
        <f>RS_wells_scenario_1_bgw!I1111-RS_wells_baseline_bgw!I1111</f>
        <v>-13744.977200001478</v>
      </c>
      <c r="J1111">
        <f>RS_wells_scenario_1_bgw!J1111-RS_wells_baseline_bgw!J1111</f>
        <v>2.6092999996617436</v>
      </c>
      <c r="K1111">
        <f>RS_wells_scenario_1_bgw!K1111-RS_wells_baseline_bgw!K1111</f>
        <v>-7557464.8000000119</v>
      </c>
      <c r="L1111">
        <f>RS_wells_scenario_1_bgw!L1111-RS_wells_baseline_bgw!L1111</f>
        <v>206037.76150000095</v>
      </c>
      <c r="M1111">
        <f>RS_wells_scenario_1_bgw!M1111-RS_wells_baseline_bgw!M1111</f>
        <v>0</v>
      </c>
      <c r="N1111">
        <f>RS_wells_scenario_1_bgw!N1111-RS_wells_baseline_bgw!N1111</f>
        <v>464266.83299999684</v>
      </c>
      <c r="O1111">
        <v>10.145833333333334</v>
      </c>
      <c r="P1111">
        <f t="shared" si="208"/>
        <v>1970</v>
      </c>
      <c r="Q1111" s="2">
        <f t="shared" si="209"/>
        <v>25841.874999998978</v>
      </c>
      <c r="R1111">
        <f t="shared" si="210"/>
        <v>-22.136023351660878</v>
      </c>
      <c r="S1111">
        <f>I1111*$O1111/ref!$B$3</f>
        <v>-3.2014290138127106</v>
      </c>
      <c r="T1111">
        <f>K1111*$O1111/ref!$B$3</f>
        <v>-1760.2566180746892</v>
      </c>
      <c r="U1111">
        <f>L1111*$O1111/ref!$B$3</f>
        <v>47.9895497831059</v>
      </c>
      <c r="V1111">
        <f>N1111*$O1111/ref!$B$3</f>
        <v>108.13530555125041</v>
      </c>
      <c r="W1111">
        <f t="shared" si="211"/>
        <v>9</v>
      </c>
      <c r="X1111" t="str">
        <f t="shared" si="212"/>
        <v>9 1970</v>
      </c>
      <c r="AB1111" s="1"/>
    </row>
    <row r="1112" spans="1:28" x14ac:dyDescent="0.3">
      <c r="A1112">
        <v>371</v>
      </c>
      <c r="B1112">
        <v>1</v>
      </c>
      <c r="C1112">
        <f>RS_wells_scenario_1_bgw!C1112-RS_wells_baseline_bgw!C1112</f>
        <v>-3748824.8268000036</v>
      </c>
      <c r="D1112">
        <f>RS_wells_scenario_1_bgw!D1112-RS_wells_baseline_bgw!D1112</f>
        <v>-0.16390000004321337</v>
      </c>
      <c r="E1112">
        <f>RS_wells_scenario_1_bgw!E1112-RS_wells_baseline_bgw!E1112</f>
        <v>0</v>
      </c>
      <c r="F1112">
        <f>RS_wells_scenario_1_bgw!F1112-RS_wells_baseline_bgw!F1112</f>
        <v>0</v>
      </c>
      <c r="G1112">
        <f>RS_wells_scenario_1_bgw!G1112-RS_wells_baseline_bgw!G1112</f>
        <v>0</v>
      </c>
      <c r="H1112" s="19">
        <f>RS_wells_scenario_1_bgw!H1112-RS_wells_baseline_bgw!H1112</f>
        <v>-314435.17930000275</v>
      </c>
      <c r="I1112">
        <f>RS_wells_scenario_1_bgw!I1112-RS_wells_baseline_bgw!I1112</f>
        <v>-4594001.9563999921</v>
      </c>
      <c r="J1112">
        <f>RS_wells_scenario_1_bgw!J1112-RS_wells_baseline_bgw!J1112</f>
        <v>2.6370999999344349</v>
      </c>
      <c r="K1112">
        <f>RS_wells_scenario_1_bgw!K1112-RS_wells_baseline_bgw!K1112</f>
        <v>-10928.849999999627</v>
      </c>
      <c r="L1112">
        <f>RS_wells_scenario_1_bgw!L1112-RS_wells_baseline_bgw!L1112</f>
        <v>73554.929299999028</v>
      </c>
      <c r="M1112">
        <f>RS_wells_scenario_1_bgw!M1112-RS_wells_baseline_bgw!M1112</f>
        <v>0</v>
      </c>
      <c r="N1112">
        <f>RS_wells_scenario_1_bgw!N1112-RS_wells_baseline_bgw!N1112</f>
        <v>491831.13100000471</v>
      </c>
      <c r="O1112">
        <v>10.145833333333334</v>
      </c>
      <c r="P1112">
        <f t="shared" si="208"/>
        <v>1970</v>
      </c>
      <c r="Q1112" s="2">
        <f t="shared" si="209"/>
        <v>25852.02083333231</v>
      </c>
      <c r="R1112">
        <f t="shared" si="210"/>
        <v>-18.471164038946334</v>
      </c>
      <c r="S1112">
        <f>I1112*$O1112/ref!$B$3</f>
        <v>-1070.0178646152799</v>
      </c>
      <c r="T1112">
        <f>K1112*$O1112/ref!$B$3</f>
        <v>-2.5455071309686921</v>
      </c>
      <c r="U1112">
        <f>L1112*$O1112/ref!$B$3</f>
        <v>17.132140806310993</v>
      </c>
      <c r="V1112">
        <f>N1112*$O1112/ref!$B$3</f>
        <v>114.55547941393208</v>
      </c>
      <c r="W1112">
        <f t="shared" si="211"/>
        <v>10</v>
      </c>
      <c r="X1112" t="str">
        <f t="shared" si="212"/>
        <v>10 1970</v>
      </c>
      <c r="AB1112" s="1"/>
    </row>
    <row r="1113" spans="1:28" x14ac:dyDescent="0.3">
      <c r="A1113">
        <v>371</v>
      </c>
      <c r="B1113">
        <v>2</v>
      </c>
      <c r="C1113">
        <f>RS_wells_scenario_1_bgw!C1113-RS_wells_baseline_bgw!C1113</f>
        <v>-2545188.4311999977</v>
      </c>
      <c r="D1113">
        <f>RS_wells_scenario_1_bgw!D1113-RS_wells_baseline_bgw!D1113</f>
        <v>-0.17180000001098961</v>
      </c>
      <c r="E1113">
        <f>RS_wells_scenario_1_bgw!E1113-RS_wells_baseline_bgw!E1113</f>
        <v>0</v>
      </c>
      <c r="F1113">
        <f>RS_wells_scenario_1_bgw!F1113-RS_wells_baseline_bgw!F1113</f>
        <v>0</v>
      </c>
      <c r="G1113">
        <f>RS_wells_scenario_1_bgw!G1113-RS_wells_baseline_bgw!G1113</f>
        <v>0</v>
      </c>
      <c r="H1113" s="19">
        <f>RS_wells_scenario_1_bgw!H1113-RS_wells_baseline_bgw!H1113</f>
        <v>-260170.5578000024</v>
      </c>
      <c r="I1113">
        <f>RS_wells_scenario_1_bgw!I1113-RS_wells_baseline_bgw!I1113</f>
        <v>-3433201.0958999991</v>
      </c>
      <c r="J1113">
        <f>RS_wells_scenario_1_bgw!J1113-RS_wells_baseline_bgw!J1113</f>
        <v>2.6628000000491738</v>
      </c>
      <c r="K1113">
        <f>RS_wells_scenario_1_bgw!K1113-RS_wells_baseline_bgw!K1113</f>
        <v>-10928.849999999627</v>
      </c>
      <c r="L1113">
        <f>RS_wells_scenario_1_bgw!L1113-RS_wells_baseline_bgw!L1113</f>
        <v>70879.679899998009</v>
      </c>
      <c r="M1113">
        <f>RS_wells_scenario_1_bgw!M1113-RS_wells_baseline_bgw!M1113</f>
        <v>0</v>
      </c>
      <c r="N1113">
        <f>RS_wells_scenario_1_bgw!N1113-RS_wells_baseline_bgw!N1113</f>
        <v>495817.7392000109</v>
      </c>
      <c r="O1113">
        <v>10.145833333333334</v>
      </c>
      <c r="P1113">
        <f t="shared" si="208"/>
        <v>1970</v>
      </c>
      <c r="Q1113" s="2">
        <f t="shared" si="209"/>
        <v>25862.166666665642</v>
      </c>
      <c r="R1113">
        <f t="shared" si="210"/>
        <v>-17.319319518900649</v>
      </c>
      <c r="S1113">
        <f>I1113*$O1113/ref!$B$3</f>
        <v>-799.64844166250566</v>
      </c>
      <c r="T1113">
        <f>K1113*$O1113/ref!$B$3</f>
        <v>-2.5455071309686921</v>
      </c>
      <c r="U1113">
        <f>L1113*$O1113/ref!$B$3</f>
        <v>16.509031657148679</v>
      </c>
      <c r="V1113">
        <f>N1113*$O1113/ref!$B$3</f>
        <v>115.48402538185134</v>
      </c>
      <c r="W1113">
        <f t="shared" si="211"/>
        <v>10</v>
      </c>
      <c r="X1113" t="str">
        <f t="shared" si="212"/>
        <v>10 1970</v>
      </c>
      <c r="AB1113" s="1"/>
    </row>
    <row r="1114" spans="1:28" x14ac:dyDescent="0.3">
      <c r="A1114">
        <v>371</v>
      </c>
      <c r="B1114">
        <v>3</v>
      </c>
      <c r="C1114">
        <f>RS_wells_scenario_1_bgw!C1114-RS_wells_baseline_bgw!C1114</f>
        <v>-1807711.3508999944</v>
      </c>
      <c r="D1114">
        <f>RS_wells_scenario_1_bgw!D1114-RS_wells_baseline_bgw!D1114</f>
        <v>-0.17989999998826534</v>
      </c>
      <c r="E1114">
        <f>RS_wells_scenario_1_bgw!E1114-RS_wells_baseline_bgw!E1114</f>
        <v>0</v>
      </c>
      <c r="F1114">
        <f>RS_wells_scenario_1_bgw!F1114-RS_wells_baseline_bgw!F1114</f>
        <v>0</v>
      </c>
      <c r="G1114">
        <f>RS_wells_scenario_1_bgw!G1114-RS_wells_baseline_bgw!G1114</f>
        <v>0</v>
      </c>
      <c r="H1114" s="19">
        <f>RS_wells_scenario_1_bgw!H1114-RS_wells_baseline_bgw!H1114</f>
        <v>-229777.46900000423</v>
      </c>
      <c r="I1114">
        <f>RS_wells_scenario_1_bgw!I1114-RS_wells_baseline_bgw!I1114</f>
        <v>-2561999.011800006</v>
      </c>
      <c r="J1114">
        <f>RS_wells_scenario_1_bgw!J1114-RS_wells_baseline_bgw!J1114</f>
        <v>2.6881999997422099</v>
      </c>
      <c r="K1114">
        <f>RS_wells_scenario_1_bgw!K1114-RS_wells_baseline_bgw!K1114</f>
        <v>-10928.849999999627</v>
      </c>
      <c r="L1114">
        <f>RS_wells_scenario_1_bgw!L1114-RS_wells_baseline_bgw!L1114</f>
        <v>70172.633700001985</v>
      </c>
      <c r="M1114">
        <f>RS_wells_scenario_1_bgw!M1114-RS_wells_baseline_bgw!M1114</f>
        <v>0</v>
      </c>
      <c r="N1114">
        <f>RS_wells_scenario_1_bgw!N1114-RS_wells_baseline_bgw!N1114</f>
        <v>494479.30580000579</v>
      </c>
      <c r="O1114">
        <v>10.145833333333334</v>
      </c>
      <c r="P1114">
        <f t="shared" si="208"/>
        <v>1970</v>
      </c>
      <c r="Q1114" s="2">
        <f t="shared" si="209"/>
        <v>25872.312499998974</v>
      </c>
      <c r="R1114">
        <f t="shared" si="210"/>
        <v>-16.592365974799772</v>
      </c>
      <c r="S1114">
        <f>I1114*$O1114/ref!$B$3</f>
        <v>-596.73128957501297</v>
      </c>
      <c r="T1114">
        <f>K1114*$O1114/ref!$B$3</f>
        <v>-2.5455071309686921</v>
      </c>
      <c r="U1114">
        <f>L1114*$O1114/ref!$B$3</f>
        <v>16.344349083592061</v>
      </c>
      <c r="V1114">
        <f>N1114*$O1114/ref!$B$3</f>
        <v>115.1722824478702</v>
      </c>
      <c r="W1114">
        <f t="shared" si="211"/>
        <v>10</v>
      </c>
      <c r="X1114" t="str">
        <f t="shared" si="212"/>
        <v>10 1970</v>
      </c>
      <c r="AB1114" s="1"/>
    </row>
    <row r="1115" spans="1:28" x14ac:dyDescent="0.3">
      <c r="A1115">
        <v>372</v>
      </c>
      <c r="B1115">
        <v>1</v>
      </c>
      <c r="C1115">
        <f>RS_wells_scenario_1_bgw!C1115-RS_wells_baseline_bgw!C1115</f>
        <v>-1135887.9980000108</v>
      </c>
      <c r="D1115">
        <f>RS_wells_scenario_1_bgw!D1115-RS_wells_baseline_bgw!D1115</f>
        <v>-0.18840000004274771</v>
      </c>
      <c r="E1115">
        <f>RS_wells_scenario_1_bgw!E1115-RS_wells_baseline_bgw!E1115</f>
        <v>0</v>
      </c>
      <c r="F1115">
        <f>RS_wells_scenario_1_bgw!F1115-RS_wells_baseline_bgw!F1115</f>
        <v>0</v>
      </c>
      <c r="G1115">
        <f>RS_wells_scenario_1_bgw!G1115-RS_wells_baseline_bgw!G1115</f>
        <v>0</v>
      </c>
      <c r="H1115" s="19">
        <f>RS_wells_scenario_1_bgw!H1115-RS_wells_baseline_bgw!H1115</f>
        <v>-152860.09359999746</v>
      </c>
      <c r="I1115">
        <f>RS_wells_scenario_1_bgw!I1115-RS_wells_baseline_bgw!I1115</f>
        <v>-1917321.7305999994</v>
      </c>
      <c r="J1115">
        <f>RS_wells_scenario_1_bgw!J1115-RS_wells_baseline_bgw!J1115</f>
        <v>2.7110000001266599</v>
      </c>
      <c r="K1115">
        <f>RS_wells_scenario_1_bgw!K1115-RS_wells_baseline_bgw!K1115</f>
        <v>-10928.849999999627</v>
      </c>
      <c r="L1115">
        <f>RS_wells_scenario_1_bgw!L1115-RS_wells_baseline_bgw!L1115</f>
        <v>180949.09829999506</v>
      </c>
      <c r="M1115">
        <f>RS_wells_scenario_1_bgw!M1115-RS_wells_baseline_bgw!M1115</f>
        <v>0</v>
      </c>
      <c r="N1115">
        <f>RS_wells_scenario_1_bgw!N1115-RS_wells_baseline_bgw!N1115</f>
        <v>453151.67150001228</v>
      </c>
      <c r="O1115">
        <v>10.145833333333334</v>
      </c>
      <c r="P1115">
        <f t="shared" si="208"/>
        <v>1970</v>
      </c>
      <c r="Q1115" s="2">
        <f t="shared" si="209"/>
        <v>25882.458333332306</v>
      </c>
      <c r="R1115">
        <f t="shared" si="210"/>
        <v>-13.883431044673763</v>
      </c>
      <c r="S1115">
        <f>I1115*$O1115/ref!$B$3</f>
        <v>-446.57545282474359</v>
      </c>
      <c r="T1115">
        <f>K1115*$O1115/ref!$B$3</f>
        <v>-2.5455071309686921</v>
      </c>
      <c r="U1115">
        <f>L1115*$O1115/ref!$B$3</f>
        <v>42.14599157871212</v>
      </c>
      <c r="V1115">
        <f>N1115*$O1115/ref!$B$3</f>
        <v>105.54640343802897</v>
      </c>
      <c r="W1115">
        <f t="shared" si="211"/>
        <v>11</v>
      </c>
      <c r="X1115" t="str">
        <f t="shared" si="212"/>
        <v>11 1970</v>
      </c>
      <c r="AB1115" s="1"/>
    </row>
    <row r="1116" spans="1:28" x14ac:dyDescent="0.3">
      <c r="A1116">
        <v>372</v>
      </c>
      <c r="B1116">
        <v>2</v>
      </c>
      <c r="C1116">
        <f>RS_wells_scenario_1_bgw!C1116-RS_wells_baseline_bgw!C1116</f>
        <v>-777418.93000000715</v>
      </c>
      <c r="D1116">
        <f>RS_wells_scenario_1_bgw!D1116-RS_wells_baseline_bgw!D1116</f>
        <v>-0.19719999999506399</v>
      </c>
      <c r="E1116">
        <f>RS_wells_scenario_1_bgw!E1116-RS_wells_baseline_bgw!E1116</f>
        <v>0</v>
      </c>
      <c r="F1116">
        <f>RS_wells_scenario_1_bgw!F1116-RS_wells_baseline_bgw!F1116</f>
        <v>0</v>
      </c>
      <c r="G1116">
        <f>RS_wells_scenario_1_bgw!G1116-RS_wells_baseline_bgw!G1116</f>
        <v>0</v>
      </c>
      <c r="H1116" s="19">
        <f>RS_wells_scenario_1_bgw!H1116-RS_wells_baseline_bgw!H1116</f>
        <v>-118294.70419999957</v>
      </c>
      <c r="I1116">
        <f>RS_wells_scenario_1_bgw!I1116-RS_wells_baseline_bgw!I1116</f>
        <v>-1538922.2661000043</v>
      </c>
      <c r="J1116">
        <f>RS_wells_scenario_1_bgw!J1116-RS_wells_baseline_bgw!J1116</f>
        <v>2.736600000411272</v>
      </c>
      <c r="K1116">
        <f>RS_wells_scenario_1_bgw!K1116-RS_wells_baseline_bgw!K1116</f>
        <v>-10928.849999999627</v>
      </c>
      <c r="L1116">
        <f>RS_wells_scenario_1_bgw!L1116-RS_wells_baseline_bgw!L1116</f>
        <v>177027.08030000329</v>
      </c>
      <c r="M1116">
        <f>RS_wells_scenario_1_bgw!M1116-RS_wells_baseline_bgw!M1116</f>
        <v>0</v>
      </c>
      <c r="N1116">
        <f>RS_wells_scenario_1_bgw!N1116-RS_wells_baseline_bgw!N1116</f>
        <v>467416.75360000134</v>
      </c>
      <c r="O1116">
        <v>10.145833333333334</v>
      </c>
      <c r="P1116">
        <f t="shared" si="208"/>
        <v>1970</v>
      </c>
      <c r="Q1116" s="2">
        <f t="shared" si="209"/>
        <v>25892.604166665638</v>
      </c>
      <c r="R1116">
        <f t="shared" si="210"/>
        <v>-13.418361003436447</v>
      </c>
      <c r="S1116">
        <f>I1116*$O1116/ref!$B$3</f>
        <v>-358.44005566589294</v>
      </c>
      <c r="T1116">
        <f>K1116*$O1116/ref!$B$3</f>
        <v>-2.5455071309686921</v>
      </c>
      <c r="U1116">
        <f>L1116*$O1116/ref!$B$3</f>
        <v>41.232489720166441</v>
      </c>
      <c r="V1116">
        <f>N1116*$O1116/ref!$B$3</f>
        <v>108.86897335246435</v>
      </c>
      <c r="W1116">
        <f t="shared" si="211"/>
        <v>11</v>
      </c>
      <c r="X1116" t="str">
        <f t="shared" si="212"/>
        <v>11 1970</v>
      </c>
      <c r="AB1116" s="1"/>
    </row>
    <row r="1117" spans="1:28" x14ac:dyDescent="0.3">
      <c r="A1117">
        <v>372</v>
      </c>
      <c r="B1117">
        <v>3</v>
      </c>
      <c r="C1117">
        <f>RS_wells_scenario_1_bgw!C1117-RS_wells_baseline_bgw!C1117</f>
        <v>-517043.9552000016</v>
      </c>
      <c r="D1117">
        <f>RS_wells_scenario_1_bgw!D1117-RS_wells_baseline_bgw!D1117</f>
        <v>-0.20640000002458692</v>
      </c>
      <c r="E1117">
        <f>RS_wells_scenario_1_bgw!E1117-RS_wells_baseline_bgw!E1117</f>
        <v>0</v>
      </c>
      <c r="F1117">
        <f>RS_wells_scenario_1_bgw!F1117-RS_wells_baseline_bgw!F1117</f>
        <v>0</v>
      </c>
      <c r="G1117">
        <f>RS_wells_scenario_1_bgw!G1117-RS_wells_baseline_bgw!G1117</f>
        <v>0</v>
      </c>
      <c r="H1117" s="19">
        <f>RS_wells_scenario_1_bgw!H1117-RS_wells_baseline_bgw!H1117</f>
        <v>-119192.51789999753</v>
      </c>
      <c r="I1117">
        <f>RS_wells_scenario_1_bgw!I1117-RS_wells_baseline_bgw!I1117</f>
        <v>-1232189.1353999972</v>
      </c>
      <c r="J1117">
        <f>RS_wells_scenario_1_bgw!J1117-RS_wells_baseline_bgw!J1117</f>
        <v>2.7653999999165535</v>
      </c>
      <c r="K1117">
        <f>RS_wells_scenario_1_bgw!K1117-RS_wells_baseline_bgw!K1117</f>
        <v>-10928.849999999627</v>
      </c>
      <c r="L1117">
        <f>RS_wells_scenario_1_bgw!L1117-RS_wells_baseline_bgw!L1117</f>
        <v>174083.79659999907</v>
      </c>
      <c r="M1117">
        <f>RS_wells_scenario_1_bgw!M1117-RS_wells_baseline_bgw!M1117</f>
        <v>0</v>
      </c>
      <c r="N1117">
        <f>RS_wells_scenario_1_bgw!N1117-RS_wells_baseline_bgw!N1117</f>
        <v>451538.5298999995</v>
      </c>
      <c r="O1117">
        <v>10.145833333333334</v>
      </c>
      <c r="P1117">
        <f t="shared" si="208"/>
        <v>1970</v>
      </c>
      <c r="Q1117" s="2">
        <f t="shared" si="209"/>
        <v>25902.74999999897</v>
      </c>
      <c r="R1117">
        <f t="shared" si="210"/>
        <v>-13.075167189003368</v>
      </c>
      <c r="S1117">
        <f>I1117*$O1117/ref!$B$3</f>
        <v>-286.99691466741211</v>
      </c>
      <c r="T1117">
        <f>K1117*$O1117/ref!$B$3</f>
        <v>-2.5455071309686921</v>
      </c>
      <c r="U1117">
        <f>L1117*$O1117/ref!$B$3</f>
        <v>40.546951017848727</v>
      </c>
      <c r="V1117">
        <f>N1117*$O1117/ref!$B$3</f>
        <v>105.17067649090323</v>
      </c>
      <c r="W1117">
        <f t="shared" si="211"/>
        <v>11</v>
      </c>
      <c r="X1117" t="str">
        <f t="shared" si="212"/>
        <v>11 1970</v>
      </c>
      <c r="AB1117" s="1"/>
    </row>
    <row r="1118" spans="1:28" x14ac:dyDescent="0.3">
      <c r="A1118">
        <v>373</v>
      </c>
      <c r="B1118">
        <v>1</v>
      </c>
      <c r="C1118">
        <f>RS_wells_scenario_1_bgw!C1118-RS_wells_baseline_bgw!C1118</f>
        <v>-371392.03700000048</v>
      </c>
      <c r="D1118">
        <f>RS_wells_scenario_1_bgw!D1118-RS_wells_baseline_bgw!D1118</f>
        <v>-0.21580000000540167</v>
      </c>
      <c r="E1118">
        <f>RS_wells_scenario_1_bgw!E1118-RS_wells_baseline_bgw!E1118</f>
        <v>0</v>
      </c>
      <c r="F1118">
        <f>RS_wells_scenario_1_bgw!F1118-RS_wells_baseline_bgw!F1118</f>
        <v>0</v>
      </c>
      <c r="G1118">
        <f>RS_wells_scenario_1_bgw!G1118-RS_wells_baseline_bgw!G1118</f>
        <v>0</v>
      </c>
      <c r="H1118" s="19">
        <f>RS_wells_scenario_1_bgw!H1118-RS_wells_baseline_bgw!H1118</f>
        <v>-161065.42740000039</v>
      </c>
      <c r="I1118">
        <f>RS_wells_scenario_1_bgw!I1118-RS_wells_baseline_bgw!I1118</f>
        <v>-1078803.3447999954</v>
      </c>
      <c r="J1118">
        <f>RS_wells_scenario_1_bgw!J1118-RS_wells_baseline_bgw!J1118</f>
        <v>2.8002999993041158</v>
      </c>
      <c r="K1118">
        <f>RS_wells_scenario_1_bgw!K1118-RS_wells_baseline_bgw!K1118</f>
        <v>-10928.849999999627</v>
      </c>
      <c r="L1118">
        <f>RS_wells_scenario_1_bgw!L1118-RS_wells_baseline_bgw!L1118</f>
        <v>132161.53570000082</v>
      </c>
      <c r="M1118">
        <f>RS_wells_scenario_1_bgw!M1118-RS_wells_baseline_bgw!M1118</f>
        <v>0</v>
      </c>
      <c r="N1118">
        <f>RS_wells_scenario_1_bgw!N1118-RS_wells_baseline_bgw!N1118</f>
        <v>445199.75399999321</v>
      </c>
      <c r="O1118">
        <v>10.145833333333334</v>
      </c>
      <c r="P1118">
        <f t="shared" si="208"/>
        <v>1970</v>
      </c>
      <c r="Q1118" s="2">
        <f t="shared" si="209"/>
        <v>25912.895833332303</v>
      </c>
      <c r="R1118">
        <f t="shared" si="210"/>
        <v>-13.889236687285077</v>
      </c>
      <c r="S1118">
        <f>I1118*$O1118/ref!$B$3</f>
        <v>-251.27086629438219</v>
      </c>
      <c r="T1118">
        <f>K1118*$O1118/ref!$B$3</f>
        <v>-2.5455071309686921</v>
      </c>
      <c r="U1118">
        <f>L1118*$O1118/ref!$B$3</f>
        <v>30.782573789935533</v>
      </c>
      <c r="V1118">
        <f>N1118*$O1118/ref!$B$3</f>
        <v>103.69427236283128</v>
      </c>
      <c r="W1118">
        <f t="shared" si="211"/>
        <v>12</v>
      </c>
      <c r="X1118" t="str">
        <f t="shared" si="212"/>
        <v>12 1970</v>
      </c>
      <c r="AB1118" s="1"/>
    </row>
    <row r="1119" spans="1:28" x14ac:dyDescent="0.3">
      <c r="A1119">
        <v>373</v>
      </c>
      <c r="B1119">
        <v>2</v>
      </c>
      <c r="C1119">
        <f>RS_wells_scenario_1_bgw!C1119-RS_wells_baseline_bgw!C1119</f>
        <v>-223284.30040000379</v>
      </c>
      <c r="D1119">
        <f>RS_wells_scenario_1_bgw!D1119-RS_wells_baseline_bgw!D1119</f>
        <v>-0.22539999999571592</v>
      </c>
      <c r="E1119">
        <f>RS_wells_scenario_1_bgw!E1119-RS_wells_baseline_bgw!E1119</f>
        <v>0</v>
      </c>
      <c r="F1119">
        <f>RS_wells_scenario_1_bgw!F1119-RS_wells_baseline_bgw!F1119</f>
        <v>0</v>
      </c>
      <c r="G1119">
        <f>RS_wells_scenario_1_bgw!G1119-RS_wells_baseline_bgw!G1119</f>
        <v>0</v>
      </c>
      <c r="H1119" s="19">
        <f>RS_wells_scenario_1_bgw!H1119-RS_wells_baseline_bgw!H1119</f>
        <v>-155633.91509999335</v>
      </c>
      <c r="I1119">
        <f>RS_wells_scenario_1_bgw!I1119-RS_wells_baseline_bgw!I1119</f>
        <v>-937824.94590000063</v>
      </c>
      <c r="J1119">
        <f>RS_wells_scenario_1_bgw!J1119-RS_wells_baseline_bgw!J1119</f>
        <v>2.8382999999448657</v>
      </c>
      <c r="K1119">
        <f>RS_wells_scenario_1_bgw!K1119-RS_wells_baseline_bgw!K1119</f>
        <v>-10928.849999999627</v>
      </c>
      <c r="L1119">
        <f>RS_wells_scenario_1_bgw!L1119-RS_wells_baseline_bgw!L1119</f>
        <v>129447.54839999974</v>
      </c>
      <c r="M1119">
        <f>RS_wells_scenario_1_bgw!M1119-RS_wells_baseline_bgw!M1119</f>
        <v>0</v>
      </c>
      <c r="N1119">
        <f>RS_wells_scenario_1_bgw!N1119-RS_wells_baseline_bgw!N1119</f>
        <v>438322.35169999301</v>
      </c>
      <c r="O1119">
        <v>10.145833333333334</v>
      </c>
      <c r="P1119">
        <f t="shared" si="208"/>
        <v>1970</v>
      </c>
      <c r="Q1119" s="2">
        <f t="shared" si="209"/>
        <v>25923.041666665635</v>
      </c>
      <c r="R1119">
        <f t="shared" si="210"/>
        <v>-13.60724551660908</v>
      </c>
      <c r="S1119">
        <f>I1119*$O1119/ref!$B$3</f>
        <v>-218.43470149090351</v>
      </c>
      <c r="T1119">
        <f>K1119*$O1119/ref!$B$3</f>
        <v>-2.5455071309686921</v>
      </c>
      <c r="U1119">
        <f>L1119*$O1119/ref!$B$3</f>
        <v>30.150441953053203</v>
      </c>
      <c r="V1119">
        <f>N1119*$O1119/ref!$B$3</f>
        <v>102.09241337518012</v>
      </c>
      <c r="W1119">
        <f t="shared" si="211"/>
        <v>12</v>
      </c>
      <c r="X1119" t="str">
        <f t="shared" si="212"/>
        <v>12 1970</v>
      </c>
      <c r="AB1119" s="1"/>
    </row>
    <row r="1120" spans="1:28" x14ac:dyDescent="0.3">
      <c r="A1120">
        <v>373</v>
      </c>
      <c r="B1120">
        <v>3</v>
      </c>
      <c r="C1120">
        <f>RS_wells_scenario_1_bgw!C1120-RS_wells_baseline_bgw!C1120</f>
        <v>-112731.78539998829</v>
      </c>
      <c r="D1120">
        <f>RS_wells_scenario_1_bgw!D1120-RS_wells_baseline_bgw!D1120</f>
        <v>-0.23499999998603016</v>
      </c>
      <c r="E1120">
        <f>RS_wells_scenario_1_bgw!E1120-RS_wells_baseline_bgw!E1120</f>
        <v>0</v>
      </c>
      <c r="F1120">
        <f>RS_wells_scenario_1_bgw!F1120-RS_wells_baseline_bgw!F1120</f>
        <v>0</v>
      </c>
      <c r="G1120">
        <f>RS_wells_scenario_1_bgw!G1120-RS_wells_baseline_bgw!G1120</f>
        <v>0</v>
      </c>
      <c r="H1120" s="19">
        <f>RS_wells_scenario_1_bgw!H1120-RS_wells_baseline_bgw!H1120</f>
        <v>-145678.95470000058</v>
      </c>
      <c r="I1120">
        <f>RS_wells_scenario_1_bgw!I1120-RS_wells_baseline_bgw!I1120</f>
        <v>-808284.85590000078</v>
      </c>
      <c r="J1120">
        <f>RS_wells_scenario_1_bgw!J1120-RS_wells_baseline_bgw!J1120</f>
        <v>2.8803999992087483</v>
      </c>
      <c r="K1120">
        <f>RS_wells_scenario_1_bgw!K1120-RS_wells_baseline_bgw!K1120</f>
        <v>-10928.849999999627</v>
      </c>
      <c r="L1120">
        <f>RS_wells_scenario_1_bgw!L1120-RS_wells_baseline_bgw!L1120</f>
        <v>126806.57290000096</v>
      </c>
      <c r="M1120">
        <f>RS_wells_scenario_1_bgw!M1120-RS_wells_baseline_bgw!M1120</f>
        <v>0</v>
      </c>
      <c r="N1120">
        <f>RS_wells_scenario_1_bgw!N1120-RS_wells_baseline_bgw!N1120</f>
        <v>428293.75990000367</v>
      </c>
      <c r="O1120">
        <v>10.145833333333334</v>
      </c>
      <c r="P1120">
        <f t="shared" si="208"/>
        <v>1970</v>
      </c>
      <c r="Q1120" s="2">
        <f t="shared" si="209"/>
        <v>25933.187499998967</v>
      </c>
      <c r="R1120">
        <f t="shared" si="210"/>
        <v>-13.149432178694255</v>
      </c>
      <c r="S1120">
        <f>I1120*$O1120/ref!$B$3</f>
        <v>-188.26270509225799</v>
      </c>
      <c r="T1120">
        <f>K1120*$O1120/ref!$B$3</f>
        <v>-2.5455071309686921</v>
      </c>
      <c r="U1120">
        <f>L1120*$O1120/ref!$B$3</f>
        <v>29.535315753319399</v>
      </c>
      <c r="V1120">
        <f>N1120*$O1120/ref!$B$3</f>
        <v>99.756591038845755</v>
      </c>
      <c r="W1120">
        <f t="shared" si="211"/>
        <v>12</v>
      </c>
      <c r="X1120" t="str">
        <f t="shared" si="212"/>
        <v>12 1970</v>
      </c>
      <c r="AB1120" s="1"/>
    </row>
    <row r="1121" spans="1:28" x14ac:dyDescent="0.3">
      <c r="A1121">
        <v>374</v>
      </c>
      <c r="B1121">
        <v>1</v>
      </c>
      <c r="C1121">
        <f>RS_wells_scenario_1_bgw!C1121-RS_wells_baseline_bgw!C1121</f>
        <v>-87084.427900001407</v>
      </c>
      <c r="D1121">
        <f>RS_wells_scenario_1_bgw!D1121-RS_wells_baseline_bgw!D1121</f>
        <v>-0.24540000001434237</v>
      </c>
      <c r="E1121">
        <f>RS_wells_scenario_1_bgw!E1121-RS_wells_baseline_bgw!E1121</f>
        <v>0</v>
      </c>
      <c r="F1121">
        <f>RS_wells_scenario_1_bgw!F1121-RS_wells_baseline_bgw!F1121</f>
        <v>0</v>
      </c>
      <c r="G1121">
        <f>RS_wells_scenario_1_bgw!G1121-RS_wells_baseline_bgw!G1121</f>
        <v>0</v>
      </c>
      <c r="H1121" s="19">
        <f>RS_wells_scenario_1_bgw!H1121-RS_wells_baseline_bgw!H1121</f>
        <v>-237959.81640000641</v>
      </c>
      <c r="I1121">
        <f>RS_wells_scenario_1_bgw!I1121-RS_wells_baseline_bgw!I1121</f>
        <v>-697119.54510000348</v>
      </c>
      <c r="J1121">
        <f>RS_wells_scenario_1_bgw!J1121-RS_wells_baseline_bgw!J1121</f>
        <v>2.9290000004693866</v>
      </c>
      <c r="K1121">
        <f>RS_wells_scenario_1_bgw!K1121-RS_wells_baseline_bgw!K1121</f>
        <v>-14520.190000001341</v>
      </c>
      <c r="L1121">
        <f>RS_wells_scenario_1_bgw!L1121-RS_wells_baseline_bgw!L1121</f>
        <v>32017.534800000489</v>
      </c>
      <c r="M1121">
        <f>RS_wells_scenario_1_bgw!M1121-RS_wells_baseline_bgw!M1121</f>
        <v>0</v>
      </c>
      <c r="N1121">
        <f>RS_wells_scenario_1_bgw!N1121-RS_wells_baseline_bgw!N1121</f>
        <v>428911.48430000246</v>
      </c>
      <c r="O1121">
        <v>10.145833333333334</v>
      </c>
      <c r="P1121">
        <f t="shared" si="208"/>
        <v>1971</v>
      </c>
      <c r="Q1121" s="2">
        <f t="shared" si="209"/>
        <v>25943.333333332299</v>
      </c>
      <c r="R1121">
        <f t="shared" si="210"/>
        <v>-15.277693028637087</v>
      </c>
      <c r="S1121">
        <f>I1121*$O1121/ref!$B$3</f>
        <v>-162.37049398516496</v>
      </c>
      <c r="T1121">
        <f>K1121*$O1121/ref!$B$3</f>
        <v>-3.3819886985387271</v>
      </c>
      <c r="U1121">
        <f>L1121*$O1121/ref!$B$3</f>
        <v>7.4574052301424469</v>
      </c>
      <c r="V1121">
        <f>N1121*$O1121/ref!$B$3</f>
        <v>99.900469110662115</v>
      </c>
      <c r="W1121">
        <f t="shared" si="211"/>
        <v>1</v>
      </c>
      <c r="X1121" t="str">
        <f t="shared" si="212"/>
        <v>1 1971</v>
      </c>
      <c r="AB1121" s="1"/>
    </row>
    <row r="1122" spans="1:28" x14ac:dyDescent="0.3">
      <c r="A1122">
        <v>374</v>
      </c>
      <c r="B1122">
        <v>2</v>
      </c>
      <c r="C1122">
        <f>RS_wells_scenario_1_bgw!C1122-RS_wells_baseline_bgw!C1122</f>
        <v>-152786.41390000284</v>
      </c>
      <c r="D1122">
        <f>RS_wells_scenario_1_bgw!D1122-RS_wells_baseline_bgw!D1122</f>
        <v>-0.25609999999869615</v>
      </c>
      <c r="E1122">
        <f>RS_wells_scenario_1_bgw!E1122-RS_wells_baseline_bgw!E1122</f>
        <v>0</v>
      </c>
      <c r="F1122">
        <f>RS_wells_scenario_1_bgw!F1122-RS_wells_baseline_bgw!F1122</f>
        <v>0</v>
      </c>
      <c r="G1122">
        <f>RS_wells_scenario_1_bgw!G1122-RS_wells_baseline_bgw!G1122</f>
        <v>0</v>
      </c>
      <c r="H1122" s="19">
        <f>RS_wells_scenario_1_bgw!H1122-RS_wells_baseline_bgw!H1122</f>
        <v>-198779.0217999965</v>
      </c>
      <c r="I1122">
        <f>RS_wells_scenario_1_bgw!I1122-RS_wells_baseline_bgw!I1122</f>
        <v>-761466.16070000082</v>
      </c>
      <c r="J1122">
        <f>RS_wells_scenario_1_bgw!J1122-RS_wells_baseline_bgw!J1122</f>
        <v>2.980600000359118</v>
      </c>
      <c r="K1122">
        <f>RS_wells_scenario_1_bgw!K1122-RS_wells_baseline_bgw!K1122</f>
        <v>-14520.190000001341</v>
      </c>
      <c r="L1122">
        <f>RS_wells_scenario_1_bgw!L1122-RS_wells_baseline_bgw!L1122</f>
        <v>31733.432899998501</v>
      </c>
      <c r="M1122">
        <f>RS_wells_scenario_1_bgw!M1122-RS_wells_baseline_bgw!M1122</f>
        <v>0</v>
      </c>
      <c r="N1122">
        <f>RS_wells_scenario_1_bgw!N1122-RS_wells_baseline_bgw!N1122</f>
        <v>377771.33080001175</v>
      </c>
      <c r="O1122">
        <v>10.145833333333334</v>
      </c>
      <c r="P1122">
        <f t="shared" si="208"/>
        <v>1971</v>
      </c>
      <c r="Q1122" s="2">
        <f t="shared" si="209"/>
        <v>25953.479166665631</v>
      </c>
      <c r="R1122">
        <f t="shared" si="210"/>
        <v>-13.208484595647382</v>
      </c>
      <c r="S1122">
        <f>I1122*$O1122/ref!$B$3</f>
        <v>-177.35786858208047</v>
      </c>
      <c r="T1122">
        <f>K1122*$O1122/ref!$B$3</f>
        <v>-3.3819886985387271</v>
      </c>
      <c r="U1122">
        <f>L1122*$O1122/ref!$B$3</f>
        <v>7.3912332713016875</v>
      </c>
      <c r="V1122">
        <f>N1122*$O1122/ref!$B$3</f>
        <v>87.989094591562278</v>
      </c>
      <c r="W1122">
        <f t="shared" si="211"/>
        <v>1</v>
      </c>
      <c r="X1122" t="str">
        <f t="shared" si="212"/>
        <v>1 1971</v>
      </c>
      <c r="AB1122" s="1"/>
    </row>
    <row r="1123" spans="1:28" x14ac:dyDescent="0.3">
      <c r="A1123">
        <v>374</v>
      </c>
      <c r="B1123">
        <v>3</v>
      </c>
      <c r="C1123">
        <f>RS_wells_scenario_1_bgw!C1123-RS_wells_baseline_bgw!C1123</f>
        <v>73985.231199994683</v>
      </c>
      <c r="D1123">
        <f>RS_wells_scenario_1_bgw!D1123-RS_wells_baseline_bgw!D1123</f>
        <v>-0.26539999997476116</v>
      </c>
      <c r="E1123">
        <f>RS_wells_scenario_1_bgw!E1123-RS_wells_baseline_bgw!E1123</f>
        <v>0</v>
      </c>
      <c r="F1123">
        <f>RS_wells_scenario_1_bgw!F1123-RS_wells_baseline_bgw!F1123</f>
        <v>0</v>
      </c>
      <c r="G1123">
        <f>RS_wells_scenario_1_bgw!G1123-RS_wells_baseline_bgw!G1123</f>
        <v>0</v>
      </c>
      <c r="H1123" s="19">
        <f>RS_wells_scenario_1_bgw!H1123-RS_wells_baseline_bgw!H1123</f>
        <v>-163413.880400002</v>
      </c>
      <c r="I1123">
        <f>RS_wells_scenario_1_bgw!I1123-RS_wells_baseline_bgw!I1123</f>
        <v>-729075.94839999825</v>
      </c>
      <c r="J1123">
        <f>RS_wells_scenario_1_bgw!J1123-RS_wells_baseline_bgw!J1123</f>
        <v>3.1940999999642372</v>
      </c>
      <c r="K1123">
        <f>RS_wells_scenario_1_bgw!K1123-RS_wells_baseline_bgw!K1123</f>
        <v>-14520.190000001341</v>
      </c>
      <c r="L1123">
        <f>RS_wells_scenario_1_bgw!L1123-RS_wells_baseline_bgw!L1123</f>
        <v>30850.03780000098</v>
      </c>
      <c r="M1123">
        <f>RS_wells_scenario_1_bgw!M1123-RS_wells_baseline_bgw!M1123</f>
        <v>0</v>
      </c>
      <c r="N1123">
        <f>RS_wells_scenario_1_bgw!N1123-RS_wells_baseline_bgw!N1123</f>
        <v>434624.27650000155</v>
      </c>
      <c r="O1123">
        <v>10.145833333333334</v>
      </c>
      <c r="P1123">
        <f t="shared" si="208"/>
        <v>1971</v>
      </c>
      <c r="Q1123" s="2">
        <f t="shared" si="209"/>
        <v>25963.624999998963</v>
      </c>
      <c r="R1123">
        <f t="shared" si="210"/>
        <v>-13.700759608247504</v>
      </c>
      <c r="S1123">
        <f>I1123*$O1123/ref!$B$3</f>
        <v>-169.81366069348749</v>
      </c>
      <c r="T1123">
        <f>K1123*$O1123/ref!$B$3</f>
        <v>-3.3819886985387271</v>
      </c>
      <c r="U1123">
        <f>L1123*$O1123/ref!$B$3</f>
        <v>7.1854761672599476</v>
      </c>
      <c r="V1123">
        <f>N1123*$O1123/ref!$B$3</f>
        <v>101.23107144145085</v>
      </c>
      <c r="W1123">
        <f t="shared" si="211"/>
        <v>1</v>
      </c>
      <c r="X1123" t="str">
        <f t="shared" si="212"/>
        <v>1 1971</v>
      </c>
      <c r="AB1123" s="1"/>
    </row>
    <row r="1124" spans="1:28" x14ac:dyDescent="0.3">
      <c r="A1124">
        <v>375</v>
      </c>
      <c r="B1124">
        <v>1</v>
      </c>
      <c r="C1124">
        <f>RS_wells_scenario_1_bgw!C1124-RS_wells_baseline_bgw!C1124</f>
        <v>-73363.046999998391</v>
      </c>
      <c r="D1124">
        <f>RS_wells_scenario_1_bgw!D1124-RS_wells_baseline_bgw!D1124</f>
        <v>-0.27679999999236315</v>
      </c>
      <c r="E1124">
        <f>RS_wells_scenario_1_bgw!E1124-RS_wells_baseline_bgw!E1124</f>
        <v>0</v>
      </c>
      <c r="F1124">
        <f>RS_wells_scenario_1_bgw!F1124-RS_wells_baseline_bgw!F1124</f>
        <v>0</v>
      </c>
      <c r="G1124">
        <f>RS_wells_scenario_1_bgw!G1124-RS_wells_baseline_bgw!G1124</f>
        <v>0</v>
      </c>
      <c r="H1124" s="19">
        <f>RS_wells_scenario_1_bgw!H1124-RS_wells_baseline_bgw!H1124</f>
        <v>-140375.14389999956</v>
      </c>
      <c r="I1124">
        <f>RS_wells_scenario_1_bgw!I1124-RS_wells_baseline_bgw!I1124</f>
        <v>-657919.41740000248</v>
      </c>
      <c r="J1124">
        <f>RS_wells_scenario_1_bgw!J1124-RS_wells_baseline_bgw!J1124</f>
        <v>3.480099999345839</v>
      </c>
      <c r="K1124">
        <f>RS_wells_scenario_1_bgw!K1124-RS_wells_baseline_bgw!K1124</f>
        <v>-14520.190000001341</v>
      </c>
      <c r="L1124">
        <f>RS_wells_scenario_1_bgw!L1124-RS_wells_baseline_bgw!L1124</f>
        <v>3.9999999571591616E-3</v>
      </c>
      <c r="M1124">
        <f>RS_wells_scenario_1_bgw!M1124-RS_wells_baseline_bgw!M1124</f>
        <v>0</v>
      </c>
      <c r="N1124">
        <f>RS_wells_scenario_1_bgw!N1124-RS_wells_baseline_bgw!N1124</f>
        <v>436359.6167999953</v>
      </c>
      <c r="O1124">
        <v>10.145833333333334</v>
      </c>
      <c r="P1124">
        <f t="shared" si="208"/>
        <v>1971</v>
      </c>
      <c r="Q1124" s="2">
        <f t="shared" si="209"/>
        <v>25973.770833332295</v>
      </c>
      <c r="R1124">
        <f t="shared" si="210"/>
        <v>-13.212709294387054</v>
      </c>
      <c r="S1124">
        <f>I1124*$O1124/ref!$B$3</f>
        <v>-153.24014590689146</v>
      </c>
      <c r="T1124">
        <f>K1124*$O1124/ref!$B$3</f>
        <v>-3.3819886985387271</v>
      </c>
      <c r="U1124">
        <f>L1124*$O1124/ref!$B$3</f>
        <v>9.3166512623226187E-7</v>
      </c>
      <c r="V1124">
        <f>N1124*$O1124/ref!$B$3</f>
        <v>101.63526045569222</v>
      </c>
      <c r="W1124">
        <f t="shared" si="211"/>
        <v>2</v>
      </c>
      <c r="X1124" t="str">
        <f t="shared" si="212"/>
        <v>2 1971</v>
      </c>
      <c r="AB1124" s="1"/>
    </row>
    <row r="1125" spans="1:28" x14ac:dyDescent="0.3">
      <c r="A1125">
        <v>375</v>
      </c>
      <c r="B1125">
        <v>2</v>
      </c>
      <c r="C1125">
        <f>RS_wells_scenario_1_bgw!C1125-RS_wells_baseline_bgw!C1125</f>
        <v>-36021.914200000465</v>
      </c>
      <c r="D1125">
        <f>RS_wells_scenario_1_bgw!D1125-RS_wells_baseline_bgw!D1125</f>
        <v>-0.28869999997550622</v>
      </c>
      <c r="E1125">
        <f>RS_wells_scenario_1_bgw!E1125-RS_wells_baseline_bgw!E1125</f>
        <v>0</v>
      </c>
      <c r="F1125">
        <f>RS_wells_scenario_1_bgw!F1125-RS_wells_baseline_bgw!F1125</f>
        <v>0</v>
      </c>
      <c r="G1125">
        <f>RS_wells_scenario_1_bgw!G1125-RS_wells_baseline_bgw!G1125</f>
        <v>0</v>
      </c>
      <c r="H1125" s="19">
        <f>RS_wells_scenario_1_bgw!H1125-RS_wells_baseline_bgw!H1125</f>
        <v>-92995.953699998558</v>
      </c>
      <c r="I1125">
        <f>RS_wells_scenario_1_bgw!I1125-RS_wells_baseline_bgw!I1125</f>
        <v>-616888.01380000263</v>
      </c>
      <c r="J1125">
        <f>RS_wells_scenario_1_bgw!J1125-RS_wells_baseline_bgw!J1125</f>
        <v>3.8141999999061227</v>
      </c>
      <c r="K1125">
        <f>RS_wells_scenario_1_bgw!K1125-RS_wells_baseline_bgw!K1125</f>
        <v>-14520.190000001341</v>
      </c>
      <c r="L1125">
        <f>RS_wells_scenario_1_bgw!L1125-RS_wells_baseline_bgw!L1125</f>
        <v>5.4999999701976776E-3</v>
      </c>
      <c r="M1125">
        <f>RS_wells_scenario_1_bgw!M1125-RS_wells_baseline_bgw!M1125</f>
        <v>0</v>
      </c>
      <c r="N1125">
        <f>RS_wells_scenario_1_bgw!N1125-RS_wells_baseline_bgw!N1125</f>
        <v>439257.77660000324</v>
      </c>
      <c r="O1125">
        <v>10.145833333333334</v>
      </c>
      <c r="P1125">
        <f t="shared" si="208"/>
        <v>1971</v>
      </c>
      <c r="Q1125" s="2">
        <f t="shared" si="209"/>
        <v>25983.916666665627</v>
      </c>
      <c r="R1125">
        <f t="shared" si="210"/>
        <v>-12.193670797250901</v>
      </c>
      <c r="S1125">
        <f>I1125*$O1125/ref!$B$3</f>
        <v>-143.68326385091507</v>
      </c>
      <c r="T1125">
        <f>K1125*$O1125/ref!$B$3</f>
        <v>-3.3819886985387271</v>
      </c>
      <c r="U1125">
        <f>L1125*$O1125/ref!$B$3</f>
        <v>1.2810395553481163E-6</v>
      </c>
      <c r="V1125">
        <f>N1125*$O1125/ref!$B$3</f>
        <v>102.31028906690082</v>
      </c>
      <c r="W1125">
        <f t="shared" si="211"/>
        <v>2</v>
      </c>
      <c r="X1125" t="str">
        <f t="shared" si="212"/>
        <v>2 1971</v>
      </c>
      <c r="AB1125" s="1"/>
    </row>
    <row r="1126" spans="1:28" x14ac:dyDescent="0.3">
      <c r="A1126">
        <v>375</v>
      </c>
      <c r="B1126">
        <v>3</v>
      </c>
      <c r="C1126">
        <f>RS_wells_scenario_1_bgw!C1126-RS_wells_baseline_bgw!C1126</f>
        <v>-8019.9835000038147</v>
      </c>
      <c r="D1126">
        <f>RS_wells_scenario_1_bgw!D1126-RS_wells_baseline_bgw!D1126</f>
        <v>-0.30099999997764826</v>
      </c>
      <c r="E1126">
        <f>RS_wells_scenario_1_bgw!E1126-RS_wells_baseline_bgw!E1126</f>
        <v>0</v>
      </c>
      <c r="F1126">
        <f>RS_wells_scenario_1_bgw!F1126-RS_wells_baseline_bgw!F1126</f>
        <v>0</v>
      </c>
      <c r="G1126">
        <f>RS_wells_scenario_1_bgw!G1126-RS_wells_baseline_bgw!G1126</f>
        <v>0</v>
      </c>
      <c r="H1126" s="19">
        <f>RS_wells_scenario_1_bgw!H1126-RS_wells_baseline_bgw!H1126</f>
        <v>-96976.109799996018</v>
      </c>
      <c r="I1126">
        <f>RS_wells_scenario_1_bgw!I1126-RS_wells_baseline_bgw!I1126</f>
        <v>-497380.80889999866</v>
      </c>
      <c r="J1126">
        <f>RS_wells_scenario_1_bgw!J1126-RS_wells_baseline_bgw!J1126</f>
        <v>4.1742000002413988</v>
      </c>
      <c r="K1126">
        <f>RS_wells_scenario_1_bgw!K1126-RS_wells_baseline_bgw!K1126</f>
        <v>-14520.190000001341</v>
      </c>
      <c r="L1126">
        <f>RS_wells_scenario_1_bgw!L1126-RS_wells_baseline_bgw!L1126</f>
        <v>6.4000000711530447E-3</v>
      </c>
      <c r="M1126">
        <f>RS_wells_scenario_1_bgw!M1126-RS_wells_baseline_bgw!M1126</f>
        <v>0</v>
      </c>
      <c r="N1126">
        <f>RS_wells_scenario_1_bgw!N1126-RS_wells_baseline_bgw!N1126</f>
        <v>424426.26549999416</v>
      </c>
      <c r="O1126">
        <v>10.145833333333334</v>
      </c>
      <c r="P1126">
        <f t="shared" si="208"/>
        <v>1971</v>
      </c>
      <c r="Q1126" s="2">
        <f t="shared" si="209"/>
        <v>25994.06249999896</v>
      </c>
      <c r="R1126">
        <f t="shared" si="210"/>
        <v>-11.945071599083395</v>
      </c>
      <c r="S1126">
        <f>I1126*$O1126/ref!$B$3</f>
        <v>-115.84808976808776</v>
      </c>
      <c r="T1126">
        <f>K1126*$O1126/ref!$B$3</f>
        <v>-3.3819886985387271</v>
      </c>
      <c r="U1126">
        <f>L1126*$O1126/ref!$B$3</f>
        <v>1.4906642345096479E-6</v>
      </c>
      <c r="V1126">
        <f>N1126*$O1126/ref!$B$3</f>
        <v>98.85578861460111</v>
      </c>
      <c r="W1126">
        <f t="shared" si="211"/>
        <v>2</v>
      </c>
      <c r="X1126" t="str">
        <f t="shared" si="212"/>
        <v>2 1971</v>
      </c>
      <c r="AB1126" s="1"/>
    </row>
    <row r="1127" spans="1:28" x14ac:dyDescent="0.3">
      <c r="A1127">
        <v>376</v>
      </c>
      <c r="B1127">
        <v>1</v>
      </c>
      <c r="C1127">
        <f>RS_wells_scenario_1_bgw!C1127-RS_wells_baseline_bgw!C1127</f>
        <v>450024.91339999437</v>
      </c>
      <c r="D1127">
        <f>RS_wells_scenario_1_bgw!D1127-RS_wells_baseline_bgw!D1127</f>
        <v>-0.31380000000353903</v>
      </c>
      <c r="E1127">
        <f>RS_wells_scenario_1_bgw!E1127-RS_wells_baseline_bgw!E1127</f>
        <v>0</v>
      </c>
      <c r="F1127">
        <f>RS_wells_scenario_1_bgw!F1127-RS_wells_baseline_bgw!F1127</f>
        <v>0</v>
      </c>
      <c r="G1127">
        <f>RS_wells_scenario_1_bgw!G1127-RS_wells_baseline_bgw!G1127</f>
        <v>0</v>
      </c>
      <c r="H1127" s="19">
        <f>RS_wells_scenario_1_bgw!H1127-RS_wells_baseline_bgw!H1127</f>
        <v>-129746.13709999621</v>
      </c>
      <c r="I1127">
        <f>RS_wells_scenario_1_bgw!I1127-RS_wells_baseline_bgw!I1127</f>
        <v>-280910.4028000012</v>
      </c>
      <c r="J1127">
        <f>RS_wells_scenario_1_bgw!J1127-RS_wells_baseline_bgw!J1127</f>
        <v>4.479700000025332</v>
      </c>
      <c r="K1127">
        <f>RS_wells_scenario_1_bgw!K1127-RS_wells_baseline_bgw!K1127</f>
        <v>-14520.190000001341</v>
      </c>
      <c r="L1127">
        <f>RS_wells_scenario_1_bgw!L1127-RS_wells_baseline_bgw!L1127</f>
        <v>231902.94920000434</v>
      </c>
      <c r="M1127">
        <f>RS_wells_scenario_1_bgw!M1127-RS_wells_baseline_bgw!M1127</f>
        <v>0</v>
      </c>
      <c r="N1127">
        <f>RS_wells_scenario_1_bgw!N1127-RS_wells_baseline_bgw!N1127</f>
        <v>372806.21019999683</v>
      </c>
      <c r="O1127">
        <v>10.145833333333334</v>
      </c>
      <c r="P1127">
        <f t="shared" si="208"/>
        <v>1971</v>
      </c>
      <c r="Q1127" s="2">
        <f t="shared" si="209"/>
        <v>26004.208333332292</v>
      </c>
      <c r="R1127">
        <f t="shared" si="210"/>
        <v>-11.513226742267882</v>
      </c>
      <c r="S1127">
        <f>I1127*$O1127/ref!$B$3</f>
        <v>-65.428607171908766</v>
      </c>
      <c r="T1127">
        <f>K1127*$O1127/ref!$B$3</f>
        <v>-3.3819886985387271</v>
      </c>
      <c r="U1127">
        <f>L1127*$O1127/ref!$B$3</f>
        <v>54.013973188514939</v>
      </c>
      <c r="V1127">
        <f>N1127*$O1127/ref!$B$3</f>
        <v>86.832637151533547</v>
      </c>
      <c r="W1127">
        <f t="shared" si="211"/>
        <v>3</v>
      </c>
      <c r="X1127" t="str">
        <f t="shared" si="212"/>
        <v>3 1971</v>
      </c>
      <c r="AB1127" s="1"/>
    </row>
    <row r="1128" spans="1:28" x14ac:dyDescent="0.3">
      <c r="A1128">
        <v>376</v>
      </c>
      <c r="B1128">
        <v>2</v>
      </c>
      <c r="C1128">
        <f>RS_wells_scenario_1_bgw!C1128-RS_wells_baseline_bgw!C1128</f>
        <v>357514.31069999933</v>
      </c>
      <c r="D1128">
        <f>RS_wells_scenario_1_bgw!D1128-RS_wells_baseline_bgw!D1128</f>
        <v>-0.32689999998547137</v>
      </c>
      <c r="E1128">
        <f>RS_wells_scenario_1_bgw!E1128-RS_wells_baseline_bgw!E1128</f>
        <v>0</v>
      </c>
      <c r="F1128">
        <f>RS_wells_scenario_1_bgw!F1128-RS_wells_baseline_bgw!F1128</f>
        <v>0</v>
      </c>
      <c r="G1128">
        <f>RS_wells_scenario_1_bgw!G1128-RS_wells_baseline_bgw!G1128</f>
        <v>0</v>
      </c>
      <c r="H1128" s="19">
        <f>RS_wells_scenario_1_bgw!H1128-RS_wells_baseline_bgw!H1128</f>
        <v>-73059.893000006676</v>
      </c>
      <c r="I1128">
        <f>RS_wells_scenario_1_bgw!I1128-RS_wells_baseline_bgw!I1128</f>
        <v>-141308.37380000018</v>
      </c>
      <c r="J1128">
        <f>RS_wells_scenario_1_bgw!J1128-RS_wells_baseline_bgw!J1128</f>
        <v>4.7609000001102686</v>
      </c>
      <c r="K1128">
        <f>RS_wells_scenario_1_bgw!K1128-RS_wells_baseline_bgw!K1128</f>
        <v>-14520.190000001341</v>
      </c>
      <c r="L1128">
        <f>RS_wells_scenario_1_bgw!L1128-RS_wells_baseline_bgw!L1128</f>
        <v>228695.44629999995</v>
      </c>
      <c r="M1128">
        <f>RS_wells_scenario_1_bgw!M1128-RS_wells_baseline_bgw!M1128</f>
        <v>0</v>
      </c>
      <c r="N1128">
        <f>RS_wells_scenario_1_bgw!N1128-RS_wells_baseline_bgw!N1128</f>
        <v>373909.37380000949</v>
      </c>
      <c r="O1128">
        <v>10.145833333333334</v>
      </c>
      <c r="P1128">
        <f t="shared" si="208"/>
        <v>1971</v>
      </c>
      <c r="Q1128" s="2">
        <f t="shared" si="209"/>
        <v>26014.354166665624</v>
      </c>
      <c r="R1128">
        <f t="shared" si="210"/>
        <v>-10.239845745704837</v>
      </c>
      <c r="S1128">
        <f>I1128*$O1128/ref!$B$3</f>
        <v>-32.913021331018562</v>
      </c>
      <c r="T1128">
        <f>K1128*$O1128/ref!$B$3</f>
        <v>-3.3819886985387271</v>
      </c>
      <c r="U1128">
        <f>L1128*$O1128/ref!$B$3</f>
        <v>53.266893531957834</v>
      </c>
      <c r="V1128">
        <f>N1128*$O1128/ref!$B$3</f>
        <v>87.089581917950639</v>
      </c>
      <c r="W1128">
        <f t="shared" si="211"/>
        <v>3</v>
      </c>
      <c r="X1128" t="str">
        <f t="shared" si="212"/>
        <v>3 1971</v>
      </c>
      <c r="AB1128" s="1"/>
    </row>
    <row r="1129" spans="1:28" x14ac:dyDescent="0.3">
      <c r="A1129">
        <v>376</v>
      </c>
      <c r="B1129">
        <v>3</v>
      </c>
      <c r="C1129">
        <f>RS_wells_scenario_1_bgw!C1129-RS_wells_baseline_bgw!C1129</f>
        <v>549488.48919999599</v>
      </c>
      <c r="D1129">
        <f>RS_wells_scenario_1_bgw!D1129-RS_wells_baseline_bgw!D1129</f>
        <v>-0.34070000005885959</v>
      </c>
      <c r="E1129">
        <f>RS_wells_scenario_1_bgw!E1129-RS_wells_baseline_bgw!E1129</f>
        <v>0</v>
      </c>
      <c r="F1129">
        <f>RS_wells_scenario_1_bgw!F1129-RS_wells_baseline_bgw!F1129</f>
        <v>0</v>
      </c>
      <c r="G1129">
        <f>RS_wells_scenario_1_bgw!G1129-RS_wells_baseline_bgw!G1129</f>
        <v>0</v>
      </c>
      <c r="H1129" s="19">
        <f>RS_wells_scenario_1_bgw!H1129-RS_wells_baseline_bgw!H1129</f>
        <v>-15345.422299996018</v>
      </c>
      <c r="I1129">
        <f>RS_wells_scenario_1_bgw!I1129-RS_wells_baseline_bgw!I1129</f>
        <v>-74872.764799999073</v>
      </c>
      <c r="J1129">
        <f>RS_wells_scenario_1_bgw!J1129-RS_wells_baseline_bgw!J1129</f>
        <v>5.0100000007078052</v>
      </c>
      <c r="K1129">
        <f>RS_wells_scenario_1_bgw!K1129-RS_wells_baseline_bgw!K1129</f>
        <v>-14520.190000001341</v>
      </c>
      <c r="L1129">
        <f>RS_wells_scenario_1_bgw!L1129-RS_wells_baseline_bgw!L1129</f>
        <v>222146.44140000641</v>
      </c>
      <c r="M1129">
        <f>RS_wells_scenario_1_bgw!M1129-RS_wells_baseline_bgw!M1129</f>
        <v>0</v>
      </c>
      <c r="N1129">
        <f>RS_wells_scenario_1_bgw!N1129-RS_wells_baseline_bgw!N1129</f>
        <v>358302.86969999969</v>
      </c>
      <c r="O1129">
        <v>10.145833333333334</v>
      </c>
      <c r="P1129">
        <f t="shared" si="208"/>
        <v>1971</v>
      </c>
      <c r="Q1129" s="2">
        <f t="shared" si="209"/>
        <v>26024.499999998956</v>
      </c>
      <c r="R1129">
        <f t="shared" si="210"/>
        <v>-8.5600983276058589</v>
      </c>
      <c r="S1129">
        <f>I1129*$O1129/ref!$B$3</f>
        <v>-17.439086153963665</v>
      </c>
      <c r="T1129">
        <f>K1129*$O1129/ref!$B$3</f>
        <v>-3.3819886985387271</v>
      </c>
      <c r="U1129">
        <f>L1129*$O1129/ref!$B$3</f>
        <v>51.741523646408758</v>
      </c>
      <c r="V1129">
        <f>N1129*$O1129/ref!$B$3</f>
        <v>83.454572975923952</v>
      </c>
      <c r="W1129">
        <f t="shared" si="211"/>
        <v>3</v>
      </c>
      <c r="X1129" t="str">
        <f t="shared" si="212"/>
        <v>3 1971</v>
      </c>
      <c r="AB1129" s="1"/>
    </row>
    <row r="1130" spans="1:28" x14ac:dyDescent="0.3">
      <c r="A1130">
        <v>377</v>
      </c>
      <c r="B1130">
        <v>1</v>
      </c>
      <c r="C1130">
        <f>RS_wells_scenario_1_bgw!C1130-RS_wells_baseline_bgw!C1130</f>
        <v>-464262.09870000184</v>
      </c>
      <c r="D1130">
        <f>RS_wells_scenario_1_bgw!D1130-RS_wells_baseline_bgw!D1130</f>
        <v>-0.35500000009778887</v>
      </c>
      <c r="E1130">
        <f>RS_wells_scenario_1_bgw!E1130-RS_wells_baseline_bgw!E1130</f>
        <v>-305650.78999999911</v>
      </c>
      <c r="F1130">
        <f>RS_wells_scenario_1_bgw!F1130-RS_wells_baseline_bgw!F1130</f>
        <v>0</v>
      </c>
      <c r="G1130">
        <f>RS_wells_scenario_1_bgw!G1130-RS_wells_baseline_bgw!G1130</f>
        <v>0</v>
      </c>
      <c r="H1130" s="19">
        <f>RS_wells_scenario_1_bgw!H1130-RS_wells_baseline_bgw!H1130</f>
        <v>-100864.1229000017</v>
      </c>
      <c r="I1130">
        <f>RS_wells_scenario_1_bgw!I1130-RS_wells_baseline_bgw!I1130</f>
        <v>-78955.906300000846</v>
      </c>
      <c r="J1130">
        <f>RS_wells_scenario_1_bgw!J1130-RS_wells_baseline_bgw!J1130</f>
        <v>5.2257000003010035</v>
      </c>
      <c r="K1130">
        <f>RS_wells_scenario_1_bgw!K1130-RS_wells_baseline_bgw!K1130</f>
        <v>-1311498.0799999982</v>
      </c>
      <c r="L1130">
        <f>RS_wells_scenario_1_bgw!L1130-RS_wells_baseline_bgw!L1130</f>
        <v>200116.25400000811</v>
      </c>
      <c r="M1130">
        <f>RS_wells_scenario_1_bgw!M1130-RS_wells_baseline_bgw!M1130</f>
        <v>0</v>
      </c>
      <c r="N1130">
        <f>RS_wells_scenario_1_bgw!N1130-RS_wells_baseline_bgw!N1130</f>
        <v>336616.80629999936</v>
      </c>
      <c r="O1130">
        <v>10.145833333333334</v>
      </c>
      <c r="P1130">
        <f t="shared" si="208"/>
        <v>1971</v>
      </c>
      <c r="Q1130" s="2">
        <f t="shared" si="209"/>
        <v>26034.645833332288</v>
      </c>
      <c r="R1130">
        <f t="shared" si="210"/>
        <v>-10.022472604811021</v>
      </c>
      <c r="S1130">
        <f>I1130*$O1130/ref!$B$3</f>
        <v>-18.390116299405236</v>
      </c>
      <c r="T1130">
        <f>K1130*$O1130/ref!$B$3</f>
        <v>-305.46925933578166</v>
      </c>
      <c r="U1130">
        <f>L1130*$O1130/ref!$B$3</f>
        <v>46.610334260217684</v>
      </c>
      <c r="V1130">
        <f>N1130*$O1130/ref!$B$3</f>
        <v>78.403535673065733</v>
      </c>
      <c r="W1130">
        <f t="shared" si="211"/>
        <v>4</v>
      </c>
      <c r="X1130" t="str">
        <f t="shared" si="212"/>
        <v>4 1971</v>
      </c>
      <c r="AB1130" s="1"/>
    </row>
    <row r="1131" spans="1:28" x14ac:dyDescent="0.3">
      <c r="A1131">
        <v>377</v>
      </c>
      <c r="B1131">
        <v>2</v>
      </c>
      <c r="C1131">
        <f>RS_wells_scenario_1_bgw!C1131-RS_wells_baseline_bgw!C1131</f>
        <v>-436475.87549999356</v>
      </c>
      <c r="D1131">
        <f>RS_wells_scenario_1_bgw!D1131-RS_wells_baseline_bgw!D1131</f>
        <v>-0.3697999999858439</v>
      </c>
      <c r="E1131">
        <f>RS_wells_scenario_1_bgw!E1131-RS_wells_baseline_bgw!E1131</f>
        <v>-305650.78999999911</v>
      </c>
      <c r="F1131">
        <f>RS_wells_scenario_1_bgw!F1131-RS_wells_baseline_bgw!F1131</f>
        <v>0</v>
      </c>
      <c r="G1131">
        <f>RS_wells_scenario_1_bgw!G1131-RS_wells_baseline_bgw!G1131</f>
        <v>0</v>
      </c>
      <c r="H1131" s="19">
        <f>RS_wells_scenario_1_bgw!H1131-RS_wells_baseline_bgw!H1131</f>
        <v>-112816.38409999758</v>
      </c>
      <c r="I1131">
        <f>RS_wells_scenario_1_bgw!I1131-RS_wells_baseline_bgw!I1131</f>
        <v>-48706.597700001672</v>
      </c>
      <c r="J1131">
        <f>RS_wells_scenario_1_bgw!J1131-RS_wells_baseline_bgw!J1131</f>
        <v>5.4306000000797212</v>
      </c>
      <c r="K1131">
        <f>RS_wells_scenario_1_bgw!K1131-RS_wells_baseline_bgw!K1131</f>
        <v>-1311498.0799999982</v>
      </c>
      <c r="L1131">
        <f>RS_wells_scenario_1_bgw!L1131-RS_wells_baseline_bgw!L1131</f>
        <v>197408.43600000441</v>
      </c>
      <c r="M1131">
        <f>RS_wells_scenario_1_bgw!M1131-RS_wells_baseline_bgw!M1131</f>
        <v>0</v>
      </c>
      <c r="N1131">
        <f>RS_wells_scenario_1_bgw!N1131-RS_wells_baseline_bgw!N1131</f>
        <v>330979.40820000321</v>
      </c>
      <c r="O1131">
        <v>10.145833333333334</v>
      </c>
      <c r="P1131">
        <f t="shared" si="208"/>
        <v>1971</v>
      </c>
      <c r="Q1131" s="2">
        <f t="shared" si="209"/>
        <v>26044.79166666562</v>
      </c>
      <c r="R1131">
        <f t="shared" si="210"/>
        <v>-10.167143008018346</v>
      </c>
      <c r="S1131">
        <f>I1131*$O1131/ref!$B$3</f>
        <v>-11.344559745131626</v>
      </c>
      <c r="T1131">
        <f>K1131*$O1131/ref!$B$3</f>
        <v>-305.46925933578166</v>
      </c>
      <c r="U1131">
        <f>L1131*$O1131/ref!$B$3</f>
        <v>45.979639353765954</v>
      </c>
      <c r="V1131">
        <f>N1131*$O1131/ref!$B$3</f>
        <v>77.090493855889179</v>
      </c>
      <c r="W1131">
        <f t="shared" si="211"/>
        <v>4</v>
      </c>
      <c r="X1131" t="str">
        <f t="shared" si="212"/>
        <v>4 1971</v>
      </c>
      <c r="AB1131" s="1"/>
    </row>
    <row r="1132" spans="1:28" x14ac:dyDescent="0.3">
      <c r="A1132">
        <v>377</v>
      </c>
      <c r="B1132">
        <v>3</v>
      </c>
      <c r="C1132">
        <f>RS_wells_scenario_1_bgw!C1132-RS_wells_baseline_bgw!C1132</f>
        <v>-429037.55650000274</v>
      </c>
      <c r="D1132">
        <f>RS_wells_scenario_1_bgw!D1132-RS_wells_baseline_bgw!D1132</f>
        <v>-0.38760000001639128</v>
      </c>
      <c r="E1132">
        <f>RS_wells_scenario_1_bgw!E1132-RS_wells_baseline_bgw!E1132</f>
        <v>-305650.78999999911</v>
      </c>
      <c r="F1132">
        <f>RS_wells_scenario_1_bgw!F1132-RS_wells_baseline_bgw!F1132</f>
        <v>0</v>
      </c>
      <c r="G1132">
        <f>RS_wells_scenario_1_bgw!G1132-RS_wells_baseline_bgw!G1132</f>
        <v>0</v>
      </c>
      <c r="H1132" s="19">
        <f>RS_wells_scenario_1_bgw!H1132-RS_wells_baseline_bgw!H1132</f>
        <v>-109526.20949999988</v>
      </c>
      <c r="I1132">
        <f>RS_wells_scenario_1_bgw!I1132-RS_wells_baseline_bgw!I1132</f>
        <v>-48759.829400000162</v>
      </c>
      <c r="J1132">
        <f>RS_wells_scenario_1_bgw!J1132-RS_wells_baseline_bgw!J1132</f>
        <v>5.6230999999679625</v>
      </c>
      <c r="K1132">
        <f>RS_wells_scenario_1_bgw!K1132-RS_wells_baseline_bgw!K1132</f>
        <v>-1311498.0799999982</v>
      </c>
      <c r="L1132">
        <f>RS_wells_scenario_1_bgw!L1132-RS_wells_baseline_bgw!L1132</f>
        <v>194841.09209999442</v>
      </c>
      <c r="M1132">
        <f>RS_wells_scenario_1_bgw!M1132-RS_wells_baseline_bgw!M1132</f>
        <v>0</v>
      </c>
      <c r="N1132">
        <f>RS_wells_scenario_1_bgw!N1132-RS_wells_baseline_bgw!N1132</f>
        <v>329583.04089999944</v>
      </c>
      <c r="O1132">
        <v>10.145833333333334</v>
      </c>
      <c r="P1132">
        <f t="shared" si="208"/>
        <v>1971</v>
      </c>
      <c r="Q1132" s="2">
        <f t="shared" si="209"/>
        <v>26054.937499998952</v>
      </c>
      <c r="R1132">
        <f t="shared" si="210"/>
        <v>-10.059776641466193</v>
      </c>
      <c r="S1132">
        <f>I1132*$O1132/ref!$B$3</f>
        <v>-11.356958274889079</v>
      </c>
      <c r="T1132">
        <f>K1132*$O1132/ref!$B$3</f>
        <v>-305.46925933578166</v>
      </c>
      <c r="U1132">
        <f>L1132*$O1132/ref!$B$3</f>
        <v>45.381663152690393</v>
      </c>
      <c r="V1132">
        <f>N1132*$O1132/ref!$B$3</f>
        <v>76.765257173199672</v>
      </c>
      <c r="W1132">
        <f t="shared" si="211"/>
        <v>4</v>
      </c>
      <c r="X1132" t="str">
        <f t="shared" si="212"/>
        <v>4 1971</v>
      </c>
      <c r="AB1132" s="1"/>
    </row>
    <row r="1133" spans="1:28" x14ac:dyDescent="0.3">
      <c r="A1133">
        <v>378</v>
      </c>
      <c r="B1133">
        <v>1</v>
      </c>
      <c r="C1133">
        <f>RS_wells_scenario_1_bgw!C1133-RS_wells_baseline_bgw!C1133</f>
        <v>-799051.9714999944</v>
      </c>
      <c r="D1133">
        <f>RS_wells_scenario_1_bgw!D1133-RS_wells_baseline_bgw!D1133</f>
        <v>-0.40369999990798533</v>
      </c>
      <c r="E1133">
        <f>RS_wells_scenario_1_bgw!E1133-RS_wells_baseline_bgw!E1133</f>
        <v>-479348.53000000119</v>
      </c>
      <c r="F1133">
        <f>RS_wells_scenario_1_bgw!F1133-RS_wells_baseline_bgw!F1133</f>
        <v>0</v>
      </c>
      <c r="G1133">
        <f>RS_wells_scenario_1_bgw!G1133-RS_wells_baseline_bgw!G1133</f>
        <v>0</v>
      </c>
      <c r="H1133" s="19">
        <f>RS_wells_scenario_1_bgw!H1133-RS_wells_baseline_bgw!H1133</f>
        <v>-124502.61419999599</v>
      </c>
      <c r="I1133">
        <f>RS_wells_scenario_1_bgw!I1133-RS_wells_baseline_bgw!I1133</f>
        <v>109286.18839998543</v>
      </c>
      <c r="J1133">
        <f>RS_wells_scenario_1_bgw!J1133-RS_wells_baseline_bgw!J1133</f>
        <v>5.7996000000275671</v>
      </c>
      <c r="K1133">
        <f>RS_wells_scenario_1_bgw!K1133-RS_wells_baseline_bgw!K1133</f>
        <v>-2048555.5</v>
      </c>
      <c r="L1133">
        <f>RS_wells_scenario_1_bgw!L1133-RS_wells_baseline_bgw!L1133</f>
        <v>226608.377700001</v>
      </c>
      <c r="M1133">
        <f>RS_wells_scenario_1_bgw!M1133-RS_wells_baseline_bgw!M1133</f>
        <v>0</v>
      </c>
      <c r="N1133">
        <f>RS_wells_scenario_1_bgw!N1133-RS_wells_baseline_bgw!N1133</f>
        <v>325081.76709999144</v>
      </c>
      <c r="O1133">
        <v>10.145833333333334</v>
      </c>
      <c r="P1133">
        <f t="shared" si="208"/>
        <v>1971</v>
      </c>
      <c r="Q1133" s="2">
        <f t="shared" si="209"/>
        <v>26065.083333332284</v>
      </c>
      <c r="R1133">
        <f t="shared" si="210"/>
        <v>-10.299756730813</v>
      </c>
      <c r="S1133">
        <f>I1133*$O1133/ref!$B$3</f>
        <v>25.454532900402178</v>
      </c>
      <c r="T1133">
        <f>K1133*$O1133/ref!$B$3</f>
        <v>-477.14193473561375</v>
      </c>
      <c r="U1133">
        <f>L1133*$O1133/ref!$B$3</f>
        <v>52.780781269083107</v>
      </c>
      <c r="V1133">
        <f>N1133*$O1133/ref!$B$3</f>
        <v>75.716837206198278</v>
      </c>
      <c r="W1133">
        <f t="shared" si="211"/>
        <v>5</v>
      </c>
      <c r="X1133" t="str">
        <f t="shared" si="212"/>
        <v>5 1971</v>
      </c>
      <c r="AB1133" s="1"/>
    </row>
    <row r="1134" spans="1:28" x14ac:dyDescent="0.3">
      <c r="A1134">
        <v>378</v>
      </c>
      <c r="B1134">
        <v>2</v>
      </c>
      <c r="C1134">
        <f>RS_wells_scenario_1_bgw!C1134-RS_wells_baseline_bgw!C1134</f>
        <v>-773736.19009999931</v>
      </c>
      <c r="D1134">
        <f>RS_wells_scenario_1_bgw!D1134-RS_wells_baseline_bgw!D1134</f>
        <v>-0.4204000000609085</v>
      </c>
      <c r="E1134">
        <f>RS_wells_scenario_1_bgw!E1134-RS_wells_baseline_bgw!E1134</f>
        <v>-479348.53000000119</v>
      </c>
      <c r="F1134">
        <f>RS_wells_scenario_1_bgw!F1134-RS_wells_baseline_bgw!F1134</f>
        <v>0</v>
      </c>
      <c r="G1134">
        <f>RS_wells_scenario_1_bgw!G1134-RS_wells_baseline_bgw!G1134</f>
        <v>0</v>
      </c>
      <c r="H1134" s="19">
        <f>RS_wells_scenario_1_bgw!H1134-RS_wells_baseline_bgw!H1134</f>
        <v>-126346.64989998937</v>
      </c>
      <c r="I1134">
        <f>RS_wells_scenario_1_bgw!I1134-RS_wells_baseline_bgw!I1134</f>
        <v>113812.64640000463</v>
      </c>
      <c r="J1134">
        <f>RS_wells_scenario_1_bgw!J1134-RS_wells_baseline_bgw!J1134</f>
        <v>5.9676000000908971</v>
      </c>
      <c r="K1134">
        <f>RS_wells_scenario_1_bgw!K1134-RS_wells_baseline_bgw!K1134</f>
        <v>-2048555.5</v>
      </c>
      <c r="L1134">
        <f>RS_wells_scenario_1_bgw!L1134-RS_wells_baseline_bgw!L1134</f>
        <v>227010.51740000397</v>
      </c>
      <c r="M1134">
        <f>RS_wells_scenario_1_bgw!M1134-RS_wells_baseline_bgw!M1134</f>
        <v>0</v>
      </c>
      <c r="N1134">
        <f>RS_wells_scenario_1_bgw!N1134-RS_wells_baseline_bgw!N1134</f>
        <v>323782.59899999201</v>
      </c>
      <c r="O1134">
        <v>10.145833333333334</v>
      </c>
      <c r="P1134">
        <f t="shared" si="208"/>
        <v>1971</v>
      </c>
      <c r="Q1134" s="2">
        <f t="shared" si="209"/>
        <v>26075.229166665617</v>
      </c>
      <c r="R1134">
        <f t="shared" si="210"/>
        <v>-10.312239379151922</v>
      </c>
      <c r="S1134">
        <f>I1134*$O1134/ref!$B$3</f>
        <v>26.508818677687028</v>
      </c>
      <c r="T1134">
        <f>K1134*$O1134/ref!$B$3</f>
        <v>-477.14193473561375</v>
      </c>
      <c r="U1134">
        <f>L1134*$O1134/ref!$B$3</f>
        <v>52.874446153677852</v>
      </c>
      <c r="V1134">
        <f>N1134*$O1134/ref!$B$3</f>
        <v>75.41423979998666</v>
      </c>
      <c r="W1134">
        <f t="shared" si="211"/>
        <v>5</v>
      </c>
      <c r="X1134" t="str">
        <f t="shared" si="212"/>
        <v>5 1971</v>
      </c>
      <c r="AB1134" s="1"/>
    </row>
    <row r="1135" spans="1:28" x14ac:dyDescent="0.3">
      <c r="A1135">
        <v>378</v>
      </c>
      <c r="B1135">
        <v>3</v>
      </c>
      <c r="C1135">
        <f>RS_wells_scenario_1_bgw!C1135-RS_wells_baseline_bgw!C1135</f>
        <v>-747251.48179999739</v>
      </c>
      <c r="D1135">
        <f>RS_wells_scenario_1_bgw!D1135-RS_wells_baseline_bgw!D1135</f>
        <v>-0.4378000000724569</v>
      </c>
      <c r="E1135">
        <f>RS_wells_scenario_1_bgw!E1135-RS_wells_baseline_bgw!E1135</f>
        <v>-479348.53000000119</v>
      </c>
      <c r="F1135">
        <f>RS_wells_scenario_1_bgw!F1135-RS_wells_baseline_bgw!F1135</f>
        <v>0</v>
      </c>
      <c r="G1135">
        <f>RS_wells_scenario_1_bgw!G1135-RS_wells_baseline_bgw!G1135</f>
        <v>0</v>
      </c>
      <c r="H1135" s="19">
        <f>RS_wells_scenario_1_bgw!H1135-RS_wells_baseline_bgw!H1135</f>
        <v>-136331.95580001175</v>
      </c>
      <c r="I1135">
        <f>RS_wells_scenario_1_bgw!I1135-RS_wells_baseline_bgw!I1135</f>
        <v>161831.96619999409</v>
      </c>
      <c r="J1135">
        <f>RS_wells_scenario_1_bgw!J1135-RS_wells_baseline_bgw!J1135</f>
        <v>6.1266000000759959</v>
      </c>
      <c r="K1135">
        <f>RS_wells_scenario_1_bgw!K1135-RS_wells_baseline_bgw!K1135</f>
        <v>-2048555.5</v>
      </c>
      <c r="L1135">
        <f>RS_wells_scenario_1_bgw!L1135-RS_wells_baseline_bgw!L1135</f>
        <v>227683.50729999691</v>
      </c>
      <c r="M1135">
        <f>RS_wells_scenario_1_bgw!M1135-RS_wells_baseline_bgw!M1135</f>
        <v>0</v>
      </c>
      <c r="N1135">
        <f>RS_wells_scenario_1_bgw!N1135-RS_wells_baseline_bgw!N1135</f>
        <v>321356.27780000865</v>
      </c>
      <c r="O1135">
        <v>10.145833333333334</v>
      </c>
      <c r="P1135">
        <f t="shared" si="208"/>
        <v>1971</v>
      </c>
      <c r="Q1135" s="2">
        <f t="shared" si="209"/>
        <v>26085.374999998949</v>
      </c>
      <c r="R1135">
        <f t="shared" si="210"/>
        <v>-10.485411995418566</v>
      </c>
      <c r="S1135">
        <f>I1135*$O1135/ref!$B$3</f>
        <v>37.693300208236302</v>
      </c>
      <c r="T1135">
        <f>K1135*$O1135/ref!$B$3</f>
        <v>-477.14193473561375</v>
      </c>
      <c r="U1135">
        <f>L1135*$O1135/ref!$B$3</f>
        <v>53.031196460389175</v>
      </c>
      <c r="V1135">
        <f>N1135*$O1135/ref!$B$3</f>
        <v>74.84911008216838</v>
      </c>
      <c r="W1135">
        <f t="shared" si="211"/>
        <v>5</v>
      </c>
      <c r="X1135" t="str">
        <f t="shared" si="212"/>
        <v>5 1971</v>
      </c>
      <c r="AB1135" s="1"/>
    </row>
    <row r="1136" spans="1:28" x14ac:dyDescent="0.3">
      <c r="A1136">
        <v>379</v>
      </c>
      <c r="B1136">
        <v>1</v>
      </c>
      <c r="C1136">
        <f>RS_wells_scenario_1_bgw!C1136-RS_wells_baseline_bgw!C1136</f>
        <v>-2193198.5778000057</v>
      </c>
      <c r="D1136">
        <f>RS_wells_scenario_1_bgw!D1136-RS_wells_baseline_bgw!D1136</f>
        <v>-0.45579999999608845</v>
      </c>
      <c r="E1136">
        <f>RS_wells_scenario_1_bgw!E1136-RS_wells_baseline_bgw!E1136</f>
        <v>-1141536.75</v>
      </c>
      <c r="F1136">
        <f>RS_wells_scenario_1_bgw!F1136-RS_wells_baseline_bgw!F1136</f>
        <v>0</v>
      </c>
      <c r="G1136">
        <f>RS_wells_scenario_1_bgw!G1136-RS_wells_baseline_bgw!G1136</f>
        <v>0</v>
      </c>
      <c r="H1136" s="19">
        <f>RS_wells_scenario_1_bgw!H1136-RS_wells_baseline_bgw!H1136</f>
        <v>-64567.399099990726</v>
      </c>
      <c r="I1136">
        <f>RS_wells_scenario_1_bgw!I1136-RS_wells_baseline_bgw!I1136</f>
        <v>731333.83570000529</v>
      </c>
      <c r="J1136">
        <f>RS_wells_scenario_1_bgw!J1136-RS_wells_baseline_bgw!J1136</f>
        <v>6.330599999986589</v>
      </c>
      <c r="K1136">
        <f>RS_wells_scenario_1_bgw!K1136-RS_wells_baseline_bgw!K1136</f>
        <v>-4858440.5699999928</v>
      </c>
      <c r="L1136">
        <f>RS_wells_scenario_1_bgw!L1136-RS_wells_baseline_bgw!L1136</f>
        <v>401639.45700000226</v>
      </c>
      <c r="M1136">
        <f>RS_wells_scenario_1_bgw!M1136-RS_wells_baseline_bgw!M1136</f>
        <v>0</v>
      </c>
      <c r="N1136">
        <f>RS_wells_scenario_1_bgw!N1136-RS_wells_baseline_bgw!N1136</f>
        <v>285742.09129999578</v>
      </c>
      <c r="O1136">
        <v>10.145833333333334</v>
      </c>
      <c r="P1136">
        <f t="shared" si="208"/>
        <v>1971</v>
      </c>
      <c r="Q1136" s="2">
        <f t="shared" si="209"/>
        <v>26095.520833332281</v>
      </c>
      <c r="R1136">
        <f t="shared" si="210"/>
        <v>-8.0254178785793009</v>
      </c>
      <c r="S1136">
        <f>I1136*$O1136/ref!$B$3</f>
        <v>170.33955941321483</v>
      </c>
      <c r="T1136">
        <f>K1136*$O1136/ref!$B$3</f>
        <v>-1131.609923855026</v>
      </c>
      <c r="U1136">
        <f>L1136*$O1136/ref!$B$3</f>
        <v>93.54836985336371</v>
      </c>
      <c r="V1136">
        <f>N1136*$O1136/ref!$B$3</f>
        <v>66.553986103027412</v>
      </c>
      <c r="W1136">
        <f t="shared" si="211"/>
        <v>6</v>
      </c>
      <c r="X1136" t="str">
        <f t="shared" si="212"/>
        <v>6 1971</v>
      </c>
      <c r="AB1136" s="1"/>
    </row>
    <row r="1137" spans="1:28" x14ac:dyDescent="0.3">
      <c r="A1137">
        <v>379</v>
      </c>
      <c r="B1137">
        <v>2</v>
      </c>
      <c r="C1137">
        <f>RS_wells_scenario_1_bgw!C1137-RS_wells_baseline_bgw!C1137</f>
        <v>-2065647.9925999939</v>
      </c>
      <c r="D1137">
        <f>RS_wells_scenario_1_bgw!D1137-RS_wells_baseline_bgw!D1137</f>
        <v>-0.47539999999571592</v>
      </c>
      <c r="E1137">
        <f>RS_wells_scenario_1_bgw!E1137-RS_wells_baseline_bgw!E1137</f>
        <v>-1141536.75</v>
      </c>
      <c r="F1137">
        <f>RS_wells_scenario_1_bgw!F1137-RS_wells_baseline_bgw!F1137</f>
        <v>0</v>
      </c>
      <c r="G1137">
        <f>RS_wells_scenario_1_bgw!G1137-RS_wells_baseline_bgw!G1137</f>
        <v>0</v>
      </c>
      <c r="H1137" s="19">
        <f>RS_wells_scenario_1_bgw!H1137-RS_wells_baseline_bgw!H1137</f>
        <v>-86693.000900000334</v>
      </c>
      <c r="I1137">
        <f>RS_wells_scenario_1_bgw!I1137-RS_wells_baseline_bgw!I1137</f>
        <v>882722.20180000365</v>
      </c>
      <c r="J1137">
        <f>RS_wells_scenario_1_bgw!J1137-RS_wells_baseline_bgw!J1137</f>
        <v>6.5161000001244247</v>
      </c>
      <c r="K1137">
        <f>RS_wells_scenario_1_bgw!K1137-RS_wells_baseline_bgw!K1137</f>
        <v>-4858440.5699999928</v>
      </c>
      <c r="L1137">
        <f>RS_wells_scenario_1_bgw!L1137-RS_wells_baseline_bgw!L1137</f>
        <v>405331.06300000846</v>
      </c>
      <c r="M1137">
        <f>RS_wells_scenario_1_bgw!M1137-RS_wells_baseline_bgw!M1137</f>
        <v>0</v>
      </c>
      <c r="N1137">
        <f>RS_wells_scenario_1_bgw!N1137-RS_wells_baseline_bgw!N1137</f>
        <v>274464.98049999774</v>
      </c>
      <c r="O1137">
        <v>10.145833333333334</v>
      </c>
      <c r="P1137">
        <f t="shared" si="208"/>
        <v>1971</v>
      </c>
      <c r="Q1137" s="2">
        <f t="shared" si="209"/>
        <v>26105.666666665613</v>
      </c>
      <c r="R1137">
        <f t="shared" si="210"/>
        <v>-8.2739514639174807</v>
      </c>
      <c r="S1137">
        <f>I1137*$O1137/ref!$B$3</f>
        <v>205.60037509402824</v>
      </c>
      <c r="T1137">
        <f>K1137*$O1137/ref!$B$3</f>
        <v>-1131.609923855026</v>
      </c>
      <c r="U1137">
        <f>L1137*$O1137/ref!$B$3</f>
        <v>94.408205005071608</v>
      </c>
      <c r="V1137">
        <f>N1137*$O1137/ref!$B$3</f>
        <v>63.927363360641891</v>
      </c>
      <c r="W1137">
        <f t="shared" si="211"/>
        <v>6</v>
      </c>
      <c r="X1137" t="str">
        <f t="shared" si="212"/>
        <v>6 1971</v>
      </c>
      <c r="AB1137" s="1"/>
    </row>
    <row r="1138" spans="1:28" x14ac:dyDescent="0.3">
      <c r="A1138">
        <v>379</v>
      </c>
      <c r="B1138">
        <v>3</v>
      </c>
      <c r="C1138">
        <f>RS_wells_scenario_1_bgw!C1138-RS_wells_baseline_bgw!C1138</f>
        <v>-1979994.895600006</v>
      </c>
      <c r="D1138">
        <f>RS_wells_scenario_1_bgw!D1138-RS_wells_baseline_bgw!D1138</f>
        <v>-0.49459999997634441</v>
      </c>
      <c r="E1138">
        <f>RS_wells_scenario_1_bgw!E1138-RS_wells_baseline_bgw!E1138</f>
        <v>-1141536.75</v>
      </c>
      <c r="F1138">
        <f>RS_wells_scenario_1_bgw!F1138-RS_wells_baseline_bgw!F1138</f>
        <v>0</v>
      </c>
      <c r="G1138">
        <f>RS_wells_scenario_1_bgw!G1138-RS_wells_baseline_bgw!G1138</f>
        <v>0</v>
      </c>
      <c r="H1138" s="19">
        <f>RS_wells_scenario_1_bgw!H1138-RS_wells_baseline_bgw!H1138</f>
        <v>-39759.455899998546</v>
      </c>
      <c r="I1138">
        <f>RS_wells_scenario_1_bgw!I1138-RS_wells_baseline_bgw!I1138</f>
        <v>966016.26020000875</v>
      </c>
      <c r="J1138">
        <f>RS_wells_scenario_1_bgw!J1138-RS_wells_baseline_bgw!J1138</f>
        <v>6.680699999909848</v>
      </c>
      <c r="K1138">
        <f>RS_wells_scenario_1_bgw!K1138-RS_wells_baseline_bgw!K1138</f>
        <v>-4858440.5699999928</v>
      </c>
      <c r="L1138">
        <f>RS_wells_scenario_1_bgw!L1138-RS_wells_baseline_bgw!L1138</f>
        <v>408392.16400000453</v>
      </c>
      <c r="M1138">
        <f>RS_wells_scenario_1_bgw!M1138-RS_wells_baseline_bgw!M1138</f>
        <v>0</v>
      </c>
      <c r="N1138">
        <f>RS_wells_scenario_1_bgw!N1138-RS_wells_baseline_bgw!N1138</f>
        <v>265721.21020000428</v>
      </c>
      <c r="O1138">
        <v>10.145833333333334</v>
      </c>
      <c r="P1138">
        <f t="shared" si="208"/>
        <v>1971</v>
      </c>
      <c r="Q1138" s="2">
        <f t="shared" si="209"/>
        <v>26115.812499998945</v>
      </c>
      <c r="R1138">
        <f t="shared" si="210"/>
        <v>-6.9984115945017829</v>
      </c>
      <c r="S1138">
        <f>I1138*$O1138/ref!$B$3</f>
        <v>225.00091766022169</v>
      </c>
      <c r="T1138">
        <f>K1138*$O1138/ref!$B$3</f>
        <v>-1131.609923855026</v>
      </c>
      <c r="U1138">
        <f>L1138*$O1138/ref!$B$3</f>
        <v>95.121185275100544</v>
      </c>
      <c r="V1138">
        <f>N1138*$O1138/ref!$B$3</f>
        <v>61.890796873757509</v>
      </c>
      <c r="W1138">
        <f t="shared" si="211"/>
        <v>6</v>
      </c>
      <c r="X1138" t="str">
        <f t="shared" si="212"/>
        <v>6 1971</v>
      </c>
      <c r="AB1138" s="1"/>
    </row>
    <row r="1139" spans="1:28" x14ac:dyDescent="0.3">
      <c r="A1139">
        <v>380</v>
      </c>
      <c r="B1139">
        <v>1</v>
      </c>
      <c r="C1139">
        <f>RS_wells_scenario_1_bgw!C1139-RS_wells_baseline_bgw!C1139</f>
        <v>-6569815.1899999976</v>
      </c>
      <c r="D1139">
        <f>RS_wells_scenario_1_bgw!D1139-RS_wells_baseline_bgw!D1139</f>
        <v>-0.51459999999497086</v>
      </c>
      <c r="E1139">
        <f>RS_wells_scenario_1_bgw!E1139-RS_wells_baseline_bgw!E1139</f>
        <v>-3508430.2099999934</v>
      </c>
      <c r="F1139">
        <f>RS_wells_scenario_1_bgw!F1139-RS_wells_baseline_bgw!F1139</f>
        <v>0</v>
      </c>
      <c r="G1139">
        <f>RS_wells_scenario_1_bgw!G1139-RS_wells_baseline_bgw!G1139</f>
        <v>0</v>
      </c>
      <c r="H1139" s="19">
        <f>RS_wells_scenario_1_bgw!H1139-RS_wells_baseline_bgw!H1139</f>
        <v>-226078.67679999769</v>
      </c>
      <c r="I1139">
        <f>RS_wells_scenario_1_bgw!I1139-RS_wells_baseline_bgw!I1139</f>
        <v>3945847.0002000034</v>
      </c>
      <c r="J1139">
        <f>RS_wells_scenario_1_bgw!J1139-RS_wells_baseline_bgw!J1139</f>
        <v>6.799800000153482</v>
      </c>
      <c r="K1139">
        <f>RS_wells_scenario_1_bgw!K1139-RS_wells_baseline_bgw!K1139</f>
        <v>-14901957.290000021</v>
      </c>
      <c r="L1139">
        <f>RS_wells_scenario_1_bgw!L1139-RS_wells_baseline_bgw!L1139</f>
        <v>323578.61030000448</v>
      </c>
      <c r="M1139">
        <f>RS_wells_scenario_1_bgw!M1139-RS_wells_baseline_bgw!M1139</f>
        <v>0</v>
      </c>
      <c r="N1139">
        <f>RS_wells_scenario_1_bgw!N1139-RS_wells_baseline_bgw!N1139</f>
        <v>321413.60869999975</v>
      </c>
      <c r="O1139">
        <v>10.145833333333334</v>
      </c>
      <c r="P1139">
        <f t="shared" si="208"/>
        <v>1971</v>
      </c>
      <c r="Q1139" s="2">
        <f t="shared" si="209"/>
        <v>26125.958333332277</v>
      </c>
      <c r="R1139">
        <f t="shared" si="210"/>
        <v>-12.542778591065233</v>
      </c>
      <c r="S1139">
        <f>I1139*$O1139/ref!$B$3</f>
        <v>919.05202072687189</v>
      </c>
      <c r="T1139">
        <f>K1139*$O1139/ref!$B$3</f>
        <v>-3470.9085170980688</v>
      </c>
      <c r="U1139">
        <f>L1139*$O1139/ref!$B$3</f>
        <v>75.366727509996835</v>
      </c>
      <c r="V1139">
        <f>N1139*$O1139/ref!$B$3</f>
        <v>74.862463382355699</v>
      </c>
      <c r="W1139">
        <f t="shared" si="211"/>
        <v>7</v>
      </c>
      <c r="X1139" t="str">
        <f t="shared" si="212"/>
        <v>7 1971</v>
      </c>
      <c r="AB1139" s="1"/>
    </row>
    <row r="1140" spans="1:28" x14ac:dyDescent="0.3">
      <c r="A1140">
        <v>380</v>
      </c>
      <c r="B1140">
        <v>2</v>
      </c>
      <c r="C1140">
        <f>RS_wells_scenario_1_bgw!C1140-RS_wells_baseline_bgw!C1140</f>
        <v>-5382479.1920000017</v>
      </c>
      <c r="D1140">
        <f>RS_wells_scenario_1_bgw!D1140-RS_wells_baseline_bgw!D1140</f>
        <v>-0.53520000004209578</v>
      </c>
      <c r="E1140">
        <f>RS_wells_scenario_1_bgw!E1140-RS_wells_baseline_bgw!E1140</f>
        <v>-3508430.2099999934</v>
      </c>
      <c r="F1140">
        <f>RS_wells_scenario_1_bgw!F1140-RS_wells_baseline_bgw!F1140</f>
        <v>0</v>
      </c>
      <c r="G1140">
        <f>RS_wells_scenario_1_bgw!G1140-RS_wells_baseline_bgw!G1140</f>
        <v>0</v>
      </c>
      <c r="H1140" s="19">
        <f>RS_wells_scenario_1_bgw!H1140-RS_wells_baseline_bgw!H1140</f>
        <v>-230207.03929999471</v>
      </c>
      <c r="I1140">
        <f>RS_wells_scenario_1_bgw!I1140-RS_wells_baseline_bgw!I1140</f>
        <v>5039047.0005999804</v>
      </c>
      <c r="J1140">
        <f>RS_wells_scenario_1_bgw!J1140-RS_wells_baseline_bgw!J1140</f>
        <v>6.8950000004842877</v>
      </c>
      <c r="K1140">
        <f>RS_wells_scenario_1_bgw!K1140-RS_wells_baseline_bgw!K1140</f>
        <v>-14901957.290000021</v>
      </c>
      <c r="L1140">
        <f>RS_wells_scenario_1_bgw!L1140-RS_wells_baseline_bgw!L1140</f>
        <v>354661.95579999685</v>
      </c>
      <c r="M1140">
        <f>RS_wells_scenario_1_bgw!M1140-RS_wells_baseline_bgw!M1140</f>
        <v>0</v>
      </c>
      <c r="N1140">
        <f>RS_wells_scenario_1_bgw!N1140-RS_wells_baseline_bgw!N1140</f>
        <v>362830.75180000067</v>
      </c>
      <c r="O1140">
        <v>10.145833333333334</v>
      </c>
      <c r="P1140">
        <f t="shared" si="208"/>
        <v>1971</v>
      </c>
      <c r="Q1140" s="2">
        <f t="shared" si="209"/>
        <v>26136.104166665609</v>
      </c>
      <c r="R1140">
        <f t="shared" si="210"/>
        <v>-13.586203690721543</v>
      </c>
      <c r="S1140">
        <f>I1140*$O1140/ref!$B$3</f>
        <v>1173.6761025463875</v>
      </c>
      <c r="T1140">
        <f>K1140*$O1140/ref!$B$3</f>
        <v>-3470.9085170980688</v>
      </c>
      <c r="U1140">
        <f>L1140*$O1140/ref!$B$3</f>
        <v>82.606544839779644</v>
      </c>
      <c r="V1140">
        <f>N1140*$O1140/ref!$B$3</f>
        <v>84.509190449284674</v>
      </c>
      <c r="W1140">
        <f t="shared" si="211"/>
        <v>7</v>
      </c>
      <c r="X1140" t="str">
        <f t="shared" si="212"/>
        <v>7 1971</v>
      </c>
      <c r="AB1140" s="1"/>
    </row>
    <row r="1141" spans="1:28" x14ac:dyDescent="0.3">
      <c r="A1141">
        <v>380</v>
      </c>
      <c r="B1141">
        <v>3</v>
      </c>
      <c r="C1141">
        <f>RS_wells_scenario_1_bgw!C1141-RS_wells_baseline_bgw!C1141</f>
        <v>-4653865.2123999894</v>
      </c>
      <c r="D1141">
        <f>RS_wells_scenario_1_bgw!D1141-RS_wells_baseline_bgw!D1141</f>
        <v>-0.55540000001201406</v>
      </c>
      <c r="E1141">
        <f>RS_wells_scenario_1_bgw!E1141-RS_wells_baseline_bgw!E1141</f>
        <v>-3508430.2099999934</v>
      </c>
      <c r="F1141">
        <f>RS_wells_scenario_1_bgw!F1141-RS_wells_baseline_bgw!F1141</f>
        <v>0</v>
      </c>
      <c r="G1141">
        <f>RS_wells_scenario_1_bgw!G1141-RS_wells_baseline_bgw!G1141</f>
        <v>0</v>
      </c>
      <c r="H1141" s="19">
        <f>RS_wells_scenario_1_bgw!H1141-RS_wells_baseline_bgw!H1141</f>
        <v>-256792.55810000002</v>
      </c>
      <c r="I1141">
        <f>RS_wells_scenario_1_bgw!I1141-RS_wells_baseline_bgw!I1141</f>
        <v>5698045.0744999945</v>
      </c>
      <c r="J1141">
        <f>RS_wells_scenario_1_bgw!J1141-RS_wells_baseline_bgw!J1141</f>
        <v>6.9703999999910593</v>
      </c>
      <c r="K1141">
        <f>RS_wells_scenario_1_bgw!K1141-RS_wells_baseline_bgw!K1141</f>
        <v>-14901957.290000021</v>
      </c>
      <c r="L1141">
        <f>RS_wells_scenario_1_bgw!L1141-RS_wells_baseline_bgw!L1141</f>
        <v>386220.68420000374</v>
      </c>
      <c r="M1141">
        <f>RS_wells_scenario_1_bgw!M1141-RS_wells_baseline_bgw!M1141</f>
        <v>0</v>
      </c>
      <c r="N1141">
        <f>RS_wells_scenario_1_bgw!N1141-RS_wells_baseline_bgw!N1141</f>
        <v>397234.80020000041</v>
      </c>
      <c r="O1141">
        <v>10.145833333333334</v>
      </c>
      <c r="P1141">
        <f t="shared" si="208"/>
        <v>1971</v>
      </c>
      <c r="Q1141" s="2">
        <f t="shared" si="209"/>
        <v>26146.249999998941</v>
      </c>
      <c r="R1141">
        <f t="shared" si="210"/>
        <v>-14.983444634593367</v>
      </c>
      <c r="S1141">
        <f>I1141*$O1141/ref!$B$3</f>
        <v>1327.167485117031</v>
      </c>
      <c r="T1141">
        <f>K1141*$O1141/ref!$B$3</f>
        <v>-3470.9085170980688</v>
      </c>
      <c r="U1141">
        <f>L1141*$O1141/ref!$B$3</f>
        <v>89.957086588136008</v>
      </c>
      <c r="V1141">
        <f>N1141*$O1141/ref!$B$3</f>
        <v>92.522453558980047</v>
      </c>
      <c r="W1141">
        <f t="shared" si="211"/>
        <v>7</v>
      </c>
      <c r="X1141" t="str">
        <f t="shared" si="212"/>
        <v>7 1971</v>
      </c>
      <c r="AB1141" s="1"/>
    </row>
    <row r="1142" spans="1:28" x14ac:dyDescent="0.3">
      <c r="A1142">
        <v>381</v>
      </c>
      <c r="B1142">
        <v>1</v>
      </c>
      <c r="C1142">
        <f>RS_wells_scenario_1_bgw!C1142-RS_wells_baseline_bgw!C1142</f>
        <v>-11155076.033699989</v>
      </c>
      <c r="D1142">
        <f>RS_wells_scenario_1_bgw!D1142-RS_wells_baseline_bgw!D1142</f>
        <v>-0.57810000004246831</v>
      </c>
      <c r="E1142">
        <f>RS_wells_scenario_1_bgw!E1142-RS_wells_baseline_bgw!E1142</f>
        <v>-3850869.3100000024</v>
      </c>
      <c r="F1142">
        <f>RS_wells_scenario_1_bgw!F1142-RS_wells_baseline_bgw!F1142</f>
        <v>0</v>
      </c>
      <c r="G1142">
        <f>RS_wells_scenario_1_bgw!G1142-RS_wells_baseline_bgw!G1142</f>
        <v>0</v>
      </c>
      <c r="H1142" s="19">
        <f>RS_wells_scenario_1_bgw!H1142-RS_wells_baseline_bgw!H1142</f>
        <v>-90110.619499996305</v>
      </c>
      <c r="I1142">
        <f>RS_wells_scenario_1_bgw!I1142-RS_wells_baseline_bgw!I1142</f>
        <v>256346.90729999961</v>
      </c>
      <c r="J1142">
        <f>RS_wells_scenario_1_bgw!J1142-RS_wells_baseline_bgw!J1142</f>
        <v>6.9835999999195337</v>
      </c>
      <c r="K1142">
        <f>RS_wells_scenario_1_bgw!K1142-RS_wells_baseline_bgw!K1142</f>
        <v>-16355040.639999986</v>
      </c>
      <c r="L1142">
        <f>RS_wells_scenario_1_bgw!L1142-RS_wells_baseline_bgw!L1142</f>
        <v>684463.43389999866</v>
      </c>
      <c r="M1142">
        <f>RS_wells_scenario_1_bgw!M1142-RS_wells_baseline_bgw!M1142</f>
        <v>0</v>
      </c>
      <c r="N1142">
        <f>RS_wells_scenario_1_bgw!N1142-RS_wells_baseline_bgw!N1142</f>
        <v>342476.58259999752</v>
      </c>
      <c r="O1142">
        <v>10.145833333333334</v>
      </c>
      <c r="P1142">
        <f t="shared" si="208"/>
        <v>1971</v>
      </c>
      <c r="Q1142" s="2">
        <f t="shared" si="209"/>
        <v>26156.395833332273</v>
      </c>
      <c r="R1142">
        <f t="shared" si="210"/>
        <v>-9.9103597273767203</v>
      </c>
      <c r="S1142">
        <f>I1142*$O1142/ref!$B$3</f>
        <v>59.70736907670446</v>
      </c>
      <c r="T1142">
        <f>K1142*$O1142/ref!$B$3</f>
        <v>-3809.3552913988337</v>
      </c>
      <c r="U1142">
        <f>L1142*$O1142/ref!$B$3</f>
        <v>159.42267959390273</v>
      </c>
      <c r="V1142">
        <f>N1142*$O1142/ref!$B$3</f>
        <v>79.768372994241076</v>
      </c>
      <c r="W1142">
        <f t="shared" si="211"/>
        <v>8</v>
      </c>
      <c r="X1142" t="str">
        <f t="shared" si="212"/>
        <v>8 1971</v>
      </c>
      <c r="AB1142" s="1"/>
    </row>
    <row r="1143" spans="1:28" x14ac:dyDescent="0.3">
      <c r="A1143">
        <v>381</v>
      </c>
      <c r="B1143">
        <v>2</v>
      </c>
      <c r="C1143">
        <f>RS_wells_scenario_1_bgw!C1143-RS_wells_baseline_bgw!C1143</f>
        <v>-11246580.57160002</v>
      </c>
      <c r="D1143">
        <f>RS_wells_scenario_1_bgw!D1143-RS_wells_baseline_bgw!D1143</f>
        <v>-0.62289999995846301</v>
      </c>
      <c r="E1143">
        <f>RS_wells_scenario_1_bgw!E1143-RS_wells_baseline_bgw!E1143</f>
        <v>-3850869.3100000024</v>
      </c>
      <c r="F1143">
        <f>RS_wells_scenario_1_bgw!F1143-RS_wells_baseline_bgw!F1143</f>
        <v>0</v>
      </c>
      <c r="G1143">
        <f>RS_wells_scenario_1_bgw!G1143-RS_wells_baseline_bgw!G1143</f>
        <v>0</v>
      </c>
      <c r="H1143" s="19">
        <f>RS_wells_scenario_1_bgw!H1143-RS_wells_baseline_bgw!H1143</f>
        <v>-127429.12359999865</v>
      </c>
      <c r="I1143">
        <f>RS_wells_scenario_1_bgw!I1143-RS_wells_baseline_bgw!I1143</f>
        <v>86562.987599999877</v>
      </c>
      <c r="J1143">
        <f>RS_wells_scenario_1_bgw!J1143-RS_wells_baseline_bgw!J1143</f>
        <v>17.491799999959767</v>
      </c>
      <c r="K1143">
        <f>RS_wells_scenario_1_bgw!K1143-RS_wells_baseline_bgw!K1143</f>
        <v>-16355040.639999986</v>
      </c>
      <c r="L1143">
        <f>RS_wells_scenario_1_bgw!L1143-RS_wells_baseline_bgw!L1143</f>
        <v>721815.84019999206</v>
      </c>
      <c r="M1143">
        <f>RS_wells_scenario_1_bgw!M1143-RS_wells_baseline_bgw!M1143</f>
        <v>0</v>
      </c>
      <c r="N1143">
        <f>RS_wells_scenario_1_bgw!N1143-RS_wells_baseline_bgw!N1143</f>
        <v>328710.45050000399</v>
      </c>
      <c r="O1143">
        <v>10.145833333333334</v>
      </c>
      <c r="P1143">
        <f t="shared" si="208"/>
        <v>1971</v>
      </c>
      <c r="Q1143" s="2">
        <f t="shared" si="209"/>
        <v>26166.541666665606</v>
      </c>
      <c r="R1143">
        <f t="shared" si="210"/>
        <v>-10.449932969072226</v>
      </c>
      <c r="S1143">
        <f>I1143*$O1143/ref!$B$3</f>
        <v>20.161929408287392</v>
      </c>
      <c r="T1143">
        <f>K1143*$O1143/ref!$B$3</f>
        <v>-3809.3552913988337</v>
      </c>
      <c r="U1143">
        <f>L1143*$O1143/ref!$B$3</f>
        <v>168.1226632697219</v>
      </c>
      <c r="V1143">
        <f>N1143*$O1143/ref!$B$3</f>
        <v>76.56201665973272</v>
      </c>
      <c r="W1143">
        <f t="shared" si="211"/>
        <v>8</v>
      </c>
      <c r="X1143" t="str">
        <f t="shared" si="212"/>
        <v>8 1971</v>
      </c>
      <c r="AB1143" s="1"/>
    </row>
    <row r="1144" spans="1:28" x14ac:dyDescent="0.3">
      <c r="A1144">
        <v>381</v>
      </c>
      <c r="B1144">
        <v>3</v>
      </c>
      <c r="C1144">
        <f>RS_wells_scenario_1_bgw!C1144-RS_wells_baseline_bgw!C1144</f>
        <v>-11387365.11770004</v>
      </c>
      <c r="D1144">
        <f>RS_wells_scenario_1_bgw!D1144-RS_wells_baseline_bgw!D1144</f>
        <v>-0.67330000002402812</v>
      </c>
      <c r="E1144">
        <f>RS_wells_scenario_1_bgw!E1144-RS_wells_baseline_bgw!E1144</f>
        <v>-3850869.3100000024</v>
      </c>
      <c r="F1144">
        <f>RS_wells_scenario_1_bgw!F1144-RS_wells_baseline_bgw!F1144</f>
        <v>0</v>
      </c>
      <c r="G1144">
        <f>RS_wells_scenario_1_bgw!G1144-RS_wells_baseline_bgw!G1144</f>
        <v>0</v>
      </c>
      <c r="H1144" s="19">
        <f>RS_wells_scenario_1_bgw!H1144-RS_wells_baseline_bgw!H1144</f>
        <v>181917.07869999856</v>
      </c>
      <c r="I1144">
        <f>RS_wells_scenario_1_bgw!I1144-RS_wells_baseline_bgw!I1144</f>
        <v>31342.69840000011</v>
      </c>
      <c r="J1144">
        <f>RS_wells_scenario_1_bgw!J1144-RS_wells_baseline_bgw!J1144</f>
        <v>15.531299999915063</v>
      </c>
      <c r="K1144">
        <f>RS_wells_scenario_1_bgw!K1144-RS_wells_baseline_bgw!K1144</f>
        <v>-16355040.639999986</v>
      </c>
      <c r="L1144">
        <f>RS_wells_scenario_1_bgw!L1144-RS_wells_baseline_bgw!L1144</f>
        <v>771090.35360001028</v>
      </c>
      <c r="M1144">
        <f>RS_wells_scenario_1_bgw!M1144-RS_wells_baseline_bgw!M1144</f>
        <v>0</v>
      </c>
      <c r="N1144">
        <f>RS_wells_scenario_1_bgw!N1144-RS_wells_baseline_bgw!N1144</f>
        <v>375458.43620000035</v>
      </c>
      <c r="O1144">
        <v>10.145833333333334</v>
      </c>
      <c r="P1144">
        <f t="shared" si="208"/>
        <v>1971</v>
      </c>
      <c r="Q1144" s="2">
        <f t="shared" si="209"/>
        <v>26176.687499998938</v>
      </c>
      <c r="R1144">
        <f t="shared" si="210"/>
        <v>-4.433937170675871</v>
      </c>
      <c r="S1144">
        <f>I1144*$O1144/ref!$B$3</f>
        <v>7.3002248435108923</v>
      </c>
      <c r="T1144">
        <f>K1144*$O1144/ref!$B$3</f>
        <v>-3809.3552913988337</v>
      </c>
      <c r="U1144">
        <f>L1144*$O1144/ref!$B$3</f>
        <v>179.59949982935655</v>
      </c>
      <c r="V1144">
        <f>N1144*$O1144/ref!$B$3</f>
        <v>87.450383775922177</v>
      </c>
      <c r="W1144">
        <f t="shared" si="211"/>
        <v>8</v>
      </c>
      <c r="X1144" t="str">
        <f t="shared" si="212"/>
        <v>8 1971</v>
      </c>
      <c r="AB1144" s="1"/>
    </row>
    <row r="1145" spans="1:28" x14ac:dyDescent="0.3">
      <c r="A1145">
        <v>382</v>
      </c>
      <c r="B1145">
        <v>1</v>
      </c>
      <c r="C1145">
        <f>RS_wells_scenario_1_bgw!C1145-RS_wells_baseline_bgw!C1145</f>
        <v>-6675082.5393999815</v>
      </c>
      <c r="D1145">
        <f>RS_wells_scenario_1_bgw!D1145-RS_wells_baseline_bgw!D1145</f>
        <v>-0.72360000002663583</v>
      </c>
      <c r="E1145">
        <f>RS_wells_scenario_1_bgw!E1145-RS_wells_baseline_bgw!E1145</f>
        <v>-1728606.549999997</v>
      </c>
      <c r="F1145">
        <f>RS_wells_scenario_1_bgw!F1145-RS_wells_baseline_bgw!F1145</f>
        <v>0</v>
      </c>
      <c r="G1145">
        <f>RS_wells_scenario_1_bgw!G1145-RS_wells_baseline_bgw!G1145</f>
        <v>0</v>
      </c>
      <c r="H1145" s="19">
        <f>RS_wells_scenario_1_bgw!H1145-RS_wells_baseline_bgw!H1145</f>
        <v>-111598.82590000331</v>
      </c>
      <c r="I1145">
        <f>RS_wells_scenario_1_bgw!I1145-RS_wells_baseline_bgw!I1145</f>
        <v>-2036215.0099000037</v>
      </c>
      <c r="J1145">
        <f>RS_wells_scenario_1_bgw!J1145-RS_wells_baseline_bgw!J1145</f>
        <v>14.17850000038743</v>
      </c>
      <c r="K1145">
        <f>RS_wells_scenario_1_bgw!K1145-RS_wells_baseline_bgw!K1145</f>
        <v>-7349572.8900000155</v>
      </c>
      <c r="L1145">
        <f>RS_wells_scenario_1_bgw!L1145-RS_wells_baseline_bgw!L1145</f>
        <v>502976.92509999871</v>
      </c>
      <c r="M1145">
        <f>RS_wells_scenario_1_bgw!M1145-RS_wells_baseline_bgw!M1145</f>
        <v>0</v>
      </c>
      <c r="N1145">
        <f>RS_wells_scenario_1_bgw!N1145-RS_wells_baseline_bgw!N1145</f>
        <v>357236</v>
      </c>
      <c r="O1145">
        <v>10.145833333333334</v>
      </c>
      <c r="P1145">
        <f t="shared" si="208"/>
        <v>1971</v>
      </c>
      <c r="Q1145" s="2">
        <f t="shared" si="209"/>
        <v>26186.83333333227</v>
      </c>
      <c r="R1145">
        <f t="shared" si="210"/>
        <v>-10.74077493470798</v>
      </c>
      <c r="S1145">
        <f>I1145*$O1145/ref!$B$3</f>
        <v>-474.26763363813404</v>
      </c>
      <c r="T1145">
        <f>K1145*$O1145/ref!$B$3</f>
        <v>-1711.8352069128825</v>
      </c>
      <c r="U1145">
        <f>L1145*$O1145/ref!$B$3</f>
        <v>117.15151635851862</v>
      </c>
      <c r="V1145">
        <f>N1145*$O1145/ref!$B$3</f>
        <v>83.20608164983166</v>
      </c>
      <c r="W1145">
        <f t="shared" si="211"/>
        <v>9</v>
      </c>
      <c r="X1145" t="str">
        <f t="shared" si="212"/>
        <v>9 1971</v>
      </c>
      <c r="AB1145" s="1"/>
    </row>
    <row r="1146" spans="1:28" x14ac:dyDescent="0.3">
      <c r="A1146">
        <v>382</v>
      </c>
      <c r="B1146">
        <v>2</v>
      </c>
      <c r="C1146">
        <f>RS_wells_scenario_1_bgw!C1146-RS_wells_baseline_bgw!C1146</f>
        <v>-5684406.8738999963</v>
      </c>
      <c r="D1146">
        <f>RS_wells_scenario_1_bgw!D1146-RS_wells_baseline_bgw!D1146</f>
        <v>-0.7693000000435859</v>
      </c>
      <c r="E1146">
        <f>RS_wells_scenario_1_bgw!E1146-RS_wells_baseline_bgw!E1146</f>
        <v>-1728606.549999997</v>
      </c>
      <c r="F1146">
        <f>RS_wells_scenario_1_bgw!F1146-RS_wells_baseline_bgw!F1146</f>
        <v>0</v>
      </c>
      <c r="G1146">
        <f>RS_wells_scenario_1_bgw!G1146-RS_wells_baseline_bgw!G1146</f>
        <v>0</v>
      </c>
      <c r="H1146" s="19">
        <f>RS_wells_scenario_1_bgw!H1146-RS_wells_baseline_bgw!H1146</f>
        <v>-68481.161700002849</v>
      </c>
      <c r="I1146">
        <f>RS_wells_scenario_1_bgw!I1146-RS_wells_baseline_bgw!I1146</f>
        <v>-1020318.2330000009</v>
      </c>
      <c r="J1146">
        <f>RS_wells_scenario_1_bgw!J1146-RS_wells_baseline_bgw!J1146</f>
        <v>13.123400000389665</v>
      </c>
      <c r="K1146">
        <f>RS_wells_scenario_1_bgw!K1146-RS_wells_baseline_bgw!K1146</f>
        <v>-7349572.8900000155</v>
      </c>
      <c r="L1146">
        <f>RS_wells_scenario_1_bgw!L1146-RS_wells_baseline_bgw!L1146</f>
        <v>514517.39190000296</v>
      </c>
      <c r="M1146">
        <f>RS_wells_scenario_1_bgw!M1146-RS_wells_baseline_bgw!M1146</f>
        <v>0</v>
      </c>
      <c r="N1146">
        <f>RS_wells_scenario_1_bgw!N1146-RS_wells_baseline_bgw!N1146</f>
        <v>352167.22850000113</v>
      </c>
      <c r="O1146">
        <v>10.145833333333334</v>
      </c>
      <c r="P1146">
        <f t="shared" si="208"/>
        <v>1971</v>
      </c>
      <c r="Q1146" s="2">
        <f t="shared" si="209"/>
        <v>26196.979166665602</v>
      </c>
      <c r="R1146">
        <f t="shared" si="210"/>
        <v>-9.6368474272624045</v>
      </c>
      <c r="S1146">
        <f>I1146*$O1146/ref!$B$3</f>
        <v>-237.64873138152382</v>
      </c>
      <c r="T1146">
        <f>K1146*$O1146/ref!$B$3</f>
        <v>-1711.8352069128825</v>
      </c>
      <c r="U1146">
        <f>L1146*$O1146/ref!$B$3</f>
        <v>119.83947900180856</v>
      </c>
      <c r="V1146">
        <f>N1146*$O1146/ref!$B$3</f>
        <v>82.02548222733995</v>
      </c>
      <c r="W1146">
        <f t="shared" si="211"/>
        <v>9</v>
      </c>
      <c r="X1146" t="str">
        <f t="shared" si="212"/>
        <v>9 1971</v>
      </c>
      <c r="AB1146" s="1"/>
    </row>
    <row r="1147" spans="1:28" x14ac:dyDescent="0.3">
      <c r="A1147">
        <v>382</v>
      </c>
      <c r="B1147">
        <v>3</v>
      </c>
      <c r="C1147">
        <f>RS_wells_scenario_1_bgw!C1147-RS_wells_baseline_bgw!C1147</f>
        <v>-5121697.9583999813</v>
      </c>
      <c r="D1147">
        <f>RS_wells_scenario_1_bgw!D1147-RS_wells_baseline_bgw!D1147</f>
        <v>-0.80960000003688037</v>
      </c>
      <c r="E1147">
        <f>RS_wells_scenario_1_bgw!E1147-RS_wells_baseline_bgw!E1147</f>
        <v>-1728606.549999997</v>
      </c>
      <c r="F1147">
        <f>RS_wells_scenario_1_bgw!F1147-RS_wells_baseline_bgw!F1147</f>
        <v>0</v>
      </c>
      <c r="G1147">
        <f>RS_wells_scenario_1_bgw!G1147-RS_wells_baseline_bgw!G1147</f>
        <v>0</v>
      </c>
      <c r="H1147" s="19">
        <f>RS_wells_scenario_1_bgw!H1147-RS_wells_baseline_bgw!H1147</f>
        <v>-50432.071600005031</v>
      </c>
      <c r="I1147">
        <f>RS_wells_scenario_1_bgw!I1147-RS_wells_baseline_bgw!I1147</f>
        <v>-443298.77830000035</v>
      </c>
      <c r="J1147">
        <f>RS_wells_scenario_1_bgw!J1147-RS_wells_baseline_bgw!J1147</f>
        <v>12.322000000160187</v>
      </c>
      <c r="K1147">
        <f>RS_wells_scenario_1_bgw!K1147-RS_wells_baseline_bgw!K1147</f>
        <v>-7349572.8900000155</v>
      </c>
      <c r="L1147">
        <f>RS_wells_scenario_1_bgw!L1147-RS_wells_baseline_bgw!L1147</f>
        <v>523978.28059999645</v>
      </c>
      <c r="M1147">
        <f>RS_wells_scenario_1_bgw!M1147-RS_wells_baseline_bgw!M1147</f>
        <v>0</v>
      </c>
      <c r="N1147">
        <f>RS_wells_scenario_1_bgw!N1147-RS_wells_baseline_bgw!N1147</f>
        <v>366302.67349999398</v>
      </c>
      <c r="O1147">
        <v>10.145833333333334</v>
      </c>
      <c r="P1147">
        <f t="shared" si="208"/>
        <v>1971</v>
      </c>
      <c r="Q1147" s="2">
        <f t="shared" si="209"/>
        <v>26207.124999998934</v>
      </c>
      <c r="R1147">
        <f t="shared" si="210"/>
        <v>-9.5471877457044449</v>
      </c>
      <c r="S1147">
        <f>I1147*$O1147/ref!$B$3</f>
        <v>-103.25150416671457</v>
      </c>
      <c r="T1147">
        <f>K1147*$O1147/ref!$B$3</f>
        <v>-1711.8352069128825</v>
      </c>
      <c r="U1147">
        <f>L1147*$O1147/ref!$B$3</f>
        <v>122.0430740416467</v>
      </c>
      <c r="V1147">
        <f>N1147*$O1147/ref!$B$3</f>
        <v>85.317857550168867</v>
      </c>
      <c r="W1147">
        <f t="shared" si="211"/>
        <v>9</v>
      </c>
      <c r="X1147" t="str">
        <f t="shared" si="212"/>
        <v>9 1971</v>
      </c>
      <c r="AB1147" s="1"/>
    </row>
    <row r="1148" spans="1:28" x14ac:dyDescent="0.3">
      <c r="A1148">
        <v>383</v>
      </c>
      <c r="B1148">
        <v>1</v>
      </c>
      <c r="C1148">
        <f>RS_wells_scenario_1_bgw!C1148-RS_wells_baseline_bgw!C1148</f>
        <v>-1692007.5148999989</v>
      </c>
      <c r="D1148">
        <f>RS_wells_scenario_1_bgw!D1148-RS_wells_baseline_bgw!D1148</f>
        <v>-0.8488999999826774</v>
      </c>
      <c r="E1148">
        <f>RS_wells_scenario_1_bgw!E1148-RS_wells_baseline_bgw!E1148</f>
        <v>0</v>
      </c>
      <c r="F1148">
        <f>RS_wells_scenario_1_bgw!F1148-RS_wells_baseline_bgw!F1148</f>
        <v>0</v>
      </c>
      <c r="G1148">
        <f>RS_wells_scenario_1_bgw!G1148-RS_wells_baseline_bgw!G1148</f>
        <v>0</v>
      </c>
      <c r="H1148" s="19">
        <f>RS_wells_scenario_1_bgw!H1148-RS_wells_baseline_bgw!H1148</f>
        <v>-175524.87620000541</v>
      </c>
      <c r="I1148">
        <f>RS_wells_scenario_1_bgw!I1148-RS_wells_baseline_bgw!I1148</f>
        <v>-3059451.9004999995</v>
      </c>
      <c r="J1148">
        <f>RS_wells_scenario_1_bgw!J1148-RS_wells_baseline_bgw!J1148</f>
        <v>10.022499999962747</v>
      </c>
      <c r="K1148">
        <f>RS_wells_scenario_1_bgw!K1148-RS_wells_baseline_bgw!K1148</f>
        <v>-14520.190000001341</v>
      </c>
      <c r="L1148">
        <f>RS_wells_scenario_1_bgw!L1148-RS_wells_baseline_bgw!L1148</f>
        <v>-2097.3572999997996</v>
      </c>
      <c r="M1148">
        <f>RS_wells_scenario_1_bgw!M1148-RS_wells_baseline_bgw!M1148</f>
        <v>0</v>
      </c>
      <c r="N1148">
        <f>RS_wells_scenario_1_bgw!N1148-RS_wells_baseline_bgw!N1148</f>
        <v>550996.93829999864</v>
      </c>
      <c r="O1148">
        <v>10.145833333333334</v>
      </c>
      <c r="P1148">
        <f t="shared" si="208"/>
        <v>1971</v>
      </c>
      <c r="Q1148" s="2">
        <f t="shared" si="209"/>
        <v>26217.270833332266</v>
      </c>
      <c r="R1148">
        <f t="shared" si="210"/>
        <v>-16.644256918671342</v>
      </c>
      <c r="S1148">
        <f>I1148*$O1148/ref!$B$3</f>
        <v>-712.59616790227074</v>
      </c>
      <c r="T1148">
        <f>K1148*$O1148/ref!$B$3</f>
        <v>-3.3819886985387271</v>
      </c>
      <c r="U1148">
        <f>L1148*$O1148/ref!$B$3</f>
        <v>-0.48850866864664755</v>
      </c>
      <c r="V1148">
        <f>N1148*$O1148/ref!$B$3</f>
        <v>128.33615939322166</v>
      </c>
      <c r="W1148">
        <f t="shared" si="211"/>
        <v>10</v>
      </c>
      <c r="X1148" t="str">
        <f t="shared" si="212"/>
        <v>10 1971</v>
      </c>
      <c r="AB1148" s="1"/>
    </row>
    <row r="1149" spans="1:28" x14ac:dyDescent="0.3">
      <c r="A1149">
        <v>383</v>
      </c>
      <c r="B1149">
        <v>2</v>
      </c>
      <c r="C1149">
        <f>RS_wells_scenario_1_bgw!C1149-RS_wells_baseline_bgw!C1149</f>
        <v>-1116370.7626999989</v>
      </c>
      <c r="D1149">
        <f>RS_wells_scenario_1_bgw!D1149-RS_wells_baseline_bgw!D1149</f>
        <v>-0.88230000005569309</v>
      </c>
      <c r="E1149">
        <f>RS_wells_scenario_1_bgw!E1149-RS_wells_baseline_bgw!E1149</f>
        <v>0</v>
      </c>
      <c r="F1149">
        <f>RS_wells_scenario_1_bgw!F1149-RS_wells_baseline_bgw!F1149</f>
        <v>0</v>
      </c>
      <c r="G1149">
        <f>RS_wells_scenario_1_bgw!G1149-RS_wells_baseline_bgw!G1149</f>
        <v>0</v>
      </c>
      <c r="H1149" s="19">
        <f>RS_wells_scenario_1_bgw!H1149-RS_wells_baseline_bgw!H1149</f>
        <v>-86629.893500000238</v>
      </c>
      <c r="I1149">
        <f>RS_wells_scenario_1_bgw!I1149-RS_wells_baseline_bgw!I1149</f>
        <v>-1814543.4980999827</v>
      </c>
      <c r="J1149">
        <f>RS_wells_scenario_1_bgw!J1149-RS_wells_baseline_bgw!J1149</f>
        <v>9.0692000007256866</v>
      </c>
      <c r="K1149">
        <f>RS_wells_scenario_1_bgw!K1149-RS_wells_baseline_bgw!K1149</f>
        <v>-14520.190000001341</v>
      </c>
      <c r="L1149">
        <f>RS_wells_scenario_1_bgw!L1149-RS_wells_baseline_bgw!L1149</f>
        <v>-1193.6263999999501</v>
      </c>
      <c r="M1149">
        <f>RS_wells_scenario_1_bgw!M1149-RS_wells_baseline_bgw!M1149</f>
        <v>0</v>
      </c>
      <c r="N1149">
        <f>RS_wells_scenario_1_bgw!N1149-RS_wells_baseline_bgw!N1149</f>
        <v>576034.86859999597</v>
      </c>
      <c r="O1149">
        <v>10.145833333333334</v>
      </c>
      <c r="P1149">
        <f t="shared" si="208"/>
        <v>1971</v>
      </c>
      <c r="Q1149" s="2">
        <f t="shared" si="209"/>
        <v>26227.416666665598</v>
      </c>
      <c r="R1149">
        <f t="shared" si="210"/>
        <v>-15.181323301259937</v>
      </c>
      <c r="S1149">
        <f>I1149*$O1149/ref!$B$3</f>
        <v>-422.6367288293406</v>
      </c>
      <c r="T1149">
        <f>K1149*$O1149/ref!$B$3</f>
        <v>-3.3819886985387271</v>
      </c>
      <c r="U1149">
        <f>L1149*$O1149/ref!$B$3</f>
        <v>-0.27801502563512764</v>
      </c>
      <c r="V1149">
        <f>N1149*$O1149/ref!$B$3</f>
        <v>134.16790107906627</v>
      </c>
      <c r="W1149">
        <f t="shared" si="211"/>
        <v>10</v>
      </c>
      <c r="X1149" t="str">
        <f t="shared" si="212"/>
        <v>10 1971</v>
      </c>
      <c r="AB1149" s="1"/>
    </row>
    <row r="1150" spans="1:28" x14ac:dyDescent="0.3">
      <c r="A1150">
        <v>383</v>
      </c>
      <c r="B1150">
        <v>3</v>
      </c>
      <c r="C1150">
        <f>RS_wells_scenario_1_bgw!C1150-RS_wells_baseline_bgw!C1150</f>
        <v>-819060.38840000331</v>
      </c>
      <c r="D1150">
        <f>RS_wells_scenario_1_bgw!D1150-RS_wells_baseline_bgw!D1150</f>
        <v>-0.9117000000551343</v>
      </c>
      <c r="E1150">
        <f>RS_wells_scenario_1_bgw!E1150-RS_wells_baseline_bgw!E1150</f>
        <v>0</v>
      </c>
      <c r="F1150">
        <f>RS_wells_scenario_1_bgw!F1150-RS_wells_baseline_bgw!F1150</f>
        <v>0</v>
      </c>
      <c r="G1150">
        <f>RS_wells_scenario_1_bgw!G1150-RS_wells_baseline_bgw!G1150</f>
        <v>0</v>
      </c>
      <c r="H1150" s="19">
        <f>RS_wells_scenario_1_bgw!H1150-RS_wells_baseline_bgw!H1150</f>
        <v>-79940.1113999933</v>
      </c>
      <c r="I1150">
        <f>RS_wells_scenario_1_bgw!I1150-RS_wells_baseline_bgw!I1150</f>
        <v>-1556782.2553999722</v>
      </c>
      <c r="J1150">
        <f>RS_wells_scenario_1_bgw!J1150-RS_wells_baseline_bgw!J1150</f>
        <v>8.6287000002339482</v>
      </c>
      <c r="K1150">
        <f>RS_wells_scenario_1_bgw!K1150-RS_wells_baseline_bgw!K1150</f>
        <v>-14520.190000001341</v>
      </c>
      <c r="L1150">
        <f>RS_wells_scenario_1_bgw!L1150-RS_wells_baseline_bgw!L1150</f>
        <v>-1009.1790000000037</v>
      </c>
      <c r="M1150">
        <f>RS_wells_scenario_1_bgw!M1150-RS_wells_baseline_bgw!M1150</f>
        <v>0</v>
      </c>
      <c r="N1150">
        <f>RS_wells_scenario_1_bgw!N1150-RS_wells_baseline_bgw!N1150</f>
        <v>626921.91049998999</v>
      </c>
      <c r="O1150">
        <v>10.145833333333334</v>
      </c>
      <c r="P1150">
        <f t="shared" si="208"/>
        <v>1971</v>
      </c>
      <c r="Q1150" s="2">
        <f t="shared" si="209"/>
        <v>26237.56249999893</v>
      </c>
      <c r="R1150">
        <f t="shared" si="210"/>
        <v>-16.193860753722412</v>
      </c>
      <c r="S1150">
        <f>I1150*$O1150/ref!$B$3</f>
        <v>-362.59993800686146</v>
      </c>
      <c r="T1150">
        <f>K1150*$O1150/ref!$B$3</f>
        <v>-3.3819886985387271</v>
      </c>
      <c r="U1150">
        <f>L1150*$O1150/ref!$B$3</f>
        <v>-0.23505422262396783</v>
      </c>
      <c r="V1150">
        <f>N1150*$O1150/ref!$B$3</f>
        <v>146.02032178484424</v>
      </c>
      <c r="W1150">
        <f t="shared" si="211"/>
        <v>10</v>
      </c>
      <c r="X1150" t="str">
        <f t="shared" si="212"/>
        <v>10 1971</v>
      </c>
      <c r="AB1150" s="1"/>
    </row>
    <row r="1151" spans="1:28" x14ac:dyDescent="0.3">
      <c r="A1151">
        <v>384</v>
      </c>
      <c r="B1151">
        <v>1</v>
      </c>
      <c r="C1151">
        <f>RS_wells_scenario_1_bgw!C1151-RS_wells_baseline_bgw!C1151</f>
        <v>-817599.93710000068</v>
      </c>
      <c r="D1151">
        <f>RS_wells_scenario_1_bgw!D1151-RS_wells_baseline_bgw!D1151</f>
        <v>-0.93869999999878928</v>
      </c>
      <c r="E1151">
        <f>RS_wells_scenario_1_bgw!E1151-RS_wells_baseline_bgw!E1151</f>
        <v>0</v>
      </c>
      <c r="F1151">
        <f>RS_wells_scenario_1_bgw!F1151-RS_wells_baseline_bgw!F1151</f>
        <v>0</v>
      </c>
      <c r="G1151">
        <f>RS_wells_scenario_1_bgw!G1151-RS_wells_baseline_bgw!G1151</f>
        <v>0</v>
      </c>
      <c r="H1151" s="19">
        <f>RS_wells_scenario_1_bgw!H1151-RS_wells_baseline_bgw!H1151</f>
        <v>-84209.377100005746</v>
      </c>
      <c r="I1151">
        <f>RS_wells_scenario_1_bgw!I1151-RS_wells_baseline_bgw!I1151</f>
        <v>-1516491.4315000176</v>
      </c>
      <c r="J1151">
        <f>RS_wells_scenario_1_bgw!J1151-RS_wells_baseline_bgw!J1151</f>
        <v>8.4064999995753169</v>
      </c>
      <c r="K1151">
        <f>RS_wells_scenario_1_bgw!K1151-RS_wells_baseline_bgw!K1151</f>
        <v>-14520.190000001341</v>
      </c>
      <c r="L1151">
        <f>RS_wells_scenario_1_bgw!L1151-RS_wells_baseline_bgw!L1151</f>
        <v>0</v>
      </c>
      <c r="M1151">
        <f>RS_wells_scenario_1_bgw!M1151-RS_wells_baseline_bgw!M1151</f>
        <v>0</v>
      </c>
      <c r="N1151">
        <f>RS_wells_scenario_1_bgw!N1151-RS_wells_baseline_bgw!N1151</f>
        <v>642616.3898999989</v>
      </c>
      <c r="O1151">
        <v>10.145833333333334</v>
      </c>
      <c r="P1151">
        <f t="shared" si="208"/>
        <v>1971</v>
      </c>
      <c r="Q1151" s="2">
        <f t="shared" si="209"/>
        <v>26247.708333332263</v>
      </c>
      <c r="R1151">
        <f t="shared" si="210"/>
        <v>-16.651220320733209</v>
      </c>
      <c r="S1151">
        <f>I1151*$O1151/ref!$B$3</f>
        <v>-353.21554902266445</v>
      </c>
      <c r="T1151">
        <f>K1151*$O1151/ref!$B$3</f>
        <v>-3.3819886985387271</v>
      </c>
      <c r="U1151">
        <f>L1151*$O1151/ref!$B$3</f>
        <v>0</v>
      </c>
      <c r="V1151">
        <f>N1151*$O1151/ref!$B$3</f>
        <v>149.67582160683514</v>
      </c>
      <c r="W1151">
        <f t="shared" si="211"/>
        <v>11</v>
      </c>
      <c r="X1151" t="str">
        <f t="shared" si="212"/>
        <v>11 1971</v>
      </c>
      <c r="AB1151" s="1"/>
    </row>
    <row r="1152" spans="1:28" x14ac:dyDescent="0.3">
      <c r="A1152">
        <v>384</v>
      </c>
      <c r="B1152">
        <v>2</v>
      </c>
      <c r="C1152">
        <f>RS_wells_scenario_1_bgw!C1152-RS_wells_baseline_bgw!C1152</f>
        <v>-641697.73939999938</v>
      </c>
      <c r="D1152">
        <f>RS_wells_scenario_1_bgw!D1152-RS_wells_baseline_bgw!D1152</f>
        <v>-0.93790000001899898</v>
      </c>
      <c r="E1152">
        <f>RS_wells_scenario_1_bgw!E1152-RS_wells_baseline_bgw!E1152</f>
        <v>0</v>
      </c>
      <c r="F1152">
        <f>RS_wells_scenario_1_bgw!F1152-RS_wells_baseline_bgw!F1152</f>
        <v>0</v>
      </c>
      <c r="G1152">
        <f>RS_wells_scenario_1_bgw!G1152-RS_wells_baseline_bgw!G1152</f>
        <v>0</v>
      </c>
      <c r="H1152" s="19">
        <f>RS_wells_scenario_1_bgw!H1152-RS_wells_baseline_bgw!H1152</f>
        <v>-89670.282499998808</v>
      </c>
      <c r="I1152">
        <f>RS_wells_scenario_1_bgw!I1152-RS_wells_baseline_bgw!I1152</f>
        <v>-1359700.6924999952</v>
      </c>
      <c r="J1152">
        <f>RS_wells_scenario_1_bgw!J1152-RS_wells_baseline_bgw!J1152</f>
        <v>8.3181999996304512</v>
      </c>
      <c r="K1152">
        <f>RS_wells_scenario_1_bgw!K1152-RS_wells_baseline_bgw!K1152</f>
        <v>-14520.190000001341</v>
      </c>
      <c r="L1152">
        <f>RS_wells_scenario_1_bgw!L1152-RS_wells_baseline_bgw!L1152</f>
        <v>0</v>
      </c>
      <c r="M1152">
        <f>RS_wells_scenario_1_bgw!M1152-RS_wells_baseline_bgw!M1152</f>
        <v>0</v>
      </c>
      <c r="N1152">
        <f>RS_wells_scenario_1_bgw!N1152-RS_wells_baseline_bgw!N1152</f>
        <v>647687.53069999814</v>
      </c>
      <c r="O1152">
        <v>10.145833333333334</v>
      </c>
      <c r="P1152">
        <f t="shared" si="208"/>
        <v>1971</v>
      </c>
      <c r="Q1152" s="2">
        <f t="shared" si="209"/>
        <v>26257.854166665595</v>
      </c>
      <c r="R1152">
        <f t="shared" si="210"/>
        <v>-16.89250431156923</v>
      </c>
      <c r="S1152">
        <f>I1152*$O1152/ref!$B$3</f>
        <v>-316.69643272091065</v>
      </c>
      <c r="T1152">
        <f>K1152*$O1152/ref!$B$3</f>
        <v>-3.3819886985387271</v>
      </c>
      <c r="U1152">
        <f>L1152*$O1152/ref!$B$3</f>
        <v>0</v>
      </c>
      <c r="V1152">
        <f>N1152*$O1152/ref!$B$3</f>
        <v>150.85697287787875</v>
      </c>
      <c r="W1152">
        <f t="shared" si="211"/>
        <v>11</v>
      </c>
      <c r="X1152" t="str">
        <f t="shared" si="212"/>
        <v>11 1971</v>
      </c>
      <c r="AB1152" s="1"/>
    </row>
    <row r="1153" spans="1:28" x14ac:dyDescent="0.3">
      <c r="A1153">
        <v>384</v>
      </c>
      <c r="B1153">
        <v>3</v>
      </c>
      <c r="C1153">
        <f>RS_wells_scenario_1_bgw!C1153-RS_wells_baseline_bgw!C1153</f>
        <v>-512218.63949999958</v>
      </c>
      <c r="D1153">
        <f>RS_wells_scenario_1_bgw!D1153-RS_wells_baseline_bgw!D1153</f>
        <v>-0.96120000001974404</v>
      </c>
      <c r="E1153">
        <f>RS_wells_scenario_1_bgw!E1153-RS_wells_baseline_bgw!E1153</f>
        <v>0</v>
      </c>
      <c r="F1153">
        <f>RS_wells_scenario_1_bgw!F1153-RS_wells_baseline_bgw!F1153</f>
        <v>0</v>
      </c>
      <c r="G1153">
        <f>RS_wells_scenario_1_bgw!G1153-RS_wells_baseline_bgw!G1153</f>
        <v>0</v>
      </c>
      <c r="H1153" s="19">
        <f>RS_wells_scenario_1_bgw!H1153-RS_wells_baseline_bgw!H1153</f>
        <v>-167645.9319999963</v>
      </c>
      <c r="I1153">
        <f>RS_wells_scenario_1_bgw!I1153-RS_wells_baseline_bgw!I1153</f>
        <v>-1306316.3429999948</v>
      </c>
      <c r="J1153">
        <f>RS_wells_scenario_1_bgw!J1153-RS_wells_baseline_bgw!J1153</f>
        <v>8.2673000004142523</v>
      </c>
      <c r="K1153">
        <f>RS_wells_scenario_1_bgw!K1153-RS_wells_baseline_bgw!K1153</f>
        <v>-14520.190000001341</v>
      </c>
      <c r="L1153">
        <f>RS_wells_scenario_1_bgw!L1153-RS_wells_baseline_bgw!L1153</f>
        <v>0</v>
      </c>
      <c r="M1153">
        <f>RS_wells_scenario_1_bgw!M1153-RS_wells_baseline_bgw!M1153</f>
        <v>0</v>
      </c>
      <c r="N1153">
        <f>RS_wells_scenario_1_bgw!N1153-RS_wells_baseline_bgw!N1153</f>
        <v>650817.89960001409</v>
      </c>
      <c r="O1153">
        <v>10.145833333333334</v>
      </c>
      <c r="P1153">
        <f t="shared" si="208"/>
        <v>1971</v>
      </c>
      <c r="Q1153" s="2">
        <f t="shared" si="209"/>
        <v>26267.999999998927</v>
      </c>
      <c r="R1153">
        <f t="shared" si="210"/>
        <v>-18.750603243986493</v>
      </c>
      <c r="S1153">
        <f>I1153*$O1153/ref!$B$3</f>
        <v>-304.26234840880278</v>
      </c>
      <c r="T1153">
        <f>K1153*$O1153/ref!$B$3</f>
        <v>-3.3819886985387271</v>
      </c>
      <c r="U1153">
        <f>L1153*$O1153/ref!$B$3</f>
        <v>0</v>
      </c>
      <c r="V1153">
        <f>N1153*$O1153/ref!$B$3</f>
        <v>151.58608676978443</v>
      </c>
      <c r="W1153">
        <f t="shared" si="211"/>
        <v>11</v>
      </c>
      <c r="X1153" t="str">
        <f t="shared" si="212"/>
        <v>11 1971</v>
      </c>
      <c r="AB1153" s="1"/>
    </row>
    <row r="1154" spans="1:28" x14ac:dyDescent="0.3">
      <c r="A1154">
        <v>385</v>
      </c>
      <c r="B1154">
        <v>1</v>
      </c>
      <c r="C1154">
        <f>RS_wells_scenario_1_bgw!C1154-RS_wells_baseline_bgw!C1154</f>
        <v>-80512.885099992156</v>
      </c>
      <c r="D1154">
        <f>RS_wells_scenario_1_bgw!D1154-RS_wells_baseline_bgw!D1154</f>
        <v>-0.98369999998249114</v>
      </c>
      <c r="E1154">
        <f>RS_wells_scenario_1_bgw!E1154-RS_wells_baseline_bgw!E1154</f>
        <v>0</v>
      </c>
      <c r="F1154">
        <f>RS_wells_scenario_1_bgw!F1154-RS_wells_baseline_bgw!F1154</f>
        <v>0</v>
      </c>
      <c r="G1154">
        <f>RS_wells_scenario_1_bgw!G1154-RS_wells_baseline_bgw!G1154</f>
        <v>0</v>
      </c>
      <c r="H1154" s="19">
        <f>RS_wells_scenario_1_bgw!H1154-RS_wells_baseline_bgw!H1154</f>
        <v>-115858.63390000165</v>
      </c>
      <c r="I1154">
        <f>RS_wells_scenario_1_bgw!I1154-RS_wells_baseline_bgw!I1154</f>
        <v>-887479.625</v>
      </c>
      <c r="J1154">
        <f>RS_wells_scenario_1_bgw!J1154-RS_wells_baseline_bgw!J1154</f>
        <v>8.2465000003576279</v>
      </c>
      <c r="K1154">
        <f>RS_wells_scenario_1_bgw!K1154-RS_wells_baseline_bgw!K1154</f>
        <v>-14520.190000001341</v>
      </c>
      <c r="L1154">
        <f>RS_wells_scenario_1_bgw!L1154-RS_wells_baseline_bgw!L1154</f>
        <v>75890.515399999917</v>
      </c>
      <c r="M1154">
        <f>RS_wells_scenario_1_bgw!M1154-RS_wells_baseline_bgw!M1154</f>
        <v>0</v>
      </c>
      <c r="N1154">
        <f>RS_wells_scenario_1_bgw!N1154-RS_wells_baseline_bgw!N1154</f>
        <v>633483.60819999874</v>
      </c>
      <c r="O1154">
        <v>10.145833333333334</v>
      </c>
      <c r="P1154">
        <f t="shared" si="208"/>
        <v>1971</v>
      </c>
      <c r="Q1154" s="2">
        <f t="shared" si="209"/>
        <v>26278.145833332259</v>
      </c>
      <c r="R1154">
        <f t="shared" si="210"/>
        <v>-17.167061674685002</v>
      </c>
      <c r="S1154">
        <f>I1154*$O1154/ref!$B$3</f>
        <v>-206.70845642743728</v>
      </c>
      <c r="T1154">
        <f>K1154*$O1154/ref!$B$3</f>
        <v>-3.3819886985387271</v>
      </c>
      <c r="U1154">
        <f>L1154*$O1154/ref!$B$3</f>
        <v>17.676136841808216</v>
      </c>
      <c r="V1154">
        <f>N1154*$O1154/ref!$B$3</f>
        <v>147.54864803020709</v>
      </c>
      <c r="W1154">
        <f t="shared" si="211"/>
        <v>12</v>
      </c>
      <c r="X1154" t="str">
        <f t="shared" si="212"/>
        <v>12 1971</v>
      </c>
      <c r="AB1154" s="1"/>
    </row>
    <row r="1155" spans="1:28" x14ac:dyDescent="0.3">
      <c r="A1155">
        <v>385</v>
      </c>
      <c r="B1155">
        <v>2</v>
      </c>
      <c r="C1155">
        <f>RS_wells_scenario_1_bgw!C1155-RS_wells_baseline_bgw!C1155</f>
        <v>-6762.0577000081539</v>
      </c>
      <c r="D1155">
        <f>RS_wells_scenario_1_bgw!D1155-RS_wells_baseline_bgw!D1155</f>
        <v>-1.0068000000319444</v>
      </c>
      <c r="E1155">
        <f>RS_wells_scenario_1_bgw!E1155-RS_wells_baseline_bgw!E1155</f>
        <v>0</v>
      </c>
      <c r="F1155">
        <f>RS_wells_scenario_1_bgw!F1155-RS_wells_baseline_bgw!F1155</f>
        <v>0</v>
      </c>
      <c r="G1155">
        <f>RS_wells_scenario_1_bgw!G1155-RS_wells_baseline_bgw!G1155</f>
        <v>0</v>
      </c>
      <c r="H1155" s="19">
        <f>RS_wells_scenario_1_bgw!H1155-RS_wells_baseline_bgw!H1155</f>
        <v>-128364.26169999689</v>
      </c>
      <c r="I1155">
        <f>RS_wells_scenario_1_bgw!I1155-RS_wells_baseline_bgw!I1155</f>
        <v>-814739.50549999624</v>
      </c>
      <c r="J1155">
        <f>RS_wells_scenario_1_bgw!J1155-RS_wells_baseline_bgw!J1155</f>
        <v>8.2591000003740191</v>
      </c>
      <c r="K1155">
        <f>RS_wells_scenario_1_bgw!K1155-RS_wells_baseline_bgw!K1155</f>
        <v>-14520.190000001341</v>
      </c>
      <c r="L1155">
        <f>RS_wells_scenario_1_bgw!L1155-RS_wells_baseline_bgw!L1155</f>
        <v>75036.286199999973</v>
      </c>
      <c r="M1155">
        <f>RS_wells_scenario_1_bgw!M1155-RS_wells_baseline_bgw!M1155</f>
        <v>0</v>
      </c>
      <c r="N1155">
        <f>RS_wells_scenario_1_bgw!N1155-RS_wells_baseline_bgw!N1155</f>
        <v>617970.04459999502</v>
      </c>
      <c r="O1155">
        <v>10.145833333333334</v>
      </c>
      <c r="P1155">
        <f t="shared" ref="P1155:P1218" si="213">YEAR(Q1155)</f>
        <v>1971</v>
      </c>
      <c r="Q1155" s="2">
        <f t="shared" ref="Q1155:Q1218" si="214">Q1154+(O1155)</f>
        <v>26288.291666665591</v>
      </c>
      <c r="R1155">
        <f t="shared" ref="R1155:R1218" si="215">+(H1155-N1155)/43650</f>
        <v>-17.098151347078851</v>
      </c>
      <c r="S1155">
        <f>I1155*$O1155/ref!$B$3</f>
        <v>-189.76609809195085</v>
      </c>
      <c r="T1155">
        <f>K1155*$O1155/ref!$B$3</f>
        <v>-3.3819886985387271</v>
      </c>
      <c r="U1155">
        <f>L1155*$O1155/ref!$B$3</f>
        <v>17.47717295081496</v>
      </c>
      <c r="V1155">
        <f>N1155*$O1155/ref!$B$3</f>
        <v>143.93528644407979</v>
      </c>
      <c r="W1155">
        <f t="shared" si="211"/>
        <v>12</v>
      </c>
      <c r="X1155" t="str">
        <f t="shared" si="212"/>
        <v>12 1971</v>
      </c>
      <c r="AB1155" s="1"/>
    </row>
    <row r="1156" spans="1:28" x14ac:dyDescent="0.3">
      <c r="A1156">
        <v>385</v>
      </c>
      <c r="B1156">
        <v>3</v>
      </c>
      <c r="C1156">
        <f>RS_wells_scenario_1_bgw!C1156-RS_wells_baseline_bgw!C1156</f>
        <v>54468.365099996328</v>
      </c>
      <c r="D1156">
        <f>RS_wells_scenario_1_bgw!D1156-RS_wells_baseline_bgw!D1156</f>
        <v>-0.93450000003213063</v>
      </c>
      <c r="E1156">
        <f>RS_wells_scenario_1_bgw!E1156-RS_wells_baseline_bgw!E1156</f>
        <v>0</v>
      </c>
      <c r="F1156">
        <f>RS_wells_scenario_1_bgw!F1156-RS_wells_baseline_bgw!F1156</f>
        <v>0</v>
      </c>
      <c r="G1156">
        <f>RS_wells_scenario_1_bgw!G1156-RS_wells_baseline_bgw!G1156</f>
        <v>0</v>
      </c>
      <c r="H1156" s="19">
        <f>RS_wells_scenario_1_bgw!H1156-RS_wells_baseline_bgw!H1156</f>
        <v>-132797.34150000662</v>
      </c>
      <c r="I1156">
        <f>RS_wells_scenario_1_bgw!I1156-RS_wells_baseline_bgw!I1156</f>
        <v>-749745.21609999985</v>
      </c>
      <c r="J1156">
        <f>RS_wells_scenario_1_bgw!J1156-RS_wells_baseline_bgw!J1156</f>
        <v>8.3955000005662441</v>
      </c>
      <c r="K1156">
        <f>RS_wells_scenario_1_bgw!K1156-RS_wells_baseline_bgw!K1156</f>
        <v>-14520.190000001341</v>
      </c>
      <c r="L1156">
        <f>RS_wells_scenario_1_bgw!L1156-RS_wells_baseline_bgw!L1156</f>
        <v>74124.499099999666</v>
      </c>
      <c r="M1156">
        <f>RS_wells_scenario_1_bgw!M1156-RS_wells_baseline_bgw!M1156</f>
        <v>0</v>
      </c>
      <c r="N1156">
        <f>RS_wells_scenario_1_bgw!N1156-RS_wells_baseline_bgw!N1156</f>
        <v>604709.10670000315</v>
      </c>
      <c r="O1156">
        <v>10.145833333333334</v>
      </c>
      <c r="P1156">
        <f t="shared" si="213"/>
        <v>1971</v>
      </c>
      <c r="Q1156" s="2">
        <f t="shared" si="214"/>
        <v>26298.437499998923</v>
      </c>
      <c r="R1156">
        <f t="shared" si="215"/>
        <v>-16.8959094662087</v>
      </c>
      <c r="S1156">
        <f>I1156*$O1156/ref!$B$3</f>
        <v>-174.62786972026132</v>
      </c>
      <c r="T1156">
        <f>K1156*$O1156/ref!$B$3</f>
        <v>-3.3819886985387271</v>
      </c>
      <c r="U1156">
        <f>L1156*$O1156/ref!$B$3</f>
        <v>17.264802887635749</v>
      </c>
      <c r="V1156">
        <f>N1156*$O1156/ref!$B$3</f>
        <v>140.84659806536078</v>
      </c>
      <c r="W1156">
        <f t="shared" si="211"/>
        <v>12</v>
      </c>
      <c r="X1156" t="str">
        <f t="shared" si="212"/>
        <v>12 1971</v>
      </c>
      <c r="AB1156" s="1"/>
    </row>
    <row r="1157" spans="1:28" x14ac:dyDescent="0.3">
      <c r="A1157">
        <v>386</v>
      </c>
      <c r="B1157">
        <v>1</v>
      </c>
      <c r="C1157">
        <f>RS_wells_scenario_1_bgw!C1157-RS_wells_baseline_bgw!C1157</f>
        <v>187794.9701000005</v>
      </c>
      <c r="D1157">
        <f>RS_wells_scenario_1_bgw!D1157-RS_wells_baseline_bgw!D1157</f>
        <v>-0.96399999997811392</v>
      </c>
      <c r="E1157">
        <f>RS_wells_scenario_1_bgw!E1157-RS_wells_baseline_bgw!E1157</f>
        <v>0</v>
      </c>
      <c r="F1157">
        <f>RS_wells_scenario_1_bgw!F1157-RS_wells_baseline_bgw!F1157</f>
        <v>0</v>
      </c>
      <c r="G1157">
        <f>RS_wells_scenario_1_bgw!G1157-RS_wells_baseline_bgw!G1157</f>
        <v>0</v>
      </c>
      <c r="H1157" s="19">
        <f>RS_wells_scenario_1_bgw!H1157-RS_wells_baseline_bgw!H1157</f>
        <v>-99733.2303000018</v>
      </c>
      <c r="I1157">
        <f>RS_wells_scenario_1_bgw!I1157-RS_wells_baseline_bgw!I1157</f>
        <v>-631989.68980000168</v>
      </c>
      <c r="J1157">
        <f>RS_wells_scenario_1_bgw!J1157-RS_wells_baseline_bgw!J1157</f>
        <v>8.4473999999463558</v>
      </c>
      <c r="K1157">
        <f>RS_wells_scenario_1_bgw!K1157-RS_wells_baseline_bgw!K1157</f>
        <v>-14520.189999999478</v>
      </c>
      <c r="L1157">
        <f>RS_wells_scenario_1_bgw!L1157-RS_wells_baseline_bgw!L1157</f>
        <v>135739.0372999981</v>
      </c>
      <c r="M1157">
        <f>RS_wells_scenario_1_bgw!M1157-RS_wells_baseline_bgw!M1157</f>
        <v>0</v>
      </c>
      <c r="N1157">
        <f>RS_wells_scenario_1_bgw!N1157-RS_wells_baseline_bgw!N1157</f>
        <v>606399.07790000737</v>
      </c>
      <c r="O1157">
        <v>10.145833333333334</v>
      </c>
      <c r="P1157">
        <f t="shared" si="213"/>
        <v>1972</v>
      </c>
      <c r="Q1157" s="2">
        <f t="shared" si="214"/>
        <v>26308.583333332255</v>
      </c>
      <c r="R1157">
        <f t="shared" si="215"/>
        <v>-16.177143372279705</v>
      </c>
      <c r="S1157">
        <f>I1157*$O1157/ref!$B$3</f>
        <v>-147.2006901078019</v>
      </c>
      <c r="T1157">
        <f>K1157*$O1157/ref!$B$3</f>
        <v>-3.3819886985382932</v>
      </c>
      <c r="U1157">
        <f>L1157*$O1157/ref!$B$3</f>
        <v>31.615832168799301</v>
      </c>
      <c r="V1157">
        <f>N1157*$O1157/ref!$B$3</f>
        <v>141.24021987742177</v>
      </c>
      <c r="W1157">
        <f t="shared" ref="W1157:W1220" si="216">MOD(A1157-2,12)+1</f>
        <v>1</v>
      </c>
      <c r="X1157" t="str">
        <f t="shared" ref="X1157:X1220" si="217">W1157&amp;" "&amp;P1157</f>
        <v>1 1972</v>
      </c>
      <c r="AB1157" s="1"/>
    </row>
    <row r="1158" spans="1:28" x14ac:dyDescent="0.3">
      <c r="A1158">
        <v>386</v>
      </c>
      <c r="B1158">
        <v>2</v>
      </c>
      <c r="C1158">
        <f>RS_wells_scenario_1_bgw!C1158-RS_wells_baseline_bgw!C1158</f>
        <v>161791.68710000813</v>
      </c>
      <c r="D1158">
        <f>RS_wells_scenario_1_bgw!D1158-RS_wells_baseline_bgw!D1158</f>
        <v>-0.9940000000060536</v>
      </c>
      <c r="E1158">
        <f>RS_wells_scenario_1_bgw!E1158-RS_wells_baseline_bgw!E1158</f>
        <v>0</v>
      </c>
      <c r="F1158">
        <f>RS_wells_scenario_1_bgw!F1158-RS_wells_baseline_bgw!F1158</f>
        <v>0</v>
      </c>
      <c r="G1158">
        <f>RS_wells_scenario_1_bgw!G1158-RS_wells_baseline_bgw!G1158</f>
        <v>0</v>
      </c>
      <c r="H1158" s="19">
        <f>RS_wells_scenario_1_bgw!H1158-RS_wells_baseline_bgw!H1158</f>
        <v>-118270.74309999496</v>
      </c>
      <c r="I1158">
        <f>RS_wells_scenario_1_bgw!I1158-RS_wells_baseline_bgw!I1158</f>
        <v>-616098.71059999987</v>
      </c>
      <c r="J1158">
        <f>RS_wells_scenario_1_bgw!J1158-RS_wells_baseline_bgw!J1158</f>
        <v>8.5195999993011355</v>
      </c>
      <c r="K1158">
        <f>RS_wells_scenario_1_bgw!K1158-RS_wells_baseline_bgw!K1158</f>
        <v>-14520.189999999478</v>
      </c>
      <c r="L1158">
        <f>RS_wells_scenario_1_bgw!L1158-RS_wells_baseline_bgw!L1158</f>
        <v>133501.194000002</v>
      </c>
      <c r="M1158">
        <f>RS_wells_scenario_1_bgw!M1158-RS_wells_baseline_bgw!M1158</f>
        <v>0</v>
      </c>
      <c r="N1158">
        <f>RS_wells_scenario_1_bgw!N1158-RS_wells_baseline_bgw!N1158</f>
        <v>515056.17640000582</v>
      </c>
      <c r="O1158">
        <v>10.145833333333334</v>
      </c>
      <c r="P1158">
        <f t="shared" si="213"/>
        <v>1972</v>
      </c>
      <c r="Q1158" s="2">
        <f t="shared" si="214"/>
        <v>26318.729166665587</v>
      </c>
      <c r="R1158">
        <f t="shared" si="215"/>
        <v>-14.509207777777796</v>
      </c>
      <c r="S1158">
        <f>I1158*$O1158/ref!$B$3</f>
        <v>-143.49942228257956</v>
      </c>
      <c r="T1158">
        <f>K1158*$O1158/ref!$B$3</f>
        <v>-3.3819886985382932</v>
      </c>
      <c r="U1158">
        <f>L1158*$O1158/ref!$B$3</f>
        <v>31.094602023072092</v>
      </c>
      <c r="V1158">
        <f>N1158*$O1158/ref!$B$3</f>
        <v>119.96497068545438</v>
      </c>
      <c r="W1158">
        <f t="shared" si="216"/>
        <v>1</v>
      </c>
      <c r="X1158" t="str">
        <f t="shared" si="217"/>
        <v>1 1972</v>
      </c>
      <c r="AB1158" s="1"/>
    </row>
    <row r="1159" spans="1:28" x14ac:dyDescent="0.3">
      <c r="A1159">
        <v>386</v>
      </c>
      <c r="B1159">
        <v>3</v>
      </c>
      <c r="C1159">
        <f>RS_wells_scenario_1_bgw!C1159-RS_wells_baseline_bgw!C1159</f>
        <v>254739.83100000024</v>
      </c>
      <c r="D1159">
        <f>RS_wells_scenario_1_bgw!D1159-RS_wells_baseline_bgw!D1159</f>
        <v>-1.0245999999460764</v>
      </c>
      <c r="E1159">
        <f>RS_wells_scenario_1_bgw!E1159-RS_wells_baseline_bgw!E1159</f>
        <v>0</v>
      </c>
      <c r="F1159">
        <f>RS_wells_scenario_1_bgw!F1159-RS_wells_baseline_bgw!F1159</f>
        <v>0</v>
      </c>
      <c r="G1159">
        <f>RS_wells_scenario_1_bgw!G1159-RS_wells_baseline_bgw!G1159</f>
        <v>0</v>
      </c>
      <c r="H1159" s="19">
        <f>RS_wells_scenario_1_bgw!H1159-RS_wells_baseline_bgw!H1159</f>
        <v>-129379.61339999735</v>
      </c>
      <c r="I1159">
        <f>RS_wells_scenario_1_bgw!I1159-RS_wells_baseline_bgw!I1159</f>
        <v>-571932.43390000239</v>
      </c>
      <c r="J1159">
        <f>RS_wells_scenario_1_bgw!J1159-RS_wells_baseline_bgw!J1159</f>
        <v>8.6096000000834465</v>
      </c>
      <c r="K1159">
        <f>RS_wells_scenario_1_bgw!K1159-RS_wells_baseline_bgw!K1159</f>
        <v>-14520.189999999478</v>
      </c>
      <c r="L1159">
        <f>RS_wells_scenario_1_bgw!L1159-RS_wells_baseline_bgw!L1159</f>
        <v>131246.74770000204</v>
      </c>
      <c r="M1159">
        <f>RS_wells_scenario_1_bgw!M1159-RS_wells_baseline_bgw!M1159</f>
        <v>0</v>
      </c>
      <c r="N1159">
        <f>RS_wells_scenario_1_bgw!N1159-RS_wells_baseline_bgw!N1159</f>
        <v>570943.45039999485</v>
      </c>
      <c r="O1159">
        <v>10.145833333333334</v>
      </c>
      <c r="P1159">
        <f t="shared" si="213"/>
        <v>1972</v>
      </c>
      <c r="Q1159" s="2">
        <f t="shared" si="214"/>
        <v>26328.87499999892</v>
      </c>
      <c r="R1159">
        <f t="shared" si="215"/>
        <v>-16.044056444444266</v>
      </c>
      <c r="S1159">
        <f>I1159*$O1159/ref!$B$3</f>
        <v>-133.21237723317512</v>
      </c>
      <c r="T1159">
        <f>K1159*$O1159/ref!$B$3</f>
        <v>-3.3819886985382932</v>
      </c>
      <c r="U1159">
        <f>L1159*$O1159/ref!$B$3</f>
        <v>30.569504768279863</v>
      </c>
      <c r="V1159">
        <f>N1159*$O1159/ref!$B$3</f>
        <v>132.98202687136398</v>
      </c>
      <c r="W1159">
        <f t="shared" si="216"/>
        <v>1</v>
      </c>
      <c r="X1159" t="str">
        <f t="shared" si="217"/>
        <v>1 1972</v>
      </c>
      <c r="AB1159" s="1"/>
    </row>
    <row r="1160" spans="1:28" x14ac:dyDescent="0.3">
      <c r="A1160">
        <v>387</v>
      </c>
      <c r="B1160">
        <v>1</v>
      </c>
      <c r="C1160">
        <f>RS_wells_scenario_1_bgw!C1160-RS_wells_baseline_bgw!C1160</f>
        <v>513844.69929999113</v>
      </c>
      <c r="D1160">
        <f>RS_wells_scenario_1_bgw!D1160-RS_wells_baseline_bgw!D1160</f>
        <v>-1.0557000000262633</v>
      </c>
      <c r="E1160">
        <f>RS_wells_scenario_1_bgw!E1160-RS_wells_baseline_bgw!E1160</f>
        <v>0</v>
      </c>
      <c r="F1160">
        <f>RS_wells_scenario_1_bgw!F1160-RS_wells_baseline_bgw!F1160</f>
        <v>0</v>
      </c>
      <c r="G1160">
        <f>RS_wells_scenario_1_bgw!G1160-RS_wells_baseline_bgw!G1160</f>
        <v>0</v>
      </c>
      <c r="H1160" s="19">
        <f>RS_wells_scenario_1_bgw!H1160-RS_wells_baseline_bgw!H1160</f>
        <v>-116765.42309999466</v>
      </c>
      <c r="I1160">
        <f>RS_wells_scenario_1_bgw!I1160-RS_wells_baseline_bgw!I1160</f>
        <v>-378549.5009999983</v>
      </c>
      <c r="J1160">
        <f>RS_wells_scenario_1_bgw!J1160-RS_wells_baseline_bgw!J1160</f>
        <v>8.7050000000745058</v>
      </c>
      <c r="K1160">
        <f>RS_wells_scenario_1_bgw!K1160-RS_wells_baseline_bgw!K1160</f>
        <v>-14520.189999999478</v>
      </c>
      <c r="L1160">
        <f>RS_wells_scenario_1_bgw!L1160-RS_wells_baseline_bgw!L1160</f>
        <v>258159.09840000421</v>
      </c>
      <c r="M1160">
        <f>RS_wells_scenario_1_bgw!M1160-RS_wells_baseline_bgw!M1160</f>
        <v>0</v>
      </c>
      <c r="N1160">
        <f>RS_wells_scenario_1_bgw!N1160-RS_wells_baseline_bgw!N1160</f>
        <v>538101.53910000622</v>
      </c>
      <c r="O1160">
        <v>10.145833333333334</v>
      </c>
      <c r="P1160">
        <f t="shared" si="213"/>
        <v>1972</v>
      </c>
      <c r="Q1160" s="2">
        <f t="shared" si="214"/>
        <v>26339.020833332252</v>
      </c>
      <c r="R1160">
        <f t="shared" si="215"/>
        <v>-15.002679546391773</v>
      </c>
      <c r="S1160">
        <f>I1160*$O1160/ref!$B$3</f>
        <v>-88.170343102903644</v>
      </c>
      <c r="T1160">
        <f>K1160*$O1160/ref!$B$3</f>
        <v>-3.3819886985382932</v>
      </c>
      <c r="U1160">
        <f>L1160*$O1160/ref!$B$3</f>
        <v>60.129457893710807</v>
      </c>
      <c r="V1160">
        <f>N1160*$O1160/ref!$B$3</f>
        <v>125.33261093018396</v>
      </c>
      <c r="W1160">
        <f t="shared" si="216"/>
        <v>2</v>
      </c>
      <c r="X1160" t="str">
        <f t="shared" si="217"/>
        <v>2 1972</v>
      </c>
      <c r="AB1160" s="1"/>
    </row>
    <row r="1161" spans="1:28" x14ac:dyDescent="0.3">
      <c r="A1161">
        <v>387</v>
      </c>
      <c r="B1161">
        <v>2</v>
      </c>
      <c r="C1161">
        <f>RS_wells_scenario_1_bgw!C1161-RS_wells_baseline_bgw!C1161</f>
        <v>543671.17180000246</v>
      </c>
      <c r="D1161">
        <f>RS_wells_scenario_1_bgw!D1161-RS_wells_baseline_bgw!D1161</f>
        <v>-1.0873000000137836</v>
      </c>
      <c r="E1161">
        <f>RS_wells_scenario_1_bgw!E1161-RS_wells_baseline_bgw!E1161</f>
        <v>0</v>
      </c>
      <c r="F1161">
        <f>RS_wells_scenario_1_bgw!F1161-RS_wells_baseline_bgw!F1161</f>
        <v>0</v>
      </c>
      <c r="G1161">
        <f>RS_wells_scenario_1_bgw!G1161-RS_wells_baseline_bgw!G1161</f>
        <v>0</v>
      </c>
      <c r="H1161" s="19">
        <f>RS_wells_scenario_1_bgw!H1161-RS_wells_baseline_bgw!H1161</f>
        <v>-132732.20380000025</v>
      </c>
      <c r="I1161">
        <f>RS_wells_scenario_1_bgw!I1161-RS_wells_baseline_bgw!I1161</f>
        <v>-317030.877700001</v>
      </c>
      <c r="J1161">
        <f>RS_wells_scenario_1_bgw!J1161-RS_wells_baseline_bgw!J1161</f>
        <v>8.8160999994724989</v>
      </c>
      <c r="K1161">
        <f>RS_wells_scenario_1_bgw!K1161-RS_wells_baseline_bgw!K1161</f>
        <v>-14520.189999999478</v>
      </c>
      <c r="L1161">
        <f>RS_wells_scenario_1_bgw!L1161-RS_wells_baseline_bgw!L1161</f>
        <v>250886.58609999716</v>
      </c>
      <c r="M1161">
        <f>RS_wells_scenario_1_bgw!M1161-RS_wells_baseline_bgw!M1161</f>
        <v>0</v>
      </c>
      <c r="N1161">
        <f>RS_wells_scenario_1_bgw!N1161-RS_wells_baseline_bgw!N1161</f>
        <v>500794.53649999201</v>
      </c>
      <c r="O1161">
        <v>10.145833333333334</v>
      </c>
      <c r="P1161">
        <f t="shared" si="213"/>
        <v>1972</v>
      </c>
      <c r="Q1161" s="2">
        <f t="shared" si="214"/>
        <v>26349.166666665584</v>
      </c>
      <c r="R1161">
        <f t="shared" si="215"/>
        <v>-14.513785573882984</v>
      </c>
      <c r="S1161">
        <f>I1161*$O1161/ref!$B$3</f>
        <v>-73.84165396383365</v>
      </c>
      <c r="T1161">
        <f>K1161*$O1161/ref!$B$3</f>
        <v>-3.3819886985382932</v>
      </c>
      <c r="U1161">
        <f>L1161*$O1161/ref!$B$3</f>
        <v>58.435571353065995</v>
      </c>
      <c r="V1161">
        <f>N1161*$O1161/ref!$B$3</f>
        <v>116.64320251544618</v>
      </c>
      <c r="W1161">
        <f t="shared" si="216"/>
        <v>2</v>
      </c>
      <c r="X1161" t="str">
        <f t="shared" si="217"/>
        <v>2 1972</v>
      </c>
      <c r="AB1161" s="1"/>
    </row>
    <row r="1162" spans="1:28" x14ac:dyDescent="0.3">
      <c r="A1162">
        <v>387</v>
      </c>
      <c r="B1162">
        <v>3</v>
      </c>
      <c r="C1162">
        <f>RS_wells_scenario_1_bgw!C1162-RS_wells_baseline_bgw!C1162</f>
        <v>560604.96069999039</v>
      </c>
      <c r="D1162">
        <f>RS_wells_scenario_1_bgw!D1162-RS_wells_baseline_bgw!D1162</f>
        <v>-1.1195999999763444</v>
      </c>
      <c r="E1162">
        <f>RS_wells_scenario_1_bgw!E1162-RS_wells_baseline_bgw!E1162</f>
        <v>0</v>
      </c>
      <c r="F1162">
        <f>RS_wells_scenario_1_bgw!F1162-RS_wells_baseline_bgw!F1162</f>
        <v>0</v>
      </c>
      <c r="G1162">
        <f>RS_wells_scenario_1_bgw!G1162-RS_wells_baseline_bgw!G1162</f>
        <v>0</v>
      </c>
      <c r="H1162" s="19">
        <f>RS_wells_scenario_1_bgw!H1162-RS_wells_baseline_bgw!H1162</f>
        <v>-139357.63440000266</v>
      </c>
      <c r="I1162">
        <f>RS_wells_scenario_1_bgw!I1162-RS_wells_baseline_bgw!I1162</f>
        <v>-303994.78810000047</v>
      </c>
      <c r="J1162">
        <f>RS_wells_scenario_1_bgw!J1162-RS_wells_baseline_bgw!J1162</f>
        <v>8.9402999999001622</v>
      </c>
      <c r="K1162">
        <f>RS_wells_scenario_1_bgw!K1162-RS_wells_baseline_bgw!K1162</f>
        <v>-14520.189999999478</v>
      </c>
      <c r="L1162">
        <f>RS_wells_scenario_1_bgw!L1162-RS_wells_baseline_bgw!L1162</f>
        <v>244000.47949999571</v>
      </c>
      <c r="M1162">
        <f>RS_wells_scenario_1_bgw!M1162-RS_wells_baseline_bgw!M1162</f>
        <v>0</v>
      </c>
      <c r="N1162">
        <f>RS_wells_scenario_1_bgw!N1162-RS_wells_baseline_bgw!N1162</f>
        <v>496118.14169999957</v>
      </c>
      <c r="O1162">
        <v>10.145833333333334</v>
      </c>
      <c r="P1162">
        <f t="shared" si="213"/>
        <v>1972</v>
      </c>
      <c r="Q1162" s="2">
        <f t="shared" si="214"/>
        <v>26359.312499998916</v>
      </c>
      <c r="R1162">
        <f t="shared" si="215"/>
        <v>-14.558437024055033</v>
      </c>
      <c r="S1162">
        <f>I1162*$O1162/ref!$B$3</f>
        <v>-70.805336415624154</v>
      </c>
      <c r="T1162">
        <f>K1162*$O1162/ref!$B$3</f>
        <v>-3.3819886985382932</v>
      </c>
      <c r="U1162">
        <f>L1162*$O1162/ref!$B$3</f>
        <v>56.83168499220325</v>
      </c>
      <c r="V1162">
        <f>N1162*$O1162/ref!$B$3</f>
        <v>115.55399401586881</v>
      </c>
      <c r="W1162">
        <f t="shared" si="216"/>
        <v>2</v>
      </c>
      <c r="X1162" t="str">
        <f t="shared" si="217"/>
        <v>2 1972</v>
      </c>
      <c r="AB1162" s="1"/>
    </row>
    <row r="1163" spans="1:28" x14ac:dyDescent="0.3">
      <c r="A1163">
        <v>388</v>
      </c>
      <c r="B1163">
        <v>1</v>
      </c>
      <c r="C1163">
        <f>RS_wells_scenario_1_bgw!C1163-RS_wells_baseline_bgw!C1163</f>
        <v>720627.97509999573</v>
      </c>
      <c r="D1163">
        <f>RS_wells_scenario_1_bgw!D1163-RS_wells_baseline_bgw!D1163</f>
        <v>-1.1524999999674037</v>
      </c>
      <c r="E1163">
        <f>RS_wells_scenario_1_bgw!E1163-RS_wells_baseline_bgw!E1163</f>
        <v>0</v>
      </c>
      <c r="F1163">
        <f>RS_wells_scenario_1_bgw!F1163-RS_wells_baseline_bgw!F1163</f>
        <v>0</v>
      </c>
      <c r="G1163">
        <f>RS_wells_scenario_1_bgw!G1163-RS_wells_baseline_bgw!G1163</f>
        <v>0</v>
      </c>
      <c r="H1163" s="19">
        <f>RS_wells_scenario_1_bgw!H1163-RS_wells_baseline_bgw!H1163</f>
        <v>-10777.794399999082</v>
      </c>
      <c r="I1163">
        <f>RS_wells_scenario_1_bgw!I1163-RS_wells_baseline_bgw!I1163</f>
        <v>-140353.01339999959</v>
      </c>
      <c r="J1163">
        <f>RS_wells_scenario_1_bgw!J1163-RS_wells_baseline_bgw!J1163</f>
        <v>9.0602000001817942</v>
      </c>
      <c r="K1163">
        <f>RS_wells_scenario_1_bgw!K1163-RS_wells_baseline_bgw!K1163</f>
        <v>-14520.189999999478</v>
      </c>
      <c r="L1163">
        <f>RS_wells_scenario_1_bgw!L1163-RS_wells_baseline_bgw!L1163</f>
        <v>439583.56419999897</v>
      </c>
      <c r="M1163">
        <f>RS_wells_scenario_1_bgw!M1163-RS_wells_baseline_bgw!M1163</f>
        <v>0</v>
      </c>
      <c r="N1163">
        <f>RS_wells_scenario_1_bgw!N1163-RS_wells_baseline_bgw!N1163</f>
        <v>413515.48160000145</v>
      </c>
      <c r="O1163">
        <v>10.145833333333334</v>
      </c>
      <c r="P1163">
        <f t="shared" si="213"/>
        <v>1972</v>
      </c>
      <c r="Q1163" s="2">
        <f t="shared" si="214"/>
        <v>26369.458333332248</v>
      </c>
      <c r="R1163">
        <f t="shared" si="215"/>
        <v>-9.7203499656357515</v>
      </c>
      <c r="S1163">
        <f>I1163*$O1163/ref!$B$3</f>
        <v>-32.690502336719369</v>
      </c>
      <c r="T1163">
        <f>K1163*$O1163/ref!$B$3</f>
        <v>-3.3819886985382932</v>
      </c>
      <c r="U1163">
        <f>L1163*$O1163/ref!$B$3</f>
        <v>102.38617030408226</v>
      </c>
      <c r="V1163">
        <f>N1163*$O1163/ref!$B$3</f>
        <v>96.31448937251335</v>
      </c>
      <c r="W1163">
        <f t="shared" si="216"/>
        <v>3</v>
      </c>
      <c r="X1163" t="str">
        <f t="shared" si="217"/>
        <v>3 1972</v>
      </c>
      <c r="AB1163" s="1"/>
    </row>
    <row r="1164" spans="1:28" x14ac:dyDescent="0.3">
      <c r="A1164">
        <v>388</v>
      </c>
      <c r="B1164">
        <v>2</v>
      </c>
      <c r="C1164">
        <f>RS_wells_scenario_1_bgw!C1164-RS_wells_baseline_bgw!C1164</f>
        <v>689799.24120000005</v>
      </c>
      <c r="D1164">
        <f>RS_wells_scenario_1_bgw!D1164-RS_wells_baseline_bgw!D1164</f>
        <v>-1.1861000000499189</v>
      </c>
      <c r="E1164">
        <f>RS_wells_scenario_1_bgw!E1164-RS_wells_baseline_bgw!E1164</f>
        <v>0</v>
      </c>
      <c r="F1164">
        <f>RS_wells_scenario_1_bgw!F1164-RS_wells_baseline_bgw!F1164</f>
        <v>0</v>
      </c>
      <c r="G1164">
        <f>RS_wells_scenario_1_bgw!G1164-RS_wells_baseline_bgw!G1164</f>
        <v>0</v>
      </c>
      <c r="H1164" s="19">
        <f>RS_wells_scenario_1_bgw!H1164-RS_wells_baseline_bgw!H1164</f>
        <v>4031.6716999933124</v>
      </c>
      <c r="I1164">
        <f>RS_wells_scenario_1_bgw!I1164-RS_wells_baseline_bgw!I1164</f>
        <v>-113771.31270000152</v>
      </c>
      <c r="J1164">
        <f>RS_wells_scenario_1_bgw!J1164-RS_wells_baseline_bgw!J1164</f>
        <v>9.1935999998822808</v>
      </c>
      <c r="K1164">
        <f>RS_wells_scenario_1_bgw!K1164-RS_wells_baseline_bgw!K1164</f>
        <v>-14520.189999999478</v>
      </c>
      <c r="L1164">
        <f>RS_wells_scenario_1_bgw!L1164-RS_wells_baseline_bgw!L1164</f>
        <v>427373.14470000565</v>
      </c>
      <c r="M1164">
        <f>RS_wells_scenario_1_bgw!M1164-RS_wells_baseline_bgw!M1164</f>
        <v>0</v>
      </c>
      <c r="N1164">
        <f>RS_wells_scenario_1_bgw!N1164-RS_wells_baseline_bgw!N1164</f>
        <v>414991.47630000114</v>
      </c>
      <c r="O1164">
        <v>10.145833333333334</v>
      </c>
      <c r="P1164">
        <f t="shared" si="213"/>
        <v>1972</v>
      </c>
      <c r="Q1164" s="2">
        <f t="shared" si="214"/>
        <v>26379.60416666558</v>
      </c>
      <c r="R1164">
        <f t="shared" si="215"/>
        <v>-9.4148867033220576</v>
      </c>
      <c r="S1164">
        <f>I1164*$O1164/ref!$B$3</f>
        <v>-26.499191385876156</v>
      </c>
      <c r="T1164">
        <f>K1164*$O1164/ref!$B$3</f>
        <v>-3.3819886985382932</v>
      </c>
      <c r="U1164">
        <f>L1164*$O1164/ref!$B$3</f>
        <v>99.54216476741982</v>
      </c>
      <c r="V1164">
        <f>N1164*$O1164/ref!$B$3</f>
        <v>96.658272573318683</v>
      </c>
      <c r="W1164">
        <f t="shared" si="216"/>
        <v>3</v>
      </c>
      <c r="X1164" t="str">
        <f t="shared" si="217"/>
        <v>3 1972</v>
      </c>
      <c r="AB1164" s="1"/>
    </row>
    <row r="1165" spans="1:28" x14ac:dyDescent="0.3">
      <c r="A1165">
        <v>388</v>
      </c>
      <c r="B1165">
        <v>3</v>
      </c>
      <c r="C1165">
        <f>RS_wells_scenario_1_bgw!C1165-RS_wells_baseline_bgw!C1165</f>
        <v>762435.12469999492</v>
      </c>
      <c r="D1165">
        <f>RS_wells_scenario_1_bgw!D1165-RS_wells_baseline_bgw!D1165</f>
        <v>-1.2202999999281019</v>
      </c>
      <c r="E1165">
        <f>RS_wells_scenario_1_bgw!E1165-RS_wells_baseline_bgw!E1165</f>
        <v>0</v>
      </c>
      <c r="F1165">
        <f>RS_wells_scenario_1_bgw!F1165-RS_wells_baseline_bgw!F1165</f>
        <v>0</v>
      </c>
      <c r="G1165">
        <f>RS_wells_scenario_1_bgw!G1165-RS_wells_baseline_bgw!G1165</f>
        <v>0</v>
      </c>
      <c r="H1165" s="19">
        <f>RS_wells_scenario_1_bgw!H1165-RS_wells_baseline_bgw!H1165</f>
        <v>121415.41179999709</v>
      </c>
      <c r="I1165">
        <f>RS_wells_scenario_1_bgw!I1165-RS_wells_baseline_bgw!I1165</f>
        <v>43268.261900000274</v>
      </c>
      <c r="J1165">
        <f>RS_wells_scenario_1_bgw!J1165-RS_wells_baseline_bgw!J1165</f>
        <v>9.3388000000268221</v>
      </c>
      <c r="K1165">
        <f>RS_wells_scenario_1_bgw!K1165-RS_wells_baseline_bgw!K1165</f>
        <v>-14520.189999999478</v>
      </c>
      <c r="L1165">
        <f>RS_wells_scenario_1_bgw!L1165-RS_wells_baseline_bgw!L1165</f>
        <v>416022.46440000832</v>
      </c>
      <c r="M1165">
        <f>RS_wells_scenario_1_bgw!M1165-RS_wells_baseline_bgw!M1165</f>
        <v>0</v>
      </c>
      <c r="N1165">
        <f>RS_wells_scenario_1_bgw!N1165-RS_wells_baseline_bgw!N1165</f>
        <v>471963.70369999856</v>
      </c>
      <c r="O1165">
        <v>10.145833333333334</v>
      </c>
      <c r="P1165">
        <f t="shared" si="213"/>
        <v>1972</v>
      </c>
      <c r="Q1165" s="2">
        <f t="shared" si="214"/>
        <v>26389.749999998912</v>
      </c>
      <c r="R1165">
        <f t="shared" si="215"/>
        <v>-8.0308887033219118</v>
      </c>
      <c r="S1165">
        <f>I1165*$O1165/ref!$B$3</f>
        <v>10.077882779164817</v>
      </c>
      <c r="T1165">
        <f>K1165*$O1165/ref!$B$3</f>
        <v>-3.3819886985382932</v>
      </c>
      <c r="U1165">
        <f>L1165*$O1165/ref!$B$3</f>
        <v>96.898406490474869</v>
      </c>
      <c r="V1165">
        <f>N1165*$O1165/ref!$B$3</f>
        <v>109.92803207352853</v>
      </c>
      <c r="W1165">
        <f t="shared" si="216"/>
        <v>3</v>
      </c>
      <c r="X1165" t="str">
        <f t="shared" si="217"/>
        <v>3 1972</v>
      </c>
      <c r="AB1165" s="1"/>
    </row>
    <row r="1166" spans="1:28" x14ac:dyDescent="0.3">
      <c r="A1166">
        <v>389</v>
      </c>
      <c r="B1166">
        <v>1</v>
      </c>
      <c r="C1166">
        <f>RS_wells_scenario_1_bgw!C1166-RS_wells_baseline_bgw!C1166</f>
        <v>-6102.5521000027657</v>
      </c>
      <c r="D1166">
        <f>RS_wells_scenario_1_bgw!D1166-RS_wells_baseline_bgw!D1166</f>
        <v>-1.312099999981001</v>
      </c>
      <c r="E1166">
        <f>RS_wells_scenario_1_bgw!E1166-RS_wells_baseline_bgw!E1166</f>
        <v>-623255.58999999985</v>
      </c>
      <c r="F1166">
        <f>RS_wells_scenario_1_bgw!F1166-RS_wells_baseline_bgw!F1166</f>
        <v>0</v>
      </c>
      <c r="G1166">
        <f>RS_wells_scenario_1_bgw!G1166-RS_wells_baseline_bgw!G1166</f>
        <v>0</v>
      </c>
      <c r="H1166" s="19">
        <f>RS_wells_scenario_1_bgw!H1166-RS_wells_baseline_bgw!H1166</f>
        <v>-102683.12470000237</v>
      </c>
      <c r="I1166">
        <f>RS_wells_scenario_1_bgw!I1166-RS_wells_baseline_bgw!I1166</f>
        <v>-37195.569299999624</v>
      </c>
      <c r="J1166">
        <f>RS_wells_scenario_1_bgw!J1166-RS_wells_baseline_bgw!J1166</f>
        <v>9.4371000002138317</v>
      </c>
      <c r="K1166">
        <f>RS_wells_scenario_1_bgw!K1166-RS_wells_baseline_bgw!K1166</f>
        <v>-1447419.8700000048</v>
      </c>
      <c r="L1166">
        <f>RS_wells_scenario_1_bgw!L1166-RS_wells_baseline_bgw!L1166</f>
        <v>409939.60930000246</v>
      </c>
      <c r="M1166">
        <f>RS_wells_scenario_1_bgw!M1166-RS_wells_baseline_bgw!M1166</f>
        <v>0</v>
      </c>
      <c r="N1166">
        <f>RS_wells_scenario_1_bgw!N1166-RS_wells_baseline_bgw!N1166</f>
        <v>345227.87169999629</v>
      </c>
      <c r="O1166">
        <v>10.145833333333334</v>
      </c>
      <c r="P1166">
        <f t="shared" si="213"/>
        <v>1972</v>
      </c>
      <c r="Q1166" s="2">
        <f t="shared" si="214"/>
        <v>26399.895833332244</v>
      </c>
      <c r="R1166">
        <f t="shared" si="215"/>
        <v>-10.26142030698737</v>
      </c>
      <c r="S1166">
        <f>I1166*$O1166/ref!$B$3</f>
        <v>-8.663453784578655</v>
      </c>
      <c r="T1166">
        <f>K1166*$O1166/ref!$B$3</f>
        <v>-337.12765758436751</v>
      </c>
      <c r="U1166">
        <f>L1166*$O1166/ref!$B$3</f>
        <v>95.481610484150792</v>
      </c>
      <c r="V1166">
        <f>N1166*$O1166/ref!$B$3</f>
        <v>80.409193027767344</v>
      </c>
      <c r="W1166">
        <f t="shared" si="216"/>
        <v>4</v>
      </c>
      <c r="X1166" t="str">
        <f t="shared" si="217"/>
        <v>4 1972</v>
      </c>
      <c r="AB1166" s="1"/>
    </row>
    <row r="1167" spans="1:28" x14ac:dyDescent="0.3">
      <c r="A1167">
        <v>389</v>
      </c>
      <c r="B1167">
        <v>2</v>
      </c>
      <c r="C1167">
        <f>RS_wells_scenario_1_bgw!C1167-RS_wells_baseline_bgw!C1167</f>
        <v>3481.8295000046492</v>
      </c>
      <c r="D1167">
        <f>RS_wells_scenario_1_bgw!D1167-RS_wells_baseline_bgw!D1167</f>
        <v>-1.3447999999625608</v>
      </c>
      <c r="E1167">
        <f>RS_wells_scenario_1_bgw!E1167-RS_wells_baseline_bgw!E1167</f>
        <v>-623255.58999999985</v>
      </c>
      <c r="F1167">
        <f>RS_wells_scenario_1_bgw!F1167-RS_wells_baseline_bgw!F1167</f>
        <v>0</v>
      </c>
      <c r="G1167">
        <f>RS_wells_scenario_1_bgw!G1167-RS_wells_baseline_bgw!G1167</f>
        <v>0</v>
      </c>
      <c r="H1167" s="19">
        <f>RS_wells_scenario_1_bgw!H1167-RS_wells_baseline_bgw!H1167</f>
        <v>-93261.721699997783</v>
      </c>
      <c r="I1167">
        <f>RS_wells_scenario_1_bgw!I1167-RS_wells_baseline_bgw!I1167</f>
        <v>-2252.0832000002265</v>
      </c>
      <c r="J1167">
        <f>RS_wells_scenario_1_bgw!J1167-RS_wells_baseline_bgw!J1167</f>
        <v>9.604700000025332</v>
      </c>
      <c r="K1167">
        <f>RS_wells_scenario_1_bgw!K1167-RS_wells_baseline_bgw!K1167</f>
        <v>-1447419.8700000048</v>
      </c>
      <c r="L1167">
        <f>RS_wells_scenario_1_bgw!L1167-RS_wells_baseline_bgw!L1167</f>
        <v>400762.36769999564</v>
      </c>
      <c r="M1167">
        <f>RS_wells_scenario_1_bgw!M1167-RS_wells_baseline_bgw!M1167</f>
        <v>0</v>
      </c>
      <c r="N1167">
        <f>RS_wells_scenario_1_bgw!N1167-RS_wells_baseline_bgw!N1167</f>
        <v>332526.95380000025</v>
      </c>
      <c r="O1167">
        <v>10.145833333333334</v>
      </c>
      <c r="P1167">
        <f t="shared" si="213"/>
        <v>1972</v>
      </c>
      <c r="Q1167" s="2">
        <f t="shared" si="214"/>
        <v>26410.041666665576</v>
      </c>
      <c r="R1167">
        <f t="shared" si="215"/>
        <v>-9.7546088316150747</v>
      </c>
      <c r="S1167">
        <f>I1167*$O1167/ref!$B$3</f>
        <v>-0.52454685032144854</v>
      </c>
      <c r="T1167">
        <f>K1167*$O1167/ref!$B$3</f>
        <v>-337.12765758436751</v>
      </c>
      <c r="U1167">
        <f>L1167*$O1167/ref!$B$3</f>
        <v>93.344081472823831</v>
      </c>
      <c r="V1167">
        <f>N1167*$O1167/ref!$B$3</f>
        <v>77.450942426442523</v>
      </c>
      <c r="W1167">
        <f t="shared" si="216"/>
        <v>4</v>
      </c>
      <c r="X1167" t="str">
        <f t="shared" si="217"/>
        <v>4 1972</v>
      </c>
      <c r="AB1167" s="1"/>
    </row>
    <row r="1168" spans="1:28" x14ac:dyDescent="0.3">
      <c r="A1168">
        <v>389</v>
      </c>
      <c r="B1168">
        <v>3</v>
      </c>
      <c r="C1168">
        <f>RS_wells_scenario_1_bgw!C1168-RS_wells_baseline_bgw!C1168</f>
        <v>-7186.7106000036001</v>
      </c>
      <c r="D1168">
        <f>RS_wells_scenario_1_bgw!D1168-RS_wells_baseline_bgw!D1168</f>
        <v>-1.3784999999916181</v>
      </c>
      <c r="E1168">
        <f>RS_wells_scenario_1_bgw!E1168-RS_wells_baseline_bgw!E1168</f>
        <v>-623255.58999999985</v>
      </c>
      <c r="F1168">
        <f>RS_wells_scenario_1_bgw!F1168-RS_wells_baseline_bgw!F1168</f>
        <v>0</v>
      </c>
      <c r="G1168">
        <f>RS_wells_scenario_1_bgw!G1168-RS_wells_baseline_bgw!G1168</f>
        <v>0</v>
      </c>
      <c r="H1168" s="19">
        <f>RS_wells_scenario_1_bgw!H1168-RS_wells_baseline_bgw!H1168</f>
        <v>-28575.087299995124</v>
      </c>
      <c r="I1168">
        <f>RS_wells_scenario_1_bgw!I1168-RS_wells_baseline_bgw!I1168</f>
        <v>-9771.6182000003755</v>
      </c>
      <c r="J1168">
        <f>RS_wells_scenario_1_bgw!J1168-RS_wells_baseline_bgw!J1168</f>
        <v>9.780900000128895</v>
      </c>
      <c r="K1168">
        <f>RS_wells_scenario_1_bgw!K1168-RS_wells_baseline_bgw!K1168</f>
        <v>-1447419.8700000048</v>
      </c>
      <c r="L1168">
        <f>RS_wells_scenario_1_bgw!L1168-RS_wells_baseline_bgw!L1168</f>
        <v>391507.48860000074</v>
      </c>
      <c r="M1168">
        <f>RS_wells_scenario_1_bgw!M1168-RS_wells_baseline_bgw!M1168</f>
        <v>0</v>
      </c>
      <c r="N1168">
        <f>RS_wells_scenario_1_bgw!N1168-RS_wells_baseline_bgw!N1168</f>
        <v>322805.37089999765</v>
      </c>
      <c r="O1168">
        <v>10.145833333333334</v>
      </c>
      <c r="P1168">
        <f t="shared" si="213"/>
        <v>1972</v>
      </c>
      <c r="Q1168" s="2">
        <f t="shared" si="214"/>
        <v>26420.187499998909</v>
      </c>
      <c r="R1168">
        <f t="shared" si="215"/>
        <v>-8.0499532233675328</v>
      </c>
      <c r="S1168">
        <f>I1168*$O1168/ref!$B$3</f>
        <v>-2.2759690003253095</v>
      </c>
      <c r="T1168">
        <f>K1168*$O1168/ref!$B$3</f>
        <v>-337.12765758436751</v>
      </c>
      <c r="U1168">
        <f>L1168*$O1168/ref!$B$3</f>
        <v>91.1884694234965</v>
      </c>
      <c r="V1168">
        <f>N1168*$O1168/ref!$B$3</f>
        <v>75.186627462264155</v>
      </c>
      <c r="W1168">
        <f t="shared" si="216"/>
        <v>4</v>
      </c>
      <c r="X1168" t="str">
        <f t="shared" si="217"/>
        <v>4 1972</v>
      </c>
      <c r="AB1168" s="1"/>
    </row>
    <row r="1169" spans="1:28" x14ac:dyDescent="0.3">
      <c r="A1169">
        <v>390</v>
      </c>
      <c r="B1169">
        <v>1</v>
      </c>
      <c r="C1169">
        <f>RS_wells_scenario_1_bgw!C1169-RS_wells_baseline_bgw!C1169</f>
        <v>-219233.60290000029</v>
      </c>
      <c r="D1169">
        <f>RS_wells_scenario_1_bgw!D1169-RS_wells_baseline_bgw!D1169</f>
        <v>-1.4147000000812113</v>
      </c>
      <c r="E1169">
        <f>RS_wells_scenario_1_bgw!E1169-RS_wells_baseline_bgw!E1169</f>
        <v>-977444.29999999702</v>
      </c>
      <c r="F1169">
        <f>RS_wells_scenario_1_bgw!F1169-RS_wells_baseline_bgw!F1169</f>
        <v>0</v>
      </c>
      <c r="G1169">
        <f>RS_wells_scenario_1_bgw!G1169-RS_wells_baseline_bgw!G1169</f>
        <v>0</v>
      </c>
      <c r="H1169" s="19">
        <f>RS_wells_scenario_1_bgw!H1169-RS_wells_baseline_bgw!H1169</f>
        <v>-176363.60690000653</v>
      </c>
      <c r="I1169">
        <f>RS_wells_scenario_1_bgw!I1169-RS_wells_baseline_bgw!I1169</f>
        <v>290574.37199997902</v>
      </c>
      <c r="J1169">
        <f>RS_wells_scenario_1_bgw!J1169-RS_wells_baseline_bgw!J1169</f>
        <v>9.9756000000052154</v>
      </c>
      <c r="K1169">
        <f>RS_wells_scenario_1_bgw!K1169-RS_wells_baseline_bgw!K1169</f>
        <v>-2261719.8900000006</v>
      </c>
      <c r="L1169">
        <f>RS_wells_scenario_1_bgw!L1169-RS_wells_baseline_bgw!L1169</f>
        <v>229926.4830000028</v>
      </c>
      <c r="M1169">
        <f>RS_wells_scenario_1_bgw!M1169-RS_wells_baseline_bgw!M1169</f>
        <v>0</v>
      </c>
      <c r="N1169">
        <f>RS_wells_scenario_1_bgw!N1169-RS_wells_baseline_bgw!N1169</f>
        <v>371875.24940000474</v>
      </c>
      <c r="O1169">
        <v>10.145833333333334</v>
      </c>
      <c r="P1169">
        <f t="shared" si="213"/>
        <v>1972</v>
      </c>
      <c r="Q1169" s="2">
        <f t="shared" si="214"/>
        <v>26430.333333332241</v>
      </c>
      <c r="R1169">
        <f t="shared" si="215"/>
        <v>-12.55988216036681</v>
      </c>
      <c r="S1169">
        <f>I1169*$O1169/ref!$B$3</f>
        <v>67.67950296716684</v>
      </c>
      <c r="T1169">
        <f>K1169*$O1169/ref!$B$3</f>
        <v>-526.79139234676325</v>
      </c>
      <c r="U1169">
        <f>L1169*$O1169/ref!$B$3</f>
        <v>53.553622025654931</v>
      </c>
      <c r="V1169">
        <f>N1169*$O1169/ref!$B$3</f>
        <v>86.615801221400702</v>
      </c>
      <c r="W1169">
        <f t="shared" si="216"/>
        <v>5</v>
      </c>
      <c r="X1169" t="str">
        <f t="shared" si="217"/>
        <v>5 1972</v>
      </c>
      <c r="AB1169" s="1"/>
    </row>
    <row r="1170" spans="1:28" x14ac:dyDescent="0.3">
      <c r="A1170">
        <v>390</v>
      </c>
      <c r="B1170">
        <v>2</v>
      </c>
      <c r="C1170">
        <f>RS_wells_scenario_1_bgw!C1170-RS_wells_baseline_bgw!C1170</f>
        <v>-153056.30169999972</v>
      </c>
      <c r="D1170">
        <f>RS_wells_scenario_1_bgw!D1170-RS_wells_baseline_bgw!D1170</f>
        <v>-1.4518999999854714</v>
      </c>
      <c r="E1170">
        <f>RS_wells_scenario_1_bgw!E1170-RS_wells_baseline_bgw!E1170</f>
        <v>-977444.29999999702</v>
      </c>
      <c r="F1170">
        <f>RS_wells_scenario_1_bgw!F1170-RS_wells_baseline_bgw!F1170</f>
        <v>0</v>
      </c>
      <c r="G1170">
        <f>RS_wells_scenario_1_bgw!G1170-RS_wells_baseline_bgw!G1170</f>
        <v>0</v>
      </c>
      <c r="H1170" s="19">
        <f>RS_wells_scenario_1_bgw!H1170-RS_wells_baseline_bgw!H1170</f>
        <v>-184854.48070000112</v>
      </c>
      <c r="I1170">
        <f>RS_wells_scenario_1_bgw!I1170-RS_wells_baseline_bgw!I1170</f>
        <v>326080.09990000725</v>
      </c>
      <c r="J1170">
        <f>RS_wells_scenario_1_bgw!J1170-RS_wells_baseline_bgw!J1170</f>
        <v>10.179999999701977</v>
      </c>
      <c r="K1170">
        <f>RS_wells_scenario_1_bgw!K1170-RS_wells_baseline_bgw!K1170</f>
        <v>-2261719.8900000006</v>
      </c>
      <c r="L1170">
        <f>RS_wells_scenario_1_bgw!L1170-RS_wells_baseline_bgw!L1170</f>
        <v>231945.37539999932</v>
      </c>
      <c r="M1170">
        <f>RS_wells_scenario_1_bgw!M1170-RS_wells_baseline_bgw!M1170</f>
        <v>0</v>
      </c>
      <c r="N1170">
        <f>RS_wells_scenario_1_bgw!N1170-RS_wells_baseline_bgw!N1170</f>
        <v>389233.82240000367</v>
      </c>
      <c r="O1170">
        <v>10.145833333333334</v>
      </c>
      <c r="P1170">
        <f t="shared" si="213"/>
        <v>1972</v>
      </c>
      <c r="Q1170" s="2">
        <f t="shared" si="214"/>
        <v>26440.479166665573</v>
      </c>
      <c r="R1170">
        <f t="shared" si="215"/>
        <v>-13.152080254295642</v>
      </c>
      <c r="S1170">
        <f>I1170*$O1170/ref!$B$3</f>
        <v>75.949365172225825</v>
      </c>
      <c r="T1170">
        <f>K1170*$O1170/ref!$B$3</f>
        <v>-526.79139234676325</v>
      </c>
      <c r="U1170">
        <f>L1170*$O1170/ref!$B$3</f>
        <v>54.023854941364249</v>
      </c>
      <c r="V1170">
        <f>N1170*$O1170/ref!$B$3</f>
        <v>90.658895541017074</v>
      </c>
      <c r="W1170">
        <f t="shared" si="216"/>
        <v>5</v>
      </c>
      <c r="X1170" t="str">
        <f t="shared" si="217"/>
        <v>5 1972</v>
      </c>
      <c r="AB1170" s="1"/>
    </row>
    <row r="1171" spans="1:28" x14ac:dyDescent="0.3">
      <c r="A1171">
        <v>390</v>
      </c>
      <c r="B1171">
        <v>3</v>
      </c>
      <c r="C1171">
        <f>RS_wells_scenario_1_bgw!C1171-RS_wells_baseline_bgw!C1171</f>
        <v>-122394.36830000021</v>
      </c>
      <c r="D1171">
        <f>RS_wells_scenario_1_bgw!D1171-RS_wells_baseline_bgw!D1171</f>
        <v>-1.4428000000189058</v>
      </c>
      <c r="E1171">
        <f>RS_wells_scenario_1_bgw!E1171-RS_wells_baseline_bgw!E1171</f>
        <v>-977444.29999999702</v>
      </c>
      <c r="F1171">
        <f>RS_wells_scenario_1_bgw!F1171-RS_wells_baseline_bgw!F1171</f>
        <v>0</v>
      </c>
      <c r="G1171">
        <f>RS_wells_scenario_1_bgw!G1171-RS_wells_baseline_bgw!G1171</f>
        <v>0</v>
      </c>
      <c r="H1171" s="19">
        <f>RS_wells_scenario_1_bgw!H1171-RS_wells_baseline_bgw!H1171</f>
        <v>-166730.92399999499</v>
      </c>
      <c r="I1171">
        <f>RS_wells_scenario_1_bgw!I1171-RS_wells_baseline_bgw!I1171</f>
        <v>363222.98170000315</v>
      </c>
      <c r="J1171">
        <f>RS_wells_scenario_1_bgw!J1171-RS_wells_baseline_bgw!J1171</f>
        <v>10.441199999302626</v>
      </c>
      <c r="K1171">
        <f>RS_wells_scenario_1_bgw!K1171-RS_wells_baseline_bgw!K1171</f>
        <v>-2261719.8900000006</v>
      </c>
      <c r="L1171">
        <f>RS_wells_scenario_1_bgw!L1171-RS_wells_baseline_bgw!L1171</f>
        <v>233486.77349999547</v>
      </c>
      <c r="M1171">
        <f>RS_wells_scenario_1_bgw!M1171-RS_wells_baseline_bgw!M1171</f>
        <v>0</v>
      </c>
      <c r="N1171">
        <f>RS_wells_scenario_1_bgw!N1171-RS_wells_baseline_bgw!N1171</f>
        <v>400296.64880000055</v>
      </c>
      <c r="O1171">
        <v>10.145833333333334</v>
      </c>
      <c r="P1171">
        <f t="shared" si="213"/>
        <v>1972</v>
      </c>
      <c r="Q1171" s="2">
        <f t="shared" si="214"/>
        <v>26450.624999998905</v>
      </c>
      <c r="R1171">
        <f t="shared" si="215"/>
        <v>-12.990322400916279</v>
      </c>
      <c r="S1171">
        <f>I1171*$O1171/ref!$B$3</f>
        <v>84.600547180087588</v>
      </c>
      <c r="T1171">
        <f>K1171*$O1171/ref!$B$3</f>
        <v>-526.79139234676325</v>
      </c>
      <c r="U1171">
        <f>L1171*$O1171/ref!$B$3</f>
        <v>54.382871659061166</v>
      </c>
      <c r="V1171">
        <f>N1171*$O1171/ref!$B$3</f>
        <v>93.235607957223877</v>
      </c>
      <c r="W1171">
        <f t="shared" si="216"/>
        <v>5</v>
      </c>
      <c r="X1171" t="str">
        <f t="shared" si="217"/>
        <v>5 1972</v>
      </c>
      <c r="AB1171" s="1"/>
    </row>
    <row r="1172" spans="1:28" x14ac:dyDescent="0.3">
      <c r="A1172">
        <v>391</v>
      </c>
      <c r="B1172">
        <v>1</v>
      </c>
      <c r="C1172">
        <f>RS_wells_scenario_1_bgw!C1172-RS_wells_baseline_bgw!C1172</f>
        <v>-1274853.5278999954</v>
      </c>
      <c r="D1172">
        <f>RS_wells_scenario_1_bgw!D1172-RS_wells_baseline_bgw!D1172</f>
        <v>-1.5272000000113621</v>
      </c>
      <c r="E1172">
        <f>RS_wells_scenario_1_bgw!E1172-RS_wells_baseline_bgw!E1172</f>
        <v>-2327719</v>
      </c>
      <c r="F1172">
        <f>RS_wells_scenario_1_bgw!F1172-RS_wells_baseline_bgw!F1172</f>
        <v>0</v>
      </c>
      <c r="G1172">
        <f>RS_wells_scenario_1_bgw!G1172-RS_wells_baseline_bgw!G1172</f>
        <v>0</v>
      </c>
      <c r="H1172" s="19">
        <f>RS_wells_scenario_1_bgw!H1172-RS_wells_baseline_bgw!H1172</f>
        <v>-173246.56810000539</v>
      </c>
      <c r="I1172">
        <f>RS_wells_scenario_1_bgw!I1172-RS_wells_baseline_bgw!I1172</f>
        <v>752321.58490000665</v>
      </c>
      <c r="J1172">
        <f>RS_wells_scenario_1_bgw!J1172-RS_wells_baseline_bgw!J1172</f>
        <v>10.599600000306964</v>
      </c>
      <c r="K1172">
        <f>RS_wells_scenario_1_bgw!K1172-RS_wells_baseline_bgw!K1172</f>
        <v>-5366077.6700000018</v>
      </c>
      <c r="L1172">
        <f>RS_wells_scenario_1_bgw!L1172-RS_wells_baseline_bgw!L1172</f>
        <v>460099.16650000215</v>
      </c>
      <c r="M1172">
        <f>RS_wells_scenario_1_bgw!M1172-RS_wells_baseline_bgw!M1172</f>
        <v>0</v>
      </c>
      <c r="N1172">
        <f>RS_wells_scenario_1_bgw!N1172-RS_wells_baseline_bgw!N1172</f>
        <v>375676.95069999993</v>
      </c>
      <c r="O1172">
        <v>10.145833333333334</v>
      </c>
      <c r="P1172">
        <f t="shared" si="213"/>
        <v>1972</v>
      </c>
      <c r="Q1172" s="2">
        <f t="shared" si="214"/>
        <v>26460.770833332237</v>
      </c>
      <c r="R1172">
        <f t="shared" si="215"/>
        <v>-12.57556744100814</v>
      </c>
      <c r="S1172">
        <f>I1172*$O1172/ref!$B$3</f>
        <v>175.22794796750807</v>
      </c>
      <c r="T1172">
        <f>K1172*$O1172/ref!$B$3</f>
        <v>-1249.8468708342905</v>
      </c>
      <c r="U1172">
        <f>L1172*$O1172/ref!$B$3</f>
        <v>107.16458815690096</v>
      </c>
      <c r="V1172">
        <f>N1172*$O1172/ref!$B$3</f>
        <v>87.501279361273703</v>
      </c>
      <c r="W1172">
        <f t="shared" si="216"/>
        <v>6</v>
      </c>
      <c r="X1172" t="str">
        <f t="shared" si="217"/>
        <v>6 1972</v>
      </c>
      <c r="AB1172" s="1"/>
    </row>
    <row r="1173" spans="1:28" x14ac:dyDescent="0.3">
      <c r="A1173">
        <v>391</v>
      </c>
      <c r="B1173">
        <v>2</v>
      </c>
      <c r="C1173">
        <f>RS_wells_scenario_1_bgw!C1173-RS_wells_baseline_bgw!C1173</f>
        <v>-1050782.4761999995</v>
      </c>
      <c r="D1173">
        <f>RS_wells_scenario_1_bgw!D1173-RS_wells_baseline_bgw!D1173</f>
        <v>-1.5651999999536201</v>
      </c>
      <c r="E1173">
        <f>RS_wells_scenario_1_bgw!E1173-RS_wells_baseline_bgw!E1173</f>
        <v>-2327719</v>
      </c>
      <c r="F1173">
        <f>RS_wells_scenario_1_bgw!F1173-RS_wells_baseline_bgw!F1173</f>
        <v>0</v>
      </c>
      <c r="G1173">
        <f>RS_wells_scenario_1_bgw!G1173-RS_wells_baseline_bgw!G1173</f>
        <v>0</v>
      </c>
      <c r="H1173" s="19">
        <f>RS_wells_scenario_1_bgw!H1173-RS_wells_baseline_bgw!H1173</f>
        <v>-202037.87060000002</v>
      </c>
      <c r="I1173">
        <f>RS_wells_scenario_1_bgw!I1173-RS_wells_baseline_bgw!I1173</f>
        <v>967404.60340000689</v>
      </c>
      <c r="J1173">
        <f>RS_wells_scenario_1_bgw!J1173-RS_wells_baseline_bgw!J1173</f>
        <v>10.809000000357628</v>
      </c>
      <c r="K1173">
        <f>RS_wells_scenario_1_bgw!K1173-RS_wells_baseline_bgw!K1173</f>
        <v>-5366077.6700000018</v>
      </c>
      <c r="L1173">
        <f>RS_wells_scenario_1_bgw!L1173-RS_wells_baseline_bgw!L1173</f>
        <v>455426.81939999759</v>
      </c>
      <c r="M1173">
        <f>RS_wells_scenario_1_bgw!M1173-RS_wells_baseline_bgw!M1173</f>
        <v>0</v>
      </c>
      <c r="N1173">
        <f>RS_wells_scenario_1_bgw!N1173-RS_wells_baseline_bgw!N1173</f>
        <v>360669.24219998717</v>
      </c>
      <c r="O1173">
        <v>10.145833333333334</v>
      </c>
      <c r="P1173">
        <f t="shared" si="213"/>
        <v>1972</v>
      </c>
      <c r="Q1173" s="2">
        <f t="shared" si="214"/>
        <v>26470.916666665569</v>
      </c>
      <c r="R1173">
        <f t="shared" si="215"/>
        <v>-12.891342790377713</v>
      </c>
      <c r="S1173">
        <f>I1173*$O1173/ref!$B$3</f>
        <v>225.32428539935501</v>
      </c>
      <c r="T1173">
        <f>K1173*$O1173/ref!$B$3</f>
        <v>-1249.8468708342905</v>
      </c>
      <c r="U1173">
        <f>L1173*$O1173/ref!$B$3</f>
        <v>106.07632243256373</v>
      </c>
      <c r="V1173">
        <f>N1173*$O1173/ref!$B$3</f>
        <v>84.005739665305398</v>
      </c>
      <c r="W1173">
        <f t="shared" si="216"/>
        <v>6</v>
      </c>
      <c r="X1173" t="str">
        <f t="shared" si="217"/>
        <v>6 1972</v>
      </c>
      <c r="AB1173" s="1"/>
    </row>
    <row r="1174" spans="1:28" x14ac:dyDescent="0.3">
      <c r="A1174">
        <v>391</v>
      </c>
      <c r="B1174">
        <v>3</v>
      </c>
      <c r="C1174">
        <f>RS_wells_scenario_1_bgw!C1174-RS_wells_baseline_bgw!C1174</f>
        <v>-964327.3973999992</v>
      </c>
      <c r="D1174">
        <f>RS_wells_scenario_1_bgw!D1174-RS_wells_baseline_bgw!D1174</f>
        <v>-1.604300000006333</v>
      </c>
      <c r="E1174">
        <f>RS_wells_scenario_1_bgw!E1174-RS_wells_baseline_bgw!E1174</f>
        <v>-2327719</v>
      </c>
      <c r="F1174">
        <f>RS_wells_scenario_1_bgw!F1174-RS_wells_baseline_bgw!F1174</f>
        <v>0</v>
      </c>
      <c r="G1174">
        <f>RS_wells_scenario_1_bgw!G1174-RS_wells_baseline_bgw!G1174</f>
        <v>0</v>
      </c>
      <c r="H1174" s="19">
        <f>RS_wells_scenario_1_bgw!H1174-RS_wells_baseline_bgw!H1174</f>
        <v>-158483.94120000303</v>
      </c>
      <c r="I1174">
        <f>RS_wells_scenario_1_bgw!I1174-RS_wells_baseline_bgw!I1174</f>
        <v>1082228.8761000037</v>
      </c>
      <c r="J1174">
        <f>RS_wells_scenario_1_bgw!J1174-RS_wells_baseline_bgw!J1174</f>
        <v>11.027200000360608</v>
      </c>
      <c r="K1174">
        <f>RS_wells_scenario_1_bgw!K1174-RS_wells_baseline_bgw!K1174</f>
        <v>-5366077.6700000018</v>
      </c>
      <c r="L1174">
        <f>RS_wells_scenario_1_bgw!L1174-RS_wells_baseline_bgw!L1174</f>
        <v>453428.32479999959</v>
      </c>
      <c r="M1174">
        <f>RS_wells_scenario_1_bgw!M1174-RS_wells_baseline_bgw!M1174</f>
        <v>0</v>
      </c>
      <c r="N1174">
        <f>RS_wells_scenario_1_bgw!N1174-RS_wells_baseline_bgw!N1174</f>
        <v>353176.03580000252</v>
      </c>
      <c r="O1174">
        <v>10.145833333333334</v>
      </c>
      <c r="P1174">
        <f t="shared" si="213"/>
        <v>1972</v>
      </c>
      <c r="Q1174" s="2">
        <f t="shared" si="214"/>
        <v>26481.062499998901</v>
      </c>
      <c r="R1174">
        <f t="shared" si="215"/>
        <v>-11.721878052691993</v>
      </c>
      <c r="S1174">
        <f>I1174*$O1174/ref!$B$3</f>
        <v>252.06872831568612</v>
      </c>
      <c r="T1174">
        <f>K1174*$O1174/ref!$B$3</f>
        <v>-1249.8468708342905</v>
      </c>
      <c r="U1174">
        <f>L1174*$O1174/ref!$B$3</f>
        <v>105.6108404966329</v>
      </c>
      <c r="V1174">
        <f>N1174*$O1174/ref!$B$3</f>
        <v>82.260449874981461</v>
      </c>
      <c r="W1174">
        <f t="shared" si="216"/>
        <v>6</v>
      </c>
      <c r="X1174" t="str">
        <f t="shared" si="217"/>
        <v>6 1972</v>
      </c>
      <c r="AB1174" s="1"/>
    </row>
    <row r="1175" spans="1:28" x14ac:dyDescent="0.3">
      <c r="A1175">
        <v>392</v>
      </c>
      <c r="B1175">
        <v>1</v>
      </c>
      <c r="C1175">
        <f>RS_wells_scenario_1_bgw!C1175-RS_wells_baseline_bgw!C1175</f>
        <v>-3682093.1455999911</v>
      </c>
      <c r="D1175">
        <f>RS_wells_scenario_1_bgw!D1175-RS_wells_baseline_bgw!D1175</f>
        <v>-1.6440999999176711</v>
      </c>
      <c r="E1175">
        <f>RS_wells_scenario_1_bgw!E1175-RS_wells_baseline_bgw!E1175</f>
        <v>-7154075.0099999905</v>
      </c>
      <c r="F1175">
        <f>RS_wells_scenario_1_bgw!F1175-RS_wells_baseline_bgw!F1175</f>
        <v>0</v>
      </c>
      <c r="G1175">
        <f>RS_wells_scenario_1_bgw!G1175-RS_wells_baseline_bgw!G1175</f>
        <v>0</v>
      </c>
      <c r="H1175" s="19">
        <f>RS_wells_scenario_1_bgw!H1175-RS_wells_baseline_bgw!H1175</f>
        <v>-183216.32119999826</v>
      </c>
      <c r="I1175">
        <f>RS_wells_scenario_1_bgw!I1175-RS_wells_baseline_bgw!I1175</f>
        <v>4635931.1576000452</v>
      </c>
      <c r="J1175">
        <f>RS_wells_scenario_1_bgw!J1175-RS_wells_baseline_bgw!J1175</f>
        <v>11.268099999986589</v>
      </c>
      <c r="K1175">
        <f>RS_wells_scenario_1_bgw!K1175-RS_wells_baseline_bgw!K1175</f>
        <v>-16462142.980000019</v>
      </c>
      <c r="L1175">
        <f>RS_wells_scenario_1_bgw!L1175-RS_wells_baseline_bgw!L1175</f>
        <v>358959.86590000987</v>
      </c>
      <c r="M1175">
        <f>RS_wells_scenario_1_bgw!M1175-RS_wells_baseline_bgw!M1175</f>
        <v>0</v>
      </c>
      <c r="N1175">
        <f>RS_wells_scenario_1_bgw!N1175-RS_wells_baseline_bgw!N1175</f>
        <v>432852.71670000255</v>
      </c>
      <c r="O1175">
        <v>10.145833333333334</v>
      </c>
      <c r="P1175">
        <f t="shared" si="213"/>
        <v>1972</v>
      </c>
      <c r="Q1175" s="2">
        <f t="shared" si="214"/>
        <v>26491.208333332233</v>
      </c>
      <c r="R1175">
        <f t="shared" si="215"/>
        <v>-14.113838210767486</v>
      </c>
      <c r="S1175">
        <f>I1175*$O1175/ref!$B$3</f>
        <v>1079.783858352092</v>
      </c>
      <c r="T1175">
        <f>K1175*$O1175/ref!$B$3</f>
        <v>-3834.3011704449846</v>
      </c>
      <c r="U1175">
        <f>L1175*$O1175/ref!$B$3</f>
        <v>83.607598089467032</v>
      </c>
      <c r="V1175">
        <f>N1175*$O1175/ref!$B$3</f>
        <v>100.81844631585804</v>
      </c>
      <c r="W1175">
        <f t="shared" si="216"/>
        <v>7</v>
      </c>
      <c r="X1175" t="str">
        <f t="shared" si="217"/>
        <v>7 1972</v>
      </c>
      <c r="AB1175" s="1"/>
    </row>
    <row r="1176" spans="1:28" x14ac:dyDescent="0.3">
      <c r="A1176">
        <v>392</v>
      </c>
      <c r="B1176">
        <v>2</v>
      </c>
      <c r="C1176">
        <f>RS_wells_scenario_1_bgw!C1176-RS_wells_baseline_bgw!C1176</f>
        <v>-2870007.9422000051</v>
      </c>
      <c r="D1176">
        <f>RS_wells_scenario_1_bgw!D1176-RS_wells_baseline_bgw!D1176</f>
        <v>-1.6631000000052154</v>
      </c>
      <c r="E1176">
        <f>RS_wells_scenario_1_bgw!E1176-RS_wells_baseline_bgw!E1176</f>
        <v>-7154075.0099999905</v>
      </c>
      <c r="F1176">
        <f>RS_wells_scenario_1_bgw!F1176-RS_wells_baseline_bgw!F1176</f>
        <v>0</v>
      </c>
      <c r="G1176">
        <f>RS_wells_scenario_1_bgw!G1176-RS_wells_baseline_bgw!G1176</f>
        <v>0</v>
      </c>
      <c r="H1176" s="19">
        <f>RS_wells_scenario_1_bgw!H1176-RS_wells_baseline_bgw!H1176</f>
        <v>-270912.55219998956</v>
      </c>
      <c r="I1176">
        <f>RS_wells_scenario_1_bgw!I1176-RS_wells_baseline_bgw!I1176</f>
        <v>5332451.7127000093</v>
      </c>
      <c r="J1176">
        <f>RS_wells_scenario_1_bgw!J1176-RS_wells_baseline_bgw!J1176</f>
        <v>11.530100000090897</v>
      </c>
      <c r="K1176">
        <f>RS_wells_scenario_1_bgw!K1176-RS_wells_baseline_bgw!K1176</f>
        <v>-16462142.980000019</v>
      </c>
      <c r="L1176">
        <f>RS_wells_scenario_1_bgw!L1176-RS_wells_baseline_bgw!L1176</f>
        <v>375249.47489999235</v>
      </c>
      <c r="M1176">
        <f>RS_wells_scenario_1_bgw!M1176-RS_wells_baseline_bgw!M1176</f>
        <v>0</v>
      </c>
      <c r="N1176">
        <f>RS_wells_scenario_1_bgw!N1176-RS_wells_baseline_bgw!N1176</f>
        <v>481561.11859999597</v>
      </c>
      <c r="O1176">
        <v>10.145833333333334</v>
      </c>
      <c r="P1176">
        <f t="shared" si="213"/>
        <v>1972</v>
      </c>
      <c r="Q1176" s="2">
        <f t="shared" si="214"/>
        <v>26501.354166665566</v>
      </c>
      <c r="R1176">
        <f t="shared" si="215"/>
        <v>-17.238801163802648</v>
      </c>
      <c r="S1176">
        <f>I1176*$O1176/ref!$B$3</f>
        <v>1242.0148378122631</v>
      </c>
      <c r="T1176">
        <f>K1176*$O1176/ref!$B$3</f>
        <v>-3834.3011704449846</v>
      </c>
      <c r="U1176">
        <f>L1176*$O1176/ref!$B$3</f>
        <v>87.401713286413511</v>
      </c>
      <c r="V1176">
        <f>N1176*$O1176/ref!$B$3</f>
        <v>112.16342628854744</v>
      </c>
      <c r="W1176">
        <f t="shared" si="216"/>
        <v>7</v>
      </c>
      <c r="X1176" t="str">
        <f t="shared" si="217"/>
        <v>7 1972</v>
      </c>
      <c r="AB1176" s="1"/>
    </row>
    <row r="1177" spans="1:28" x14ac:dyDescent="0.3">
      <c r="A1177">
        <v>392</v>
      </c>
      <c r="B1177">
        <v>3</v>
      </c>
      <c r="C1177">
        <f>RS_wells_scenario_1_bgw!C1177-RS_wells_baseline_bgw!C1177</f>
        <v>-2445573.5345000029</v>
      </c>
      <c r="D1177">
        <f>RS_wells_scenario_1_bgw!D1177-RS_wells_baseline_bgw!D1177</f>
        <v>-1.7029000000329688</v>
      </c>
      <c r="E1177">
        <f>RS_wells_scenario_1_bgw!E1177-RS_wells_baseline_bgw!E1177</f>
        <v>-7154075.0099999905</v>
      </c>
      <c r="F1177">
        <f>RS_wells_scenario_1_bgw!F1177-RS_wells_baseline_bgw!F1177</f>
        <v>0</v>
      </c>
      <c r="G1177">
        <f>RS_wells_scenario_1_bgw!G1177-RS_wells_baseline_bgw!G1177</f>
        <v>0</v>
      </c>
      <c r="H1177" s="19">
        <f>RS_wells_scenario_1_bgw!H1177-RS_wells_baseline_bgw!H1177</f>
        <v>-204404.08460000157</v>
      </c>
      <c r="I1177">
        <f>RS_wells_scenario_1_bgw!I1177-RS_wells_baseline_bgw!I1177</f>
        <v>5665037.5976000428</v>
      </c>
      <c r="J1177">
        <f>RS_wells_scenario_1_bgw!J1177-RS_wells_baseline_bgw!J1177</f>
        <v>11.770899999886751</v>
      </c>
      <c r="K1177">
        <f>RS_wells_scenario_1_bgw!K1177-RS_wells_baseline_bgw!K1177</f>
        <v>-16462142.980000019</v>
      </c>
      <c r="L1177">
        <f>RS_wells_scenario_1_bgw!L1177-RS_wells_baseline_bgw!L1177</f>
        <v>389981.59199999273</v>
      </c>
      <c r="M1177">
        <f>RS_wells_scenario_1_bgw!M1177-RS_wells_baseline_bgw!M1177</f>
        <v>0</v>
      </c>
      <c r="N1177">
        <f>RS_wells_scenario_1_bgw!N1177-RS_wells_baseline_bgw!N1177</f>
        <v>566673.30150000751</v>
      </c>
      <c r="O1177">
        <v>10.145833333333334</v>
      </c>
      <c r="P1177">
        <f t="shared" si="213"/>
        <v>1972</v>
      </c>
      <c r="Q1177" s="2">
        <f t="shared" si="214"/>
        <v>26511.499999998898</v>
      </c>
      <c r="R1177">
        <f t="shared" si="215"/>
        <v>-17.66500311798417</v>
      </c>
      <c r="S1177">
        <f>I1177*$O1177/ref!$B$3</f>
        <v>1319.4795062515407</v>
      </c>
      <c r="T1177">
        <f>K1177*$O1177/ref!$B$3</f>
        <v>-3834.3011704449846</v>
      </c>
      <c r="U1177">
        <f>L1177*$O1177/ref!$B$3</f>
        <v>90.833063257574068</v>
      </c>
      <c r="V1177">
        <f>N1177*$O1177/ref!$B$3</f>
        <v>131.98743965722741</v>
      </c>
      <c r="W1177">
        <f t="shared" si="216"/>
        <v>7</v>
      </c>
      <c r="X1177" t="str">
        <f t="shared" si="217"/>
        <v>7 1972</v>
      </c>
      <c r="AB1177" s="1"/>
    </row>
    <row r="1178" spans="1:28" x14ac:dyDescent="0.3">
      <c r="A1178">
        <v>393</v>
      </c>
      <c r="B1178">
        <v>1</v>
      </c>
      <c r="C1178">
        <f>RS_wells_scenario_1_bgw!C1178-RS_wells_baseline_bgw!C1178</f>
        <v>-4083081.0638999939</v>
      </c>
      <c r="D1178">
        <f>RS_wells_scenario_1_bgw!D1178-RS_wells_baseline_bgw!D1178</f>
        <v>-1.7438000000547618</v>
      </c>
      <c r="E1178">
        <f>RS_wells_scenario_1_bgw!E1178-RS_wells_baseline_bgw!E1178</f>
        <v>-7852345.650000006</v>
      </c>
      <c r="F1178">
        <f>RS_wells_scenario_1_bgw!F1178-RS_wells_baseline_bgw!F1178</f>
        <v>0</v>
      </c>
      <c r="G1178">
        <f>RS_wells_scenario_1_bgw!G1178-RS_wells_baseline_bgw!G1178</f>
        <v>0</v>
      </c>
      <c r="H1178" s="19">
        <f>RS_wells_scenario_1_bgw!H1178-RS_wells_baseline_bgw!H1178</f>
        <v>-215612.73260000348</v>
      </c>
      <c r="I1178">
        <f>RS_wells_scenario_1_bgw!I1178-RS_wells_baseline_bgw!I1178</f>
        <v>4976875.194600001</v>
      </c>
      <c r="J1178">
        <f>RS_wells_scenario_1_bgw!J1178-RS_wells_baseline_bgw!J1178</f>
        <v>12.00040000025183</v>
      </c>
      <c r="K1178">
        <f>RS_wells_scenario_1_bgw!K1178-RS_wells_baseline_bgw!K1178</f>
        <v>-18067506.569999993</v>
      </c>
      <c r="L1178">
        <f>RS_wells_scenario_1_bgw!L1178-RS_wells_baseline_bgw!L1178</f>
        <v>350517.52949999273</v>
      </c>
      <c r="M1178">
        <f>RS_wells_scenario_1_bgw!M1178-RS_wells_baseline_bgw!M1178</f>
        <v>0</v>
      </c>
      <c r="N1178">
        <f>RS_wells_scenario_1_bgw!N1178-RS_wells_baseline_bgw!N1178</f>
        <v>589231.74650000036</v>
      </c>
      <c r="O1178">
        <v>10.145833333333334</v>
      </c>
      <c r="P1178">
        <f t="shared" si="213"/>
        <v>1972</v>
      </c>
      <c r="Q1178" s="2">
        <f t="shared" si="214"/>
        <v>26521.64583333223</v>
      </c>
      <c r="R1178">
        <f t="shared" si="215"/>
        <v>-18.438590586483478</v>
      </c>
      <c r="S1178">
        <f>I1178*$O1178/ref!$B$3</f>
        <v>1159.1952765200301</v>
      </c>
      <c r="T1178">
        <f>K1178*$O1178/ref!$B$3</f>
        <v>-4208.216492381197</v>
      </c>
      <c r="U1178">
        <f>L1178*$O1178/ref!$B$3</f>
        <v>81.641240466452629</v>
      </c>
      <c r="V1178">
        <f>N1178*$O1178/ref!$B$3</f>
        <v>137.24166884063177</v>
      </c>
      <c r="W1178">
        <f t="shared" si="216"/>
        <v>8</v>
      </c>
      <c r="X1178" t="str">
        <f t="shared" si="217"/>
        <v>8 1972</v>
      </c>
      <c r="AB1178" s="1"/>
    </row>
    <row r="1179" spans="1:28" x14ac:dyDescent="0.3">
      <c r="A1179">
        <v>393</v>
      </c>
      <c r="B1179">
        <v>2</v>
      </c>
      <c r="C1179">
        <f>RS_wells_scenario_1_bgw!C1179-RS_wells_baseline_bgw!C1179</f>
        <v>-3635999.4556000084</v>
      </c>
      <c r="D1179">
        <f>RS_wells_scenario_1_bgw!D1179-RS_wells_baseline_bgw!D1179</f>
        <v>-1.7854999999981374</v>
      </c>
      <c r="E1179">
        <f>RS_wells_scenario_1_bgw!E1179-RS_wells_baseline_bgw!E1179</f>
        <v>-7852345.650000006</v>
      </c>
      <c r="F1179">
        <f>RS_wells_scenario_1_bgw!F1179-RS_wells_baseline_bgw!F1179</f>
        <v>0</v>
      </c>
      <c r="G1179">
        <f>RS_wells_scenario_1_bgw!G1179-RS_wells_baseline_bgw!G1179</f>
        <v>0</v>
      </c>
      <c r="H1179" s="19">
        <f>RS_wells_scenario_1_bgw!H1179-RS_wells_baseline_bgw!H1179</f>
        <v>-232520.90149998665</v>
      </c>
      <c r="I1179">
        <f>RS_wells_scenario_1_bgw!I1179-RS_wells_baseline_bgw!I1179</f>
        <v>5358355.6396999955</v>
      </c>
      <c r="J1179">
        <f>RS_wells_scenario_1_bgw!J1179-RS_wells_baseline_bgw!J1179</f>
        <v>12.231900000013411</v>
      </c>
      <c r="K1179">
        <f>RS_wells_scenario_1_bgw!K1179-RS_wells_baseline_bgw!K1179</f>
        <v>-18067506.569999993</v>
      </c>
      <c r="L1179">
        <f>RS_wells_scenario_1_bgw!L1179-RS_wells_baseline_bgw!L1179</f>
        <v>368812.16179999709</v>
      </c>
      <c r="M1179">
        <f>RS_wells_scenario_1_bgw!M1179-RS_wells_baseline_bgw!M1179</f>
        <v>0</v>
      </c>
      <c r="N1179">
        <f>RS_wells_scenario_1_bgw!N1179-RS_wells_baseline_bgw!N1179</f>
        <v>615815.94219999015</v>
      </c>
      <c r="O1179">
        <v>10.145833333333334</v>
      </c>
      <c r="P1179">
        <f t="shared" si="213"/>
        <v>1972</v>
      </c>
      <c r="Q1179" s="2">
        <f t="shared" si="214"/>
        <v>26531.791666665562</v>
      </c>
      <c r="R1179">
        <f t="shared" si="215"/>
        <v>-19.43497923711287</v>
      </c>
      <c r="S1179">
        <f>I1179*$O1179/ref!$B$3</f>
        <v>1248.0482842314709</v>
      </c>
      <c r="T1179">
        <f>K1179*$O1179/ref!$B$3</f>
        <v>-4208.216492381197</v>
      </c>
      <c r="U1179">
        <f>L1179*$O1179/ref!$B$3</f>
        <v>85.902358239879177</v>
      </c>
      <c r="V1179">
        <f>N1179*$O1179/ref!$B$3</f>
        <v>143.4335609176018</v>
      </c>
      <c r="W1179">
        <f t="shared" si="216"/>
        <v>8</v>
      </c>
      <c r="X1179" t="str">
        <f t="shared" si="217"/>
        <v>8 1972</v>
      </c>
      <c r="AB1179" s="1"/>
    </row>
    <row r="1180" spans="1:28" x14ac:dyDescent="0.3">
      <c r="A1180">
        <v>393</v>
      </c>
      <c r="B1180">
        <v>3</v>
      </c>
      <c r="C1180">
        <f>RS_wells_scenario_1_bgw!C1180-RS_wells_baseline_bgw!C1180</f>
        <v>-3322876.8505999893</v>
      </c>
      <c r="D1180">
        <f>RS_wells_scenario_1_bgw!D1180-RS_wells_baseline_bgw!D1180</f>
        <v>-1.8277999999700114</v>
      </c>
      <c r="E1180">
        <f>RS_wells_scenario_1_bgw!E1180-RS_wells_baseline_bgw!E1180</f>
        <v>-7852345.650000006</v>
      </c>
      <c r="F1180">
        <f>RS_wells_scenario_1_bgw!F1180-RS_wells_baseline_bgw!F1180</f>
        <v>0</v>
      </c>
      <c r="G1180">
        <f>RS_wells_scenario_1_bgw!G1180-RS_wells_baseline_bgw!G1180</f>
        <v>0</v>
      </c>
      <c r="H1180" s="19">
        <f>RS_wells_scenario_1_bgw!H1180-RS_wells_baseline_bgw!H1180</f>
        <v>-245643.6371999979</v>
      </c>
      <c r="I1180">
        <f>RS_wells_scenario_1_bgw!I1180-RS_wells_baseline_bgw!I1180</f>
        <v>5610594.8757999986</v>
      </c>
      <c r="J1180">
        <f>RS_wells_scenario_1_bgw!J1180-RS_wells_baseline_bgw!J1180</f>
        <v>12.465599999763072</v>
      </c>
      <c r="K1180">
        <f>RS_wells_scenario_1_bgw!K1180-RS_wells_baseline_bgw!K1180</f>
        <v>-18067506.569999993</v>
      </c>
      <c r="L1180">
        <f>RS_wells_scenario_1_bgw!L1180-RS_wells_baseline_bgw!L1180</f>
        <v>387194.5067999959</v>
      </c>
      <c r="M1180">
        <f>RS_wells_scenario_1_bgw!M1180-RS_wells_baseline_bgw!M1180</f>
        <v>0</v>
      </c>
      <c r="N1180">
        <f>RS_wells_scenario_1_bgw!N1180-RS_wells_baseline_bgw!N1180</f>
        <v>648411.84440000355</v>
      </c>
      <c r="O1180">
        <v>10.145833333333334</v>
      </c>
      <c r="P1180">
        <f t="shared" si="213"/>
        <v>1972</v>
      </c>
      <c r="Q1180" s="2">
        <f t="shared" si="214"/>
        <v>26541.937499998894</v>
      </c>
      <c r="R1180">
        <f t="shared" si="215"/>
        <v>-20.482370712485714</v>
      </c>
      <c r="S1180">
        <f>I1180*$O1180/ref!$B$3</f>
        <v>1306.798909796162</v>
      </c>
      <c r="T1180">
        <f>K1180*$O1180/ref!$B$3</f>
        <v>-4208.216492381197</v>
      </c>
      <c r="U1180">
        <f>L1180*$O1180/ref!$B$3</f>
        <v>90.183905729452675</v>
      </c>
      <c r="V1180">
        <f>N1180*$O1180/ref!$B$3</f>
        <v>151.02567733337244</v>
      </c>
      <c r="W1180">
        <f t="shared" si="216"/>
        <v>8</v>
      </c>
      <c r="X1180" t="str">
        <f t="shared" si="217"/>
        <v>8 1972</v>
      </c>
      <c r="AB1180" s="1"/>
    </row>
    <row r="1181" spans="1:28" x14ac:dyDescent="0.3">
      <c r="A1181">
        <v>394</v>
      </c>
      <c r="B1181">
        <v>1</v>
      </c>
      <c r="C1181">
        <f>RS_wells_scenario_1_bgw!C1181-RS_wells_baseline_bgw!C1181</f>
        <v>-4441117.5521999896</v>
      </c>
      <c r="D1181">
        <f>RS_wells_scenario_1_bgw!D1181-RS_wells_baseline_bgw!D1181</f>
        <v>-1.871199999935925</v>
      </c>
      <c r="E1181">
        <f>RS_wells_scenario_1_bgw!E1181-RS_wells_baseline_bgw!E1181</f>
        <v>-3524818.7800000012</v>
      </c>
      <c r="F1181">
        <f>RS_wells_scenario_1_bgw!F1181-RS_wells_baseline_bgw!F1181</f>
        <v>0</v>
      </c>
      <c r="G1181">
        <f>RS_wells_scenario_1_bgw!G1181-RS_wells_baseline_bgw!G1181</f>
        <v>0</v>
      </c>
      <c r="H1181" s="19">
        <f>RS_wells_scenario_1_bgw!H1181-RS_wells_baseline_bgw!H1181</f>
        <v>-235469.6467000097</v>
      </c>
      <c r="I1181">
        <f>RS_wells_scenario_1_bgw!I1181-RS_wells_baseline_bgw!I1181</f>
        <v>-1221434.2065000013</v>
      </c>
      <c r="J1181">
        <f>RS_wells_scenario_1_bgw!J1181-RS_wells_baseline_bgw!J1181</f>
        <v>12.705399999860674</v>
      </c>
      <c r="K1181">
        <f>RS_wells_scenario_1_bgw!K1181-RS_wells_baseline_bgw!K1181</f>
        <v>-8118277.7699999809</v>
      </c>
      <c r="L1181">
        <f>RS_wells_scenario_1_bgw!L1181-RS_wells_baseline_bgw!L1181</f>
        <v>484678.94249999523</v>
      </c>
      <c r="M1181">
        <f>RS_wells_scenario_1_bgw!M1181-RS_wells_baseline_bgw!M1181</f>
        <v>0</v>
      </c>
      <c r="N1181">
        <f>RS_wells_scenario_1_bgw!N1181-RS_wells_baseline_bgw!N1181</f>
        <v>655192.83889999986</v>
      </c>
      <c r="O1181">
        <v>10.145833333333334</v>
      </c>
      <c r="P1181">
        <f t="shared" si="213"/>
        <v>1972</v>
      </c>
      <c r="Q1181" s="2">
        <f t="shared" si="214"/>
        <v>26552.083333332226</v>
      </c>
      <c r="R1181">
        <f t="shared" si="215"/>
        <v>-20.404638845361045</v>
      </c>
      <c r="S1181">
        <f>I1181*$O1181/ref!$B$3</f>
        <v>-284.49191659277466</v>
      </c>
      <c r="T1181">
        <f>K1181*$O1181/ref!$B$3</f>
        <v>-1890.8790910956111</v>
      </c>
      <c r="U1181">
        <f>L1181*$O1181/ref!$B$3</f>
        <v>112.8896182456658</v>
      </c>
      <c r="V1181">
        <f>N1181*$O1181/ref!$B$3</f>
        <v>152.60508137449301</v>
      </c>
      <c r="W1181">
        <f t="shared" si="216"/>
        <v>9</v>
      </c>
      <c r="X1181" t="str">
        <f t="shared" si="217"/>
        <v>9 1972</v>
      </c>
      <c r="AB1181" s="1"/>
    </row>
    <row r="1182" spans="1:28" x14ac:dyDescent="0.3">
      <c r="A1182">
        <v>394</v>
      </c>
      <c r="B1182">
        <v>2</v>
      </c>
      <c r="C1182">
        <f>RS_wells_scenario_1_bgw!C1182-RS_wells_baseline_bgw!C1182</f>
        <v>-3597937.2935000062</v>
      </c>
      <c r="D1182">
        <f>RS_wells_scenario_1_bgw!D1182-RS_wells_baseline_bgw!D1182</f>
        <v>-1.915099999983795</v>
      </c>
      <c r="E1182">
        <f>RS_wells_scenario_1_bgw!E1182-RS_wells_baseline_bgw!E1182</f>
        <v>-3524818.7800000012</v>
      </c>
      <c r="F1182">
        <f>RS_wells_scenario_1_bgw!F1182-RS_wells_baseline_bgw!F1182</f>
        <v>0</v>
      </c>
      <c r="G1182">
        <f>RS_wells_scenario_1_bgw!G1182-RS_wells_baseline_bgw!G1182</f>
        <v>0</v>
      </c>
      <c r="H1182" s="19">
        <f>RS_wells_scenario_1_bgw!H1182-RS_wells_baseline_bgw!H1182</f>
        <v>-237071.95780000091</v>
      </c>
      <c r="I1182">
        <f>RS_wells_scenario_1_bgw!I1182-RS_wells_baseline_bgw!I1182</f>
        <v>-377526.02840000018</v>
      </c>
      <c r="J1182">
        <f>RS_wells_scenario_1_bgw!J1182-RS_wells_baseline_bgw!J1182</f>
        <v>12.947000000160187</v>
      </c>
      <c r="K1182">
        <f>RS_wells_scenario_1_bgw!K1182-RS_wells_baseline_bgw!K1182</f>
        <v>-8118277.7699999809</v>
      </c>
      <c r="L1182">
        <f>RS_wells_scenario_1_bgw!L1182-RS_wells_baseline_bgw!L1182</f>
        <v>484406.44789999723</v>
      </c>
      <c r="M1182">
        <f>RS_wells_scenario_1_bgw!M1182-RS_wells_baseline_bgw!M1182</f>
        <v>0</v>
      </c>
      <c r="N1182">
        <f>RS_wells_scenario_1_bgw!N1182-RS_wells_baseline_bgw!N1182</f>
        <v>654505.84700000286</v>
      </c>
      <c r="O1182">
        <v>10.145833333333334</v>
      </c>
      <c r="P1182">
        <f t="shared" si="213"/>
        <v>1972</v>
      </c>
      <c r="Q1182" s="2">
        <f t="shared" si="214"/>
        <v>26562.229166665558</v>
      </c>
      <c r="R1182">
        <f t="shared" si="215"/>
        <v>-20.425608357388402</v>
      </c>
      <c r="S1182">
        <f>I1182*$O1182/ref!$B$3</f>
        <v>-87.931959668082385</v>
      </c>
      <c r="T1182">
        <f>K1182*$O1182/ref!$B$3</f>
        <v>-1890.8790910956111</v>
      </c>
      <c r="U1182">
        <f>L1182*$O1182/ref!$B$3</f>
        <v>112.82614981600985</v>
      </c>
      <c r="V1182">
        <f>N1182*$O1182/ref!$B$3</f>
        <v>152.44506977397145</v>
      </c>
      <c r="W1182">
        <f t="shared" si="216"/>
        <v>9</v>
      </c>
      <c r="X1182" t="str">
        <f t="shared" si="217"/>
        <v>9 1972</v>
      </c>
      <c r="AB1182" s="1"/>
    </row>
    <row r="1183" spans="1:28" x14ac:dyDescent="0.3">
      <c r="A1183">
        <v>394</v>
      </c>
      <c r="B1183">
        <v>3</v>
      </c>
      <c r="C1183">
        <f>RS_wells_scenario_1_bgw!C1183-RS_wells_baseline_bgw!C1183</f>
        <v>-3178356.0317000151</v>
      </c>
      <c r="D1183">
        <f>RS_wells_scenario_1_bgw!D1183-RS_wells_baseline_bgw!D1183</f>
        <v>-1.9595999999437481</v>
      </c>
      <c r="E1183">
        <f>RS_wells_scenario_1_bgw!E1183-RS_wells_baseline_bgw!E1183</f>
        <v>-3524818.7800000012</v>
      </c>
      <c r="F1183">
        <f>RS_wells_scenario_1_bgw!F1183-RS_wells_baseline_bgw!F1183</f>
        <v>0</v>
      </c>
      <c r="G1183">
        <f>RS_wells_scenario_1_bgw!G1183-RS_wells_baseline_bgw!G1183</f>
        <v>0</v>
      </c>
      <c r="H1183" s="19">
        <f>RS_wells_scenario_1_bgw!H1183-RS_wells_baseline_bgw!H1183</f>
        <v>-241461.0937999934</v>
      </c>
      <c r="I1183">
        <f>RS_wells_scenario_1_bgw!I1183-RS_wells_baseline_bgw!I1183</f>
        <v>35336.656400002539</v>
      </c>
      <c r="J1183">
        <f>RS_wells_scenario_1_bgw!J1183-RS_wells_baseline_bgw!J1183</f>
        <v>13.190899999812245</v>
      </c>
      <c r="K1183">
        <f>RS_wells_scenario_1_bgw!K1183-RS_wells_baseline_bgw!K1183</f>
        <v>-8118277.7699999809</v>
      </c>
      <c r="L1183">
        <f>RS_wells_scenario_1_bgw!L1183-RS_wells_baseline_bgw!L1183</f>
        <v>483617.86349999905</v>
      </c>
      <c r="M1183">
        <f>RS_wells_scenario_1_bgw!M1183-RS_wells_baseline_bgw!M1183</f>
        <v>0</v>
      </c>
      <c r="N1183">
        <f>RS_wells_scenario_1_bgw!N1183-RS_wells_baseline_bgw!N1183</f>
        <v>658195.90340000391</v>
      </c>
      <c r="O1183">
        <v>10.145833333333334</v>
      </c>
      <c r="P1183">
        <f t="shared" si="213"/>
        <v>1972</v>
      </c>
      <c r="Q1183" s="2">
        <f t="shared" si="214"/>
        <v>26572.37499999889</v>
      </c>
      <c r="R1183">
        <f t="shared" si="215"/>
        <v>-20.61069867583041</v>
      </c>
      <c r="S1183">
        <f>I1183*$O1183/ref!$B$3</f>
        <v>8.2304826995338036</v>
      </c>
      <c r="T1183">
        <f>K1183*$O1183/ref!$B$3</f>
        <v>-1890.8790910956111</v>
      </c>
      <c r="U1183">
        <f>L1183*$O1183/ref!$B$3</f>
        <v>112.64247566790038</v>
      </c>
      <c r="V1183">
        <f>N1183*$O1183/ref!$B$3</f>
        <v>153.30454399860437</v>
      </c>
      <c r="W1183">
        <f t="shared" si="216"/>
        <v>9</v>
      </c>
      <c r="X1183" t="str">
        <f t="shared" si="217"/>
        <v>9 1972</v>
      </c>
      <c r="AB1183" s="1"/>
    </row>
    <row r="1184" spans="1:28" x14ac:dyDescent="0.3">
      <c r="A1184">
        <v>395</v>
      </c>
      <c r="B1184">
        <v>1</v>
      </c>
      <c r="C1184">
        <f>RS_wells_scenario_1_bgw!C1184-RS_wells_baseline_bgw!C1184</f>
        <v>-2456219.8567999899</v>
      </c>
      <c r="D1184">
        <f>RS_wells_scenario_1_bgw!D1184-RS_wells_baseline_bgw!D1184</f>
        <v>-2.0054000000236556</v>
      </c>
      <c r="E1184">
        <f>RS_wells_scenario_1_bgw!E1184-RS_wells_baseline_bgw!E1184</f>
        <v>0</v>
      </c>
      <c r="F1184">
        <f>RS_wells_scenario_1_bgw!F1184-RS_wells_baseline_bgw!F1184</f>
        <v>0</v>
      </c>
      <c r="G1184">
        <f>RS_wells_scenario_1_bgw!G1184-RS_wells_baseline_bgw!G1184</f>
        <v>0</v>
      </c>
      <c r="H1184" s="19">
        <f>RS_wells_scenario_1_bgw!H1184-RS_wells_baseline_bgw!H1184</f>
        <v>-182397.00060000271</v>
      </c>
      <c r="I1184">
        <f>RS_wells_scenario_1_bgw!I1184-RS_wells_baseline_bgw!I1184</f>
        <v>-3594624.6156999916</v>
      </c>
      <c r="J1184">
        <f>RS_wells_scenario_1_bgw!J1184-RS_wells_baseline_bgw!J1184</f>
        <v>13.445199999958277</v>
      </c>
      <c r="K1184">
        <f>RS_wells_scenario_1_bgw!K1184-RS_wells_baseline_bgw!K1184</f>
        <v>-14520.189999999478</v>
      </c>
      <c r="L1184">
        <f>RS_wells_scenario_1_bgw!L1184-RS_wells_baseline_bgw!L1184</f>
        <v>326274.0746999979</v>
      </c>
      <c r="M1184">
        <f>RS_wells_scenario_1_bgw!M1184-RS_wells_baseline_bgw!M1184</f>
        <v>0</v>
      </c>
      <c r="N1184">
        <f>RS_wells_scenario_1_bgw!N1184-RS_wells_baseline_bgw!N1184</f>
        <v>675195.10769999027</v>
      </c>
      <c r="O1184">
        <v>10.145833333333334</v>
      </c>
      <c r="P1184">
        <f t="shared" si="213"/>
        <v>1972</v>
      </c>
      <c r="Q1184" s="2">
        <f t="shared" si="214"/>
        <v>26582.520833332223</v>
      </c>
      <c r="R1184">
        <f t="shared" si="215"/>
        <v>-19.647012790377847</v>
      </c>
      <c r="S1184">
        <f>I1184*$O1184/ref!$B$3</f>
        <v>-837.2466080530188</v>
      </c>
      <c r="T1184">
        <f>K1184*$O1184/ref!$B$3</f>
        <v>-3.3819886985382932</v>
      </c>
      <c r="U1184">
        <f>L1184*$O1184/ref!$B$3</f>
        <v>75.994545061839503</v>
      </c>
      <c r="V1184">
        <f>N1184*$O1184/ref!$B$3</f>
        <v>157.26393549600897</v>
      </c>
      <c r="W1184">
        <f t="shared" si="216"/>
        <v>10</v>
      </c>
      <c r="X1184" t="str">
        <f t="shared" si="217"/>
        <v>10 1972</v>
      </c>
      <c r="AB1184" s="1"/>
    </row>
    <row r="1185" spans="1:28" x14ac:dyDescent="0.3">
      <c r="A1185">
        <v>395</v>
      </c>
      <c r="B1185">
        <v>2</v>
      </c>
      <c r="C1185">
        <f>RS_wells_scenario_1_bgw!C1185-RS_wells_baseline_bgw!C1185</f>
        <v>-1315983.6482000053</v>
      </c>
      <c r="D1185">
        <f>RS_wells_scenario_1_bgw!D1185-RS_wells_baseline_bgw!D1185</f>
        <v>-2.0518000000156462</v>
      </c>
      <c r="E1185">
        <f>RS_wells_scenario_1_bgw!E1185-RS_wells_baseline_bgw!E1185</f>
        <v>0</v>
      </c>
      <c r="F1185">
        <f>RS_wells_scenario_1_bgw!F1185-RS_wells_baseline_bgw!F1185</f>
        <v>0</v>
      </c>
      <c r="G1185">
        <f>RS_wells_scenario_1_bgw!G1185-RS_wells_baseline_bgw!G1185</f>
        <v>0</v>
      </c>
      <c r="H1185" s="19">
        <f>RS_wells_scenario_1_bgw!H1185-RS_wells_baseline_bgw!H1185</f>
        <v>-198994.60199999809</v>
      </c>
      <c r="I1185">
        <f>RS_wells_scenario_1_bgw!I1185-RS_wells_baseline_bgw!I1185</f>
        <v>-2479472.2588</v>
      </c>
      <c r="J1185">
        <f>RS_wells_scenario_1_bgw!J1185-RS_wells_baseline_bgw!J1185</f>
        <v>13.703500000294298</v>
      </c>
      <c r="K1185">
        <f>RS_wells_scenario_1_bgw!K1185-RS_wells_baseline_bgw!K1185</f>
        <v>-14520.189999999478</v>
      </c>
      <c r="L1185">
        <f>RS_wells_scenario_1_bgw!L1185-RS_wells_baseline_bgw!L1185</f>
        <v>321767.63519999385</v>
      </c>
      <c r="M1185">
        <f>RS_wells_scenario_1_bgw!M1185-RS_wells_baseline_bgw!M1185</f>
        <v>0</v>
      </c>
      <c r="N1185">
        <f>RS_wells_scenario_1_bgw!N1185-RS_wells_baseline_bgw!N1185</f>
        <v>673434.23120000958</v>
      </c>
      <c r="O1185">
        <v>10.145833333333334</v>
      </c>
      <c r="P1185">
        <f t="shared" si="213"/>
        <v>1972</v>
      </c>
      <c r="Q1185" s="2">
        <f t="shared" si="214"/>
        <v>26592.666666665555</v>
      </c>
      <c r="R1185">
        <f t="shared" si="215"/>
        <v>-19.986914849942902</v>
      </c>
      <c r="S1185">
        <f>I1185*$O1185/ref!$B$3</f>
        <v>-577.50946493132085</v>
      </c>
      <c r="T1185">
        <f>K1185*$O1185/ref!$B$3</f>
        <v>-3.3819886985382932</v>
      </c>
      <c r="U1185">
        <f>L1185*$O1185/ref!$B$3</f>
        <v>74.944921919190492</v>
      </c>
      <c r="V1185">
        <f>N1185*$O1185/ref!$B$3</f>
        <v>156.85379868495787</v>
      </c>
      <c r="W1185">
        <f t="shared" si="216"/>
        <v>10</v>
      </c>
      <c r="X1185" t="str">
        <f t="shared" si="217"/>
        <v>10 1972</v>
      </c>
      <c r="AB1185" s="1"/>
    </row>
    <row r="1186" spans="1:28" x14ac:dyDescent="0.3">
      <c r="A1186">
        <v>395</v>
      </c>
      <c r="B1186">
        <v>3</v>
      </c>
      <c r="C1186">
        <f>RS_wells_scenario_1_bgw!C1186-RS_wells_baseline_bgw!C1186</f>
        <v>-618820.96450001001</v>
      </c>
      <c r="D1186">
        <f>RS_wells_scenario_1_bgw!D1186-RS_wells_baseline_bgw!D1186</f>
        <v>-2.0985999999102205</v>
      </c>
      <c r="E1186">
        <f>RS_wells_scenario_1_bgw!E1186-RS_wells_baseline_bgw!E1186</f>
        <v>0</v>
      </c>
      <c r="F1186">
        <f>RS_wells_scenario_1_bgw!F1186-RS_wells_baseline_bgw!F1186</f>
        <v>0</v>
      </c>
      <c r="G1186">
        <f>RS_wells_scenario_1_bgw!G1186-RS_wells_baseline_bgw!G1186</f>
        <v>0</v>
      </c>
      <c r="H1186" s="19">
        <f>RS_wells_scenario_1_bgw!H1186-RS_wells_baseline_bgw!H1186</f>
        <v>-190331.66140000522</v>
      </c>
      <c r="I1186">
        <f>RS_wells_scenario_1_bgw!I1186-RS_wells_baseline_bgw!I1186</f>
        <v>-1772468.8396000043</v>
      </c>
      <c r="J1186">
        <f>RS_wells_scenario_1_bgw!J1186-RS_wells_baseline_bgw!J1186</f>
        <v>13.966099999845028</v>
      </c>
      <c r="K1186">
        <f>RS_wells_scenario_1_bgw!K1186-RS_wells_baseline_bgw!K1186</f>
        <v>-14520.189999999478</v>
      </c>
      <c r="L1186">
        <f>RS_wells_scenario_1_bgw!L1186-RS_wells_baseline_bgw!L1186</f>
        <v>316567.94139999896</v>
      </c>
      <c r="M1186">
        <f>RS_wells_scenario_1_bgw!M1186-RS_wells_baseline_bgw!M1186</f>
        <v>0</v>
      </c>
      <c r="N1186">
        <f>RS_wells_scenario_1_bgw!N1186-RS_wells_baseline_bgw!N1186</f>
        <v>668841.19169999659</v>
      </c>
      <c r="O1186">
        <v>10.145833333333334</v>
      </c>
      <c r="P1186">
        <f t="shared" si="213"/>
        <v>1972</v>
      </c>
      <c r="Q1186" s="2">
        <f t="shared" si="214"/>
        <v>26602.812499998887</v>
      </c>
      <c r="R1186">
        <f t="shared" si="215"/>
        <v>-19.683226875143227</v>
      </c>
      <c r="S1186">
        <f>I1186*$O1186/ref!$B$3</f>
        <v>-412.83685571874145</v>
      </c>
      <c r="T1186">
        <f>K1186*$O1186/ref!$B$3</f>
        <v>-3.3819886985382932</v>
      </c>
      <c r="U1186">
        <f>L1186*$O1186/ref!$B$3</f>
        <v>73.733828561084096</v>
      </c>
      <c r="V1186">
        <f>N1186*$O1186/ref!$B$3</f>
        <v>155.78400499210781</v>
      </c>
      <c r="W1186">
        <f t="shared" si="216"/>
        <v>10</v>
      </c>
      <c r="X1186" t="str">
        <f t="shared" si="217"/>
        <v>10 1972</v>
      </c>
      <c r="AB1186" s="1"/>
    </row>
    <row r="1187" spans="1:28" x14ac:dyDescent="0.3">
      <c r="A1187">
        <v>396</v>
      </c>
      <c r="B1187">
        <v>1</v>
      </c>
      <c r="C1187">
        <f>RS_wells_scenario_1_bgw!C1187-RS_wells_baseline_bgw!C1187</f>
        <v>-464576.34279999882</v>
      </c>
      <c r="D1187">
        <f>RS_wells_scenario_1_bgw!D1187-RS_wells_baseline_bgw!D1187</f>
        <v>-2.1472000000067055</v>
      </c>
      <c r="E1187">
        <f>RS_wells_scenario_1_bgw!E1187-RS_wells_baseline_bgw!E1187</f>
        <v>0</v>
      </c>
      <c r="F1187">
        <f>RS_wells_scenario_1_bgw!F1187-RS_wells_baseline_bgw!F1187</f>
        <v>0</v>
      </c>
      <c r="G1187">
        <f>RS_wells_scenario_1_bgw!G1187-RS_wells_baseline_bgw!G1187</f>
        <v>0</v>
      </c>
      <c r="H1187" s="19">
        <f>RS_wells_scenario_1_bgw!H1187-RS_wells_baseline_bgw!H1187</f>
        <v>-165903.15779998899</v>
      </c>
      <c r="I1187">
        <f>RS_wells_scenario_1_bgw!I1187-RS_wells_baseline_bgw!I1187</f>
        <v>-1297656.267900005</v>
      </c>
      <c r="J1187">
        <f>RS_wells_scenario_1_bgw!J1187-RS_wells_baseline_bgw!J1187</f>
        <v>14.248800000175834</v>
      </c>
      <c r="K1187">
        <f>RS_wells_scenario_1_bgw!K1187-RS_wells_baseline_bgw!K1187</f>
        <v>-14520.189999999478</v>
      </c>
      <c r="L1187">
        <f>RS_wells_scenario_1_bgw!L1187-RS_wells_baseline_bgw!L1187</f>
        <v>0</v>
      </c>
      <c r="M1187">
        <f>RS_wells_scenario_1_bgw!M1187-RS_wells_baseline_bgw!M1187</f>
        <v>0</v>
      </c>
      <c r="N1187">
        <f>RS_wells_scenario_1_bgw!N1187-RS_wells_baseline_bgw!N1187</f>
        <v>702504.19679999352</v>
      </c>
      <c r="O1187">
        <v>10.145833333333334</v>
      </c>
      <c r="P1187">
        <f t="shared" si="213"/>
        <v>1972</v>
      </c>
      <c r="Q1187" s="2">
        <f t="shared" si="214"/>
        <v>26612.958333332219</v>
      </c>
      <c r="R1187">
        <f t="shared" si="215"/>
        <v>-19.894784756013344</v>
      </c>
      <c r="S1187">
        <f>I1187*$O1187/ref!$B$3</f>
        <v>-302.24527589689626</v>
      </c>
      <c r="T1187">
        <f>K1187*$O1187/ref!$B$3</f>
        <v>-3.3819886985382932</v>
      </c>
      <c r="U1187">
        <f>L1187*$O1187/ref!$B$3</f>
        <v>0</v>
      </c>
      <c r="V1187">
        <f>N1187*$O1187/ref!$B$3</f>
        <v>163.62466705004442</v>
      </c>
      <c r="W1187">
        <f t="shared" si="216"/>
        <v>11</v>
      </c>
      <c r="X1187" t="str">
        <f t="shared" si="217"/>
        <v>11 1972</v>
      </c>
      <c r="AB1187" s="1"/>
    </row>
    <row r="1188" spans="1:28" x14ac:dyDescent="0.3">
      <c r="A1188">
        <v>396</v>
      </c>
      <c r="B1188">
        <v>2</v>
      </c>
      <c r="C1188">
        <f>RS_wells_scenario_1_bgw!C1188-RS_wells_baseline_bgw!C1188</f>
        <v>-230637.43879999965</v>
      </c>
      <c r="D1188">
        <f>RS_wells_scenario_1_bgw!D1188-RS_wells_baseline_bgw!D1188</f>
        <v>-2.1964000000152737</v>
      </c>
      <c r="E1188">
        <f>RS_wells_scenario_1_bgw!E1188-RS_wells_baseline_bgw!E1188</f>
        <v>0</v>
      </c>
      <c r="F1188">
        <f>RS_wells_scenario_1_bgw!F1188-RS_wells_baseline_bgw!F1188</f>
        <v>0</v>
      </c>
      <c r="G1188">
        <f>RS_wells_scenario_1_bgw!G1188-RS_wells_baseline_bgw!G1188</f>
        <v>0</v>
      </c>
      <c r="H1188" s="19">
        <f>RS_wells_scenario_1_bgw!H1188-RS_wells_baseline_bgw!H1188</f>
        <v>-130470.40139999986</v>
      </c>
      <c r="I1188">
        <f>RS_wells_scenario_1_bgw!I1188-RS_wells_baseline_bgw!I1188</f>
        <v>-1084796.5831999928</v>
      </c>
      <c r="J1188">
        <f>RS_wells_scenario_1_bgw!J1188-RS_wells_baseline_bgw!J1188</f>
        <v>14.532200000248849</v>
      </c>
      <c r="K1188">
        <f>RS_wells_scenario_1_bgw!K1188-RS_wells_baseline_bgw!K1188</f>
        <v>-14520.189999999478</v>
      </c>
      <c r="L1188">
        <f>RS_wells_scenario_1_bgw!L1188-RS_wells_baseline_bgw!L1188</f>
        <v>0</v>
      </c>
      <c r="M1188">
        <f>RS_wells_scenario_1_bgw!M1188-RS_wells_baseline_bgw!M1188</f>
        <v>0</v>
      </c>
      <c r="N1188">
        <f>RS_wells_scenario_1_bgw!N1188-RS_wells_baseline_bgw!N1188</f>
        <v>735549.23939999938</v>
      </c>
      <c r="O1188">
        <v>10.145833333333334</v>
      </c>
      <c r="P1188">
        <f t="shared" si="213"/>
        <v>1972</v>
      </c>
      <c r="Q1188" s="2">
        <f t="shared" si="214"/>
        <v>26623.104166665551</v>
      </c>
      <c r="R1188">
        <f t="shared" si="215"/>
        <v>-19.840083408934689</v>
      </c>
      <c r="S1188">
        <f>I1188*$O1188/ref!$B$3</f>
        <v>-252.66678911195118</v>
      </c>
      <c r="T1188">
        <f>K1188*$O1188/ref!$B$3</f>
        <v>-3.3819886985382932</v>
      </c>
      <c r="U1188">
        <f>L1188*$O1188/ref!$B$3</f>
        <v>0</v>
      </c>
      <c r="V1188">
        <f>N1188*$O1188/ref!$B$3</f>
        <v>171.32139557879924</v>
      </c>
      <c r="W1188">
        <f t="shared" si="216"/>
        <v>11</v>
      </c>
      <c r="X1188" t="str">
        <f t="shared" si="217"/>
        <v>11 1972</v>
      </c>
      <c r="AB1188" s="1"/>
    </row>
    <row r="1189" spans="1:28" x14ac:dyDescent="0.3">
      <c r="A1189">
        <v>396</v>
      </c>
      <c r="B1189">
        <v>3</v>
      </c>
      <c r="C1189">
        <f>RS_wells_scenario_1_bgw!C1189-RS_wells_baseline_bgw!C1189</f>
        <v>-72584.252400003374</v>
      </c>
      <c r="D1189">
        <f>RS_wells_scenario_1_bgw!D1189-RS_wells_baseline_bgw!D1189</f>
        <v>-2.2463999999454245</v>
      </c>
      <c r="E1189">
        <f>RS_wells_scenario_1_bgw!E1189-RS_wells_baseline_bgw!E1189</f>
        <v>0</v>
      </c>
      <c r="F1189">
        <f>RS_wells_scenario_1_bgw!F1189-RS_wells_baseline_bgw!F1189</f>
        <v>0</v>
      </c>
      <c r="G1189">
        <f>RS_wells_scenario_1_bgw!G1189-RS_wells_baseline_bgw!G1189</f>
        <v>0</v>
      </c>
      <c r="H1189" s="19">
        <f>RS_wells_scenario_1_bgw!H1189-RS_wells_baseline_bgw!H1189</f>
        <v>-124596.10170000046</v>
      </c>
      <c r="I1189">
        <f>RS_wells_scenario_1_bgw!I1189-RS_wells_baseline_bgw!I1189</f>
        <v>-911153.16539999843</v>
      </c>
      <c r="J1189">
        <f>RS_wells_scenario_1_bgw!J1189-RS_wells_baseline_bgw!J1189</f>
        <v>14.817100000567734</v>
      </c>
      <c r="K1189">
        <f>RS_wells_scenario_1_bgw!K1189-RS_wells_baseline_bgw!K1189</f>
        <v>-14520.189999999478</v>
      </c>
      <c r="L1189">
        <f>RS_wells_scenario_1_bgw!L1189-RS_wells_baseline_bgw!L1189</f>
        <v>0</v>
      </c>
      <c r="M1189">
        <f>RS_wells_scenario_1_bgw!M1189-RS_wells_baseline_bgw!M1189</f>
        <v>0</v>
      </c>
      <c r="N1189">
        <f>RS_wells_scenario_1_bgw!N1189-RS_wells_baseline_bgw!N1189</f>
        <v>737904.39570000768</v>
      </c>
      <c r="O1189">
        <v>10.145833333333334</v>
      </c>
      <c r="P1189">
        <f t="shared" si="213"/>
        <v>1972</v>
      </c>
      <c r="Q1189" s="2">
        <f t="shared" si="214"/>
        <v>26633.249999998883</v>
      </c>
      <c r="R1189">
        <f t="shared" si="215"/>
        <v>-19.759461567010497</v>
      </c>
      <c r="S1189">
        <f>I1189*$O1189/ref!$B$3</f>
        <v>-212.22240948777511</v>
      </c>
      <c r="T1189">
        <f>K1189*$O1189/ref!$B$3</f>
        <v>-3.3819886985382932</v>
      </c>
      <c r="U1189">
        <f>L1189*$O1189/ref!$B$3</f>
        <v>0</v>
      </c>
      <c r="V1189">
        <f>N1189*$O1189/ref!$B$3</f>
        <v>171.86994983256034</v>
      </c>
      <c r="W1189">
        <f t="shared" si="216"/>
        <v>11</v>
      </c>
      <c r="X1189" t="str">
        <f t="shared" si="217"/>
        <v>11 1972</v>
      </c>
      <c r="AB1189" s="1"/>
    </row>
    <row r="1190" spans="1:28" x14ac:dyDescent="0.3">
      <c r="A1190">
        <v>397</v>
      </c>
      <c r="B1190">
        <v>1</v>
      </c>
      <c r="C1190">
        <f>RS_wells_scenario_1_bgw!C1190-RS_wells_baseline_bgw!C1190</f>
        <v>172315.72429999709</v>
      </c>
      <c r="D1190">
        <f>RS_wells_scenario_1_bgw!D1190-RS_wells_baseline_bgw!D1190</f>
        <v>-2.2828999999910593</v>
      </c>
      <c r="E1190">
        <f>RS_wells_scenario_1_bgw!E1190-RS_wells_baseline_bgw!E1190</f>
        <v>0</v>
      </c>
      <c r="F1190">
        <f>RS_wells_scenario_1_bgw!F1190-RS_wells_baseline_bgw!F1190</f>
        <v>0</v>
      </c>
      <c r="G1190">
        <f>RS_wells_scenario_1_bgw!G1190-RS_wells_baseline_bgw!G1190</f>
        <v>0</v>
      </c>
      <c r="H1190" s="19">
        <f>RS_wells_scenario_1_bgw!H1190-RS_wells_baseline_bgw!H1190</f>
        <v>-104499.40919999778</v>
      </c>
      <c r="I1190">
        <f>RS_wells_scenario_1_bgw!I1190-RS_wells_baseline_bgw!I1190</f>
        <v>-658883.2818999961</v>
      </c>
      <c r="J1190">
        <f>RS_wells_scenario_1_bgw!J1190-RS_wells_baseline_bgw!J1190</f>
        <v>15.118999999947846</v>
      </c>
      <c r="K1190">
        <f>RS_wells_scenario_1_bgw!K1190-RS_wells_baseline_bgw!K1190</f>
        <v>-14520.189999999478</v>
      </c>
      <c r="L1190">
        <f>RS_wells_scenario_1_bgw!L1190-RS_wells_baseline_bgw!L1190</f>
        <v>1615.7756999996491</v>
      </c>
      <c r="M1190">
        <f>RS_wells_scenario_1_bgw!M1190-RS_wells_baseline_bgw!M1190</f>
        <v>0</v>
      </c>
      <c r="N1190">
        <f>RS_wells_scenario_1_bgw!N1190-RS_wells_baseline_bgw!N1190</f>
        <v>740605.78460000455</v>
      </c>
      <c r="O1190">
        <v>10.145833333333334</v>
      </c>
      <c r="P1190">
        <f t="shared" si="213"/>
        <v>1972</v>
      </c>
      <c r="Q1190" s="2">
        <f t="shared" si="214"/>
        <v>26643.395833332215</v>
      </c>
      <c r="R1190">
        <f t="shared" si="215"/>
        <v>-19.360943729667866</v>
      </c>
      <c r="S1190">
        <f>I1190*$O1190/ref!$B$3</f>
        <v>-153.46464564456025</v>
      </c>
      <c r="T1190">
        <f>K1190*$O1190/ref!$B$3</f>
        <v>-3.3819886985382932</v>
      </c>
      <c r="U1190">
        <f>L1190*$O1190/ref!$B$3</f>
        <v>0.3763404719064839</v>
      </c>
      <c r="V1190">
        <f>N1190*$O1190/ref!$B$3</f>
        <v>172.4991472969287</v>
      </c>
      <c r="W1190">
        <f t="shared" si="216"/>
        <v>12</v>
      </c>
      <c r="X1190" t="str">
        <f t="shared" si="217"/>
        <v>12 1972</v>
      </c>
      <c r="AB1190" s="1"/>
    </row>
    <row r="1191" spans="1:28" x14ac:dyDescent="0.3">
      <c r="A1191">
        <v>397</v>
      </c>
      <c r="B1191">
        <v>2</v>
      </c>
      <c r="C1191">
        <f>RS_wells_scenario_1_bgw!C1191-RS_wells_baseline_bgw!C1191</f>
        <v>237934.62470000982</v>
      </c>
      <c r="D1191">
        <f>RS_wells_scenario_1_bgw!D1191-RS_wells_baseline_bgw!D1191</f>
        <v>-2.3826000000117347</v>
      </c>
      <c r="E1191">
        <f>RS_wells_scenario_1_bgw!E1191-RS_wells_baseline_bgw!E1191</f>
        <v>0</v>
      </c>
      <c r="F1191">
        <f>RS_wells_scenario_1_bgw!F1191-RS_wells_baseline_bgw!F1191</f>
        <v>0</v>
      </c>
      <c r="G1191">
        <f>RS_wells_scenario_1_bgw!G1191-RS_wells_baseline_bgw!G1191</f>
        <v>0</v>
      </c>
      <c r="H1191" s="19">
        <f>RS_wells_scenario_1_bgw!H1191-RS_wells_baseline_bgw!H1191</f>
        <v>-94580.960400000215</v>
      </c>
      <c r="I1191">
        <f>RS_wells_scenario_1_bgw!I1191-RS_wells_baseline_bgw!I1191</f>
        <v>-583902.06080000103</v>
      </c>
      <c r="J1191">
        <f>RS_wells_scenario_1_bgw!J1191-RS_wells_baseline_bgw!J1191</f>
        <v>15.363699999637902</v>
      </c>
      <c r="K1191">
        <f>RS_wells_scenario_1_bgw!K1191-RS_wells_baseline_bgw!K1191</f>
        <v>-14520.189999999478</v>
      </c>
      <c r="L1191">
        <f>RS_wells_scenario_1_bgw!L1191-RS_wells_baseline_bgw!L1191</f>
        <v>1639.5700999996625</v>
      </c>
      <c r="M1191">
        <f>RS_wells_scenario_1_bgw!M1191-RS_wells_baseline_bgw!M1191</f>
        <v>0</v>
      </c>
      <c r="N1191">
        <f>RS_wells_scenario_1_bgw!N1191-RS_wells_baseline_bgw!N1191</f>
        <v>742153.40470001101</v>
      </c>
      <c r="O1191">
        <v>10.145833333333334</v>
      </c>
      <c r="P1191">
        <f t="shared" si="213"/>
        <v>1972</v>
      </c>
      <c r="Q1191" s="2">
        <f t="shared" si="214"/>
        <v>26653.541666665547</v>
      </c>
      <c r="R1191">
        <f t="shared" si="215"/>
        <v>-19.169172167239662</v>
      </c>
      <c r="S1191">
        <f>I1191*$O1191/ref!$B$3</f>
        <v>-136.00029825221941</v>
      </c>
      <c r="T1191">
        <f>K1191*$O1191/ref!$B$3</f>
        <v>-3.3819886985382932</v>
      </c>
      <c r="U1191">
        <f>L1191*$O1191/ref!$B$3</f>
        <v>0.38188257513574941</v>
      </c>
      <c r="V1191">
        <f>N1191*$O1191/ref!$B$3</f>
        <v>172.85961321974739</v>
      </c>
      <c r="W1191">
        <f t="shared" si="216"/>
        <v>12</v>
      </c>
      <c r="X1191" t="str">
        <f t="shared" si="217"/>
        <v>12 1972</v>
      </c>
      <c r="AB1191" s="1"/>
    </row>
    <row r="1192" spans="1:28" x14ac:dyDescent="0.3">
      <c r="A1192">
        <v>397</v>
      </c>
      <c r="B1192">
        <v>3</v>
      </c>
      <c r="C1192">
        <f>RS_wells_scenario_1_bgw!C1192-RS_wells_baseline_bgw!C1192</f>
        <v>281757.64499999583</v>
      </c>
      <c r="D1192">
        <f>RS_wells_scenario_1_bgw!D1192-RS_wells_baseline_bgw!D1192</f>
        <v>-2.4353000000119209</v>
      </c>
      <c r="E1192">
        <f>RS_wells_scenario_1_bgw!E1192-RS_wells_baseline_bgw!E1192</f>
        <v>0</v>
      </c>
      <c r="F1192">
        <f>RS_wells_scenario_1_bgw!F1192-RS_wells_baseline_bgw!F1192</f>
        <v>0</v>
      </c>
      <c r="G1192">
        <f>RS_wells_scenario_1_bgw!G1192-RS_wells_baseline_bgw!G1192</f>
        <v>0</v>
      </c>
      <c r="H1192" s="19">
        <f>RS_wells_scenario_1_bgw!H1192-RS_wells_baseline_bgw!H1192</f>
        <v>-119154.28130000085</v>
      </c>
      <c r="I1192">
        <f>RS_wells_scenario_1_bgw!I1192-RS_wells_baseline_bgw!I1192</f>
        <v>-534239.17140000314</v>
      </c>
      <c r="J1192">
        <f>RS_wells_scenario_1_bgw!J1192-RS_wells_baseline_bgw!J1192</f>
        <v>15.661500000394881</v>
      </c>
      <c r="K1192">
        <f>RS_wells_scenario_1_bgw!K1192-RS_wells_baseline_bgw!K1192</f>
        <v>-14520.189999999478</v>
      </c>
      <c r="L1192">
        <f>RS_wells_scenario_1_bgw!L1192-RS_wells_baseline_bgw!L1192</f>
        <v>1662.5644999998622</v>
      </c>
      <c r="M1192">
        <f>RS_wells_scenario_1_bgw!M1192-RS_wells_baseline_bgw!M1192</f>
        <v>0</v>
      </c>
      <c r="N1192">
        <f>RS_wells_scenario_1_bgw!N1192-RS_wells_baseline_bgw!N1192</f>
        <v>740114.09839999676</v>
      </c>
      <c r="O1192">
        <v>10.145833333333334</v>
      </c>
      <c r="P1192">
        <f t="shared" si="213"/>
        <v>1972</v>
      </c>
      <c r="Q1192" s="2">
        <f t="shared" si="214"/>
        <v>26663.68749999888</v>
      </c>
      <c r="R1192">
        <f t="shared" si="215"/>
        <v>-19.68541534249708</v>
      </c>
      <c r="S1192">
        <f>I1192*$O1192/ref!$B$3</f>
        <v>-124.43300259785427</v>
      </c>
      <c r="T1192">
        <f>K1192*$O1192/ref!$B$3</f>
        <v>-3.3819886985382932</v>
      </c>
      <c r="U1192">
        <f>L1192*$O1192/ref!$B$3</f>
        <v>0.38723834533781615</v>
      </c>
      <c r="V1192">
        <f>N1192*$O1192/ref!$B$3</f>
        <v>172.3846255743029</v>
      </c>
      <c r="W1192">
        <f t="shared" si="216"/>
        <v>12</v>
      </c>
      <c r="X1192" t="str">
        <f t="shared" si="217"/>
        <v>12 1972</v>
      </c>
      <c r="AB1192" s="1"/>
    </row>
    <row r="1193" spans="1:28" x14ac:dyDescent="0.3">
      <c r="A1193">
        <v>398</v>
      </c>
      <c r="B1193">
        <v>1</v>
      </c>
      <c r="C1193">
        <f>RS_wells_scenario_1_bgw!C1193-RS_wells_baseline_bgw!C1193</f>
        <v>313040.44099999964</v>
      </c>
      <c r="D1193">
        <f>RS_wells_scenario_1_bgw!D1193-RS_wells_baseline_bgw!D1193</f>
        <v>-2.4621000000042841</v>
      </c>
      <c r="E1193">
        <f>RS_wells_scenario_1_bgw!E1193-RS_wells_baseline_bgw!E1193</f>
        <v>0</v>
      </c>
      <c r="F1193">
        <f>RS_wells_scenario_1_bgw!F1193-RS_wells_baseline_bgw!F1193</f>
        <v>0</v>
      </c>
      <c r="G1193">
        <f>RS_wells_scenario_1_bgw!G1193-RS_wells_baseline_bgw!G1193</f>
        <v>0</v>
      </c>
      <c r="H1193" s="19">
        <f>RS_wells_scenario_1_bgw!H1193-RS_wells_baseline_bgw!H1193</f>
        <v>-118012.87659999728</v>
      </c>
      <c r="I1193">
        <f>RS_wells_scenario_1_bgw!I1193-RS_wells_baseline_bgw!I1193</f>
        <v>-521597.64509999752</v>
      </c>
      <c r="J1193">
        <f>RS_wells_scenario_1_bgw!J1193-RS_wells_baseline_bgw!J1193</f>
        <v>15.990199999883771</v>
      </c>
      <c r="K1193">
        <f>RS_wells_scenario_1_bgw!K1193-RS_wells_baseline_bgw!K1193</f>
        <v>-21104.239999998361</v>
      </c>
      <c r="L1193">
        <f>RS_wells_scenario_1_bgw!L1193-RS_wells_baseline_bgw!L1193</f>
        <v>5446.1611000001431</v>
      </c>
      <c r="M1193">
        <f>RS_wells_scenario_1_bgw!M1193-RS_wells_baseline_bgw!M1193</f>
        <v>0</v>
      </c>
      <c r="N1193">
        <f>RS_wells_scenario_1_bgw!N1193-RS_wells_baseline_bgw!N1193</f>
        <v>735866.01950000226</v>
      </c>
      <c r="O1193">
        <v>10.145833333333334</v>
      </c>
      <c r="P1193">
        <f t="shared" si="213"/>
        <v>1973</v>
      </c>
      <c r="Q1193" s="2">
        <f t="shared" si="214"/>
        <v>26673.833333332212</v>
      </c>
      <c r="R1193">
        <f t="shared" si="215"/>
        <v>-19.561944927835039</v>
      </c>
      <c r="S1193">
        <f>I1193*$O1193/ref!$B$3</f>
        <v>-121.48858526730315</v>
      </c>
      <c r="T1193">
        <f>K1193*$O1193/ref!$B$3</f>
        <v>-4.9155211585548679</v>
      </c>
      <c r="U1193">
        <f>L1193*$O1193/ref!$B$3</f>
        <v>1.2684996057641136</v>
      </c>
      <c r="V1193">
        <f>N1193*$O1193/ref!$B$3</f>
        <v>171.39517882255373</v>
      </c>
      <c r="W1193">
        <f t="shared" si="216"/>
        <v>1</v>
      </c>
      <c r="X1193" t="str">
        <f t="shared" si="217"/>
        <v>1 1973</v>
      </c>
      <c r="AB1193" s="1"/>
    </row>
    <row r="1194" spans="1:28" x14ac:dyDescent="0.3">
      <c r="A1194">
        <v>398</v>
      </c>
      <c r="B1194">
        <v>2</v>
      </c>
      <c r="C1194">
        <f>RS_wells_scenario_1_bgw!C1194-RS_wells_baseline_bgw!C1194</f>
        <v>342869.55949999392</v>
      </c>
      <c r="D1194">
        <f>RS_wells_scenario_1_bgw!D1194-RS_wells_baseline_bgw!D1194</f>
        <v>-2.5161000000080094</v>
      </c>
      <c r="E1194">
        <f>RS_wells_scenario_1_bgw!E1194-RS_wells_baseline_bgw!E1194</f>
        <v>0</v>
      </c>
      <c r="F1194">
        <f>RS_wells_scenario_1_bgw!F1194-RS_wells_baseline_bgw!F1194</f>
        <v>0</v>
      </c>
      <c r="G1194">
        <f>RS_wells_scenario_1_bgw!G1194-RS_wells_baseline_bgw!G1194</f>
        <v>0</v>
      </c>
      <c r="H1194" s="19">
        <f>RS_wells_scenario_1_bgw!H1194-RS_wells_baseline_bgw!H1194</f>
        <v>-119851.90659999847</v>
      </c>
      <c r="I1194">
        <f>RS_wells_scenario_1_bgw!I1194-RS_wells_baseline_bgw!I1194</f>
        <v>-487946.35769999772</v>
      </c>
      <c r="J1194">
        <f>RS_wells_scenario_1_bgw!J1194-RS_wells_baseline_bgw!J1194</f>
        <v>16.29700000025332</v>
      </c>
      <c r="K1194">
        <f>RS_wells_scenario_1_bgw!K1194-RS_wells_baseline_bgw!K1194</f>
        <v>-21104.239999998361</v>
      </c>
      <c r="L1194">
        <f>RS_wells_scenario_1_bgw!L1194-RS_wells_baseline_bgw!L1194</f>
        <v>5428.1305999998003</v>
      </c>
      <c r="M1194">
        <f>RS_wells_scenario_1_bgw!M1194-RS_wells_baseline_bgw!M1194</f>
        <v>0</v>
      </c>
      <c r="N1194">
        <f>RS_wells_scenario_1_bgw!N1194-RS_wells_baseline_bgw!N1194</f>
        <v>730104.59790000319</v>
      </c>
      <c r="O1194">
        <v>10.145833333333334</v>
      </c>
      <c r="P1194">
        <f t="shared" si="213"/>
        <v>1973</v>
      </c>
      <c r="Q1194" s="2">
        <f t="shared" si="214"/>
        <v>26683.979166665544</v>
      </c>
      <c r="R1194">
        <f t="shared" si="215"/>
        <v>-19.472084868270372</v>
      </c>
      <c r="S1194">
        <f>I1194*$O1194/ref!$B$3</f>
        <v>-113.6506524525075</v>
      </c>
      <c r="T1194">
        <f>K1194*$O1194/ref!$B$3</f>
        <v>-4.9155211585548679</v>
      </c>
      <c r="U1194">
        <f>L1194*$O1194/ref!$B$3</f>
        <v>1.2643000087044225</v>
      </c>
      <c r="V1194">
        <f>N1194*$O1194/ref!$B$3</f>
        <v>170.05324991262128</v>
      </c>
      <c r="W1194">
        <f t="shared" si="216"/>
        <v>1</v>
      </c>
      <c r="X1194" t="str">
        <f t="shared" si="217"/>
        <v>1 1973</v>
      </c>
      <c r="AB1194" s="1"/>
    </row>
    <row r="1195" spans="1:28" x14ac:dyDescent="0.3">
      <c r="A1195">
        <v>398</v>
      </c>
      <c r="B1195">
        <v>3</v>
      </c>
      <c r="C1195">
        <f>RS_wells_scenario_1_bgw!C1195-RS_wells_baseline_bgw!C1195</f>
        <v>365073.67080000043</v>
      </c>
      <c r="D1195">
        <f>RS_wells_scenario_1_bgw!D1195-RS_wells_baseline_bgw!D1195</f>
        <v>-2.5711000000010245</v>
      </c>
      <c r="E1195">
        <f>RS_wells_scenario_1_bgw!E1195-RS_wells_baseline_bgw!E1195</f>
        <v>0</v>
      </c>
      <c r="F1195">
        <f>RS_wells_scenario_1_bgw!F1195-RS_wells_baseline_bgw!F1195</f>
        <v>0</v>
      </c>
      <c r="G1195">
        <f>RS_wells_scenario_1_bgw!G1195-RS_wells_baseline_bgw!G1195</f>
        <v>0</v>
      </c>
      <c r="H1195" s="19">
        <f>RS_wells_scenario_1_bgw!H1195-RS_wells_baseline_bgw!H1195</f>
        <v>-125056.29450000077</v>
      </c>
      <c r="I1195">
        <f>RS_wells_scenario_1_bgw!I1195-RS_wells_baseline_bgw!I1195</f>
        <v>-464594.62050000206</v>
      </c>
      <c r="J1195">
        <f>RS_wells_scenario_1_bgw!J1195-RS_wells_baseline_bgw!J1195</f>
        <v>16.608300000429153</v>
      </c>
      <c r="K1195">
        <f>RS_wells_scenario_1_bgw!K1195-RS_wells_baseline_bgw!K1195</f>
        <v>-21104.239999998361</v>
      </c>
      <c r="L1195">
        <f>RS_wells_scenario_1_bgw!L1195-RS_wells_baseline_bgw!L1195</f>
        <v>5401.9956000000238</v>
      </c>
      <c r="M1195">
        <f>RS_wells_scenario_1_bgw!M1195-RS_wells_baseline_bgw!M1195</f>
        <v>0</v>
      </c>
      <c r="N1195">
        <f>RS_wells_scenario_1_bgw!N1195-RS_wells_baseline_bgw!N1195</f>
        <v>722222.59579999745</v>
      </c>
      <c r="O1195">
        <v>10.145833333333334</v>
      </c>
      <c r="P1195">
        <f t="shared" si="213"/>
        <v>1973</v>
      </c>
      <c r="Q1195" s="2">
        <f t="shared" si="214"/>
        <v>26694.124999998876</v>
      </c>
      <c r="R1195">
        <f t="shared" si="215"/>
        <v>-19.410742045818974</v>
      </c>
      <c r="S1195">
        <f>I1195*$O1195/ref!$B$3</f>
        <v>-108.21165259771055</v>
      </c>
      <c r="T1195">
        <f>K1195*$O1195/ref!$B$3</f>
        <v>-4.9155211585548679</v>
      </c>
      <c r="U1195">
        <f>L1195*$O1195/ref!$B$3</f>
        <v>1.2582127416207587</v>
      </c>
      <c r="V1195">
        <f>N1195*$O1195/ref!$B$3</f>
        <v>168.21740327259278</v>
      </c>
      <c r="W1195">
        <f t="shared" si="216"/>
        <v>1</v>
      </c>
      <c r="X1195" t="str">
        <f t="shared" si="217"/>
        <v>1 1973</v>
      </c>
      <c r="AB1195" s="1"/>
    </row>
    <row r="1196" spans="1:28" x14ac:dyDescent="0.3">
      <c r="A1196">
        <v>399</v>
      </c>
      <c r="B1196">
        <v>1</v>
      </c>
      <c r="C1196">
        <f>RS_wells_scenario_1_bgw!C1196-RS_wells_baseline_bgw!C1196</f>
        <v>498025.49529999495</v>
      </c>
      <c r="D1196">
        <f>RS_wells_scenario_1_bgw!D1196-RS_wells_baseline_bgw!D1196</f>
        <v>-2.6270999999833293</v>
      </c>
      <c r="E1196">
        <f>RS_wells_scenario_1_bgw!E1196-RS_wells_baseline_bgw!E1196</f>
        <v>0</v>
      </c>
      <c r="F1196">
        <f>RS_wells_scenario_1_bgw!F1196-RS_wells_baseline_bgw!F1196</f>
        <v>0</v>
      </c>
      <c r="G1196">
        <f>RS_wells_scenario_1_bgw!G1196-RS_wells_baseline_bgw!G1196</f>
        <v>0</v>
      </c>
      <c r="H1196" s="19">
        <f>RS_wells_scenario_1_bgw!H1196-RS_wells_baseline_bgw!H1196</f>
        <v>-108015.85570000112</v>
      </c>
      <c r="I1196">
        <f>RS_wells_scenario_1_bgw!I1196-RS_wells_baseline_bgw!I1196</f>
        <v>-419454.79359999672</v>
      </c>
      <c r="J1196">
        <f>RS_wells_scenario_1_bgw!J1196-RS_wells_baseline_bgw!J1196</f>
        <v>16.922100000083447</v>
      </c>
      <c r="K1196">
        <f>RS_wells_scenario_1_bgw!K1196-RS_wells_baseline_bgw!K1196</f>
        <v>-21104.239999998361</v>
      </c>
      <c r="L1196">
        <f>RS_wells_scenario_1_bgw!L1196-RS_wells_baseline_bgw!L1196</f>
        <v>132602.5362999998</v>
      </c>
      <c r="M1196">
        <f>RS_wells_scenario_1_bgw!M1196-RS_wells_baseline_bgw!M1196</f>
        <v>0</v>
      </c>
      <c r="N1196">
        <f>RS_wells_scenario_1_bgw!N1196-RS_wells_baseline_bgw!N1196</f>
        <v>688302.00579999387</v>
      </c>
      <c r="O1196">
        <v>10.145833333333334</v>
      </c>
      <c r="P1196">
        <f t="shared" si="213"/>
        <v>1973</v>
      </c>
      <c r="Q1196" s="2">
        <f t="shared" si="214"/>
        <v>26704.270833332208</v>
      </c>
      <c r="R1196">
        <f t="shared" si="215"/>
        <v>-18.243249977090379</v>
      </c>
      <c r="S1196">
        <f>I1196*$O1196/ref!$B$3</f>
        <v>-97.69785185338155</v>
      </c>
      <c r="T1196">
        <f>K1196*$O1196/ref!$B$3</f>
        <v>-4.9155211585548679</v>
      </c>
      <c r="U1196">
        <f>L1196*$O1196/ref!$B$3</f>
        <v>30.885290010952286</v>
      </c>
      <c r="V1196">
        <f>N1196*$O1196/ref!$B$3</f>
        <v>160.31674549691854</v>
      </c>
      <c r="W1196">
        <f t="shared" si="216"/>
        <v>2</v>
      </c>
      <c r="X1196" t="str">
        <f t="shared" si="217"/>
        <v>2 1973</v>
      </c>
      <c r="AB1196" s="1"/>
    </row>
    <row r="1197" spans="1:28" x14ac:dyDescent="0.3">
      <c r="A1197">
        <v>399</v>
      </c>
      <c r="B1197">
        <v>2</v>
      </c>
      <c r="C1197">
        <f>RS_wells_scenario_1_bgw!C1197-RS_wells_baseline_bgw!C1197</f>
        <v>499235.05879999697</v>
      </c>
      <c r="D1197">
        <f>RS_wells_scenario_1_bgw!D1197-RS_wells_baseline_bgw!D1197</f>
        <v>-2.684099999954924</v>
      </c>
      <c r="E1197">
        <f>RS_wells_scenario_1_bgw!E1197-RS_wells_baseline_bgw!E1197</f>
        <v>0</v>
      </c>
      <c r="F1197">
        <f>RS_wells_scenario_1_bgw!F1197-RS_wells_baseline_bgw!F1197</f>
        <v>0</v>
      </c>
      <c r="G1197">
        <f>RS_wells_scenario_1_bgw!G1197-RS_wells_baseline_bgw!G1197</f>
        <v>0</v>
      </c>
      <c r="H1197" s="19">
        <f>RS_wells_scenario_1_bgw!H1197-RS_wells_baseline_bgw!H1197</f>
        <v>-98094.747099995613</v>
      </c>
      <c r="I1197">
        <f>RS_wells_scenario_1_bgw!I1197-RS_wells_baseline_bgw!I1197</f>
        <v>-380301.51249999925</v>
      </c>
      <c r="J1197">
        <f>RS_wells_scenario_1_bgw!J1197-RS_wells_baseline_bgw!J1197</f>
        <v>17.242700000293553</v>
      </c>
      <c r="K1197">
        <f>RS_wells_scenario_1_bgw!K1197-RS_wells_baseline_bgw!K1197</f>
        <v>-21104.239999998361</v>
      </c>
      <c r="L1197">
        <f>RS_wells_scenario_1_bgw!L1197-RS_wells_baseline_bgw!L1197</f>
        <v>130823.2052000016</v>
      </c>
      <c r="M1197">
        <f>RS_wells_scenario_1_bgw!M1197-RS_wells_baseline_bgw!M1197</f>
        <v>0</v>
      </c>
      <c r="N1197">
        <f>RS_wells_scenario_1_bgw!N1197-RS_wells_baseline_bgw!N1197</f>
        <v>664995.77269999683</v>
      </c>
      <c r="O1197">
        <v>10.145833333333334</v>
      </c>
      <c r="P1197">
        <f t="shared" si="213"/>
        <v>1973</v>
      </c>
      <c r="Q1197" s="2">
        <f t="shared" si="214"/>
        <v>26714.41666666554</v>
      </c>
      <c r="R1197">
        <f t="shared" si="215"/>
        <v>-17.482027945017009</v>
      </c>
      <c r="S1197">
        <f>I1197*$O1197/ref!$B$3</f>
        <v>-88.578415111101378</v>
      </c>
      <c r="T1197">
        <f>K1197*$O1197/ref!$B$3</f>
        <v>-4.9155211585548679</v>
      </c>
      <c r="U1197">
        <f>L1197*$O1197/ref!$B$3</f>
        <v>30.470854823041389</v>
      </c>
      <c r="V1197">
        <f>N1197*$O1197/ref!$B$3</f>
        <v>154.8883442880024</v>
      </c>
      <c r="W1197">
        <f t="shared" si="216"/>
        <v>2</v>
      </c>
      <c r="X1197" t="str">
        <f t="shared" si="217"/>
        <v>2 1973</v>
      </c>
      <c r="AB1197" s="1"/>
    </row>
    <row r="1198" spans="1:28" x14ac:dyDescent="0.3">
      <c r="A1198">
        <v>399</v>
      </c>
      <c r="B1198">
        <v>3</v>
      </c>
      <c r="C1198">
        <f>RS_wells_scenario_1_bgw!C1198-RS_wells_baseline_bgw!C1198</f>
        <v>509073.36259999871</v>
      </c>
      <c r="D1198">
        <f>RS_wells_scenario_1_bgw!D1198-RS_wells_baseline_bgw!D1198</f>
        <v>-2.742400000046473</v>
      </c>
      <c r="E1198">
        <f>RS_wells_scenario_1_bgw!E1198-RS_wells_baseline_bgw!E1198</f>
        <v>0</v>
      </c>
      <c r="F1198">
        <f>RS_wells_scenario_1_bgw!F1198-RS_wells_baseline_bgw!F1198</f>
        <v>0</v>
      </c>
      <c r="G1198">
        <f>RS_wells_scenario_1_bgw!G1198-RS_wells_baseline_bgw!G1198</f>
        <v>0</v>
      </c>
      <c r="H1198" s="19">
        <f>RS_wells_scenario_1_bgw!H1198-RS_wells_baseline_bgw!H1198</f>
        <v>-88003.812100000679</v>
      </c>
      <c r="I1198">
        <f>RS_wells_scenario_1_bgw!I1198-RS_wells_baseline_bgw!I1198</f>
        <v>-340951.41890000179</v>
      </c>
      <c r="J1198">
        <f>RS_wells_scenario_1_bgw!J1198-RS_wells_baseline_bgw!J1198</f>
        <v>17.570000000298023</v>
      </c>
      <c r="K1198">
        <f>RS_wells_scenario_1_bgw!K1198-RS_wells_baseline_bgw!K1198</f>
        <v>-21104.239999998361</v>
      </c>
      <c r="L1198">
        <f>RS_wells_scenario_1_bgw!L1198-RS_wells_baseline_bgw!L1198</f>
        <v>129100.17919999734</v>
      </c>
      <c r="M1198">
        <f>RS_wells_scenario_1_bgw!M1198-RS_wells_baseline_bgw!M1198</f>
        <v>0</v>
      </c>
      <c r="N1198">
        <f>RS_wells_scenario_1_bgw!N1198-RS_wells_baseline_bgw!N1198</f>
        <v>649201.82220000029</v>
      </c>
      <c r="O1198">
        <v>10.145833333333334</v>
      </c>
      <c r="P1198">
        <f t="shared" si="213"/>
        <v>1973</v>
      </c>
      <c r="Q1198" s="2">
        <f t="shared" si="214"/>
        <v>26724.562499998872</v>
      </c>
      <c r="R1198">
        <f t="shared" si="215"/>
        <v>-16.889017967926712</v>
      </c>
      <c r="S1198">
        <f>I1198*$O1198/ref!$B$3</f>
        <v>-79.413137532666099</v>
      </c>
      <c r="T1198">
        <f>K1198*$O1198/ref!$B$3</f>
        <v>-4.9155211585548679</v>
      </c>
      <c r="U1198">
        <f>L1198*$O1198/ref!$B$3</f>
        <v>30.0695340097943</v>
      </c>
      <c r="V1198">
        <f>N1198*$O1198/ref!$B$3</f>
        <v>151.20967602703175</v>
      </c>
      <c r="W1198">
        <f t="shared" si="216"/>
        <v>2</v>
      </c>
      <c r="X1198" t="str">
        <f t="shared" si="217"/>
        <v>2 1973</v>
      </c>
      <c r="AB1198" s="1"/>
    </row>
    <row r="1199" spans="1:28" x14ac:dyDescent="0.3">
      <c r="A1199">
        <v>400</v>
      </c>
      <c r="B1199">
        <v>1</v>
      </c>
      <c r="C1199">
        <f>RS_wells_scenario_1_bgw!C1199-RS_wells_baseline_bgw!C1199</f>
        <v>-168.70369999995455</v>
      </c>
      <c r="D1199">
        <f>RS_wells_scenario_1_bgw!D1199-RS_wells_baseline_bgw!D1199</f>
        <v>-2.4804000000003725</v>
      </c>
      <c r="E1199">
        <f>RS_wells_scenario_1_bgw!E1199-RS_wells_baseline_bgw!E1199</f>
        <v>0</v>
      </c>
      <c r="F1199">
        <f>RS_wells_scenario_1_bgw!F1199-RS_wells_baseline_bgw!F1199</f>
        <v>0</v>
      </c>
      <c r="G1199">
        <f>RS_wells_scenario_1_bgw!G1199-RS_wells_baseline_bgw!G1199</f>
        <v>0</v>
      </c>
      <c r="H1199" s="19">
        <f>RS_wells_scenario_1_bgw!H1199-RS_wells_baseline_bgw!H1199</f>
        <v>-287509.54399999976</v>
      </c>
      <c r="I1199">
        <f>RS_wells_scenario_1_bgw!I1199-RS_wells_baseline_bgw!I1199</f>
        <v>-1016489.1161999702</v>
      </c>
      <c r="J1199">
        <f>RS_wells_scenario_1_bgw!J1199-RS_wells_baseline_bgw!J1199</f>
        <v>18.226500000804663</v>
      </c>
      <c r="K1199">
        <f>RS_wells_scenario_1_bgw!K1199-RS_wells_baseline_bgw!K1199</f>
        <v>-21104.239999998361</v>
      </c>
      <c r="L1199">
        <f>RS_wells_scenario_1_bgw!L1199-RS_wells_baseline_bgw!L1199</f>
        <v>0</v>
      </c>
      <c r="M1199">
        <f>RS_wells_scenario_1_bgw!M1199-RS_wells_baseline_bgw!M1199</f>
        <v>0</v>
      </c>
      <c r="N1199">
        <f>RS_wells_scenario_1_bgw!N1199-RS_wells_baseline_bgw!N1199</f>
        <v>738946.56350000203</v>
      </c>
      <c r="O1199">
        <v>10.145833333333334</v>
      </c>
      <c r="P1199">
        <f t="shared" si="213"/>
        <v>1973</v>
      </c>
      <c r="Q1199" s="2">
        <f t="shared" si="214"/>
        <v>26734.708333332204</v>
      </c>
      <c r="R1199">
        <f t="shared" si="215"/>
        <v>-23.515603837342539</v>
      </c>
      <c r="S1199">
        <f>I1199*$O1199/ref!$B$3</f>
        <v>-236.75686772525708</v>
      </c>
      <c r="T1199">
        <f>K1199*$O1199/ref!$B$3</f>
        <v>-4.9155211585548679</v>
      </c>
      <c r="U1199">
        <f>L1199*$O1199/ref!$B$3</f>
        <v>0</v>
      </c>
      <c r="V1199">
        <f>N1199*$O1199/ref!$B$3</f>
        <v>172.11268768389434</v>
      </c>
      <c r="W1199">
        <f t="shared" si="216"/>
        <v>3</v>
      </c>
      <c r="X1199" t="str">
        <f t="shared" si="217"/>
        <v>3 1973</v>
      </c>
      <c r="AB1199" s="1"/>
    </row>
    <row r="1200" spans="1:28" x14ac:dyDescent="0.3">
      <c r="A1200">
        <v>400</v>
      </c>
      <c r="B1200">
        <v>2</v>
      </c>
      <c r="C1200">
        <f>RS_wells_scenario_1_bgw!C1200-RS_wells_baseline_bgw!C1200</f>
        <v>-80.827200000174344</v>
      </c>
      <c r="D1200">
        <f>RS_wells_scenario_1_bgw!D1200-RS_wells_baseline_bgw!D1200</f>
        <v>-2.531200000026729</v>
      </c>
      <c r="E1200">
        <f>RS_wells_scenario_1_bgw!E1200-RS_wells_baseline_bgw!E1200</f>
        <v>0</v>
      </c>
      <c r="F1200">
        <f>RS_wells_scenario_1_bgw!F1200-RS_wells_baseline_bgw!F1200</f>
        <v>0</v>
      </c>
      <c r="G1200">
        <f>RS_wells_scenario_1_bgw!G1200-RS_wells_baseline_bgw!G1200</f>
        <v>0</v>
      </c>
      <c r="H1200" s="19">
        <f>RS_wells_scenario_1_bgw!H1200-RS_wells_baseline_bgw!H1200</f>
        <v>-199085.01399999857</v>
      </c>
      <c r="I1200">
        <f>RS_wells_scenario_1_bgw!I1200-RS_wells_baseline_bgw!I1200</f>
        <v>-1023624.8884000778</v>
      </c>
      <c r="J1200">
        <f>RS_wells_scenario_1_bgw!J1200-RS_wells_baseline_bgw!J1200</f>
        <v>18.551099999807775</v>
      </c>
      <c r="K1200">
        <f>RS_wells_scenario_1_bgw!K1200-RS_wells_baseline_bgw!K1200</f>
        <v>-21104.239999998361</v>
      </c>
      <c r="L1200">
        <f>RS_wells_scenario_1_bgw!L1200-RS_wells_baseline_bgw!L1200</f>
        <v>0</v>
      </c>
      <c r="M1200">
        <f>RS_wells_scenario_1_bgw!M1200-RS_wells_baseline_bgw!M1200</f>
        <v>0</v>
      </c>
      <c r="N1200">
        <f>RS_wells_scenario_1_bgw!N1200-RS_wells_baseline_bgw!N1200</f>
        <v>829680.23500001431</v>
      </c>
      <c r="O1200">
        <v>10.145833333333334</v>
      </c>
      <c r="P1200">
        <f t="shared" si="213"/>
        <v>1973</v>
      </c>
      <c r="Q1200" s="2">
        <f t="shared" si="214"/>
        <v>26744.854166665536</v>
      </c>
      <c r="R1200">
        <f t="shared" si="215"/>
        <v>-23.568505131729964</v>
      </c>
      <c r="S1200">
        <f>I1200*$O1200/ref!$B$3</f>
        <v>-238.41890526995232</v>
      </c>
      <c r="T1200">
        <f>K1200*$O1200/ref!$B$3</f>
        <v>-4.9155211585548679</v>
      </c>
      <c r="U1200">
        <f>L1200*$O1200/ref!$B$3</f>
        <v>0</v>
      </c>
      <c r="V1200">
        <f>N1200*$O1200/ref!$B$3</f>
        <v>193.24603728813082</v>
      </c>
      <c r="W1200">
        <f t="shared" si="216"/>
        <v>3</v>
      </c>
      <c r="X1200" t="str">
        <f t="shared" si="217"/>
        <v>3 1973</v>
      </c>
      <c r="AB1200" s="1"/>
    </row>
    <row r="1201" spans="1:28" x14ac:dyDescent="0.3">
      <c r="A1201">
        <v>400</v>
      </c>
      <c r="B1201">
        <v>3</v>
      </c>
      <c r="C1201">
        <f>RS_wells_scenario_1_bgw!C1201-RS_wells_baseline_bgw!C1201</f>
        <v>-43.53000000002794</v>
      </c>
      <c r="D1201">
        <f>RS_wells_scenario_1_bgw!D1201-RS_wells_baseline_bgw!D1201</f>
        <v>-1.8418999999994412</v>
      </c>
      <c r="E1201">
        <f>RS_wells_scenario_1_bgw!E1201-RS_wells_baseline_bgw!E1201</f>
        <v>0</v>
      </c>
      <c r="F1201">
        <f>RS_wells_scenario_1_bgw!F1201-RS_wells_baseline_bgw!F1201</f>
        <v>0</v>
      </c>
      <c r="G1201">
        <f>RS_wells_scenario_1_bgw!G1201-RS_wells_baseline_bgw!G1201</f>
        <v>0</v>
      </c>
      <c r="H1201" s="19">
        <f>RS_wells_scenario_1_bgw!H1201-RS_wells_baseline_bgw!H1201</f>
        <v>-161990.65590000153</v>
      </c>
      <c r="I1201">
        <f>RS_wells_scenario_1_bgw!I1201-RS_wells_baseline_bgw!I1201</f>
        <v>-985062.57279992104</v>
      </c>
      <c r="J1201">
        <f>RS_wells_scenario_1_bgw!J1201-RS_wells_baseline_bgw!J1201</f>
        <v>19.61629999987781</v>
      </c>
      <c r="K1201">
        <f>RS_wells_scenario_1_bgw!K1201-RS_wells_baseline_bgw!K1201</f>
        <v>-21104.239999998361</v>
      </c>
      <c r="L1201">
        <f>RS_wells_scenario_1_bgw!L1201-RS_wells_baseline_bgw!L1201</f>
        <v>0</v>
      </c>
      <c r="M1201">
        <f>RS_wells_scenario_1_bgw!M1201-RS_wells_baseline_bgw!M1201</f>
        <v>0</v>
      </c>
      <c r="N1201">
        <f>RS_wells_scenario_1_bgw!N1201-RS_wells_baseline_bgw!N1201</f>
        <v>850710.45230001211</v>
      </c>
      <c r="O1201">
        <v>10.145833333333334</v>
      </c>
      <c r="P1201">
        <f t="shared" si="213"/>
        <v>1973</v>
      </c>
      <c r="Q1201" s="2">
        <f t="shared" si="214"/>
        <v>26754.999999998869</v>
      </c>
      <c r="R1201">
        <f t="shared" si="215"/>
        <v>-23.200483578465377</v>
      </c>
      <c r="S1201">
        <f>I1201*$O1201/ref!$B$3</f>
        <v>-229.43711401589837</v>
      </c>
      <c r="T1201">
        <f>K1201*$O1201/ref!$B$3</f>
        <v>-4.9155211585548679</v>
      </c>
      <c r="U1201">
        <f>L1201*$O1201/ref!$B$3</f>
        <v>0</v>
      </c>
      <c r="V1201">
        <f>N1201*$O1201/ref!$B$3</f>
        <v>198.14431735446601</v>
      </c>
      <c r="W1201">
        <f t="shared" si="216"/>
        <v>3</v>
      </c>
      <c r="X1201" t="str">
        <f t="shared" si="217"/>
        <v>3 1973</v>
      </c>
      <c r="AB1201" s="1"/>
    </row>
    <row r="1202" spans="1:28" x14ac:dyDescent="0.3">
      <c r="A1202">
        <v>401</v>
      </c>
      <c r="B1202">
        <v>1</v>
      </c>
      <c r="C1202">
        <f>RS_wells_scenario_1_bgw!C1202-RS_wells_baseline_bgw!C1202</f>
        <v>171476.62460002303</v>
      </c>
      <c r="D1202">
        <f>RS_wells_scenario_1_bgw!D1202-RS_wells_baseline_bgw!D1202</f>
        <v>-1.9486000000033528</v>
      </c>
      <c r="E1202">
        <f>RS_wells_scenario_1_bgw!E1202-RS_wells_baseline_bgw!E1202</f>
        <v>-258630.48999999836</v>
      </c>
      <c r="F1202">
        <f>RS_wells_scenario_1_bgw!F1202-RS_wells_baseline_bgw!F1202</f>
        <v>0</v>
      </c>
      <c r="G1202">
        <f>RS_wells_scenario_1_bgw!G1202-RS_wells_baseline_bgw!G1202</f>
        <v>0</v>
      </c>
      <c r="H1202" s="19">
        <f>RS_wells_scenario_1_bgw!H1202-RS_wells_baseline_bgw!H1202</f>
        <v>-16296.030799999833</v>
      </c>
      <c r="I1202">
        <f>RS_wells_scenario_1_bgw!I1202-RS_wells_baseline_bgw!I1202</f>
        <v>-158407.60679998994</v>
      </c>
      <c r="J1202">
        <f>RS_wells_scenario_1_bgw!J1202-RS_wells_baseline_bgw!J1202</f>
        <v>19.907999999821186</v>
      </c>
      <c r="K1202">
        <f>RS_wells_scenario_1_bgw!K1202-RS_wells_baseline_bgw!K1202</f>
        <v>-906339.93999999762</v>
      </c>
      <c r="L1202">
        <f>RS_wells_scenario_1_bgw!L1202-RS_wells_baseline_bgw!L1202</f>
        <v>161108.64450000226</v>
      </c>
      <c r="M1202">
        <f>RS_wells_scenario_1_bgw!M1202-RS_wells_baseline_bgw!M1202</f>
        <v>0</v>
      </c>
      <c r="N1202">
        <f>RS_wells_scenario_1_bgw!N1202-RS_wells_baseline_bgw!N1202</f>
        <v>799948.94210000336</v>
      </c>
      <c r="O1202">
        <v>10.145833333333334</v>
      </c>
      <c r="P1202">
        <f t="shared" si="213"/>
        <v>1973</v>
      </c>
      <c r="Q1202" s="2">
        <f t="shared" si="214"/>
        <v>26765.145833332201</v>
      </c>
      <c r="R1202">
        <f t="shared" si="215"/>
        <v>-18.699770284077964</v>
      </c>
      <c r="S1202">
        <f>I1202*$O1202/ref!$B$3</f>
        <v>-36.895711141526583</v>
      </c>
      <c r="T1202">
        <f>K1202*$O1202/ref!$B$3</f>
        <v>-211.10133091329911</v>
      </c>
      <c r="U1202">
        <f>L1202*$O1202/ref!$B$3</f>
        <v>37.524826805699568</v>
      </c>
      <c r="V1202">
        <f>N1202*$O1202/ref!$B$3</f>
        <v>186.3211350257794</v>
      </c>
      <c r="W1202">
        <f t="shared" si="216"/>
        <v>4</v>
      </c>
      <c r="X1202" t="str">
        <f t="shared" si="217"/>
        <v>4 1973</v>
      </c>
      <c r="AB1202" s="1"/>
    </row>
    <row r="1203" spans="1:28" x14ac:dyDescent="0.3">
      <c r="A1203">
        <v>401</v>
      </c>
      <c r="B1203">
        <v>2</v>
      </c>
      <c r="C1203">
        <f>RS_wells_scenario_1_bgw!C1203-RS_wells_baseline_bgw!C1203</f>
        <v>160647.17030000687</v>
      </c>
      <c r="D1203">
        <f>RS_wells_scenario_1_bgw!D1203-RS_wells_baseline_bgw!D1203</f>
        <v>-1.9888999999966472</v>
      </c>
      <c r="E1203">
        <f>RS_wells_scenario_1_bgw!E1203-RS_wells_baseline_bgw!E1203</f>
        <v>-258630.48999999836</v>
      </c>
      <c r="F1203">
        <f>RS_wells_scenario_1_bgw!F1203-RS_wells_baseline_bgw!F1203</f>
        <v>0</v>
      </c>
      <c r="G1203">
        <f>RS_wells_scenario_1_bgw!G1203-RS_wells_baseline_bgw!G1203</f>
        <v>0</v>
      </c>
      <c r="H1203" s="19">
        <f>RS_wells_scenario_1_bgw!H1203-RS_wells_baseline_bgw!H1203</f>
        <v>-19936.511999994516</v>
      </c>
      <c r="I1203">
        <f>RS_wells_scenario_1_bgw!I1203-RS_wells_baseline_bgw!I1203</f>
        <v>-139750.38870000839</v>
      </c>
      <c r="J1203">
        <f>RS_wells_scenario_1_bgw!J1203-RS_wells_baseline_bgw!J1203</f>
        <v>20.271799999289215</v>
      </c>
      <c r="K1203">
        <f>RS_wells_scenario_1_bgw!K1203-RS_wells_baseline_bgw!K1203</f>
        <v>-906339.93999999762</v>
      </c>
      <c r="L1203">
        <f>RS_wells_scenario_1_bgw!L1203-RS_wells_baseline_bgw!L1203</f>
        <v>159681.5931000039</v>
      </c>
      <c r="M1203">
        <f>RS_wells_scenario_1_bgw!M1203-RS_wells_baseline_bgw!M1203</f>
        <v>0</v>
      </c>
      <c r="N1203">
        <f>RS_wells_scenario_1_bgw!N1203-RS_wells_baseline_bgw!N1203</f>
        <v>768845.59289999306</v>
      </c>
      <c r="O1203">
        <v>10.145833333333334</v>
      </c>
      <c r="P1203">
        <f t="shared" si="213"/>
        <v>1973</v>
      </c>
      <c r="Q1203" s="2">
        <f t="shared" si="214"/>
        <v>26775.291666665533</v>
      </c>
      <c r="R1203">
        <f t="shared" si="215"/>
        <v>-18.070609505154355</v>
      </c>
      <c r="S1203">
        <f>I1203*$O1203/ref!$B$3</f>
        <v>-32.550141230919081</v>
      </c>
      <c r="T1203">
        <f>K1203*$O1203/ref!$B$3</f>
        <v>-211.10133091329911</v>
      </c>
      <c r="U1203">
        <f>L1203*$O1203/ref!$B$3</f>
        <v>37.192443296459814</v>
      </c>
      <c r="V1203">
        <f>N1203*$O1203/ref!$B$3</f>
        <v>179.07665850852112</v>
      </c>
      <c r="W1203">
        <f t="shared" si="216"/>
        <v>4</v>
      </c>
      <c r="X1203" t="str">
        <f t="shared" si="217"/>
        <v>4 1973</v>
      </c>
      <c r="AB1203" s="1"/>
    </row>
    <row r="1204" spans="1:28" x14ac:dyDescent="0.3">
      <c r="A1204">
        <v>401</v>
      </c>
      <c r="B1204">
        <v>3</v>
      </c>
      <c r="C1204">
        <f>RS_wells_scenario_1_bgw!C1204-RS_wells_baseline_bgw!C1204</f>
        <v>135035.10320001841</v>
      </c>
      <c r="D1204">
        <f>RS_wells_scenario_1_bgw!D1204-RS_wells_baseline_bgw!D1204</f>
        <v>-2.0302999999839813</v>
      </c>
      <c r="E1204">
        <f>RS_wells_scenario_1_bgw!E1204-RS_wells_baseline_bgw!E1204</f>
        <v>-258630.48999999836</v>
      </c>
      <c r="F1204">
        <f>RS_wells_scenario_1_bgw!F1204-RS_wells_baseline_bgw!F1204</f>
        <v>0</v>
      </c>
      <c r="G1204">
        <f>RS_wells_scenario_1_bgw!G1204-RS_wells_baseline_bgw!G1204</f>
        <v>0</v>
      </c>
      <c r="H1204" s="19">
        <f>RS_wells_scenario_1_bgw!H1204-RS_wells_baseline_bgw!H1204</f>
        <v>-24520.474100001156</v>
      </c>
      <c r="I1204">
        <f>RS_wells_scenario_1_bgw!I1204-RS_wells_baseline_bgw!I1204</f>
        <v>-141121.30730000138</v>
      </c>
      <c r="J1204">
        <f>RS_wells_scenario_1_bgw!J1204-RS_wells_baseline_bgw!J1204</f>
        <v>20.639400000683963</v>
      </c>
      <c r="K1204">
        <f>RS_wells_scenario_1_bgw!K1204-RS_wells_baseline_bgw!K1204</f>
        <v>-906339.93999999762</v>
      </c>
      <c r="L1204">
        <f>RS_wells_scenario_1_bgw!L1204-RS_wells_baseline_bgw!L1204</f>
        <v>157911.44210000336</v>
      </c>
      <c r="M1204">
        <f>RS_wells_scenario_1_bgw!M1204-RS_wells_baseline_bgw!M1204</f>
        <v>0</v>
      </c>
      <c r="N1204">
        <f>RS_wells_scenario_1_bgw!N1204-RS_wells_baseline_bgw!N1204</f>
        <v>741641.09809999168</v>
      </c>
      <c r="O1204">
        <v>10.145833333333334</v>
      </c>
      <c r="P1204">
        <f t="shared" si="213"/>
        <v>1973</v>
      </c>
      <c r="Q1204" s="2">
        <f t="shared" si="214"/>
        <v>26785.437499998865</v>
      </c>
      <c r="R1204">
        <f t="shared" si="215"/>
        <v>-17.552384242840613</v>
      </c>
      <c r="S1204">
        <f>I1204*$O1204/ref!$B$3</f>
        <v>-32.869450496968106</v>
      </c>
      <c r="T1204">
        <f>K1204*$O1204/ref!$B$3</f>
        <v>-211.10133091329911</v>
      </c>
      <c r="U1204">
        <f>L1204*$O1204/ref!$B$3</f>
        <v>36.780146303327612</v>
      </c>
      <c r="V1204">
        <f>N1204*$O1204/ref!$B$3</f>
        <v>172.74028867017523</v>
      </c>
      <c r="W1204">
        <f t="shared" si="216"/>
        <v>4</v>
      </c>
      <c r="X1204" t="str">
        <f t="shared" si="217"/>
        <v>4 1973</v>
      </c>
      <c r="AB1204" s="1"/>
    </row>
    <row r="1205" spans="1:28" x14ac:dyDescent="0.3">
      <c r="A1205">
        <v>402</v>
      </c>
      <c r="B1205">
        <v>1</v>
      </c>
      <c r="C1205">
        <f>RS_wells_scenario_1_bgw!C1205-RS_wells_baseline_bgw!C1205</f>
        <v>501969.7256000042</v>
      </c>
      <c r="D1205">
        <f>RS_wells_scenario_1_bgw!D1205-RS_wells_baseline_bgw!D1205</f>
        <v>-2.0726999999606051</v>
      </c>
      <c r="E1205">
        <f>RS_wells_scenario_1_bgw!E1205-RS_wells_baseline_bgw!E1205</f>
        <v>-405607.39999999851</v>
      </c>
      <c r="F1205">
        <f>RS_wells_scenario_1_bgw!F1205-RS_wells_baseline_bgw!F1205</f>
        <v>0</v>
      </c>
      <c r="G1205">
        <f>RS_wells_scenario_1_bgw!G1205-RS_wells_baseline_bgw!G1205</f>
        <v>0</v>
      </c>
      <c r="H1205" s="19">
        <f>RS_wells_scenario_1_bgw!H1205-RS_wells_baseline_bgw!H1205</f>
        <v>-48720.044799998403</v>
      </c>
      <c r="I1205">
        <f>RS_wells_scenario_1_bgw!I1205-RS_wells_baseline_bgw!I1205</f>
        <v>38515.622500002384</v>
      </c>
      <c r="J1205">
        <f>RS_wells_scenario_1_bgw!J1205-RS_wells_baseline_bgw!J1205</f>
        <v>20.975499999709427</v>
      </c>
      <c r="K1205">
        <f>RS_wells_scenario_1_bgw!K1205-RS_wells_baseline_bgw!K1205</f>
        <v>-1409409.0399999991</v>
      </c>
      <c r="L1205">
        <f>RS_wells_scenario_1_bgw!L1205-RS_wells_baseline_bgw!L1205</f>
        <v>736245.61419999599</v>
      </c>
      <c r="M1205">
        <f>RS_wells_scenario_1_bgw!M1205-RS_wells_baseline_bgw!M1205</f>
        <v>0</v>
      </c>
      <c r="N1205">
        <f>RS_wells_scenario_1_bgw!N1205-RS_wells_baseline_bgw!N1205</f>
        <v>682501.69489999115</v>
      </c>
      <c r="O1205">
        <v>10.145833333333334</v>
      </c>
      <c r="P1205">
        <f t="shared" si="213"/>
        <v>1973</v>
      </c>
      <c r="Q1205" s="2">
        <f t="shared" si="214"/>
        <v>26795.583333332197</v>
      </c>
      <c r="R1205">
        <f t="shared" si="215"/>
        <v>-16.751929890034123</v>
      </c>
      <c r="S1205">
        <f>I1205*$O1205/ref!$B$3</f>
        <v>8.9709156706751045</v>
      </c>
      <c r="T1205">
        <f>K1205*$O1205/ref!$B$3</f>
        <v>-328.27431630700926</v>
      </c>
      <c r="U1205">
        <f>L1205*$O1205/ref!$B$3</f>
        <v>171.48359260952233</v>
      </c>
      <c r="V1205">
        <f>N1205*$O1205/ref!$B$3</f>
        <v>158.96575863573983</v>
      </c>
      <c r="W1205">
        <f t="shared" si="216"/>
        <v>5</v>
      </c>
      <c r="X1205" t="str">
        <f t="shared" si="217"/>
        <v>5 1973</v>
      </c>
      <c r="AB1205" s="1"/>
    </row>
    <row r="1206" spans="1:28" x14ac:dyDescent="0.3">
      <c r="A1206">
        <v>402</v>
      </c>
      <c r="B1206">
        <v>2</v>
      </c>
      <c r="C1206">
        <f>RS_wells_scenario_1_bgw!C1206-RS_wells_baseline_bgw!C1206</f>
        <v>439472.36640000343</v>
      </c>
      <c r="D1206">
        <f>RS_wells_scenario_1_bgw!D1206-RS_wells_baseline_bgw!D1206</f>
        <v>-2.1157999999704771</v>
      </c>
      <c r="E1206">
        <f>RS_wells_scenario_1_bgw!E1206-RS_wells_baseline_bgw!E1206</f>
        <v>-405607.39999999851</v>
      </c>
      <c r="F1206">
        <f>RS_wells_scenario_1_bgw!F1206-RS_wells_baseline_bgw!F1206</f>
        <v>0</v>
      </c>
      <c r="G1206">
        <f>RS_wells_scenario_1_bgw!G1206-RS_wells_baseline_bgw!G1206</f>
        <v>0</v>
      </c>
      <c r="H1206" s="19">
        <f>RS_wells_scenario_1_bgw!H1206-RS_wells_baseline_bgw!H1206</f>
        <v>-64289.756499998271</v>
      </c>
      <c r="I1206">
        <f>RS_wells_scenario_1_bgw!I1206-RS_wells_baseline_bgw!I1206</f>
        <v>41154.790699999779</v>
      </c>
      <c r="J1206">
        <f>RS_wells_scenario_1_bgw!J1206-RS_wells_baseline_bgw!J1206</f>
        <v>21.319500000216067</v>
      </c>
      <c r="K1206">
        <f>RS_wells_scenario_1_bgw!K1206-RS_wells_baseline_bgw!K1206</f>
        <v>-1409409.0399999991</v>
      </c>
      <c r="L1206">
        <f>RS_wells_scenario_1_bgw!L1206-RS_wells_baseline_bgw!L1206</f>
        <v>699100.08300000429</v>
      </c>
      <c r="M1206">
        <f>RS_wells_scenario_1_bgw!M1206-RS_wells_baseline_bgw!M1206</f>
        <v>0</v>
      </c>
      <c r="N1206">
        <f>RS_wells_scenario_1_bgw!N1206-RS_wells_baseline_bgw!N1206</f>
        <v>635983.21410000324</v>
      </c>
      <c r="O1206">
        <v>10.145833333333334</v>
      </c>
      <c r="P1206">
        <f t="shared" si="213"/>
        <v>1973</v>
      </c>
      <c r="Q1206" s="2">
        <f t="shared" si="214"/>
        <v>26805.729166665529</v>
      </c>
      <c r="R1206">
        <f t="shared" si="215"/>
        <v>-16.042908833906107</v>
      </c>
      <c r="S1206">
        <f>I1206*$O1206/ref!$B$3</f>
        <v>9.5856209208084131</v>
      </c>
      <c r="T1206">
        <f>K1206*$O1206/ref!$B$3</f>
        <v>-328.27431630700926</v>
      </c>
      <c r="U1206">
        <f>L1206*$O1206/ref!$B$3</f>
        <v>162.83179351325859</v>
      </c>
      <c r="V1206">
        <f>N1206*$O1206/ref!$B$3</f>
        <v>148.13084694803223</v>
      </c>
      <c r="W1206">
        <f t="shared" si="216"/>
        <v>5</v>
      </c>
      <c r="X1206" t="str">
        <f t="shared" si="217"/>
        <v>5 1973</v>
      </c>
      <c r="AB1206" s="1"/>
    </row>
    <row r="1207" spans="1:28" x14ac:dyDescent="0.3">
      <c r="A1207">
        <v>402</v>
      </c>
      <c r="B1207">
        <v>3</v>
      </c>
      <c r="C1207">
        <f>RS_wells_scenario_1_bgw!C1207-RS_wells_baseline_bgw!C1207</f>
        <v>360185.06859999895</v>
      </c>
      <c r="D1207">
        <f>RS_wells_scenario_1_bgw!D1207-RS_wells_baseline_bgw!D1207</f>
        <v>-2.1595000000088476</v>
      </c>
      <c r="E1207">
        <f>RS_wells_scenario_1_bgw!E1207-RS_wells_baseline_bgw!E1207</f>
        <v>-405607.39999999851</v>
      </c>
      <c r="F1207">
        <f>RS_wells_scenario_1_bgw!F1207-RS_wells_baseline_bgw!F1207</f>
        <v>0</v>
      </c>
      <c r="G1207">
        <f>RS_wells_scenario_1_bgw!G1207-RS_wells_baseline_bgw!G1207</f>
        <v>0</v>
      </c>
      <c r="H1207" s="19">
        <f>RS_wells_scenario_1_bgw!H1207-RS_wells_baseline_bgw!H1207</f>
        <v>-51769.55569999665</v>
      </c>
      <c r="I1207">
        <f>RS_wells_scenario_1_bgw!I1207-RS_wells_baseline_bgw!I1207</f>
        <v>35019.178799998015</v>
      </c>
      <c r="J1207">
        <f>RS_wells_scenario_1_bgw!J1207-RS_wells_baseline_bgw!J1207</f>
        <v>21.669400000013411</v>
      </c>
      <c r="K1207">
        <f>RS_wells_scenario_1_bgw!K1207-RS_wells_baseline_bgw!K1207</f>
        <v>-1409409.0399999991</v>
      </c>
      <c r="L1207">
        <f>RS_wells_scenario_1_bgw!L1207-RS_wells_baseline_bgw!L1207</f>
        <v>665306.06419999897</v>
      </c>
      <c r="M1207">
        <f>RS_wells_scenario_1_bgw!M1207-RS_wells_baseline_bgw!M1207</f>
        <v>0</v>
      </c>
      <c r="N1207">
        <f>RS_wells_scenario_1_bgw!N1207-RS_wells_baseline_bgw!N1207</f>
        <v>612780.78849999607</v>
      </c>
      <c r="O1207">
        <v>10.145833333333334</v>
      </c>
      <c r="P1207">
        <f t="shared" si="213"/>
        <v>1973</v>
      </c>
      <c r="Q1207" s="2">
        <f t="shared" si="214"/>
        <v>26815.874999998861</v>
      </c>
      <c r="R1207">
        <f t="shared" si="215"/>
        <v>-15.224521058419077</v>
      </c>
      <c r="S1207">
        <f>I1207*$O1207/ref!$B$3</f>
        <v>8.1565369966707966</v>
      </c>
      <c r="T1207">
        <f>K1207*$O1207/ref!$B$3</f>
        <v>-328.27431630700926</v>
      </c>
      <c r="U1207">
        <f>L1207*$O1207/ref!$B$3</f>
        <v>154.96061623115602</v>
      </c>
      <c r="V1207">
        <f>N1207*$O1207/ref!$B$3</f>
        <v>142.72662419627054</v>
      </c>
      <c r="W1207">
        <f t="shared" si="216"/>
        <v>5</v>
      </c>
      <c r="X1207" t="str">
        <f t="shared" si="217"/>
        <v>5 1973</v>
      </c>
      <c r="AB1207" s="1"/>
    </row>
    <row r="1208" spans="1:28" x14ac:dyDescent="0.3">
      <c r="A1208">
        <v>403</v>
      </c>
      <c r="B1208">
        <v>1</v>
      </c>
      <c r="C1208">
        <f>RS_wells_scenario_1_bgw!C1208-RS_wells_baseline_bgw!C1208</f>
        <v>-727134.85010004044</v>
      </c>
      <c r="D1208">
        <f>RS_wells_scenario_1_bgw!D1208-RS_wells_baseline_bgw!D1208</f>
        <v>-2.9781000000075437</v>
      </c>
      <c r="E1208">
        <f>RS_wells_scenario_1_bgw!E1208-RS_wells_baseline_bgw!E1208</f>
        <v>-965927.0700000003</v>
      </c>
      <c r="F1208">
        <f>RS_wells_scenario_1_bgw!F1208-RS_wells_baseline_bgw!F1208</f>
        <v>0</v>
      </c>
      <c r="G1208">
        <f>RS_wells_scenario_1_bgw!G1208-RS_wells_baseline_bgw!G1208</f>
        <v>0</v>
      </c>
      <c r="H1208" s="19">
        <f>RS_wells_scenario_1_bgw!H1208-RS_wells_baseline_bgw!H1208</f>
        <v>-110132.34490000457</v>
      </c>
      <c r="I1208">
        <f>RS_wells_scenario_1_bgw!I1208-RS_wells_baseline_bgw!I1208</f>
        <v>130455.25320000015</v>
      </c>
      <c r="J1208">
        <f>RS_wells_scenario_1_bgw!J1208-RS_wells_baseline_bgw!J1208</f>
        <v>21.233500000089407</v>
      </c>
      <c r="K1208">
        <f>RS_wells_scenario_1_bgw!K1208-RS_wells_baseline_bgw!K1208</f>
        <v>-3327260.0900000036</v>
      </c>
      <c r="L1208">
        <f>RS_wells_scenario_1_bgw!L1208-RS_wells_baseline_bgw!L1208</f>
        <v>888353.1114000082</v>
      </c>
      <c r="M1208">
        <f>RS_wells_scenario_1_bgw!M1208-RS_wells_baseline_bgw!M1208</f>
        <v>0</v>
      </c>
      <c r="N1208">
        <f>RS_wells_scenario_1_bgw!N1208-RS_wells_baseline_bgw!N1208</f>
        <v>501700.08650000393</v>
      </c>
      <c r="O1208">
        <v>10.145833333333334</v>
      </c>
      <c r="P1208">
        <f t="shared" si="213"/>
        <v>1973</v>
      </c>
      <c r="Q1208" s="2">
        <f t="shared" si="214"/>
        <v>26826.020833332193</v>
      </c>
      <c r="R1208">
        <f t="shared" si="215"/>
        <v>-14.016779642611878</v>
      </c>
      <c r="S1208">
        <f>I1208*$O1208/ref!$B$3</f>
        <v>30.385152810491313</v>
      </c>
      <c r="T1208">
        <f>K1208*$O1208/ref!$B$3</f>
        <v>-774.97305623947898</v>
      </c>
      <c r="U1208">
        <f>L1208*$O1208/ref!$B$3</f>
        <v>206.9119056338977</v>
      </c>
      <c r="V1208">
        <f>N1208*$O1208/ref!$B$3</f>
        <v>116.85411985647283</v>
      </c>
      <c r="W1208">
        <f t="shared" si="216"/>
        <v>6</v>
      </c>
      <c r="X1208" t="str">
        <f t="shared" si="217"/>
        <v>6 1973</v>
      </c>
      <c r="AB1208" s="1"/>
    </row>
    <row r="1209" spans="1:28" x14ac:dyDescent="0.3">
      <c r="A1209">
        <v>403</v>
      </c>
      <c r="B1209">
        <v>2</v>
      </c>
      <c r="C1209">
        <f>RS_wells_scenario_1_bgw!C1209-RS_wells_baseline_bgw!C1209</f>
        <v>-809495.18739998341</v>
      </c>
      <c r="D1209">
        <f>RS_wells_scenario_1_bgw!D1209-RS_wells_baseline_bgw!D1209</f>
        <v>-3.0363999999826774</v>
      </c>
      <c r="E1209">
        <f>RS_wells_scenario_1_bgw!E1209-RS_wells_baseline_bgw!E1209</f>
        <v>-965927.0700000003</v>
      </c>
      <c r="F1209">
        <f>RS_wells_scenario_1_bgw!F1209-RS_wells_baseline_bgw!F1209</f>
        <v>0</v>
      </c>
      <c r="G1209">
        <f>RS_wells_scenario_1_bgw!G1209-RS_wells_baseline_bgw!G1209</f>
        <v>0</v>
      </c>
      <c r="H1209" s="19">
        <f>RS_wells_scenario_1_bgw!H1209-RS_wells_baseline_bgw!H1209</f>
        <v>-67037.109299995005</v>
      </c>
      <c r="I1209">
        <f>RS_wells_scenario_1_bgw!I1209-RS_wells_baseline_bgw!I1209</f>
        <v>135389.95040000044</v>
      </c>
      <c r="J1209">
        <f>RS_wells_scenario_1_bgw!J1209-RS_wells_baseline_bgw!J1209</f>
        <v>21.564899999648333</v>
      </c>
      <c r="K1209">
        <f>RS_wells_scenario_1_bgw!K1209-RS_wells_baseline_bgw!K1209</f>
        <v>-3327260.0900000036</v>
      </c>
      <c r="L1209">
        <f>RS_wells_scenario_1_bgw!L1209-RS_wells_baseline_bgw!L1209</f>
        <v>844979.25720000267</v>
      </c>
      <c r="M1209">
        <f>RS_wells_scenario_1_bgw!M1209-RS_wells_baseline_bgw!M1209</f>
        <v>0</v>
      </c>
      <c r="N1209">
        <f>RS_wells_scenario_1_bgw!N1209-RS_wells_baseline_bgw!N1209</f>
        <v>478380.66350000352</v>
      </c>
      <c r="O1209">
        <v>10.145833333333334</v>
      </c>
      <c r="P1209">
        <f t="shared" si="213"/>
        <v>1973</v>
      </c>
      <c r="Q1209" s="2">
        <f t="shared" si="214"/>
        <v>26836.166666665526</v>
      </c>
      <c r="R1209">
        <f t="shared" si="215"/>
        <v>-12.495252526918637</v>
      </c>
      <c r="S1209">
        <f>I1209*$O1209/ref!$B$3</f>
        <v>31.53452414524039</v>
      </c>
      <c r="T1209">
        <f>K1209*$O1209/ref!$B$3</f>
        <v>-774.97305623947898</v>
      </c>
      <c r="U1209">
        <f>L1209*$O1209/ref!$B$3</f>
        <v>196.80942868859108</v>
      </c>
      <c r="V1209">
        <f>N1209*$O1209/ref!$B$3</f>
        <v>111.4226465050609</v>
      </c>
      <c r="W1209">
        <f t="shared" si="216"/>
        <v>6</v>
      </c>
      <c r="X1209" t="str">
        <f t="shared" si="217"/>
        <v>6 1973</v>
      </c>
      <c r="AB1209" s="1"/>
    </row>
    <row r="1210" spans="1:28" x14ac:dyDescent="0.3">
      <c r="A1210">
        <v>403</v>
      </c>
      <c r="B1210">
        <v>3</v>
      </c>
      <c r="C1210">
        <f>RS_wells_scenario_1_bgw!C1210-RS_wells_baseline_bgw!C1210</f>
        <v>-1037785.9659999907</v>
      </c>
      <c r="D1210">
        <f>RS_wells_scenario_1_bgw!D1210-RS_wells_baseline_bgw!D1210</f>
        <v>-3.0947999999625608</v>
      </c>
      <c r="E1210">
        <f>RS_wells_scenario_1_bgw!E1210-RS_wells_baseline_bgw!E1210</f>
        <v>-965927.0700000003</v>
      </c>
      <c r="F1210">
        <f>RS_wells_scenario_1_bgw!F1210-RS_wells_baseline_bgw!F1210</f>
        <v>0</v>
      </c>
      <c r="G1210">
        <f>RS_wells_scenario_1_bgw!G1210-RS_wells_baseline_bgw!G1210</f>
        <v>0</v>
      </c>
      <c r="H1210" s="19">
        <f>RS_wells_scenario_1_bgw!H1210-RS_wells_baseline_bgw!H1210</f>
        <v>177222.15130000561</v>
      </c>
      <c r="I1210">
        <f>RS_wells_scenario_1_bgw!I1210-RS_wells_baseline_bgw!I1210</f>
        <v>126995.47640000004</v>
      </c>
      <c r="J1210">
        <f>RS_wells_scenario_1_bgw!J1210-RS_wells_baseline_bgw!J1210</f>
        <v>21.902299999259412</v>
      </c>
      <c r="K1210">
        <f>RS_wells_scenario_1_bgw!K1210-RS_wells_baseline_bgw!K1210</f>
        <v>-3327260.0900000036</v>
      </c>
      <c r="L1210">
        <f>RS_wells_scenario_1_bgw!L1210-RS_wells_baseline_bgw!L1210</f>
        <v>818394.86470001936</v>
      </c>
      <c r="M1210">
        <f>RS_wells_scenario_1_bgw!M1210-RS_wells_baseline_bgw!M1210</f>
        <v>0</v>
      </c>
      <c r="N1210">
        <f>RS_wells_scenario_1_bgw!N1210-RS_wells_baseline_bgw!N1210</f>
        <v>448916.24069999903</v>
      </c>
      <c r="O1210">
        <v>10.145833333333334</v>
      </c>
      <c r="P1210">
        <f t="shared" si="213"/>
        <v>1973</v>
      </c>
      <c r="Q1210" s="2">
        <f t="shared" si="214"/>
        <v>26846.312499998858</v>
      </c>
      <c r="R1210">
        <f t="shared" si="215"/>
        <v>-6.2243777640319227</v>
      </c>
      <c r="S1210">
        <f>I1210*$O1210/ref!$B$3</f>
        <v>29.579314454583727</v>
      </c>
      <c r="T1210">
        <f>K1210*$O1210/ref!$B$3</f>
        <v>-774.97305623947898</v>
      </c>
      <c r="U1210">
        <f>L1210*$O1210/ref!$B$3</f>
        <v>190.61749077369791</v>
      </c>
      <c r="V1210">
        <f>N1210*$O1210/ref!$B$3</f>
        <v>104.55990263472775</v>
      </c>
      <c r="W1210">
        <f t="shared" si="216"/>
        <v>6</v>
      </c>
      <c r="X1210" t="str">
        <f t="shared" si="217"/>
        <v>6 1973</v>
      </c>
      <c r="AB1210" s="1"/>
    </row>
    <row r="1211" spans="1:28" x14ac:dyDescent="0.3">
      <c r="A1211">
        <v>404</v>
      </c>
      <c r="B1211">
        <v>1</v>
      </c>
      <c r="C1211">
        <f>RS_wells_scenario_1_bgw!C1211-RS_wells_baseline_bgw!C1211</f>
        <v>-1262737.3734000027</v>
      </c>
      <c r="D1211">
        <f>RS_wells_scenario_1_bgw!D1211-RS_wells_baseline_bgw!D1211</f>
        <v>-3.173099999956321</v>
      </c>
      <c r="E1211">
        <f>RS_wells_scenario_1_bgw!E1211-RS_wells_baseline_bgw!E1211</f>
        <v>-2968706.8999999911</v>
      </c>
      <c r="F1211">
        <f>RS_wells_scenario_1_bgw!F1211-RS_wells_baseline_bgw!F1211</f>
        <v>0</v>
      </c>
      <c r="G1211">
        <f>RS_wells_scenario_1_bgw!G1211-RS_wells_baseline_bgw!G1211</f>
        <v>0</v>
      </c>
      <c r="H1211" s="19">
        <f>RS_wells_scenario_1_bgw!H1211-RS_wells_baseline_bgw!H1211</f>
        <v>-173731.80269999802</v>
      </c>
      <c r="I1211">
        <f>RS_wells_scenario_1_bgw!I1211-RS_wells_baseline_bgw!I1211</f>
        <v>4907365.9086999893</v>
      </c>
      <c r="J1211">
        <f>RS_wells_scenario_1_bgw!J1211-RS_wells_baseline_bgw!J1211</f>
        <v>22.258799999952316</v>
      </c>
      <c r="K1211">
        <f>RS_wells_scenario_1_bgw!K1211-RS_wells_baseline_bgw!K1211</f>
        <v>-10182333.840000033</v>
      </c>
      <c r="L1211">
        <f>RS_wells_scenario_1_bgw!L1211-RS_wells_baseline_bgw!L1211</f>
        <v>329251.44669999182</v>
      </c>
      <c r="M1211">
        <f>RS_wells_scenario_1_bgw!M1211-RS_wells_baseline_bgw!M1211</f>
        <v>0</v>
      </c>
      <c r="N1211">
        <f>RS_wells_scenario_1_bgw!N1211-RS_wells_baseline_bgw!N1211</f>
        <v>543512.26319999993</v>
      </c>
      <c r="O1211">
        <v>10.145833333333334</v>
      </c>
      <c r="P1211">
        <f t="shared" si="213"/>
        <v>1973</v>
      </c>
      <c r="Q1211" s="2">
        <f t="shared" si="214"/>
        <v>26856.45833333219</v>
      </c>
      <c r="R1211">
        <f t="shared" si="215"/>
        <v>-16.431708268041191</v>
      </c>
      <c r="S1211">
        <f>I1211*$O1211/ref!$B$3</f>
        <v>1143.0054319410463</v>
      </c>
      <c r="T1211">
        <f>K1211*$O1211/ref!$B$3</f>
        <v>-2371.6313609963349</v>
      </c>
      <c r="U1211">
        <f>L1211*$O1211/ref!$B$3</f>
        <v>76.688023484320482</v>
      </c>
      <c r="V1211">
        <f>N1211*$O1211/ref!$B$3</f>
        <v>126.5928566815886</v>
      </c>
      <c r="W1211">
        <f t="shared" si="216"/>
        <v>7</v>
      </c>
      <c r="X1211" t="str">
        <f t="shared" si="217"/>
        <v>7 1973</v>
      </c>
      <c r="AB1211" s="1"/>
    </row>
    <row r="1212" spans="1:28" x14ac:dyDescent="0.3">
      <c r="A1212">
        <v>404</v>
      </c>
      <c r="B1212">
        <v>2</v>
      </c>
      <c r="C1212">
        <f>RS_wells_scenario_1_bgw!C1212-RS_wells_baseline_bgw!C1212</f>
        <v>-752426.78839999437</v>
      </c>
      <c r="D1212">
        <f>RS_wells_scenario_1_bgw!D1212-RS_wells_baseline_bgw!D1212</f>
        <v>-2.402399999962654</v>
      </c>
      <c r="E1212">
        <f>RS_wells_scenario_1_bgw!E1212-RS_wells_baseline_bgw!E1212</f>
        <v>-2968706.8999999911</v>
      </c>
      <c r="F1212">
        <f>RS_wells_scenario_1_bgw!F1212-RS_wells_baseline_bgw!F1212</f>
        <v>0</v>
      </c>
      <c r="G1212">
        <f>RS_wells_scenario_1_bgw!G1212-RS_wells_baseline_bgw!G1212</f>
        <v>0</v>
      </c>
      <c r="H1212" s="19">
        <f>RS_wells_scenario_1_bgw!H1212-RS_wells_baseline_bgw!H1212</f>
        <v>-142515.30660000443</v>
      </c>
      <c r="I1212">
        <f>RS_wells_scenario_1_bgw!I1212-RS_wells_baseline_bgw!I1212</f>
        <v>5360856.8786000013</v>
      </c>
      <c r="J1212">
        <f>RS_wells_scenario_1_bgw!J1212-RS_wells_baseline_bgw!J1212</f>
        <v>23.465599999763072</v>
      </c>
      <c r="K1212">
        <f>RS_wells_scenario_1_bgw!K1212-RS_wells_baseline_bgw!K1212</f>
        <v>-10182333.840000033</v>
      </c>
      <c r="L1212">
        <f>RS_wells_scenario_1_bgw!L1212-RS_wells_baseline_bgw!L1212</f>
        <v>343004.28469999135</v>
      </c>
      <c r="M1212">
        <f>RS_wells_scenario_1_bgw!M1212-RS_wells_baseline_bgw!M1212</f>
        <v>0</v>
      </c>
      <c r="N1212">
        <f>RS_wells_scenario_1_bgw!N1212-RS_wells_baseline_bgw!N1212</f>
        <v>616007.25990000367</v>
      </c>
      <c r="O1212">
        <v>10.145833333333334</v>
      </c>
      <c r="P1212">
        <f t="shared" si="213"/>
        <v>1973</v>
      </c>
      <c r="Q1212" s="2">
        <f t="shared" si="214"/>
        <v>26866.604166665522</v>
      </c>
      <c r="R1212">
        <f t="shared" si="215"/>
        <v>-17.377378384879911</v>
      </c>
      <c r="S1212">
        <f>I1212*$O1212/ref!$B$3</f>
        <v>1248.6308635015882</v>
      </c>
      <c r="T1212">
        <f>K1212*$O1212/ref!$B$3</f>
        <v>-2371.6313609963349</v>
      </c>
      <c r="U1212">
        <f>L1212*$O1212/ref!$B$3</f>
        <v>79.891283406458427</v>
      </c>
      <c r="V1212">
        <f>N1212*$O1212/ref!$B$3</f>
        <v>143.47812192536244</v>
      </c>
      <c r="W1212">
        <f t="shared" si="216"/>
        <v>7</v>
      </c>
      <c r="X1212" t="str">
        <f t="shared" si="217"/>
        <v>7 1973</v>
      </c>
      <c r="AB1212" s="1"/>
    </row>
    <row r="1213" spans="1:28" x14ac:dyDescent="0.3">
      <c r="A1213">
        <v>404</v>
      </c>
      <c r="B1213">
        <v>3</v>
      </c>
      <c r="C1213">
        <f>RS_wells_scenario_1_bgw!C1213-RS_wells_baseline_bgw!C1213</f>
        <v>-504913.46450001001</v>
      </c>
      <c r="D1213">
        <f>RS_wells_scenario_1_bgw!D1213-RS_wells_baseline_bgw!D1213</f>
        <v>-2.448000000033062</v>
      </c>
      <c r="E1213">
        <f>RS_wells_scenario_1_bgw!E1213-RS_wells_baseline_bgw!E1213</f>
        <v>-2968706.8999999911</v>
      </c>
      <c r="F1213">
        <f>RS_wells_scenario_1_bgw!F1213-RS_wells_baseline_bgw!F1213</f>
        <v>0</v>
      </c>
      <c r="G1213">
        <f>RS_wells_scenario_1_bgw!G1213-RS_wells_baseline_bgw!G1213</f>
        <v>0</v>
      </c>
      <c r="H1213" s="19">
        <f>RS_wells_scenario_1_bgw!H1213-RS_wells_baseline_bgw!H1213</f>
        <v>-123758.17469999194</v>
      </c>
      <c r="I1213">
        <f>RS_wells_scenario_1_bgw!I1213-RS_wells_baseline_bgw!I1213</f>
        <v>5546656.6320999861</v>
      </c>
      <c r="J1213">
        <f>RS_wells_scenario_1_bgw!J1213-RS_wells_baseline_bgw!J1213</f>
        <v>23.858200000599027</v>
      </c>
      <c r="K1213">
        <f>RS_wells_scenario_1_bgw!K1213-RS_wells_baseline_bgw!K1213</f>
        <v>-10182333.840000033</v>
      </c>
      <c r="L1213">
        <f>RS_wells_scenario_1_bgw!L1213-RS_wells_baseline_bgw!L1213</f>
        <v>358210.28720000386</v>
      </c>
      <c r="M1213">
        <f>RS_wells_scenario_1_bgw!M1213-RS_wells_baseline_bgw!M1213</f>
        <v>0</v>
      </c>
      <c r="N1213">
        <f>RS_wells_scenario_1_bgw!N1213-RS_wells_baseline_bgw!N1213</f>
        <v>674980.8314999938</v>
      </c>
      <c r="O1213">
        <v>10.145833333333334</v>
      </c>
      <c r="P1213">
        <f t="shared" si="213"/>
        <v>1973</v>
      </c>
      <c r="Q1213" s="2">
        <f t="shared" si="214"/>
        <v>26876.749999998854</v>
      </c>
      <c r="R1213">
        <f t="shared" si="215"/>
        <v>-18.298717209621667</v>
      </c>
      <c r="S1213">
        <f>I1213*$O1213/ref!$B$3</f>
        <v>1291.9066516647026</v>
      </c>
      <c r="T1213">
        <f>K1213*$O1213/ref!$B$3</f>
        <v>-2371.6313609963349</v>
      </c>
      <c r="U1213">
        <f>L1213*$O1213/ref!$B$3</f>
        <v>83.433009004056615</v>
      </c>
      <c r="V1213">
        <f>N1213*$O1213/ref!$B$3</f>
        <v>157.21402707974491</v>
      </c>
      <c r="W1213">
        <f t="shared" si="216"/>
        <v>7</v>
      </c>
      <c r="X1213" t="str">
        <f t="shared" si="217"/>
        <v>7 1973</v>
      </c>
      <c r="AB1213" s="1"/>
    </row>
    <row r="1214" spans="1:28" x14ac:dyDescent="0.3">
      <c r="A1214">
        <v>405</v>
      </c>
      <c r="B1214">
        <v>1</v>
      </c>
      <c r="C1214">
        <f>RS_wells_scenario_1_bgw!C1214-RS_wells_baseline_bgw!C1214</f>
        <v>-5733760.0809000134</v>
      </c>
      <c r="D1214">
        <f>RS_wells_scenario_1_bgw!D1214-RS_wells_baseline_bgw!D1214</f>
        <v>-2.4930999999633059</v>
      </c>
      <c r="E1214">
        <f>RS_wells_scenario_1_bgw!E1214-RS_wells_baseline_bgw!E1214</f>
        <v>-3258466.2899999917</v>
      </c>
      <c r="F1214">
        <f>RS_wells_scenario_1_bgw!F1214-RS_wells_baseline_bgw!F1214</f>
        <v>0</v>
      </c>
      <c r="G1214">
        <f>RS_wells_scenario_1_bgw!G1214-RS_wells_baseline_bgw!G1214</f>
        <v>0</v>
      </c>
      <c r="H1214" s="19">
        <f>RS_wells_scenario_1_bgw!H1214-RS_wells_baseline_bgw!H1214</f>
        <v>-116002.5815000087</v>
      </c>
      <c r="I1214">
        <f>RS_wells_scenario_1_bgw!I1214-RS_wells_baseline_bgw!I1214</f>
        <v>687946.07239999995</v>
      </c>
      <c r="J1214">
        <f>RS_wells_scenario_1_bgw!J1214-RS_wells_baseline_bgw!J1214</f>
        <v>24.231599999591708</v>
      </c>
      <c r="K1214">
        <f>RS_wells_scenario_1_bgw!K1214-RS_wells_baseline_bgw!K1214</f>
        <v>-11174116.810000002</v>
      </c>
      <c r="L1214">
        <f>RS_wells_scenario_1_bgw!L1214-RS_wells_baseline_bgw!L1214</f>
        <v>759701.96979999542</v>
      </c>
      <c r="M1214">
        <f>RS_wells_scenario_1_bgw!M1214-RS_wells_baseline_bgw!M1214</f>
        <v>0</v>
      </c>
      <c r="N1214">
        <f>RS_wells_scenario_1_bgw!N1214-RS_wells_baseline_bgw!N1214</f>
        <v>611537.22659999132</v>
      </c>
      <c r="O1214">
        <v>10.145833333333334</v>
      </c>
      <c r="P1214">
        <f t="shared" si="213"/>
        <v>1973</v>
      </c>
      <c r="Q1214" s="2">
        <f t="shared" si="214"/>
        <v>26886.895833332186</v>
      </c>
      <c r="R1214">
        <f t="shared" si="215"/>
        <v>-16.667578650630013</v>
      </c>
      <c r="S1214">
        <f>I1214*$O1214/ref!$B$3</f>
        <v>160.23384281202172</v>
      </c>
      <c r="T1214">
        <f>K1214*$O1214/ref!$B$3</f>
        <v>-2602.6337649554262</v>
      </c>
      <c r="U1214">
        <f>L1214*$O1214/ref!$B$3</f>
        <v>176.94695979329171</v>
      </c>
      <c r="V1214">
        <f>N1214*$O1214/ref!$B$3</f>
        <v>142.43697837953195</v>
      </c>
      <c r="W1214">
        <f t="shared" si="216"/>
        <v>8</v>
      </c>
      <c r="X1214" t="str">
        <f t="shared" si="217"/>
        <v>8 1973</v>
      </c>
      <c r="AB1214" s="1"/>
    </row>
    <row r="1215" spans="1:28" x14ac:dyDescent="0.3">
      <c r="A1215">
        <v>405</v>
      </c>
      <c r="B1215">
        <v>2</v>
      </c>
      <c r="C1215">
        <f>RS_wells_scenario_1_bgw!C1215-RS_wells_baseline_bgw!C1215</f>
        <v>-5849884.8190999627</v>
      </c>
      <c r="D1215">
        <f>RS_wells_scenario_1_bgw!D1215-RS_wells_baseline_bgw!D1215</f>
        <v>-3.416800000006333</v>
      </c>
      <c r="E1215">
        <f>RS_wells_scenario_1_bgw!E1215-RS_wells_baseline_bgw!E1215</f>
        <v>-3258466.2899999917</v>
      </c>
      <c r="F1215">
        <f>RS_wells_scenario_1_bgw!F1215-RS_wells_baseline_bgw!F1215</f>
        <v>0</v>
      </c>
      <c r="G1215">
        <f>RS_wells_scenario_1_bgw!G1215-RS_wells_baseline_bgw!G1215</f>
        <v>0</v>
      </c>
      <c r="H1215" s="19">
        <f>RS_wells_scenario_1_bgw!H1215-RS_wells_baseline_bgw!H1215</f>
        <v>-191806.72169999778</v>
      </c>
      <c r="I1215">
        <f>RS_wells_scenario_1_bgw!I1215-RS_wells_baseline_bgw!I1215</f>
        <v>563701.83099999838</v>
      </c>
      <c r="J1215">
        <f>RS_wells_scenario_1_bgw!J1215-RS_wells_baseline_bgw!J1215</f>
        <v>23.731699999421835</v>
      </c>
      <c r="K1215">
        <f>RS_wells_scenario_1_bgw!K1215-RS_wells_baseline_bgw!K1215</f>
        <v>-11174116.810000002</v>
      </c>
      <c r="L1215">
        <f>RS_wells_scenario_1_bgw!L1215-RS_wells_baseline_bgw!L1215</f>
        <v>756172.13709998131</v>
      </c>
      <c r="M1215">
        <f>RS_wells_scenario_1_bgw!M1215-RS_wells_baseline_bgw!M1215</f>
        <v>0</v>
      </c>
      <c r="N1215">
        <f>RS_wells_scenario_1_bgw!N1215-RS_wells_baseline_bgw!N1215</f>
        <v>552560.26929999888</v>
      </c>
      <c r="O1215">
        <v>10.145833333333334</v>
      </c>
      <c r="P1215">
        <f t="shared" si="213"/>
        <v>1973</v>
      </c>
      <c r="Q1215" s="2">
        <f t="shared" si="214"/>
        <v>26897.041666665518</v>
      </c>
      <c r="R1215">
        <f t="shared" si="215"/>
        <v>-17.053081122565789</v>
      </c>
      <c r="S1215">
        <f>I1215*$O1215/ref!$B$3</f>
        <v>131.29533579019323</v>
      </c>
      <c r="T1215">
        <f>K1215*$O1215/ref!$B$3</f>
        <v>-2602.6337649554262</v>
      </c>
      <c r="U1215">
        <f>L1215*$O1215/ref!$B$3</f>
        <v>176.1248042774769</v>
      </c>
      <c r="V1215">
        <f>N1215*$O1215/ref!$B$3</f>
        <v>128.70028464048605</v>
      </c>
      <c r="W1215">
        <f t="shared" si="216"/>
        <v>8</v>
      </c>
      <c r="X1215" t="str">
        <f t="shared" si="217"/>
        <v>8 1973</v>
      </c>
      <c r="AB1215" s="1"/>
    </row>
    <row r="1216" spans="1:28" x14ac:dyDescent="0.3">
      <c r="A1216">
        <v>405</v>
      </c>
      <c r="B1216">
        <v>3</v>
      </c>
      <c r="C1216">
        <f>RS_wells_scenario_1_bgw!C1216-RS_wells_baseline_bgw!C1216</f>
        <v>-5943066.9448999763</v>
      </c>
      <c r="D1216">
        <f>RS_wells_scenario_1_bgw!D1216-RS_wells_baseline_bgw!D1216</f>
        <v>-3.4754000000539236</v>
      </c>
      <c r="E1216">
        <f>RS_wells_scenario_1_bgw!E1216-RS_wells_baseline_bgw!E1216</f>
        <v>-3258466.2899999917</v>
      </c>
      <c r="F1216">
        <f>RS_wells_scenario_1_bgw!F1216-RS_wells_baseline_bgw!F1216</f>
        <v>0</v>
      </c>
      <c r="G1216">
        <f>RS_wells_scenario_1_bgw!G1216-RS_wells_baseline_bgw!G1216</f>
        <v>0</v>
      </c>
      <c r="H1216" s="19">
        <f>RS_wells_scenario_1_bgw!H1216-RS_wells_baseline_bgw!H1216</f>
        <v>-175262.28900000453</v>
      </c>
      <c r="I1216">
        <f>RS_wells_scenario_1_bgw!I1216-RS_wells_baseline_bgw!I1216</f>
        <v>457721.32279999927</v>
      </c>
      <c r="J1216">
        <f>RS_wells_scenario_1_bgw!J1216-RS_wells_baseline_bgw!J1216</f>
        <v>24.101800000295043</v>
      </c>
      <c r="K1216">
        <f>RS_wells_scenario_1_bgw!K1216-RS_wells_baseline_bgw!K1216</f>
        <v>-11174116.810000002</v>
      </c>
      <c r="L1216">
        <f>RS_wells_scenario_1_bgw!L1216-RS_wells_baseline_bgw!L1216</f>
        <v>751857.05770000815</v>
      </c>
      <c r="M1216">
        <f>RS_wells_scenario_1_bgw!M1216-RS_wells_baseline_bgw!M1216</f>
        <v>0</v>
      </c>
      <c r="N1216">
        <f>RS_wells_scenario_1_bgw!N1216-RS_wells_baseline_bgw!N1216</f>
        <v>559164.17329999804</v>
      </c>
      <c r="O1216">
        <v>10.145833333333334</v>
      </c>
      <c r="P1216">
        <f t="shared" si="213"/>
        <v>1973</v>
      </c>
      <c r="Q1216" s="2">
        <f t="shared" si="214"/>
        <v>26907.18749999885</v>
      </c>
      <c r="R1216">
        <f t="shared" si="215"/>
        <v>-16.825348506300173</v>
      </c>
      <c r="S1216">
        <f>I1216*$O1216/ref!$B$3</f>
        <v>106.61074963823827</v>
      </c>
      <c r="T1216">
        <f>K1216*$O1216/ref!$B$3</f>
        <v>-2602.6337649554262</v>
      </c>
      <c r="U1216">
        <f>L1216*$O1216/ref!$B$3</f>
        <v>175.11975201824305</v>
      </c>
      <c r="V1216">
        <f>N1216*$O1216/ref!$B$3</f>
        <v>130.23844142040628</v>
      </c>
      <c r="W1216">
        <f t="shared" si="216"/>
        <v>8</v>
      </c>
      <c r="X1216" t="str">
        <f t="shared" si="217"/>
        <v>8 1973</v>
      </c>
      <c r="AB1216" s="1"/>
    </row>
    <row r="1217" spans="1:28" x14ac:dyDescent="0.3">
      <c r="A1217">
        <v>406</v>
      </c>
      <c r="B1217">
        <v>1</v>
      </c>
      <c r="C1217">
        <f>RS_wells_scenario_1_bgw!C1217-RS_wells_baseline_bgw!C1217</f>
        <v>-1165.8184000104666</v>
      </c>
      <c r="D1217">
        <f>RS_wells_scenario_1_bgw!D1217-RS_wells_baseline_bgw!D1217</f>
        <v>-2.6302000000141561</v>
      </c>
      <c r="E1217">
        <f>RS_wells_scenario_1_bgw!E1217-RS_wells_baseline_bgw!E1217</f>
        <v>-1462684.4200000018</v>
      </c>
      <c r="F1217">
        <f>RS_wells_scenario_1_bgw!F1217-RS_wells_baseline_bgw!F1217</f>
        <v>0</v>
      </c>
      <c r="G1217">
        <f>RS_wells_scenario_1_bgw!G1217-RS_wells_baseline_bgw!G1217</f>
        <v>0</v>
      </c>
      <c r="H1217" s="19">
        <f>RS_wells_scenario_1_bgw!H1217-RS_wells_baseline_bgw!H1217</f>
        <v>-305915.26959997416</v>
      </c>
      <c r="I1217">
        <f>RS_wells_scenario_1_bgw!I1217-RS_wells_baseline_bgw!I1217</f>
        <v>2334037.6483001709</v>
      </c>
      <c r="J1217">
        <f>RS_wells_scenario_1_bgw!J1217-RS_wells_baseline_bgw!J1217</f>
        <v>25.409200000576675</v>
      </c>
      <c r="K1217">
        <f>RS_wells_scenario_1_bgw!K1217-RS_wells_baseline_bgw!K1217</f>
        <v>-5027550.4900000095</v>
      </c>
      <c r="L1217">
        <f>RS_wells_scenario_1_bgw!L1217-RS_wells_baseline_bgw!L1217</f>
        <v>0.51699999999254942</v>
      </c>
      <c r="M1217">
        <f>RS_wells_scenario_1_bgw!M1217-RS_wells_baseline_bgw!M1217</f>
        <v>0</v>
      </c>
      <c r="N1217">
        <f>RS_wells_scenario_1_bgw!N1217-RS_wells_baseline_bgw!N1217</f>
        <v>926652.69150000811</v>
      </c>
      <c r="O1217">
        <v>10.145833333333334</v>
      </c>
      <c r="P1217">
        <f t="shared" si="213"/>
        <v>1973</v>
      </c>
      <c r="Q1217" s="2">
        <f t="shared" si="214"/>
        <v>26917.333333332183</v>
      </c>
      <c r="R1217">
        <f t="shared" si="215"/>
        <v>-28.237524882015631</v>
      </c>
      <c r="S1217">
        <f>I1217*$O1217/ref!$B$3</f>
        <v>543.63537588105646</v>
      </c>
      <c r="T1217">
        <f>K1217*$O1217/ref!$B$3</f>
        <v>-1170.9983780178704</v>
      </c>
      <c r="U1217">
        <f>L1217*$O1217/ref!$B$3</f>
        <v>1.204177188534835E-4</v>
      </c>
      <c r="V1217">
        <f>N1217*$O1217/ref!$B$3</f>
        <v>215.83250151156642</v>
      </c>
      <c r="W1217">
        <f t="shared" si="216"/>
        <v>9</v>
      </c>
      <c r="X1217" t="str">
        <f t="shared" si="217"/>
        <v>9 1973</v>
      </c>
      <c r="AB1217" s="1"/>
    </row>
    <row r="1218" spans="1:28" x14ac:dyDescent="0.3">
      <c r="A1218">
        <v>406</v>
      </c>
      <c r="B1218">
        <v>2</v>
      </c>
      <c r="C1218">
        <f>RS_wells_scenario_1_bgw!C1218-RS_wells_baseline_bgw!C1218</f>
        <v>-216.83949999511242</v>
      </c>
      <c r="D1218">
        <f>RS_wells_scenario_1_bgw!D1218-RS_wells_baseline_bgw!D1218</f>
        <v>-2.5660999999963678</v>
      </c>
      <c r="E1218">
        <f>RS_wells_scenario_1_bgw!E1218-RS_wells_baseline_bgw!E1218</f>
        <v>-1462684.4200000018</v>
      </c>
      <c r="F1218">
        <f>RS_wells_scenario_1_bgw!F1218-RS_wells_baseline_bgw!F1218</f>
        <v>0</v>
      </c>
      <c r="G1218">
        <f>RS_wells_scenario_1_bgw!G1218-RS_wells_baseline_bgw!G1218</f>
        <v>0</v>
      </c>
      <c r="H1218" s="19">
        <f>RS_wells_scenario_1_bgw!H1218-RS_wells_baseline_bgw!H1218</f>
        <v>-207907.65230000019</v>
      </c>
      <c r="I1218">
        <f>RS_wells_scenario_1_bgw!I1218-RS_wells_baseline_bgw!I1218</f>
        <v>2297535.2305998802</v>
      </c>
      <c r="J1218">
        <f>RS_wells_scenario_1_bgw!J1218-RS_wells_baseline_bgw!J1218</f>
        <v>24.402100000530481</v>
      </c>
      <c r="K1218">
        <f>RS_wells_scenario_1_bgw!K1218-RS_wells_baseline_bgw!K1218</f>
        <v>-5027550.4900000095</v>
      </c>
      <c r="L1218">
        <f>RS_wells_scenario_1_bgw!L1218-RS_wells_baseline_bgw!L1218</f>
        <v>0.356799999717623</v>
      </c>
      <c r="M1218">
        <f>RS_wells_scenario_1_bgw!M1218-RS_wells_baseline_bgw!M1218</f>
        <v>0</v>
      </c>
      <c r="N1218">
        <f>RS_wells_scenario_1_bgw!N1218-RS_wells_baseline_bgw!N1218</f>
        <v>1111338.9441999793</v>
      </c>
      <c r="O1218">
        <v>10.145833333333334</v>
      </c>
      <c r="P1218">
        <f t="shared" si="213"/>
        <v>1973</v>
      </c>
      <c r="Q1218" s="2">
        <f t="shared" si="214"/>
        <v>26927.479166665515</v>
      </c>
      <c r="R1218">
        <f t="shared" si="215"/>
        <v>-30.22328972508544</v>
      </c>
      <c r="S1218">
        <f>I1218*$O1218/ref!$B$3</f>
        <v>535.13336839136707</v>
      </c>
      <c r="T1218">
        <f>K1218*$O1218/ref!$B$3</f>
        <v>-1170.9983780178704</v>
      </c>
      <c r="U1218">
        <f>L1218*$O1218/ref!$B$3</f>
        <v>8.3104530084214501E-5</v>
      </c>
      <c r="V1218">
        <f>N1218*$O1218/ref!$B$3</f>
        <v>258.84893720605197</v>
      </c>
      <c r="W1218">
        <f t="shared" si="216"/>
        <v>9</v>
      </c>
      <c r="X1218" t="str">
        <f t="shared" si="217"/>
        <v>9 1973</v>
      </c>
      <c r="AB1218" s="1"/>
    </row>
    <row r="1219" spans="1:28" x14ac:dyDescent="0.3">
      <c r="A1219">
        <v>406</v>
      </c>
      <c r="B1219">
        <v>3</v>
      </c>
      <c r="C1219">
        <f>RS_wells_scenario_1_bgw!C1219-RS_wells_baseline_bgw!C1219</f>
        <v>-222.97450000047684</v>
      </c>
      <c r="D1219">
        <f>RS_wells_scenario_1_bgw!D1219-RS_wells_baseline_bgw!D1219</f>
        <v>-2.595499999995809</v>
      </c>
      <c r="E1219">
        <f>RS_wells_scenario_1_bgw!E1219-RS_wells_baseline_bgw!E1219</f>
        <v>-1462684.4200000018</v>
      </c>
      <c r="F1219">
        <f>RS_wells_scenario_1_bgw!F1219-RS_wells_baseline_bgw!F1219</f>
        <v>0</v>
      </c>
      <c r="G1219">
        <f>RS_wells_scenario_1_bgw!G1219-RS_wells_baseline_bgw!G1219</f>
        <v>0</v>
      </c>
      <c r="H1219" s="19">
        <f>RS_wells_scenario_1_bgw!H1219-RS_wells_baseline_bgw!H1219</f>
        <v>-69855.957100003958</v>
      </c>
      <c r="I1219">
        <f>RS_wells_scenario_1_bgw!I1219-RS_wells_baseline_bgw!I1219</f>
        <v>2337103.017999649</v>
      </c>
      <c r="J1219">
        <f>RS_wells_scenario_1_bgw!J1219-RS_wells_baseline_bgw!J1219</f>
        <v>23.8277000002563</v>
      </c>
      <c r="K1219">
        <f>RS_wells_scenario_1_bgw!K1219-RS_wells_baseline_bgw!K1219</f>
        <v>-5027550.4900000095</v>
      </c>
      <c r="L1219">
        <f>RS_wells_scenario_1_bgw!L1219-RS_wells_baseline_bgw!L1219</f>
        <v>11.184699999634176</v>
      </c>
      <c r="M1219">
        <f>RS_wells_scenario_1_bgw!M1219-RS_wells_baseline_bgw!M1219</f>
        <v>0</v>
      </c>
      <c r="N1219">
        <f>RS_wells_scenario_1_bgw!N1219-RS_wells_baseline_bgw!N1219</f>
        <v>1198263.4122000039</v>
      </c>
      <c r="O1219">
        <v>10.145833333333334</v>
      </c>
      <c r="P1219">
        <f t="shared" ref="P1219:P1282" si="218">YEAR(Q1219)</f>
        <v>1973</v>
      </c>
      <c r="Q1219" s="2">
        <f t="shared" ref="Q1219:Q1282" si="219">Q1218+(O1219)</f>
        <v>26937.624999998847</v>
      </c>
      <c r="R1219">
        <f t="shared" ref="R1219:R1282" si="220">+(H1219-N1219)/43650</f>
        <v>-29.051990132875321</v>
      </c>
      <c r="S1219">
        <f>I1219*$O1219/ref!$B$3</f>
        <v>544.3493504007065</v>
      </c>
      <c r="T1219">
        <f>K1219*$O1219/ref!$B$3</f>
        <v>-1170.9983780178704</v>
      </c>
      <c r="U1219">
        <f>L1219*$O1219/ref!$B$3</f>
        <v>2.6050987621584424E-3</v>
      </c>
      <c r="V1219">
        <f>N1219*$O1219/ref!$B$3</f>
        <v>279.09506128587094</v>
      </c>
      <c r="W1219">
        <f t="shared" si="216"/>
        <v>9</v>
      </c>
      <c r="X1219" t="str">
        <f t="shared" si="217"/>
        <v>9 1973</v>
      </c>
      <c r="AB1219" s="1"/>
    </row>
    <row r="1220" spans="1:28" x14ac:dyDescent="0.3">
      <c r="A1220">
        <v>407</v>
      </c>
      <c r="B1220">
        <v>1</v>
      </c>
      <c r="C1220">
        <f>RS_wells_scenario_1_bgw!C1220-RS_wells_baseline_bgw!C1220</f>
        <v>442110.76710000634</v>
      </c>
      <c r="D1220">
        <f>RS_wells_scenario_1_bgw!D1220-RS_wells_baseline_bgw!D1220</f>
        <v>-2.6217999999935273</v>
      </c>
      <c r="E1220">
        <f>RS_wells_scenario_1_bgw!E1220-RS_wells_baseline_bgw!E1220</f>
        <v>0</v>
      </c>
      <c r="F1220">
        <f>RS_wells_scenario_1_bgw!F1220-RS_wells_baseline_bgw!F1220</f>
        <v>0</v>
      </c>
      <c r="G1220">
        <f>RS_wells_scenario_1_bgw!G1220-RS_wells_baseline_bgw!G1220</f>
        <v>0</v>
      </c>
      <c r="H1220" s="19">
        <f>RS_wells_scenario_1_bgw!H1220-RS_wells_baseline_bgw!H1220</f>
        <v>103357.54600000381</v>
      </c>
      <c r="I1220">
        <f>RS_wells_scenario_1_bgw!I1220-RS_wells_baseline_bgw!I1220</f>
        <v>-770230.94390001893</v>
      </c>
      <c r="J1220">
        <f>RS_wells_scenario_1_bgw!J1220-RS_wells_baseline_bgw!J1220</f>
        <v>24.528599999845028</v>
      </c>
      <c r="K1220">
        <f>RS_wells_scenario_1_bgw!K1220-RS_wells_baseline_bgw!K1220</f>
        <v>-21104.239999998361</v>
      </c>
      <c r="L1220">
        <f>RS_wells_scenario_1_bgw!L1220-RS_wells_baseline_bgw!L1220</f>
        <v>222708.58280000091</v>
      </c>
      <c r="M1220">
        <f>RS_wells_scenario_1_bgw!M1220-RS_wells_baseline_bgw!M1220</f>
        <v>0</v>
      </c>
      <c r="N1220">
        <f>RS_wells_scenario_1_bgw!N1220-RS_wells_baseline_bgw!N1220</f>
        <v>1116702.032400012</v>
      </c>
      <c r="O1220">
        <v>10.145833333333334</v>
      </c>
      <c r="P1220">
        <f t="shared" si="218"/>
        <v>1973</v>
      </c>
      <c r="Q1220" s="2">
        <f t="shared" si="219"/>
        <v>26947.770833332179</v>
      </c>
      <c r="R1220">
        <f t="shared" si="220"/>
        <v>-23.21522305612848</v>
      </c>
      <c r="S1220">
        <f>I1220*$O1220/ref!$B$3</f>
        <v>-179.39932931555578</v>
      </c>
      <c r="T1220">
        <f>K1220*$O1220/ref!$B$3</f>
        <v>-4.9155211585548679</v>
      </c>
      <c r="U1220">
        <f>L1220*$O1220/ref!$B$3</f>
        <v>51.872455532407621</v>
      </c>
      <c r="V1220">
        <f>N1220*$O1220/ref!$B$3</f>
        <v>260.09808778065019</v>
      </c>
      <c r="W1220">
        <f t="shared" si="216"/>
        <v>10</v>
      </c>
      <c r="X1220" t="str">
        <f t="shared" si="217"/>
        <v>10 1973</v>
      </c>
      <c r="AB1220" s="1"/>
    </row>
    <row r="1221" spans="1:28" x14ac:dyDescent="0.3">
      <c r="A1221">
        <v>407</v>
      </c>
      <c r="B1221">
        <v>2</v>
      </c>
      <c r="C1221">
        <f>RS_wells_scenario_1_bgw!C1221-RS_wells_baseline_bgw!C1221</f>
        <v>640262.45080000162</v>
      </c>
      <c r="D1221">
        <f>RS_wells_scenario_1_bgw!D1221-RS_wells_baseline_bgw!D1221</f>
        <v>-2.6471999999776017</v>
      </c>
      <c r="E1221">
        <f>RS_wells_scenario_1_bgw!E1221-RS_wells_baseline_bgw!E1221</f>
        <v>0</v>
      </c>
      <c r="F1221">
        <f>RS_wells_scenario_1_bgw!F1221-RS_wells_baseline_bgw!F1221</f>
        <v>0</v>
      </c>
      <c r="G1221">
        <f>RS_wells_scenario_1_bgw!G1221-RS_wells_baseline_bgw!G1221</f>
        <v>0</v>
      </c>
      <c r="H1221" s="19">
        <f>RS_wells_scenario_1_bgw!H1221-RS_wells_baseline_bgw!H1221</f>
        <v>80471.90150000155</v>
      </c>
      <c r="I1221">
        <f>RS_wells_scenario_1_bgw!I1221-RS_wells_baseline_bgw!I1221</f>
        <v>-554938.24570000172</v>
      </c>
      <c r="J1221">
        <f>RS_wells_scenario_1_bgw!J1221-RS_wells_baseline_bgw!J1221</f>
        <v>25.171099999919534</v>
      </c>
      <c r="K1221">
        <f>RS_wells_scenario_1_bgw!K1221-RS_wells_baseline_bgw!K1221</f>
        <v>-21104.239999998361</v>
      </c>
      <c r="L1221">
        <f>RS_wells_scenario_1_bgw!L1221-RS_wells_baseline_bgw!L1221</f>
        <v>220372.23799999803</v>
      </c>
      <c r="M1221">
        <f>RS_wells_scenario_1_bgw!M1221-RS_wells_baseline_bgw!M1221</f>
        <v>0</v>
      </c>
      <c r="N1221">
        <f>RS_wells_scenario_1_bgw!N1221-RS_wells_baseline_bgw!N1221</f>
        <v>1055419.1714000106</v>
      </c>
      <c r="O1221">
        <v>10.145833333333334</v>
      </c>
      <c r="P1221">
        <f t="shared" si="218"/>
        <v>1973</v>
      </c>
      <c r="Q1221" s="2">
        <f t="shared" si="219"/>
        <v>26957.916666665511</v>
      </c>
      <c r="R1221">
        <f t="shared" si="220"/>
        <v>-22.335561738831821</v>
      </c>
      <c r="S1221">
        <f>I1221*$O1221/ref!$B$3</f>
        <v>-129.25415406713961</v>
      </c>
      <c r="T1221">
        <f>K1221*$O1221/ref!$B$3</f>
        <v>-4.9155211585548679</v>
      </c>
      <c r="U1221">
        <f>L1221*$O1221/ref!$B$3</f>
        <v>51.328282783325228</v>
      </c>
      <c r="V1221">
        <f>N1221*$O1221/ref!$B$3</f>
        <v>245.82431152041497</v>
      </c>
      <c r="W1221">
        <f t="shared" ref="W1221:W1284" si="221">MOD(A1221-2,12)+1</f>
        <v>10</v>
      </c>
      <c r="X1221" t="str">
        <f t="shared" ref="X1221:X1284" si="222">W1221&amp;" "&amp;P1221</f>
        <v>10 1973</v>
      </c>
      <c r="AB1221" s="1"/>
    </row>
    <row r="1222" spans="1:28" x14ac:dyDescent="0.3">
      <c r="A1222">
        <v>407</v>
      </c>
      <c r="B1222">
        <v>3</v>
      </c>
      <c r="C1222">
        <f>RS_wells_scenario_1_bgw!C1222-RS_wells_baseline_bgw!C1222</f>
        <v>668789.59299999475</v>
      </c>
      <c r="D1222">
        <f>RS_wells_scenario_1_bgw!D1222-RS_wells_baseline_bgw!D1222</f>
        <v>-2.673399999999674</v>
      </c>
      <c r="E1222">
        <f>RS_wells_scenario_1_bgw!E1222-RS_wells_baseline_bgw!E1222</f>
        <v>0</v>
      </c>
      <c r="F1222">
        <f>RS_wells_scenario_1_bgw!F1222-RS_wells_baseline_bgw!F1222</f>
        <v>0</v>
      </c>
      <c r="G1222">
        <f>RS_wells_scenario_1_bgw!G1222-RS_wells_baseline_bgw!G1222</f>
        <v>0</v>
      </c>
      <c r="H1222" s="19">
        <f>RS_wells_scenario_1_bgw!H1222-RS_wells_baseline_bgw!H1222</f>
        <v>72819.054499998689</v>
      </c>
      <c r="I1222">
        <f>RS_wells_scenario_1_bgw!I1222-RS_wells_baseline_bgw!I1222</f>
        <v>-478286.87900000811</v>
      </c>
      <c r="J1222">
        <f>RS_wells_scenario_1_bgw!J1222-RS_wells_baseline_bgw!J1222</f>
        <v>25.771599999628961</v>
      </c>
      <c r="K1222">
        <f>RS_wells_scenario_1_bgw!K1222-RS_wells_baseline_bgw!K1222</f>
        <v>-21104.239999998361</v>
      </c>
      <c r="L1222">
        <f>RS_wells_scenario_1_bgw!L1222-RS_wells_baseline_bgw!L1222</f>
        <v>216972.76750000194</v>
      </c>
      <c r="M1222">
        <f>RS_wells_scenario_1_bgw!M1222-RS_wells_baseline_bgw!M1222</f>
        <v>0</v>
      </c>
      <c r="N1222">
        <f>RS_wells_scenario_1_bgw!N1222-RS_wells_baseline_bgw!N1222</f>
        <v>1020903.9080999792</v>
      </c>
      <c r="O1222">
        <v>10.145833333333334</v>
      </c>
      <c r="P1222">
        <f t="shared" si="218"/>
        <v>1973</v>
      </c>
      <c r="Q1222" s="2">
        <f t="shared" si="219"/>
        <v>26968.062499998843</v>
      </c>
      <c r="R1222">
        <f t="shared" si="220"/>
        <v>-21.720157012599781</v>
      </c>
      <c r="S1222">
        <f>I1222*$O1222/ref!$B$3</f>
        <v>-111.40080256782022</v>
      </c>
      <c r="T1222">
        <f>K1222*$O1222/ref!$B$3</f>
        <v>-4.9155211585548679</v>
      </c>
      <c r="U1222">
        <f>L1222*$O1222/ref!$B$3</f>
        <v>50.536490746719537</v>
      </c>
      <c r="V1222">
        <f>N1222*$O1222/ref!$B$3</f>
        <v>237.7851446494729</v>
      </c>
      <c r="W1222">
        <f t="shared" si="221"/>
        <v>10</v>
      </c>
      <c r="X1222" t="str">
        <f t="shared" si="222"/>
        <v>10 1973</v>
      </c>
      <c r="AB1222" s="1"/>
    </row>
    <row r="1223" spans="1:28" x14ac:dyDescent="0.3">
      <c r="A1223">
        <v>408</v>
      </c>
      <c r="B1223">
        <v>1</v>
      </c>
      <c r="C1223">
        <f>RS_wells_scenario_1_bgw!C1223-RS_wells_baseline_bgw!C1223</f>
        <v>595115.0870000124</v>
      </c>
      <c r="D1223">
        <f>RS_wells_scenario_1_bgw!D1223-RS_wells_baseline_bgw!D1223</f>
        <v>-2.7013999999617226</v>
      </c>
      <c r="E1223">
        <f>RS_wells_scenario_1_bgw!E1223-RS_wells_baseline_bgw!E1223</f>
        <v>0</v>
      </c>
      <c r="F1223">
        <f>RS_wells_scenario_1_bgw!F1223-RS_wells_baseline_bgw!F1223</f>
        <v>0</v>
      </c>
      <c r="G1223">
        <f>RS_wells_scenario_1_bgw!G1223-RS_wells_baseline_bgw!G1223</f>
        <v>0</v>
      </c>
      <c r="H1223" s="19">
        <f>RS_wells_scenario_1_bgw!H1223-RS_wells_baseline_bgw!H1223</f>
        <v>75252.836300000548</v>
      </c>
      <c r="I1223">
        <f>RS_wells_scenario_1_bgw!I1223-RS_wells_baseline_bgw!I1223</f>
        <v>-398815.28329999745</v>
      </c>
      <c r="J1223">
        <f>RS_wells_scenario_1_bgw!J1223-RS_wells_baseline_bgw!J1223</f>
        <v>26.339999999850988</v>
      </c>
      <c r="K1223">
        <f>RS_wells_scenario_1_bgw!K1223-RS_wells_baseline_bgw!K1223</f>
        <v>-21104.239999998361</v>
      </c>
      <c r="L1223">
        <f>RS_wells_scenario_1_bgw!L1223-RS_wells_baseline_bgw!L1223</f>
        <v>101242.09020000324</v>
      </c>
      <c r="M1223">
        <f>RS_wells_scenario_1_bgw!M1223-RS_wells_baseline_bgw!M1223</f>
        <v>0</v>
      </c>
      <c r="N1223">
        <f>RS_wells_scenario_1_bgw!N1223-RS_wells_baseline_bgw!N1223</f>
        <v>995968.55640000105</v>
      </c>
      <c r="O1223">
        <v>10.145833333333334</v>
      </c>
      <c r="P1223">
        <f t="shared" si="218"/>
        <v>1973</v>
      </c>
      <c r="Q1223" s="2">
        <f t="shared" si="219"/>
        <v>26978.208333332175</v>
      </c>
      <c r="R1223">
        <f t="shared" si="220"/>
        <v>-21.093143644902646</v>
      </c>
      <c r="S1223">
        <f>I1223*$O1223/ref!$B$3</f>
        <v>-92.890573809639378</v>
      </c>
      <c r="T1223">
        <f>K1223*$O1223/ref!$B$3</f>
        <v>-4.9155211585548679</v>
      </c>
      <c r="U1223">
        <f>L1223*$O1223/ref!$B$3</f>
        <v>23.580931439107736</v>
      </c>
      <c r="V1223">
        <f>N1223*$O1223/ref!$B$3</f>
        <v>231.97729518996815</v>
      </c>
      <c r="W1223">
        <f t="shared" si="221"/>
        <v>11</v>
      </c>
      <c r="X1223" t="str">
        <f t="shared" si="222"/>
        <v>11 1973</v>
      </c>
      <c r="AB1223" s="1"/>
    </row>
    <row r="1224" spans="1:28" x14ac:dyDescent="0.3">
      <c r="A1224">
        <v>408</v>
      </c>
      <c r="B1224">
        <v>2</v>
      </c>
      <c r="C1224">
        <f>RS_wells_scenario_1_bgw!C1224-RS_wells_baseline_bgw!C1224</f>
        <v>616675.62590000033</v>
      </c>
      <c r="D1224">
        <f>RS_wells_scenario_1_bgw!D1224-RS_wells_baseline_bgw!D1224</f>
        <v>-2.7315999999991618</v>
      </c>
      <c r="E1224">
        <f>RS_wells_scenario_1_bgw!E1224-RS_wells_baseline_bgw!E1224</f>
        <v>0</v>
      </c>
      <c r="F1224">
        <f>RS_wells_scenario_1_bgw!F1224-RS_wells_baseline_bgw!F1224</f>
        <v>0</v>
      </c>
      <c r="G1224">
        <f>RS_wells_scenario_1_bgw!G1224-RS_wells_baseline_bgw!G1224</f>
        <v>0</v>
      </c>
      <c r="H1224" s="19">
        <f>RS_wells_scenario_1_bgw!H1224-RS_wells_baseline_bgw!H1224</f>
        <v>65128.305900000036</v>
      </c>
      <c r="I1224">
        <f>RS_wells_scenario_1_bgw!I1224-RS_wells_baseline_bgw!I1224</f>
        <v>-358915.18899999559</v>
      </c>
      <c r="J1224">
        <f>RS_wells_scenario_1_bgw!J1224-RS_wells_baseline_bgw!J1224</f>
        <v>26.887000000104308</v>
      </c>
      <c r="K1224">
        <f>RS_wells_scenario_1_bgw!K1224-RS_wells_baseline_bgw!K1224</f>
        <v>-21104.239999998361</v>
      </c>
      <c r="L1224">
        <f>RS_wells_scenario_1_bgw!L1224-RS_wells_baseline_bgw!L1224</f>
        <v>100570.819000002</v>
      </c>
      <c r="M1224">
        <f>RS_wells_scenario_1_bgw!M1224-RS_wells_baseline_bgw!M1224</f>
        <v>0</v>
      </c>
      <c r="N1224">
        <f>RS_wells_scenario_1_bgw!N1224-RS_wells_baseline_bgw!N1224</f>
        <v>967808.33169999719</v>
      </c>
      <c r="O1224">
        <v>10.145833333333334</v>
      </c>
      <c r="P1224">
        <f t="shared" si="218"/>
        <v>1973</v>
      </c>
      <c r="Q1224" s="2">
        <f t="shared" si="219"/>
        <v>26988.354166665507</v>
      </c>
      <c r="R1224">
        <f t="shared" si="220"/>
        <v>-20.679954772050337</v>
      </c>
      <c r="S1224">
        <f>I1224*$O1224/ref!$B$3</f>
        <v>-83.597192111932713</v>
      </c>
      <c r="T1224">
        <f>K1224*$O1224/ref!$B$3</f>
        <v>-4.9155211585548679</v>
      </c>
      <c r="U1224">
        <f>L1224*$O1224/ref!$B$3</f>
        <v>23.424581445611885</v>
      </c>
      <c r="V1224">
        <f>N1224*$O1224/ref!$B$3</f>
        <v>225.41832029475563</v>
      </c>
      <c r="W1224">
        <f t="shared" si="221"/>
        <v>11</v>
      </c>
      <c r="X1224" t="str">
        <f t="shared" si="222"/>
        <v>11 1973</v>
      </c>
      <c r="AB1224" s="1"/>
    </row>
    <row r="1225" spans="1:28" x14ac:dyDescent="0.3">
      <c r="A1225">
        <v>408</v>
      </c>
      <c r="B1225">
        <v>3</v>
      </c>
      <c r="C1225">
        <f>RS_wells_scenario_1_bgw!C1225-RS_wells_baseline_bgw!C1225</f>
        <v>623596.73809999228</v>
      </c>
      <c r="D1225">
        <f>RS_wells_scenario_1_bgw!D1225-RS_wells_baseline_bgw!D1225</f>
        <v>-2.8612999999895692</v>
      </c>
      <c r="E1225">
        <f>RS_wells_scenario_1_bgw!E1225-RS_wells_baseline_bgw!E1225</f>
        <v>0</v>
      </c>
      <c r="F1225">
        <f>RS_wells_scenario_1_bgw!F1225-RS_wells_baseline_bgw!F1225</f>
        <v>0</v>
      </c>
      <c r="G1225">
        <f>RS_wells_scenario_1_bgw!G1225-RS_wells_baseline_bgw!G1225</f>
        <v>0</v>
      </c>
      <c r="H1225" s="19">
        <f>RS_wells_scenario_1_bgw!H1225-RS_wells_baseline_bgw!H1225</f>
        <v>-20094.350299999118</v>
      </c>
      <c r="I1225">
        <f>RS_wells_scenario_1_bgw!I1225-RS_wells_baseline_bgw!I1225</f>
        <v>-386747.93469999731</v>
      </c>
      <c r="J1225">
        <f>RS_wells_scenario_1_bgw!J1225-RS_wells_baseline_bgw!J1225</f>
        <v>27.322300000116229</v>
      </c>
      <c r="K1225">
        <f>RS_wells_scenario_1_bgw!K1225-RS_wells_baseline_bgw!K1225</f>
        <v>-21104.239999998361</v>
      </c>
      <c r="L1225">
        <f>RS_wells_scenario_1_bgw!L1225-RS_wells_baseline_bgw!L1225</f>
        <v>99620.376199997962</v>
      </c>
      <c r="M1225">
        <f>RS_wells_scenario_1_bgw!M1225-RS_wells_baseline_bgw!M1225</f>
        <v>0</v>
      </c>
      <c r="N1225">
        <f>RS_wells_scenario_1_bgw!N1225-RS_wells_baseline_bgw!N1225</f>
        <v>866170.14030000567</v>
      </c>
      <c r="O1225">
        <v>10.145833333333334</v>
      </c>
      <c r="P1225">
        <f t="shared" si="218"/>
        <v>1973</v>
      </c>
      <c r="Q1225" s="2">
        <f t="shared" si="219"/>
        <v>26998.499999998839</v>
      </c>
      <c r="R1225">
        <f t="shared" si="220"/>
        <v>-20.303882946162766</v>
      </c>
      <c r="S1225">
        <f>I1225*$O1225/ref!$B$3</f>
        <v>-90.079891815359417</v>
      </c>
      <c r="T1225">
        <f>K1225*$O1225/ref!$B$3</f>
        <v>-4.9155211585548679</v>
      </c>
      <c r="U1225">
        <f>L1225*$O1225/ref!$B$3</f>
        <v>23.203207840430352</v>
      </c>
      <c r="V1225">
        <f>N1225*$O1225/ref!$B$3</f>
        <v>201.74513043603784</v>
      </c>
      <c r="W1225">
        <f t="shared" si="221"/>
        <v>11</v>
      </c>
      <c r="X1225" t="str">
        <f t="shared" si="222"/>
        <v>11 1973</v>
      </c>
      <c r="AB1225" s="1"/>
    </row>
    <row r="1226" spans="1:28" x14ac:dyDescent="0.3">
      <c r="A1226">
        <v>409</v>
      </c>
      <c r="B1226">
        <v>1</v>
      </c>
      <c r="C1226">
        <f>RS_wells_scenario_1_bgw!C1226-RS_wells_baseline_bgw!C1226</f>
        <v>582826.55309998989</v>
      </c>
      <c r="D1226">
        <f>RS_wells_scenario_1_bgw!D1226-RS_wells_baseline_bgw!D1226</f>
        <v>-2.8980999999912456</v>
      </c>
      <c r="E1226">
        <f>RS_wells_scenario_1_bgw!E1226-RS_wells_baseline_bgw!E1226</f>
        <v>0</v>
      </c>
      <c r="F1226">
        <f>RS_wells_scenario_1_bgw!F1226-RS_wells_baseline_bgw!F1226</f>
        <v>0</v>
      </c>
      <c r="G1226">
        <f>RS_wells_scenario_1_bgw!G1226-RS_wells_baseline_bgw!G1226</f>
        <v>0</v>
      </c>
      <c r="H1226" s="19">
        <f>RS_wells_scenario_1_bgw!H1226-RS_wells_baseline_bgw!H1226</f>
        <v>9958.8225999996066</v>
      </c>
      <c r="I1226">
        <f>RS_wells_scenario_1_bgw!I1226-RS_wells_baseline_bgw!I1226</f>
        <v>-278524.16510000825</v>
      </c>
      <c r="J1226">
        <f>RS_wells_scenario_1_bgw!J1226-RS_wells_baseline_bgw!J1226</f>
        <v>27.852200000546873</v>
      </c>
      <c r="K1226">
        <f>RS_wells_scenario_1_bgw!K1226-RS_wells_baseline_bgw!K1226</f>
        <v>-21104.239999998361</v>
      </c>
      <c r="L1226">
        <f>RS_wells_scenario_1_bgw!L1226-RS_wells_baseline_bgw!L1226</f>
        <v>0.27079999999841675</v>
      </c>
      <c r="M1226">
        <f>RS_wells_scenario_1_bgw!M1226-RS_wells_baseline_bgw!M1226</f>
        <v>0</v>
      </c>
      <c r="N1226">
        <f>RS_wells_scenario_1_bgw!N1226-RS_wells_baseline_bgw!N1226</f>
        <v>888142.1140999943</v>
      </c>
      <c r="O1226">
        <v>10.145833333333334</v>
      </c>
      <c r="P1226">
        <f t="shared" si="218"/>
        <v>1973</v>
      </c>
      <c r="Q1226" s="2">
        <f t="shared" si="219"/>
        <v>27008.645833332172</v>
      </c>
      <c r="R1226">
        <f t="shared" si="220"/>
        <v>-20.11874665521179</v>
      </c>
      <c r="S1226">
        <f>I1226*$O1226/ref!$B$3</f>
        <v>-64.872813553960057</v>
      </c>
      <c r="T1226">
        <f>K1226*$O1226/ref!$B$3</f>
        <v>-4.9155211585548679</v>
      </c>
      <c r="U1226">
        <f>L1226*$O1226/ref!$B$3</f>
        <v>6.3073729721088226E-5</v>
      </c>
      <c r="V1226">
        <f>N1226*$O1226/ref!$B$3</f>
        <v>206.86276092683332</v>
      </c>
      <c r="W1226">
        <f t="shared" si="221"/>
        <v>12</v>
      </c>
      <c r="X1226" t="str">
        <f t="shared" si="222"/>
        <v>12 1973</v>
      </c>
      <c r="AB1226" s="1"/>
    </row>
    <row r="1227" spans="1:28" x14ac:dyDescent="0.3">
      <c r="A1227">
        <v>409</v>
      </c>
      <c r="B1227">
        <v>2</v>
      </c>
      <c r="C1227">
        <f>RS_wells_scenario_1_bgw!C1227-RS_wells_baseline_bgw!C1227</f>
        <v>592125.11320000887</v>
      </c>
      <c r="D1227">
        <f>RS_wells_scenario_1_bgw!D1227-RS_wells_baseline_bgw!D1227</f>
        <v>-2.9375</v>
      </c>
      <c r="E1227">
        <f>RS_wells_scenario_1_bgw!E1227-RS_wells_baseline_bgw!E1227</f>
        <v>0</v>
      </c>
      <c r="F1227">
        <f>RS_wells_scenario_1_bgw!F1227-RS_wells_baseline_bgw!F1227</f>
        <v>0</v>
      </c>
      <c r="G1227">
        <f>RS_wells_scenario_1_bgw!G1227-RS_wells_baseline_bgw!G1227</f>
        <v>0</v>
      </c>
      <c r="H1227" s="19">
        <f>RS_wells_scenario_1_bgw!H1227-RS_wells_baseline_bgw!H1227</f>
        <v>18170.722699999809</v>
      </c>
      <c r="I1227">
        <f>RS_wells_scenario_1_bgw!I1227-RS_wells_baseline_bgw!I1227</f>
        <v>-256761.91340000182</v>
      </c>
      <c r="J1227">
        <f>RS_wells_scenario_1_bgw!J1227-RS_wells_baseline_bgw!J1227</f>
        <v>28.374900000169873</v>
      </c>
      <c r="K1227">
        <f>RS_wells_scenario_1_bgw!K1227-RS_wells_baseline_bgw!K1227</f>
        <v>-21104.239999998361</v>
      </c>
      <c r="L1227">
        <f>RS_wells_scenario_1_bgw!L1227-RS_wells_baseline_bgw!L1227</f>
        <v>0.24820000000181608</v>
      </c>
      <c r="M1227">
        <f>RS_wells_scenario_1_bgw!M1227-RS_wells_baseline_bgw!M1227</f>
        <v>0</v>
      </c>
      <c r="N1227">
        <f>RS_wells_scenario_1_bgw!N1227-RS_wells_baseline_bgw!N1227</f>
        <v>885036.28479999304</v>
      </c>
      <c r="O1227">
        <v>10.145833333333334</v>
      </c>
      <c r="P1227">
        <f t="shared" si="218"/>
        <v>1973</v>
      </c>
      <c r="Q1227" s="2">
        <f t="shared" si="219"/>
        <v>27018.791666665504</v>
      </c>
      <c r="R1227">
        <f t="shared" si="220"/>
        <v>-19.859463049255286</v>
      </c>
      <c r="S1227">
        <f>I1227*$O1227/ref!$B$3</f>
        <v>-59.804030755376161</v>
      </c>
      <c r="T1227">
        <f>K1227*$O1227/ref!$B$3</f>
        <v>-4.9155211585548679</v>
      </c>
      <c r="U1227">
        <f>L1227*$O1227/ref!$B$3</f>
        <v>5.7809821702290156E-5</v>
      </c>
      <c r="V1227">
        <f>N1227*$O1227/ref!$B$3</f>
        <v>206.13936270737517</v>
      </c>
      <c r="W1227">
        <f t="shared" si="221"/>
        <v>12</v>
      </c>
      <c r="X1227" t="str">
        <f t="shared" si="222"/>
        <v>12 1973</v>
      </c>
      <c r="AB1227" s="1"/>
    </row>
    <row r="1228" spans="1:28" x14ac:dyDescent="0.3">
      <c r="A1228">
        <v>409</v>
      </c>
      <c r="B1228">
        <v>3</v>
      </c>
      <c r="C1228">
        <f>RS_wells_scenario_1_bgw!C1228-RS_wells_baseline_bgw!C1228</f>
        <v>599337.28100000322</v>
      </c>
      <c r="D1228">
        <f>RS_wells_scenario_1_bgw!D1228-RS_wells_baseline_bgw!D1228</f>
        <v>-2.9796000000205822</v>
      </c>
      <c r="E1228">
        <f>RS_wells_scenario_1_bgw!E1228-RS_wells_baseline_bgw!E1228</f>
        <v>0</v>
      </c>
      <c r="F1228">
        <f>RS_wells_scenario_1_bgw!F1228-RS_wells_baseline_bgw!F1228</f>
        <v>0</v>
      </c>
      <c r="G1228">
        <f>RS_wells_scenario_1_bgw!G1228-RS_wells_baseline_bgw!G1228</f>
        <v>0</v>
      </c>
      <c r="H1228" s="19">
        <f>RS_wells_scenario_1_bgw!H1228-RS_wells_baseline_bgw!H1228</f>
        <v>28595.214800000191</v>
      </c>
      <c r="I1228">
        <f>RS_wells_scenario_1_bgw!I1228-RS_wells_baseline_bgw!I1228</f>
        <v>-240313.21420000494</v>
      </c>
      <c r="J1228">
        <f>RS_wells_scenario_1_bgw!J1228-RS_wells_baseline_bgw!J1228</f>
        <v>28.893099999986589</v>
      </c>
      <c r="K1228">
        <f>RS_wells_scenario_1_bgw!K1228-RS_wells_baseline_bgw!K1228</f>
        <v>-21104.239999998361</v>
      </c>
      <c r="L1228">
        <f>RS_wells_scenario_1_bgw!L1228-RS_wells_baseline_bgw!L1228</f>
        <v>-3.9500000013504177E-2</v>
      </c>
      <c r="M1228">
        <f>RS_wells_scenario_1_bgw!M1228-RS_wells_baseline_bgw!M1228</f>
        <v>0</v>
      </c>
      <c r="N1228">
        <f>RS_wells_scenario_1_bgw!N1228-RS_wells_baseline_bgw!N1228</f>
        <v>883768.28540000319</v>
      </c>
      <c r="O1228">
        <v>10.145833333333334</v>
      </c>
      <c r="P1228">
        <f t="shared" si="218"/>
        <v>1973</v>
      </c>
      <c r="Q1228" s="2">
        <f t="shared" si="219"/>
        <v>27028.937499998836</v>
      </c>
      <c r="R1228">
        <f t="shared" si="220"/>
        <v>-19.591593828178762</v>
      </c>
      <c r="S1228">
        <f>I1228*$O1228/ref!$B$3</f>
        <v>-55.972860860213125</v>
      </c>
      <c r="T1228">
        <f>K1228*$O1228/ref!$B$3</f>
        <v>-4.9155211585548679</v>
      </c>
      <c r="U1228">
        <f>L1228*$O1228/ref!$B$3</f>
        <v>-9.2001932232249263E-6</v>
      </c>
      <c r="V1228">
        <f>N1228*$O1228/ref!$B$3</f>
        <v>205.84402499894858</v>
      </c>
      <c r="W1228">
        <f t="shared" si="221"/>
        <v>12</v>
      </c>
      <c r="X1228" t="str">
        <f t="shared" si="222"/>
        <v>12 1973</v>
      </c>
      <c r="AB1228" s="1"/>
    </row>
    <row r="1229" spans="1:28" x14ac:dyDescent="0.3">
      <c r="A1229">
        <v>410</v>
      </c>
      <c r="B1229">
        <v>1</v>
      </c>
      <c r="C1229">
        <f>RS_wells_scenario_1_bgw!C1229-RS_wells_baseline_bgw!C1229</f>
        <v>721003.88729998469</v>
      </c>
      <c r="D1229">
        <f>RS_wells_scenario_1_bgw!D1229-RS_wells_baseline_bgw!D1229</f>
        <v>-3.024100000038743</v>
      </c>
      <c r="E1229">
        <f>RS_wells_scenario_1_bgw!E1229-RS_wells_baseline_bgw!E1229</f>
        <v>0</v>
      </c>
      <c r="F1229">
        <f>RS_wells_scenario_1_bgw!F1229-RS_wells_baseline_bgw!F1229</f>
        <v>0</v>
      </c>
      <c r="G1229">
        <f>RS_wells_scenario_1_bgw!G1229-RS_wells_baseline_bgw!G1229</f>
        <v>0</v>
      </c>
      <c r="H1229" s="19">
        <f>RS_wells_scenario_1_bgw!H1229-RS_wells_baseline_bgw!H1229</f>
        <v>107251.43519999832</v>
      </c>
      <c r="I1229">
        <f>RS_wells_scenario_1_bgw!I1229-RS_wells_baseline_bgw!I1229</f>
        <v>-197616.46940000355</v>
      </c>
      <c r="J1229">
        <f>RS_wells_scenario_1_bgw!J1229-RS_wells_baseline_bgw!J1229</f>
        <v>29.403199999593198</v>
      </c>
      <c r="K1229">
        <f>RS_wells_scenario_1_bgw!K1229-RS_wells_baseline_bgw!K1229</f>
        <v>-21104.240000000224</v>
      </c>
      <c r="L1229">
        <f>RS_wells_scenario_1_bgw!L1229-RS_wells_baseline_bgw!L1229</f>
        <v>141732.39100000262</v>
      </c>
      <c r="M1229">
        <f>RS_wells_scenario_1_bgw!M1229-RS_wells_baseline_bgw!M1229</f>
        <v>0</v>
      </c>
      <c r="N1229">
        <f>RS_wells_scenario_1_bgw!N1229-RS_wells_baseline_bgw!N1229</f>
        <v>942641.58200000226</v>
      </c>
      <c r="O1229">
        <v>10.145833333333334</v>
      </c>
      <c r="P1229">
        <f t="shared" si="218"/>
        <v>1974</v>
      </c>
      <c r="Q1229" s="2">
        <f t="shared" si="219"/>
        <v>27039.083333332168</v>
      </c>
      <c r="R1229">
        <f t="shared" si="220"/>
        <v>-19.138376788087147</v>
      </c>
      <c r="S1229">
        <f>I1229*$O1229/ref!$B$3</f>
        <v>-46.028093720252592</v>
      </c>
      <c r="T1229">
        <f>K1229*$O1229/ref!$B$3</f>
        <v>-4.9155211585553023</v>
      </c>
      <c r="U1229">
        <f>L1229*$O1229/ref!$B$3</f>
        <v>33.011781841617541</v>
      </c>
      <c r="V1229">
        <f>N1229*$O1229/ref!$B$3</f>
        <v>219.55657447294971</v>
      </c>
      <c r="W1229">
        <f t="shared" si="221"/>
        <v>1</v>
      </c>
      <c r="X1229" t="str">
        <f t="shared" si="222"/>
        <v>1 1974</v>
      </c>
      <c r="AB1229" s="1"/>
    </row>
    <row r="1230" spans="1:28" x14ac:dyDescent="0.3">
      <c r="A1230">
        <v>410</v>
      </c>
      <c r="B1230">
        <v>2</v>
      </c>
      <c r="C1230">
        <f>RS_wells_scenario_1_bgw!C1230-RS_wells_baseline_bgw!C1230</f>
        <v>701462.18039998412</v>
      </c>
      <c r="D1230">
        <f>RS_wells_scenario_1_bgw!D1230-RS_wells_baseline_bgw!D1230</f>
        <v>-3.070899999991525</v>
      </c>
      <c r="E1230">
        <f>RS_wells_scenario_1_bgw!E1230-RS_wells_baseline_bgw!E1230</f>
        <v>0</v>
      </c>
      <c r="F1230">
        <f>RS_wells_scenario_1_bgw!F1230-RS_wells_baseline_bgw!F1230</f>
        <v>0</v>
      </c>
      <c r="G1230">
        <f>RS_wells_scenario_1_bgw!G1230-RS_wells_baseline_bgw!G1230</f>
        <v>0</v>
      </c>
      <c r="H1230" s="19">
        <f>RS_wells_scenario_1_bgw!H1230-RS_wells_baseline_bgw!H1230</f>
        <v>80223.400100000203</v>
      </c>
      <c r="I1230">
        <f>RS_wells_scenario_1_bgw!I1230-RS_wells_baseline_bgw!I1230</f>
        <v>-220851.04770000279</v>
      </c>
      <c r="J1230">
        <f>RS_wells_scenario_1_bgw!J1230-RS_wells_baseline_bgw!J1230</f>
        <v>29.913100000470877</v>
      </c>
      <c r="K1230">
        <f>RS_wells_scenario_1_bgw!K1230-RS_wells_baseline_bgw!K1230</f>
        <v>-21104.240000000224</v>
      </c>
      <c r="L1230">
        <f>RS_wells_scenario_1_bgw!L1230-RS_wells_baseline_bgw!L1230</f>
        <v>139359.19739999995</v>
      </c>
      <c r="M1230">
        <f>RS_wells_scenario_1_bgw!M1230-RS_wells_baseline_bgw!M1230</f>
        <v>0</v>
      </c>
      <c r="N1230">
        <f>RS_wells_scenario_1_bgw!N1230-RS_wells_baseline_bgw!N1230</f>
        <v>901458.04729999602</v>
      </c>
      <c r="O1230">
        <v>10.145833333333334</v>
      </c>
      <c r="P1230">
        <f t="shared" si="218"/>
        <v>1974</v>
      </c>
      <c r="Q1230" s="2">
        <f t="shared" si="219"/>
        <v>27049.2291666655</v>
      </c>
      <c r="R1230">
        <f t="shared" si="220"/>
        <v>-18.814081264604717</v>
      </c>
      <c r="S1230">
        <f>I1230*$O1230/ref!$B$3</f>
        <v>-51.439805359418692</v>
      </c>
      <c r="T1230">
        <f>K1230*$O1230/ref!$B$3</f>
        <v>-4.9155211585553023</v>
      </c>
      <c r="U1230">
        <f>L1230*$O1230/ref!$B$3</f>
        <v>32.459026406967389</v>
      </c>
      <c r="V1230">
        <f>N1230*$O1230/ref!$B$3</f>
        <v>209.96425860647102</v>
      </c>
      <c r="W1230">
        <f t="shared" si="221"/>
        <v>1</v>
      </c>
      <c r="X1230" t="str">
        <f t="shared" si="222"/>
        <v>1 1974</v>
      </c>
      <c r="AB1230" s="1"/>
    </row>
    <row r="1231" spans="1:28" x14ac:dyDescent="0.3">
      <c r="A1231">
        <v>410</v>
      </c>
      <c r="B1231">
        <v>3</v>
      </c>
      <c r="C1231">
        <f>RS_wells_scenario_1_bgw!C1231-RS_wells_baseline_bgw!C1231</f>
        <v>706654.08799999952</v>
      </c>
      <c r="D1231">
        <f>RS_wells_scenario_1_bgw!D1231-RS_wells_baseline_bgw!D1231</f>
        <v>-3.1199999999953434</v>
      </c>
      <c r="E1231">
        <f>RS_wells_scenario_1_bgw!E1231-RS_wells_baseline_bgw!E1231</f>
        <v>0</v>
      </c>
      <c r="F1231">
        <f>RS_wells_scenario_1_bgw!F1231-RS_wells_baseline_bgw!F1231</f>
        <v>0</v>
      </c>
      <c r="G1231">
        <f>RS_wells_scenario_1_bgw!G1231-RS_wells_baseline_bgw!G1231</f>
        <v>0</v>
      </c>
      <c r="H1231" s="19">
        <f>RS_wells_scenario_1_bgw!H1231-RS_wells_baseline_bgw!H1231</f>
        <v>67155.463799998164</v>
      </c>
      <c r="I1231">
        <f>RS_wells_scenario_1_bgw!I1231-RS_wells_baseline_bgw!I1231</f>
        <v>-206728.47659999877</v>
      </c>
      <c r="J1231">
        <f>RS_wells_scenario_1_bgw!J1231-RS_wells_baseline_bgw!J1231</f>
        <v>30.42339999973774</v>
      </c>
      <c r="K1231">
        <f>RS_wells_scenario_1_bgw!K1231-RS_wells_baseline_bgw!K1231</f>
        <v>-21104.240000000224</v>
      </c>
      <c r="L1231">
        <f>RS_wells_scenario_1_bgw!L1231-RS_wells_baseline_bgw!L1231</f>
        <v>137488.43760000169</v>
      </c>
      <c r="M1231">
        <f>RS_wells_scenario_1_bgw!M1231-RS_wells_baseline_bgw!M1231</f>
        <v>0</v>
      </c>
      <c r="N1231">
        <f>RS_wells_scenario_1_bgw!N1231-RS_wells_baseline_bgw!N1231</f>
        <v>875163.38400000334</v>
      </c>
      <c r="O1231">
        <v>10.145833333333334</v>
      </c>
      <c r="P1231">
        <f t="shared" si="218"/>
        <v>1974</v>
      </c>
      <c r="Q1231" s="2">
        <f t="shared" si="219"/>
        <v>27059.374999998832</v>
      </c>
      <c r="R1231">
        <f t="shared" si="220"/>
        <v>-18.511063463917644</v>
      </c>
      <c r="S1231">
        <f>I1231*$O1231/ref!$B$3</f>
        <v>-48.150428577536445</v>
      </c>
      <c r="T1231">
        <f>K1231*$O1231/ref!$B$3</f>
        <v>-4.9155211585553023</v>
      </c>
      <c r="U1231">
        <f>L1231*$O1231/ref!$B$3</f>
        <v>32.023295985996725</v>
      </c>
      <c r="V1231">
        <f>N1231*$O1231/ref!$B$3</f>
        <v>203.83980334022118</v>
      </c>
      <c r="W1231">
        <f t="shared" si="221"/>
        <v>1</v>
      </c>
      <c r="X1231" t="str">
        <f t="shared" si="222"/>
        <v>1 1974</v>
      </c>
      <c r="AB1231" s="1"/>
    </row>
    <row r="1232" spans="1:28" x14ac:dyDescent="0.3">
      <c r="A1232">
        <v>411</v>
      </c>
      <c r="B1232">
        <v>1</v>
      </c>
      <c r="C1232">
        <f>RS_wells_scenario_1_bgw!C1232-RS_wells_baseline_bgw!C1232</f>
        <v>989110.62610000372</v>
      </c>
      <c r="D1232">
        <f>RS_wells_scenario_1_bgw!D1232-RS_wells_baseline_bgw!D1232</f>
        <v>-3.1707999999634922</v>
      </c>
      <c r="E1232">
        <f>RS_wells_scenario_1_bgw!E1232-RS_wells_baseline_bgw!E1232</f>
        <v>0</v>
      </c>
      <c r="F1232">
        <f>RS_wells_scenario_1_bgw!F1232-RS_wells_baseline_bgw!F1232</f>
        <v>0</v>
      </c>
      <c r="G1232">
        <f>RS_wells_scenario_1_bgw!G1232-RS_wells_baseline_bgw!G1232</f>
        <v>0</v>
      </c>
      <c r="H1232" s="19">
        <f>RS_wells_scenario_1_bgw!H1232-RS_wells_baseline_bgw!H1232</f>
        <v>47069.931900002062</v>
      </c>
      <c r="I1232">
        <f>RS_wells_scenario_1_bgw!I1232-RS_wells_baseline_bgw!I1232</f>
        <v>-175608.56030000001</v>
      </c>
      <c r="J1232">
        <f>RS_wells_scenario_1_bgw!J1232-RS_wells_baseline_bgw!J1232</f>
        <v>30.921399999409914</v>
      </c>
      <c r="K1232">
        <f>RS_wells_scenario_1_bgw!K1232-RS_wells_baseline_bgw!K1232</f>
        <v>-21104.240000000224</v>
      </c>
      <c r="L1232">
        <f>RS_wells_scenario_1_bgw!L1232-RS_wells_baseline_bgw!L1232</f>
        <v>404132.29309999943</v>
      </c>
      <c r="M1232">
        <f>RS_wells_scenario_1_bgw!M1232-RS_wells_baseline_bgw!M1232</f>
        <v>0</v>
      </c>
      <c r="N1232">
        <f>RS_wells_scenario_1_bgw!N1232-RS_wells_baseline_bgw!N1232</f>
        <v>834851.06809999049</v>
      </c>
      <c r="O1232">
        <v>10.145833333333334</v>
      </c>
      <c r="P1232">
        <f t="shared" si="218"/>
        <v>1974</v>
      </c>
      <c r="Q1232" s="2">
        <f t="shared" si="219"/>
        <v>27069.520833332164</v>
      </c>
      <c r="R1232">
        <f t="shared" si="220"/>
        <v>-18.047677805268922</v>
      </c>
      <c r="S1232">
        <f>I1232*$O1232/ref!$B$3</f>
        <v>-40.902093312911319</v>
      </c>
      <c r="T1232">
        <f>K1232*$O1232/ref!$B$3</f>
        <v>-4.9155211585553023</v>
      </c>
      <c r="U1232">
        <f>L1232*$O1232/ref!$B$3</f>
        <v>94.128991974527352</v>
      </c>
      <c r="V1232">
        <f>N1232*$O1232/ref!$B$3</f>
        <v>194.45040851923372</v>
      </c>
      <c r="W1232">
        <f t="shared" si="221"/>
        <v>2</v>
      </c>
      <c r="X1232" t="str">
        <f t="shared" si="222"/>
        <v>2 1974</v>
      </c>
      <c r="AB1232" s="1"/>
    </row>
    <row r="1233" spans="1:28" x14ac:dyDescent="0.3">
      <c r="A1233">
        <v>411</v>
      </c>
      <c r="B1233">
        <v>2</v>
      </c>
      <c r="C1233">
        <f>RS_wells_scenario_1_bgw!C1233-RS_wells_baseline_bgw!C1233</f>
        <v>968683.47129997611</v>
      </c>
      <c r="D1233">
        <f>RS_wells_scenario_1_bgw!D1233-RS_wells_baseline_bgw!D1233</f>
        <v>-3.2234000000171363</v>
      </c>
      <c r="E1233">
        <f>RS_wells_scenario_1_bgw!E1233-RS_wells_baseline_bgw!E1233</f>
        <v>0</v>
      </c>
      <c r="F1233">
        <f>RS_wells_scenario_1_bgw!F1233-RS_wells_baseline_bgw!F1233</f>
        <v>0</v>
      </c>
      <c r="G1233">
        <f>RS_wells_scenario_1_bgw!G1233-RS_wells_baseline_bgw!G1233</f>
        <v>0</v>
      </c>
      <c r="H1233" s="19">
        <f>RS_wells_scenario_1_bgw!H1233-RS_wells_baseline_bgw!H1233</f>
        <v>33761.294100001454</v>
      </c>
      <c r="I1233">
        <f>RS_wells_scenario_1_bgw!I1233-RS_wells_baseline_bgw!I1233</f>
        <v>-167697.17200000212</v>
      </c>
      <c r="J1233">
        <f>RS_wells_scenario_1_bgw!J1233-RS_wells_baseline_bgw!J1233</f>
        <v>31.422600000165403</v>
      </c>
      <c r="K1233">
        <f>RS_wells_scenario_1_bgw!K1233-RS_wells_baseline_bgw!K1233</f>
        <v>-21104.240000000224</v>
      </c>
      <c r="L1233">
        <f>RS_wells_scenario_1_bgw!L1233-RS_wells_baseline_bgw!L1233</f>
        <v>393742.13189999759</v>
      </c>
      <c r="M1233">
        <f>RS_wells_scenario_1_bgw!M1233-RS_wells_baseline_bgw!M1233</f>
        <v>0</v>
      </c>
      <c r="N1233">
        <f>RS_wells_scenario_1_bgw!N1233-RS_wells_baseline_bgw!N1233</f>
        <v>802933.52270001173</v>
      </c>
      <c r="O1233">
        <v>10.145833333333334</v>
      </c>
      <c r="P1233">
        <f t="shared" si="218"/>
        <v>1974</v>
      </c>
      <c r="Q1233" s="2">
        <f t="shared" si="219"/>
        <v>27079.666666665496</v>
      </c>
      <c r="R1233">
        <f t="shared" si="220"/>
        <v>-17.621356898052927</v>
      </c>
      <c r="S1233">
        <f>I1233*$O1233/ref!$B$3</f>
        <v>-39.059402148378211</v>
      </c>
      <c r="T1233">
        <f>K1233*$O1233/ref!$B$3</f>
        <v>-4.9155211585553023</v>
      </c>
      <c r="U1233">
        <f>L1233*$O1233/ref!$B$3</f>
        <v>91.708954237114909</v>
      </c>
      <c r="V1233">
        <f>N1233*$O1233/ref!$B$3</f>
        <v>187.01629244858898</v>
      </c>
      <c r="W1233">
        <f t="shared" si="221"/>
        <v>2</v>
      </c>
      <c r="X1233" t="str">
        <f t="shared" si="222"/>
        <v>2 1974</v>
      </c>
      <c r="AB1233" s="1"/>
    </row>
    <row r="1234" spans="1:28" x14ac:dyDescent="0.3">
      <c r="A1234">
        <v>411</v>
      </c>
      <c r="B1234">
        <v>3</v>
      </c>
      <c r="C1234">
        <f>RS_wells_scenario_1_bgw!C1234-RS_wells_baseline_bgw!C1234</f>
        <v>950294.44120001793</v>
      </c>
      <c r="D1234">
        <f>RS_wells_scenario_1_bgw!D1234-RS_wells_baseline_bgw!D1234</f>
        <v>-3.2775000000256114</v>
      </c>
      <c r="E1234">
        <f>RS_wells_scenario_1_bgw!E1234-RS_wells_baseline_bgw!E1234</f>
        <v>0</v>
      </c>
      <c r="F1234">
        <f>RS_wells_scenario_1_bgw!F1234-RS_wells_baseline_bgw!F1234</f>
        <v>0</v>
      </c>
      <c r="G1234">
        <f>RS_wells_scenario_1_bgw!G1234-RS_wells_baseline_bgw!G1234</f>
        <v>0</v>
      </c>
      <c r="H1234" s="19">
        <f>RS_wells_scenario_1_bgw!H1234-RS_wells_baseline_bgw!H1234</f>
        <v>35413.099100001156</v>
      </c>
      <c r="I1234">
        <f>RS_wells_scenario_1_bgw!I1234-RS_wells_baseline_bgw!I1234</f>
        <v>-150118.48369999975</v>
      </c>
      <c r="J1234">
        <f>RS_wells_scenario_1_bgw!J1234-RS_wells_baseline_bgw!J1234</f>
        <v>31.927299999631941</v>
      </c>
      <c r="K1234">
        <f>RS_wells_scenario_1_bgw!K1234-RS_wells_baseline_bgw!K1234</f>
        <v>-21104.240000000224</v>
      </c>
      <c r="L1234">
        <f>RS_wells_scenario_1_bgw!L1234-RS_wells_baseline_bgw!L1234</f>
        <v>383027.12510000169</v>
      </c>
      <c r="M1234">
        <f>RS_wells_scenario_1_bgw!M1234-RS_wells_baseline_bgw!M1234</f>
        <v>0</v>
      </c>
      <c r="N1234">
        <f>RS_wells_scenario_1_bgw!N1234-RS_wells_baseline_bgw!N1234</f>
        <v>781630.24920000136</v>
      </c>
      <c r="O1234">
        <v>10.145833333333334</v>
      </c>
      <c r="P1234">
        <f t="shared" si="218"/>
        <v>1974</v>
      </c>
      <c r="Q1234" s="2">
        <f t="shared" si="219"/>
        <v>27089.812499998829</v>
      </c>
      <c r="R1234">
        <f t="shared" si="220"/>
        <v>-17.095467356242846</v>
      </c>
      <c r="S1234">
        <f>I1234*$O1234/ref!$B$3</f>
        <v>-34.965039391021904</v>
      </c>
      <c r="T1234">
        <f>K1234*$O1234/ref!$B$3</f>
        <v>-4.9155211585553023</v>
      </c>
      <c r="U1234">
        <f>L1234*$O1234/ref!$B$3</f>
        <v>89.213254669661026</v>
      </c>
      <c r="V1234">
        <f>N1234*$O1234/ref!$B$3</f>
        <v>182.05441314680931</v>
      </c>
      <c r="W1234">
        <f t="shared" si="221"/>
        <v>2</v>
      </c>
      <c r="X1234" t="str">
        <f t="shared" si="222"/>
        <v>2 1974</v>
      </c>
      <c r="AB1234" s="1"/>
    </row>
    <row r="1235" spans="1:28" x14ac:dyDescent="0.3">
      <c r="A1235">
        <v>412</v>
      </c>
      <c r="B1235">
        <v>1</v>
      </c>
      <c r="C1235">
        <f>RS_wells_scenario_1_bgw!C1235-RS_wells_baseline_bgw!C1235</f>
        <v>860181.53660002351</v>
      </c>
      <c r="D1235">
        <f>RS_wells_scenario_1_bgw!D1235-RS_wells_baseline_bgw!D1235</f>
        <v>-3.3330999999889173</v>
      </c>
      <c r="E1235">
        <f>RS_wells_scenario_1_bgw!E1235-RS_wells_baseline_bgw!E1235</f>
        <v>0</v>
      </c>
      <c r="F1235">
        <f>RS_wells_scenario_1_bgw!F1235-RS_wells_baseline_bgw!F1235</f>
        <v>0</v>
      </c>
      <c r="G1235">
        <f>RS_wells_scenario_1_bgw!G1235-RS_wells_baseline_bgw!G1235</f>
        <v>0</v>
      </c>
      <c r="H1235" s="19">
        <f>RS_wells_scenario_1_bgw!H1235-RS_wells_baseline_bgw!H1235</f>
        <v>28081.192699998617</v>
      </c>
      <c r="I1235">
        <f>RS_wells_scenario_1_bgw!I1235-RS_wells_baseline_bgw!I1235</f>
        <v>-151409.28510000184</v>
      </c>
      <c r="J1235">
        <f>RS_wells_scenario_1_bgw!J1235-RS_wells_baseline_bgw!J1235</f>
        <v>32.443299999460578</v>
      </c>
      <c r="K1235">
        <f>RS_wells_scenario_1_bgw!K1235-RS_wells_baseline_bgw!K1235</f>
        <v>-21104.240000000224</v>
      </c>
      <c r="L1235">
        <f>RS_wells_scenario_1_bgw!L1235-RS_wells_baseline_bgw!L1235</f>
        <v>293280.53829999268</v>
      </c>
      <c r="M1235">
        <f>RS_wells_scenario_1_bgw!M1235-RS_wells_baseline_bgw!M1235</f>
        <v>0</v>
      </c>
      <c r="N1235">
        <f>RS_wells_scenario_1_bgw!N1235-RS_wells_baseline_bgw!N1235</f>
        <v>768681.98700000346</v>
      </c>
      <c r="O1235">
        <v>10.145833333333334</v>
      </c>
      <c r="P1235">
        <f t="shared" si="218"/>
        <v>1974</v>
      </c>
      <c r="Q1235" s="2">
        <f t="shared" si="219"/>
        <v>27099.958333332161</v>
      </c>
      <c r="R1235">
        <f t="shared" si="220"/>
        <v>-16.966799411225768</v>
      </c>
      <c r="S1235">
        <f>I1235*$O1235/ref!$B$3</f>
        <v>-35.265688056560343</v>
      </c>
      <c r="T1235">
        <f>K1235*$O1235/ref!$B$3</f>
        <v>-4.9155211585553023</v>
      </c>
      <c r="U1235">
        <f>L1235*$O1235/ref!$B$3</f>
        <v>68.309813165794509</v>
      </c>
      <c r="V1235">
        <f>N1235*$O1235/ref!$B$3</f>
        <v>179.03855203024645</v>
      </c>
      <c r="W1235">
        <f t="shared" si="221"/>
        <v>3</v>
      </c>
      <c r="X1235" t="str">
        <f t="shared" si="222"/>
        <v>3 1974</v>
      </c>
      <c r="AB1235" s="1"/>
    </row>
    <row r="1236" spans="1:28" x14ac:dyDescent="0.3">
      <c r="A1236">
        <v>412</v>
      </c>
      <c r="B1236">
        <v>2</v>
      </c>
      <c r="C1236">
        <f>RS_wells_scenario_1_bgw!C1236-RS_wells_baseline_bgw!C1236</f>
        <v>843900.92130002379</v>
      </c>
      <c r="D1236">
        <f>RS_wells_scenario_1_bgw!D1236-RS_wells_baseline_bgw!D1236</f>
        <v>-3.3898999999510124</v>
      </c>
      <c r="E1236">
        <f>RS_wells_scenario_1_bgw!E1236-RS_wells_baseline_bgw!E1236</f>
        <v>0</v>
      </c>
      <c r="F1236">
        <f>RS_wells_scenario_1_bgw!F1236-RS_wells_baseline_bgw!F1236</f>
        <v>0</v>
      </c>
      <c r="G1236">
        <f>RS_wells_scenario_1_bgw!G1236-RS_wells_baseline_bgw!G1236</f>
        <v>0</v>
      </c>
      <c r="H1236" s="19">
        <f>RS_wells_scenario_1_bgw!H1236-RS_wells_baseline_bgw!H1236</f>
        <v>29662.458499997854</v>
      </c>
      <c r="I1236">
        <f>RS_wells_scenario_1_bgw!I1236-RS_wells_baseline_bgw!I1236</f>
        <v>-146442.85110000148</v>
      </c>
      <c r="J1236">
        <f>RS_wells_scenario_1_bgw!J1236-RS_wells_baseline_bgw!J1236</f>
        <v>32.96199999935925</v>
      </c>
      <c r="K1236">
        <f>RS_wells_scenario_1_bgw!K1236-RS_wells_baseline_bgw!K1236</f>
        <v>-21104.240000000224</v>
      </c>
      <c r="L1236">
        <f>RS_wells_scenario_1_bgw!L1236-RS_wells_baseline_bgw!L1236</f>
        <v>286532.08069999516</v>
      </c>
      <c r="M1236">
        <f>RS_wells_scenario_1_bgw!M1236-RS_wells_baseline_bgw!M1236</f>
        <v>0</v>
      </c>
      <c r="N1236">
        <f>RS_wells_scenario_1_bgw!N1236-RS_wells_baseline_bgw!N1236</f>
        <v>753612.77480000257</v>
      </c>
      <c r="O1236">
        <v>10.145833333333334</v>
      </c>
      <c r="P1236">
        <f t="shared" si="218"/>
        <v>1974</v>
      </c>
      <c r="Q1236" s="2">
        <f t="shared" si="219"/>
        <v>27110.104166665493</v>
      </c>
      <c r="R1236">
        <f t="shared" si="220"/>
        <v>-16.585345161512137</v>
      </c>
      <c r="S1236">
        <f>I1236*$O1236/ref!$B$3</f>
        <v>-34.108924704287539</v>
      </c>
      <c r="T1236">
        <f>K1236*$O1236/ref!$B$3</f>
        <v>-4.9155211585553023</v>
      </c>
      <c r="U1236">
        <f>L1236*$O1236/ref!$B$3</f>
        <v>66.737987498516247</v>
      </c>
      <c r="V1236">
        <f>N1236*$O1236/ref!$B$3</f>
        <v>175.52868712102142</v>
      </c>
      <c r="W1236">
        <f t="shared" si="221"/>
        <v>3</v>
      </c>
      <c r="X1236" t="str">
        <f t="shared" si="222"/>
        <v>3 1974</v>
      </c>
      <c r="AB1236" s="1"/>
    </row>
    <row r="1237" spans="1:28" x14ac:dyDescent="0.3">
      <c r="A1237">
        <v>412</v>
      </c>
      <c r="B1237">
        <v>3</v>
      </c>
      <c r="C1237">
        <f>RS_wells_scenario_1_bgw!C1237-RS_wells_baseline_bgw!C1237</f>
        <v>826573.25789999962</v>
      </c>
      <c r="D1237">
        <f>RS_wells_scenario_1_bgw!D1237-RS_wells_baseline_bgw!D1237</f>
        <v>-3.4479000000283122</v>
      </c>
      <c r="E1237">
        <f>RS_wells_scenario_1_bgw!E1237-RS_wells_baseline_bgw!E1237</f>
        <v>0</v>
      </c>
      <c r="F1237">
        <f>RS_wells_scenario_1_bgw!F1237-RS_wells_baseline_bgw!F1237</f>
        <v>0</v>
      </c>
      <c r="G1237">
        <f>RS_wells_scenario_1_bgw!G1237-RS_wells_baseline_bgw!G1237</f>
        <v>0</v>
      </c>
      <c r="H1237" s="19">
        <f>RS_wells_scenario_1_bgw!H1237-RS_wells_baseline_bgw!H1237</f>
        <v>27412.890500001609</v>
      </c>
      <c r="I1237">
        <f>RS_wells_scenario_1_bgw!I1237-RS_wells_baseline_bgw!I1237</f>
        <v>-143188.87790000066</v>
      </c>
      <c r="J1237">
        <f>RS_wells_scenario_1_bgw!J1237-RS_wells_baseline_bgw!J1237</f>
        <v>33.48340000025928</v>
      </c>
      <c r="K1237">
        <f>RS_wells_scenario_1_bgw!K1237-RS_wells_baseline_bgw!K1237</f>
        <v>-21104.240000000224</v>
      </c>
      <c r="L1237">
        <f>RS_wells_scenario_1_bgw!L1237-RS_wells_baseline_bgw!L1237</f>
        <v>280534.59279999137</v>
      </c>
      <c r="M1237">
        <f>RS_wells_scenario_1_bgw!M1237-RS_wells_baseline_bgw!M1237</f>
        <v>0</v>
      </c>
      <c r="N1237">
        <f>RS_wells_scenario_1_bgw!N1237-RS_wells_baseline_bgw!N1237</f>
        <v>737022.10619999468</v>
      </c>
      <c r="O1237">
        <v>10.145833333333334</v>
      </c>
      <c r="P1237">
        <f t="shared" si="218"/>
        <v>1974</v>
      </c>
      <c r="Q1237" s="2">
        <f t="shared" si="219"/>
        <v>27120.249999998825</v>
      </c>
      <c r="R1237">
        <f t="shared" si="220"/>
        <v>-16.256797610538214</v>
      </c>
      <c r="S1237">
        <f>I1237*$O1237/ref!$B$3</f>
        <v>-33.351021358136443</v>
      </c>
      <c r="T1237">
        <f>K1237*$O1237/ref!$B$3</f>
        <v>-4.9155211585553023</v>
      </c>
      <c r="U1237">
        <f>L1237*$O1237/ref!$B$3</f>
        <v>65.341074903196656</v>
      </c>
      <c r="V1237">
        <f>N1237*$O1237/ref!$B$3</f>
        <v>171.66445024075864</v>
      </c>
      <c r="W1237">
        <f t="shared" si="221"/>
        <v>3</v>
      </c>
      <c r="X1237" t="str">
        <f t="shared" si="222"/>
        <v>3 1974</v>
      </c>
      <c r="AB1237" s="1"/>
    </row>
    <row r="1238" spans="1:28" x14ac:dyDescent="0.3">
      <c r="A1238">
        <v>413</v>
      </c>
      <c r="B1238">
        <v>1</v>
      </c>
      <c r="C1238">
        <f>RS_wells_scenario_1_bgw!C1238-RS_wells_baseline_bgw!C1238</f>
        <v>88274.791899994016</v>
      </c>
      <c r="D1238">
        <f>RS_wells_scenario_1_bgw!D1238-RS_wells_baseline_bgw!D1238</f>
        <v>-4.6087999999872409</v>
      </c>
      <c r="E1238">
        <f>RS_wells_scenario_1_bgw!E1238-RS_wells_baseline_bgw!E1238</f>
        <v>-238894.1400000006</v>
      </c>
      <c r="F1238">
        <f>RS_wells_scenario_1_bgw!F1238-RS_wells_baseline_bgw!F1238</f>
        <v>0</v>
      </c>
      <c r="G1238">
        <f>RS_wells_scenario_1_bgw!G1238-RS_wells_baseline_bgw!G1238</f>
        <v>0</v>
      </c>
      <c r="H1238" s="19">
        <f>RS_wells_scenario_1_bgw!H1238-RS_wells_baseline_bgw!H1238</f>
        <v>16510.54619999975</v>
      </c>
      <c r="I1238">
        <f>RS_wells_scenario_1_bgw!I1238-RS_wells_baseline_bgw!I1238</f>
        <v>-134581.60689999908</v>
      </c>
      <c r="J1238">
        <f>RS_wells_scenario_1_bgw!J1238-RS_wells_baseline_bgw!J1238</f>
        <v>32.894199999980628</v>
      </c>
      <c r="K1238">
        <f>RS_wells_scenario_1_bgw!K1238-RS_wells_baseline_bgw!K1238</f>
        <v>-1094735.1299999952</v>
      </c>
      <c r="L1238">
        <f>RS_wells_scenario_1_bgw!L1238-RS_wells_baseline_bgw!L1238</f>
        <v>379487.28700000048</v>
      </c>
      <c r="M1238">
        <f>RS_wells_scenario_1_bgw!M1238-RS_wells_baseline_bgw!M1238</f>
        <v>0</v>
      </c>
      <c r="N1238">
        <f>RS_wells_scenario_1_bgw!N1238-RS_wells_baseline_bgw!N1238</f>
        <v>719350.04190000892</v>
      </c>
      <c r="O1238">
        <v>10.145833333333334</v>
      </c>
      <c r="P1238">
        <f t="shared" si="218"/>
        <v>1974</v>
      </c>
      <c r="Q1238" s="2">
        <f t="shared" si="219"/>
        <v>27130.395833332157</v>
      </c>
      <c r="R1238">
        <f t="shared" si="220"/>
        <v>-16.101706659794026</v>
      </c>
      <c r="S1238">
        <f>I1238*$O1238/ref!$B$3</f>
        <v>-31.346247780981955</v>
      </c>
      <c r="T1238">
        <f>K1238*$O1238/ref!$B$3</f>
        <v>-254.98163850149109</v>
      </c>
      <c r="U1238">
        <f>L1238*$O1238/ref!$B$3</f>
        <v>88.388768733260747</v>
      </c>
      <c r="V1238">
        <f>N1238*$O1238/ref!$B$3</f>
        <v>167.5483386924665</v>
      </c>
      <c r="W1238">
        <f t="shared" si="221"/>
        <v>4</v>
      </c>
      <c r="X1238" t="str">
        <f t="shared" si="222"/>
        <v>4 1974</v>
      </c>
      <c r="AB1238" s="1"/>
    </row>
    <row r="1239" spans="1:28" x14ac:dyDescent="0.3">
      <c r="A1239">
        <v>413</v>
      </c>
      <c r="B1239">
        <v>2</v>
      </c>
      <c r="C1239">
        <f>RS_wells_scenario_1_bgw!C1239-RS_wells_baseline_bgw!C1239</f>
        <v>103143.60660000145</v>
      </c>
      <c r="D1239">
        <f>RS_wells_scenario_1_bgw!D1239-RS_wells_baseline_bgw!D1239</f>
        <v>-4.6903000000165775</v>
      </c>
      <c r="E1239">
        <f>RS_wells_scenario_1_bgw!E1239-RS_wells_baseline_bgw!E1239</f>
        <v>-238894.1400000006</v>
      </c>
      <c r="F1239">
        <f>RS_wells_scenario_1_bgw!F1239-RS_wells_baseline_bgw!F1239</f>
        <v>0</v>
      </c>
      <c r="G1239">
        <f>RS_wells_scenario_1_bgw!G1239-RS_wells_baseline_bgw!G1239</f>
        <v>0</v>
      </c>
      <c r="H1239" s="19">
        <f>RS_wells_scenario_1_bgw!H1239-RS_wells_baseline_bgw!H1239</f>
        <v>10986.547400005162</v>
      </c>
      <c r="I1239">
        <f>RS_wells_scenario_1_bgw!I1239-RS_wells_baseline_bgw!I1239</f>
        <v>-108239.19640000165</v>
      </c>
      <c r="J1239">
        <f>RS_wells_scenario_1_bgw!J1239-RS_wells_baseline_bgw!J1239</f>
        <v>33.39049999974668</v>
      </c>
      <c r="K1239">
        <f>RS_wells_scenario_1_bgw!K1239-RS_wells_baseline_bgw!K1239</f>
        <v>-1094735.1299999952</v>
      </c>
      <c r="L1239">
        <f>RS_wells_scenario_1_bgw!L1239-RS_wells_baseline_bgw!L1239</f>
        <v>372813.96359999478</v>
      </c>
      <c r="M1239">
        <f>RS_wells_scenario_1_bgw!M1239-RS_wells_baseline_bgw!M1239</f>
        <v>0</v>
      </c>
      <c r="N1239">
        <f>RS_wells_scenario_1_bgw!N1239-RS_wells_baseline_bgw!N1239</f>
        <v>709150.77560000122</v>
      </c>
      <c r="O1239">
        <v>10.145833333333334</v>
      </c>
      <c r="P1239">
        <f t="shared" si="218"/>
        <v>1974</v>
      </c>
      <c r="Q1239" s="2">
        <f t="shared" si="219"/>
        <v>27140.541666665489</v>
      </c>
      <c r="R1239">
        <f t="shared" si="220"/>
        <v>-15.994598584192349</v>
      </c>
      <c r="S1239">
        <f>I1239*$O1239/ref!$B$3</f>
        <v>-25.21067141433311</v>
      </c>
      <c r="T1239">
        <f>K1239*$O1239/ref!$B$3</f>
        <v>-254.98163850149109</v>
      </c>
      <c r="U1239">
        <f>L1239*$O1239/ref!$B$3</f>
        <v>86.834443044649845</v>
      </c>
      <c r="V1239">
        <f>N1239*$O1239/ref!$B$3</f>
        <v>165.17276348580532</v>
      </c>
      <c r="W1239">
        <f t="shared" si="221"/>
        <v>4</v>
      </c>
      <c r="X1239" t="str">
        <f t="shared" si="222"/>
        <v>4 1974</v>
      </c>
      <c r="AB1239" s="1"/>
    </row>
    <row r="1240" spans="1:28" x14ac:dyDescent="0.3">
      <c r="A1240">
        <v>413</v>
      </c>
      <c r="B1240">
        <v>3</v>
      </c>
      <c r="C1240">
        <f>RS_wells_scenario_1_bgw!C1240-RS_wells_baseline_bgw!C1240</f>
        <v>109136.68580000103</v>
      </c>
      <c r="D1240">
        <f>RS_wells_scenario_1_bgw!D1240-RS_wells_baseline_bgw!D1240</f>
        <v>-4.7730999999912456</v>
      </c>
      <c r="E1240">
        <f>RS_wells_scenario_1_bgw!E1240-RS_wells_baseline_bgw!E1240</f>
        <v>-238894.1400000006</v>
      </c>
      <c r="F1240">
        <f>RS_wells_scenario_1_bgw!F1240-RS_wells_baseline_bgw!F1240</f>
        <v>0</v>
      </c>
      <c r="G1240">
        <f>RS_wells_scenario_1_bgw!G1240-RS_wells_baseline_bgw!G1240</f>
        <v>0</v>
      </c>
      <c r="H1240" s="19">
        <f>RS_wells_scenario_1_bgw!H1240-RS_wells_baseline_bgw!H1240</f>
        <v>9061.8916999995708</v>
      </c>
      <c r="I1240">
        <f>RS_wells_scenario_1_bgw!I1240-RS_wells_baseline_bgw!I1240</f>
        <v>-93664.600300002843</v>
      </c>
      <c r="J1240">
        <f>RS_wells_scenario_1_bgw!J1240-RS_wells_baseline_bgw!J1240</f>
        <v>33.89130000025034</v>
      </c>
      <c r="K1240">
        <f>RS_wells_scenario_1_bgw!K1240-RS_wells_baseline_bgw!K1240</f>
        <v>-1094735.1299999952</v>
      </c>
      <c r="L1240">
        <f>RS_wells_scenario_1_bgw!L1240-RS_wells_baseline_bgw!L1240</f>
        <v>367163.91450001299</v>
      </c>
      <c r="M1240">
        <f>RS_wells_scenario_1_bgw!M1240-RS_wells_baseline_bgw!M1240</f>
        <v>0</v>
      </c>
      <c r="N1240">
        <f>RS_wells_scenario_1_bgw!N1240-RS_wells_baseline_bgw!N1240</f>
        <v>702928.30910000205</v>
      </c>
      <c r="O1240">
        <v>10.145833333333334</v>
      </c>
      <c r="P1240">
        <f t="shared" si="218"/>
        <v>1974</v>
      </c>
      <c r="Q1240" s="2">
        <f t="shared" si="219"/>
        <v>27150.687499998821</v>
      </c>
      <c r="R1240">
        <f t="shared" si="220"/>
        <v>-15.89613785567016</v>
      </c>
      <c r="S1240">
        <f>I1240*$O1240/ref!$B$3</f>
        <v>-21.816010649153174</v>
      </c>
      <c r="T1240">
        <f>K1240*$O1240/ref!$B$3</f>
        <v>-254.98163850149109</v>
      </c>
      <c r="U1240">
        <f>L1240*$O1240/ref!$B$3</f>
        <v>85.518454603567079</v>
      </c>
      <c r="V1240">
        <f>N1240*$O1240/ref!$B$3</f>
        <v>163.72344971098343</v>
      </c>
      <c r="W1240">
        <f t="shared" si="221"/>
        <v>4</v>
      </c>
      <c r="X1240" t="str">
        <f t="shared" si="222"/>
        <v>4 1974</v>
      </c>
      <c r="AB1240" s="1"/>
    </row>
    <row r="1241" spans="1:28" x14ac:dyDescent="0.3">
      <c r="A1241">
        <v>414</v>
      </c>
      <c r="B1241">
        <v>1</v>
      </c>
      <c r="C1241">
        <f>RS_wells_scenario_1_bgw!C1241-RS_wells_baseline_bgw!C1241</f>
        <v>88269.974899977446</v>
      </c>
      <c r="D1241">
        <f>RS_wells_scenario_1_bgw!D1241-RS_wells_baseline_bgw!D1241</f>
        <v>-4.8567000000039116</v>
      </c>
      <c r="E1241">
        <f>RS_wells_scenario_1_bgw!E1241-RS_wells_baseline_bgw!E1241</f>
        <v>-374654.76999999955</v>
      </c>
      <c r="F1241">
        <f>RS_wells_scenario_1_bgw!F1241-RS_wells_baseline_bgw!F1241</f>
        <v>0</v>
      </c>
      <c r="G1241">
        <f>RS_wells_scenario_1_bgw!G1241-RS_wells_baseline_bgw!G1241</f>
        <v>0</v>
      </c>
      <c r="H1241" s="19">
        <f>RS_wells_scenario_1_bgw!H1241-RS_wells_baseline_bgw!H1241</f>
        <v>-17414.345399998128</v>
      </c>
      <c r="I1241">
        <f>RS_wells_scenario_1_bgw!I1241-RS_wells_baseline_bgw!I1241</f>
        <v>-57593.456599995494</v>
      </c>
      <c r="J1241">
        <f>RS_wells_scenario_1_bgw!J1241-RS_wells_baseline_bgw!J1241</f>
        <v>34.375200000591576</v>
      </c>
      <c r="K1241">
        <f>RS_wells_scenario_1_bgw!K1241-RS_wells_baseline_bgw!K1241</f>
        <v>-1704866.8699999973</v>
      </c>
      <c r="L1241">
        <f>RS_wells_scenario_1_bgw!L1241-RS_wells_baseline_bgw!L1241</f>
        <v>792905.46130000055</v>
      </c>
      <c r="M1241">
        <f>RS_wells_scenario_1_bgw!M1241-RS_wells_baseline_bgw!M1241</f>
        <v>0</v>
      </c>
      <c r="N1241">
        <f>RS_wells_scenario_1_bgw!N1241-RS_wells_baseline_bgw!N1241</f>
        <v>666792.12710000575</v>
      </c>
      <c r="O1241">
        <v>10.145833333333334</v>
      </c>
      <c r="P1241">
        <f t="shared" si="218"/>
        <v>1974</v>
      </c>
      <c r="Q1241" s="2">
        <f t="shared" si="219"/>
        <v>27160.833333332153</v>
      </c>
      <c r="R1241">
        <f t="shared" si="220"/>
        <v>-15.674833276059653</v>
      </c>
      <c r="S1241">
        <f>I1241*$O1241/ref!$B$3</f>
        <v>-13.414453897018388</v>
      </c>
      <c r="T1241">
        <f>K1241*$O1241/ref!$B$3</f>
        <v>-397.09125616486773</v>
      </c>
      <c r="U1241">
        <f>L1241*$O1241/ref!$B$3</f>
        <v>184.68059365104659</v>
      </c>
      <c r="V1241">
        <f>N1241*$O1241/ref!$B$3</f>
        <v>155.30674447969409</v>
      </c>
      <c r="W1241">
        <f t="shared" si="221"/>
        <v>5</v>
      </c>
      <c r="X1241" t="str">
        <f t="shared" si="222"/>
        <v>5 1974</v>
      </c>
      <c r="AB1241" s="1"/>
    </row>
    <row r="1242" spans="1:28" x14ac:dyDescent="0.3">
      <c r="A1242">
        <v>414</v>
      </c>
      <c r="B1242">
        <v>2</v>
      </c>
      <c r="C1242">
        <f>RS_wells_scenario_1_bgw!C1242-RS_wells_baseline_bgw!C1242</f>
        <v>77729.157799988985</v>
      </c>
      <c r="D1242">
        <f>RS_wells_scenario_1_bgw!D1242-RS_wells_baseline_bgw!D1242</f>
        <v>-4.9409999999916181</v>
      </c>
      <c r="E1242">
        <f>RS_wells_scenario_1_bgw!E1242-RS_wells_baseline_bgw!E1242</f>
        <v>-374654.76999999955</v>
      </c>
      <c r="F1242">
        <f>RS_wells_scenario_1_bgw!F1242-RS_wells_baseline_bgw!F1242</f>
        <v>0</v>
      </c>
      <c r="G1242">
        <f>RS_wells_scenario_1_bgw!G1242-RS_wells_baseline_bgw!G1242</f>
        <v>0</v>
      </c>
      <c r="H1242" s="19">
        <f>RS_wells_scenario_1_bgw!H1242-RS_wells_baseline_bgw!H1242</f>
        <v>-35162.308699995279</v>
      </c>
      <c r="I1242">
        <f>RS_wells_scenario_1_bgw!I1242-RS_wells_baseline_bgw!I1242</f>
        <v>-38386.122800000012</v>
      </c>
      <c r="J1242">
        <f>RS_wells_scenario_1_bgw!J1242-RS_wells_baseline_bgw!J1242</f>
        <v>34.865799999795854</v>
      </c>
      <c r="K1242">
        <f>RS_wells_scenario_1_bgw!K1242-RS_wells_baseline_bgw!K1242</f>
        <v>-1704866.8699999973</v>
      </c>
      <c r="L1242">
        <f>RS_wells_scenario_1_bgw!L1242-RS_wells_baseline_bgw!L1242</f>
        <v>762876.72039999068</v>
      </c>
      <c r="M1242">
        <f>RS_wells_scenario_1_bgw!M1242-RS_wells_baseline_bgw!M1242</f>
        <v>0</v>
      </c>
      <c r="N1242">
        <f>RS_wells_scenario_1_bgw!N1242-RS_wells_baseline_bgw!N1242</f>
        <v>645463.78840000927</v>
      </c>
      <c r="O1242">
        <v>10.145833333333334</v>
      </c>
      <c r="P1242">
        <f t="shared" si="218"/>
        <v>1974</v>
      </c>
      <c r="Q1242" s="2">
        <f t="shared" si="219"/>
        <v>27170.979166665486</v>
      </c>
      <c r="R1242">
        <f t="shared" si="220"/>
        <v>-15.592808639175361</v>
      </c>
      <c r="S1242">
        <f>I1242*$O1242/ref!$B$3</f>
        <v>-8.940753081764619</v>
      </c>
      <c r="T1242">
        <f>K1242*$O1242/ref!$B$3</f>
        <v>-397.09125616486773</v>
      </c>
      <c r="U1242">
        <f>L1242*$O1242/ref!$B$3</f>
        <v>177.68641090583651</v>
      </c>
      <c r="V1242">
        <f>N1242*$O1242/ref!$B$3</f>
        <v>150.33902708467465</v>
      </c>
      <c r="W1242">
        <f t="shared" si="221"/>
        <v>5</v>
      </c>
      <c r="X1242" t="str">
        <f t="shared" si="222"/>
        <v>5 1974</v>
      </c>
      <c r="AB1242" s="1"/>
    </row>
    <row r="1243" spans="1:28" x14ac:dyDescent="0.3">
      <c r="A1243">
        <v>414</v>
      </c>
      <c r="B1243">
        <v>3</v>
      </c>
      <c r="C1243">
        <f>RS_wells_scenario_1_bgw!C1243-RS_wells_baseline_bgw!C1243</f>
        <v>56057.300900012255</v>
      </c>
      <c r="D1243">
        <f>RS_wells_scenario_1_bgw!D1243-RS_wells_baseline_bgw!D1243</f>
        <v>-5.0258000000030734</v>
      </c>
      <c r="E1243">
        <f>RS_wells_scenario_1_bgw!E1243-RS_wells_baseline_bgw!E1243</f>
        <v>-374654.76999999955</v>
      </c>
      <c r="F1243">
        <f>RS_wells_scenario_1_bgw!F1243-RS_wells_baseline_bgw!F1243</f>
        <v>0</v>
      </c>
      <c r="G1243">
        <f>RS_wells_scenario_1_bgw!G1243-RS_wells_baseline_bgw!G1243</f>
        <v>0</v>
      </c>
      <c r="H1243" s="19">
        <f>RS_wells_scenario_1_bgw!H1243-RS_wells_baseline_bgw!H1243</f>
        <v>-38598.488800004125</v>
      </c>
      <c r="I1243">
        <f>RS_wells_scenario_1_bgw!I1243-RS_wells_baseline_bgw!I1243</f>
        <v>-29700.646999999881</v>
      </c>
      <c r="J1243">
        <f>RS_wells_scenario_1_bgw!J1243-RS_wells_baseline_bgw!J1243</f>
        <v>35.362099999561906</v>
      </c>
      <c r="K1243">
        <f>RS_wells_scenario_1_bgw!K1243-RS_wells_baseline_bgw!K1243</f>
        <v>-1704866.8699999973</v>
      </c>
      <c r="L1243">
        <f>RS_wells_scenario_1_bgw!L1243-RS_wells_baseline_bgw!L1243</f>
        <v>735731.19070000947</v>
      </c>
      <c r="M1243">
        <f>RS_wells_scenario_1_bgw!M1243-RS_wells_baseline_bgw!M1243</f>
        <v>0</v>
      </c>
      <c r="N1243">
        <f>RS_wells_scenario_1_bgw!N1243-RS_wells_baseline_bgw!N1243</f>
        <v>634444.92639999092</v>
      </c>
      <c r="O1243">
        <v>10.145833333333334</v>
      </c>
      <c r="P1243">
        <f t="shared" si="218"/>
        <v>1974</v>
      </c>
      <c r="Q1243" s="2">
        <f t="shared" si="219"/>
        <v>27181.124999998818</v>
      </c>
      <c r="R1243">
        <f t="shared" si="220"/>
        <v>-15.419093131729554</v>
      </c>
      <c r="S1243">
        <f>I1243*$O1243/ref!$B$3</f>
        <v>-6.9177643331993908</v>
      </c>
      <c r="T1243">
        <f>K1243*$O1243/ref!$B$3</f>
        <v>-397.09125616486773</v>
      </c>
      <c r="U1243">
        <f>L1243*$O1243/ref!$B$3</f>
        <v>171.36377499947611</v>
      </c>
      <c r="V1243">
        <f>N1243*$O1243/ref!$B$3</f>
        <v>147.77255469314144</v>
      </c>
      <c r="W1243">
        <f t="shared" si="221"/>
        <v>5</v>
      </c>
      <c r="X1243" t="str">
        <f t="shared" si="222"/>
        <v>5 1974</v>
      </c>
      <c r="AB1243" s="1"/>
    </row>
    <row r="1244" spans="1:28" x14ac:dyDescent="0.3">
      <c r="A1244">
        <v>415</v>
      </c>
      <c r="B1244">
        <v>1</v>
      </c>
      <c r="C1244">
        <f>RS_wells_scenario_1_bgw!C1244-RS_wells_baseline_bgw!C1244</f>
        <v>-1670673.7204000056</v>
      </c>
      <c r="D1244">
        <f>RS_wells_scenario_1_bgw!D1244-RS_wells_baseline_bgw!D1244</f>
        <v>-5.1111999999848194</v>
      </c>
      <c r="E1244">
        <f>RS_wells_scenario_1_bgw!E1244-RS_wells_baseline_bgw!E1244</f>
        <v>-892215.39999999851</v>
      </c>
      <c r="F1244">
        <f>RS_wells_scenario_1_bgw!F1244-RS_wells_baseline_bgw!F1244</f>
        <v>0</v>
      </c>
      <c r="G1244">
        <f>RS_wells_scenario_1_bgw!G1244-RS_wells_baseline_bgw!G1244</f>
        <v>0</v>
      </c>
      <c r="H1244" s="19">
        <f>RS_wells_scenario_1_bgw!H1244-RS_wells_baseline_bgw!H1244</f>
        <v>-56125.842200011015</v>
      </c>
      <c r="I1244">
        <f>RS_wells_scenario_1_bgw!I1244-RS_wells_baseline_bgw!I1244</f>
        <v>76105.409099999815</v>
      </c>
      <c r="J1244">
        <f>RS_wells_scenario_1_bgw!J1244-RS_wells_baseline_bgw!J1244</f>
        <v>35.859699999913573</v>
      </c>
      <c r="K1244">
        <f>RS_wells_scenario_1_bgw!K1244-RS_wells_baseline_bgw!K1244</f>
        <v>-4030873.4899999797</v>
      </c>
      <c r="L1244">
        <f>RS_wells_scenario_1_bgw!L1244-RS_wells_baseline_bgw!L1244</f>
        <v>705717.79870000482</v>
      </c>
      <c r="M1244">
        <f>RS_wells_scenario_1_bgw!M1244-RS_wells_baseline_bgw!M1244</f>
        <v>0</v>
      </c>
      <c r="N1244">
        <f>RS_wells_scenario_1_bgw!N1244-RS_wells_baseline_bgw!N1244</f>
        <v>628972.44709999859</v>
      </c>
      <c r="O1244">
        <v>10.145833333333334</v>
      </c>
      <c r="P1244">
        <f t="shared" si="218"/>
        <v>1974</v>
      </c>
      <c r="Q1244" s="2">
        <f t="shared" si="219"/>
        <v>27191.27083333215</v>
      </c>
      <c r="R1244">
        <f t="shared" si="220"/>
        <v>-15.695264359679488</v>
      </c>
      <c r="S1244">
        <f>I1244*$O1244/ref!$B$3</f>
        <v>17.726189083878516</v>
      </c>
      <c r="T1244">
        <f>K1244*$O1244/ref!$B$3</f>
        <v>-938.85607477712267</v>
      </c>
      <c r="U1244">
        <f>L1244*$O1244/ref!$B$3</f>
        <v>164.37316726301958</v>
      </c>
      <c r="V1244">
        <f>N1244*$O1244/ref!$B$3</f>
        <v>146.49792515003219</v>
      </c>
      <c r="W1244">
        <f t="shared" si="221"/>
        <v>6</v>
      </c>
      <c r="X1244" t="str">
        <f t="shared" si="222"/>
        <v>6 1974</v>
      </c>
      <c r="AB1244" s="1"/>
    </row>
    <row r="1245" spans="1:28" x14ac:dyDescent="0.3">
      <c r="A1245">
        <v>415</v>
      </c>
      <c r="B1245">
        <v>2</v>
      </c>
      <c r="C1245">
        <f>RS_wells_scenario_1_bgw!C1245-RS_wells_baseline_bgw!C1245</f>
        <v>-1611149.9250000119</v>
      </c>
      <c r="D1245">
        <f>RS_wells_scenario_1_bgw!D1245-RS_wells_baseline_bgw!D1245</f>
        <v>-5.1970999999903142</v>
      </c>
      <c r="E1245">
        <f>RS_wells_scenario_1_bgw!E1245-RS_wells_baseline_bgw!E1245</f>
        <v>-892215.39999999851</v>
      </c>
      <c r="F1245">
        <f>RS_wells_scenario_1_bgw!F1245-RS_wells_baseline_bgw!F1245</f>
        <v>0</v>
      </c>
      <c r="G1245">
        <f>RS_wells_scenario_1_bgw!G1245-RS_wells_baseline_bgw!G1245</f>
        <v>0</v>
      </c>
      <c r="H1245" s="19">
        <f>RS_wells_scenario_1_bgw!H1245-RS_wells_baseline_bgw!H1245</f>
        <v>-45794.984999999404</v>
      </c>
      <c r="I1245">
        <f>RS_wells_scenario_1_bgw!I1245-RS_wells_baseline_bgw!I1245</f>
        <v>126419.41480000131</v>
      </c>
      <c r="J1245">
        <f>RS_wells_scenario_1_bgw!J1245-RS_wells_baseline_bgw!J1245</f>
        <v>36.361200000159442</v>
      </c>
      <c r="K1245">
        <f>RS_wells_scenario_1_bgw!K1245-RS_wells_baseline_bgw!K1245</f>
        <v>-4030873.4899999797</v>
      </c>
      <c r="L1245">
        <f>RS_wells_scenario_1_bgw!L1245-RS_wells_baseline_bgw!L1245</f>
        <v>705579.87099999189</v>
      </c>
      <c r="M1245">
        <f>RS_wells_scenario_1_bgw!M1245-RS_wells_baseline_bgw!M1245</f>
        <v>0</v>
      </c>
      <c r="N1245">
        <f>RS_wells_scenario_1_bgw!N1245-RS_wells_baseline_bgw!N1245</f>
        <v>627577.81200000644</v>
      </c>
      <c r="O1245">
        <v>10.145833333333334</v>
      </c>
      <c r="P1245">
        <f t="shared" si="218"/>
        <v>1974</v>
      </c>
      <c r="Q1245" s="2">
        <f t="shared" si="219"/>
        <v>27201.416666665482</v>
      </c>
      <c r="R1245">
        <f t="shared" si="220"/>
        <v>-15.426639106529343</v>
      </c>
      <c r="S1245">
        <f>I1245*$O1245/ref!$B$3</f>
        <v>29.445140327326602</v>
      </c>
      <c r="T1245">
        <f>K1245*$O1245/ref!$B$3</f>
        <v>-938.85607477712267</v>
      </c>
      <c r="U1245">
        <f>L1245*$O1245/ref!$B$3</f>
        <v>164.34104165566464</v>
      </c>
      <c r="V1245">
        <f>N1245*$O1245/ref!$B$3</f>
        <v>146.17309192493263</v>
      </c>
      <c r="W1245">
        <f t="shared" si="221"/>
        <v>6</v>
      </c>
      <c r="X1245" t="str">
        <f t="shared" si="222"/>
        <v>6 1974</v>
      </c>
      <c r="AB1245" s="1"/>
    </row>
    <row r="1246" spans="1:28" x14ac:dyDescent="0.3">
      <c r="A1246">
        <v>415</v>
      </c>
      <c r="B1246">
        <v>3</v>
      </c>
      <c r="C1246">
        <f>RS_wells_scenario_1_bgw!C1246-RS_wells_baseline_bgw!C1246</f>
        <v>-1578389.1656000018</v>
      </c>
      <c r="D1246">
        <f>RS_wells_scenario_1_bgw!D1246-RS_wells_baseline_bgw!D1246</f>
        <v>-5.2836999999708496</v>
      </c>
      <c r="E1246">
        <f>RS_wells_scenario_1_bgw!E1246-RS_wells_baseline_bgw!E1246</f>
        <v>-892215.39999999851</v>
      </c>
      <c r="F1246">
        <f>RS_wells_scenario_1_bgw!F1246-RS_wells_baseline_bgw!F1246</f>
        <v>0</v>
      </c>
      <c r="G1246">
        <f>RS_wells_scenario_1_bgw!G1246-RS_wells_baseline_bgw!G1246</f>
        <v>0</v>
      </c>
      <c r="H1246" s="19">
        <f>RS_wells_scenario_1_bgw!H1246-RS_wells_baseline_bgw!H1246</f>
        <v>-57467.310399994254</v>
      </c>
      <c r="I1246">
        <f>RS_wells_scenario_1_bgw!I1246-RS_wells_baseline_bgw!I1246</f>
        <v>164727.54969999939</v>
      </c>
      <c r="J1246">
        <f>RS_wells_scenario_1_bgw!J1246-RS_wells_baseline_bgw!J1246</f>
        <v>36.86670000012964</v>
      </c>
      <c r="K1246">
        <f>RS_wells_scenario_1_bgw!K1246-RS_wells_baseline_bgw!K1246</f>
        <v>-4030873.4899999797</v>
      </c>
      <c r="L1246">
        <f>RS_wells_scenario_1_bgw!L1246-RS_wells_baseline_bgw!L1246</f>
        <v>706322.7295999825</v>
      </c>
      <c r="M1246">
        <f>RS_wells_scenario_1_bgw!M1246-RS_wells_baseline_bgw!M1246</f>
        <v>0</v>
      </c>
      <c r="N1246">
        <f>RS_wells_scenario_1_bgw!N1246-RS_wells_baseline_bgw!N1246</f>
        <v>629689.06239999831</v>
      </c>
      <c r="O1246">
        <v>10.145833333333334</v>
      </c>
      <c r="P1246">
        <f t="shared" si="218"/>
        <v>1974</v>
      </c>
      <c r="Q1246" s="2">
        <f t="shared" si="219"/>
        <v>27211.562499998814</v>
      </c>
      <c r="R1246">
        <f t="shared" si="220"/>
        <v>-15.742414038945991</v>
      </c>
      <c r="S1246">
        <f>I1246*$O1246/ref!$B$3</f>
        <v>38.367728757221698</v>
      </c>
      <c r="T1246">
        <f>K1246*$O1246/ref!$B$3</f>
        <v>-938.85607477712267</v>
      </c>
      <c r="U1246">
        <f>L1246*$O1246/ref!$B$3</f>
        <v>164.51406552035098</v>
      </c>
      <c r="V1246">
        <f>N1246*$O1246/ref!$B$3</f>
        <v>146.6648365228034</v>
      </c>
      <c r="W1246">
        <f t="shared" si="221"/>
        <v>6</v>
      </c>
      <c r="X1246" t="str">
        <f t="shared" si="222"/>
        <v>6 1974</v>
      </c>
      <c r="AB1246" s="1"/>
    </row>
    <row r="1247" spans="1:28" x14ac:dyDescent="0.3">
      <c r="A1247">
        <v>416</v>
      </c>
      <c r="B1247">
        <v>1</v>
      </c>
      <c r="C1247">
        <f>RS_wells_scenario_1_bgw!C1247-RS_wells_baseline_bgw!C1247</f>
        <v>-7679774.9322000742</v>
      </c>
      <c r="D1247">
        <f>RS_wells_scenario_1_bgw!D1247-RS_wells_baseline_bgw!D1247</f>
        <v>-5.3706000000238419</v>
      </c>
      <c r="E1247">
        <f>RS_wells_scenario_1_bgw!E1247-RS_wells_baseline_bgw!E1247</f>
        <v>-2742159.2700000107</v>
      </c>
      <c r="F1247">
        <f>RS_wells_scenario_1_bgw!F1247-RS_wells_baseline_bgw!F1247</f>
        <v>0</v>
      </c>
      <c r="G1247">
        <f>RS_wells_scenario_1_bgw!G1247-RS_wells_baseline_bgw!G1247</f>
        <v>0</v>
      </c>
      <c r="H1247" s="19">
        <f>RS_wells_scenario_1_bgw!H1247-RS_wells_baseline_bgw!H1247</f>
        <v>-13670.380400002003</v>
      </c>
      <c r="I1247">
        <f>RS_wells_scenario_1_bgw!I1247-RS_wells_baseline_bgw!I1247</f>
        <v>52714.492899999954</v>
      </c>
      <c r="J1247">
        <f>RS_wells_scenario_1_bgw!J1247-RS_wells_baseline_bgw!J1247</f>
        <v>37.351199999451637</v>
      </c>
      <c r="K1247">
        <f>RS_wells_scenario_1_bgw!K1247-RS_wells_baseline_bgw!K1247</f>
        <v>-12344838.629999995</v>
      </c>
      <c r="L1247">
        <f>RS_wells_scenario_1_bgw!L1247-RS_wells_baseline_bgw!L1247</f>
        <v>1257413.3437999785</v>
      </c>
      <c r="M1247">
        <f>RS_wells_scenario_1_bgw!M1247-RS_wells_baseline_bgw!M1247</f>
        <v>0</v>
      </c>
      <c r="N1247">
        <f>RS_wells_scenario_1_bgw!N1247-RS_wells_baseline_bgw!N1247</f>
        <v>598765.99430000037</v>
      </c>
      <c r="O1247">
        <v>10.145833333333334</v>
      </c>
      <c r="P1247">
        <f t="shared" si="218"/>
        <v>1974</v>
      </c>
      <c r="Q1247" s="2">
        <f t="shared" si="219"/>
        <v>27221.708333332146</v>
      </c>
      <c r="R1247">
        <f t="shared" si="220"/>
        <v>-14.030615686139802</v>
      </c>
      <c r="S1247">
        <f>I1247*$O1247/ref!$B$3</f>
        <v>12.27806380198767</v>
      </c>
      <c r="T1247">
        <f>K1247*$O1247/ref!$B$3</f>
        <v>-2875.3139409291771</v>
      </c>
      <c r="U1247">
        <f>L1247*$O1247/ref!$B$3</f>
        <v>292.87204355610533</v>
      </c>
      <c r="V1247">
        <f>N1247*$O1247/ref!$B$3</f>
        <v>139.46235040944492</v>
      </c>
      <c r="W1247">
        <f t="shared" si="221"/>
        <v>7</v>
      </c>
      <c r="X1247" t="str">
        <f t="shared" si="222"/>
        <v>7 1974</v>
      </c>
      <c r="AB1247" s="1"/>
    </row>
    <row r="1248" spans="1:28" x14ac:dyDescent="0.3">
      <c r="A1248">
        <v>416</v>
      </c>
      <c r="B1248">
        <v>2</v>
      </c>
      <c r="C1248">
        <f>RS_wells_scenario_1_bgw!C1248-RS_wells_baseline_bgw!C1248</f>
        <v>-7924041.2674999833</v>
      </c>
      <c r="D1248">
        <f>RS_wells_scenario_1_bgw!D1248-RS_wells_baseline_bgw!D1248</f>
        <v>-5.4578999999794178</v>
      </c>
      <c r="E1248">
        <f>RS_wells_scenario_1_bgw!E1248-RS_wells_baseline_bgw!E1248</f>
        <v>-2742159.2700000107</v>
      </c>
      <c r="F1248">
        <f>RS_wells_scenario_1_bgw!F1248-RS_wells_baseline_bgw!F1248</f>
        <v>0</v>
      </c>
      <c r="G1248">
        <f>RS_wells_scenario_1_bgw!G1248-RS_wells_baseline_bgw!G1248</f>
        <v>0</v>
      </c>
      <c r="H1248" s="19">
        <f>RS_wells_scenario_1_bgw!H1248-RS_wells_baseline_bgw!H1248</f>
        <v>257465.2575000003</v>
      </c>
      <c r="I1248">
        <f>RS_wells_scenario_1_bgw!I1248-RS_wells_baseline_bgw!I1248</f>
        <v>64672.124000000302</v>
      </c>
      <c r="J1248">
        <f>RS_wells_scenario_1_bgw!J1248-RS_wells_baseline_bgw!J1248</f>
        <v>37.939500000327826</v>
      </c>
      <c r="K1248">
        <f>RS_wells_scenario_1_bgw!K1248-RS_wells_baseline_bgw!K1248</f>
        <v>-12344838.629999995</v>
      </c>
      <c r="L1248">
        <f>RS_wells_scenario_1_bgw!L1248-RS_wells_baseline_bgw!L1248</f>
        <v>1329039.201399982</v>
      </c>
      <c r="M1248">
        <f>RS_wells_scenario_1_bgw!M1248-RS_wells_baseline_bgw!M1248</f>
        <v>0</v>
      </c>
      <c r="N1248">
        <f>RS_wells_scenario_1_bgw!N1248-RS_wells_baseline_bgw!N1248</f>
        <v>578106.33810000122</v>
      </c>
      <c r="O1248">
        <v>10.145833333333334</v>
      </c>
      <c r="P1248">
        <f t="shared" si="218"/>
        <v>1974</v>
      </c>
      <c r="Q1248" s="2">
        <f t="shared" si="219"/>
        <v>27231.854166665478</v>
      </c>
      <c r="R1248">
        <f t="shared" si="220"/>
        <v>-7.3457292233677185</v>
      </c>
      <c r="S1248">
        <f>I1248*$O1248/ref!$B$3</f>
        <v>15.063190803872125</v>
      </c>
      <c r="T1248">
        <f>K1248*$O1248/ref!$B$3</f>
        <v>-2875.3139409291771</v>
      </c>
      <c r="U1248">
        <f>L1248*$O1248/ref!$B$3</f>
        <v>309.55487215038227</v>
      </c>
      <c r="V1248">
        <f>N1248*$O1248/ref!$B$3</f>
        <v>134.65038005753587</v>
      </c>
      <c r="W1248">
        <f t="shared" si="221"/>
        <v>7</v>
      </c>
      <c r="X1248" t="str">
        <f t="shared" si="222"/>
        <v>7 1974</v>
      </c>
      <c r="AB1248" s="1"/>
    </row>
    <row r="1249" spans="1:28" x14ac:dyDescent="0.3">
      <c r="A1249">
        <v>416</v>
      </c>
      <c r="B1249">
        <v>3</v>
      </c>
      <c r="C1249">
        <f>RS_wells_scenario_1_bgw!C1249-RS_wells_baseline_bgw!C1249</f>
        <v>-7721824.8755999804</v>
      </c>
      <c r="D1249">
        <f>RS_wells_scenario_1_bgw!D1249-RS_wells_baseline_bgw!D1249</f>
        <v>-5.5481999999610707</v>
      </c>
      <c r="E1249">
        <f>RS_wells_scenario_1_bgw!E1249-RS_wells_baseline_bgw!E1249</f>
        <v>-2742159.2700000107</v>
      </c>
      <c r="F1249">
        <f>RS_wells_scenario_1_bgw!F1249-RS_wells_baseline_bgw!F1249</f>
        <v>0</v>
      </c>
      <c r="G1249">
        <f>RS_wells_scenario_1_bgw!G1249-RS_wells_baseline_bgw!G1249</f>
        <v>0</v>
      </c>
      <c r="H1249" s="19">
        <f>RS_wells_scenario_1_bgw!H1249-RS_wells_baseline_bgw!H1249</f>
        <v>141568.80380000174</v>
      </c>
      <c r="I1249">
        <f>RS_wells_scenario_1_bgw!I1249-RS_wells_baseline_bgw!I1249</f>
        <v>69845.071899999864</v>
      </c>
      <c r="J1249">
        <f>RS_wells_scenario_1_bgw!J1249-RS_wells_baseline_bgw!J1249</f>
        <v>38.625200000591576</v>
      </c>
      <c r="K1249">
        <f>RS_wells_scenario_1_bgw!K1249-RS_wells_baseline_bgw!K1249</f>
        <v>-12344838.629999995</v>
      </c>
      <c r="L1249">
        <f>RS_wells_scenario_1_bgw!L1249-RS_wells_baseline_bgw!L1249</f>
        <v>1386703.2023000121</v>
      </c>
      <c r="M1249">
        <f>RS_wells_scenario_1_bgw!M1249-RS_wells_baseline_bgw!M1249</f>
        <v>0</v>
      </c>
      <c r="N1249">
        <f>RS_wells_scenario_1_bgw!N1249-RS_wells_baseline_bgw!N1249</f>
        <v>572423.21010000259</v>
      </c>
      <c r="O1249">
        <v>10.145833333333334</v>
      </c>
      <c r="P1249">
        <f t="shared" si="218"/>
        <v>1974</v>
      </c>
      <c r="Q1249" s="2">
        <f t="shared" si="219"/>
        <v>27241.99999999881</v>
      </c>
      <c r="R1249">
        <f t="shared" si="220"/>
        <v>-9.8706622290950943</v>
      </c>
      <c r="S1249">
        <f>I1249*$O1249/ref!$B$3</f>
        <v>16.268054606337969</v>
      </c>
      <c r="T1249">
        <f>K1249*$O1249/ref!$B$3</f>
        <v>-2875.3139409291771</v>
      </c>
      <c r="U1249">
        <f>L1249*$O1249/ref!$B$3</f>
        <v>322.98575696362582</v>
      </c>
      <c r="V1249">
        <f>N1249*$O1249/ref!$B$3</f>
        <v>133.32668700198064</v>
      </c>
      <c r="W1249">
        <f t="shared" si="221"/>
        <v>7</v>
      </c>
      <c r="X1249" t="str">
        <f t="shared" si="222"/>
        <v>7 1974</v>
      </c>
      <c r="AB1249" s="1"/>
    </row>
    <row r="1250" spans="1:28" x14ac:dyDescent="0.3">
      <c r="A1250">
        <v>417</v>
      </c>
      <c r="B1250">
        <v>1</v>
      </c>
      <c r="C1250">
        <f>RS_wells_scenario_1_bgw!C1250-RS_wells_baseline_bgw!C1250</f>
        <v>-3245842.3285999894</v>
      </c>
      <c r="D1250">
        <f>RS_wells_scenario_1_bgw!D1250-RS_wells_baseline_bgw!D1250</f>
        <v>-5.6338000000105239</v>
      </c>
      <c r="E1250">
        <f>RS_wells_scenario_1_bgw!E1250-RS_wells_baseline_bgw!E1250</f>
        <v>-3009806.5799999982</v>
      </c>
      <c r="F1250">
        <f>RS_wells_scenario_1_bgw!F1250-RS_wells_baseline_bgw!F1250</f>
        <v>0</v>
      </c>
      <c r="G1250">
        <f>RS_wells_scenario_1_bgw!G1250-RS_wells_baseline_bgw!G1250</f>
        <v>0</v>
      </c>
      <c r="H1250" s="19">
        <f>RS_wells_scenario_1_bgw!H1250-RS_wells_baseline_bgw!H1250</f>
        <v>-189845.85830000043</v>
      </c>
      <c r="I1250">
        <f>RS_wells_scenario_1_bgw!I1250-RS_wells_baseline_bgw!I1250</f>
        <v>5945303.2142000198</v>
      </c>
      <c r="J1250">
        <f>RS_wells_scenario_1_bgw!J1250-RS_wells_baseline_bgw!J1250</f>
        <v>39.456799999810755</v>
      </c>
      <c r="K1250">
        <f>RS_wells_scenario_1_bgw!K1250-RS_wells_baseline_bgw!K1250</f>
        <v>-13547691.829999983</v>
      </c>
      <c r="L1250">
        <f>RS_wells_scenario_1_bgw!L1250-RS_wells_baseline_bgw!L1250</f>
        <v>384922.89759999514</v>
      </c>
      <c r="M1250">
        <f>RS_wells_scenario_1_bgw!M1250-RS_wells_baseline_bgw!M1250</f>
        <v>0</v>
      </c>
      <c r="N1250">
        <f>RS_wells_scenario_1_bgw!N1250-RS_wells_baseline_bgw!N1250</f>
        <v>765993.94060000777</v>
      </c>
      <c r="O1250">
        <v>10.145833333333334</v>
      </c>
      <c r="P1250">
        <f t="shared" si="218"/>
        <v>1974</v>
      </c>
      <c r="Q1250" s="2">
        <f t="shared" si="219"/>
        <v>27252.145833332143</v>
      </c>
      <c r="R1250">
        <f t="shared" si="220"/>
        <v>-21.897818989690908</v>
      </c>
      <c r="S1250">
        <f>I1250*$O1250/ref!$B$3</f>
        <v>1384.7579322177312</v>
      </c>
      <c r="T1250">
        <f>K1250*$O1250/ref!$B$3</f>
        <v>-3155.4780385340109</v>
      </c>
      <c r="U1250">
        <f>L1250*$O1250/ref!$B$3</f>
        <v>89.654810955768696</v>
      </c>
      <c r="V1250">
        <f>N1250*$O1250/ref!$B$3</f>
        <v>178.41246225139835</v>
      </c>
      <c r="W1250">
        <f t="shared" si="221"/>
        <v>8</v>
      </c>
      <c r="X1250" t="str">
        <f t="shared" si="222"/>
        <v>8 1974</v>
      </c>
      <c r="AB1250" s="1"/>
    </row>
    <row r="1251" spans="1:28" x14ac:dyDescent="0.3">
      <c r="A1251">
        <v>417</v>
      </c>
      <c r="B1251">
        <v>2</v>
      </c>
      <c r="C1251">
        <f>RS_wells_scenario_1_bgw!C1251-RS_wells_baseline_bgw!C1251</f>
        <v>-2718828.4684000015</v>
      </c>
      <c r="D1251">
        <f>RS_wells_scenario_1_bgw!D1251-RS_wells_baseline_bgw!D1251</f>
        <v>-5.7229999999981374</v>
      </c>
      <c r="E1251">
        <f>RS_wells_scenario_1_bgw!E1251-RS_wells_baseline_bgw!E1251</f>
        <v>-3009806.5799999982</v>
      </c>
      <c r="F1251">
        <f>RS_wells_scenario_1_bgw!F1251-RS_wells_baseline_bgw!F1251</f>
        <v>0</v>
      </c>
      <c r="G1251">
        <f>RS_wells_scenario_1_bgw!G1251-RS_wells_baseline_bgw!G1251</f>
        <v>0</v>
      </c>
      <c r="H1251" s="19">
        <f>RS_wells_scenario_1_bgw!H1251-RS_wells_baseline_bgw!H1251</f>
        <v>-243727.73309999704</v>
      </c>
      <c r="I1251">
        <f>RS_wells_scenario_1_bgw!I1251-RS_wells_baseline_bgw!I1251</f>
        <v>6271767.0766000152</v>
      </c>
      <c r="J1251">
        <f>RS_wells_scenario_1_bgw!J1251-RS_wells_baseline_bgw!J1251</f>
        <v>40.280899999663234</v>
      </c>
      <c r="K1251">
        <f>RS_wells_scenario_1_bgw!K1251-RS_wells_baseline_bgw!K1251</f>
        <v>-13547691.829999983</v>
      </c>
      <c r="L1251">
        <f>RS_wells_scenario_1_bgw!L1251-RS_wells_baseline_bgw!L1251</f>
        <v>417991.54869999737</v>
      </c>
      <c r="M1251">
        <f>RS_wells_scenario_1_bgw!M1251-RS_wells_baseline_bgw!M1251</f>
        <v>0</v>
      </c>
      <c r="N1251">
        <f>RS_wells_scenario_1_bgw!N1251-RS_wells_baseline_bgw!N1251</f>
        <v>907539.87280000746</v>
      </c>
      <c r="O1251">
        <v>10.145833333333334</v>
      </c>
      <c r="P1251">
        <f t="shared" si="218"/>
        <v>1974</v>
      </c>
      <c r="Q1251" s="2">
        <f t="shared" si="219"/>
        <v>27262.291666665475</v>
      </c>
      <c r="R1251">
        <f t="shared" si="220"/>
        <v>-26.374973789232634</v>
      </c>
      <c r="S1251">
        <f>I1251*$O1251/ref!$B$3</f>
        <v>1460.7966819254132</v>
      </c>
      <c r="T1251">
        <f>K1251*$O1251/ref!$B$3</f>
        <v>-3155.4780385340109</v>
      </c>
      <c r="U1251">
        <f>L1251*$O1251/ref!$B$3</f>
        <v>97.357038288614717</v>
      </c>
      <c r="V1251">
        <f>N1251*$O1251/ref!$B$3</f>
        <v>211.38081480219029</v>
      </c>
      <c r="W1251">
        <f t="shared" si="221"/>
        <v>8</v>
      </c>
      <c r="X1251" t="str">
        <f t="shared" si="222"/>
        <v>8 1974</v>
      </c>
      <c r="AB1251" s="1"/>
    </row>
    <row r="1252" spans="1:28" x14ac:dyDescent="0.3">
      <c r="A1252">
        <v>417</v>
      </c>
      <c r="B1252">
        <v>3</v>
      </c>
      <c r="C1252">
        <f>RS_wells_scenario_1_bgw!C1252-RS_wells_baseline_bgw!C1252</f>
        <v>-2300287.5363999605</v>
      </c>
      <c r="D1252">
        <f>RS_wells_scenario_1_bgw!D1252-RS_wells_baseline_bgw!D1252</f>
        <v>-5.8131999999750406</v>
      </c>
      <c r="E1252">
        <f>RS_wells_scenario_1_bgw!E1252-RS_wells_baseline_bgw!E1252</f>
        <v>-3009806.5799999982</v>
      </c>
      <c r="F1252">
        <f>RS_wells_scenario_1_bgw!F1252-RS_wells_baseline_bgw!F1252</f>
        <v>0</v>
      </c>
      <c r="G1252">
        <f>RS_wells_scenario_1_bgw!G1252-RS_wells_baseline_bgw!G1252</f>
        <v>0</v>
      </c>
      <c r="H1252" s="19">
        <f>RS_wells_scenario_1_bgw!H1252-RS_wells_baseline_bgw!H1252</f>
        <v>-325354.71660000086</v>
      </c>
      <c r="I1252">
        <f>RS_wells_scenario_1_bgw!I1252-RS_wells_baseline_bgw!I1252</f>
        <v>6459024.8995000124</v>
      </c>
      <c r="J1252">
        <f>RS_wells_scenario_1_bgw!J1252-RS_wells_baseline_bgw!J1252</f>
        <v>41.065600000321865</v>
      </c>
      <c r="K1252">
        <f>RS_wells_scenario_1_bgw!K1252-RS_wells_baseline_bgw!K1252</f>
        <v>-13547691.829999983</v>
      </c>
      <c r="L1252">
        <f>RS_wells_scenario_1_bgw!L1252-RS_wells_baseline_bgw!L1252</f>
        <v>448001.41980000585</v>
      </c>
      <c r="M1252">
        <f>RS_wells_scenario_1_bgw!M1252-RS_wells_baseline_bgw!M1252</f>
        <v>0</v>
      </c>
      <c r="N1252">
        <f>RS_wells_scenario_1_bgw!N1252-RS_wells_baseline_bgw!N1252</f>
        <v>1006189.0283000022</v>
      </c>
      <c r="O1252">
        <v>10.145833333333334</v>
      </c>
      <c r="P1252">
        <f t="shared" si="218"/>
        <v>1974</v>
      </c>
      <c r="Q1252" s="2">
        <f t="shared" si="219"/>
        <v>27272.437499998807</v>
      </c>
      <c r="R1252">
        <f t="shared" si="220"/>
        <v>-30.505011337915306</v>
      </c>
      <c r="S1252">
        <f>I1252*$O1252/ref!$B$3</f>
        <v>1504.4120781950692</v>
      </c>
      <c r="T1252">
        <f>K1252*$O1252/ref!$B$3</f>
        <v>-3155.4780385340109</v>
      </c>
      <c r="U1252">
        <f>L1252*$O1252/ref!$B$3</f>
        <v>104.34682595012762</v>
      </c>
      <c r="V1252">
        <f>N1252*$O1252/ref!$B$3</f>
        <v>234.35780952618089</v>
      </c>
      <c r="W1252">
        <f t="shared" si="221"/>
        <v>8</v>
      </c>
      <c r="X1252" t="str">
        <f t="shared" si="222"/>
        <v>8 1974</v>
      </c>
      <c r="AB1252" s="1"/>
    </row>
    <row r="1253" spans="1:28" x14ac:dyDescent="0.3">
      <c r="A1253">
        <v>418</v>
      </c>
      <c r="B1253">
        <v>1</v>
      </c>
      <c r="C1253">
        <f>RS_wells_scenario_1_bgw!C1253-RS_wells_baseline_bgw!C1253</f>
        <v>-3668367.078099966</v>
      </c>
      <c r="D1253">
        <f>RS_wells_scenario_1_bgw!D1253-RS_wells_baseline_bgw!D1253</f>
        <v>-5.9042999999946915</v>
      </c>
      <c r="E1253">
        <f>RS_wells_scenario_1_bgw!E1253-RS_wells_baseline_bgw!E1253</f>
        <v>-1351064.150000006</v>
      </c>
      <c r="F1253">
        <f>RS_wells_scenario_1_bgw!F1253-RS_wells_baseline_bgw!F1253</f>
        <v>0</v>
      </c>
      <c r="G1253">
        <f>RS_wells_scenario_1_bgw!G1253-RS_wells_baseline_bgw!G1253</f>
        <v>0</v>
      </c>
      <c r="H1253" s="19">
        <f>RS_wells_scenario_1_bgw!H1253-RS_wells_baseline_bgw!H1253</f>
        <v>-160082.08460000157</v>
      </c>
      <c r="I1253">
        <f>RS_wells_scenario_1_bgw!I1253-RS_wells_baseline_bgw!I1253</f>
        <v>-928659.32530000061</v>
      </c>
      <c r="J1253">
        <f>RS_wells_scenario_1_bgw!J1253-RS_wells_baseline_bgw!J1253</f>
        <v>41.74280000012368</v>
      </c>
      <c r="K1253">
        <f>RS_wells_scenario_1_bgw!K1253-RS_wells_baseline_bgw!K1253</f>
        <v>-6093018.4399999976</v>
      </c>
      <c r="L1253">
        <f>RS_wells_scenario_1_bgw!L1253-RS_wells_baseline_bgw!L1253</f>
        <v>799444.18909999728</v>
      </c>
      <c r="M1253">
        <f>RS_wells_scenario_1_bgw!M1253-RS_wells_baseline_bgw!M1253</f>
        <v>0</v>
      </c>
      <c r="N1253">
        <f>RS_wells_scenario_1_bgw!N1253-RS_wells_baseline_bgw!N1253</f>
        <v>979781.07400000095</v>
      </c>
      <c r="O1253">
        <v>10.145833333333334</v>
      </c>
      <c r="P1253">
        <f t="shared" si="218"/>
        <v>1974</v>
      </c>
      <c r="Q1253" s="2">
        <f t="shared" si="219"/>
        <v>27282.583333332139</v>
      </c>
      <c r="R1253">
        <f t="shared" si="220"/>
        <v>-26.113703518900401</v>
      </c>
      <c r="S1253">
        <f>I1253*$O1253/ref!$B$3</f>
        <v>-216.29987919971512</v>
      </c>
      <c r="T1253">
        <f>K1253*$O1253/ref!$B$3</f>
        <v>-1419.1632137090598</v>
      </c>
      <c r="U1253">
        <f>L1253*$O1253/ref!$B$3</f>
        <v>186.20356983265356</v>
      </c>
      <c r="V1253">
        <f>N1253*$O1253/ref!$B$3</f>
        <v>228.20696694119246</v>
      </c>
      <c r="W1253">
        <f t="shared" si="221"/>
        <v>9</v>
      </c>
      <c r="X1253" t="str">
        <f t="shared" si="222"/>
        <v>9 1974</v>
      </c>
      <c r="AB1253" s="1"/>
    </row>
    <row r="1254" spans="1:28" x14ac:dyDescent="0.3">
      <c r="A1254">
        <v>418</v>
      </c>
      <c r="B1254">
        <v>2</v>
      </c>
      <c r="C1254">
        <f>RS_wells_scenario_1_bgw!C1254-RS_wells_baseline_bgw!C1254</f>
        <v>-3167697.7135000229</v>
      </c>
      <c r="D1254">
        <f>RS_wells_scenario_1_bgw!D1254-RS_wells_baseline_bgw!D1254</f>
        <v>-5.9961999999941327</v>
      </c>
      <c r="E1254">
        <f>RS_wells_scenario_1_bgw!E1254-RS_wells_baseline_bgw!E1254</f>
        <v>-1351064.150000006</v>
      </c>
      <c r="F1254">
        <f>RS_wells_scenario_1_bgw!F1254-RS_wells_baseline_bgw!F1254</f>
        <v>0</v>
      </c>
      <c r="G1254">
        <f>RS_wells_scenario_1_bgw!G1254-RS_wells_baseline_bgw!G1254</f>
        <v>0</v>
      </c>
      <c r="H1254" s="19">
        <f>RS_wells_scenario_1_bgw!H1254-RS_wells_baseline_bgw!H1254</f>
        <v>-73290.210400000215</v>
      </c>
      <c r="I1254">
        <f>RS_wells_scenario_1_bgw!I1254-RS_wells_baseline_bgw!I1254</f>
        <v>-277700.58749999851</v>
      </c>
      <c r="J1254">
        <f>RS_wells_scenario_1_bgw!J1254-RS_wells_baseline_bgw!J1254</f>
        <v>42.366500000469387</v>
      </c>
      <c r="K1254">
        <f>RS_wells_scenario_1_bgw!K1254-RS_wells_baseline_bgw!K1254</f>
        <v>-6093018.4399999976</v>
      </c>
      <c r="L1254">
        <f>RS_wells_scenario_1_bgw!L1254-RS_wells_baseline_bgw!L1254</f>
        <v>798200.72219999135</v>
      </c>
      <c r="M1254">
        <f>RS_wells_scenario_1_bgw!M1254-RS_wells_baseline_bgw!M1254</f>
        <v>0</v>
      </c>
      <c r="N1254">
        <f>RS_wells_scenario_1_bgw!N1254-RS_wells_baseline_bgw!N1254</f>
        <v>982705.48540000618</v>
      </c>
      <c r="O1254">
        <v>10.145833333333334</v>
      </c>
      <c r="P1254">
        <f t="shared" si="218"/>
        <v>1974</v>
      </c>
      <c r="Q1254" s="2">
        <f t="shared" si="219"/>
        <v>27292.729166665471</v>
      </c>
      <c r="R1254">
        <f t="shared" si="220"/>
        <v>-24.192341255441153</v>
      </c>
      <c r="S1254">
        <f>I1254*$O1254/ref!$B$3</f>
        <v>-64.680988919736805</v>
      </c>
      <c r="T1254">
        <f>K1254*$O1254/ref!$B$3</f>
        <v>-1419.1632137090598</v>
      </c>
      <c r="U1254">
        <f>L1254*$O1254/ref!$B$3</f>
        <v>185.91394614296172</v>
      </c>
      <c r="V1254">
        <f>N1254*$O1254/ref!$B$3</f>
        <v>228.88810997752287</v>
      </c>
      <c r="W1254">
        <f t="shared" si="221"/>
        <v>9</v>
      </c>
      <c r="X1254" t="str">
        <f t="shared" si="222"/>
        <v>9 1974</v>
      </c>
      <c r="AB1254" s="1"/>
    </row>
    <row r="1255" spans="1:28" x14ac:dyDescent="0.3">
      <c r="A1255">
        <v>418</v>
      </c>
      <c r="B1255">
        <v>3</v>
      </c>
      <c r="C1255">
        <f>RS_wells_scenario_1_bgw!C1255-RS_wells_baseline_bgw!C1255</f>
        <v>-2932448.3100000024</v>
      </c>
      <c r="D1255">
        <f>RS_wells_scenario_1_bgw!D1255-RS_wells_baseline_bgw!D1255</f>
        <v>-6.0887999999686144</v>
      </c>
      <c r="E1255">
        <f>RS_wells_scenario_1_bgw!E1255-RS_wells_baseline_bgw!E1255</f>
        <v>-1351064.150000006</v>
      </c>
      <c r="F1255">
        <f>RS_wells_scenario_1_bgw!F1255-RS_wells_baseline_bgw!F1255</f>
        <v>0</v>
      </c>
      <c r="G1255">
        <f>RS_wells_scenario_1_bgw!G1255-RS_wells_baseline_bgw!G1255</f>
        <v>0</v>
      </c>
      <c r="H1255" s="19">
        <f>RS_wells_scenario_1_bgw!H1255-RS_wells_baseline_bgw!H1255</f>
        <v>-48273.605200000107</v>
      </c>
      <c r="I1255">
        <f>RS_wells_scenario_1_bgw!I1255-RS_wells_baseline_bgw!I1255</f>
        <v>-33930.896999999881</v>
      </c>
      <c r="J1255">
        <f>RS_wells_scenario_1_bgw!J1255-RS_wells_baseline_bgw!J1255</f>
        <v>42.94609999936074</v>
      </c>
      <c r="K1255">
        <f>RS_wells_scenario_1_bgw!K1255-RS_wells_baseline_bgw!K1255</f>
        <v>-6093018.4399999976</v>
      </c>
      <c r="L1255">
        <f>RS_wells_scenario_1_bgw!L1255-RS_wells_baseline_bgw!L1255</f>
        <v>797518.42090000212</v>
      </c>
      <c r="M1255">
        <f>RS_wells_scenario_1_bgw!M1255-RS_wells_baseline_bgw!M1255</f>
        <v>0</v>
      </c>
      <c r="N1255">
        <f>RS_wells_scenario_1_bgw!N1255-RS_wells_baseline_bgw!N1255</f>
        <v>991797.99740000069</v>
      </c>
      <c r="O1255">
        <v>10.145833333333334</v>
      </c>
      <c r="P1255">
        <f t="shared" si="218"/>
        <v>1974</v>
      </c>
      <c r="Q1255" s="2">
        <f t="shared" si="219"/>
        <v>27302.874999998803</v>
      </c>
      <c r="R1255">
        <f t="shared" si="220"/>
        <v>-23.827528123711357</v>
      </c>
      <c r="S1255">
        <f>I1255*$O1255/ref!$B$3</f>
        <v>-7.9030584438131042</v>
      </c>
      <c r="T1255">
        <f>K1255*$O1255/ref!$B$3</f>
        <v>-1419.1632137090598</v>
      </c>
      <c r="U1255">
        <f>L1255*$O1255/ref!$B$3</f>
        <v>185.75502705956396</v>
      </c>
      <c r="V1255">
        <f>N1255*$O1255/ref!$B$3</f>
        <v>231.00590408526568</v>
      </c>
      <c r="W1255">
        <f t="shared" si="221"/>
        <v>9</v>
      </c>
      <c r="X1255" t="str">
        <f t="shared" si="222"/>
        <v>9 1974</v>
      </c>
      <c r="AB1255" s="1"/>
    </row>
    <row r="1256" spans="1:28" x14ac:dyDescent="0.3">
      <c r="A1256">
        <v>419</v>
      </c>
      <c r="B1256">
        <v>1</v>
      </c>
      <c r="C1256">
        <f>RS_wells_scenario_1_bgw!C1256-RS_wells_baseline_bgw!C1256</f>
        <v>-1390571.2371999919</v>
      </c>
      <c r="D1256">
        <f>RS_wells_scenario_1_bgw!D1256-RS_wells_baseline_bgw!D1256</f>
        <v>-6.1824999999953434</v>
      </c>
      <c r="E1256">
        <f>RS_wells_scenario_1_bgw!E1256-RS_wells_baseline_bgw!E1256</f>
        <v>0</v>
      </c>
      <c r="F1256">
        <f>RS_wells_scenario_1_bgw!F1256-RS_wells_baseline_bgw!F1256</f>
        <v>0</v>
      </c>
      <c r="G1256">
        <f>RS_wells_scenario_1_bgw!G1256-RS_wells_baseline_bgw!G1256</f>
        <v>0</v>
      </c>
      <c r="H1256" s="19">
        <f>RS_wells_scenario_1_bgw!H1256-RS_wells_baseline_bgw!H1256</f>
        <v>-199566.52799999714</v>
      </c>
      <c r="I1256">
        <f>RS_wells_scenario_1_bgw!I1256-RS_wells_baseline_bgw!I1256</f>
        <v>-2532951.5810000002</v>
      </c>
      <c r="J1256">
        <f>RS_wells_scenario_1_bgw!J1256-RS_wells_baseline_bgw!J1256</f>
        <v>43.560999999754131</v>
      </c>
      <c r="K1256">
        <f>RS_wells_scenario_1_bgw!K1256-RS_wells_baseline_bgw!K1256</f>
        <v>-21104.240000000224</v>
      </c>
      <c r="L1256">
        <f>RS_wells_scenario_1_bgw!L1256-RS_wells_baseline_bgw!L1256</f>
        <v>153379.158400001</v>
      </c>
      <c r="M1256">
        <f>RS_wells_scenario_1_bgw!M1256-RS_wells_baseline_bgw!M1256</f>
        <v>0</v>
      </c>
      <c r="N1256">
        <f>RS_wells_scenario_1_bgw!N1256-RS_wells_baseline_bgw!N1256</f>
        <v>1043780.1554999948</v>
      </c>
      <c r="O1256">
        <v>10.145833333333334</v>
      </c>
      <c r="P1256">
        <f t="shared" si="218"/>
        <v>1974</v>
      </c>
      <c r="Q1256" s="2">
        <f t="shared" si="219"/>
        <v>27313.020833332135</v>
      </c>
      <c r="R1256">
        <f t="shared" si="220"/>
        <v>-28.484460103092598</v>
      </c>
      <c r="S1256">
        <f>I1256*$O1256/ref!$B$3</f>
        <v>-589.9656699317992</v>
      </c>
      <c r="T1256">
        <f>K1256*$O1256/ref!$B$3</f>
        <v>-4.9155211585553023</v>
      </c>
      <c r="U1256">
        <f>L1256*$O1256/ref!$B$3</f>
        <v>35.724503625650684</v>
      </c>
      <c r="V1256">
        <f>N1256*$O1256/ref!$B$3</f>
        <v>243.11339518695357</v>
      </c>
      <c r="W1256">
        <f t="shared" si="221"/>
        <v>10</v>
      </c>
      <c r="X1256" t="str">
        <f t="shared" si="222"/>
        <v>10 1974</v>
      </c>
      <c r="AB1256" s="1"/>
    </row>
    <row r="1257" spans="1:28" x14ac:dyDescent="0.3">
      <c r="A1257">
        <v>419</v>
      </c>
      <c r="B1257">
        <v>2</v>
      </c>
      <c r="C1257">
        <f>RS_wells_scenario_1_bgw!C1257-RS_wells_baseline_bgw!C1257</f>
        <v>-641845.75580000877</v>
      </c>
      <c r="D1257">
        <f>RS_wells_scenario_1_bgw!D1257-RS_wells_baseline_bgw!D1257</f>
        <v>-6.2770000000018626</v>
      </c>
      <c r="E1257">
        <f>RS_wells_scenario_1_bgw!E1257-RS_wells_baseline_bgw!E1257</f>
        <v>0</v>
      </c>
      <c r="F1257">
        <f>RS_wells_scenario_1_bgw!F1257-RS_wells_baseline_bgw!F1257</f>
        <v>0</v>
      </c>
      <c r="G1257">
        <f>RS_wells_scenario_1_bgw!G1257-RS_wells_baseline_bgw!G1257</f>
        <v>0</v>
      </c>
      <c r="H1257" s="19">
        <f>RS_wells_scenario_1_bgw!H1257-RS_wells_baseline_bgw!H1257</f>
        <v>-177720.41969999671</v>
      </c>
      <c r="I1257">
        <f>RS_wells_scenario_1_bgw!I1257-RS_wells_baseline_bgw!I1257</f>
        <v>-1968449.6486999989</v>
      </c>
      <c r="J1257">
        <f>RS_wells_scenario_1_bgw!J1257-RS_wells_baseline_bgw!J1257</f>
        <v>44.149699999950826</v>
      </c>
      <c r="K1257">
        <f>RS_wells_scenario_1_bgw!K1257-RS_wells_baseline_bgw!K1257</f>
        <v>-21104.240000000224</v>
      </c>
      <c r="L1257">
        <f>RS_wells_scenario_1_bgw!L1257-RS_wells_baseline_bgw!L1257</f>
        <v>152255.99950000085</v>
      </c>
      <c r="M1257">
        <f>RS_wells_scenario_1_bgw!M1257-RS_wells_baseline_bgw!M1257</f>
        <v>0</v>
      </c>
      <c r="N1257">
        <f>RS_wells_scenario_1_bgw!N1257-RS_wells_baseline_bgw!N1257</f>
        <v>1055277.7211999893</v>
      </c>
      <c r="O1257">
        <v>10.145833333333334</v>
      </c>
      <c r="P1257">
        <f t="shared" si="218"/>
        <v>1974</v>
      </c>
      <c r="Q1257" s="2">
        <f t="shared" si="219"/>
        <v>27323.166666665467</v>
      </c>
      <c r="R1257">
        <f t="shared" si="220"/>
        <v>-28.247380089346759</v>
      </c>
      <c r="S1257">
        <f>I1257*$O1257/ref!$B$3</f>
        <v>-458.48397751994349</v>
      </c>
      <c r="T1257">
        <f>K1257*$O1257/ref!$B$3</f>
        <v>-4.9155211585553023</v>
      </c>
      <c r="U1257">
        <f>L1257*$O1257/ref!$B$3</f>
        <v>35.462901628261982</v>
      </c>
      <c r="V1257">
        <f>N1257*$O1257/ref!$B$3</f>
        <v>245.79136546544748</v>
      </c>
      <c r="W1257">
        <f t="shared" si="221"/>
        <v>10</v>
      </c>
      <c r="X1257" t="str">
        <f t="shared" si="222"/>
        <v>10 1974</v>
      </c>
      <c r="AB1257" s="1"/>
    </row>
    <row r="1258" spans="1:28" x14ac:dyDescent="0.3">
      <c r="A1258">
        <v>419</v>
      </c>
      <c r="B1258">
        <v>3</v>
      </c>
      <c r="C1258">
        <f>RS_wells_scenario_1_bgw!C1258-RS_wells_baseline_bgw!C1258</f>
        <v>-179032.2648999989</v>
      </c>
      <c r="D1258">
        <f>RS_wells_scenario_1_bgw!D1258-RS_wells_baseline_bgw!D1258</f>
        <v>-6.3724999999976717</v>
      </c>
      <c r="E1258">
        <f>RS_wells_scenario_1_bgw!E1258-RS_wells_baseline_bgw!E1258</f>
        <v>0</v>
      </c>
      <c r="F1258">
        <f>RS_wells_scenario_1_bgw!F1258-RS_wells_baseline_bgw!F1258</f>
        <v>0</v>
      </c>
      <c r="G1258">
        <f>RS_wells_scenario_1_bgw!G1258-RS_wells_baseline_bgw!G1258</f>
        <v>0</v>
      </c>
      <c r="H1258" s="19">
        <f>RS_wells_scenario_1_bgw!H1258-RS_wells_baseline_bgw!H1258</f>
        <v>-154196.26129999757</v>
      </c>
      <c r="I1258">
        <f>RS_wells_scenario_1_bgw!I1258-RS_wells_baseline_bgw!I1258</f>
        <v>-1525715.4739000052</v>
      </c>
      <c r="J1258">
        <f>RS_wells_scenario_1_bgw!J1258-RS_wells_baseline_bgw!J1258</f>
        <v>44.719100000336766</v>
      </c>
      <c r="K1258">
        <f>RS_wells_scenario_1_bgw!K1258-RS_wells_baseline_bgw!K1258</f>
        <v>-21104.240000000224</v>
      </c>
      <c r="L1258">
        <f>RS_wells_scenario_1_bgw!L1258-RS_wells_baseline_bgw!L1258</f>
        <v>150607.82529999875</v>
      </c>
      <c r="M1258">
        <f>RS_wells_scenario_1_bgw!M1258-RS_wells_baseline_bgw!M1258</f>
        <v>0</v>
      </c>
      <c r="N1258">
        <f>RS_wells_scenario_1_bgw!N1258-RS_wells_baseline_bgw!N1258</f>
        <v>1053631.8891000003</v>
      </c>
      <c r="O1258">
        <v>10.145833333333334</v>
      </c>
      <c r="P1258">
        <f t="shared" si="218"/>
        <v>1974</v>
      </c>
      <c r="Q1258" s="2">
        <f t="shared" si="219"/>
        <v>27333.312499998799</v>
      </c>
      <c r="R1258">
        <f t="shared" si="220"/>
        <v>-27.670748004581853</v>
      </c>
      <c r="S1258">
        <f>I1258*$O1258/ref!$B$3</f>
        <v>-355.36397870241365</v>
      </c>
      <c r="T1258">
        <f>K1258*$O1258/ref!$B$3</f>
        <v>-4.9155211585553023</v>
      </c>
      <c r="U1258">
        <f>L1258*$O1258/ref!$B$3</f>
        <v>35.07901501812605</v>
      </c>
      <c r="V1258">
        <f>N1258*$O1258/ref!$B$3</f>
        <v>245.40802436854347</v>
      </c>
      <c r="W1258">
        <f t="shared" si="221"/>
        <v>10</v>
      </c>
      <c r="X1258" t="str">
        <f t="shared" si="222"/>
        <v>10 1974</v>
      </c>
      <c r="AB1258" s="1"/>
    </row>
    <row r="1259" spans="1:28" x14ac:dyDescent="0.3">
      <c r="A1259">
        <v>420</v>
      </c>
      <c r="B1259">
        <v>1</v>
      </c>
      <c r="C1259">
        <f>RS_wells_scenario_1_bgw!C1259-RS_wells_baseline_bgw!C1259</f>
        <v>215561.0175999999</v>
      </c>
      <c r="D1259">
        <f>RS_wells_scenario_1_bgw!D1259-RS_wells_baseline_bgw!D1259</f>
        <v>-6.4694000000017695</v>
      </c>
      <c r="E1259">
        <f>RS_wells_scenario_1_bgw!E1259-RS_wells_baseline_bgw!E1259</f>
        <v>0</v>
      </c>
      <c r="F1259">
        <f>RS_wells_scenario_1_bgw!F1259-RS_wells_baseline_bgw!F1259</f>
        <v>0</v>
      </c>
      <c r="G1259">
        <f>RS_wells_scenario_1_bgw!G1259-RS_wells_baseline_bgw!G1259</f>
        <v>0</v>
      </c>
      <c r="H1259" s="19">
        <f>RS_wells_scenario_1_bgw!H1259-RS_wells_baseline_bgw!H1259</f>
        <v>-78669.565700002015</v>
      </c>
      <c r="I1259">
        <f>RS_wells_scenario_1_bgw!I1259-RS_wells_baseline_bgw!I1259</f>
        <v>-1119057.5300000012</v>
      </c>
      <c r="J1259">
        <f>RS_wells_scenario_1_bgw!J1259-RS_wells_baseline_bgw!J1259</f>
        <v>45.27280000038445</v>
      </c>
      <c r="K1259">
        <f>RS_wells_scenario_1_bgw!K1259-RS_wells_baseline_bgw!K1259</f>
        <v>-21104.240000000224</v>
      </c>
      <c r="L1259">
        <f>RS_wells_scenario_1_bgw!L1259-RS_wells_baseline_bgw!L1259</f>
        <v>228258.29120000079</v>
      </c>
      <c r="M1259">
        <f>RS_wells_scenario_1_bgw!M1259-RS_wells_baseline_bgw!M1259</f>
        <v>0</v>
      </c>
      <c r="N1259">
        <f>RS_wells_scenario_1_bgw!N1259-RS_wells_baseline_bgw!N1259</f>
        <v>1029512.9557000101</v>
      </c>
      <c r="O1259">
        <v>10.145833333333334</v>
      </c>
      <c r="P1259">
        <f t="shared" si="218"/>
        <v>1974</v>
      </c>
      <c r="Q1259" s="2">
        <f t="shared" si="219"/>
        <v>27343.458333332132</v>
      </c>
      <c r="R1259">
        <f t="shared" si="220"/>
        <v>-25.387915725086188</v>
      </c>
      <c r="S1259">
        <f>I1259*$O1259/ref!$B$3</f>
        <v>-260.64672152873459</v>
      </c>
      <c r="T1259">
        <f>K1259*$O1259/ref!$B$3</f>
        <v>-4.9155211585553023</v>
      </c>
      <c r="U1259">
        <f>L1259*$O1259/ref!$B$3</f>
        <v>53.165072990511362</v>
      </c>
      <c r="V1259">
        <f>N1259*$O1259/ref!$B$3</f>
        <v>239.79033202570443</v>
      </c>
      <c r="W1259">
        <f t="shared" si="221"/>
        <v>11</v>
      </c>
      <c r="X1259" t="str">
        <f t="shared" si="222"/>
        <v>11 1974</v>
      </c>
      <c r="AB1259" s="1"/>
    </row>
    <row r="1260" spans="1:28" x14ac:dyDescent="0.3">
      <c r="A1260">
        <v>420</v>
      </c>
      <c r="B1260">
        <v>2</v>
      </c>
      <c r="C1260">
        <f>RS_wells_scenario_1_bgw!C1260-RS_wells_baseline_bgw!C1260</f>
        <v>395685.52910000086</v>
      </c>
      <c r="D1260">
        <f>RS_wells_scenario_1_bgw!D1260-RS_wells_baseline_bgw!D1260</f>
        <v>-6.5668000000296161</v>
      </c>
      <c r="E1260">
        <f>RS_wells_scenario_1_bgw!E1260-RS_wells_baseline_bgw!E1260</f>
        <v>0</v>
      </c>
      <c r="F1260">
        <f>RS_wells_scenario_1_bgw!F1260-RS_wells_baseline_bgw!F1260</f>
        <v>0</v>
      </c>
      <c r="G1260">
        <f>RS_wells_scenario_1_bgw!G1260-RS_wells_baseline_bgw!G1260</f>
        <v>0</v>
      </c>
      <c r="H1260" s="19">
        <f>RS_wells_scenario_1_bgw!H1260-RS_wells_baseline_bgw!H1260</f>
        <v>-59858.830000005662</v>
      </c>
      <c r="I1260">
        <f>RS_wells_scenario_1_bgw!I1260-RS_wells_baseline_bgw!I1260</f>
        <v>-858540.05420000106</v>
      </c>
      <c r="J1260">
        <f>RS_wells_scenario_1_bgw!J1260-RS_wells_baseline_bgw!J1260</f>
        <v>45.819299999624491</v>
      </c>
      <c r="K1260">
        <f>RS_wells_scenario_1_bgw!K1260-RS_wells_baseline_bgw!K1260</f>
        <v>-21104.240000000224</v>
      </c>
      <c r="L1260">
        <f>RS_wells_scenario_1_bgw!L1260-RS_wells_baseline_bgw!L1260</f>
        <v>223879.92330000177</v>
      </c>
      <c r="M1260">
        <f>RS_wells_scenario_1_bgw!M1260-RS_wells_baseline_bgw!M1260</f>
        <v>0</v>
      </c>
      <c r="N1260">
        <f>RS_wells_scenario_1_bgw!N1260-RS_wells_baseline_bgw!N1260</f>
        <v>1003574.7822000086</v>
      </c>
      <c r="O1260">
        <v>10.145833333333334</v>
      </c>
      <c r="P1260">
        <f t="shared" si="218"/>
        <v>1974</v>
      </c>
      <c r="Q1260" s="2">
        <f t="shared" si="219"/>
        <v>27353.604166665464</v>
      </c>
      <c r="R1260">
        <f t="shared" si="220"/>
        <v>-24.362740256586811</v>
      </c>
      <c r="S1260">
        <f>I1260*$O1260/ref!$B$3</f>
        <v>-199.96795913462302</v>
      </c>
      <c r="T1260">
        <f>K1260*$O1260/ref!$B$3</f>
        <v>-4.9155211585553023</v>
      </c>
      <c r="U1260">
        <f>L1260*$O1260/ref!$B$3</f>
        <v>52.145279809028196</v>
      </c>
      <c r="V1260">
        <f>N1260*$O1260/ref!$B$3</f>
        <v>233.74890903897128</v>
      </c>
      <c r="W1260">
        <f t="shared" si="221"/>
        <v>11</v>
      </c>
      <c r="X1260" t="str">
        <f t="shared" si="222"/>
        <v>11 1974</v>
      </c>
      <c r="AB1260" s="1"/>
    </row>
    <row r="1261" spans="1:28" x14ac:dyDescent="0.3">
      <c r="A1261">
        <v>420</v>
      </c>
      <c r="B1261">
        <v>3</v>
      </c>
      <c r="C1261">
        <f>RS_wells_scenario_1_bgw!C1261-RS_wells_baseline_bgw!C1261</f>
        <v>518208.81710000336</v>
      </c>
      <c r="D1261">
        <f>RS_wells_scenario_1_bgw!D1261-RS_wells_baseline_bgw!D1261</f>
        <v>-6.6651999999885447</v>
      </c>
      <c r="E1261">
        <f>RS_wells_scenario_1_bgw!E1261-RS_wells_baseline_bgw!E1261</f>
        <v>0</v>
      </c>
      <c r="F1261">
        <f>RS_wells_scenario_1_bgw!F1261-RS_wells_baseline_bgw!F1261</f>
        <v>0</v>
      </c>
      <c r="G1261">
        <f>RS_wells_scenario_1_bgw!G1261-RS_wells_baseline_bgw!G1261</f>
        <v>0</v>
      </c>
      <c r="H1261" s="19">
        <f>RS_wells_scenario_1_bgw!H1261-RS_wells_baseline_bgw!H1261</f>
        <v>-49487.387599997222</v>
      </c>
      <c r="I1261">
        <f>RS_wells_scenario_1_bgw!I1261-RS_wells_baseline_bgw!I1261</f>
        <v>-714871.27000000328</v>
      </c>
      <c r="J1261">
        <f>RS_wells_scenario_1_bgw!J1261-RS_wells_baseline_bgw!J1261</f>
        <v>46.362599999643862</v>
      </c>
      <c r="K1261">
        <f>RS_wells_scenario_1_bgw!K1261-RS_wells_baseline_bgw!K1261</f>
        <v>-21104.240000000224</v>
      </c>
      <c r="L1261">
        <f>RS_wells_scenario_1_bgw!L1261-RS_wells_baseline_bgw!L1261</f>
        <v>219707.53180000186</v>
      </c>
      <c r="M1261">
        <f>RS_wells_scenario_1_bgw!M1261-RS_wells_baseline_bgw!M1261</f>
        <v>0</v>
      </c>
      <c r="N1261">
        <f>RS_wells_scenario_1_bgw!N1261-RS_wells_baseline_bgw!N1261</f>
        <v>979203.36379998922</v>
      </c>
      <c r="O1261">
        <v>10.145833333333334</v>
      </c>
      <c r="P1261">
        <f t="shared" si="218"/>
        <v>1974</v>
      </c>
      <c r="Q1261" s="2">
        <f t="shared" si="219"/>
        <v>27363.749999998796</v>
      </c>
      <c r="R1261">
        <f t="shared" si="220"/>
        <v>-23.566798428407477</v>
      </c>
      <c r="S1261">
        <f>I1261*$O1261/ref!$B$3</f>
        <v>-166.50515978439779</v>
      </c>
      <c r="T1261">
        <f>K1261*$O1261/ref!$B$3</f>
        <v>-4.9155211585553023</v>
      </c>
      <c r="U1261">
        <f>L1261*$O1261/ref!$B$3</f>
        <v>51.173461885235362</v>
      </c>
      <c r="V1261">
        <f>N1261*$O1261/ref!$B$3</f>
        <v>228.07240882814639</v>
      </c>
      <c r="W1261">
        <f t="shared" si="221"/>
        <v>11</v>
      </c>
      <c r="X1261" t="str">
        <f t="shared" si="222"/>
        <v>11 1974</v>
      </c>
      <c r="AB1261" s="1"/>
    </row>
    <row r="1262" spans="1:28" x14ac:dyDescent="0.3">
      <c r="A1262">
        <v>421</v>
      </c>
      <c r="B1262">
        <v>1</v>
      </c>
      <c r="C1262">
        <f>RS_wells_scenario_1_bgw!C1262-RS_wells_baseline_bgw!C1262</f>
        <v>531743.60930000246</v>
      </c>
      <c r="D1262">
        <f>RS_wells_scenario_1_bgw!D1262-RS_wells_baseline_bgw!D1262</f>
        <v>-6.7645999999949709</v>
      </c>
      <c r="E1262">
        <f>RS_wells_scenario_1_bgw!E1262-RS_wells_baseline_bgw!E1262</f>
        <v>0</v>
      </c>
      <c r="F1262">
        <f>RS_wells_scenario_1_bgw!F1262-RS_wells_baseline_bgw!F1262</f>
        <v>0</v>
      </c>
      <c r="G1262">
        <f>RS_wells_scenario_1_bgw!G1262-RS_wells_baseline_bgw!G1262</f>
        <v>0</v>
      </c>
      <c r="H1262" s="19">
        <f>RS_wells_scenario_1_bgw!H1262-RS_wells_baseline_bgw!H1262</f>
        <v>-40364.827699996531</v>
      </c>
      <c r="I1262">
        <f>RS_wells_scenario_1_bgw!I1262-RS_wells_baseline_bgw!I1262</f>
        <v>-515525.11890000105</v>
      </c>
      <c r="J1262">
        <f>RS_wells_scenario_1_bgw!J1262-RS_wells_baseline_bgw!J1262</f>
        <v>46.908800000324845</v>
      </c>
      <c r="K1262">
        <f>RS_wells_scenario_1_bgw!K1262-RS_wells_baseline_bgw!K1262</f>
        <v>-21104.240000000224</v>
      </c>
      <c r="L1262">
        <f>RS_wells_scenario_1_bgw!L1262-RS_wells_baseline_bgw!L1262</f>
        <v>83597.463299999014</v>
      </c>
      <c r="M1262">
        <f>RS_wells_scenario_1_bgw!M1262-RS_wells_baseline_bgw!M1262</f>
        <v>0</v>
      </c>
      <c r="N1262">
        <f>RS_wells_scenario_1_bgw!N1262-RS_wells_baseline_bgw!N1262</f>
        <v>966067.18370001018</v>
      </c>
      <c r="O1262">
        <v>10.145833333333334</v>
      </c>
      <c r="P1262">
        <f t="shared" si="218"/>
        <v>1974</v>
      </c>
      <c r="Q1262" s="2">
        <f t="shared" si="219"/>
        <v>27373.895833332128</v>
      </c>
      <c r="R1262">
        <f t="shared" si="220"/>
        <v>-23.056861658648494</v>
      </c>
      <c r="S1262">
        <f>I1262*$O1262/ref!$B$3</f>
        <v>-120.07419502998762</v>
      </c>
      <c r="T1262">
        <f>K1262*$O1262/ref!$B$3</f>
        <v>-4.9155211585553023</v>
      </c>
      <c r="U1262">
        <f>L1262*$O1262/ref!$B$3</f>
        <v>19.471210508063361</v>
      </c>
      <c r="V1262">
        <f>N1262*$O1262/ref!$B$3</f>
        <v>225.01277857261297</v>
      </c>
      <c r="W1262">
        <f t="shared" si="221"/>
        <v>12</v>
      </c>
      <c r="X1262" t="str">
        <f t="shared" si="222"/>
        <v>12 1974</v>
      </c>
      <c r="AB1262" s="1"/>
    </row>
    <row r="1263" spans="1:28" x14ac:dyDescent="0.3">
      <c r="A1263">
        <v>421</v>
      </c>
      <c r="B1263">
        <v>2</v>
      </c>
      <c r="C1263">
        <f>RS_wells_scenario_1_bgw!C1263-RS_wells_baseline_bgw!C1263</f>
        <v>571638.79649999738</v>
      </c>
      <c r="D1263">
        <f>RS_wells_scenario_1_bgw!D1263-RS_wells_baseline_bgw!D1263</f>
        <v>-6.8646999999764375</v>
      </c>
      <c r="E1263">
        <f>RS_wells_scenario_1_bgw!E1263-RS_wells_baseline_bgw!E1263</f>
        <v>0</v>
      </c>
      <c r="F1263">
        <f>RS_wells_scenario_1_bgw!F1263-RS_wells_baseline_bgw!F1263</f>
        <v>0</v>
      </c>
      <c r="G1263">
        <f>RS_wells_scenario_1_bgw!G1263-RS_wells_baseline_bgw!G1263</f>
        <v>0</v>
      </c>
      <c r="H1263" s="19">
        <f>RS_wells_scenario_1_bgw!H1263-RS_wells_baseline_bgw!H1263</f>
        <v>-31132.569200001657</v>
      </c>
      <c r="I1263">
        <f>RS_wells_scenario_1_bgw!I1263-RS_wells_baseline_bgw!I1263</f>
        <v>-484074.97980000079</v>
      </c>
      <c r="J1263">
        <f>RS_wells_scenario_1_bgw!J1263-RS_wells_baseline_bgw!J1263</f>
        <v>47.458399999886751</v>
      </c>
      <c r="K1263">
        <f>RS_wells_scenario_1_bgw!K1263-RS_wells_baseline_bgw!K1263</f>
        <v>-21104.240000000224</v>
      </c>
      <c r="L1263">
        <f>RS_wells_scenario_1_bgw!L1263-RS_wells_baseline_bgw!L1263</f>
        <v>82886.945299999788</v>
      </c>
      <c r="M1263">
        <f>RS_wells_scenario_1_bgw!M1263-RS_wells_baseline_bgw!M1263</f>
        <v>0</v>
      </c>
      <c r="N1263">
        <f>RS_wells_scenario_1_bgw!N1263-RS_wells_baseline_bgw!N1263</f>
        <v>953710.53480000794</v>
      </c>
      <c r="O1263">
        <v>10.145833333333334</v>
      </c>
      <c r="P1263">
        <f t="shared" si="218"/>
        <v>1974</v>
      </c>
      <c r="Q1263" s="2">
        <f t="shared" si="219"/>
        <v>27384.04166666546</v>
      </c>
      <c r="R1263">
        <f t="shared" si="220"/>
        <v>-22.562270423826106</v>
      </c>
      <c r="S1263">
        <f>I1263*$O1263/ref!$B$3</f>
        <v>-112.74894549787668</v>
      </c>
      <c r="T1263">
        <f>K1263*$O1263/ref!$B$3</f>
        <v>-4.9155211585553023</v>
      </c>
      <c r="U1263">
        <f>L1263*$O1263/ref!$B$3</f>
        <v>19.305719295751022</v>
      </c>
      <c r="V1263">
        <f>N1263*$O1263/ref!$B$3</f>
        <v>222.13471382748122</v>
      </c>
      <c r="W1263">
        <f t="shared" si="221"/>
        <v>12</v>
      </c>
      <c r="X1263" t="str">
        <f t="shared" si="222"/>
        <v>12 1974</v>
      </c>
      <c r="AB1263" s="1"/>
    </row>
    <row r="1264" spans="1:28" x14ac:dyDescent="0.3">
      <c r="A1264">
        <v>421</v>
      </c>
      <c r="B1264">
        <v>3</v>
      </c>
      <c r="C1264">
        <f>RS_wells_scenario_1_bgw!C1264-RS_wells_baseline_bgw!C1264</f>
        <v>609779.8300999999</v>
      </c>
      <c r="D1264">
        <f>RS_wells_scenario_1_bgw!D1264-RS_wells_baseline_bgw!D1264</f>
        <v>-6.9654999999911524</v>
      </c>
      <c r="E1264">
        <f>RS_wells_scenario_1_bgw!E1264-RS_wells_baseline_bgw!E1264</f>
        <v>0</v>
      </c>
      <c r="F1264">
        <f>RS_wells_scenario_1_bgw!F1264-RS_wells_baseline_bgw!F1264</f>
        <v>0</v>
      </c>
      <c r="G1264">
        <f>RS_wells_scenario_1_bgw!G1264-RS_wells_baseline_bgw!G1264</f>
        <v>0</v>
      </c>
      <c r="H1264" s="19">
        <f>RS_wells_scenario_1_bgw!H1264-RS_wells_baseline_bgw!H1264</f>
        <v>-26185.257799997926</v>
      </c>
      <c r="I1264">
        <f>RS_wells_scenario_1_bgw!I1264-RS_wells_baseline_bgw!I1264</f>
        <v>-421278.58300000429</v>
      </c>
      <c r="J1264">
        <f>RS_wells_scenario_1_bgw!J1264-RS_wells_baseline_bgw!J1264</f>
        <v>48.013299999758601</v>
      </c>
      <c r="K1264">
        <f>RS_wells_scenario_1_bgw!K1264-RS_wells_baseline_bgw!K1264</f>
        <v>-21104.240000000224</v>
      </c>
      <c r="L1264">
        <f>RS_wells_scenario_1_bgw!L1264-RS_wells_baseline_bgw!L1264</f>
        <v>82279.774499999359</v>
      </c>
      <c r="M1264">
        <f>RS_wells_scenario_1_bgw!M1264-RS_wells_baseline_bgw!M1264</f>
        <v>0</v>
      </c>
      <c r="N1264">
        <f>RS_wells_scenario_1_bgw!N1264-RS_wells_baseline_bgw!N1264</f>
        <v>938458.59989999235</v>
      </c>
      <c r="O1264">
        <v>10.145833333333334</v>
      </c>
      <c r="P1264">
        <f t="shared" si="218"/>
        <v>1974</v>
      </c>
      <c r="Q1264" s="2">
        <f t="shared" si="219"/>
        <v>27394.187499998792</v>
      </c>
      <c r="R1264">
        <f t="shared" si="220"/>
        <v>-22.099515640320512</v>
      </c>
      <c r="S1264">
        <f>I1264*$O1264/ref!$B$3</f>
        <v>-98.12264210332593</v>
      </c>
      <c r="T1264">
        <f>K1264*$O1264/ref!$B$3</f>
        <v>-4.9155211585553023</v>
      </c>
      <c r="U1264">
        <f>L1264*$O1264/ref!$B$3</f>
        <v>19.16429932922965</v>
      </c>
      <c r="V1264">
        <f>N1264*$O1264/ref!$B$3</f>
        <v>218.58228982595668</v>
      </c>
      <c r="W1264">
        <f t="shared" si="221"/>
        <v>12</v>
      </c>
      <c r="X1264" t="str">
        <f t="shared" si="222"/>
        <v>12 1974</v>
      </c>
      <c r="AB1264" s="1"/>
    </row>
    <row r="1265" spans="1:28" x14ac:dyDescent="0.3">
      <c r="A1265">
        <v>422</v>
      </c>
      <c r="B1265">
        <v>1</v>
      </c>
      <c r="C1265">
        <f>RS_wells_scenario_1_bgw!C1265-RS_wells_baseline_bgw!C1265</f>
        <v>670444.76250000298</v>
      </c>
      <c r="D1265">
        <f>RS_wells_scenario_1_bgw!D1265-RS_wells_baseline_bgw!D1265</f>
        <v>-7.0669999999809079</v>
      </c>
      <c r="E1265">
        <f>RS_wells_scenario_1_bgw!E1265-RS_wells_baseline_bgw!E1265</f>
        <v>0</v>
      </c>
      <c r="F1265">
        <f>RS_wells_scenario_1_bgw!F1265-RS_wells_baseline_bgw!F1265</f>
        <v>0</v>
      </c>
      <c r="G1265">
        <f>RS_wells_scenario_1_bgw!G1265-RS_wells_baseline_bgw!G1265</f>
        <v>0</v>
      </c>
      <c r="H1265" s="19">
        <f>RS_wells_scenario_1_bgw!H1265-RS_wells_baseline_bgw!H1265</f>
        <v>-24539.772099994123</v>
      </c>
      <c r="I1265">
        <f>RS_wells_scenario_1_bgw!I1265-RS_wells_baseline_bgw!I1265</f>
        <v>-430055.11859999597</v>
      </c>
      <c r="J1265">
        <f>RS_wells_scenario_1_bgw!J1265-RS_wells_baseline_bgw!J1265</f>
        <v>48.568500000052154</v>
      </c>
      <c r="K1265">
        <f>RS_wells_scenario_1_bgw!K1265-RS_wells_baseline_bgw!K1265</f>
        <v>-27819.410000000149</v>
      </c>
      <c r="L1265">
        <f>RS_wells_scenario_1_bgw!L1265-RS_wells_baseline_bgw!L1265</f>
        <v>134065.11070000008</v>
      </c>
      <c r="M1265">
        <f>RS_wells_scenario_1_bgw!M1265-RS_wells_baseline_bgw!M1265</f>
        <v>0</v>
      </c>
      <c r="N1265">
        <f>RS_wells_scenario_1_bgw!N1265-RS_wells_baseline_bgw!N1265</f>
        <v>919417.78850001097</v>
      </c>
      <c r="O1265">
        <v>10.145833333333334</v>
      </c>
      <c r="P1265">
        <f t="shared" si="218"/>
        <v>1975</v>
      </c>
      <c r="Q1265" s="2">
        <f t="shared" si="219"/>
        <v>27404.333333332124</v>
      </c>
      <c r="R1265">
        <f t="shared" si="220"/>
        <v>-21.625602762886714</v>
      </c>
      <c r="S1265">
        <f>I1265*$O1265/ref!$B$3</f>
        <v>-100.16684016213176</v>
      </c>
      <c r="T1265">
        <f>K1265*$O1265/ref!$B$3</f>
        <v>-6.4795936017371023</v>
      </c>
      <c r="U1265">
        <f>L1265*$O1265/ref!$B$3</f>
        <v>31.225947405350876</v>
      </c>
      <c r="V1265">
        <f>N1265*$O1265/ref!$B$3</f>
        <v>214.14737478932571</v>
      </c>
      <c r="W1265">
        <f t="shared" si="221"/>
        <v>1</v>
      </c>
      <c r="X1265" t="str">
        <f t="shared" si="222"/>
        <v>1 1975</v>
      </c>
      <c r="AB1265" s="1"/>
    </row>
    <row r="1266" spans="1:28" x14ac:dyDescent="0.3">
      <c r="A1266">
        <v>422</v>
      </c>
      <c r="B1266">
        <v>2</v>
      </c>
      <c r="C1266">
        <f>RS_wells_scenario_1_bgw!C1266-RS_wells_baseline_bgw!C1266</f>
        <v>696885.815200001</v>
      </c>
      <c r="D1266">
        <f>RS_wells_scenario_1_bgw!D1266-RS_wells_baseline_bgw!D1266</f>
        <v>-7.1693000000086613</v>
      </c>
      <c r="E1266">
        <f>RS_wells_scenario_1_bgw!E1266-RS_wells_baseline_bgw!E1266</f>
        <v>0</v>
      </c>
      <c r="F1266">
        <f>RS_wells_scenario_1_bgw!F1266-RS_wells_baseline_bgw!F1266</f>
        <v>0</v>
      </c>
      <c r="G1266">
        <f>RS_wells_scenario_1_bgw!G1266-RS_wells_baseline_bgw!G1266</f>
        <v>0</v>
      </c>
      <c r="H1266" s="19">
        <f>RS_wells_scenario_1_bgw!H1266-RS_wells_baseline_bgw!H1266</f>
        <v>-23564.932499997318</v>
      </c>
      <c r="I1266">
        <f>RS_wells_scenario_1_bgw!I1266-RS_wells_baseline_bgw!I1266</f>
        <v>-348806.82900000364</v>
      </c>
      <c r="J1266">
        <f>RS_wells_scenario_1_bgw!J1266-RS_wells_baseline_bgw!J1266</f>
        <v>49.131400000303984</v>
      </c>
      <c r="K1266">
        <f>RS_wells_scenario_1_bgw!K1266-RS_wells_baseline_bgw!K1266</f>
        <v>-27819.410000000149</v>
      </c>
      <c r="L1266">
        <f>RS_wells_scenario_1_bgw!L1266-RS_wells_baseline_bgw!L1266</f>
        <v>132357.71990000084</v>
      </c>
      <c r="M1266">
        <f>RS_wells_scenario_1_bgw!M1266-RS_wells_baseline_bgw!M1266</f>
        <v>0</v>
      </c>
      <c r="N1266">
        <f>RS_wells_scenario_1_bgw!N1266-RS_wells_baseline_bgw!N1266</f>
        <v>900370.85379999876</v>
      </c>
      <c r="O1266">
        <v>10.145833333333334</v>
      </c>
      <c r="P1266">
        <f t="shared" si="218"/>
        <v>1975</v>
      </c>
      <c r="Q1266" s="2">
        <f t="shared" si="219"/>
        <v>27414.479166665456</v>
      </c>
      <c r="R1266">
        <f t="shared" si="220"/>
        <v>-21.166913775486737</v>
      </c>
      <c r="S1266">
        <f>I1266*$O1266/ref!$B$3</f>
        <v>-81.242790462868157</v>
      </c>
      <c r="T1266">
        <f>K1266*$O1266/ref!$B$3</f>
        <v>-6.4795936017371023</v>
      </c>
      <c r="U1266">
        <f>L1266*$O1266/ref!$B$3</f>
        <v>30.828268284789377</v>
      </c>
      <c r="V1266">
        <f>N1266*$O1266/ref!$B$3</f>
        <v>209.71103353640544</v>
      </c>
      <c r="W1266">
        <f t="shared" si="221"/>
        <v>1</v>
      </c>
      <c r="X1266" t="str">
        <f t="shared" si="222"/>
        <v>1 1975</v>
      </c>
      <c r="AB1266" s="1"/>
    </row>
    <row r="1267" spans="1:28" x14ac:dyDescent="0.3">
      <c r="A1267">
        <v>422</v>
      </c>
      <c r="B1267">
        <v>3</v>
      </c>
      <c r="C1267">
        <f>RS_wells_scenario_1_bgw!C1267-RS_wells_baseline_bgw!C1267</f>
        <v>744889.99289999902</v>
      </c>
      <c r="D1267">
        <f>RS_wells_scenario_1_bgw!D1267-RS_wells_baseline_bgw!D1267</f>
        <v>-7.2721000000019558</v>
      </c>
      <c r="E1267">
        <f>RS_wells_scenario_1_bgw!E1267-RS_wells_baseline_bgw!E1267</f>
        <v>0</v>
      </c>
      <c r="F1267">
        <f>RS_wells_scenario_1_bgw!F1267-RS_wells_baseline_bgw!F1267</f>
        <v>0</v>
      </c>
      <c r="G1267">
        <f>RS_wells_scenario_1_bgw!G1267-RS_wells_baseline_bgw!G1267</f>
        <v>0</v>
      </c>
      <c r="H1267" s="19">
        <f>RS_wells_scenario_1_bgw!H1267-RS_wells_baseline_bgw!H1267</f>
        <v>-30868.029600001872</v>
      </c>
      <c r="I1267">
        <f>RS_wells_scenario_1_bgw!I1267-RS_wells_baseline_bgw!I1267</f>
        <v>-263674.84600000083</v>
      </c>
      <c r="J1267">
        <f>RS_wells_scenario_1_bgw!J1267-RS_wells_baseline_bgw!J1267</f>
        <v>49.702699999324977</v>
      </c>
      <c r="K1267">
        <f>RS_wells_scenario_1_bgw!K1267-RS_wells_baseline_bgw!K1267</f>
        <v>-27819.410000000149</v>
      </c>
      <c r="L1267">
        <f>RS_wells_scenario_1_bgw!L1267-RS_wells_baseline_bgw!L1267</f>
        <v>129973.32829999924</v>
      </c>
      <c r="M1267">
        <f>RS_wells_scenario_1_bgw!M1267-RS_wells_baseline_bgw!M1267</f>
        <v>0</v>
      </c>
      <c r="N1267">
        <f>RS_wells_scenario_1_bgw!N1267-RS_wells_baseline_bgw!N1267</f>
        <v>873758.3640999943</v>
      </c>
      <c r="O1267">
        <v>10.145833333333334</v>
      </c>
      <c r="P1267">
        <f t="shared" si="218"/>
        <v>1975</v>
      </c>
      <c r="Q1267" s="2">
        <f t="shared" si="219"/>
        <v>27424.624999998789</v>
      </c>
      <c r="R1267">
        <f t="shared" si="220"/>
        <v>-20.724545101947221</v>
      </c>
      <c r="S1267">
        <f>I1267*$O1267/ref!$B$3</f>
        <v>-61.414165328474333</v>
      </c>
      <c r="T1267">
        <f>K1267*$O1267/ref!$B$3</f>
        <v>-6.4795936017371023</v>
      </c>
      <c r="U1267">
        <f>L1267*$O1267/ref!$B$3</f>
        <v>30.272904653590654</v>
      </c>
      <c r="V1267">
        <f>N1267*$O1267/ref!$B$3</f>
        <v>203.51255132609106</v>
      </c>
      <c r="W1267">
        <f t="shared" si="221"/>
        <v>1</v>
      </c>
      <c r="X1267" t="str">
        <f t="shared" si="222"/>
        <v>1 1975</v>
      </c>
      <c r="AB1267" s="1"/>
    </row>
    <row r="1268" spans="1:28" x14ac:dyDescent="0.3">
      <c r="A1268">
        <v>423</v>
      </c>
      <c r="B1268">
        <v>1</v>
      </c>
      <c r="C1268">
        <f>RS_wells_scenario_1_bgw!C1268-RS_wells_baseline_bgw!C1268</f>
        <v>674056.46140000224</v>
      </c>
      <c r="D1268">
        <f>RS_wells_scenario_1_bgw!D1268-RS_wells_baseline_bgw!D1268</f>
        <v>-7.3755999999702908</v>
      </c>
      <c r="E1268">
        <f>RS_wells_scenario_1_bgw!E1268-RS_wells_baseline_bgw!E1268</f>
        <v>0</v>
      </c>
      <c r="F1268">
        <f>RS_wells_scenario_1_bgw!F1268-RS_wells_baseline_bgw!F1268</f>
        <v>0</v>
      </c>
      <c r="G1268">
        <f>RS_wells_scenario_1_bgw!G1268-RS_wells_baseline_bgw!G1268</f>
        <v>0</v>
      </c>
      <c r="H1268" s="19">
        <f>RS_wells_scenario_1_bgw!H1268-RS_wells_baseline_bgw!H1268</f>
        <v>-28104.738499999046</v>
      </c>
      <c r="I1268">
        <f>RS_wells_scenario_1_bgw!I1268-RS_wells_baseline_bgw!I1268</f>
        <v>-353003.2017999962</v>
      </c>
      <c r="J1268">
        <f>RS_wells_scenario_1_bgw!J1268-RS_wells_baseline_bgw!J1268</f>
        <v>50.28969999961555</v>
      </c>
      <c r="K1268">
        <f>RS_wells_scenario_1_bgw!K1268-RS_wells_baseline_bgw!K1268</f>
        <v>-27819.410000000149</v>
      </c>
      <c r="L1268">
        <f>RS_wells_scenario_1_bgw!L1268-RS_wells_baseline_bgw!L1268</f>
        <v>25670.669099999592</v>
      </c>
      <c r="M1268">
        <f>RS_wells_scenario_1_bgw!M1268-RS_wells_baseline_bgw!M1268</f>
        <v>0</v>
      </c>
      <c r="N1268">
        <f>RS_wells_scenario_1_bgw!N1268-RS_wells_baseline_bgw!N1268</f>
        <v>872482.36479999125</v>
      </c>
      <c r="O1268">
        <v>10.145833333333334</v>
      </c>
      <c r="P1268">
        <f t="shared" si="218"/>
        <v>1975</v>
      </c>
      <c r="Q1268" s="2">
        <f t="shared" si="219"/>
        <v>27434.770833332121</v>
      </c>
      <c r="R1268">
        <f t="shared" si="220"/>
        <v>-20.632006948453387</v>
      </c>
      <c r="S1268">
        <f>I1268*$O1268/ref!$B$3</f>
        <v>-82.220194021942035</v>
      </c>
      <c r="T1268">
        <f>K1268*$O1268/ref!$B$3</f>
        <v>-6.4795936017371023</v>
      </c>
      <c r="U1268">
        <f>L1268*$O1268/ref!$B$3</f>
        <v>5.9791168559170309</v>
      </c>
      <c r="V1268">
        <f>N1268*$O1268/ref!$B$3</f>
        <v>203.21535031068058</v>
      </c>
      <c r="W1268">
        <f t="shared" si="221"/>
        <v>2</v>
      </c>
      <c r="X1268" t="str">
        <f t="shared" si="222"/>
        <v>2 1975</v>
      </c>
      <c r="AB1268" s="1"/>
    </row>
    <row r="1269" spans="1:28" x14ac:dyDescent="0.3">
      <c r="A1269">
        <v>423</v>
      </c>
      <c r="B1269">
        <v>2</v>
      </c>
      <c r="C1269">
        <f>RS_wells_scenario_1_bgw!C1269-RS_wells_baseline_bgw!C1269</f>
        <v>642239.87170000374</v>
      </c>
      <c r="D1269">
        <f>RS_wells_scenario_1_bgw!D1269-RS_wells_baseline_bgw!D1269</f>
        <v>-7.4798999999766238</v>
      </c>
      <c r="E1269">
        <f>RS_wells_scenario_1_bgw!E1269-RS_wells_baseline_bgw!E1269</f>
        <v>0</v>
      </c>
      <c r="F1269">
        <f>RS_wells_scenario_1_bgw!F1269-RS_wells_baseline_bgw!F1269</f>
        <v>0</v>
      </c>
      <c r="G1269">
        <f>RS_wells_scenario_1_bgw!G1269-RS_wells_baseline_bgw!G1269</f>
        <v>0</v>
      </c>
      <c r="H1269" s="19">
        <f>RS_wells_scenario_1_bgw!H1269-RS_wells_baseline_bgw!H1269</f>
        <v>-18256.039099998772</v>
      </c>
      <c r="I1269">
        <f>RS_wells_scenario_1_bgw!I1269-RS_wells_baseline_bgw!I1269</f>
        <v>-251447.14220000058</v>
      </c>
      <c r="J1269">
        <f>RS_wells_scenario_1_bgw!J1269-RS_wells_baseline_bgw!J1269</f>
        <v>50.884399999864399</v>
      </c>
      <c r="K1269">
        <f>RS_wells_scenario_1_bgw!K1269-RS_wells_baseline_bgw!K1269</f>
        <v>-27819.410000000149</v>
      </c>
      <c r="L1269">
        <f>RS_wells_scenario_1_bgw!L1269-RS_wells_baseline_bgw!L1269</f>
        <v>25888.689000000246</v>
      </c>
      <c r="M1269">
        <f>RS_wells_scenario_1_bgw!M1269-RS_wells_baseline_bgw!M1269</f>
        <v>0</v>
      </c>
      <c r="N1269">
        <f>RS_wells_scenario_1_bgw!N1269-RS_wells_baseline_bgw!N1269</f>
        <v>869769.21520000696</v>
      </c>
      <c r="O1269">
        <v>10.145833333333334</v>
      </c>
      <c r="P1269">
        <f t="shared" si="218"/>
        <v>1975</v>
      </c>
      <c r="Q1269" s="2">
        <f t="shared" si="219"/>
        <v>27444.916666665453</v>
      </c>
      <c r="R1269">
        <f t="shared" si="220"/>
        <v>-20.344221175257864</v>
      </c>
      <c r="S1269">
        <f>I1269*$O1269/ref!$B$3</f>
        <v>-58.566133996881838</v>
      </c>
      <c r="T1269">
        <f>K1269*$O1269/ref!$B$3</f>
        <v>-6.4795936017371023</v>
      </c>
      <c r="U1269">
        <f>L1269*$O1269/ref!$B$3</f>
        <v>6.0298972408747131</v>
      </c>
      <c r="V1269">
        <f>N1269*$O1269/ref!$B$3</f>
        <v>202.58341358777329</v>
      </c>
      <c r="W1269">
        <f t="shared" si="221"/>
        <v>2</v>
      </c>
      <c r="X1269" t="str">
        <f t="shared" si="222"/>
        <v>2 1975</v>
      </c>
      <c r="AB1269" s="1"/>
    </row>
    <row r="1270" spans="1:28" x14ac:dyDescent="0.3">
      <c r="A1270">
        <v>423</v>
      </c>
      <c r="B1270">
        <v>3</v>
      </c>
      <c r="C1270">
        <f>RS_wells_scenario_1_bgw!C1270-RS_wells_baseline_bgw!C1270</f>
        <v>638312.62000000477</v>
      </c>
      <c r="D1270">
        <f>RS_wells_scenario_1_bgw!D1270-RS_wells_baseline_bgw!D1270</f>
        <v>-7.5847000000067055</v>
      </c>
      <c r="E1270">
        <f>RS_wells_scenario_1_bgw!E1270-RS_wells_baseline_bgw!E1270</f>
        <v>0</v>
      </c>
      <c r="F1270">
        <f>RS_wells_scenario_1_bgw!F1270-RS_wells_baseline_bgw!F1270</f>
        <v>0</v>
      </c>
      <c r="G1270">
        <f>RS_wells_scenario_1_bgw!G1270-RS_wells_baseline_bgw!G1270</f>
        <v>0</v>
      </c>
      <c r="H1270" s="19">
        <f>RS_wells_scenario_1_bgw!H1270-RS_wells_baseline_bgw!H1270</f>
        <v>-11413.869799993932</v>
      </c>
      <c r="I1270">
        <f>RS_wells_scenario_1_bgw!I1270-RS_wells_baseline_bgw!I1270</f>
        <v>-245873.39760000259</v>
      </c>
      <c r="J1270">
        <f>RS_wells_scenario_1_bgw!J1270-RS_wells_baseline_bgw!J1270</f>
        <v>51.490999999456108</v>
      </c>
      <c r="K1270">
        <f>RS_wells_scenario_1_bgw!K1270-RS_wells_baseline_bgw!K1270</f>
        <v>-27819.410000000149</v>
      </c>
      <c r="L1270">
        <f>RS_wells_scenario_1_bgw!L1270-RS_wells_baseline_bgw!L1270</f>
        <v>25888.43740000017</v>
      </c>
      <c r="M1270">
        <f>RS_wells_scenario_1_bgw!M1270-RS_wells_baseline_bgw!M1270</f>
        <v>0</v>
      </c>
      <c r="N1270">
        <f>RS_wells_scenario_1_bgw!N1270-RS_wells_baseline_bgw!N1270</f>
        <v>860552.9782000035</v>
      </c>
      <c r="O1270">
        <v>10.145833333333334</v>
      </c>
      <c r="P1270">
        <f t="shared" si="218"/>
        <v>1975</v>
      </c>
      <c r="Q1270" s="2">
        <f t="shared" si="219"/>
        <v>27455.062499998785</v>
      </c>
      <c r="R1270">
        <f t="shared" si="220"/>
        <v>-19.976330996563515</v>
      </c>
      <c r="S1270">
        <f>I1270*$O1270/ref!$B$3</f>
        <v>-57.267918116391797</v>
      </c>
      <c r="T1270">
        <f>K1270*$O1270/ref!$B$3</f>
        <v>-6.4795936017371023</v>
      </c>
      <c r="U1270">
        <f>L1270*$O1270/ref!$B$3</f>
        <v>6.0298386391376289</v>
      </c>
      <c r="V1270">
        <f>N1270*$O1270/ref!$B$3</f>
        <v>200.43680191278395</v>
      </c>
      <c r="W1270">
        <f t="shared" si="221"/>
        <v>2</v>
      </c>
      <c r="X1270" t="str">
        <f t="shared" si="222"/>
        <v>2 1975</v>
      </c>
      <c r="AB1270" s="1"/>
    </row>
    <row r="1271" spans="1:28" x14ac:dyDescent="0.3">
      <c r="A1271">
        <v>424</v>
      </c>
      <c r="B1271">
        <v>1</v>
      </c>
      <c r="C1271">
        <f>RS_wells_scenario_1_bgw!C1271-RS_wells_baseline_bgw!C1271</f>
        <v>909488.37060000002</v>
      </c>
      <c r="D1271">
        <f>RS_wells_scenario_1_bgw!D1271-RS_wells_baseline_bgw!D1271</f>
        <v>-7.6901000000070781</v>
      </c>
      <c r="E1271">
        <f>RS_wells_scenario_1_bgw!E1271-RS_wells_baseline_bgw!E1271</f>
        <v>0</v>
      </c>
      <c r="F1271">
        <f>RS_wells_scenario_1_bgw!F1271-RS_wells_baseline_bgw!F1271</f>
        <v>0</v>
      </c>
      <c r="G1271">
        <f>RS_wells_scenario_1_bgw!G1271-RS_wells_baseline_bgw!G1271</f>
        <v>0</v>
      </c>
      <c r="H1271" s="19">
        <f>RS_wells_scenario_1_bgw!H1271-RS_wells_baseline_bgw!H1271</f>
        <v>-30004.546800002456</v>
      </c>
      <c r="I1271">
        <f>RS_wells_scenario_1_bgw!I1271-RS_wells_baseline_bgw!I1271</f>
        <v>-183200.93120000139</v>
      </c>
      <c r="J1271">
        <f>RS_wells_scenario_1_bgw!J1271-RS_wells_baseline_bgw!J1271</f>
        <v>52.091000000014901</v>
      </c>
      <c r="K1271">
        <f>RS_wells_scenario_1_bgw!K1271-RS_wells_baseline_bgw!K1271</f>
        <v>-27819.410000000149</v>
      </c>
      <c r="L1271">
        <f>RS_wells_scenario_1_bgw!L1271-RS_wells_baseline_bgw!L1271</f>
        <v>245411.90510000288</v>
      </c>
      <c r="M1271">
        <f>RS_wells_scenario_1_bgw!M1271-RS_wells_baseline_bgw!M1271</f>
        <v>0</v>
      </c>
      <c r="N1271">
        <f>RS_wells_scenario_1_bgw!N1271-RS_wells_baseline_bgw!N1271</f>
        <v>824145.69310000539</v>
      </c>
      <c r="O1271">
        <v>10.145833333333334</v>
      </c>
      <c r="P1271">
        <f t="shared" si="218"/>
        <v>1975</v>
      </c>
      <c r="Q1271" s="2">
        <f t="shared" si="219"/>
        <v>27465.208333332117</v>
      </c>
      <c r="R1271">
        <f t="shared" si="220"/>
        <v>-19.568161280641647</v>
      </c>
      <c r="S1271">
        <f>I1271*$O1271/ref!$B$3</f>
        <v>-42.670480130089096</v>
      </c>
      <c r="T1271">
        <f>K1271*$O1271/ref!$B$3</f>
        <v>-6.4795936017371023</v>
      </c>
      <c r="U1271">
        <f>L1271*$O1271/ref!$B$3</f>
        <v>57.160428998173693</v>
      </c>
      <c r="V1271">
        <f>N1271*$O1271/ref!$B$3</f>
        <v>191.95695235484706</v>
      </c>
      <c r="W1271">
        <f t="shared" si="221"/>
        <v>3</v>
      </c>
      <c r="X1271" t="str">
        <f t="shared" si="222"/>
        <v>3 1975</v>
      </c>
      <c r="AB1271" s="1"/>
    </row>
    <row r="1272" spans="1:28" x14ac:dyDescent="0.3">
      <c r="A1272">
        <v>424</v>
      </c>
      <c r="B1272">
        <v>2</v>
      </c>
      <c r="C1272">
        <f>RS_wells_scenario_1_bgw!C1272-RS_wells_baseline_bgw!C1272</f>
        <v>912925.91789999604</v>
      </c>
      <c r="D1272">
        <f>RS_wells_scenario_1_bgw!D1272-RS_wells_baseline_bgw!D1272</f>
        <v>-7.7962000000406988</v>
      </c>
      <c r="E1272">
        <f>RS_wells_scenario_1_bgw!E1272-RS_wells_baseline_bgw!E1272</f>
        <v>0</v>
      </c>
      <c r="F1272">
        <f>RS_wells_scenario_1_bgw!F1272-RS_wells_baseline_bgw!F1272</f>
        <v>0</v>
      </c>
      <c r="G1272">
        <f>RS_wells_scenario_1_bgw!G1272-RS_wells_baseline_bgw!G1272</f>
        <v>0</v>
      </c>
      <c r="H1272" s="19">
        <f>RS_wells_scenario_1_bgw!H1272-RS_wells_baseline_bgw!H1272</f>
        <v>-34631.30529999733</v>
      </c>
      <c r="I1272">
        <f>RS_wells_scenario_1_bgw!I1272-RS_wells_baseline_bgw!I1272</f>
        <v>-60023.552299998701</v>
      </c>
      <c r="J1272">
        <f>RS_wells_scenario_1_bgw!J1272-RS_wells_baseline_bgw!J1272</f>
        <v>52.695599999278784</v>
      </c>
      <c r="K1272">
        <f>RS_wells_scenario_1_bgw!K1272-RS_wells_baseline_bgw!K1272</f>
        <v>-27819.410000000149</v>
      </c>
      <c r="L1272">
        <f>RS_wells_scenario_1_bgw!L1272-RS_wells_baseline_bgw!L1272</f>
        <v>242933.88920000196</v>
      </c>
      <c r="M1272">
        <f>RS_wells_scenario_1_bgw!M1272-RS_wells_baseline_bgw!M1272</f>
        <v>0</v>
      </c>
      <c r="N1272">
        <f>RS_wells_scenario_1_bgw!N1272-RS_wells_baseline_bgw!N1272</f>
        <v>801446.57479999959</v>
      </c>
      <c r="O1272">
        <v>10.145833333333334</v>
      </c>
      <c r="P1272">
        <f t="shared" si="218"/>
        <v>1975</v>
      </c>
      <c r="Q1272" s="2">
        <f t="shared" si="219"/>
        <v>27475.354166665449</v>
      </c>
      <c r="R1272">
        <f t="shared" si="220"/>
        <v>-19.154132419243915</v>
      </c>
      <c r="S1272">
        <f>I1272*$O1272/ref!$B$3</f>
        <v>-13.980462757355452</v>
      </c>
      <c r="T1272">
        <f>K1272*$O1272/ref!$B$3</f>
        <v>-6.4795936017371023</v>
      </c>
      <c r="U1272">
        <f>L1272*$O1272/ref!$B$3</f>
        <v>56.583258742922098</v>
      </c>
      <c r="V1272">
        <f>N1272*$O1272/ref!$B$3</f>
        <v>186.66995806913829</v>
      </c>
      <c r="W1272">
        <f t="shared" si="221"/>
        <v>3</v>
      </c>
      <c r="X1272" t="str">
        <f t="shared" si="222"/>
        <v>3 1975</v>
      </c>
      <c r="AB1272" s="1"/>
    </row>
    <row r="1273" spans="1:28" x14ac:dyDescent="0.3">
      <c r="A1273">
        <v>424</v>
      </c>
      <c r="B1273">
        <v>3</v>
      </c>
      <c r="C1273">
        <f>RS_wells_scenario_1_bgw!C1273-RS_wells_baseline_bgw!C1273</f>
        <v>959050.14740000665</v>
      </c>
      <c r="D1273">
        <f>RS_wells_scenario_1_bgw!D1273-RS_wells_baseline_bgw!D1273</f>
        <v>-7.9028000000398606</v>
      </c>
      <c r="E1273">
        <f>RS_wells_scenario_1_bgw!E1273-RS_wells_baseline_bgw!E1273</f>
        <v>0</v>
      </c>
      <c r="F1273">
        <f>RS_wells_scenario_1_bgw!F1273-RS_wells_baseline_bgw!F1273</f>
        <v>0</v>
      </c>
      <c r="G1273">
        <f>RS_wells_scenario_1_bgw!G1273-RS_wells_baseline_bgw!G1273</f>
        <v>0</v>
      </c>
      <c r="H1273" s="19">
        <f>RS_wells_scenario_1_bgw!H1273-RS_wells_baseline_bgw!H1273</f>
        <v>-29141.563400000334</v>
      </c>
      <c r="I1273">
        <f>RS_wells_scenario_1_bgw!I1273-RS_wells_baseline_bgw!I1273</f>
        <v>-32560.260299999267</v>
      </c>
      <c r="J1273">
        <f>RS_wells_scenario_1_bgw!J1273-RS_wells_baseline_bgw!J1273</f>
        <v>53.304300000891089</v>
      </c>
      <c r="K1273">
        <f>RS_wells_scenario_1_bgw!K1273-RS_wells_baseline_bgw!K1273</f>
        <v>-27819.410000000149</v>
      </c>
      <c r="L1273">
        <f>RS_wells_scenario_1_bgw!L1273-RS_wells_baseline_bgw!L1273</f>
        <v>238341.3084000051</v>
      </c>
      <c r="M1273">
        <f>RS_wells_scenario_1_bgw!M1273-RS_wells_baseline_bgw!M1273</f>
        <v>0</v>
      </c>
      <c r="N1273">
        <f>RS_wells_scenario_1_bgw!N1273-RS_wells_baseline_bgw!N1273</f>
        <v>791416.866899997</v>
      </c>
      <c r="O1273">
        <v>10.145833333333334</v>
      </c>
      <c r="P1273">
        <f t="shared" si="218"/>
        <v>1975</v>
      </c>
      <c r="Q1273" s="2">
        <f t="shared" si="219"/>
        <v>27485.499999998781</v>
      </c>
      <c r="R1273">
        <f t="shared" si="220"/>
        <v>-18.798589468499365</v>
      </c>
      <c r="S1273">
        <f>I1273*$O1273/ref!$B$3</f>
        <v>-7.5838148368627767</v>
      </c>
      <c r="T1273">
        <f>K1273*$O1273/ref!$B$3</f>
        <v>-6.4795936017371023</v>
      </c>
      <c r="U1273">
        <f>L1273*$O1273/ref!$B$3</f>
        <v>55.513571888775296</v>
      </c>
      <c r="V1273">
        <f>N1273*$O1273/ref!$B$3</f>
        <v>184.33387577493619</v>
      </c>
      <c r="W1273">
        <f t="shared" si="221"/>
        <v>3</v>
      </c>
      <c r="X1273" t="str">
        <f t="shared" si="222"/>
        <v>3 1975</v>
      </c>
      <c r="AB1273" s="1"/>
    </row>
    <row r="1274" spans="1:28" x14ac:dyDescent="0.3">
      <c r="A1274">
        <v>425</v>
      </c>
      <c r="B1274">
        <v>1</v>
      </c>
      <c r="C1274">
        <f>RS_wells_scenario_1_bgw!C1274-RS_wells_baseline_bgw!C1274</f>
        <v>-1684465.994599998</v>
      </c>
      <c r="D1274">
        <f>RS_wells_scenario_1_bgw!D1274-RS_wells_baseline_bgw!D1274</f>
        <v>-8.0100000000093132</v>
      </c>
      <c r="E1274">
        <f>RS_wells_scenario_1_bgw!E1274-RS_wells_baseline_bgw!E1274</f>
        <v>-712835.94999999925</v>
      </c>
      <c r="F1274">
        <f>RS_wells_scenario_1_bgw!F1274-RS_wells_baseline_bgw!F1274</f>
        <v>0</v>
      </c>
      <c r="G1274">
        <f>RS_wells_scenario_1_bgw!G1274-RS_wells_baseline_bgw!G1274</f>
        <v>0</v>
      </c>
      <c r="H1274" s="19">
        <f>RS_wells_scenario_1_bgw!H1274-RS_wells_baseline_bgw!H1274</f>
        <v>-37214.584499999881</v>
      </c>
      <c r="I1274">
        <f>RS_wells_scenario_1_bgw!I1274-RS_wells_baseline_bgw!I1274</f>
        <v>19168.142599999905</v>
      </c>
      <c r="J1274">
        <f>RS_wells_scenario_1_bgw!J1274-RS_wells_baseline_bgw!J1274</f>
        <v>53.893500000238419</v>
      </c>
      <c r="K1274">
        <f>RS_wells_scenario_1_bgw!K1274-RS_wells_baseline_bgw!K1274</f>
        <v>-3804576.650000006</v>
      </c>
      <c r="L1274">
        <f>RS_wells_scenario_1_bgw!L1274-RS_wells_baseline_bgw!L1274</f>
        <v>536858.09499999881</v>
      </c>
      <c r="M1274">
        <f>RS_wells_scenario_1_bgw!M1274-RS_wells_baseline_bgw!M1274</f>
        <v>0</v>
      </c>
      <c r="N1274">
        <f>RS_wells_scenario_1_bgw!N1274-RS_wells_baseline_bgw!N1274</f>
        <v>816126.08400000632</v>
      </c>
      <c r="O1274">
        <v>10.145833333333334</v>
      </c>
      <c r="P1274">
        <f t="shared" si="218"/>
        <v>1975</v>
      </c>
      <c r="Q1274" s="2">
        <f t="shared" si="219"/>
        <v>27495.645833332113</v>
      </c>
      <c r="R1274">
        <f t="shared" si="220"/>
        <v>-19.549614398625572</v>
      </c>
      <c r="S1274">
        <f>I1274*$O1274/ref!$B$3</f>
        <v>4.4645725465832351</v>
      </c>
      <c r="T1274">
        <f>K1274*$O1274/ref!$B$3</f>
        <v>-886.14785571147229</v>
      </c>
      <c r="U1274">
        <f>L1274*$O1274/ref!$B$3</f>
        <v>125.04299255098304</v>
      </c>
      <c r="V1274">
        <f>N1274*$O1274/ref!$B$3</f>
        <v>190.0890548037205</v>
      </c>
      <c r="W1274">
        <f t="shared" si="221"/>
        <v>4</v>
      </c>
      <c r="X1274" t="str">
        <f t="shared" si="222"/>
        <v>4 1975</v>
      </c>
      <c r="AB1274" s="1"/>
    </row>
    <row r="1275" spans="1:28" x14ac:dyDescent="0.3">
      <c r="A1275">
        <v>425</v>
      </c>
      <c r="B1275">
        <v>2</v>
      </c>
      <c r="C1275">
        <f>RS_wells_scenario_1_bgw!C1275-RS_wells_baseline_bgw!C1275</f>
        <v>-1687815.6580999792</v>
      </c>
      <c r="D1275">
        <f>RS_wells_scenario_1_bgw!D1275-RS_wells_baseline_bgw!D1275</f>
        <v>-8.1178000000072643</v>
      </c>
      <c r="E1275">
        <f>RS_wells_scenario_1_bgw!E1275-RS_wells_baseline_bgw!E1275</f>
        <v>-712835.94999999925</v>
      </c>
      <c r="F1275">
        <f>RS_wells_scenario_1_bgw!F1275-RS_wells_baseline_bgw!F1275</f>
        <v>0</v>
      </c>
      <c r="G1275">
        <f>RS_wells_scenario_1_bgw!G1275-RS_wells_baseline_bgw!G1275</f>
        <v>0</v>
      </c>
      <c r="H1275" s="19">
        <f>RS_wells_scenario_1_bgw!H1275-RS_wells_baseline_bgw!H1275</f>
        <v>-41164.82840000093</v>
      </c>
      <c r="I1275">
        <f>RS_wells_scenario_1_bgw!I1275-RS_wells_baseline_bgw!I1275</f>
        <v>87351.773099999875</v>
      </c>
      <c r="J1275">
        <f>RS_wells_scenario_1_bgw!J1275-RS_wells_baseline_bgw!J1275</f>
        <v>54.490199999883771</v>
      </c>
      <c r="K1275">
        <f>RS_wells_scenario_1_bgw!K1275-RS_wells_baseline_bgw!K1275</f>
        <v>-3804576.650000006</v>
      </c>
      <c r="L1275">
        <f>RS_wells_scenario_1_bgw!L1275-RS_wells_baseline_bgw!L1275</f>
        <v>529564.24799999595</v>
      </c>
      <c r="M1275">
        <f>RS_wells_scenario_1_bgw!M1275-RS_wells_baseline_bgw!M1275</f>
        <v>0</v>
      </c>
      <c r="N1275">
        <f>RS_wells_scenario_1_bgw!N1275-RS_wells_baseline_bgw!N1275</f>
        <v>755160.07729999721</v>
      </c>
      <c r="O1275">
        <v>10.145833333333334</v>
      </c>
      <c r="P1275">
        <f t="shared" si="218"/>
        <v>1975</v>
      </c>
      <c r="Q1275" s="2">
        <f t="shared" si="219"/>
        <v>27505.791666665446</v>
      </c>
      <c r="R1275">
        <f t="shared" si="220"/>
        <v>-18.243411356242799</v>
      </c>
      <c r="S1275">
        <f>I1275*$O1275/ref!$B$3</f>
        <v>20.345650395862002</v>
      </c>
      <c r="T1275">
        <f>K1275*$O1275/ref!$B$3</f>
        <v>-886.14785571147229</v>
      </c>
      <c r="U1275">
        <f>L1275*$O1275/ref!$B$3</f>
        <v>123.34413681129384</v>
      </c>
      <c r="V1275">
        <f>N1275*$O1275/ref!$B$3</f>
        <v>175.88907906962555</v>
      </c>
      <c r="W1275">
        <f t="shared" si="221"/>
        <v>4</v>
      </c>
      <c r="X1275" t="str">
        <f t="shared" si="222"/>
        <v>4 1975</v>
      </c>
      <c r="AB1275" s="1"/>
    </row>
    <row r="1276" spans="1:28" x14ac:dyDescent="0.3">
      <c r="A1276">
        <v>425</v>
      </c>
      <c r="B1276">
        <v>3</v>
      </c>
      <c r="C1276">
        <f>RS_wells_scenario_1_bgw!C1276-RS_wells_baseline_bgw!C1276</f>
        <v>-1688530.3329000175</v>
      </c>
      <c r="D1276">
        <f>RS_wells_scenario_1_bgw!D1276-RS_wells_baseline_bgw!D1276</f>
        <v>-8.2259000000194646</v>
      </c>
      <c r="E1276">
        <f>RS_wells_scenario_1_bgw!E1276-RS_wells_baseline_bgw!E1276</f>
        <v>-712835.94999999925</v>
      </c>
      <c r="F1276">
        <f>RS_wells_scenario_1_bgw!F1276-RS_wells_baseline_bgw!F1276</f>
        <v>0</v>
      </c>
      <c r="G1276">
        <f>RS_wells_scenario_1_bgw!G1276-RS_wells_baseline_bgw!G1276</f>
        <v>0</v>
      </c>
      <c r="H1276" s="19">
        <f>RS_wells_scenario_1_bgw!H1276-RS_wells_baseline_bgw!H1276</f>
        <v>-51923.820799998939</v>
      </c>
      <c r="I1276">
        <f>RS_wells_scenario_1_bgw!I1276-RS_wells_baseline_bgw!I1276</f>
        <v>83941.149600001052</v>
      </c>
      <c r="J1276">
        <f>RS_wells_scenario_1_bgw!J1276-RS_wells_baseline_bgw!J1276</f>
        <v>55.09250000026077</v>
      </c>
      <c r="K1276">
        <f>RS_wells_scenario_1_bgw!K1276-RS_wells_baseline_bgw!K1276</f>
        <v>-3804576.650000006</v>
      </c>
      <c r="L1276">
        <f>RS_wells_scenario_1_bgw!L1276-RS_wells_baseline_bgw!L1276</f>
        <v>521401.51690000296</v>
      </c>
      <c r="M1276">
        <f>RS_wells_scenario_1_bgw!M1276-RS_wells_baseline_bgw!M1276</f>
        <v>0</v>
      </c>
      <c r="N1276">
        <f>RS_wells_scenario_1_bgw!N1276-RS_wells_baseline_bgw!N1276</f>
        <v>750238.8383000046</v>
      </c>
      <c r="O1276">
        <v>10.145833333333334</v>
      </c>
      <c r="P1276">
        <f t="shared" si="218"/>
        <v>1975</v>
      </c>
      <c r="Q1276" s="2">
        <f t="shared" si="219"/>
        <v>27515.937499998778</v>
      </c>
      <c r="R1276">
        <f t="shared" si="220"/>
        <v>-18.377151411225739</v>
      </c>
      <c r="S1276">
        <f>I1276*$O1276/ref!$B$3</f>
        <v>19.551260643939639</v>
      </c>
      <c r="T1276">
        <f>K1276*$O1276/ref!$B$3</f>
        <v>-886.14785571147229</v>
      </c>
      <c r="U1276">
        <f>L1276*$O1276/ref!$B$3</f>
        <v>121.44290381576248</v>
      </c>
      <c r="V1276">
        <f>N1276*$O1276/ref!$B$3</f>
        <v>174.74284236881229</v>
      </c>
      <c r="W1276">
        <f t="shared" si="221"/>
        <v>4</v>
      </c>
      <c r="X1276" t="str">
        <f t="shared" si="222"/>
        <v>4 1975</v>
      </c>
      <c r="AB1276" s="1"/>
    </row>
    <row r="1277" spans="1:28" x14ac:dyDescent="0.3">
      <c r="A1277">
        <v>426</v>
      </c>
      <c r="B1277">
        <v>1</v>
      </c>
      <c r="C1277">
        <f>RS_wells_scenario_1_bgw!C1277-RS_wells_baseline_bgw!C1277</f>
        <v>-687500.9058999978</v>
      </c>
      <c r="D1277">
        <f>RS_wells_scenario_1_bgw!D1277-RS_wells_baseline_bgw!D1277</f>
        <v>-8.3346000000019558</v>
      </c>
      <c r="E1277">
        <f>RS_wells_scenario_1_bgw!E1277-RS_wells_baseline_bgw!E1277</f>
        <v>-1117932.2099999972</v>
      </c>
      <c r="F1277">
        <f>RS_wells_scenario_1_bgw!F1277-RS_wells_baseline_bgw!F1277</f>
        <v>0</v>
      </c>
      <c r="G1277">
        <f>RS_wells_scenario_1_bgw!G1277-RS_wells_baseline_bgw!G1277</f>
        <v>0</v>
      </c>
      <c r="H1277" s="19">
        <f>RS_wells_scenario_1_bgw!H1277-RS_wells_baseline_bgw!H1277</f>
        <v>-113190.04160000384</v>
      </c>
      <c r="I1277">
        <f>RS_wells_scenario_1_bgw!I1277-RS_wells_baseline_bgw!I1277</f>
        <v>2927484.7394999862</v>
      </c>
      <c r="J1277">
        <f>RS_wells_scenario_1_bgw!J1277-RS_wells_baseline_bgw!J1277</f>
        <v>55.706900000572205</v>
      </c>
      <c r="K1277">
        <f>RS_wells_scenario_1_bgw!K1277-RS_wells_baseline_bgw!K1277</f>
        <v>-5950863.4800000042</v>
      </c>
      <c r="L1277">
        <f>RS_wells_scenario_1_bgw!L1277-RS_wells_baseline_bgw!L1277</f>
        <v>305642.72779999673</v>
      </c>
      <c r="M1277">
        <f>RS_wells_scenario_1_bgw!M1277-RS_wells_baseline_bgw!M1277</f>
        <v>0</v>
      </c>
      <c r="N1277">
        <f>RS_wells_scenario_1_bgw!N1277-RS_wells_baseline_bgw!N1277</f>
        <v>800119.84209999442</v>
      </c>
      <c r="O1277">
        <v>10.145833333333334</v>
      </c>
      <c r="P1277">
        <f t="shared" si="218"/>
        <v>1975</v>
      </c>
      <c r="Q1277" s="2">
        <f t="shared" si="219"/>
        <v>27526.08333333211</v>
      </c>
      <c r="R1277">
        <f t="shared" si="220"/>
        <v>-20.923479580755973</v>
      </c>
      <c r="S1277">
        <f>I1277*$O1277/ref!$B$3</f>
        <v>681.85886714517017</v>
      </c>
      <c r="T1277">
        <f>K1277*$O1277/ref!$B$3</f>
        <v>-1386.0530086662086</v>
      </c>
      <c r="U1277">
        <f>L1277*$O1277/ref!$B$3</f>
        <v>71.189168406890118</v>
      </c>
      <c r="V1277">
        <f>N1277*$O1277/ref!$B$3</f>
        <v>186.36094041872192</v>
      </c>
      <c r="W1277">
        <f t="shared" si="221"/>
        <v>5</v>
      </c>
      <c r="X1277" t="str">
        <f t="shared" si="222"/>
        <v>5 1975</v>
      </c>
      <c r="AB1277" s="1"/>
    </row>
    <row r="1278" spans="1:28" x14ac:dyDescent="0.3">
      <c r="A1278">
        <v>426</v>
      </c>
      <c r="B1278">
        <v>2</v>
      </c>
      <c r="C1278">
        <f>RS_wells_scenario_1_bgw!C1278-RS_wells_baseline_bgw!C1278</f>
        <v>-485847.61309999973</v>
      </c>
      <c r="D1278">
        <f>RS_wells_scenario_1_bgw!D1278-RS_wells_baseline_bgw!D1278</f>
        <v>-8.4438000000081956</v>
      </c>
      <c r="E1278">
        <f>RS_wells_scenario_1_bgw!E1278-RS_wells_baseline_bgw!E1278</f>
        <v>-1117932.2099999972</v>
      </c>
      <c r="F1278">
        <f>RS_wells_scenario_1_bgw!F1278-RS_wells_baseline_bgw!F1278</f>
        <v>0</v>
      </c>
      <c r="G1278">
        <f>RS_wells_scenario_1_bgw!G1278-RS_wells_baseline_bgw!G1278</f>
        <v>0</v>
      </c>
      <c r="H1278" s="19">
        <f>RS_wells_scenario_1_bgw!H1278-RS_wells_baseline_bgw!H1278</f>
        <v>-102867.73340000212</v>
      </c>
      <c r="I1278">
        <f>RS_wells_scenario_1_bgw!I1278-RS_wells_baseline_bgw!I1278</f>
        <v>3049803.0525000095</v>
      </c>
      <c r="J1278">
        <f>RS_wells_scenario_1_bgw!J1278-RS_wells_baseline_bgw!J1278</f>
        <v>56.322999999858439</v>
      </c>
      <c r="K1278">
        <f>RS_wells_scenario_1_bgw!K1278-RS_wells_baseline_bgw!K1278</f>
        <v>-5950863.4800000042</v>
      </c>
      <c r="L1278">
        <f>RS_wells_scenario_1_bgw!L1278-RS_wells_baseline_bgw!L1278</f>
        <v>311942.97049999982</v>
      </c>
      <c r="M1278">
        <f>RS_wells_scenario_1_bgw!M1278-RS_wells_baseline_bgw!M1278</f>
        <v>0</v>
      </c>
      <c r="N1278">
        <f>RS_wells_scenario_1_bgw!N1278-RS_wells_baseline_bgw!N1278</f>
        <v>847294.58170001209</v>
      </c>
      <c r="O1278">
        <v>10.145833333333334</v>
      </c>
      <c r="P1278">
        <f t="shared" si="218"/>
        <v>1975</v>
      </c>
      <c r="Q1278" s="2">
        <f t="shared" si="219"/>
        <v>27536.229166665442</v>
      </c>
      <c r="R1278">
        <f t="shared" si="220"/>
        <v>-21.767750632302732</v>
      </c>
      <c r="S1278">
        <f>I1278*$O1278/ref!$B$3</f>
        <v>710.34879408072425</v>
      </c>
      <c r="T1278">
        <f>K1278*$O1278/ref!$B$3</f>
        <v>-1386.0530086662086</v>
      </c>
      <c r="U1278">
        <f>L1278*$O1278/ref!$B$3</f>
        <v>72.65659752520466</v>
      </c>
      <c r="V1278">
        <f>N1278*$O1278/ref!$B$3</f>
        <v>197.34870546750932</v>
      </c>
      <c r="W1278">
        <f t="shared" si="221"/>
        <v>5</v>
      </c>
      <c r="X1278" t="str">
        <f t="shared" si="222"/>
        <v>5 1975</v>
      </c>
      <c r="AB1278" s="1"/>
    </row>
    <row r="1279" spans="1:28" x14ac:dyDescent="0.3">
      <c r="A1279">
        <v>426</v>
      </c>
      <c r="B1279">
        <v>3</v>
      </c>
      <c r="C1279">
        <f>RS_wells_scenario_1_bgw!C1279-RS_wells_baseline_bgw!C1279</f>
        <v>-373644.70779999718</v>
      </c>
      <c r="D1279">
        <f>RS_wells_scenario_1_bgw!D1279-RS_wells_baseline_bgw!D1279</f>
        <v>-8.5535000000381842</v>
      </c>
      <c r="E1279">
        <f>RS_wells_scenario_1_bgw!E1279-RS_wells_baseline_bgw!E1279</f>
        <v>-1117932.2099999972</v>
      </c>
      <c r="F1279">
        <f>RS_wells_scenario_1_bgw!F1279-RS_wells_baseline_bgw!F1279</f>
        <v>0</v>
      </c>
      <c r="G1279">
        <f>RS_wells_scenario_1_bgw!G1279-RS_wells_baseline_bgw!G1279</f>
        <v>0</v>
      </c>
      <c r="H1279" s="19">
        <f>RS_wells_scenario_1_bgw!H1279-RS_wells_baseline_bgw!H1279</f>
        <v>-98286.019400000572</v>
      </c>
      <c r="I1279">
        <f>RS_wells_scenario_1_bgw!I1279-RS_wells_baseline_bgw!I1279</f>
        <v>3166676.0639999807</v>
      </c>
      <c r="J1279">
        <f>RS_wells_scenario_1_bgw!J1279-RS_wells_baseline_bgw!J1279</f>
        <v>56.940600000321865</v>
      </c>
      <c r="K1279">
        <f>RS_wells_scenario_1_bgw!K1279-RS_wells_baseline_bgw!K1279</f>
        <v>-5950863.4800000042</v>
      </c>
      <c r="L1279">
        <f>RS_wells_scenario_1_bgw!L1279-RS_wells_baseline_bgw!L1279</f>
        <v>319364.75109999627</v>
      </c>
      <c r="M1279">
        <f>RS_wells_scenario_1_bgw!M1279-RS_wells_baseline_bgw!M1279</f>
        <v>0</v>
      </c>
      <c r="N1279">
        <f>RS_wells_scenario_1_bgw!N1279-RS_wells_baseline_bgw!N1279</f>
        <v>886091.77689999342</v>
      </c>
      <c r="O1279">
        <v>10.145833333333334</v>
      </c>
      <c r="P1279">
        <f t="shared" si="218"/>
        <v>1975</v>
      </c>
      <c r="Q1279" s="2">
        <f t="shared" si="219"/>
        <v>27546.374999998774</v>
      </c>
      <c r="R1279">
        <f t="shared" si="220"/>
        <v>-22.551610453608109</v>
      </c>
      <c r="S1279">
        <f>I1279*$O1279/ref!$B$3</f>
        <v>737.57042162533992</v>
      </c>
      <c r="T1279">
        <f>K1279*$O1279/ref!$B$3</f>
        <v>-1386.0530086662086</v>
      </c>
      <c r="U1279">
        <f>L1279*$O1279/ref!$B$3</f>
        <v>74.385251083609873</v>
      </c>
      <c r="V1279">
        <f>N1279*$O1279/ref!$B$3</f>
        <v>206.38520400515421</v>
      </c>
      <c r="W1279">
        <f t="shared" si="221"/>
        <v>5</v>
      </c>
      <c r="X1279" t="str">
        <f t="shared" si="222"/>
        <v>5 1975</v>
      </c>
      <c r="AB1279" s="1"/>
    </row>
    <row r="1280" spans="1:28" x14ac:dyDescent="0.3">
      <c r="A1280">
        <v>427</v>
      </c>
      <c r="B1280">
        <v>1</v>
      </c>
      <c r="C1280">
        <f>RS_wells_scenario_1_bgw!C1280-RS_wells_baseline_bgw!C1280</f>
        <v>-2499282.0873000026</v>
      </c>
      <c r="D1280">
        <f>RS_wells_scenario_1_bgw!D1280-RS_wells_baseline_bgw!D1280</f>
        <v>-8.6633000000147149</v>
      </c>
      <c r="E1280">
        <f>RS_wells_scenario_1_bgw!E1280-RS_wells_baseline_bgw!E1280</f>
        <v>-2662281.25</v>
      </c>
      <c r="F1280">
        <f>RS_wells_scenario_1_bgw!F1280-RS_wells_baseline_bgw!F1280</f>
        <v>0</v>
      </c>
      <c r="G1280">
        <f>RS_wells_scenario_1_bgw!G1280-RS_wells_baseline_bgw!G1280</f>
        <v>0</v>
      </c>
      <c r="H1280" s="19">
        <f>RS_wells_scenario_1_bgw!H1280-RS_wells_baseline_bgw!H1280</f>
        <v>-99997.902600005269</v>
      </c>
      <c r="I1280">
        <f>RS_wells_scenario_1_bgw!I1280-RS_wells_baseline_bgw!I1280</f>
        <v>7354626.0586999655</v>
      </c>
      <c r="J1280">
        <f>RS_wells_scenario_1_bgw!J1280-RS_wells_baseline_bgw!J1280</f>
        <v>57.564699999988079</v>
      </c>
      <c r="K1280">
        <f>RS_wells_scenario_1_bgw!K1280-RS_wells_baseline_bgw!K1280</f>
        <v>-14133156.870000005</v>
      </c>
      <c r="L1280">
        <f>RS_wells_scenario_1_bgw!L1280-RS_wells_baseline_bgw!L1280</f>
        <v>520941.12000000477</v>
      </c>
      <c r="M1280">
        <f>RS_wells_scenario_1_bgw!M1280-RS_wells_baseline_bgw!M1280</f>
        <v>0</v>
      </c>
      <c r="N1280">
        <f>RS_wells_scenario_1_bgw!N1280-RS_wells_baseline_bgw!N1280</f>
        <v>995684.7023999989</v>
      </c>
      <c r="O1280">
        <v>10.145833333333334</v>
      </c>
      <c r="P1280">
        <f t="shared" si="218"/>
        <v>1975</v>
      </c>
      <c r="Q1280" s="2">
        <f t="shared" si="219"/>
        <v>27556.520833332106</v>
      </c>
      <c r="R1280">
        <f t="shared" si="220"/>
        <v>-25.101548797250956</v>
      </c>
      <c r="S1280">
        <f>I1280*$O1280/ref!$B$3</f>
        <v>1713.012172189166</v>
      </c>
      <c r="T1280">
        <f>K1280*$O1280/ref!$B$3</f>
        <v>-3291.8423800935507</v>
      </c>
      <c r="U1280">
        <f>L1280*$O1280/ref!$B$3</f>
        <v>121.33566988062555</v>
      </c>
      <c r="V1280">
        <f>N1280*$O1280/ref!$B$3</f>
        <v>231.91118097107415</v>
      </c>
      <c r="W1280">
        <f t="shared" si="221"/>
        <v>6</v>
      </c>
      <c r="X1280" t="str">
        <f t="shared" si="222"/>
        <v>6 1975</v>
      </c>
      <c r="AB1280" s="1"/>
    </row>
    <row r="1281" spans="1:28" x14ac:dyDescent="0.3">
      <c r="A1281">
        <v>427</v>
      </c>
      <c r="B1281">
        <v>2</v>
      </c>
      <c r="C1281">
        <f>RS_wells_scenario_1_bgw!C1281-RS_wells_baseline_bgw!C1281</f>
        <v>-2101860.6361000091</v>
      </c>
      <c r="D1281">
        <f>RS_wells_scenario_1_bgw!D1281-RS_wells_baseline_bgw!D1281</f>
        <v>-8.7734000000054948</v>
      </c>
      <c r="E1281">
        <f>RS_wells_scenario_1_bgw!E1281-RS_wells_baseline_bgw!E1281</f>
        <v>-2662281.25</v>
      </c>
      <c r="F1281">
        <f>RS_wells_scenario_1_bgw!F1281-RS_wells_baseline_bgw!F1281</f>
        <v>0</v>
      </c>
      <c r="G1281">
        <f>RS_wells_scenario_1_bgw!G1281-RS_wells_baseline_bgw!G1281</f>
        <v>0</v>
      </c>
      <c r="H1281" s="19">
        <f>RS_wells_scenario_1_bgw!H1281-RS_wells_baseline_bgw!H1281</f>
        <v>-51496.073899999261</v>
      </c>
      <c r="I1281">
        <f>RS_wells_scenario_1_bgw!I1281-RS_wells_baseline_bgw!I1281</f>
        <v>7699019.4499000311</v>
      </c>
      <c r="J1281">
        <f>RS_wells_scenario_1_bgw!J1281-RS_wells_baseline_bgw!J1281</f>
        <v>58.190300000831485</v>
      </c>
      <c r="K1281">
        <f>RS_wells_scenario_1_bgw!K1281-RS_wells_baseline_bgw!K1281</f>
        <v>-14133156.870000005</v>
      </c>
      <c r="L1281">
        <f>RS_wells_scenario_1_bgw!L1281-RS_wells_baseline_bgw!L1281</f>
        <v>543755.35010000318</v>
      </c>
      <c r="M1281">
        <f>RS_wells_scenario_1_bgw!M1281-RS_wells_baseline_bgw!M1281</f>
        <v>0</v>
      </c>
      <c r="N1281">
        <f>RS_wells_scenario_1_bgw!N1281-RS_wells_baseline_bgw!N1281</f>
        <v>1086082.4428000003</v>
      </c>
      <c r="O1281">
        <v>10.145833333333334</v>
      </c>
      <c r="P1281">
        <f t="shared" si="218"/>
        <v>1975</v>
      </c>
      <c r="Q1281" s="2">
        <f t="shared" si="219"/>
        <v>27566.666666665438</v>
      </c>
      <c r="R1281">
        <f t="shared" si="220"/>
        <v>-26.061363498281779</v>
      </c>
      <c r="S1281">
        <f>I1281*$O1281/ref!$B$3</f>
        <v>1793.2270011197752</v>
      </c>
      <c r="T1281">
        <f>K1281*$O1281/ref!$B$3</f>
        <v>-3291.8423800935507</v>
      </c>
      <c r="U1281">
        <f>L1281*$O1281/ref!$B$3</f>
        <v>126.64947557903925</v>
      </c>
      <c r="V1281">
        <f>N1281*$O1281/ref!$B$3</f>
        <v>252.96628675179838</v>
      </c>
      <c r="W1281">
        <f t="shared" si="221"/>
        <v>6</v>
      </c>
      <c r="X1281" t="str">
        <f t="shared" si="222"/>
        <v>6 1975</v>
      </c>
      <c r="AB1281" s="1"/>
    </row>
    <row r="1282" spans="1:28" x14ac:dyDescent="0.3">
      <c r="A1282">
        <v>427</v>
      </c>
      <c r="B1282">
        <v>3</v>
      </c>
      <c r="C1282">
        <f>RS_wells_scenario_1_bgw!C1282-RS_wells_baseline_bgw!C1282</f>
        <v>-1880787.9018999934</v>
      </c>
      <c r="D1282">
        <f>RS_wells_scenario_1_bgw!D1282-RS_wells_baseline_bgw!D1282</f>
        <v>-6.7263999999850057</v>
      </c>
      <c r="E1282">
        <f>RS_wells_scenario_1_bgw!E1282-RS_wells_baseline_bgw!E1282</f>
        <v>-2662281.25</v>
      </c>
      <c r="F1282">
        <f>RS_wells_scenario_1_bgw!F1282-RS_wells_baseline_bgw!F1282</f>
        <v>0</v>
      </c>
      <c r="G1282">
        <f>RS_wells_scenario_1_bgw!G1282-RS_wells_baseline_bgw!G1282</f>
        <v>0</v>
      </c>
      <c r="H1282" s="19">
        <f>RS_wells_scenario_1_bgw!H1282-RS_wells_baseline_bgw!H1282</f>
        <v>-44822.071499988437</v>
      </c>
      <c r="I1282">
        <f>RS_wells_scenario_1_bgw!I1282-RS_wells_baseline_bgw!I1282</f>
        <v>7799872.6754000187</v>
      </c>
      <c r="J1282">
        <f>RS_wells_scenario_1_bgw!J1282-RS_wells_baseline_bgw!J1282</f>
        <v>60.971199999563396</v>
      </c>
      <c r="K1282">
        <f>RS_wells_scenario_1_bgw!K1282-RS_wells_baseline_bgw!K1282</f>
        <v>-14133156.870000005</v>
      </c>
      <c r="L1282">
        <f>RS_wells_scenario_1_bgw!L1282-RS_wells_baseline_bgw!L1282</f>
        <v>565123.05669999868</v>
      </c>
      <c r="M1282">
        <f>RS_wells_scenario_1_bgw!M1282-RS_wells_baseline_bgw!M1282</f>
        <v>0</v>
      </c>
      <c r="N1282">
        <f>RS_wells_scenario_1_bgw!N1282-RS_wells_baseline_bgw!N1282</f>
        <v>1137209.9053000063</v>
      </c>
      <c r="O1282">
        <v>10.145833333333334</v>
      </c>
      <c r="P1282">
        <f t="shared" si="218"/>
        <v>1975</v>
      </c>
      <c r="Q1282" s="2">
        <f t="shared" si="219"/>
        <v>27576.81249999877</v>
      </c>
      <c r="R1282">
        <f t="shared" si="220"/>
        <v>-27.07977037342485</v>
      </c>
      <c r="S1282">
        <f>I1282*$O1282/ref!$B$3</f>
        <v>1816.717359637956</v>
      </c>
      <c r="T1282">
        <f>K1282*$O1282/ref!$B$3</f>
        <v>-3291.8423800935507</v>
      </c>
      <c r="U1282">
        <f>L1282*$O1282/ref!$B$3</f>
        <v>131.62636239903742</v>
      </c>
      <c r="V1282">
        <f>N1282*$O1282/ref!$B$3</f>
        <v>264.87470533034087</v>
      </c>
      <c r="W1282">
        <f t="shared" si="221"/>
        <v>6</v>
      </c>
      <c r="X1282" t="str">
        <f t="shared" si="222"/>
        <v>6 1975</v>
      </c>
      <c r="AB1282" s="1"/>
    </row>
    <row r="1283" spans="1:28" x14ac:dyDescent="0.3">
      <c r="A1283">
        <v>428</v>
      </c>
      <c r="B1283">
        <v>1</v>
      </c>
      <c r="C1283">
        <f>RS_wells_scenario_1_bgw!C1283-RS_wells_baseline_bgw!C1283</f>
        <v>-31681713.344900012</v>
      </c>
      <c r="D1283">
        <f>RS_wells_scenario_1_bgw!D1283-RS_wells_baseline_bgw!D1283</f>
        <v>-6.8115000000107102</v>
      </c>
      <c r="E1283">
        <f>RS_wells_scenario_1_bgw!E1283-RS_wells_baseline_bgw!E1283</f>
        <v>-8182328.299999997</v>
      </c>
      <c r="F1283">
        <f>RS_wells_scenario_1_bgw!F1283-RS_wells_baseline_bgw!F1283</f>
        <v>0</v>
      </c>
      <c r="G1283">
        <f>RS_wells_scenario_1_bgw!G1283-RS_wells_baseline_bgw!G1283</f>
        <v>0</v>
      </c>
      <c r="H1283" s="19">
        <f>RS_wells_scenario_1_bgw!H1283-RS_wells_baseline_bgw!H1283</f>
        <v>-148994.38349999487</v>
      </c>
      <c r="I1283">
        <f>RS_wells_scenario_1_bgw!I1283-RS_wells_baseline_bgw!I1283</f>
        <v>770158.33359999955</v>
      </c>
      <c r="J1283">
        <f>RS_wells_scenario_1_bgw!J1283-RS_wells_baseline_bgw!J1283</f>
        <v>61.519999999552965</v>
      </c>
      <c r="K1283">
        <f>RS_wells_scenario_1_bgw!K1283-RS_wells_baseline_bgw!K1283</f>
        <v>-43379547.129999995</v>
      </c>
      <c r="L1283">
        <f>RS_wells_scenario_1_bgw!L1283-RS_wells_baseline_bgw!L1283</f>
        <v>1451021.7942999899</v>
      </c>
      <c r="M1283">
        <f>RS_wells_scenario_1_bgw!M1283-RS_wells_baseline_bgw!M1283</f>
        <v>0</v>
      </c>
      <c r="N1283">
        <f>RS_wells_scenario_1_bgw!N1283-RS_wells_baseline_bgw!N1283</f>
        <v>1049504.4377000034</v>
      </c>
      <c r="O1283">
        <v>10.145833333333334</v>
      </c>
      <c r="P1283">
        <f t="shared" ref="P1283:P1346" si="223">YEAR(Q1283)</f>
        <v>1975</v>
      </c>
      <c r="Q1283" s="2">
        <f t="shared" ref="Q1283:Q1346" si="224">Q1282+(O1283)</f>
        <v>27586.958333332102</v>
      </c>
      <c r="R1283">
        <f t="shared" ref="R1283:R1346" si="225">+(H1283-N1283)/43650</f>
        <v>-27.457017667812103</v>
      </c>
      <c r="S1283">
        <f>I1283*$O1283/ref!$B$3</f>
        <v>179.38241719429129</v>
      </c>
      <c r="T1283">
        <f>K1283*$O1283/ref!$B$3</f>
        <v>-10103.802921406297</v>
      </c>
      <c r="U1283">
        <f>L1283*$O1283/ref!$B$3</f>
        <v>337.96660440775901</v>
      </c>
      <c r="V1283">
        <f>N1283*$O1283/ref!$B$3</f>
        <v>244.44667372584829</v>
      </c>
      <c r="W1283">
        <f t="shared" si="221"/>
        <v>7</v>
      </c>
      <c r="X1283" t="str">
        <f t="shared" si="222"/>
        <v>7 1975</v>
      </c>
      <c r="AB1283" s="1"/>
    </row>
    <row r="1284" spans="1:28" x14ac:dyDescent="0.3">
      <c r="A1284">
        <v>428</v>
      </c>
      <c r="B1284">
        <v>2</v>
      </c>
      <c r="C1284">
        <f>RS_wells_scenario_1_bgw!C1284-RS_wells_baseline_bgw!C1284</f>
        <v>-31838676.678599954</v>
      </c>
      <c r="D1284">
        <f>RS_wells_scenario_1_bgw!D1284-RS_wells_baseline_bgw!D1284</f>
        <v>-6.896100000012666</v>
      </c>
      <c r="E1284">
        <f>RS_wells_scenario_1_bgw!E1284-RS_wells_baseline_bgw!E1284</f>
        <v>-8182328.299999997</v>
      </c>
      <c r="F1284">
        <f>RS_wells_scenario_1_bgw!F1284-RS_wells_baseline_bgw!F1284</f>
        <v>0</v>
      </c>
      <c r="G1284">
        <f>RS_wells_scenario_1_bgw!G1284-RS_wells_baseline_bgw!G1284</f>
        <v>0</v>
      </c>
      <c r="H1284" s="19">
        <f>RS_wells_scenario_1_bgw!H1284-RS_wells_baseline_bgw!H1284</f>
        <v>-178348.86639999598</v>
      </c>
      <c r="I1284">
        <f>RS_wells_scenario_1_bgw!I1284-RS_wells_baseline_bgw!I1284</f>
        <v>502100.51300000027</v>
      </c>
      <c r="J1284">
        <f>RS_wells_scenario_1_bgw!J1284-RS_wells_baseline_bgw!J1284</f>
        <v>62.08600000012666</v>
      </c>
      <c r="K1284">
        <f>RS_wells_scenario_1_bgw!K1284-RS_wells_baseline_bgw!K1284</f>
        <v>-43379547.129999995</v>
      </c>
      <c r="L1284">
        <f>RS_wells_scenario_1_bgw!L1284-RS_wells_baseline_bgw!L1284</f>
        <v>1562983.3156000078</v>
      </c>
      <c r="M1284">
        <f>RS_wells_scenario_1_bgw!M1284-RS_wells_baseline_bgw!M1284</f>
        <v>0</v>
      </c>
      <c r="N1284">
        <f>RS_wells_scenario_1_bgw!N1284-RS_wells_baseline_bgw!N1284</f>
        <v>1077747.2644000053</v>
      </c>
      <c r="O1284">
        <v>10.145833333333334</v>
      </c>
      <c r="P1284">
        <f t="shared" si="223"/>
        <v>1975</v>
      </c>
      <c r="Q1284" s="2">
        <f t="shared" si="224"/>
        <v>27597.104166665435</v>
      </c>
      <c r="R1284">
        <f t="shared" si="225"/>
        <v>-28.776543660939321</v>
      </c>
      <c r="S1284">
        <f>I1284*$O1284/ref!$B$3</f>
        <v>116.94738570888819</v>
      </c>
      <c r="T1284">
        <f>K1284*$O1284/ref!$B$3</f>
        <v>-10103.802921406297</v>
      </c>
      <c r="U1284">
        <f>L1284*$O1284/ref!$B$3</f>
        <v>364.04426590584052</v>
      </c>
      <c r="V1284">
        <f>N1284*$O1284/ref!$B$3</f>
        <v>251.02488797195565</v>
      </c>
      <c r="W1284">
        <f t="shared" si="221"/>
        <v>7</v>
      </c>
      <c r="X1284" t="str">
        <f t="shared" si="222"/>
        <v>7 1975</v>
      </c>
      <c r="AB1284" s="1"/>
    </row>
    <row r="1285" spans="1:28" x14ac:dyDescent="0.3">
      <c r="A1285">
        <v>428</v>
      </c>
      <c r="B1285">
        <v>3</v>
      </c>
      <c r="C1285">
        <f>RS_wells_scenario_1_bgw!C1285-RS_wells_baseline_bgw!C1285</f>
        <v>-32183101.513100028</v>
      </c>
      <c r="D1285">
        <f>RS_wells_scenario_1_bgw!D1285-RS_wells_baseline_bgw!D1285</f>
        <v>-7.5276999999769032</v>
      </c>
      <c r="E1285">
        <f>RS_wells_scenario_1_bgw!E1285-RS_wells_baseline_bgw!E1285</f>
        <v>-8182328.299999997</v>
      </c>
      <c r="F1285">
        <f>RS_wells_scenario_1_bgw!F1285-RS_wells_baseline_bgw!F1285</f>
        <v>0</v>
      </c>
      <c r="G1285">
        <f>RS_wells_scenario_1_bgw!G1285-RS_wells_baseline_bgw!G1285</f>
        <v>0</v>
      </c>
      <c r="H1285" s="19">
        <f>RS_wells_scenario_1_bgw!H1285-RS_wells_baseline_bgw!H1285</f>
        <v>256917.85759999603</v>
      </c>
      <c r="I1285">
        <f>RS_wells_scenario_1_bgw!I1285-RS_wells_baseline_bgw!I1285</f>
        <v>367279.36390000023</v>
      </c>
      <c r="J1285">
        <f>RS_wells_scenario_1_bgw!J1285-RS_wells_baseline_bgw!J1285</f>
        <v>62.119500000029802</v>
      </c>
      <c r="K1285">
        <f>RS_wells_scenario_1_bgw!K1285-RS_wells_baseline_bgw!K1285</f>
        <v>-43379547.129999995</v>
      </c>
      <c r="L1285">
        <f>RS_wells_scenario_1_bgw!L1285-RS_wells_baseline_bgw!L1285</f>
        <v>1705875.3269999921</v>
      </c>
      <c r="M1285">
        <f>RS_wells_scenario_1_bgw!M1285-RS_wells_baseline_bgw!M1285</f>
        <v>0</v>
      </c>
      <c r="N1285">
        <f>RS_wells_scenario_1_bgw!N1285-RS_wells_baseline_bgw!N1285</f>
        <v>1095085.1881000027</v>
      </c>
      <c r="O1285">
        <v>10.145833333333334</v>
      </c>
      <c r="P1285">
        <f t="shared" si="223"/>
        <v>1975</v>
      </c>
      <c r="Q1285" s="2">
        <f t="shared" si="224"/>
        <v>27607.249999998767</v>
      </c>
      <c r="R1285">
        <f t="shared" si="225"/>
        <v>-19.202000698740129</v>
      </c>
      <c r="S1285">
        <f>I1285*$O1285/ref!$B$3</f>
        <v>85.545344648808211</v>
      </c>
      <c r="T1285">
        <f>K1285*$O1285/ref!$B$3</f>
        <v>-10103.802921406297</v>
      </c>
      <c r="U1285">
        <f>L1285*$O1285/ref!$B$3</f>
        <v>397.32614222193348</v>
      </c>
      <c r="V1285">
        <f>N1285*$O1285/ref!$B$3</f>
        <v>255.06317273334736</v>
      </c>
      <c r="W1285">
        <f t="shared" ref="W1285:W1348" si="226">MOD(A1285-2,12)+1</f>
        <v>7</v>
      </c>
      <c r="X1285" t="str">
        <f t="shared" ref="X1285:X1348" si="227">W1285&amp;" "&amp;P1285</f>
        <v>7 1975</v>
      </c>
      <c r="AB1285" s="1"/>
    </row>
    <row r="1286" spans="1:28" x14ac:dyDescent="0.3">
      <c r="A1286">
        <v>429</v>
      </c>
      <c r="B1286">
        <v>1</v>
      </c>
      <c r="C1286">
        <f>RS_wells_scenario_1_bgw!C1286-RS_wells_baseline_bgw!C1286</f>
        <v>-29905548.309099972</v>
      </c>
      <c r="D1286">
        <f>RS_wells_scenario_1_bgw!D1286-RS_wells_baseline_bgw!D1286</f>
        <v>-9.3257000000448897</v>
      </c>
      <c r="E1286">
        <f>RS_wells_scenario_1_bgw!E1286-RS_wells_baseline_bgw!E1286</f>
        <v>-8980961.4800000042</v>
      </c>
      <c r="F1286">
        <f>RS_wells_scenario_1_bgw!F1286-RS_wells_baseline_bgw!F1286</f>
        <v>0</v>
      </c>
      <c r="G1286">
        <f>RS_wells_scenario_1_bgw!G1286-RS_wells_baseline_bgw!G1286</f>
        <v>0</v>
      </c>
      <c r="H1286" s="19">
        <f>RS_wells_scenario_1_bgw!H1286-RS_wells_baseline_bgw!H1286</f>
        <v>-348914.45210000873</v>
      </c>
      <c r="I1286">
        <f>RS_wells_scenario_1_bgw!I1286-RS_wells_baseline_bgw!I1286</f>
        <v>6048167.4865000024</v>
      </c>
      <c r="J1286">
        <f>RS_wells_scenario_1_bgw!J1286-RS_wells_baseline_bgw!J1286</f>
        <v>61.0152000002563</v>
      </c>
      <c r="K1286">
        <f>RS_wells_scenario_1_bgw!K1286-RS_wells_baseline_bgw!K1286</f>
        <v>-47610876.860000014</v>
      </c>
      <c r="L1286">
        <f>RS_wells_scenario_1_bgw!L1286-RS_wells_baseline_bgw!L1286</f>
        <v>978680.87559999526</v>
      </c>
      <c r="M1286">
        <f>RS_wells_scenario_1_bgw!M1286-RS_wells_baseline_bgw!M1286</f>
        <v>0</v>
      </c>
      <c r="N1286">
        <f>RS_wells_scenario_1_bgw!N1286-RS_wells_baseline_bgw!N1286</f>
        <v>1340903.4934999943</v>
      </c>
      <c r="O1286">
        <v>10.145833333333334</v>
      </c>
      <c r="P1286">
        <f t="shared" si="223"/>
        <v>1975</v>
      </c>
      <c r="Q1286" s="2">
        <f t="shared" si="224"/>
        <v>27617.395833332099</v>
      </c>
      <c r="R1286">
        <f t="shared" si="225"/>
        <v>-38.712896806414733</v>
      </c>
      <c r="S1286">
        <f>I1286*$O1286/ref!$B$3</f>
        <v>1408.7166962836229</v>
      </c>
      <c r="T1286">
        <f>K1286*$O1286/ref!$B$3</f>
        <v>-11089.348518719395</v>
      </c>
      <c r="U1286">
        <f>L1286*$O1286/ref!$B$3</f>
        <v>227.95071281814248</v>
      </c>
      <c r="V1286">
        <f>N1286*$O1286/ref!$B$3</f>
        <v>312.31825897923233</v>
      </c>
      <c r="W1286">
        <f t="shared" si="226"/>
        <v>8</v>
      </c>
      <c r="X1286" t="str">
        <f t="shared" si="227"/>
        <v>8 1975</v>
      </c>
      <c r="AB1286" s="1"/>
    </row>
    <row r="1287" spans="1:28" x14ac:dyDescent="0.3">
      <c r="A1287">
        <v>429</v>
      </c>
      <c r="B1287">
        <v>2</v>
      </c>
      <c r="C1287">
        <f>RS_wells_scenario_1_bgw!C1287-RS_wells_baseline_bgw!C1287</f>
        <v>-29684848.616699994</v>
      </c>
      <c r="D1287">
        <f>RS_wells_scenario_1_bgw!D1287-RS_wells_baseline_bgw!D1287</f>
        <v>-9.4347000000416301</v>
      </c>
      <c r="E1287">
        <f>RS_wells_scenario_1_bgw!E1287-RS_wells_baseline_bgw!E1287</f>
        <v>-8980961.4800000042</v>
      </c>
      <c r="F1287">
        <f>RS_wells_scenario_1_bgw!F1287-RS_wells_baseline_bgw!F1287</f>
        <v>0</v>
      </c>
      <c r="G1287">
        <f>RS_wells_scenario_1_bgw!G1287-RS_wells_baseline_bgw!G1287</f>
        <v>0</v>
      </c>
      <c r="H1287" s="19">
        <f>RS_wells_scenario_1_bgw!H1287-RS_wells_baseline_bgw!H1287</f>
        <v>-345247.74120000005</v>
      </c>
      <c r="I1287">
        <f>RS_wells_scenario_1_bgw!I1287-RS_wells_baseline_bgw!I1287</f>
        <v>6009170.688000001</v>
      </c>
      <c r="J1287">
        <f>RS_wells_scenario_1_bgw!J1287-RS_wells_baseline_bgw!J1287</f>
        <v>61.60869999974966</v>
      </c>
      <c r="K1287">
        <f>RS_wells_scenario_1_bgw!K1287-RS_wells_baseline_bgw!K1287</f>
        <v>-47610876.860000014</v>
      </c>
      <c r="L1287">
        <f>RS_wells_scenario_1_bgw!L1287-RS_wells_baseline_bgw!L1287</f>
        <v>1073667.6636999995</v>
      </c>
      <c r="M1287">
        <f>RS_wells_scenario_1_bgw!M1287-RS_wells_baseline_bgw!M1287</f>
        <v>0</v>
      </c>
      <c r="N1287">
        <f>RS_wells_scenario_1_bgw!N1287-RS_wells_baseline_bgw!N1287</f>
        <v>1514917.1721000075</v>
      </c>
      <c r="O1287">
        <v>10.145833333333334</v>
      </c>
      <c r="P1287">
        <f t="shared" si="223"/>
        <v>1975</v>
      </c>
      <c r="Q1287" s="2">
        <f t="shared" si="224"/>
        <v>27627.541666665431</v>
      </c>
      <c r="R1287">
        <f t="shared" si="225"/>
        <v>-42.615461931271653</v>
      </c>
      <c r="S1287">
        <f>I1287*$O1287/ref!$B$3</f>
        <v>1399.6337068870528</v>
      </c>
      <c r="T1287">
        <f>K1287*$O1287/ref!$B$3</f>
        <v>-11089.348518719395</v>
      </c>
      <c r="U1287">
        <f>L1287*$O1287/ref!$B$3</f>
        <v>250.07468253649168</v>
      </c>
      <c r="V1287">
        <f>N1287*$O1287/ref!$B$3</f>
        <v>352.84887837307912</v>
      </c>
      <c r="W1287">
        <f t="shared" si="226"/>
        <v>8</v>
      </c>
      <c r="X1287" t="str">
        <f t="shared" si="227"/>
        <v>8 1975</v>
      </c>
      <c r="AB1287" s="1"/>
    </row>
    <row r="1288" spans="1:28" x14ac:dyDescent="0.3">
      <c r="A1288">
        <v>429</v>
      </c>
      <c r="B1288">
        <v>3</v>
      </c>
      <c r="C1288">
        <f>RS_wells_scenario_1_bgw!C1288-RS_wells_baseline_bgw!C1288</f>
        <v>-29525004.851599991</v>
      </c>
      <c r="D1288">
        <f>RS_wells_scenario_1_bgw!D1288-RS_wells_baseline_bgw!D1288</f>
        <v>-9.5433999999659136</v>
      </c>
      <c r="E1288">
        <f>RS_wells_scenario_1_bgw!E1288-RS_wells_baseline_bgw!E1288</f>
        <v>-8980961.4800000042</v>
      </c>
      <c r="F1288">
        <f>RS_wells_scenario_1_bgw!F1288-RS_wells_baseline_bgw!F1288</f>
        <v>0</v>
      </c>
      <c r="G1288">
        <f>RS_wells_scenario_1_bgw!G1288-RS_wells_baseline_bgw!G1288</f>
        <v>0</v>
      </c>
      <c r="H1288" s="19">
        <f>RS_wells_scenario_1_bgw!H1288-RS_wells_baseline_bgw!H1288</f>
        <v>-350976.28020000458</v>
      </c>
      <c r="I1288">
        <f>RS_wells_scenario_1_bgw!I1288-RS_wells_baseline_bgw!I1288</f>
        <v>5921404.3756999969</v>
      </c>
      <c r="J1288">
        <f>RS_wells_scenario_1_bgw!J1288-RS_wells_baseline_bgw!J1288</f>
        <v>62.21059999987483</v>
      </c>
      <c r="K1288">
        <f>RS_wells_scenario_1_bgw!K1288-RS_wells_baseline_bgw!K1288</f>
        <v>-47610876.860000014</v>
      </c>
      <c r="L1288">
        <f>RS_wells_scenario_1_bgw!L1288-RS_wells_baseline_bgw!L1288</f>
        <v>1163897.2927000076</v>
      </c>
      <c r="M1288">
        <f>RS_wells_scenario_1_bgw!M1288-RS_wells_baseline_bgw!M1288</f>
        <v>0</v>
      </c>
      <c r="N1288">
        <f>RS_wells_scenario_1_bgw!N1288-RS_wells_baseline_bgw!N1288</f>
        <v>1663801.6389999986</v>
      </c>
      <c r="O1288">
        <v>10.145833333333334</v>
      </c>
      <c r="P1288">
        <f t="shared" si="223"/>
        <v>1975</v>
      </c>
      <c r="Q1288" s="2">
        <f t="shared" si="224"/>
        <v>27637.687499998763</v>
      </c>
      <c r="R1288">
        <f t="shared" si="225"/>
        <v>-46.157569741122636</v>
      </c>
      <c r="S1288">
        <f>I1288*$O1288/ref!$B$3</f>
        <v>1379.1915035611314</v>
      </c>
      <c r="T1288">
        <f>K1288*$O1288/ref!$B$3</f>
        <v>-11089.348518719395</v>
      </c>
      <c r="U1288">
        <f>L1288*$O1288/ref!$B$3</f>
        <v>271.09063243462259</v>
      </c>
      <c r="V1288">
        <f>N1288*$O1288/ref!$B$3</f>
        <v>387.52649515658453</v>
      </c>
      <c r="W1288">
        <f t="shared" si="226"/>
        <v>8</v>
      </c>
      <c r="X1288" t="str">
        <f t="shared" si="227"/>
        <v>8 1975</v>
      </c>
      <c r="AB1288" s="1"/>
    </row>
    <row r="1289" spans="1:28" x14ac:dyDescent="0.3">
      <c r="A1289">
        <v>430</v>
      </c>
      <c r="B1289">
        <v>1</v>
      </c>
      <c r="C1289">
        <f>RS_wells_scenario_1_bgw!C1289-RS_wells_baseline_bgw!C1289</f>
        <v>-16937592.099900007</v>
      </c>
      <c r="D1289">
        <f>RS_wells_scenario_1_bgw!D1289-RS_wells_baseline_bgw!D1289</f>
        <v>-9.6597000000183471</v>
      </c>
      <c r="E1289">
        <f>RS_wells_scenario_1_bgw!E1289-RS_wells_baseline_bgw!E1289</f>
        <v>-4031439.9699999988</v>
      </c>
      <c r="F1289">
        <f>RS_wells_scenario_1_bgw!F1289-RS_wells_baseline_bgw!F1289</f>
        <v>0</v>
      </c>
      <c r="G1289">
        <f>RS_wells_scenario_1_bgw!G1289-RS_wells_baseline_bgw!G1289</f>
        <v>0</v>
      </c>
      <c r="H1289" s="19">
        <f>RS_wells_scenario_1_bgw!H1289-RS_wells_baseline_bgw!H1289</f>
        <v>-287778.7295999974</v>
      </c>
      <c r="I1289">
        <f>RS_wells_scenario_1_bgw!I1289-RS_wells_baseline_bgw!I1289</f>
        <v>-2891459.0296000019</v>
      </c>
      <c r="J1289">
        <f>RS_wells_scenario_1_bgw!J1289-RS_wells_baseline_bgw!J1289</f>
        <v>62.829699999652803</v>
      </c>
      <c r="K1289">
        <f>RS_wells_scenario_1_bgw!K1289-RS_wells_baseline_bgw!K1289</f>
        <v>-21387252.25</v>
      </c>
      <c r="L1289">
        <f>RS_wells_scenario_1_bgw!L1289-RS_wells_baseline_bgw!L1289</f>
        <v>1411804.5707000047</v>
      </c>
      <c r="M1289">
        <f>RS_wells_scenario_1_bgw!M1289-RS_wells_baseline_bgw!M1289</f>
        <v>0</v>
      </c>
      <c r="N1289">
        <f>RS_wells_scenario_1_bgw!N1289-RS_wells_baseline_bgw!N1289</f>
        <v>1584895.973999992</v>
      </c>
      <c r="O1289">
        <v>10.145833333333334</v>
      </c>
      <c r="P1289">
        <f t="shared" si="223"/>
        <v>1975</v>
      </c>
      <c r="Q1289" s="2">
        <f t="shared" si="224"/>
        <v>27647.833333332095</v>
      </c>
      <c r="R1289">
        <f t="shared" si="225"/>
        <v>-42.902055065291854</v>
      </c>
      <c r="S1289">
        <f>I1289*$O1289/ref!$B$3</f>
        <v>-673.46789266490714</v>
      </c>
      <c r="T1289">
        <f>K1289*$O1289/ref!$B$3</f>
        <v>-4981.4393201666289</v>
      </c>
      <c r="U1289">
        <f>L1289*$O1289/ref!$B$3</f>
        <v>328.83227441598865</v>
      </c>
      <c r="V1289">
        <f>N1289*$O1289/ref!$B$3</f>
        <v>369.14808087407988</v>
      </c>
      <c r="W1289">
        <f t="shared" si="226"/>
        <v>9</v>
      </c>
      <c r="X1289" t="str">
        <f t="shared" si="227"/>
        <v>9 1975</v>
      </c>
      <c r="AB1289" s="1"/>
    </row>
    <row r="1290" spans="1:28" x14ac:dyDescent="0.3">
      <c r="A1290">
        <v>430</v>
      </c>
      <c r="B1290">
        <v>2</v>
      </c>
      <c r="C1290">
        <f>RS_wells_scenario_1_bgw!C1290-RS_wells_baseline_bgw!C1290</f>
        <v>-15062998.238200009</v>
      </c>
      <c r="D1290">
        <f>RS_wells_scenario_1_bgw!D1290-RS_wells_baseline_bgw!D1290</f>
        <v>-9.7663999999640509</v>
      </c>
      <c r="E1290">
        <f>RS_wells_scenario_1_bgw!E1290-RS_wells_baseline_bgw!E1290</f>
        <v>-4031439.9699999988</v>
      </c>
      <c r="F1290">
        <f>RS_wells_scenario_1_bgw!F1290-RS_wells_baseline_bgw!F1290</f>
        <v>0</v>
      </c>
      <c r="G1290">
        <f>RS_wells_scenario_1_bgw!G1290-RS_wells_baseline_bgw!G1290</f>
        <v>0</v>
      </c>
      <c r="H1290" s="19">
        <f>RS_wells_scenario_1_bgw!H1290-RS_wells_baseline_bgw!H1290</f>
        <v>-245938.72949999571</v>
      </c>
      <c r="I1290">
        <f>RS_wells_scenario_1_bgw!I1290-RS_wells_baseline_bgw!I1290</f>
        <v>-991465.78669999912</v>
      </c>
      <c r="J1290">
        <f>RS_wells_scenario_1_bgw!J1290-RS_wells_baseline_bgw!J1290</f>
        <v>63.462799999862909</v>
      </c>
      <c r="K1290">
        <f>RS_wells_scenario_1_bgw!K1290-RS_wells_baseline_bgw!K1290</f>
        <v>-21387252.25</v>
      </c>
      <c r="L1290">
        <f>RS_wells_scenario_1_bgw!L1290-RS_wells_baseline_bgw!L1290</f>
        <v>1423241.047999993</v>
      </c>
      <c r="M1290">
        <f>RS_wells_scenario_1_bgw!M1290-RS_wells_baseline_bgw!M1290</f>
        <v>0</v>
      </c>
      <c r="N1290">
        <f>RS_wells_scenario_1_bgw!N1290-RS_wells_baseline_bgw!N1290</f>
        <v>1587709.2739999965</v>
      </c>
      <c r="O1290">
        <v>10.145833333333334</v>
      </c>
      <c r="P1290">
        <f t="shared" si="223"/>
        <v>1975</v>
      </c>
      <c r="Q1290" s="2">
        <f t="shared" si="224"/>
        <v>27657.979166665427</v>
      </c>
      <c r="R1290">
        <f t="shared" si="225"/>
        <v>-42.007972588774166</v>
      </c>
      <c r="S1290">
        <f>I1290*$O1290/ref!$B$3</f>
        <v>-230.92852680349881</v>
      </c>
      <c r="T1290">
        <f>K1290*$O1290/ref!$B$3</f>
        <v>-4981.4393201666289</v>
      </c>
      <c r="U1290">
        <f>L1290*$O1290/ref!$B$3</f>
        <v>331.4960162113544</v>
      </c>
      <c r="V1290">
        <f>N1290*$O1290/ref!$B$3</f>
        <v>369.80334425600626</v>
      </c>
      <c r="W1290">
        <f t="shared" si="226"/>
        <v>9</v>
      </c>
      <c r="X1290" t="str">
        <f t="shared" si="227"/>
        <v>9 1975</v>
      </c>
      <c r="AB1290" s="1"/>
    </row>
    <row r="1291" spans="1:28" x14ac:dyDescent="0.3">
      <c r="A1291">
        <v>430</v>
      </c>
      <c r="B1291">
        <v>3</v>
      </c>
      <c r="C1291">
        <f>RS_wells_scenario_1_bgw!C1291-RS_wells_baseline_bgw!C1291</f>
        <v>-14298710.289000034</v>
      </c>
      <c r="D1291">
        <f>RS_wells_scenario_1_bgw!D1291-RS_wells_baseline_bgw!D1291</f>
        <v>-9.8731999999727122</v>
      </c>
      <c r="E1291">
        <f>RS_wells_scenario_1_bgw!E1291-RS_wells_baseline_bgw!E1291</f>
        <v>-4031439.9699999988</v>
      </c>
      <c r="F1291">
        <f>RS_wells_scenario_1_bgw!F1291-RS_wells_baseline_bgw!F1291</f>
        <v>0</v>
      </c>
      <c r="G1291">
        <f>RS_wells_scenario_1_bgw!G1291-RS_wells_baseline_bgw!G1291</f>
        <v>0</v>
      </c>
      <c r="H1291" s="19">
        <f>RS_wells_scenario_1_bgw!H1291-RS_wells_baseline_bgw!H1291</f>
        <v>-161429.60309999436</v>
      </c>
      <c r="I1291">
        <f>RS_wells_scenario_1_bgw!I1291-RS_wells_baseline_bgw!I1291</f>
        <v>-209514.3133000005</v>
      </c>
      <c r="J1291">
        <f>RS_wells_scenario_1_bgw!J1291-RS_wells_baseline_bgw!J1291</f>
        <v>64.100799999199808</v>
      </c>
      <c r="K1291">
        <f>RS_wells_scenario_1_bgw!K1291-RS_wells_baseline_bgw!K1291</f>
        <v>-21387252.25</v>
      </c>
      <c r="L1291">
        <f>RS_wells_scenario_1_bgw!L1291-RS_wells_baseline_bgw!L1291</f>
        <v>1437074.0076000094</v>
      </c>
      <c r="M1291">
        <f>RS_wells_scenario_1_bgw!M1291-RS_wells_baseline_bgw!M1291</f>
        <v>0</v>
      </c>
      <c r="N1291">
        <f>RS_wells_scenario_1_bgw!N1291-RS_wells_baseline_bgw!N1291</f>
        <v>1650231.3520999998</v>
      </c>
      <c r="O1291">
        <v>10.145833333333334</v>
      </c>
      <c r="P1291">
        <f t="shared" si="223"/>
        <v>1975</v>
      </c>
      <c r="Q1291" s="2">
        <f t="shared" si="224"/>
        <v>27668.124999998759</v>
      </c>
      <c r="R1291">
        <f t="shared" si="225"/>
        <v>-41.50426014203881</v>
      </c>
      <c r="S1291">
        <f>I1291*$O1291/ref!$B$3</f>
        <v>-48.799295309678349</v>
      </c>
      <c r="T1291">
        <f>K1291*$O1291/ref!$B$3</f>
        <v>-4981.4393201666289</v>
      </c>
      <c r="U1291">
        <f>L1291*$O1291/ref!$B$3</f>
        <v>334.71793775884061</v>
      </c>
      <c r="V1291">
        <f>N1291*$O1291/ref!$B$3</f>
        <v>384.36575435830844</v>
      </c>
      <c r="W1291">
        <f t="shared" si="226"/>
        <v>9</v>
      </c>
      <c r="X1291" t="str">
        <f t="shared" si="227"/>
        <v>9 1975</v>
      </c>
      <c r="AB1291" s="1"/>
    </row>
    <row r="1292" spans="1:28" x14ac:dyDescent="0.3">
      <c r="A1292">
        <v>431</v>
      </c>
      <c r="B1292">
        <v>1</v>
      </c>
      <c r="C1292">
        <f>RS_wells_scenario_1_bgw!C1292-RS_wells_baseline_bgw!C1292</f>
        <v>-7337145.9117000103</v>
      </c>
      <c r="D1292">
        <f>RS_wells_scenario_1_bgw!D1292-RS_wells_baseline_bgw!D1292</f>
        <v>-9.9649999999674037</v>
      </c>
      <c r="E1292">
        <f>RS_wells_scenario_1_bgw!E1292-RS_wells_baseline_bgw!E1292</f>
        <v>0</v>
      </c>
      <c r="F1292">
        <f>RS_wells_scenario_1_bgw!F1292-RS_wells_baseline_bgw!F1292</f>
        <v>0</v>
      </c>
      <c r="G1292">
        <f>RS_wells_scenario_1_bgw!G1292-RS_wells_baseline_bgw!G1292</f>
        <v>0</v>
      </c>
      <c r="H1292" s="19">
        <f>RS_wells_scenario_1_bgw!H1292-RS_wells_baseline_bgw!H1292</f>
        <v>-12260.856799997389</v>
      </c>
      <c r="I1292">
        <f>RS_wells_scenario_1_bgw!I1292-RS_wells_baseline_bgw!I1292</f>
        <v>-10220732.641299993</v>
      </c>
      <c r="J1292">
        <f>RS_wells_scenario_1_bgw!J1292-RS_wells_baseline_bgw!J1292</f>
        <v>64.774100000038743</v>
      </c>
      <c r="K1292">
        <f>RS_wells_scenario_1_bgw!K1292-RS_wells_baseline_bgw!K1292</f>
        <v>-27819.410000000149</v>
      </c>
      <c r="L1292">
        <f>RS_wells_scenario_1_bgw!L1292-RS_wells_baseline_bgw!L1292</f>
        <v>1315751.4872000068</v>
      </c>
      <c r="M1292">
        <f>RS_wells_scenario_1_bgw!M1292-RS_wells_baseline_bgw!M1292</f>
        <v>0</v>
      </c>
      <c r="N1292">
        <f>RS_wells_scenario_1_bgw!N1292-RS_wells_baseline_bgw!N1292</f>
        <v>1587950.276000008</v>
      </c>
      <c r="O1292">
        <v>10.145833333333334</v>
      </c>
      <c r="P1292">
        <f t="shared" si="223"/>
        <v>1975</v>
      </c>
      <c r="Q1292" s="2">
        <f t="shared" si="224"/>
        <v>27678.270833332092</v>
      </c>
      <c r="R1292">
        <f t="shared" si="225"/>
        <v>-36.660048861397605</v>
      </c>
      <c r="S1292">
        <f>I1292*$O1292/ref!$B$3</f>
        <v>-2380.5750671071974</v>
      </c>
      <c r="T1292">
        <f>K1292*$O1292/ref!$B$3</f>
        <v>-6.4795936017371023</v>
      </c>
      <c r="U1292">
        <f>L1292*$O1292/ref!$B$3</f>
        <v>306.45994713537044</v>
      </c>
      <c r="V1292">
        <f>N1292*$O1292/ref!$B$3</f>
        <v>369.85947754629819</v>
      </c>
      <c r="W1292">
        <f t="shared" si="226"/>
        <v>10</v>
      </c>
      <c r="X1292" t="str">
        <f t="shared" si="227"/>
        <v>10 1975</v>
      </c>
      <c r="AB1292" s="1"/>
    </row>
    <row r="1293" spans="1:28" x14ac:dyDescent="0.3">
      <c r="A1293">
        <v>431</v>
      </c>
      <c r="B1293">
        <v>2</v>
      </c>
      <c r="C1293">
        <f>RS_wells_scenario_1_bgw!C1293-RS_wells_baseline_bgw!C1293</f>
        <v>-3831115.7055000067</v>
      </c>
      <c r="D1293">
        <f>RS_wells_scenario_1_bgw!D1293-RS_wells_baseline_bgw!D1293</f>
        <v>-10.067699999955948</v>
      </c>
      <c r="E1293">
        <f>RS_wells_scenario_1_bgw!E1293-RS_wells_baseline_bgw!E1293</f>
        <v>0</v>
      </c>
      <c r="F1293">
        <f>RS_wells_scenario_1_bgw!F1293-RS_wells_baseline_bgw!F1293</f>
        <v>0</v>
      </c>
      <c r="G1293">
        <f>RS_wells_scenario_1_bgw!G1293-RS_wells_baseline_bgw!G1293</f>
        <v>0</v>
      </c>
      <c r="H1293" s="19">
        <f>RS_wells_scenario_1_bgw!H1293-RS_wells_baseline_bgw!H1293</f>
        <v>1193.7696000002325</v>
      </c>
      <c r="I1293">
        <f>RS_wells_scenario_1_bgw!I1293-RS_wells_baseline_bgw!I1293</f>
        <v>-6679838.6976000071</v>
      </c>
      <c r="J1293">
        <f>RS_wells_scenario_1_bgw!J1293-RS_wells_baseline_bgw!J1293</f>
        <v>65.440100000239909</v>
      </c>
      <c r="K1293">
        <f>RS_wells_scenario_1_bgw!K1293-RS_wells_baseline_bgw!K1293</f>
        <v>-27819.410000000149</v>
      </c>
      <c r="L1293">
        <f>RS_wells_scenario_1_bgw!L1293-RS_wells_baseline_bgw!L1293</f>
        <v>1291441.3082999885</v>
      </c>
      <c r="M1293">
        <f>RS_wells_scenario_1_bgw!M1293-RS_wells_baseline_bgw!M1293</f>
        <v>0</v>
      </c>
      <c r="N1293">
        <f>RS_wells_scenario_1_bgw!N1293-RS_wells_baseline_bgw!N1293</f>
        <v>1514730.9704000056</v>
      </c>
      <c r="O1293">
        <v>10.145833333333334</v>
      </c>
      <c r="P1293">
        <f t="shared" si="223"/>
        <v>1975</v>
      </c>
      <c r="Q1293" s="2">
        <f t="shared" si="224"/>
        <v>27688.416666665424</v>
      </c>
      <c r="R1293">
        <f t="shared" si="225"/>
        <v>-34.674391770905046</v>
      </c>
      <c r="S1293">
        <f>I1293*$O1293/ref!$B$3</f>
        <v>-1555.8432075160713</v>
      </c>
      <c r="T1293">
        <f>K1293*$O1293/ref!$B$3</f>
        <v>-6.4795936017371023</v>
      </c>
      <c r="U1293">
        <f>L1293*$O1293/ref!$B$3</f>
        <v>300.7977106013231</v>
      </c>
      <c r="V1293">
        <f>N1293*$O1293/ref!$B$3</f>
        <v>352.80550896503041</v>
      </c>
      <c r="W1293">
        <f t="shared" si="226"/>
        <v>10</v>
      </c>
      <c r="X1293" t="str">
        <f t="shared" si="227"/>
        <v>10 1975</v>
      </c>
      <c r="AB1293" s="1"/>
    </row>
    <row r="1294" spans="1:28" x14ac:dyDescent="0.3">
      <c r="A1294">
        <v>431</v>
      </c>
      <c r="B1294">
        <v>3</v>
      </c>
      <c r="C1294">
        <f>RS_wells_scenario_1_bgw!C1294-RS_wells_baseline_bgw!C1294</f>
        <v>-1729883.7648999989</v>
      </c>
      <c r="D1294">
        <f>RS_wells_scenario_1_bgw!D1294-RS_wells_baseline_bgw!D1294</f>
        <v>-10.171399999991991</v>
      </c>
      <c r="E1294">
        <f>RS_wells_scenario_1_bgw!E1294-RS_wells_baseline_bgw!E1294</f>
        <v>0</v>
      </c>
      <c r="F1294">
        <f>RS_wells_scenario_1_bgw!F1294-RS_wells_baseline_bgw!F1294</f>
        <v>0</v>
      </c>
      <c r="G1294">
        <f>RS_wells_scenario_1_bgw!G1294-RS_wells_baseline_bgw!G1294</f>
        <v>0</v>
      </c>
      <c r="H1294" s="19">
        <f>RS_wells_scenario_1_bgw!H1294-RS_wells_baseline_bgw!H1294</f>
        <v>35731.038399998099</v>
      </c>
      <c r="I1294">
        <f>RS_wells_scenario_1_bgw!I1294-RS_wells_baseline_bgw!I1294</f>
        <v>-4496924.2142999917</v>
      </c>
      <c r="J1294">
        <f>RS_wells_scenario_1_bgw!J1294-RS_wells_baseline_bgw!J1294</f>
        <v>66.109300000593066</v>
      </c>
      <c r="K1294">
        <f>RS_wells_scenario_1_bgw!K1294-RS_wells_baseline_bgw!K1294</f>
        <v>-27819.410000000149</v>
      </c>
      <c r="L1294">
        <f>RS_wells_scenario_1_bgw!L1294-RS_wells_baseline_bgw!L1294</f>
        <v>1265278.9410999864</v>
      </c>
      <c r="M1294">
        <f>RS_wells_scenario_1_bgw!M1294-RS_wells_baseline_bgw!M1294</f>
        <v>0</v>
      </c>
      <c r="N1294">
        <f>RS_wells_scenario_1_bgw!N1294-RS_wells_baseline_bgw!N1294</f>
        <v>1474221.1515000015</v>
      </c>
      <c r="O1294">
        <v>10.145833333333334</v>
      </c>
      <c r="P1294">
        <f t="shared" si="223"/>
        <v>1975</v>
      </c>
      <c r="Q1294" s="2">
        <f t="shared" si="224"/>
        <v>27698.562499998756</v>
      </c>
      <c r="R1294">
        <f t="shared" si="225"/>
        <v>-32.955099956472012</v>
      </c>
      <c r="S1294">
        <f>I1294*$O1294/ref!$B$3</f>
        <v>-1047.4068776611264</v>
      </c>
      <c r="T1294">
        <f>K1294*$O1294/ref!$B$3</f>
        <v>-6.4795936017371023</v>
      </c>
      <c r="U1294">
        <f>L1294*$O1294/ref!$B$3</f>
        <v>294.70406925107773</v>
      </c>
      <c r="V1294">
        <f>N1294*$O1294/ref!$B$3</f>
        <v>343.37011247919571</v>
      </c>
      <c r="W1294">
        <f t="shared" si="226"/>
        <v>10</v>
      </c>
      <c r="X1294" t="str">
        <f t="shared" si="227"/>
        <v>10 1975</v>
      </c>
      <c r="AB1294" s="1"/>
    </row>
    <row r="1295" spans="1:28" x14ac:dyDescent="0.3">
      <c r="A1295">
        <v>432</v>
      </c>
      <c r="B1295">
        <v>1</v>
      </c>
      <c r="C1295">
        <f>RS_wells_scenario_1_bgw!C1295-RS_wells_baseline_bgw!C1295</f>
        <v>-1346641.9627999961</v>
      </c>
      <c r="D1295">
        <f>RS_wells_scenario_1_bgw!D1295-RS_wells_baseline_bgw!D1295</f>
        <v>-10.274299999990035</v>
      </c>
      <c r="E1295">
        <f>RS_wells_scenario_1_bgw!E1295-RS_wells_baseline_bgw!E1295</f>
        <v>0</v>
      </c>
      <c r="F1295">
        <f>RS_wells_scenario_1_bgw!F1295-RS_wells_baseline_bgw!F1295</f>
        <v>0</v>
      </c>
      <c r="G1295">
        <f>RS_wells_scenario_1_bgw!G1295-RS_wells_baseline_bgw!G1295</f>
        <v>0</v>
      </c>
      <c r="H1295" s="19">
        <f>RS_wells_scenario_1_bgw!H1295-RS_wells_baseline_bgw!H1295</f>
        <v>-361642.64150000364</v>
      </c>
      <c r="I1295">
        <f>RS_wells_scenario_1_bgw!I1295-RS_wells_baseline_bgw!I1295</f>
        <v>-1048576.8893999755</v>
      </c>
      <c r="J1295">
        <f>RS_wells_scenario_1_bgw!J1295-RS_wells_baseline_bgw!J1295</f>
        <v>66.844899999909103</v>
      </c>
      <c r="K1295">
        <f>RS_wells_scenario_1_bgw!K1295-RS_wells_baseline_bgw!K1295</f>
        <v>-27819.410000000149</v>
      </c>
      <c r="L1295">
        <f>RS_wells_scenario_1_bgw!L1295-RS_wells_baseline_bgw!L1295</f>
        <v>570.65360000001965</v>
      </c>
      <c r="M1295">
        <f>RS_wells_scenario_1_bgw!M1295-RS_wells_baseline_bgw!M1295</f>
        <v>0</v>
      </c>
      <c r="N1295">
        <f>RS_wells_scenario_1_bgw!N1295-RS_wells_baseline_bgw!N1295</f>
        <v>1672091.8983999938</v>
      </c>
      <c r="O1295">
        <v>10.145833333333334</v>
      </c>
      <c r="P1295">
        <f t="shared" si="223"/>
        <v>1975</v>
      </c>
      <c r="Q1295" s="2">
        <f t="shared" si="224"/>
        <v>27708.708333332088</v>
      </c>
      <c r="R1295">
        <f t="shared" si="225"/>
        <v>-46.591856584192378</v>
      </c>
      <c r="S1295">
        <f>I1295*$O1295/ref!$B$3</f>
        <v>-244.23063262252643</v>
      </c>
      <c r="T1295">
        <f>K1295*$O1295/ref!$B$3</f>
        <v>-6.4795936017371023</v>
      </c>
      <c r="U1295">
        <f>L1295*$O1295/ref!$B$3</f>
        <v>0.13291451599327056</v>
      </c>
      <c r="V1295">
        <f>N1295*$O1295/ref!$B$3</f>
        <v>389.45743156986384</v>
      </c>
      <c r="W1295">
        <f t="shared" si="226"/>
        <v>11</v>
      </c>
      <c r="X1295" t="str">
        <f t="shared" si="227"/>
        <v>11 1975</v>
      </c>
      <c r="AB1295" s="1"/>
    </row>
    <row r="1296" spans="1:28" x14ac:dyDescent="0.3">
      <c r="A1296">
        <v>432</v>
      </c>
      <c r="B1296">
        <v>2</v>
      </c>
      <c r="C1296">
        <f>RS_wells_scenario_1_bgw!C1296-RS_wells_baseline_bgw!C1296</f>
        <v>-522000.7241999954</v>
      </c>
      <c r="D1296">
        <f>RS_wells_scenario_1_bgw!D1296-RS_wells_baseline_bgw!D1296</f>
        <v>-10.416999999957625</v>
      </c>
      <c r="E1296">
        <f>RS_wells_scenario_1_bgw!E1296-RS_wells_baseline_bgw!E1296</f>
        <v>0</v>
      </c>
      <c r="F1296">
        <f>RS_wells_scenario_1_bgw!F1296-RS_wells_baseline_bgw!F1296</f>
        <v>0</v>
      </c>
      <c r="G1296">
        <f>RS_wells_scenario_1_bgw!G1296-RS_wells_baseline_bgw!G1296</f>
        <v>0</v>
      </c>
      <c r="H1296" s="19">
        <f>RS_wells_scenario_1_bgw!H1296-RS_wells_baseline_bgw!H1296</f>
        <v>-380805.54150000215</v>
      </c>
      <c r="I1296">
        <f>RS_wells_scenario_1_bgw!I1296-RS_wells_baseline_bgw!I1296</f>
        <v>-3491646.7200999856</v>
      </c>
      <c r="J1296">
        <f>RS_wells_scenario_1_bgw!J1296-RS_wells_baseline_bgw!J1296</f>
        <v>67.537299999967217</v>
      </c>
      <c r="K1296">
        <f>RS_wells_scenario_1_bgw!K1296-RS_wells_baseline_bgw!K1296</f>
        <v>-27819.410000000149</v>
      </c>
      <c r="L1296">
        <f>RS_wells_scenario_1_bgw!L1296-RS_wells_baseline_bgw!L1296</f>
        <v>323.90510000000359</v>
      </c>
      <c r="M1296">
        <f>RS_wells_scenario_1_bgw!M1296-RS_wells_baseline_bgw!M1296</f>
        <v>0</v>
      </c>
      <c r="N1296">
        <f>RS_wells_scenario_1_bgw!N1296-RS_wells_baseline_bgw!N1296</f>
        <v>1756094.4851000011</v>
      </c>
      <c r="O1296">
        <v>10.145833333333334</v>
      </c>
      <c r="P1296">
        <f t="shared" si="223"/>
        <v>1975</v>
      </c>
      <c r="Q1296" s="2">
        <f t="shared" si="224"/>
        <v>27718.85416666542</v>
      </c>
      <c r="R1296">
        <f t="shared" si="225"/>
        <v>-48.955327069874073</v>
      </c>
      <c r="S1296">
        <f>I1296*$O1296/ref!$B$3</f>
        <v>-813.26137927030402</v>
      </c>
      <c r="T1296">
        <f>K1296*$O1296/ref!$B$3</f>
        <v>-6.4795936017371023</v>
      </c>
      <c r="U1296">
        <f>L1296*$O1296/ref!$B$3</f>
        <v>7.5442772277702089E-2</v>
      </c>
      <c r="V1296">
        <f>N1296*$O1296/ref!$B$3</f>
        <v>409.02300191483999</v>
      </c>
      <c r="W1296">
        <f t="shared" si="226"/>
        <v>11</v>
      </c>
      <c r="X1296" t="str">
        <f t="shared" si="227"/>
        <v>11 1975</v>
      </c>
      <c r="AB1296" s="1"/>
    </row>
    <row r="1297" spans="1:28" x14ac:dyDescent="0.3">
      <c r="A1297">
        <v>432</v>
      </c>
      <c r="B1297">
        <v>3</v>
      </c>
      <c r="C1297">
        <f>RS_wells_scenario_1_bgw!C1297-RS_wells_baseline_bgw!C1297</f>
        <v>-104588.42819999158</v>
      </c>
      <c r="D1297">
        <f>RS_wells_scenario_1_bgw!D1297-RS_wells_baseline_bgw!D1297</f>
        <v>-10.539099999994505</v>
      </c>
      <c r="E1297">
        <f>RS_wells_scenario_1_bgw!E1297-RS_wells_baseline_bgw!E1297</f>
        <v>0</v>
      </c>
      <c r="F1297">
        <f>RS_wells_scenario_1_bgw!F1297-RS_wells_baseline_bgw!F1297</f>
        <v>0</v>
      </c>
      <c r="G1297">
        <f>RS_wells_scenario_1_bgw!G1297-RS_wells_baseline_bgw!G1297</f>
        <v>0</v>
      </c>
      <c r="H1297" s="19">
        <f>RS_wells_scenario_1_bgw!H1297-RS_wells_baseline_bgw!H1297</f>
        <v>-286976.60209999979</v>
      </c>
      <c r="I1297">
        <f>RS_wells_scenario_1_bgw!I1297-RS_wells_baseline_bgw!I1297</f>
        <v>-2484192.8275000006</v>
      </c>
      <c r="J1297">
        <f>RS_wells_scenario_1_bgw!J1297-RS_wells_baseline_bgw!J1297</f>
        <v>68.249100000597537</v>
      </c>
      <c r="K1297">
        <f>RS_wells_scenario_1_bgw!K1297-RS_wells_baseline_bgw!K1297</f>
        <v>-27819.410000000149</v>
      </c>
      <c r="L1297">
        <f>RS_wells_scenario_1_bgw!L1297-RS_wells_baseline_bgw!L1297</f>
        <v>241.79449999998906</v>
      </c>
      <c r="M1297">
        <f>RS_wells_scenario_1_bgw!M1297-RS_wells_baseline_bgw!M1297</f>
        <v>0</v>
      </c>
      <c r="N1297">
        <f>RS_wells_scenario_1_bgw!N1297-RS_wells_baseline_bgw!N1297</f>
        <v>1876875.8035000116</v>
      </c>
      <c r="O1297">
        <v>10.145833333333334</v>
      </c>
      <c r="P1297">
        <f t="shared" si="223"/>
        <v>1975</v>
      </c>
      <c r="Q1297" s="2">
        <f t="shared" si="224"/>
        <v>27728.999999998752</v>
      </c>
      <c r="R1297">
        <f t="shared" si="225"/>
        <v>-49.572792797251118</v>
      </c>
      <c r="S1297">
        <f>I1297*$O1297/ref!$B$3</f>
        <v>-578.60896225154022</v>
      </c>
      <c r="T1297">
        <f>K1297*$O1297/ref!$B$3</f>
        <v>-6.4795936017371023</v>
      </c>
      <c r="U1297">
        <f>L1297*$O1297/ref!$B$3</f>
        <v>5.6317876444365374E-2</v>
      </c>
      <c r="V1297">
        <f>N1297*$O1297/ref!$B$3</f>
        <v>437.15493777955015</v>
      </c>
      <c r="W1297">
        <f t="shared" si="226"/>
        <v>11</v>
      </c>
      <c r="X1297" t="str">
        <f t="shared" si="227"/>
        <v>11 1975</v>
      </c>
      <c r="AB1297" s="1"/>
    </row>
    <row r="1298" spans="1:28" x14ac:dyDescent="0.3">
      <c r="A1298">
        <v>433</v>
      </c>
      <c r="B1298">
        <v>1</v>
      </c>
      <c r="C1298">
        <f>RS_wells_scenario_1_bgw!C1298-RS_wells_baseline_bgw!C1298</f>
        <v>383262.48759999871</v>
      </c>
      <c r="D1298">
        <f>RS_wells_scenario_1_bgw!D1298-RS_wells_baseline_bgw!D1298</f>
        <v>-10.65559999999823</v>
      </c>
      <c r="E1298">
        <f>RS_wells_scenario_1_bgw!E1298-RS_wells_baseline_bgw!E1298</f>
        <v>0</v>
      </c>
      <c r="F1298">
        <f>RS_wells_scenario_1_bgw!F1298-RS_wells_baseline_bgw!F1298</f>
        <v>0</v>
      </c>
      <c r="G1298">
        <f>RS_wells_scenario_1_bgw!G1298-RS_wells_baseline_bgw!G1298</f>
        <v>0</v>
      </c>
      <c r="H1298" s="19">
        <f>RS_wells_scenario_1_bgw!H1298-RS_wells_baseline_bgw!H1298</f>
        <v>-100580.26709999889</v>
      </c>
      <c r="I1298">
        <f>RS_wells_scenario_1_bgw!I1298-RS_wells_baseline_bgw!I1298</f>
        <v>-1719508.6294</v>
      </c>
      <c r="J1298">
        <f>RS_wells_scenario_1_bgw!J1298-RS_wells_baseline_bgw!J1298</f>
        <v>68.951100000180304</v>
      </c>
      <c r="K1298">
        <f>RS_wells_scenario_1_bgw!K1298-RS_wells_baseline_bgw!K1298</f>
        <v>-27819.410000000149</v>
      </c>
      <c r="L1298">
        <f>RS_wells_scenario_1_bgw!L1298-RS_wells_baseline_bgw!L1298</f>
        <v>258308.49159999937</v>
      </c>
      <c r="M1298">
        <f>RS_wells_scenario_1_bgw!M1298-RS_wells_baseline_bgw!M1298</f>
        <v>0</v>
      </c>
      <c r="N1298">
        <f>RS_wells_scenario_1_bgw!N1298-RS_wells_baseline_bgw!N1298</f>
        <v>1786784.9061999917</v>
      </c>
      <c r="O1298">
        <v>10.145833333333334</v>
      </c>
      <c r="P1298">
        <f t="shared" si="223"/>
        <v>1975</v>
      </c>
      <c r="Q1298" s="2">
        <f t="shared" si="224"/>
        <v>27739.145833332084</v>
      </c>
      <c r="R1298">
        <f t="shared" si="225"/>
        <v>-43.238606490263244</v>
      </c>
      <c r="S1298">
        <f>I1298*$O1298/ref!$B$3</f>
        <v>-400.50156035630931</v>
      </c>
      <c r="T1298">
        <f>K1298*$O1298/ref!$B$3</f>
        <v>-6.4795936017371023</v>
      </c>
      <c r="U1298">
        <f>L1298*$O1298/ref!$B$3</f>
        <v>60.164254002716412</v>
      </c>
      <c r="V1298">
        <f>N1298*$O1298/ref!$B$3</f>
        <v>416.1713007534608</v>
      </c>
      <c r="W1298">
        <f t="shared" si="226"/>
        <v>12</v>
      </c>
      <c r="X1298" t="str">
        <f t="shared" si="227"/>
        <v>12 1975</v>
      </c>
      <c r="AB1298" s="1"/>
    </row>
    <row r="1299" spans="1:28" x14ac:dyDescent="0.3">
      <c r="A1299">
        <v>433</v>
      </c>
      <c r="B1299">
        <v>2</v>
      </c>
      <c r="C1299">
        <f>RS_wells_scenario_1_bgw!C1299-RS_wells_baseline_bgw!C1299</f>
        <v>543412.71859999001</v>
      </c>
      <c r="D1299">
        <f>RS_wells_scenario_1_bgw!D1299-RS_wells_baseline_bgw!D1299</f>
        <v>-10.772699999972247</v>
      </c>
      <c r="E1299">
        <f>RS_wells_scenario_1_bgw!E1299-RS_wells_baseline_bgw!E1299</f>
        <v>0</v>
      </c>
      <c r="F1299">
        <f>RS_wells_scenario_1_bgw!F1299-RS_wells_baseline_bgw!F1299</f>
        <v>0</v>
      </c>
      <c r="G1299">
        <f>RS_wells_scenario_1_bgw!G1299-RS_wells_baseline_bgw!G1299</f>
        <v>0</v>
      </c>
      <c r="H1299" s="19">
        <f>RS_wells_scenario_1_bgw!H1299-RS_wells_baseline_bgw!H1299</f>
        <v>-428586.33370000124</v>
      </c>
      <c r="I1299">
        <f>RS_wells_scenario_1_bgw!I1299-RS_wells_baseline_bgw!I1299</f>
        <v>-1705128.8394999951</v>
      </c>
      <c r="J1299">
        <f>RS_wells_scenario_1_bgw!J1299-RS_wells_baseline_bgw!J1299</f>
        <v>69.65610000025481</v>
      </c>
      <c r="K1299">
        <f>RS_wells_scenario_1_bgw!K1299-RS_wells_baseline_bgw!K1299</f>
        <v>-27819.410000000149</v>
      </c>
      <c r="L1299">
        <f>RS_wells_scenario_1_bgw!L1299-RS_wells_baseline_bgw!L1299</f>
        <v>254126.34769999981</v>
      </c>
      <c r="M1299">
        <f>RS_wells_scenario_1_bgw!M1299-RS_wells_baseline_bgw!M1299</f>
        <v>0</v>
      </c>
      <c r="N1299">
        <f>RS_wells_scenario_1_bgw!N1299-RS_wells_baseline_bgw!N1299</f>
        <v>1681945.4302000105</v>
      </c>
      <c r="O1299">
        <v>10.145833333333334</v>
      </c>
      <c r="P1299">
        <f t="shared" si="223"/>
        <v>1975</v>
      </c>
      <c r="Q1299" s="2">
        <f t="shared" si="224"/>
        <v>27749.291666665416</v>
      </c>
      <c r="R1299">
        <f t="shared" si="225"/>
        <v>-48.351243159221347</v>
      </c>
      <c r="S1299">
        <f>I1299*$O1299/ref!$B$3</f>
        <v>-397.15227312734237</v>
      </c>
      <c r="T1299">
        <f>K1299*$O1299/ref!$B$3</f>
        <v>-6.4795936017371023</v>
      </c>
      <c r="U1299">
        <f>L1299*$O1299/ref!$B$3</f>
        <v>59.19016458615507</v>
      </c>
      <c r="V1299">
        <f>N1299*$O1299/ref!$B$3</f>
        <v>391.75247958151834</v>
      </c>
      <c r="W1299">
        <f t="shared" si="226"/>
        <v>12</v>
      </c>
      <c r="X1299" t="str">
        <f t="shared" si="227"/>
        <v>12 1975</v>
      </c>
      <c r="AB1299" s="1"/>
    </row>
    <row r="1300" spans="1:28" x14ac:dyDescent="0.3">
      <c r="A1300">
        <v>433</v>
      </c>
      <c r="B1300">
        <v>3</v>
      </c>
      <c r="C1300">
        <f>RS_wells_scenario_1_bgw!C1300-RS_wells_baseline_bgw!C1300</f>
        <v>672411.2609000057</v>
      </c>
      <c r="D1300">
        <f>RS_wells_scenario_1_bgw!D1300-RS_wells_baseline_bgw!D1300</f>
        <v>-10.890700000047218</v>
      </c>
      <c r="E1300">
        <f>RS_wells_scenario_1_bgw!E1300-RS_wells_baseline_bgw!E1300</f>
        <v>0</v>
      </c>
      <c r="F1300">
        <f>RS_wells_scenario_1_bgw!F1300-RS_wells_baseline_bgw!F1300</f>
        <v>0</v>
      </c>
      <c r="G1300">
        <f>RS_wells_scenario_1_bgw!G1300-RS_wells_baseline_bgw!G1300</f>
        <v>0</v>
      </c>
      <c r="H1300" s="19">
        <f>RS_wells_scenario_1_bgw!H1300-RS_wells_baseline_bgw!H1300</f>
        <v>-261421.55789999664</v>
      </c>
      <c r="I1300">
        <f>RS_wells_scenario_1_bgw!I1300-RS_wells_baseline_bgw!I1300</f>
        <v>-1515863.2514999956</v>
      </c>
      <c r="J1300">
        <f>RS_wells_scenario_1_bgw!J1300-RS_wells_baseline_bgw!J1300</f>
        <v>70.363499999977648</v>
      </c>
      <c r="K1300">
        <f>RS_wells_scenario_1_bgw!K1300-RS_wells_baseline_bgw!K1300</f>
        <v>-27819.410000000149</v>
      </c>
      <c r="L1300">
        <f>RS_wells_scenario_1_bgw!L1300-RS_wells_baseline_bgw!L1300</f>
        <v>250368.83970000222</v>
      </c>
      <c r="M1300">
        <f>RS_wells_scenario_1_bgw!M1300-RS_wells_baseline_bgw!M1300</f>
        <v>0</v>
      </c>
      <c r="N1300">
        <f>RS_wells_scenario_1_bgw!N1300-RS_wells_baseline_bgw!N1300</f>
        <v>1693271.0832999945</v>
      </c>
      <c r="O1300">
        <v>10.145833333333334</v>
      </c>
      <c r="P1300">
        <f t="shared" si="223"/>
        <v>1975</v>
      </c>
      <c r="Q1300" s="2">
        <f t="shared" si="224"/>
        <v>27759.437499998749</v>
      </c>
      <c r="R1300">
        <f t="shared" si="225"/>
        <v>-44.781045617411024</v>
      </c>
      <c r="S1300">
        <f>I1300*$O1300/ref!$B$3</f>
        <v>-353.06923567134311</v>
      </c>
      <c r="T1300">
        <f>K1300*$O1300/ref!$B$3</f>
        <v>-6.4795936017371023</v>
      </c>
      <c r="U1300">
        <f>L1300*$O1300/ref!$B$3</f>
        <v>58.314979785497535</v>
      </c>
      <c r="V1300">
        <f>N1300*$O1300/ref!$B$3</f>
        <v>394.39040861603598</v>
      </c>
      <c r="W1300">
        <f t="shared" si="226"/>
        <v>12</v>
      </c>
      <c r="X1300" t="str">
        <f t="shared" si="227"/>
        <v>12 1975</v>
      </c>
      <c r="AB1300" s="1"/>
    </row>
    <row r="1301" spans="1:28" x14ac:dyDescent="0.3">
      <c r="A1301">
        <v>434</v>
      </c>
      <c r="B1301">
        <v>1</v>
      </c>
      <c r="C1301">
        <f>RS_wells_scenario_1_bgw!C1301-RS_wells_baseline_bgw!C1301</f>
        <v>794609.36429999769</v>
      </c>
      <c r="D1301">
        <f>RS_wells_scenario_1_bgw!D1301-RS_wells_baseline_bgw!D1301</f>
        <v>-11.009799999999814</v>
      </c>
      <c r="E1301">
        <f>RS_wells_scenario_1_bgw!E1301-RS_wells_baseline_bgw!E1301</f>
        <v>0</v>
      </c>
      <c r="F1301">
        <f>RS_wells_scenario_1_bgw!F1301-RS_wells_baseline_bgw!F1301</f>
        <v>0</v>
      </c>
      <c r="G1301">
        <f>RS_wells_scenario_1_bgw!G1301-RS_wells_baseline_bgw!G1301</f>
        <v>0</v>
      </c>
      <c r="H1301" s="19">
        <f>RS_wells_scenario_1_bgw!H1301-RS_wells_baseline_bgw!H1301</f>
        <v>-29380.465400002897</v>
      </c>
      <c r="I1301">
        <f>RS_wells_scenario_1_bgw!I1301-RS_wells_baseline_bgw!I1301</f>
        <v>-1259932.3416999951</v>
      </c>
      <c r="J1301">
        <f>RS_wells_scenario_1_bgw!J1301-RS_wells_baseline_bgw!J1301</f>
        <v>71.067599999718368</v>
      </c>
      <c r="K1301">
        <f>RS_wells_scenario_1_bgw!K1301-RS_wells_baseline_bgw!K1301</f>
        <v>-27819.410000000149</v>
      </c>
      <c r="L1301">
        <f>RS_wells_scenario_1_bgw!L1301-RS_wells_baseline_bgw!L1301</f>
        <v>395114.62280000001</v>
      </c>
      <c r="M1301">
        <f>RS_wells_scenario_1_bgw!M1301-RS_wells_baseline_bgw!M1301</f>
        <v>0</v>
      </c>
      <c r="N1301">
        <f>RS_wells_scenario_1_bgw!N1301-RS_wells_baseline_bgw!N1301</f>
        <v>1648092.3965999931</v>
      </c>
      <c r="O1301">
        <v>10.145833333333334</v>
      </c>
      <c r="P1301">
        <f t="shared" si="223"/>
        <v>1976</v>
      </c>
      <c r="Q1301" s="2">
        <f t="shared" si="224"/>
        <v>27769.583333332081</v>
      </c>
      <c r="R1301">
        <f t="shared" si="225"/>
        <v>-38.430077021763942</v>
      </c>
      <c r="S1301">
        <f>I1301*$O1301/ref!$B$3</f>
        <v>-293.45875918651365</v>
      </c>
      <c r="T1301">
        <f>K1301*$O1301/ref!$B$3</f>
        <v>-6.4795936017371023</v>
      </c>
      <c r="U1301">
        <f>L1301*$O1301/ref!$B$3</f>
        <v>92.028629717439557</v>
      </c>
      <c r="V1301">
        <f>N1301*$O1301/ref!$B$3</f>
        <v>383.86755679149292</v>
      </c>
      <c r="W1301">
        <f t="shared" si="226"/>
        <v>1</v>
      </c>
      <c r="X1301" t="str">
        <f t="shared" si="227"/>
        <v>1 1976</v>
      </c>
      <c r="AB1301" s="1"/>
    </row>
    <row r="1302" spans="1:28" x14ac:dyDescent="0.3">
      <c r="A1302">
        <v>434</v>
      </c>
      <c r="B1302">
        <v>2</v>
      </c>
      <c r="C1302">
        <f>RS_wells_scenario_1_bgw!C1302-RS_wells_baseline_bgw!C1302</f>
        <v>798767.28050000966</v>
      </c>
      <c r="D1302">
        <f>RS_wells_scenario_1_bgw!D1302-RS_wells_baseline_bgw!D1302</f>
        <v>-11.133999999961816</v>
      </c>
      <c r="E1302">
        <f>RS_wells_scenario_1_bgw!E1302-RS_wells_baseline_bgw!E1302</f>
        <v>0</v>
      </c>
      <c r="F1302">
        <f>RS_wells_scenario_1_bgw!F1302-RS_wells_baseline_bgw!F1302</f>
        <v>0</v>
      </c>
      <c r="G1302">
        <f>RS_wells_scenario_1_bgw!G1302-RS_wells_baseline_bgw!G1302</f>
        <v>0</v>
      </c>
      <c r="H1302" s="19">
        <f>RS_wells_scenario_1_bgw!H1302-RS_wells_baseline_bgw!H1302</f>
        <v>-73497.913699999452</v>
      </c>
      <c r="I1302">
        <f>RS_wells_scenario_1_bgw!I1302-RS_wells_baseline_bgw!I1302</f>
        <v>-1261429.802699998</v>
      </c>
      <c r="J1302">
        <f>RS_wells_scenario_1_bgw!J1302-RS_wells_baseline_bgw!J1302</f>
        <v>72.366799999959767</v>
      </c>
      <c r="K1302">
        <f>RS_wells_scenario_1_bgw!K1302-RS_wells_baseline_bgw!K1302</f>
        <v>-27819.410000000149</v>
      </c>
      <c r="L1302">
        <f>RS_wells_scenario_1_bgw!L1302-RS_wells_baseline_bgw!L1302</f>
        <v>390915.18810000271</v>
      </c>
      <c r="M1302">
        <f>RS_wells_scenario_1_bgw!M1302-RS_wells_baseline_bgw!M1302</f>
        <v>0</v>
      </c>
      <c r="N1302">
        <f>RS_wells_scenario_1_bgw!N1302-RS_wells_baseline_bgw!N1302</f>
        <v>1558677.2814999968</v>
      </c>
      <c r="O1302">
        <v>10.145833333333334</v>
      </c>
      <c r="P1302">
        <f t="shared" si="223"/>
        <v>1976</v>
      </c>
      <c r="Q1302" s="2">
        <f t="shared" si="224"/>
        <v>27779.729166665413</v>
      </c>
      <c r="R1302">
        <f t="shared" si="225"/>
        <v>-37.392329786941495</v>
      </c>
      <c r="S1302">
        <f>I1302*$O1302/ref!$B$3</f>
        <v>-293.80754223814813</v>
      </c>
      <c r="T1302">
        <f>K1302*$O1302/ref!$B$3</f>
        <v>-6.4795936017371023</v>
      </c>
      <c r="U1302">
        <f>L1302*$O1302/ref!$B$3</f>
        <v>91.050512991994438</v>
      </c>
      <c r="V1302">
        <f>N1302*$O1302/ref!$B$3</f>
        <v>363.041320444262</v>
      </c>
      <c r="W1302">
        <f t="shared" si="226"/>
        <v>1</v>
      </c>
      <c r="X1302" t="str">
        <f t="shared" si="227"/>
        <v>1 1976</v>
      </c>
      <c r="AB1302" s="1"/>
    </row>
    <row r="1303" spans="1:28" x14ac:dyDescent="0.3">
      <c r="A1303">
        <v>434</v>
      </c>
      <c r="B1303">
        <v>3</v>
      </c>
      <c r="C1303">
        <f>RS_wells_scenario_1_bgw!C1303-RS_wells_baseline_bgw!C1303</f>
        <v>944025.372299999</v>
      </c>
      <c r="D1303">
        <f>RS_wells_scenario_1_bgw!D1303-RS_wells_baseline_bgw!D1303</f>
        <v>-11.260599999979604</v>
      </c>
      <c r="E1303">
        <f>RS_wells_scenario_1_bgw!E1303-RS_wells_baseline_bgw!E1303</f>
        <v>0</v>
      </c>
      <c r="F1303">
        <f>RS_wells_scenario_1_bgw!F1303-RS_wells_baseline_bgw!F1303</f>
        <v>0</v>
      </c>
      <c r="G1303">
        <f>RS_wells_scenario_1_bgw!G1303-RS_wells_baseline_bgw!G1303</f>
        <v>0</v>
      </c>
      <c r="H1303" s="19">
        <f>RS_wells_scenario_1_bgw!H1303-RS_wells_baseline_bgw!H1303</f>
        <v>17813.589299999177</v>
      </c>
      <c r="I1303">
        <f>RS_wells_scenario_1_bgw!I1303-RS_wells_baseline_bgw!I1303</f>
        <v>-1080108.0465999991</v>
      </c>
      <c r="J1303">
        <f>RS_wells_scenario_1_bgw!J1303-RS_wells_baseline_bgw!J1303</f>
        <v>72.967000000178814</v>
      </c>
      <c r="K1303">
        <f>RS_wells_scenario_1_bgw!K1303-RS_wells_baseline_bgw!K1303</f>
        <v>-27819.410000000149</v>
      </c>
      <c r="L1303">
        <f>RS_wells_scenario_1_bgw!L1303-RS_wells_baseline_bgw!L1303</f>
        <v>386482.18060000241</v>
      </c>
      <c r="M1303">
        <f>RS_wells_scenario_1_bgw!M1303-RS_wells_baseline_bgw!M1303</f>
        <v>0</v>
      </c>
      <c r="N1303">
        <f>RS_wells_scenario_1_bgw!N1303-RS_wells_baseline_bgw!N1303</f>
        <v>1613497.0508999974</v>
      </c>
      <c r="O1303">
        <v>10.145833333333334</v>
      </c>
      <c r="P1303">
        <f t="shared" si="223"/>
        <v>1976</v>
      </c>
      <c r="Q1303" s="2">
        <f t="shared" si="224"/>
        <v>27789.874999998745</v>
      </c>
      <c r="R1303">
        <f t="shared" si="225"/>
        <v>-36.556322144329854</v>
      </c>
      <c r="S1303">
        <f>I1303*$O1303/ref!$B$3</f>
        <v>-251.57475258943583</v>
      </c>
      <c r="T1303">
        <f>K1303*$O1303/ref!$B$3</f>
        <v>-6.4795936017371023</v>
      </c>
      <c r="U1303">
        <f>L1303*$O1303/ref!$B$3</f>
        <v>90.017993357916851</v>
      </c>
      <c r="V1303">
        <f>N1303*$O1303/ref!$B$3</f>
        <v>375.80973742553317</v>
      </c>
      <c r="W1303">
        <f t="shared" si="226"/>
        <v>1</v>
      </c>
      <c r="X1303" t="str">
        <f t="shared" si="227"/>
        <v>1 1976</v>
      </c>
      <c r="AB1303" s="1"/>
    </row>
    <row r="1304" spans="1:28" x14ac:dyDescent="0.3">
      <c r="A1304">
        <v>435</v>
      </c>
      <c r="B1304">
        <v>1</v>
      </c>
      <c r="C1304">
        <f>RS_wells_scenario_1_bgw!C1304-RS_wells_baseline_bgw!C1304</f>
        <v>1395013.8360000104</v>
      </c>
      <c r="D1304">
        <f>RS_wells_scenario_1_bgw!D1304-RS_wells_baseline_bgw!D1304</f>
        <v>-11.388500000000931</v>
      </c>
      <c r="E1304">
        <f>RS_wells_scenario_1_bgw!E1304-RS_wells_baseline_bgw!E1304</f>
        <v>0</v>
      </c>
      <c r="F1304">
        <f>RS_wells_scenario_1_bgw!F1304-RS_wells_baseline_bgw!F1304</f>
        <v>0</v>
      </c>
      <c r="G1304">
        <f>RS_wells_scenario_1_bgw!G1304-RS_wells_baseline_bgw!G1304</f>
        <v>0</v>
      </c>
      <c r="H1304" s="19">
        <f>RS_wells_scenario_1_bgw!H1304-RS_wells_baseline_bgw!H1304</f>
        <v>4856.3863999992609</v>
      </c>
      <c r="I1304">
        <f>RS_wells_scenario_1_bgw!I1304-RS_wells_baseline_bgw!I1304</f>
        <v>-885849.95760000125</v>
      </c>
      <c r="J1304">
        <f>RS_wells_scenario_1_bgw!J1304-RS_wells_baseline_bgw!J1304</f>
        <v>73.597500000149012</v>
      </c>
      <c r="K1304">
        <f>RS_wells_scenario_1_bgw!K1304-RS_wells_baseline_bgw!K1304</f>
        <v>-27819.410000000149</v>
      </c>
      <c r="L1304">
        <f>RS_wells_scenario_1_bgw!L1304-RS_wells_baseline_bgw!L1304</f>
        <v>606409.48879999667</v>
      </c>
      <c r="M1304">
        <f>RS_wells_scenario_1_bgw!M1304-RS_wells_baseline_bgw!M1304</f>
        <v>0</v>
      </c>
      <c r="N1304">
        <f>RS_wells_scenario_1_bgw!N1304-RS_wells_baseline_bgw!N1304</f>
        <v>1545103.7970999926</v>
      </c>
      <c r="O1304">
        <v>10.145833333333334</v>
      </c>
      <c r="P1304">
        <f t="shared" si="223"/>
        <v>1976</v>
      </c>
      <c r="Q1304" s="2">
        <f t="shared" si="224"/>
        <v>27800.020833332077</v>
      </c>
      <c r="R1304">
        <f t="shared" si="225"/>
        <v>-35.286309523482096</v>
      </c>
      <c r="S1304">
        <f>I1304*$O1304/ref!$B$3</f>
        <v>-206.32888035238781</v>
      </c>
      <c r="T1304">
        <f>K1304*$O1304/ref!$B$3</f>
        <v>-6.4795936017371023</v>
      </c>
      <c r="U1304">
        <f>L1304*$O1304/ref!$B$3</f>
        <v>141.24264474556091</v>
      </c>
      <c r="V1304">
        <f>N1304*$O1304/ref!$B$3</f>
        <v>359.87983489616641</v>
      </c>
      <c r="W1304">
        <f t="shared" si="226"/>
        <v>2</v>
      </c>
      <c r="X1304" t="str">
        <f t="shared" si="227"/>
        <v>2 1976</v>
      </c>
      <c r="AB1304" s="1"/>
    </row>
    <row r="1305" spans="1:28" x14ac:dyDescent="0.3">
      <c r="A1305">
        <v>435</v>
      </c>
      <c r="B1305">
        <v>2</v>
      </c>
      <c r="C1305">
        <f>RS_wells_scenario_1_bgw!C1305-RS_wells_baseline_bgw!C1305</f>
        <v>1474024.0588000119</v>
      </c>
      <c r="D1305">
        <f>RS_wells_scenario_1_bgw!D1305-RS_wells_baseline_bgw!D1305</f>
        <v>-11.516100000008009</v>
      </c>
      <c r="E1305">
        <f>RS_wells_scenario_1_bgw!E1305-RS_wells_baseline_bgw!E1305</f>
        <v>0</v>
      </c>
      <c r="F1305">
        <f>RS_wells_scenario_1_bgw!F1305-RS_wells_baseline_bgw!F1305</f>
        <v>0</v>
      </c>
      <c r="G1305">
        <f>RS_wells_scenario_1_bgw!G1305-RS_wells_baseline_bgw!G1305</f>
        <v>0</v>
      </c>
      <c r="H1305" s="19">
        <f>RS_wells_scenario_1_bgw!H1305-RS_wells_baseline_bgw!H1305</f>
        <v>-62577.352699995041</v>
      </c>
      <c r="I1305">
        <f>RS_wells_scenario_1_bgw!I1305-RS_wells_baseline_bgw!I1305</f>
        <v>-548321.04459999874</v>
      </c>
      <c r="J1305">
        <f>RS_wells_scenario_1_bgw!J1305-RS_wells_baseline_bgw!J1305</f>
        <v>74.25719999987632</v>
      </c>
      <c r="K1305">
        <f>RS_wells_scenario_1_bgw!K1305-RS_wells_baseline_bgw!K1305</f>
        <v>-27819.410000000149</v>
      </c>
      <c r="L1305">
        <f>RS_wells_scenario_1_bgw!L1305-RS_wells_baseline_bgw!L1305</f>
        <v>595071.51670000702</v>
      </c>
      <c r="M1305">
        <f>RS_wells_scenario_1_bgw!M1305-RS_wells_baseline_bgw!M1305</f>
        <v>0</v>
      </c>
      <c r="N1305">
        <f>RS_wells_scenario_1_bgw!N1305-RS_wells_baseline_bgw!N1305</f>
        <v>1427406.5525000095</v>
      </c>
      <c r="O1305">
        <v>10.145833333333334</v>
      </c>
      <c r="P1305">
        <f t="shared" si="223"/>
        <v>1976</v>
      </c>
      <c r="Q1305" s="2">
        <f t="shared" si="224"/>
        <v>27810.166666665409</v>
      </c>
      <c r="R1305">
        <f t="shared" si="225"/>
        <v>-34.134797369988647</v>
      </c>
      <c r="S1305">
        <f>I1305*$O1305/ref!$B$3</f>
        <v>-127.71290017609782</v>
      </c>
      <c r="T1305">
        <f>K1305*$O1305/ref!$B$3</f>
        <v>-6.4795936017371023</v>
      </c>
      <c r="U1305">
        <f>L1305*$O1305/ref!$B$3</f>
        <v>138.60184641533874</v>
      </c>
      <c r="V1305">
        <f>N1305*$O1305/ref!$B$3</f>
        <v>332.46623004070278</v>
      </c>
      <c r="W1305">
        <f t="shared" si="226"/>
        <v>2</v>
      </c>
      <c r="X1305" t="str">
        <f t="shared" si="227"/>
        <v>2 1976</v>
      </c>
      <c r="AB1305" s="1"/>
    </row>
    <row r="1306" spans="1:28" x14ac:dyDescent="0.3">
      <c r="A1306">
        <v>435</v>
      </c>
      <c r="B1306">
        <v>3</v>
      </c>
      <c r="C1306">
        <f>RS_wells_scenario_1_bgw!C1306-RS_wells_baseline_bgw!C1306</f>
        <v>1421803.1451000124</v>
      </c>
      <c r="D1306">
        <f>RS_wells_scenario_1_bgw!D1306-RS_wells_baseline_bgw!D1306</f>
        <v>-11.64349999994738</v>
      </c>
      <c r="E1306">
        <f>RS_wells_scenario_1_bgw!E1306-RS_wells_baseline_bgw!E1306</f>
        <v>0</v>
      </c>
      <c r="F1306">
        <f>RS_wells_scenario_1_bgw!F1306-RS_wells_baseline_bgw!F1306</f>
        <v>0</v>
      </c>
      <c r="G1306">
        <f>RS_wells_scenario_1_bgw!G1306-RS_wells_baseline_bgw!G1306</f>
        <v>0</v>
      </c>
      <c r="H1306" s="19">
        <f>RS_wells_scenario_1_bgw!H1306-RS_wells_baseline_bgw!H1306</f>
        <v>-13595.600100003183</v>
      </c>
      <c r="I1306">
        <f>RS_wells_scenario_1_bgw!I1306-RS_wells_baseline_bgw!I1306</f>
        <v>-489402.12319999933</v>
      </c>
      <c r="J1306">
        <f>RS_wells_scenario_1_bgw!J1306-RS_wells_baseline_bgw!J1306</f>
        <v>74.93819999974221</v>
      </c>
      <c r="K1306">
        <f>RS_wells_scenario_1_bgw!K1306-RS_wells_baseline_bgw!K1306</f>
        <v>-27819.410000000149</v>
      </c>
      <c r="L1306">
        <f>RS_wells_scenario_1_bgw!L1306-RS_wells_baseline_bgw!L1306</f>
        <v>585997.14409999549</v>
      </c>
      <c r="M1306">
        <f>RS_wells_scenario_1_bgw!M1306-RS_wells_baseline_bgw!M1306</f>
        <v>0</v>
      </c>
      <c r="N1306">
        <f>RS_wells_scenario_1_bgw!N1306-RS_wells_baseline_bgw!N1306</f>
        <v>1434730.025699988</v>
      </c>
      <c r="O1306">
        <v>10.145833333333334</v>
      </c>
      <c r="P1306">
        <f t="shared" si="223"/>
        <v>1976</v>
      </c>
      <c r="Q1306" s="2">
        <f t="shared" si="224"/>
        <v>27820.312499998741</v>
      </c>
      <c r="R1306">
        <f t="shared" si="225"/>
        <v>-33.180426707903578</v>
      </c>
      <c r="S1306">
        <f>I1306*$O1306/ref!$B$3</f>
        <v>-113.98972394321994</v>
      </c>
      <c r="T1306">
        <f>K1306*$O1306/ref!$B$3</f>
        <v>-6.4795936017371023</v>
      </c>
      <c r="U1306">
        <f>L1306*$O1306/ref!$B$3</f>
        <v>136.48827726923489</v>
      </c>
      <c r="V1306">
        <f>N1306*$O1306/ref!$B$3</f>
        <v>334.17198620480099</v>
      </c>
      <c r="W1306">
        <f t="shared" si="226"/>
        <v>2</v>
      </c>
      <c r="X1306" t="str">
        <f t="shared" si="227"/>
        <v>2 1976</v>
      </c>
      <c r="AB1306" s="1"/>
    </row>
    <row r="1307" spans="1:28" x14ac:dyDescent="0.3">
      <c r="A1307">
        <v>436</v>
      </c>
      <c r="B1307">
        <v>1</v>
      </c>
      <c r="C1307">
        <f>RS_wells_scenario_1_bgw!C1307-RS_wells_baseline_bgw!C1307</f>
        <v>1424635.0231000036</v>
      </c>
      <c r="D1307">
        <f>RS_wells_scenario_1_bgw!D1307-RS_wells_baseline_bgw!D1307</f>
        <v>-11.770500000042375</v>
      </c>
      <c r="E1307">
        <f>RS_wells_scenario_1_bgw!E1307-RS_wells_baseline_bgw!E1307</f>
        <v>0</v>
      </c>
      <c r="F1307">
        <f>RS_wells_scenario_1_bgw!F1307-RS_wells_baseline_bgw!F1307</f>
        <v>0</v>
      </c>
      <c r="G1307">
        <f>RS_wells_scenario_1_bgw!G1307-RS_wells_baseline_bgw!G1307</f>
        <v>0</v>
      </c>
      <c r="H1307" s="19">
        <f>RS_wells_scenario_1_bgw!H1307-RS_wells_baseline_bgw!H1307</f>
        <v>-83601.211800001562</v>
      </c>
      <c r="I1307">
        <f>RS_wells_scenario_1_bgw!I1307-RS_wells_baseline_bgw!I1307</f>
        <v>-601065.56529999897</v>
      </c>
      <c r="J1307">
        <f>RS_wells_scenario_1_bgw!J1307-RS_wells_baseline_bgw!J1307</f>
        <v>75.634099999442697</v>
      </c>
      <c r="K1307">
        <f>RS_wells_scenario_1_bgw!K1307-RS_wells_baseline_bgw!K1307</f>
        <v>-27819.410000000149</v>
      </c>
      <c r="L1307">
        <f>RS_wells_scenario_1_bgw!L1307-RS_wells_baseline_bgw!L1307</f>
        <v>584713.27759999782</v>
      </c>
      <c r="M1307">
        <f>RS_wells_scenario_1_bgw!M1307-RS_wells_baseline_bgw!M1307</f>
        <v>0</v>
      </c>
      <c r="N1307">
        <f>RS_wells_scenario_1_bgw!N1307-RS_wells_baseline_bgw!N1307</f>
        <v>1404681.7419999987</v>
      </c>
      <c r="O1307">
        <v>10.145833333333334</v>
      </c>
      <c r="P1307">
        <f t="shared" si="223"/>
        <v>1976</v>
      </c>
      <c r="Q1307" s="2">
        <f t="shared" si="224"/>
        <v>27830.458333332073</v>
      </c>
      <c r="R1307">
        <f t="shared" si="225"/>
        <v>-34.095829411225665</v>
      </c>
      <c r="S1307">
        <f>I1307*$O1307/ref!$B$3</f>
        <v>-139.99795794167983</v>
      </c>
      <c r="T1307">
        <f>K1307*$O1307/ref!$B$3</f>
        <v>-6.4795936017371023</v>
      </c>
      <c r="U1307">
        <f>L1307*$O1307/ref!$B$3</f>
        <v>136.18924385483575</v>
      </c>
      <c r="V1307">
        <f>N1307*$O1307/ref!$B$3</f>
        <v>327.17325162323971</v>
      </c>
      <c r="W1307">
        <f t="shared" si="226"/>
        <v>3</v>
      </c>
      <c r="X1307" t="str">
        <f t="shared" si="227"/>
        <v>3 1976</v>
      </c>
      <c r="AB1307" s="1"/>
    </row>
    <row r="1308" spans="1:28" x14ac:dyDescent="0.3">
      <c r="A1308">
        <v>436</v>
      </c>
      <c r="B1308">
        <v>2</v>
      </c>
      <c r="C1308">
        <f>RS_wells_scenario_1_bgw!C1308-RS_wells_baseline_bgw!C1308</f>
        <v>1424855.2647000104</v>
      </c>
      <c r="D1308">
        <f>RS_wells_scenario_1_bgw!D1308-RS_wells_baseline_bgw!D1308</f>
        <v>-11.897100000001956</v>
      </c>
      <c r="E1308">
        <f>RS_wells_scenario_1_bgw!E1308-RS_wells_baseline_bgw!E1308</f>
        <v>0</v>
      </c>
      <c r="F1308">
        <f>RS_wells_scenario_1_bgw!F1308-RS_wells_baseline_bgw!F1308</f>
        <v>0</v>
      </c>
      <c r="G1308">
        <f>RS_wells_scenario_1_bgw!G1308-RS_wells_baseline_bgw!G1308</f>
        <v>0</v>
      </c>
      <c r="H1308" s="19">
        <f>RS_wells_scenario_1_bgw!H1308-RS_wells_baseline_bgw!H1308</f>
        <v>-53965.076099999249</v>
      </c>
      <c r="I1308">
        <f>RS_wells_scenario_1_bgw!I1308-RS_wells_baseline_bgw!I1308</f>
        <v>-599145.85020000115</v>
      </c>
      <c r="J1308">
        <f>RS_wells_scenario_1_bgw!J1308-RS_wells_baseline_bgw!J1308</f>
        <v>76.34220000077039</v>
      </c>
      <c r="K1308">
        <f>RS_wells_scenario_1_bgw!K1308-RS_wells_baseline_bgw!K1308</f>
        <v>-27819.410000000149</v>
      </c>
      <c r="L1308">
        <f>RS_wells_scenario_1_bgw!L1308-RS_wells_baseline_bgw!L1308</f>
        <v>576472.38390000165</v>
      </c>
      <c r="M1308">
        <f>RS_wells_scenario_1_bgw!M1308-RS_wells_baseline_bgw!M1308</f>
        <v>0</v>
      </c>
      <c r="N1308">
        <f>RS_wells_scenario_1_bgw!N1308-RS_wells_baseline_bgw!N1308</f>
        <v>1375771.6601999998</v>
      </c>
      <c r="O1308">
        <v>10.145833333333334</v>
      </c>
      <c r="P1308">
        <f t="shared" si="223"/>
        <v>1976</v>
      </c>
      <c r="Q1308" s="2">
        <f t="shared" si="224"/>
        <v>27840.604166665406</v>
      </c>
      <c r="R1308">
        <f t="shared" si="225"/>
        <v>-32.754564405498257</v>
      </c>
      <c r="S1308">
        <f>I1308*$O1308/ref!$B$3</f>
        <v>-139.55082503414857</v>
      </c>
      <c r="T1308">
        <f>K1308*$O1308/ref!$B$3</f>
        <v>-6.4795936017371023</v>
      </c>
      <c r="U1308">
        <f>L1308*$O1308/ref!$B$3</f>
        <v>134.26980551695976</v>
      </c>
      <c r="V1308">
        <f>N1308*$O1308/ref!$B$3</f>
        <v>320.43962279872585</v>
      </c>
      <c r="W1308">
        <f t="shared" si="226"/>
        <v>3</v>
      </c>
      <c r="X1308" t="str">
        <f t="shared" si="227"/>
        <v>3 1976</v>
      </c>
      <c r="AB1308" s="1"/>
    </row>
    <row r="1309" spans="1:28" x14ac:dyDescent="0.3">
      <c r="A1309">
        <v>436</v>
      </c>
      <c r="B1309">
        <v>3</v>
      </c>
      <c r="C1309">
        <f>RS_wells_scenario_1_bgw!C1309-RS_wells_baseline_bgw!C1309</f>
        <v>1506684.6132999957</v>
      </c>
      <c r="D1309">
        <f>RS_wells_scenario_1_bgw!D1309-RS_wells_baseline_bgw!D1309</f>
        <v>-12.023600000014994</v>
      </c>
      <c r="E1309">
        <f>RS_wells_scenario_1_bgw!E1309-RS_wells_baseline_bgw!E1309</f>
        <v>0</v>
      </c>
      <c r="F1309">
        <f>RS_wells_scenario_1_bgw!F1309-RS_wells_baseline_bgw!F1309</f>
        <v>0</v>
      </c>
      <c r="G1309">
        <f>RS_wells_scenario_1_bgw!G1309-RS_wells_baseline_bgw!G1309</f>
        <v>0</v>
      </c>
      <c r="H1309" s="19">
        <f>RS_wells_scenario_1_bgw!H1309-RS_wells_baseline_bgw!H1309</f>
        <v>-47628.215099997818</v>
      </c>
      <c r="I1309">
        <f>RS_wells_scenario_1_bgw!I1309-RS_wells_baseline_bgw!I1309</f>
        <v>-378530.82279999927</v>
      </c>
      <c r="J1309">
        <f>RS_wells_scenario_1_bgw!J1309-RS_wells_baseline_bgw!J1309</f>
        <v>77.059900000691414</v>
      </c>
      <c r="K1309">
        <f>RS_wells_scenario_1_bgw!K1309-RS_wells_baseline_bgw!K1309</f>
        <v>-27819.410000000149</v>
      </c>
      <c r="L1309">
        <f>RS_wells_scenario_1_bgw!L1309-RS_wells_baseline_bgw!L1309</f>
        <v>565031.10970000178</v>
      </c>
      <c r="M1309">
        <f>RS_wells_scenario_1_bgw!M1309-RS_wells_baseline_bgw!M1309</f>
        <v>0</v>
      </c>
      <c r="N1309">
        <f>RS_wells_scenario_1_bgw!N1309-RS_wells_baseline_bgw!N1309</f>
        <v>1338541.2153999954</v>
      </c>
      <c r="O1309">
        <v>10.145833333333334</v>
      </c>
      <c r="P1309">
        <f t="shared" si="223"/>
        <v>1976</v>
      </c>
      <c r="Q1309" s="2">
        <f t="shared" si="224"/>
        <v>27850.749999998738</v>
      </c>
      <c r="R1309">
        <f t="shared" si="225"/>
        <v>-31.756458888888734</v>
      </c>
      <c r="S1309">
        <f>I1309*$O1309/ref!$B$3</f>
        <v>-88.16599264596708</v>
      </c>
      <c r="T1309">
        <f>K1309*$O1309/ref!$B$3</f>
        <v>-6.4795936017371023</v>
      </c>
      <c r="U1309">
        <f>L1309*$O1309/ref!$B$3</f>
        <v>131.60494644546836</v>
      </c>
      <c r="V1309">
        <f>N1309*$O1309/ref!$B$3</f>
        <v>311.76804594228162</v>
      </c>
      <c r="W1309">
        <f t="shared" si="226"/>
        <v>3</v>
      </c>
      <c r="X1309" t="str">
        <f t="shared" si="227"/>
        <v>3 1976</v>
      </c>
      <c r="AB1309" s="1"/>
    </row>
    <row r="1310" spans="1:28" x14ac:dyDescent="0.3">
      <c r="A1310">
        <v>437</v>
      </c>
      <c r="B1310">
        <v>1</v>
      </c>
      <c r="C1310">
        <f>RS_wells_scenario_1_bgw!C1310-RS_wells_baseline_bgw!C1310</f>
        <v>-1818.8906999994069</v>
      </c>
      <c r="D1310">
        <f>RS_wells_scenario_1_bgw!D1310-RS_wells_baseline_bgw!D1310</f>
        <v>-12.149399999994785</v>
      </c>
      <c r="E1310">
        <f>RS_wells_scenario_1_bgw!E1310-RS_wells_baseline_bgw!E1310</f>
        <v>-1382159.5100000016</v>
      </c>
      <c r="F1310">
        <f>RS_wells_scenario_1_bgw!F1310-RS_wells_baseline_bgw!F1310</f>
        <v>0</v>
      </c>
      <c r="G1310">
        <f>RS_wells_scenario_1_bgw!G1310-RS_wells_baseline_bgw!G1310</f>
        <v>0</v>
      </c>
      <c r="H1310" s="19">
        <f>RS_wells_scenario_1_bgw!H1310-RS_wells_baseline_bgw!H1310</f>
        <v>-547953.92699998617</v>
      </c>
      <c r="I1310">
        <f>RS_wells_scenario_1_bgw!I1310-RS_wells_baseline_bgw!I1310</f>
        <v>2046772.9465000629</v>
      </c>
      <c r="J1310">
        <f>RS_wells_scenario_1_bgw!J1310-RS_wells_baseline_bgw!J1310</f>
        <v>77.791199999861419</v>
      </c>
      <c r="K1310">
        <f>RS_wells_scenario_1_bgw!K1310-RS_wells_baseline_bgw!K1310</f>
        <v>-5601850.1599999964</v>
      </c>
      <c r="L1310">
        <f>RS_wells_scenario_1_bgw!L1310-RS_wells_baseline_bgw!L1310</f>
        <v>222.96220000006724</v>
      </c>
      <c r="M1310">
        <f>RS_wells_scenario_1_bgw!M1310-RS_wells_baseline_bgw!M1310</f>
        <v>0</v>
      </c>
      <c r="N1310">
        <f>RS_wells_scenario_1_bgw!N1310-RS_wells_baseline_bgw!N1310</f>
        <v>1647165.5502000004</v>
      </c>
      <c r="O1310">
        <v>10.145833333333334</v>
      </c>
      <c r="P1310">
        <f t="shared" si="223"/>
        <v>1976</v>
      </c>
      <c r="Q1310" s="2">
        <f t="shared" si="224"/>
        <v>27860.89583333207</v>
      </c>
      <c r="R1310">
        <f t="shared" si="225"/>
        <v>-50.289106006872544</v>
      </c>
      <c r="S1310">
        <f>I1310*$O1310/ref!$B$3</f>
        <v>476.72674899828337</v>
      </c>
      <c r="T1310">
        <f>K1310*$O1310/ref!$B$3</f>
        <v>-1304.7621230869293</v>
      </c>
      <c r="U1310">
        <f>L1310*$O1310/ref!$B$3</f>
        <v>5.1931527108218904E-2</v>
      </c>
      <c r="V1310">
        <f>N1310*$O1310/ref!$B$3</f>
        <v>383.65167917211903</v>
      </c>
      <c r="W1310">
        <f t="shared" si="226"/>
        <v>4</v>
      </c>
      <c r="X1310" t="str">
        <f t="shared" si="227"/>
        <v>4 1976</v>
      </c>
      <c r="AB1310" s="1"/>
    </row>
    <row r="1311" spans="1:28" x14ac:dyDescent="0.3">
      <c r="A1311">
        <v>437</v>
      </c>
      <c r="B1311">
        <v>2</v>
      </c>
      <c r="C1311">
        <f>RS_wells_scenario_1_bgw!C1311-RS_wells_baseline_bgw!C1311</f>
        <v>857.27270000055432</v>
      </c>
      <c r="D1311">
        <f>RS_wells_scenario_1_bgw!D1311-RS_wells_baseline_bgw!D1311</f>
        <v>-12.274700000009034</v>
      </c>
      <c r="E1311">
        <f>RS_wells_scenario_1_bgw!E1311-RS_wells_baseline_bgw!E1311</f>
        <v>-1382159.5100000016</v>
      </c>
      <c r="F1311">
        <f>RS_wells_scenario_1_bgw!F1311-RS_wells_baseline_bgw!F1311</f>
        <v>0</v>
      </c>
      <c r="G1311">
        <f>RS_wells_scenario_1_bgw!G1311-RS_wells_baseline_bgw!G1311</f>
        <v>0</v>
      </c>
      <c r="H1311" s="19">
        <f>RS_wells_scenario_1_bgw!H1311-RS_wells_baseline_bgw!H1311</f>
        <v>-246626.3492000103</v>
      </c>
      <c r="I1311">
        <f>RS_wells_scenario_1_bgw!I1311-RS_wells_baseline_bgw!I1311</f>
        <v>1944076.7386000156</v>
      </c>
      <c r="J1311">
        <f>RS_wells_scenario_1_bgw!J1311-RS_wells_baseline_bgw!J1311</f>
        <v>78.526599999517202</v>
      </c>
      <c r="K1311">
        <f>RS_wells_scenario_1_bgw!K1311-RS_wells_baseline_bgw!K1311</f>
        <v>-5601850.1599999964</v>
      </c>
      <c r="L1311">
        <f>RS_wells_scenario_1_bgw!L1311-RS_wells_baseline_bgw!L1311</f>
        <v>213.39150000002701</v>
      </c>
      <c r="M1311">
        <f>RS_wells_scenario_1_bgw!M1311-RS_wells_baseline_bgw!M1311</f>
        <v>0</v>
      </c>
      <c r="N1311">
        <f>RS_wells_scenario_1_bgw!N1311-RS_wells_baseline_bgw!N1311</f>
        <v>1989689.5917000026</v>
      </c>
      <c r="O1311">
        <v>10.145833333333334</v>
      </c>
      <c r="P1311">
        <f t="shared" si="223"/>
        <v>1976</v>
      </c>
      <c r="Q1311" s="2">
        <f t="shared" si="224"/>
        <v>27871.041666665402</v>
      </c>
      <c r="R1311">
        <f t="shared" si="225"/>
        <v>-51.232896698740269</v>
      </c>
      <c r="S1311">
        <f>I1311*$O1311/ref!$B$3</f>
        <v>452.80712986790616</v>
      </c>
      <c r="T1311">
        <f>K1311*$O1311/ref!$B$3</f>
        <v>-1304.7621230869293</v>
      </c>
      <c r="U1311">
        <f>L1311*$O1311/ref!$B$3</f>
        <v>4.9702355228426864E-2</v>
      </c>
      <c r="V1311">
        <f>N1311*$O1311/ref!$B$3</f>
        <v>463.43110611699444</v>
      </c>
      <c r="W1311">
        <f t="shared" si="226"/>
        <v>4</v>
      </c>
      <c r="X1311" t="str">
        <f t="shared" si="227"/>
        <v>4 1976</v>
      </c>
      <c r="AB1311" s="1"/>
    </row>
    <row r="1312" spans="1:28" x14ac:dyDescent="0.3">
      <c r="A1312">
        <v>437</v>
      </c>
      <c r="B1312">
        <v>3</v>
      </c>
      <c r="C1312">
        <f>RS_wells_scenario_1_bgw!C1312-RS_wells_baseline_bgw!C1312</f>
        <v>-245.57730000093579</v>
      </c>
      <c r="D1312">
        <f>RS_wells_scenario_1_bgw!D1312-RS_wells_baseline_bgw!D1312</f>
        <v>-12.400599999993574</v>
      </c>
      <c r="E1312">
        <f>RS_wells_scenario_1_bgw!E1312-RS_wells_baseline_bgw!E1312</f>
        <v>-1382159.5100000016</v>
      </c>
      <c r="F1312">
        <f>RS_wells_scenario_1_bgw!F1312-RS_wells_baseline_bgw!F1312</f>
        <v>0</v>
      </c>
      <c r="G1312">
        <f>RS_wells_scenario_1_bgw!G1312-RS_wells_baseline_bgw!G1312</f>
        <v>0</v>
      </c>
      <c r="H1312" s="19">
        <f>RS_wells_scenario_1_bgw!H1312-RS_wells_baseline_bgw!H1312</f>
        <v>9075.0969000011683</v>
      </c>
      <c r="I1312">
        <f>RS_wells_scenario_1_bgw!I1312-RS_wells_baseline_bgw!I1312</f>
        <v>2032854.6145000458</v>
      </c>
      <c r="J1312">
        <f>RS_wells_scenario_1_bgw!J1312-RS_wells_baseline_bgw!J1312</f>
        <v>79.265399999916553</v>
      </c>
      <c r="K1312">
        <f>RS_wells_scenario_1_bgw!K1312-RS_wells_baseline_bgw!K1312</f>
        <v>-5601850.1599999964</v>
      </c>
      <c r="L1312">
        <f>RS_wells_scenario_1_bgw!L1312-RS_wells_baseline_bgw!L1312</f>
        <v>136.21210000000428</v>
      </c>
      <c r="M1312">
        <f>RS_wells_scenario_1_bgw!M1312-RS_wells_baseline_bgw!M1312</f>
        <v>0</v>
      </c>
      <c r="N1312">
        <f>RS_wells_scenario_1_bgw!N1312-RS_wells_baseline_bgw!N1312</f>
        <v>2246667.2958999872</v>
      </c>
      <c r="O1312">
        <v>10.145833333333334</v>
      </c>
      <c r="P1312">
        <f t="shared" si="223"/>
        <v>1976</v>
      </c>
      <c r="Q1312" s="2">
        <f t="shared" si="224"/>
        <v>27881.187499998734</v>
      </c>
      <c r="R1312">
        <f t="shared" si="225"/>
        <v>-51.262135143184103</v>
      </c>
      <c r="S1312">
        <f>I1312*$O1312/ref!$B$3</f>
        <v>473.48494282862833</v>
      </c>
      <c r="T1312">
        <f>K1312*$O1312/ref!$B$3</f>
        <v>-1304.7621230869293</v>
      </c>
      <c r="U1312">
        <f>L1312*$O1312/ref!$B$3</f>
        <v>3.1726016175008649E-2</v>
      </c>
      <c r="V1312">
        <f>N1312*$O1312/ref!$B$3</f>
        <v>523.28539806363528</v>
      </c>
      <c r="W1312">
        <f t="shared" si="226"/>
        <v>4</v>
      </c>
      <c r="X1312" t="str">
        <f t="shared" si="227"/>
        <v>4 1976</v>
      </c>
      <c r="AB1312" s="1"/>
    </row>
    <row r="1313" spans="1:28" x14ac:dyDescent="0.3">
      <c r="A1313">
        <v>438</v>
      </c>
      <c r="B1313">
        <v>1</v>
      </c>
      <c r="C1313">
        <f>RS_wells_scenario_1_bgw!C1313-RS_wells_baseline_bgw!C1313</f>
        <v>-1715392.3569999933</v>
      </c>
      <c r="D1313">
        <f>RS_wells_scenario_1_bgw!D1313-RS_wells_baseline_bgw!D1313</f>
        <v>-12.527000000001863</v>
      </c>
      <c r="E1313">
        <f>RS_wells_scenario_1_bgw!E1313-RS_wells_baseline_bgw!E1313</f>
        <v>-2167624.3800000027</v>
      </c>
      <c r="F1313">
        <f>RS_wells_scenario_1_bgw!F1313-RS_wells_baseline_bgw!F1313</f>
        <v>0</v>
      </c>
      <c r="G1313">
        <f>RS_wells_scenario_1_bgw!G1313-RS_wells_baseline_bgw!G1313</f>
        <v>0</v>
      </c>
      <c r="H1313" s="19">
        <f>RS_wells_scenario_1_bgw!H1313-RS_wells_baseline_bgw!H1313</f>
        <v>116583.15530000627</v>
      </c>
      <c r="I1313">
        <f>RS_wells_scenario_1_bgw!I1313-RS_wells_baseline_bgw!I1313</f>
        <v>2246459.6960000098</v>
      </c>
      <c r="J1313">
        <f>RS_wells_scenario_1_bgw!J1313-RS_wells_baseline_bgw!J1313</f>
        <v>79.990600000135601</v>
      </c>
      <c r="K1313">
        <f>RS_wells_scenario_1_bgw!K1313-RS_wells_baseline_bgw!K1313</f>
        <v>-8769506.6000000089</v>
      </c>
      <c r="L1313">
        <f>RS_wells_scenario_1_bgw!L1313-RS_wells_baseline_bgw!L1313</f>
        <v>691289.29659999907</v>
      </c>
      <c r="M1313">
        <f>RS_wells_scenario_1_bgw!M1313-RS_wells_baseline_bgw!M1313</f>
        <v>0</v>
      </c>
      <c r="N1313">
        <f>RS_wells_scenario_1_bgw!N1313-RS_wells_baseline_bgw!N1313</f>
        <v>2073216.8852000087</v>
      </c>
      <c r="O1313">
        <v>10.145833333333334</v>
      </c>
      <c r="P1313">
        <f t="shared" si="223"/>
        <v>1976</v>
      </c>
      <c r="Q1313" s="2">
        <f t="shared" si="224"/>
        <v>27891.333333332066</v>
      </c>
      <c r="R1313">
        <f t="shared" si="225"/>
        <v>-44.825515003436486</v>
      </c>
      <c r="S1313">
        <f>I1313*$O1313/ref!$B$3</f>
        <v>523.23704466636286</v>
      </c>
      <c r="T1313">
        <f>K1313*$O1313/ref!$B$3</f>
        <v>-2042.5608902471708</v>
      </c>
      <c r="U1313">
        <f>L1313*$O1313/ref!$B$3</f>
        <v>161.01253416944041</v>
      </c>
      <c r="V1313">
        <f>N1313*$O1313/ref!$B$3</f>
        <v>482.88597293599071</v>
      </c>
      <c r="W1313">
        <f t="shared" si="226"/>
        <v>5</v>
      </c>
      <c r="X1313" t="str">
        <f t="shared" si="227"/>
        <v>5 1976</v>
      </c>
      <c r="AB1313" s="1"/>
    </row>
    <row r="1314" spans="1:28" x14ac:dyDescent="0.3">
      <c r="A1314">
        <v>438</v>
      </c>
      <c r="B1314">
        <v>2</v>
      </c>
      <c r="C1314">
        <f>RS_wells_scenario_1_bgw!C1314-RS_wells_baseline_bgw!C1314</f>
        <v>-1594965.4924000055</v>
      </c>
      <c r="D1314">
        <f>RS_wells_scenario_1_bgw!D1314-RS_wells_baseline_bgw!D1314</f>
        <v>-12.653799999970943</v>
      </c>
      <c r="E1314">
        <f>RS_wells_scenario_1_bgw!E1314-RS_wells_baseline_bgw!E1314</f>
        <v>-2167624.3800000027</v>
      </c>
      <c r="F1314">
        <f>RS_wells_scenario_1_bgw!F1314-RS_wells_baseline_bgw!F1314</f>
        <v>0</v>
      </c>
      <c r="G1314">
        <f>RS_wells_scenario_1_bgw!G1314-RS_wells_baseline_bgw!G1314</f>
        <v>0</v>
      </c>
      <c r="H1314" s="19">
        <f>RS_wells_scenario_1_bgw!H1314-RS_wells_baseline_bgw!H1314</f>
        <v>100843.51630000025</v>
      </c>
      <c r="I1314">
        <f>RS_wells_scenario_1_bgw!I1314-RS_wells_baseline_bgw!I1314</f>
        <v>2410590.9062000066</v>
      </c>
      <c r="J1314">
        <f>RS_wells_scenario_1_bgw!J1314-RS_wells_baseline_bgw!J1314</f>
        <v>80.721699999645352</v>
      </c>
      <c r="K1314">
        <f>RS_wells_scenario_1_bgw!K1314-RS_wells_baseline_bgw!K1314</f>
        <v>-8769506.6000000089</v>
      </c>
      <c r="L1314">
        <f>RS_wells_scenario_1_bgw!L1314-RS_wells_baseline_bgw!L1314</f>
        <v>688328.21410000324</v>
      </c>
      <c r="M1314">
        <f>RS_wells_scenario_1_bgw!M1314-RS_wells_baseline_bgw!M1314</f>
        <v>0</v>
      </c>
      <c r="N1314">
        <f>RS_wells_scenario_1_bgw!N1314-RS_wells_baseline_bgw!N1314</f>
        <v>2010589.9090000093</v>
      </c>
      <c r="O1314">
        <v>10.145833333333334</v>
      </c>
      <c r="P1314">
        <f t="shared" si="223"/>
        <v>1976</v>
      </c>
      <c r="Q1314" s="2">
        <f t="shared" si="224"/>
        <v>27901.479166665398</v>
      </c>
      <c r="R1314">
        <f t="shared" si="225"/>
        <v>-43.751349202749346</v>
      </c>
      <c r="S1314">
        <f>I1314*$O1314/ref!$B$3</f>
        <v>561.46587624321023</v>
      </c>
      <c r="T1314">
        <f>K1314*$O1314/ref!$B$3</f>
        <v>-2042.5608902471708</v>
      </c>
      <c r="U1314">
        <f>L1314*$O1314/ref!$B$3</f>
        <v>160.32284983676806</v>
      </c>
      <c r="V1314">
        <f>N1314*$O1314/ref!$B$3</f>
        <v>468.29913035803327</v>
      </c>
      <c r="W1314">
        <f t="shared" si="226"/>
        <v>5</v>
      </c>
      <c r="X1314" t="str">
        <f t="shared" si="227"/>
        <v>5 1976</v>
      </c>
      <c r="AB1314" s="1"/>
    </row>
    <row r="1315" spans="1:28" x14ac:dyDescent="0.3">
      <c r="A1315">
        <v>438</v>
      </c>
      <c r="B1315">
        <v>3</v>
      </c>
      <c r="C1315">
        <f>RS_wells_scenario_1_bgw!C1315-RS_wells_baseline_bgw!C1315</f>
        <v>-1533550.8177000135</v>
      </c>
      <c r="D1315">
        <f>RS_wells_scenario_1_bgw!D1315-RS_wells_baseline_bgw!D1315</f>
        <v>-12.780199999979232</v>
      </c>
      <c r="E1315">
        <f>RS_wells_scenario_1_bgw!E1315-RS_wells_baseline_bgw!E1315</f>
        <v>-2167624.3800000027</v>
      </c>
      <c r="F1315">
        <f>RS_wells_scenario_1_bgw!F1315-RS_wells_baseline_bgw!F1315</f>
        <v>0</v>
      </c>
      <c r="G1315">
        <f>RS_wells_scenario_1_bgw!G1315-RS_wells_baseline_bgw!G1315</f>
        <v>0</v>
      </c>
      <c r="H1315" s="19">
        <f>RS_wells_scenario_1_bgw!H1315-RS_wells_baseline_bgw!H1315</f>
        <v>99691.916499994695</v>
      </c>
      <c r="I1315">
        <f>RS_wells_scenario_1_bgw!I1315-RS_wells_baseline_bgw!I1315</f>
        <v>2500530.8686999977</v>
      </c>
      <c r="J1315">
        <f>RS_wells_scenario_1_bgw!J1315-RS_wells_baseline_bgw!J1315</f>
        <v>81.458700000308454</v>
      </c>
      <c r="K1315">
        <f>RS_wells_scenario_1_bgw!K1315-RS_wells_baseline_bgw!K1315</f>
        <v>-8769506.6000000089</v>
      </c>
      <c r="L1315">
        <f>RS_wells_scenario_1_bgw!L1315-RS_wells_baseline_bgw!L1315</f>
        <v>686801.70350000262</v>
      </c>
      <c r="M1315">
        <f>RS_wells_scenario_1_bgw!M1315-RS_wells_baseline_bgw!M1315</f>
        <v>0</v>
      </c>
      <c r="N1315">
        <f>RS_wells_scenario_1_bgw!N1315-RS_wells_baseline_bgw!N1315</f>
        <v>1978382.4033000022</v>
      </c>
      <c r="O1315">
        <v>10.145833333333334</v>
      </c>
      <c r="P1315">
        <f t="shared" si="223"/>
        <v>1976</v>
      </c>
      <c r="Q1315" s="2">
        <f t="shared" si="224"/>
        <v>27911.62499999873</v>
      </c>
      <c r="R1315">
        <f t="shared" si="225"/>
        <v>-43.039873695303726</v>
      </c>
      <c r="S1315">
        <f>I1315*$O1315/ref!$B$3</f>
        <v>582.41435809654263</v>
      </c>
      <c r="T1315">
        <f>K1315*$O1315/ref!$B$3</f>
        <v>-2042.5608902471708</v>
      </c>
      <c r="U1315">
        <f>L1315*$O1315/ref!$B$3</f>
        <v>159.96730066024895</v>
      </c>
      <c r="V1315">
        <f>N1315*$O1315/ref!$B$3</f>
        <v>460.79747781178315</v>
      </c>
      <c r="W1315">
        <f t="shared" si="226"/>
        <v>5</v>
      </c>
      <c r="X1315" t="str">
        <f t="shared" si="227"/>
        <v>5 1976</v>
      </c>
      <c r="AB1315" s="1"/>
    </row>
    <row r="1316" spans="1:28" x14ac:dyDescent="0.3">
      <c r="A1316">
        <v>439</v>
      </c>
      <c r="B1316">
        <v>1</v>
      </c>
      <c r="C1316">
        <f>RS_wells_scenario_1_bgw!C1316-RS_wells_baseline_bgw!C1316</f>
        <v>-10624236.069900036</v>
      </c>
      <c r="D1316">
        <f>RS_wells_scenario_1_bgw!D1316-RS_wells_baseline_bgw!D1316</f>
        <v>-12.905999999959022</v>
      </c>
      <c r="E1316">
        <f>RS_wells_scenario_1_bgw!E1316-RS_wells_baseline_bgw!E1316</f>
        <v>-5162053.6099999994</v>
      </c>
      <c r="F1316">
        <f>RS_wells_scenario_1_bgw!F1316-RS_wells_baseline_bgw!F1316</f>
        <v>0</v>
      </c>
      <c r="G1316">
        <f>RS_wells_scenario_1_bgw!G1316-RS_wells_baseline_bgw!G1316</f>
        <v>0</v>
      </c>
      <c r="H1316" s="19">
        <f>RS_wells_scenario_1_bgw!H1316-RS_wells_baseline_bgw!H1316</f>
        <v>44176.253100000322</v>
      </c>
      <c r="I1316">
        <f>RS_wells_scenario_1_bgw!I1316-RS_wells_baseline_bgw!I1316</f>
        <v>1020786.3008000012</v>
      </c>
      <c r="J1316">
        <f>RS_wells_scenario_1_bgw!J1316-RS_wells_baseline_bgw!J1316</f>
        <v>82.088399999774992</v>
      </c>
      <c r="K1316">
        <f>RS_wells_scenario_1_bgw!K1316-RS_wells_baseline_bgw!K1316</f>
        <v>-20845568.710000008</v>
      </c>
      <c r="L1316">
        <f>RS_wells_scenario_1_bgw!L1316-RS_wells_baseline_bgw!L1316</f>
        <v>2213727.6141000092</v>
      </c>
      <c r="M1316">
        <f>RS_wells_scenario_1_bgw!M1316-RS_wells_baseline_bgw!M1316</f>
        <v>0</v>
      </c>
      <c r="N1316">
        <f>RS_wells_scenario_1_bgw!N1316-RS_wells_baseline_bgw!N1316</f>
        <v>1852360.2084999979</v>
      </c>
      <c r="O1316">
        <v>10.145833333333334</v>
      </c>
      <c r="P1316">
        <f t="shared" si="223"/>
        <v>1976</v>
      </c>
      <c r="Q1316" s="2">
        <f t="shared" si="224"/>
        <v>27921.770833332062</v>
      </c>
      <c r="R1316">
        <f t="shared" si="225"/>
        <v>-41.424603789232478</v>
      </c>
      <c r="S1316">
        <f>I1316*$O1316/ref!$B$3</f>
        <v>237.75775199418459</v>
      </c>
      <c r="T1316">
        <f>K1316*$O1316/ref!$B$3</f>
        <v>-4855.2724028973471</v>
      </c>
      <c r="U1316">
        <f>L1316*$O1316/ref!$B$3</f>
        <v>515.61320978090782</v>
      </c>
      <c r="V1316">
        <f>N1316*$O1316/ref!$B$3</f>
        <v>431.44485649080724</v>
      </c>
      <c r="W1316">
        <f t="shared" si="226"/>
        <v>6</v>
      </c>
      <c r="X1316" t="str">
        <f t="shared" si="227"/>
        <v>6 1976</v>
      </c>
      <c r="AB1316" s="1"/>
    </row>
    <row r="1317" spans="1:28" x14ac:dyDescent="0.3">
      <c r="A1317">
        <v>439</v>
      </c>
      <c r="B1317">
        <v>2</v>
      </c>
      <c r="C1317">
        <f>RS_wells_scenario_1_bgw!C1317-RS_wells_baseline_bgw!C1317</f>
        <v>-11029453.806800008</v>
      </c>
      <c r="D1317">
        <f>RS_wells_scenario_1_bgw!D1317-RS_wells_baseline_bgw!D1317</f>
        <v>-12.942899999965448</v>
      </c>
      <c r="E1317">
        <f>RS_wells_scenario_1_bgw!E1317-RS_wells_baseline_bgw!E1317</f>
        <v>-5162053.6099999994</v>
      </c>
      <c r="F1317">
        <f>RS_wells_scenario_1_bgw!F1317-RS_wells_baseline_bgw!F1317</f>
        <v>0</v>
      </c>
      <c r="G1317">
        <f>RS_wells_scenario_1_bgw!G1317-RS_wells_baseline_bgw!G1317</f>
        <v>0</v>
      </c>
      <c r="H1317" s="19">
        <f>RS_wells_scenario_1_bgw!H1317-RS_wells_baseline_bgw!H1317</f>
        <v>84735.873300001025</v>
      </c>
      <c r="I1317">
        <f>RS_wells_scenario_1_bgw!I1317-RS_wells_baseline_bgw!I1317</f>
        <v>723719.00119999982</v>
      </c>
      <c r="J1317">
        <f>RS_wells_scenario_1_bgw!J1317-RS_wells_baseline_bgw!J1317</f>
        <v>82.82730000000447</v>
      </c>
      <c r="K1317">
        <f>RS_wells_scenario_1_bgw!K1317-RS_wells_baseline_bgw!K1317</f>
        <v>-20845568.710000008</v>
      </c>
      <c r="L1317">
        <f>RS_wells_scenario_1_bgw!L1317-RS_wells_baseline_bgw!L1317</f>
        <v>2169466.4962999821</v>
      </c>
      <c r="M1317">
        <f>RS_wells_scenario_1_bgw!M1317-RS_wells_baseline_bgw!M1317</f>
        <v>0</v>
      </c>
      <c r="N1317">
        <f>RS_wells_scenario_1_bgw!N1317-RS_wells_baseline_bgw!N1317</f>
        <v>1711854.719599992</v>
      </c>
      <c r="O1317">
        <v>10.145833333333334</v>
      </c>
      <c r="P1317">
        <f t="shared" si="223"/>
        <v>1976</v>
      </c>
      <c r="Q1317" s="2">
        <f t="shared" si="224"/>
        <v>27931.916666665395</v>
      </c>
      <c r="R1317">
        <f t="shared" si="225"/>
        <v>-37.276491324169328</v>
      </c>
      <c r="S1317">
        <f>I1317*$O1317/ref!$B$3</f>
        <v>168.56594045779764</v>
      </c>
      <c r="T1317">
        <f>K1317*$O1317/ref!$B$3</f>
        <v>-4855.2724028973471</v>
      </c>
      <c r="U1317">
        <f>L1317*$O1317/ref!$B$3</f>
        <v>505.30407469490899</v>
      </c>
      <c r="V1317">
        <f>N1317*$O1317/ref!$B$3</f>
        <v>398.71884012721733</v>
      </c>
      <c r="W1317">
        <f t="shared" si="226"/>
        <v>6</v>
      </c>
      <c r="X1317" t="str">
        <f t="shared" si="227"/>
        <v>6 1976</v>
      </c>
      <c r="AB1317" s="1"/>
    </row>
    <row r="1318" spans="1:28" x14ac:dyDescent="0.3">
      <c r="A1318">
        <v>439</v>
      </c>
      <c r="B1318">
        <v>3</v>
      </c>
      <c r="C1318">
        <f>RS_wells_scenario_1_bgw!C1318-RS_wells_baseline_bgw!C1318</f>
        <v>-11441402.91960001</v>
      </c>
      <c r="D1318">
        <f>RS_wells_scenario_1_bgw!D1318-RS_wells_baseline_bgw!D1318</f>
        <v>-13.071200000005774</v>
      </c>
      <c r="E1318">
        <f>RS_wells_scenario_1_bgw!E1318-RS_wells_baseline_bgw!E1318</f>
        <v>-5162053.6099999994</v>
      </c>
      <c r="F1318">
        <f>RS_wells_scenario_1_bgw!F1318-RS_wells_baseline_bgw!F1318</f>
        <v>0</v>
      </c>
      <c r="G1318">
        <f>RS_wells_scenario_1_bgw!G1318-RS_wells_baseline_bgw!G1318</f>
        <v>0</v>
      </c>
      <c r="H1318" s="19">
        <f>RS_wells_scenario_1_bgw!H1318-RS_wells_baseline_bgw!H1318</f>
        <v>-101648.94550000131</v>
      </c>
      <c r="I1318">
        <f>RS_wells_scenario_1_bgw!I1318-RS_wells_baseline_bgw!I1318</f>
        <v>485234.5057000001</v>
      </c>
      <c r="J1318">
        <f>RS_wells_scenario_1_bgw!J1318-RS_wells_baseline_bgw!J1318</f>
        <v>83.489599999971688</v>
      </c>
      <c r="K1318">
        <f>RS_wells_scenario_1_bgw!K1318-RS_wells_baseline_bgw!K1318</f>
        <v>-20845568.710000008</v>
      </c>
      <c r="L1318">
        <f>RS_wells_scenario_1_bgw!L1318-RS_wells_baseline_bgw!L1318</f>
        <v>2142702.1857999861</v>
      </c>
      <c r="M1318">
        <f>RS_wells_scenario_1_bgw!M1318-RS_wells_baseline_bgw!M1318</f>
        <v>0</v>
      </c>
      <c r="N1318">
        <f>RS_wells_scenario_1_bgw!N1318-RS_wells_baseline_bgw!N1318</f>
        <v>1563609.4313999936</v>
      </c>
      <c r="O1318">
        <v>10.145833333333334</v>
      </c>
      <c r="P1318">
        <f t="shared" si="223"/>
        <v>1976</v>
      </c>
      <c r="Q1318" s="2">
        <f t="shared" si="224"/>
        <v>27942.062499998727</v>
      </c>
      <c r="R1318">
        <f t="shared" si="225"/>
        <v>-38.150249184421419</v>
      </c>
      <c r="S1318">
        <f>I1318*$O1318/ref!$B$3</f>
        <v>113.01901796176733</v>
      </c>
      <c r="T1318">
        <f>K1318*$O1318/ref!$B$3</f>
        <v>-4855.2724028973471</v>
      </c>
      <c r="U1318">
        <f>L1318*$O1318/ref!$B$3</f>
        <v>499.07023094801866</v>
      </c>
      <c r="V1318">
        <f>N1318*$O1318/ref!$B$3</f>
        <v>364.19009847135987</v>
      </c>
      <c r="W1318">
        <f t="shared" si="226"/>
        <v>6</v>
      </c>
      <c r="X1318" t="str">
        <f t="shared" si="227"/>
        <v>6 1976</v>
      </c>
      <c r="AB1318" s="1"/>
    </row>
    <row r="1319" spans="1:28" x14ac:dyDescent="0.3">
      <c r="A1319">
        <v>440</v>
      </c>
      <c r="B1319">
        <v>1</v>
      </c>
      <c r="C1319">
        <f>RS_wells_scenario_1_bgw!C1319-RS_wells_baseline_bgw!C1319</f>
        <v>-43722275.508000016</v>
      </c>
      <c r="D1319">
        <f>RS_wells_scenario_1_bgw!D1319-RS_wells_baseline_bgw!D1319</f>
        <v>-13.198299999989104</v>
      </c>
      <c r="E1319">
        <f>RS_wells_scenario_1_bgw!E1319-RS_wells_baseline_bgw!E1319</f>
        <v>-15865196.299999982</v>
      </c>
      <c r="F1319">
        <f>RS_wells_scenario_1_bgw!F1319-RS_wells_baseline_bgw!F1319</f>
        <v>0</v>
      </c>
      <c r="G1319">
        <f>RS_wells_scenario_1_bgw!G1319-RS_wells_baseline_bgw!G1319</f>
        <v>0</v>
      </c>
      <c r="H1319" s="19">
        <f>RS_wells_scenario_1_bgw!H1319-RS_wells_baseline_bgw!H1319</f>
        <v>-311645.00129999965</v>
      </c>
      <c r="I1319">
        <f>RS_wells_scenario_1_bgw!I1319-RS_wells_baseline_bgw!I1319</f>
        <v>447548.78639999963</v>
      </c>
      <c r="J1319">
        <f>RS_wells_scenario_1_bgw!J1319-RS_wells_baseline_bgw!J1319</f>
        <v>84.171699999831617</v>
      </c>
      <c r="K1319">
        <f>RS_wells_scenario_1_bgw!K1319-RS_wells_baseline_bgw!K1319</f>
        <v>-64009657.629999995</v>
      </c>
      <c r="L1319">
        <f>RS_wells_scenario_1_bgw!L1319-RS_wells_baseline_bgw!L1319</f>
        <v>1961716.8914999962</v>
      </c>
      <c r="M1319">
        <f>RS_wells_scenario_1_bgw!M1319-RS_wells_baseline_bgw!M1319</f>
        <v>0</v>
      </c>
      <c r="N1319">
        <f>RS_wells_scenario_1_bgw!N1319-RS_wells_baseline_bgw!N1319</f>
        <v>1688666.699300006</v>
      </c>
      <c r="O1319">
        <v>10.145833333333334</v>
      </c>
      <c r="P1319">
        <f t="shared" si="223"/>
        <v>1976</v>
      </c>
      <c r="Q1319" s="2">
        <f t="shared" si="224"/>
        <v>27952.208333332059</v>
      </c>
      <c r="R1319">
        <f t="shared" si="225"/>
        <v>-45.826155798396464</v>
      </c>
      <c r="S1319">
        <f>I1319*$O1319/ref!$B$3</f>
        <v>104.24140026056006</v>
      </c>
      <c r="T1319">
        <f>K1319*$O1319/ref!$B$3</f>
        <v>-14908.891598661807</v>
      </c>
      <c r="U1319">
        <f>L1319*$O1319/ref!$B$3</f>
        <v>456.91580873149019</v>
      </c>
      <c r="V1319">
        <f>N1319*$O1319/ref!$B$3</f>
        <v>393.31797260440726</v>
      </c>
      <c r="W1319">
        <f t="shared" si="226"/>
        <v>7</v>
      </c>
      <c r="X1319" t="str">
        <f t="shared" si="227"/>
        <v>7 1976</v>
      </c>
      <c r="AB1319" s="1"/>
    </row>
    <row r="1320" spans="1:28" x14ac:dyDescent="0.3">
      <c r="A1320">
        <v>440</v>
      </c>
      <c r="B1320">
        <v>2</v>
      </c>
      <c r="C1320">
        <f>RS_wells_scenario_1_bgw!C1320-RS_wells_baseline_bgw!C1320</f>
        <v>-43503090.015699983</v>
      </c>
      <c r="D1320">
        <f>RS_wells_scenario_1_bgw!D1320-RS_wells_baseline_bgw!D1320</f>
        <v>-13.287500000034925</v>
      </c>
      <c r="E1320">
        <f>RS_wells_scenario_1_bgw!E1320-RS_wells_baseline_bgw!E1320</f>
        <v>-15865196.299999982</v>
      </c>
      <c r="F1320">
        <f>RS_wells_scenario_1_bgw!F1320-RS_wells_baseline_bgw!F1320</f>
        <v>0</v>
      </c>
      <c r="G1320">
        <f>RS_wells_scenario_1_bgw!G1320-RS_wells_baseline_bgw!G1320</f>
        <v>0</v>
      </c>
      <c r="H1320" s="19">
        <f>RS_wells_scenario_1_bgw!H1320-RS_wells_baseline_bgw!H1320</f>
        <v>-394128.81740000099</v>
      </c>
      <c r="I1320">
        <f>RS_wells_scenario_1_bgw!I1320-RS_wells_baseline_bgw!I1320</f>
        <v>303026.04970000125</v>
      </c>
      <c r="J1320">
        <f>RS_wells_scenario_1_bgw!J1320-RS_wells_baseline_bgw!J1320</f>
        <v>84.899000000208616</v>
      </c>
      <c r="K1320">
        <f>RS_wells_scenario_1_bgw!K1320-RS_wells_baseline_bgw!K1320</f>
        <v>-64009657.629999995</v>
      </c>
      <c r="L1320">
        <f>RS_wells_scenario_1_bgw!L1320-RS_wells_baseline_bgw!L1320</f>
        <v>2108545.7036999762</v>
      </c>
      <c r="M1320">
        <f>RS_wells_scenario_1_bgw!M1320-RS_wells_baseline_bgw!M1320</f>
        <v>0</v>
      </c>
      <c r="N1320">
        <f>RS_wells_scenario_1_bgw!N1320-RS_wells_baseline_bgw!N1320</f>
        <v>1818237.6338</v>
      </c>
      <c r="O1320">
        <v>10.145833333333334</v>
      </c>
      <c r="P1320">
        <f t="shared" si="223"/>
        <v>1976</v>
      </c>
      <c r="Q1320" s="2">
        <f t="shared" si="224"/>
        <v>27962.354166665391</v>
      </c>
      <c r="R1320">
        <f t="shared" si="225"/>
        <v>-50.684225686139769</v>
      </c>
      <c r="S1320">
        <f>I1320*$O1320/ref!$B$3</f>
        <v>70.579701467277232</v>
      </c>
      <c r="T1320">
        <f>K1320*$O1320/ref!$B$3</f>
        <v>-14908.891598661807</v>
      </c>
      <c r="U1320">
        <f>L1320*$O1320/ref!$B$3</f>
        <v>491.11463006097358</v>
      </c>
      <c r="V1320">
        <f>N1320*$O1320/ref!$B$3</f>
        <v>423.49715318937484</v>
      </c>
      <c r="W1320">
        <f t="shared" si="226"/>
        <v>7</v>
      </c>
      <c r="X1320" t="str">
        <f t="shared" si="227"/>
        <v>7 1976</v>
      </c>
      <c r="AB1320" s="1"/>
    </row>
    <row r="1321" spans="1:28" x14ac:dyDescent="0.3">
      <c r="A1321">
        <v>440</v>
      </c>
      <c r="B1321">
        <v>3</v>
      </c>
      <c r="C1321">
        <f>RS_wells_scenario_1_bgw!C1321-RS_wells_baseline_bgw!C1321</f>
        <v>-43297665.814900041</v>
      </c>
      <c r="D1321">
        <f>RS_wells_scenario_1_bgw!D1321-RS_wells_baseline_bgw!D1321</f>
        <v>-13.414100000052713</v>
      </c>
      <c r="E1321">
        <f>RS_wells_scenario_1_bgw!E1321-RS_wells_baseline_bgw!E1321</f>
        <v>-15865196.299999982</v>
      </c>
      <c r="F1321">
        <f>RS_wells_scenario_1_bgw!F1321-RS_wells_baseline_bgw!F1321</f>
        <v>0</v>
      </c>
      <c r="G1321">
        <f>RS_wells_scenario_1_bgw!G1321-RS_wells_baseline_bgw!G1321</f>
        <v>0</v>
      </c>
      <c r="H1321" s="19">
        <f>RS_wells_scenario_1_bgw!H1321-RS_wells_baseline_bgw!H1321</f>
        <v>-471815.54460000247</v>
      </c>
      <c r="I1321">
        <f>RS_wells_scenario_1_bgw!I1321-RS_wells_baseline_bgw!I1321</f>
        <v>206900.81780000031</v>
      </c>
      <c r="J1321">
        <f>RS_wells_scenario_1_bgw!J1321-RS_wells_baseline_bgw!J1321</f>
        <v>85.595300000160933</v>
      </c>
      <c r="K1321">
        <f>RS_wells_scenario_1_bgw!K1321-RS_wells_baseline_bgw!K1321</f>
        <v>-64009657.629999995</v>
      </c>
      <c r="L1321">
        <f>RS_wells_scenario_1_bgw!L1321-RS_wells_baseline_bgw!L1321</f>
        <v>2226552.9118000269</v>
      </c>
      <c r="M1321">
        <f>RS_wells_scenario_1_bgw!M1321-RS_wells_baseline_bgw!M1321</f>
        <v>0</v>
      </c>
      <c r="N1321">
        <f>RS_wells_scenario_1_bgw!N1321-RS_wells_baseline_bgw!N1321</f>
        <v>1933380.5476000011</v>
      </c>
      <c r="O1321">
        <v>10.145833333333334</v>
      </c>
      <c r="P1321">
        <f t="shared" si="223"/>
        <v>1976</v>
      </c>
      <c r="Q1321" s="2">
        <f t="shared" si="224"/>
        <v>27972.499999998723</v>
      </c>
      <c r="R1321">
        <f t="shared" si="225"/>
        <v>-55.101857782359758</v>
      </c>
      <c r="S1321">
        <f>I1321*$O1321/ref!$B$3</f>
        <v>48.190569649429975</v>
      </c>
      <c r="T1321">
        <f>K1321*$O1321/ref!$B$3</f>
        <v>-14908.891598661807</v>
      </c>
      <c r="U1321">
        <f>L1321*$O1321/ref!$B$3</f>
        <v>518.60043046306498</v>
      </c>
      <c r="V1321">
        <f>N1321*$O1321/ref!$B$3</f>
        <v>450.31581280666541</v>
      </c>
      <c r="W1321">
        <f t="shared" si="226"/>
        <v>7</v>
      </c>
      <c r="X1321" t="str">
        <f t="shared" si="227"/>
        <v>7 1976</v>
      </c>
      <c r="AB1321" s="1"/>
    </row>
    <row r="1322" spans="1:28" x14ac:dyDescent="0.3">
      <c r="A1322">
        <v>441</v>
      </c>
      <c r="B1322">
        <v>1</v>
      </c>
      <c r="C1322">
        <f>RS_wells_scenario_1_bgw!C1322-RS_wells_baseline_bgw!C1322</f>
        <v>-48942467.56919992</v>
      </c>
      <c r="D1322">
        <f>RS_wells_scenario_1_bgw!D1322-RS_wells_baseline_bgw!D1322</f>
        <v>-13.541499999992084</v>
      </c>
      <c r="E1322">
        <f>RS_wells_scenario_1_bgw!E1322-RS_wells_baseline_bgw!E1322</f>
        <v>-17413712.830000013</v>
      </c>
      <c r="F1322">
        <f>RS_wells_scenario_1_bgw!F1322-RS_wells_baseline_bgw!F1322</f>
        <v>0</v>
      </c>
      <c r="G1322">
        <f>RS_wells_scenario_1_bgw!G1322-RS_wells_baseline_bgw!G1322</f>
        <v>0</v>
      </c>
      <c r="H1322" s="19">
        <f>RS_wells_scenario_1_bgw!H1322-RS_wells_baseline_bgw!H1322</f>
        <v>1068700.4146000072</v>
      </c>
      <c r="I1322">
        <f>RS_wells_scenario_1_bgw!I1322-RS_wells_baseline_bgw!I1322</f>
        <v>115078.56649999972</v>
      </c>
      <c r="J1322">
        <f>RS_wells_scenario_1_bgw!J1322-RS_wells_baseline_bgw!J1322</f>
        <v>86.44400000013411</v>
      </c>
      <c r="K1322">
        <f>RS_wells_scenario_1_bgw!K1322-RS_wells_baseline_bgw!K1322</f>
        <v>-70254581.469999909</v>
      </c>
      <c r="L1322">
        <f>RS_wells_scenario_1_bgw!L1322-RS_wells_baseline_bgw!L1322</f>
        <v>2992929.4956999719</v>
      </c>
      <c r="M1322">
        <f>RS_wells_scenario_1_bgw!M1322-RS_wells_baseline_bgw!M1322</f>
        <v>0</v>
      </c>
      <c r="N1322">
        <f>RS_wells_scenario_1_bgw!N1322-RS_wells_baseline_bgw!N1322</f>
        <v>1974641.8973999992</v>
      </c>
      <c r="O1322">
        <v>10.145833333333334</v>
      </c>
      <c r="P1322">
        <f t="shared" si="223"/>
        <v>1976</v>
      </c>
      <c r="Q1322" s="2">
        <f t="shared" si="224"/>
        <v>27982.645833332055</v>
      </c>
      <c r="R1322">
        <f t="shared" si="225"/>
        <v>-20.754673145475188</v>
      </c>
      <c r="S1322">
        <f>I1322*$O1322/ref!$B$3</f>
        <v>26.803672083285445</v>
      </c>
      <c r="T1322">
        <f>K1322*$O1322/ref!$B$3</f>
        <v>-16363.436053666379</v>
      </c>
      <c r="U1322">
        <f>L1322*$O1322/ref!$B$3</f>
        <v>697.10201657000232</v>
      </c>
      <c r="V1322">
        <f>N1322*$O1322/ref!$B$3</f>
        <v>459.92625307707743</v>
      </c>
      <c r="W1322">
        <f t="shared" si="226"/>
        <v>8</v>
      </c>
      <c r="X1322" t="str">
        <f t="shared" si="227"/>
        <v>8 1976</v>
      </c>
      <c r="AB1322" s="1"/>
    </row>
    <row r="1323" spans="1:28" x14ac:dyDescent="0.3">
      <c r="A1323">
        <v>441</v>
      </c>
      <c r="B1323">
        <v>2</v>
      </c>
      <c r="C1323">
        <f>RS_wells_scenario_1_bgw!C1323-RS_wells_baseline_bgw!C1323</f>
        <v>-48240333.238499999</v>
      </c>
      <c r="D1323">
        <f>RS_wells_scenario_1_bgw!D1323-RS_wells_baseline_bgw!D1323</f>
        <v>-13.667699999990873</v>
      </c>
      <c r="E1323">
        <f>RS_wells_scenario_1_bgw!E1323-RS_wells_baseline_bgw!E1323</f>
        <v>-17413712.830000013</v>
      </c>
      <c r="F1323">
        <f>RS_wells_scenario_1_bgw!F1323-RS_wells_baseline_bgw!F1323</f>
        <v>0</v>
      </c>
      <c r="G1323">
        <f>RS_wells_scenario_1_bgw!G1323-RS_wells_baseline_bgw!G1323</f>
        <v>0</v>
      </c>
      <c r="H1323" s="19">
        <f>RS_wells_scenario_1_bgw!H1323-RS_wells_baseline_bgw!H1323</f>
        <v>503990.63480000198</v>
      </c>
      <c r="I1323">
        <f>RS_wells_scenario_1_bgw!I1323-RS_wells_baseline_bgw!I1323</f>
        <v>78852.800000000279</v>
      </c>
      <c r="J1323">
        <f>RS_wells_scenario_1_bgw!J1323-RS_wells_baseline_bgw!J1323</f>
        <v>87.448200000450015</v>
      </c>
      <c r="K1323">
        <f>RS_wells_scenario_1_bgw!K1323-RS_wells_baseline_bgw!K1323</f>
        <v>-70254581.469999909</v>
      </c>
      <c r="L1323">
        <f>RS_wells_scenario_1_bgw!L1323-RS_wells_baseline_bgw!L1323</f>
        <v>3180083.7311999798</v>
      </c>
      <c r="M1323">
        <f>RS_wells_scenario_1_bgw!M1323-RS_wells_baseline_bgw!M1323</f>
        <v>0</v>
      </c>
      <c r="N1323">
        <f>RS_wells_scenario_1_bgw!N1323-RS_wells_baseline_bgw!N1323</f>
        <v>1951384.0820000023</v>
      </c>
      <c r="O1323">
        <v>10.145833333333334</v>
      </c>
      <c r="P1323">
        <f t="shared" si="223"/>
        <v>1976</v>
      </c>
      <c r="Q1323" s="2">
        <f t="shared" si="224"/>
        <v>27992.791666665387</v>
      </c>
      <c r="R1323">
        <f t="shared" si="225"/>
        <v>-33.15907095532647</v>
      </c>
      <c r="S1323">
        <f>I1323*$O1323/ref!$B$3</f>
        <v>18.366101163146684</v>
      </c>
      <c r="T1323">
        <f>K1323*$O1323/ref!$B$3</f>
        <v>-16363.436053666379</v>
      </c>
      <c r="U1323">
        <f>L1323*$O1323/ref!$B$3</f>
        <v>740.69328564737827</v>
      </c>
      <c r="V1323">
        <f>N1323*$O1323/ref!$B$3</f>
        <v>454.50912913892768</v>
      </c>
      <c r="W1323">
        <f t="shared" si="226"/>
        <v>8</v>
      </c>
      <c r="X1323" t="str">
        <f t="shared" si="227"/>
        <v>8 1976</v>
      </c>
      <c r="AB1323" s="1"/>
    </row>
    <row r="1324" spans="1:28" x14ac:dyDescent="0.3">
      <c r="A1324">
        <v>441</v>
      </c>
      <c r="B1324">
        <v>3</v>
      </c>
      <c r="C1324">
        <f>RS_wells_scenario_1_bgw!C1324-RS_wells_baseline_bgw!C1324</f>
        <v>-47680175.927899957</v>
      </c>
      <c r="D1324">
        <f>RS_wells_scenario_1_bgw!D1324-RS_wells_baseline_bgw!D1324</f>
        <v>-14.269299999927171</v>
      </c>
      <c r="E1324">
        <f>RS_wells_scenario_1_bgw!E1324-RS_wells_baseline_bgw!E1324</f>
        <v>-17413712.830000013</v>
      </c>
      <c r="F1324">
        <f>RS_wells_scenario_1_bgw!F1324-RS_wells_baseline_bgw!F1324</f>
        <v>0</v>
      </c>
      <c r="G1324">
        <f>RS_wells_scenario_1_bgw!G1324-RS_wells_baseline_bgw!G1324</f>
        <v>0</v>
      </c>
      <c r="H1324" s="19">
        <f>RS_wells_scenario_1_bgw!H1324-RS_wells_baseline_bgw!H1324</f>
        <v>183588.88749999553</v>
      </c>
      <c r="I1324">
        <f>RS_wells_scenario_1_bgw!I1324-RS_wells_baseline_bgw!I1324</f>
        <v>43541.496899999911</v>
      </c>
      <c r="J1324">
        <f>RS_wells_scenario_1_bgw!J1324-RS_wells_baseline_bgw!J1324</f>
        <v>90.51410000026226</v>
      </c>
      <c r="K1324">
        <f>RS_wells_scenario_1_bgw!K1324-RS_wells_baseline_bgw!K1324</f>
        <v>-70254581.469999909</v>
      </c>
      <c r="L1324">
        <f>RS_wells_scenario_1_bgw!L1324-RS_wells_baseline_bgw!L1324</f>
        <v>3326252.9056999981</v>
      </c>
      <c r="M1324">
        <f>RS_wells_scenario_1_bgw!M1324-RS_wells_baseline_bgw!M1324</f>
        <v>0</v>
      </c>
      <c r="N1324">
        <f>RS_wells_scenario_1_bgw!N1324-RS_wells_baseline_bgw!N1324</f>
        <v>1925063.6422000006</v>
      </c>
      <c r="O1324">
        <v>10.145833333333334</v>
      </c>
      <c r="P1324">
        <f t="shared" si="223"/>
        <v>1976</v>
      </c>
      <c r="Q1324" s="2">
        <f t="shared" si="224"/>
        <v>28002.937499998719</v>
      </c>
      <c r="R1324">
        <f t="shared" si="225"/>
        <v>-39.896328859106646</v>
      </c>
      <c r="S1324">
        <f>I1324*$O1324/ref!$B$3</f>
        <v>10.141523660037858</v>
      </c>
      <c r="T1324">
        <f>K1324*$O1324/ref!$B$3</f>
        <v>-16363.436053666379</v>
      </c>
      <c r="U1324">
        <f>L1324*$O1324/ref!$B$3</f>
        <v>774.73846661496555</v>
      </c>
      <c r="V1324">
        <f>N1324*$O1324/ref!$B$3</f>
        <v>448.37867010607988</v>
      </c>
      <c r="W1324">
        <f t="shared" si="226"/>
        <v>8</v>
      </c>
      <c r="X1324" t="str">
        <f t="shared" si="227"/>
        <v>8 1976</v>
      </c>
      <c r="AB1324" s="1"/>
    </row>
    <row r="1325" spans="1:28" x14ac:dyDescent="0.3">
      <c r="A1325">
        <v>442</v>
      </c>
      <c r="B1325">
        <v>1</v>
      </c>
      <c r="C1325">
        <f>RS_wells_scenario_1_bgw!C1325-RS_wells_baseline_bgw!C1325</f>
        <v>-21792408.211100042</v>
      </c>
      <c r="D1325">
        <f>RS_wells_scenario_1_bgw!D1325-RS_wells_baseline_bgw!D1325</f>
        <v>-53.259599999990314</v>
      </c>
      <c r="E1325">
        <f>RS_wells_scenario_1_bgw!E1325-RS_wells_baseline_bgw!E1325</f>
        <v>-7816795.8399999887</v>
      </c>
      <c r="F1325">
        <f>RS_wells_scenario_1_bgw!F1325-RS_wells_baseline_bgw!F1325</f>
        <v>0</v>
      </c>
      <c r="G1325">
        <f>RS_wells_scenario_1_bgw!G1325-RS_wells_baseline_bgw!G1325</f>
        <v>0</v>
      </c>
      <c r="H1325" s="19">
        <f>RS_wells_scenario_1_bgw!H1325-RS_wells_baseline_bgw!H1325</f>
        <v>-1067185.1677000076</v>
      </c>
      <c r="I1325">
        <f>RS_wells_scenario_1_bgw!I1325-RS_wells_baseline_bgw!I1325</f>
        <v>-2047516.6748999953</v>
      </c>
      <c r="J1325">
        <f>RS_wells_scenario_1_bgw!J1325-RS_wells_baseline_bgw!J1325</f>
        <v>23258.226300000213</v>
      </c>
      <c r="K1325">
        <f>RS_wells_scenario_1_bgw!K1325-RS_wells_baseline_bgw!K1325</f>
        <v>-31551725.300000012</v>
      </c>
      <c r="L1325">
        <f>RS_wells_scenario_1_bgw!L1325-RS_wells_baseline_bgw!L1325</f>
        <v>1108646.8374999985</v>
      </c>
      <c r="M1325">
        <f>RS_wells_scenario_1_bgw!M1325-RS_wells_baseline_bgw!M1325</f>
        <v>0</v>
      </c>
      <c r="N1325">
        <f>RS_wells_scenario_1_bgw!N1325-RS_wells_baseline_bgw!N1325</f>
        <v>2471272.1280999929</v>
      </c>
      <c r="O1325">
        <v>10.145833333333334</v>
      </c>
      <c r="P1325">
        <f t="shared" si="223"/>
        <v>1976</v>
      </c>
      <c r="Q1325" s="2">
        <f t="shared" si="224"/>
        <v>28013.083333332052</v>
      </c>
      <c r="R1325">
        <f t="shared" si="225"/>
        <v>-81.064313764032079</v>
      </c>
      <c r="S1325">
        <f>I1325*$O1325/ref!$B$3</f>
        <v>-476.89997545354004</v>
      </c>
      <c r="T1325">
        <f>K1325*$O1325/ref!$B$3</f>
        <v>-7348.9106123259135</v>
      </c>
      <c r="U1325">
        <f>L1325*$O1325/ref!$B$3</f>
        <v>258.22190171721923</v>
      </c>
      <c r="V1325">
        <f>N1325*$O1325/ref!$B$3</f>
        <v>575.59952095992912</v>
      </c>
      <c r="W1325">
        <f t="shared" si="226"/>
        <v>9</v>
      </c>
      <c r="X1325" t="str">
        <f t="shared" si="227"/>
        <v>9 1976</v>
      </c>
      <c r="AB1325" s="1"/>
    </row>
    <row r="1326" spans="1:28" x14ac:dyDescent="0.3">
      <c r="A1326">
        <v>442</v>
      </c>
      <c r="B1326">
        <v>2</v>
      </c>
      <c r="C1326">
        <f>RS_wells_scenario_1_bgw!C1326-RS_wells_baseline_bgw!C1326</f>
        <v>-19200233.345999986</v>
      </c>
      <c r="D1326">
        <f>RS_wells_scenario_1_bgw!D1326-RS_wells_baseline_bgw!D1326</f>
        <v>-87.350500000000466</v>
      </c>
      <c r="E1326">
        <f>RS_wells_scenario_1_bgw!E1326-RS_wells_baseline_bgw!E1326</f>
        <v>-7816795.8399999887</v>
      </c>
      <c r="F1326">
        <f>RS_wells_scenario_1_bgw!F1326-RS_wells_baseline_bgw!F1326</f>
        <v>0</v>
      </c>
      <c r="G1326">
        <f>RS_wells_scenario_1_bgw!G1326-RS_wells_baseline_bgw!G1326</f>
        <v>0</v>
      </c>
      <c r="H1326" s="19">
        <f>RS_wells_scenario_1_bgw!H1326-RS_wells_baseline_bgw!H1326</f>
        <v>-778849.84809999168</v>
      </c>
      <c r="I1326">
        <f>RS_wells_scenario_1_bgw!I1326-RS_wells_baseline_bgw!I1326</f>
        <v>-377272.00599999726</v>
      </c>
      <c r="J1326">
        <f>RS_wells_scenario_1_bgw!J1326-RS_wells_baseline_bgw!J1326</f>
        <v>10189.166799999774</v>
      </c>
      <c r="K1326">
        <f>RS_wells_scenario_1_bgw!K1326-RS_wells_baseline_bgw!K1326</f>
        <v>-31551725.300000012</v>
      </c>
      <c r="L1326">
        <f>RS_wells_scenario_1_bgw!L1326-RS_wells_baseline_bgw!L1326</f>
        <v>1118415.4654999971</v>
      </c>
      <c r="M1326">
        <f>RS_wells_scenario_1_bgw!M1326-RS_wells_baseline_bgw!M1326</f>
        <v>0</v>
      </c>
      <c r="N1326">
        <f>RS_wells_scenario_1_bgw!N1326-RS_wells_baseline_bgw!N1326</f>
        <v>2707409.1667999998</v>
      </c>
      <c r="O1326">
        <v>10.145833333333334</v>
      </c>
      <c r="P1326">
        <f t="shared" si="223"/>
        <v>1976</v>
      </c>
      <c r="Q1326" s="2">
        <f t="shared" si="224"/>
        <v>28023.229166665384</v>
      </c>
      <c r="R1326">
        <f t="shared" si="225"/>
        <v>-79.868476859106337</v>
      </c>
      <c r="S1326">
        <f>I1326*$O1326/ref!$B$3</f>
        <v>-87.872793714607567</v>
      </c>
      <c r="T1326">
        <f>K1326*$O1326/ref!$B$3</f>
        <v>-7348.9106123259135</v>
      </c>
      <c r="U1326">
        <f>L1326*$O1326/ref!$B$3</f>
        <v>260.49717425127153</v>
      </c>
      <c r="V1326">
        <f>N1326*$O1326/ref!$B$3</f>
        <v>630.59968254113107</v>
      </c>
      <c r="W1326">
        <f t="shared" si="226"/>
        <v>9</v>
      </c>
      <c r="X1326" t="str">
        <f t="shared" si="227"/>
        <v>9 1976</v>
      </c>
      <c r="AB1326" s="1"/>
    </row>
    <row r="1327" spans="1:28" x14ac:dyDescent="0.3">
      <c r="A1327">
        <v>442</v>
      </c>
      <c r="B1327">
        <v>3</v>
      </c>
      <c r="C1327">
        <f>RS_wells_scenario_1_bgw!C1327-RS_wells_baseline_bgw!C1327</f>
        <v>-18051201.227800012</v>
      </c>
      <c r="D1327">
        <f>RS_wells_scenario_1_bgw!D1327-RS_wells_baseline_bgw!D1327</f>
        <v>-109.55819999997038</v>
      </c>
      <c r="E1327">
        <f>RS_wells_scenario_1_bgw!E1327-RS_wells_baseline_bgw!E1327</f>
        <v>-7816795.8399999887</v>
      </c>
      <c r="F1327">
        <f>RS_wells_scenario_1_bgw!F1327-RS_wells_baseline_bgw!F1327</f>
        <v>0</v>
      </c>
      <c r="G1327">
        <f>RS_wells_scenario_1_bgw!G1327-RS_wells_baseline_bgw!G1327</f>
        <v>0</v>
      </c>
      <c r="H1327" s="19">
        <f>RS_wells_scenario_1_bgw!H1327-RS_wells_baseline_bgw!H1327</f>
        <v>-694471.2594999969</v>
      </c>
      <c r="I1327">
        <f>RS_wells_scenario_1_bgw!I1327-RS_wells_baseline_bgw!I1327</f>
        <v>846462.27360001206</v>
      </c>
      <c r="J1327">
        <f>RS_wells_scenario_1_bgw!J1327-RS_wells_baseline_bgw!J1327</f>
        <v>5128.7795000001788</v>
      </c>
      <c r="K1327">
        <f>RS_wells_scenario_1_bgw!K1327-RS_wells_baseline_bgw!K1327</f>
        <v>-31551725.300000012</v>
      </c>
      <c r="L1327">
        <f>RS_wells_scenario_1_bgw!L1327-RS_wells_baseline_bgw!L1327</f>
        <v>1133671.3552999943</v>
      </c>
      <c r="M1327">
        <f>RS_wells_scenario_1_bgw!M1327-RS_wells_baseline_bgw!M1327</f>
        <v>0</v>
      </c>
      <c r="N1327">
        <f>RS_wells_scenario_1_bgw!N1327-RS_wells_baseline_bgw!N1327</f>
        <v>2846591.3204000071</v>
      </c>
      <c r="O1327">
        <v>10.145833333333334</v>
      </c>
      <c r="P1327">
        <f t="shared" si="223"/>
        <v>1976</v>
      </c>
      <c r="Q1327" s="2">
        <f t="shared" si="224"/>
        <v>28033.374999998716</v>
      </c>
      <c r="R1327">
        <f t="shared" si="225"/>
        <v>-81.123999539518991</v>
      </c>
      <c r="S1327">
        <f>I1327*$O1327/ref!$B$3</f>
        <v>197.15484735767043</v>
      </c>
      <c r="T1327">
        <f>K1327*$O1327/ref!$B$3</f>
        <v>-7348.9106123259135</v>
      </c>
      <c r="U1327">
        <f>L1327*$O1327/ref!$B$3</f>
        <v>264.05051941340355</v>
      </c>
      <c r="V1327">
        <f>N1327*$O1327/ref!$B$3</f>
        <v>663.01747256408953</v>
      </c>
      <c r="W1327">
        <f t="shared" si="226"/>
        <v>9</v>
      </c>
      <c r="X1327" t="str">
        <f t="shared" si="227"/>
        <v>9 1976</v>
      </c>
      <c r="AB1327" s="1"/>
    </row>
    <row r="1328" spans="1:28" x14ac:dyDescent="0.3">
      <c r="A1328">
        <v>443</v>
      </c>
      <c r="B1328">
        <v>1</v>
      </c>
      <c r="C1328">
        <f>RS_wells_scenario_1_bgw!C1328-RS_wells_baseline_bgw!C1328</f>
        <v>-9781385.7439999878</v>
      </c>
      <c r="D1328">
        <f>RS_wells_scenario_1_bgw!D1328-RS_wells_baseline_bgw!D1328</f>
        <v>-123.56090000004042</v>
      </c>
      <c r="E1328">
        <f>RS_wells_scenario_1_bgw!E1328-RS_wells_baseline_bgw!E1328</f>
        <v>0</v>
      </c>
      <c r="F1328">
        <f>RS_wells_scenario_1_bgw!F1328-RS_wells_baseline_bgw!F1328</f>
        <v>0</v>
      </c>
      <c r="G1328">
        <f>RS_wells_scenario_1_bgw!G1328-RS_wells_baseline_bgw!G1328</f>
        <v>0</v>
      </c>
      <c r="H1328" s="19">
        <f>RS_wells_scenario_1_bgw!H1328-RS_wells_baseline_bgw!H1328</f>
        <v>-364140.03559999913</v>
      </c>
      <c r="I1328">
        <f>RS_wells_scenario_1_bgw!I1328-RS_wells_baseline_bgw!I1328</f>
        <v>-13709860.71329999</v>
      </c>
      <c r="J1328">
        <f>RS_wells_scenario_1_bgw!J1328-RS_wells_baseline_bgw!J1328</f>
        <v>3010.941800000146</v>
      </c>
      <c r="K1328">
        <f>RS_wells_scenario_1_bgw!K1328-RS_wells_baseline_bgw!K1328</f>
        <v>-27819.410000000149</v>
      </c>
      <c r="L1328">
        <f>RS_wells_scenario_1_bgw!L1328-RS_wells_baseline_bgw!L1328</f>
        <v>654307.29370000213</v>
      </c>
      <c r="M1328">
        <f>RS_wells_scenario_1_bgw!M1328-RS_wells_baseline_bgw!M1328</f>
        <v>0</v>
      </c>
      <c r="N1328">
        <f>RS_wells_scenario_1_bgw!N1328-RS_wells_baseline_bgw!N1328</f>
        <v>2907843.8363000005</v>
      </c>
      <c r="O1328">
        <v>10.145833333333334</v>
      </c>
      <c r="P1328">
        <f t="shared" si="223"/>
        <v>1976</v>
      </c>
      <c r="Q1328" s="2">
        <f t="shared" si="224"/>
        <v>28043.520833332048</v>
      </c>
      <c r="R1328">
        <f t="shared" si="225"/>
        <v>-74.959538875143181</v>
      </c>
      <c r="S1328">
        <f>I1328*$O1328/ref!$B$3</f>
        <v>-3193.249812221216</v>
      </c>
      <c r="T1328">
        <f>K1328*$O1328/ref!$B$3</f>
        <v>-6.4795936017371023</v>
      </c>
      <c r="U1328">
        <f>L1328*$O1328/ref!$B$3</f>
        <v>152.39882347714888</v>
      </c>
      <c r="V1328">
        <f>N1328*$O1328/ref!$B$3</f>
        <v>677.28418095639176</v>
      </c>
      <c r="W1328">
        <f t="shared" si="226"/>
        <v>10</v>
      </c>
      <c r="X1328" t="str">
        <f t="shared" si="227"/>
        <v>10 1976</v>
      </c>
      <c r="AB1328" s="1"/>
    </row>
    <row r="1329" spans="1:28" x14ac:dyDescent="0.3">
      <c r="A1329">
        <v>443</v>
      </c>
      <c r="B1329">
        <v>2</v>
      </c>
      <c r="C1329">
        <f>RS_wells_scenario_1_bgw!C1329-RS_wells_baseline_bgw!C1329</f>
        <v>-5565578.8516000211</v>
      </c>
      <c r="D1329">
        <f>RS_wells_scenario_1_bgw!D1329-RS_wells_baseline_bgw!D1329</f>
        <v>-130.00339999998687</v>
      </c>
      <c r="E1329">
        <f>RS_wells_scenario_1_bgw!E1329-RS_wells_baseline_bgw!E1329</f>
        <v>0</v>
      </c>
      <c r="F1329">
        <f>RS_wells_scenario_1_bgw!F1329-RS_wells_baseline_bgw!F1329</f>
        <v>0</v>
      </c>
      <c r="G1329">
        <f>RS_wells_scenario_1_bgw!G1329-RS_wells_baseline_bgw!G1329</f>
        <v>0</v>
      </c>
      <c r="H1329" s="19">
        <f>RS_wells_scenario_1_bgw!H1329-RS_wells_baseline_bgw!H1329</f>
        <v>-296382.75869999826</v>
      </c>
      <c r="I1329">
        <f>RS_wells_scenario_1_bgw!I1329-RS_wells_baseline_bgw!I1329</f>
        <v>-9379656.834100008</v>
      </c>
      <c r="J1329">
        <f>RS_wells_scenario_1_bgw!J1329-RS_wells_baseline_bgw!J1329</f>
        <v>1992.7121000001207</v>
      </c>
      <c r="K1329">
        <f>RS_wells_scenario_1_bgw!K1329-RS_wells_baseline_bgw!K1329</f>
        <v>-27819.410000000149</v>
      </c>
      <c r="L1329">
        <f>RS_wells_scenario_1_bgw!L1329-RS_wells_baseline_bgw!L1329</f>
        <v>649588.75140000135</v>
      </c>
      <c r="M1329">
        <f>RS_wells_scenario_1_bgw!M1329-RS_wells_baseline_bgw!M1329</f>
        <v>0</v>
      </c>
      <c r="N1329">
        <f>RS_wells_scenario_1_bgw!N1329-RS_wells_baseline_bgw!N1329</f>
        <v>2909515.9535000026</v>
      </c>
      <c r="O1329">
        <v>10.145833333333334</v>
      </c>
      <c r="P1329">
        <f t="shared" si="223"/>
        <v>1976</v>
      </c>
      <c r="Q1329" s="2">
        <f t="shared" si="224"/>
        <v>28053.66666666538</v>
      </c>
      <c r="R1329">
        <f t="shared" si="225"/>
        <v>-73.445560416953057</v>
      </c>
      <c r="S1329">
        <f>I1329*$O1329/ref!$B$3</f>
        <v>-2184.6748154875959</v>
      </c>
      <c r="T1329">
        <f>K1329*$O1329/ref!$B$3</f>
        <v>-6.4795936017371023</v>
      </c>
      <c r="U1329">
        <f>L1329*$O1329/ref!$B$3</f>
        <v>151.29979813848746</v>
      </c>
      <c r="V1329">
        <f>N1329*$O1329/ref!$B$3</f>
        <v>677.67364428111671</v>
      </c>
      <c r="W1329">
        <f t="shared" si="226"/>
        <v>10</v>
      </c>
      <c r="X1329" t="str">
        <f t="shared" si="227"/>
        <v>10 1976</v>
      </c>
      <c r="AB1329" s="1"/>
    </row>
    <row r="1330" spans="1:28" x14ac:dyDescent="0.3">
      <c r="A1330">
        <v>443</v>
      </c>
      <c r="B1330">
        <v>3</v>
      </c>
      <c r="C1330">
        <f>RS_wells_scenario_1_bgw!C1330-RS_wells_baseline_bgw!C1330</f>
        <v>-3028522.0221000016</v>
      </c>
      <c r="D1330">
        <f>RS_wells_scenario_1_bgw!D1330-RS_wells_baseline_bgw!D1330</f>
        <v>-131.29369999998016</v>
      </c>
      <c r="E1330">
        <f>RS_wells_scenario_1_bgw!E1330-RS_wells_baseline_bgw!E1330</f>
        <v>0</v>
      </c>
      <c r="F1330">
        <f>RS_wells_scenario_1_bgw!F1330-RS_wells_baseline_bgw!F1330</f>
        <v>0</v>
      </c>
      <c r="G1330">
        <f>RS_wells_scenario_1_bgw!G1330-RS_wells_baseline_bgw!G1330</f>
        <v>0</v>
      </c>
      <c r="H1330" s="19">
        <f>RS_wells_scenario_1_bgw!H1330-RS_wells_baseline_bgw!H1330</f>
        <v>-255647.85249999911</v>
      </c>
      <c r="I1330">
        <f>RS_wells_scenario_1_bgw!I1330-RS_wells_baseline_bgw!I1330</f>
        <v>-6760915.3742000014</v>
      </c>
      <c r="J1330">
        <f>RS_wells_scenario_1_bgw!J1330-RS_wells_baseline_bgw!J1330</f>
        <v>1439.5256000002846</v>
      </c>
      <c r="K1330">
        <f>RS_wells_scenario_1_bgw!K1330-RS_wells_baseline_bgw!K1330</f>
        <v>-27819.410000000149</v>
      </c>
      <c r="L1330">
        <f>RS_wells_scenario_1_bgw!L1330-RS_wells_baseline_bgw!L1330</f>
        <v>644635.40479999781</v>
      </c>
      <c r="M1330">
        <f>RS_wells_scenario_1_bgw!M1330-RS_wells_baseline_bgw!M1330</f>
        <v>0</v>
      </c>
      <c r="N1330">
        <f>RS_wells_scenario_1_bgw!N1330-RS_wells_baseline_bgw!N1330</f>
        <v>2862843.8753000051</v>
      </c>
      <c r="O1330">
        <v>10.145833333333334</v>
      </c>
      <c r="P1330">
        <f t="shared" si="223"/>
        <v>1976</v>
      </c>
      <c r="Q1330" s="2">
        <f t="shared" si="224"/>
        <v>28063.812499998712</v>
      </c>
      <c r="R1330">
        <f t="shared" si="225"/>
        <v>-71.44310945704477</v>
      </c>
      <c r="S1330">
        <f>I1330*$O1330/ref!$B$3</f>
        <v>-1574.7272857530804</v>
      </c>
      <c r="T1330">
        <f>K1330*$O1330/ref!$B$3</f>
        <v>-6.4795936017371023</v>
      </c>
      <c r="U1330">
        <f>L1330*$O1330/ref!$B$3</f>
        <v>150.14608305478981</v>
      </c>
      <c r="V1330">
        <f>N1330*$O1330/ref!$B$3</f>
        <v>666.80295725775864</v>
      </c>
      <c r="W1330">
        <f t="shared" si="226"/>
        <v>10</v>
      </c>
      <c r="X1330" t="str">
        <f t="shared" si="227"/>
        <v>10 1976</v>
      </c>
      <c r="AB1330" s="1"/>
    </row>
    <row r="1331" spans="1:28" x14ac:dyDescent="0.3">
      <c r="A1331">
        <v>444</v>
      </c>
      <c r="B1331">
        <v>1</v>
      </c>
      <c r="C1331">
        <f>RS_wells_scenario_1_bgw!C1331-RS_wells_baseline_bgw!C1331</f>
        <v>-1236555.8657000065</v>
      </c>
      <c r="D1331">
        <f>RS_wells_scenario_1_bgw!D1331-RS_wells_baseline_bgw!D1331</f>
        <v>-127.84369999996852</v>
      </c>
      <c r="E1331">
        <f>RS_wells_scenario_1_bgw!E1331-RS_wells_baseline_bgw!E1331</f>
        <v>0</v>
      </c>
      <c r="F1331">
        <f>RS_wells_scenario_1_bgw!F1331-RS_wells_baseline_bgw!F1331</f>
        <v>0</v>
      </c>
      <c r="G1331">
        <f>RS_wells_scenario_1_bgw!G1331-RS_wells_baseline_bgw!G1331</f>
        <v>0</v>
      </c>
      <c r="H1331" s="19">
        <f>RS_wells_scenario_1_bgw!H1331-RS_wells_baseline_bgw!H1331</f>
        <v>-186500.43689999729</v>
      </c>
      <c r="I1331">
        <f>RS_wells_scenario_1_bgw!I1331-RS_wells_baseline_bgw!I1331</f>
        <v>-5054298.3131000102</v>
      </c>
      <c r="J1331">
        <f>RS_wells_scenario_1_bgw!J1331-RS_wells_baseline_bgw!J1331</f>
        <v>1093.4484999999404</v>
      </c>
      <c r="K1331">
        <f>RS_wells_scenario_1_bgw!K1331-RS_wells_baseline_bgw!K1331</f>
        <v>-27819.410000000149</v>
      </c>
      <c r="L1331">
        <f>RS_wells_scenario_1_bgw!L1331-RS_wells_baseline_bgw!L1331</f>
        <v>831685.58729999512</v>
      </c>
      <c r="M1331">
        <f>RS_wells_scenario_1_bgw!M1331-RS_wells_baseline_bgw!M1331</f>
        <v>0</v>
      </c>
      <c r="N1331">
        <f>RS_wells_scenario_1_bgw!N1331-RS_wells_baseline_bgw!N1331</f>
        <v>2778429.5590000004</v>
      </c>
      <c r="O1331">
        <v>10.145833333333334</v>
      </c>
      <c r="P1331">
        <f t="shared" si="223"/>
        <v>1976</v>
      </c>
      <c r="Q1331" s="2">
        <f t="shared" si="224"/>
        <v>28073.958333332044</v>
      </c>
      <c r="R1331">
        <f t="shared" si="225"/>
        <v>-67.925085816723893</v>
      </c>
      <c r="S1331">
        <f>I1331*$O1331/ref!$B$3</f>
        <v>-1177.22838158082</v>
      </c>
      <c r="T1331">
        <f>K1331*$O1331/ref!$B$3</f>
        <v>-6.4795936017371023</v>
      </c>
      <c r="U1331">
        <f>L1331*$O1331/ref!$B$3</f>
        <v>193.7131164940588</v>
      </c>
      <c r="V1331">
        <f>N1331*$O1331/ref!$B$3</f>
        <v>647.14148838431686</v>
      </c>
      <c r="W1331">
        <f t="shared" si="226"/>
        <v>11</v>
      </c>
      <c r="X1331" t="str">
        <f t="shared" si="227"/>
        <v>11 1976</v>
      </c>
      <c r="AB1331" s="1"/>
    </row>
    <row r="1332" spans="1:28" x14ac:dyDescent="0.3">
      <c r="A1332">
        <v>444</v>
      </c>
      <c r="B1332">
        <v>2</v>
      </c>
      <c r="C1332">
        <f>RS_wells_scenario_1_bgw!C1332-RS_wells_baseline_bgw!C1332</f>
        <v>-192642.61759999394</v>
      </c>
      <c r="D1332">
        <f>RS_wells_scenario_1_bgw!D1332-RS_wells_baseline_bgw!D1332</f>
        <v>-122.52599999995437</v>
      </c>
      <c r="E1332">
        <f>RS_wells_scenario_1_bgw!E1332-RS_wells_baseline_bgw!E1332</f>
        <v>0</v>
      </c>
      <c r="F1332">
        <f>RS_wells_scenario_1_bgw!F1332-RS_wells_baseline_bgw!F1332</f>
        <v>0</v>
      </c>
      <c r="G1332">
        <f>RS_wells_scenario_1_bgw!G1332-RS_wells_baseline_bgw!G1332</f>
        <v>0</v>
      </c>
      <c r="H1332" s="19">
        <f>RS_wells_scenario_1_bgw!H1332-RS_wells_baseline_bgw!H1332</f>
        <v>-172576.43180000037</v>
      </c>
      <c r="I1332">
        <f>RS_wells_scenario_1_bgw!I1332-RS_wells_baseline_bgw!I1332</f>
        <v>-3834125.060800001</v>
      </c>
      <c r="J1332">
        <f>RS_wells_scenario_1_bgw!J1332-RS_wells_baseline_bgw!J1332</f>
        <v>865.1573999999091</v>
      </c>
      <c r="K1332">
        <f>RS_wells_scenario_1_bgw!K1332-RS_wells_baseline_bgw!K1332</f>
        <v>-27819.410000000149</v>
      </c>
      <c r="L1332">
        <f>RS_wells_scenario_1_bgw!L1332-RS_wells_baseline_bgw!L1332</f>
        <v>819826.42019999772</v>
      </c>
      <c r="M1332">
        <f>RS_wells_scenario_1_bgw!M1332-RS_wells_baseline_bgw!M1332</f>
        <v>0</v>
      </c>
      <c r="N1332">
        <f>RS_wells_scenario_1_bgw!N1332-RS_wells_baseline_bgw!N1332</f>
        <v>2694803.306099996</v>
      </c>
      <c r="O1332">
        <v>10.145833333333334</v>
      </c>
      <c r="P1332">
        <f t="shared" si="223"/>
        <v>1976</v>
      </c>
      <c r="Q1332" s="2">
        <f t="shared" si="224"/>
        <v>28084.104166665376</v>
      </c>
      <c r="R1332">
        <f t="shared" si="225"/>
        <v>-65.690257454753635</v>
      </c>
      <c r="S1332">
        <f>I1332*$O1332/ref!$B$3</f>
        <v>-893.03016175466826</v>
      </c>
      <c r="T1332">
        <f>K1332*$O1332/ref!$B$3</f>
        <v>-6.4795936017371023</v>
      </c>
      <c r="U1332">
        <f>L1332*$O1332/ref!$B$3</f>
        <v>190.95092336116798</v>
      </c>
      <c r="V1332">
        <f>N1332*$O1332/ref!$B$3</f>
        <v>627.6635723096008</v>
      </c>
      <c r="W1332">
        <f t="shared" si="226"/>
        <v>11</v>
      </c>
      <c r="X1332" t="str">
        <f t="shared" si="227"/>
        <v>11 1976</v>
      </c>
      <c r="AB1332" s="1"/>
    </row>
    <row r="1333" spans="1:28" x14ac:dyDescent="0.3">
      <c r="A1333">
        <v>444</v>
      </c>
      <c r="B1333">
        <v>3</v>
      </c>
      <c r="C1333">
        <f>RS_wells_scenario_1_bgw!C1333-RS_wells_baseline_bgw!C1333</f>
        <v>505719.86239999533</v>
      </c>
      <c r="D1333">
        <f>RS_wells_scenario_1_bgw!D1333-RS_wells_baseline_bgw!D1333</f>
        <v>-116.2436999999918</v>
      </c>
      <c r="E1333">
        <f>RS_wells_scenario_1_bgw!E1333-RS_wells_baseline_bgw!E1333</f>
        <v>0</v>
      </c>
      <c r="F1333">
        <f>RS_wells_scenario_1_bgw!F1333-RS_wells_baseline_bgw!F1333</f>
        <v>0</v>
      </c>
      <c r="G1333">
        <f>RS_wells_scenario_1_bgw!G1333-RS_wells_baseline_bgw!G1333</f>
        <v>0</v>
      </c>
      <c r="H1333" s="19">
        <f>RS_wells_scenario_1_bgw!H1333-RS_wells_baseline_bgw!H1333</f>
        <v>-159345.35080000013</v>
      </c>
      <c r="I1333">
        <f>RS_wells_scenario_1_bgw!I1333-RS_wells_baseline_bgw!I1333</f>
        <v>-3040386.8796999976</v>
      </c>
      <c r="J1333">
        <f>RS_wells_scenario_1_bgw!J1333-RS_wells_baseline_bgw!J1333</f>
        <v>704.91019999980927</v>
      </c>
      <c r="K1333">
        <f>RS_wells_scenario_1_bgw!K1333-RS_wells_baseline_bgw!K1333</f>
        <v>-27819.410000000149</v>
      </c>
      <c r="L1333">
        <f>RS_wells_scenario_1_bgw!L1333-RS_wells_baseline_bgw!L1333</f>
        <v>808516.94849999994</v>
      </c>
      <c r="M1333">
        <f>RS_wells_scenario_1_bgw!M1333-RS_wells_baseline_bgw!M1333</f>
        <v>0</v>
      </c>
      <c r="N1333">
        <f>RS_wells_scenario_1_bgw!N1333-RS_wells_baseline_bgw!N1333</f>
        <v>2620530.0835999995</v>
      </c>
      <c r="O1333">
        <v>10.145833333333334</v>
      </c>
      <c r="P1333">
        <f t="shared" si="223"/>
        <v>1976</v>
      </c>
      <c r="Q1333" s="2">
        <f t="shared" si="224"/>
        <v>28094.249999998709</v>
      </c>
      <c r="R1333">
        <f t="shared" si="225"/>
        <v>-63.685576962199306</v>
      </c>
      <c r="S1333">
        <f>I1333*$O1333/ref!$B$3</f>
        <v>-708.15561410214787</v>
      </c>
      <c r="T1333">
        <f>K1333*$O1333/ref!$B$3</f>
        <v>-6.4795936017371023</v>
      </c>
      <c r="U1333">
        <f>L1333*$O1333/ref!$B$3</f>
        <v>188.31676323820594</v>
      </c>
      <c r="V1333">
        <f>N1333*$O1333/ref!$B$3</f>
        <v>610.36412932028611</v>
      </c>
      <c r="W1333">
        <f t="shared" si="226"/>
        <v>11</v>
      </c>
      <c r="X1333" t="str">
        <f t="shared" si="227"/>
        <v>11 1976</v>
      </c>
      <c r="AB1333" s="1"/>
    </row>
    <row r="1334" spans="1:28" x14ac:dyDescent="0.3">
      <c r="A1334">
        <v>445</v>
      </c>
      <c r="B1334">
        <v>1</v>
      </c>
      <c r="C1334">
        <f>RS_wells_scenario_1_bgw!C1334-RS_wells_baseline_bgw!C1334</f>
        <v>867744.62250000238</v>
      </c>
      <c r="D1334">
        <f>RS_wells_scenario_1_bgw!D1334-RS_wells_baseline_bgw!D1334</f>
        <v>-110.04039999999804</v>
      </c>
      <c r="E1334">
        <f>RS_wells_scenario_1_bgw!E1334-RS_wells_baseline_bgw!E1334</f>
        <v>0</v>
      </c>
      <c r="F1334">
        <f>RS_wells_scenario_1_bgw!F1334-RS_wells_baseline_bgw!F1334</f>
        <v>0</v>
      </c>
      <c r="G1334">
        <f>RS_wells_scenario_1_bgw!G1334-RS_wells_baseline_bgw!G1334</f>
        <v>0</v>
      </c>
      <c r="H1334" s="19">
        <f>RS_wells_scenario_1_bgw!H1334-RS_wells_baseline_bgw!H1334</f>
        <v>-148174.23889999837</v>
      </c>
      <c r="I1334">
        <f>RS_wells_scenario_1_bgw!I1334-RS_wells_baseline_bgw!I1334</f>
        <v>-2477755.9003999978</v>
      </c>
      <c r="J1334">
        <f>RS_wells_scenario_1_bgw!J1334-RS_wells_baseline_bgw!J1334</f>
        <v>589.31929999962449</v>
      </c>
      <c r="K1334">
        <f>RS_wells_scenario_1_bgw!K1334-RS_wells_baseline_bgw!K1334</f>
        <v>-27819.410000000149</v>
      </c>
      <c r="L1334">
        <f>RS_wells_scenario_1_bgw!L1334-RS_wells_baseline_bgw!L1334</f>
        <v>653315.7034999989</v>
      </c>
      <c r="M1334">
        <f>RS_wells_scenario_1_bgw!M1334-RS_wells_baseline_bgw!M1334</f>
        <v>0</v>
      </c>
      <c r="N1334">
        <f>RS_wells_scenario_1_bgw!N1334-RS_wells_baseline_bgw!N1334</f>
        <v>2559007.5900999904</v>
      </c>
      <c r="O1334">
        <v>10.145833333333334</v>
      </c>
      <c r="P1334">
        <f t="shared" si="223"/>
        <v>1976</v>
      </c>
      <c r="Q1334" s="2">
        <f t="shared" si="224"/>
        <v>28104.395833332041</v>
      </c>
      <c r="R1334">
        <f t="shared" si="225"/>
        <v>-62.020202268040983</v>
      </c>
      <c r="S1334">
        <f>I1334*$O1334/ref!$B$3</f>
        <v>-577.10969711068981</v>
      </c>
      <c r="T1334">
        <f>K1334*$O1334/ref!$B$3</f>
        <v>-6.4795936017371023</v>
      </c>
      <c r="U1334">
        <f>L1334*$O1334/ref!$B$3</f>
        <v>152.1678659724611</v>
      </c>
      <c r="V1334">
        <f>N1334*$O1334/ref!$B$3</f>
        <v>596.03453874861077</v>
      </c>
      <c r="W1334">
        <f t="shared" si="226"/>
        <v>12</v>
      </c>
      <c r="X1334" t="str">
        <f t="shared" si="227"/>
        <v>12 1976</v>
      </c>
      <c r="AB1334" s="1"/>
    </row>
    <row r="1335" spans="1:28" x14ac:dyDescent="0.3">
      <c r="A1335">
        <v>445</v>
      </c>
      <c r="B1335">
        <v>2</v>
      </c>
      <c r="C1335">
        <f>RS_wells_scenario_1_bgw!C1335-RS_wells_baseline_bgw!C1335</f>
        <v>1174983.4484999925</v>
      </c>
      <c r="D1335">
        <f>RS_wells_scenario_1_bgw!D1335-RS_wells_baseline_bgw!D1335</f>
        <v>-103.76080000004731</v>
      </c>
      <c r="E1335">
        <f>RS_wells_scenario_1_bgw!E1335-RS_wells_baseline_bgw!E1335</f>
        <v>0</v>
      </c>
      <c r="F1335">
        <f>RS_wells_scenario_1_bgw!F1335-RS_wells_baseline_bgw!F1335</f>
        <v>0</v>
      </c>
      <c r="G1335">
        <f>RS_wells_scenario_1_bgw!G1335-RS_wells_baseline_bgw!G1335</f>
        <v>0</v>
      </c>
      <c r="H1335" s="19">
        <f>RS_wells_scenario_1_bgw!H1335-RS_wells_baseline_bgw!H1335</f>
        <v>-123594.14059999958</v>
      </c>
      <c r="I1335">
        <f>RS_wells_scenario_1_bgw!I1335-RS_wells_baseline_bgw!I1335</f>
        <v>-2065785.0569000021</v>
      </c>
      <c r="J1335">
        <f>RS_wells_scenario_1_bgw!J1335-RS_wells_baseline_bgw!J1335</f>
        <v>501.7917999997735</v>
      </c>
      <c r="K1335">
        <f>RS_wells_scenario_1_bgw!K1335-RS_wells_baseline_bgw!K1335</f>
        <v>-27819.410000000149</v>
      </c>
      <c r="L1335">
        <f>RS_wells_scenario_1_bgw!L1335-RS_wells_baseline_bgw!L1335</f>
        <v>646011.0271999985</v>
      </c>
      <c r="M1335">
        <f>RS_wells_scenario_1_bgw!M1335-RS_wells_baseline_bgw!M1335</f>
        <v>0</v>
      </c>
      <c r="N1335">
        <f>RS_wells_scenario_1_bgw!N1335-RS_wells_baseline_bgw!N1335</f>
        <v>2522354.9239000082</v>
      </c>
      <c r="O1335">
        <v>10.145833333333334</v>
      </c>
      <c r="P1335">
        <f t="shared" si="223"/>
        <v>1976</v>
      </c>
      <c r="Q1335" s="2">
        <f t="shared" si="224"/>
        <v>28114.541666665373</v>
      </c>
      <c r="R1335">
        <f t="shared" si="225"/>
        <v>-60.61738979381461</v>
      </c>
      <c r="S1335">
        <f>I1335*$O1335/ref!$B$3</f>
        <v>-481.15497910463586</v>
      </c>
      <c r="T1335">
        <f>K1335*$O1335/ref!$B$3</f>
        <v>-6.4795936017371023</v>
      </c>
      <c r="U1335">
        <f>L1335*$O1335/ref!$B$3</f>
        <v>150.46648791245758</v>
      </c>
      <c r="V1335">
        <f>N1335*$O1335/ref!$B$3</f>
        <v>587.49753593668891</v>
      </c>
      <c r="W1335">
        <f t="shared" si="226"/>
        <v>12</v>
      </c>
      <c r="X1335" t="str">
        <f t="shared" si="227"/>
        <v>12 1976</v>
      </c>
      <c r="AB1335" s="1"/>
    </row>
    <row r="1336" spans="1:28" x14ac:dyDescent="0.3">
      <c r="A1336">
        <v>445</v>
      </c>
      <c r="B1336">
        <v>3</v>
      </c>
      <c r="C1336">
        <f>RS_wells_scenario_1_bgw!C1336-RS_wells_baseline_bgw!C1336</f>
        <v>1497642.7003999949</v>
      </c>
      <c r="D1336">
        <f>RS_wells_scenario_1_bgw!D1336-RS_wells_baseline_bgw!D1336</f>
        <v>-97.632800000021234</v>
      </c>
      <c r="E1336">
        <f>RS_wells_scenario_1_bgw!E1336-RS_wells_baseline_bgw!E1336</f>
        <v>0</v>
      </c>
      <c r="F1336">
        <f>RS_wells_scenario_1_bgw!F1336-RS_wells_baseline_bgw!F1336</f>
        <v>0</v>
      </c>
      <c r="G1336">
        <f>RS_wells_scenario_1_bgw!G1336-RS_wells_baseline_bgw!G1336</f>
        <v>0</v>
      </c>
      <c r="H1336" s="19">
        <f>RS_wells_scenario_1_bgw!H1336-RS_wells_baseline_bgw!H1336</f>
        <v>-19634.372200001031</v>
      </c>
      <c r="I1336">
        <f>RS_wells_scenario_1_bgw!I1336-RS_wells_baseline_bgw!I1336</f>
        <v>-1599786.8341000006</v>
      </c>
      <c r="J1336">
        <f>RS_wells_scenario_1_bgw!J1336-RS_wells_baseline_bgw!J1336</f>
        <v>434.03650000039488</v>
      </c>
      <c r="K1336">
        <f>RS_wells_scenario_1_bgw!K1336-RS_wells_baseline_bgw!K1336</f>
        <v>-27819.410000000149</v>
      </c>
      <c r="L1336">
        <f>RS_wells_scenario_1_bgw!L1336-RS_wells_baseline_bgw!L1336</f>
        <v>638769.72020000219</v>
      </c>
      <c r="M1336">
        <f>RS_wells_scenario_1_bgw!M1336-RS_wells_baseline_bgw!M1336</f>
        <v>0</v>
      </c>
      <c r="N1336">
        <f>RS_wells_scenario_1_bgw!N1336-RS_wells_baseline_bgw!N1336</f>
        <v>2549840.5675999969</v>
      </c>
      <c r="O1336">
        <v>10.145833333333334</v>
      </c>
      <c r="P1336">
        <f t="shared" si="223"/>
        <v>1976</v>
      </c>
      <c r="Q1336" s="2">
        <f t="shared" si="224"/>
        <v>28124.687499998705</v>
      </c>
      <c r="R1336">
        <f t="shared" si="225"/>
        <v>-58.865405264604767</v>
      </c>
      <c r="S1336">
        <f>I1336*$O1336/ref!$B$3</f>
        <v>-372.61640467492174</v>
      </c>
      <c r="T1336">
        <f>K1336*$O1336/ref!$B$3</f>
        <v>-6.4795936017371023</v>
      </c>
      <c r="U1336">
        <f>L1336*$O1336/ref!$B$3</f>
        <v>148.779869594334</v>
      </c>
      <c r="V1336">
        <f>N1336*$O1336/ref!$B$3</f>
        <v>593.89938993208534</v>
      </c>
      <c r="W1336">
        <f t="shared" si="226"/>
        <v>12</v>
      </c>
      <c r="X1336" t="str">
        <f t="shared" si="227"/>
        <v>12 1976</v>
      </c>
      <c r="AB1336" s="1"/>
    </row>
    <row r="1337" spans="1:28" x14ac:dyDescent="0.3">
      <c r="A1337">
        <v>446</v>
      </c>
      <c r="B1337">
        <v>1</v>
      </c>
      <c r="C1337">
        <f>RS_wells_scenario_1_bgw!C1337-RS_wells_baseline_bgw!C1337</f>
        <v>1396623.1922999918</v>
      </c>
      <c r="D1337">
        <f>RS_wells_scenario_1_bgw!D1337-RS_wells_baseline_bgw!D1337</f>
        <v>-92.849499999952968</v>
      </c>
      <c r="E1337">
        <f>RS_wells_scenario_1_bgw!E1337-RS_wells_baseline_bgw!E1337</f>
        <v>0</v>
      </c>
      <c r="F1337">
        <f>RS_wells_scenario_1_bgw!F1337-RS_wells_baseline_bgw!F1337</f>
        <v>0</v>
      </c>
      <c r="G1337">
        <f>RS_wells_scenario_1_bgw!G1337-RS_wells_baseline_bgw!G1337</f>
        <v>0</v>
      </c>
      <c r="H1337" s="19">
        <f>RS_wells_scenario_1_bgw!H1337-RS_wells_baseline_bgw!H1337</f>
        <v>-60253.621700003743</v>
      </c>
      <c r="I1337">
        <f>RS_wells_scenario_1_bgw!I1337-RS_wells_baseline_bgw!I1337</f>
        <v>-1191638.2115000039</v>
      </c>
      <c r="J1337">
        <f>RS_wells_scenario_1_bgw!J1337-RS_wells_baseline_bgw!J1337</f>
        <v>383.74549999926239</v>
      </c>
      <c r="K1337">
        <f>RS_wells_scenario_1_bgw!K1337-RS_wells_baseline_bgw!K1337</f>
        <v>-27819.410000000149</v>
      </c>
      <c r="L1337">
        <f>RS_wells_scenario_1_bgw!L1337-RS_wells_baseline_bgw!L1337</f>
        <v>99500.845100000501</v>
      </c>
      <c r="M1337">
        <f>RS_wells_scenario_1_bgw!M1337-RS_wells_baseline_bgw!M1337</f>
        <v>0</v>
      </c>
      <c r="N1337">
        <f>RS_wells_scenario_1_bgw!N1337-RS_wells_baseline_bgw!N1337</f>
        <v>2474056.174999997</v>
      </c>
      <c r="O1337">
        <v>10.145833333333334</v>
      </c>
      <c r="P1337">
        <f t="shared" si="223"/>
        <v>1977</v>
      </c>
      <c r="Q1337" s="2">
        <f t="shared" si="224"/>
        <v>28134.833333332037</v>
      </c>
      <c r="R1337">
        <f t="shared" si="225"/>
        <v>-58.059789156930144</v>
      </c>
      <c r="S1337">
        <f>I1337*$O1337/ref!$B$3</f>
        <v>-277.55194415772399</v>
      </c>
      <c r="T1337">
        <f>K1337*$O1337/ref!$B$3</f>
        <v>-6.4795936017371023</v>
      </c>
      <c r="U1337">
        <f>L1337*$O1337/ref!$B$3</f>
        <v>23.175367100790215</v>
      </c>
      <c r="V1337">
        <f>N1337*$O1337/ref!$B$3</f>
        <v>576.24797081850636</v>
      </c>
      <c r="W1337">
        <f t="shared" si="226"/>
        <v>1</v>
      </c>
      <c r="X1337" t="str">
        <f t="shared" si="227"/>
        <v>1 1977</v>
      </c>
      <c r="AB1337" s="1"/>
    </row>
    <row r="1338" spans="1:28" x14ac:dyDescent="0.3">
      <c r="A1338">
        <v>446</v>
      </c>
      <c r="B1338">
        <v>2</v>
      </c>
      <c r="C1338">
        <f>RS_wells_scenario_1_bgw!C1338-RS_wells_baseline_bgw!C1338</f>
        <v>1472430.734799996</v>
      </c>
      <c r="D1338">
        <f>RS_wells_scenario_1_bgw!D1338-RS_wells_baseline_bgw!D1338</f>
        <v>-71.463199999998324</v>
      </c>
      <c r="E1338">
        <f>RS_wells_scenario_1_bgw!E1338-RS_wells_baseline_bgw!E1338</f>
        <v>0</v>
      </c>
      <c r="F1338">
        <f>RS_wells_scenario_1_bgw!F1338-RS_wells_baseline_bgw!F1338</f>
        <v>0</v>
      </c>
      <c r="G1338">
        <f>RS_wells_scenario_1_bgw!G1338-RS_wells_baseline_bgw!G1338</f>
        <v>0</v>
      </c>
      <c r="H1338" s="19">
        <f>RS_wells_scenario_1_bgw!H1338-RS_wells_baseline_bgw!H1338</f>
        <v>-13969.773199997842</v>
      </c>
      <c r="I1338">
        <f>RS_wells_scenario_1_bgw!I1338-RS_wells_baseline_bgw!I1338</f>
        <v>-1050529.380400002</v>
      </c>
      <c r="J1338">
        <f>RS_wells_scenario_1_bgw!J1338-RS_wells_baseline_bgw!J1338</f>
        <v>360.21180000063032</v>
      </c>
      <c r="K1338">
        <f>RS_wells_scenario_1_bgw!K1338-RS_wells_baseline_bgw!K1338</f>
        <v>-27819.410000000149</v>
      </c>
      <c r="L1338">
        <f>RS_wells_scenario_1_bgw!L1338-RS_wells_baseline_bgw!L1338</f>
        <v>99622.563999999315</v>
      </c>
      <c r="M1338">
        <f>RS_wells_scenario_1_bgw!M1338-RS_wells_baseline_bgw!M1338</f>
        <v>0</v>
      </c>
      <c r="N1338">
        <f>RS_wells_scenario_1_bgw!N1338-RS_wells_baseline_bgw!N1338</f>
        <v>2478736.3525999933</v>
      </c>
      <c r="O1338">
        <v>10.145833333333334</v>
      </c>
      <c r="P1338">
        <f t="shared" si="223"/>
        <v>1977</v>
      </c>
      <c r="Q1338" s="2">
        <f t="shared" si="224"/>
        <v>28144.979166665369</v>
      </c>
      <c r="R1338">
        <f t="shared" si="225"/>
        <v>-57.106669548682504</v>
      </c>
      <c r="S1338">
        <f>I1338*$O1338/ref!$B$3</f>
        <v>-244.68539957089885</v>
      </c>
      <c r="T1338">
        <f>K1338*$O1338/ref!$B$3</f>
        <v>-6.4795936017371023</v>
      </c>
      <c r="U1338">
        <f>L1338*$O1338/ref!$B$3</f>
        <v>23.203717414676916</v>
      </c>
      <c r="V1338">
        <f>N1338*$O1338/ref!$B$3</f>
        <v>577.33806039380397</v>
      </c>
      <c r="W1338">
        <f t="shared" si="226"/>
        <v>1</v>
      </c>
      <c r="X1338" t="str">
        <f t="shared" si="227"/>
        <v>1 1977</v>
      </c>
      <c r="AB1338" s="1"/>
    </row>
    <row r="1339" spans="1:28" x14ac:dyDescent="0.3">
      <c r="A1339">
        <v>446</v>
      </c>
      <c r="B1339">
        <v>3</v>
      </c>
      <c r="C1339">
        <f>RS_wells_scenario_1_bgw!C1339-RS_wells_baseline_bgw!C1339</f>
        <v>1552607.0449999869</v>
      </c>
      <c r="D1339">
        <f>RS_wells_scenario_1_bgw!D1339-RS_wells_baseline_bgw!D1339</f>
        <v>-67.447199999995064</v>
      </c>
      <c r="E1339">
        <f>RS_wells_scenario_1_bgw!E1339-RS_wells_baseline_bgw!E1339</f>
        <v>0</v>
      </c>
      <c r="F1339">
        <f>RS_wells_scenario_1_bgw!F1339-RS_wells_baseline_bgw!F1339</f>
        <v>0</v>
      </c>
      <c r="G1339">
        <f>RS_wells_scenario_1_bgw!G1339-RS_wells_baseline_bgw!G1339</f>
        <v>0</v>
      </c>
      <c r="H1339" s="19">
        <f>RS_wells_scenario_1_bgw!H1339-RS_wells_baseline_bgw!H1339</f>
        <v>57686.881099998951</v>
      </c>
      <c r="I1339">
        <f>RS_wells_scenario_1_bgw!I1339-RS_wells_baseline_bgw!I1339</f>
        <v>-1493040.6186000034</v>
      </c>
      <c r="J1339">
        <f>RS_wells_scenario_1_bgw!J1339-RS_wells_baseline_bgw!J1339</f>
        <v>327.17909999936819</v>
      </c>
      <c r="K1339">
        <f>RS_wells_scenario_1_bgw!K1339-RS_wells_baseline_bgw!K1339</f>
        <v>-27819.410000000149</v>
      </c>
      <c r="L1339">
        <f>RS_wells_scenario_1_bgw!L1339-RS_wells_baseline_bgw!L1339</f>
        <v>97690.729199999943</v>
      </c>
      <c r="M1339">
        <f>RS_wells_scenario_1_bgw!M1339-RS_wells_baseline_bgw!M1339</f>
        <v>0</v>
      </c>
      <c r="N1339">
        <f>RS_wells_scenario_1_bgw!N1339-RS_wells_baseline_bgw!N1339</f>
        <v>2505838.8105000108</v>
      </c>
      <c r="O1339">
        <v>10.145833333333334</v>
      </c>
      <c r="P1339">
        <f t="shared" si="223"/>
        <v>1977</v>
      </c>
      <c r="Q1339" s="2">
        <f t="shared" si="224"/>
        <v>28155.124999998701</v>
      </c>
      <c r="R1339">
        <f t="shared" si="225"/>
        <v>-56.0859548545249</v>
      </c>
      <c r="S1339">
        <f>I1339*$O1339/ref!$B$3</f>
        <v>-347.75347282397922</v>
      </c>
      <c r="T1339">
        <f>K1339*$O1339/ref!$B$3</f>
        <v>-6.4795936017371023</v>
      </c>
      <c r="U1339">
        <f>L1339*$O1339/ref!$B$3</f>
        <v>22.753761631657472</v>
      </c>
      <c r="V1339">
        <f>N1339*$O1339/ref!$B$3</f>
        <v>583.65066417656942</v>
      </c>
      <c r="W1339">
        <f t="shared" si="226"/>
        <v>1</v>
      </c>
      <c r="X1339" t="str">
        <f t="shared" si="227"/>
        <v>1 1977</v>
      </c>
      <c r="AB1339" s="1"/>
    </row>
    <row r="1340" spans="1:28" x14ac:dyDescent="0.3">
      <c r="A1340">
        <v>447</v>
      </c>
      <c r="B1340">
        <v>1</v>
      </c>
      <c r="C1340">
        <f>RS_wells_scenario_1_bgw!C1340-RS_wells_baseline_bgw!C1340</f>
        <v>2546959.5632999837</v>
      </c>
      <c r="D1340">
        <f>RS_wells_scenario_1_bgw!D1340-RS_wells_baseline_bgw!D1340</f>
        <v>-62.58029999997234</v>
      </c>
      <c r="E1340">
        <f>RS_wells_scenario_1_bgw!E1340-RS_wells_baseline_bgw!E1340</f>
        <v>0</v>
      </c>
      <c r="F1340">
        <f>RS_wells_scenario_1_bgw!F1340-RS_wells_baseline_bgw!F1340</f>
        <v>0</v>
      </c>
      <c r="G1340">
        <f>RS_wells_scenario_1_bgw!G1340-RS_wells_baseline_bgw!G1340</f>
        <v>0</v>
      </c>
      <c r="H1340" s="19">
        <f>RS_wells_scenario_1_bgw!H1340-RS_wells_baseline_bgw!H1340</f>
        <v>-11703.60020000115</v>
      </c>
      <c r="I1340">
        <f>RS_wells_scenario_1_bgw!I1340-RS_wells_baseline_bgw!I1340</f>
        <v>-817784.71639999747</v>
      </c>
      <c r="J1340">
        <f>RS_wells_scenario_1_bgw!J1340-RS_wells_baseline_bgw!J1340</f>
        <v>296.03910000063479</v>
      </c>
      <c r="K1340">
        <f>RS_wells_scenario_1_bgw!K1340-RS_wells_baseline_bgw!K1340</f>
        <v>-27819.410000000149</v>
      </c>
      <c r="L1340">
        <f>RS_wells_scenario_1_bgw!L1340-RS_wells_baseline_bgw!L1340</f>
        <v>1018209.9617999941</v>
      </c>
      <c r="M1340">
        <f>RS_wells_scenario_1_bgw!M1340-RS_wells_baseline_bgw!M1340</f>
        <v>0</v>
      </c>
      <c r="N1340">
        <f>RS_wells_scenario_1_bgw!N1340-RS_wells_baseline_bgw!N1340</f>
        <v>2391969.965200007</v>
      </c>
      <c r="O1340">
        <v>10.145833333333334</v>
      </c>
      <c r="P1340">
        <f t="shared" si="223"/>
        <v>1977</v>
      </c>
      <c r="Q1340" s="2">
        <f t="shared" si="224"/>
        <v>28165.270833332033</v>
      </c>
      <c r="R1340">
        <f t="shared" si="225"/>
        <v>-55.066977443299152</v>
      </c>
      <c r="S1340">
        <f>I1340*$O1340/ref!$B$3</f>
        <v>-190.47537729893577</v>
      </c>
      <c r="T1340">
        <f>K1340*$O1340/ref!$B$3</f>
        <v>-6.4795936017371023</v>
      </c>
      <c r="U1340">
        <f>L1340*$O1340/ref!$B$3</f>
        <v>237.157680687843</v>
      </c>
      <c r="V1340">
        <f>N1340*$O1340/ref!$B$3</f>
        <v>557.12875585992663</v>
      </c>
      <c r="W1340">
        <f t="shared" si="226"/>
        <v>2</v>
      </c>
      <c r="X1340" t="str">
        <f t="shared" si="227"/>
        <v>2 1977</v>
      </c>
      <c r="AB1340" s="1"/>
    </row>
    <row r="1341" spans="1:28" x14ac:dyDescent="0.3">
      <c r="A1341">
        <v>447</v>
      </c>
      <c r="B1341">
        <v>2</v>
      </c>
      <c r="C1341">
        <f>RS_wells_scenario_1_bgw!C1341-RS_wells_baseline_bgw!C1341</f>
        <v>2597285.3874000013</v>
      </c>
      <c r="D1341">
        <f>RS_wells_scenario_1_bgw!D1341-RS_wells_baseline_bgw!D1341</f>
        <v>-58.242499999993015</v>
      </c>
      <c r="E1341">
        <f>RS_wells_scenario_1_bgw!E1341-RS_wells_baseline_bgw!E1341</f>
        <v>0</v>
      </c>
      <c r="F1341">
        <f>RS_wells_scenario_1_bgw!F1341-RS_wells_baseline_bgw!F1341</f>
        <v>0</v>
      </c>
      <c r="G1341">
        <f>RS_wells_scenario_1_bgw!G1341-RS_wells_baseline_bgw!G1341</f>
        <v>0</v>
      </c>
      <c r="H1341" s="19">
        <f>RS_wells_scenario_1_bgw!H1341-RS_wells_baseline_bgw!H1341</f>
        <v>53670.606400001794</v>
      </c>
      <c r="I1341">
        <f>RS_wells_scenario_1_bgw!I1341-RS_wells_baseline_bgw!I1341</f>
        <v>-650327.91689999774</v>
      </c>
      <c r="J1341">
        <f>RS_wells_scenario_1_bgw!J1341-RS_wells_baseline_bgw!J1341</f>
        <v>270.48039999976754</v>
      </c>
      <c r="K1341">
        <f>RS_wells_scenario_1_bgw!K1341-RS_wells_baseline_bgw!K1341</f>
        <v>-27819.410000000149</v>
      </c>
      <c r="L1341">
        <f>RS_wells_scenario_1_bgw!L1341-RS_wells_baseline_bgw!L1341</f>
        <v>1000150.1376999989</v>
      </c>
      <c r="M1341">
        <f>RS_wells_scenario_1_bgw!M1341-RS_wells_baseline_bgw!M1341</f>
        <v>0</v>
      </c>
      <c r="N1341">
        <f>RS_wells_scenario_1_bgw!N1341-RS_wells_baseline_bgw!N1341</f>
        <v>2353241.2395999879</v>
      </c>
      <c r="O1341">
        <v>10.145833333333334</v>
      </c>
      <c r="P1341">
        <f t="shared" si="223"/>
        <v>1977</v>
      </c>
      <c r="Q1341" s="2">
        <f t="shared" si="224"/>
        <v>28175.416666665365</v>
      </c>
      <c r="R1341">
        <f t="shared" si="225"/>
        <v>-52.682030542955005</v>
      </c>
      <c r="S1341">
        <f>I1341*$O1341/ref!$B$3</f>
        <v>-151.47196182004654</v>
      </c>
      <c r="T1341">
        <f>K1341*$O1341/ref!$B$3</f>
        <v>-6.4795936017371023</v>
      </c>
      <c r="U1341">
        <f>L1341*$O1341/ref!$B$3</f>
        <v>232.95125356782768</v>
      </c>
      <c r="V1341">
        <f>N1341*$O1341/ref!$B$3</f>
        <v>548.10820500707564</v>
      </c>
      <c r="W1341">
        <f t="shared" si="226"/>
        <v>2</v>
      </c>
      <c r="X1341" t="str">
        <f t="shared" si="227"/>
        <v>2 1977</v>
      </c>
      <c r="AB1341" s="1"/>
    </row>
    <row r="1342" spans="1:28" x14ac:dyDescent="0.3">
      <c r="A1342">
        <v>447</v>
      </c>
      <c r="B1342">
        <v>3</v>
      </c>
      <c r="C1342">
        <f>RS_wells_scenario_1_bgw!C1342-RS_wells_baseline_bgw!C1342</f>
        <v>2588739.6743999869</v>
      </c>
      <c r="D1342">
        <f>RS_wells_scenario_1_bgw!D1342-RS_wells_baseline_bgw!D1342</f>
        <v>-54.382400000002235</v>
      </c>
      <c r="E1342">
        <f>RS_wells_scenario_1_bgw!E1342-RS_wells_baseline_bgw!E1342</f>
        <v>0</v>
      </c>
      <c r="F1342">
        <f>RS_wells_scenario_1_bgw!F1342-RS_wells_baseline_bgw!F1342</f>
        <v>0</v>
      </c>
      <c r="G1342">
        <f>RS_wells_scenario_1_bgw!G1342-RS_wells_baseline_bgw!G1342</f>
        <v>0</v>
      </c>
      <c r="H1342" s="19">
        <f>RS_wells_scenario_1_bgw!H1342-RS_wells_baseline_bgw!H1342</f>
        <v>74158.660100001842</v>
      </c>
      <c r="I1342">
        <f>RS_wells_scenario_1_bgw!I1342-RS_wells_baseline_bgw!I1342</f>
        <v>-482391.65029999986</v>
      </c>
      <c r="J1342">
        <f>RS_wells_scenario_1_bgw!J1342-RS_wells_baseline_bgw!J1342</f>
        <v>249.3656000001356</v>
      </c>
      <c r="K1342">
        <f>RS_wells_scenario_1_bgw!K1342-RS_wells_baseline_bgw!K1342</f>
        <v>-27819.410000000149</v>
      </c>
      <c r="L1342">
        <f>RS_wells_scenario_1_bgw!L1342-RS_wells_baseline_bgw!L1342</f>
        <v>982549.66560000181</v>
      </c>
      <c r="M1342">
        <f>RS_wells_scenario_1_bgw!M1342-RS_wells_baseline_bgw!M1342</f>
        <v>0</v>
      </c>
      <c r="N1342">
        <f>RS_wells_scenario_1_bgw!N1342-RS_wells_baseline_bgw!N1342</f>
        <v>2314028.3900000006</v>
      </c>
      <c r="O1342">
        <v>10.145833333333334</v>
      </c>
      <c r="P1342">
        <f t="shared" si="223"/>
        <v>1977</v>
      </c>
      <c r="Q1342" s="2">
        <f t="shared" si="224"/>
        <v>28185.562499998698</v>
      </c>
      <c r="R1342">
        <f t="shared" si="225"/>
        <v>-51.314312254295501</v>
      </c>
      <c r="S1342">
        <f>I1342*$O1342/ref!$B$3</f>
        <v>-112.35687064590027</v>
      </c>
      <c r="T1342">
        <f>K1342*$O1342/ref!$B$3</f>
        <v>-6.4795936017371023</v>
      </c>
      <c r="U1342">
        <f>L1342*$O1342/ref!$B$3</f>
        <v>228.85181700872403</v>
      </c>
      <c r="V1342">
        <f>N1342*$O1342/ref!$B$3</f>
        <v>538.97489379113119</v>
      </c>
      <c r="W1342">
        <f t="shared" si="226"/>
        <v>2</v>
      </c>
      <c r="X1342" t="str">
        <f t="shared" si="227"/>
        <v>2 1977</v>
      </c>
      <c r="AB1342" s="1"/>
    </row>
    <row r="1343" spans="1:28" x14ac:dyDescent="0.3">
      <c r="A1343">
        <v>448</v>
      </c>
      <c r="B1343">
        <v>1</v>
      </c>
      <c r="C1343">
        <f>RS_wells_scenario_1_bgw!C1343-RS_wells_baseline_bgw!C1343</f>
        <v>2284058.733099997</v>
      </c>
      <c r="D1343">
        <f>RS_wells_scenario_1_bgw!D1343-RS_wells_baseline_bgw!D1343</f>
        <v>-51.384299999976065</v>
      </c>
      <c r="E1343">
        <f>RS_wells_scenario_1_bgw!E1343-RS_wells_baseline_bgw!E1343</f>
        <v>0</v>
      </c>
      <c r="F1343">
        <f>RS_wells_scenario_1_bgw!F1343-RS_wells_baseline_bgw!F1343</f>
        <v>0</v>
      </c>
      <c r="G1343">
        <f>RS_wells_scenario_1_bgw!G1343-RS_wells_baseline_bgw!G1343</f>
        <v>0</v>
      </c>
      <c r="H1343" s="19">
        <f>RS_wells_scenario_1_bgw!H1343-RS_wells_baseline_bgw!H1343</f>
        <v>-79483.086699999869</v>
      </c>
      <c r="I1343">
        <f>RS_wells_scenario_1_bgw!I1343-RS_wells_baseline_bgw!I1343</f>
        <v>-755576.19189999998</v>
      </c>
      <c r="J1343">
        <f>RS_wells_scenario_1_bgw!J1343-RS_wells_baseline_bgw!J1343</f>
        <v>233.08389999996871</v>
      </c>
      <c r="K1343">
        <f>RS_wells_scenario_1_bgw!K1343-RS_wells_baseline_bgw!K1343</f>
        <v>-27819.410000000149</v>
      </c>
      <c r="L1343">
        <f>RS_wells_scenario_1_bgw!L1343-RS_wells_baseline_bgw!L1343</f>
        <v>862204.74870000035</v>
      </c>
      <c r="M1343">
        <f>RS_wells_scenario_1_bgw!M1343-RS_wells_baseline_bgw!M1343</f>
        <v>0</v>
      </c>
      <c r="N1343">
        <f>RS_wells_scenario_1_bgw!N1343-RS_wells_baseline_bgw!N1343</f>
        <v>2179781.0728000104</v>
      </c>
      <c r="O1343">
        <v>10.145833333333334</v>
      </c>
      <c r="P1343">
        <f t="shared" si="223"/>
        <v>1977</v>
      </c>
      <c r="Q1343" s="2">
        <f t="shared" si="224"/>
        <v>28195.70833333203</v>
      </c>
      <c r="R1343">
        <f t="shared" si="225"/>
        <v>-51.758629083619937</v>
      </c>
      <c r="S1343">
        <f>I1343*$O1343/ref!$B$3</f>
        <v>-175.98599893599823</v>
      </c>
      <c r="T1343">
        <f>K1343*$O1343/ref!$B$3</f>
        <v>-6.4795936017371023</v>
      </c>
      <c r="U1343">
        <f>L1343*$O1343/ref!$B$3</f>
        <v>200.82152615975102</v>
      </c>
      <c r="V1343">
        <f>N1343*$O1343/ref!$B$3</f>
        <v>507.70650752487234</v>
      </c>
      <c r="W1343">
        <f t="shared" si="226"/>
        <v>3</v>
      </c>
      <c r="X1343" t="str">
        <f t="shared" si="227"/>
        <v>3 1977</v>
      </c>
      <c r="AB1343" s="1"/>
    </row>
    <row r="1344" spans="1:28" x14ac:dyDescent="0.3">
      <c r="A1344">
        <v>448</v>
      </c>
      <c r="B1344">
        <v>2</v>
      </c>
      <c r="C1344">
        <f>RS_wells_scenario_1_bgw!C1344-RS_wells_baseline_bgw!C1344</f>
        <v>2301849.6433999985</v>
      </c>
      <c r="D1344">
        <f>RS_wells_scenario_1_bgw!D1344-RS_wells_baseline_bgw!D1344</f>
        <v>-48.691799999971408</v>
      </c>
      <c r="E1344">
        <f>RS_wells_scenario_1_bgw!E1344-RS_wells_baseline_bgw!E1344</f>
        <v>0</v>
      </c>
      <c r="F1344">
        <f>RS_wells_scenario_1_bgw!F1344-RS_wells_baseline_bgw!F1344</f>
        <v>0</v>
      </c>
      <c r="G1344">
        <f>RS_wells_scenario_1_bgw!G1344-RS_wells_baseline_bgw!G1344</f>
        <v>0</v>
      </c>
      <c r="H1344" s="19">
        <f>RS_wells_scenario_1_bgw!H1344-RS_wells_baseline_bgw!H1344</f>
        <v>-60513.54659999907</v>
      </c>
      <c r="I1344">
        <f>RS_wells_scenario_1_bgw!I1344-RS_wells_baseline_bgw!I1344</f>
        <v>-708670.36869999766</v>
      </c>
      <c r="J1344">
        <f>RS_wells_scenario_1_bgw!J1344-RS_wells_baseline_bgw!J1344</f>
        <v>219.41139999963343</v>
      </c>
      <c r="K1344">
        <f>RS_wells_scenario_1_bgw!K1344-RS_wells_baseline_bgw!K1344</f>
        <v>-27819.410000000149</v>
      </c>
      <c r="L1344">
        <f>RS_wells_scenario_1_bgw!L1344-RS_wells_baseline_bgw!L1344</f>
        <v>848560.01460000128</v>
      </c>
      <c r="M1344">
        <f>RS_wells_scenario_1_bgw!M1344-RS_wells_baseline_bgw!M1344</f>
        <v>0</v>
      </c>
      <c r="N1344">
        <f>RS_wells_scenario_1_bgw!N1344-RS_wells_baseline_bgw!N1344</f>
        <v>2157469.0051000118</v>
      </c>
      <c r="O1344">
        <v>10.145833333333334</v>
      </c>
      <c r="P1344">
        <f t="shared" si="223"/>
        <v>1977</v>
      </c>
      <c r="Q1344" s="2">
        <f t="shared" si="224"/>
        <v>28205.854166665362</v>
      </c>
      <c r="R1344">
        <f t="shared" si="225"/>
        <v>-50.81288778235993</v>
      </c>
      <c r="S1344">
        <f>I1344*$O1344/ref!$B$3</f>
        <v>-165.06086889582323</v>
      </c>
      <c r="T1344">
        <f>K1344*$O1344/ref!$B$3</f>
        <v>-6.4795936017371023</v>
      </c>
      <c r="U1344">
        <f>L1344*$O1344/ref!$B$3</f>
        <v>197.6434453962928</v>
      </c>
      <c r="V1344">
        <f>N1344*$O1344/ref!$B$3</f>
        <v>502.50966362665758</v>
      </c>
      <c r="W1344">
        <f t="shared" si="226"/>
        <v>3</v>
      </c>
      <c r="X1344" t="str">
        <f t="shared" si="227"/>
        <v>3 1977</v>
      </c>
      <c r="AB1344" s="1"/>
    </row>
    <row r="1345" spans="1:28" x14ac:dyDescent="0.3">
      <c r="A1345">
        <v>448</v>
      </c>
      <c r="B1345">
        <v>3</v>
      </c>
      <c r="C1345">
        <f>RS_wells_scenario_1_bgw!C1345-RS_wells_baseline_bgw!C1345</f>
        <v>2383547.7206999958</v>
      </c>
      <c r="D1345">
        <f>RS_wells_scenario_1_bgw!D1345-RS_wells_baseline_bgw!D1345</f>
        <v>-46.273300000000745</v>
      </c>
      <c r="E1345">
        <f>RS_wells_scenario_1_bgw!E1345-RS_wells_baseline_bgw!E1345</f>
        <v>0</v>
      </c>
      <c r="F1345">
        <f>RS_wells_scenario_1_bgw!F1345-RS_wells_baseline_bgw!F1345</f>
        <v>0</v>
      </c>
      <c r="G1345">
        <f>RS_wells_scenario_1_bgw!G1345-RS_wells_baseline_bgw!G1345</f>
        <v>0</v>
      </c>
      <c r="H1345" s="19">
        <f>RS_wells_scenario_1_bgw!H1345-RS_wells_baseline_bgw!H1345</f>
        <v>18053.661499999464</v>
      </c>
      <c r="I1345">
        <f>RS_wells_scenario_1_bgw!I1345-RS_wells_baseline_bgw!I1345</f>
        <v>-537188.74320000038</v>
      </c>
      <c r="J1345">
        <f>RS_wells_scenario_1_bgw!J1345-RS_wells_baseline_bgw!J1345</f>
        <v>207.86920000053942</v>
      </c>
      <c r="K1345">
        <f>RS_wells_scenario_1_bgw!K1345-RS_wells_baseline_bgw!K1345</f>
        <v>-27819.410000000149</v>
      </c>
      <c r="L1345">
        <f>RS_wells_scenario_1_bgw!L1345-RS_wells_baseline_bgw!L1345</f>
        <v>839571.40609999746</v>
      </c>
      <c r="M1345">
        <f>RS_wells_scenario_1_bgw!M1345-RS_wells_baseline_bgw!M1345</f>
        <v>0</v>
      </c>
      <c r="N1345">
        <f>RS_wells_scenario_1_bgw!N1345-RS_wells_baseline_bgw!N1345</f>
        <v>2189723.3368999958</v>
      </c>
      <c r="O1345">
        <v>10.145833333333334</v>
      </c>
      <c r="P1345">
        <f t="shared" si="223"/>
        <v>1977</v>
      </c>
      <c r="Q1345" s="2">
        <f t="shared" si="224"/>
        <v>28215.999999998694</v>
      </c>
      <c r="R1345">
        <f t="shared" si="225"/>
        <v>-49.751882597938064</v>
      </c>
      <c r="S1345">
        <f>I1345*$O1345/ref!$B$3</f>
        <v>-125.1200059010561</v>
      </c>
      <c r="T1345">
        <f>K1345*$O1345/ref!$B$3</f>
        <v>-6.4795936017371023</v>
      </c>
      <c r="U1345">
        <f>L1345*$O1345/ref!$B$3</f>
        <v>195.54985210566784</v>
      </c>
      <c r="V1345">
        <f>N1345*$O1345/ref!$B$3</f>
        <v>510.02222273411098</v>
      </c>
      <c r="W1345">
        <f t="shared" si="226"/>
        <v>3</v>
      </c>
      <c r="X1345" t="str">
        <f t="shared" si="227"/>
        <v>3 1977</v>
      </c>
      <c r="AB1345" s="1"/>
    </row>
    <row r="1346" spans="1:28" x14ac:dyDescent="0.3">
      <c r="A1346">
        <v>449</v>
      </c>
      <c r="B1346">
        <v>1</v>
      </c>
      <c r="C1346">
        <f>RS_wells_scenario_1_bgw!C1346-RS_wells_baseline_bgw!C1346</f>
        <v>869103.30189999938</v>
      </c>
      <c r="D1346">
        <f>RS_wells_scenario_1_bgw!D1346-RS_wells_baseline_bgw!D1346</f>
        <v>-28.895900000003166</v>
      </c>
      <c r="E1346">
        <f>RS_wells_scenario_1_bgw!E1346-RS_wells_baseline_bgw!E1346</f>
        <v>-433962.13000000268</v>
      </c>
      <c r="F1346">
        <f>RS_wells_scenario_1_bgw!F1346-RS_wells_baseline_bgw!F1346</f>
        <v>0</v>
      </c>
      <c r="G1346">
        <f>RS_wells_scenario_1_bgw!G1346-RS_wells_baseline_bgw!G1346</f>
        <v>0</v>
      </c>
      <c r="H1346" s="19">
        <f>RS_wells_scenario_1_bgw!H1346-RS_wells_baseline_bgw!H1346</f>
        <v>-375560.64590001106</v>
      </c>
      <c r="I1346">
        <f>RS_wells_scenario_1_bgw!I1346-RS_wells_baseline_bgw!I1346</f>
        <v>-439237.1589999944</v>
      </c>
      <c r="J1346">
        <f>RS_wells_scenario_1_bgw!J1346-RS_wells_baseline_bgw!J1346</f>
        <v>213.23820000048727</v>
      </c>
      <c r="K1346">
        <f>RS_wells_scenario_1_bgw!K1346-RS_wells_baseline_bgw!K1346</f>
        <v>-2458895.8700000048</v>
      </c>
      <c r="L1346">
        <f>RS_wells_scenario_1_bgw!L1346-RS_wells_baseline_bgw!L1346</f>
        <v>979990.38500000536</v>
      </c>
      <c r="M1346">
        <f>RS_wells_scenario_1_bgw!M1346-RS_wells_baseline_bgw!M1346</f>
        <v>0</v>
      </c>
      <c r="N1346">
        <f>RS_wells_scenario_1_bgw!N1346-RS_wells_baseline_bgw!N1346</f>
        <v>2079607.9121000022</v>
      </c>
      <c r="O1346">
        <v>10.145833333333334</v>
      </c>
      <c r="P1346">
        <f t="shared" si="223"/>
        <v>1977</v>
      </c>
      <c r="Q1346" s="2">
        <f t="shared" si="224"/>
        <v>28226.145833332026</v>
      </c>
      <c r="R1346">
        <f t="shared" si="225"/>
        <v>-56.246702359679567</v>
      </c>
      <c r="S1346">
        <f>I1346*$O1346/ref!$B$3</f>
        <v>-102.30548689212067</v>
      </c>
      <c r="T1346">
        <f>K1346*$O1346/ref!$B$3</f>
        <v>-572.71688891280348</v>
      </c>
      <c r="U1346">
        <f>L1346*$O1346/ref!$B$3</f>
        <v>228.25571888152481</v>
      </c>
      <c r="V1346">
        <f>N1346*$O1346/ref!$B$3</f>
        <v>484.3745471728177</v>
      </c>
      <c r="W1346">
        <f t="shared" si="226"/>
        <v>4</v>
      </c>
      <c r="X1346" t="str">
        <f t="shared" si="227"/>
        <v>4 1977</v>
      </c>
      <c r="AB1346" s="1"/>
    </row>
    <row r="1347" spans="1:28" x14ac:dyDescent="0.3">
      <c r="A1347">
        <v>449</v>
      </c>
      <c r="B1347">
        <v>2</v>
      </c>
      <c r="C1347">
        <f>RS_wells_scenario_1_bgw!C1347-RS_wells_baseline_bgw!C1347</f>
        <v>906638.52650000155</v>
      </c>
      <c r="D1347">
        <f>RS_wells_scenario_1_bgw!D1347-RS_wells_baseline_bgw!D1347</f>
        <v>-18.129899999999907</v>
      </c>
      <c r="E1347">
        <f>RS_wells_scenario_1_bgw!E1347-RS_wells_baseline_bgw!E1347</f>
        <v>-433962.13000000268</v>
      </c>
      <c r="F1347">
        <f>RS_wells_scenario_1_bgw!F1347-RS_wells_baseline_bgw!F1347</f>
        <v>0</v>
      </c>
      <c r="G1347">
        <f>RS_wells_scenario_1_bgw!G1347-RS_wells_baseline_bgw!G1347</f>
        <v>0</v>
      </c>
      <c r="H1347" s="19">
        <f>RS_wells_scenario_1_bgw!H1347-RS_wells_baseline_bgw!H1347</f>
        <v>-281597.04240000248</v>
      </c>
      <c r="I1347">
        <f>RS_wells_scenario_1_bgw!I1347-RS_wells_baseline_bgw!I1347</f>
        <v>-327597.23690000176</v>
      </c>
      <c r="J1347">
        <f>RS_wells_scenario_1_bgw!J1347-RS_wells_baseline_bgw!J1347</f>
        <v>213.67379999998957</v>
      </c>
      <c r="K1347">
        <f>RS_wells_scenario_1_bgw!K1347-RS_wells_baseline_bgw!K1347</f>
        <v>-2458895.8700000048</v>
      </c>
      <c r="L1347">
        <f>RS_wells_scenario_1_bgw!L1347-RS_wells_baseline_bgw!L1347</f>
        <v>960873.81379999965</v>
      </c>
      <c r="M1347">
        <f>RS_wells_scenario_1_bgw!M1347-RS_wells_baseline_bgw!M1347</f>
        <v>0</v>
      </c>
      <c r="N1347">
        <f>RS_wells_scenario_1_bgw!N1347-RS_wells_baseline_bgw!N1347</f>
        <v>2034973.3398000002</v>
      </c>
      <c r="O1347">
        <v>10.145833333333334</v>
      </c>
      <c r="P1347">
        <f t="shared" ref="P1347:P1410" si="228">YEAR(Q1347)</f>
        <v>1977</v>
      </c>
      <c r="Q1347" s="2">
        <f t="shared" ref="Q1347:Q1410" si="229">Q1346+(O1347)</f>
        <v>28236.291666665358</v>
      </c>
      <c r="R1347">
        <f t="shared" ref="R1347:R1410" si="230">+(H1347-N1347)/43650</f>
        <v>-53.071486419244046</v>
      </c>
      <c r="S1347">
        <f>I1347*$O1347/ref!$B$3</f>
        <v>-76.302731084663336</v>
      </c>
      <c r="T1347">
        <f>K1347*$O1347/ref!$B$3</f>
        <v>-572.71688891280348</v>
      </c>
      <c r="U1347">
        <f>L1347*$O1347/ref!$B$3</f>
        <v>223.80315815379166</v>
      </c>
      <c r="V1347">
        <f>N1347*$O1347/ref!$B$3</f>
        <v>473.97842845242201</v>
      </c>
      <c r="W1347">
        <f t="shared" si="226"/>
        <v>4</v>
      </c>
      <c r="X1347" t="str">
        <f t="shared" si="227"/>
        <v>4 1977</v>
      </c>
      <c r="AB1347" s="1"/>
    </row>
    <row r="1348" spans="1:28" x14ac:dyDescent="0.3">
      <c r="A1348">
        <v>449</v>
      </c>
      <c r="B1348">
        <v>3</v>
      </c>
      <c r="C1348">
        <f>RS_wells_scenario_1_bgw!C1348-RS_wells_baseline_bgw!C1348</f>
        <v>920424.71700000763</v>
      </c>
      <c r="D1348">
        <f>RS_wells_scenario_1_bgw!D1348-RS_wells_baseline_bgw!D1348</f>
        <v>-18.28080000000773</v>
      </c>
      <c r="E1348">
        <f>RS_wells_scenario_1_bgw!E1348-RS_wells_baseline_bgw!E1348</f>
        <v>-433962.13000000268</v>
      </c>
      <c r="F1348">
        <f>RS_wells_scenario_1_bgw!F1348-RS_wells_baseline_bgw!F1348</f>
        <v>0</v>
      </c>
      <c r="G1348">
        <f>RS_wells_scenario_1_bgw!G1348-RS_wells_baseline_bgw!G1348</f>
        <v>0</v>
      </c>
      <c r="H1348" s="19">
        <f>RS_wells_scenario_1_bgw!H1348-RS_wells_baseline_bgw!H1348</f>
        <v>-256505.28020000458</v>
      </c>
      <c r="I1348">
        <f>RS_wells_scenario_1_bgw!I1348-RS_wells_baseline_bgw!I1348</f>
        <v>-255602.13030000031</v>
      </c>
      <c r="J1348">
        <f>RS_wells_scenario_1_bgw!J1348-RS_wells_baseline_bgw!J1348</f>
        <v>204.60550000052899</v>
      </c>
      <c r="K1348">
        <f>RS_wells_scenario_1_bgw!K1348-RS_wells_baseline_bgw!K1348</f>
        <v>-2458895.8700000048</v>
      </c>
      <c r="L1348">
        <f>RS_wells_scenario_1_bgw!L1348-RS_wells_baseline_bgw!L1348</f>
        <v>943240.0916999951</v>
      </c>
      <c r="M1348">
        <f>RS_wells_scenario_1_bgw!M1348-RS_wells_baseline_bgw!M1348</f>
        <v>0</v>
      </c>
      <c r="N1348">
        <f>RS_wells_scenario_1_bgw!N1348-RS_wells_baseline_bgw!N1348</f>
        <v>1995512.3254999965</v>
      </c>
      <c r="O1348">
        <v>10.145833333333334</v>
      </c>
      <c r="P1348">
        <f t="shared" si="228"/>
        <v>1977</v>
      </c>
      <c r="Q1348" s="2">
        <f t="shared" si="229"/>
        <v>28246.43749999869</v>
      </c>
      <c r="R1348">
        <f t="shared" si="230"/>
        <v>-51.59261410538376</v>
      </c>
      <c r="S1348">
        <f>I1348*$O1348/ref!$B$3</f>
        <v>-59.533898385416741</v>
      </c>
      <c r="T1348">
        <f>K1348*$O1348/ref!$B$3</f>
        <v>-572.71688891280348</v>
      </c>
      <c r="U1348">
        <f>L1348*$O1348/ref!$B$3</f>
        <v>219.69597712824154</v>
      </c>
      <c r="V1348">
        <f>N1348*$O1348/ref!$B$3</f>
        <v>464.78731563671676</v>
      </c>
      <c r="W1348">
        <f t="shared" si="226"/>
        <v>4</v>
      </c>
      <c r="X1348" t="str">
        <f t="shared" si="227"/>
        <v>4 1977</v>
      </c>
      <c r="AB1348" s="1"/>
    </row>
    <row r="1349" spans="1:28" x14ac:dyDescent="0.3">
      <c r="A1349">
        <v>450</v>
      </c>
      <c r="B1349">
        <v>1</v>
      </c>
      <c r="C1349">
        <f>RS_wells_scenario_1_bgw!C1349-RS_wells_baseline_bgw!C1349</f>
        <v>-342963.74180000275</v>
      </c>
      <c r="D1349">
        <f>RS_wells_scenario_1_bgw!D1349-RS_wells_baseline_bgw!D1349</f>
        <v>-18.445900000049733</v>
      </c>
      <c r="E1349">
        <f>RS_wells_scenario_1_bgw!E1349-RS_wells_baseline_bgw!E1349</f>
        <v>-680578.08999999985</v>
      </c>
      <c r="F1349">
        <f>RS_wells_scenario_1_bgw!F1349-RS_wells_baseline_bgw!F1349</f>
        <v>0</v>
      </c>
      <c r="G1349">
        <f>RS_wells_scenario_1_bgw!G1349-RS_wells_baseline_bgw!G1349</f>
        <v>0</v>
      </c>
      <c r="H1349" s="19">
        <f>RS_wells_scenario_1_bgw!H1349-RS_wells_baseline_bgw!H1349</f>
        <v>-209327.57520000637</v>
      </c>
      <c r="I1349">
        <f>RS_wells_scenario_1_bgw!I1349-RS_wells_baseline_bgw!I1349</f>
        <v>-238178.95080006123</v>
      </c>
      <c r="J1349">
        <f>RS_wells_scenario_1_bgw!J1349-RS_wells_baseline_bgw!J1349</f>
        <v>197.66600000020117</v>
      </c>
      <c r="K1349">
        <f>RS_wells_scenario_1_bgw!K1349-RS_wells_baseline_bgw!K1349</f>
        <v>-3840448.099999994</v>
      </c>
      <c r="L1349">
        <f>RS_wells_scenario_1_bgw!L1349-RS_wells_baseline_bgw!L1349</f>
        <v>644866.38190000132</v>
      </c>
      <c r="M1349">
        <f>RS_wells_scenario_1_bgw!M1349-RS_wells_baseline_bgw!M1349</f>
        <v>0</v>
      </c>
      <c r="N1349">
        <f>RS_wells_scenario_1_bgw!N1349-RS_wells_baseline_bgw!N1349</f>
        <v>2147943.4713999927</v>
      </c>
      <c r="O1349">
        <v>10.145833333333334</v>
      </c>
      <c r="P1349">
        <f t="shared" si="228"/>
        <v>1977</v>
      </c>
      <c r="Q1349" s="2">
        <f t="shared" si="229"/>
        <v>28256.583333332022</v>
      </c>
      <c r="R1349">
        <f t="shared" si="230"/>
        <v>-54.003918593356218</v>
      </c>
      <c r="S1349">
        <f>I1349*$O1349/ref!$B$3</f>
        <v>-55.475756159908656</v>
      </c>
      <c r="T1349">
        <f>K1349*$O1349/ref!$B$3</f>
        <v>-894.50290054904985</v>
      </c>
      <c r="U1349">
        <f>L1349*$O1349/ref!$B$3</f>
        <v>150.19988138262391</v>
      </c>
      <c r="V1349">
        <f>N1349*$O1349/ref!$B$3</f>
        <v>500.29101171363084</v>
      </c>
      <c r="W1349">
        <f t="shared" ref="W1349:W1412" si="231">MOD(A1349-2,12)+1</f>
        <v>5</v>
      </c>
      <c r="X1349" t="str">
        <f t="shared" ref="X1349:X1412" si="232">W1349&amp;" "&amp;P1349</f>
        <v>5 1977</v>
      </c>
      <c r="AB1349" s="1"/>
    </row>
    <row r="1350" spans="1:28" x14ac:dyDescent="0.3">
      <c r="A1350">
        <v>450</v>
      </c>
      <c r="B1350">
        <v>2</v>
      </c>
      <c r="C1350">
        <f>RS_wells_scenario_1_bgw!C1350-RS_wells_baseline_bgw!C1350</f>
        <v>-265494.93429999799</v>
      </c>
      <c r="D1350">
        <f>RS_wells_scenario_1_bgw!D1350-RS_wells_baseline_bgw!D1350</f>
        <v>-18.604599999962375</v>
      </c>
      <c r="E1350">
        <f>RS_wells_scenario_1_bgw!E1350-RS_wells_baseline_bgw!E1350</f>
        <v>-680578.08999999985</v>
      </c>
      <c r="F1350">
        <f>RS_wells_scenario_1_bgw!F1350-RS_wells_baseline_bgw!F1350</f>
        <v>0</v>
      </c>
      <c r="G1350">
        <f>RS_wells_scenario_1_bgw!G1350-RS_wells_baseline_bgw!G1350</f>
        <v>0</v>
      </c>
      <c r="H1350" s="19">
        <f>RS_wells_scenario_1_bgw!H1350-RS_wells_baseline_bgw!H1350</f>
        <v>-149347.02109999955</v>
      </c>
      <c r="I1350">
        <f>RS_wells_scenario_1_bgw!I1350-RS_wells_baseline_bgw!I1350</f>
        <v>-192066.87880003452</v>
      </c>
      <c r="J1350">
        <f>RS_wells_scenario_1_bgw!J1350-RS_wells_baseline_bgw!J1350</f>
        <v>191.59269999992102</v>
      </c>
      <c r="K1350">
        <f>RS_wells_scenario_1_bgw!K1350-RS_wells_baseline_bgw!K1350</f>
        <v>-3840448.099999994</v>
      </c>
      <c r="L1350">
        <f>RS_wells_scenario_1_bgw!L1350-RS_wells_baseline_bgw!L1350</f>
        <v>646400.1724999994</v>
      </c>
      <c r="M1350">
        <f>RS_wells_scenario_1_bgw!M1350-RS_wells_baseline_bgw!M1350</f>
        <v>0</v>
      </c>
      <c r="N1350">
        <f>RS_wells_scenario_1_bgw!N1350-RS_wells_baseline_bgw!N1350</f>
        <v>2257769.4486999959</v>
      </c>
      <c r="O1350">
        <v>10.145833333333334</v>
      </c>
      <c r="P1350">
        <f t="shared" si="228"/>
        <v>1977</v>
      </c>
      <c r="Q1350" s="2">
        <f t="shared" si="229"/>
        <v>28266.729166665355</v>
      </c>
      <c r="R1350">
        <f t="shared" si="230"/>
        <v>-55.145852687285121</v>
      </c>
      <c r="S1350">
        <f>I1350*$O1350/ref!$B$3</f>
        <v>-44.735503699694299</v>
      </c>
      <c r="T1350">
        <f>K1350*$O1350/ref!$B$3</f>
        <v>-894.50290054904985</v>
      </c>
      <c r="U1350">
        <f>L1350*$O1350/ref!$B$3</f>
        <v>150.55712618969034</v>
      </c>
      <c r="V1350">
        <f>N1350*$O1350/ref!$B$3</f>
        <v>525.87127023879805</v>
      </c>
      <c r="W1350">
        <f t="shared" si="231"/>
        <v>5</v>
      </c>
      <c r="X1350" t="str">
        <f t="shared" si="232"/>
        <v>5 1977</v>
      </c>
      <c r="AB1350" s="1"/>
    </row>
    <row r="1351" spans="1:28" x14ac:dyDescent="0.3">
      <c r="A1351">
        <v>450</v>
      </c>
      <c r="B1351">
        <v>3</v>
      </c>
      <c r="C1351">
        <f>RS_wells_scenario_1_bgw!C1351-RS_wells_baseline_bgw!C1351</f>
        <v>-215272.90700000152</v>
      </c>
      <c r="D1351">
        <f>RS_wells_scenario_1_bgw!D1351-RS_wells_baseline_bgw!D1351</f>
        <v>-18.760499999974854</v>
      </c>
      <c r="E1351">
        <f>RS_wells_scenario_1_bgw!E1351-RS_wells_baseline_bgw!E1351</f>
        <v>-680578.08999999985</v>
      </c>
      <c r="F1351">
        <f>RS_wells_scenario_1_bgw!F1351-RS_wells_baseline_bgw!F1351</f>
        <v>0</v>
      </c>
      <c r="G1351">
        <f>RS_wells_scenario_1_bgw!G1351-RS_wells_baseline_bgw!G1351</f>
        <v>0</v>
      </c>
      <c r="H1351" s="19">
        <f>RS_wells_scenario_1_bgw!H1351-RS_wells_baseline_bgw!H1351</f>
        <v>-101166.39599999785</v>
      </c>
      <c r="I1351">
        <f>RS_wells_scenario_1_bgw!I1351-RS_wells_baseline_bgw!I1351</f>
        <v>-129347.5637999773</v>
      </c>
      <c r="J1351">
        <f>RS_wells_scenario_1_bgw!J1351-RS_wells_baseline_bgw!J1351</f>
        <v>186.2707000002265</v>
      </c>
      <c r="K1351">
        <f>RS_wells_scenario_1_bgw!K1351-RS_wells_baseline_bgw!K1351</f>
        <v>-3840448.099999994</v>
      </c>
      <c r="L1351">
        <f>RS_wells_scenario_1_bgw!L1351-RS_wells_baseline_bgw!L1351</f>
        <v>647526.19820000231</v>
      </c>
      <c r="M1351">
        <f>RS_wells_scenario_1_bgw!M1351-RS_wells_baseline_bgw!M1351</f>
        <v>0</v>
      </c>
      <c r="N1351">
        <f>RS_wells_scenario_1_bgw!N1351-RS_wells_baseline_bgw!N1351</f>
        <v>2314106.2752000093</v>
      </c>
      <c r="O1351">
        <v>10.145833333333334</v>
      </c>
      <c r="P1351">
        <f t="shared" si="228"/>
        <v>1977</v>
      </c>
      <c r="Q1351" s="2">
        <f t="shared" si="229"/>
        <v>28276.874999998687</v>
      </c>
      <c r="R1351">
        <f t="shared" si="230"/>
        <v>-55.33270724398642</v>
      </c>
      <c r="S1351">
        <f>I1351*$O1351/ref!$B$3</f>
        <v>-30.127153911553485</v>
      </c>
      <c r="T1351">
        <f>K1351*$O1351/ref!$B$3</f>
        <v>-894.50290054904985</v>
      </c>
      <c r="U1351">
        <f>L1351*$O1351/ref!$B$3</f>
        <v>150.81939591148279</v>
      </c>
      <c r="V1351">
        <f>N1351*$O1351/ref!$B$3</f>
        <v>538.9930345224999</v>
      </c>
      <c r="W1351">
        <f t="shared" si="231"/>
        <v>5</v>
      </c>
      <c r="X1351" t="str">
        <f t="shared" si="232"/>
        <v>5 1977</v>
      </c>
      <c r="AB1351" s="1"/>
    </row>
    <row r="1352" spans="1:28" x14ac:dyDescent="0.3">
      <c r="A1352">
        <v>451</v>
      </c>
      <c r="B1352">
        <v>1</v>
      </c>
      <c r="C1352">
        <f>RS_wells_scenario_1_bgw!C1352-RS_wells_baseline_bgw!C1352</f>
        <v>-2102029.2457000017</v>
      </c>
      <c r="D1352">
        <f>RS_wells_scenario_1_bgw!D1352-RS_wells_baseline_bgw!D1352</f>
        <v>-18.900699999998324</v>
      </c>
      <c r="E1352">
        <f>RS_wells_scenario_1_bgw!E1352-RS_wells_baseline_bgw!E1352</f>
        <v>-1620751.7299999967</v>
      </c>
      <c r="F1352">
        <f>RS_wells_scenario_1_bgw!F1352-RS_wells_baseline_bgw!F1352</f>
        <v>0</v>
      </c>
      <c r="G1352">
        <f>RS_wells_scenario_1_bgw!G1352-RS_wells_baseline_bgw!G1352</f>
        <v>0</v>
      </c>
      <c r="H1352" s="19">
        <f>RS_wells_scenario_1_bgw!H1352-RS_wells_baseline_bgw!H1352</f>
        <v>-162120.17369999737</v>
      </c>
      <c r="I1352">
        <f>RS_wells_scenario_1_bgw!I1352-RS_wells_baseline_bgw!I1352</f>
        <v>1420357.2010999918</v>
      </c>
      <c r="J1352">
        <f>RS_wells_scenario_1_bgw!J1352-RS_wells_baseline_bgw!J1352</f>
        <v>180.7409000005573</v>
      </c>
      <c r="K1352">
        <f>RS_wells_scenario_1_bgw!K1352-RS_wells_baseline_bgw!K1352</f>
        <v>-9107342.2999999821</v>
      </c>
      <c r="L1352">
        <f>RS_wells_scenario_1_bgw!L1352-RS_wells_baseline_bgw!L1352</f>
        <v>1638758.3740999997</v>
      </c>
      <c r="M1352">
        <f>RS_wells_scenario_1_bgw!M1352-RS_wells_baseline_bgw!M1352</f>
        <v>0</v>
      </c>
      <c r="N1352">
        <f>RS_wells_scenario_1_bgw!N1352-RS_wells_baseline_bgw!N1352</f>
        <v>2179330.4056999981</v>
      </c>
      <c r="O1352">
        <v>10.145833333333334</v>
      </c>
      <c r="P1352">
        <f t="shared" si="228"/>
        <v>1977</v>
      </c>
      <c r="Q1352" s="2">
        <f t="shared" si="229"/>
        <v>28287.020833332019</v>
      </c>
      <c r="R1352">
        <f t="shared" si="230"/>
        <v>-53.641479482245032</v>
      </c>
      <c r="S1352">
        <f>I1352*$O1352/ref!$B$3</f>
        <v>330.8243213076293</v>
      </c>
      <c r="T1352">
        <f>K1352*$O1352/ref!$B$3</f>
        <v>-2121.2483261114899</v>
      </c>
      <c r="U1352">
        <f>L1352*$O1352/ref!$B$3</f>
        <v>381.69351095553066</v>
      </c>
      <c r="V1352">
        <f>N1352*$O1352/ref!$B$3</f>
        <v>507.60153981859276</v>
      </c>
      <c r="W1352">
        <f t="shared" si="231"/>
        <v>6</v>
      </c>
      <c r="X1352" t="str">
        <f t="shared" si="232"/>
        <v>6 1977</v>
      </c>
      <c r="AB1352" s="1"/>
    </row>
    <row r="1353" spans="1:28" x14ac:dyDescent="0.3">
      <c r="A1353">
        <v>451</v>
      </c>
      <c r="B1353">
        <v>2</v>
      </c>
      <c r="C1353">
        <f>RS_wells_scenario_1_bgw!C1353-RS_wells_baseline_bgw!C1353</f>
        <v>-1960928.7806000113</v>
      </c>
      <c r="D1353">
        <f>RS_wells_scenario_1_bgw!D1353-RS_wells_baseline_bgw!D1353</f>
        <v>-18.879599999985658</v>
      </c>
      <c r="E1353">
        <f>RS_wells_scenario_1_bgw!E1353-RS_wells_baseline_bgw!E1353</f>
        <v>-1620751.7299999967</v>
      </c>
      <c r="F1353">
        <f>RS_wells_scenario_1_bgw!F1353-RS_wells_baseline_bgw!F1353</f>
        <v>0</v>
      </c>
      <c r="G1353">
        <f>RS_wells_scenario_1_bgw!G1353-RS_wells_baseline_bgw!G1353</f>
        <v>0</v>
      </c>
      <c r="H1353" s="19">
        <f>RS_wells_scenario_1_bgw!H1353-RS_wells_baseline_bgw!H1353</f>
        <v>-223122.94389999658</v>
      </c>
      <c r="I1353">
        <f>RS_wells_scenario_1_bgw!I1353-RS_wells_baseline_bgw!I1353</f>
        <v>1572667.3412999809</v>
      </c>
      <c r="J1353">
        <f>RS_wells_scenario_1_bgw!J1353-RS_wells_baseline_bgw!J1353</f>
        <v>176.05050000082701</v>
      </c>
      <c r="K1353">
        <f>RS_wells_scenario_1_bgw!K1353-RS_wells_baseline_bgw!K1353</f>
        <v>-9107342.2999999821</v>
      </c>
      <c r="L1353">
        <f>RS_wells_scenario_1_bgw!L1353-RS_wells_baseline_bgw!L1353</f>
        <v>1611712.3822999895</v>
      </c>
      <c r="M1353">
        <f>RS_wells_scenario_1_bgw!M1353-RS_wells_baseline_bgw!M1353</f>
        <v>0</v>
      </c>
      <c r="N1353">
        <f>RS_wells_scenario_1_bgw!N1353-RS_wells_baseline_bgw!N1353</f>
        <v>2107962.7325999886</v>
      </c>
      <c r="O1353">
        <v>10.145833333333334</v>
      </c>
      <c r="P1353">
        <f t="shared" si="228"/>
        <v>1977</v>
      </c>
      <c r="Q1353" s="2">
        <f t="shared" si="229"/>
        <v>28297.166666665351</v>
      </c>
      <c r="R1353">
        <f t="shared" si="230"/>
        <v>-53.404024662084424</v>
      </c>
      <c r="S1353">
        <f>I1353*$O1353/ref!$B$3</f>
        <v>366.2998331865486</v>
      </c>
      <c r="T1353">
        <f>K1353*$O1353/ref!$B$3</f>
        <v>-2121.2483261114899</v>
      </c>
      <c r="U1353">
        <f>L1353*$O1353/ref!$B$3</f>
        <v>375.39405904695388</v>
      </c>
      <c r="V1353">
        <f>N1353*$O1353/ref!$B$3</f>
        <v>490.9788465986544</v>
      </c>
      <c r="W1353">
        <f t="shared" si="231"/>
        <v>6</v>
      </c>
      <c r="X1353" t="str">
        <f t="shared" si="232"/>
        <v>6 1977</v>
      </c>
      <c r="AB1353" s="1"/>
    </row>
    <row r="1354" spans="1:28" x14ac:dyDescent="0.3">
      <c r="A1354">
        <v>451</v>
      </c>
      <c r="B1354">
        <v>3</v>
      </c>
      <c r="C1354">
        <f>RS_wells_scenario_1_bgw!C1354-RS_wells_baseline_bgw!C1354</f>
        <v>-1899692.2541999966</v>
      </c>
      <c r="D1354">
        <f>RS_wells_scenario_1_bgw!D1354-RS_wells_baseline_bgw!D1354</f>
        <v>-19.009799999999814</v>
      </c>
      <c r="E1354">
        <f>RS_wells_scenario_1_bgw!E1354-RS_wells_baseline_bgw!E1354</f>
        <v>-1620751.7299999967</v>
      </c>
      <c r="F1354">
        <f>RS_wells_scenario_1_bgw!F1354-RS_wells_baseline_bgw!F1354</f>
        <v>0</v>
      </c>
      <c r="G1354">
        <f>RS_wells_scenario_1_bgw!G1354-RS_wells_baseline_bgw!G1354</f>
        <v>0</v>
      </c>
      <c r="H1354" s="19">
        <f>RS_wells_scenario_1_bgw!H1354-RS_wells_baseline_bgw!H1354</f>
        <v>-238095.09099999815</v>
      </c>
      <c r="I1354">
        <f>RS_wells_scenario_1_bgw!I1354-RS_wells_baseline_bgw!I1354</f>
        <v>1667384.8286000192</v>
      </c>
      <c r="J1354">
        <f>RS_wells_scenario_1_bgw!J1354-RS_wells_baseline_bgw!J1354</f>
        <v>171.79789999965578</v>
      </c>
      <c r="K1354">
        <f>RS_wells_scenario_1_bgw!K1354-RS_wells_baseline_bgw!K1354</f>
        <v>-9107342.2999999821</v>
      </c>
      <c r="L1354">
        <f>RS_wells_scenario_1_bgw!L1354-RS_wells_baseline_bgw!L1354</f>
        <v>1590064.3401000053</v>
      </c>
      <c r="M1354">
        <f>RS_wells_scenario_1_bgw!M1354-RS_wells_baseline_bgw!M1354</f>
        <v>0</v>
      </c>
      <c r="N1354">
        <f>RS_wells_scenario_1_bgw!N1354-RS_wells_baseline_bgw!N1354</f>
        <v>2077480.618599996</v>
      </c>
      <c r="O1354">
        <v>10.145833333333334</v>
      </c>
      <c r="P1354">
        <f t="shared" si="228"/>
        <v>1977</v>
      </c>
      <c r="Q1354" s="2">
        <f t="shared" si="229"/>
        <v>28307.312499998683</v>
      </c>
      <c r="R1354">
        <f t="shared" si="230"/>
        <v>-53.048698959908229</v>
      </c>
      <c r="S1354">
        <f>I1354*$O1354/ref!$B$3</f>
        <v>388.36107836327739</v>
      </c>
      <c r="T1354">
        <f>K1354*$O1354/ref!$B$3</f>
        <v>-2121.2483261114899</v>
      </c>
      <c r="U1354">
        <f>L1354*$O1354/ref!$B$3</f>
        <v>370.35187750071862</v>
      </c>
      <c r="V1354">
        <f>N1354*$O1354/ref!$B$3</f>
        <v>483.87906587570694</v>
      </c>
      <c r="W1354">
        <f t="shared" si="231"/>
        <v>6</v>
      </c>
      <c r="X1354" t="str">
        <f t="shared" si="232"/>
        <v>6 1977</v>
      </c>
      <c r="AB1354" s="1"/>
    </row>
    <row r="1355" spans="1:28" x14ac:dyDescent="0.3">
      <c r="A1355">
        <v>452</v>
      </c>
      <c r="B1355">
        <v>1</v>
      </c>
      <c r="C1355">
        <f>RS_wells_scenario_1_bgw!C1355-RS_wells_baseline_bgw!C1355</f>
        <v>-17917499.086800039</v>
      </c>
      <c r="D1355">
        <f>RS_wells_scenario_1_bgw!D1355-RS_wells_baseline_bgw!D1355</f>
        <v>-19.070599999977276</v>
      </c>
      <c r="E1355">
        <f>RS_wells_scenario_1_bgw!E1355-RS_wells_baseline_bgw!E1355</f>
        <v>-4981262.7199999988</v>
      </c>
      <c r="F1355">
        <f>RS_wells_scenario_1_bgw!F1355-RS_wells_baseline_bgw!F1355</f>
        <v>0</v>
      </c>
      <c r="G1355">
        <f>RS_wells_scenario_1_bgw!G1355-RS_wells_baseline_bgw!G1355</f>
        <v>0</v>
      </c>
      <c r="H1355" s="19">
        <f>RS_wells_scenario_1_bgw!H1355-RS_wells_baseline_bgw!H1355</f>
        <v>-349489.55910000205</v>
      </c>
      <c r="I1355">
        <f>RS_wells_scenario_1_bgw!I1355-RS_wells_baseline_bgw!I1355</f>
        <v>620574.3049999997</v>
      </c>
      <c r="J1355">
        <f>RS_wells_scenario_1_bgw!J1355-RS_wells_baseline_bgw!J1355</f>
        <v>166.06020000018179</v>
      </c>
      <c r="K1355">
        <f>RS_wells_scenario_1_bgw!K1355-RS_wells_baseline_bgw!K1355</f>
        <v>-27933072.349999964</v>
      </c>
      <c r="L1355">
        <f>RS_wells_scenario_1_bgw!L1355-RS_wells_baseline_bgw!L1355</f>
        <v>2088435.03549999</v>
      </c>
      <c r="M1355">
        <f>RS_wells_scenario_1_bgw!M1355-RS_wells_baseline_bgw!M1355</f>
        <v>0</v>
      </c>
      <c r="N1355">
        <f>RS_wells_scenario_1_bgw!N1355-RS_wells_baseline_bgw!N1355</f>
        <v>1967660.1715999991</v>
      </c>
      <c r="O1355">
        <v>10.145833333333334</v>
      </c>
      <c r="P1355">
        <f t="shared" si="228"/>
        <v>1977</v>
      </c>
      <c r="Q1355" s="2">
        <f t="shared" si="229"/>
        <v>28317.458333332015</v>
      </c>
      <c r="R1355">
        <f t="shared" si="230"/>
        <v>-53.084759008018352</v>
      </c>
      <c r="S1355">
        <f>I1355*$O1355/ref!$B$3</f>
        <v>144.54186109915437</v>
      </c>
      <c r="T1355">
        <f>K1355*$O1355/ref!$B$3</f>
        <v>-6506.0674139357507</v>
      </c>
      <c r="U1355">
        <f>L1355*$O1355/ref!$B$3</f>
        <v>486.43052795401707</v>
      </c>
      <c r="V1355">
        <f>N1355*$O1355/ref!$B$3</f>
        <v>458.3000954474669</v>
      </c>
      <c r="W1355">
        <f t="shared" si="231"/>
        <v>7</v>
      </c>
      <c r="X1355" t="str">
        <f t="shared" si="232"/>
        <v>7 1977</v>
      </c>
      <c r="AB1355" s="1"/>
    </row>
    <row r="1356" spans="1:28" x14ac:dyDescent="0.3">
      <c r="A1356">
        <v>452</v>
      </c>
      <c r="B1356">
        <v>2</v>
      </c>
      <c r="C1356">
        <f>RS_wells_scenario_1_bgw!C1356-RS_wells_baseline_bgw!C1356</f>
        <v>-18097088.030299962</v>
      </c>
      <c r="D1356">
        <f>RS_wells_scenario_1_bgw!D1356-RS_wells_baseline_bgw!D1356</f>
        <v>-19.133700000005774</v>
      </c>
      <c r="E1356">
        <f>RS_wells_scenario_1_bgw!E1356-RS_wells_baseline_bgw!E1356</f>
        <v>-4981262.7199999988</v>
      </c>
      <c r="F1356">
        <f>RS_wells_scenario_1_bgw!F1356-RS_wells_baseline_bgw!F1356</f>
        <v>0</v>
      </c>
      <c r="G1356">
        <f>RS_wells_scenario_1_bgw!G1356-RS_wells_baseline_bgw!G1356</f>
        <v>0</v>
      </c>
      <c r="H1356" s="19">
        <f>RS_wells_scenario_1_bgw!H1356-RS_wells_baseline_bgw!H1356</f>
        <v>-295682.31419999897</v>
      </c>
      <c r="I1356">
        <f>RS_wells_scenario_1_bgw!I1356-RS_wells_baseline_bgw!I1356</f>
        <v>537234.0708000008</v>
      </c>
      <c r="J1356">
        <f>RS_wells_scenario_1_bgw!J1356-RS_wells_baseline_bgw!J1356</f>
        <v>161.14070000033826</v>
      </c>
      <c r="K1356">
        <f>RS_wells_scenario_1_bgw!K1356-RS_wells_baseline_bgw!K1356</f>
        <v>-27933072.349999964</v>
      </c>
      <c r="L1356">
        <f>RS_wells_scenario_1_bgw!L1356-RS_wells_baseline_bgw!L1356</f>
        <v>2099680.1423999965</v>
      </c>
      <c r="M1356">
        <f>RS_wells_scenario_1_bgw!M1356-RS_wells_baseline_bgw!M1356</f>
        <v>0</v>
      </c>
      <c r="N1356">
        <f>RS_wells_scenario_1_bgw!N1356-RS_wells_baseline_bgw!N1356</f>
        <v>1906185.6551000029</v>
      </c>
      <c r="O1356">
        <v>10.145833333333334</v>
      </c>
      <c r="P1356">
        <f t="shared" si="228"/>
        <v>1977</v>
      </c>
      <c r="Q1356" s="2">
        <f t="shared" si="229"/>
        <v>28327.604166665347</v>
      </c>
      <c r="R1356">
        <f t="shared" si="230"/>
        <v>-50.443710636884347</v>
      </c>
      <c r="S1356">
        <f>I1356*$O1356/ref!$B$3</f>
        <v>125.13056343721324</v>
      </c>
      <c r="T1356">
        <f>K1356*$O1356/ref!$B$3</f>
        <v>-6506.0674139357507</v>
      </c>
      <c r="U1356">
        <f>L1356*$O1356/ref!$B$3</f>
        <v>489.04969646694133</v>
      </c>
      <c r="V1356">
        <f>N1356*$O1356/ref!$B$3</f>
        <v>443.98167950035463</v>
      </c>
      <c r="W1356">
        <f t="shared" si="231"/>
        <v>7</v>
      </c>
      <c r="X1356" t="str">
        <f t="shared" si="232"/>
        <v>7 1977</v>
      </c>
      <c r="AB1356" s="1"/>
    </row>
    <row r="1357" spans="1:28" x14ac:dyDescent="0.3">
      <c r="A1357">
        <v>452</v>
      </c>
      <c r="B1357">
        <v>3</v>
      </c>
      <c r="C1357">
        <f>RS_wells_scenario_1_bgw!C1357-RS_wells_baseline_bgw!C1357</f>
        <v>-18211726.074000001</v>
      </c>
      <c r="D1357">
        <f>RS_wells_scenario_1_bgw!D1357-RS_wells_baseline_bgw!D1357</f>
        <v>-19.355500000005122</v>
      </c>
      <c r="E1357">
        <f>RS_wells_scenario_1_bgw!E1357-RS_wells_baseline_bgw!E1357</f>
        <v>-4981262.7199999988</v>
      </c>
      <c r="F1357">
        <f>RS_wells_scenario_1_bgw!F1357-RS_wells_baseline_bgw!F1357</f>
        <v>0</v>
      </c>
      <c r="G1357">
        <f>RS_wells_scenario_1_bgw!G1357-RS_wells_baseline_bgw!G1357</f>
        <v>0</v>
      </c>
      <c r="H1357" s="19">
        <f>RS_wells_scenario_1_bgw!H1357-RS_wells_baseline_bgw!H1357</f>
        <v>-191546.99529999495</v>
      </c>
      <c r="I1357">
        <f>RS_wells_scenario_1_bgw!I1357-RS_wells_baseline_bgw!I1357</f>
        <v>501605.29600000009</v>
      </c>
      <c r="J1357">
        <f>RS_wells_scenario_1_bgw!J1357-RS_wells_baseline_bgw!J1357</f>
        <v>156.77359999995679</v>
      </c>
      <c r="K1357">
        <f>RS_wells_scenario_1_bgw!K1357-RS_wells_baseline_bgw!K1357</f>
        <v>-27933072.349999964</v>
      </c>
      <c r="L1357">
        <f>RS_wells_scenario_1_bgw!L1357-RS_wells_baseline_bgw!L1357</f>
        <v>2130321.9744000137</v>
      </c>
      <c r="M1357">
        <f>RS_wells_scenario_1_bgw!M1357-RS_wells_baseline_bgw!M1357</f>
        <v>0</v>
      </c>
      <c r="N1357">
        <f>RS_wells_scenario_1_bgw!N1357-RS_wells_baseline_bgw!N1357</f>
        <v>1886101.3315000013</v>
      </c>
      <c r="O1357">
        <v>10.145833333333334</v>
      </c>
      <c r="P1357">
        <f t="shared" si="228"/>
        <v>1977</v>
      </c>
      <c r="Q1357" s="2">
        <f t="shared" si="229"/>
        <v>28337.749999998679</v>
      </c>
      <c r="R1357">
        <f t="shared" si="230"/>
        <v>-47.597899812141954</v>
      </c>
      <c r="S1357">
        <f>I1357*$O1357/ref!$B$3</f>
        <v>116.83204160544844</v>
      </c>
      <c r="T1357">
        <f>K1357*$O1357/ref!$B$3</f>
        <v>-6506.0674139357507</v>
      </c>
      <c r="U1357">
        <f>L1357*$O1357/ref!$B$3</f>
        <v>496.18667811295086</v>
      </c>
      <c r="V1357">
        <f>N1357*$O1357/ref!$B$3</f>
        <v>439.3037134797313</v>
      </c>
      <c r="W1357">
        <f t="shared" si="231"/>
        <v>7</v>
      </c>
      <c r="X1357" t="str">
        <f t="shared" si="232"/>
        <v>7 1977</v>
      </c>
      <c r="AB1357" s="1"/>
    </row>
    <row r="1358" spans="1:28" x14ac:dyDescent="0.3">
      <c r="A1358">
        <v>453</v>
      </c>
      <c r="B1358">
        <v>1</v>
      </c>
      <c r="C1358">
        <f>RS_wells_scenario_1_bgw!C1358-RS_wells_baseline_bgw!C1358</f>
        <v>-7011563.4191999733</v>
      </c>
      <c r="D1358">
        <f>RS_wells_scenario_1_bgw!D1358-RS_wells_baseline_bgw!D1358</f>
        <v>-19.324199999973644</v>
      </c>
      <c r="E1358">
        <f>RS_wells_scenario_1_bgw!E1358-RS_wells_baseline_bgw!E1358</f>
        <v>-5467456.8900000006</v>
      </c>
      <c r="F1358">
        <f>RS_wells_scenario_1_bgw!F1358-RS_wells_baseline_bgw!F1358</f>
        <v>0</v>
      </c>
      <c r="G1358">
        <f>RS_wells_scenario_1_bgw!G1358-RS_wells_baseline_bgw!G1358</f>
        <v>0</v>
      </c>
      <c r="H1358" s="19">
        <f>RS_wells_scenario_1_bgw!H1358-RS_wells_baseline_bgw!H1358</f>
        <v>-507943.40479999781</v>
      </c>
      <c r="I1358">
        <f>RS_wells_scenario_1_bgw!I1358-RS_wells_baseline_bgw!I1358</f>
        <v>14512366.997599959</v>
      </c>
      <c r="J1358">
        <f>RS_wells_scenario_1_bgw!J1358-RS_wells_baseline_bgw!J1358</f>
        <v>155.28329999931157</v>
      </c>
      <c r="K1358">
        <f>RS_wells_scenario_1_bgw!K1358-RS_wells_baseline_bgw!K1358</f>
        <v>-30656754.00999999</v>
      </c>
      <c r="L1358">
        <f>RS_wells_scenario_1_bgw!L1358-RS_wells_baseline_bgw!L1358</f>
        <v>821678.87109999917</v>
      </c>
      <c r="M1358">
        <f>RS_wells_scenario_1_bgw!M1358-RS_wells_baseline_bgw!M1358</f>
        <v>0</v>
      </c>
      <c r="N1358">
        <f>RS_wells_scenario_1_bgw!N1358-RS_wells_baseline_bgw!N1358</f>
        <v>2322199.2731000036</v>
      </c>
      <c r="O1358">
        <v>10.145833333333334</v>
      </c>
      <c r="P1358">
        <f t="shared" si="228"/>
        <v>1977</v>
      </c>
      <c r="Q1358" s="2">
        <f t="shared" si="229"/>
        <v>28347.895833332012</v>
      </c>
      <c r="R1358">
        <f t="shared" si="230"/>
        <v>-64.837174751431874</v>
      </c>
      <c r="S1358">
        <f>I1358*$O1358/ref!$B$3</f>
        <v>3380.166593889262</v>
      </c>
      <c r="T1358">
        <f>K1358*$O1358/ref!$B$3</f>
        <v>-7140.4572251253039</v>
      </c>
      <c r="U1358">
        <f>L1358*$O1358/ref!$B$3</f>
        <v>191.3823893411863</v>
      </c>
      <c r="V1358">
        <f>N1358*$O1358/ref!$B$3</f>
        <v>540.87802552021242</v>
      </c>
      <c r="W1358">
        <f t="shared" si="231"/>
        <v>8</v>
      </c>
      <c r="X1358" t="str">
        <f t="shared" si="232"/>
        <v>8 1977</v>
      </c>
      <c r="AB1358" s="1"/>
    </row>
    <row r="1359" spans="1:28" x14ac:dyDescent="0.3">
      <c r="A1359">
        <v>453</v>
      </c>
      <c r="B1359">
        <v>2</v>
      </c>
      <c r="C1359">
        <f>RS_wells_scenario_1_bgw!C1359-RS_wells_baseline_bgw!C1359</f>
        <v>-6123161.8959999979</v>
      </c>
      <c r="D1359">
        <f>RS_wells_scenario_1_bgw!D1359-RS_wells_baseline_bgw!D1359</f>
        <v>-19.447800000023562</v>
      </c>
      <c r="E1359">
        <f>RS_wells_scenario_1_bgw!E1359-RS_wells_baseline_bgw!E1359</f>
        <v>-5467456.8900000006</v>
      </c>
      <c r="F1359">
        <f>RS_wells_scenario_1_bgw!F1359-RS_wells_baseline_bgw!F1359</f>
        <v>0</v>
      </c>
      <c r="G1359">
        <f>RS_wells_scenario_1_bgw!G1359-RS_wells_baseline_bgw!G1359</f>
        <v>0</v>
      </c>
      <c r="H1359" s="19">
        <f>RS_wells_scenario_1_bgw!H1359-RS_wells_baseline_bgw!H1359</f>
        <v>-452690.16940000653</v>
      </c>
      <c r="I1359">
        <f>RS_wells_scenario_1_bgw!I1359-RS_wells_baseline_bgw!I1359</f>
        <v>15140092.746199965</v>
      </c>
      <c r="J1359">
        <f>RS_wells_scenario_1_bgw!J1359-RS_wells_baseline_bgw!J1359</f>
        <v>153.85159999970347</v>
      </c>
      <c r="K1359">
        <f>RS_wells_scenario_1_bgw!K1359-RS_wells_baseline_bgw!K1359</f>
        <v>-30656754.00999999</v>
      </c>
      <c r="L1359">
        <f>RS_wells_scenario_1_bgw!L1359-RS_wells_baseline_bgw!L1359</f>
        <v>869159.96379999816</v>
      </c>
      <c r="M1359">
        <f>RS_wells_scenario_1_bgw!M1359-RS_wells_baseline_bgw!M1359</f>
        <v>0</v>
      </c>
      <c r="N1359">
        <f>RS_wells_scenario_1_bgw!N1359-RS_wells_baseline_bgw!N1359</f>
        <v>2595332.924999997</v>
      </c>
      <c r="O1359">
        <v>10.145833333333334</v>
      </c>
      <c r="P1359">
        <f t="shared" si="228"/>
        <v>1977</v>
      </c>
      <c r="Q1359" s="2">
        <f t="shared" si="229"/>
        <v>28358.041666665344</v>
      </c>
      <c r="R1359">
        <f t="shared" si="230"/>
        <v>-69.828707775486905</v>
      </c>
      <c r="S1359">
        <f>I1359*$O1359/ref!$B$3</f>
        <v>3526.374142657342</v>
      </c>
      <c r="T1359">
        <f>K1359*$O1359/ref!$B$3</f>
        <v>-7140.4572251253039</v>
      </c>
      <c r="U1359">
        <f>L1359*$O1359/ref!$B$3</f>
        <v>202.44150901562935</v>
      </c>
      <c r="V1359">
        <f>N1359*$O1359/ref!$B$3</f>
        <v>604.49530077048826</v>
      </c>
      <c r="W1359">
        <f t="shared" si="231"/>
        <v>8</v>
      </c>
      <c r="X1359" t="str">
        <f t="shared" si="232"/>
        <v>8 1977</v>
      </c>
      <c r="AB1359" s="1"/>
    </row>
    <row r="1360" spans="1:28" x14ac:dyDescent="0.3">
      <c r="A1360">
        <v>453</v>
      </c>
      <c r="B1360">
        <v>3</v>
      </c>
      <c r="C1360">
        <f>RS_wells_scenario_1_bgw!C1360-RS_wells_baseline_bgw!C1360</f>
        <v>-5487593.6629999876</v>
      </c>
      <c r="D1360">
        <f>RS_wells_scenario_1_bgw!D1360-RS_wells_baseline_bgw!D1360</f>
        <v>-19.570899999991525</v>
      </c>
      <c r="E1360">
        <f>RS_wells_scenario_1_bgw!E1360-RS_wells_baseline_bgw!E1360</f>
        <v>-5467456.8900000006</v>
      </c>
      <c r="F1360">
        <f>RS_wells_scenario_1_bgw!F1360-RS_wells_baseline_bgw!F1360</f>
        <v>0</v>
      </c>
      <c r="G1360">
        <f>RS_wells_scenario_1_bgw!G1360-RS_wells_baseline_bgw!G1360</f>
        <v>0</v>
      </c>
      <c r="H1360" s="19">
        <f>RS_wells_scenario_1_bgw!H1360-RS_wells_baseline_bgw!H1360</f>
        <v>-393520.96630001068</v>
      </c>
      <c r="I1360">
        <f>RS_wells_scenario_1_bgw!I1360-RS_wells_baseline_bgw!I1360</f>
        <v>15581823.715600014</v>
      </c>
      <c r="J1360">
        <f>RS_wells_scenario_1_bgw!J1360-RS_wells_baseline_bgw!J1360</f>
        <v>152.60639999993145</v>
      </c>
      <c r="K1360">
        <f>RS_wells_scenario_1_bgw!K1360-RS_wells_baseline_bgw!K1360</f>
        <v>-30656754.00999999</v>
      </c>
      <c r="L1360">
        <f>RS_wells_scenario_1_bgw!L1360-RS_wells_baseline_bgw!L1360</f>
        <v>913993.02099999785</v>
      </c>
      <c r="M1360">
        <f>RS_wells_scenario_1_bgw!M1360-RS_wells_baseline_bgw!M1360</f>
        <v>0</v>
      </c>
      <c r="N1360">
        <f>RS_wells_scenario_1_bgw!N1360-RS_wells_baseline_bgw!N1360</f>
        <v>2804476.4513999969</v>
      </c>
      <c r="O1360">
        <v>10.145833333333334</v>
      </c>
      <c r="P1360">
        <f t="shared" si="228"/>
        <v>1977</v>
      </c>
      <c r="Q1360" s="2">
        <f t="shared" si="229"/>
        <v>28368.187499998676</v>
      </c>
      <c r="R1360">
        <f t="shared" si="230"/>
        <v>-73.264545651775663</v>
      </c>
      <c r="S1360">
        <f>I1360*$O1360/ref!$B$3</f>
        <v>3629.2604786009751</v>
      </c>
      <c r="T1360">
        <f>K1360*$O1360/ref!$B$3</f>
        <v>-7140.4572251253039</v>
      </c>
      <c r="U1360">
        <f>L1360*$O1360/ref!$B$3</f>
        <v>212.88385810137311</v>
      </c>
      <c r="V1360">
        <f>N1360*$O1360/ref!$B$3</f>
        <v>653.20823377324314</v>
      </c>
      <c r="W1360">
        <f t="shared" si="231"/>
        <v>8</v>
      </c>
      <c r="X1360" t="str">
        <f t="shared" si="232"/>
        <v>8 1977</v>
      </c>
      <c r="AB1360" s="1"/>
    </row>
    <row r="1361" spans="1:28" x14ac:dyDescent="0.3">
      <c r="A1361">
        <v>454</v>
      </c>
      <c r="B1361">
        <v>1</v>
      </c>
      <c r="C1361">
        <f>RS_wells_scenario_1_bgw!C1361-RS_wells_baseline_bgw!C1361</f>
        <v>-8691680.0061999559</v>
      </c>
      <c r="D1361">
        <f>RS_wells_scenario_1_bgw!D1361-RS_wells_baseline_bgw!D1361</f>
        <v>-19.691699999966659</v>
      </c>
      <c r="E1361">
        <f>RS_wells_scenario_1_bgw!E1361-RS_wells_baseline_bgw!E1361</f>
        <v>-2454272.6700000018</v>
      </c>
      <c r="F1361">
        <f>RS_wells_scenario_1_bgw!F1361-RS_wells_baseline_bgw!F1361</f>
        <v>0</v>
      </c>
      <c r="G1361">
        <f>RS_wells_scenario_1_bgw!G1361-RS_wells_baseline_bgw!G1361</f>
        <v>0</v>
      </c>
      <c r="H1361" s="19">
        <f>RS_wells_scenario_1_bgw!H1361-RS_wells_baseline_bgw!H1361</f>
        <v>-285642.19860000163</v>
      </c>
      <c r="I1361">
        <f>RS_wells_scenario_1_bgw!I1361-RS_wells_baseline_bgw!I1361</f>
        <v>-1672887.0495000035</v>
      </c>
      <c r="J1361">
        <f>RS_wells_scenario_1_bgw!J1361-RS_wells_baseline_bgw!J1361</f>
        <v>151.45010000001639</v>
      </c>
      <c r="K1361">
        <f>RS_wells_scenario_1_bgw!K1361-RS_wells_baseline_bgw!K1361</f>
        <v>-13776761.150000006</v>
      </c>
      <c r="L1361">
        <f>RS_wells_scenario_1_bgw!L1361-RS_wells_baseline_bgw!L1361</f>
        <v>1274079.3747999966</v>
      </c>
      <c r="M1361">
        <f>RS_wells_scenario_1_bgw!M1361-RS_wells_baseline_bgw!M1361</f>
        <v>0</v>
      </c>
      <c r="N1361">
        <f>RS_wells_scenario_1_bgw!N1361-RS_wells_baseline_bgw!N1361</f>
        <v>2749578.246299997</v>
      </c>
      <c r="O1361">
        <v>10.145833333333334</v>
      </c>
      <c r="P1361">
        <f t="shared" si="228"/>
        <v>1977</v>
      </c>
      <c r="Q1361" s="2">
        <f t="shared" si="229"/>
        <v>28378.333333332008</v>
      </c>
      <c r="R1361">
        <f t="shared" si="230"/>
        <v>-69.535405381443269</v>
      </c>
      <c r="S1361">
        <f>I1361*$O1361/ref!$B$3</f>
        <v>-389.64263520933855</v>
      </c>
      <c r="T1361">
        <f>K1361*$O1361/ref!$B$3</f>
        <v>-3208.8320133388829</v>
      </c>
      <c r="U1361">
        <f>L1361*$O1361/ref!$B$3</f>
        <v>296.75383356653577</v>
      </c>
      <c r="V1361">
        <f>N1361*$O1361/ref!$B$3</f>
        <v>640.42154784019101</v>
      </c>
      <c r="W1361">
        <f t="shared" si="231"/>
        <v>9</v>
      </c>
      <c r="X1361" t="str">
        <f t="shared" si="232"/>
        <v>9 1977</v>
      </c>
      <c r="AB1361" s="1"/>
    </row>
    <row r="1362" spans="1:28" x14ac:dyDescent="0.3">
      <c r="A1362">
        <v>454</v>
      </c>
      <c r="B1362">
        <v>2</v>
      </c>
      <c r="C1362">
        <f>RS_wells_scenario_1_bgw!C1362-RS_wells_baseline_bgw!C1362</f>
        <v>-7607403.7732000351</v>
      </c>
      <c r="D1362">
        <f>RS_wells_scenario_1_bgw!D1362-RS_wells_baseline_bgw!D1362</f>
        <v>-19.811300000001211</v>
      </c>
      <c r="E1362">
        <f>RS_wells_scenario_1_bgw!E1362-RS_wells_baseline_bgw!E1362</f>
        <v>-2454272.6700000018</v>
      </c>
      <c r="F1362">
        <f>RS_wells_scenario_1_bgw!F1362-RS_wells_baseline_bgw!F1362</f>
        <v>0</v>
      </c>
      <c r="G1362">
        <f>RS_wells_scenario_1_bgw!G1362-RS_wells_baseline_bgw!G1362</f>
        <v>0</v>
      </c>
      <c r="H1362" s="19">
        <f>RS_wells_scenario_1_bgw!H1362-RS_wells_baseline_bgw!H1362</f>
        <v>-301555.35300000012</v>
      </c>
      <c r="I1362">
        <f>RS_wells_scenario_1_bgw!I1362-RS_wells_baseline_bgw!I1362</f>
        <v>-554435.86430000514</v>
      </c>
      <c r="J1362">
        <f>RS_wells_scenario_1_bgw!J1362-RS_wells_baseline_bgw!J1362</f>
        <v>150.4511000001803</v>
      </c>
      <c r="K1362">
        <f>RS_wells_scenario_1_bgw!K1362-RS_wells_baseline_bgw!K1362</f>
        <v>-13776761.150000006</v>
      </c>
      <c r="L1362">
        <f>RS_wells_scenario_1_bgw!L1362-RS_wells_baseline_bgw!L1362</f>
        <v>1272519.7094999924</v>
      </c>
      <c r="M1362">
        <f>RS_wells_scenario_1_bgw!M1362-RS_wells_baseline_bgw!M1362</f>
        <v>0</v>
      </c>
      <c r="N1362">
        <f>RS_wells_scenario_1_bgw!N1362-RS_wells_baseline_bgw!N1362</f>
        <v>2694538.7512000054</v>
      </c>
      <c r="O1362">
        <v>10.145833333333334</v>
      </c>
      <c r="P1362">
        <f t="shared" si="228"/>
        <v>1977</v>
      </c>
      <c r="Q1362" s="2">
        <f t="shared" si="229"/>
        <v>28388.47916666534</v>
      </c>
      <c r="R1362">
        <f t="shared" si="230"/>
        <v>-68.639040187858086</v>
      </c>
      <c r="S1362">
        <f>I1362*$O1362/ref!$B$3</f>
        <v>-129.13714125827522</v>
      </c>
      <c r="T1362">
        <f>K1362*$O1362/ref!$B$3</f>
        <v>-3208.8320133388829</v>
      </c>
      <c r="U1362">
        <f>L1362*$O1362/ref!$B$3</f>
        <v>296.39056212049297</v>
      </c>
      <c r="V1362">
        <f>N1362*$O1362/ref!$B$3</f>
        <v>627.60195316536704</v>
      </c>
      <c r="W1362">
        <f t="shared" si="231"/>
        <v>9</v>
      </c>
      <c r="X1362" t="str">
        <f t="shared" si="232"/>
        <v>9 1977</v>
      </c>
      <c r="AB1362" s="1"/>
    </row>
    <row r="1363" spans="1:28" x14ac:dyDescent="0.3">
      <c r="A1363">
        <v>454</v>
      </c>
      <c r="B1363">
        <v>3</v>
      </c>
      <c r="C1363">
        <f>RS_wells_scenario_1_bgw!C1363-RS_wells_baseline_bgw!C1363</f>
        <v>-7125030.225699991</v>
      </c>
      <c r="D1363">
        <f>RS_wells_scenario_1_bgw!D1363-RS_wells_baseline_bgw!D1363</f>
        <v>-19.929699999978766</v>
      </c>
      <c r="E1363">
        <f>RS_wells_scenario_1_bgw!E1363-RS_wells_baseline_bgw!E1363</f>
        <v>-2454272.6700000018</v>
      </c>
      <c r="F1363">
        <f>RS_wells_scenario_1_bgw!F1363-RS_wells_baseline_bgw!F1363</f>
        <v>0</v>
      </c>
      <c r="G1363">
        <f>RS_wells_scenario_1_bgw!G1363-RS_wells_baseline_bgw!G1363</f>
        <v>0</v>
      </c>
      <c r="H1363" s="19">
        <f>RS_wells_scenario_1_bgw!H1363-RS_wells_baseline_bgw!H1363</f>
        <v>-316456.78350000083</v>
      </c>
      <c r="I1363">
        <f>RS_wells_scenario_1_bgw!I1363-RS_wells_baseline_bgw!I1363</f>
        <v>-38098.903299994767</v>
      </c>
      <c r="J1363">
        <f>RS_wells_scenario_1_bgw!J1363-RS_wells_baseline_bgw!J1363</f>
        <v>149.59320000000298</v>
      </c>
      <c r="K1363">
        <f>RS_wells_scenario_1_bgw!K1363-RS_wells_baseline_bgw!K1363</f>
        <v>-13776761.150000006</v>
      </c>
      <c r="L1363">
        <f>RS_wells_scenario_1_bgw!L1363-RS_wells_baseline_bgw!L1363</f>
        <v>1271489.5432999954</v>
      </c>
      <c r="M1363">
        <f>RS_wells_scenario_1_bgw!M1363-RS_wells_baseline_bgw!M1363</f>
        <v>0</v>
      </c>
      <c r="N1363">
        <f>RS_wells_scenario_1_bgw!N1363-RS_wells_baseline_bgw!N1363</f>
        <v>2651362.9946999997</v>
      </c>
      <c r="O1363">
        <v>10.145833333333334</v>
      </c>
      <c r="P1363">
        <f t="shared" si="228"/>
        <v>1977</v>
      </c>
      <c r="Q1363" s="2">
        <f t="shared" si="229"/>
        <v>28398.624999998672</v>
      </c>
      <c r="R1363">
        <f t="shared" si="230"/>
        <v>-67.991289305841931</v>
      </c>
      <c r="S1363">
        <f>I1363*$O1363/ref!$B$3</f>
        <v>-8.8738549831159386</v>
      </c>
      <c r="T1363">
        <f>K1363*$O1363/ref!$B$3</f>
        <v>-3208.8320133388829</v>
      </c>
      <c r="U1363">
        <f>L1363*$O1363/ref!$B$3</f>
        <v>296.15061963723304</v>
      </c>
      <c r="V1363">
        <f>N1363*$O1363/ref!$B$3</f>
        <v>617.54561640022382</v>
      </c>
      <c r="W1363">
        <f t="shared" si="231"/>
        <v>9</v>
      </c>
      <c r="X1363" t="str">
        <f t="shared" si="232"/>
        <v>9 1977</v>
      </c>
      <c r="AB1363" s="1"/>
    </row>
    <row r="1364" spans="1:28" x14ac:dyDescent="0.3">
      <c r="A1364">
        <v>455</v>
      </c>
      <c r="B1364">
        <v>1</v>
      </c>
      <c r="C1364">
        <f>RS_wells_scenario_1_bgw!C1364-RS_wells_baseline_bgw!C1364</f>
        <v>-2561789.217200011</v>
      </c>
      <c r="D1364">
        <f>RS_wells_scenario_1_bgw!D1364-RS_wells_baseline_bgw!D1364</f>
        <v>-20.03080000000773</v>
      </c>
      <c r="E1364">
        <f>RS_wells_scenario_1_bgw!E1364-RS_wells_baseline_bgw!E1364</f>
        <v>0</v>
      </c>
      <c r="F1364">
        <f>RS_wells_scenario_1_bgw!F1364-RS_wells_baseline_bgw!F1364</f>
        <v>0</v>
      </c>
      <c r="G1364">
        <f>RS_wells_scenario_1_bgw!G1364-RS_wells_baseline_bgw!G1364</f>
        <v>0</v>
      </c>
      <c r="H1364" s="19">
        <f>RS_wells_scenario_1_bgw!H1364-RS_wells_baseline_bgw!H1364</f>
        <v>-183559.96959999949</v>
      </c>
      <c r="I1364">
        <f>RS_wells_scenario_1_bgw!I1364-RS_wells_baseline_bgw!I1364</f>
        <v>-6218813.5666999966</v>
      </c>
      <c r="J1364">
        <f>RS_wells_scenario_1_bgw!J1364-RS_wells_baseline_bgw!J1364</f>
        <v>148.49000000022352</v>
      </c>
      <c r="K1364">
        <f>RS_wells_scenario_1_bgw!K1364-RS_wells_baseline_bgw!K1364</f>
        <v>-27819.410000000149</v>
      </c>
      <c r="L1364">
        <f>RS_wells_scenario_1_bgw!L1364-RS_wells_baseline_bgw!L1364</f>
        <v>855531.94409999996</v>
      </c>
      <c r="M1364">
        <f>RS_wells_scenario_1_bgw!M1364-RS_wells_baseline_bgw!M1364</f>
        <v>0</v>
      </c>
      <c r="N1364">
        <f>RS_wells_scenario_1_bgw!N1364-RS_wells_baseline_bgw!N1364</f>
        <v>2648821.788199991</v>
      </c>
      <c r="O1364">
        <v>10.145833333333334</v>
      </c>
      <c r="P1364">
        <f t="shared" si="228"/>
        <v>1977</v>
      </c>
      <c r="Q1364" s="2">
        <f t="shared" si="229"/>
        <v>28408.770833332004</v>
      </c>
      <c r="R1364">
        <f t="shared" si="230"/>
        <v>-64.888470969071946</v>
      </c>
      <c r="S1364">
        <f>I1364*$O1364/ref!$B$3</f>
        <v>-1448.4629471719556</v>
      </c>
      <c r="T1364">
        <f>K1364*$O1364/ref!$B$3</f>
        <v>-6.4795936017371023</v>
      </c>
      <c r="U1364">
        <f>L1364*$O1364/ref!$B$3</f>
        <v>199.26732130810953</v>
      </c>
      <c r="V1364">
        <f>N1364*$O1364/ref!$B$3</f>
        <v>616.95372802523138</v>
      </c>
      <c r="W1364">
        <f t="shared" si="231"/>
        <v>10</v>
      </c>
      <c r="X1364" t="str">
        <f t="shared" si="232"/>
        <v>10 1977</v>
      </c>
      <c r="AB1364" s="1"/>
    </row>
    <row r="1365" spans="1:28" x14ac:dyDescent="0.3">
      <c r="A1365">
        <v>455</v>
      </c>
      <c r="B1365">
        <v>2</v>
      </c>
      <c r="C1365">
        <f>RS_wells_scenario_1_bgw!C1365-RS_wells_baseline_bgw!C1365</f>
        <v>-612331.53619998693</v>
      </c>
      <c r="D1365">
        <f>RS_wells_scenario_1_bgw!D1365-RS_wells_baseline_bgw!D1365</f>
        <v>-20.29759999999078</v>
      </c>
      <c r="E1365">
        <f>RS_wells_scenario_1_bgw!E1365-RS_wells_baseline_bgw!E1365</f>
        <v>0</v>
      </c>
      <c r="F1365">
        <f>RS_wells_scenario_1_bgw!F1365-RS_wells_baseline_bgw!F1365</f>
        <v>0</v>
      </c>
      <c r="G1365">
        <f>RS_wells_scenario_1_bgw!G1365-RS_wells_baseline_bgw!G1365</f>
        <v>0</v>
      </c>
      <c r="H1365" s="19">
        <f>RS_wells_scenario_1_bgw!H1365-RS_wells_baseline_bgw!H1365</f>
        <v>-134820.88369999826</v>
      </c>
      <c r="I1365">
        <f>RS_wells_scenario_1_bgw!I1365-RS_wells_baseline_bgw!I1365</f>
        <v>-4174641.5119000077</v>
      </c>
      <c r="J1365">
        <f>RS_wells_scenario_1_bgw!J1365-RS_wells_baseline_bgw!J1365</f>
        <v>147.38019999954849</v>
      </c>
      <c r="K1365">
        <f>RS_wells_scenario_1_bgw!K1365-RS_wells_baseline_bgw!K1365</f>
        <v>-27819.410000000149</v>
      </c>
      <c r="L1365">
        <f>RS_wells_scenario_1_bgw!L1365-RS_wells_baseline_bgw!L1365</f>
        <v>845482.56139999628</v>
      </c>
      <c r="M1365">
        <f>RS_wells_scenario_1_bgw!M1365-RS_wells_baseline_bgw!M1365</f>
        <v>0</v>
      </c>
      <c r="N1365">
        <f>RS_wells_scenario_1_bgw!N1365-RS_wells_baseline_bgw!N1365</f>
        <v>2608588.3260999918</v>
      </c>
      <c r="O1365">
        <v>10.145833333333334</v>
      </c>
      <c r="P1365">
        <f t="shared" si="228"/>
        <v>1977</v>
      </c>
      <c r="Q1365" s="2">
        <f t="shared" si="229"/>
        <v>28418.916666665336</v>
      </c>
      <c r="R1365">
        <f t="shared" si="230"/>
        <v>-62.85015371821283</v>
      </c>
      <c r="S1365">
        <f>I1365*$O1365/ref!$B$3</f>
        <v>-972.34198820367681</v>
      </c>
      <c r="T1365">
        <f>K1365*$O1365/ref!$B$3</f>
        <v>-6.4795936017371023</v>
      </c>
      <c r="U1365">
        <f>L1365*$O1365/ref!$B$3</f>
        <v>196.9266564326017</v>
      </c>
      <c r="V1365">
        <f>N1365*$O1365/ref!$B$3</f>
        <v>607.58269953832644</v>
      </c>
      <c r="W1365">
        <f t="shared" si="231"/>
        <v>10</v>
      </c>
      <c r="X1365" t="str">
        <f t="shared" si="232"/>
        <v>10 1977</v>
      </c>
      <c r="AB1365" s="1"/>
    </row>
    <row r="1366" spans="1:28" x14ac:dyDescent="0.3">
      <c r="A1366">
        <v>455</v>
      </c>
      <c r="B1366">
        <v>3</v>
      </c>
      <c r="C1366">
        <f>RS_wells_scenario_1_bgw!C1366-RS_wells_baseline_bgw!C1366</f>
        <v>528022.63120001554</v>
      </c>
      <c r="D1366">
        <f>RS_wells_scenario_1_bgw!D1366-RS_wells_baseline_bgw!D1366</f>
        <v>-20.399900000018533</v>
      </c>
      <c r="E1366">
        <f>RS_wells_scenario_1_bgw!E1366-RS_wells_baseline_bgw!E1366</f>
        <v>0</v>
      </c>
      <c r="F1366">
        <f>RS_wells_scenario_1_bgw!F1366-RS_wells_baseline_bgw!F1366</f>
        <v>0</v>
      </c>
      <c r="G1366">
        <f>RS_wells_scenario_1_bgw!G1366-RS_wells_baseline_bgw!G1366</f>
        <v>0</v>
      </c>
      <c r="H1366" s="19">
        <f>RS_wells_scenario_1_bgw!H1366-RS_wells_baseline_bgw!H1366</f>
        <v>-109762.79290000349</v>
      </c>
      <c r="I1366">
        <f>RS_wells_scenario_1_bgw!I1366-RS_wells_baseline_bgw!I1366</f>
        <v>-2947612.090500012</v>
      </c>
      <c r="J1366">
        <f>RS_wells_scenario_1_bgw!J1366-RS_wells_baseline_bgw!J1366</f>
        <v>146.57929999940097</v>
      </c>
      <c r="K1366">
        <f>RS_wells_scenario_1_bgw!K1366-RS_wells_baseline_bgw!K1366</f>
        <v>-27819.410000000149</v>
      </c>
      <c r="L1366">
        <f>RS_wells_scenario_1_bgw!L1366-RS_wells_baseline_bgw!L1366</f>
        <v>835115.58320000023</v>
      </c>
      <c r="M1366">
        <f>RS_wells_scenario_1_bgw!M1366-RS_wells_baseline_bgw!M1366</f>
        <v>0</v>
      </c>
      <c r="N1366">
        <f>RS_wells_scenario_1_bgw!N1366-RS_wells_baseline_bgw!N1366</f>
        <v>2563136.2609999925</v>
      </c>
      <c r="O1366">
        <v>10.145833333333334</v>
      </c>
      <c r="P1366">
        <f t="shared" si="228"/>
        <v>1977</v>
      </c>
      <c r="Q1366" s="2">
        <f t="shared" si="229"/>
        <v>28429.062499998668</v>
      </c>
      <c r="R1366">
        <f t="shared" si="230"/>
        <v>-61.234800776632213</v>
      </c>
      <c r="S1366">
        <f>I1366*$O1366/ref!$B$3</f>
        <v>-686.54685494791954</v>
      </c>
      <c r="T1366">
        <f>K1366*$O1366/ref!$B$3</f>
        <v>-6.4795936017371023</v>
      </c>
      <c r="U1366">
        <f>L1366*$O1366/ref!$B$3</f>
        <v>194.51201839340382</v>
      </c>
      <c r="V1366">
        <f>N1366*$O1366/ref!$B$3</f>
        <v>596.99617343271564</v>
      </c>
      <c r="W1366">
        <f t="shared" si="231"/>
        <v>10</v>
      </c>
      <c r="X1366" t="str">
        <f t="shared" si="232"/>
        <v>10 1977</v>
      </c>
      <c r="AB1366" s="1"/>
    </row>
    <row r="1367" spans="1:28" x14ac:dyDescent="0.3">
      <c r="A1367">
        <v>456</v>
      </c>
      <c r="B1367">
        <v>1</v>
      </c>
      <c r="C1367">
        <f>RS_wells_scenario_1_bgw!C1367-RS_wells_baseline_bgw!C1367</f>
        <v>968018.92559999228</v>
      </c>
      <c r="D1367">
        <f>RS_wells_scenario_1_bgw!D1367-RS_wells_baseline_bgw!D1367</f>
        <v>-20.51759999996284</v>
      </c>
      <c r="E1367">
        <f>RS_wells_scenario_1_bgw!E1367-RS_wells_baseline_bgw!E1367</f>
        <v>0</v>
      </c>
      <c r="F1367">
        <f>RS_wells_scenario_1_bgw!F1367-RS_wells_baseline_bgw!F1367</f>
        <v>0</v>
      </c>
      <c r="G1367">
        <f>RS_wells_scenario_1_bgw!G1367-RS_wells_baseline_bgw!G1367</f>
        <v>0</v>
      </c>
      <c r="H1367" s="19">
        <f>RS_wells_scenario_1_bgw!H1367-RS_wells_baseline_bgw!H1367</f>
        <v>-8921.2446999996901</v>
      </c>
      <c r="I1367">
        <f>RS_wells_scenario_1_bgw!I1367-RS_wells_baseline_bgw!I1367</f>
        <v>-1870100.074000001</v>
      </c>
      <c r="J1367">
        <f>RS_wells_scenario_1_bgw!J1367-RS_wells_baseline_bgw!J1367</f>
        <v>146.29550000000745</v>
      </c>
      <c r="K1367">
        <f>RS_wells_scenario_1_bgw!K1367-RS_wells_baseline_bgw!K1367</f>
        <v>-27819.410000000149</v>
      </c>
      <c r="L1367">
        <f>RS_wells_scenario_1_bgw!L1367-RS_wells_baseline_bgw!L1367</f>
        <v>211780.66349999979</v>
      </c>
      <c r="M1367">
        <f>RS_wells_scenario_1_bgw!M1367-RS_wells_baseline_bgw!M1367</f>
        <v>0</v>
      </c>
      <c r="N1367">
        <f>RS_wells_scenario_1_bgw!N1367-RS_wells_baseline_bgw!N1367</f>
        <v>2638400.2260999978</v>
      </c>
      <c r="O1367">
        <v>10.145833333333334</v>
      </c>
      <c r="P1367">
        <f t="shared" si="228"/>
        <v>1977</v>
      </c>
      <c r="Q1367" s="2">
        <f t="shared" si="229"/>
        <v>28439.208333332001</v>
      </c>
      <c r="R1367">
        <f t="shared" si="230"/>
        <v>-60.648830946162597</v>
      </c>
      <c r="S1367">
        <f>I1367*$O1367/ref!$B$3</f>
        <v>-435.5767600426617</v>
      </c>
      <c r="T1367">
        <f>K1367*$O1367/ref!$B$3</f>
        <v>-6.4795936017371023</v>
      </c>
      <c r="U1367">
        <f>L1367*$O1367/ref!$B$3</f>
        <v>49.327165176624149</v>
      </c>
      <c r="V1367">
        <f>N1367*$O1367/ref!$B$3</f>
        <v>614.526376506877</v>
      </c>
      <c r="W1367">
        <f t="shared" si="231"/>
        <v>11</v>
      </c>
      <c r="X1367" t="str">
        <f t="shared" si="232"/>
        <v>11 1977</v>
      </c>
      <c r="AB1367" s="1"/>
    </row>
    <row r="1368" spans="1:28" x14ac:dyDescent="0.3">
      <c r="A1368">
        <v>456</v>
      </c>
      <c r="B1368">
        <v>2</v>
      </c>
      <c r="C1368">
        <f>RS_wells_scenario_1_bgw!C1368-RS_wells_baseline_bgw!C1368</f>
        <v>1276455.9584000111</v>
      </c>
      <c r="D1368">
        <f>RS_wells_scenario_1_bgw!D1368-RS_wells_baseline_bgw!D1368</f>
        <v>-20.635000000009313</v>
      </c>
      <c r="E1368">
        <f>RS_wells_scenario_1_bgw!E1368-RS_wells_baseline_bgw!E1368</f>
        <v>0</v>
      </c>
      <c r="F1368">
        <f>RS_wells_scenario_1_bgw!F1368-RS_wells_baseline_bgw!F1368</f>
        <v>0</v>
      </c>
      <c r="G1368">
        <f>RS_wells_scenario_1_bgw!G1368-RS_wells_baseline_bgw!G1368</f>
        <v>0</v>
      </c>
      <c r="H1368" s="19">
        <f>RS_wells_scenario_1_bgw!H1368-RS_wells_baseline_bgw!H1368</f>
        <v>31542.224100001156</v>
      </c>
      <c r="I1368">
        <f>RS_wells_scenario_1_bgw!I1368-RS_wells_baseline_bgw!I1368</f>
        <v>-1527386.4789000005</v>
      </c>
      <c r="J1368">
        <f>RS_wells_scenario_1_bgw!J1368-RS_wells_baseline_bgw!J1368</f>
        <v>146.08670000080019</v>
      </c>
      <c r="K1368">
        <f>RS_wells_scenario_1_bgw!K1368-RS_wells_baseline_bgw!K1368</f>
        <v>-27819.410000000149</v>
      </c>
      <c r="L1368">
        <f>RS_wells_scenario_1_bgw!L1368-RS_wells_baseline_bgw!L1368</f>
        <v>211539.37879999913</v>
      </c>
      <c r="M1368">
        <f>RS_wells_scenario_1_bgw!M1368-RS_wells_baseline_bgw!M1368</f>
        <v>0</v>
      </c>
      <c r="N1368">
        <f>RS_wells_scenario_1_bgw!N1368-RS_wells_baseline_bgw!N1368</f>
        <v>2651095.5014999956</v>
      </c>
      <c r="O1368">
        <v>10.145833333333334</v>
      </c>
      <c r="P1368">
        <f t="shared" si="228"/>
        <v>1977</v>
      </c>
      <c r="Q1368" s="2">
        <f t="shared" si="229"/>
        <v>28449.354166665333</v>
      </c>
      <c r="R1368">
        <f t="shared" si="230"/>
        <v>-60.012675312714649</v>
      </c>
      <c r="S1368">
        <f>I1368*$O1368/ref!$B$3</f>
        <v>-355.75318297764591</v>
      </c>
      <c r="T1368">
        <f>K1368*$O1368/ref!$B$3</f>
        <v>-6.4795936017371023</v>
      </c>
      <c r="U1368">
        <f>L1368*$O1368/ref!$B$3</f>
        <v>49.270966040901243</v>
      </c>
      <c r="V1368">
        <f>N1368*$O1368/ref!$B$3</f>
        <v>617.48331287806957</v>
      </c>
      <c r="W1368">
        <f t="shared" si="231"/>
        <v>11</v>
      </c>
      <c r="X1368" t="str">
        <f t="shared" si="232"/>
        <v>11 1977</v>
      </c>
      <c r="AB1368" s="1"/>
    </row>
    <row r="1369" spans="1:28" x14ac:dyDescent="0.3">
      <c r="A1369">
        <v>456</v>
      </c>
      <c r="B1369">
        <v>3</v>
      </c>
      <c r="C1369">
        <f>RS_wells_scenario_1_bgw!C1369-RS_wells_baseline_bgw!C1369</f>
        <v>1468073.4651000053</v>
      </c>
      <c r="D1369">
        <f>RS_wells_scenario_1_bgw!D1369-RS_wells_baseline_bgw!D1369</f>
        <v>-20.753100000030827</v>
      </c>
      <c r="E1369">
        <f>RS_wells_scenario_1_bgw!E1369-RS_wells_baseline_bgw!E1369</f>
        <v>0</v>
      </c>
      <c r="F1369">
        <f>RS_wells_scenario_1_bgw!F1369-RS_wells_baseline_bgw!F1369</f>
        <v>0</v>
      </c>
      <c r="G1369">
        <f>RS_wells_scenario_1_bgw!G1369-RS_wells_baseline_bgw!G1369</f>
        <v>0</v>
      </c>
      <c r="H1369" s="19">
        <f>RS_wells_scenario_1_bgw!H1369-RS_wells_baseline_bgw!H1369</f>
        <v>60461.300300002098</v>
      </c>
      <c r="I1369">
        <f>RS_wells_scenario_1_bgw!I1369-RS_wells_baseline_bgw!I1369</f>
        <v>-1292450.0069999993</v>
      </c>
      <c r="J1369">
        <f>RS_wells_scenario_1_bgw!J1369-RS_wells_baseline_bgw!J1369</f>
        <v>145.94620000012219</v>
      </c>
      <c r="K1369">
        <f>RS_wells_scenario_1_bgw!K1369-RS_wells_baseline_bgw!K1369</f>
        <v>-27819.410000000149</v>
      </c>
      <c r="L1369">
        <f>RS_wells_scenario_1_bgw!L1369-RS_wells_baseline_bgw!L1369</f>
        <v>211088.07370000146</v>
      </c>
      <c r="M1369">
        <f>RS_wells_scenario_1_bgw!M1369-RS_wells_baseline_bgw!M1369</f>
        <v>0</v>
      </c>
      <c r="N1369">
        <f>RS_wells_scenario_1_bgw!N1369-RS_wells_baseline_bgw!N1369</f>
        <v>2639853.8154000044</v>
      </c>
      <c r="O1369">
        <v>10.145833333333334</v>
      </c>
      <c r="P1369">
        <f t="shared" si="228"/>
        <v>1977</v>
      </c>
      <c r="Q1369" s="2">
        <f t="shared" si="229"/>
        <v>28459.499999998665</v>
      </c>
      <c r="R1369">
        <f t="shared" si="230"/>
        <v>-59.092612029782416</v>
      </c>
      <c r="S1369">
        <f>I1369*$O1369/ref!$B$3</f>
        <v>-301.03265295425831</v>
      </c>
      <c r="T1369">
        <f>K1369*$O1369/ref!$B$3</f>
        <v>-6.4795936017371023</v>
      </c>
      <c r="U1369">
        <f>L1369*$O1369/ref!$B$3</f>
        <v>49.165849734035767</v>
      </c>
      <c r="V1369">
        <f>N1369*$O1369/ref!$B$3</f>
        <v>614.86494112517323</v>
      </c>
      <c r="W1369">
        <f t="shared" si="231"/>
        <v>11</v>
      </c>
      <c r="X1369" t="str">
        <f t="shared" si="232"/>
        <v>11 1977</v>
      </c>
      <c r="AB1369" s="1"/>
    </row>
    <row r="1370" spans="1:28" x14ac:dyDescent="0.3">
      <c r="A1370">
        <v>457</v>
      </c>
      <c r="B1370">
        <v>1</v>
      </c>
      <c r="C1370">
        <f>RS_wells_scenario_1_bgw!C1370-RS_wells_baseline_bgw!C1370</f>
        <v>1669131.0615999997</v>
      </c>
      <c r="D1370">
        <f>RS_wells_scenario_1_bgw!D1370-RS_wells_baseline_bgw!D1370</f>
        <v>-20.864500000025146</v>
      </c>
      <c r="E1370">
        <f>RS_wells_scenario_1_bgw!E1370-RS_wells_baseline_bgw!E1370</f>
        <v>0</v>
      </c>
      <c r="F1370">
        <f>RS_wells_scenario_1_bgw!F1370-RS_wells_baseline_bgw!F1370</f>
        <v>0</v>
      </c>
      <c r="G1370">
        <f>RS_wells_scenario_1_bgw!G1370-RS_wells_baseline_bgw!G1370</f>
        <v>0</v>
      </c>
      <c r="H1370" s="19">
        <f>RS_wells_scenario_1_bgw!H1370-RS_wells_baseline_bgw!H1370</f>
        <v>83593.131799995899</v>
      </c>
      <c r="I1370">
        <f>RS_wells_scenario_1_bgw!I1370-RS_wells_baseline_bgw!I1370</f>
        <v>-1080511.2822999954</v>
      </c>
      <c r="J1370">
        <f>RS_wells_scenario_1_bgw!J1370-RS_wells_baseline_bgw!J1370</f>
        <v>145.74930000025779</v>
      </c>
      <c r="K1370">
        <f>RS_wells_scenario_1_bgw!K1370-RS_wells_baseline_bgw!K1370</f>
        <v>-27819.410000000149</v>
      </c>
      <c r="L1370">
        <f>RS_wells_scenario_1_bgw!L1370-RS_wells_baseline_bgw!L1370</f>
        <v>242817.15780000016</v>
      </c>
      <c r="M1370">
        <f>RS_wells_scenario_1_bgw!M1370-RS_wells_baseline_bgw!M1370</f>
        <v>0</v>
      </c>
      <c r="N1370">
        <f>RS_wells_scenario_1_bgw!N1370-RS_wells_baseline_bgw!N1370</f>
        <v>2615574.3350999951</v>
      </c>
      <c r="O1370">
        <v>10.145833333333334</v>
      </c>
      <c r="P1370">
        <f t="shared" si="228"/>
        <v>1977</v>
      </c>
      <c r="Q1370" s="2">
        <f t="shared" si="229"/>
        <v>28469.645833331997</v>
      </c>
      <c r="R1370">
        <f t="shared" si="230"/>
        <v>-58.006442229095057</v>
      </c>
      <c r="S1370">
        <f>I1370*$O1370/ref!$B$3</f>
        <v>-251.66867275027636</v>
      </c>
      <c r="T1370">
        <f>K1370*$O1370/ref!$B$3</f>
        <v>-6.4795936017371023</v>
      </c>
      <c r="U1370">
        <f>L1370*$O1370/ref!$B$3</f>
        <v>56.556070099001417</v>
      </c>
      <c r="V1370">
        <f>N1370*$O1370/ref!$B$3</f>
        <v>609.20985479496562</v>
      </c>
      <c r="W1370">
        <f t="shared" si="231"/>
        <v>12</v>
      </c>
      <c r="X1370" t="str">
        <f t="shared" si="232"/>
        <v>12 1977</v>
      </c>
      <c r="AB1370" s="1"/>
    </row>
    <row r="1371" spans="1:28" x14ac:dyDescent="0.3">
      <c r="A1371">
        <v>457</v>
      </c>
      <c r="B1371">
        <v>2</v>
      </c>
      <c r="C1371">
        <f>RS_wells_scenario_1_bgw!C1371-RS_wells_baseline_bgw!C1371</f>
        <v>1761909.028700009</v>
      </c>
      <c r="D1371">
        <f>RS_wells_scenario_1_bgw!D1371-RS_wells_baseline_bgw!D1371</f>
        <v>-20.976599999994505</v>
      </c>
      <c r="E1371">
        <f>RS_wells_scenario_1_bgw!E1371-RS_wells_baseline_bgw!E1371</f>
        <v>0</v>
      </c>
      <c r="F1371">
        <f>RS_wells_scenario_1_bgw!F1371-RS_wells_baseline_bgw!F1371</f>
        <v>0</v>
      </c>
      <c r="G1371">
        <f>RS_wells_scenario_1_bgw!G1371-RS_wells_baseline_bgw!G1371</f>
        <v>0</v>
      </c>
      <c r="H1371" s="19">
        <f>RS_wells_scenario_1_bgw!H1371-RS_wells_baseline_bgw!H1371</f>
        <v>121879.45210000128</v>
      </c>
      <c r="I1371">
        <f>RS_wells_scenario_1_bgw!I1371-RS_wells_baseline_bgw!I1371</f>
        <v>-968461.49130000174</v>
      </c>
      <c r="J1371">
        <f>RS_wells_scenario_1_bgw!J1371-RS_wells_baseline_bgw!J1371</f>
        <v>145.62229999992996</v>
      </c>
      <c r="K1371">
        <f>RS_wells_scenario_1_bgw!K1371-RS_wells_baseline_bgw!K1371</f>
        <v>-27819.410000000149</v>
      </c>
      <c r="L1371">
        <f>RS_wells_scenario_1_bgw!L1371-RS_wells_baseline_bgw!L1371</f>
        <v>243188.25490000099</v>
      </c>
      <c r="M1371">
        <f>RS_wells_scenario_1_bgw!M1371-RS_wells_baseline_bgw!M1371</f>
        <v>0</v>
      </c>
      <c r="N1371">
        <f>RS_wells_scenario_1_bgw!N1371-RS_wells_baseline_bgw!N1371</f>
        <v>2614966.1765000075</v>
      </c>
      <c r="O1371">
        <v>10.145833333333334</v>
      </c>
      <c r="P1371">
        <f t="shared" si="228"/>
        <v>1977</v>
      </c>
      <c r="Q1371" s="2">
        <f t="shared" si="229"/>
        <v>28479.791666665329</v>
      </c>
      <c r="R1371">
        <f t="shared" si="230"/>
        <v>-57.115388875143324</v>
      </c>
      <c r="S1371">
        <f>I1371*$O1371/ref!$B$3</f>
        <v>-225.570451801682</v>
      </c>
      <c r="T1371">
        <f>K1371*$O1371/ref!$B$3</f>
        <v>-6.4795936017371023</v>
      </c>
      <c r="U1371">
        <f>L1371*$O1371/ref!$B$3</f>
        <v>56.642504656556326</v>
      </c>
      <c r="V1371">
        <f>N1371*$O1371/ref!$B$3</f>
        <v>609.06820475374184</v>
      </c>
      <c r="W1371">
        <f t="shared" si="231"/>
        <v>12</v>
      </c>
      <c r="X1371" t="str">
        <f t="shared" si="232"/>
        <v>12 1977</v>
      </c>
      <c r="AB1371" s="1"/>
    </row>
    <row r="1372" spans="1:28" x14ac:dyDescent="0.3">
      <c r="A1372">
        <v>457</v>
      </c>
      <c r="B1372">
        <v>3</v>
      </c>
      <c r="C1372">
        <f>RS_wells_scenario_1_bgw!C1372-RS_wells_baseline_bgw!C1372</f>
        <v>1782202.3121000081</v>
      </c>
      <c r="D1372">
        <f>RS_wells_scenario_1_bgw!D1372-RS_wells_baseline_bgw!D1372</f>
        <v>-21.089599999948405</v>
      </c>
      <c r="E1372">
        <f>RS_wells_scenario_1_bgw!E1372-RS_wells_baseline_bgw!E1372</f>
        <v>0</v>
      </c>
      <c r="F1372">
        <f>RS_wells_scenario_1_bgw!F1372-RS_wells_baseline_bgw!F1372</f>
        <v>0</v>
      </c>
      <c r="G1372">
        <f>RS_wells_scenario_1_bgw!G1372-RS_wells_baseline_bgw!G1372</f>
        <v>0</v>
      </c>
      <c r="H1372" s="19">
        <f>RS_wells_scenario_1_bgw!H1372-RS_wells_baseline_bgw!H1372</f>
        <v>131903.12950000167</v>
      </c>
      <c r="I1372">
        <f>RS_wells_scenario_1_bgw!I1372-RS_wells_baseline_bgw!I1372</f>
        <v>-952743.01449999958</v>
      </c>
      <c r="J1372">
        <f>RS_wells_scenario_1_bgw!J1372-RS_wells_baseline_bgw!J1372</f>
        <v>145.58009999990463</v>
      </c>
      <c r="K1372">
        <f>RS_wells_scenario_1_bgw!K1372-RS_wells_baseline_bgw!K1372</f>
        <v>-27819.410000000149</v>
      </c>
      <c r="L1372">
        <f>RS_wells_scenario_1_bgw!L1372-RS_wells_baseline_bgw!L1372</f>
        <v>240367.90970000252</v>
      </c>
      <c r="M1372">
        <f>RS_wells_scenario_1_bgw!M1372-RS_wells_baseline_bgw!M1372</f>
        <v>0</v>
      </c>
      <c r="N1372">
        <f>RS_wells_scenario_1_bgw!N1372-RS_wells_baseline_bgw!N1372</f>
        <v>2588557.0064999908</v>
      </c>
      <c r="O1372">
        <v>10.145833333333334</v>
      </c>
      <c r="P1372">
        <f t="shared" si="228"/>
        <v>1977</v>
      </c>
      <c r="Q1372" s="2">
        <f t="shared" si="229"/>
        <v>28489.937499998661</v>
      </c>
      <c r="R1372">
        <f t="shared" si="230"/>
        <v>-56.280730286368595</v>
      </c>
      <c r="S1372">
        <f>I1372*$O1372/ref!$B$3</f>
        <v>-221.90936259445778</v>
      </c>
      <c r="T1372">
        <f>K1372*$O1372/ref!$B$3</f>
        <v>-6.4795936017371023</v>
      </c>
      <c r="U1372">
        <f>L1372*$O1372/ref!$B$3</f>
        <v>55.985600332826962</v>
      </c>
      <c r="V1372">
        <f>N1372*$O1372/ref!$B$3</f>
        <v>602.9170790124233</v>
      </c>
      <c r="W1372">
        <f t="shared" si="231"/>
        <v>12</v>
      </c>
      <c r="X1372" t="str">
        <f t="shared" si="232"/>
        <v>12 1977</v>
      </c>
      <c r="AB1372" s="1"/>
    </row>
    <row r="1373" spans="1:28" x14ac:dyDescent="0.3">
      <c r="A1373">
        <v>458</v>
      </c>
      <c r="B1373">
        <v>1</v>
      </c>
      <c r="C1373">
        <f>RS_wells_scenario_1_bgw!C1373-RS_wells_baseline_bgw!C1373</f>
        <v>1845618.0356999934</v>
      </c>
      <c r="D1373">
        <f>RS_wells_scenario_1_bgw!D1373-RS_wells_baseline_bgw!D1373</f>
        <v>-21.206400000024587</v>
      </c>
      <c r="E1373">
        <f>RS_wells_scenario_1_bgw!E1373-RS_wells_baseline_bgw!E1373</f>
        <v>0</v>
      </c>
      <c r="F1373">
        <f>RS_wells_scenario_1_bgw!F1373-RS_wells_baseline_bgw!F1373</f>
        <v>0</v>
      </c>
      <c r="G1373">
        <f>RS_wells_scenario_1_bgw!G1373-RS_wells_baseline_bgw!G1373</f>
        <v>0</v>
      </c>
      <c r="H1373" s="19">
        <f>RS_wells_scenario_1_bgw!H1373-RS_wells_baseline_bgw!H1373</f>
        <v>79505.628600001335</v>
      </c>
      <c r="I1373">
        <f>RS_wells_scenario_1_bgw!I1373-RS_wells_baseline_bgw!I1373</f>
        <v>-774997.23669999838</v>
      </c>
      <c r="J1373">
        <f>RS_wells_scenario_1_bgw!J1373-RS_wells_baseline_bgw!J1373</f>
        <v>145.65340000018477</v>
      </c>
      <c r="K1373">
        <f>RS_wells_scenario_1_bgw!K1373-RS_wells_baseline_bgw!K1373</f>
        <v>-27819.410000000149</v>
      </c>
      <c r="L1373">
        <f>RS_wells_scenario_1_bgw!L1373-RS_wells_baseline_bgw!L1373</f>
        <v>202549.87390000001</v>
      </c>
      <c r="M1373">
        <f>RS_wells_scenario_1_bgw!M1373-RS_wells_baseline_bgw!M1373</f>
        <v>0</v>
      </c>
      <c r="N1373">
        <f>RS_wells_scenario_1_bgw!N1373-RS_wells_baseline_bgw!N1373</f>
        <v>2501449.7763999999</v>
      </c>
      <c r="O1373">
        <v>10.145833333333334</v>
      </c>
      <c r="P1373">
        <f t="shared" si="228"/>
        <v>1978</v>
      </c>
      <c r="Q1373" s="2">
        <f t="shared" si="229"/>
        <v>28500.083333331993</v>
      </c>
      <c r="R1373">
        <f t="shared" si="230"/>
        <v>-55.485547486827002</v>
      </c>
      <c r="S1373">
        <f>I1373*$O1373/ref!$B$3</f>
        <v>-180.50947652323387</v>
      </c>
      <c r="T1373">
        <f>K1373*$O1373/ref!$B$3</f>
        <v>-6.4795936017371023</v>
      </c>
      <c r="U1373">
        <f>L1373*$O1373/ref!$B$3</f>
        <v>47.177163964120375</v>
      </c>
      <c r="V1373">
        <f>N1373*$O1373/ref!$B$3</f>
        <v>582.6283866634144</v>
      </c>
      <c r="W1373">
        <f t="shared" si="231"/>
        <v>1</v>
      </c>
      <c r="X1373" t="str">
        <f t="shared" si="232"/>
        <v>1 1978</v>
      </c>
      <c r="AB1373" s="1"/>
    </row>
    <row r="1374" spans="1:28" x14ac:dyDescent="0.3">
      <c r="A1374">
        <v>458</v>
      </c>
      <c r="B1374">
        <v>2</v>
      </c>
      <c r="C1374">
        <f>RS_wells_scenario_1_bgw!C1374-RS_wells_baseline_bgw!C1374</f>
        <v>1873466.1875</v>
      </c>
      <c r="D1374">
        <f>RS_wells_scenario_1_bgw!D1374-RS_wells_baseline_bgw!D1374</f>
        <v>-21.324099999968894</v>
      </c>
      <c r="E1374">
        <f>RS_wells_scenario_1_bgw!E1374-RS_wells_baseline_bgw!E1374</f>
        <v>0</v>
      </c>
      <c r="F1374">
        <f>RS_wells_scenario_1_bgw!F1374-RS_wells_baseline_bgw!F1374</f>
        <v>0</v>
      </c>
      <c r="G1374">
        <f>RS_wells_scenario_1_bgw!G1374-RS_wells_baseline_bgw!G1374</f>
        <v>0</v>
      </c>
      <c r="H1374" s="19">
        <f>RS_wells_scenario_1_bgw!H1374-RS_wells_baseline_bgw!H1374</f>
        <v>103274.27600000054</v>
      </c>
      <c r="I1374">
        <f>RS_wells_scenario_1_bgw!I1374-RS_wells_baseline_bgw!I1374</f>
        <v>-646377.47279999405</v>
      </c>
      <c r="J1374">
        <f>RS_wells_scenario_1_bgw!J1374-RS_wells_baseline_bgw!J1374</f>
        <v>145.7762000001967</v>
      </c>
      <c r="K1374">
        <f>RS_wells_scenario_1_bgw!K1374-RS_wells_baseline_bgw!K1374</f>
        <v>-27819.410000000149</v>
      </c>
      <c r="L1374">
        <f>RS_wells_scenario_1_bgw!L1374-RS_wells_baseline_bgw!L1374</f>
        <v>201307.07349999994</v>
      </c>
      <c r="M1374">
        <f>RS_wells_scenario_1_bgw!M1374-RS_wells_baseline_bgw!M1374</f>
        <v>0</v>
      </c>
      <c r="N1374">
        <f>RS_wells_scenario_1_bgw!N1374-RS_wells_baseline_bgw!N1374</f>
        <v>2493030.2023999989</v>
      </c>
      <c r="O1374">
        <v>10.145833333333334</v>
      </c>
      <c r="P1374">
        <f t="shared" si="228"/>
        <v>1978</v>
      </c>
      <c r="Q1374" s="2">
        <f t="shared" si="229"/>
        <v>28510.229166665325</v>
      </c>
      <c r="R1374">
        <f t="shared" si="230"/>
        <v>-54.748131189003402</v>
      </c>
      <c r="S1374">
        <f>I1374*$O1374/ref!$B$3</f>
        <v>-150.55183905991598</v>
      </c>
      <c r="T1374">
        <f>K1374*$O1374/ref!$B$3</f>
        <v>-6.4795936017371023</v>
      </c>
      <c r="U1374">
        <f>L1374*$O1374/ref!$B$3</f>
        <v>46.887695513133217</v>
      </c>
      <c r="V1374">
        <f>N1374*$O1374/ref!$B$3</f>
        <v>580.66733077402796</v>
      </c>
      <c r="W1374">
        <f t="shared" si="231"/>
        <v>1</v>
      </c>
      <c r="X1374" t="str">
        <f t="shared" si="232"/>
        <v>1 1978</v>
      </c>
      <c r="AB1374" s="1"/>
    </row>
    <row r="1375" spans="1:28" x14ac:dyDescent="0.3">
      <c r="A1375">
        <v>458</v>
      </c>
      <c r="B1375">
        <v>3</v>
      </c>
      <c r="C1375">
        <f>RS_wells_scenario_1_bgw!C1375-RS_wells_baseline_bgw!C1375</f>
        <v>1872421.6465000063</v>
      </c>
      <c r="D1375">
        <f>RS_wells_scenario_1_bgw!D1375-RS_wells_baseline_bgw!D1375</f>
        <v>-21.442700000014156</v>
      </c>
      <c r="E1375">
        <f>RS_wells_scenario_1_bgw!E1375-RS_wells_baseline_bgw!E1375</f>
        <v>0</v>
      </c>
      <c r="F1375">
        <f>RS_wells_scenario_1_bgw!F1375-RS_wells_baseline_bgw!F1375</f>
        <v>0</v>
      </c>
      <c r="G1375">
        <f>RS_wells_scenario_1_bgw!G1375-RS_wells_baseline_bgw!G1375</f>
        <v>0</v>
      </c>
      <c r="H1375" s="19">
        <f>RS_wells_scenario_1_bgw!H1375-RS_wells_baseline_bgw!H1375</f>
        <v>117782.54870000109</v>
      </c>
      <c r="I1375">
        <f>RS_wells_scenario_1_bgw!I1375-RS_wells_baseline_bgw!I1375</f>
        <v>-653883.23420000076</v>
      </c>
      <c r="J1375">
        <f>RS_wells_scenario_1_bgw!J1375-RS_wells_baseline_bgw!J1375</f>
        <v>145.94519999995828</v>
      </c>
      <c r="K1375">
        <f>RS_wells_scenario_1_bgw!K1375-RS_wells_baseline_bgw!K1375</f>
        <v>-27819.410000000149</v>
      </c>
      <c r="L1375">
        <f>RS_wells_scenario_1_bgw!L1375-RS_wells_baseline_bgw!L1375</f>
        <v>200170.13399999961</v>
      </c>
      <c r="M1375">
        <f>RS_wells_scenario_1_bgw!M1375-RS_wells_baseline_bgw!M1375</f>
        <v>0</v>
      </c>
      <c r="N1375">
        <f>RS_wells_scenario_1_bgw!N1375-RS_wells_baseline_bgw!N1375</f>
        <v>2476627.1432999969</v>
      </c>
      <c r="O1375">
        <v>10.145833333333334</v>
      </c>
      <c r="P1375">
        <f t="shared" si="228"/>
        <v>1978</v>
      </c>
      <c r="Q1375" s="2">
        <f t="shared" si="229"/>
        <v>28520.374999998658</v>
      </c>
      <c r="R1375">
        <f t="shared" si="230"/>
        <v>-54.03996780297814</v>
      </c>
      <c r="S1375">
        <f>I1375*$O1375/ref!$B$3</f>
        <v>-152.30005311419134</v>
      </c>
      <c r="T1375">
        <f>K1375*$O1375/ref!$B$3</f>
        <v>-6.4795936017371023</v>
      </c>
      <c r="U1375">
        <f>L1375*$O1375/ref!$B$3</f>
        <v>46.622883789600465</v>
      </c>
      <c r="V1375">
        <f>N1375*$O1375/ref!$B$3</f>
        <v>576.84679120135945</v>
      </c>
      <c r="W1375">
        <f t="shared" si="231"/>
        <v>1</v>
      </c>
      <c r="X1375" t="str">
        <f t="shared" si="232"/>
        <v>1 1978</v>
      </c>
      <c r="AB1375" s="1"/>
    </row>
    <row r="1376" spans="1:28" x14ac:dyDescent="0.3">
      <c r="A1376">
        <v>459</v>
      </c>
      <c r="B1376">
        <v>1</v>
      </c>
      <c r="C1376">
        <f>RS_wells_scenario_1_bgw!C1376-RS_wells_baseline_bgw!C1376</f>
        <v>1794349.1227999926</v>
      </c>
      <c r="D1376">
        <f>RS_wells_scenario_1_bgw!D1376-RS_wells_baseline_bgw!D1376</f>
        <v>-21.566400000010617</v>
      </c>
      <c r="E1376">
        <f>RS_wells_scenario_1_bgw!E1376-RS_wells_baseline_bgw!E1376</f>
        <v>0</v>
      </c>
      <c r="F1376">
        <f>RS_wells_scenario_1_bgw!F1376-RS_wells_baseline_bgw!F1376</f>
        <v>0</v>
      </c>
      <c r="G1376">
        <f>RS_wells_scenario_1_bgw!G1376-RS_wells_baseline_bgw!G1376</f>
        <v>0</v>
      </c>
      <c r="H1376" s="19">
        <f>RS_wells_scenario_1_bgw!H1376-RS_wells_baseline_bgw!H1376</f>
        <v>139506.07429999858</v>
      </c>
      <c r="I1376">
        <f>RS_wells_scenario_1_bgw!I1376-RS_wells_baseline_bgw!I1376</f>
        <v>-535168.49229999632</v>
      </c>
      <c r="J1376">
        <f>RS_wells_scenario_1_bgw!J1376-RS_wells_baseline_bgw!J1376</f>
        <v>146.21460000053048</v>
      </c>
      <c r="K1376">
        <f>RS_wells_scenario_1_bgw!K1376-RS_wells_baseline_bgw!K1376</f>
        <v>-27819.410000000149</v>
      </c>
      <c r="L1376">
        <f>RS_wells_scenario_1_bgw!L1376-RS_wells_baseline_bgw!L1376</f>
        <v>5329.9143999999942</v>
      </c>
      <c r="M1376">
        <f>RS_wells_scenario_1_bgw!M1376-RS_wells_baseline_bgw!M1376</f>
        <v>0</v>
      </c>
      <c r="N1376">
        <f>RS_wells_scenario_1_bgw!N1376-RS_wells_baseline_bgw!N1376</f>
        <v>2486117.367899999</v>
      </c>
      <c r="O1376">
        <v>10.145833333333334</v>
      </c>
      <c r="P1376">
        <f t="shared" si="228"/>
        <v>1978</v>
      </c>
      <c r="Q1376" s="2">
        <f t="shared" si="229"/>
        <v>28530.52083333199</v>
      </c>
      <c r="R1376">
        <f t="shared" si="230"/>
        <v>-53.759708902634607</v>
      </c>
      <c r="S1376">
        <f>I1376*$O1376/ref!$B$3</f>
        <v>-124.64945656857314</v>
      </c>
      <c r="T1376">
        <f>K1376*$O1376/ref!$B$3</f>
        <v>-6.4795936017371023</v>
      </c>
      <c r="U1376">
        <f>L1376*$O1376/ref!$B$3</f>
        <v>1.2414238563666959</v>
      </c>
      <c r="V1376">
        <f>N1376*$O1376/ref!$B$3</f>
        <v>579.05721905001701</v>
      </c>
      <c r="W1376">
        <f t="shared" si="231"/>
        <v>2</v>
      </c>
      <c r="X1376" t="str">
        <f t="shared" si="232"/>
        <v>2 1978</v>
      </c>
      <c r="AB1376" s="1"/>
    </row>
    <row r="1377" spans="1:28" x14ac:dyDescent="0.3">
      <c r="A1377">
        <v>459</v>
      </c>
      <c r="B1377">
        <v>2</v>
      </c>
      <c r="C1377">
        <f>RS_wells_scenario_1_bgw!C1377-RS_wells_baseline_bgw!C1377</f>
        <v>1771081.6599999964</v>
      </c>
      <c r="D1377">
        <f>RS_wells_scenario_1_bgw!D1377-RS_wells_baseline_bgw!D1377</f>
        <v>-21.687999999965541</v>
      </c>
      <c r="E1377">
        <f>RS_wells_scenario_1_bgw!E1377-RS_wells_baseline_bgw!E1377</f>
        <v>0</v>
      </c>
      <c r="F1377">
        <f>RS_wells_scenario_1_bgw!F1377-RS_wells_baseline_bgw!F1377</f>
        <v>0</v>
      </c>
      <c r="G1377">
        <f>RS_wells_scenario_1_bgw!G1377-RS_wells_baseline_bgw!G1377</f>
        <v>0</v>
      </c>
      <c r="H1377" s="19">
        <f>RS_wells_scenario_1_bgw!H1377-RS_wells_baseline_bgw!H1377</f>
        <v>147967.90579999983</v>
      </c>
      <c r="I1377">
        <f>RS_wells_scenario_1_bgw!I1377-RS_wells_baseline_bgw!I1377</f>
        <v>-531391.11249999702</v>
      </c>
      <c r="J1377">
        <f>RS_wells_scenario_1_bgw!J1377-RS_wells_baseline_bgw!J1377</f>
        <v>146.52230000030249</v>
      </c>
      <c r="K1377">
        <f>RS_wells_scenario_1_bgw!K1377-RS_wells_baseline_bgw!K1377</f>
        <v>-27819.410000000149</v>
      </c>
      <c r="L1377">
        <f>RS_wells_scenario_1_bgw!L1377-RS_wells_baseline_bgw!L1377</f>
        <v>5323.0996999999916</v>
      </c>
      <c r="M1377">
        <f>RS_wells_scenario_1_bgw!M1377-RS_wells_baseline_bgw!M1377</f>
        <v>0</v>
      </c>
      <c r="N1377">
        <f>RS_wells_scenario_1_bgw!N1377-RS_wells_baseline_bgw!N1377</f>
        <v>2470979.4775999933</v>
      </c>
      <c r="O1377">
        <v>10.145833333333334</v>
      </c>
      <c r="P1377">
        <f t="shared" si="228"/>
        <v>1978</v>
      </c>
      <c r="Q1377" s="2">
        <f t="shared" si="229"/>
        <v>28540.666666665322</v>
      </c>
      <c r="R1377">
        <f t="shared" si="230"/>
        <v>-53.219050900343497</v>
      </c>
      <c r="S1377">
        <f>I1377*$O1377/ref!$B$3</f>
        <v>-123.76964330210178</v>
      </c>
      <c r="T1377">
        <f>K1377*$O1377/ref!$B$3</f>
        <v>-6.4795936017371023</v>
      </c>
      <c r="U1377">
        <f>L1377*$O1377/ref!$B$3</f>
        <v>1.2398366017657618</v>
      </c>
      <c r="V1377">
        <f>N1377*$O1377/ref!$B$3</f>
        <v>575.53135789294311</v>
      </c>
      <c r="W1377">
        <f t="shared" si="231"/>
        <v>2</v>
      </c>
      <c r="X1377" t="str">
        <f t="shared" si="232"/>
        <v>2 1978</v>
      </c>
      <c r="AB1377" s="1"/>
    </row>
    <row r="1378" spans="1:28" x14ac:dyDescent="0.3">
      <c r="A1378">
        <v>459</v>
      </c>
      <c r="B1378">
        <v>3</v>
      </c>
      <c r="C1378">
        <f>RS_wells_scenario_1_bgw!C1378-RS_wells_baseline_bgw!C1378</f>
        <v>1749244.6555000097</v>
      </c>
      <c r="D1378">
        <f>RS_wells_scenario_1_bgw!D1378-RS_wells_baseline_bgw!D1378</f>
        <v>-21.81160000001546</v>
      </c>
      <c r="E1378">
        <f>RS_wells_scenario_1_bgw!E1378-RS_wells_baseline_bgw!E1378</f>
        <v>0</v>
      </c>
      <c r="F1378">
        <f>RS_wells_scenario_1_bgw!F1378-RS_wells_baseline_bgw!F1378</f>
        <v>0</v>
      </c>
      <c r="G1378">
        <f>RS_wells_scenario_1_bgw!G1378-RS_wells_baseline_bgw!G1378</f>
        <v>0</v>
      </c>
      <c r="H1378" s="19">
        <f>RS_wells_scenario_1_bgw!H1378-RS_wells_baseline_bgw!H1378</f>
        <v>149791.94330000132</v>
      </c>
      <c r="I1378">
        <f>RS_wells_scenario_1_bgw!I1378-RS_wells_baseline_bgw!I1378</f>
        <v>-308865.09340000153</v>
      </c>
      <c r="J1378">
        <f>RS_wells_scenario_1_bgw!J1378-RS_wells_baseline_bgw!J1378</f>
        <v>146.86199999973178</v>
      </c>
      <c r="K1378">
        <f>RS_wells_scenario_1_bgw!K1378-RS_wells_baseline_bgw!K1378</f>
        <v>-27819.410000000149</v>
      </c>
      <c r="L1378">
        <f>RS_wells_scenario_1_bgw!L1378-RS_wells_baseline_bgw!L1378</f>
        <v>5315.4290000000037</v>
      </c>
      <c r="M1378">
        <f>RS_wells_scenario_1_bgw!M1378-RS_wells_baseline_bgw!M1378</f>
        <v>0</v>
      </c>
      <c r="N1378">
        <f>RS_wells_scenario_1_bgw!N1378-RS_wells_baseline_bgw!N1378</f>
        <v>2445751.6428000033</v>
      </c>
      <c r="O1378">
        <v>10.145833333333334</v>
      </c>
      <c r="P1378">
        <f t="shared" si="228"/>
        <v>1978</v>
      </c>
      <c r="Q1378" s="2">
        <f t="shared" si="229"/>
        <v>28550.812499998654</v>
      </c>
      <c r="R1378">
        <f t="shared" si="230"/>
        <v>-52.599305830469689</v>
      </c>
      <c r="S1378">
        <f>I1378*$O1378/ref!$B$3</f>
        <v>-71.939709828302327</v>
      </c>
      <c r="T1378">
        <f>K1378*$O1378/ref!$B$3</f>
        <v>-6.4795936017371023</v>
      </c>
      <c r="U1378">
        <f>L1378*$O1378/ref!$B$3</f>
        <v>1.238049970825682</v>
      </c>
      <c r="V1378">
        <f>N1378*$O1378/ref!$B$3</f>
        <v>569.6553843566353</v>
      </c>
      <c r="W1378">
        <f t="shared" si="231"/>
        <v>2</v>
      </c>
      <c r="X1378" t="str">
        <f t="shared" si="232"/>
        <v>2 1978</v>
      </c>
      <c r="AB1378" s="1"/>
    </row>
    <row r="1379" spans="1:28" x14ac:dyDescent="0.3">
      <c r="A1379">
        <v>460</v>
      </c>
      <c r="B1379">
        <v>1</v>
      </c>
      <c r="C1379">
        <f>RS_wells_scenario_1_bgw!C1379-RS_wells_baseline_bgw!C1379</f>
        <v>2362810.9026999921</v>
      </c>
      <c r="D1379">
        <f>RS_wells_scenario_1_bgw!D1379-RS_wells_baseline_bgw!D1379</f>
        <v>-21.926299999991897</v>
      </c>
      <c r="E1379">
        <f>RS_wells_scenario_1_bgw!E1379-RS_wells_baseline_bgw!E1379</f>
        <v>0</v>
      </c>
      <c r="F1379">
        <f>RS_wells_scenario_1_bgw!F1379-RS_wells_baseline_bgw!F1379</f>
        <v>0</v>
      </c>
      <c r="G1379">
        <f>RS_wells_scenario_1_bgw!G1379-RS_wells_baseline_bgw!G1379</f>
        <v>0</v>
      </c>
      <c r="H1379" s="19">
        <f>RS_wells_scenario_1_bgw!H1379-RS_wells_baseline_bgw!H1379</f>
        <v>88267.068899996579</v>
      </c>
      <c r="I1379">
        <f>RS_wells_scenario_1_bgw!I1379-RS_wells_baseline_bgw!I1379</f>
        <v>-502660.14420000091</v>
      </c>
      <c r="J1379">
        <f>RS_wells_scenario_1_bgw!J1379-RS_wells_baseline_bgw!J1379</f>
        <v>147.02820000052452</v>
      </c>
      <c r="K1379">
        <f>RS_wells_scenario_1_bgw!K1379-RS_wells_baseline_bgw!K1379</f>
        <v>-27819.410000000149</v>
      </c>
      <c r="L1379">
        <f>RS_wells_scenario_1_bgw!L1379-RS_wells_baseline_bgw!L1379</f>
        <v>736426.01590000093</v>
      </c>
      <c r="M1379">
        <f>RS_wells_scenario_1_bgw!M1379-RS_wells_baseline_bgw!M1379</f>
        <v>0</v>
      </c>
      <c r="N1379">
        <f>RS_wells_scenario_1_bgw!N1379-RS_wells_baseline_bgw!N1379</f>
        <v>2307095.9899999946</v>
      </c>
      <c r="O1379">
        <v>10.145833333333334</v>
      </c>
      <c r="P1379">
        <f t="shared" si="228"/>
        <v>1978</v>
      </c>
      <c r="Q1379" s="2">
        <f t="shared" si="229"/>
        <v>28560.958333331986</v>
      </c>
      <c r="R1379">
        <f t="shared" si="230"/>
        <v>-50.832277688430658</v>
      </c>
      <c r="S1379">
        <f>I1379*$O1379/ref!$B$3</f>
        <v>-117.07773292843228</v>
      </c>
      <c r="T1379">
        <f>K1379*$O1379/ref!$B$3</f>
        <v>-6.4795936017371023</v>
      </c>
      <c r="U1379">
        <f>L1379*$O1379/ref!$B$3</f>
        <v>171.52561110312428</v>
      </c>
      <c r="V1379">
        <f>N1379*$O1379/ref!$B$3</f>
        <v>537.36022494356325</v>
      </c>
      <c r="W1379">
        <f t="shared" si="231"/>
        <v>3</v>
      </c>
      <c r="X1379" t="str">
        <f t="shared" si="232"/>
        <v>3 1978</v>
      </c>
      <c r="AB1379" s="1"/>
    </row>
    <row r="1380" spans="1:28" x14ac:dyDescent="0.3">
      <c r="A1380">
        <v>460</v>
      </c>
      <c r="B1380">
        <v>2</v>
      </c>
      <c r="C1380">
        <f>RS_wells_scenario_1_bgw!C1380-RS_wells_baseline_bgw!C1380</f>
        <v>2511872.7082999945</v>
      </c>
      <c r="D1380">
        <f>RS_wells_scenario_1_bgw!D1380-RS_wells_baseline_bgw!D1380</f>
        <v>-22.04400000005262</v>
      </c>
      <c r="E1380">
        <f>RS_wells_scenario_1_bgw!E1380-RS_wells_baseline_bgw!E1380</f>
        <v>0</v>
      </c>
      <c r="F1380">
        <f>RS_wells_scenario_1_bgw!F1380-RS_wells_baseline_bgw!F1380</f>
        <v>0</v>
      </c>
      <c r="G1380">
        <f>RS_wells_scenario_1_bgw!G1380-RS_wells_baseline_bgw!G1380</f>
        <v>0</v>
      </c>
      <c r="H1380" s="19">
        <f>RS_wells_scenario_1_bgw!H1380-RS_wells_baseline_bgw!H1380</f>
        <v>52616.29509999603</v>
      </c>
      <c r="I1380">
        <f>RS_wells_scenario_1_bgw!I1380-RS_wells_baseline_bgw!I1380</f>
        <v>-353814.66299999878</v>
      </c>
      <c r="J1380">
        <f>RS_wells_scenario_1_bgw!J1380-RS_wells_baseline_bgw!J1380</f>
        <v>147.24550000019372</v>
      </c>
      <c r="K1380">
        <f>RS_wells_scenario_1_bgw!K1380-RS_wells_baseline_bgw!K1380</f>
        <v>-27819.410000000149</v>
      </c>
      <c r="L1380">
        <f>RS_wells_scenario_1_bgw!L1380-RS_wells_baseline_bgw!L1380</f>
        <v>723423.90550000221</v>
      </c>
      <c r="M1380">
        <f>RS_wells_scenario_1_bgw!M1380-RS_wells_baseline_bgw!M1380</f>
        <v>0</v>
      </c>
      <c r="N1380">
        <f>RS_wells_scenario_1_bgw!N1380-RS_wells_baseline_bgw!N1380</f>
        <v>2260900.7285999954</v>
      </c>
      <c r="O1380">
        <v>10.145833333333334</v>
      </c>
      <c r="P1380">
        <f t="shared" si="228"/>
        <v>1978</v>
      </c>
      <c r="Q1380" s="2">
        <f t="shared" si="229"/>
        <v>28571.104166665318</v>
      </c>
      <c r="R1380">
        <f t="shared" si="230"/>
        <v>-50.590708671248557</v>
      </c>
      <c r="S1380">
        <f>I1380*$O1380/ref!$B$3</f>
        <v>-82.409196549299537</v>
      </c>
      <c r="T1380">
        <f>K1380*$O1380/ref!$B$3</f>
        <v>-6.4795936017371023</v>
      </c>
      <c r="U1380">
        <f>L1380*$O1380/ref!$B$3</f>
        <v>168.4972078639143</v>
      </c>
      <c r="V1380">
        <f>N1380*$O1380/ref!$B$3</f>
        <v>526.60059631743468</v>
      </c>
      <c r="W1380">
        <f t="shared" si="231"/>
        <v>3</v>
      </c>
      <c r="X1380" t="str">
        <f t="shared" si="232"/>
        <v>3 1978</v>
      </c>
      <c r="AB1380" s="1"/>
    </row>
    <row r="1381" spans="1:28" x14ac:dyDescent="0.3">
      <c r="A1381">
        <v>460</v>
      </c>
      <c r="B1381">
        <v>3</v>
      </c>
      <c r="C1381">
        <f>RS_wells_scenario_1_bgw!C1381-RS_wells_baseline_bgw!C1381</f>
        <v>2462070.5414000005</v>
      </c>
      <c r="D1381">
        <f>RS_wells_scenario_1_bgw!D1381-RS_wells_baseline_bgw!D1381</f>
        <v>-22.161300000036135</v>
      </c>
      <c r="E1381">
        <f>RS_wells_scenario_1_bgw!E1381-RS_wells_baseline_bgw!E1381</f>
        <v>0</v>
      </c>
      <c r="F1381">
        <f>RS_wells_scenario_1_bgw!F1381-RS_wells_baseline_bgw!F1381</f>
        <v>0</v>
      </c>
      <c r="G1381">
        <f>RS_wells_scenario_1_bgw!G1381-RS_wells_baseline_bgw!G1381</f>
        <v>0</v>
      </c>
      <c r="H1381" s="19">
        <f>RS_wells_scenario_1_bgw!H1381-RS_wells_baseline_bgw!H1381</f>
        <v>32750.610199995339</v>
      </c>
      <c r="I1381">
        <f>RS_wells_scenario_1_bgw!I1381-RS_wells_baseline_bgw!I1381</f>
        <v>-363467.97329999879</v>
      </c>
      <c r="J1381">
        <f>RS_wells_scenario_1_bgw!J1381-RS_wells_baseline_bgw!J1381</f>
        <v>147.51269999984652</v>
      </c>
      <c r="K1381">
        <f>RS_wells_scenario_1_bgw!K1381-RS_wells_baseline_bgw!K1381</f>
        <v>-27819.410000000149</v>
      </c>
      <c r="L1381">
        <f>RS_wells_scenario_1_bgw!L1381-RS_wells_baseline_bgw!L1381</f>
        <v>712410.2479000017</v>
      </c>
      <c r="M1381">
        <f>RS_wells_scenario_1_bgw!M1381-RS_wells_baseline_bgw!M1381</f>
        <v>0</v>
      </c>
      <c r="N1381">
        <f>RS_wells_scenario_1_bgw!N1381-RS_wells_baseline_bgw!N1381</f>
        <v>2195033.0709000081</v>
      </c>
      <c r="O1381">
        <v>10.145833333333334</v>
      </c>
      <c r="P1381">
        <f t="shared" si="228"/>
        <v>1978</v>
      </c>
      <c r="Q1381" s="2">
        <f t="shared" si="229"/>
        <v>28581.24999999865</v>
      </c>
      <c r="R1381">
        <f t="shared" si="230"/>
        <v>-49.536826132875433</v>
      </c>
      <c r="S1381">
        <f>I1381*$O1381/ref!$B$3</f>
        <v>-84.657609713182694</v>
      </c>
      <c r="T1381">
        <f>K1381*$O1381/ref!$B$3</f>
        <v>-6.4795936017371023</v>
      </c>
      <c r="U1381">
        <f>L1381*$O1381/ref!$B$3</f>
        <v>165.93194766189396</v>
      </c>
      <c r="V1381">
        <f>N1381*$O1381/ref!$B$3</f>
        <v>511.25894624670184</v>
      </c>
      <c r="W1381">
        <f t="shared" si="231"/>
        <v>3</v>
      </c>
      <c r="X1381" t="str">
        <f t="shared" si="232"/>
        <v>3 1978</v>
      </c>
      <c r="AB1381" s="1"/>
    </row>
    <row r="1382" spans="1:28" x14ac:dyDescent="0.3">
      <c r="A1382">
        <v>461</v>
      </c>
      <c r="B1382">
        <v>1</v>
      </c>
      <c r="C1382">
        <f>RS_wells_scenario_1_bgw!C1382-RS_wells_baseline_bgw!C1382</f>
        <v>-2754925.8725999892</v>
      </c>
      <c r="D1382">
        <f>RS_wells_scenario_1_bgw!D1382-RS_wells_baseline_bgw!D1382</f>
        <v>-22.272999999986496</v>
      </c>
      <c r="E1382">
        <f>RS_wells_scenario_1_bgw!E1382-RS_wells_baseline_bgw!E1382</f>
        <v>-1720351.370000001</v>
      </c>
      <c r="F1382">
        <f>RS_wells_scenario_1_bgw!F1382-RS_wells_baseline_bgw!F1382</f>
        <v>0</v>
      </c>
      <c r="G1382">
        <f>RS_wells_scenario_1_bgw!G1382-RS_wells_baseline_bgw!G1382</f>
        <v>0</v>
      </c>
      <c r="H1382" s="19">
        <f>RS_wells_scenario_1_bgw!H1382-RS_wells_baseline_bgw!H1382</f>
        <v>-87393.371199995279</v>
      </c>
      <c r="I1382">
        <f>RS_wells_scenario_1_bgw!I1382-RS_wells_baseline_bgw!I1382</f>
        <v>-44750.230000000447</v>
      </c>
      <c r="J1382">
        <f>RS_wells_scenario_1_bgw!J1382-RS_wells_baseline_bgw!J1382</f>
        <v>147.68699999991804</v>
      </c>
      <c r="K1382">
        <f>RS_wells_scenario_1_bgw!K1382-RS_wells_baseline_bgw!K1382</f>
        <v>-8175867.25</v>
      </c>
      <c r="L1382">
        <f>RS_wells_scenario_1_bgw!L1382-RS_wells_baseline_bgw!L1382</f>
        <v>1657306.1990999877</v>
      </c>
      <c r="M1382">
        <f>RS_wells_scenario_1_bgw!M1382-RS_wells_baseline_bgw!M1382</f>
        <v>0</v>
      </c>
      <c r="N1382">
        <f>RS_wells_scenario_1_bgw!N1382-RS_wells_baseline_bgw!N1382</f>
        <v>1976077.5590999871</v>
      </c>
      <c r="O1382">
        <v>10.145833333333334</v>
      </c>
      <c r="P1382">
        <f t="shared" si="228"/>
        <v>1978</v>
      </c>
      <c r="Q1382" s="2">
        <f t="shared" si="229"/>
        <v>28591.395833331982</v>
      </c>
      <c r="R1382">
        <f t="shared" si="230"/>
        <v>-47.273102641465805</v>
      </c>
      <c r="S1382">
        <f>I1382*$O1382/ref!$B$3</f>
        <v>-10.423057282101421</v>
      </c>
      <c r="T1382">
        <f>K1382*$O1382/ref!$B$3</f>
        <v>-1904.2926187777398</v>
      </c>
      <c r="U1382">
        <f>L1382*$O1382/ref!$B$3</f>
        <v>386.01360143178664</v>
      </c>
      <c r="V1382">
        <f>N1382*$O1382/ref!$B$3</f>
        <v>460.26064206539536</v>
      </c>
      <c r="W1382">
        <f t="shared" si="231"/>
        <v>4</v>
      </c>
      <c r="X1382" t="str">
        <f t="shared" si="232"/>
        <v>4 1978</v>
      </c>
      <c r="AB1382" s="1"/>
    </row>
    <row r="1383" spans="1:28" x14ac:dyDescent="0.3">
      <c r="A1383">
        <v>461</v>
      </c>
      <c r="B1383">
        <v>2</v>
      </c>
      <c r="C1383">
        <f>RS_wells_scenario_1_bgw!C1383-RS_wells_baseline_bgw!C1383</f>
        <v>-2937558.2226999998</v>
      </c>
      <c r="D1383">
        <f>RS_wells_scenario_1_bgw!D1383-RS_wells_baseline_bgw!D1383</f>
        <v>-22.386599999968894</v>
      </c>
      <c r="E1383">
        <f>RS_wells_scenario_1_bgw!E1383-RS_wells_baseline_bgw!E1383</f>
        <v>-1720351.370000001</v>
      </c>
      <c r="F1383">
        <f>RS_wells_scenario_1_bgw!F1383-RS_wells_baseline_bgw!F1383</f>
        <v>0</v>
      </c>
      <c r="G1383">
        <f>RS_wells_scenario_1_bgw!G1383-RS_wells_baseline_bgw!G1383</f>
        <v>0</v>
      </c>
      <c r="H1383" s="19">
        <f>RS_wells_scenario_1_bgw!H1383-RS_wells_baseline_bgw!H1383</f>
        <v>-142091.39530000091</v>
      </c>
      <c r="I1383">
        <f>RS_wells_scenario_1_bgw!I1383-RS_wells_baseline_bgw!I1383</f>
        <v>-17274.202899999917</v>
      </c>
      <c r="J1383">
        <f>RS_wells_scenario_1_bgw!J1383-RS_wells_baseline_bgw!J1383</f>
        <v>147.92570000048727</v>
      </c>
      <c r="K1383">
        <f>RS_wells_scenario_1_bgw!K1383-RS_wells_baseline_bgw!K1383</f>
        <v>-8175867.25</v>
      </c>
      <c r="L1383">
        <f>RS_wells_scenario_1_bgw!L1383-RS_wells_baseline_bgw!L1383</f>
        <v>1616946.7157000005</v>
      </c>
      <c r="M1383">
        <f>RS_wells_scenario_1_bgw!M1383-RS_wells_baseline_bgw!M1383</f>
        <v>0</v>
      </c>
      <c r="N1383">
        <f>RS_wells_scenario_1_bgw!N1383-RS_wells_baseline_bgw!N1383</f>
        <v>1883443.2986000031</v>
      </c>
      <c r="O1383">
        <v>10.145833333333334</v>
      </c>
      <c r="P1383">
        <f t="shared" si="228"/>
        <v>1978</v>
      </c>
      <c r="Q1383" s="2">
        <f t="shared" si="229"/>
        <v>28601.541666665315</v>
      </c>
      <c r="R1383">
        <f t="shared" si="230"/>
        <v>-46.404002151202839</v>
      </c>
      <c r="S1383">
        <f>I1383*$O1383/ref!$B$3</f>
        <v>-4.0234431494394514</v>
      </c>
      <c r="T1383">
        <f>K1383*$O1383/ref!$B$3</f>
        <v>-1904.2926187777398</v>
      </c>
      <c r="U1383">
        <f>L1383*$O1383/ref!$B$3</f>
        <v>376.61322053197711</v>
      </c>
      <c r="V1383">
        <f>N1383*$O1383/ref!$B$3</f>
        <v>438.68461433377405</v>
      </c>
      <c r="W1383">
        <f t="shared" si="231"/>
        <v>4</v>
      </c>
      <c r="X1383" t="str">
        <f t="shared" si="232"/>
        <v>4 1978</v>
      </c>
      <c r="AB1383" s="1"/>
    </row>
    <row r="1384" spans="1:28" x14ac:dyDescent="0.3">
      <c r="A1384">
        <v>461</v>
      </c>
      <c r="B1384">
        <v>3</v>
      </c>
      <c r="C1384">
        <f>RS_wells_scenario_1_bgw!C1384-RS_wells_baseline_bgw!C1384</f>
        <v>-2880717.6899999976</v>
      </c>
      <c r="D1384">
        <f>RS_wells_scenario_1_bgw!D1384-RS_wells_baseline_bgw!D1384</f>
        <v>-22.502300000051036</v>
      </c>
      <c r="E1384">
        <f>RS_wells_scenario_1_bgw!E1384-RS_wells_baseline_bgw!E1384</f>
        <v>-1720351.370000001</v>
      </c>
      <c r="F1384">
        <f>RS_wells_scenario_1_bgw!F1384-RS_wells_baseline_bgw!F1384</f>
        <v>0</v>
      </c>
      <c r="G1384">
        <f>RS_wells_scenario_1_bgw!G1384-RS_wells_baseline_bgw!G1384</f>
        <v>0</v>
      </c>
      <c r="H1384" s="19">
        <f>RS_wells_scenario_1_bgw!H1384-RS_wells_baseline_bgw!H1384</f>
        <v>-34036.202099993825</v>
      </c>
      <c r="I1384">
        <f>RS_wells_scenario_1_bgw!I1384-RS_wells_baseline_bgw!I1384</f>
        <v>5592.7931999992579</v>
      </c>
      <c r="J1384">
        <f>RS_wells_scenario_1_bgw!J1384-RS_wells_baseline_bgw!J1384</f>
        <v>148.22460000030696</v>
      </c>
      <c r="K1384">
        <f>RS_wells_scenario_1_bgw!K1384-RS_wells_baseline_bgw!K1384</f>
        <v>-8175867.25</v>
      </c>
      <c r="L1384">
        <f>RS_wells_scenario_1_bgw!L1384-RS_wells_baseline_bgw!L1384</f>
        <v>1576068.7759999931</v>
      </c>
      <c r="M1384">
        <f>RS_wells_scenario_1_bgw!M1384-RS_wells_baseline_bgw!M1384</f>
        <v>0</v>
      </c>
      <c r="N1384">
        <f>RS_wells_scenario_1_bgw!N1384-RS_wells_baseline_bgw!N1384</f>
        <v>1803397.5870999992</v>
      </c>
      <c r="O1384">
        <v>10.145833333333334</v>
      </c>
      <c r="P1384">
        <f t="shared" si="228"/>
        <v>1978</v>
      </c>
      <c r="Q1384" s="2">
        <f t="shared" si="229"/>
        <v>28611.687499998647</v>
      </c>
      <c r="R1384">
        <f t="shared" si="230"/>
        <v>-42.094703074455737</v>
      </c>
      <c r="S1384">
        <f>I1384*$O1384/ref!$B$3</f>
        <v>1.3026526096187436</v>
      </c>
      <c r="T1384">
        <f>K1384*$O1384/ref!$B$3</f>
        <v>-1904.2926187777398</v>
      </c>
      <c r="U1384">
        <f>L1384*$O1384/ref!$B$3</f>
        <v>367.09208271732319</v>
      </c>
      <c r="V1384">
        <f>N1384*$O1384/ref!$B$3</f>
        <v>420.04066465684292</v>
      </c>
      <c r="W1384">
        <f t="shared" si="231"/>
        <v>4</v>
      </c>
      <c r="X1384" t="str">
        <f t="shared" si="232"/>
        <v>4 1978</v>
      </c>
      <c r="AB1384" s="1"/>
    </row>
    <row r="1385" spans="1:28" x14ac:dyDescent="0.3">
      <c r="A1385">
        <v>462</v>
      </c>
      <c r="B1385">
        <v>1</v>
      </c>
      <c r="C1385">
        <f>RS_wells_scenario_1_bgw!C1385-RS_wells_baseline_bgw!C1385</f>
        <v>-148567.75890000165</v>
      </c>
      <c r="D1385">
        <f>RS_wells_scenario_1_bgw!D1385-RS_wells_baseline_bgw!D1385</f>
        <v>-22.627399999997579</v>
      </c>
      <c r="E1385">
        <f>RS_wells_scenario_1_bgw!E1385-RS_wells_baseline_bgw!E1385</f>
        <v>-2698007.1599999964</v>
      </c>
      <c r="F1385">
        <f>RS_wells_scenario_1_bgw!F1385-RS_wells_baseline_bgw!F1385</f>
        <v>0</v>
      </c>
      <c r="G1385">
        <f>RS_wells_scenario_1_bgw!G1385-RS_wells_baseline_bgw!G1385</f>
        <v>0</v>
      </c>
      <c r="H1385" s="19">
        <f>RS_wells_scenario_1_bgw!H1385-RS_wells_baseline_bgw!H1385</f>
        <v>-197707.12939998507</v>
      </c>
      <c r="I1385">
        <f>RS_wells_scenario_1_bgw!I1385-RS_wells_baseline_bgw!I1385</f>
        <v>7229152.1116999388</v>
      </c>
      <c r="J1385">
        <f>RS_wells_scenario_1_bgw!J1385-RS_wells_baseline_bgw!J1385</f>
        <v>148.74979999940842</v>
      </c>
      <c r="K1385">
        <f>RS_wells_scenario_1_bgw!K1385-RS_wells_baseline_bgw!K1385</f>
        <v>-12806307.510000005</v>
      </c>
      <c r="L1385">
        <f>RS_wells_scenario_1_bgw!L1385-RS_wells_baseline_bgw!L1385</f>
        <v>107036.53429999948</v>
      </c>
      <c r="M1385">
        <f>RS_wells_scenario_1_bgw!M1385-RS_wells_baseline_bgw!M1385</f>
        <v>0</v>
      </c>
      <c r="N1385">
        <f>RS_wells_scenario_1_bgw!N1385-RS_wells_baseline_bgw!N1385</f>
        <v>2404302.5711999983</v>
      </c>
      <c r="O1385">
        <v>10.145833333333334</v>
      </c>
      <c r="P1385">
        <f t="shared" si="228"/>
        <v>1978</v>
      </c>
      <c r="Q1385" s="2">
        <f t="shared" si="229"/>
        <v>28621.833333331979</v>
      </c>
      <c r="R1385">
        <f t="shared" si="230"/>
        <v>-59.610760609392514</v>
      </c>
      <c r="S1385">
        <f>I1385*$O1385/ref!$B$3</f>
        <v>1683.7872467085008</v>
      </c>
      <c r="T1385">
        <f>K1385*$O1385/ref!$B$3</f>
        <v>-2982.7975576647168</v>
      </c>
      <c r="U1385">
        <f>L1385*$O1385/ref!$B$3</f>
        <v>24.93055182702965</v>
      </c>
      <c r="V1385">
        <f>N1385*$O1385/ref!$B$3</f>
        <v>560.00122062213006</v>
      </c>
      <c r="W1385">
        <f t="shared" si="231"/>
        <v>5</v>
      </c>
      <c r="X1385" t="str">
        <f t="shared" si="232"/>
        <v>5 1978</v>
      </c>
      <c r="AB1385" s="1"/>
    </row>
    <row r="1386" spans="1:28" x14ac:dyDescent="0.3">
      <c r="A1386">
        <v>462</v>
      </c>
      <c r="B1386">
        <v>2</v>
      </c>
      <c r="C1386">
        <f>RS_wells_scenario_1_bgw!C1386-RS_wells_baseline_bgw!C1386</f>
        <v>-75922.466199997813</v>
      </c>
      <c r="D1386">
        <f>RS_wells_scenario_1_bgw!D1386-RS_wells_baseline_bgw!D1386</f>
        <v>-22.755600000033155</v>
      </c>
      <c r="E1386">
        <f>RS_wells_scenario_1_bgw!E1386-RS_wells_baseline_bgw!E1386</f>
        <v>-2698007.1599999964</v>
      </c>
      <c r="F1386">
        <f>RS_wells_scenario_1_bgw!F1386-RS_wells_baseline_bgw!F1386</f>
        <v>0</v>
      </c>
      <c r="G1386">
        <f>RS_wells_scenario_1_bgw!G1386-RS_wells_baseline_bgw!G1386</f>
        <v>0</v>
      </c>
      <c r="H1386" s="19">
        <f>RS_wells_scenario_1_bgw!H1386-RS_wells_baseline_bgw!H1386</f>
        <v>234007.01949998736</v>
      </c>
      <c r="I1386">
        <f>RS_wells_scenario_1_bgw!I1386-RS_wells_baseline_bgw!I1386</f>
        <v>7305192.9491000175</v>
      </c>
      <c r="J1386">
        <f>RS_wells_scenario_1_bgw!J1386-RS_wells_baseline_bgw!J1386</f>
        <v>149.29180000070482</v>
      </c>
      <c r="K1386">
        <f>RS_wells_scenario_1_bgw!K1386-RS_wells_baseline_bgw!K1386</f>
        <v>-12806307.510000005</v>
      </c>
      <c r="L1386">
        <f>RS_wells_scenario_1_bgw!L1386-RS_wells_baseline_bgw!L1386</f>
        <v>107796.92619999871</v>
      </c>
      <c r="M1386">
        <f>RS_wells_scenario_1_bgw!M1386-RS_wells_baseline_bgw!M1386</f>
        <v>0</v>
      </c>
      <c r="N1386">
        <f>RS_wells_scenario_1_bgw!N1386-RS_wells_baseline_bgw!N1386</f>
        <v>2837484.1136000007</v>
      </c>
      <c r="O1386">
        <v>10.145833333333334</v>
      </c>
      <c r="P1386">
        <f t="shared" si="228"/>
        <v>1978</v>
      </c>
      <c r="Q1386" s="2">
        <f t="shared" si="229"/>
        <v>28631.979166665311</v>
      </c>
      <c r="R1386">
        <f t="shared" si="230"/>
        <v>-59.644377871707064</v>
      </c>
      <c r="S1386">
        <f>I1386*$O1386/ref!$B$3</f>
        <v>1701.4983959919787</v>
      </c>
      <c r="T1386">
        <f>K1386*$O1386/ref!$B$3</f>
        <v>-2982.7975576647168</v>
      </c>
      <c r="U1386">
        <f>L1386*$O1386/ref!$B$3</f>
        <v>25.1076594828012</v>
      </c>
      <c r="V1386">
        <f>N1386*$O1386/ref!$B$3</f>
        <v>660.89625579813298</v>
      </c>
      <c r="W1386">
        <f t="shared" si="231"/>
        <v>5</v>
      </c>
      <c r="X1386" t="str">
        <f t="shared" si="232"/>
        <v>5 1978</v>
      </c>
      <c r="AB1386" s="1"/>
    </row>
    <row r="1387" spans="1:28" x14ac:dyDescent="0.3">
      <c r="A1387">
        <v>462</v>
      </c>
      <c r="B1387">
        <v>3</v>
      </c>
      <c r="C1387">
        <f>RS_wells_scenario_1_bgw!C1387-RS_wells_baseline_bgw!C1387</f>
        <v>-39810.829900000244</v>
      </c>
      <c r="D1387">
        <f>RS_wells_scenario_1_bgw!D1387-RS_wells_baseline_bgw!D1387</f>
        <v>-17.551899999962188</v>
      </c>
      <c r="E1387">
        <f>RS_wells_scenario_1_bgw!E1387-RS_wells_baseline_bgw!E1387</f>
        <v>-2698007.1599999964</v>
      </c>
      <c r="F1387">
        <f>RS_wells_scenario_1_bgw!F1387-RS_wells_baseline_bgw!F1387</f>
        <v>0</v>
      </c>
      <c r="G1387">
        <f>RS_wells_scenario_1_bgw!G1387-RS_wells_baseline_bgw!G1387</f>
        <v>0</v>
      </c>
      <c r="H1387" s="19">
        <f>RS_wells_scenario_1_bgw!H1387-RS_wells_baseline_bgw!H1387</f>
        <v>407339.57780000567</v>
      </c>
      <c r="I1387">
        <f>RS_wells_scenario_1_bgw!I1387-RS_wells_baseline_bgw!I1387</f>
        <v>7212305.3628000021</v>
      </c>
      <c r="J1387">
        <f>RS_wells_scenario_1_bgw!J1387-RS_wells_baseline_bgw!J1387</f>
        <v>155.18989999964833</v>
      </c>
      <c r="K1387">
        <f>RS_wells_scenario_1_bgw!K1387-RS_wells_baseline_bgw!K1387</f>
        <v>-12806307.510000005</v>
      </c>
      <c r="L1387">
        <f>RS_wells_scenario_1_bgw!L1387-RS_wells_baseline_bgw!L1387</f>
        <v>108152.10229999945</v>
      </c>
      <c r="M1387">
        <f>RS_wells_scenario_1_bgw!M1387-RS_wells_baseline_bgw!M1387</f>
        <v>0</v>
      </c>
      <c r="N1387">
        <f>RS_wells_scenario_1_bgw!N1387-RS_wells_baseline_bgw!N1387</f>
        <v>3064725.611499995</v>
      </c>
      <c r="O1387">
        <v>10.145833333333334</v>
      </c>
      <c r="P1387">
        <f t="shared" si="228"/>
        <v>1978</v>
      </c>
      <c r="Q1387" s="2">
        <f t="shared" si="229"/>
        <v>28642.124999998643</v>
      </c>
      <c r="R1387">
        <f t="shared" si="230"/>
        <v>-60.879405124856568</v>
      </c>
      <c r="S1387">
        <f>I1387*$O1387/ref!$B$3</f>
        <v>1679.8633645563596</v>
      </c>
      <c r="T1387">
        <f>K1387*$O1387/ref!$B$3</f>
        <v>-2982.7975576647168</v>
      </c>
      <c r="U1387">
        <f>L1387*$O1387/ref!$B$3</f>
        <v>25.190385780197683</v>
      </c>
      <c r="V1387">
        <f>N1387*$O1387/ref!$B$3</f>
        <v>713.82450107155728</v>
      </c>
      <c r="W1387">
        <f t="shared" si="231"/>
        <v>5</v>
      </c>
      <c r="X1387" t="str">
        <f t="shared" si="232"/>
        <v>5 1978</v>
      </c>
      <c r="AB1387" s="1"/>
    </row>
    <row r="1388" spans="1:28" x14ac:dyDescent="0.3">
      <c r="A1388">
        <v>463</v>
      </c>
      <c r="B1388">
        <v>1</v>
      </c>
      <c r="C1388">
        <f>RS_wells_scenario_1_bgw!C1388-RS_wells_baseline_bgw!C1388</f>
        <v>-10060523.109600008</v>
      </c>
      <c r="D1388">
        <f>RS_wells_scenario_1_bgw!D1388-RS_wells_baseline_bgw!D1388</f>
        <v>-17.633600000001024</v>
      </c>
      <c r="E1388">
        <f>RS_wells_scenario_1_bgw!E1388-RS_wells_baseline_bgw!E1388</f>
        <v>-6425125.8899999931</v>
      </c>
      <c r="F1388">
        <f>RS_wells_scenario_1_bgw!F1388-RS_wells_baseline_bgw!F1388</f>
        <v>0</v>
      </c>
      <c r="G1388">
        <f>RS_wells_scenario_1_bgw!G1388-RS_wells_baseline_bgw!G1388</f>
        <v>0</v>
      </c>
      <c r="H1388" s="19">
        <f>RS_wells_scenario_1_bgw!H1388-RS_wells_baseline_bgw!H1388</f>
        <v>513779.90419998765</v>
      </c>
      <c r="I1388">
        <f>RS_wells_scenario_1_bgw!I1388-RS_wells_baseline_bgw!I1388</f>
        <v>9634154.4044999927</v>
      </c>
      <c r="J1388">
        <f>RS_wells_scenario_1_bgw!J1388-RS_wells_baseline_bgw!J1388</f>
        <v>155.44329999946058</v>
      </c>
      <c r="K1388">
        <f>RS_wells_scenario_1_bgw!K1388-RS_wells_baseline_bgw!K1388</f>
        <v>-30458943.319999993</v>
      </c>
      <c r="L1388">
        <f>RS_wells_scenario_1_bgw!L1388-RS_wells_baseline_bgw!L1388</f>
        <v>1790545.873300001</v>
      </c>
      <c r="M1388">
        <f>RS_wells_scenario_1_bgw!M1388-RS_wells_baseline_bgw!M1388</f>
        <v>0</v>
      </c>
      <c r="N1388">
        <f>RS_wells_scenario_1_bgw!N1388-RS_wells_baseline_bgw!N1388</f>
        <v>3056758.9701000005</v>
      </c>
      <c r="O1388">
        <v>10.145833333333334</v>
      </c>
      <c r="P1388">
        <f t="shared" si="228"/>
        <v>1978</v>
      </c>
      <c r="Q1388" s="2">
        <f t="shared" si="229"/>
        <v>28652.270833331975</v>
      </c>
      <c r="R1388">
        <f t="shared" si="230"/>
        <v>-58.258397844215644</v>
      </c>
      <c r="S1388">
        <f>I1388*$O1388/ref!$B$3</f>
        <v>2243.9514438855872</v>
      </c>
      <c r="T1388">
        <f>K1388*$O1388/ref!$B$3</f>
        <v>-7094.3838942646144</v>
      </c>
      <c r="U1388">
        <f>L1388*$O1388/ref!$B$3</f>
        <v>417.04729123483924</v>
      </c>
      <c r="V1388">
        <f>N1388*$O1388/ref!$B$3</f>
        <v>711.96894056029055</v>
      </c>
      <c r="W1388">
        <f t="shared" si="231"/>
        <v>6</v>
      </c>
      <c r="X1388" t="str">
        <f t="shared" si="232"/>
        <v>6 1978</v>
      </c>
      <c r="AB1388" s="1"/>
    </row>
    <row r="1389" spans="1:28" x14ac:dyDescent="0.3">
      <c r="A1389">
        <v>463</v>
      </c>
      <c r="B1389">
        <v>2</v>
      </c>
      <c r="C1389">
        <f>RS_wells_scenario_1_bgw!C1389-RS_wells_baseline_bgw!C1389</f>
        <v>-9282107.7058999836</v>
      </c>
      <c r="D1389">
        <f>RS_wells_scenario_1_bgw!D1389-RS_wells_baseline_bgw!D1389</f>
        <v>-17.719900000025518</v>
      </c>
      <c r="E1389">
        <f>RS_wells_scenario_1_bgw!E1389-RS_wells_baseline_bgw!E1389</f>
        <v>-6425125.8899999931</v>
      </c>
      <c r="F1389">
        <f>RS_wells_scenario_1_bgw!F1389-RS_wells_baseline_bgw!F1389</f>
        <v>0</v>
      </c>
      <c r="G1389">
        <f>RS_wells_scenario_1_bgw!G1389-RS_wells_baseline_bgw!G1389</f>
        <v>0</v>
      </c>
      <c r="H1389" s="19">
        <f>RS_wells_scenario_1_bgw!H1389-RS_wells_baseline_bgw!H1389</f>
        <v>493394.72330000997</v>
      </c>
      <c r="I1389">
        <f>RS_wells_scenario_1_bgw!I1389-RS_wells_baseline_bgw!I1389</f>
        <v>10383514.7896</v>
      </c>
      <c r="J1389">
        <f>RS_wells_scenario_1_bgw!J1389-RS_wells_baseline_bgw!J1389</f>
        <v>155.76830000057817</v>
      </c>
      <c r="K1389">
        <f>RS_wells_scenario_1_bgw!K1389-RS_wells_baseline_bgw!K1389</f>
        <v>-30458943.319999993</v>
      </c>
      <c r="L1389">
        <f>RS_wells_scenario_1_bgw!L1389-RS_wells_baseline_bgw!L1389</f>
        <v>1809682.0416999906</v>
      </c>
      <c r="M1389">
        <f>RS_wells_scenario_1_bgw!M1389-RS_wells_baseline_bgw!M1389</f>
        <v>0</v>
      </c>
      <c r="N1389">
        <f>RS_wells_scenario_1_bgw!N1389-RS_wells_baseline_bgw!N1389</f>
        <v>3036912.0840999931</v>
      </c>
      <c r="O1389">
        <v>10.145833333333334</v>
      </c>
      <c r="P1389">
        <f t="shared" si="228"/>
        <v>1978</v>
      </c>
      <c r="Q1389" s="2">
        <f t="shared" si="229"/>
        <v>28662.416666665307</v>
      </c>
      <c r="R1389">
        <f t="shared" si="230"/>
        <v>-58.270729915234433</v>
      </c>
      <c r="S1389">
        <f>I1389*$O1389/ref!$B$3</f>
        <v>2418.4896801993418</v>
      </c>
      <c r="T1389">
        <f>K1389*$O1389/ref!$B$3</f>
        <v>-7094.3838942646144</v>
      </c>
      <c r="U1389">
        <f>L1389*$O1389/ref!$B$3</f>
        <v>421.50441646957046</v>
      </c>
      <c r="V1389">
        <f>N1389*$O1389/ref!$B$3</f>
        <v>707.34627762315233</v>
      </c>
      <c r="W1389">
        <f t="shared" si="231"/>
        <v>6</v>
      </c>
      <c r="X1389" t="str">
        <f t="shared" si="232"/>
        <v>6 1978</v>
      </c>
      <c r="AB1389" s="1"/>
    </row>
    <row r="1390" spans="1:28" x14ac:dyDescent="0.3">
      <c r="A1390">
        <v>463</v>
      </c>
      <c r="B1390">
        <v>3</v>
      </c>
      <c r="C1390">
        <f>RS_wells_scenario_1_bgw!C1390-RS_wells_baseline_bgw!C1390</f>
        <v>-8710984.9696999788</v>
      </c>
      <c r="D1390">
        <f>RS_wells_scenario_1_bgw!D1390-RS_wells_baseline_bgw!D1390</f>
        <v>-19.031199999968521</v>
      </c>
      <c r="E1390">
        <f>RS_wells_scenario_1_bgw!E1390-RS_wells_baseline_bgw!E1390</f>
        <v>-6425125.8899999931</v>
      </c>
      <c r="F1390">
        <f>RS_wells_scenario_1_bgw!F1390-RS_wells_baseline_bgw!F1390</f>
        <v>0</v>
      </c>
      <c r="G1390">
        <f>RS_wells_scenario_1_bgw!G1390-RS_wells_baseline_bgw!G1390</f>
        <v>0</v>
      </c>
      <c r="H1390" s="19">
        <f>RS_wells_scenario_1_bgw!H1390-RS_wells_baseline_bgw!H1390</f>
        <v>485508.98489999771</v>
      </c>
      <c r="I1390">
        <f>RS_wells_scenario_1_bgw!I1390-RS_wells_baseline_bgw!I1390</f>
        <v>10909897.160099998</v>
      </c>
      <c r="J1390">
        <f>RS_wells_scenario_1_bgw!J1390-RS_wells_baseline_bgw!J1390</f>
        <v>154.93439999967813</v>
      </c>
      <c r="K1390">
        <f>RS_wells_scenario_1_bgw!K1390-RS_wells_baseline_bgw!K1390</f>
        <v>-30458943.319999993</v>
      </c>
      <c r="L1390">
        <f>RS_wells_scenario_1_bgw!L1390-RS_wells_baseline_bgw!L1390</f>
        <v>1832243.4693000019</v>
      </c>
      <c r="M1390">
        <f>RS_wells_scenario_1_bgw!M1390-RS_wells_baseline_bgw!M1390</f>
        <v>0</v>
      </c>
      <c r="N1390">
        <f>RS_wells_scenario_1_bgw!N1390-RS_wells_baseline_bgw!N1390</f>
        <v>3051509.9849999994</v>
      </c>
      <c r="O1390">
        <v>10.145833333333334</v>
      </c>
      <c r="P1390">
        <f t="shared" si="228"/>
        <v>1978</v>
      </c>
      <c r="Q1390" s="2">
        <f t="shared" si="229"/>
        <v>28672.562499998639</v>
      </c>
      <c r="R1390">
        <f t="shared" si="230"/>
        <v>-58.78581901718217</v>
      </c>
      <c r="S1390">
        <f>I1390*$O1390/ref!$B$3</f>
        <v>2541.0927059270257</v>
      </c>
      <c r="T1390">
        <f>K1390*$O1390/ref!$B$3</f>
        <v>-7094.3838942646144</v>
      </c>
      <c r="U1390">
        <f>L1390*$O1390/ref!$B$3</f>
        <v>426.75934034908795</v>
      </c>
      <c r="V1390">
        <f>N1390*$O1390/ref!$B$3</f>
        <v>710.7463664557506</v>
      </c>
      <c r="W1390">
        <f t="shared" si="231"/>
        <v>6</v>
      </c>
      <c r="X1390" t="str">
        <f t="shared" si="232"/>
        <v>6 1978</v>
      </c>
      <c r="AB1390" s="1"/>
    </row>
    <row r="1391" spans="1:28" x14ac:dyDescent="0.3">
      <c r="A1391">
        <v>464</v>
      </c>
      <c r="B1391">
        <v>1</v>
      </c>
      <c r="C1391">
        <f>RS_wells_scenario_1_bgw!C1391-RS_wells_baseline_bgw!C1391</f>
        <v>-65542282.231900096</v>
      </c>
      <c r="D1391">
        <f>RS_wells_scenario_1_bgw!D1391-RS_wells_baseline_bgw!D1391</f>
        <v>-18.948499999998603</v>
      </c>
      <c r="E1391">
        <f>RS_wells_scenario_1_bgw!E1391-RS_wells_baseline_bgw!E1391</f>
        <v>-19747156.820000023</v>
      </c>
      <c r="F1391">
        <f>RS_wells_scenario_1_bgw!F1391-RS_wells_baseline_bgw!F1391</f>
        <v>0</v>
      </c>
      <c r="G1391">
        <f>RS_wells_scenario_1_bgw!G1391-RS_wells_baseline_bgw!G1391</f>
        <v>0</v>
      </c>
      <c r="H1391" s="19">
        <f>RS_wells_scenario_1_bgw!H1391-RS_wells_baseline_bgw!H1391</f>
        <v>169309.51510000229</v>
      </c>
      <c r="I1391">
        <f>RS_wells_scenario_1_bgw!I1391-RS_wells_baseline_bgw!I1391</f>
        <v>1691105.0753000006</v>
      </c>
      <c r="J1391">
        <f>RS_wells_scenario_1_bgw!J1391-RS_wells_baseline_bgw!J1391</f>
        <v>155.2976000001654</v>
      </c>
      <c r="K1391">
        <f>RS_wells_scenario_1_bgw!K1391-RS_wells_baseline_bgw!K1391</f>
        <v>-93555663.549999952</v>
      </c>
      <c r="L1391">
        <f>RS_wells_scenario_1_bgw!L1391-RS_wells_baseline_bgw!L1391</f>
        <v>3980749.3021999896</v>
      </c>
      <c r="M1391">
        <f>RS_wells_scenario_1_bgw!M1391-RS_wells_baseline_bgw!M1391</f>
        <v>0</v>
      </c>
      <c r="N1391">
        <f>RS_wells_scenario_1_bgw!N1391-RS_wells_baseline_bgw!N1391</f>
        <v>2780583.931099996</v>
      </c>
      <c r="O1391">
        <v>10.145833333333334</v>
      </c>
      <c r="P1391">
        <f t="shared" si="228"/>
        <v>1978</v>
      </c>
      <c r="Q1391" s="2">
        <f t="shared" si="229"/>
        <v>28682.708333331972</v>
      </c>
      <c r="R1391">
        <f t="shared" si="230"/>
        <v>-59.823010675830325</v>
      </c>
      <c r="S1391">
        <f>I1391*$O1391/ref!$B$3</f>
        <v>393.88591008144914</v>
      </c>
      <c r="T1391">
        <f>K1391*$O1391/ref!$B$3</f>
        <v>-21790.637506145729</v>
      </c>
      <c r="U1391">
        <f>L1391*$O1391/ref!$B$3</f>
        <v>927.18133521359186</v>
      </c>
      <c r="V1391">
        <f>N1391*$O1391/ref!$B$3</f>
        <v>647.6432767283145</v>
      </c>
      <c r="W1391">
        <f t="shared" si="231"/>
        <v>7</v>
      </c>
      <c r="X1391" t="str">
        <f t="shared" si="232"/>
        <v>7 1978</v>
      </c>
      <c r="AB1391" s="1"/>
    </row>
    <row r="1392" spans="1:28" x14ac:dyDescent="0.3">
      <c r="A1392">
        <v>464</v>
      </c>
      <c r="B1392">
        <v>2</v>
      </c>
      <c r="C1392">
        <f>RS_wells_scenario_1_bgw!C1392-RS_wells_baseline_bgw!C1392</f>
        <v>-66328316.731299996</v>
      </c>
      <c r="D1392">
        <f>RS_wells_scenario_1_bgw!D1392-RS_wells_baseline_bgw!D1392</f>
        <v>-33.501399999950081</v>
      </c>
      <c r="E1392">
        <f>RS_wells_scenario_1_bgw!E1392-RS_wells_baseline_bgw!E1392</f>
        <v>-19747156.820000023</v>
      </c>
      <c r="F1392">
        <f>RS_wells_scenario_1_bgw!F1392-RS_wells_baseline_bgw!F1392</f>
        <v>0</v>
      </c>
      <c r="G1392">
        <f>RS_wells_scenario_1_bgw!G1392-RS_wells_baseline_bgw!G1392</f>
        <v>0</v>
      </c>
      <c r="H1392" s="19">
        <f>RS_wells_scenario_1_bgw!H1392-RS_wells_baseline_bgw!H1392</f>
        <v>490612.59260000288</v>
      </c>
      <c r="I1392">
        <f>RS_wells_scenario_1_bgw!I1392-RS_wells_baseline_bgw!I1392</f>
        <v>985274.52649999969</v>
      </c>
      <c r="J1392">
        <f>RS_wells_scenario_1_bgw!J1392-RS_wells_baseline_bgw!J1392</f>
        <v>6993.9028000002727</v>
      </c>
      <c r="K1392">
        <f>RS_wells_scenario_1_bgw!K1392-RS_wells_baseline_bgw!K1392</f>
        <v>-93555663.549999952</v>
      </c>
      <c r="L1392">
        <f>RS_wells_scenario_1_bgw!L1392-RS_wells_baseline_bgw!L1392</f>
        <v>4112356.4609000087</v>
      </c>
      <c r="M1392">
        <f>RS_wells_scenario_1_bgw!M1392-RS_wells_baseline_bgw!M1392</f>
        <v>0</v>
      </c>
      <c r="N1392">
        <f>RS_wells_scenario_1_bgw!N1392-RS_wells_baseline_bgw!N1392</f>
        <v>2654707.2121999934</v>
      </c>
      <c r="O1392">
        <v>10.145833333333334</v>
      </c>
      <c r="P1392">
        <f t="shared" si="228"/>
        <v>1978</v>
      </c>
      <c r="Q1392" s="2">
        <f t="shared" si="229"/>
        <v>28692.854166665304</v>
      </c>
      <c r="R1392">
        <f t="shared" si="230"/>
        <v>-49.57834180068707</v>
      </c>
      <c r="S1392">
        <f>I1392*$O1392/ref!$B$3</f>
        <v>229.48648148411189</v>
      </c>
      <c r="T1392">
        <f>K1392*$O1392/ref!$B$3</f>
        <v>-21790.637506145729</v>
      </c>
      <c r="U1392">
        <f>L1392*$O1392/ref!$B$3</f>
        <v>957.83478557272747</v>
      </c>
      <c r="V1392">
        <f>N1392*$O1392/ref!$B$3</f>
        <v>618.32453911338609</v>
      </c>
      <c r="W1392">
        <f t="shared" si="231"/>
        <v>7</v>
      </c>
      <c r="X1392" t="str">
        <f t="shared" si="232"/>
        <v>7 1978</v>
      </c>
      <c r="AB1392" s="1"/>
    </row>
    <row r="1393" spans="1:28" x14ac:dyDescent="0.3">
      <c r="A1393">
        <v>464</v>
      </c>
      <c r="B1393">
        <v>3</v>
      </c>
      <c r="C1393">
        <f>RS_wells_scenario_1_bgw!C1393-RS_wells_baseline_bgw!C1393</f>
        <v>-67584497.229200006</v>
      </c>
      <c r="D1393">
        <f>RS_wells_scenario_1_bgw!D1393-RS_wells_baseline_bgw!D1393</f>
        <v>-953.03009999997448</v>
      </c>
      <c r="E1393">
        <f>RS_wells_scenario_1_bgw!E1393-RS_wells_baseline_bgw!E1393</f>
        <v>-19747156.820000023</v>
      </c>
      <c r="F1393">
        <f>RS_wells_scenario_1_bgw!F1393-RS_wells_baseline_bgw!F1393</f>
        <v>0</v>
      </c>
      <c r="G1393">
        <f>RS_wells_scenario_1_bgw!G1393-RS_wells_baseline_bgw!G1393</f>
        <v>0</v>
      </c>
      <c r="H1393" s="19">
        <f>RS_wells_scenario_1_bgw!H1393-RS_wells_baseline_bgw!H1393</f>
        <v>1415878.4336999953</v>
      </c>
      <c r="I1393">
        <f>RS_wells_scenario_1_bgw!I1393-RS_wells_baseline_bgw!I1393</f>
        <v>586741.37700000033</v>
      </c>
      <c r="J1393">
        <f>RS_wells_scenario_1_bgw!J1393-RS_wells_baseline_bgw!J1393</f>
        <v>19894.193799999543</v>
      </c>
      <c r="K1393">
        <f>RS_wells_scenario_1_bgw!K1393-RS_wells_baseline_bgw!K1393</f>
        <v>-93555663.549999952</v>
      </c>
      <c r="L1393">
        <f>RS_wells_scenario_1_bgw!L1393-RS_wells_baseline_bgw!L1393</f>
        <v>4335102.6392999887</v>
      </c>
      <c r="M1393">
        <f>RS_wells_scenario_1_bgw!M1393-RS_wells_baseline_bgw!M1393</f>
        <v>0</v>
      </c>
      <c r="N1393">
        <f>RS_wells_scenario_1_bgw!N1393-RS_wells_baseline_bgw!N1393</f>
        <v>2618117.8693000004</v>
      </c>
      <c r="O1393">
        <v>10.145833333333334</v>
      </c>
      <c r="P1393">
        <f t="shared" si="228"/>
        <v>1978</v>
      </c>
      <c r="Q1393" s="2">
        <f t="shared" si="229"/>
        <v>28702.999999998636</v>
      </c>
      <c r="R1393">
        <f t="shared" si="230"/>
        <v>-27.54271330126014</v>
      </c>
      <c r="S1393">
        <f>I1393*$O1393/ref!$B$3</f>
        <v>136.66162123077373</v>
      </c>
      <c r="T1393">
        <f>K1393*$O1393/ref!$B$3</f>
        <v>-21790.637506145729</v>
      </c>
      <c r="U1393">
        <f>L1393*$O1393/ref!$B$3</f>
        <v>1009.715997732579</v>
      </c>
      <c r="V1393">
        <f>N1393*$O1393/ref!$B$3</f>
        <v>609.8022853291917</v>
      </c>
      <c r="W1393">
        <f t="shared" si="231"/>
        <v>7</v>
      </c>
      <c r="X1393" t="str">
        <f t="shared" si="232"/>
        <v>7 1978</v>
      </c>
      <c r="AB1393" s="1"/>
    </row>
    <row r="1394" spans="1:28" x14ac:dyDescent="0.3">
      <c r="A1394">
        <v>465</v>
      </c>
      <c r="B1394">
        <v>1</v>
      </c>
      <c r="C1394">
        <f>RS_wells_scenario_1_bgw!C1394-RS_wells_baseline_bgw!C1394</f>
        <v>-75341705.911800027</v>
      </c>
      <c r="D1394">
        <f>RS_wells_scenario_1_bgw!D1394-RS_wells_baseline_bgw!D1394</f>
        <v>-1707.6369000000414</v>
      </c>
      <c r="E1394">
        <f>RS_wells_scenario_1_bgw!E1394-RS_wells_baseline_bgw!E1394</f>
        <v>-21674570.710000008</v>
      </c>
      <c r="F1394">
        <f>RS_wells_scenario_1_bgw!F1394-RS_wells_baseline_bgw!F1394</f>
        <v>0</v>
      </c>
      <c r="G1394">
        <f>RS_wells_scenario_1_bgw!G1394-RS_wells_baseline_bgw!G1394</f>
        <v>0</v>
      </c>
      <c r="H1394" s="19">
        <f>RS_wells_scenario_1_bgw!H1394-RS_wells_baseline_bgw!H1394</f>
        <v>1428693.248999998</v>
      </c>
      <c r="I1394">
        <f>RS_wells_scenario_1_bgw!I1394-RS_wells_baseline_bgw!I1394</f>
        <v>412531.06099999975</v>
      </c>
      <c r="J1394">
        <f>RS_wells_scenario_1_bgw!J1394-RS_wells_baseline_bgw!J1394</f>
        <v>29386.173000000417</v>
      </c>
      <c r="K1394">
        <f>RS_wells_scenario_1_bgw!K1394-RS_wells_baseline_bgw!K1394</f>
        <v>-102684413.30999994</v>
      </c>
      <c r="L1394">
        <f>RS_wells_scenario_1_bgw!L1394-RS_wells_baseline_bgw!L1394</f>
        <v>3810077.6712000072</v>
      </c>
      <c r="M1394">
        <f>RS_wells_scenario_1_bgw!M1394-RS_wells_baseline_bgw!M1394</f>
        <v>0</v>
      </c>
      <c r="N1394">
        <f>RS_wells_scenario_1_bgw!N1394-RS_wells_baseline_bgw!N1394</f>
        <v>2755448.0084000006</v>
      </c>
      <c r="O1394">
        <v>10.145833333333334</v>
      </c>
      <c r="P1394">
        <f t="shared" si="228"/>
        <v>1978</v>
      </c>
      <c r="Q1394" s="2">
        <f t="shared" si="229"/>
        <v>28713.145833331968</v>
      </c>
      <c r="R1394">
        <f t="shared" si="230"/>
        <v>-30.395298038946223</v>
      </c>
      <c r="S1394">
        <f>I1394*$O1394/ref!$B$3</f>
        <v>96.085201784416086</v>
      </c>
      <c r="T1394">
        <f>K1394*$O1394/ref!$B$3</f>
        <v>-23916.871978291427</v>
      </c>
      <c r="U1394">
        <f>L1394*$O1394/ref!$B$3</f>
        <v>887.4291331278713</v>
      </c>
      <c r="V1394">
        <f>N1394*$O1394/ref!$B$3</f>
        <v>641.78871101679692</v>
      </c>
      <c r="W1394">
        <f t="shared" si="231"/>
        <v>8</v>
      </c>
      <c r="X1394" t="str">
        <f t="shared" si="232"/>
        <v>8 1978</v>
      </c>
      <c r="AB1394" s="1"/>
    </row>
    <row r="1395" spans="1:28" x14ac:dyDescent="0.3">
      <c r="A1395">
        <v>465</v>
      </c>
      <c r="B1395">
        <v>2</v>
      </c>
      <c r="C1395">
        <f>RS_wells_scenario_1_bgw!C1395-RS_wells_baseline_bgw!C1395</f>
        <v>-75137478.958600044</v>
      </c>
      <c r="D1395">
        <f>RS_wells_scenario_1_bgw!D1395-RS_wells_baseline_bgw!D1395</f>
        <v>-2020.3699000000488</v>
      </c>
      <c r="E1395">
        <f>RS_wells_scenario_1_bgw!E1395-RS_wells_baseline_bgw!E1395</f>
        <v>-21674570.710000008</v>
      </c>
      <c r="F1395">
        <f>RS_wells_scenario_1_bgw!F1395-RS_wells_baseline_bgw!F1395</f>
        <v>0</v>
      </c>
      <c r="G1395">
        <f>RS_wells_scenario_1_bgw!G1395-RS_wells_baseline_bgw!G1395</f>
        <v>0</v>
      </c>
      <c r="H1395" s="19">
        <f>RS_wells_scenario_1_bgw!H1395-RS_wells_baseline_bgw!H1395</f>
        <v>1353212.3188000023</v>
      </c>
      <c r="I1395">
        <f>RS_wells_scenario_1_bgw!I1395-RS_wells_baseline_bgw!I1395</f>
        <v>246967.98549999995</v>
      </c>
      <c r="J1395">
        <f>RS_wells_scenario_1_bgw!J1395-RS_wells_baseline_bgw!J1395</f>
        <v>23656.726199999452</v>
      </c>
      <c r="K1395">
        <f>RS_wells_scenario_1_bgw!K1395-RS_wells_baseline_bgw!K1395</f>
        <v>-102684413.30999994</v>
      </c>
      <c r="L1395">
        <f>RS_wells_scenario_1_bgw!L1395-RS_wells_baseline_bgw!L1395</f>
        <v>4062058.3467999846</v>
      </c>
      <c r="M1395">
        <f>RS_wells_scenario_1_bgw!M1395-RS_wells_baseline_bgw!M1395</f>
        <v>0</v>
      </c>
      <c r="N1395">
        <f>RS_wells_scenario_1_bgw!N1395-RS_wells_baseline_bgw!N1395</f>
        <v>2834967.0472000018</v>
      </c>
      <c r="O1395">
        <v>10.145833333333334</v>
      </c>
      <c r="P1395">
        <f t="shared" si="228"/>
        <v>1978</v>
      </c>
      <c r="Q1395" s="2">
        <f t="shared" si="229"/>
        <v>28723.2916666653</v>
      </c>
      <c r="R1395">
        <f t="shared" si="230"/>
        <v>-33.946270982817857</v>
      </c>
      <c r="S1395">
        <f>I1395*$O1395/ref!$B$3</f>
        <v>57.522865462628175</v>
      </c>
      <c r="T1395">
        <f>K1395*$O1395/ref!$B$3</f>
        <v>-23916.871978291427</v>
      </c>
      <c r="U1395">
        <f>L1395*$O1395/ref!$B$3</f>
        <v>946.11953574169365</v>
      </c>
      <c r="V1395">
        <f>N1395*$O1395/ref!$B$3</f>
        <v>660.30999004553155</v>
      </c>
      <c r="W1395">
        <f t="shared" si="231"/>
        <v>8</v>
      </c>
      <c r="X1395" t="str">
        <f t="shared" si="232"/>
        <v>8 1978</v>
      </c>
      <c r="AB1395" s="1"/>
    </row>
    <row r="1396" spans="1:28" x14ac:dyDescent="0.3">
      <c r="A1396">
        <v>465</v>
      </c>
      <c r="B1396">
        <v>3</v>
      </c>
      <c r="C1396">
        <f>RS_wells_scenario_1_bgw!C1396-RS_wells_baseline_bgw!C1396</f>
        <v>-74953167.416100025</v>
      </c>
      <c r="D1396">
        <f>RS_wells_scenario_1_bgw!D1396-RS_wells_baseline_bgw!D1396</f>
        <v>-2719.2567999999737</v>
      </c>
      <c r="E1396">
        <f>RS_wells_scenario_1_bgw!E1396-RS_wells_baseline_bgw!E1396</f>
        <v>-21674570.710000008</v>
      </c>
      <c r="F1396">
        <f>RS_wells_scenario_1_bgw!F1396-RS_wells_baseline_bgw!F1396</f>
        <v>0</v>
      </c>
      <c r="G1396">
        <f>RS_wells_scenario_1_bgw!G1396-RS_wells_baseline_bgw!G1396</f>
        <v>0</v>
      </c>
      <c r="H1396" s="19">
        <f>RS_wells_scenario_1_bgw!H1396-RS_wells_baseline_bgw!H1396</f>
        <v>1412636.5731000006</v>
      </c>
      <c r="I1396">
        <f>RS_wells_scenario_1_bgw!I1396-RS_wells_baseline_bgw!I1396</f>
        <v>180495.72010000004</v>
      </c>
      <c r="J1396">
        <f>RS_wells_scenario_1_bgw!J1396-RS_wells_baseline_bgw!J1396</f>
        <v>18618.615699999966</v>
      </c>
      <c r="K1396">
        <f>RS_wells_scenario_1_bgw!K1396-RS_wells_baseline_bgw!K1396</f>
        <v>-102684413.30999994</v>
      </c>
      <c r="L1396">
        <f>RS_wells_scenario_1_bgw!L1396-RS_wells_baseline_bgw!L1396</f>
        <v>4295786.8025999963</v>
      </c>
      <c r="M1396">
        <f>RS_wells_scenario_1_bgw!M1396-RS_wells_baseline_bgw!M1396</f>
        <v>0</v>
      </c>
      <c r="N1396">
        <f>RS_wells_scenario_1_bgw!N1396-RS_wells_baseline_bgw!N1396</f>
        <v>2913083.0068000033</v>
      </c>
      <c r="O1396">
        <v>10.145833333333334</v>
      </c>
      <c r="P1396">
        <f t="shared" si="228"/>
        <v>1978</v>
      </c>
      <c r="Q1396" s="2">
        <f t="shared" si="229"/>
        <v>28733.437499998632</v>
      </c>
      <c r="R1396">
        <f t="shared" si="230"/>
        <v>-34.374488744559052</v>
      </c>
      <c r="S1396">
        <f>I1396*$O1396/ref!$B$3</f>
        <v>42.040392413098807</v>
      </c>
      <c r="T1396">
        <f>K1396*$O1396/ref!$B$3</f>
        <v>-23916.871978291427</v>
      </c>
      <c r="U1396">
        <f>L1396*$O1396/ref!$B$3</f>
        <v>1000.5586991439959</v>
      </c>
      <c r="V1396">
        <f>N1396*$O1396/ref!$B$3</f>
        <v>678.5044690807706</v>
      </c>
      <c r="W1396">
        <f t="shared" si="231"/>
        <v>8</v>
      </c>
      <c r="X1396" t="str">
        <f t="shared" si="232"/>
        <v>8 1978</v>
      </c>
      <c r="AB1396" s="1"/>
    </row>
    <row r="1397" spans="1:28" x14ac:dyDescent="0.3">
      <c r="A1397">
        <v>466</v>
      </c>
      <c r="B1397">
        <v>1</v>
      </c>
      <c r="C1397">
        <f>RS_wells_scenario_1_bgw!C1397-RS_wells_baseline_bgw!C1397</f>
        <v>-32801997.410899997</v>
      </c>
      <c r="D1397">
        <f>RS_wells_scenario_1_bgw!D1397-RS_wells_baseline_bgw!D1397</f>
        <v>-1905.8373000000138</v>
      </c>
      <c r="E1397">
        <f>RS_wells_scenario_1_bgw!E1397-RS_wells_baseline_bgw!E1397</f>
        <v>-9729440.6700000018</v>
      </c>
      <c r="F1397">
        <f>RS_wells_scenario_1_bgw!F1397-RS_wells_baseline_bgw!F1397</f>
        <v>0</v>
      </c>
      <c r="G1397">
        <f>RS_wells_scenario_1_bgw!G1397-RS_wells_baseline_bgw!G1397</f>
        <v>0</v>
      </c>
      <c r="H1397" s="19">
        <f>RS_wells_scenario_1_bgw!H1397-RS_wells_baseline_bgw!H1397</f>
        <v>-1097473.5982999951</v>
      </c>
      <c r="I1397">
        <f>RS_wells_scenario_1_bgw!I1397-RS_wells_baseline_bgw!I1397</f>
        <v>-2477279.8628000021</v>
      </c>
      <c r="J1397">
        <f>RS_wells_scenario_1_bgw!J1397-RS_wells_baseline_bgw!J1397</f>
        <v>9716.774799999781</v>
      </c>
      <c r="K1397">
        <f>RS_wells_scenario_1_bgw!K1397-RS_wells_baseline_bgw!K1397</f>
        <v>-46109067.75999999</v>
      </c>
      <c r="L1397">
        <f>RS_wells_scenario_1_bgw!L1397-RS_wells_baseline_bgw!L1397</f>
        <v>1539413.6410999969</v>
      </c>
      <c r="M1397">
        <f>RS_wells_scenario_1_bgw!M1397-RS_wells_baseline_bgw!M1397</f>
        <v>0</v>
      </c>
      <c r="N1397">
        <f>RS_wells_scenario_1_bgw!N1397-RS_wells_baseline_bgw!N1397</f>
        <v>3473664.9622000009</v>
      </c>
      <c r="O1397">
        <v>10.145833333333334</v>
      </c>
      <c r="P1397">
        <f t="shared" si="228"/>
        <v>1978</v>
      </c>
      <c r="Q1397" s="2">
        <f t="shared" si="229"/>
        <v>28743.583333331964</v>
      </c>
      <c r="R1397">
        <f t="shared" si="230"/>
        <v>-104.72253288659785</v>
      </c>
      <c r="S1397">
        <f>I1397*$O1397/ref!$B$3</f>
        <v>-576.9988202018294</v>
      </c>
      <c r="T1397">
        <f>K1397*$O1397/ref!$B$3</f>
        <v>-10739.552723790937</v>
      </c>
      <c r="U1397">
        <f>L1397*$O1397/ref!$B$3</f>
        <v>358.55450490496753</v>
      </c>
      <c r="V1397">
        <f>N1397*$O1397/ref!$B$3</f>
        <v>809.07313503950525</v>
      </c>
      <c r="W1397">
        <f t="shared" si="231"/>
        <v>9</v>
      </c>
      <c r="X1397" t="str">
        <f t="shared" si="232"/>
        <v>9 1978</v>
      </c>
      <c r="AB1397" s="1"/>
    </row>
    <row r="1398" spans="1:28" x14ac:dyDescent="0.3">
      <c r="A1398">
        <v>466</v>
      </c>
      <c r="B1398">
        <v>2</v>
      </c>
      <c r="C1398">
        <f>RS_wells_scenario_1_bgw!C1398-RS_wells_baseline_bgw!C1398</f>
        <v>-29779699.755999982</v>
      </c>
      <c r="D1398">
        <f>RS_wells_scenario_1_bgw!D1398-RS_wells_baseline_bgw!D1398</f>
        <v>-1640.4738999999827</v>
      </c>
      <c r="E1398">
        <f>RS_wells_scenario_1_bgw!E1398-RS_wells_baseline_bgw!E1398</f>
        <v>-9729440.6700000018</v>
      </c>
      <c r="F1398">
        <f>RS_wells_scenario_1_bgw!F1398-RS_wells_baseline_bgw!F1398</f>
        <v>0</v>
      </c>
      <c r="G1398">
        <f>RS_wells_scenario_1_bgw!G1398-RS_wells_baseline_bgw!G1398</f>
        <v>0</v>
      </c>
      <c r="H1398" s="19">
        <f>RS_wells_scenario_1_bgw!H1398-RS_wells_baseline_bgw!H1398</f>
        <v>-746029.69139999151</v>
      </c>
      <c r="I1398">
        <f>RS_wells_scenario_1_bgw!I1398-RS_wells_baseline_bgw!I1398</f>
        <v>547454.85400000215</v>
      </c>
      <c r="J1398">
        <f>RS_wells_scenario_1_bgw!J1398-RS_wells_baseline_bgw!J1398</f>
        <v>5843.8903999999166</v>
      </c>
      <c r="K1398">
        <f>RS_wells_scenario_1_bgw!K1398-RS_wells_baseline_bgw!K1398</f>
        <v>-46109067.75999999</v>
      </c>
      <c r="L1398">
        <f>RS_wells_scenario_1_bgw!L1398-RS_wells_baseline_bgw!L1398</f>
        <v>1585143.3471000046</v>
      </c>
      <c r="M1398">
        <f>RS_wells_scenario_1_bgw!M1398-RS_wells_baseline_bgw!M1398</f>
        <v>0</v>
      </c>
      <c r="N1398">
        <f>RS_wells_scenario_1_bgw!N1398-RS_wells_baseline_bgw!N1398</f>
        <v>3730929.6686000004</v>
      </c>
      <c r="O1398">
        <v>10.145833333333334</v>
      </c>
      <c r="P1398">
        <f t="shared" si="228"/>
        <v>1978</v>
      </c>
      <c r="Q1398" s="2">
        <f t="shared" si="229"/>
        <v>28753.729166665296</v>
      </c>
      <c r="R1398">
        <f t="shared" si="230"/>
        <v>-102.5649337915233</v>
      </c>
      <c r="S1398">
        <f>I1398*$O1398/ref!$B$3</f>
        <v>127.51115028026528</v>
      </c>
      <c r="T1398">
        <f>K1398*$O1398/ref!$B$3</f>
        <v>-10739.552723790937</v>
      </c>
      <c r="U1398">
        <f>L1398*$O1398/ref!$B$3</f>
        <v>369.20569809730938</v>
      </c>
      <c r="V1398">
        <f>N1398*$O1398/ref!$B$3</f>
        <v>868.99427447208848</v>
      </c>
      <c r="W1398">
        <f t="shared" si="231"/>
        <v>9</v>
      </c>
      <c r="X1398" t="str">
        <f t="shared" si="232"/>
        <v>9 1978</v>
      </c>
      <c r="AB1398" s="1"/>
    </row>
    <row r="1399" spans="1:28" x14ac:dyDescent="0.3">
      <c r="A1399">
        <v>466</v>
      </c>
      <c r="B1399">
        <v>3</v>
      </c>
      <c r="C1399">
        <f>RS_wells_scenario_1_bgw!C1399-RS_wells_baseline_bgw!C1399</f>
        <v>-28543701.775900006</v>
      </c>
      <c r="D1399">
        <f>RS_wells_scenario_1_bgw!D1399-RS_wells_baseline_bgw!D1399</f>
        <v>-815.40160000004107</v>
      </c>
      <c r="E1399">
        <f>RS_wells_scenario_1_bgw!E1399-RS_wells_baseline_bgw!E1399</f>
        <v>-9729440.6700000018</v>
      </c>
      <c r="F1399">
        <f>RS_wells_scenario_1_bgw!F1399-RS_wells_baseline_bgw!F1399</f>
        <v>0</v>
      </c>
      <c r="G1399">
        <f>RS_wells_scenario_1_bgw!G1399-RS_wells_baseline_bgw!G1399</f>
        <v>0</v>
      </c>
      <c r="H1399" s="19">
        <f>RS_wells_scenario_1_bgw!H1399-RS_wells_baseline_bgw!H1399</f>
        <v>-595239.07760000229</v>
      </c>
      <c r="I1399">
        <f>RS_wells_scenario_1_bgw!I1399-RS_wells_baseline_bgw!I1399</f>
        <v>1757619.9748000056</v>
      </c>
      <c r="J1399">
        <f>RS_wells_scenario_1_bgw!J1399-RS_wells_baseline_bgw!J1399</f>
        <v>4645.5362999998033</v>
      </c>
      <c r="K1399">
        <f>RS_wells_scenario_1_bgw!K1399-RS_wells_baseline_bgw!K1399</f>
        <v>-46109067.75999999</v>
      </c>
      <c r="L1399">
        <f>RS_wells_scenario_1_bgw!L1399-RS_wells_baseline_bgw!L1399</f>
        <v>1624548.4059000015</v>
      </c>
      <c r="M1399">
        <f>RS_wells_scenario_1_bgw!M1399-RS_wells_baseline_bgw!M1399</f>
        <v>0</v>
      </c>
      <c r="N1399">
        <f>RS_wells_scenario_1_bgw!N1399-RS_wells_baseline_bgw!N1399</f>
        <v>3903116.3544999957</v>
      </c>
      <c r="O1399">
        <v>10.145833333333334</v>
      </c>
      <c r="P1399">
        <f t="shared" si="228"/>
        <v>1978</v>
      </c>
      <c r="Q1399" s="2">
        <f t="shared" si="229"/>
        <v>28763.874999998628</v>
      </c>
      <c r="R1399">
        <f t="shared" si="230"/>
        <v>-103.05510726460477</v>
      </c>
      <c r="S1399">
        <f>I1399*$O1399/ref!$B$3</f>
        <v>409.37831330712561</v>
      </c>
      <c r="T1399">
        <f>K1399*$O1399/ref!$B$3</f>
        <v>-10739.552723790937</v>
      </c>
      <c r="U1399">
        <f>L1399*$O1399/ref!$B$3</f>
        <v>378.38377796588077</v>
      </c>
      <c r="V1399">
        <f>N1399*$O1399/ref!$B$3</f>
        <v>909.09935751525575</v>
      </c>
      <c r="W1399">
        <f t="shared" si="231"/>
        <v>9</v>
      </c>
      <c r="X1399" t="str">
        <f t="shared" si="232"/>
        <v>9 1978</v>
      </c>
      <c r="AB1399" s="1"/>
    </row>
    <row r="1400" spans="1:28" x14ac:dyDescent="0.3">
      <c r="A1400">
        <v>467</v>
      </c>
      <c r="B1400">
        <v>1</v>
      </c>
      <c r="C1400">
        <f>RS_wells_scenario_1_bgw!C1400-RS_wells_baseline_bgw!C1400</f>
        <v>-13573760.14230001</v>
      </c>
      <c r="D1400">
        <f>RS_wells_scenario_1_bgw!D1400-RS_wells_baseline_bgw!D1400</f>
        <v>-316.71710000000894</v>
      </c>
      <c r="E1400">
        <f>RS_wells_scenario_1_bgw!E1400-RS_wells_baseline_bgw!E1400</f>
        <v>0</v>
      </c>
      <c r="F1400">
        <f>RS_wells_scenario_1_bgw!F1400-RS_wells_baseline_bgw!F1400</f>
        <v>0</v>
      </c>
      <c r="G1400">
        <f>RS_wells_scenario_1_bgw!G1400-RS_wells_baseline_bgw!G1400</f>
        <v>0</v>
      </c>
      <c r="H1400" s="19">
        <f>RS_wells_scenario_1_bgw!H1400-RS_wells_baseline_bgw!H1400</f>
        <v>187390.11079999804</v>
      </c>
      <c r="I1400">
        <f>RS_wells_scenario_1_bgw!I1400-RS_wells_baseline_bgw!I1400</f>
        <v>-19522799.143599987</v>
      </c>
      <c r="J1400">
        <f>RS_wells_scenario_1_bgw!J1400-RS_wells_baseline_bgw!J1400</f>
        <v>3880.0422000000253</v>
      </c>
      <c r="K1400">
        <f>RS_wells_scenario_1_bgw!K1400-RS_wells_baseline_bgw!K1400</f>
        <v>-27819.410000000149</v>
      </c>
      <c r="L1400">
        <f>RS_wells_scenario_1_bgw!L1400-RS_wells_baseline_bgw!L1400</f>
        <v>2632508.1571999937</v>
      </c>
      <c r="M1400">
        <f>RS_wells_scenario_1_bgw!M1400-RS_wells_baseline_bgw!M1400</f>
        <v>0</v>
      </c>
      <c r="N1400">
        <f>RS_wells_scenario_1_bgw!N1400-RS_wells_baseline_bgw!N1400</f>
        <v>3536786.6770000011</v>
      </c>
      <c r="O1400">
        <v>10.145833333333334</v>
      </c>
      <c r="P1400">
        <f t="shared" si="228"/>
        <v>1978</v>
      </c>
      <c r="Q1400" s="2">
        <f t="shared" si="229"/>
        <v>28774.020833331961</v>
      </c>
      <c r="R1400">
        <f t="shared" si="230"/>
        <v>-76.733025571592279</v>
      </c>
      <c r="S1400">
        <f>I1400*$O1400/ref!$B$3</f>
        <v>-4547.1778308335215</v>
      </c>
      <c r="T1400">
        <f>K1400*$O1400/ref!$B$3</f>
        <v>-6.4795936017371023</v>
      </c>
      <c r="U1400">
        <f>L1400*$O1400/ref!$B$3</f>
        <v>613.15401771330596</v>
      </c>
      <c r="V1400">
        <f>N1400*$O1400/ref!$B$3</f>
        <v>823.77521029375225</v>
      </c>
      <c r="W1400">
        <f t="shared" si="231"/>
        <v>10</v>
      </c>
      <c r="X1400" t="str">
        <f t="shared" si="232"/>
        <v>10 1978</v>
      </c>
      <c r="AB1400" s="1"/>
    </row>
    <row r="1401" spans="1:28" x14ac:dyDescent="0.3">
      <c r="A1401">
        <v>467</v>
      </c>
      <c r="B1401">
        <v>2</v>
      </c>
      <c r="C1401">
        <f>RS_wells_scenario_1_bgw!C1401-RS_wells_baseline_bgw!C1401</f>
        <v>-7270472.5730000138</v>
      </c>
      <c r="D1401">
        <f>RS_wells_scenario_1_bgw!D1401-RS_wells_baseline_bgw!D1401</f>
        <v>-297.10269999998854</v>
      </c>
      <c r="E1401">
        <f>RS_wells_scenario_1_bgw!E1401-RS_wells_baseline_bgw!E1401</f>
        <v>0</v>
      </c>
      <c r="F1401">
        <f>RS_wells_scenario_1_bgw!F1401-RS_wells_baseline_bgw!F1401</f>
        <v>0</v>
      </c>
      <c r="G1401">
        <f>RS_wells_scenario_1_bgw!G1401-RS_wells_baseline_bgw!G1401</f>
        <v>0</v>
      </c>
      <c r="H1401" s="19">
        <f>RS_wells_scenario_1_bgw!H1401-RS_wells_baseline_bgw!H1401</f>
        <v>610792.53040000051</v>
      </c>
      <c r="I1401">
        <f>RS_wells_scenario_1_bgw!I1401-RS_wells_baseline_bgw!I1401</f>
        <v>-12932742.345299989</v>
      </c>
      <c r="J1401">
        <f>RS_wells_scenario_1_bgw!J1401-RS_wells_baseline_bgw!J1401</f>
        <v>3075.5036000004038</v>
      </c>
      <c r="K1401">
        <f>RS_wells_scenario_1_bgw!K1401-RS_wells_baseline_bgw!K1401</f>
        <v>-27819.410000000149</v>
      </c>
      <c r="L1401">
        <f>RS_wells_scenario_1_bgw!L1401-RS_wells_baseline_bgw!L1401</f>
        <v>2598065.1682000011</v>
      </c>
      <c r="M1401">
        <f>RS_wells_scenario_1_bgw!M1401-RS_wells_baseline_bgw!M1401</f>
        <v>0</v>
      </c>
      <c r="N1401">
        <f>RS_wells_scenario_1_bgw!N1401-RS_wells_baseline_bgw!N1401</f>
        <v>3668642.193900004</v>
      </c>
      <c r="O1401">
        <v>10.145833333333334</v>
      </c>
      <c r="P1401">
        <f t="shared" si="228"/>
        <v>1978</v>
      </c>
      <c r="Q1401" s="2">
        <f t="shared" si="229"/>
        <v>28784.166666665293</v>
      </c>
      <c r="R1401">
        <f t="shared" si="230"/>
        <v>-70.053829633447961</v>
      </c>
      <c r="S1401">
        <f>I1401*$O1401/ref!$B$3</f>
        <v>-3012.2462896775974</v>
      </c>
      <c r="T1401">
        <f>K1401*$O1401/ref!$B$3</f>
        <v>-6.4795936017371023</v>
      </c>
      <c r="U1401">
        <f>L1401*$O1401/ref!$B$3</f>
        <v>605.13168470376138</v>
      </c>
      <c r="V1401">
        <f>N1401*$O1401/ref!$B$3</f>
        <v>854.4865073219421</v>
      </c>
      <c r="W1401">
        <f t="shared" si="231"/>
        <v>10</v>
      </c>
      <c r="X1401" t="str">
        <f t="shared" si="232"/>
        <v>10 1978</v>
      </c>
      <c r="AB1401" s="1"/>
    </row>
    <row r="1402" spans="1:28" x14ac:dyDescent="0.3">
      <c r="A1402">
        <v>467</v>
      </c>
      <c r="B1402">
        <v>3</v>
      </c>
      <c r="C1402">
        <f>RS_wells_scenario_1_bgw!C1402-RS_wells_baseline_bgw!C1402</f>
        <v>-3629389.9821999967</v>
      </c>
      <c r="D1402">
        <f>RS_wells_scenario_1_bgw!D1402-RS_wells_baseline_bgw!D1402</f>
        <v>-275.56150000001071</v>
      </c>
      <c r="E1402">
        <f>RS_wells_scenario_1_bgw!E1402-RS_wells_baseline_bgw!E1402</f>
        <v>0</v>
      </c>
      <c r="F1402">
        <f>RS_wells_scenario_1_bgw!F1402-RS_wells_baseline_bgw!F1402</f>
        <v>0</v>
      </c>
      <c r="G1402">
        <f>RS_wells_scenario_1_bgw!G1402-RS_wells_baseline_bgw!G1402</f>
        <v>0</v>
      </c>
      <c r="H1402" s="19">
        <f>RS_wells_scenario_1_bgw!H1402-RS_wells_baseline_bgw!H1402</f>
        <v>603327.37089999765</v>
      </c>
      <c r="I1402">
        <f>RS_wells_scenario_1_bgw!I1402-RS_wells_baseline_bgw!I1402</f>
        <v>-8996358.1975999922</v>
      </c>
      <c r="J1402">
        <f>RS_wells_scenario_1_bgw!J1402-RS_wells_baseline_bgw!J1402</f>
        <v>2507.5820999993011</v>
      </c>
      <c r="K1402">
        <f>RS_wells_scenario_1_bgw!K1402-RS_wells_baseline_bgw!K1402</f>
        <v>-27819.410000000149</v>
      </c>
      <c r="L1402">
        <f>RS_wells_scenario_1_bgw!L1402-RS_wells_baseline_bgw!L1402</f>
        <v>2566024.7854000032</v>
      </c>
      <c r="M1402">
        <f>RS_wells_scenario_1_bgw!M1402-RS_wells_baseline_bgw!M1402</f>
        <v>0</v>
      </c>
      <c r="N1402">
        <f>RS_wells_scenario_1_bgw!N1402-RS_wells_baseline_bgw!N1402</f>
        <v>3423477.324500002</v>
      </c>
      <c r="O1402">
        <v>10.145833333333334</v>
      </c>
      <c r="P1402">
        <f t="shared" si="228"/>
        <v>1978</v>
      </c>
      <c r="Q1402" s="2">
        <f t="shared" si="229"/>
        <v>28794.312499998625</v>
      </c>
      <c r="R1402">
        <f t="shared" si="230"/>
        <v>-64.60824635967937</v>
      </c>
      <c r="S1402">
        <f>I1402*$O1402/ref!$B$3</f>
        <v>-2095.3983213915653</v>
      </c>
      <c r="T1402">
        <f>K1402*$O1402/ref!$B$3</f>
        <v>-6.4795936017371023</v>
      </c>
      <c r="U1402">
        <f>L1402*$O1402/ref!$B$3</f>
        <v>597.66895780236155</v>
      </c>
      <c r="V1402">
        <f>N1402*$O1402/ref!$B$3</f>
        <v>797.38361696104084</v>
      </c>
      <c r="W1402">
        <f t="shared" si="231"/>
        <v>10</v>
      </c>
      <c r="X1402" t="str">
        <f t="shared" si="232"/>
        <v>10 1978</v>
      </c>
      <c r="AB1402" s="1"/>
    </row>
    <row r="1403" spans="1:28" x14ac:dyDescent="0.3">
      <c r="A1403">
        <v>468</v>
      </c>
      <c r="B1403">
        <v>1</v>
      </c>
      <c r="C1403">
        <f>RS_wells_scenario_1_bgw!C1403-RS_wells_baseline_bgw!C1403</f>
        <v>-2111185.1247000098</v>
      </c>
      <c r="D1403">
        <f>RS_wells_scenario_1_bgw!D1403-RS_wells_baseline_bgw!D1403</f>
        <v>-264.81450000003679</v>
      </c>
      <c r="E1403">
        <f>RS_wells_scenario_1_bgw!E1403-RS_wells_baseline_bgw!E1403</f>
        <v>0</v>
      </c>
      <c r="F1403">
        <f>RS_wells_scenario_1_bgw!F1403-RS_wells_baseline_bgw!F1403</f>
        <v>0</v>
      </c>
      <c r="G1403">
        <f>RS_wells_scenario_1_bgw!G1403-RS_wells_baseline_bgw!G1403</f>
        <v>0</v>
      </c>
      <c r="H1403" s="19">
        <f>RS_wells_scenario_1_bgw!H1403-RS_wells_baseline_bgw!H1403</f>
        <v>-92300.468299999833</v>
      </c>
      <c r="I1403">
        <f>RS_wells_scenario_1_bgw!I1403-RS_wells_baseline_bgw!I1403</f>
        <v>-5424057.9095000029</v>
      </c>
      <c r="J1403">
        <f>RS_wells_scenario_1_bgw!J1403-RS_wells_baseline_bgw!J1403</f>
        <v>2151.796200000681</v>
      </c>
      <c r="K1403">
        <f>RS_wells_scenario_1_bgw!K1403-RS_wells_baseline_bgw!K1403</f>
        <v>-27819.410000000149</v>
      </c>
      <c r="L1403">
        <f>RS_wells_scenario_1_bgw!L1403-RS_wells_baseline_bgw!L1403</f>
        <v>96065.221400000155</v>
      </c>
      <c r="M1403">
        <f>RS_wells_scenario_1_bgw!M1403-RS_wells_baseline_bgw!M1403</f>
        <v>0</v>
      </c>
      <c r="N1403">
        <f>RS_wells_scenario_1_bgw!N1403-RS_wells_baseline_bgw!N1403</f>
        <v>3750140.1628999934</v>
      </c>
      <c r="O1403">
        <v>10.145833333333334</v>
      </c>
      <c r="P1403">
        <f t="shared" si="228"/>
        <v>1978</v>
      </c>
      <c r="Q1403" s="2">
        <f t="shared" si="229"/>
        <v>28804.458333331957</v>
      </c>
      <c r="R1403">
        <f t="shared" si="230"/>
        <v>-88.028422249713472</v>
      </c>
      <c r="S1403">
        <f>I1403*$O1403/ref!$B$3</f>
        <v>-1263.3514127671133</v>
      </c>
      <c r="T1403">
        <f>K1403*$O1403/ref!$B$3</f>
        <v>-6.4795936017371023</v>
      </c>
      <c r="U1403">
        <f>L1403*$O1403/ref!$B$3</f>
        <v>22.375154395182925</v>
      </c>
      <c r="V1403">
        <f>N1403*$O1403/ref!$B$3</f>
        <v>873.46871141925726</v>
      </c>
      <c r="W1403">
        <f t="shared" si="231"/>
        <v>11</v>
      </c>
      <c r="X1403" t="str">
        <f t="shared" si="232"/>
        <v>11 1978</v>
      </c>
      <c r="AB1403" s="1"/>
    </row>
    <row r="1404" spans="1:28" x14ac:dyDescent="0.3">
      <c r="A1404">
        <v>468</v>
      </c>
      <c r="B1404">
        <v>2</v>
      </c>
      <c r="C1404">
        <f>RS_wells_scenario_1_bgw!C1404-RS_wells_baseline_bgw!C1404</f>
        <v>-820408.93150001764</v>
      </c>
      <c r="D1404">
        <f>RS_wells_scenario_1_bgw!D1404-RS_wells_baseline_bgw!D1404</f>
        <v>-253.14769999997225</v>
      </c>
      <c r="E1404">
        <f>RS_wells_scenario_1_bgw!E1404-RS_wells_baseline_bgw!E1404</f>
        <v>0</v>
      </c>
      <c r="F1404">
        <f>RS_wells_scenario_1_bgw!F1404-RS_wells_baseline_bgw!F1404</f>
        <v>0</v>
      </c>
      <c r="G1404">
        <f>RS_wells_scenario_1_bgw!G1404-RS_wells_baseline_bgw!G1404</f>
        <v>0</v>
      </c>
      <c r="H1404" s="19">
        <f>RS_wells_scenario_1_bgw!H1404-RS_wells_baseline_bgw!H1404</f>
        <v>64150.869900003076</v>
      </c>
      <c r="I1404">
        <f>RS_wells_scenario_1_bgw!I1404-RS_wells_baseline_bgw!I1404</f>
        <v>-3616351.7338000089</v>
      </c>
      <c r="J1404">
        <f>RS_wells_scenario_1_bgw!J1404-RS_wells_baseline_bgw!J1404</f>
        <v>1869.2842999994755</v>
      </c>
      <c r="K1404">
        <f>RS_wells_scenario_1_bgw!K1404-RS_wells_baseline_bgw!K1404</f>
        <v>-27819.410000000149</v>
      </c>
      <c r="L1404">
        <f>RS_wells_scenario_1_bgw!L1404-RS_wells_baseline_bgw!L1404</f>
        <v>97606.172500000102</v>
      </c>
      <c r="M1404">
        <f>RS_wells_scenario_1_bgw!M1404-RS_wells_baseline_bgw!M1404</f>
        <v>0</v>
      </c>
      <c r="N1404">
        <f>RS_wells_scenario_1_bgw!N1404-RS_wells_baseline_bgw!N1404</f>
        <v>3875125.3680000007</v>
      </c>
      <c r="O1404">
        <v>10.145833333333334</v>
      </c>
      <c r="P1404">
        <f t="shared" si="228"/>
        <v>1978</v>
      </c>
      <c r="Q1404" s="2">
        <f t="shared" si="229"/>
        <v>28814.604166665289</v>
      </c>
      <c r="R1404">
        <f t="shared" si="230"/>
        <v>-87.307548639175209</v>
      </c>
      <c r="S1404">
        <f>I1404*$O1404/ref!$B$3</f>
        <v>-842.30720766404795</v>
      </c>
      <c r="T1404">
        <f>K1404*$O1404/ref!$B$3</f>
        <v>-6.4795936017371023</v>
      </c>
      <c r="U1404">
        <f>L1404*$O1404/ref!$B$3</f>
        <v>22.734066999301753</v>
      </c>
      <c r="V1404">
        <f>N1404*$O1404/ref!$B$3</f>
        <v>902.57980095270909</v>
      </c>
      <c r="W1404">
        <f t="shared" si="231"/>
        <v>11</v>
      </c>
      <c r="X1404" t="str">
        <f t="shared" si="232"/>
        <v>11 1978</v>
      </c>
      <c r="AB1404" s="1"/>
    </row>
    <row r="1405" spans="1:28" x14ac:dyDescent="0.3">
      <c r="A1405">
        <v>468</v>
      </c>
      <c r="B1405">
        <v>3</v>
      </c>
      <c r="C1405">
        <f>RS_wells_scenario_1_bgw!C1405-RS_wells_baseline_bgw!C1405</f>
        <v>107535.62860000134</v>
      </c>
      <c r="D1405">
        <f>RS_wells_scenario_1_bgw!D1405-RS_wells_baseline_bgw!D1405</f>
        <v>-241.22940000001108</v>
      </c>
      <c r="E1405">
        <f>RS_wells_scenario_1_bgw!E1405-RS_wells_baseline_bgw!E1405</f>
        <v>0</v>
      </c>
      <c r="F1405">
        <f>RS_wells_scenario_1_bgw!F1405-RS_wells_baseline_bgw!F1405</f>
        <v>0</v>
      </c>
      <c r="G1405">
        <f>RS_wells_scenario_1_bgw!G1405-RS_wells_baseline_bgw!G1405</f>
        <v>0</v>
      </c>
      <c r="H1405" s="19">
        <f>RS_wells_scenario_1_bgw!H1405-RS_wells_baseline_bgw!H1405</f>
        <v>168460.07720000297</v>
      </c>
      <c r="I1405">
        <f>RS_wells_scenario_1_bgw!I1405-RS_wells_baseline_bgw!I1405</f>
        <v>-4614762.0622000098</v>
      </c>
      <c r="J1405">
        <f>RS_wells_scenario_1_bgw!J1405-RS_wells_baseline_bgw!J1405</f>
        <v>1638.8996000001207</v>
      </c>
      <c r="K1405">
        <f>RS_wells_scenario_1_bgw!K1405-RS_wells_baseline_bgw!K1405</f>
        <v>-27819.410000000149</v>
      </c>
      <c r="L1405">
        <f>RS_wells_scenario_1_bgw!L1405-RS_wells_baseline_bgw!L1405</f>
        <v>97322.373399999924</v>
      </c>
      <c r="M1405">
        <f>RS_wells_scenario_1_bgw!M1405-RS_wells_baseline_bgw!M1405</f>
        <v>0</v>
      </c>
      <c r="N1405">
        <f>RS_wells_scenario_1_bgw!N1405-RS_wells_baseline_bgw!N1405</f>
        <v>3929966.262500003</v>
      </c>
      <c r="O1405">
        <v>10.145833333333334</v>
      </c>
      <c r="P1405">
        <f t="shared" si="228"/>
        <v>1978</v>
      </c>
      <c r="Q1405" s="2">
        <f t="shared" si="229"/>
        <v>28824.749999998621</v>
      </c>
      <c r="R1405">
        <f t="shared" si="230"/>
        <v>-86.17425395876289</v>
      </c>
      <c r="S1405">
        <f>I1405*$O1405/ref!$B$3</f>
        <v>-1074.8532313147598</v>
      </c>
      <c r="T1405">
        <f>K1405*$O1405/ref!$B$3</f>
        <v>-6.4795936017371023</v>
      </c>
      <c r="U1405">
        <f>L1405*$O1405/ref!$B$3</f>
        <v>22.66796556751223</v>
      </c>
      <c r="V1405">
        <f>N1405*$O1405/ref!$B$3</f>
        <v>915.35313831377289</v>
      </c>
      <c r="W1405">
        <f t="shared" si="231"/>
        <v>11</v>
      </c>
      <c r="X1405" t="str">
        <f t="shared" si="232"/>
        <v>11 1978</v>
      </c>
      <c r="AB1405" s="1"/>
    </row>
    <row r="1406" spans="1:28" x14ac:dyDescent="0.3">
      <c r="A1406">
        <v>469</v>
      </c>
      <c r="B1406">
        <v>1</v>
      </c>
      <c r="C1406">
        <f>RS_wells_scenario_1_bgw!C1406-RS_wells_baseline_bgw!C1406</f>
        <v>838452.13959997892</v>
      </c>
      <c r="D1406">
        <f>RS_wells_scenario_1_bgw!D1406-RS_wells_baseline_bgw!D1406</f>
        <v>-227.53570000000764</v>
      </c>
      <c r="E1406">
        <f>RS_wells_scenario_1_bgw!E1406-RS_wells_baseline_bgw!E1406</f>
        <v>0</v>
      </c>
      <c r="F1406">
        <f>RS_wells_scenario_1_bgw!F1406-RS_wells_baseline_bgw!F1406</f>
        <v>0</v>
      </c>
      <c r="G1406">
        <f>RS_wells_scenario_1_bgw!G1406-RS_wells_baseline_bgw!G1406</f>
        <v>0</v>
      </c>
      <c r="H1406" s="19">
        <f>RS_wells_scenario_1_bgw!H1406-RS_wells_baseline_bgw!H1406</f>
        <v>122360.73680000007</v>
      </c>
      <c r="I1406">
        <f>RS_wells_scenario_1_bgw!I1406-RS_wells_baseline_bgw!I1406</f>
        <v>-3491664.9215999991</v>
      </c>
      <c r="J1406">
        <f>RS_wells_scenario_1_bgw!J1406-RS_wells_baseline_bgw!J1406</f>
        <v>1439.0683000003919</v>
      </c>
      <c r="K1406">
        <f>RS_wells_scenario_1_bgw!K1406-RS_wells_baseline_bgw!K1406</f>
        <v>-27819.410000000149</v>
      </c>
      <c r="L1406">
        <f>RS_wells_scenario_1_bgw!L1406-RS_wells_baseline_bgw!L1406</f>
        <v>573537.68649999797</v>
      </c>
      <c r="M1406">
        <f>RS_wells_scenario_1_bgw!M1406-RS_wells_baseline_bgw!M1406</f>
        <v>0</v>
      </c>
      <c r="N1406">
        <f>RS_wells_scenario_1_bgw!N1406-RS_wells_baseline_bgw!N1406</f>
        <v>3849025.011500001</v>
      </c>
      <c r="O1406">
        <v>10.145833333333334</v>
      </c>
      <c r="P1406">
        <f t="shared" si="228"/>
        <v>1978</v>
      </c>
      <c r="Q1406" s="2">
        <f t="shared" si="229"/>
        <v>28834.895833331953</v>
      </c>
      <c r="R1406">
        <f t="shared" si="230"/>
        <v>-85.37604294845363</v>
      </c>
      <c r="S1406">
        <f>I1406*$O1406/ref!$B$3</f>
        <v>-813.26561869605132</v>
      </c>
      <c r="T1406">
        <f>K1406*$O1406/ref!$B$3</f>
        <v>-6.4795936017371023</v>
      </c>
      <c r="U1406">
        <f>L1406*$O1406/ref!$B$3</f>
        <v>133.58626670373192</v>
      </c>
      <c r="V1406">
        <f>N1406*$O1406/ref!$B$3</f>
        <v>896.50060290427973</v>
      </c>
      <c r="W1406">
        <f t="shared" si="231"/>
        <v>12</v>
      </c>
      <c r="X1406" t="str">
        <f t="shared" si="232"/>
        <v>12 1978</v>
      </c>
      <c r="AB1406" s="1"/>
    </row>
    <row r="1407" spans="1:28" x14ac:dyDescent="0.3">
      <c r="A1407">
        <v>469</v>
      </c>
      <c r="B1407">
        <v>2</v>
      </c>
      <c r="C1407">
        <f>RS_wells_scenario_1_bgw!C1407-RS_wells_baseline_bgw!C1407</f>
        <v>1314127.0566000044</v>
      </c>
      <c r="D1407">
        <f>RS_wells_scenario_1_bgw!D1407-RS_wells_baseline_bgw!D1407</f>
        <v>-214.50209999998333</v>
      </c>
      <c r="E1407">
        <f>RS_wells_scenario_1_bgw!E1407-RS_wells_baseline_bgw!E1407</f>
        <v>0</v>
      </c>
      <c r="F1407">
        <f>RS_wells_scenario_1_bgw!F1407-RS_wells_baseline_bgw!F1407</f>
        <v>0</v>
      </c>
      <c r="G1407">
        <f>RS_wells_scenario_1_bgw!G1407-RS_wells_baseline_bgw!G1407</f>
        <v>0</v>
      </c>
      <c r="H1407" s="19">
        <f>RS_wells_scenario_1_bgw!H1407-RS_wells_baseline_bgw!H1407</f>
        <v>310719.40879999846</v>
      </c>
      <c r="I1407">
        <f>RS_wells_scenario_1_bgw!I1407-RS_wells_baseline_bgw!I1407</f>
        <v>-2694631.3009000048</v>
      </c>
      <c r="J1407">
        <f>RS_wells_scenario_1_bgw!J1407-RS_wells_baseline_bgw!J1407</f>
        <v>1272.4271999998018</v>
      </c>
      <c r="K1407">
        <f>RS_wells_scenario_1_bgw!K1407-RS_wells_baseline_bgw!K1407</f>
        <v>-27819.410000000149</v>
      </c>
      <c r="L1407">
        <f>RS_wells_scenario_1_bgw!L1407-RS_wells_baseline_bgw!L1407</f>
        <v>568438.47960000113</v>
      </c>
      <c r="M1407">
        <f>RS_wells_scenario_1_bgw!M1407-RS_wells_baseline_bgw!M1407</f>
        <v>0</v>
      </c>
      <c r="N1407">
        <f>RS_wells_scenario_1_bgw!N1407-RS_wells_baseline_bgw!N1407</f>
        <v>3892084.3086000085</v>
      </c>
      <c r="O1407">
        <v>10.145833333333334</v>
      </c>
      <c r="P1407">
        <f t="shared" si="228"/>
        <v>1978</v>
      </c>
      <c r="Q1407" s="2">
        <f t="shared" si="229"/>
        <v>28845.041666665285</v>
      </c>
      <c r="R1407">
        <f t="shared" si="230"/>
        <v>-82.047305837342734</v>
      </c>
      <c r="S1407">
        <f>I1407*$O1407/ref!$B$3</f>
        <v>-627.62350949758104</v>
      </c>
      <c r="T1407">
        <f>K1407*$O1407/ref!$B$3</f>
        <v>-6.4795936017371023</v>
      </c>
      <c r="U1407">
        <f>L1407*$O1407/ref!$B$3</f>
        <v>132.39857838096907</v>
      </c>
      <c r="V1407">
        <f>N1407*$O1407/ref!$B$3</f>
        <v>906.52981437873245</v>
      </c>
      <c r="W1407">
        <f t="shared" si="231"/>
        <v>12</v>
      </c>
      <c r="X1407" t="str">
        <f t="shared" si="232"/>
        <v>12 1978</v>
      </c>
      <c r="AB1407" s="1"/>
    </row>
    <row r="1408" spans="1:28" x14ac:dyDescent="0.3">
      <c r="A1408">
        <v>469</v>
      </c>
      <c r="B1408">
        <v>3</v>
      </c>
      <c r="C1408">
        <f>RS_wells_scenario_1_bgw!C1408-RS_wells_baseline_bgw!C1408</f>
        <v>1619365.4420000017</v>
      </c>
      <c r="D1408">
        <f>RS_wells_scenario_1_bgw!D1408-RS_wells_baseline_bgw!D1408</f>
        <v>-202.24880000000121</v>
      </c>
      <c r="E1408">
        <f>RS_wells_scenario_1_bgw!E1408-RS_wells_baseline_bgw!E1408</f>
        <v>0</v>
      </c>
      <c r="F1408">
        <f>RS_wells_scenario_1_bgw!F1408-RS_wells_baseline_bgw!F1408</f>
        <v>0</v>
      </c>
      <c r="G1408">
        <f>RS_wells_scenario_1_bgw!G1408-RS_wells_baseline_bgw!G1408</f>
        <v>0</v>
      </c>
      <c r="H1408" s="19">
        <f>RS_wells_scenario_1_bgw!H1408-RS_wells_baseline_bgw!H1408</f>
        <v>303040.96980000287</v>
      </c>
      <c r="I1408">
        <f>RS_wells_scenario_1_bgw!I1408-RS_wells_baseline_bgw!I1408</f>
        <v>-2508289.8215999976</v>
      </c>
      <c r="J1408">
        <f>RS_wells_scenario_1_bgw!J1408-RS_wells_baseline_bgw!J1408</f>
        <v>1132.4918999997899</v>
      </c>
      <c r="K1408">
        <f>RS_wells_scenario_1_bgw!K1408-RS_wells_baseline_bgw!K1408</f>
        <v>-27819.410000000149</v>
      </c>
      <c r="L1408">
        <f>RS_wells_scenario_1_bgw!L1408-RS_wells_baseline_bgw!L1408</f>
        <v>563825.99479999766</v>
      </c>
      <c r="M1408">
        <f>RS_wells_scenario_1_bgw!M1408-RS_wells_baseline_bgw!M1408</f>
        <v>0</v>
      </c>
      <c r="N1408">
        <f>RS_wells_scenario_1_bgw!N1408-RS_wells_baseline_bgw!N1408</f>
        <v>3824361.4816000015</v>
      </c>
      <c r="O1408">
        <v>10.145833333333334</v>
      </c>
      <c r="P1408">
        <f t="shared" si="228"/>
        <v>1978</v>
      </c>
      <c r="Q1408" s="2">
        <f t="shared" si="229"/>
        <v>28855.187499998618</v>
      </c>
      <c r="R1408">
        <f t="shared" si="230"/>
        <v>-80.671718483390578</v>
      </c>
      <c r="S1408">
        <f>I1408*$O1408/ref!$B$3</f>
        <v>-584.22154457415002</v>
      </c>
      <c r="T1408">
        <f>K1408*$O1408/ref!$B$3</f>
        <v>-6.4795936017371023</v>
      </c>
      <c r="U1408">
        <f>L1408*$O1408/ref!$B$3</f>
        <v>131.32425556110292</v>
      </c>
      <c r="V1408">
        <f>N1408*$O1408/ref!$B$3</f>
        <v>890.75606516835057</v>
      </c>
      <c r="W1408">
        <f t="shared" si="231"/>
        <v>12</v>
      </c>
      <c r="X1408" t="str">
        <f t="shared" si="232"/>
        <v>12 1978</v>
      </c>
      <c r="AB1408" s="1"/>
    </row>
    <row r="1409" spans="1:28" x14ac:dyDescent="0.3">
      <c r="A1409">
        <v>470</v>
      </c>
      <c r="B1409">
        <v>1</v>
      </c>
      <c r="C1409">
        <f>RS_wells_scenario_1_bgw!C1409-RS_wells_baseline_bgw!C1409</f>
        <v>1572514.6691000015</v>
      </c>
      <c r="D1409">
        <f>RS_wells_scenario_1_bgw!D1409-RS_wells_baseline_bgw!D1409</f>
        <v>-192.40860000002431</v>
      </c>
      <c r="E1409">
        <f>RS_wells_scenario_1_bgw!E1409-RS_wells_baseline_bgw!E1409</f>
        <v>0</v>
      </c>
      <c r="F1409">
        <f>RS_wells_scenario_1_bgw!F1409-RS_wells_baseline_bgw!F1409</f>
        <v>0</v>
      </c>
      <c r="G1409">
        <f>RS_wells_scenario_1_bgw!G1409-RS_wells_baseline_bgw!G1409</f>
        <v>0</v>
      </c>
      <c r="H1409" s="19">
        <f>RS_wells_scenario_1_bgw!H1409-RS_wells_baseline_bgw!H1409</f>
        <v>-429164.68919999897</v>
      </c>
      <c r="I1409">
        <f>RS_wells_scenario_1_bgw!I1409-RS_wells_baseline_bgw!I1409</f>
        <v>-1776103.7846000046</v>
      </c>
      <c r="J1409">
        <f>RS_wells_scenario_1_bgw!J1409-RS_wells_baseline_bgw!J1409</f>
        <v>1019.9386999998242</v>
      </c>
      <c r="K1409">
        <f>RS_wells_scenario_1_bgw!K1409-RS_wells_baseline_bgw!K1409</f>
        <v>-51699.509999997914</v>
      </c>
      <c r="L1409">
        <f>RS_wells_scenario_1_bgw!L1409-RS_wells_baseline_bgw!L1409</f>
        <v>0</v>
      </c>
      <c r="M1409">
        <f>RS_wells_scenario_1_bgw!M1409-RS_wells_baseline_bgw!M1409</f>
        <v>0</v>
      </c>
      <c r="N1409">
        <f>RS_wells_scenario_1_bgw!N1409-RS_wells_baseline_bgw!N1409</f>
        <v>3895912.0928000063</v>
      </c>
      <c r="O1409">
        <v>10.145833333333334</v>
      </c>
      <c r="P1409">
        <f t="shared" si="228"/>
        <v>1979</v>
      </c>
      <c r="Q1409" s="2">
        <f t="shared" si="229"/>
        <v>28865.33333333195</v>
      </c>
      <c r="R1409">
        <f t="shared" si="230"/>
        <v>-99.085378739977216</v>
      </c>
      <c r="S1409">
        <f>I1409*$O1409/ref!$B$3</f>
        <v>-413.68349360087723</v>
      </c>
      <c r="T1409">
        <f>K1409*$O1409/ref!$B$3</f>
        <v>-12.041657756542214</v>
      </c>
      <c r="U1409">
        <f>L1409*$O1409/ref!$B$3</f>
        <v>0</v>
      </c>
      <c r="V1409">
        <f>N1409*$O1409/ref!$B$3</f>
        <v>907.42136765075134</v>
      </c>
      <c r="W1409">
        <f t="shared" si="231"/>
        <v>1</v>
      </c>
      <c r="X1409" t="str">
        <f t="shared" si="232"/>
        <v>1 1979</v>
      </c>
      <c r="AB1409" s="1"/>
    </row>
    <row r="1410" spans="1:28" x14ac:dyDescent="0.3">
      <c r="A1410">
        <v>470</v>
      </c>
      <c r="B1410">
        <v>2</v>
      </c>
      <c r="C1410">
        <f>RS_wells_scenario_1_bgw!C1410-RS_wells_baseline_bgw!C1410</f>
        <v>1733141.1951000094</v>
      </c>
      <c r="D1410">
        <f>RS_wells_scenario_1_bgw!D1410-RS_wells_baseline_bgw!D1410</f>
        <v>-183.20519999996759</v>
      </c>
      <c r="E1410">
        <f>RS_wells_scenario_1_bgw!E1410-RS_wells_baseline_bgw!E1410</f>
        <v>0</v>
      </c>
      <c r="F1410">
        <f>RS_wells_scenario_1_bgw!F1410-RS_wells_baseline_bgw!F1410</f>
        <v>0</v>
      </c>
      <c r="G1410">
        <f>RS_wells_scenario_1_bgw!G1410-RS_wells_baseline_bgw!G1410</f>
        <v>0</v>
      </c>
      <c r="H1410" s="19">
        <f>RS_wells_scenario_1_bgw!H1410-RS_wells_baseline_bgw!H1410</f>
        <v>-333586.48680000007</v>
      </c>
      <c r="I1410">
        <f>RS_wells_scenario_1_bgw!I1410-RS_wells_baseline_bgw!I1410</f>
        <v>-2651171.401000008</v>
      </c>
      <c r="J1410">
        <f>RS_wells_scenario_1_bgw!J1410-RS_wells_baseline_bgw!J1410</f>
        <v>924.07120000012219</v>
      </c>
      <c r="K1410">
        <f>RS_wells_scenario_1_bgw!K1410-RS_wells_baseline_bgw!K1410</f>
        <v>-51699.509999997914</v>
      </c>
      <c r="L1410">
        <f>RS_wells_scenario_1_bgw!L1410-RS_wells_baseline_bgw!L1410</f>
        <v>0</v>
      </c>
      <c r="M1410">
        <f>RS_wells_scenario_1_bgw!M1410-RS_wells_baseline_bgw!M1410</f>
        <v>0</v>
      </c>
      <c r="N1410">
        <f>RS_wells_scenario_1_bgw!N1410-RS_wells_baseline_bgw!N1410</f>
        <v>3866294.1219000071</v>
      </c>
      <c r="O1410">
        <v>10.145833333333334</v>
      </c>
      <c r="P1410">
        <f t="shared" si="228"/>
        <v>1979</v>
      </c>
      <c r="Q1410" s="2">
        <f t="shared" si="229"/>
        <v>28875.479166665282</v>
      </c>
      <c r="R1410">
        <f t="shared" si="230"/>
        <v>-96.217196075601535</v>
      </c>
      <c r="S1410">
        <f>I1410*$O1410/ref!$B$3</f>
        <v>-617.50099110757378</v>
      </c>
      <c r="T1410">
        <f>K1410*$O1410/ref!$B$3</f>
        <v>-12.041657756542214</v>
      </c>
      <c r="U1410">
        <f>L1410*$O1410/ref!$B$3</f>
        <v>0</v>
      </c>
      <c r="V1410">
        <f>N1410*$O1410/ref!$B$3</f>
        <v>900.52285992754423</v>
      </c>
      <c r="W1410">
        <f t="shared" si="231"/>
        <v>1</v>
      </c>
      <c r="X1410" t="str">
        <f t="shared" si="232"/>
        <v>1 1979</v>
      </c>
      <c r="AB1410" s="1"/>
    </row>
    <row r="1411" spans="1:28" x14ac:dyDescent="0.3">
      <c r="A1411">
        <v>470</v>
      </c>
      <c r="B1411">
        <v>3</v>
      </c>
      <c r="C1411">
        <f>RS_wells_scenario_1_bgw!C1411-RS_wells_baseline_bgw!C1411</f>
        <v>1835637.8577000052</v>
      </c>
      <c r="D1411">
        <f>RS_wells_scenario_1_bgw!D1411-RS_wells_baseline_bgw!D1411</f>
        <v>-134.80930000002263</v>
      </c>
      <c r="E1411">
        <f>RS_wells_scenario_1_bgw!E1411-RS_wells_baseline_bgw!E1411</f>
        <v>0</v>
      </c>
      <c r="F1411">
        <f>RS_wells_scenario_1_bgw!F1411-RS_wells_baseline_bgw!F1411</f>
        <v>0</v>
      </c>
      <c r="G1411">
        <f>RS_wells_scenario_1_bgw!G1411-RS_wells_baseline_bgw!G1411</f>
        <v>0</v>
      </c>
      <c r="H1411" s="19">
        <f>RS_wells_scenario_1_bgw!H1411-RS_wells_baseline_bgw!H1411</f>
        <v>-130506.22049999982</v>
      </c>
      <c r="I1411">
        <f>RS_wells_scenario_1_bgw!I1411-RS_wells_baseline_bgw!I1411</f>
        <v>-2058268.4594999999</v>
      </c>
      <c r="J1411">
        <f>RS_wells_scenario_1_bgw!J1411-RS_wells_baseline_bgw!J1411</f>
        <v>881.86770000029355</v>
      </c>
      <c r="K1411">
        <f>RS_wells_scenario_1_bgw!K1411-RS_wells_baseline_bgw!K1411</f>
        <v>-51699.509999997914</v>
      </c>
      <c r="L1411">
        <f>RS_wells_scenario_1_bgw!L1411-RS_wells_baseline_bgw!L1411</f>
        <v>0</v>
      </c>
      <c r="M1411">
        <f>RS_wells_scenario_1_bgw!M1411-RS_wells_baseline_bgw!M1411</f>
        <v>0</v>
      </c>
      <c r="N1411">
        <f>RS_wells_scenario_1_bgw!N1411-RS_wells_baseline_bgw!N1411</f>
        <v>3817949.449000001</v>
      </c>
      <c r="O1411">
        <v>10.145833333333334</v>
      </c>
      <c r="P1411">
        <f t="shared" ref="P1411:P1474" si="233">YEAR(Q1411)</f>
        <v>1979</v>
      </c>
      <c r="Q1411" s="2">
        <f t="shared" ref="Q1411:Q1474" si="234">Q1410+(O1411)</f>
        <v>28885.624999998614</v>
      </c>
      <c r="R1411">
        <f t="shared" ref="R1411:R1474" si="235">+(H1411-N1411)/43650</f>
        <v>-90.457174558991994</v>
      </c>
      <c r="S1411">
        <f>I1411*$O1411/ref!$B$3</f>
        <v>-479.40424116950754</v>
      </c>
      <c r="T1411">
        <f>K1411*$O1411/ref!$B$3</f>
        <v>-12.041657756542214</v>
      </c>
      <c r="U1411">
        <f>L1411*$O1411/ref!$B$3</f>
        <v>0</v>
      </c>
      <c r="V1411">
        <f>N1411*$O1411/ref!$B$3</f>
        <v>889.26259836193412</v>
      </c>
      <c r="W1411">
        <f t="shared" si="231"/>
        <v>1</v>
      </c>
      <c r="X1411" t="str">
        <f t="shared" si="232"/>
        <v>1 1979</v>
      </c>
      <c r="AB1411" s="1"/>
    </row>
    <row r="1412" spans="1:28" x14ac:dyDescent="0.3">
      <c r="A1412">
        <v>471</v>
      </c>
      <c r="B1412">
        <v>1</v>
      </c>
      <c r="C1412">
        <f>RS_wells_scenario_1_bgw!C1412-RS_wells_baseline_bgw!C1412</f>
        <v>2300253.8214000016</v>
      </c>
      <c r="D1412">
        <f>RS_wells_scenario_1_bgw!D1412-RS_wells_baseline_bgw!D1412</f>
        <v>-126.84070000000065</v>
      </c>
      <c r="E1412">
        <f>RS_wells_scenario_1_bgw!E1412-RS_wells_baseline_bgw!E1412</f>
        <v>0</v>
      </c>
      <c r="F1412">
        <f>RS_wells_scenario_1_bgw!F1412-RS_wells_baseline_bgw!F1412</f>
        <v>0</v>
      </c>
      <c r="G1412">
        <f>RS_wells_scenario_1_bgw!G1412-RS_wells_baseline_bgw!G1412</f>
        <v>0</v>
      </c>
      <c r="H1412" s="19">
        <f>RS_wells_scenario_1_bgw!H1412-RS_wells_baseline_bgw!H1412</f>
        <v>287403.87700000405</v>
      </c>
      <c r="I1412">
        <f>RS_wells_scenario_1_bgw!I1412-RS_wells_baseline_bgw!I1412</f>
        <v>-1818875.5920000002</v>
      </c>
      <c r="J1412">
        <f>RS_wells_scenario_1_bgw!J1412-RS_wells_baseline_bgw!J1412</f>
        <v>805.76979999989271</v>
      </c>
      <c r="K1412">
        <f>RS_wells_scenario_1_bgw!K1412-RS_wells_baseline_bgw!K1412</f>
        <v>-51699.509999997914</v>
      </c>
      <c r="L1412">
        <f>RS_wells_scenario_1_bgw!L1412-RS_wells_baseline_bgw!L1412</f>
        <v>765303.89790000021</v>
      </c>
      <c r="M1412">
        <f>RS_wells_scenario_1_bgw!M1412-RS_wells_baseline_bgw!M1412</f>
        <v>0</v>
      </c>
      <c r="N1412">
        <f>RS_wells_scenario_1_bgw!N1412-RS_wells_baseline_bgw!N1412</f>
        <v>3662851.3707000017</v>
      </c>
      <c r="O1412">
        <v>10.145833333333334</v>
      </c>
      <c r="P1412">
        <f t="shared" si="233"/>
        <v>1979</v>
      </c>
      <c r="Q1412" s="2">
        <f t="shared" si="234"/>
        <v>28895.770833331946</v>
      </c>
      <c r="R1412">
        <f t="shared" si="235"/>
        <v>-77.32983948911793</v>
      </c>
      <c r="S1412">
        <f>I1412*$O1412/ref!$B$3</f>
        <v>-423.64574404269985</v>
      </c>
      <c r="T1412">
        <f>K1412*$O1412/ref!$B$3</f>
        <v>-12.041657756542214</v>
      </c>
      <c r="U1412">
        <f>L1412*$O1412/ref!$B$3</f>
        <v>178.25174006987493</v>
      </c>
      <c r="V1412">
        <f>N1412*$O1412/ref!$B$3</f>
        <v>853.13773030059156</v>
      </c>
      <c r="W1412">
        <f t="shared" si="231"/>
        <v>2</v>
      </c>
      <c r="X1412" t="str">
        <f t="shared" si="232"/>
        <v>2 1979</v>
      </c>
      <c r="AB1412" s="1"/>
    </row>
    <row r="1413" spans="1:28" x14ac:dyDescent="0.3">
      <c r="A1413">
        <v>471</v>
      </c>
      <c r="B1413">
        <v>2</v>
      </c>
      <c r="C1413">
        <f>RS_wells_scenario_1_bgw!C1413-RS_wells_baseline_bgw!C1413</f>
        <v>2405800.6370999962</v>
      </c>
      <c r="D1413">
        <f>RS_wells_scenario_1_bgw!D1413-RS_wells_baseline_bgw!D1413</f>
        <v>-119.62829999998212</v>
      </c>
      <c r="E1413">
        <f>RS_wells_scenario_1_bgw!E1413-RS_wells_baseline_bgw!E1413</f>
        <v>0</v>
      </c>
      <c r="F1413">
        <f>RS_wells_scenario_1_bgw!F1413-RS_wells_baseline_bgw!F1413</f>
        <v>0</v>
      </c>
      <c r="G1413">
        <f>RS_wells_scenario_1_bgw!G1413-RS_wells_baseline_bgw!G1413</f>
        <v>0</v>
      </c>
      <c r="H1413" s="19">
        <f>RS_wells_scenario_1_bgw!H1413-RS_wells_baseline_bgw!H1413</f>
        <v>327434.45479999483</v>
      </c>
      <c r="I1413">
        <f>RS_wells_scenario_1_bgw!I1413-RS_wells_baseline_bgw!I1413</f>
        <v>-1588165.8566999957</v>
      </c>
      <c r="J1413">
        <f>RS_wells_scenario_1_bgw!J1413-RS_wells_baseline_bgw!J1413</f>
        <v>740.2425999995321</v>
      </c>
      <c r="K1413">
        <f>RS_wells_scenario_1_bgw!K1413-RS_wells_baseline_bgw!K1413</f>
        <v>-51699.509999997914</v>
      </c>
      <c r="L1413">
        <f>RS_wells_scenario_1_bgw!L1413-RS_wells_baseline_bgw!L1413</f>
        <v>758375.47799999639</v>
      </c>
      <c r="M1413">
        <f>RS_wells_scenario_1_bgw!M1413-RS_wells_baseline_bgw!M1413</f>
        <v>0</v>
      </c>
      <c r="N1413">
        <f>RS_wells_scenario_1_bgw!N1413-RS_wells_baseline_bgw!N1413</f>
        <v>3621143.9282000065</v>
      </c>
      <c r="O1413">
        <v>10.145833333333334</v>
      </c>
      <c r="P1413">
        <f t="shared" si="233"/>
        <v>1979</v>
      </c>
      <c r="Q1413" s="2">
        <f t="shared" si="234"/>
        <v>28905.916666665278</v>
      </c>
      <c r="R1413">
        <f t="shared" si="235"/>
        <v>-75.457261704467626</v>
      </c>
      <c r="S1413">
        <f>I1413*$O1413/ref!$B$3</f>
        <v>-369.90968980185278</v>
      </c>
      <c r="T1413">
        <f>K1413*$O1413/ref!$B$3</f>
        <v>-12.041657756542214</v>
      </c>
      <c r="U1413">
        <f>L1413*$O1413/ref!$B$3</f>
        <v>176.63799825240966</v>
      </c>
      <c r="V1413">
        <f>N1413*$O1413/ref!$B$3</f>
        <v>843.42338777615328</v>
      </c>
      <c r="W1413">
        <f t="shared" ref="W1413:W1476" si="236">MOD(A1413-2,12)+1</f>
        <v>2</v>
      </c>
      <c r="X1413" t="str">
        <f t="shared" ref="X1413:X1476" si="237">W1413&amp;" "&amp;P1413</f>
        <v>2 1979</v>
      </c>
      <c r="AB1413" s="1"/>
    </row>
    <row r="1414" spans="1:28" x14ac:dyDescent="0.3">
      <c r="A1414">
        <v>471</v>
      </c>
      <c r="B1414">
        <v>3</v>
      </c>
      <c r="C1414">
        <f>RS_wells_scenario_1_bgw!C1414-RS_wells_baseline_bgw!C1414</f>
        <v>2487125.9536999911</v>
      </c>
      <c r="D1414">
        <f>RS_wells_scenario_1_bgw!D1414-RS_wells_baseline_bgw!D1414</f>
        <v>-113.09530000004452</v>
      </c>
      <c r="E1414">
        <f>RS_wells_scenario_1_bgw!E1414-RS_wells_baseline_bgw!E1414</f>
        <v>0</v>
      </c>
      <c r="F1414">
        <f>RS_wells_scenario_1_bgw!F1414-RS_wells_baseline_bgw!F1414</f>
        <v>0</v>
      </c>
      <c r="G1414">
        <f>RS_wells_scenario_1_bgw!G1414-RS_wells_baseline_bgw!G1414</f>
        <v>0</v>
      </c>
      <c r="H1414" s="19">
        <f>RS_wells_scenario_1_bgw!H1414-RS_wells_baseline_bgw!H1414</f>
        <v>348850.53570000082</v>
      </c>
      <c r="I1414">
        <f>RS_wells_scenario_1_bgw!I1414-RS_wells_baseline_bgw!I1414</f>
        <v>-1375484.2920000032</v>
      </c>
      <c r="J1414">
        <f>RS_wells_scenario_1_bgw!J1414-RS_wells_baseline_bgw!J1414</f>
        <v>683.61199999973178</v>
      </c>
      <c r="K1414">
        <f>RS_wells_scenario_1_bgw!K1414-RS_wells_baseline_bgw!K1414</f>
        <v>-51699.509999997914</v>
      </c>
      <c r="L1414">
        <f>RS_wells_scenario_1_bgw!L1414-RS_wells_baseline_bgw!L1414</f>
        <v>751572.43230000138</v>
      </c>
      <c r="M1414">
        <f>RS_wells_scenario_1_bgw!M1414-RS_wells_baseline_bgw!M1414</f>
        <v>0</v>
      </c>
      <c r="N1414">
        <f>RS_wells_scenario_1_bgw!N1414-RS_wells_baseline_bgw!N1414</f>
        <v>3574246.7963999957</v>
      </c>
      <c r="O1414">
        <v>10.145833333333334</v>
      </c>
      <c r="P1414">
        <f t="shared" si="233"/>
        <v>1979</v>
      </c>
      <c r="Q1414" s="2">
        <f t="shared" si="234"/>
        <v>28916.06249999861</v>
      </c>
      <c r="R1414">
        <f t="shared" si="235"/>
        <v>-73.892239649484424</v>
      </c>
      <c r="S1414">
        <f>I1414*$O1414/ref!$B$3</f>
        <v>-320.37269006542778</v>
      </c>
      <c r="T1414">
        <f>K1414*$O1414/ref!$B$3</f>
        <v>-12.041657756542214</v>
      </c>
      <c r="U1414">
        <f>L1414*$O1414/ref!$B$3</f>
        <v>175.05345812772646</v>
      </c>
      <c r="V1414">
        <f>N1414*$O1414/ref!$B$3</f>
        <v>832.50028210456742</v>
      </c>
      <c r="W1414">
        <f t="shared" si="236"/>
        <v>2</v>
      </c>
      <c r="X1414" t="str">
        <f t="shared" si="237"/>
        <v>2 1979</v>
      </c>
      <c r="AB1414" s="1"/>
    </row>
    <row r="1415" spans="1:28" x14ac:dyDescent="0.3">
      <c r="A1415">
        <v>472</v>
      </c>
      <c r="B1415">
        <v>1</v>
      </c>
      <c r="C1415">
        <f>RS_wells_scenario_1_bgw!C1415-RS_wells_baseline_bgw!C1415</f>
        <v>-511859.94810000062</v>
      </c>
      <c r="D1415">
        <f>RS_wells_scenario_1_bgw!D1415-RS_wells_baseline_bgw!D1415</f>
        <v>-30.013700000010431</v>
      </c>
      <c r="E1415">
        <f>RS_wells_scenario_1_bgw!E1415-RS_wells_baseline_bgw!E1415</f>
        <v>0</v>
      </c>
      <c r="F1415">
        <f>RS_wells_scenario_1_bgw!F1415-RS_wells_baseline_bgw!F1415</f>
        <v>0</v>
      </c>
      <c r="G1415">
        <f>RS_wells_scenario_1_bgw!G1415-RS_wells_baseline_bgw!G1415</f>
        <v>0</v>
      </c>
      <c r="H1415" s="19">
        <f>RS_wells_scenario_1_bgw!H1415-RS_wells_baseline_bgw!H1415</f>
        <v>-409444.99770000577</v>
      </c>
      <c r="I1415">
        <f>RS_wells_scenario_1_bgw!I1415-RS_wells_baseline_bgw!I1415</f>
        <v>-4389028.9269999862</v>
      </c>
      <c r="J1415">
        <f>RS_wells_scenario_1_bgw!J1415-RS_wells_baseline_bgw!J1415</f>
        <v>715.70929999928921</v>
      </c>
      <c r="K1415">
        <f>RS_wells_scenario_1_bgw!K1415-RS_wells_baseline_bgw!K1415</f>
        <v>-51699.509999997914</v>
      </c>
      <c r="L1415">
        <f>RS_wells_scenario_1_bgw!L1415-RS_wells_baseline_bgw!L1415</f>
        <v>143.59129999997094</v>
      </c>
      <c r="M1415">
        <f>RS_wells_scenario_1_bgw!M1415-RS_wells_baseline_bgw!M1415</f>
        <v>0</v>
      </c>
      <c r="N1415">
        <f>RS_wells_scenario_1_bgw!N1415-RS_wells_baseline_bgw!N1415</f>
        <v>3512966.8560000062</v>
      </c>
      <c r="O1415">
        <v>10.145833333333334</v>
      </c>
      <c r="P1415">
        <f t="shared" si="233"/>
        <v>1979</v>
      </c>
      <c r="Q1415" s="2">
        <f t="shared" si="234"/>
        <v>28926.208333331942</v>
      </c>
      <c r="R1415">
        <f t="shared" si="235"/>
        <v>-89.860523567010588</v>
      </c>
      <c r="S1415">
        <f>I1415*$O1415/ref!$B$3</f>
        <v>-1022.2763082764163</v>
      </c>
      <c r="T1415">
        <f>K1415*$O1415/ref!$B$3</f>
        <v>-12.041657756542214</v>
      </c>
      <c r="U1415">
        <f>L1415*$O1415/ref!$B$3</f>
        <v>3.3444752018282183E-2</v>
      </c>
      <c r="V1415">
        <f>N1415*$O1415/ref!$B$3</f>
        <v>818.2271860996342</v>
      </c>
      <c r="W1415">
        <f t="shared" si="236"/>
        <v>3</v>
      </c>
      <c r="X1415" t="str">
        <f t="shared" si="237"/>
        <v>3 1979</v>
      </c>
      <c r="AB1415" s="1"/>
    </row>
    <row r="1416" spans="1:28" x14ac:dyDescent="0.3">
      <c r="A1416">
        <v>472</v>
      </c>
      <c r="B1416">
        <v>2</v>
      </c>
      <c r="C1416">
        <f>RS_wells_scenario_1_bgw!C1416-RS_wells_baseline_bgw!C1416</f>
        <v>-487419.4915000014</v>
      </c>
      <c r="D1416">
        <f>RS_wells_scenario_1_bgw!D1416-RS_wells_baseline_bgw!D1416</f>
        <v>-30.256200000003446</v>
      </c>
      <c r="E1416">
        <f>RS_wells_scenario_1_bgw!E1416-RS_wells_baseline_bgw!E1416</f>
        <v>0</v>
      </c>
      <c r="F1416">
        <f>RS_wells_scenario_1_bgw!F1416-RS_wells_baseline_bgw!F1416</f>
        <v>0</v>
      </c>
      <c r="G1416">
        <f>RS_wells_scenario_1_bgw!G1416-RS_wells_baseline_bgw!G1416</f>
        <v>0</v>
      </c>
      <c r="H1416" s="19">
        <f>RS_wells_scenario_1_bgw!H1416-RS_wells_baseline_bgw!H1416</f>
        <v>-182771.570600003</v>
      </c>
      <c r="I1416">
        <f>RS_wells_scenario_1_bgw!I1416-RS_wells_baseline_bgw!I1416</f>
        <v>-4198672.4700999856</v>
      </c>
      <c r="J1416">
        <f>RS_wells_scenario_1_bgw!J1416-RS_wells_baseline_bgw!J1416</f>
        <v>670.77909999992698</v>
      </c>
      <c r="K1416">
        <f>RS_wells_scenario_1_bgw!K1416-RS_wells_baseline_bgw!K1416</f>
        <v>-51699.509999997914</v>
      </c>
      <c r="L1416">
        <f>RS_wells_scenario_1_bgw!L1416-RS_wells_baseline_bgw!L1416</f>
        <v>139.51610000000801</v>
      </c>
      <c r="M1416">
        <f>RS_wells_scenario_1_bgw!M1416-RS_wells_baseline_bgw!M1416</f>
        <v>0</v>
      </c>
      <c r="N1416">
        <f>RS_wells_scenario_1_bgw!N1416-RS_wells_baseline_bgw!N1416</f>
        <v>3607699.5293000042</v>
      </c>
      <c r="O1416">
        <v>10.145833333333334</v>
      </c>
      <c r="P1416">
        <f t="shared" si="233"/>
        <v>1979</v>
      </c>
      <c r="Q1416" s="2">
        <f t="shared" si="234"/>
        <v>28936.354166665275</v>
      </c>
      <c r="R1416">
        <f t="shared" si="235"/>
        <v>-86.837825885452631</v>
      </c>
      <c r="S1416">
        <f>I1416*$O1416/ref!$B$3</f>
        <v>-977.93918968984019</v>
      </c>
      <c r="T1416">
        <f>K1416*$O1416/ref!$B$3</f>
        <v>-12.041657756542214</v>
      </c>
      <c r="U1416">
        <f>L1416*$O1416/ref!$B$3</f>
        <v>3.2495571577519471E-2</v>
      </c>
      <c r="V1416">
        <f>N1416*$O1416/ref!$B$3</f>
        <v>840.29196834304332</v>
      </c>
      <c r="W1416">
        <f t="shared" si="236"/>
        <v>3</v>
      </c>
      <c r="X1416" t="str">
        <f t="shared" si="237"/>
        <v>3 1979</v>
      </c>
      <c r="AB1416" s="1"/>
    </row>
    <row r="1417" spans="1:28" x14ac:dyDescent="0.3">
      <c r="A1417">
        <v>472</v>
      </c>
      <c r="B1417">
        <v>3</v>
      </c>
      <c r="C1417">
        <f>RS_wells_scenario_1_bgw!C1417-RS_wells_baseline_bgw!C1417</f>
        <v>-466832.63210000098</v>
      </c>
      <c r="D1417">
        <f>RS_wells_scenario_1_bgw!D1417-RS_wells_baseline_bgw!D1417</f>
        <v>-30.483000000007451</v>
      </c>
      <c r="E1417">
        <f>RS_wells_scenario_1_bgw!E1417-RS_wells_baseline_bgw!E1417</f>
        <v>0</v>
      </c>
      <c r="F1417">
        <f>RS_wells_scenario_1_bgw!F1417-RS_wells_baseline_bgw!F1417</f>
        <v>0</v>
      </c>
      <c r="G1417">
        <f>RS_wells_scenario_1_bgw!G1417-RS_wells_baseline_bgw!G1417</f>
        <v>0</v>
      </c>
      <c r="H1417" s="19">
        <f>RS_wells_scenario_1_bgw!H1417-RS_wells_baseline_bgw!H1417</f>
        <v>-124282.29309999943</v>
      </c>
      <c r="I1417">
        <f>RS_wells_scenario_1_bgw!I1417-RS_wells_baseline_bgw!I1417</f>
        <v>-4205766.3452000022</v>
      </c>
      <c r="J1417">
        <f>RS_wells_scenario_1_bgw!J1417-RS_wells_baseline_bgw!J1417</f>
        <v>631.23849999997765</v>
      </c>
      <c r="K1417">
        <f>RS_wells_scenario_1_bgw!K1417-RS_wells_baseline_bgw!K1417</f>
        <v>-51699.509999997914</v>
      </c>
      <c r="L1417">
        <f>RS_wells_scenario_1_bgw!L1417-RS_wells_baseline_bgw!L1417</f>
        <v>130.94539999996778</v>
      </c>
      <c r="M1417">
        <f>RS_wells_scenario_1_bgw!M1417-RS_wells_baseline_bgw!M1417</f>
        <v>0</v>
      </c>
      <c r="N1417">
        <f>RS_wells_scenario_1_bgw!N1417-RS_wells_baseline_bgw!N1417</f>
        <v>3614000.3893000036</v>
      </c>
      <c r="O1417">
        <v>10.145833333333334</v>
      </c>
      <c r="P1417">
        <f t="shared" si="233"/>
        <v>1979</v>
      </c>
      <c r="Q1417" s="2">
        <f t="shared" si="234"/>
        <v>28946.499999998607</v>
      </c>
      <c r="R1417">
        <f t="shared" si="235"/>
        <v>-85.642214946162724</v>
      </c>
      <c r="S1417">
        <f>I1417*$O1417/ref!$B$3</f>
        <v>-979.59146871766973</v>
      </c>
      <c r="T1417">
        <f>K1417*$O1417/ref!$B$3</f>
        <v>-12.041657756542214</v>
      </c>
      <c r="U1417">
        <f>L1417*$O1417/ref!$B$3</f>
        <v>3.049931598178007E-2</v>
      </c>
      <c r="V1417">
        <f>N1417*$O1417/ref!$B$3</f>
        <v>841.7595412405791</v>
      </c>
      <c r="W1417">
        <f t="shared" si="236"/>
        <v>3</v>
      </c>
      <c r="X1417" t="str">
        <f t="shared" si="237"/>
        <v>3 1979</v>
      </c>
      <c r="AB1417" s="1"/>
    </row>
    <row r="1418" spans="1:28" x14ac:dyDescent="0.3">
      <c r="A1418">
        <v>473</v>
      </c>
      <c r="B1418">
        <v>1</v>
      </c>
      <c r="C1418">
        <f>RS_wells_scenario_1_bgw!C1418-RS_wells_baseline_bgw!C1418</f>
        <v>111262.42789998651</v>
      </c>
      <c r="D1418">
        <f>RS_wells_scenario_1_bgw!D1418-RS_wells_baseline_bgw!D1418</f>
        <v>-30.53000000002794</v>
      </c>
      <c r="E1418">
        <f>RS_wells_scenario_1_bgw!E1418-RS_wells_baseline_bgw!E1418</f>
        <v>-819576.30999999866</v>
      </c>
      <c r="F1418">
        <f>RS_wells_scenario_1_bgw!F1418-RS_wells_baseline_bgw!F1418</f>
        <v>0</v>
      </c>
      <c r="G1418">
        <f>RS_wells_scenario_1_bgw!G1418-RS_wells_baseline_bgw!G1418</f>
        <v>0</v>
      </c>
      <c r="H1418" s="19">
        <f>RS_wells_scenario_1_bgw!H1418-RS_wells_baseline_bgw!H1418</f>
        <v>10889.725100003183</v>
      </c>
      <c r="I1418">
        <f>RS_wells_scenario_1_bgw!I1418-RS_wells_baseline_bgw!I1418</f>
        <v>-377197.72359999642</v>
      </c>
      <c r="J1418">
        <f>RS_wells_scenario_1_bgw!J1418-RS_wells_baseline_bgw!J1418</f>
        <v>583.98979999963194</v>
      </c>
      <c r="K1418">
        <f>RS_wells_scenario_1_bgw!K1418-RS_wells_baseline_bgw!K1418</f>
        <v>-5803478.9600000009</v>
      </c>
      <c r="L1418">
        <f>RS_wells_scenario_1_bgw!L1418-RS_wells_baseline_bgw!L1418</f>
        <v>2068699.561499998</v>
      </c>
      <c r="M1418">
        <f>RS_wells_scenario_1_bgw!M1418-RS_wells_baseline_bgw!M1418</f>
        <v>0</v>
      </c>
      <c r="N1418">
        <f>RS_wells_scenario_1_bgw!N1418-RS_wells_baseline_bgw!N1418</f>
        <v>3372339.2778999954</v>
      </c>
      <c r="O1418">
        <v>10.145833333333334</v>
      </c>
      <c r="P1418">
        <f t="shared" si="233"/>
        <v>1979</v>
      </c>
      <c r="Q1418" s="2">
        <f t="shared" si="234"/>
        <v>28956.645833331939</v>
      </c>
      <c r="R1418">
        <f t="shared" si="235"/>
        <v>-77.009153557846332</v>
      </c>
      <c r="S1418">
        <f>I1418*$O1418/ref!$B$3</f>
        <v>-87.855492134028864</v>
      </c>
      <c r="T1418">
        <f>K1418*$O1418/ref!$B$3</f>
        <v>-1351.7247539409248</v>
      </c>
      <c r="U1418">
        <f>L1418*$O1418/ref!$B$3</f>
        <v>481.83381468592131</v>
      </c>
      <c r="V1418">
        <f>N1418*$O1418/ref!$B$3</f>
        <v>785.47273317325619</v>
      </c>
      <c r="W1418">
        <f t="shared" si="236"/>
        <v>4</v>
      </c>
      <c r="X1418" t="str">
        <f t="shared" si="237"/>
        <v>4 1979</v>
      </c>
      <c r="AB1418" s="1"/>
    </row>
    <row r="1419" spans="1:28" x14ac:dyDescent="0.3">
      <c r="A1419">
        <v>473</v>
      </c>
      <c r="B1419">
        <v>2</v>
      </c>
      <c r="C1419">
        <f>RS_wells_scenario_1_bgw!C1419-RS_wells_baseline_bgw!C1419</f>
        <v>8314.1410000026226</v>
      </c>
      <c r="D1419">
        <f>RS_wells_scenario_1_bgw!D1419-RS_wells_baseline_bgw!D1419</f>
        <v>-30.565799999982119</v>
      </c>
      <c r="E1419">
        <f>RS_wells_scenario_1_bgw!E1419-RS_wells_baseline_bgw!E1419</f>
        <v>-819576.30999999866</v>
      </c>
      <c r="F1419">
        <f>RS_wells_scenario_1_bgw!F1419-RS_wells_baseline_bgw!F1419</f>
        <v>0</v>
      </c>
      <c r="G1419">
        <f>RS_wells_scenario_1_bgw!G1419-RS_wells_baseline_bgw!G1419</f>
        <v>0</v>
      </c>
      <c r="H1419" s="19">
        <f>RS_wells_scenario_1_bgw!H1419-RS_wells_baseline_bgw!H1419</f>
        <v>5580.7502000033855</v>
      </c>
      <c r="I1419">
        <f>RS_wells_scenario_1_bgw!I1419-RS_wells_baseline_bgw!I1419</f>
        <v>-229561.15110000037</v>
      </c>
      <c r="J1419">
        <f>RS_wells_scenario_1_bgw!J1419-RS_wells_baseline_bgw!J1419</f>
        <v>542.82530000060797</v>
      </c>
      <c r="K1419">
        <f>RS_wells_scenario_1_bgw!K1419-RS_wells_baseline_bgw!K1419</f>
        <v>-5803478.9600000009</v>
      </c>
      <c r="L1419">
        <f>RS_wells_scenario_1_bgw!L1419-RS_wells_baseline_bgw!L1419</f>
        <v>2008874.814199999</v>
      </c>
      <c r="M1419">
        <f>RS_wells_scenario_1_bgw!M1419-RS_wells_baseline_bgw!M1419</f>
        <v>0</v>
      </c>
      <c r="N1419">
        <f>RS_wells_scenario_1_bgw!N1419-RS_wells_baseline_bgw!N1419</f>
        <v>3230155.892200008</v>
      </c>
      <c r="O1419">
        <v>10.145833333333334</v>
      </c>
      <c r="P1419">
        <f t="shared" si="233"/>
        <v>1979</v>
      </c>
      <c r="Q1419" s="2">
        <f t="shared" si="234"/>
        <v>28966.791666665271</v>
      </c>
      <c r="R1419">
        <f t="shared" si="235"/>
        <v>-73.873428224513276</v>
      </c>
      <c r="S1419">
        <f>I1419*$O1419/ref!$B$3</f>
        <v>-53.468530277060466</v>
      </c>
      <c r="T1419">
        <f>K1419*$O1419/ref!$B$3</f>
        <v>-1351.7247539409248</v>
      </c>
      <c r="U1419">
        <f>L1419*$O1419/ref!$B$3</f>
        <v>467.89965685041682</v>
      </c>
      <c r="V1419">
        <f>N1419*$O1419/ref!$B$3</f>
        <v>752.35590732199068</v>
      </c>
      <c r="W1419">
        <f t="shared" si="236"/>
        <v>4</v>
      </c>
      <c r="X1419" t="str">
        <f t="shared" si="237"/>
        <v>4 1979</v>
      </c>
      <c r="AB1419" s="1"/>
    </row>
    <row r="1420" spans="1:28" x14ac:dyDescent="0.3">
      <c r="A1420">
        <v>473</v>
      </c>
      <c r="B1420">
        <v>3</v>
      </c>
      <c r="C1420">
        <f>RS_wells_scenario_1_bgw!C1420-RS_wells_baseline_bgw!C1420</f>
        <v>-31116.794900000095</v>
      </c>
      <c r="D1420">
        <f>RS_wells_scenario_1_bgw!D1420-RS_wells_baseline_bgw!D1420</f>
        <v>-30.592599999974482</v>
      </c>
      <c r="E1420">
        <f>RS_wells_scenario_1_bgw!E1420-RS_wells_baseline_bgw!E1420</f>
        <v>-819576.30999999866</v>
      </c>
      <c r="F1420">
        <f>RS_wells_scenario_1_bgw!F1420-RS_wells_baseline_bgw!F1420</f>
        <v>0</v>
      </c>
      <c r="G1420">
        <f>RS_wells_scenario_1_bgw!G1420-RS_wells_baseline_bgw!G1420</f>
        <v>0</v>
      </c>
      <c r="H1420" s="19">
        <f>RS_wells_scenario_1_bgw!H1420-RS_wells_baseline_bgw!H1420</f>
        <v>183275.17710000277</v>
      </c>
      <c r="I1420">
        <f>RS_wells_scenario_1_bgw!I1420-RS_wells_baseline_bgw!I1420</f>
        <v>-140105.71780000068</v>
      </c>
      <c r="J1420">
        <f>RS_wells_scenario_1_bgw!J1420-RS_wells_baseline_bgw!J1420</f>
        <v>506.93269999977201</v>
      </c>
      <c r="K1420">
        <f>RS_wells_scenario_1_bgw!K1420-RS_wells_baseline_bgw!K1420</f>
        <v>-5803478.9600000009</v>
      </c>
      <c r="L1420">
        <f>RS_wells_scenario_1_bgw!L1420-RS_wells_baseline_bgw!L1420</f>
        <v>1955582.8029000014</v>
      </c>
      <c r="M1420">
        <f>RS_wells_scenario_1_bgw!M1420-RS_wells_baseline_bgw!M1420</f>
        <v>0</v>
      </c>
      <c r="N1420">
        <f>RS_wells_scenario_1_bgw!N1420-RS_wells_baseline_bgw!N1420</f>
        <v>3115271.3827999979</v>
      </c>
      <c r="O1420">
        <v>10.145833333333334</v>
      </c>
      <c r="P1420">
        <f t="shared" si="233"/>
        <v>1979</v>
      </c>
      <c r="Q1420" s="2">
        <f t="shared" si="234"/>
        <v>28976.937499998603</v>
      </c>
      <c r="R1420">
        <f t="shared" si="235"/>
        <v>-67.170588904925438</v>
      </c>
      <c r="S1420">
        <f>I1420*$O1420/ref!$B$3</f>
        <v>-32.632903164505059</v>
      </c>
      <c r="T1420">
        <f>K1420*$O1420/ref!$B$3</f>
        <v>-1351.7247539409248</v>
      </c>
      <c r="U1420">
        <f>L1420*$O1420/ref!$B$3</f>
        <v>455.48707960872974</v>
      </c>
      <c r="V1420">
        <f>N1420*$O1420/ref!$B$3</f>
        <v>725.59743429732885</v>
      </c>
      <c r="W1420">
        <f t="shared" si="236"/>
        <v>4</v>
      </c>
      <c r="X1420" t="str">
        <f t="shared" si="237"/>
        <v>4 1979</v>
      </c>
      <c r="AB1420" s="1"/>
    </row>
    <row r="1421" spans="1:28" x14ac:dyDescent="0.3">
      <c r="A1421">
        <v>474</v>
      </c>
      <c r="B1421">
        <v>1</v>
      </c>
      <c r="C1421">
        <f>RS_wells_scenario_1_bgw!C1421-RS_wells_baseline_bgw!C1421</f>
        <v>-1762183.3081</v>
      </c>
      <c r="D1421">
        <f>RS_wells_scenario_1_bgw!D1421-RS_wells_baseline_bgw!D1421</f>
        <v>-76.534999999974389</v>
      </c>
      <c r="E1421">
        <f>RS_wells_scenario_1_bgw!E1421-RS_wells_baseline_bgw!E1421</f>
        <v>-1285332.2599999979</v>
      </c>
      <c r="F1421">
        <f>RS_wells_scenario_1_bgw!F1421-RS_wells_baseline_bgw!F1421</f>
        <v>0</v>
      </c>
      <c r="G1421">
        <f>RS_wells_scenario_1_bgw!G1421-RS_wells_baseline_bgw!G1421</f>
        <v>0</v>
      </c>
      <c r="H1421" s="19">
        <f>RS_wells_scenario_1_bgw!H1421-RS_wells_baseline_bgw!H1421</f>
        <v>-148841.10590000451</v>
      </c>
      <c r="I1421">
        <f>RS_wells_scenario_1_bgw!I1421-RS_wells_baseline_bgw!I1421</f>
        <v>1154789.2789000049</v>
      </c>
      <c r="J1421">
        <f>RS_wells_scenario_1_bgw!J1421-RS_wells_baseline_bgw!J1421</f>
        <v>430.72360000014305</v>
      </c>
      <c r="K1421">
        <f>RS_wells_scenario_1_bgw!K1421-RS_wells_baseline_bgw!K1421</f>
        <v>-9072148.1299999952</v>
      </c>
      <c r="L1421">
        <f>RS_wells_scenario_1_bgw!L1421-RS_wells_baseline_bgw!L1421</f>
        <v>1624343.772300005</v>
      </c>
      <c r="M1421">
        <f>RS_wells_scenario_1_bgw!M1421-RS_wells_baseline_bgw!M1421</f>
        <v>0</v>
      </c>
      <c r="N1421">
        <f>RS_wells_scenario_1_bgw!N1421-RS_wells_baseline_bgw!N1421</f>
        <v>3031954.1721999943</v>
      </c>
      <c r="O1421">
        <v>10.145833333333334</v>
      </c>
      <c r="P1421">
        <f t="shared" si="233"/>
        <v>1979</v>
      </c>
      <c r="Q1421" s="2">
        <f t="shared" si="234"/>
        <v>28987.083333331935</v>
      </c>
      <c r="R1421">
        <f t="shared" si="235"/>
        <v>-72.870453106529183</v>
      </c>
      <c r="S1421">
        <f>I1421*$O1421/ref!$B$3</f>
        <v>268.96922770522576</v>
      </c>
      <c r="T1421">
        <f>K1421*$O1421/ref!$B$3</f>
        <v>-2113.0510308147755</v>
      </c>
      <c r="U1421">
        <f>L1421*$O1421/ref!$B$3</f>
        <v>378.33611546817724</v>
      </c>
      <c r="V1421">
        <f>N1421*$O1421/ref!$B$3</f>
        <v>706.1914992067442</v>
      </c>
      <c r="W1421">
        <f t="shared" si="236"/>
        <v>5</v>
      </c>
      <c r="X1421" t="str">
        <f t="shared" si="237"/>
        <v>5 1979</v>
      </c>
      <c r="AB1421" s="1"/>
    </row>
    <row r="1422" spans="1:28" x14ac:dyDescent="0.3">
      <c r="A1422">
        <v>474</v>
      </c>
      <c r="B1422">
        <v>2</v>
      </c>
      <c r="C1422">
        <f>RS_wells_scenario_1_bgw!C1422-RS_wells_baseline_bgw!C1422</f>
        <v>-1571815.7648999989</v>
      </c>
      <c r="D1422">
        <f>RS_wells_scenario_1_bgw!D1422-RS_wells_baseline_bgw!D1422</f>
        <v>-72.479200000001583</v>
      </c>
      <c r="E1422">
        <f>RS_wells_scenario_1_bgw!E1422-RS_wells_baseline_bgw!E1422</f>
        <v>-1285332.2599999979</v>
      </c>
      <c r="F1422">
        <f>RS_wells_scenario_1_bgw!F1422-RS_wells_baseline_bgw!F1422</f>
        <v>0</v>
      </c>
      <c r="G1422">
        <f>RS_wells_scenario_1_bgw!G1422-RS_wells_baseline_bgw!G1422</f>
        <v>0</v>
      </c>
      <c r="H1422" s="19">
        <f>RS_wells_scenario_1_bgw!H1422-RS_wells_baseline_bgw!H1422</f>
        <v>-71113.228200003505</v>
      </c>
      <c r="I1422">
        <f>RS_wells_scenario_1_bgw!I1422-RS_wells_baseline_bgw!I1422</f>
        <v>1396855.5670999959</v>
      </c>
      <c r="J1422">
        <f>RS_wells_scenario_1_bgw!J1422-RS_wells_baseline_bgw!J1422</f>
        <v>408.22950000036508</v>
      </c>
      <c r="K1422">
        <f>RS_wells_scenario_1_bgw!K1422-RS_wells_baseline_bgw!K1422</f>
        <v>-9072148.1299999952</v>
      </c>
      <c r="L1422">
        <f>RS_wells_scenario_1_bgw!L1422-RS_wells_baseline_bgw!L1422</f>
        <v>1608131.9799000025</v>
      </c>
      <c r="M1422">
        <f>RS_wells_scenario_1_bgw!M1422-RS_wells_baseline_bgw!M1422</f>
        <v>0</v>
      </c>
      <c r="N1422">
        <f>RS_wells_scenario_1_bgw!N1422-RS_wells_baseline_bgw!N1422</f>
        <v>3133275.3566000015</v>
      </c>
      <c r="O1422">
        <v>10.145833333333334</v>
      </c>
      <c r="P1422">
        <f t="shared" si="233"/>
        <v>1979</v>
      </c>
      <c r="Q1422" s="2">
        <f t="shared" si="234"/>
        <v>28997.229166665267</v>
      </c>
      <c r="R1422">
        <f t="shared" si="235"/>
        <v>-73.410964142039063</v>
      </c>
      <c r="S1422">
        <f>I1422*$O1422/ref!$B$3</f>
        <v>325.35040804718494</v>
      </c>
      <c r="T1422">
        <f>K1422*$O1422/ref!$B$3</f>
        <v>-2113.0510308147755</v>
      </c>
      <c r="U1422">
        <f>L1422*$O1422/ref!$B$3</f>
        <v>374.56012502453575</v>
      </c>
      <c r="V1422">
        <f>N1422*$O1422/ref!$B$3</f>
        <v>729.79085297300696</v>
      </c>
      <c r="W1422">
        <f t="shared" si="236"/>
        <v>5</v>
      </c>
      <c r="X1422" t="str">
        <f t="shared" si="237"/>
        <v>5 1979</v>
      </c>
      <c r="AB1422" s="1"/>
    </row>
    <row r="1423" spans="1:28" x14ac:dyDescent="0.3">
      <c r="A1423">
        <v>474</v>
      </c>
      <c r="B1423">
        <v>3</v>
      </c>
      <c r="C1423">
        <f>RS_wells_scenario_1_bgw!C1423-RS_wells_baseline_bgw!C1423</f>
        <v>-1548667.1409999877</v>
      </c>
      <c r="D1423">
        <f>RS_wells_scenario_1_bgw!D1423-RS_wells_baseline_bgw!D1423</f>
        <v>-68.82670000003418</v>
      </c>
      <c r="E1423">
        <f>RS_wells_scenario_1_bgw!E1423-RS_wells_baseline_bgw!E1423</f>
        <v>-1285332.2599999979</v>
      </c>
      <c r="F1423">
        <f>RS_wells_scenario_1_bgw!F1423-RS_wells_baseline_bgw!F1423</f>
        <v>0</v>
      </c>
      <c r="G1423">
        <f>RS_wells_scenario_1_bgw!G1423-RS_wells_baseline_bgw!G1423</f>
        <v>0</v>
      </c>
      <c r="H1423" s="19">
        <f>RS_wells_scenario_1_bgw!H1423-RS_wells_baseline_bgw!H1423</f>
        <v>-64883.399399995804</v>
      </c>
      <c r="I1423">
        <f>RS_wells_scenario_1_bgw!I1423-RS_wells_baseline_bgw!I1423</f>
        <v>1442308.2089999989</v>
      </c>
      <c r="J1423">
        <f>RS_wells_scenario_1_bgw!J1423-RS_wells_baseline_bgw!J1423</f>
        <v>388.53890000004321</v>
      </c>
      <c r="K1423">
        <f>RS_wells_scenario_1_bgw!K1423-RS_wells_baseline_bgw!K1423</f>
        <v>-9072148.1299999952</v>
      </c>
      <c r="L1423">
        <f>RS_wells_scenario_1_bgw!L1423-RS_wells_baseline_bgw!L1423</f>
        <v>1593396.5705999881</v>
      </c>
      <c r="M1423">
        <f>RS_wells_scenario_1_bgw!M1423-RS_wells_baseline_bgw!M1423</f>
        <v>0</v>
      </c>
      <c r="N1423">
        <f>RS_wells_scenario_1_bgw!N1423-RS_wells_baseline_bgw!N1423</f>
        <v>3131483.1692999899</v>
      </c>
      <c r="O1423">
        <v>10.145833333333334</v>
      </c>
      <c r="P1423">
        <f t="shared" si="233"/>
        <v>1979</v>
      </c>
      <c r="Q1423" s="2">
        <f t="shared" si="234"/>
        <v>29007.374999998599</v>
      </c>
      <c r="R1423">
        <f t="shared" si="235"/>
        <v>-73.227183704467024</v>
      </c>
      <c r="S1423">
        <f>I1423*$O1423/ref!$B$3</f>
        <v>335.9370684989093</v>
      </c>
      <c r="T1423">
        <f>K1423*$O1423/ref!$B$3</f>
        <v>-2113.0510308147755</v>
      </c>
      <c r="U1423">
        <f>L1423*$O1423/ref!$B$3</f>
        <v>371.12800824638151</v>
      </c>
      <c r="V1423">
        <f>N1423*$O1423/ref!$B$3</f>
        <v>729.37342336676193</v>
      </c>
      <c r="W1423">
        <f t="shared" si="236"/>
        <v>5</v>
      </c>
      <c r="X1423" t="str">
        <f t="shared" si="237"/>
        <v>5 1979</v>
      </c>
      <c r="AB1423" s="1"/>
    </row>
    <row r="1424" spans="1:28" x14ac:dyDescent="0.3">
      <c r="A1424">
        <v>475</v>
      </c>
      <c r="B1424">
        <v>1</v>
      </c>
      <c r="C1424">
        <f>RS_wells_scenario_1_bgw!C1424-RS_wells_baseline_bgw!C1424</f>
        <v>-12328513.369599968</v>
      </c>
      <c r="D1424">
        <f>RS_wells_scenario_1_bgw!D1424-RS_wells_baseline_bgw!D1424</f>
        <v>-64.65690000000177</v>
      </c>
      <c r="E1424">
        <f>RS_wells_scenario_1_bgw!E1424-RS_wells_baseline_bgw!E1424</f>
        <v>-3060933.1199999973</v>
      </c>
      <c r="F1424">
        <f>RS_wells_scenario_1_bgw!F1424-RS_wells_baseline_bgw!F1424</f>
        <v>0</v>
      </c>
      <c r="G1424">
        <f>RS_wells_scenario_1_bgw!G1424-RS_wells_baseline_bgw!G1424</f>
        <v>0</v>
      </c>
      <c r="H1424" s="19">
        <f>RS_wells_scenario_1_bgw!H1424-RS_wells_baseline_bgw!H1424</f>
        <v>-11481.630800001323</v>
      </c>
      <c r="I1424">
        <f>RS_wells_scenario_1_bgw!I1424-RS_wells_baseline_bgw!I1424</f>
        <v>105442.64339999948</v>
      </c>
      <c r="J1424">
        <f>RS_wells_scenario_1_bgw!J1424-RS_wells_baseline_bgw!J1424</f>
        <v>368.53810000047088</v>
      </c>
      <c r="K1424">
        <f>RS_wells_scenario_1_bgw!K1424-RS_wells_baseline_bgw!K1424</f>
        <v>-21533300.669999987</v>
      </c>
      <c r="L1424">
        <f>RS_wells_scenario_1_bgw!L1424-RS_wells_baseline_bgw!L1424</f>
        <v>3165546.6837000102</v>
      </c>
      <c r="M1424">
        <f>RS_wells_scenario_1_bgw!M1424-RS_wells_baseline_bgw!M1424</f>
        <v>0</v>
      </c>
      <c r="N1424">
        <f>RS_wells_scenario_1_bgw!N1424-RS_wells_baseline_bgw!N1424</f>
        <v>2871062.4060000032</v>
      </c>
      <c r="O1424">
        <v>10.145833333333334</v>
      </c>
      <c r="P1424">
        <f t="shared" si="233"/>
        <v>1979</v>
      </c>
      <c r="Q1424" s="2">
        <f t="shared" si="234"/>
        <v>29017.520833331931</v>
      </c>
      <c r="R1424">
        <f t="shared" si="235"/>
        <v>-66.037664073310523</v>
      </c>
      <c r="S1424">
        <f>I1424*$O1424/ref!$B$3</f>
        <v>24.559308681416319</v>
      </c>
      <c r="T1424">
        <f>K1424*$O1424/ref!$B$3</f>
        <v>-5015.4563754447854</v>
      </c>
      <c r="U1424">
        <f>L1424*$O1424/ref!$B$3</f>
        <v>737.30737056258852</v>
      </c>
      <c r="V1424">
        <f>N1424*$O1424/ref!$B$3</f>
        <v>668.7171868887749</v>
      </c>
      <c r="W1424">
        <f t="shared" si="236"/>
        <v>6</v>
      </c>
      <c r="X1424" t="str">
        <f t="shared" si="237"/>
        <v>6 1979</v>
      </c>
      <c r="AB1424" s="1"/>
    </row>
    <row r="1425" spans="1:28" x14ac:dyDescent="0.3">
      <c r="A1425">
        <v>475</v>
      </c>
      <c r="B1425">
        <v>2</v>
      </c>
      <c r="C1425">
        <f>RS_wells_scenario_1_bgw!C1425-RS_wells_baseline_bgw!C1425</f>
        <v>-12113798.141400009</v>
      </c>
      <c r="D1425">
        <f>RS_wells_scenario_1_bgw!D1425-RS_wells_baseline_bgw!D1425</f>
        <v>-77.949599999992643</v>
      </c>
      <c r="E1425">
        <f>RS_wells_scenario_1_bgw!E1425-RS_wells_baseline_bgw!E1425</f>
        <v>-3060933.1199999973</v>
      </c>
      <c r="F1425">
        <f>RS_wells_scenario_1_bgw!F1425-RS_wells_baseline_bgw!F1425</f>
        <v>0</v>
      </c>
      <c r="G1425">
        <f>RS_wells_scenario_1_bgw!G1425-RS_wells_baseline_bgw!G1425</f>
        <v>0</v>
      </c>
      <c r="H1425" s="19">
        <f>RS_wells_scenario_1_bgw!H1425-RS_wells_baseline_bgw!H1425</f>
        <v>75576.619900003076</v>
      </c>
      <c r="I1425">
        <f>RS_wells_scenario_1_bgw!I1425-RS_wells_baseline_bgw!I1425</f>
        <v>64793.091599999927</v>
      </c>
      <c r="J1425">
        <f>RS_wells_scenario_1_bgw!J1425-RS_wells_baseline_bgw!J1425</f>
        <v>334.15719999931753</v>
      </c>
      <c r="K1425">
        <f>RS_wells_scenario_1_bgw!K1425-RS_wells_baseline_bgw!K1425</f>
        <v>-21533300.669999987</v>
      </c>
      <c r="L1425">
        <f>RS_wells_scenario_1_bgw!L1425-RS_wells_baseline_bgw!L1425</f>
        <v>3083643.4792999923</v>
      </c>
      <c r="M1425">
        <f>RS_wells_scenario_1_bgw!M1425-RS_wells_baseline_bgw!M1425</f>
        <v>0</v>
      </c>
      <c r="N1425">
        <f>RS_wells_scenario_1_bgw!N1425-RS_wells_baseline_bgw!N1425</f>
        <v>2746925.2787999958</v>
      </c>
      <c r="O1425">
        <v>10.145833333333334</v>
      </c>
      <c r="P1425">
        <f t="shared" si="233"/>
        <v>1979</v>
      </c>
      <c r="Q1425" s="2">
        <f t="shared" si="234"/>
        <v>29027.666666665264</v>
      </c>
      <c r="R1425">
        <f t="shared" si="235"/>
        <v>-61.199281990836027</v>
      </c>
      <c r="S1425">
        <f>I1425*$O1425/ref!$B$3</f>
        <v>15.091366127754805</v>
      </c>
      <c r="T1425">
        <f>K1425*$O1425/ref!$B$3</f>
        <v>-5015.4563754447854</v>
      </c>
      <c r="U1425">
        <f>L1425*$O1425/ref!$B$3</f>
        <v>718.23078054173186</v>
      </c>
      <c r="V1425">
        <f>N1425*$O1425/ref!$B$3</f>
        <v>639.80362850837832</v>
      </c>
      <c r="W1425">
        <f t="shared" si="236"/>
        <v>6</v>
      </c>
      <c r="X1425" t="str">
        <f t="shared" si="237"/>
        <v>6 1979</v>
      </c>
      <c r="AB1425" s="1"/>
    </row>
    <row r="1426" spans="1:28" x14ac:dyDescent="0.3">
      <c r="A1426">
        <v>475</v>
      </c>
      <c r="B1426">
        <v>3</v>
      </c>
      <c r="C1426">
        <f>RS_wells_scenario_1_bgw!C1426-RS_wells_baseline_bgw!C1426</f>
        <v>-12860574.206799984</v>
      </c>
      <c r="D1426">
        <f>RS_wells_scenario_1_bgw!D1426-RS_wells_baseline_bgw!D1426</f>
        <v>-73.124799999990501</v>
      </c>
      <c r="E1426">
        <f>RS_wells_scenario_1_bgw!E1426-RS_wells_baseline_bgw!E1426</f>
        <v>-3060933.1199999973</v>
      </c>
      <c r="F1426">
        <f>RS_wells_scenario_1_bgw!F1426-RS_wells_baseline_bgw!F1426</f>
        <v>0</v>
      </c>
      <c r="G1426">
        <f>RS_wells_scenario_1_bgw!G1426-RS_wells_baseline_bgw!G1426</f>
        <v>0</v>
      </c>
      <c r="H1426" s="19">
        <f>RS_wells_scenario_1_bgw!H1426-RS_wells_baseline_bgw!H1426</f>
        <v>462004.41779999435</v>
      </c>
      <c r="I1426">
        <f>RS_wells_scenario_1_bgw!I1426-RS_wells_baseline_bgw!I1426</f>
        <v>74601.600200000219</v>
      </c>
      <c r="J1426">
        <f>RS_wells_scenario_1_bgw!J1426-RS_wells_baseline_bgw!J1426</f>
        <v>320.56760000064969</v>
      </c>
      <c r="K1426">
        <f>RS_wells_scenario_1_bgw!K1426-RS_wells_baseline_bgw!K1426</f>
        <v>-21533300.669999987</v>
      </c>
      <c r="L1426">
        <f>RS_wells_scenario_1_bgw!L1426-RS_wells_baseline_bgw!L1426</f>
        <v>3058355.3040999919</v>
      </c>
      <c r="M1426">
        <f>RS_wells_scenario_1_bgw!M1426-RS_wells_baseline_bgw!M1426</f>
        <v>0</v>
      </c>
      <c r="N1426">
        <f>RS_wells_scenario_1_bgw!N1426-RS_wells_baseline_bgw!N1426</f>
        <v>2670978.3615000024</v>
      </c>
      <c r="O1426">
        <v>10.145833333333334</v>
      </c>
      <c r="P1426">
        <f t="shared" si="233"/>
        <v>1979</v>
      </c>
      <c r="Q1426" s="2">
        <f t="shared" si="234"/>
        <v>29037.812499998596</v>
      </c>
      <c r="R1426">
        <f t="shared" si="235"/>
        <v>-50.606505010309462</v>
      </c>
      <c r="S1426">
        <f>I1426*$O1426/ref!$B$3</f>
        <v>17.375927502965311</v>
      </c>
      <c r="T1426">
        <f>K1426*$O1426/ref!$B$3</f>
        <v>-5015.4563754447854</v>
      </c>
      <c r="U1426">
        <f>L1426*$O1426/ref!$B$3</f>
        <v>712.34075274367547</v>
      </c>
      <c r="V1426">
        <f>N1426*$O1426/ref!$B$3</f>
        <v>622.11435474561006</v>
      </c>
      <c r="W1426">
        <f t="shared" si="236"/>
        <v>6</v>
      </c>
      <c r="X1426" t="str">
        <f t="shared" si="237"/>
        <v>6 1979</v>
      </c>
      <c r="AB1426" s="1"/>
    </row>
    <row r="1427" spans="1:28" x14ac:dyDescent="0.3">
      <c r="A1427">
        <v>476</v>
      </c>
      <c r="B1427">
        <v>1</v>
      </c>
      <c r="C1427">
        <f>RS_wells_scenario_1_bgw!C1427-RS_wells_baseline_bgw!C1427</f>
        <v>-16459170.907399952</v>
      </c>
      <c r="D1427">
        <f>RS_wells_scenario_1_bgw!D1427-RS_wells_baseline_bgw!D1427</f>
        <v>-70.033600000024308</v>
      </c>
      <c r="E1427">
        <f>RS_wells_scenario_1_bgw!E1427-RS_wells_baseline_bgw!E1427</f>
        <v>-9407554.6799999923</v>
      </c>
      <c r="F1427">
        <f>RS_wells_scenario_1_bgw!F1427-RS_wells_baseline_bgw!F1427</f>
        <v>0</v>
      </c>
      <c r="G1427">
        <f>RS_wells_scenario_1_bgw!G1427-RS_wells_baseline_bgw!G1427</f>
        <v>0</v>
      </c>
      <c r="H1427" s="19">
        <f>RS_wells_scenario_1_bgw!H1427-RS_wells_baseline_bgw!H1427</f>
        <v>-398365.63870000839</v>
      </c>
      <c r="I1427">
        <f>RS_wells_scenario_1_bgw!I1427-RS_wells_baseline_bgw!I1427</f>
        <v>35026693.380400002</v>
      </c>
      <c r="J1427">
        <f>RS_wells_scenario_1_bgw!J1427-RS_wells_baseline_bgw!J1427</f>
        <v>311.01970000006258</v>
      </c>
      <c r="K1427">
        <f>RS_wells_scenario_1_bgw!K1427-RS_wells_baseline_bgw!K1427</f>
        <v>-66073837.76000005</v>
      </c>
      <c r="L1427">
        <f>RS_wells_scenario_1_bgw!L1427-RS_wells_baseline_bgw!L1427</f>
        <v>1405676.2665000036</v>
      </c>
      <c r="M1427">
        <f>RS_wells_scenario_1_bgw!M1427-RS_wells_baseline_bgw!M1427</f>
        <v>0</v>
      </c>
      <c r="N1427">
        <f>RS_wells_scenario_1_bgw!N1427-RS_wells_baseline_bgw!N1427</f>
        <v>3367116.5713</v>
      </c>
      <c r="O1427">
        <v>10.145833333333334</v>
      </c>
      <c r="P1427">
        <f t="shared" si="233"/>
        <v>1979</v>
      </c>
      <c r="Q1427" s="2">
        <f t="shared" si="234"/>
        <v>29047.958333331928</v>
      </c>
      <c r="R1427">
        <f t="shared" si="235"/>
        <v>-86.26534272623158</v>
      </c>
      <c r="S1427">
        <f>I1427*$O1427/ref!$B$3</f>
        <v>8158.287264814242</v>
      </c>
      <c r="T1427">
        <f>K1427*$O1427/ref!$B$3</f>
        <v>-15389.67276415673</v>
      </c>
      <c r="U1427">
        <f>L1427*$O1427/ref!$B$3</f>
        <v>327.40489257418017</v>
      </c>
      <c r="V1427">
        <f>N1427*$O1427/ref!$B$3</f>
        <v>784.25627975928796</v>
      </c>
      <c r="W1427">
        <f t="shared" si="236"/>
        <v>7</v>
      </c>
      <c r="X1427" t="str">
        <f t="shared" si="237"/>
        <v>7 1979</v>
      </c>
      <c r="AB1427" s="1"/>
    </row>
    <row r="1428" spans="1:28" x14ac:dyDescent="0.3">
      <c r="A1428">
        <v>476</v>
      </c>
      <c r="B1428">
        <v>2</v>
      </c>
      <c r="C1428">
        <f>RS_wells_scenario_1_bgw!C1428-RS_wells_baseline_bgw!C1428</f>
        <v>-12783059.306800008</v>
      </c>
      <c r="D1428">
        <f>RS_wells_scenario_1_bgw!D1428-RS_wells_baseline_bgw!D1428</f>
        <v>-67.195100000011735</v>
      </c>
      <c r="E1428">
        <f>RS_wells_scenario_1_bgw!E1428-RS_wells_baseline_bgw!E1428</f>
        <v>-9407554.6799999923</v>
      </c>
      <c r="F1428">
        <f>RS_wells_scenario_1_bgw!F1428-RS_wells_baseline_bgw!F1428</f>
        <v>0</v>
      </c>
      <c r="G1428">
        <f>RS_wells_scenario_1_bgw!G1428-RS_wells_baseline_bgw!G1428</f>
        <v>0</v>
      </c>
      <c r="H1428" s="19">
        <f>RS_wells_scenario_1_bgw!H1428-RS_wells_baseline_bgw!H1428</f>
        <v>-103049.97499999404</v>
      </c>
      <c r="I1428">
        <f>RS_wells_scenario_1_bgw!I1428-RS_wells_baseline_bgw!I1428</f>
        <v>38321089.309699953</v>
      </c>
      <c r="J1428">
        <f>RS_wells_scenario_1_bgw!J1428-RS_wells_baseline_bgw!J1428</f>
        <v>302.64030000008643</v>
      </c>
      <c r="K1428">
        <f>RS_wells_scenario_1_bgw!K1428-RS_wells_baseline_bgw!K1428</f>
        <v>-66073837.76000005</v>
      </c>
      <c r="L1428">
        <f>RS_wells_scenario_1_bgw!L1428-RS_wells_baseline_bgw!L1428</f>
        <v>1516069.7863999978</v>
      </c>
      <c r="M1428">
        <f>RS_wells_scenario_1_bgw!M1428-RS_wells_baseline_bgw!M1428</f>
        <v>0</v>
      </c>
      <c r="N1428">
        <f>RS_wells_scenario_1_bgw!N1428-RS_wells_baseline_bgw!N1428</f>
        <v>3917783.4812999964</v>
      </c>
      <c r="O1428">
        <v>10.145833333333334</v>
      </c>
      <c r="P1428">
        <f t="shared" si="233"/>
        <v>1979</v>
      </c>
      <c r="Q1428" s="2">
        <f t="shared" si="234"/>
        <v>29058.10416666526</v>
      </c>
      <c r="R1428">
        <f t="shared" si="235"/>
        <v>-92.115314004581677</v>
      </c>
      <c r="S1428">
        <f>I1428*$O1428/ref!$B$3</f>
        <v>8925.6057228649552</v>
      </c>
      <c r="T1428">
        <f>K1428*$O1428/ref!$B$3</f>
        <v>-15389.67276415673</v>
      </c>
      <c r="U1428">
        <f>L1428*$O1428/ref!$B$3</f>
        <v>353.11734101277881</v>
      </c>
      <c r="V1428">
        <f>N1428*$O1428/ref!$B$3</f>
        <v>912.515570187241</v>
      </c>
      <c r="W1428">
        <f t="shared" si="236"/>
        <v>7</v>
      </c>
      <c r="X1428" t="str">
        <f t="shared" si="237"/>
        <v>7 1979</v>
      </c>
      <c r="AB1428" s="1"/>
    </row>
    <row r="1429" spans="1:28" x14ac:dyDescent="0.3">
      <c r="A1429">
        <v>476</v>
      </c>
      <c r="B1429">
        <v>3</v>
      </c>
      <c r="C1429">
        <f>RS_wells_scenario_1_bgw!C1429-RS_wells_baseline_bgw!C1429</f>
        <v>-10711041.158800006</v>
      </c>
      <c r="D1429">
        <f>RS_wells_scenario_1_bgw!D1429-RS_wells_baseline_bgw!D1429</f>
        <v>-64.591000000014901</v>
      </c>
      <c r="E1429">
        <f>RS_wells_scenario_1_bgw!E1429-RS_wells_baseline_bgw!E1429</f>
        <v>-9407554.6799999923</v>
      </c>
      <c r="F1429">
        <f>RS_wells_scenario_1_bgw!F1429-RS_wells_baseline_bgw!F1429</f>
        <v>0</v>
      </c>
      <c r="G1429">
        <f>RS_wells_scenario_1_bgw!G1429-RS_wells_baseline_bgw!G1429</f>
        <v>0</v>
      </c>
      <c r="H1429" s="19">
        <f>RS_wells_scenario_1_bgw!H1429-RS_wells_baseline_bgw!H1429</f>
        <v>224186.43490000069</v>
      </c>
      <c r="I1429">
        <f>RS_wells_scenario_1_bgw!I1429-RS_wells_baseline_bgw!I1429</f>
        <v>40048283.138000011</v>
      </c>
      <c r="J1429">
        <f>RS_wells_scenario_1_bgw!J1429-RS_wells_baseline_bgw!J1429</f>
        <v>295.2542000003159</v>
      </c>
      <c r="K1429">
        <f>RS_wells_scenario_1_bgw!K1429-RS_wells_baseline_bgw!K1429</f>
        <v>-66073837.76000005</v>
      </c>
      <c r="L1429">
        <f>RS_wells_scenario_1_bgw!L1429-RS_wells_baseline_bgw!L1429</f>
        <v>1625478.6977000013</v>
      </c>
      <c r="M1429">
        <f>RS_wells_scenario_1_bgw!M1429-RS_wells_baseline_bgw!M1429</f>
        <v>0</v>
      </c>
      <c r="N1429">
        <f>RS_wells_scenario_1_bgw!N1429-RS_wells_baseline_bgw!N1429</f>
        <v>4478182.0050999969</v>
      </c>
      <c r="O1429">
        <v>10.145833333333334</v>
      </c>
      <c r="P1429">
        <f t="shared" si="233"/>
        <v>1979</v>
      </c>
      <c r="Q1429" s="2">
        <f t="shared" si="234"/>
        <v>29068.249999998592</v>
      </c>
      <c r="R1429">
        <f t="shared" si="235"/>
        <v>-97.456943189003354</v>
      </c>
      <c r="S1429">
        <f>I1429*$O1429/ref!$B$3</f>
        <v>9327.8972911912733</v>
      </c>
      <c r="T1429">
        <f>K1429*$O1429/ref!$B$3</f>
        <v>-15389.67276415673</v>
      </c>
      <c r="U1429">
        <f>L1429*$O1429/ref!$B$3</f>
        <v>378.60045807502132</v>
      </c>
      <c r="V1429">
        <f>N1429*$O1429/ref!$B$3</f>
        <v>1043.0415119393263</v>
      </c>
      <c r="W1429">
        <f t="shared" si="236"/>
        <v>7</v>
      </c>
      <c r="X1429" t="str">
        <f t="shared" si="237"/>
        <v>7 1979</v>
      </c>
      <c r="AB1429" s="1"/>
    </row>
    <row r="1430" spans="1:28" x14ac:dyDescent="0.3">
      <c r="A1430">
        <v>477</v>
      </c>
      <c r="B1430">
        <v>1</v>
      </c>
      <c r="C1430">
        <f>RS_wells_scenario_1_bgw!C1430-RS_wells_baseline_bgw!C1430</f>
        <v>-52050348.659399986</v>
      </c>
      <c r="D1430">
        <f>RS_wells_scenario_1_bgw!D1430-RS_wells_baseline_bgw!D1430</f>
        <v>-61.023800000024494</v>
      </c>
      <c r="E1430">
        <f>RS_wells_scenario_1_bgw!E1430-RS_wells_baseline_bgw!E1430</f>
        <v>-10325774.810000002</v>
      </c>
      <c r="F1430">
        <f>RS_wells_scenario_1_bgw!F1430-RS_wells_baseline_bgw!F1430</f>
        <v>0</v>
      </c>
      <c r="G1430">
        <f>RS_wells_scenario_1_bgw!G1430-RS_wells_baseline_bgw!G1430</f>
        <v>0</v>
      </c>
      <c r="H1430" s="19">
        <f>RS_wells_scenario_1_bgw!H1430-RS_wells_baseline_bgw!H1430</f>
        <v>-79600.744099996984</v>
      </c>
      <c r="I1430">
        <f>RS_wells_scenario_1_bgw!I1430-RS_wells_baseline_bgw!I1430</f>
        <v>2136483.8090999993</v>
      </c>
      <c r="J1430">
        <f>RS_wells_scenario_1_bgw!J1430-RS_wells_baseline_bgw!J1430</f>
        <v>286.78390000015497</v>
      </c>
      <c r="K1430">
        <f>RS_wells_scenario_1_bgw!K1430-RS_wells_baseline_bgw!K1430</f>
        <v>-72517904.0200001</v>
      </c>
      <c r="L1430">
        <f>RS_wells_scenario_1_bgw!L1430-RS_wells_baseline_bgw!L1430</f>
        <v>3828123.6649000049</v>
      </c>
      <c r="M1430">
        <f>RS_wells_scenario_1_bgw!M1430-RS_wells_baseline_bgw!M1430</f>
        <v>0</v>
      </c>
      <c r="N1430">
        <f>RS_wells_scenario_1_bgw!N1430-RS_wells_baseline_bgw!N1430</f>
        <v>4084552.9457000047</v>
      </c>
      <c r="O1430">
        <v>10.145833333333334</v>
      </c>
      <c r="P1430">
        <f t="shared" si="233"/>
        <v>1979</v>
      </c>
      <c r="Q1430" s="2">
        <f t="shared" si="234"/>
        <v>29078.395833331924</v>
      </c>
      <c r="R1430">
        <f t="shared" si="235"/>
        <v>-95.398709961053882</v>
      </c>
      <c r="S1430">
        <f>I1430*$O1430/ref!$B$3</f>
        <v>497.62186975421821</v>
      </c>
      <c r="T1430">
        <f>K1430*$O1430/ref!$B$3</f>
        <v>-16890.600731624989</v>
      </c>
      <c r="U1430">
        <f>L1430*$O1430/ref!$B$3</f>
        <v>891.63233892251219</v>
      </c>
      <c r="V1430">
        <f>N1430*$O1430/ref!$B$3</f>
        <v>951.35889412874121</v>
      </c>
      <c r="W1430">
        <f t="shared" si="236"/>
        <v>8</v>
      </c>
      <c r="X1430" t="str">
        <f t="shared" si="237"/>
        <v>8 1979</v>
      </c>
      <c r="AB1430" s="1"/>
    </row>
    <row r="1431" spans="1:28" x14ac:dyDescent="0.3">
      <c r="A1431">
        <v>477</v>
      </c>
      <c r="B1431">
        <v>2</v>
      </c>
      <c r="C1431">
        <f>RS_wells_scenario_1_bgw!C1431-RS_wells_baseline_bgw!C1431</f>
        <v>-53944071.374799967</v>
      </c>
      <c r="D1431">
        <f>RS_wells_scenario_1_bgw!D1431-RS_wells_baseline_bgw!D1431</f>
        <v>-57.852699999988545</v>
      </c>
      <c r="E1431">
        <f>RS_wells_scenario_1_bgw!E1431-RS_wells_baseline_bgw!E1431</f>
        <v>-10325774.810000002</v>
      </c>
      <c r="F1431">
        <f>RS_wells_scenario_1_bgw!F1431-RS_wells_baseline_bgw!F1431</f>
        <v>0</v>
      </c>
      <c r="G1431">
        <f>RS_wells_scenario_1_bgw!G1431-RS_wells_baseline_bgw!G1431</f>
        <v>0</v>
      </c>
      <c r="H1431" s="19">
        <f>RS_wells_scenario_1_bgw!H1431-RS_wells_baseline_bgw!H1431</f>
        <v>610536.28289999813</v>
      </c>
      <c r="I1431">
        <f>RS_wells_scenario_1_bgw!I1431-RS_wells_baseline_bgw!I1431</f>
        <v>948853.5662999996</v>
      </c>
      <c r="J1431">
        <f>RS_wells_scenario_1_bgw!J1431-RS_wells_baseline_bgw!J1431</f>
        <v>279.38389999978244</v>
      </c>
      <c r="K1431">
        <f>RS_wells_scenario_1_bgw!K1431-RS_wells_baseline_bgw!K1431</f>
        <v>-72517904.0200001</v>
      </c>
      <c r="L1431">
        <f>RS_wells_scenario_1_bgw!L1431-RS_wells_baseline_bgw!L1431</f>
        <v>3892607.4254000038</v>
      </c>
      <c r="M1431">
        <f>RS_wells_scenario_1_bgw!M1431-RS_wells_baseline_bgw!M1431</f>
        <v>0</v>
      </c>
      <c r="N1431">
        <f>RS_wells_scenario_1_bgw!N1431-RS_wells_baseline_bgw!N1431</f>
        <v>3956727.2551999986</v>
      </c>
      <c r="O1431">
        <v>10.145833333333334</v>
      </c>
      <c r="P1431">
        <f t="shared" si="233"/>
        <v>1979</v>
      </c>
      <c r="Q1431" s="2">
        <f t="shared" si="234"/>
        <v>29088.541666665256</v>
      </c>
      <c r="R1431">
        <f t="shared" si="235"/>
        <v>-76.65958699427263</v>
      </c>
      <c r="S1431">
        <f>I1431*$O1431/ref!$B$3</f>
        <v>221.00344677269848</v>
      </c>
      <c r="T1431">
        <f>K1431*$O1431/ref!$B$3</f>
        <v>-16890.600731624989</v>
      </c>
      <c r="U1431">
        <f>L1431*$O1431/ref!$B$3</f>
        <v>906.65165679991298</v>
      </c>
      <c r="V1431">
        <f>N1431*$O1431/ref!$B$3</f>
        <v>921.58620929101596</v>
      </c>
      <c r="W1431">
        <f t="shared" si="236"/>
        <v>8</v>
      </c>
      <c r="X1431" t="str">
        <f t="shared" si="237"/>
        <v>8 1979</v>
      </c>
      <c r="AB1431" s="1"/>
    </row>
    <row r="1432" spans="1:28" x14ac:dyDescent="0.3">
      <c r="A1432">
        <v>477</v>
      </c>
      <c r="B1432">
        <v>3</v>
      </c>
      <c r="C1432">
        <f>RS_wells_scenario_1_bgw!C1432-RS_wells_baseline_bgw!C1432</f>
        <v>-54704951.118799925</v>
      </c>
      <c r="D1432">
        <f>RS_wells_scenario_1_bgw!D1432-RS_wells_baseline_bgw!D1432</f>
        <v>-55.026300000026822</v>
      </c>
      <c r="E1432">
        <f>RS_wells_scenario_1_bgw!E1432-RS_wells_baseline_bgw!E1432</f>
        <v>-10325774.810000002</v>
      </c>
      <c r="F1432">
        <f>RS_wells_scenario_1_bgw!F1432-RS_wells_baseline_bgw!F1432</f>
        <v>0</v>
      </c>
      <c r="G1432">
        <f>RS_wells_scenario_1_bgw!G1432-RS_wells_baseline_bgw!G1432</f>
        <v>0</v>
      </c>
      <c r="H1432" s="19">
        <f>RS_wells_scenario_1_bgw!H1432-RS_wells_baseline_bgw!H1432</f>
        <v>807710.77010000497</v>
      </c>
      <c r="I1432">
        <f>RS_wells_scenario_1_bgw!I1432-RS_wells_baseline_bgw!I1432</f>
        <v>378911.53309999965</v>
      </c>
      <c r="J1432">
        <f>RS_wells_scenario_1_bgw!J1432-RS_wells_baseline_bgw!J1432</f>
        <v>272.93459999933839</v>
      </c>
      <c r="K1432">
        <f>RS_wells_scenario_1_bgw!K1432-RS_wells_baseline_bgw!K1432</f>
        <v>-72517904.0200001</v>
      </c>
      <c r="L1432">
        <f>RS_wells_scenario_1_bgw!L1432-RS_wells_baseline_bgw!L1432</f>
        <v>3979337.1148000062</v>
      </c>
      <c r="M1432">
        <f>RS_wells_scenario_1_bgw!M1432-RS_wells_baseline_bgw!M1432</f>
        <v>0</v>
      </c>
      <c r="N1432">
        <f>RS_wells_scenario_1_bgw!N1432-RS_wells_baseline_bgw!N1432</f>
        <v>3869346.0122999996</v>
      </c>
      <c r="O1432">
        <v>10.145833333333334</v>
      </c>
      <c r="P1432">
        <f t="shared" si="233"/>
        <v>1979</v>
      </c>
      <c r="Q1432" s="2">
        <f t="shared" si="234"/>
        <v>29098.687499998588</v>
      </c>
      <c r="R1432">
        <f t="shared" si="235"/>
        <v>-70.140555376861272</v>
      </c>
      <c r="S1432">
        <f>I1432*$O1432/ref!$B$3</f>
        <v>88.254666274343748</v>
      </c>
      <c r="T1432">
        <f>K1432*$O1432/ref!$B$3</f>
        <v>-16890.600731624989</v>
      </c>
      <c r="U1432">
        <f>L1432*$O1432/ref!$B$3</f>
        <v>926.8524137720018</v>
      </c>
      <c r="V1432">
        <f>N1432*$O1432/ref!$B$3</f>
        <v>901.23369489884635</v>
      </c>
      <c r="W1432">
        <f t="shared" si="236"/>
        <v>8</v>
      </c>
      <c r="X1432" t="str">
        <f t="shared" si="237"/>
        <v>8 1979</v>
      </c>
      <c r="AB1432" s="1"/>
    </row>
    <row r="1433" spans="1:28" x14ac:dyDescent="0.3">
      <c r="A1433">
        <v>478</v>
      </c>
      <c r="B1433">
        <v>1</v>
      </c>
      <c r="C1433">
        <f>RS_wells_scenario_1_bgw!C1433-RS_wells_baseline_bgw!C1433</f>
        <v>-24477214.732800007</v>
      </c>
      <c r="D1433">
        <f>RS_wells_scenario_1_bgw!D1433-RS_wells_baseline_bgw!D1433</f>
        <v>-52.422000000020489</v>
      </c>
      <c r="E1433">
        <f>RS_wells_scenario_1_bgw!E1433-RS_wells_baseline_bgw!E1433</f>
        <v>-4635109.82</v>
      </c>
      <c r="F1433">
        <f>RS_wells_scenario_1_bgw!F1433-RS_wells_baseline_bgw!F1433</f>
        <v>0</v>
      </c>
      <c r="G1433">
        <f>RS_wells_scenario_1_bgw!G1433-RS_wells_baseline_bgw!G1433</f>
        <v>0</v>
      </c>
      <c r="H1433" s="19">
        <f>RS_wells_scenario_1_bgw!H1433-RS_wells_baseline_bgw!H1433</f>
        <v>2120733.2707000002</v>
      </c>
      <c r="I1433">
        <f>RS_wells_scenario_1_bgw!I1433-RS_wells_baseline_bgw!I1433</f>
        <v>-2555428.1253000014</v>
      </c>
      <c r="J1433">
        <f>RS_wells_scenario_1_bgw!J1433-RS_wells_baseline_bgw!J1433</f>
        <v>272.77039999980479</v>
      </c>
      <c r="K1433">
        <f>RS_wells_scenario_1_bgw!K1433-RS_wells_baseline_bgw!K1433</f>
        <v>-32580862.719999969</v>
      </c>
      <c r="L1433">
        <f>RS_wells_scenario_1_bgw!L1433-RS_wells_baseline_bgw!L1433</f>
        <v>4505286.1788000017</v>
      </c>
      <c r="M1433">
        <f>RS_wells_scenario_1_bgw!M1433-RS_wells_baseline_bgw!M1433</f>
        <v>0</v>
      </c>
      <c r="N1433">
        <f>RS_wells_scenario_1_bgw!N1433-RS_wells_baseline_bgw!N1433</f>
        <v>3630860.610799998</v>
      </c>
      <c r="O1433">
        <v>10.145833333333334</v>
      </c>
      <c r="P1433">
        <f t="shared" si="233"/>
        <v>1979</v>
      </c>
      <c r="Q1433" s="2">
        <f t="shared" si="234"/>
        <v>29108.833333331921</v>
      </c>
      <c r="R1433">
        <f t="shared" si="235"/>
        <v>-34.596273541809801</v>
      </c>
      <c r="S1433">
        <f>I1433*$O1433/ref!$B$3</f>
        <v>-595.20082310850012</v>
      </c>
      <c r="T1433">
        <f>K1433*$O1433/ref!$B$3</f>
        <v>-7588.6134759718325</v>
      </c>
      <c r="U1433">
        <f>L1433*$O1433/ref!$B$3</f>
        <v>1049.3545153598491</v>
      </c>
      <c r="V1433">
        <f>N1433*$O1433/ref!$B$3</f>
        <v>845.68656138066228</v>
      </c>
      <c r="W1433">
        <f t="shared" si="236"/>
        <v>9</v>
      </c>
      <c r="X1433" t="str">
        <f t="shared" si="237"/>
        <v>9 1979</v>
      </c>
      <c r="AB1433" s="1"/>
    </row>
    <row r="1434" spans="1:28" x14ac:dyDescent="0.3">
      <c r="A1434">
        <v>478</v>
      </c>
      <c r="B1434">
        <v>2</v>
      </c>
      <c r="C1434">
        <f>RS_wells_scenario_1_bgw!C1434-RS_wells_baseline_bgw!C1434</f>
        <v>-22504486.524000049</v>
      </c>
      <c r="D1434">
        <f>RS_wells_scenario_1_bgw!D1434-RS_wells_baseline_bgw!D1434</f>
        <v>-50.119100000010803</v>
      </c>
      <c r="E1434">
        <f>RS_wells_scenario_1_bgw!E1434-RS_wells_baseline_bgw!E1434</f>
        <v>-4635109.82</v>
      </c>
      <c r="F1434">
        <f>RS_wells_scenario_1_bgw!F1434-RS_wells_baseline_bgw!F1434</f>
        <v>0</v>
      </c>
      <c r="G1434">
        <f>RS_wells_scenario_1_bgw!G1434-RS_wells_baseline_bgw!G1434</f>
        <v>0</v>
      </c>
      <c r="H1434" s="19">
        <f>RS_wells_scenario_1_bgw!H1434-RS_wells_baseline_bgw!H1434</f>
        <v>1998049.4297000021</v>
      </c>
      <c r="I1434">
        <f>RS_wells_scenario_1_bgw!I1434-RS_wells_baseline_bgw!I1434</f>
        <v>-616019.13020000048</v>
      </c>
      <c r="J1434">
        <f>RS_wells_scenario_1_bgw!J1434-RS_wells_baseline_bgw!J1434</f>
        <v>271.90570000000298</v>
      </c>
      <c r="K1434">
        <f>RS_wells_scenario_1_bgw!K1434-RS_wells_baseline_bgw!K1434</f>
        <v>-32580862.719999969</v>
      </c>
      <c r="L1434">
        <f>RS_wells_scenario_1_bgw!L1434-RS_wells_baseline_bgw!L1434</f>
        <v>4564301.3058999926</v>
      </c>
      <c r="M1434">
        <f>RS_wells_scenario_1_bgw!M1434-RS_wells_baseline_bgw!M1434</f>
        <v>0</v>
      </c>
      <c r="N1434">
        <f>RS_wells_scenario_1_bgw!N1434-RS_wells_baseline_bgw!N1434</f>
        <v>3513926.0929999948</v>
      </c>
      <c r="O1434">
        <v>10.145833333333334</v>
      </c>
      <c r="P1434">
        <f t="shared" si="233"/>
        <v>1979</v>
      </c>
      <c r="Q1434" s="2">
        <f t="shared" si="234"/>
        <v>29118.979166665253</v>
      </c>
      <c r="R1434">
        <f t="shared" si="235"/>
        <v>-34.727987704467189</v>
      </c>
      <c r="S1434">
        <f>I1434*$O1434/ref!$B$3</f>
        <v>-143.48088671152829</v>
      </c>
      <c r="T1434">
        <f>K1434*$O1434/ref!$B$3</f>
        <v>-7588.6134759718325</v>
      </c>
      <c r="U1434">
        <f>L1434*$O1434/ref!$B$3</f>
        <v>1063.1000994668734</v>
      </c>
      <c r="V1434">
        <f>N1434*$O1434/ref!$B$3</f>
        <v>818.45060801719728</v>
      </c>
      <c r="W1434">
        <f t="shared" si="236"/>
        <v>9</v>
      </c>
      <c r="X1434" t="str">
        <f t="shared" si="237"/>
        <v>9 1979</v>
      </c>
      <c r="AB1434" s="1"/>
    </row>
    <row r="1435" spans="1:28" x14ac:dyDescent="0.3">
      <c r="A1435">
        <v>478</v>
      </c>
      <c r="B1435">
        <v>3</v>
      </c>
      <c r="C1435">
        <f>RS_wells_scenario_1_bgw!C1435-RS_wells_baseline_bgw!C1435</f>
        <v>-21816984.730799973</v>
      </c>
      <c r="D1435">
        <f>RS_wells_scenario_1_bgw!D1435-RS_wells_baseline_bgw!D1435</f>
        <v>-48.083899999968708</v>
      </c>
      <c r="E1435">
        <f>RS_wells_scenario_1_bgw!E1435-RS_wells_baseline_bgw!E1435</f>
        <v>-4635109.82</v>
      </c>
      <c r="F1435">
        <f>RS_wells_scenario_1_bgw!F1435-RS_wells_baseline_bgw!F1435</f>
        <v>0</v>
      </c>
      <c r="G1435">
        <f>RS_wells_scenario_1_bgw!G1435-RS_wells_baseline_bgw!G1435</f>
        <v>0</v>
      </c>
      <c r="H1435" s="19">
        <f>RS_wells_scenario_1_bgw!H1435-RS_wells_baseline_bgw!H1435</f>
        <v>1903521.6997999996</v>
      </c>
      <c r="I1435">
        <f>RS_wells_scenario_1_bgw!I1435-RS_wells_baseline_bgw!I1435</f>
        <v>-10909.935899999924</v>
      </c>
      <c r="J1435">
        <f>RS_wells_scenario_1_bgw!J1435-RS_wells_baseline_bgw!J1435</f>
        <v>270.61259999964386</v>
      </c>
      <c r="K1435">
        <f>RS_wells_scenario_1_bgw!K1435-RS_wells_baseline_bgw!K1435</f>
        <v>-32580862.719999969</v>
      </c>
      <c r="L1435">
        <f>RS_wells_scenario_1_bgw!L1435-RS_wells_baseline_bgw!L1435</f>
        <v>4604292.4622000009</v>
      </c>
      <c r="M1435">
        <f>RS_wells_scenario_1_bgw!M1435-RS_wells_baseline_bgw!M1435</f>
        <v>0</v>
      </c>
      <c r="N1435">
        <f>RS_wells_scenario_1_bgw!N1435-RS_wells_baseline_bgw!N1435</f>
        <v>3429500.7512999997</v>
      </c>
      <c r="O1435">
        <v>10.145833333333334</v>
      </c>
      <c r="P1435">
        <f t="shared" si="233"/>
        <v>1979</v>
      </c>
      <c r="Q1435" s="2">
        <f t="shared" si="234"/>
        <v>29129.124999998585</v>
      </c>
      <c r="R1435">
        <f t="shared" si="235"/>
        <v>-34.959428442153495</v>
      </c>
      <c r="S1435">
        <f>I1435*$O1435/ref!$B$3</f>
        <v>-2.5411017290805606</v>
      </c>
      <c r="T1435">
        <f>K1435*$O1435/ref!$B$3</f>
        <v>-7588.6134759718325</v>
      </c>
      <c r="U1435">
        <f>L1435*$O1435/ref!$B$3</f>
        <v>1072.41469098724</v>
      </c>
      <c r="V1435">
        <f>N1435*$O1435/ref!$B$3</f>
        <v>798.78657114855946</v>
      </c>
      <c r="W1435">
        <f t="shared" si="236"/>
        <v>9</v>
      </c>
      <c r="X1435" t="str">
        <f t="shared" si="237"/>
        <v>9 1979</v>
      </c>
      <c r="AB1435" s="1"/>
    </row>
    <row r="1436" spans="1:28" x14ac:dyDescent="0.3">
      <c r="A1436">
        <v>479</v>
      </c>
      <c r="B1436">
        <v>1</v>
      </c>
      <c r="C1436">
        <f>RS_wells_scenario_1_bgw!C1436-RS_wells_baseline_bgw!C1436</f>
        <v>-4989500.3285999894</v>
      </c>
      <c r="D1436">
        <f>RS_wells_scenario_1_bgw!D1436-RS_wells_baseline_bgw!D1436</f>
        <v>-47.515400000032969</v>
      </c>
      <c r="E1436">
        <f>RS_wells_scenario_1_bgw!E1436-RS_wells_baseline_bgw!E1436</f>
        <v>0</v>
      </c>
      <c r="F1436">
        <f>RS_wells_scenario_1_bgw!F1436-RS_wells_baseline_bgw!F1436</f>
        <v>0</v>
      </c>
      <c r="G1436">
        <f>RS_wells_scenario_1_bgw!G1436-RS_wells_baseline_bgw!G1436</f>
        <v>0</v>
      </c>
      <c r="H1436" s="19">
        <f>RS_wells_scenario_1_bgw!H1436-RS_wells_baseline_bgw!H1436</f>
        <v>-975234.81410001218</v>
      </c>
      <c r="I1436">
        <f>RS_wells_scenario_1_bgw!I1436-RS_wells_baseline_bgw!I1436</f>
        <v>-7618901.443500042</v>
      </c>
      <c r="J1436">
        <f>RS_wells_scenario_1_bgw!J1436-RS_wells_baseline_bgw!J1436</f>
        <v>264.69390000030398</v>
      </c>
      <c r="K1436">
        <f>RS_wells_scenario_1_bgw!K1436-RS_wells_baseline_bgw!K1436</f>
        <v>-51699.509999997914</v>
      </c>
      <c r="L1436">
        <f>RS_wells_scenario_1_bgw!L1436-RS_wells_baseline_bgw!L1436</f>
        <v>10984.319099999964</v>
      </c>
      <c r="M1436">
        <f>RS_wells_scenario_1_bgw!M1436-RS_wells_baseline_bgw!M1436</f>
        <v>0</v>
      </c>
      <c r="N1436">
        <f>RS_wells_scenario_1_bgw!N1436-RS_wells_baseline_bgw!N1436</f>
        <v>4281524.7531999946</v>
      </c>
      <c r="O1436">
        <v>10.145833333333334</v>
      </c>
      <c r="P1436">
        <f t="shared" si="233"/>
        <v>1979</v>
      </c>
      <c r="Q1436" s="2">
        <f t="shared" si="234"/>
        <v>29139.270833331917</v>
      </c>
      <c r="R1436">
        <f t="shared" si="235"/>
        <v>-120.42977244673556</v>
      </c>
      <c r="S1436">
        <f>I1436*$O1436/ref!$B$3</f>
        <v>-1774.5662127833834</v>
      </c>
      <c r="T1436">
        <f>K1436*$O1436/ref!$B$3</f>
        <v>-12.041657756542214</v>
      </c>
      <c r="U1436">
        <f>L1436*$O1436/ref!$B$3</f>
        <v>2.5584267876205149</v>
      </c>
      <c r="V1436">
        <f>N1436*$O1436/ref!$B$3</f>
        <v>997.2368355947724</v>
      </c>
      <c r="W1436">
        <f t="shared" si="236"/>
        <v>10</v>
      </c>
      <c r="X1436" t="str">
        <f t="shared" si="237"/>
        <v>10 1979</v>
      </c>
      <c r="AB1436" s="1"/>
    </row>
    <row r="1437" spans="1:28" x14ac:dyDescent="0.3">
      <c r="A1437">
        <v>479</v>
      </c>
      <c r="B1437">
        <v>2</v>
      </c>
      <c r="C1437">
        <f>RS_wells_scenario_1_bgw!C1437-RS_wells_baseline_bgw!C1437</f>
        <v>-2988575.5667999983</v>
      </c>
      <c r="D1437">
        <f>RS_wells_scenario_1_bgw!D1437-RS_wells_baseline_bgw!D1437</f>
        <v>-46.979200000001583</v>
      </c>
      <c r="E1437">
        <f>RS_wells_scenario_1_bgw!E1437-RS_wells_baseline_bgw!E1437</f>
        <v>0</v>
      </c>
      <c r="F1437">
        <f>RS_wells_scenario_1_bgw!F1437-RS_wells_baseline_bgw!F1437</f>
        <v>0</v>
      </c>
      <c r="G1437">
        <f>RS_wells_scenario_1_bgw!G1437-RS_wells_baseline_bgw!G1437</f>
        <v>0</v>
      </c>
      <c r="H1437" s="19">
        <f>RS_wells_scenario_1_bgw!H1437-RS_wells_baseline_bgw!H1437</f>
        <v>-1295584.4016000032</v>
      </c>
      <c r="I1437">
        <f>RS_wells_scenario_1_bgw!I1437-RS_wells_baseline_bgw!I1437</f>
        <v>-8994674.82099998</v>
      </c>
      <c r="J1437">
        <f>RS_wells_scenario_1_bgw!J1437-RS_wells_baseline_bgw!J1437</f>
        <v>261.29289999976754</v>
      </c>
      <c r="K1437">
        <f>RS_wells_scenario_1_bgw!K1437-RS_wells_baseline_bgw!K1437</f>
        <v>-51699.509999997914</v>
      </c>
      <c r="L1437">
        <f>RS_wells_scenario_1_bgw!L1437-RS_wells_baseline_bgw!L1437</f>
        <v>9238.1178000001237</v>
      </c>
      <c r="M1437">
        <f>RS_wells_scenario_1_bgw!M1437-RS_wells_baseline_bgw!M1437</f>
        <v>0</v>
      </c>
      <c r="N1437">
        <f>RS_wells_scenario_1_bgw!N1437-RS_wells_baseline_bgw!N1437</f>
        <v>4724678.7873000056</v>
      </c>
      <c r="O1437">
        <v>10.145833333333334</v>
      </c>
      <c r="P1437">
        <f t="shared" si="233"/>
        <v>1979</v>
      </c>
      <c r="Q1437" s="2">
        <f t="shared" si="234"/>
        <v>29149.416666665249</v>
      </c>
      <c r="R1437">
        <f t="shared" si="235"/>
        <v>-137.92126435051566</v>
      </c>
      <c r="S1437">
        <f>I1437*$O1437/ref!$B$3</f>
        <v>-2095.0062355692294</v>
      </c>
      <c r="T1437">
        <f>K1437*$O1437/ref!$B$3</f>
        <v>-12.041657756542214</v>
      </c>
      <c r="U1437">
        <f>L1437*$O1437/ref!$B$3</f>
        <v>2.1517080696166495</v>
      </c>
      <c r="V1437">
        <f>N1437*$O1437/ref!$B$3</f>
        <v>1100.4546264802871</v>
      </c>
      <c r="W1437">
        <f t="shared" si="236"/>
        <v>10</v>
      </c>
      <c r="X1437" t="str">
        <f t="shared" si="237"/>
        <v>10 1979</v>
      </c>
      <c r="AB1437" s="1"/>
    </row>
    <row r="1438" spans="1:28" x14ac:dyDescent="0.3">
      <c r="A1438">
        <v>479</v>
      </c>
      <c r="B1438">
        <v>3</v>
      </c>
      <c r="C1438">
        <f>RS_wells_scenario_1_bgw!C1438-RS_wells_baseline_bgw!C1438</f>
        <v>-1970456.3007000014</v>
      </c>
      <c r="D1438">
        <f>RS_wells_scenario_1_bgw!D1438-RS_wells_baseline_bgw!D1438</f>
        <v>-46.127600000007078</v>
      </c>
      <c r="E1438">
        <f>RS_wells_scenario_1_bgw!E1438-RS_wells_baseline_bgw!E1438</f>
        <v>0</v>
      </c>
      <c r="F1438">
        <f>RS_wells_scenario_1_bgw!F1438-RS_wells_baseline_bgw!F1438</f>
        <v>0</v>
      </c>
      <c r="G1438">
        <f>RS_wells_scenario_1_bgw!G1438-RS_wells_baseline_bgw!G1438</f>
        <v>0</v>
      </c>
      <c r="H1438" s="19">
        <f>RS_wells_scenario_1_bgw!H1438-RS_wells_baseline_bgw!H1438</f>
        <v>-464216.491899997</v>
      </c>
      <c r="I1438">
        <f>RS_wells_scenario_1_bgw!I1438-RS_wells_baseline_bgw!I1438</f>
        <v>-7343736.4795999527</v>
      </c>
      <c r="J1438">
        <f>RS_wells_scenario_1_bgw!J1438-RS_wells_baseline_bgw!J1438</f>
        <v>259.34989999979734</v>
      </c>
      <c r="K1438">
        <f>RS_wells_scenario_1_bgw!K1438-RS_wells_baseline_bgw!K1438</f>
        <v>-51699.509999997914</v>
      </c>
      <c r="L1438">
        <f>RS_wells_scenario_1_bgw!L1438-RS_wells_baseline_bgw!L1438</f>
        <v>8108.0838999999687</v>
      </c>
      <c r="M1438">
        <f>RS_wells_scenario_1_bgw!M1438-RS_wells_baseline_bgw!M1438</f>
        <v>0</v>
      </c>
      <c r="N1438">
        <f>RS_wells_scenario_1_bgw!N1438-RS_wells_baseline_bgw!N1438</f>
        <v>4947287.6068999916</v>
      </c>
      <c r="O1438">
        <v>10.145833333333334</v>
      </c>
      <c r="P1438">
        <f t="shared" si="233"/>
        <v>1979</v>
      </c>
      <c r="Q1438" s="2">
        <f t="shared" si="234"/>
        <v>29159.562499998581</v>
      </c>
      <c r="R1438">
        <f t="shared" si="235"/>
        <v>-123.97489344329871</v>
      </c>
      <c r="S1438">
        <f>I1438*$O1438/ref!$B$3</f>
        <v>-1710.4758118902937</v>
      </c>
      <c r="T1438">
        <f>K1438*$O1438/ref!$B$3</f>
        <v>-12.041657756542214</v>
      </c>
      <c r="U1438">
        <f>L1438*$O1438/ref!$B$3</f>
        <v>1.8885047727750923</v>
      </c>
      <c r="V1438">
        <f>N1438*$O1438/ref!$B$3</f>
        <v>1152.3038455388621</v>
      </c>
      <c r="W1438">
        <f t="shared" si="236"/>
        <v>10</v>
      </c>
      <c r="X1438" t="str">
        <f t="shared" si="237"/>
        <v>10 1979</v>
      </c>
      <c r="AB1438" s="1"/>
    </row>
    <row r="1439" spans="1:28" x14ac:dyDescent="0.3">
      <c r="A1439">
        <v>480</v>
      </c>
      <c r="B1439">
        <v>1</v>
      </c>
      <c r="C1439">
        <f>RS_wells_scenario_1_bgw!C1439-RS_wells_baseline_bgw!C1439</f>
        <v>448344.62959998846</v>
      </c>
      <c r="D1439">
        <f>RS_wells_scenario_1_bgw!D1439-RS_wells_baseline_bgw!D1439</f>
        <v>-45.650599999993574</v>
      </c>
      <c r="E1439">
        <f>RS_wells_scenario_1_bgw!E1439-RS_wells_baseline_bgw!E1439</f>
        <v>0</v>
      </c>
      <c r="F1439">
        <f>RS_wells_scenario_1_bgw!F1439-RS_wells_baseline_bgw!F1439</f>
        <v>0</v>
      </c>
      <c r="G1439">
        <f>RS_wells_scenario_1_bgw!G1439-RS_wells_baseline_bgw!G1439</f>
        <v>0</v>
      </c>
      <c r="H1439" s="19">
        <f>RS_wells_scenario_1_bgw!H1439-RS_wells_baseline_bgw!H1439</f>
        <v>-40637.91250000149</v>
      </c>
      <c r="I1439">
        <f>RS_wells_scenario_1_bgw!I1439-RS_wells_baseline_bgw!I1439</f>
        <v>-5057280.7626999915</v>
      </c>
      <c r="J1439">
        <f>RS_wells_scenario_1_bgw!J1439-RS_wells_baseline_bgw!J1439</f>
        <v>257.56080000009388</v>
      </c>
      <c r="K1439">
        <f>RS_wells_scenario_1_bgw!K1439-RS_wells_baseline_bgw!K1439</f>
        <v>-51699.509999997914</v>
      </c>
      <c r="L1439">
        <f>RS_wells_scenario_1_bgw!L1439-RS_wells_baseline_bgw!L1439</f>
        <v>773253.72530000098</v>
      </c>
      <c r="M1439">
        <f>RS_wells_scenario_1_bgw!M1439-RS_wells_baseline_bgw!M1439</f>
        <v>0</v>
      </c>
      <c r="N1439">
        <f>RS_wells_scenario_1_bgw!N1439-RS_wells_baseline_bgw!N1439</f>
        <v>4781515.3922999948</v>
      </c>
      <c r="O1439">
        <v>10.145833333333334</v>
      </c>
      <c r="P1439">
        <f t="shared" si="233"/>
        <v>1979</v>
      </c>
      <c r="Q1439" s="2">
        <f t="shared" si="234"/>
        <v>29169.708333331913</v>
      </c>
      <c r="R1439">
        <f t="shared" si="235"/>
        <v>-110.47315704009155</v>
      </c>
      <c r="S1439">
        <f>I1439*$O1439/ref!$B$3</f>
        <v>-1177.923042659022</v>
      </c>
      <c r="T1439">
        <f>K1439*$O1439/ref!$B$3</f>
        <v>-12.041657756542214</v>
      </c>
      <c r="U1439">
        <f>L1439*$O1439/ref!$B$3</f>
        <v>180.10338432674305</v>
      </c>
      <c r="V1439">
        <f>N1439*$O1439/ref!$B$3</f>
        <v>1113.6927973150528</v>
      </c>
      <c r="W1439">
        <f t="shared" si="236"/>
        <v>11</v>
      </c>
      <c r="X1439" t="str">
        <f t="shared" si="237"/>
        <v>11 1979</v>
      </c>
      <c r="AB1439" s="1"/>
    </row>
    <row r="1440" spans="1:28" x14ac:dyDescent="0.3">
      <c r="A1440">
        <v>480</v>
      </c>
      <c r="B1440">
        <v>2</v>
      </c>
      <c r="C1440">
        <f>RS_wells_scenario_1_bgw!C1440-RS_wells_baseline_bgw!C1440</f>
        <v>1308291.7996999919</v>
      </c>
      <c r="D1440">
        <f>RS_wells_scenario_1_bgw!D1440-RS_wells_baseline_bgw!D1440</f>
        <v>-31.207399999955669</v>
      </c>
      <c r="E1440">
        <f>RS_wells_scenario_1_bgw!E1440-RS_wells_baseline_bgw!E1440</f>
        <v>0</v>
      </c>
      <c r="F1440">
        <f>RS_wells_scenario_1_bgw!F1440-RS_wells_baseline_bgw!F1440</f>
        <v>0</v>
      </c>
      <c r="G1440">
        <f>RS_wells_scenario_1_bgw!G1440-RS_wells_baseline_bgw!G1440</f>
        <v>0</v>
      </c>
      <c r="H1440" s="19">
        <f>RS_wells_scenario_1_bgw!H1440-RS_wells_baseline_bgw!H1440</f>
        <v>56827.938100002706</v>
      </c>
      <c r="I1440">
        <f>RS_wells_scenario_1_bgw!I1440-RS_wells_baseline_bgw!I1440</f>
        <v>-3990011.9864000082</v>
      </c>
      <c r="J1440">
        <f>RS_wells_scenario_1_bgw!J1440-RS_wells_baseline_bgw!J1440</f>
        <v>270.08349999971688</v>
      </c>
      <c r="K1440">
        <f>RS_wells_scenario_1_bgw!K1440-RS_wells_baseline_bgw!K1440</f>
        <v>-51699.509999997914</v>
      </c>
      <c r="L1440">
        <f>RS_wells_scenario_1_bgw!L1440-RS_wells_baseline_bgw!L1440</f>
        <v>764893.83850000054</v>
      </c>
      <c r="M1440">
        <f>RS_wells_scenario_1_bgw!M1440-RS_wells_baseline_bgw!M1440</f>
        <v>0</v>
      </c>
      <c r="N1440">
        <f>RS_wells_scenario_1_bgw!N1440-RS_wells_baseline_bgw!N1440</f>
        <v>4670051.1445000023</v>
      </c>
      <c r="O1440">
        <v>10.145833333333334</v>
      </c>
      <c r="P1440">
        <f t="shared" si="233"/>
        <v>1979</v>
      </c>
      <c r="Q1440" s="2">
        <f t="shared" si="234"/>
        <v>29179.854166665245</v>
      </c>
      <c r="R1440">
        <f t="shared" si="235"/>
        <v>-105.68667139518899</v>
      </c>
      <c r="S1440">
        <f>I1440*$O1440/ref!$B$3</f>
        <v>-929.33876519781336</v>
      </c>
      <c r="T1440">
        <f>K1440*$O1440/ref!$B$3</f>
        <v>-12.041657756542214</v>
      </c>
      <c r="U1440">
        <f>L1440*$O1440/ref!$B$3</f>
        <v>178.15623055818617</v>
      </c>
      <c r="V1440">
        <f>N1440*$O1440/ref!$B$3</f>
        <v>1087.7309589127551</v>
      </c>
      <c r="W1440">
        <f t="shared" si="236"/>
        <v>11</v>
      </c>
      <c r="X1440" t="str">
        <f t="shared" si="237"/>
        <v>11 1979</v>
      </c>
      <c r="AB1440" s="1"/>
    </row>
    <row r="1441" spans="1:28" x14ac:dyDescent="0.3">
      <c r="A1441">
        <v>480</v>
      </c>
      <c r="B1441">
        <v>3</v>
      </c>
      <c r="C1441">
        <f>RS_wells_scenario_1_bgw!C1441-RS_wells_baseline_bgw!C1441</f>
        <v>1878002.2779000103</v>
      </c>
      <c r="D1441">
        <f>RS_wells_scenario_1_bgw!D1441-RS_wells_baseline_bgw!D1441</f>
        <v>-31.327099999994971</v>
      </c>
      <c r="E1441">
        <f>RS_wells_scenario_1_bgw!E1441-RS_wells_baseline_bgw!E1441</f>
        <v>0</v>
      </c>
      <c r="F1441">
        <f>RS_wells_scenario_1_bgw!F1441-RS_wells_baseline_bgw!F1441</f>
        <v>0</v>
      </c>
      <c r="G1441">
        <f>RS_wells_scenario_1_bgw!G1441-RS_wells_baseline_bgw!G1441</f>
        <v>0</v>
      </c>
      <c r="H1441" s="19">
        <f>RS_wells_scenario_1_bgw!H1441-RS_wells_baseline_bgw!H1441</f>
        <v>108951.73970000446</v>
      </c>
      <c r="I1441">
        <f>RS_wells_scenario_1_bgw!I1441-RS_wells_baseline_bgw!I1441</f>
        <v>-3261007.1101999879</v>
      </c>
      <c r="J1441">
        <f>RS_wells_scenario_1_bgw!J1441-RS_wells_baseline_bgw!J1441</f>
        <v>268.28540000040084</v>
      </c>
      <c r="K1441">
        <f>RS_wells_scenario_1_bgw!K1441-RS_wells_baseline_bgw!K1441</f>
        <v>-51699.509999997914</v>
      </c>
      <c r="L1441">
        <f>RS_wells_scenario_1_bgw!L1441-RS_wells_baseline_bgw!L1441</f>
        <v>757072.08029999956</v>
      </c>
      <c r="M1441">
        <f>RS_wells_scenario_1_bgw!M1441-RS_wells_baseline_bgw!M1441</f>
        <v>0</v>
      </c>
      <c r="N1441">
        <f>RS_wells_scenario_1_bgw!N1441-RS_wells_baseline_bgw!N1441</f>
        <v>4570264.3748999983</v>
      </c>
      <c r="O1441">
        <v>10.145833333333334</v>
      </c>
      <c r="P1441">
        <f t="shared" si="233"/>
        <v>1979</v>
      </c>
      <c r="Q1441" s="2">
        <f t="shared" si="234"/>
        <v>29189.999999998578</v>
      </c>
      <c r="R1441">
        <f t="shared" si="235"/>
        <v>-102.20647503321864</v>
      </c>
      <c r="S1441">
        <f>I1441*$O1441/ref!$B$3</f>
        <v>-759.5416583770442</v>
      </c>
      <c r="T1441">
        <f>K1441*$O1441/ref!$B$3</f>
        <v>-12.041657756542214</v>
      </c>
      <c r="U1441">
        <f>L1441*$O1441/ref!$B$3</f>
        <v>176.33441570348361</v>
      </c>
      <c r="V1441">
        <f>N1441*$O1441/ref!$B$3</f>
        <v>1064.4889953399045</v>
      </c>
      <c r="W1441">
        <f t="shared" si="236"/>
        <v>11</v>
      </c>
      <c r="X1441" t="str">
        <f t="shared" si="237"/>
        <v>11 1979</v>
      </c>
      <c r="AB1441" s="1"/>
    </row>
    <row r="1442" spans="1:28" x14ac:dyDescent="0.3">
      <c r="A1442">
        <v>481</v>
      </c>
      <c r="B1442">
        <v>1</v>
      </c>
      <c r="C1442">
        <f>RS_wells_scenario_1_bgw!C1442-RS_wells_baseline_bgw!C1442</f>
        <v>2138809.782099992</v>
      </c>
      <c r="D1442">
        <f>RS_wells_scenario_1_bgw!D1442-RS_wells_baseline_bgw!D1442</f>
        <v>-31.441999999980908</v>
      </c>
      <c r="E1442">
        <f>RS_wells_scenario_1_bgw!E1442-RS_wells_baseline_bgw!E1442</f>
        <v>0</v>
      </c>
      <c r="F1442">
        <f>RS_wells_scenario_1_bgw!F1442-RS_wells_baseline_bgw!F1442</f>
        <v>0</v>
      </c>
      <c r="G1442">
        <f>RS_wells_scenario_1_bgw!G1442-RS_wells_baseline_bgw!G1442</f>
        <v>0</v>
      </c>
      <c r="H1442" s="19">
        <f>RS_wells_scenario_1_bgw!H1442-RS_wells_baseline_bgw!H1442</f>
        <v>167003.74329999834</v>
      </c>
      <c r="I1442">
        <f>RS_wells_scenario_1_bgw!I1442-RS_wells_baseline_bgw!I1442</f>
        <v>-2643080.0004999936</v>
      </c>
      <c r="J1442">
        <f>RS_wells_scenario_1_bgw!J1442-RS_wells_baseline_bgw!J1442</f>
        <v>266.46530000027269</v>
      </c>
      <c r="K1442">
        <f>RS_wells_scenario_1_bgw!K1442-RS_wells_baseline_bgw!K1442</f>
        <v>-51699.509999997914</v>
      </c>
      <c r="L1442">
        <f>RS_wells_scenario_1_bgw!L1442-RS_wells_baseline_bgw!L1442</f>
        <v>514254.92430000007</v>
      </c>
      <c r="M1442">
        <f>RS_wells_scenario_1_bgw!M1442-RS_wells_baseline_bgw!M1442</f>
        <v>0</v>
      </c>
      <c r="N1442">
        <f>RS_wells_scenario_1_bgw!N1442-RS_wells_baseline_bgw!N1442</f>
        <v>4519511.2153000087</v>
      </c>
      <c r="O1442">
        <v>10.145833333333334</v>
      </c>
      <c r="P1442">
        <f t="shared" si="233"/>
        <v>1979</v>
      </c>
      <c r="Q1442" s="2">
        <f t="shared" si="234"/>
        <v>29200.14583333191</v>
      </c>
      <c r="R1442">
        <f t="shared" si="235"/>
        <v>-99.713802336770001</v>
      </c>
      <c r="S1442">
        <f>I1442*$O1442/ref!$B$3</f>
        <v>-615.61637217032876</v>
      </c>
      <c r="T1442">
        <f>K1442*$O1442/ref!$B$3</f>
        <v>-12.041657756542214</v>
      </c>
      <c r="U1442">
        <f>L1442*$O1442/ref!$B$3</f>
        <v>119.77834602373166</v>
      </c>
      <c r="V1442">
        <f>N1442*$O1442/ref!$B$3</f>
        <v>1052.6677580019439</v>
      </c>
      <c r="W1442">
        <f t="shared" si="236"/>
        <v>12</v>
      </c>
      <c r="X1442" t="str">
        <f t="shared" si="237"/>
        <v>12 1979</v>
      </c>
      <c r="AB1442" s="1"/>
    </row>
    <row r="1443" spans="1:28" x14ac:dyDescent="0.3">
      <c r="A1443">
        <v>481</v>
      </c>
      <c r="B1443">
        <v>2</v>
      </c>
      <c r="C1443">
        <f>RS_wells_scenario_1_bgw!C1443-RS_wells_baseline_bgw!C1443</f>
        <v>2403269.6253999919</v>
      </c>
      <c r="D1443">
        <f>RS_wells_scenario_1_bgw!D1443-RS_wells_baseline_bgw!D1443</f>
        <v>-31.559099999954924</v>
      </c>
      <c r="E1443">
        <f>RS_wells_scenario_1_bgw!E1443-RS_wells_baseline_bgw!E1443</f>
        <v>0</v>
      </c>
      <c r="F1443">
        <f>RS_wells_scenario_1_bgw!F1443-RS_wells_baseline_bgw!F1443</f>
        <v>0</v>
      </c>
      <c r="G1443">
        <f>RS_wells_scenario_1_bgw!G1443-RS_wells_baseline_bgw!G1443</f>
        <v>0</v>
      </c>
      <c r="H1443" s="19">
        <f>RS_wells_scenario_1_bgw!H1443-RS_wells_baseline_bgw!H1443</f>
        <v>191471.25729999691</v>
      </c>
      <c r="I1443">
        <f>RS_wells_scenario_1_bgw!I1443-RS_wells_baseline_bgw!I1443</f>
        <v>-2305153.3319000006</v>
      </c>
      <c r="J1443">
        <f>RS_wells_scenario_1_bgw!J1443-RS_wells_baseline_bgw!J1443</f>
        <v>264.82959999982268</v>
      </c>
      <c r="K1443">
        <f>RS_wells_scenario_1_bgw!K1443-RS_wells_baseline_bgw!K1443</f>
        <v>-51699.509999997914</v>
      </c>
      <c r="L1443">
        <f>RS_wells_scenario_1_bgw!L1443-RS_wells_baseline_bgw!L1443</f>
        <v>510605.17730000056</v>
      </c>
      <c r="M1443">
        <f>RS_wells_scenario_1_bgw!M1443-RS_wells_baseline_bgw!M1443</f>
        <v>0</v>
      </c>
      <c r="N1443">
        <f>RS_wells_scenario_1_bgw!N1443-RS_wells_baseline_bgw!N1443</f>
        <v>4459162.7795999944</v>
      </c>
      <c r="O1443">
        <v>10.145833333333334</v>
      </c>
      <c r="P1443">
        <f t="shared" si="233"/>
        <v>1979</v>
      </c>
      <c r="Q1443" s="2">
        <f t="shared" si="234"/>
        <v>29210.291666665242</v>
      </c>
      <c r="R1443">
        <f t="shared" si="235"/>
        <v>-97.770710705612771</v>
      </c>
      <c r="S1443">
        <f>I1443*$O1443/ref!$B$3</f>
        <v>-536.90774823772779</v>
      </c>
      <c r="T1443">
        <f>K1443*$O1443/ref!$B$3</f>
        <v>-12.041657756542214</v>
      </c>
      <c r="U1443">
        <f>L1443*$O1443/ref!$B$3</f>
        <v>118.92826051475947</v>
      </c>
      <c r="V1443">
        <f>N1443*$O1443/ref!$B$3</f>
        <v>1038.6116246103063</v>
      </c>
      <c r="W1443">
        <f t="shared" si="236"/>
        <v>12</v>
      </c>
      <c r="X1443" t="str">
        <f t="shared" si="237"/>
        <v>12 1979</v>
      </c>
      <c r="AB1443" s="1"/>
    </row>
    <row r="1444" spans="1:28" x14ac:dyDescent="0.3">
      <c r="A1444">
        <v>481</v>
      </c>
      <c r="B1444">
        <v>3</v>
      </c>
      <c r="C1444">
        <f>RS_wells_scenario_1_bgw!C1444-RS_wells_baseline_bgw!C1444</f>
        <v>2580052.8619999886</v>
      </c>
      <c r="D1444">
        <f>RS_wells_scenario_1_bgw!D1444-RS_wells_baseline_bgw!D1444</f>
        <v>-31.678299999970477</v>
      </c>
      <c r="E1444">
        <f>RS_wells_scenario_1_bgw!E1444-RS_wells_baseline_bgw!E1444</f>
        <v>0</v>
      </c>
      <c r="F1444">
        <f>RS_wells_scenario_1_bgw!F1444-RS_wells_baseline_bgw!F1444</f>
        <v>0</v>
      </c>
      <c r="G1444">
        <f>RS_wells_scenario_1_bgw!G1444-RS_wells_baseline_bgw!G1444</f>
        <v>0</v>
      </c>
      <c r="H1444" s="19">
        <f>RS_wells_scenario_1_bgw!H1444-RS_wells_baseline_bgw!H1444</f>
        <v>212451.04450000077</v>
      </c>
      <c r="I1444">
        <f>RS_wells_scenario_1_bgw!I1444-RS_wells_baseline_bgw!I1444</f>
        <v>-1957785.6982000023</v>
      </c>
      <c r="J1444">
        <f>RS_wells_scenario_1_bgw!J1444-RS_wells_baseline_bgw!J1444</f>
        <v>263.36510000005364</v>
      </c>
      <c r="K1444">
        <f>RS_wells_scenario_1_bgw!K1444-RS_wells_baseline_bgw!K1444</f>
        <v>-51699.509999997914</v>
      </c>
      <c r="L1444">
        <f>RS_wells_scenario_1_bgw!L1444-RS_wells_baseline_bgw!L1444</f>
        <v>507291.42030000128</v>
      </c>
      <c r="M1444">
        <f>RS_wells_scenario_1_bgw!M1444-RS_wells_baseline_bgw!M1444</f>
        <v>0</v>
      </c>
      <c r="N1444">
        <f>RS_wells_scenario_1_bgw!N1444-RS_wells_baseline_bgw!N1444</f>
        <v>4397002.5028000027</v>
      </c>
      <c r="O1444">
        <v>10.145833333333334</v>
      </c>
      <c r="P1444">
        <f t="shared" si="233"/>
        <v>1979</v>
      </c>
      <c r="Q1444" s="2">
        <f t="shared" si="234"/>
        <v>29220.437499998574</v>
      </c>
      <c r="R1444">
        <f t="shared" si="235"/>
        <v>-95.866012790378051</v>
      </c>
      <c r="S1444">
        <f>I1444*$O1444/ref!$B$3</f>
        <v>-456.00016979616294</v>
      </c>
      <c r="T1444">
        <f>K1444*$O1444/ref!$B$3</f>
        <v>-12.041657756542214</v>
      </c>
      <c r="U1444">
        <f>L1444*$O1444/ref!$B$3</f>
        <v>118.15643254806618</v>
      </c>
      <c r="V1444">
        <f>N1444*$O1444/ref!$B$3</f>
        <v>1024.1334839223682</v>
      </c>
      <c r="W1444">
        <f t="shared" si="236"/>
        <v>12</v>
      </c>
      <c r="X1444" t="str">
        <f t="shared" si="237"/>
        <v>12 1979</v>
      </c>
      <c r="AB1444" s="1"/>
    </row>
    <row r="1445" spans="1:28" x14ac:dyDescent="0.3">
      <c r="A1445">
        <v>482</v>
      </c>
      <c r="B1445">
        <v>1</v>
      </c>
      <c r="C1445">
        <f>RS_wells_scenario_1_bgw!C1445-RS_wells_baseline_bgw!C1445</f>
        <v>2539997.1669000089</v>
      </c>
      <c r="D1445">
        <f>RS_wells_scenario_1_bgw!D1445-RS_wells_baseline_bgw!D1445</f>
        <v>-31.805300000007264</v>
      </c>
      <c r="E1445">
        <f>RS_wells_scenario_1_bgw!E1445-RS_wells_baseline_bgw!E1445</f>
        <v>0</v>
      </c>
      <c r="F1445">
        <f>RS_wells_scenario_1_bgw!F1445-RS_wells_baseline_bgw!F1445</f>
        <v>0</v>
      </c>
      <c r="G1445">
        <f>RS_wells_scenario_1_bgw!G1445-RS_wells_baseline_bgw!G1445</f>
        <v>0</v>
      </c>
      <c r="H1445" s="19">
        <f>RS_wells_scenario_1_bgw!H1445-RS_wells_baseline_bgw!H1445</f>
        <v>251491.61869999766</v>
      </c>
      <c r="I1445">
        <f>RS_wells_scenario_1_bgw!I1445-RS_wells_baseline_bgw!I1445</f>
        <v>-1678581.4052000046</v>
      </c>
      <c r="J1445">
        <f>RS_wells_scenario_1_bgw!J1445-RS_wells_baseline_bgw!J1445</f>
        <v>262.29389999993145</v>
      </c>
      <c r="K1445">
        <f>RS_wells_scenario_1_bgw!K1445-RS_wells_baseline_bgw!K1445</f>
        <v>-59561.780000001192</v>
      </c>
      <c r="L1445">
        <f>RS_wells_scenario_1_bgw!L1445-RS_wells_baseline_bgw!L1445</f>
        <v>10500.245999999985</v>
      </c>
      <c r="M1445">
        <f>RS_wells_scenario_1_bgw!M1445-RS_wells_baseline_bgw!M1445</f>
        <v>0</v>
      </c>
      <c r="N1445">
        <f>RS_wells_scenario_1_bgw!N1445-RS_wells_baseline_bgw!N1445</f>
        <v>4399842.1714999974</v>
      </c>
      <c r="O1445">
        <v>10.145833333333334</v>
      </c>
      <c r="P1445">
        <f t="shared" si="233"/>
        <v>1980</v>
      </c>
      <c r="Q1445" s="2">
        <f t="shared" si="234"/>
        <v>29230.583333331906</v>
      </c>
      <c r="R1445">
        <f t="shared" si="235"/>
        <v>-95.036667876288647</v>
      </c>
      <c r="S1445">
        <f>I1445*$O1445/ref!$B$3</f>
        <v>-390.96894337905678</v>
      </c>
      <c r="T1445">
        <f>K1445*$O1445/ref!$B$3</f>
        <v>-13.872908469161588</v>
      </c>
      <c r="U1445">
        <f>L1445*$O1445/ref!$B$3</f>
        <v>2.445678279958674</v>
      </c>
      <c r="V1445">
        <f>N1445*$O1445/ref!$B$3</f>
        <v>1024.7948890039117</v>
      </c>
      <c r="W1445">
        <f t="shared" si="236"/>
        <v>1</v>
      </c>
      <c r="X1445" t="str">
        <f t="shared" si="237"/>
        <v>1 1980</v>
      </c>
      <c r="AB1445" s="1"/>
    </row>
    <row r="1446" spans="1:28" x14ac:dyDescent="0.3">
      <c r="A1446">
        <v>482</v>
      </c>
      <c r="B1446">
        <v>2</v>
      </c>
      <c r="C1446">
        <f>RS_wells_scenario_1_bgw!C1446-RS_wells_baseline_bgw!C1446</f>
        <v>2600720.9440000057</v>
      </c>
      <c r="D1446">
        <f>RS_wells_scenario_1_bgw!D1446-RS_wells_baseline_bgw!D1446</f>
        <v>-31.934299999964423</v>
      </c>
      <c r="E1446">
        <f>RS_wells_scenario_1_bgw!E1446-RS_wells_baseline_bgw!E1446</f>
        <v>0</v>
      </c>
      <c r="F1446">
        <f>RS_wells_scenario_1_bgw!F1446-RS_wells_baseline_bgw!F1446</f>
        <v>0</v>
      </c>
      <c r="G1446">
        <f>RS_wells_scenario_1_bgw!G1446-RS_wells_baseline_bgw!G1446</f>
        <v>0</v>
      </c>
      <c r="H1446" s="19">
        <f>RS_wells_scenario_1_bgw!H1446-RS_wells_baseline_bgw!H1446</f>
        <v>221870.79930000007</v>
      </c>
      <c r="I1446">
        <f>RS_wells_scenario_1_bgw!I1446-RS_wells_baseline_bgw!I1446</f>
        <v>-1584663.8361999989</v>
      </c>
      <c r="J1446">
        <f>RS_wells_scenario_1_bgw!J1446-RS_wells_baseline_bgw!J1446</f>
        <v>261.35329999960959</v>
      </c>
      <c r="K1446">
        <f>RS_wells_scenario_1_bgw!K1446-RS_wells_baseline_bgw!K1446</f>
        <v>-59561.780000001192</v>
      </c>
      <c r="L1446">
        <f>RS_wells_scenario_1_bgw!L1446-RS_wells_baseline_bgw!L1446</f>
        <v>10418.422300000035</v>
      </c>
      <c r="M1446">
        <f>RS_wells_scenario_1_bgw!M1446-RS_wells_baseline_bgw!M1446</f>
        <v>0</v>
      </c>
      <c r="N1446">
        <f>RS_wells_scenario_1_bgw!N1446-RS_wells_baseline_bgw!N1446</f>
        <v>4374285.7953999937</v>
      </c>
      <c r="O1446">
        <v>10.145833333333334</v>
      </c>
      <c r="P1446">
        <f t="shared" si="233"/>
        <v>1980</v>
      </c>
      <c r="Q1446" s="2">
        <f t="shared" si="234"/>
        <v>29240.729166665238</v>
      </c>
      <c r="R1446">
        <f t="shared" si="235"/>
        <v>-95.129782270332043</v>
      </c>
      <c r="S1446">
        <f>I1446*$O1446/ref!$B$3</f>
        <v>-369.09401220031731</v>
      </c>
      <c r="T1446">
        <f>K1446*$O1446/ref!$B$3</f>
        <v>-13.872908469161588</v>
      </c>
      <c r="U1446">
        <f>L1446*$O1446/ref!$B$3</f>
        <v>2.4266202078072472</v>
      </c>
      <c r="V1446">
        <f>N1446*$O1446/ref!$B$3</f>
        <v>1018.8423928488469</v>
      </c>
      <c r="W1446">
        <f t="shared" si="236"/>
        <v>1</v>
      </c>
      <c r="X1446" t="str">
        <f t="shared" si="237"/>
        <v>1 1980</v>
      </c>
      <c r="AB1446" s="1"/>
    </row>
    <row r="1447" spans="1:28" x14ac:dyDescent="0.3">
      <c r="A1447">
        <v>482</v>
      </c>
      <c r="B1447">
        <v>3</v>
      </c>
      <c r="C1447">
        <f>RS_wells_scenario_1_bgw!C1447-RS_wells_baseline_bgw!C1447</f>
        <v>2644196.2856000066</v>
      </c>
      <c r="D1447">
        <f>RS_wells_scenario_1_bgw!D1447-RS_wells_baseline_bgw!D1447</f>
        <v>-32.059699999983422</v>
      </c>
      <c r="E1447">
        <f>RS_wells_scenario_1_bgw!E1447-RS_wells_baseline_bgw!E1447</f>
        <v>0</v>
      </c>
      <c r="F1447">
        <f>RS_wells_scenario_1_bgw!F1447-RS_wells_baseline_bgw!F1447</f>
        <v>0</v>
      </c>
      <c r="G1447">
        <f>RS_wells_scenario_1_bgw!G1447-RS_wells_baseline_bgw!G1447</f>
        <v>0</v>
      </c>
      <c r="H1447" s="19">
        <f>RS_wells_scenario_1_bgw!H1447-RS_wells_baseline_bgw!H1447</f>
        <v>230172.89559999853</v>
      </c>
      <c r="I1447">
        <f>RS_wells_scenario_1_bgw!I1447-RS_wells_baseline_bgw!I1447</f>
        <v>-1309636.1828999966</v>
      </c>
      <c r="J1447">
        <f>RS_wells_scenario_1_bgw!J1447-RS_wells_baseline_bgw!J1447</f>
        <v>260.54039999935776</v>
      </c>
      <c r="K1447">
        <f>RS_wells_scenario_1_bgw!K1447-RS_wells_baseline_bgw!K1447</f>
        <v>-59561.780000001192</v>
      </c>
      <c r="L1447">
        <f>RS_wells_scenario_1_bgw!L1447-RS_wells_baseline_bgw!L1447</f>
        <v>10474.555800000031</v>
      </c>
      <c r="M1447">
        <f>RS_wells_scenario_1_bgw!M1447-RS_wells_baseline_bgw!M1447</f>
        <v>0</v>
      </c>
      <c r="N1447">
        <f>RS_wells_scenario_1_bgw!N1447-RS_wells_baseline_bgw!N1447</f>
        <v>4343212.0736999959</v>
      </c>
      <c r="O1447">
        <v>10.145833333333334</v>
      </c>
      <c r="P1447">
        <f t="shared" si="233"/>
        <v>1980</v>
      </c>
      <c r="Q1447" s="2">
        <f t="shared" si="234"/>
        <v>29250.87499999857</v>
      </c>
      <c r="R1447">
        <f t="shared" si="235"/>
        <v>-94.227701674684937</v>
      </c>
      <c r="S1447">
        <f>I1447*$O1447/ref!$B$3</f>
        <v>-305.03559318196091</v>
      </c>
      <c r="T1447">
        <f>K1447*$O1447/ref!$B$3</f>
        <v>-13.872908469161588</v>
      </c>
      <c r="U1447">
        <f>L1447*$O1447/ref!$B$3</f>
        <v>2.4396946140381157</v>
      </c>
      <c r="V1447">
        <f>N1447*$O1447/ref!$B$3</f>
        <v>1011.6048170587974</v>
      </c>
      <c r="W1447">
        <f t="shared" si="236"/>
        <v>1</v>
      </c>
      <c r="X1447" t="str">
        <f t="shared" si="237"/>
        <v>1 1980</v>
      </c>
      <c r="AB1447" s="1"/>
    </row>
    <row r="1448" spans="1:28" x14ac:dyDescent="0.3">
      <c r="A1448">
        <v>483</v>
      </c>
      <c r="B1448">
        <v>1</v>
      </c>
      <c r="C1448">
        <f>RS_wells_scenario_1_bgw!C1448-RS_wells_baseline_bgw!C1448</f>
        <v>2763553.4525000006</v>
      </c>
      <c r="D1448">
        <f>RS_wells_scenario_1_bgw!D1448-RS_wells_baseline_bgw!D1448</f>
        <v>-32.192399999999907</v>
      </c>
      <c r="E1448">
        <f>RS_wells_scenario_1_bgw!E1448-RS_wells_baseline_bgw!E1448</f>
        <v>0</v>
      </c>
      <c r="F1448">
        <f>RS_wells_scenario_1_bgw!F1448-RS_wells_baseline_bgw!F1448</f>
        <v>0</v>
      </c>
      <c r="G1448">
        <f>RS_wells_scenario_1_bgw!G1448-RS_wells_baseline_bgw!G1448</f>
        <v>0</v>
      </c>
      <c r="H1448" s="19">
        <f>RS_wells_scenario_1_bgw!H1448-RS_wells_baseline_bgw!H1448</f>
        <v>194867.2071999982</v>
      </c>
      <c r="I1448">
        <f>RS_wells_scenario_1_bgw!I1448-RS_wells_baseline_bgw!I1448</f>
        <v>-1402986.6944999993</v>
      </c>
      <c r="J1448">
        <f>RS_wells_scenario_1_bgw!J1448-RS_wells_baseline_bgw!J1448</f>
        <v>259.81039999984205</v>
      </c>
      <c r="K1448">
        <f>RS_wells_scenario_1_bgw!K1448-RS_wells_baseline_bgw!K1448</f>
        <v>-59561.780000001192</v>
      </c>
      <c r="L1448">
        <f>RS_wells_scenario_1_bgw!L1448-RS_wells_baseline_bgw!L1448</f>
        <v>206801.83039999986</v>
      </c>
      <c r="M1448">
        <f>RS_wells_scenario_1_bgw!M1448-RS_wells_baseline_bgw!M1448</f>
        <v>0</v>
      </c>
      <c r="N1448">
        <f>RS_wells_scenario_1_bgw!N1448-RS_wells_baseline_bgw!N1448</f>
        <v>4281360.9001000077</v>
      </c>
      <c r="O1448">
        <v>10.145833333333334</v>
      </c>
      <c r="P1448">
        <f t="shared" si="233"/>
        <v>1980</v>
      </c>
      <c r="Q1448" s="2">
        <f t="shared" si="234"/>
        <v>29261.020833331902</v>
      </c>
      <c r="R1448">
        <f t="shared" si="235"/>
        <v>-93.61955768384901</v>
      </c>
      <c r="S1448">
        <f>I1448*$O1448/ref!$B$3</f>
        <v>-326.77844745824706</v>
      </c>
      <c r="T1448">
        <f>K1448*$O1448/ref!$B$3</f>
        <v>-13.872908469161588</v>
      </c>
      <c r="U1448">
        <f>L1448*$O1448/ref!$B$3</f>
        <v>48.167513872053838</v>
      </c>
      <c r="V1448">
        <f>N1448*$O1448/ref!$B$3</f>
        <v>997.19867153959285</v>
      </c>
      <c r="W1448">
        <f t="shared" si="236"/>
        <v>2</v>
      </c>
      <c r="X1448" t="str">
        <f t="shared" si="237"/>
        <v>2 1980</v>
      </c>
      <c r="AB1448" s="1"/>
    </row>
    <row r="1449" spans="1:28" x14ac:dyDescent="0.3">
      <c r="A1449">
        <v>483</v>
      </c>
      <c r="B1449">
        <v>2</v>
      </c>
      <c r="C1449">
        <f>RS_wells_scenario_1_bgw!C1449-RS_wells_baseline_bgw!C1449</f>
        <v>2785756.6919</v>
      </c>
      <c r="D1449">
        <f>RS_wells_scenario_1_bgw!D1449-RS_wells_baseline_bgw!D1449</f>
        <v>-32.32670000003418</v>
      </c>
      <c r="E1449">
        <f>RS_wells_scenario_1_bgw!E1449-RS_wells_baseline_bgw!E1449</f>
        <v>0</v>
      </c>
      <c r="F1449">
        <f>RS_wells_scenario_1_bgw!F1449-RS_wells_baseline_bgw!F1449</f>
        <v>0</v>
      </c>
      <c r="G1449">
        <f>RS_wells_scenario_1_bgw!G1449-RS_wells_baseline_bgw!G1449</f>
        <v>0</v>
      </c>
      <c r="H1449" s="19">
        <f>RS_wells_scenario_1_bgw!H1449-RS_wells_baseline_bgw!H1449</f>
        <v>209775.57539999485</v>
      </c>
      <c r="I1449">
        <f>RS_wells_scenario_1_bgw!I1449-RS_wells_baseline_bgw!I1449</f>
        <v>-1381474.322800003</v>
      </c>
      <c r="J1449">
        <f>RS_wells_scenario_1_bgw!J1449-RS_wells_baseline_bgw!J1449</f>
        <v>259.19159999955446</v>
      </c>
      <c r="K1449">
        <f>RS_wells_scenario_1_bgw!K1449-RS_wells_baseline_bgw!K1449</f>
        <v>-59561.780000001192</v>
      </c>
      <c r="L1449">
        <f>RS_wells_scenario_1_bgw!L1449-RS_wells_baseline_bgw!L1449</f>
        <v>205947.09959999984</v>
      </c>
      <c r="M1449">
        <f>RS_wells_scenario_1_bgw!M1449-RS_wells_baseline_bgw!M1449</f>
        <v>0</v>
      </c>
      <c r="N1449">
        <f>RS_wells_scenario_1_bgw!N1449-RS_wells_baseline_bgw!N1449</f>
        <v>4225685.6986000091</v>
      </c>
      <c r="O1449">
        <v>10.145833333333334</v>
      </c>
      <c r="P1449">
        <f t="shared" si="233"/>
        <v>1980</v>
      </c>
      <c r="Q1449" s="2">
        <f t="shared" si="234"/>
        <v>29271.166666665235</v>
      </c>
      <c r="R1449">
        <f t="shared" si="235"/>
        <v>-92.00252286827066</v>
      </c>
      <c r="S1449">
        <f>I1449*$O1449/ref!$B$3</f>
        <v>-321.76786578072466</v>
      </c>
      <c r="T1449">
        <f>K1449*$O1449/ref!$B$3</f>
        <v>-13.872908469161588</v>
      </c>
      <c r="U1449">
        <f>L1449*$O1449/ref!$B$3</f>
        <v>47.968433150252487</v>
      </c>
      <c r="V1449">
        <f>N1449*$O1449/ref!$B$3</f>
        <v>984.23101049233071</v>
      </c>
      <c r="W1449">
        <f t="shared" si="236"/>
        <v>2</v>
      </c>
      <c r="X1449" t="str">
        <f t="shared" si="237"/>
        <v>2 1980</v>
      </c>
      <c r="AB1449" s="1"/>
    </row>
    <row r="1450" spans="1:28" x14ac:dyDescent="0.3">
      <c r="A1450">
        <v>483</v>
      </c>
      <c r="B1450">
        <v>3</v>
      </c>
      <c r="C1450">
        <f>RS_wells_scenario_1_bgw!C1450-RS_wells_baseline_bgw!C1450</f>
        <v>2809644.8523000032</v>
      </c>
      <c r="D1450">
        <f>RS_wells_scenario_1_bgw!D1450-RS_wells_baseline_bgw!D1450</f>
        <v>-32.462400000018533</v>
      </c>
      <c r="E1450">
        <f>RS_wells_scenario_1_bgw!E1450-RS_wells_baseline_bgw!E1450</f>
        <v>0</v>
      </c>
      <c r="F1450">
        <f>RS_wells_scenario_1_bgw!F1450-RS_wells_baseline_bgw!F1450</f>
        <v>0</v>
      </c>
      <c r="G1450">
        <f>RS_wells_scenario_1_bgw!G1450-RS_wells_baseline_bgw!G1450</f>
        <v>0</v>
      </c>
      <c r="H1450" s="19">
        <f>RS_wells_scenario_1_bgw!H1450-RS_wells_baseline_bgw!H1450</f>
        <v>215452.81980000436</v>
      </c>
      <c r="I1450">
        <f>RS_wells_scenario_1_bgw!I1450-RS_wells_baseline_bgw!I1450</f>
        <v>-1273341.3034000024</v>
      </c>
      <c r="J1450">
        <f>RS_wells_scenario_1_bgw!J1450-RS_wells_baseline_bgw!J1450</f>
        <v>258.69519999995828</v>
      </c>
      <c r="K1450">
        <f>RS_wells_scenario_1_bgw!K1450-RS_wells_baseline_bgw!K1450</f>
        <v>-59561.780000001192</v>
      </c>
      <c r="L1450">
        <f>RS_wells_scenario_1_bgw!L1450-RS_wells_baseline_bgw!L1450</f>
        <v>204723.05799999973</v>
      </c>
      <c r="M1450">
        <f>RS_wells_scenario_1_bgw!M1450-RS_wells_baseline_bgw!M1450</f>
        <v>0</v>
      </c>
      <c r="N1450">
        <f>RS_wells_scenario_1_bgw!N1450-RS_wells_baseline_bgw!N1450</f>
        <v>4172729.1532000005</v>
      </c>
      <c r="O1450">
        <v>10.145833333333334</v>
      </c>
      <c r="P1450">
        <f t="shared" si="233"/>
        <v>1980</v>
      </c>
      <c r="Q1450" s="2">
        <f t="shared" si="234"/>
        <v>29281.312499998567</v>
      </c>
      <c r="R1450">
        <f t="shared" si="235"/>
        <v>-90.659251624283996</v>
      </c>
      <c r="S1450">
        <f>I1450*$O1450/ref!$B$3</f>
        <v>-296.58192471868358</v>
      </c>
      <c r="T1450">
        <f>K1450*$O1450/ref!$B$3</f>
        <v>-13.872908469161588</v>
      </c>
      <c r="U1450">
        <f>L1450*$O1450/ref!$B$3</f>
        <v>47.683333929254609</v>
      </c>
      <c r="V1450">
        <f>N1450*$O1450/ref!$B$3</f>
        <v>971.89656872149533</v>
      </c>
      <c r="W1450">
        <f t="shared" si="236"/>
        <v>2</v>
      </c>
      <c r="X1450" t="str">
        <f t="shared" si="237"/>
        <v>2 1980</v>
      </c>
      <c r="AB1450" s="1"/>
    </row>
    <row r="1451" spans="1:28" x14ac:dyDescent="0.3">
      <c r="A1451">
        <v>484</v>
      </c>
      <c r="B1451">
        <v>1</v>
      </c>
      <c r="C1451">
        <f>RS_wells_scenario_1_bgw!C1451-RS_wells_baseline_bgw!C1451</f>
        <v>-445175.93859999999</v>
      </c>
      <c r="D1451">
        <f>RS_wells_scenario_1_bgw!D1451-RS_wells_baseline_bgw!D1451</f>
        <v>-32.599800000025425</v>
      </c>
      <c r="E1451">
        <f>RS_wells_scenario_1_bgw!E1451-RS_wells_baseline_bgw!E1451</f>
        <v>0</v>
      </c>
      <c r="F1451">
        <f>RS_wells_scenario_1_bgw!F1451-RS_wells_baseline_bgw!F1451</f>
        <v>0</v>
      </c>
      <c r="G1451">
        <f>RS_wells_scenario_1_bgw!G1451-RS_wells_baseline_bgw!G1451</f>
        <v>0</v>
      </c>
      <c r="H1451" s="19">
        <f>RS_wells_scenario_1_bgw!H1451-RS_wells_baseline_bgw!H1451</f>
        <v>118429.07019999623</v>
      </c>
      <c r="I1451">
        <f>RS_wells_scenario_1_bgw!I1451-RS_wells_baseline_bgw!I1451</f>
        <v>-4435080.9610999823</v>
      </c>
      <c r="J1451">
        <f>RS_wells_scenario_1_bgw!J1451-RS_wells_baseline_bgw!J1451</f>
        <v>258.29710000008345</v>
      </c>
      <c r="K1451">
        <f>RS_wells_scenario_1_bgw!K1451-RS_wells_baseline_bgw!K1451</f>
        <v>-59561.780000001192</v>
      </c>
      <c r="L1451">
        <f>RS_wells_scenario_1_bgw!L1451-RS_wells_baseline_bgw!L1451</f>
        <v>185.53850000000239</v>
      </c>
      <c r="M1451">
        <f>RS_wells_scenario_1_bgw!M1451-RS_wells_baseline_bgw!M1451</f>
        <v>0</v>
      </c>
      <c r="N1451">
        <f>RS_wells_scenario_1_bgw!N1451-RS_wells_baseline_bgw!N1451</f>
        <v>4191394.4046999961</v>
      </c>
      <c r="O1451">
        <v>10.145833333333334</v>
      </c>
      <c r="P1451">
        <f t="shared" si="233"/>
        <v>1980</v>
      </c>
      <c r="Q1451" s="2">
        <f t="shared" si="234"/>
        <v>29291.458333331899</v>
      </c>
      <c r="R1451">
        <f t="shared" si="235"/>
        <v>-93.309629656357387</v>
      </c>
      <c r="S1451">
        <f>I1451*$O1451/ref!$B$3</f>
        <v>-1033.0025769320532</v>
      </c>
      <c r="T1451">
        <f>K1451*$O1451/ref!$B$3</f>
        <v>-13.872908469161588</v>
      </c>
      <c r="U1451">
        <f>L1451*$O1451/ref!$B$3</f>
        <v>4.3214937968702731E-2</v>
      </c>
      <c r="V1451">
        <f>N1451*$O1451/ref!$B$3</f>
        <v>976.24400974178241</v>
      </c>
      <c r="W1451">
        <f t="shared" si="236"/>
        <v>3</v>
      </c>
      <c r="X1451" t="str">
        <f t="shared" si="237"/>
        <v>3 1980</v>
      </c>
      <c r="AB1451" s="1"/>
    </row>
    <row r="1452" spans="1:28" x14ac:dyDescent="0.3">
      <c r="A1452">
        <v>484</v>
      </c>
      <c r="B1452">
        <v>2</v>
      </c>
      <c r="C1452">
        <f>RS_wells_scenario_1_bgw!C1452-RS_wells_baseline_bgw!C1452</f>
        <v>-497198.30540000275</v>
      </c>
      <c r="D1452">
        <f>RS_wells_scenario_1_bgw!D1452-RS_wells_baseline_bgw!D1452</f>
        <v>-32.738699999987148</v>
      </c>
      <c r="E1452">
        <f>RS_wells_scenario_1_bgw!E1452-RS_wells_baseline_bgw!E1452</f>
        <v>0</v>
      </c>
      <c r="F1452">
        <f>RS_wells_scenario_1_bgw!F1452-RS_wells_baseline_bgw!F1452</f>
        <v>0</v>
      </c>
      <c r="G1452">
        <f>RS_wells_scenario_1_bgw!G1452-RS_wells_baseline_bgw!G1452</f>
        <v>0</v>
      </c>
      <c r="H1452" s="19">
        <f>RS_wells_scenario_1_bgw!H1452-RS_wells_baseline_bgw!H1452</f>
        <v>59841.432799994946</v>
      </c>
      <c r="I1452">
        <f>RS_wells_scenario_1_bgw!I1452-RS_wells_baseline_bgw!I1452</f>
        <v>-4430759.7064999938</v>
      </c>
      <c r="J1452">
        <f>RS_wells_scenario_1_bgw!J1452-RS_wells_baseline_bgw!J1452</f>
        <v>257.98450000025332</v>
      </c>
      <c r="K1452">
        <f>RS_wells_scenario_1_bgw!K1452-RS_wells_baseline_bgw!K1452</f>
        <v>-59561.780000001192</v>
      </c>
      <c r="L1452">
        <f>RS_wells_scenario_1_bgw!L1452-RS_wells_baseline_bgw!L1452</f>
        <v>187.69539999999688</v>
      </c>
      <c r="M1452">
        <f>RS_wells_scenario_1_bgw!M1452-RS_wells_baseline_bgw!M1452</f>
        <v>0</v>
      </c>
      <c r="N1452">
        <f>RS_wells_scenario_1_bgw!N1452-RS_wells_baseline_bgw!N1452</f>
        <v>4197195.4917999953</v>
      </c>
      <c r="O1452">
        <v>10.145833333333334</v>
      </c>
      <c r="P1452">
        <f t="shared" si="233"/>
        <v>1980</v>
      </c>
      <c r="Q1452" s="2">
        <f t="shared" si="234"/>
        <v>29301.604166665231</v>
      </c>
      <c r="R1452">
        <f t="shared" si="235"/>
        <v>-94.784743619702184</v>
      </c>
      <c r="S1452">
        <f>I1452*$O1452/ref!$B$3</f>
        <v>-1031.9960863681786</v>
      </c>
      <c r="T1452">
        <f>K1452*$O1452/ref!$B$3</f>
        <v>-13.872908469161588</v>
      </c>
      <c r="U1452">
        <f>L1452*$O1452/ref!$B$3</f>
        <v>4.3717315101774602E-2</v>
      </c>
      <c r="V1452">
        <f>N1452*$O1452/ref!$B$3</f>
        <v>977.59517739258013</v>
      </c>
      <c r="W1452">
        <f t="shared" si="236"/>
        <v>3</v>
      </c>
      <c r="X1452" t="str">
        <f t="shared" si="237"/>
        <v>3 1980</v>
      </c>
      <c r="AB1452" s="1"/>
    </row>
    <row r="1453" spans="1:28" x14ac:dyDescent="0.3">
      <c r="A1453">
        <v>484</v>
      </c>
      <c r="B1453">
        <v>3</v>
      </c>
      <c r="C1453">
        <f>RS_wells_scenario_1_bgw!C1453-RS_wells_baseline_bgw!C1453</f>
        <v>-477467.5279000029</v>
      </c>
      <c r="D1453">
        <f>RS_wells_scenario_1_bgw!D1453-RS_wells_baseline_bgw!D1453</f>
        <v>-32.879000000015367</v>
      </c>
      <c r="E1453">
        <f>RS_wells_scenario_1_bgw!E1453-RS_wells_baseline_bgw!E1453</f>
        <v>0</v>
      </c>
      <c r="F1453">
        <f>RS_wells_scenario_1_bgw!F1453-RS_wells_baseline_bgw!F1453</f>
        <v>0</v>
      </c>
      <c r="G1453">
        <f>RS_wells_scenario_1_bgw!G1453-RS_wells_baseline_bgw!G1453</f>
        <v>0</v>
      </c>
      <c r="H1453" s="19">
        <f>RS_wells_scenario_1_bgw!H1453-RS_wells_baseline_bgw!H1453</f>
        <v>133933.81710000336</v>
      </c>
      <c r="I1453">
        <f>RS_wells_scenario_1_bgw!I1453-RS_wells_baseline_bgw!I1453</f>
        <v>-4519813.0265000165</v>
      </c>
      <c r="J1453">
        <f>RS_wells_scenario_1_bgw!J1453-RS_wells_baseline_bgw!J1453</f>
        <v>257.75219999998808</v>
      </c>
      <c r="K1453">
        <f>RS_wells_scenario_1_bgw!K1453-RS_wells_baseline_bgw!K1453</f>
        <v>-59561.780000001192</v>
      </c>
      <c r="L1453">
        <f>RS_wells_scenario_1_bgw!L1453-RS_wells_baseline_bgw!L1453</f>
        <v>189.27440000000206</v>
      </c>
      <c r="M1453">
        <f>RS_wells_scenario_1_bgw!M1453-RS_wells_baseline_bgw!M1453</f>
        <v>0</v>
      </c>
      <c r="N1453">
        <f>RS_wells_scenario_1_bgw!N1453-RS_wells_baseline_bgw!N1453</f>
        <v>4191087.5375999957</v>
      </c>
      <c r="O1453">
        <v>10.145833333333334</v>
      </c>
      <c r="P1453">
        <f t="shared" si="233"/>
        <v>1980</v>
      </c>
      <c r="Q1453" s="2">
        <f t="shared" si="234"/>
        <v>29311.749999998563</v>
      </c>
      <c r="R1453">
        <f t="shared" si="235"/>
        <v>-92.947393367697416</v>
      </c>
      <c r="S1453">
        <f>I1453*$O1453/ref!$B$3</f>
        <v>-1052.7380547451351</v>
      </c>
      <c r="T1453">
        <f>K1453*$O1453/ref!$B$3</f>
        <v>-13.872908469161588</v>
      </c>
      <c r="U1453">
        <f>L1453*$O1453/ref!$B$3</f>
        <v>4.4085089914294939E-2</v>
      </c>
      <c r="V1453">
        <f>N1453*$O1453/ref!$B$3</f>
        <v>976.17253539715239</v>
      </c>
      <c r="W1453">
        <f t="shared" si="236"/>
        <v>3</v>
      </c>
      <c r="X1453" t="str">
        <f t="shared" si="237"/>
        <v>3 1980</v>
      </c>
      <c r="AB1453" s="1"/>
    </row>
    <row r="1454" spans="1:28" x14ac:dyDescent="0.3">
      <c r="A1454">
        <v>485</v>
      </c>
      <c r="B1454">
        <v>1</v>
      </c>
      <c r="C1454">
        <f>RS_wells_scenario_1_bgw!C1454-RS_wells_baseline_bgw!C1454</f>
        <v>-800923.98530000448</v>
      </c>
      <c r="D1454">
        <f>RS_wells_scenario_1_bgw!D1454-RS_wells_baseline_bgw!D1454</f>
        <v>-32.984800000034738</v>
      </c>
      <c r="E1454">
        <f>RS_wells_scenario_1_bgw!E1454-RS_wells_baseline_bgw!E1454</f>
        <v>-2034868.8999999985</v>
      </c>
      <c r="F1454">
        <f>RS_wells_scenario_1_bgw!F1454-RS_wells_baseline_bgw!F1454</f>
        <v>0</v>
      </c>
      <c r="G1454">
        <f>RS_wells_scenario_1_bgw!G1454-RS_wells_baseline_bgw!G1454</f>
        <v>0</v>
      </c>
      <c r="H1454" s="19">
        <f>RS_wells_scenario_1_bgw!H1454-RS_wells_baseline_bgw!H1454</f>
        <v>214724.73710000515</v>
      </c>
      <c r="I1454">
        <f>RS_wells_scenario_1_bgw!I1454-RS_wells_baseline_bgw!I1454</f>
        <v>-258866.96399999782</v>
      </c>
      <c r="J1454">
        <f>RS_wells_scenario_1_bgw!J1454-RS_wells_baseline_bgw!J1454</f>
        <v>256.46870000008494</v>
      </c>
      <c r="K1454">
        <f>RS_wells_scenario_1_bgw!K1454-RS_wells_baseline_bgw!K1454</f>
        <v>-9009120.200000003</v>
      </c>
      <c r="L1454">
        <f>RS_wells_scenario_1_bgw!L1454-RS_wells_baseline_bgw!L1454</f>
        <v>2764365.0919999927</v>
      </c>
      <c r="M1454">
        <f>RS_wells_scenario_1_bgw!M1454-RS_wells_baseline_bgw!M1454</f>
        <v>0</v>
      </c>
      <c r="N1454">
        <f>RS_wells_scenario_1_bgw!N1454-RS_wells_baseline_bgw!N1454</f>
        <v>3890750.1150999963</v>
      </c>
      <c r="O1454">
        <v>10.145833333333334</v>
      </c>
      <c r="P1454">
        <f t="shared" si="233"/>
        <v>1980</v>
      </c>
      <c r="Q1454" s="2">
        <f t="shared" si="234"/>
        <v>29321.895833331895</v>
      </c>
      <c r="R1454">
        <f t="shared" si="235"/>
        <v>-84.215930767468294</v>
      </c>
      <c r="S1454">
        <f>I1454*$O1454/ref!$B$3</f>
        <v>-60.294331318870015</v>
      </c>
      <c r="T1454">
        <f>K1454*$O1454/ref!$B$3</f>
        <v>-2098.3707995676468</v>
      </c>
      <c r="U1454">
        <f>L1454*$O1454/ref!$B$3</f>
        <v>643.8656449934939</v>
      </c>
      <c r="V1454">
        <f>N1454*$O1454/ref!$B$3</f>
        <v>906.21905898650243</v>
      </c>
      <c r="W1454">
        <f t="shared" si="236"/>
        <v>4</v>
      </c>
      <c r="X1454" t="str">
        <f t="shared" si="237"/>
        <v>4 1980</v>
      </c>
      <c r="AB1454" s="1"/>
    </row>
    <row r="1455" spans="1:28" x14ac:dyDescent="0.3">
      <c r="A1455">
        <v>485</v>
      </c>
      <c r="B1455">
        <v>2</v>
      </c>
      <c r="C1455">
        <f>RS_wells_scenario_1_bgw!C1455-RS_wells_baseline_bgw!C1455</f>
        <v>-857300.0911000073</v>
      </c>
      <c r="D1455">
        <f>RS_wells_scenario_1_bgw!D1455-RS_wells_baseline_bgw!D1455</f>
        <v>-33.09409999998752</v>
      </c>
      <c r="E1455">
        <f>RS_wells_scenario_1_bgw!E1455-RS_wells_baseline_bgw!E1455</f>
        <v>-2034868.8999999985</v>
      </c>
      <c r="F1455">
        <f>RS_wells_scenario_1_bgw!F1455-RS_wells_baseline_bgw!F1455</f>
        <v>0</v>
      </c>
      <c r="G1455">
        <f>RS_wells_scenario_1_bgw!G1455-RS_wells_baseline_bgw!G1455</f>
        <v>0</v>
      </c>
      <c r="H1455" s="19">
        <f>RS_wells_scenario_1_bgw!H1455-RS_wells_baseline_bgw!H1455</f>
        <v>116124.94979999959</v>
      </c>
      <c r="I1455">
        <f>RS_wells_scenario_1_bgw!I1455-RS_wells_baseline_bgw!I1455</f>
        <v>-112320.30939999968</v>
      </c>
      <c r="J1455">
        <f>RS_wells_scenario_1_bgw!J1455-RS_wells_baseline_bgw!J1455</f>
        <v>255.36959999985993</v>
      </c>
      <c r="K1455">
        <f>RS_wells_scenario_1_bgw!K1455-RS_wells_baseline_bgw!K1455</f>
        <v>-9009120.200000003</v>
      </c>
      <c r="L1455">
        <f>RS_wells_scenario_1_bgw!L1455-RS_wells_baseline_bgw!L1455</f>
        <v>2670895.759100005</v>
      </c>
      <c r="M1455">
        <f>RS_wells_scenario_1_bgw!M1455-RS_wells_baseline_bgw!M1455</f>
        <v>0</v>
      </c>
      <c r="N1455">
        <f>RS_wells_scenario_1_bgw!N1455-RS_wells_baseline_bgw!N1455</f>
        <v>3695269.9362000078</v>
      </c>
      <c r="O1455">
        <v>10.145833333333334</v>
      </c>
      <c r="P1455">
        <f t="shared" si="233"/>
        <v>1980</v>
      </c>
      <c r="Q1455" s="2">
        <f t="shared" si="234"/>
        <v>29332.041666665227</v>
      </c>
      <c r="R1455">
        <f t="shared" si="235"/>
        <v>-81.996448714776818</v>
      </c>
      <c r="S1455">
        <f>I1455*$O1455/ref!$B$3</f>
        <v>-26.161229089091602</v>
      </c>
      <c r="T1455">
        <f>K1455*$O1455/ref!$B$3</f>
        <v>-2098.3707995676468</v>
      </c>
      <c r="U1455">
        <f>L1455*$O1455/ref!$B$3</f>
        <v>622.09511530154884</v>
      </c>
      <c r="V1455">
        <f>N1455*$O1455/ref!$B$3</f>
        <v>860.68854211117048</v>
      </c>
      <c r="W1455">
        <f t="shared" si="236"/>
        <v>4</v>
      </c>
      <c r="X1455" t="str">
        <f t="shared" si="237"/>
        <v>4 1980</v>
      </c>
      <c r="AB1455" s="1"/>
    </row>
    <row r="1456" spans="1:28" x14ac:dyDescent="0.3">
      <c r="A1456">
        <v>485</v>
      </c>
      <c r="B1456">
        <v>3</v>
      </c>
      <c r="C1456">
        <f>RS_wells_scenario_1_bgw!C1456-RS_wells_baseline_bgw!C1456</f>
        <v>-931109.85699999332</v>
      </c>
      <c r="D1456">
        <f>RS_wells_scenario_1_bgw!D1456-RS_wells_baseline_bgw!D1456</f>
        <v>-33.212200000009034</v>
      </c>
      <c r="E1456">
        <f>RS_wells_scenario_1_bgw!E1456-RS_wells_baseline_bgw!E1456</f>
        <v>-2034868.8999999985</v>
      </c>
      <c r="F1456">
        <f>RS_wells_scenario_1_bgw!F1456-RS_wells_baseline_bgw!F1456</f>
        <v>0</v>
      </c>
      <c r="G1456">
        <f>RS_wells_scenario_1_bgw!G1456-RS_wells_baseline_bgw!G1456</f>
        <v>0</v>
      </c>
      <c r="H1456" s="19">
        <f>RS_wells_scenario_1_bgw!H1456-RS_wells_baseline_bgw!H1456</f>
        <v>39996.741099998355</v>
      </c>
      <c r="I1456">
        <f>RS_wells_scenario_1_bgw!I1456-RS_wells_baseline_bgw!I1456</f>
        <v>-49445.621600000188</v>
      </c>
      <c r="J1456">
        <f>RS_wells_scenario_1_bgw!J1456-RS_wells_baseline_bgw!J1456</f>
        <v>254.43879999965429</v>
      </c>
      <c r="K1456">
        <f>RS_wells_scenario_1_bgw!K1456-RS_wells_baseline_bgw!K1456</f>
        <v>-9009120.200000003</v>
      </c>
      <c r="L1456">
        <f>RS_wells_scenario_1_bgw!L1456-RS_wells_baseline_bgw!L1456</f>
        <v>2591372.1714999974</v>
      </c>
      <c r="M1456">
        <f>RS_wells_scenario_1_bgw!M1456-RS_wells_baseline_bgw!M1456</f>
        <v>0</v>
      </c>
      <c r="N1456">
        <f>RS_wells_scenario_1_bgw!N1456-RS_wells_baseline_bgw!N1456</f>
        <v>3532897.2202000022</v>
      </c>
      <c r="O1456">
        <v>10.145833333333334</v>
      </c>
      <c r="P1456">
        <f t="shared" si="233"/>
        <v>1980</v>
      </c>
      <c r="Q1456" s="2">
        <f t="shared" si="234"/>
        <v>29342.187499998559</v>
      </c>
      <c r="R1456">
        <f t="shared" si="235"/>
        <v>-80.02062953264614</v>
      </c>
      <c r="S1456">
        <f>I1456*$O1456/ref!$B$3</f>
        <v>-11.516690445745377</v>
      </c>
      <c r="T1456">
        <f>K1456*$O1456/ref!$B$3</f>
        <v>-2098.3707995676468</v>
      </c>
      <c r="U1456">
        <f>L1456*$O1456/ref!$B$3</f>
        <v>603.57277678321998</v>
      </c>
      <c r="V1456">
        <f>N1456*$O1456/ref!$B$3</f>
        <v>822.86929246891316</v>
      </c>
      <c r="W1456">
        <f t="shared" si="236"/>
        <v>4</v>
      </c>
      <c r="X1456" t="str">
        <f t="shared" si="237"/>
        <v>4 1980</v>
      </c>
      <c r="AB1456" s="1"/>
    </row>
    <row r="1457" spans="1:28" x14ac:dyDescent="0.3">
      <c r="A1457">
        <v>486</v>
      </c>
      <c r="B1457">
        <v>1</v>
      </c>
      <c r="C1457">
        <f>RS_wells_scenario_1_bgw!C1457-RS_wells_baseline_bgw!C1457</f>
        <v>-4146595.0764000118</v>
      </c>
      <c r="D1457">
        <f>RS_wells_scenario_1_bgw!D1457-RS_wells_baseline_bgw!D1457</f>
        <v>-33.327999999979511</v>
      </c>
      <c r="E1457">
        <f>RS_wells_scenario_1_bgw!E1457-RS_wells_baseline_bgw!E1457</f>
        <v>-3191260.3699999973</v>
      </c>
      <c r="F1457">
        <f>RS_wells_scenario_1_bgw!F1457-RS_wells_baseline_bgw!F1457</f>
        <v>0</v>
      </c>
      <c r="G1457">
        <f>RS_wells_scenario_1_bgw!G1457-RS_wells_baseline_bgw!G1457</f>
        <v>0</v>
      </c>
      <c r="H1457" s="19">
        <f>RS_wells_scenario_1_bgw!H1457-RS_wells_baseline_bgw!H1457</f>
        <v>-108752.11770001054</v>
      </c>
      <c r="I1457">
        <f>RS_wells_scenario_1_bgw!I1457-RS_wells_baseline_bgw!I1457</f>
        <v>766715.56669999659</v>
      </c>
      <c r="J1457">
        <f>RS_wells_scenario_1_bgw!J1457-RS_wells_baseline_bgw!J1457</f>
        <v>253.70839999988675</v>
      </c>
      <c r="K1457">
        <f>RS_wells_scenario_1_bgw!K1457-RS_wells_baseline_bgw!K1457</f>
        <v>-14095049.329999998</v>
      </c>
      <c r="L1457">
        <f>RS_wells_scenario_1_bgw!L1457-RS_wells_baseline_bgw!L1457</f>
        <v>2421603.8895999938</v>
      </c>
      <c r="M1457">
        <f>RS_wells_scenario_1_bgw!M1457-RS_wells_baseline_bgw!M1457</f>
        <v>0</v>
      </c>
      <c r="N1457">
        <f>RS_wells_scenario_1_bgw!N1457-RS_wells_baseline_bgw!N1457</f>
        <v>3460138.6338</v>
      </c>
      <c r="O1457">
        <v>10.145833333333334</v>
      </c>
      <c r="P1457">
        <f t="shared" si="233"/>
        <v>1980</v>
      </c>
      <c r="Q1457" s="2">
        <f t="shared" si="234"/>
        <v>29352.333333331891</v>
      </c>
      <c r="R1457">
        <f t="shared" si="235"/>
        <v>-81.761529243986502</v>
      </c>
      <c r="S1457">
        <f>I1457*$O1457/ref!$B$3</f>
        <v>178.58054072108314</v>
      </c>
      <c r="T1457">
        <f>K1457*$O1457/ref!$B$3</f>
        <v>-3282.9665134823617</v>
      </c>
      <c r="U1457">
        <f>L1457*$O1457/ref!$B$3</f>
        <v>564.03097941306874</v>
      </c>
      <c r="V1457">
        <f>N1457*$O1457/ref!$B$3</f>
        <v>805.92263289170114</v>
      </c>
      <c r="W1457">
        <f t="shared" si="236"/>
        <v>5</v>
      </c>
      <c r="X1457" t="str">
        <f t="shared" si="237"/>
        <v>5 1980</v>
      </c>
      <c r="AB1457" s="1"/>
    </row>
    <row r="1458" spans="1:28" x14ac:dyDescent="0.3">
      <c r="A1458">
        <v>486</v>
      </c>
      <c r="B1458">
        <v>2</v>
      </c>
      <c r="C1458">
        <f>RS_wells_scenario_1_bgw!C1458-RS_wells_baseline_bgw!C1458</f>
        <v>-4109842.730399996</v>
      </c>
      <c r="D1458">
        <f>RS_wells_scenario_1_bgw!D1458-RS_wells_baseline_bgw!D1458</f>
        <v>-33.446399999957066</v>
      </c>
      <c r="E1458">
        <f>RS_wells_scenario_1_bgw!E1458-RS_wells_baseline_bgw!E1458</f>
        <v>-3191260.3699999973</v>
      </c>
      <c r="F1458">
        <f>RS_wells_scenario_1_bgw!F1458-RS_wells_baseline_bgw!F1458</f>
        <v>0</v>
      </c>
      <c r="G1458">
        <f>RS_wells_scenario_1_bgw!G1458-RS_wells_baseline_bgw!G1458</f>
        <v>0</v>
      </c>
      <c r="H1458" s="19">
        <f>RS_wells_scenario_1_bgw!H1458-RS_wells_baseline_bgw!H1458</f>
        <v>-141507.65399999917</v>
      </c>
      <c r="I1458">
        <f>RS_wells_scenario_1_bgw!I1458-RS_wells_baseline_bgw!I1458</f>
        <v>881681.35209999979</v>
      </c>
      <c r="J1458">
        <f>RS_wells_scenario_1_bgw!J1458-RS_wells_baseline_bgw!J1458</f>
        <v>253.12170000001788</v>
      </c>
      <c r="K1458">
        <f>RS_wells_scenario_1_bgw!K1458-RS_wells_baseline_bgw!K1458</f>
        <v>-14095049.329999998</v>
      </c>
      <c r="L1458">
        <f>RS_wells_scenario_1_bgw!L1458-RS_wells_baseline_bgw!L1458</f>
        <v>2371901.9208000004</v>
      </c>
      <c r="M1458">
        <f>RS_wells_scenario_1_bgw!M1458-RS_wells_baseline_bgw!M1458</f>
        <v>0</v>
      </c>
      <c r="N1458">
        <f>RS_wells_scenario_1_bgw!N1458-RS_wells_baseline_bgw!N1458</f>
        <v>3398576.3039999902</v>
      </c>
      <c r="O1458">
        <v>10.145833333333334</v>
      </c>
      <c r="P1458">
        <f t="shared" si="233"/>
        <v>1980</v>
      </c>
      <c r="Q1458" s="2">
        <f t="shared" si="234"/>
        <v>29362.479166665224</v>
      </c>
      <c r="R1458">
        <f t="shared" si="235"/>
        <v>-81.101579793814196</v>
      </c>
      <c r="S1458">
        <f>I1458*$O1458/ref!$B$3</f>
        <v>205.35794424964604</v>
      </c>
      <c r="T1458">
        <f>K1458*$O1458/ref!$B$3</f>
        <v>-3282.9665134823617</v>
      </c>
      <c r="U1458">
        <f>L1458*$O1458/ref!$B$3</f>
        <v>552.4545815300736</v>
      </c>
      <c r="V1458">
        <f>N1458*$O1458/ref!$B$3</f>
        <v>791.58376379705931</v>
      </c>
      <c r="W1458">
        <f t="shared" si="236"/>
        <v>5</v>
      </c>
      <c r="X1458" t="str">
        <f t="shared" si="237"/>
        <v>5 1980</v>
      </c>
      <c r="AB1458" s="1"/>
    </row>
    <row r="1459" spans="1:28" x14ac:dyDescent="0.3">
      <c r="A1459">
        <v>486</v>
      </c>
      <c r="B1459">
        <v>3</v>
      </c>
      <c r="C1459">
        <f>RS_wells_scenario_1_bgw!C1459-RS_wells_baseline_bgw!C1459</f>
        <v>-4172998.2546000034</v>
      </c>
      <c r="D1459">
        <f>RS_wells_scenario_1_bgw!D1459-RS_wells_baseline_bgw!D1459</f>
        <v>-36.727799999993294</v>
      </c>
      <c r="E1459">
        <f>RS_wells_scenario_1_bgw!E1459-RS_wells_baseline_bgw!E1459</f>
        <v>-3191260.3699999973</v>
      </c>
      <c r="F1459">
        <f>RS_wells_scenario_1_bgw!F1459-RS_wells_baseline_bgw!F1459</f>
        <v>0</v>
      </c>
      <c r="G1459">
        <f>RS_wells_scenario_1_bgw!G1459-RS_wells_baseline_bgw!G1459</f>
        <v>0</v>
      </c>
      <c r="H1459" s="19">
        <f>RS_wells_scenario_1_bgw!H1459-RS_wells_baseline_bgw!H1459</f>
        <v>-105416.79530000687</v>
      </c>
      <c r="I1459">
        <f>RS_wells_scenario_1_bgw!I1459-RS_wells_baseline_bgw!I1459</f>
        <v>931578.56599999964</v>
      </c>
      <c r="J1459">
        <f>RS_wells_scenario_1_bgw!J1459-RS_wells_baseline_bgw!J1459</f>
        <v>249.50669999979436</v>
      </c>
      <c r="K1459">
        <f>RS_wells_scenario_1_bgw!K1459-RS_wells_baseline_bgw!K1459</f>
        <v>-14095049.329999998</v>
      </c>
      <c r="L1459">
        <f>RS_wells_scenario_1_bgw!L1459-RS_wells_baseline_bgw!L1459</f>
        <v>2328971.1899999976</v>
      </c>
      <c r="M1459">
        <f>RS_wells_scenario_1_bgw!M1459-RS_wells_baseline_bgw!M1459</f>
        <v>0</v>
      </c>
      <c r="N1459">
        <f>RS_wells_scenario_1_bgw!N1459-RS_wells_baseline_bgw!N1459</f>
        <v>3354774.2970000058</v>
      </c>
      <c r="O1459">
        <v>10.145833333333334</v>
      </c>
      <c r="P1459">
        <f t="shared" si="233"/>
        <v>1980</v>
      </c>
      <c r="Q1459" s="2">
        <f t="shared" si="234"/>
        <v>29372.624999998556</v>
      </c>
      <c r="R1459">
        <f t="shared" si="235"/>
        <v>-79.27127359221106</v>
      </c>
      <c r="S1459">
        <f>I1459*$O1459/ref!$B$3</f>
        <v>216.97981789581414</v>
      </c>
      <c r="T1459">
        <f>K1459*$O1459/ref!$B$3</f>
        <v>-3282.9665134823617</v>
      </c>
      <c r="U1459">
        <f>L1459*$O1459/ref!$B$3</f>
        <v>542.45531524047237</v>
      </c>
      <c r="V1459">
        <f>N1459*$O1459/ref!$B$3</f>
        <v>781.38156309257488</v>
      </c>
      <c r="W1459">
        <f t="shared" si="236"/>
        <v>5</v>
      </c>
      <c r="X1459" t="str">
        <f t="shared" si="237"/>
        <v>5 1980</v>
      </c>
      <c r="AB1459" s="1"/>
    </row>
    <row r="1460" spans="1:28" x14ac:dyDescent="0.3">
      <c r="A1460">
        <v>487</v>
      </c>
      <c r="B1460">
        <v>1</v>
      </c>
      <c r="C1460">
        <f>RS_wells_scenario_1_bgw!C1460-RS_wells_baseline_bgw!C1460</f>
        <v>-19101963.76700002</v>
      </c>
      <c r="D1460">
        <f>RS_wells_scenario_1_bgw!D1460-RS_wells_baseline_bgw!D1460</f>
        <v>-36.444900000002235</v>
      </c>
      <c r="E1460">
        <f>RS_wells_scenario_1_bgw!E1460-RS_wells_baseline_bgw!E1460</f>
        <v>-7599775.8799999952</v>
      </c>
      <c r="F1460">
        <f>RS_wells_scenario_1_bgw!F1460-RS_wells_baseline_bgw!F1460</f>
        <v>0</v>
      </c>
      <c r="G1460">
        <f>RS_wells_scenario_1_bgw!G1460-RS_wells_baseline_bgw!G1460</f>
        <v>0</v>
      </c>
      <c r="H1460" s="19">
        <f>RS_wells_scenario_1_bgw!H1460-RS_wells_baseline_bgw!H1460</f>
        <v>526243.76929999888</v>
      </c>
      <c r="I1460">
        <f>RS_wells_scenario_1_bgw!I1460-RS_wells_baseline_bgw!I1460</f>
        <v>207108.57389999926</v>
      </c>
      <c r="J1460">
        <f>RS_wells_scenario_1_bgw!J1460-RS_wells_baseline_bgw!J1460</f>
        <v>248.79719999991357</v>
      </c>
      <c r="K1460">
        <f>RS_wells_scenario_1_bgw!K1460-RS_wells_baseline_bgw!K1460</f>
        <v>-33484146.620000005</v>
      </c>
      <c r="L1460">
        <f>RS_wells_scenario_1_bgw!L1460-RS_wells_baseline_bgw!L1460</f>
        <v>3837548.8052999973</v>
      </c>
      <c r="M1460">
        <f>RS_wells_scenario_1_bgw!M1460-RS_wells_baseline_bgw!M1460</f>
        <v>0</v>
      </c>
      <c r="N1460">
        <f>RS_wells_scenario_1_bgw!N1460-RS_wells_baseline_bgw!N1460</f>
        <v>3092636.7106000036</v>
      </c>
      <c r="O1460">
        <v>10.145833333333334</v>
      </c>
      <c r="P1460">
        <f t="shared" si="233"/>
        <v>1980</v>
      </c>
      <c r="Q1460" s="2">
        <f t="shared" si="234"/>
        <v>29382.770833331888</v>
      </c>
      <c r="R1460">
        <f t="shared" si="235"/>
        <v>-58.794798197021869</v>
      </c>
      <c r="S1460">
        <f>I1460*$O1460/ref!$B$3</f>
        <v>48.238959428231013</v>
      </c>
      <c r="T1460">
        <f>K1460*$O1460/ref!$B$3</f>
        <v>-7799.0030054044246</v>
      </c>
      <c r="U1460">
        <f>L1460*$O1460/ref!$B$3</f>
        <v>893.82760760115309</v>
      </c>
      <c r="V1460">
        <f>N1460*$O1460/ref!$B$3</f>
        <v>720.32545055775643</v>
      </c>
      <c r="W1460">
        <f t="shared" si="236"/>
        <v>6</v>
      </c>
      <c r="X1460" t="str">
        <f t="shared" si="237"/>
        <v>6 1980</v>
      </c>
      <c r="AB1460" s="1"/>
    </row>
    <row r="1461" spans="1:28" x14ac:dyDescent="0.3">
      <c r="A1461">
        <v>487</v>
      </c>
      <c r="B1461">
        <v>2</v>
      </c>
      <c r="C1461">
        <f>RS_wells_scenario_1_bgw!C1461-RS_wells_baseline_bgw!C1461</f>
        <v>-19660364.658300042</v>
      </c>
      <c r="D1461">
        <f>RS_wells_scenario_1_bgw!D1461-RS_wells_baseline_bgw!D1461</f>
        <v>-55.618200000026263</v>
      </c>
      <c r="E1461">
        <f>RS_wells_scenario_1_bgw!E1461-RS_wells_baseline_bgw!E1461</f>
        <v>-7599775.8799999952</v>
      </c>
      <c r="F1461">
        <f>RS_wells_scenario_1_bgw!F1461-RS_wells_baseline_bgw!F1461</f>
        <v>0</v>
      </c>
      <c r="G1461">
        <f>RS_wells_scenario_1_bgw!G1461-RS_wells_baseline_bgw!G1461</f>
        <v>0</v>
      </c>
      <c r="H1461" s="19">
        <f>RS_wells_scenario_1_bgw!H1461-RS_wells_baseline_bgw!H1461</f>
        <v>1406353.2305999994</v>
      </c>
      <c r="I1461">
        <f>RS_wells_scenario_1_bgw!I1461-RS_wells_baseline_bgw!I1461</f>
        <v>181309.65809999965</v>
      </c>
      <c r="J1461">
        <f>RS_wells_scenario_1_bgw!J1461-RS_wells_baseline_bgw!J1461</f>
        <v>11997.149199999869</v>
      </c>
      <c r="K1461">
        <f>RS_wells_scenario_1_bgw!K1461-RS_wells_baseline_bgw!K1461</f>
        <v>-33484146.620000005</v>
      </c>
      <c r="L1461">
        <f>RS_wells_scenario_1_bgw!L1461-RS_wells_baseline_bgw!L1461</f>
        <v>3847294.9534000158</v>
      </c>
      <c r="M1461">
        <f>RS_wells_scenario_1_bgw!M1461-RS_wells_baseline_bgw!M1461</f>
        <v>0</v>
      </c>
      <c r="N1461">
        <f>RS_wells_scenario_1_bgw!N1461-RS_wells_baseline_bgw!N1461</f>
        <v>2980301.7881999984</v>
      </c>
      <c r="O1461">
        <v>10.145833333333334</v>
      </c>
      <c r="P1461">
        <f t="shared" si="233"/>
        <v>1980</v>
      </c>
      <c r="Q1461" s="2">
        <f t="shared" si="234"/>
        <v>29392.91666666522</v>
      </c>
      <c r="R1461">
        <f t="shared" si="235"/>
        <v>-36.058386199312693</v>
      </c>
      <c r="S1461">
        <f>I1461*$O1461/ref!$B$3</f>
        <v>42.22997182750796</v>
      </c>
      <c r="T1461">
        <f>K1461*$O1461/ref!$B$3</f>
        <v>-7799.0030054044246</v>
      </c>
      <c r="U1461">
        <f>L1461*$O1461/ref!$B$3</f>
        <v>896.09764420043621</v>
      </c>
      <c r="V1461">
        <f>N1461*$O1461/ref!$B$3</f>
        <v>694.1608178630047</v>
      </c>
      <c r="W1461">
        <f t="shared" si="236"/>
        <v>6</v>
      </c>
      <c r="X1461" t="str">
        <f t="shared" si="237"/>
        <v>6 1980</v>
      </c>
      <c r="AB1461" s="1"/>
    </row>
    <row r="1462" spans="1:28" x14ac:dyDescent="0.3">
      <c r="A1462">
        <v>487</v>
      </c>
      <c r="B1462">
        <v>3</v>
      </c>
      <c r="C1462">
        <f>RS_wells_scenario_1_bgw!C1462-RS_wells_baseline_bgw!C1462</f>
        <v>-20046240.67930001</v>
      </c>
      <c r="D1462">
        <f>RS_wells_scenario_1_bgw!D1462-RS_wells_baseline_bgw!D1462</f>
        <v>-76.330900000000838</v>
      </c>
      <c r="E1462">
        <f>RS_wells_scenario_1_bgw!E1462-RS_wells_baseline_bgw!E1462</f>
        <v>-7599775.8799999952</v>
      </c>
      <c r="F1462">
        <f>RS_wells_scenario_1_bgw!F1462-RS_wells_baseline_bgw!F1462</f>
        <v>0</v>
      </c>
      <c r="G1462">
        <f>RS_wells_scenario_1_bgw!G1462-RS_wells_baseline_bgw!G1462</f>
        <v>0</v>
      </c>
      <c r="H1462" s="19">
        <f>RS_wells_scenario_1_bgw!H1462-RS_wells_baseline_bgw!H1462</f>
        <v>880333.51290000975</v>
      </c>
      <c r="I1462">
        <f>RS_wells_scenario_1_bgw!I1462-RS_wells_baseline_bgw!I1462</f>
        <v>177658.91349999979</v>
      </c>
      <c r="J1462">
        <f>RS_wells_scenario_1_bgw!J1462-RS_wells_baseline_bgw!J1462</f>
        <v>9635.2629000004381</v>
      </c>
      <c r="K1462">
        <f>RS_wells_scenario_1_bgw!K1462-RS_wells_baseline_bgw!K1462</f>
        <v>-33484146.620000005</v>
      </c>
      <c r="L1462">
        <f>RS_wells_scenario_1_bgw!L1462-RS_wells_baseline_bgw!L1462</f>
        <v>3885254.8828000128</v>
      </c>
      <c r="M1462">
        <f>RS_wells_scenario_1_bgw!M1462-RS_wells_baseline_bgw!M1462</f>
        <v>0</v>
      </c>
      <c r="N1462">
        <f>RS_wells_scenario_1_bgw!N1462-RS_wells_baseline_bgw!N1462</f>
        <v>2882346.3555999994</v>
      </c>
      <c r="O1462">
        <v>10.145833333333334</v>
      </c>
      <c r="P1462">
        <f t="shared" si="233"/>
        <v>1980</v>
      </c>
      <c r="Q1462" s="2">
        <f t="shared" si="234"/>
        <v>29403.062499998552</v>
      </c>
      <c r="R1462">
        <f t="shared" si="235"/>
        <v>-45.865128126002055</v>
      </c>
      <c r="S1462">
        <f>I1462*$O1462/ref!$B$3</f>
        <v>41.379653961250717</v>
      </c>
      <c r="T1462">
        <f>K1462*$O1462/ref!$B$3</f>
        <v>-7799.0030054044246</v>
      </c>
      <c r="U1462">
        <f>L1462*$O1462/ref!$B$3</f>
        <v>904.93912989918431</v>
      </c>
      <c r="V1462">
        <f>N1462*$O1462/ref!$B$3</f>
        <v>671.34540249904342</v>
      </c>
      <c r="W1462">
        <f t="shared" si="236"/>
        <v>6</v>
      </c>
      <c r="X1462" t="str">
        <f t="shared" si="237"/>
        <v>6 1980</v>
      </c>
      <c r="AB1462" s="1"/>
    </row>
    <row r="1463" spans="1:28" x14ac:dyDescent="0.3">
      <c r="A1463">
        <v>488</v>
      </c>
      <c r="B1463">
        <v>1</v>
      </c>
      <c r="C1463">
        <f>RS_wells_scenario_1_bgw!C1463-RS_wells_baseline_bgw!C1463</f>
        <v>-72730268.913900018</v>
      </c>
      <c r="D1463">
        <f>RS_wells_scenario_1_bgw!D1463-RS_wells_baseline_bgw!D1463</f>
        <v>-228.19500000000698</v>
      </c>
      <c r="E1463">
        <f>RS_wells_scenario_1_bgw!E1463-RS_wells_baseline_bgw!E1463</f>
        <v>-23357357.670000017</v>
      </c>
      <c r="F1463">
        <f>RS_wells_scenario_1_bgw!F1463-RS_wells_baseline_bgw!F1463</f>
        <v>0</v>
      </c>
      <c r="G1463">
        <f>RS_wells_scenario_1_bgw!G1463-RS_wells_baseline_bgw!G1463</f>
        <v>0</v>
      </c>
      <c r="H1463" s="19">
        <f>RS_wells_scenario_1_bgw!H1463-RS_wells_baseline_bgw!H1463</f>
        <v>1475644.5793000013</v>
      </c>
      <c r="I1463">
        <f>RS_wells_scenario_1_bgw!I1463-RS_wells_baseline_bgw!I1463</f>
        <v>49506.606899999082</v>
      </c>
      <c r="J1463">
        <f>RS_wells_scenario_1_bgw!J1463-RS_wells_baseline_bgw!J1463</f>
        <v>7517.8497999999672</v>
      </c>
      <c r="K1463">
        <f>RS_wells_scenario_1_bgw!K1463-RS_wells_baseline_bgw!K1463</f>
        <v>-102787589.38</v>
      </c>
      <c r="L1463">
        <f>RS_wells_scenario_1_bgw!L1463-RS_wells_baseline_bgw!L1463</f>
        <v>5212048.6924999952</v>
      </c>
      <c r="M1463">
        <f>RS_wells_scenario_1_bgw!M1463-RS_wells_baseline_bgw!M1463</f>
        <v>0</v>
      </c>
      <c r="N1463">
        <f>RS_wells_scenario_1_bgw!N1463-RS_wells_baseline_bgw!N1463</f>
        <v>2814646.1243999973</v>
      </c>
      <c r="O1463">
        <v>10.145833333333334</v>
      </c>
      <c r="P1463">
        <f t="shared" si="233"/>
        <v>1980</v>
      </c>
      <c r="Q1463" s="2">
        <f t="shared" si="234"/>
        <v>29413.208333331884</v>
      </c>
      <c r="R1463">
        <f t="shared" si="235"/>
        <v>-30.675865867124767</v>
      </c>
      <c r="S1463">
        <f>I1463*$O1463/ref!$B$3</f>
        <v>11.530894915202955</v>
      </c>
      <c r="T1463">
        <f>K1463*$O1463/ref!$B$3</f>
        <v>-23940.903365118993</v>
      </c>
      <c r="U1463">
        <f>L1463*$O1463/ref!$B$3</f>
        <v>1213.9710137585598</v>
      </c>
      <c r="V1463">
        <f>N1463*$O1463/ref!$B$3</f>
        <v>655.57691621843378</v>
      </c>
      <c r="W1463">
        <f t="shared" si="236"/>
        <v>7</v>
      </c>
      <c r="X1463" t="str">
        <f t="shared" si="237"/>
        <v>7 1980</v>
      </c>
      <c r="AB1463" s="1"/>
    </row>
    <row r="1464" spans="1:28" x14ac:dyDescent="0.3">
      <c r="A1464">
        <v>488</v>
      </c>
      <c r="B1464">
        <v>2</v>
      </c>
      <c r="C1464">
        <f>RS_wells_scenario_1_bgw!C1464-RS_wells_baseline_bgw!C1464</f>
        <v>-73040433.530599952</v>
      </c>
      <c r="D1464">
        <f>RS_wells_scenario_1_bgw!D1464-RS_wells_baseline_bgw!D1464</f>
        <v>-1195.469000000041</v>
      </c>
      <c r="E1464">
        <f>RS_wells_scenario_1_bgw!E1464-RS_wells_baseline_bgw!E1464</f>
        <v>-23357357.670000017</v>
      </c>
      <c r="F1464">
        <f>RS_wells_scenario_1_bgw!F1464-RS_wells_baseline_bgw!F1464</f>
        <v>0</v>
      </c>
      <c r="G1464">
        <f>RS_wells_scenario_1_bgw!G1464-RS_wells_baseline_bgw!G1464</f>
        <v>0</v>
      </c>
      <c r="H1464" s="19">
        <f>RS_wells_scenario_1_bgw!H1464-RS_wells_baseline_bgw!H1464</f>
        <v>1845601.8049000055</v>
      </c>
      <c r="I1464">
        <f>RS_wells_scenario_1_bgw!I1464-RS_wells_baseline_bgw!I1464</f>
        <v>29511.814900001511</v>
      </c>
      <c r="J1464">
        <f>RS_wells_scenario_1_bgw!J1464-RS_wells_baseline_bgw!J1464</f>
        <v>5006.2998999999836</v>
      </c>
      <c r="K1464">
        <f>RS_wells_scenario_1_bgw!K1464-RS_wells_baseline_bgw!K1464</f>
        <v>-102787589.38</v>
      </c>
      <c r="L1464">
        <f>RS_wells_scenario_1_bgw!L1464-RS_wells_baseline_bgw!L1464</f>
        <v>5404615.2967999876</v>
      </c>
      <c r="M1464">
        <f>RS_wells_scenario_1_bgw!M1464-RS_wells_baseline_bgw!M1464</f>
        <v>0</v>
      </c>
      <c r="N1464">
        <f>RS_wells_scenario_1_bgw!N1464-RS_wells_baseline_bgw!N1464</f>
        <v>2718805.4980000034</v>
      </c>
      <c r="O1464">
        <v>10.145833333333334</v>
      </c>
      <c r="P1464">
        <f t="shared" si="233"/>
        <v>1980</v>
      </c>
      <c r="Q1464" s="2">
        <f t="shared" si="234"/>
        <v>29423.354166665216</v>
      </c>
      <c r="R1464">
        <f t="shared" si="235"/>
        <v>-20.004666508591018</v>
      </c>
      <c r="S1464">
        <f>I1464*$O1464/ref!$B$3</f>
        <v>6.8737822621579134</v>
      </c>
      <c r="T1464">
        <f>K1464*$O1464/ref!$B$3</f>
        <v>-23940.903365118993</v>
      </c>
      <c r="U1464">
        <f>L1464*$O1464/ref!$B$3</f>
        <v>1258.8229116647508</v>
      </c>
      <c r="V1464">
        <f>N1464*$O1464/ref!$B$3</f>
        <v>633.25407365606907</v>
      </c>
      <c r="W1464">
        <f t="shared" si="236"/>
        <v>7</v>
      </c>
      <c r="X1464" t="str">
        <f t="shared" si="237"/>
        <v>7 1980</v>
      </c>
      <c r="AB1464" s="1"/>
    </row>
    <row r="1465" spans="1:28" x14ac:dyDescent="0.3">
      <c r="A1465">
        <v>488</v>
      </c>
      <c r="B1465">
        <v>3</v>
      </c>
      <c r="C1465">
        <f>RS_wells_scenario_1_bgw!C1465-RS_wells_baseline_bgw!C1465</f>
        <v>-73160845.894599915</v>
      </c>
      <c r="D1465">
        <f>RS_wells_scenario_1_bgw!D1465-RS_wells_baseline_bgw!D1465</f>
        <v>-4695.1940000000177</v>
      </c>
      <c r="E1465">
        <f>RS_wells_scenario_1_bgw!E1465-RS_wells_baseline_bgw!E1465</f>
        <v>-23357357.670000017</v>
      </c>
      <c r="F1465">
        <f>RS_wells_scenario_1_bgw!F1465-RS_wells_baseline_bgw!F1465</f>
        <v>0</v>
      </c>
      <c r="G1465">
        <f>RS_wells_scenario_1_bgw!G1465-RS_wells_baseline_bgw!G1465</f>
        <v>0</v>
      </c>
      <c r="H1465" s="19">
        <f>RS_wells_scenario_1_bgw!H1465-RS_wells_baseline_bgw!H1465</f>
        <v>2167772.2268000096</v>
      </c>
      <c r="I1465">
        <f>RS_wells_scenario_1_bgw!I1465-RS_wells_baseline_bgw!I1465</f>
        <v>16959.693900000304</v>
      </c>
      <c r="J1465">
        <f>RS_wells_scenario_1_bgw!J1465-RS_wells_baseline_bgw!J1465</f>
        <v>294.04220000002533</v>
      </c>
      <c r="K1465">
        <f>RS_wells_scenario_1_bgw!K1465-RS_wells_baseline_bgw!K1465</f>
        <v>-102787589.38</v>
      </c>
      <c r="L1465">
        <f>RS_wells_scenario_1_bgw!L1465-RS_wells_baseline_bgw!L1465</f>
        <v>5620369.7768000066</v>
      </c>
      <c r="M1465">
        <f>RS_wells_scenario_1_bgw!M1465-RS_wells_baseline_bgw!M1465</f>
        <v>0</v>
      </c>
      <c r="N1465">
        <f>RS_wells_scenario_1_bgw!N1465-RS_wells_baseline_bgw!N1465</f>
        <v>2737724.628200002</v>
      </c>
      <c r="O1465">
        <v>10.145833333333334</v>
      </c>
      <c r="P1465">
        <f t="shared" si="233"/>
        <v>1980</v>
      </c>
      <c r="Q1465" s="2">
        <f t="shared" si="234"/>
        <v>29433.499999998548</v>
      </c>
      <c r="R1465">
        <f t="shared" si="235"/>
        <v>-13.05732878350498</v>
      </c>
      <c r="S1465">
        <f>I1465*$O1465/ref!$B$3</f>
        <v>3.950188881858427</v>
      </c>
      <c r="T1465">
        <f>K1465*$O1465/ref!$B$3</f>
        <v>-23940.903365118993</v>
      </c>
      <c r="U1465">
        <f>L1465*$O1465/ref!$B$3</f>
        <v>1309.0756434140665</v>
      </c>
      <c r="V1465">
        <f>N1465*$O1465/ref!$B$3</f>
        <v>637.66064715976097</v>
      </c>
      <c r="W1465">
        <f t="shared" si="236"/>
        <v>7</v>
      </c>
      <c r="X1465" t="str">
        <f t="shared" si="237"/>
        <v>7 1980</v>
      </c>
      <c r="AB1465" s="1"/>
    </row>
    <row r="1466" spans="1:28" x14ac:dyDescent="0.3">
      <c r="A1466">
        <v>489</v>
      </c>
      <c r="B1466">
        <v>1</v>
      </c>
      <c r="C1466">
        <f>RS_wells_scenario_1_bgw!C1466-RS_wells_baseline_bgw!C1466</f>
        <v>-76302725.966599941</v>
      </c>
      <c r="D1466">
        <f>RS_wells_scenario_1_bgw!D1466-RS_wells_baseline_bgw!D1466</f>
        <v>-698.1543000000529</v>
      </c>
      <c r="E1466">
        <f>RS_wells_scenario_1_bgw!E1466-RS_wells_baseline_bgw!E1466</f>
        <v>-25637143.849999994</v>
      </c>
      <c r="F1466">
        <f>RS_wells_scenario_1_bgw!F1466-RS_wells_baseline_bgw!F1466</f>
        <v>0</v>
      </c>
      <c r="G1466">
        <f>RS_wells_scenario_1_bgw!G1466-RS_wells_baseline_bgw!G1466</f>
        <v>0</v>
      </c>
      <c r="H1466" s="19">
        <f>RS_wells_scenario_1_bgw!H1466-RS_wells_baseline_bgw!H1466</f>
        <v>1103129.7585000098</v>
      </c>
      <c r="I1466">
        <f>RS_wells_scenario_1_bgw!I1466-RS_wells_baseline_bgw!I1466</f>
        <v>5910526.5926000029</v>
      </c>
      <c r="J1466">
        <f>RS_wells_scenario_1_bgw!J1466-RS_wells_baseline_bgw!J1466</f>
        <v>2143.3144999993965</v>
      </c>
      <c r="K1466">
        <f>RS_wells_scenario_1_bgw!K1466-RS_wells_baseline_bgw!K1466</f>
        <v>-112814323.00999999</v>
      </c>
      <c r="L1466">
        <f>RS_wells_scenario_1_bgw!L1466-RS_wells_baseline_bgw!L1466</f>
        <v>3080289.5957999974</v>
      </c>
      <c r="M1466">
        <f>RS_wells_scenario_1_bgw!M1466-RS_wells_baseline_bgw!M1466</f>
        <v>0</v>
      </c>
      <c r="N1466">
        <f>RS_wells_scenario_1_bgw!N1466-RS_wells_baseline_bgw!N1466</f>
        <v>3292304.3830999956</v>
      </c>
      <c r="O1466">
        <v>10.145833333333334</v>
      </c>
      <c r="P1466">
        <f t="shared" si="233"/>
        <v>1980</v>
      </c>
      <c r="Q1466" s="2">
        <f t="shared" si="234"/>
        <v>29443.645833331881</v>
      </c>
      <c r="R1466">
        <f t="shared" si="235"/>
        <v>-50.152912361969889</v>
      </c>
      <c r="S1466">
        <f>I1466*$O1466/ref!$B$3</f>
        <v>1376.6578907427502</v>
      </c>
      <c r="T1466">
        <f>K1466*$O1466/ref!$B$3</f>
        <v>-26276.292903404305</v>
      </c>
      <c r="U1466">
        <f>L1466*$O1466/ref!$B$3</f>
        <v>717.44960645976755</v>
      </c>
      <c r="V1466">
        <f>N1466*$O1466/ref!$B$3</f>
        <v>766.83130288189557</v>
      </c>
      <c r="W1466">
        <f t="shared" si="236"/>
        <v>8</v>
      </c>
      <c r="X1466" t="str">
        <f t="shared" si="237"/>
        <v>8 1980</v>
      </c>
      <c r="AB1466" s="1"/>
    </row>
    <row r="1467" spans="1:28" x14ac:dyDescent="0.3">
      <c r="A1467">
        <v>489</v>
      </c>
      <c r="B1467">
        <v>2</v>
      </c>
      <c r="C1467">
        <f>RS_wells_scenario_1_bgw!C1467-RS_wells_baseline_bgw!C1467</f>
        <v>-75931350.809100032</v>
      </c>
      <c r="D1467">
        <f>RS_wells_scenario_1_bgw!D1467-RS_wells_baseline_bgw!D1467</f>
        <v>-454.1306999999797</v>
      </c>
      <c r="E1467">
        <f>RS_wells_scenario_1_bgw!E1467-RS_wells_baseline_bgw!E1467</f>
        <v>-25637143.849999994</v>
      </c>
      <c r="F1467">
        <f>RS_wells_scenario_1_bgw!F1467-RS_wells_baseline_bgw!F1467</f>
        <v>0</v>
      </c>
      <c r="G1467">
        <f>RS_wells_scenario_1_bgw!G1467-RS_wells_baseline_bgw!G1467</f>
        <v>0</v>
      </c>
      <c r="H1467" s="19">
        <f>RS_wells_scenario_1_bgw!H1467-RS_wells_baseline_bgw!H1467</f>
        <v>685183.9048999995</v>
      </c>
      <c r="I1467">
        <f>RS_wells_scenario_1_bgw!I1467-RS_wells_baseline_bgw!I1467</f>
        <v>4937724.9355999976</v>
      </c>
      <c r="J1467">
        <f>RS_wells_scenario_1_bgw!J1467-RS_wells_baseline_bgw!J1467</f>
        <v>1437.094299999997</v>
      </c>
      <c r="K1467">
        <f>RS_wells_scenario_1_bgw!K1467-RS_wells_baseline_bgw!K1467</f>
        <v>-112814323.00999999</v>
      </c>
      <c r="L1467">
        <f>RS_wells_scenario_1_bgw!L1467-RS_wells_baseline_bgw!L1467</f>
        <v>3237487.3029000014</v>
      </c>
      <c r="M1467">
        <f>RS_wells_scenario_1_bgw!M1467-RS_wells_baseline_bgw!M1467</f>
        <v>0</v>
      </c>
      <c r="N1467">
        <f>RS_wells_scenario_1_bgw!N1467-RS_wells_baseline_bgw!N1467</f>
        <v>3665367.3765999973</v>
      </c>
      <c r="O1467">
        <v>10.145833333333334</v>
      </c>
      <c r="P1467">
        <f t="shared" si="233"/>
        <v>1980</v>
      </c>
      <c r="Q1467" s="2">
        <f t="shared" si="234"/>
        <v>29453.791666665213</v>
      </c>
      <c r="R1467">
        <f t="shared" si="235"/>
        <v>-68.274535434135117</v>
      </c>
      <c r="S1467">
        <f>I1467*$O1467/ref!$B$3</f>
        <v>1150.0765436740508</v>
      </c>
      <c r="T1467">
        <f>K1467*$O1467/ref!$B$3</f>
        <v>-26276.292903404305</v>
      </c>
      <c r="U1467">
        <f>L1467*$O1467/ref!$B$3</f>
        <v>754.06351225909702</v>
      </c>
      <c r="V1467">
        <f>N1467*$O1467/ref!$B$3</f>
        <v>853.72374904547314</v>
      </c>
      <c r="W1467">
        <f t="shared" si="236"/>
        <v>8</v>
      </c>
      <c r="X1467" t="str">
        <f t="shared" si="237"/>
        <v>8 1980</v>
      </c>
      <c r="AB1467" s="1"/>
    </row>
    <row r="1468" spans="1:28" x14ac:dyDescent="0.3">
      <c r="A1468">
        <v>489</v>
      </c>
      <c r="B1468">
        <v>3</v>
      </c>
      <c r="C1468">
        <f>RS_wells_scenario_1_bgw!C1468-RS_wells_baseline_bgw!C1468</f>
        <v>-75680697.330500007</v>
      </c>
      <c r="D1468">
        <f>RS_wells_scenario_1_bgw!D1468-RS_wells_baseline_bgw!D1468</f>
        <v>-388.35760000010487</v>
      </c>
      <c r="E1468">
        <f>RS_wells_scenario_1_bgw!E1468-RS_wells_baseline_bgw!E1468</f>
        <v>-25637143.849999994</v>
      </c>
      <c r="F1468">
        <f>RS_wells_scenario_1_bgw!F1468-RS_wells_baseline_bgw!F1468</f>
        <v>0</v>
      </c>
      <c r="G1468">
        <f>RS_wells_scenario_1_bgw!G1468-RS_wells_baseline_bgw!G1468</f>
        <v>0</v>
      </c>
      <c r="H1468" s="19">
        <f>RS_wells_scenario_1_bgw!H1468-RS_wells_baseline_bgw!H1468</f>
        <v>483487.55379998684</v>
      </c>
      <c r="I1468">
        <f>RS_wells_scenario_1_bgw!I1468-RS_wells_baseline_bgw!I1468</f>
        <v>4703839.5776999891</v>
      </c>
      <c r="J1468">
        <f>RS_wells_scenario_1_bgw!J1468-RS_wells_baseline_bgw!J1468</f>
        <v>1022.8144000004977</v>
      </c>
      <c r="K1468">
        <f>RS_wells_scenario_1_bgw!K1468-RS_wells_baseline_bgw!K1468</f>
        <v>-112814323.00999999</v>
      </c>
      <c r="L1468">
        <f>RS_wells_scenario_1_bgw!L1468-RS_wells_baseline_bgw!L1468</f>
        <v>3378844.5434999987</v>
      </c>
      <c r="M1468">
        <f>RS_wells_scenario_1_bgw!M1468-RS_wells_baseline_bgw!M1468</f>
        <v>0</v>
      </c>
      <c r="N1468">
        <f>RS_wells_scenario_1_bgw!N1468-RS_wells_baseline_bgw!N1468</f>
        <v>3885540.7119000033</v>
      </c>
      <c r="O1468">
        <v>10.145833333333334</v>
      </c>
      <c r="P1468">
        <f t="shared" si="233"/>
        <v>1980</v>
      </c>
      <c r="Q1468" s="2">
        <f t="shared" si="234"/>
        <v>29463.937499998545</v>
      </c>
      <c r="R1468">
        <f t="shared" si="235"/>
        <v>-77.939362155785034</v>
      </c>
      <c r="S1468">
        <f>I1468*$O1468/ref!$B$3</f>
        <v>1095.600835217657</v>
      </c>
      <c r="T1468">
        <f>K1468*$O1468/ref!$B$3</f>
        <v>-26276.292903404305</v>
      </c>
      <c r="U1468">
        <f>L1468*$O1468/ref!$B$3</f>
        <v>786.9879154635845</v>
      </c>
      <c r="V1468">
        <f>N1468*$O1468/ref!$B$3</f>
        <v>905.00570415102811</v>
      </c>
      <c r="W1468">
        <f t="shared" si="236"/>
        <v>8</v>
      </c>
      <c r="X1468" t="str">
        <f t="shared" si="237"/>
        <v>8 1980</v>
      </c>
      <c r="AB1468" s="1"/>
    </row>
    <row r="1469" spans="1:28" x14ac:dyDescent="0.3">
      <c r="A1469">
        <v>490</v>
      </c>
      <c r="B1469">
        <v>1</v>
      </c>
      <c r="C1469">
        <f>RS_wells_scenario_1_bgw!C1469-RS_wells_baseline_bgw!C1469</f>
        <v>-36676027.561600029</v>
      </c>
      <c r="D1469">
        <f>RS_wells_scenario_1_bgw!D1469-RS_wells_baseline_bgw!D1469</f>
        <v>-329.63020000001416</v>
      </c>
      <c r="E1469">
        <f>RS_wells_scenario_1_bgw!E1469-RS_wells_baseline_bgw!E1469</f>
        <v>-11508189.849999994</v>
      </c>
      <c r="F1469">
        <f>RS_wells_scenario_1_bgw!F1469-RS_wells_baseline_bgw!F1469</f>
        <v>0</v>
      </c>
      <c r="G1469">
        <f>RS_wells_scenario_1_bgw!G1469-RS_wells_baseline_bgw!G1469</f>
        <v>0</v>
      </c>
      <c r="H1469" s="19">
        <f>RS_wells_scenario_1_bgw!H1469-RS_wells_baseline_bgw!H1469</f>
        <v>2438561.8754999973</v>
      </c>
      <c r="I1469">
        <f>RS_wells_scenario_1_bgw!I1469-RS_wells_baseline_bgw!I1469</f>
        <v>-3727396.6371000037</v>
      </c>
      <c r="J1469">
        <f>RS_wells_scenario_1_bgw!J1469-RS_wells_baseline_bgw!J1469</f>
        <v>911.04800000041723</v>
      </c>
      <c r="K1469">
        <f>RS_wells_scenario_1_bgw!K1469-RS_wells_baseline_bgw!K1469</f>
        <v>-50673748.730000019</v>
      </c>
      <c r="L1469">
        <f>RS_wells_scenario_1_bgw!L1469-RS_wells_baseline_bgw!L1469</f>
        <v>5005866.5188999921</v>
      </c>
      <c r="M1469">
        <f>RS_wells_scenario_1_bgw!M1469-RS_wells_baseline_bgw!M1469</f>
        <v>0</v>
      </c>
      <c r="N1469">
        <f>RS_wells_scenario_1_bgw!N1469-RS_wells_baseline_bgw!N1469</f>
        <v>3604816.3385999948</v>
      </c>
      <c r="O1469">
        <v>10.145833333333334</v>
      </c>
      <c r="P1469">
        <f t="shared" si="233"/>
        <v>1980</v>
      </c>
      <c r="Q1469" s="2">
        <f t="shared" si="234"/>
        <v>29474.083333331877</v>
      </c>
      <c r="R1469">
        <f t="shared" si="235"/>
        <v>-26.718315305841866</v>
      </c>
      <c r="S1469">
        <f>I1469*$O1469/ref!$B$3</f>
        <v>-868.17137390366827</v>
      </c>
      <c r="T1469">
        <f>K1469*$O1469/ref!$B$3</f>
        <v>-11802.74125320918</v>
      </c>
      <c r="U1469">
        <f>L1469*$O1469/ref!$B$3</f>
        <v>1165.9478280457492</v>
      </c>
      <c r="V1469">
        <f>N1469*$O1469/ref!$B$3</f>
        <v>839.62042627898177</v>
      </c>
      <c r="W1469">
        <f t="shared" si="236"/>
        <v>9</v>
      </c>
      <c r="X1469" t="str">
        <f t="shared" si="237"/>
        <v>9 1980</v>
      </c>
      <c r="AB1469" s="1"/>
    </row>
    <row r="1470" spans="1:28" x14ac:dyDescent="0.3">
      <c r="A1470">
        <v>490</v>
      </c>
      <c r="B1470">
        <v>2</v>
      </c>
      <c r="C1470">
        <f>RS_wells_scenario_1_bgw!C1470-RS_wells_baseline_bgw!C1470</f>
        <v>-34020422.343100011</v>
      </c>
      <c r="D1470">
        <f>RS_wells_scenario_1_bgw!D1470-RS_wells_baseline_bgw!D1470</f>
        <v>-283.96829999994952</v>
      </c>
      <c r="E1470">
        <f>RS_wells_scenario_1_bgw!E1470-RS_wells_baseline_bgw!E1470</f>
        <v>-11508189.849999994</v>
      </c>
      <c r="F1470">
        <f>RS_wells_scenario_1_bgw!F1470-RS_wells_baseline_bgw!F1470</f>
        <v>0</v>
      </c>
      <c r="G1470">
        <f>RS_wells_scenario_1_bgw!G1470-RS_wells_baseline_bgw!G1470</f>
        <v>0</v>
      </c>
      <c r="H1470" s="19">
        <f>RS_wells_scenario_1_bgw!H1470-RS_wells_baseline_bgw!H1470</f>
        <v>2555649.8659000024</v>
      </c>
      <c r="I1470">
        <f>RS_wells_scenario_1_bgw!I1470-RS_wells_baseline_bgw!I1470</f>
        <v>-965510.46290000156</v>
      </c>
      <c r="J1470">
        <f>RS_wells_scenario_1_bgw!J1470-RS_wells_baseline_bgw!J1470</f>
        <v>817.47310000006109</v>
      </c>
      <c r="K1470">
        <f>RS_wells_scenario_1_bgw!K1470-RS_wells_baseline_bgw!K1470</f>
        <v>-50673748.730000019</v>
      </c>
      <c r="L1470">
        <f>RS_wells_scenario_1_bgw!L1470-RS_wells_baseline_bgw!L1470</f>
        <v>5099294.1433000118</v>
      </c>
      <c r="M1470">
        <f>RS_wells_scenario_1_bgw!M1470-RS_wells_baseline_bgw!M1470</f>
        <v>0</v>
      </c>
      <c r="N1470">
        <f>RS_wells_scenario_1_bgw!N1470-RS_wells_baseline_bgw!N1470</f>
        <v>3534373.0932999998</v>
      </c>
      <c r="O1470">
        <v>10.145833333333334</v>
      </c>
      <c r="P1470">
        <f t="shared" si="233"/>
        <v>1980</v>
      </c>
      <c r="Q1470" s="2">
        <f t="shared" si="234"/>
        <v>29484.229166665209</v>
      </c>
      <c r="R1470">
        <f t="shared" si="235"/>
        <v>-22.422067065292037</v>
      </c>
      <c r="S1470">
        <f>I1470*$O1470/ref!$B$3</f>
        <v>-224.88310923262014</v>
      </c>
      <c r="T1470">
        <f>K1470*$O1470/ref!$B$3</f>
        <v>-11802.74125320918</v>
      </c>
      <c r="U1470">
        <f>L1470*$O1470/ref!$B$3</f>
        <v>1187.7086431488683</v>
      </c>
      <c r="V1470">
        <f>N1470*$O1470/ref!$B$3</f>
        <v>823.21304734709793</v>
      </c>
      <c r="W1470">
        <f t="shared" si="236"/>
        <v>9</v>
      </c>
      <c r="X1470" t="str">
        <f t="shared" si="237"/>
        <v>9 1980</v>
      </c>
      <c r="AB1470" s="1"/>
    </row>
    <row r="1471" spans="1:28" x14ac:dyDescent="0.3">
      <c r="A1471">
        <v>490</v>
      </c>
      <c r="B1471">
        <v>3</v>
      </c>
      <c r="C1471">
        <f>RS_wells_scenario_1_bgw!C1471-RS_wells_baseline_bgw!C1471</f>
        <v>-33277391.928900003</v>
      </c>
      <c r="D1471">
        <f>RS_wells_scenario_1_bgw!D1471-RS_wells_baseline_bgw!D1471</f>
        <v>-247.70750000001863</v>
      </c>
      <c r="E1471">
        <f>RS_wells_scenario_1_bgw!E1471-RS_wells_baseline_bgw!E1471</f>
        <v>-11508189.849999994</v>
      </c>
      <c r="F1471">
        <f>RS_wells_scenario_1_bgw!F1471-RS_wells_baseline_bgw!F1471</f>
        <v>0</v>
      </c>
      <c r="G1471">
        <f>RS_wells_scenario_1_bgw!G1471-RS_wells_baseline_bgw!G1471</f>
        <v>0</v>
      </c>
      <c r="H1471" s="19">
        <f>RS_wells_scenario_1_bgw!H1471-RS_wells_baseline_bgw!H1471</f>
        <v>2687342.09</v>
      </c>
      <c r="I1471">
        <f>RS_wells_scenario_1_bgw!I1471-RS_wells_baseline_bgw!I1471</f>
        <v>-177205.78699999955</v>
      </c>
      <c r="J1471">
        <f>RS_wells_scenario_1_bgw!J1471-RS_wells_baseline_bgw!J1471</f>
        <v>739.22520000021905</v>
      </c>
      <c r="K1471">
        <f>RS_wells_scenario_1_bgw!K1471-RS_wells_baseline_bgw!K1471</f>
        <v>-50673748.730000019</v>
      </c>
      <c r="L1471">
        <f>RS_wells_scenario_1_bgw!L1471-RS_wells_baseline_bgw!L1471</f>
        <v>5183887.098999992</v>
      </c>
      <c r="M1471">
        <f>RS_wells_scenario_1_bgw!M1471-RS_wells_baseline_bgw!M1471</f>
        <v>0</v>
      </c>
      <c r="N1471">
        <f>RS_wells_scenario_1_bgw!N1471-RS_wells_baseline_bgw!N1471</f>
        <v>3511798.9294000044</v>
      </c>
      <c r="O1471">
        <v>10.145833333333334</v>
      </c>
      <c r="P1471">
        <f t="shared" si="233"/>
        <v>1980</v>
      </c>
      <c r="Q1471" s="2">
        <f t="shared" si="234"/>
        <v>29494.374999998541</v>
      </c>
      <c r="R1471">
        <f t="shared" si="235"/>
        <v>-18.887900100801939</v>
      </c>
      <c r="S1471">
        <f>I1471*$O1471/ref!$B$3</f>
        <v>-41.274113420664875</v>
      </c>
      <c r="T1471">
        <f>K1471*$O1471/ref!$B$3</f>
        <v>-11802.74125320918</v>
      </c>
      <c r="U1471">
        <f>L1471*$O1471/ref!$B$3</f>
        <v>1207.411720047538</v>
      </c>
      <c r="V1471">
        <f>N1471*$O1471/ref!$B$3</f>
        <v>817.95515697591543</v>
      </c>
      <c r="W1471">
        <f t="shared" si="236"/>
        <v>9</v>
      </c>
      <c r="X1471" t="str">
        <f t="shared" si="237"/>
        <v>9 1980</v>
      </c>
      <c r="AB1471" s="1"/>
    </row>
    <row r="1472" spans="1:28" x14ac:dyDescent="0.3">
      <c r="A1472">
        <v>491</v>
      </c>
      <c r="B1472">
        <v>1</v>
      </c>
      <c r="C1472">
        <f>RS_wells_scenario_1_bgw!C1472-RS_wells_baseline_bgw!C1472</f>
        <v>-15928665.406100035</v>
      </c>
      <c r="D1472">
        <f>RS_wells_scenario_1_bgw!D1472-RS_wells_baseline_bgw!D1472</f>
        <v>-221.75859999994282</v>
      </c>
      <c r="E1472">
        <f>RS_wells_scenario_1_bgw!E1472-RS_wells_baseline_bgw!E1472</f>
        <v>0</v>
      </c>
      <c r="F1472">
        <f>RS_wells_scenario_1_bgw!F1472-RS_wells_baseline_bgw!F1472</f>
        <v>0</v>
      </c>
      <c r="G1472">
        <f>RS_wells_scenario_1_bgw!G1472-RS_wells_baseline_bgw!G1472</f>
        <v>0</v>
      </c>
      <c r="H1472" s="19">
        <f>RS_wells_scenario_1_bgw!H1472-RS_wells_baseline_bgw!H1472</f>
        <v>3407242.2945000008</v>
      </c>
      <c r="I1472">
        <f>RS_wells_scenario_1_bgw!I1472-RS_wells_baseline_bgw!I1472</f>
        <v>-19220811.783900023</v>
      </c>
      <c r="J1472">
        <f>RS_wells_scenario_1_bgw!J1472-RS_wells_baseline_bgw!J1472</f>
        <v>690.23049999959767</v>
      </c>
      <c r="K1472">
        <f>RS_wells_scenario_1_bgw!K1472-RS_wells_baseline_bgw!K1472</f>
        <v>-59561.780000001192</v>
      </c>
      <c r="L1472">
        <f>RS_wells_scenario_1_bgw!L1472-RS_wells_baseline_bgw!L1472</f>
        <v>2467331.3715000004</v>
      </c>
      <c r="M1472">
        <f>RS_wells_scenario_1_bgw!M1472-RS_wells_baseline_bgw!M1472</f>
        <v>0</v>
      </c>
      <c r="N1472">
        <f>RS_wells_scenario_1_bgw!N1472-RS_wells_baseline_bgw!N1472</f>
        <v>3939399.5590000004</v>
      </c>
      <c r="O1472">
        <v>10.145833333333334</v>
      </c>
      <c r="P1472">
        <f t="shared" si="233"/>
        <v>1980</v>
      </c>
      <c r="Q1472" s="2">
        <f t="shared" si="234"/>
        <v>29504.520833331873</v>
      </c>
      <c r="R1472">
        <f t="shared" si="235"/>
        <v>-12.191460813287504</v>
      </c>
      <c r="S1472">
        <f>I1472*$O1472/ref!$B$3</f>
        <v>-4476.8400571813354</v>
      </c>
      <c r="T1472">
        <f>K1472*$O1472/ref!$B$3</f>
        <v>-13.872908469161588</v>
      </c>
      <c r="U1472">
        <f>L1472*$O1472/ref!$B$3</f>
        <v>574.68165457630289</v>
      </c>
      <c r="V1472">
        <f>N1472*$O1472/ref!$B$3</f>
        <v>917.55030668091911</v>
      </c>
      <c r="W1472">
        <f t="shared" si="236"/>
        <v>10</v>
      </c>
      <c r="X1472" t="str">
        <f t="shared" si="237"/>
        <v>10 1980</v>
      </c>
      <c r="AB1472" s="1"/>
    </row>
    <row r="1473" spans="1:28" x14ac:dyDescent="0.3">
      <c r="A1473">
        <v>491</v>
      </c>
      <c r="B1473">
        <v>2</v>
      </c>
      <c r="C1473">
        <f>RS_wells_scenario_1_bgw!C1473-RS_wells_baseline_bgw!C1473</f>
        <v>-9468557.6351000071</v>
      </c>
      <c r="D1473">
        <f>RS_wells_scenario_1_bgw!D1473-RS_wells_baseline_bgw!D1473</f>
        <v>-966.97900000005029</v>
      </c>
      <c r="E1473">
        <f>RS_wells_scenario_1_bgw!E1473-RS_wells_baseline_bgw!E1473</f>
        <v>0</v>
      </c>
      <c r="F1473">
        <f>RS_wells_scenario_1_bgw!F1473-RS_wells_baseline_bgw!F1473</f>
        <v>0</v>
      </c>
      <c r="G1473">
        <f>RS_wells_scenario_1_bgw!G1473-RS_wells_baseline_bgw!G1473</f>
        <v>0</v>
      </c>
      <c r="H1473" s="19">
        <f>RS_wells_scenario_1_bgw!H1473-RS_wells_baseline_bgw!H1473</f>
        <v>2558947.5434000045</v>
      </c>
      <c r="I1473">
        <f>RS_wells_scenario_1_bgw!I1473-RS_wells_baseline_bgw!I1473</f>
        <v>-13253266.69749999</v>
      </c>
      <c r="J1473">
        <f>RS_wells_scenario_1_bgw!J1473-RS_wells_baseline_bgw!J1473</f>
        <v>16854.400299999863</v>
      </c>
      <c r="K1473">
        <f>RS_wells_scenario_1_bgw!K1473-RS_wells_baseline_bgw!K1473</f>
        <v>-59561.780000001192</v>
      </c>
      <c r="L1473">
        <f>RS_wells_scenario_1_bgw!L1473-RS_wells_baseline_bgw!L1473</f>
        <v>2517921.8333000019</v>
      </c>
      <c r="M1473">
        <f>RS_wells_scenario_1_bgw!M1473-RS_wells_baseline_bgw!M1473</f>
        <v>0</v>
      </c>
      <c r="N1473">
        <f>RS_wells_scenario_1_bgw!N1473-RS_wells_baseline_bgw!N1473</f>
        <v>4169335.0850000009</v>
      </c>
      <c r="O1473">
        <v>10.145833333333334</v>
      </c>
      <c r="P1473">
        <f t="shared" si="233"/>
        <v>1980</v>
      </c>
      <c r="Q1473" s="2">
        <f t="shared" si="234"/>
        <v>29514.666666665205</v>
      </c>
      <c r="R1473">
        <f t="shared" si="235"/>
        <v>-36.893185374570365</v>
      </c>
      <c r="S1473">
        <f>I1473*$O1473/ref!$B$3</f>
        <v>-3086.901630740404</v>
      </c>
      <c r="T1473">
        <f>K1473*$O1473/ref!$B$3</f>
        <v>-13.872908469161588</v>
      </c>
      <c r="U1473">
        <f>L1473*$O1473/ref!$B$3</f>
        <v>586.46499694726674</v>
      </c>
      <c r="V1473">
        <f>N1473*$O1473/ref!$B$3</f>
        <v>971.10603496853037</v>
      </c>
      <c r="W1473">
        <f t="shared" si="236"/>
        <v>10</v>
      </c>
      <c r="X1473" t="str">
        <f t="shared" si="237"/>
        <v>10 1980</v>
      </c>
      <c r="AB1473" s="1"/>
    </row>
    <row r="1474" spans="1:28" x14ac:dyDescent="0.3">
      <c r="A1474">
        <v>491</v>
      </c>
      <c r="B1474">
        <v>3</v>
      </c>
      <c r="C1474">
        <f>RS_wells_scenario_1_bgw!C1474-RS_wells_baseline_bgw!C1474</f>
        <v>-5484363.5309999883</v>
      </c>
      <c r="D1474">
        <f>RS_wells_scenario_1_bgw!D1474-RS_wells_baseline_bgw!D1474</f>
        <v>-162.02670000004582</v>
      </c>
      <c r="E1474">
        <f>RS_wells_scenario_1_bgw!E1474-RS_wells_baseline_bgw!E1474</f>
        <v>0</v>
      </c>
      <c r="F1474">
        <f>RS_wells_scenario_1_bgw!F1474-RS_wells_baseline_bgw!F1474</f>
        <v>0</v>
      </c>
      <c r="G1474">
        <f>RS_wells_scenario_1_bgw!G1474-RS_wells_baseline_bgw!G1474</f>
        <v>0</v>
      </c>
      <c r="H1474" s="19">
        <f>RS_wells_scenario_1_bgw!H1474-RS_wells_baseline_bgw!H1474</f>
        <v>2172093.639000006</v>
      </c>
      <c r="I1474">
        <f>RS_wells_scenario_1_bgw!I1474-RS_wells_baseline_bgw!I1474</f>
        <v>-10091407.259300008</v>
      </c>
      <c r="J1474">
        <f>RS_wells_scenario_1_bgw!J1474-RS_wells_baseline_bgw!J1474</f>
        <v>7245.8019000003114</v>
      </c>
      <c r="K1474">
        <f>RS_wells_scenario_1_bgw!K1474-RS_wells_baseline_bgw!K1474</f>
        <v>-59561.780000001192</v>
      </c>
      <c r="L1474">
        <f>RS_wells_scenario_1_bgw!L1474-RS_wells_baseline_bgw!L1474</f>
        <v>2535918.8628999963</v>
      </c>
      <c r="M1474">
        <f>RS_wells_scenario_1_bgw!M1474-RS_wells_baseline_bgw!M1474</f>
        <v>0</v>
      </c>
      <c r="N1474">
        <f>RS_wells_scenario_1_bgw!N1474-RS_wells_baseline_bgw!N1474</f>
        <v>4298466.5842999965</v>
      </c>
      <c r="O1474">
        <v>10.145833333333334</v>
      </c>
      <c r="P1474">
        <f t="shared" si="233"/>
        <v>1980</v>
      </c>
      <c r="Q1474" s="2">
        <f t="shared" si="234"/>
        <v>29524.812499998538</v>
      </c>
      <c r="R1474">
        <f t="shared" si="235"/>
        <v>-48.714156822451102</v>
      </c>
      <c r="S1474">
        <f>I1474*$O1474/ref!$B$3</f>
        <v>-2350.4530796980721</v>
      </c>
      <c r="T1474">
        <f>K1474*$O1474/ref!$B$3</f>
        <v>-13.872908469161588</v>
      </c>
      <c r="U1474">
        <f>L1474*$O1474/ref!$B$3</f>
        <v>590.65679820568289</v>
      </c>
      <c r="V1474">
        <f>N1474*$O1474/ref!$B$3</f>
        <v>1001.1828639396324</v>
      </c>
      <c r="W1474">
        <f t="shared" si="236"/>
        <v>10</v>
      </c>
      <c r="X1474" t="str">
        <f t="shared" si="237"/>
        <v>10 1980</v>
      </c>
      <c r="AB1474" s="1"/>
    </row>
    <row r="1475" spans="1:28" x14ac:dyDescent="0.3">
      <c r="A1475">
        <v>492</v>
      </c>
      <c r="B1475">
        <v>1</v>
      </c>
      <c r="C1475">
        <f>RS_wells_scenario_1_bgw!C1475-RS_wells_baseline_bgw!C1475</f>
        <v>-3250810.400000006</v>
      </c>
      <c r="D1475">
        <f>RS_wells_scenario_1_bgw!D1475-RS_wells_baseline_bgw!D1475</f>
        <v>-199.96760000003269</v>
      </c>
      <c r="E1475">
        <f>RS_wells_scenario_1_bgw!E1475-RS_wells_baseline_bgw!E1475</f>
        <v>0</v>
      </c>
      <c r="F1475">
        <f>RS_wells_scenario_1_bgw!F1475-RS_wells_baseline_bgw!F1475</f>
        <v>0</v>
      </c>
      <c r="G1475">
        <f>RS_wells_scenario_1_bgw!G1475-RS_wells_baseline_bgw!G1475</f>
        <v>0</v>
      </c>
      <c r="H1475" s="19">
        <f>RS_wells_scenario_1_bgw!H1475-RS_wells_baseline_bgw!H1475</f>
        <v>2829479.2672000006</v>
      </c>
      <c r="I1475">
        <f>RS_wells_scenario_1_bgw!I1475-RS_wells_baseline_bgw!I1475</f>
        <v>-6942011.8633000106</v>
      </c>
      <c r="J1475">
        <f>RS_wells_scenario_1_bgw!J1475-RS_wells_baseline_bgw!J1475</f>
        <v>14949.3180999998</v>
      </c>
      <c r="K1475">
        <f>RS_wells_scenario_1_bgw!K1475-RS_wells_baseline_bgw!K1475</f>
        <v>-59561.780000001192</v>
      </c>
      <c r="L1475">
        <f>RS_wells_scenario_1_bgw!L1475-RS_wells_baseline_bgw!L1475</f>
        <v>2119761.0953000039</v>
      </c>
      <c r="M1475">
        <f>RS_wells_scenario_1_bgw!M1475-RS_wells_baseline_bgw!M1475</f>
        <v>0</v>
      </c>
      <c r="N1475">
        <f>RS_wells_scenario_1_bgw!N1475-RS_wells_baseline_bgw!N1475</f>
        <v>4463813.1876000017</v>
      </c>
      <c r="O1475">
        <v>10.145833333333334</v>
      </c>
      <c r="P1475">
        <f t="shared" ref="P1475:P1538" si="238">YEAR(Q1475)</f>
        <v>1980</v>
      </c>
      <c r="Q1475" s="2">
        <f t="shared" ref="Q1475:Q1538" si="239">Q1474+(O1475)</f>
        <v>29534.95833333187</v>
      </c>
      <c r="R1475">
        <f t="shared" ref="R1475:R1538" si="240">+(H1475-N1475)/43650</f>
        <v>-37.44178511798399</v>
      </c>
      <c r="S1475">
        <f>I1475*$O1475/ref!$B$3</f>
        <v>-1616.9076070492354</v>
      </c>
      <c r="T1475">
        <f>K1475*$O1475/ref!$B$3</f>
        <v>-13.872908469161588</v>
      </c>
      <c r="U1475">
        <f>L1475*$O1475/ref!$B$3</f>
        <v>493.7268773966473</v>
      </c>
      <c r="V1475">
        <f>N1475*$O1475/ref!$B$3</f>
        <v>1039.6947803609967</v>
      </c>
      <c r="W1475">
        <f t="shared" si="236"/>
        <v>11</v>
      </c>
      <c r="X1475" t="str">
        <f t="shared" si="237"/>
        <v>11 1980</v>
      </c>
      <c r="AB1475" s="1"/>
    </row>
    <row r="1476" spans="1:28" x14ac:dyDescent="0.3">
      <c r="A1476">
        <v>492</v>
      </c>
      <c r="B1476">
        <v>2</v>
      </c>
      <c r="C1476">
        <f>RS_wells_scenario_1_bgw!C1476-RS_wells_baseline_bgw!C1476</f>
        <v>-1660418.3254000247</v>
      </c>
      <c r="D1476">
        <f>RS_wells_scenario_1_bgw!D1476-RS_wells_baseline_bgw!D1476</f>
        <v>-240.79440000001341</v>
      </c>
      <c r="E1476">
        <f>RS_wells_scenario_1_bgw!E1476-RS_wells_baseline_bgw!E1476</f>
        <v>0</v>
      </c>
      <c r="F1476">
        <f>RS_wells_scenario_1_bgw!F1476-RS_wells_baseline_bgw!F1476</f>
        <v>0</v>
      </c>
      <c r="G1476">
        <f>RS_wells_scenario_1_bgw!G1476-RS_wells_baseline_bgw!G1476</f>
        <v>0</v>
      </c>
      <c r="H1476" s="19">
        <f>RS_wells_scenario_1_bgw!H1476-RS_wells_baseline_bgw!H1476</f>
        <v>2444149.2458000034</v>
      </c>
      <c r="I1476">
        <f>RS_wells_scenario_1_bgw!I1476-RS_wells_baseline_bgw!I1476</f>
        <v>-5741152.5895999968</v>
      </c>
      <c r="J1476">
        <f>RS_wells_scenario_1_bgw!J1476-RS_wells_baseline_bgw!J1476</f>
        <v>13301.425000000745</v>
      </c>
      <c r="K1476">
        <f>RS_wells_scenario_1_bgw!K1476-RS_wells_baseline_bgw!K1476</f>
        <v>-59561.780000001192</v>
      </c>
      <c r="L1476">
        <f>RS_wells_scenario_1_bgw!L1476-RS_wells_baseline_bgw!L1476</f>
        <v>2140587.9394999966</v>
      </c>
      <c r="M1476">
        <f>RS_wells_scenario_1_bgw!M1476-RS_wells_baseline_bgw!M1476</f>
        <v>0</v>
      </c>
      <c r="N1476">
        <f>RS_wells_scenario_1_bgw!N1476-RS_wells_baseline_bgw!N1476</f>
        <v>4522817.740399994</v>
      </c>
      <c r="O1476">
        <v>10.145833333333334</v>
      </c>
      <c r="P1476">
        <f t="shared" si="238"/>
        <v>1980</v>
      </c>
      <c r="Q1476" s="2">
        <f t="shared" si="239"/>
        <v>29545.104166665202</v>
      </c>
      <c r="R1476">
        <f t="shared" si="240"/>
        <v>-47.621271353951677</v>
      </c>
      <c r="S1476">
        <f>I1476*$O1476/ref!$B$3</f>
        <v>-1337.2079273488669</v>
      </c>
      <c r="T1476">
        <f>K1476*$O1476/ref!$B$3</f>
        <v>-13.872908469161588</v>
      </c>
      <c r="U1476">
        <f>L1476*$O1476/ref!$B$3</f>
        <v>498.5777885562531</v>
      </c>
      <c r="V1476">
        <f>N1476*$O1476/ref!$B$3</f>
        <v>1053.4379015413592</v>
      </c>
      <c r="W1476">
        <f t="shared" si="236"/>
        <v>11</v>
      </c>
      <c r="X1476" t="str">
        <f t="shared" si="237"/>
        <v>11 1980</v>
      </c>
      <c r="AB1476" s="1"/>
    </row>
    <row r="1477" spans="1:28" x14ac:dyDescent="0.3">
      <c r="A1477">
        <v>492</v>
      </c>
      <c r="B1477">
        <v>3</v>
      </c>
      <c r="C1477">
        <f>RS_wells_scenario_1_bgw!C1477-RS_wells_baseline_bgw!C1477</f>
        <v>-682156.6996999979</v>
      </c>
      <c r="D1477">
        <f>RS_wells_scenario_1_bgw!D1477-RS_wells_baseline_bgw!D1477</f>
        <v>-266.32119999994757</v>
      </c>
      <c r="E1477">
        <f>RS_wells_scenario_1_bgw!E1477-RS_wells_baseline_bgw!E1477</f>
        <v>0</v>
      </c>
      <c r="F1477">
        <f>RS_wells_scenario_1_bgw!F1477-RS_wells_baseline_bgw!F1477</f>
        <v>0</v>
      </c>
      <c r="G1477">
        <f>RS_wells_scenario_1_bgw!G1477-RS_wells_baseline_bgw!G1477</f>
        <v>0</v>
      </c>
      <c r="H1477" s="19">
        <f>RS_wells_scenario_1_bgw!H1477-RS_wells_baseline_bgw!H1477</f>
        <v>2301960.2272000015</v>
      </c>
      <c r="I1477">
        <f>RS_wells_scenario_1_bgw!I1477-RS_wells_baseline_bgw!I1477</f>
        <v>-5049779.2547000051</v>
      </c>
      <c r="J1477">
        <f>RS_wells_scenario_1_bgw!J1477-RS_wells_baseline_bgw!J1477</f>
        <v>6124.9264000002295</v>
      </c>
      <c r="K1477">
        <f>RS_wells_scenario_1_bgw!K1477-RS_wells_baseline_bgw!K1477</f>
        <v>-59561.780000001192</v>
      </c>
      <c r="L1477">
        <f>RS_wells_scenario_1_bgw!L1477-RS_wells_baseline_bgw!L1477</f>
        <v>2150187.4246999994</v>
      </c>
      <c r="M1477">
        <f>RS_wells_scenario_1_bgw!M1477-RS_wells_baseline_bgw!M1477</f>
        <v>0</v>
      </c>
      <c r="N1477">
        <f>RS_wells_scenario_1_bgw!N1477-RS_wells_baseline_bgw!N1477</f>
        <v>4524075.7122999951</v>
      </c>
      <c r="O1477">
        <v>10.145833333333334</v>
      </c>
      <c r="P1477">
        <f t="shared" si="238"/>
        <v>1980</v>
      </c>
      <c r="Q1477" s="2">
        <f t="shared" si="239"/>
        <v>29555.249999998534</v>
      </c>
      <c r="R1477">
        <f t="shared" si="240"/>
        <v>-50.907571250858958</v>
      </c>
      <c r="S1477">
        <f>I1477*$O1477/ref!$B$3</f>
        <v>-1176.175819290874</v>
      </c>
      <c r="T1477">
        <f>K1477*$O1477/ref!$B$3</f>
        <v>-13.872908469161588</v>
      </c>
      <c r="U1477">
        <f>L1477*$O1477/ref!$B$3</f>
        <v>500.81366497785609</v>
      </c>
      <c r="V1477">
        <f>N1477*$O1477/ref!$B$3</f>
        <v>1053.7309036817501</v>
      </c>
      <c r="W1477">
        <f t="shared" ref="W1477:W1540" si="241">MOD(A1477-2,12)+1</f>
        <v>11</v>
      </c>
      <c r="X1477" t="str">
        <f t="shared" ref="X1477:X1540" si="242">W1477&amp;" "&amp;P1477</f>
        <v>11 1980</v>
      </c>
      <c r="AB1477" s="1"/>
    </row>
    <row r="1478" spans="1:28" x14ac:dyDescent="0.3">
      <c r="A1478">
        <v>493</v>
      </c>
      <c r="B1478">
        <v>1</v>
      </c>
      <c r="C1478">
        <f>RS_wells_scenario_1_bgw!C1478-RS_wells_baseline_bgw!C1478</f>
        <v>243058.6630000025</v>
      </c>
      <c r="D1478">
        <f>RS_wells_scenario_1_bgw!D1478-RS_wells_baseline_bgw!D1478</f>
        <v>-283.75250000000233</v>
      </c>
      <c r="E1478">
        <f>RS_wells_scenario_1_bgw!E1478-RS_wells_baseline_bgw!E1478</f>
        <v>0</v>
      </c>
      <c r="F1478">
        <f>RS_wells_scenario_1_bgw!F1478-RS_wells_baseline_bgw!F1478</f>
        <v>0</v>
      </c>
      <c r="G1478">
        <f>RS_wells_scenario_1_bgw!G1478-RS_wells_baseline_bgw!G1478</f>
        <v>0</v>
      </c>
      <c r="H1478" s="19">
        <f>RS_wells_scenario_1_bgw!H1478-RS_wells_baseline_bgw!H1478</f>
        <v>567515.07569999993</v>
      </c>
      <c r="I1478">
        <f>RS_wells_scenario_1_bgw!I1478-RS_wells_baseline_bgw!I1478</f>
        <v>-4159231.0539000034</v>
      </c>
      <c r="J1478">
        <f>RS_wells_scenario_1_bgw!J1478-RS_wells_baseline_bgw!J1478</f>
        <v>3431.4125999994576</v>
      </c>
      <c r="K1478">
        <f>RS_wells_scenario_1_bgw!K1478-RS_wells_baseline_bgw!K1478</f>
        <v>-59561.780000001192</v>
      </c>
      <c r="L1478">
        <f>RS_wells_scenario_1_bgw!L1478-RS_wells_baseline_bgw!L1478</f>
        <v>80300.839399999939</v>
      </c>
      <c r="M1478">
        <f>RS_wells_scenario_1_bgw!M1478-RS_wells_baseline_bgw!M1478</f>
        <v>0</v>
      </c>
      <c r="N1478">
        <f>RS_wells_scenario_1_bgw!N1478-RS_wells_baseline_bgw!N1478</f>
        <v>4951227.2927000001</v>
      </c>
      <c r="O1478">
        <v>10.145833333333334</v>
      </c>
      <c r="P1478">
        <f t="shared" si="238"/>
        <v>1980</v>
      </c>
      <c r="Q1478" s="2">
        <f t="shared" si="239"/>
        <v>29565.395833331866</v>
      </c>
      <c r="R1478">
        <f t="shared" si="240"/>
        <v>-100.42868767468499</v>
      </c>
      <c r="S1478">
        <f>I1478*$O1478/ref!$B$3</f>
        <v>-968.75264159076642</v>
      </c>
      <c r="T1478">
        <f>K1478*$O1478/ref!$B$3</f>
        <v>-13.872908469161588</v>
      </c>
      <c r="U1478">
        <f>L1478*$O1478/ref!$B$3</f>
        <v>18.703373119356431</v>
      </c>
      <c r="V1478">
        <f>N1478*$O1478/ref!$B$3</f>
        <v>1153.2214625157351</v>
      </c>
      <c r="W1478">
        <f t="shared" si="241"/>
        <v>12</v>
      </c>
      <c r="X1478" t="str">
        <f t="shared" si="242"/>
        <v>12 1980</v>
      </c>
      <c r="AB1478" s="1"/>
    </row>
    <row r="1479" spans="1:28" x14ac:dyDescent="0.3">
      <c r="A1479">
        <v>493</v>
      </c>
      <c r="B1479">
        <v>2</v>
      </c>
      <c r="C1479">
        <f>RS_wells_scenario_1_bgw!C1479-RS_wells_baseline_bgw!C1479</f>
        <v>693854.93720000982</v>
      </c>
      <c r="D1479">
        <f>RS_wells_scenario_1_bgw!D1479-RS_wells_baseline_bgw!D1479</f>
        <v>-289.95079999999143</v>
      </c>
      <c r="E1479">
        <f>RS_wells_scenario_1_bgw!E1479-RS_wells_baseline_bgw!E1479</f>
        <v>0</v>
      </c>
      <c r="F1479">
        <f>RS_wells_scenario_1_bgw!F1479-RS_wells_baseline_bgw!F1479</f>
        <v>0</v>
      </c>
      <c r="G1479">
        <f>RS_wells_scenario_1_bgw!G1479-RS_wells_baseline_bgw!G1479</f>
        <v>0</v>
      </c>
      <c r="H1479" s="19">
        <f>RS_wells_scenario_1_bgw!H1479-RS_wells_baseline_bgw!H1479</f>
        <v>-29312.004399999976</v>
      </c>
      <c r="I1479">
        <f>RS_wells_scenario_1_bgw!I1479-RS_wells_baseline_bgw!I1479</f>
        <v>-4283572.2530000061</v>
      </c>
      <c r="J1479">
        <f>RS_wells_scenario_1_bgw!J1479-RS_wells_baseline_bgw!J1479</f>
        <v>2264.6406000005081</v>
      </c>
      <c r="K1479">
        <f>RS_wells_scenario_1_bgw!K1479-RS_wells_baseline_bgw!K1479</f>
        <v>-59561.780000001192</v>
      </c>
      <c r="L1479">
        <f>RS_wells_scenario_1_bgw!L1479-RS_wells_baseline_bgw!L1479</f>
        <v>79254.99179999996</v>
      </c>
      <c r="M1479">
        <f>RS_wells_scenario_1_bgw!M1479-RS_wells_baseline_bgw!M1479</f>
        <v>0</v>
      </c>
      <c r="N1479">
        <f>RS_wells_scenario_1_bgw!N1479-RS_wells_baseline_bgw!N1479</f>
        <v>5003969.3828999996</v>
      </c>
      <c r="O1479">
        <v>10.145833333333334</v>
      </c>
      <c r="P1479">
        <f t="shared" si="238"/>
        <v>1980</v>
      </c>
      <c r="Q1479" s="2">
        <f t="shared" si="239"/>
        <v>29575.541666665198</v>
      </c>
      <c r="R1479">
        <f t="shared" si="240"/>
        <v>-115.3099974180985</v>
      </c>
      <c r="S1479">
        <f>I1479*$O1479/ref!$B$3</f>
        <v>-997.71373163978944</v>
      </c>
      <c r="T1479">
        <f>K1479*$O1479/ref!$B$3</f>
        <v>-13.872908469161588</v>
      </c>
      <c r="U1479">
        <f>L1479*$O1479/ref!$B$3</f>
        <v>18.459778182679056</v>
      </c>
      <c r="V1479">
        <f>N1479*$O1479/ref!$B$3</f>
        <v>1165.5059541782887</v>
      </c>
      <c r="W1479">
        <f t="shared" si="241"/>
        <v>12</v>
      </c>
      <c r="X1479" t="str">
        <f t="shared" si="242"/>
        <v>12 1980</v>
      </c>
      <c r="AB1479" s="1"/>
    </row>
    <row r="1480" spans="1:28" x14ac:dyDescent="0.3">
      <c r="A1480">
        <v>493</v>
      </c>
      <c r="B1480">
        <v>3</v>
      </c>
      <c r="C1480">
        <f>RS_wells_scenario_1_bgw!C1480-RS_wells_baseline_bgw!C1480</f>
        <v>1100365.944600001</v>
      </c>
      <c r="D1480">
        <f>RS_wells_scenario_1_bgw!D1480-RS_wells_baseline_bgw!D1480</f>
        <v>-288.40700000000652</v>
      </c>
      <c r="E1480">
        <f>RS_wells_scenario_1_bgw!E1480-RS_wells_baseline_bgw!E1480</f>
        <v>0</v>
      </c>
      <c r="F1480">
        <f>RS_wells_scenario_1_bgw!F1480-RS_wells_baseline_bgw!F1480</f>
        <v>0</v>
      </c>
      <c r="G1480">
        <f>RS_wells_scenario_1_bgw!G1480-RS_wells_baseline_bgw!G1480</f>
        <v>0</v>
      </c>
      <c r="H1480" s="19">
        <f>RS_wells_scenario_1_bgw!H1480-RS_wells_baseline_bgw!H1480</f>
        <v>-474220.59870000184</v>
      </c>
      <c r="I1480">
        <f>RS_wells_scenario_1_bgw!I1480-RS_wells_baseline_bgw!I1480</f>
        <v>-4199302.2422000021</v>
      </c>
      <c r="J1480">
        <f>RS_wells_scenario_1_bgw!J1480-RS_wells_baseline_bgw!J1480</f>
        <v>1678.9241999993101</v>
      </c>
      <c r="K1480">
        <f>RS_wells_scenario_1_bgw!K1480-RS_wells_baseline_bgw!K1480</f>
        <v>-59561.780000001192</v>
      </c>
      <c r="L1480">
        <f>RS_wells_scenario_1_bgw!L1480-RS_wells_baseline_bgw!L1480</f>
        <v>79171.554699999746</v>
      </c>
      <c r="M1480">
        <f>RS_wells_scenario_1_bgw!M1480-RS_wells_baseline_bgw!M1480</f>
        <v>0</v>
      </c>
      <c r="N1480">
        <f>RS_wells_scenario_1_bgw!N1480-RS_wells_baseline_bgw!N1480</f>
        <v>5018524.3322999999</v>
      </c>
      <c r="O1480">
        <v>10.145833333333334</v>
      </c>
      <c r="P1480">
        <f t="shared" si="238"/>
        <v>1980</v>
      </c>
      <c r="Q1480" s="2">
        <f t="shared" si="239"/>
        <v>29585.68749999853</v>
      </c>
      <c r="R1480">
        <f t="shared" si="240"/>
        <v>-125.83608089347084</v>
      </c>
      <c r="S1480">
        <f>I1480*$O1480/ref!$B$3</f>
        <v>-978.08587386717613</v>
      </c>
      <c r="T1480">
        <f>K1480*$O1480/ref!$B$3</f>
        <v>-13.872908469161588</v>
      </c>
      <c r="U1480">
        <f>L1480*$O1480/ref!$B$3</f>
        <v>18.440344323394875</v>
      </c>
      <c r="V1480">
        <f>N1480*$O1480/ref!$B$3</f>
        <v>1168.896038907111</v>
      </c>
      <c r="W1480">
        <f t="shared" si="241"/>
        <v>12</v>
      </c>
      <c r="X1480" t="str">
        <f t="shared" si="242"/>
        <v>12 1980</v>
      </c>
      <c r="AB1480" s="1"/>
    </row>
    <row r="1481" spans="1:28" x14ac:dyDescent="0.3">
      <c r="A1481">
        <v>494</v>
      </c>
      <c r="B1481">
        <v>1</v>
      </c>
      <c r="C1481">
        <f>RS_wells_scenario_1_bgw!C1481-RS_wells_baseline_bgw!C1481</f>
        <v>1649660.4796000123</v>
      </c>
      <c r="D1481">
        <f>RS_wells_scenario_1_bgw!D1481-RS_wells_baseline_bgw!D1481</f>
        <v>-277.77330000000075</v>
      </c>
      <c r="E1481">
        <f>RS_wells_scenario_1_bgw!E1481-RS_wells_baseline_bgw!E1481</f>
        <v>0</v>
      </c>
      <c r="F1481">
        <f>RS_wells_scenario_1_bgw!F1481-RS_wells_baseline_bgw!F1481</f>
        <v>0</v>
      </c>
      <c r="G1481">
        <f>RS_wells_scenario_1_bgw!G1481-RS_wells_baseline_bgw!G1481</f>
        <v>0</v>
      </c>
      <c r="H1481" s="19">
        <f>RS_wells_scenario_1_bgw!H1481-RS_wells_baseline_bgw!H1481</f>
        <v>646123.44720000029</v>
      </c>
      <c r="I1481">
        <f>RS_wells_scenario_1_bgw!I1481-RS_wells_baseline_bgw!I1481</f>
        <v>-3750644.0699000061</v>
      </c>
      <c r="J1481">
        <f>RS_wells_scenario_1_bgw!J1481-RS_wells_baseline_bgw!J1481</f>
        <v>1324.9311999995261</v>
      </c>
      <c r="K1481">
        <f>RS_wells_scenario_1_bgw!K1481-RS_wells_baseline_bgw!K1481</f>
        <v>-59561.780000001192</v>
      </c>
      <c r="L1481">
        <f>RS_wells_scenario_1_bgw!L1481-RS_wells_baseline_bgw!L1481</f>
        <v>1366731.9716999978</v>
      </c>
      <c r="M1481">
        <f>RS_wells_scenario_1_bgw!M1481-RS_wells_baseline_bgw!M1481</f>
        <v>0</v>
      </c>
      <c r="N1481">
        <f>RS_wells_scenario_1_bgw!N1481-RS_wells_baseline_bgw!N1481</f>
        <v>4762160.3838</v>
      </c>
      <c r="O1481">
        <v>10.145833333333334</v>
      </c>
      <c r="P1481">
        <f t="shared" si="238"/>
        <v>1981</v>
      </c>
      <c r="Q1481" s="2">
        <f t="shared" si="239"/>
        <v>29595.833333331862</v>
      </c>
      <c r="R1481">
        <f t="shared" si="240"/>
        <v>-94.29637884536082</v>
      </c>
      <c r="S1481">
        <f>I1481*$O1481/ref!$B$3</f>
        <v>-873.58607956520848</v>
      </c>
      <c r="T1481">
        <f>K1481*$O1481/ref!$B$3</f>
        <v>-13.872908469161588</v>
      </c>
      <c r="U1481">
        <f>L1481*$O1481/ref!$B$3</f>
        <v>318.33413214431192</v>
      </c>
      <c r="V1481">
        <f>N1481*$O1481/ref!$B$3</f>
        <v>1109.1847006574267</v>
      </c>
      <c r="W1481">
        <f t="shared" si="241"/>
        <v>1</v>
      </c>
      <c r="X1481" t="str">
        <f t="shared" si="242"/>
        <v>1 1981</v>
      </c>
      <c r="AB1481" s="1"/>
    </row>
    <row r="1482" spans="1:28" x14ac:dyDescent="0.3">
      <c r="A1482">
        <v>494</v>
      </c>
      <c r="B1482">
        <v>2</v>
      </c>
      <c r="C1482">
        <f>RS_wells_scenario_1_bgw!C1482-RS_wells_baseline_bgw!C1482</f>
        <v>1802127.8227999955</v>
      </c>
      <c r="D1482">
        <f>RS_wells_scenario_1_bgw!D1482-RS_wells_baseline_bgw!D1482</f>
        <v>-264.61210000002757</v>
      </c>
      <c r="E1482">
        <f>RS_wells_scenario_1_bgw!E1482-RS_wells_baseline_bgw!E1482</f>
        <v>0</v>
      </c>
      <c r="F1482">
        <f>RS_wells_scenario_1_bgw!F1482-RS_wells_baseline_bgw!F1482</f>
        <v>0</v>
      </c>
      <c r="G1482">
        <f>RS_wells_scenario_1_bgw!G1482-RS_wells_baseline_bgw!G1482</f>
        <v>0</v>
      </c>
      <c r="H1482" s="19">
        <f>RS_wells_scenario_1_bgw!H1482-RS_wells_baseline_bgw!H1482</f>
        <v>698880.06839999929</v>
      </c>
      <c r="I1482">
        <f>RS_wells_scenario_1_bgw!I1482-RS_wells_baseline_bgw!I1482</f>
        <v>-3437340.451700002</v>
      </c>
      <c r="J1482">
        <f>RS_wells_scenario_1_bgw!J1482-RS_wells_baseline_bgw!J1482</f>
        <v>1094.7648000000045</v>
      </c>
      <c r="K1482">
        <f>RS_wells_scenario_1_bgw!K1482-RS_wells_baseline_bgw!K1482</f>
        <v>-59561.780000001192</v>
      </c>
      <c r="L1482">
        <f>RS_wells_scenario_1_bgw!L1482-RS_wells_baseline_bgw!L1482</f>
        <v>1351960.8319999985</v>
      </c>
      <c r="M1482">
        <f>RS_wells_scenario_1_bgw!M1482-RS_wells_baseline_bgw!M1482</f>
        <v>0</v>
      </c>
      <c r="N1482">
        <f>RS_wells_scenario_1_bgw!N1482-RS_wells_baseline_bgw!N1482</f>
        <v>4654139.0706999972</v>
      </c>
      <c r="O1482">
        <v>10.145833333333334</v>
      </c>
      <c r="P1482">
        <f t="shared" si="238"/>
        <v>1981</v>
      </c>
      <c r="Q1482" s="2">
        <f t="shared" si="239"/>
        <v>29605.979166665194</v>
      </c>
      <c r="R1482">
        <f t="shared" si="240"/>
        <v>-90.613035562428365</v>
      </c>
      <c r="S1482">
        <f>I1482*$O1482/ref!$B$3</f>
        <v>-800.61256503381412</v>
      </c>
      <c r="T1482">
        <f>K1482*$O1482/ref!$B$3</f>
        <v>-13.872908469161588</v>
      </c>
      <c r="U1482">
        <f>L1482*$O1482/ref!$B$3</f>
        <v>314.89369317416555</v>
      </c>
      <c r="V1482">
        <f>N1482*$O1482/ref!$B$3</f>
        <v>1084.0247778116864</v>
      </c>
      <c r="W1482">
        <f t="shared" si="241"/>
        <v>1</v>
      </c>
      <c r="X1482" t="str">
        <f t="shared" si="242"/>
        <v>1 1981</v>
      </c>
      <c r="AB1482" s="1"/>
    </row>
    <row r="1483" spans="1:28" x14ac:dyDescent="0.3">
      <c r="A1483">
        <v>494</v>
      </c>
      <c r="B1483">
        <v>3</v>
      </c>
      <c r="C1483">
        <f>RS_wells_scenario_1_bgw!C1483-RS_wells_baseline_bgw!C1483</f>
        <v>1973985.4555999935</v>
      </c>
      <c r="D1483">
        <f>RS_wells_scenario_1_bgw!D1483-RS_wells_baseline_bgw!D1483</f>
        <v>-250.31810000003316</v>
      </c>
      <c r="E1483">
        <f>RS_wells_scenario_1_bgw!E1483-RS_wells_baseline_bgw!E1483</f>
        <v>0</v>
      </c>
      <c r="F1483">
        <f>RS_wells_scenario_1_bgw!F1483-RS_wells_baseline_bgw!F1483</f>
        <v>0</v>
      </c>
      <c r="G1483">
        <f>RS_wells_scenario_1_bgw!G1483-RS_wells_baseline_bgw!G1483</f>
        <v>0</v>
      </c>
      <c r="H1483" s="19">
        <f>RS_wells_scenario_1_bgw!H1483-RS_wells_baseline_bgw!H1483</f>
        <v>584928.61180000007</v>
      </c>
      <c r="I1483">
        <f>RS_wells_scenario_1_bgw!I1483-RS_wells_baseline_bgw!I1483</f>
        <v>-3206561.2316999957</v>
      </c>
      <c r="J1483">
        <f>RS_wells_scenario_1_bgw!J1483-RS_wells_baseline_bgw!J1483</f>
        <v>933.11140000075102</v>
      </c>
      <c r="K1483">
        <f>RS_wells_scenario_1_bgw!K1483-RS_wells_baseline_bgw!K1483</f>
        <v>-59561.780000001192</v>
      </c>
      <c r="L1483">
        <f>RS_wells_scenario_1_bgw!L1483-RS_wells_baseline_bgw!L1483</f>
        <v>1339717.0867999978</v>
      </c>
      <c r="M1483">
        <f>RS_wells_scenario_1_bgw!M1483-RS_wells_baseline_bgw!M1483</f>
        <v>0</v>
      </c>
      <c r="N1483">
        <f>RS_wells_scenario_1_bgw!N1483-RS_wells_baseline_bgw!N1483</f>
        <v>4466932.3423999995</v>
      </c>
      <c r="O1483">
        <v>10.145833333333334</v>
      </c>
      <c r="P1483">
        <f t="shared" si="238"/>
        <v>1981</v>
      </c>
      <c r="Q1483" s="2">
        <f t="shared" si="239"/>
        <v>29616.124999998527</v>
      </c>
      <c r="R1483">
        <f t="shared" si="240"/>
        <v>-88.934793369988526</v>
      </c>
      <c r="S1483">
        <f>I1483*$O1483/ref!$B$3</f>
        <v>-746.86032667484403</v>
      </c>
      <c r="T1483">
        <f>K1483*$O1483/ref!$B$3</f>
        <v>-13.872908469161588</v>
      </c>
      <c r="U1483">
        <f>L1483*$O1483/ref!$B$3</f>
        <v>312.04192553929397</v>
      </c>
      <c r="V1483">
        <f>N1483*$O1483/ref!$B$3</f>
        <v>1040.4212823063974</v>
      </c>
      <c r="W1483">
        <f t="shared" si="241"/>
        <v>1</v>
      </c>
      <c r="X1483" t="str">
        <f t="shared" si="242"/>
        <v>1 1981</v>
      </c>
      <c r="AB1483" s="1"/>
    </row>
    <row r="1484" spans="1:28" x14ac:dyDescent="0.3">
      <c r="A1484">
        <v>495</v>
      </c>
      <c r="B1484">
        <v>1</v>
      </c>
      <c r="C1484">
        <f>RS_wells_scenario_1_bgw!C1484-RS_wells_baseline_bgw!C1484</f>
        <v>2880027.0794999897</v>
      </c>
      <c r="D1484">
        <f>RS_wells_scenario_1_bgw!D1484-RS_wells_baseline_bgw!D1484</f>
        <v>-233.92469999997411</v>
      </c>
      <c r="E1484">
        <f>RS_wells_scenario_1_bgw!E1484-RS_wells_baseline_bgw!E1484</f>
        <v>0</v>
      </c>
      <c r="F1484">
        <f>RS_wells_scenario_1_bgw!F1484-RS_wells_baseline_bgw!F1484</f>
        <v>0</v>
      </c>
      <c r="G1484">
        <f>RS_wells_scenario_1_bgw!G1484-RS_wells_baseline_bgw!G1484</f>
        <v>0</v>
      </c>
      <c r="H1484" s="19">
        <f>RS_wells_scenario_1_bgw!H1484-RS_wells_baseline_bgw!H1484</f>
        <v>871921.74300000072</v>
      </c>
      <c r="I1484">
        <f>RS_wells_scenario_1_bgw!I1484-RS_wells_baseline_bgw!I1484</f>
        <v>-2640060.9526000023</v>
      </c>
      <c r="J1484">
        <f>RS_wells_scenario_1_bgw!J1484-RS_wells_baseline_bgw!J1484</f>
        <v>809.44630000088364</v>
      </c>
      <c r="K1484">
        <f>RS_wells_scenario_1_bgw!K1484-RS_wells_baseline_bgw!K1484</f>
        <v>-59561.780000001192</v>
      </c>
      <c r="L1484">
        <f>RS_wells_scenario_1_bgw!L1484-RS_wells_baseline_bgw!L1484</f>
        <v>2100803.6591000035</v>
      </c>
      <c r="M1484">
        <f>RS_wells_scenario_1_bgw!M1484-RS_wells_baseline_bgw!M1484</f>
        <v>0</v>
      </c>
      <c r="N1484">
        <f>RS_wells_scenario_1_bgw!N1484-RS_wells_baseline_bgw!N1484</f>
        <v>4256744.0632000044</v>
      </c>
      <c r="O1484">
        <v>10.145833333333334</v>
      </c>
      <c r="P1484">
        <f t="shared" si="238"/>
        <v>1981</v>
      </c>
      <c r="Q1484" s="2">
        <f t="shared" si="239"/>
        <v>29626.270833331859</v>
      </c>
      <c r="R1484">
        <f t="shared" si="240"/>
        <v>-77.544612146620935</v>
      </c>
      <c r="S1484">
        <f>I1484*$O1484/ref!$B$3</f>
        <v>-614.91318675208583</v>
      </c>
      <c r="T1484">
        <f>K1484*$O1484/ref!$B$3</f>
        <v>-13.872908469161588</v>
      </c>
      <c r="U1484">
        <f>L1484*$O1484/ref!$B$3</f>
        <v>489.31138180177811</v>
      </c>
      <c r="V1484">
        <f>N1484*$O1484/ref!$B$3</f>
        <v>991.46500936371399</v>
      </c>
      <c r="W1484">
        <f t="shared" si="241"/>
        <v>2</v>
      </c>
      <c r="X1484" t="str">
        <f t="shared" si="242"/>
        <v>2 1981</v>
      </c>
      <c r="AB1484" s="1"/>
    </row>
    <row r="1485" spans="1:28" x14ac:dyDescent="0.3">
      <c r="A1485">
        <v>495</v>
      </c>
      <c r="B1485">
        <v>2</v>
      </c>
      <c r="C1485">
        <f>RS_wells_scenario_1_bgw!C1485-RS_wells_baseline_bgw!C1485</f>
        <v>2930852.7751999944</v>
      </c>
      <c r="D1485">
        <f>RS_wells_scenario_1_bgw!D1485-RS_wells_baseline_bgw!D1485</f>
        <v>-218.15000000002328</v>
      </c>
      <c r="E1485">
        <f>RS_wells_scenario_1_bgw!E1485-RS_wells_baseline_bgw!E1485</f>
        <v>0</v>
      </c>
      <c r="F1485">
        <f>RS_wells_scenario_1_bgw!F1485-RS_wells_baseline_bgw!F1485</f>
        <v>0</v>
      </c>
      <c r="G1485">
        <f>RS_wells_scenario_1_bgw!G1485-RS_wells_baseline_bgw!G1485</f>
        <v>0</v>
      </c>
      <c r="H1485" s="19">
        <f>RS_wells_scenario_1_bgw!H1485-RS_wells_baseline_bgw!H1485</f>
        <v>962112.85909999907</v>
      </c>
      <c r="I1485">
        <f>RS_wells_scenario_1_bgw!I1485-RS_wells_baseline_bgw!I1485</f>
        <v>-2277293.7412999943</v>
      </c>
      <c r="J1485">
        <f>RS_wells_scenario_1_bgw!J1485-RS_wells_baseline_bgw!J1485</f>
        <v>715.59530000016093</v>
      </c>
      <c r="K1485">
        <f>RS_wells_scenario_1_bgw!K1485-RS_wells_baseline_bgw!K1485</f>
        <v>-59561.780000001192</v>
      </c>
      <c r="L1485">
        <f>RS_wells_scenario_1_bgw!L1485-RS_wells_baseline_bgw!L1485</f>
        <v>2078820.6541000009</v>
      </c>
      <c r="M1485">
        <f>RS_wells_scenario_1_bgw!M1485-RS_wells_baseline_bgw!M1485</f>
        <v>0</v>
      </c>
      <c r="N1485">
        <f>RS_wells_scenario_1_bgw!N1485-RS_wells_baseline_bgw!N1485</f>
        <v>4107374.6252999976</v>
      </c>
      <c r="O1485">
        <v>10.145833333333334</v>
      </c>
      <c r="P1485">
        <f t="shared" si="238"/>
        <v>1981</v>
      </c>
      <c r="Q1485" s="2">
        <f t="shared" si="239"/>
        <v>29636.416666665191</v>
      </c>
      <c r="R1485">
        <f t="shared" si="240"/>
        <v>-72.056397851088164</v>
      </c>
      <c r="S1485">
        <f>I1485*$O1485/ref!$B$3</f>
        <v>-530.41879591994621</v>
      </c>
      <c r="T1485">
        <f>K1485*$O1485/ref!$B$3</f>
        <v>-13.872908469161588</v>
      </c>
      <c r="U1485">
        <f>L1485*$O1485/ref!$B$3</f>
        <v>484.1911819648667</v>
      </c>
      <c r="V1485">
        <f>N1485*$O1485/ref!$B$3</f>
        <v>956.6744349370116</v>
      </c>
      <c r="W1485">
        <f t="shared" si="241"/>
        <v>2</v>
      </c>
      <c r="X1485" t="str">
        <f t="shared" si="242"/>
        <v>2 1981</v>
      </c>
      <c r="AB1485" s="1"/>
    </row>
    <row r="1486" spans="1:28" x14ac:dyDescent="0.3">
      <c r="A1486">
        <v>495</v>
      </c>
      <c r="B1486">
        <v>3</v>
      </c>
      <c r="C1486">
        <f>RS_wells_scenario_1_bgw!C1486-RS_wells_baseline_bgw!C1486</f>
        <v>2977095.8982999921</v>
      </c>
      <c r="D1486">
        <f>RS_wells_scenario_1_bgw!D1486-RS_wells_baseline_bgw!D1486</f>
        <v>-203.29359999997541</v>
      </c>
      <c r="E1486">
        <f>RS_wells_scenario_1_bgw!E1486-RS_wells_baseline_bgw!E1486</f>
        <v>0</v>
      </c>
      <c r="F1486">
        <f>RS_wells_scenario_1_bgw!F1486-RS_wells_baseline_bgw!F1486</f>
        <v>0</v>
      </c>
      <c r="G1486">
        <f>RS_wells_scenario_1_bgw!G1486-RS_wells_baseline_bgw!G1486</f>
        <v>0</v>
      </c>
      <c r="H1486" s="19">
        <f>RS_wells_scenario_1_bgw!H1486-RS_wells_baseline_bgw!H1486</f>
        <v>1065337.6182000004</v>
      </c>
      <c r="I1486">
        <f>RS_wells_scenario_1_bgw!I1486-RS_wells_baseline_bgw!I1486</f>
        <v>-2030693.3828999996</v>
      </c>
      <c r="J1486">
        <f>RS_wells_scenario_1_bgw!J1486-RS_wells_baseline_bgw!J1486</f>
        <v>642.81889999937266</v>
      </c>
      <c r="K1486">
        <f>RS_wells_scenario_1_bgw!K1486-RS_wells_baseline_bgw!K1486</f>
        <v>-59561.780000001192</v>
      </c>
      <c r="L1486">
        <f>RS_wells_scenario_1_bgw!L1486-RS_wells_baseline_bgw!L1486</f>
        <v>2062186.7340999991</v>
      </c>
      <c r="M1486">
        <f>RS_wells_scenario_1_bgw!M1486-RS_wells_baseline_bgw!M1486</f>
        <v>0</v>
      </c>
      <c r="N1486">
        <f>RS_wells_scenario_1_bgw!N1486-RS_wells_baseline_bgw!N1486</f>
        <v>4036433.5877999961</v>
      </c>
      <c r="O1486">
        <v>10.145833333333334</v>
      </c>
      <c r="P1486">
        <f t="shared" si="238"/>
        <v>1981</v>
      </c>
      <c r="Q1486" s="2">
        <f t="shared" si="239"/>
        <v>29646.562499998523</v>
      </c>
      <c r="R1486">
        <f t="shared" si="240"/>
        <v>-68.06634523711331</v>
      </c>
      <c r="S1486">
        <f>I1486*$O1486/ref!$B$3</f>
        <v>-472.98155679536842</v>
      </c>
      <c r="T1486">
        <f>K1486*$O1486/ref!$B$3</f>
        <v>-13.872908469161588</v>
      </c>
      <c r="U1486">
        <f>L1486*$O1486/ref!$B$3</f>
        <v>480.31687112923726</v>
      </c>
      <c r="V1486">
        <f>N1486*$O1486/ref!$B$3</f>
        <v>940.15111209567181</v>
      </c>
      <c r="W1486">
        <f t="shared" si="241"/>
        <v>2</v>
      </c>
      <c r="X1486" t="str">
        <f t="shared" si="242"/>
        <v>2 1981</v>
      </c>
      <c r="AB1486" s="1"/>
    </row>
    <row r="1487" spans="1:28" x14ac:dyDescent="0.3">
      <c r="A1487">
        <v>496</v>
      </c>
      <c r="B1487">
        <v>1</v>
      </c>
      <c r="C1487">
        <f>RS_wells_scenario_1_bgw!C1487-RS_wells_baseline_bgw!C1487</f>
        <v>2258848.8669999987</v>
      </c>
      <c r="D1487">
        <f>RS_wells_scenario_1_bgw!D1487-RS_wells_baseline_bgw!D1487</f>
        <v>-192.71189999999478</v>
      </c>
      <c r="E1487">
        <f>RS_wells_scenario_1_bgw!E1487-RS_wells_baseline_bgw!E1487</f>
        <v>0</v>
      </c>
      <c r="F1487">
        <f>RS_wells_scenario_1_bgw!F1487-RS_wells_baseline_bgw!F1487</f>
        <v>0</v>
      </c>
      <c r="G1487">
        <f>RS_wells_scenario_1_bgw!G1487-RS_wells_baseline_bgw!G1487</f>
        <v>0</v>
      </c>
      <c r="H1487" s="19">
        <f>RS_wells_scenario_1_bgw!H1487-RS_wells_baseline_bgw!H1487</f>
        <v>-470155.3404000029</v>
      </c>
      <c r="I1487">
        <f>RS_wells_scenario_1_bgw!I1487-RS_wells_baseline_bgw!I1487</f>
        <v>-2634140.5239000022</v>
      </c>
      <c r="J1487">
        <f>RS_wells_scenario_1_bgw!J1487-RS_wells_baseline_bgw!J1487</f>
        <v>591.25980000011623</v>
      </c>
      <c r="K1487">
        <f>RS_wells_scenario_1_bgw!K1487-RS_wells_baseline_bgw!K1487</f>
        <v>-59561.780000001192</v>
      </c>
      <c r="L1487">
        <f>RS_wells_scenario_1_bgw!L1487-RS_wells_baseline_bgw!L1487</f>
        <v>535403.61620000005</v>
      </c>
      <c r="M1487">
        <f>RS_wells_scenario_1_bgw!M1487-RS_wells_baseline_bgw!M1487</f>
        <v>0</v>
      </c>
      <c r="N1487">
        <f>RS_wells_scenario_1_bgw!N1487-RS_wells_baseline_bgw!N1487</f>
        <v>4197470.5639000013</v>
      </c>
      <c r="O1487">
        <v>10.145833333333334</v>
      </c>
      <c r="P1487">
        <f t="shared" si="238"/>
        <v>1981</v>
      </c>
      <c r="Q1487" s="2">
        <f t="shared" si="239"/>
        <v>29656.708333331855</v>
      </c>
      <c r="R1487">
        <f t="shared" si="240"/>
        <v>-106.93301040778933</v>
      </c>
      <c r="S1487">
        <f>I1487*$O1487/ref!$B$3</f>
        <v>-613.53422249928315</v>
      </c>
      <c r="T1487">
        <f>K1487*$O1487/ref!$B$3</f>
        <v>-13.872908469161588</v>
      </c>
      <c r="U1487">
        <f>L1487*$O1487/ref!$B$3</f>
        <v>124.70422075365398</v>
      </c>
      <c r="V1487">
        <f>N1487*$O1487/ref!$B$3</f>
        <v>977.65924616396001</v>
      </c>
      <c r="W1487">
        <f t="shared" si="241"/>
        <v>3</v>
      </c>
      <c r="X1487" t="str">
        <f t="shared" si="242"/>
        <v>3 1981</v>
      </c>
      <c r="AB1487" s="1"/>
    </row>
    <row r="1488" spans="1:28" x14ac:dyDescent="0.3">
      <c r="A1488">
        <v>496</v>
      </c>
      <c r="B1488">
        <v>2</v>
      </c>
      <c r="C1488">
        <f>RS_wells_scenario_1_bgw!C1488-RS_wells_baseline_bgw!C1488</f>
        <v>2362971.9819999933</v>
      </c>
      <c r="D1488">
        <f>RS_wells_scenario_1_bgw!D1488-RS_wells_baseline_bgw!D1488</f>
        <v>-182.75810000003548</v>
      </c>
      <c r="E1488">
        <f>RS_wells_scenario_1_bgw!E1488-RS_wells_baseline_bgw!E1488</f>
        <v>0</v>
      </c>
      <c r="F1488">
        <f>RS_wells_scenario_1_bgw!F1488-RS_wells_baseline_bgw!F1488</f>
        <v>0</v>
      </c>
      <c r="G1488">
        <f>RS_wells_scenario_1_bgw!G1488-RS_wells_baseline_bgw!G1488</f>
        <v>0</v>
      </c>
      <c r="H1488" s="19">
        <f>RS_wells_scenario_1_bgw!H1488-RS_wells_baseline_bgw!H1488</f>
        <v>-799007.60329999775</v>
      </c>
      <c r="I1488">
        <f>RS_wells_scenario_1_bgw!I1488-RS_wells_baseline_bgw!I1488</f>
        <v>-2677250.0493000001</v>
      </c>
      <c r="J1488">
        <f>RS_wells_scenario_1_bgw!J1488-RS_wells_baseline_bgw!J1488</f>
        <v>549.73349999915808</v>
      </c>
      <c r="K1488">
        <f>RS_wells_scenario_1_bgw!K1488-RS_wells_baseline_bgw!K1488</f>
        <v>-59561.780000001192</v>
      </c>
      <c r="L1488">
        <f>RS_wells_scenario_1_bgw!L1488-RS_wells_baseline_bgw!L1488</f>
        <v>534998.19440000132</v>
      </c>
      <c r="M1488">
        <f>RS_wells_scenario_1_bgw!M1488-RS_wells_baseline_bgw!M1488</f>
        <v>0</v>
      </c>
      <c r="N1488">
        <f>RS_wells_scenario_1_bgw!N1488-RS_wells_baseline_bgw!N1488</f>
        <v>4228907.0698000044</v>
      </c>
      <c r="O1488">
        <v>10.145833333333334</v>
      </c>
      <c r="P1488">
        <f t="shared" si="238"/>
        <v>1981</v>
      </c>
      <c r="Q1488" s="2">
        <f t="shared" si="239"/>
        <v>29666.854166665187</v>
      </c>
      <c r="R1488">
        <f t="shared" si="240"/>
        <v>-115.1870486391753</v>
      </c>
      <c r="S1488">
        <f>I1488*$O1488/ref!$B$3</f>
        <v>-623.57513296272384</v>
      </c>
      <c r="T1488">
        <f>K1488*$O1488/ref!$B$3</f>
        <v>-13.872908469161588</v>
      </c>
      <c r="U1488">
        <f>L1488*$O1488/ref!$B$3</f>
        <v>124.60979141452434</v>
      </c>
      <c r="V1488">
        <f>N1488*$O1488/ref!$B$3</f>
        <v>984.98132030178783</v>
      </c>
      <c r="W1488">
        <f t="shared" si="241"/>
        <v>3</v>
      </c>
      <c r="X1488" t="str">
        <f t="shared" si="242"/>
        <v>3 1981</v>
      </c>
      <c r="AB1488" s="1"/>
    </row>
    <row r="1489" spans="1:28" x14ac:dyDescent="0.3">
      <c r="A1489">
        <v>496</v>
      </c>
      <c r="B1489">
        <v>3</v>
      </c>
      <c r="C1489">
        <f>RS_wells_scenario_1_bgw!C1489-RS_wells_baseline_bgw!C1489</f>
        <v>2465386.7040999979</v>
      </c>
      <c r="D1489">
        <f>RS_wells_scenario_1_bgw!D1489-RS_wells_baseline_bgw!D1489</f>
        <v>-138.05319999996573</v>
      </c>
      <c r="E1489">
        <f>RS_wells_scenario_1_bgw!E1489-RS_wells_baseline_bgw!E1489</f>
        <v>0</v>
      </c>
      <c r="F1489">
        <f>RS_wells_scenario_1_bgw!F1489-RS_wells_baseline_bgw!F1489</f>
        <v>0</v>
      </c>
      <c r="G1489">
        <f>RS_wells_scenario_1_bgw!G1489-RS_wells_baseline_bgw!G1489</f>
        <v>0</v>
      </c>
      <c r="H1489" s="19">
        <f>RS_wells_scenario_1_bgw!H1489-RS_wells_baseline_bgw!H1489</f>
        <v>-494425.25190000236</v>
      </c>
      <c r="I1489">
        <f>RS_wells_scenario_1_bgw!I1489-RS_wells_baseline_bgw!I1489</f>
        <v>-3078625.679399997</v>
      </c>
      <c r="J1489">
        <f>RS_wells_scenario_1_bgw!J1489-RS_wells_baseline_bgw!J1489</f>
        <v>551.3355000000447</v>
      </c>
      <c r="K1489">
        <f>RS_wells_scenario_1_bgw!K1489-RS_wells_baseline_bgw!K1489</f>
        <v>-59561.780000001192</v>
      </c>
      <c r="L1489">
        <f>RS_wells_scenario_1_bgw!L1489-RS_wells_baseline_bgw!L1489</f>
        <v>529273.80200000107</v>
      </c>
      <c r="M1489">
        <f>RS_wells_scenario_1_bgw!M1489-RS_wells_baseline_bgw!M1489</f>
        <v>0</v>
      </c>
      <c r="N1489">
        <f>RS_wells_scenario_1_bgw!N1489-RS_wells_baseline_bgw!N1489</f>
        <v>4205084.5150000006</v>
      </c>
      <c r="O1489">
        <v>10.145833333333334</v>
      </c>
      <c r="P1489">
        <f t="shared" si="238"/>
        <v>1981</v>
      </c>
      <c r="Q1489" s="2">
        <f t="shared" si="239"/>
        <v>29676.999999998519</v>
      </c>
      <c r="R1489">
        <f t="shared" si="240"/>
        <v>-107.66345399541817</v>
      </c>
      <c r="S1489">
        <f>I1489*$O1489/ref!$B$3</f>
        <v>-717.06205323490519</v>
      </c>
      <c r="T1489">
        <f>K1489*$O1489/ref!$B$3</f>
        <v>-13.872908469161588</v>
      </c>
      <c r="U1489">
        <f>L1489*$O1489/ref!$B$3</f>
        <v>123.27648720825707</v>
      </c>
      <c r="V1489">
        <f>N1489*$O1489/ref!$B$3</f>
        <v>979.43265936113039</v>
      </c>
      <c r="W1489">
        <f t="shared" si="241"/>
        <v>3</v>
      </c>
      <c r="X1489" t="str">
        <f t="shared" si="242"/>
        <v>3 1981</v>
      </c>
      <c r="AB1489" s="1"/>
    </row>
    <row r="1490" spans="1:28" x14ac:dyDescent="0.3">
      <c r="A1490">
        <v>497</v>
      </c>
      <c r="B1490">
        <v>1</v>
      </c>
      <c r="C1490">
        <f>RS_wells_scenario_1_bgw!C1490-RS_wells_baseline_bgw!C1490</f>
        <v>5126208.7258999944</v>
      </c>
      <c r="D1490">
        <f>RS_wells_scenario_1_bgw!D1490-RS_wells_baseline_bgw!D1490</f>
        <v>-158.67000000004191</v>
      </c>
      <c r="E1490">
        <f>RS_wells_scenario_1_bgw!E1490-RS_wells_baseline_bgw!E1490</f>
        <v>-118150.32999999821</v>
      </c>
      <c r="F1490">
        <f>RS_wells_scenario_1_bgw!F1490-RS_wells_baseline_bgw!F1490</f>
        <v>0</v>
      </c>
      <c r="G1490">
        <f>RS_wells_scenario_1_bgw!G1490-RS_wells_baseline_bgw!G1490</f>
        <v>0</v>
      </c>
      <c r="H1490" s="19">
        <f>RS_wells_scenario_1_bgw!H1490-RS_wells_baseline_bgw!H1490</f>
        <v>690220.87669999897</v>
      </c>
      <c r="I1490">
        <f>RS_wells_scenario_1_bgw!I1490-RS_wells_baseline_bgw!I1490</f>
        <v>-1139648.9891999997</v>
      </c>
      <c r="J1490">
        <f>RS_wells_scenario_1_bgw!J1490-RS_wells_baseline_bgw!J1490</f>
        <v>479.17460000049323</v>
      </c>
      <c r="K1490">
        <f>RS_wells_scenario_1_bgw!K1490-RS_wells_baseline_bgw!K1490</f>
        <v>-1324052.8999999985</v>
      </c>
      <c r="L1490">
        <f>RS_wells_scenario_1_bgw!L1490-RS_wells_baseline_bgw!L1490</f>
        <v>4148832.6409000009</v>
      </c>
      <c r="M1490">
        <f>RS_wells_scenario_1_bgw!M1490-RS_wells_baseline_bgw!M1490</f>
        <v>0</v>
      </c>
      <c r="N1490">
        <f>RS_wells_scenario_1_bgw!N1490-RS_wells_baseline_bgw!N1490</f>
        <v>3553496.2483999953</v>
      </c>
      <c r="O1490">
        <v>10.145833333333334</v>
      </c>
      <c r="P1490">
        <f t="shared" si="238"/>
        <v>1981</v>
      </c>
      <c r="Q1490" s="2">
        <f t="shared" si="239"/>
        <v>29687.145833331851</v>
      </c>
      <c r="R1490">
        <f t="shared" si="240"/>
        <v>-65.59622844673531</v>
      </c>
      <c r="S1490">
        <f>I1490*$O1490/ref!$B$3</f>
        <v>-265.44280768881998</v>
      </c>
      <c r="T1490">
        <f>K1490*$O1490/ref!$B$3</f>
        <v>-308.39348135713158</v>
      </c>
      <c r="U1490">
        <f>L1490*$O1490/ref!$B$3</f>
        <v>966.33068187476113</v>
      </c>
      <c r="V1490">
        <f>N1490*$O1490/ref!$B$3</f>
        <v>827.66714157235128</v>
      </c>
      <c r="W1490">
        <f t="shared" si="241"/>
        <v>4</v>
      </c>
      <c r="X1490" t="str">
        <f t="shared" si="242"/>
        <v>4 1981</v>
      </c>
      <c r="AB1490" s="1"/>
    </row>
    <row r="1491" spans="1:28" x14ac:dyDescent="0.3">
      <c r="A1491">
        <v>497</v>
      </c>
      <c r="B1491">
        <v>2</v>
      </c>
      <c r="C1491">
        <f>RS_wells_scenario_1_bgw!C1491-RS_wells_baseline_bgw!C1491</f>
        <v>4368725.368900001</v>
      </c>
      <c r="D1491">
        <f>RS_wells_scenario_1_bgw!D1491-RS_wells_baseline_bgw!D1491</f>
        <v>-145.59570000000531</v>
      </c>
      <c r="E1491">
        <f>RS_wells_scenario_1_bgw!E1491-RS_wells_baseline_bgw!E1491</f>
        <v>-118150.32999999821</v>
      </c>
      <c r="F1491">
        <f>RS_wells_scenario_1_bgw!F1491-RS_wells_baseline_bgw!F1491</f>
        <v>0</v>
      </c>
      <c r="G1491">
        <f>RS_wells_scenario_1_bgw!G1491-RS_wells_baseline_bgw!G1491</f>
        <v>0</v>
      </c>
      <c r="H1491" s="19">
        <f>RS_wells_scenario_1_bgw!H1491-RS_wells_baseline_bgw!H1491</f>
        <v>1155386.6517999992</v>
      </c>
      <c r="I1491">
        <f>RS_wells_scenario_1_bgw!I1491-RS_wells_baseline_bgw!I1491</f>
        <v>-899437.64860000089</v>
      </c>
      <c r="J1491">
        <f>RS_wells_scenario_1_bgw!J1491-RS_wells_baseline_bgw!J1491</f>
        <v>449.48609999939799</v>
      </c>
      <c r="K1491">
        <f>RS_wells_scenario_1_bgw!K1491-RS_wells_baseline_bgw!K1491</f>
        <v>-1324052.8999999985</v>
      </c>
      <c r="L1491">
        <f>RS_wells_scenario_1_bgw!L1491-RS_wells_baseline_bgw!L1491</f>
        <v>4044163.8826999962</v>
      </c>
      <c r="M1491">
        <f>RS_wells_scenario_1_bgw!M1491-RS_wells_baseline_bgw!M1491</f>
        <v>0</v>
      </c>
      <c r="N1491">
        <f>RS_wells_scenario_1_bgw!N1491-RS_wells_baseline_bgw!N1491</f>
        <v>3202517.6802000031</v>
      </c>
      <c r="O1491">
        <v>10.145833333333334</v>
      </c>
      <c r="P1491">
        <f t="shared" si="238"/>
        <v>1981</v>
      </c>
      <c r="Q1491" s="2">
        <f t="shared" si="239"/>
        <v>29697.291666665184</v>
      </c>
      <c r="R1491">
        <f t="shared" si="240"/>
        <v>-46.898763537228042</v>
      </c>
      <c r="S1491">
        <f>I1491*$O1491/ref!$B$3</f>
        <v>-209.49367484896331</v>
      </c>
      <c r="T1491">
        <f>K1491*$O1491/ref!$B$3</f>
        <v>-308.39348135713158</v>
      </c>
      <c r="U1491">
        <f>L1491*$O1491/ref!$B$3</f>
        <v>941.95162365841099</v>
      </c>
      <c r="V1491">
        <f>N1491*$O1491/ref!$B$3</f>
        <v>745.91851768509025</v>
      </c>
      <c r="W1491">
        <f t="shared" si="241"/>
        <v>4</v>
      </c>
      <c r="X1491" t="str">
        <f t="shared" si="242"/>
        <v>4 1981</v>
      </c>
      <c r="AB1491" s="1"/>
    </row>
    <row r="1492" spans="1:28" x14ac:dyDescent="0.3">
      <c r="A1492">
        <v>497</v>
      </c>
      <c r="B1492">
        <v>3</v>
      </c>
      <c r="C1492">
        <f>RS_wells_scenario_1_bgw!C1492-RS_wells_baseline_bgw!C1492</f>
        <v>3862597.0449000001</v>
      </c>
      <c r="D1492">
        <f>RS_wells_scenario_1_bgw!D1492-RS_wells_baseline_bgw!D1492</f>
        <v>-134.06549999996787</v>
      </c>
      <c r="E1492">
        <f>RS_wells_scenario_1_bgw!E1492-RS_wells_baseline_bgw!E1492</f>
        <v>-118150.32999999821</v>
      </c>
      <c r="F1492">
        <f>RS_wells_scenario_1_bgw!F1492-RS_wells_baseline_bgw!F1492</f>
        <v>0</v>
      </c>
      <c r="G1492">
        <f>RS_wells_scenario_1_bgw!G1492-RS_wells_baseline_bgw!G1492</f>
        <v>0</v>
      </c>
      <c r="H1492" s="19">
        <f>RS_wells_scenario_1_bgw!H1492-RS_wells_baseline_bgw!H1492</f>
        <v>1463741.9711000025</v>
      </c>
      <c r="I1492">
        <f>RS_wells_scenario_1_bgw!I1492-RS_wells_baseline_bgw!I1492</f>
        <v>-778237.83779999986</v>
      </c>
      <c r="J1492">
        <f>RS_wells_scenario_1_bgw!J1492-RS_wells_baseline_bgw!J1492</f>
        <v>425.36189999990165</v>
      </c>
      <c r="K1492">
        <f>RS_wells_scenario_1_bgw!K1492-RS_wells_baseline_bgw!K1492</f>
        <v>-1324052.8999999985</v>
      </c>
      <c r="L1492">
        <f>RS_wells_scenario_1_bgw!L1492-RS_wells_baseline_bgw!L1492</f>
        <v>3976682.1950000077</v>
      </c>
      <c r="M1492">
        <f>RS_wells_scenario_1_bgw!M1492-RS_wells_baseline_bgw!M1492</f>
        <v>0</v>
      </c>
      <c r="N1492">
        <f>RS_wells_scenario_1_bgw!N1492-RS_wells_baseline_bgw!N1492</f>
        <v>3043678.9431999996</v>
      </c>
      <c r="O1492">
        <v>10.145833333333334</v>
      </c>
      <c r="P1492">
        <f t="shared" si="238"/>
        <v>1981</v>
      </c>
      <c r="Q1492" s="2">
        <f t="shared" si="239"/>
        <v>29707.437499998516</v>
      </c>
      <c r="R1492">
        <f t="shared" si="240"/>
        <v>-36.195577825887675</v>
      </c>
      <c r="S1492">
        <f>I1492*$O1492/ref!$B$3</f>
        <v>-181.26426528954315</v>
      </c>
      <c r="T1492">
        <f>K1492*$O1492/ref!$B$3</f>
        <v>-308.39348135713158</v>
      </c>
      <c r="U1492">
        <f>L1492*$O1492/ref!$B$3</f>
        <v>926.23403971772825</v>
      </c>
      <c r="V1492">
        <f>N1492*$O1492/ref!$B$3</f>
        <v>708.92238929943369</v>
      </c>
      <c r="W1492">
        <f t="shared" si="241"/>
        <v>4</v>
      </c>
      <c r="X1492" t="str">
        <f t="shared" si="242"/>
        <v>4 1981</v>
      </c>
      <c r="AB1492" s="1"/>
    </row>
    <row r="1493" spans="1:28" x14ac:dyDescent="0.3">
      <c r="A1493">
        <v>498</v>
      </c>
      <c r="B1493">
        <v>1</v>
      </c>
      <c r="C1493">
        <f>RS_wells_scenario_1_bgw!C1493-RS_wells_baseline_bgw!C1493</f>
        <v>-628.47839999943972</v>
      </c>
      <c r="D1493">
        <f>RS_wells_scenario_1_bgw!D1493-RS_wells_baseline_bgw!D1493</f>
        <v>-128.72379999997793</v>
      </c>
      <c r="E1493">
        <f>RS_wells_scenario_1_bgw!E1493-RS_wells_baseline_bgw!E1493</f>
        <v>-185293.90000000224</v>
      </c>
      <c r="F1493">
        <f>RS_wells_scenario_1_bgw!F1493-RS_wells_baseline_bgw!F1493</f>
        <v>0</v>
      </c>
      <c r="G1493">
        <f>RS_wells_scenario_1_bgw!G1493-RS_wells_baseline_bgw!G1493</f>
        <v>0</v>
      </c>
      <c r="H1493" s="19">
        <f>RS_wells_scenario_1_bgw!H1493-RS_wells_baseline_bgw!H1493</f>
        <v>-2034811.4711000025</v>
      </c>
      <c r="I1493">
        <f>RS_wells_scenario_1_bgw!I1493-RS_wells_baseline_bgw!I1493</f>
        <v>-4745609.0345001221</v>
      </c>
      <c r="J1493">
        <f>RS_wells_scenario_1_bgw!J1493-RS_wells_baseline_bgw!J1493</f>
        <v>411.68890000041574</v>
      </c>
      <c r="K1493">
        <f>RS_wells_scenario_1_bgw!K1493-RS_wells_baseline_bgw!K1493</f>
        <v>-2042648.390000008</v>
      </c>
      <c r="L1493">
        <f>RS_wells_scenario_1_bgw!L1493-RS_wells_baseline_bgw!L1493</f>
        <v>-5.2846000000135973</v>
      </c>
      <c r="M1493">
        <f>RS_wells_scenario_1_bgw!M1493-RS_wells_baseline_bgw!M1493</f>
        <v>0</v>
      </c>
      <c r="N1493">
        <f>RS_wells_scenario_1_bgw!N1493-RS_wells_baseline_bgw!N1493</f>
        <v>4535002.2251999974</v>
      </c>
      <c r="O1493">
        <v>10.145833333333334</v>
      </c>
      <c r="P1493">
        <f t="shared" si="238"/>
        <v>1981</v>
      </c>
      <c r="Q1493" s="2">
        <f t="shared" si="239"/>
        <v>29717.583333331848</v>
      </c>
      <c r="R1493">
        <f t="shared" si="240"/>
        <v>-150.51119579152348</v>
      </c>
      <c r="S1493">
        <f>I1493*$O1493/ref!$B$3</f>
        <v>-1105.3296218824416</v>
      </c>
      <c r="T1493">
        <f>K1493*$O1493/ref!$B$3</f>
        <v>-475.76607262492541</v>
      </c>
      <c r="U1493">
        <f>L1493*$O1493/ref!$B$3</f>
        <v>-1.2308693947077889E-3</v>
      </c>
      <c r="V1493">
        <f>N1493*$O1493/ref!$B$3</f>
        <v>1056.2758664640721</v>
      </c>
      <c r="W1493">
        <f t="shared" si="241"/>
        <v>5</v>
      </c>
      <c r="X1493" t="str">
        <f t="shared" si="242"/>
        <v>5 1981</v>
      </c>
      <c r="AB1493" s="1"/>
    </row>
    <row r="1494" spans="1:28" x14ac:dyDescent="0.3">
      <c r="A1494">
        <v>498</v>
      </c>
      <c r="B1494">
        <v>2</v>
      </c>
      <c r="C1494">
        <f>RS_wells_scenario_1_bgw!C1494-RS_wells_baseline_bgw!C1494</f>
        <v>-294.49679999984801</v>
      </c>
      <c r="D1494">
        <f>RS_wells_scenario_1_bgw!D1494-RS_wells_baseline_bgw!D1494</f>
        <v>-98.399099999980535</v>
      </c>
      <c r="E1494">
        <f>RS_wells_scenario_1_bgw!E1494-RS_wells_baseline_bgw!E1494</f>
        <v>-185293.90000000224</v>
      </c>
      <c r="F1494">
        <f>RS_wells_scenario_1_bgw!F1494-RS_wells_baseline_bgw!F1494</f>
        <v>0</v>
      </c>
      <c r="G1494">
        <f>RS_wells_scenario_1_bgw!G1494-RS_wells_baseline_bgw!G1494</f>
        <v>0</v>
      </c>
      <c r="H1494" s="19">
        <f>RS_wells_scenario_1_bgw!H1494-RS_wells_baseline_bgw!H1494</f>
        <v>-729038.39849999547</v>
      </c>
      <c r="I1494">
        <f>RS_wells_scenario_1_bgw!I1494-RS_wells_baseline_bgw!I1494</f>
        <v>-4437273.2235999107</v>
      </c>
      <c r="J1494">
        <f>RS_wells_scenario_1_bgw!J1494-RS_wells_baseline_bgw!J1494</f>
        <v>425.6062000002712</v>
      </c>
      <c r="K1494">
        <f>RS_wells_scenario_1_bgw!K1494-RS_wells_baseline_bgw!K1494</f>
        <v>-2042648.390000008</v>
      </c>
      <c r="L1494">
        <f>RS_wells_scenario_1_bgw!L1494-RS_wells_baseline_bgw!L1494</f>
        <v>-4.8438999999780208</v>
      </c>
      <c r="M1494">
        <f>RS_wells_scenario_1_bgw!M1494-RS_wells_baseline_bgw!M1494</f>
        <v>0</v>
      </c>
      <c r="N1494">
        <f>RS_wells_scenario_1_bgw!N1494-RS_wells_baseline_bgw!N1494</f>
        <v>5515238.2578999996</v>
      </c>
      <c r="O1494">
        <v>10.145833333333334</v>
      </c>
      <c r="P1494">
        <f t="shared" si="238"/>
        <v>1981</v>
      </c>
      <c r="Q1494" s="2">
        <f t="shared" si="239"/>
        <v>29727.72916666518</v>
      </c>
      <c r="R1494">
        <f t="shared" si="240"/>
        <v>-143.05330255211902</v>
      </c>
      <c r="S1494">
        <f>I1494*$O1494/ref!$B$3</f>
        <v>-1033.5131905672044</v>
      </c>
      <c r="T1494">
        <f>K1494*$O1494/ref!$B$3</f>
        <v>-475.76607262492541</v>
      </c>
      <c r="U1494">
        <f>L1494*$O1494/ref!$B$3</f>
        <v>-1.1282231883175009E-3</v>
      </c>
      <c r="V1494">
        <f>N1494*$O1494/ref!$B$3</f>
        <v>1284.5888006950661</v>
      </c>
      <c r="W1494">
        <f t="shared" si="241"/>
        <v>5</v>
      </c>
      <c r="X1494" t="str">
        <f t="shared" si="242"/>
        <v>5 1981</v>
      </c>
      <c r="AB1494" s="1"/>
    </row>
    <row r="1495" spans="1:28" x14ac:dyDescent="0.3">
      <c r="A1495">
        <v>498</v>
      </c>
      <c r="B1495">
        <v>3</v>
      </c>
      <c r="C1495">
        <f>RS_wells_scenario_1_bgw!C1495-RS_wells_baseline_bgw!C1495</f>
        <v>-85.243400000035763</v>
      </c>
      <c r="D1495">
        <f>RS_wells_scenario_1_bgw!D1495-RS_wells_baseline_bgw!D1495</f>
        <v>-42.37699999997858</v>
      </c>
      <c r="E1495">
        <f>RS_wells_scenario_1_bgw!E1495-RS_wells_baseline_bgw!E1495</f>
        <v>-185293.90000000224</v>
      </c>
      <c r="F1495">
        <f>RS_wells_scenario_1_bgw!F1495-RS_wells_baseline_bgw!F1495</f>
        <v>0</v>
      </c>
      <c r="G1495">
        <f>RS_wells_scenario_1_bgw!G1495-RS_wells_baseline_bgw!G1495</f>
        <v>0</v>
      </c>
      <c r="H1495" s="19">
        <f>RS_wells_scenario_1_bgw!H1495-RS_wells_baseline_bgw!H1495</f>
        <v>-128432.61879998446</v>
      </c>
      <c r="I1495">
        <f>RS_wells_scenario_1_bgw!I1495-RS_wells_baseline_bgw!I1495</f>
        <v>-4502919.7581000328</v>
      </c>
      <c r="J1495">
        <f>RS_wells_scenario_1_bgw!J1495-RS_wells_baseline_bgw!J1495</f>
        <v>467.38889999967068</v>
      </c>
      <c r="K1495">
        <f>RS_wells_scenario_1_bgw!K1495-RS_wells_baseline_bgw!K1495</f>
        <v>-2042648.390000008</v>
      </c>
      <c r="L1495">
        <f>RS_wells_scenario_1_bgw!L1495-RS_wells_baseline_bgw!L1495</f>
        <v>-4.4955000000190921</v>
      </c>
      <c r="M1495">
        <f>RS_wells_scenario_1_bgw!M1495-RS_wells_baseline_bgw!M1495</f>
        <v>0</v>
      </c>
      <c r="N1495">
        <f>RS_wells_scenario_1_bgw!N1495-RS_wells_baseline_bgw!N1495</f>
        <v>6166307.8528999984</v>
      </c>
      <c r="O1495">
        <v>10.145833333333334</v>
      </c>
      <c r="P1495">
        <f t="shared" si="238"/>
        <v>1981</v>
      </c>
      <c r="Q1495" s="2">
        <f t="shared" si="239"/>
        <v>29737.874999998512</v>
      </c>
      <c r="R1495">
        <f t="shared" si="240"/>
        <v>-144.20940370446695</v>
      </c>
      <c r="S1495">
        <f>I1495*$O1495/ref!$B$3</f>
        <v>-1048.8033374439069</v>
      </c>
      <c r="T1495">
        <f>K1495*$O1495/ref!$B$3</f>
        <v>-475.76607262492541</v>
      </c>
      <c r="U1495">
        <f>L1495*$O1495/ref!$B$3</f>
        <v>-1.0470751549631245E-3</v>
      </c>
      <c r="V1495">
        <f>N1495*$O1495/ref!$B$3</f>
        <v>1436.2335114221282</v>
      </c>
      <c r="W1495">
        <f t="shared" si="241"/>
        <v>5</v>
      </c>
      <c r="X1495" t="str">
        <f t="shared" si="242"/>
        <v>5 1981</v>
      </c>
      <c r="AB1495" s="1"/>
    </row>
    <row r="1496" spans="1:28" x14ac:dyDescent="0.3">
      <c r="A1496">
        <v>499</v>
      </c>
      <c r="B1496">
        <v>1</v>
      </c>
      <c r="C1496">
        <f>RS_wells_scenario_1_bgw!C1496-RS_wells_baseline_bgw!C1496</f>
        <v>2469843.4453000128</v>
      </c>
      <c r="D1496">
        <f>RS_wells_scenario_1_bgw!D1496-RS_wells_baseline_bgw!D1496</f>
        <v>-42.527600000030361</v>
      </c>
      <c r="E1496">
        <f>RS_wells_scenario_1_bgw!E1496-RS_wells_baseline_bgw!E1496</f>
        <v>-441264.73000000045</v>
      </c>
      <c r="F1496">
        <f>RS_wells_scenario_1_bgw!F1496-RS_wells_baseline_bgw!F1496</f>
        <v>0</v>
      </c>
      <c r="G1496">
        <f>RS_wells_scenario_1_bgw!G1496-RS_wells_baseline_bgw!G1496</f>
        <v>0</v>
      </c>
      <c r="H1496" s="19">
        <f>RS_wells_scenario_1_bgw!H1496-RS_wells_baseline_bgw!H1496</f>
        <v>75735.397400006652</v>
      </c>
      <c r="I1496">
        <f>RS_wells_scenario_1_bgw!I1496-RS_wells_baseline_bgw!I1496</f>
        <v>-1815962.4348000288</v>
      </c>
      <c r="J1496">
        <f>RS_wells_scenario_1_bgw!J1496-RS_wells_baseline_bgw!J1496</f>
        <v>447.74859999958426</v>
      </c>
      <c r="K1496">
        <f>RS_wells_scenario_1_bgw!K1496-RS_wells_baseline_bgw!K1496</f>
        <v>-4782151.2799999863</v>
      </c>
      <c r="L1496">
        <f>RS_wells_scenario_1_bgw!L1496-RS_wells_baseline_bgw!L1496</f>
        <v>3216050.7350999862</v>
      </c>
      <c r="M1496">
        <f>RS_wells_scenario_1_bgw!M1496-RS_wells_baseline_bgw!M1496</f>
        <v>0</v>
      </c>
      <c r="N1496">
        <f>RS_wells_scenario_1_bgw!N1496-RS_wells_baseline_bgw!N1496</f>
        <v>5500930.956400007</v>
      </c>
      <c r="O1496">
        <v>10.145833333333334</v>
      </c>
      <c r="P1496">
        <f t="shared" si="238"/>
        <v>1981</v>
      </c>
      <c r="Q1496" s="2">
        <f t="shared" si="239"/>
        <v>29748.020833331844</v>
      </c>
      <c r="R1496">
        <f t="shared" si="240"/>
        <v>-124.28855805269187</v>
      </c>
      <c r="S1496">
        <f>I1496*$O1496/ref!$B$3</f>
        <v>-422.96722229282125</v>
      </c>
      <c r="T1496">
        <f>K1496*$O1496/ref!$B$3</f>
        <v>-1113.8409059152095</v>
      </c>
      <c r="U1496">
        <f>L1496*$O1496/ref!$B$3</f>
        <v>749.07058654427487</v>
      </c>
      <c r="V1496">
        <f>N1496*$O1496/ref!$B$3</f>
        <v>1281.2563971948671</v>
      </c>
      <c r="W1496">
        <f t="shared" si="241"/>
        <v>6</v>
      </c>
      <c r="X1496" t="str">
        <f t="shared" si="242"/>
        <v>6 1981</v>
      </c>
      <c r="AB1496" s="1"/>
    </row>
    <row r="1497" spans="1:28" x14ac:dyDescent="0.3">
      <c r="A1497">
        <v>499</v>
      </c>
      <c r="B1497">
        <v>2</v>
      </c>
      <c r="C1497">
        <f>RS_wells_scenario_1_bgw!C1497-RS_wells_baseline_bgw!C1497</f>
        <v>2112251.4744000137</v>
      </c>
      <c r="D1497">
        <f>RS_wells_scenario_1_bgw!D1497-RS_wells_baseline_bgw!D1497</f>
        <v>-42.668200000014622</v>
      </c>
      <c r="E1497">
        <f>RS_wells_scenario_1_bgw!E1497-RS_wells_baseline_bgw!E1497</f>
        <v>-441264.73000000045</v>
      </c>
      <c r="F1497">
        <f>RS_wells_scenario_1_bgw!F1497-RS_wells_baseline_bgw!F1497</f>
        <v>0</v>
      </c>
      <c r="G1497">
        <f>RS_wells_scenario_1_bgw!G1497-RS_wells_baseline_bgw!G1497</f>
        <v>0</v>
      </c>
      <c r="H1497" s="19">
        <f>RS_wells_scenario_1_bgw!H1497-RS_wells_baseline_bgw!H1497</f>
        <v>-55057.941100001335</v>
      </c>
      <c r="I1497">
        <f>RS_wells_scenario_1_bgw!I1497-RS_wells_baseline_bgw!I1497</f>
        <v>-1928021.9685000181</v>
      </c>
      <c r="J1497">
        <f>RS_wells_scenario_1_bgw!J1497-RS_wells_baseline_bgw!J1497</f>
        <v>430.86180000007153</v>
      </c>
      <c r="K1497">
        <f>RS_wells_scenario_1_bgw!K1497-RS_wells_baseline_bgw!K1497</f>
        <v>-4782151.2799999863</v>
      </c>
      <c r="L1497">
        <f>RS_wells_scenario_1_bgw!L1497-RS_wells_baseline_bgw!L1497</f>
        <v>3164884.6140000075</v>
      </c>
      <c r="M1497">
        <f>RS_wells_scenario_1_bgw!M1497-RS_wells_baseline_bgw!M1497</f>
        <v>0</v>
      </c>
      <c r="N1497">
        <f>RS_wells_scenario_1_bgw!N1497-RS_wells_baseline_bgw!N1497</f>
        <v>5182441.9388999939</v>
      </c>
      <c r="O1497">
        <v>10.145833333333334</v>
      </c>
      <c r="P1497">
        <f t="shared" si="238"/>
        <v>1981</v>
      </c>
      <c r="Q1497" s="2">
        <f t="shared" si="239"/>
        <v>29758.166666665176</v>
      </c>
      <c r="R1497">
        <f t="shared" si="240"/>
        <v>-119.98854249713621</v>
      </c>
      <c r="S1497">
        <f>I1497*$O1497/ref!$B$3</f>
        <v>-449.06771247489525</v>
      </c>
      <c r="T1497">
        <f>K1497*$O1497/ref!$B$3</f>
        <v>-1113.8409059152095</v>
      </c>
      <c r="U1497">
        <f>L1497*$O1497/ref!$B$3</f>
        <v>737.15316374828001</v>
      </c>
      <c r="V1497">
        <f>N1497*$O1497/ref!$B$3</f>
        <v>1207.0751187271853</v>
      </c>
      <c r="W1497">
        <f t="shared" si="241"/>
        <v>6</v>
      </c>
      <c r="X1497" t="str">
        <f t="shared" si="242"/>
        <v>6 1981</v>
      </c>
      <c r="AB1497" s="1"/>
    </row>
    <row r="1498" spans="1:28" x14ac:dyDescent="0.3">
      <c r="A1498">
        <v>499</v>
      </c>
      <c r="B1498">
        <v>3</v>
      </c>
      <c r="C1498">
        <f>RS_wells_scenario_1_bgw!C1498-RS_wells_baseline_bgw!C1498</f>
        <v>1888582.6857999861</v>
      </c>
      <c r="D1498">
        <f>RS_wells_scenario_1_bgw!D1498-RS_wells_baseline_bgw!D1498</f>
        <v>-42.799699999974109</v>
      </c>
      <c r="E1498">
        <f>RS_wells_scenario_1_bgw!E1498-RS_wells_baseline_bgw!E1498</f>
        <v>-441264.73000000045</v>
      </c>
      <c r="F1498">
        <f>RS_wells_scenario_1_bgw!F1498-RS_wells_baseline_bgw!F1498</f>
        <v>0</v>
      </c>
      <c r="G1498">
        <f>RS_wells_scenario_1_bgw!G1498-RS_wells_baseline_bgw!G1498</f>
        <v>0</v>
      </c>
      <c r="H1498" s="19">
        <f>RS_wells_scenario_1_bgw!H1498-RS_wells_baseline_bgw!H1498</f>
        <v>-137467.24159999192</v>
      </c>
      <c r="I1498">
        <f>RS_wells_scenario_1_bgw!I1498-RS_wells_baseline_bgw!I1498</f>
        <v>-2008333.1272000074</v>
      </c>
      <c r="J1498">
        <f>RS_wells_scenario_1_bgw!J1498-RS_wells_baseline_bgw!J1498</f>
        <v>416.30780000053346</v>
      </c>
      <c r="K1498">
        <f>RS_wells_scenario_1_bgw!K1498-RS_wells_baseline_bgw!K1498</f>
        <v>-4782151.2799999863</v>
      </c>
      <c r="L1498">
        <f>RS_wells_scenario_1_bgw!L1498-RS_wells_baseline_bgw!L1498</f>
        <v>3123160.7549999952</v>
      </c>
      <c r="M1498">
        <f>RS_wells_scenario_1_bgw!M1498-RS_wells_baseline_bgw!M1498</f>
        <v>0</v>
      </c>
      <c r="N1498">
        <f>RS_wells_scenario_1_bgw!N1498-RS_wells_baseline_bgw!N1498</f>
        <v>5001618.865899995</v>
      </c>
      <c r="O1498">
        <v>10.145833333333334</v>
      </c>
      <c r="P1498">
        <f t="shared" si="238"/>
        <v>1981</v>
      </c>
      <c r="Q1498" s="2">
        <f t="shared" si="239"/>
        <v>29768.312499998508</v>
      </c>
      <c r="R1498">
        <f t="shared" si="240"/>
        <v>-117.73393144329867</v>
      </c>
      <c r="S1498">
        <f>I1498*$O1498/ref!$B$3</f>
        <v>-467.77348912725921</v>
      </c>
      <c r="T1498">
        <f>K1498*$O1498/ref!$B$3</f>
        <v>-1113.8409059152095</v>
      </c>
      <c r="U1498">
        <f>L1498*$O1498/ref!$B$3</f>
        <v>727.43499755366054</v>
      </c>
      <c r="V1498">
        <f>N1498*$O1498/ref!$B$3</f>
        <v>1164.958480493045</v>
      </c>
      <c r="W1498">
        <f t="shared" si="241"/>
        <v>6</v>
      </c>
      <c r="X1498" t="str">
        <f t="shared" si="242"/>
        <v>6 1981</v>
      </c>
      <c r="AB1498" s="1"/>
    </row>
    <row r="1499" spans="1:28" x14ac:dyDescent="0.3">
      <c r="A1499">
        <v>500</v>
      </c>
      <c r="B1499">
        <v>1</v>
      </c>
      <c r="C1499">
        <f>RS_wells_scenario_1_bgw!C1499-RS_wells_baseline_bgw!C1499</f>
        <v>-2157792.2179999948</v>
      </c>
      <c r="D1499">
        <f>RS_wells_scenario_1_bgw!D1499-RS_wells_baseline_bgw!D1499</f>
        <v>-60.340599999995902</v>
      </c>
      <c r="E1499">
        <f>RS_wells_scenario_1_bgw!E1499-RS_wells_baseline_bgw!E1499</f>
        <v>-1356194.8900000006</v>
      </c>
      <c r="F1499">
        <f>RS_wells_scenario_1_bgw!F1499-RS_wells_baseline_bgw!F1499</f>
        <v>0</v>
      </c>
      <c r="G1499">
        <f>RS_wells_scenario_1_bgw!G1499-RS_wells_baseline_bgw!G1499</f>
        <v>0</v>
      </c>
      <c r="H1499" s="19">
        <f>RS_wells_scenario_1_bgw!H1499-RS_wells_baseline_bgw!H1499</f>
        <v>-886.73849999904633</v>
      </c>
      <c r="I1499">
        <f>RS_wells_scenario_1_bgw!I1499-RS_wells_baseline_bgw!I1499</f>
        <v>3577378.3886999488</v>
      </c>
      <c r="J1499">
        <f>RS_wells_scenario_1_bgw!J1499-RS_wells_baseline_bgw!J1499</f>
        <v>385.86679999995977</v>
      </c>
      <c r="K1499">
        <f>RS_wells_scenario_1_bgw!K1499-RS_wells_baseline_bgw!K1499</f>
        <v>-14574097.139999986</v>
      </c>
      <c r="L1499">
        <f>RS_wells_scenario_1_bgw!L1499-RS_wells_baseline_bgw!L1499</f>
        <v>2046418.5546000004</v>
      </c>
      <c r="M1499">
        <f>RS_wells_scenario_1_bgw!M1499-RS_wells_baseline_bgw!M1499</f>
        <v>0</v>
      </c>
      <c r="N1499">
        <f>RS_wells_scenario_1_bgw!N1499-RS_wells_baseline_bgw!N1499</f>
        <v>5432655.3621000051</v>
      </c>
      <c r="O1499">
        <v>10.145833333333334</v>
      </c>
      <c r="P1499">
        <f t="shared" si="238"/>
        <v>1981</v>
      </c>
      <c r="Q1499" s="2">
        <f t="shared" si="239"/>
        <v>29778.458333331841</v>
      </c>
      <c r="R1499">
        <f t="shared" si="240"/>
        <v>-124.4797732096221</v>
      </c>
      <c r="S1499">
        <f>I1499*$O1499/ref!$B$3</f>
        <v>833.22968094624048</v>
      </c>
      <c r="T1499">
        <f>K1499*$O1499/ref!$B$3</f>
        <v>-3394.5445492711174</v>
      </c>
      <c r="U1499">
        <f>L1499*$O1499/ref!$B$3</f>
        <v>476.64420535382249</v>
      </c>
      <c r="V1499">
        <f>N1499*$O1499/ref!$B$3</f>
        <v>1265.3538994790244</v>
      </c>
      <c r="W1499">
        <f t="shared" si="241"/>
        <v>7</v>
      </c>
      <c r="X1499" t="str">
        <f t="shared" si="242"/>
        <v>7 1981</v>
      </c>
      <c r="AB1499" s="1"/>
    </row>
    <row r="1500" spans="1:28" x14ac:dyDescent="0.3">
      <c r="A1500">
        <v>500</v>
      </c>
      <c r="B1500">
        <v>2</v>
      </c>
      <c r="C1500">
        <f>RS_wells_scenario_1_bgw!C1500-RS_wells_baseline_bgw!C1500</f>
        <v>-1257728.6281000078</v>
      </c>
      <c r="D1500">
        <f>RS_wells_scenario_1_bgw!D1500-RS_wells_baseline_bgw!D1500</f>
        <v>-88.728300000017043</v>
      </c>
      <c r="E1500">
        <f>RS_wells_scenario_1_bgw!E1500-RS_wells_baseline_bgw!E1500</f>
        <v>-1356194.8900000006</v>
      </c>
      <c r="F1500">
        <f>RS_wells_scenario_1_bgw!F1500-RS_wells_baseline_bgw!F1500</f>
        <v>0</v>
      </c>
      <c r="G1500">
        <f>RS_wells_scenario_1_bgw!G1500-RS_wells_baseline_bgw!G1500</f>
        <v>0</v>
      </c>
      <c r="H1500" s="19">
        <f>RS_wells_scenario_1_bgw!H1500-RS_wells_baseline_bgw!H1500</f>
        <v>174422.20959998667</v>
      </c>
      <c r="I1500">
        <f>RS_wells_scenario_1_bgw!I1500-RS_wells_baseline_bgw!I1500</f>
        <v>4291582.9052000046</v>
      </c>
      <c r="J1500">
        <f>RS_wells_scenario_1_bgw!J1500-RS_wells_baseline_bgw!J1500</f>
        <v>346.36389999929816</v>
      </c>
      <c r="K1500">
        <f>RS_wells_scenario_1_bgw!K1500-RS_wells_baseline_bgw!K1500</f>
        <v>-14574097.139999986</v>
      </c>
      <c r="L1500">
        <f>RS_wells_scenario_1_bgw!L1500-RS_wells_baseline_bgw!L1500</f>
        <v>2104261.3674000055</v>
      </c>
      <c r="M1500">
        <f>RS_wells_scenario_1_bgw!M1500-RS_wells_baseline_bgw!M1500</f>
        <v>0</v>
      </c>
      <c r="N1500">
        <f>RS_wells_scenario_1_bgw!N1500-RS_wells_baseline_bgw!N1500</f>
        <v>5720207.4723999947</v>
      </c>
      <c r="O1500">
        <v>10.145833333333334</v>
      </c>
      <c r="P1500">
        <f t="shared" si="238"/>
        <v>1981</v>
      </c>
      <c r="Q1500" s="2">
        <f t="shared" si="239"/>
        <v>29788.604166665173</v>
      </c>
      <c r="R1500">
        <f t="shared" si="240"/>
        <v>-127.05120876975964</v>
      </c>
      <c r="S1500">
        <f>I1500*$O1500/ref!$B$3</f>
        <v>999.5795429830514</v>
      </c>
      <c r="T1500">
        <f>K1500*$O1500/ref!$B$3</f>
        <v>-3394.5445492711174</v>
      </c>
      <c r="U1500">
        <f>L1500*$O1500/ref!$B$3</f>
        <v>490.11673837035255</v>
      </c>
      <c r="V1500">
        <f>N1500*$O1500/ref!$B$3</f>
        <v>1332.3294684815951</v>
      </c>
      <c r="W1500">
        <f t="shared" si="241"/>
        <v>7</v>
      </c>
      <c r="X1500" t="str">
        <f t="shared" si="242"/>
        <v>7 1981</v>
      </c>
      <c r="AB1500" s="1"/>
    </row>
    <row r="1501" spans="1:28" x14ac:dyDescent="0.3">
      <c r="A1501">
        <v>500</v>
      </c>
      <c r="B1501">
        <v>3</v>
      </c>
      <c r="C1501">
        <f>RS_wells_scenario_1_bgw!C1501-RS_wells_baseline_bgw!C1501</f>
        <v>-787216.49709999561</v>
      </c>
      <c r="D1501">
        <f>RS_wells_scenario_1_bgw!D1501-RS_wells_baseline_bgw!D1501</f>
        <v>-84.287200000020675</v>
      </c>
      <c r="E1501">
        <f>RS_wells_scenario_1_bgw!E1501-RS_wells_baseline_bgw!E1501</f>
        <v>-1356194.8900000006</v>
      </c>
      <c r="F1501">
        <f>RS_wells_scenario_1_bgw!F1501-RS_wells_baseline_bgw!F1501</f>
        <v>0</v>
      </c>
      <c r="G1501">
        <f>RS_wells_scenario_1_bgw!G1501-RS_wells_baseline_bgw!G1501</f>
        <v>0</v>
      </c>
      <c r="H1501" s="19">
        <f>RS_wells_scenario_1_bgw!H1501-RS_wells_baseline_bgw!H1501</f>
        <v>312523.51099999249</v>
      </c>
      <c r="I1501">
        <f>RS_wells_scenario_1_bgw!I1501-RS_wells_baseline_bgw!I1501</f>
        <v>4626015.5350999832</v>
      </c>
      <c r="J1501">
        <f>RS_wells_scenario_1_bgw!J1501-RS_wells_baseline_bgw!J1501</f>
        <v>341.22049999982119</v>
      </c>
      <c r="K1501">
        <f>RS_wells_scenario_1_bgw!K1501-RS_wells_baseline_bgw!K1501</f>
        <v>-14574097.139999986</v>
      </c>
      <c r="L1501">
        <f>RS_wells_scenario_1_bgw!L1501-RS_wells_baseline_bgw!L1501</f>
        <v>2164579.6049000025</v>
      </c>
      <c r="M1501">
        <f>RS_wells_scenario_1_bgw!M1501-RS_wells_baseline_bgw!M1501</f>
        <v>0</v>
      </c>
      <c r="N1501">
        <f>RS_wells_scenario_1_bgw!N1501-RS_wells_baseline_bgw!N1501</f>
        <v>5908406.3148999959</v>
      </c>
      <c r="O1501">
        <v>10.145833333333334</v>
      </c>
      <c r="P1501">
        <f t="shared" si="238"/>
        <v>1981</v>
      </c>
      <c r="Q1501" s="2">
        <f t="shared" si="239"/>
        <v>29798.749999998505</v>
      </c>
      <c r="R1501">
        <f t="shared" si="240"/>
        <v>-128.19891876059572</v>
      </c>
      <c r="S1501">
        <f>I1501*$O1501/ref!$B$3</f>
        <v>1077.4743484053088</v>
      </c>
      <c r="T1501">
        <f>K1501*$O1501/ref!$B$3</f>
        <v>-3394.5445492711174</v>
      </c>
      <c r="U1501">
        <f>L1501*$O1501/ref!$B$3</f>
        <v>504.16583810945696</v>
      </c>
      <c r="V1501">
        <f>N1501*$O1501/ref!$B$3</f>
        <v>1376.1640435397048</v>
      </c>
      <c r="W1501">
        <f t="shared" si="241"/>
        <v>7</v>
      </c>
      <c r="X1501" t="str">
        <f t="shared" si="242"/>
        <v>7 1981</v>
      </c>
      <c r="AB1501" s="1"/>
    </row>
    <row r="1502" spans="1:28" x14ac:dyDescent="0.3">
      <c r="A1502">
        <v>501</v>
      </c>
      <c r="B1502">
        <v>1</v>
      </c>
      <c r="C1502">
        <f>RS_wells_scenario_1_bgw!C1502-RS_wells_baseline_bgw!C1502</f>
        <v>-4112898.3116000891</v>
      </c>
      <c r="D1502">
        <f>RS_wells_scenario_1_bgw!D1502-RS_wells_baseline_bgw!D1502</f>
        <v>-79.891499999968801</v>
      </c>
      <c r="E1502">
        <f>RS_wells_scenario_1_bgw!E1502-RS_wells_baseline_bgw!E1502</f>
        <v>-1488565.5199999958</v>
      </c>
      <c r="F1502">
        <f>RS_wells_scenario_1_bgw!F1502-RS_wells_baseline_bgw!F1502</f>
        <v>0</v>
      </c>
      <c r="G1502">
        <f>RS_wells_scenario_1_bgw!G1502-RS_wells_baseline_bgw!G1502</f>
        <v>0</v>
      </c>
      <c r="H1502" s="19">
        <f>RS_wells_scenario_1_bgw!H1502-RS_wells_baseline_bgw!H1502</f>
        <v>478855.1290999949</v>
      </c>
      <c r="I1502">
        <f>RS_wells_scenario_1_bgw!I1502-RS_wells_baseline_bgw!I1502</f>
        <v>-14284.913200005889</v>
      </c>
      <c r="J1502">
        <f>RS_wells_scenario_1_bgw!J1502-RS_wells_baseline_bgw!J1502</f>
        <v>336.41069999989122</v>
      </c>
      <c r="K1502">
        <f>RS_wells_scenario_1_bgw!K1502-RS_wells_baseline_bgw!K1502</f>
        <v>-15990782.930000007</v>
      </c>
      <c r="L1502">
        <f>RS_wells_scenario_1_bgw!L1502-RS_wells_baseline_bgw!L1502</f>
        <v>5454420.4061999917</v>
      </c>
      <c r="M1502">
        <f>RS_wells_scenario_1_bgw!M1502-RS_wells_baseline_bgw!M1502</f>
        <v>0</v>
      </c>
      <c r="N1502">
        <f>RS_wells_scenario_1_bgw!N1502-RS_wells_baseline_bgw!N1502</f>
        <v>5434998.0648999959</v>
      </c>
      <c r="O1502">
        <v>10.145833333333334</v>
      </c>
      <c r="P1502">
        <f t="shared" si="238"/>
        <v>1981</v>
      </c>
      <c r="Q1502" s="2">
        <f t="shared" si="239"/>
        <v>29808.895833331837</v>
      </c>
      <c r="R1502">
        <f t="shared" si="240"/>
        <v>-113.54279348911801</v>
      </c>
      <c r="S1502">
        <f>I1502*$O1502/ref!$B$3</f>
        <v>-3.3271889005599884</v>
      </c>
      <c r="T1502">
        <f>K1502*$O1502/ref!$B$3</f>
        <v>-3724.5137391481121</v>
      </c>
      <c r="U1502">
        <f>L1502*$O1502/ref!$B$3</f>
        <v>1270.4233326730352</v>
      </c>
      <c r="V1502">
        <f>N1502*$O1502/ref!$B$3</f>
        <v>1265.8995531098381</v>
      </c>
      <c r="W1502">
        <f t="shared" si="241"/>
        <v>8</v>
      </c>
      <c r="X1502" t="str">
        <f t="shared" si="242"/>
        <v>8 1981</v>
      </c>
      <c r="AB1502" s="1"/>
    </row>
    <row r="1503" spans="1:28" x14ac:dyDescent="0.3">
      <c r="A1503">
        <v>501</v>
      </c>
      <c r="B1503">
        <v>2</v>
      </c>
      <c r="C1503">
        <f>RS_wells_scenario_1_bgw!C1503-RS_wells_baseline_bgw!C1503</f>
        <v>-4593468.2311999798</v>
      </c>
      <c r="D1503">
        <f>RS_wells_scenario_1_bgw!D1503-RS_wells_baseline_bgw!D1503</f>
        <v>-76.009200000029523</v>
      </c>
      <c r="E1503">
        <f>RS_wells_scenario_1_bgw!E1503-RS_wells_baseline_bgw!E1503</f>
        <v>-1488565.5199999958</v>
      </c>
      <c r="F1503">
        <f>RS_wells_scenario_1_bgw!F1503-RS_wells_baseline_bgw!F1503</f>
        <v>0</v>
      </c>
      <c r="G1503">
        <f>RS_wells_scenario_1_bgw!G1503-RS_wells_baseline_bgw!G1503</f>
        <v>0</v>
      </c>
      <c r="H1503" s="19">
        <f>RS_wells_scenario_1_bgw!H1503-RS_wells_baseline_bgw!H1503</f>
        <v>229302.38589999825</v>
      </c>
      <c r="I1503">
        <f>RS_wells_scenario_1_bgw!I1503-RS_wells_baseline_bgw!I1503</f>
        <v>-156414.72309999913</v>
      </c>
      <c r="J1503">
        <f>RS_wells_scenario_1_bgw!J1503-RS_wells_baseline_bgw!J1503</f>
        <v>332.4089999999851</v>
      </c>
      <c r="K1503">
        <f>RS_wells_scenario_1_bgw!K1503-RS_wells_baseline_bgw!K1503</f>
        <v>-15990782.930000007</v>
      </c>
      <c r="L1503">
        <f>RS_wells_scenario_1_bgw!L1503-RS_wells_baseline_bgw!L1503</f>
        <v>5268806.6254000068</v>
      </c>
      <c r="M1503">
        <f>RS_wells_scenario_1_bgw!M1503-RS_wells_baseline_bgw!M1503</f>
        <v>0</v>
      </c>
      <c r="N1503">
        <f>RS_wells_scenario_1_bgw!N1503-RS_wells_baseline_bgw!N1503</f>
        <v>5036869.1184999943</v>
      </c>
      <c r="O1503">
        <v>10.145833333333334</v>
      </c>
      <c r="P1503">
        <f t="shared" si="238"/>
        <v>1981</v>
      </c>
      <c r="Q1503" s="2">
        <f t="shared" si="239"/>
        <v>29819.041666665169</v>
      </c>
      <c r="R1503">
        <f t="shared" si="240"/>
        <v>-110.13898585567001</v>
      </c>
      <c r="S1503">
        <f>I1503*$O1503/ref!$B$3</f>
        <v>-36.431536075575636</v>
      </c>
      <c r="T1503">
        <f>K1503*$O1503/ref!$B$3</f>
        <v>-3724.5137391481121</v>
      </c>
      <c r="U1503">
        <f>L1503*$O1503/ref!$B$3</f>
        <v>1227.1908605801402</v>
      </c>
      <c r="V1503">
        <f>N1503*$O1503/ref!$B$3</f>
        <v>1173.168838340554</v>
      </c>
      <c r="W1503">
        <f t="shared" si="241"/>
        <v>8</v>
      </c>
      <c r="X1503" t="str">
        <f t="shared" si="242"/>
        <v>8 1981</v>
      </c>
      <c r="AB1503" s="1"/>
    </row>
    <row r="1504" spans="1:28" x14ac:dyDescent="0.3">
      <c r="A1504">
        <v>501</v>
      </c>
      <c r="B1504">
        <v>3</v>
      </c>
      <c r="C1504">
        <f>RS_wells_scenario_1_bgw!C1504-RS_wells_baseline_bgw!C1504</f>
        <v>-4938224.5543000102</v>
      </c>
      <c r="D1504">
        <f>RS_wells_scenario_1_bgw!D1504-RS_wells_baseline_bgw!D1504</f>
        <v>-72.575699999986682</v>
      </c>
      <c r="E1504">
        <f>RS_wells_scenario_1_bgw!E1504-RS_wells_baseline_bgw!E1504</f>
        <v>-1488565.5199999958</v>
      </c>
      <c r="F1504">
        <f>RS_wells_scenario_1_bgw!F1504-RS_wells_baseline_bgw!F1504</f>
        <v>0</v>
      </c>
      <c r="G1504">
        <f>RS_wells_scenario_1_bgw!G1504-RS_wells_baseline_bgw!G1504</f>
        <v>0</v>
      </c>
      <c r="H1504" s="19">
        <f>RS_wells_scenario_1_bgw!H1504-RS_wells_baseline_bgw!H1504</f>
        <v>-13884.254000000656</v>
      </c>
      <c r="I1504">
        <f>RS_wells_scenario_1_bgw!I1504-RS_wells_baseline_bgw!I1504</f>
        <v>-282699.62829999998</v>
      </c>
      <c r="J1504">
        <f>RS_wells_scenario_1_bgw!J1504-RS_wells_baseline_bgw!J1504</f>
        <v>329.09639999922365</v>
      </c>
      <c r="K1504">
        <f>RS_wells_scenario_1_bgw!K1504-RS_wells_baseline_bgw!K1504</f>
        <v>-15990782.930000007</v>
      </c>
      <c r="L1504">
        <f>RS_wells_scenario_1_bgw!L1504-RS_wells_baseline_bgw!L1504</f>
        <v>5097336.9953999966</v>
      </c>
      <c r="M1504">
        <f>RS_wells_scenario_1_bgw!M1504-RS_wells_baseline_bgw!M1504</f>
        <v>0</v>
      </c>
      <c r="N1504">
        <f>RS_wells_scenario_1_bgw!N1504-RS_wells_baseline_bgw!N1504</f>
        <v>4746710.0493000001</v>
      </c>
      <c r="O1504">
        <v>10.145833333333334</v>
      </c>
      <c r="P1504">
        <f t="shared" si="238"/>
        <v>1981</v>
      </c>
      <c r="Q1504" s="2">
        <f t="shared" si="239"/>
        <v>29829.187499998501</v>
      </c>
      <c r="R1504">
        <f t="shared" si="240"/>
        <v>-109.06287063688433</v>
      </c>
      <c r="S1504">
        <f>I1504*$O1504/ref!$B$3</f>
        <v>-65.845346926700728</v>
      </c>
      <c r="T1504">
        <f>K1504*$O1504/ref!$B$3</f>
        <v>-3724.5137391481121</v>
      </c>
      <c r="U1504">
        <f>L1504*$O1504/ref!$B$3</f>
        <v>1187.2527915326552</v>
      </c>
      <c r="V1504">
        <f>N1504*$O1504/ref!$B$3</f>
        <v>1105.586066158316</v>
      </c>
      <c r="W1504">
        <f t="shared" si="241"/>
        <v>8</v>
      </c>
      <c r="X1504" t="str">
        <f t="shared" si="242"/>
        <v>8 1981</v>
      </c>
      <c r="AB1504" s="1"/>
    </row>
    <row r="1505" spans="1:28" x14ac:dyDescent="0.3">
      <c r="A1505">
        <v>502</v>
      </c>
      <c r="B1505">
        <v>1</v>
      </c>
      <c r="C1505">
        <f>RS_wells_scenario_1_bgw!C1505-RS_wells_baseline_bgw!C1505</f>
        <v>168260.96889999509</v>
      </c>
      <c r="D1505">
        <f>RS_wells_scenario_1_bgw!D1505-RS_wells_baseline_bgw!D1505</f>
        <v>-70.497999999963213</v>
      </c>
      <c r="E1505">
        <f>RS_wells_scenario_1_bgw!E1505-RS_wells_baseline_bgw!E1505</f>
        <v>-668198.46999999881</v>
      </c>
      <c r="F1505">
        <f>RS_wells_scenario_1_bgw!F1505-RS_wells_baseline_bgw!F1505</f>
        <v>0</v>
      </c>
      <c r="G1505">
        <f>RS_wells_scenario_1_bgw!G1505-RS_wells_baseline_bgw!G1505</f>
        <v>0</v>
      </c>
      <c r="H1505" s="19">
        <f>RS_wells_scenario_1_bgw!H1505-RS_wells_baseline_bgw!H1505</f>
        <v>25130.054799996316</v>
      </c>
      <c r="I1505">
        <f>RS_wells_scenario_1_bgw!I1505-RS_wells_baseline_bgw!I1505</f>
        <v>-1428901.9414000064</v>
      </c>
      <c r="J1505">
        <f>RS_wells_scenario_1_bgw!J1505-RS_wells_baseline_bgw!J1505</f>
        <v>327.35439999960363</v>
      </c>
      <c r="K1505">
        <f>RS_wells_scenario_1_bgw!K1505-RS_wells_baseline_bgw!K1505</f>
        <v>-7210885.6699999869</v>
      </c>
      <c r="L1505">
        <f>RS_wells_scenario_1_bgw!L1505-RS_wells_baseline_bgw!L1505</f>
        <v>3426481.0211000144</v>
      </c>
      <c r="M1505">
        <f>RS_wells_scenario_1_bgw!M1505-RS_wells_baseline_bgw!M1505</f>
        <v>0</v>
      </c>
      <c r="N1505">
        <f>RS_wells_scenario_1_bgw!N1505-RS_wells_baseline_bgw!N1505</f>
        <v>4744671.3781000003</v>
      </c>
      <c r="O1505">
        <v>10.145833333333334</v>
      </c>
      <c r="P1505">
        <f t="shared" si="238"/>
        <v>1981</v>
      </c>
      <c r="Q1505" s="2">
        <f t="shared" si="239"/>
        <v>29839.333333331833</v>
      </c>
      <c r="R1505">
        <f t="shared" si="240"/>
        <v>-108.12236708591074</v>
      </c>
      <c r="S1505">
        <f>I1505*$O1505/ref!$B$3</f>
        <v>-332.81453046650364</v>
      </c>
      <c r="T1505">
        <f>K1505*$O1505/ref!$B$3</f>
        <v>-1679.5326949848838</v>
      </c>
      <c r="U1505">
        <f>L1505*$O1505/ref!$B$3</f>
        <v>798.0832268115372</v>
      </c>
      <c r="V1505">
        <f>N1505*$O1505/ref!$B$3</f>
        <v>1105.1112264380072</v>
      </c>
      <c r="W1505">
        <f t="shared" si="241"/>
        <v>9</v>
      </c>
      <c r="X1505" t="str">
        <f t="shared" si="242"/>
        <v>9 1981</v>
      </c>
      <c r="AB1505" s="1"/>
    </row>
    <row r="1506" spans="1:28" x14ac:dyDescent="0.3">
      <c r="A1506">
        <v>502</v>
      </c>
      <c r="B1506">
        <v>2</v>
      </c>
      <c r="C1506">
        <f>RS_wells_scenario_1_bgw!C1506-RS_wells_baseline_bgw!C1506</f>
        <v>608358.69789999723</v>
      </c>
      <c r="D1506">
        <f>RS_wells_scenario_1_bgw!D1506-RS_wells_baseline_bgw!D1506</f>
        <v>-68.603799999982584</v>
      </c>
      <c r="E1506">
        <f>RS_wells_scenario_1_bgw!E1506-RS_wells_baseline_bgw!E1506</f>
        <v>-668198.46999999881</v>
      </c>
      <c r="F1506">
        <f>RS_wells_scenario_1_bgw!F1506-RS_wells_baseline_bgw!F1506</f>
        <v>0</v>
      </c>
      <c r="G1506">
        <f>RS_wells_scenario_1_bgw!G1506-RS_wells_baseline_bgw!G1506</f>
        <v>0</v>
      </c>
      <c r="H1506" s="19">
        <f>RS_wells_scenario_1_bgw!H1506-RS_wells_baseline_bgw!H1506</f>
        <v>17836.491799995303</v>
      </c>
      <c r="I1506">
        <f>RS_wells_scenario_1_bgw!I1506-RS_wells_baseline_bgw!I1506</f>
        <v>-847521.38499999791</v>
      </c>
      <c r="J1506">
        <f>RS_wells_scenario_1_bgw!J1506-RS_wells_baseline_bgw!J1506</f>
        <v>325.94110000040382</v>
      </c>
      <c r="K1506">
        <f>RS_wells_scenario_1_bgw!K1506-RS_wells_baseline_bgw!K1506</f>
        <v>-7210885.6699999869</v>
      </c>
      <c r="L1506">
        <f>RS_wells_scenario_1_bgw!L1506-RS_wells_baseline_bgw!L1506</f>
        <v>3352419.9122000039</v>
      </c>
      <c r="M1506">
        <f>RS_wells_scenario_1_bgw!M1506-RS_wells_baseline_bgw!M1506</f>
        <v>0</v>
      </c>
      <c r="N1506">
        <f>RS_wells_scenario_1_bgw!N1506-RS_wells_baseline_bgw!N1506</f>
        <v>4675996.0540999919</v>
      </c>
      <c r="O1506">
        <v>10.145833333333334</v>
      </c>
      <c r="P1506">
        <f t="shared" si="238"/>
        <v>1981</v>
      </c>
      <c r="Q1506" s="2">
        <f t="shared" si="239"/>
        <v>29849.479166665165</v>
      </c>
      <c r="R1506">
        <f t="shared" si="240"/>
        <v>-106.71614117525766</v>
      </c>
      <c r="S1506">
        <f>I1506*$O1506/ref!$B$3</f>
        <v>-197.4015316493529</v>
      </c>
      <c r="T1506">
        <f>K1506*$O1506/ref!$B$3</f>
        <v>-1679.5326949848838</v>
      </c>
      <c r="U1506">
        <f>L1506*$O1506/ref!$B$3</f>
        <v>780.83318853372839</v>
      </c>
      <c r="V1506">
        <f>N1506*$O1506/ref!$B$3</f>
        <v>1089.1156251658135</v>
      </c>
      <c r="W1506">
        <f t="shared" si="241"/>
        <v>9</v>
      </c>
      <c r="X1506" t="str">
        <f t="shared" si="242"/>
        <v>9 1981</v>
      </c>
      <c r="AB1506" s="1"/>
    </row>
    <row r="1507" spans="1:28" x14ac:dyDescent="0.3">
      <c r="A1507">
        <v>502</v>
      </c>
      <c r="B1507">
        <v>3</v>
      </c>
      <c r="C1507">
        <f>RS_wells_scenario_1_bgw!C1507-RS_wells_baseline_bgw!C1507</f>
        <v>755747.71809998155</v>
      </c>
      <c r="D1507">
        <f>RS_wells_scenario_1_bgw!D1507-RS_wells_baseline_bgw!D1507</f>
        <v>-66.876400000008289</v>
      </c>
      <c r="E1507">
        <f>RS_wells_scenario_1_bgw!E1507-RS_wells_baseline_bgw!E1507</f>
        <v>-668198.46999999881</v>
      </c>
      <c r="F1507">
        <f>RS_wells_scenario_1_bgw!F1507-RS_wells_baseline_bgw!F1507</f>
        <v>0</v>
      </c>
      <c r="G1507">
        <f>RS_wells_scenario_1_bgw!G1507-RS_wells_baseline_bgw!G1507</f>
        <v>0</v>
      </c>
      <c r="H1507" s="19">
        <f>RS_wells_scenario_1_bgw!H1507-RS_wells_baseline_bgw!H1507</f>
        <v>-8684.3320999965072</v>
      </c>
      <c r="I1507">
        <f>RS_wells_scenario_1_bgw!I1507-RS_wells_baseline_bgw!I1507</f>
        <v>-577003.45540000126</v>
      </c>
      <c r="J1507">
        <f>RS_wells_scenario_1_bgw!J1507-RS_wells_baseline_bgw!J1507</f>
        <v>324.81060000043362</v>
      </c>
      <c r="K1507">
        <f>RS_wells_scenario_1_bgw!K1507-RS_wells_baseline_bgw!K1507</f>
        <v>-7210885.6699999869</v>
      </c>
      <c r="L1507">
        <f>RS_wells_scenario_1_bgw!L1507-RS_wells_baseline_bgw!L1507</f>
        <v>3283614.0483999997</v>
      </c>
      <c r="M1507">
        <f>RS_wells_scenario_1_bgw!M1507-RS_wells_baseline_bgw!M1507</f>
        <v>0</v>
      </c>
      <c r="N1507">
        <f>RS_wells_scenario_1_bgw!N1507-RS_wells_baseline_bgw!N1507</f>
        <v>4594590.1160999909</v>
      </c>
      <c r="O1507">
        <v>10.145833333333334</v>
      </c>
      <c r="P1507">
        <f t="shared" si="238"/>
        <v>1981</v>
      </c>
      <c r="Q1507" s="2">
        <f t="shared" si="239"/>
        <v>29859.624999998498</v>
      </c>
      <c r="R1507">
        <f t="shared" si="240"/>
        <v>-105.45875024513144</v>
      </c>
      <c r="S1507">
        <f>I1507*$O1507/ref!$B$3</f>
        <v>-134.39350071730593</v>
      </c>
      <c r="T1507">
        <f>K1507*$O1507/ref!$B$3</f>
        <v>-1679.5326949848838</v>
      </c>
      <c r="U1507">
        <f>L1507*$O1507/ref!$B$3</f>
        <v>764.80718241639875</v>
      </c>
      <c r="V1507">
        <f>N1507*$O1507/ref!$B$3</f>
        <v>1070.154856587033</v>
      </c>
      <c r="W1507">
        <f t="shared" si="241"/>
        <v>9</v>
      </c>
      <c r="X1507" t="str">
        <f t="shared" si="242"/>
        <v>9 1981</v>
      </c>
      <c r="AB1507" s="1"/>
    </row>
    <row r="1508" spans="1:28" x14ac:dyDescent="0.3">
      <c r="A1508">
        <v>503</v>
      </c>
      <c r="B1508">
        <v>1</v>
      </c>
      <c r="C1508">
        <f>RS_wells_scenario_1_bgw!C1508-RS_wells_baseline_bgw!C1508</f>
        <v>1787859.6924000084</v>
      </c>
      <c r="D1508">
        <f>RS_wells_scenario_1_bgw!D1508-RS_wells_baseline_bgw!D1508</f>
        <v>-65.919300000008661</v>
      </c>
      <c r="E1508">
        <f>RS_wells_scenario_1_bgw!E1508-RS_wells_baseline_bgw!E1508</f>
        <v>0</v>
      </c>
      <c r="F1508">
        <f>RS_wells_scenario_1_bgw!F1508-RS_wells_baseline_bgw!F1508</f>
        <v>0</v>
      </c>
      <c r="G1508">
        <f>RS_wells_scenario_1_bgw!G1508-RS_wells_baseline_bgw!G1508</f>
        <v>0</v>
      </c>
      <c r="H1508" s="19">
        <f>RS_wells_scenario_1_bgw!H1508-RS_wells_baseline_bgw!H1508</f>
        <v>307584.5102000013</v>
      </c>
      <c r="I1508">
        <f>RS_wells_scenario_1_bgw!I1508-RS_wells_baseline_bgw!I1508</f>
        <v>-3020455.0828000009</v>
      </c>
      <c r="J1508">
        <f>RS_wells_scenario_1_bgw!J1508-RS_wells_baseline_bgw!J1508</f>
        <v>324.67929999995977</v>
      </c>
      <c r="K1508">
        <f>RS_wells_scenario_1_bgw!K1508-RS_wells_baseline_bgw!K1508</f>
        <v>-59561.780000001192</v>
      </c>
      <c r="L1508">
        <f>RS_wells_scenario_1_bgw!L1508-RS_wells_baseline_bgw!L1508</f>
        <v>258962.58609999903</v>
      </c>
      <c r="M1508">
        <f>RS_wells_scenario_1_bgw!M1508-RS_wells_baseline_bgw!M1508</f>
        <v>0</v>
      </c>
      <c r="N1508">
        <f>RS_wells_scenario_1_bgw!N1508-RS_wells_baseline_bgw!N1508</f>
        <v>4905929.4244000018</v>
      </c>
      <c r="O1508">
        <v>10.145833333333334</v>
      </c>
      <c r="P1508">
        <f t="shared" si="238"/>
        <v>1981</v>
      </c>
      <c r="Q1508" s="2">
        <f t="shared" si="239"/>
        <v>29869.77083333183</v>
      </c>
      <c r="R1508">
        <f t="shared" si="240"/>
        <v>-105.34581704925546</v>
      </c>
      <c r="S1508">
        <f>I1508*$O1508/ref!$B$3</f>
        <v>-703.51317403370854</v>
      </c>
      <c r="T1508">
        <f>K1508*$O1508/ref!$B$3</f>
        <v>-13.872908469161588</v>
      </c>
      <c r="U1508">
        <f>L1508*$O1508/ref!$B$3</f>
        <v>60.316603263075606</v>
      </c>
      <c r="V1508">
        <f>N1508*$O1508/ref!$B$3</f>
        <v>1142.6708513557933</v>
      </c>
      <c r="W1508">
        <f t="shared" si="241"/>
        <v>10</v>
      </c>
      <c r="X1508" t="str">
        <f t="shared" si="242"/>
        <v>10 1981</v>
      </c>
      <c r="AB1508" s="1"/>
    </row>
    <row r="1509" spans="1:28" x14ac:dyDescent="0.3">
      <c r="A1509">
        <v>503</v>
      </c>
      <c r="B1509">
        <v>2</v>
      </c>
      <c r="C1509">
        <f>RS_wells_scenario_1_bgw!C1509-RS_wells_baseline_bgw!C1509</f>
        <v>2599692.1290999949</v>
      </c>
      <c r="D1509">
        <f>RS_wells_scenario_1_bgw!D1509-RS_wells_baseline_bgw!D1509</f>
        <v>-65.031299999973271</v>
      </c>
      <c r="E1509">
        <f>RS_wells_scenario_1_bgw!E1509-RS_wells_baseline_bgw!E1509</f>
        <v>0</v>
      </c>
      <c r="F1509">
        <f>RS_wells_scenario_1_bgw!F1509-RS_wells_baseline_bgw!F1509</f>
        <v>0</v>
      </c>
      <c r="G1509">
        <f>RS_wells_scenario_1_bgw!G1509-RS_wells_baseline_bgw!G1509</f>
        <v>0</v>
      </c>
      <c r="H1509" s="19">
        <f>RS_wells_scenario_1_bgw!H1509-RS_wells_baseline_bgw!H1509</f>
        <v>311281.66209999472</v>
      </c>
      <c r="I1509">
        <f>RS_wells_scenario_1_bgw!I1509-RS_wells_baseline_bgw!I1509</f>
        <v>-2260438.8049000055</v>
      </c>
      <c r="J1509">
        <f>RS_wells_scenario_1_bgw!J1509-RS_wells_baseline_bgw!J1509</f>
        <v>324.6706000007689</v>
      </c>
      <c r="K1509">
        <f>RS_wells_scenario_1_bgw!K1509-RS_wells_baseline_bgw!K1509</f>
        <v>-59561.780000001192</v>
      </c>
      <c r="L1509">
        <f>RS_wells_scenario_1_bgw!L1509-RS_wells_baseline_bgw!L1509</f>
        <v>260769.08099999838</v>
      </c>
      <c r="M1509">
        <f>RS_wells_scenario_1_bgw!M1509-RS_wells_baseline_bgw!M1509</f>
        <v>0</v>
      </c>
      <c r="N1509">
        <f>RS_wells_scenario_1_bgw!N1509-RS_wells_baseline_bgw!N1509</f>
        <v>4979717.7853000015</v>
      </c>
      <c r="O1509">
        <v>10.145833333333334</v>
      </c>
      <c r="P1509">
        <f t="shared" si="238"/>
        <v>1981</v>
      </c>
      <c r="Q1509" s="2">
        <f t="shared" si="239"/>
        <v>29879.916666665162</v>
      </c>
      <c r="R1509">
        <f t="shared" si="240"/>
        <v>-106.9515721237115</v>
      </c>
      <c r="S1509">
        <f>I1509*$O1509/ref!$B$3</f>
        <v>-526.49300676571715</v>
      </c>
      <c r="T1509">
        <f>K1509*$O1509/ref!$B$3</f>
        <v>-13.872908469161588</v>
      </c>
      <c r="U1509">
        <f>L1509*$O1509/ref!$B$3</f>
        <v>60.737365342343516</v>
      </c>
      <c r="V1509">
        <f>N1509*$O1509/ref!$B$3</f>
        <v>1159.8573621829569</v>
      </c>
      <c r="W1509">
        <f t="shared" si="241"/>
        <v>10</v>
      </c>
      <c r="X1509" t="str">
        <f t="shared" si="242"/>
        <v>10 1981</v>
      </c>
      <c r="AB1509" s="1"/>
    </row>
    <row r="1510" spans="1:28" x14ac:dyDescent="0.3">
      <c r="A1510">
        <v>503</v>
      </c>
      <c r="B1510">
        <v>3</v>
      </c>
      <c r="C1510">
        <f>RS_wells_scenario_1_bgw!C1510-RS_wells_baseline_bgw!C1510</f>
        <v>3077981.7785000056</v>
      </c>
      <c r="D1510">
        <f>RS_wells_scenario_1_bgw!D1510-RS_wells_baseline_bgw!D1510</f>
        <v>-64.205400000035297</v>
      </c>
      <c r="E1510">
        <f>RS_wells_scenario_1_bgw!E1510-RS_wells_baseline_bgw!E1510</f>
        <v>0</v>
      </c>
      <c r="F1510">
        <f>RS_wells_scenario_1_bgw!F1510-RS_wells_baseline_bgw!F1510</f>
        <v>0</v>
      </c>
      <c r="G1510">
        <f>RS_wells_scenario_1_bgw!G1510-RS_wells_baseline_bgw!G1510</f>
        <v>0</v>
      </c>
      <c r="H1510" s="19">
        <f>RS_wells_scenario_1_bgw!H1510-RS_wells_baseline_bgw!H1510</f>
        <v>314350.74610000104</v>
      </c>
      <c r="I1510">
        <f>RS_wells_scenario_1_bgw!I1510-RS_wells_baseline_bgw!I1510</f>
        <v>-1789282.9704000056</v>
      </c>
      <c r="J1510">
        <f>RS_wells_scenario_1_bgw!J1510-RS_wells_baseline_bgw!J1510</f>
        <v>324.77289999928325</v>
      </c>
      <c r="K1510">
        <f>RS_wells_scenario_1_bgw!K1510-RS_wells_baseline_bgw!K1510</f>
        <v>-59561.780000001192</v>
      </c>
      <c r="L1510">
        <f>RS_wells_scenario_1_bgw!L1510-RS_wells_baseline_bgw!L1510</f>
        <v>262046.05900000036</v>
      </c>
      <c r="M1510">
        <f>RS_wells_scenario_1_bgw!M1510-RS_wells_baseline_bgw!M1510</f>
        <v>0</v>
      </c>
      <c r="N1510">
        <f>RS_wells_scenario_1_bgw!N1510-RS_wells_baseline_bgw!N1510</f>
        <v>4995450.4682999998</v>
      </c>
      <c r="O1510">
        <v>10.145833333333334</v>
      </c>
      <c r="P1510">
        <f t="shared" si="238"/>
        <v>1981</v>
      </c>
      <c r="Q1510" s="2">
        <f t="shared" si="239"/>
        <v>29890.062499998494</v>
      </c>
      <c r="R1510">
        <f t="shared" si="240"/>
        <v>-107.24168893928977</v>
      </c>
      <c r="S1510">
        <f>I1510*$O1510/ref!$B$3</f>
        <v>-416.75314058425295</v>
      </c>
      <c r="T1510">
        <f>K1510*$O1510/ref!$B$3</f>
        <v>-13.872908469161588</v>
      </c>
      <c r="U1510">
        <f>L1510*$O1510/ref!$B$3</f>
        <v>61.034794312920965</v>
      </c>
      <c r="V1510">
        <f>N1510*$O1510/ref!$B$3</f>
        <v>1163.5217602454948</v>
      </c>
      <c r="W1510">
        <f t="shared" si="241"/>
        <v>10</v>
      </c>
      <c r="X1510" t="str">
        <f t="shared" si="242"/>
        <v>10 1981</v>
      </c>
      <c r="AB1510" s="1"/>
    </row>
    <row r="1511" spans="1:28" x14ac:dyDescent="0.3">
      <c r="A1511">
        <v>504</v>
      </c>
      <c r="B1511">
        <v>1</v>
      </c>
      <c r="C1511">
        <f>RS_wells_scenario_1_bgw!C1511-RS_wells_baseline_bgw!C1511</f>
        <v>3288573.7900000066</v>
      </c>
      <c r="D1511">
        <f>RS_wells_scenario_1_bgw!D1511-RS_wells_baseline_bgw!D1511</f>
        <v>-63.445199999958277</v>
      </c>
      <c r="E1511">
        <f>RS_wells_scenario_1_bgw!E1511-RS_wells_baseline_bgw!E1511</f>
        <v>0</v>
      </c>
      <c r="F1511">
        <f>RS_wells_scenario_1_bgw!F1511-RS_wells_baseline_bgw!F1511</f>
        <v>0</v>
      </c>
      <c r="G1511">
        <f>RS_wells_scenario_1_bgw!G1511-RS_wells_baseline_bgw!G1511</f>
        <v>0</v>
      </c>
      <c r="H1511" s="19">
        <f>RS_wells_scenario_1_bgw!H1511-RS_wells_baseline_bgw!H1511</f>
        <v>315906.49390000105</v>
      </c>
      <c r="I1511">
        <f>RS_wells_scenario_1_bgw!I1511-RS_wells_baseline_bgw!I1511</f>
        <v>-1324041.863199994</v>
      </c>
      <c r="J1511">
        <f>RS_wells_scenario_1_bgw!J1511-RS_wells_baseline_bgw!J1511</f>
        <v>324.98720000032336</v>
      </c>
      <c r="K1511">
        <f>RS_wells_scenario_1_bgw!K1511-RS_wells_baseline_bgw!K1511</f>
        <v>-59561.780000001192</v>
      </c>
      <c r="L1511">
        <f>RS_wells_scenario_1_bgw!L1511-RS_wells_baseline_bgw!L1511</f>
        <v>-0.97839999999268912</v>
      </c>
      <c r="M1511">
        <f>RS_wells_scenario_1_bgw!M1511-RS_wells_baseline_bgw!M1511</f>
        <v>0</v>
      </c>
      <c r="N1511">
        <f>RS_wells_scenario_1_bgw!N1511-RS_wells_baseline_bgw!N1511</f>
        <v>5019685.8378999978</v>
      </c>
      <c r="O1511">
        <v>10.145833333333334</v>
      </c>
      <c r="P1511">
        <f t="shared" si="238"/>
        <v>1981</v>
      </c>
      <c r="Q1511" s="2">
        <f t="shared" si="239"/>
        <v>29900.208333331826</v>
      </c>
      <c r="R1511">
        <f t="shared" si="240"/>
        <v>-107.76126790377999</v>
      </c>
      <c r="S1511">
        <f>I1511*$O1511/ref!$B$3</f>
        <v>-308.39091070668673</v>
      </c>
      <c r="T1511">
        <f>K1511*$O1511/ref!$B$3</f>
        <v>-13.872908469161588</v>
      </c>
      <c r="U1511">
        <f>L1511*$O1511/ref!$B$3</f>
        <v>-2.2788529231540771E-4</v>
      </c>
      <c r="V1511">
        <f>N1511*$O1511/ref!$B$3</f>
        <v>1169.1665724753689</v>
      </c>
      <c r="W1511">
        <f t="shared" si="241"/>
        <v>11</v>
      </c>
      <c r="X1511" t="str">
        <f t="shared" si="242"/>
        <v>11 1981</v>
      </c>
      <c r="AB1511" s="1"/>
    </row>
    <row r="1512" spans="1:28" x14ac:dyDescent="0.3">
      <c r="A1512">
        <v>504</v>
      </c>
      <c r="B1512">
        <v>2</v>
      </c>
      <c r="C1512">
        <f>RS_wells_scenario_1_bgw!C1512-RS_wells_baseline_bgw!C1512</f>
        <v>3430489.8197000027</v>
      </c>
      <c r="D1512">
        <f>RS_wells_scenario_1_bgw!D1512-RS_wells_baseline_bgw!D1512</f>
        <v>-51.807200000039302</v>
      </c>
      <c r="E1512">
        <f>RS_wells_scenario_1_bgw!E1512-RS_wells_baseline_bgw!E1512</f>
        <v>0</v>
      </c>
      <c r="F1512">
        <f>RS_wells_scenario_1_bgw!F1512-RS_wells_baseline_bgw!F1512</f>
        <v>0</v>
      </c>
      <c r="G1512">
        <f>RS_wells_scenario_1_bgw!G1512-RS_wells_baseline_bgw!G1512</f>
        <v>0</v>
      </c>
      <c r="H1512" s="19">
        <f>RS_wells_scenario_1_bgw!H1512-RS_wells_baseline_bgw!H1512</f>
        <v>294614.91110000014</v>
      </c>
      <c r="I1512">
        <f>RS_wells_scenario_1_bgw!I1512-RS_wells_baseline_bgw!I1512</f>
        <v>-1209046.0443000048</v>
      </c>
      <c r="J1512">
        <f>RS_wells_scenario_1_bgw!J1512-RS_wells_baseline_bgw!J1512</f>
        <v>336.21999999973923</v>
      </c>
      <c r="K1512">
        <f>RS_wells_scenario_1_bgw!K1512-RS_wells_baseline_bgw!K1512</f>
        <v>-59561.780000001192</v>
      </c>
      <c r="L1512">
        <f>RS_wells_scenario_1_bgw!L1512-RS_wells_baseline_bgw!L1512</f>
        <v>-0.88300000000162981</v>
      </c>
      <c r="M1512">
        <f>RS_wells_scenario_1_bgw!M1512-RS_wells_baseline_bgw!M1512</f>
        <v>0</v>
      </c>
      <c r="N1512">
        <f>RS_wells_scenario_1_bgw!N1512-RS_wells_baseline_bgw!N1512</f>
        <v>5009663.6290000081</v>
      </c>
      <c r="O1512">
        <v>10.145833333333334</v>
      </c>
      <c r="P1512">
        <f t="shared" si="238"/>
        <v>1981</v>
      </c>
      <c r="Q1512" s="2">
        <f t="shared" si="239"/>
        <v>29910.354166665158</v>
      </c>
      <c r="R1512">
        <f t="shared" si="240"/>
        <v>-108.01944370904944</v>
      </c>
      <c r="S1512">
        <f>I1512*$O1512/ref!$B$3</f>
        <v>-281.60651188690997</v>
      </c>
      <c r="T1512">
        <f>K1512*$O1512/ref!$B$3</f>
        <v>-13.872908469161588</v>
      </c>
      <c r="U1512">
        <f>L1512*$O1512/ref!$B$3</f>
        <v>-2.0566507881886756E-4</v>
      </c>
      <c r="V1512">
        <f>N1512*$O1512/ref!$B$3</f>
        <v>1166.8322368203837</v>
      </c>
      <c r="W1512">
        <f t="shared" si="241"/>
        <v>11</v>
      </c>
      <c r="X1512" t="str">
        <f t="shared" si="242"/>
        <v>11 1981</v>
      </c>
      <c r="AB1512" s="1"/>
    </row>
    <row r="1513" spans="1:28" x14ac:dyDescent="0.3">
      <c r="A1513">
        <v>504</v>
      </c>
      <c r="B1513">
        <v>3</v>
      </c>
      <c r="C1513">
        <f>RS_wells_scenario_1_bgw!C1513-RS_wells_baseline_bgw!C1513</f>
        <v>3505161.6862999946</v>
      </c>
      <c r="D1513">
        <f>RS_wells_scenario_1_bgw!D1513-RS_wells_baseline_bgw!D1513</f>
        <v>-51.699299999978393</v>
      </c>
      <c r="E1513">
        <f>RS_wells_scenario_1_bgw!E1513-RS_wells_baseline_bgw!E1513</f>
        <v>0</v>
      </c>
      <c r="F1513">
        <f>RS_wells_scenario_1_bgw!F1513-RS_wells_baseline_bgw!F1513</f>
        <v>0</v>
      </c>
      <c r="G1513">
        <f>RS_wells_scenario_1_bgw!G1513-RS_wells_baseline_bgw!G1513</f>
        <v>0</v>
      </c>
      <c r="H1513" s="19">
        <f>RS_wells_scenario_1_bgw!H1513-RS_wells_baseline_bgw!H1513</f>
        <v>293969.40700000525</v>
      </c>
      <c r="I1513">
        <f>RS_wells_scenario_1_bgw!I1513-RS_wells_baseline_bgw!I1513</f>
        <v>-1107645.7822000086</v>
      </c>
      <c r="J1513">
        <f>RS_wells_scenario_1_bgw!J1513-RS_wells_baseline_bgw!J1513</f>
        <v>336.05269999988377</v>
      </c>
      <c r="K1513">
        <f>RS_wells_scenario_1_bgw!K1513-RS_wells_baseline_bgw!K1513</f>
        <v>-59561.780000001192</v>
      </c>
      <c r="L1513">
        <f>RS_wells_scenario_1_bgw!L1513-RS_wells_baseline_bgw!L1513</f>
        <v>-0.82330000000365544</v>
      </c>
      <c r="M1513">
        <f>RS_wells_scenario_1_bgw!M1513-RS_wells_baseline_bgw!M1513</f>
        <v>0</v>
      </c>
      <c r="N1513">
        <f>RS_wells_scenario_1_bgw!N1513-RS_wells_baseline_bgw!N1513</f>
        <v>4984692.1265999973</v>
      </c>
      <c r="O1513">
        <v>10.145833333333334</v>
      </c>
      <c r="P1513">
        <f t="shared" si="238"/>
        <v>1981</v>
      </c>
      <c r="Q1513" s="2">
        <f t="shared" si="239"/>
        <v>29920.49999999849</v>
      </c>
      <c r="R1513">
        <f t="shared" si="240"/>
        <v>-107.46214706987382</v>
      </c>
      <c r="S1513">
        <f>I1513*$O1513/ref!$B$3</f>
        <v>-257.98873963661435</v>
      </c>
      <c r="T1513">
        <f>K1513*$O1513/ref!$B$3</f>
        <v>-13.872908469161588</v>
      </c>
      <c r="U1513">
        <f>L1513*$O1513/ref!$B$3</f>
        <v>-1.9175997666139629E-4</v>
      </c>
      <c r="V1513">
        <f>N1513*$O1513/ref!$B$3</f>
        <v>1161.0159672741615</v>
      </c>
      <c r="W1513">
        <f t="shared" si="241"/>
        <v>11</v>
      </c>
      <c r="X1513" t="str">
        <f t="shared" si="242"/>
        <v>11 1981</v>
      </c>
      <c r="AB1513" s="1"/>
    </row>
    <row r="1514" spans="1:28" x14ac:dyDescent="0.3">
      <c r="A1514">
        <v>505</v>
      </c>
      <c r="B1514">
        <v>1</v>
      </c>
      <c r="C1514">
        <f>RS_wells_scenario_1_bgw!C1514-RS_wells_baseline_bgw!C1514</f>
        <v>4147255.7167999893</v>
      </c>
      <c r="D1514">
        <f>RS_wells_scenario_1_bgw!D1514-RS_wells_baseline_bgw!D1514</f>
        <v>-45.037900000053924</v>
      </c>
      <c r="E1514">
        <f>RS_wells_scenario_1_bgw!E1514-RS_wells_baseline_bgw!E1514</f>
        <v>0</v>
      </c>
      <c r="F1514">
        <f>RS_wells_scenario_1_bgw!F1514-RS_wells_baseline_bgw!F1514</f>
        <v>0</v>
      </c>
      <c r="G1514">
        <f>RS_wells_scenario_1_bgw!G1514-RS_wells_baseline_bgw!G1514</f>
        <v>0</v>
      </c>
      <c r="H1514" s="19">
        <f>RS_wells_scenario_1_bgw!H1514-RS_wells_baseline_bgw!H1514</f>
        <v>414353.99329999834</v>
      </c>
      <c r="I1514">
        <f>RS_wells_scenario_1_bgw!I1514-RS_wells_baseline_bgw!I1514</f>
        <v>-1058235.0078999996</v>
      </c>
      <c r="J1514">
        <f>RS_wells_scenario_1_bgw!J1514-RS_wells_baseline_bgw!J1514</f>
        <v>342.17309999931604</v>
      </c>
      <c r="K1514">
        <f>RS_wells_scenario_1_bgw!K1514-RS_wells_baseline_bgw!K1514</f>
        <v>-59561.780000001192</v>
      </c>
      <c r="L1514">
        <f>RS_wells_scenario_1_bgw!L1514-RS_wells_baseline_bgw!L1514</f>
        <v>822541.75400000066</v>
      </c>
      <c r="M1514">
        <f>RS_wells_scenario_1_bgw!M1514-RS_wells_baseline_bgw!M1514</f>
        <v>0</v>
      </c>
      <c r="N1514">
        <f>RS_wells_scenario_1_bgw!N1514-RS_wells_baseline_bgw!N1514</f>
        <v>4874454.6339999884</v>
      </c>
      <c r="O1514">
        <v>10.145833333333334</v>
      </c>
      <c r="P1514">
        <f t="shared" si="238"/>
        <v>1981</v>
      </c>
      <c r="Q1514" s="2">
        <f t="shared" si="239"/>
        <v>29930.645833331822</v>
      </c>
      <c r="R1514">
        <f t="shared" si="240"/>
        <v>-102.17870883619679</v>
      </c>
      <c r="S1514">
        <f>I1514*$O1514/ref!$B$3</f>
        <v>-246.48016569449217</v>
      </c>
      <c r="T1514">
        <f>K1514*$O1514/ref!$B$3</f>
        <v>-13.872908469161588</v>
      </c>
      <c r="U1514">
        <f>L1514*$O1514/ref!$B$3</f>
        <v>191.58336881982723</v>
      </c>
      <c r="V1514">
        <f>N1514*$O1514/ref!$B$3</f>
        <v>1135.3398601344863</v>
      </c>
      <c r="W1514">
        <f t="shared" si="241"/>
        <v>12</v>
      </c>
      <c r="X1514" t="str">
        <f t="shared" si="242"/>
        <v>12 1981</v>
      </c>
      <c r="AB1514" s="1"/>
    </row>
    <row r="1515" spans="1:28" x14ac:dyDescent="0.3">
      <c r="A1515">
        <v>505</v>
      </c>
      <c r="B1515">
        <v>2</v>
      </c>
      <c r="C1515">
        <f>RS_wells_scenario_1_bgw!C1515-RS_wells_baseline_bgw!C1515</f>
        <v>4164283.7452000082</v>
      </c>
      <c r="D1515">
        <f>RS_wells_scenario_1_bgw!D1515-RS_wells_baseline_bgw!D1515</f>
        <v>-45.204900000011548</v>
      </c>
      <c r="E1515">
        <f>RS_wells_scenario_1_bgw!E1515-RS_wells_baseline_bgw!E1515</f>
        <v>0</v>
      </c>
      <c r="F1515">
        <f>RS_wells_scenario_1_bgw!F1515-RS_wells_baseline_bgw!F1515</f>
        <v>0</v>
      </c>
      <c r="G1515">
        <f>RS_wells_scenario_1_bgw!G1515-RS_wells_baseline_bgw!G1515</f>
        <v>0</v>
      </c>
      <c r="H1515" s="19">
        <f>RS_wells_scenario_1_bgw!H1515-RS_wells_baseline_bgw!H1515</f>
        <v>389188.08909999952</v>
      </c>
      <c r="I1515">
        <f>RS_wells_scenario_1_bgw!I1515-RS_wells_baseline_bgw!I1515</f>
        <v>-959132.08089999855</v>
      </c>
      <c r="J1515">
        <f>RS_wells_scenario_1_bgw!J1515-RS_wells_baseline_bgw!J1515</f>
        <v>341.61220000032336</v>
      </c>
      <c r="K1515">
        <f>RS_wells_scenario_1_bgw!K1515-RS_wells_baseline_bgw!K1515</f>
        <v>-59561.780000001192</v>
      </c>
      <c r="L1515">
        <f>RS_wells_scenario_1_bgw!L1515-RS_wells_baseline_bgw!L1515</f>
        <v>813486.78580000252</v>
      </c>
      <c r="M1515">
        <f>RS_wells_scenario_1_bgw!M1515-RS_wells_baseline_bgw!M1515</f>
        <v>0</v>
      </c>
      <c r="N1515">
        <f>RS_wells_scenario_1_bgw!N1515-RS_wells_baseline_bgw!N1515</f>
        <v>4773806.8636000007</v>
      </c>
      <c r="O1515">
        <v>10.145833333333334</v>
      </c>
      <c r="P1515">
        <f t="shared" si="238"/>
        <v>1981</v>
      </c>
      <c r="Q1515" s="2">
        <f t="shared" si="239"/>
        <v>29940.791666665154</v>
      </c>
      <c r="R1515">
        <f t="shared" si="240"/>
        <v>-100.44945646048113</v>
      </c>
      <c r="S1515">
        <f>I1515*$O1515/ref!$B$3</f>
        <v>-223.39748019891115</v>
      </c>
      <c r="T1515">
        <f>K1515*$O1515/ref!$B$3</f>
        <v>-13.872908469161588</v>
      </c>
      <c r="U1515">
        <f>L1515*$O1515/ref!$B$3</f>
        <v>189.47431927446877</v>
      </c>
      <c r="V1515">
        <f>N1515*$O1515/ref!$B$3</f>
        <v>1111.897355454737</v>
      </c>
      <c r="W1515">
        <f t="shared" si="241"/>
        <v>12</v>
      </c>
      <c r="X1515" t="str">
        <f t="shared" si="242"/>
        <v>12 1981</v>
      </c>
      <c r="AB1515" s="1"/>
    </row>
    <row r="1516" spans="1:28" x14ac:dyDescent="0.3">
      <c r="A1516">
        <v>505</v>
      </c>
      <c r="B1516">
        <v>3</v>
      </c>
      <c r="C1516">
        <f>RS_wells_scenario_1_bgw!C1516-RS_wells_baseline_bgw!C1516</f>
        <v>4148116.2404000014</v>
      </c>
      <c r="D1516">
        <f>RS_wells_scenario_1_bgw!D1516-RS_wells_baseline_bgw!D1516</f>
        <v>-45.372600000002421</v>
      </c>
      <c r="E1516">
        <f>RS_wells_scenario_1_bgw!E1516-RS_wells_baseline_bgw!E1516</f>
        <v>0</v>
      </c>
      <c r="F1516">
        <f>RS_wells_scenario_1_bgw!F1516-RS_wells_baseline_bgw!F1516</f>
        <v>0</v>
      </c>
      <c r="G1516">
        <f>RS_wells_scenario_1_bgw!G1516-RS_wells_baseline_bgw!G1516</f>
        <v>0</v>
      </c>
      <c r="H1516" s="19">
        <f>RS_wells_scenario_1_bgw!H1516-RS_wells_baseline_bgw!H1516</f>
        <v>374027.87339999899</v>
      </c>
      <c r="I1516">
        <f>RS_wells_scenario_1_bgw!I1516-RS_wells_baseline_bgw!I1516</f>
        <v>-893299.96730000526</v>
      </c>
      <c r="J1516">
        <f>RS_wells_scenario_1_bgw!J1516-RS_wells_baseline_bgw!J1516</f>
        <v>341.18610000051558</v>
      </c>
      <c r="K1516">
        <f>RS_wells_scenario_1_bgw!K1516-RS_wells_baseline_bgw!K1516</f>
        <v>-59561.780000001192</v>
      </c>
      <c r="L1516">
        <f>RS_wells_scenario_1_bgw!L1516-RS_wells_baseline_bgw!L1516</f>
        <v>805118.89380000159</v>
      </c>
      <c r="M1516">
        <f>RS_wells_scenario_1_bgw!M1516-RS_wells_baseline_bgw!M1516</f>
        <v>0</v>
      </c>
      <c r="N1516">
        <f>RS_wells_scenario_1_bgw!N1516-RS_wells_baseline_bgw!N1516</f>
        <v>4694200.8847000003</v>
      </c>
      <c r="O1516">
        <v>10.145833333333334</v>
      </c>
      <c r="P1516">
        <f t="shared" si="238"/>
        <v>1981</v>
      </c>
      <c r="Q1516" s="2">
        <f t="shared" si="239"/>
        <v>29950.937499998487</v>
      </c>
      <c r="R1516">
        <f t="shared" si="240"/>
        <v>-98.973035768614011</v>
      </c>
      <c r="S1516">
        <f>I1516*$O1516/ref!$B$3</f>
        <v>-208.06410892786894</v>
      </c>
      <c r="T1516">
        <f>K1516*$O1516/ref!$B$3</f>
        <v>-13.872908469161588</v>
      </c>
      <c r="U1516">
        <f>L1516*$O1516/ref!$B$3</f>
        <v>187.52530096447467</v>
      </c>
      <c r="V1516">
        <f>N1516*$O1516/ref!$B$3</f>
        <v>1093.3558266609755</v>
      </c>
      <c r="W1516">
        <f t="shared" si="241"/>
        <v>12</v>
      </c>
      <c r="X1516" t="str">
        <f t="shared" si="242"/>
        <v>12 1981</v>
      </c>
      <c r="AB1516" s="1"/>
    </row>
    <row r="1517" spans="1:28" x14ac:dyDescent="0.3">
      <c r="A1517">
        <v>506</v>
      </c>
      <c r="B1517">
        <v>1</v>
      </c>
      <c r="C1517">
        <f>RS_wells_scenario_1_bgw!C1517-RS_wells_baseline_bgw!C1517</f>
        <v>3981964.6305000037</v>
      </c>
      <c r="D1517">
        <f>RS_wells_scenario_1_bgw!D1517-RS_wells_baseline_bgw!D1517</f>
        <v>-45.551899999962188</v>
      </c>
      <c r="E1517">
        <f>RS_wells_scenario_1_bgw!E1517-RS_wells_baseline_bgw!E1517</f>
        <v>0</v>
      </c>
      <c r="F1517">
        <f>RS_wells_scenario_1_bgw!F1517-RS_wells_baseline_bgw!F1517</f>
        <v>0</v>
      </c>
      <c r="G1517">
        <f>RS_wells_scenario_1_bgw!G1517-RS_wells_baseline_bgw!G1517</f>
        <v>0</v>
      </c>
      <c r="H1517" s="19">
        <f>RS_wells_scenario_1_bgw!H1517-RS_wells_baseline_bgw!H1517</f>
        <v>359508.15919999778</v>
      </c>
      <c r="I1517">
        <f>RS_wells_scenario_1_bgw!I1517-RS_wells_baseline_bgw!I1517</f>
        <v>-820707.61450000107</v>
      </c>
      <c r="J1517">
        <f>RS_wells_scenario_1_bgw!J1517-RS_wells_baseline_bgw!J1517</f>
        <v>341.12280000001192</v>
      </c>
      <c r="K1517">
        <f>RS_wells_scenario_1_bgw!K1517-RS_wells_baseline_bgw!K1517</f>
        <v>-59561.779999997467</v>
      </c>
      <c r="L1517">
        <f>RS_wells_scenario_1_bgw!L1517-RS_wells_baseline_bgw!L1517</f>
        <v>610632.09759999998</v>
      </c>
      <c r="M1517">
        <f>RS_wells_scenario_1_bgw!M1517-RS_wells_baseline_bgw!M1517</f>
        <v>0</v>
      </c>
      <c r="N1517">
        <f>RS_wells_scenario_1_bgw!N1517-RS_wells_baseline_bgw!N1517</f>
        <v>4633002.2117999941</v>
      </c>
      <c r="O1517">
        <v>10.145833333333334</v>
      </c>
      <c r="P1517">
        <f t="shared" si="238"/>
        <v>1982</v>
      </c>
      <c r="Q1517" s="2">
        <f t="shared" si="239"/>
        <v>29961.083333331819</v>
      </c>
      <c r="R1517">
        <f t="shared" si="240"/>
        <v>-97.903643816723857</v>
      </c>
      <c r="S1517">
        <f>I1517*$O1517/ref!$B$3</f>
        <v>-191.15616786305313</v>
      </c>
      <c r="T1517">
        <f>K1517*$O1517/ref!$B$3</f>
        <v>-13.87290846916072</v>
      </c>
      <c r="U1517">
        <f>L1517*$O1517/ref!$B$3</f>
        <v>142.22615909626569</v>
      </c>
      <c r="V1517">
        <f>N1517*$O1517/ref!$B$3</f>
        <v>1079.1016591801524</v>
      </c>
      <c r="W1517">
        <f t="shared" si="241"/>
        <v>1</v>
      </c>
      <c r="X1517" t="str">
        <f t="shared" si="242"/>
        <v>1 1982</v>
      </c>
      <c r="AB1517" s="1"/>
    </row>
    <row r="1518" spans="1:28" x14ac:dyDescent="0.3">
      <c r="A1518">
        <v>506</v>
      </c>
      <c r="B1518">
        <v>2</v>
      </c>
      <c r="C1518">
        <f>RS_wells_scenario_1_bgw!C1518-RS_wells_baseline_bgw!C1518</f>
        <v>3980951.1657999903</v>
      </c>
      <c r="D1518">
        <f>RS_wells_scenario_1_bgw!D1518-RS_wells_baseline_bgw!D1518</f>
        <v>-45.731100000033621</v>
      </c>
      <c r="E1518">
        <f>RS_wells_scenario_1_bgw!E1518-RS_wells_baseline_bgw!E1518</f>
        <v>0</v>
      </c>
      <c r="F1518">
        <f>RS_wells_scenario_1_bgw!F1518-RS_wells_baseline_bgw!F1518</f>
        <v>0</v>
      </c>
      <c r="G1518">
        <f>RS_wells_scenario_1_bgw!G1518-RS_wells_baseline_bgw!G1518</f>
        <v>0</v>
      </c>
      <c r="H1518" s="19">
        <f>RS_wells_scenario_1_bgw!H1518-RS_wells_baseline_bgw!H1518</f>
        <v>344022.88509999961</v>
      </c>
      <c r="I1518">
        <f>RS_wells_scenario_1_bgw!I1518-RS_wells_baseline_bgw!I1518</f>
        <v>-748229.47919999808</v>
      </c>
      <c r="J1518">
        <f>RS_wells_scenario_1_bgw!J1518-RS_wells_baseline_bgw!J1518</f>
        <v>341.15280000027269</v>
      </c>
      <c r="K1518">
        <f>RS_wells_scenario_1_bgw!K1518-RS_wells_baseline_bgw!K1518</f>
        <v>-59561.779999997467</v>
      </c>
      <c r="L1518">
        <f>RS_wells_scenario_1_bgw!L1518-RS_wells_baseline_bgw!L1518</f>
        <v>606243.45679999888</v>
      </c>
      <c r="M1518">
        <f>RS_wells_scenario_1_bgw!M1518-RS_wells_baseline_bgw!M1518</f>
        <v>0</v>
      </c>
      <c r="N1518">
        <f>RS_wells_scenario_1_bgw!N1518-RS_wells_baseline_bgw!N1518</f>
        <v>4571211.2577999979</v>
      </c>
      <c r="O1518">
        <v>10.145833333333334</v>
      </c>
      <c r="P1518">
        <f t="shared" si="238"/>
        <v>1982</v>
      </c>
      <c r="Q1518" s="2">
        <f t="shared" si="239"/>
        <v>29971.229166665151</v>
      </c>
      <c r="R1518">
        <f t="shared" si="240"/>
        <v>-96.842803498281754</v>
      </c>
      <c r="S1518">
        <f>I1518*$O1518/ref!$B$3</f>
        <v>-174.27482991391142</v>
      </c>
      <c r="T1518">
        <f>K1518*$O1518/ref!$B$3</f>
        <v>-13.87290846916072</v>
      </c>
      <c r="U1518">
        <f>L1518*$O1518/ref!$B$3</f>
        <v>141.20397318908758</v>
      </c>
      <c r="V1518">
        <f>N1518*$O1518/ref!$B$3</f>
        <v>1064.7095397864055</v>
      </c>
      <c r="W1518">
        <f t="shared" si="241"/>
        <v>1</v>
      </c>
      <c r="X1518" t="str">
        <f t="shared" si="242"/>
        <v>1 1982</v>
      </c>
      <c r="AB1518" s="1"/>
    </row>
    <row r="1519" spans="1:28" x14ac:dyDescent="0.3">
      <c r="A1519">
        <v>506</v>
      </c>
      <c r="B1519">
        <v>3</v>
      </c>
      <c r="C1519">
        <f>RS_wells_scenario_1_bgw!C1519-RS_wells_baseline_bgw!C1519</f>
        <v>3962559.5101999938</v>
      </c>
      <c r="D1519">
        <f>RS_wells_scenario_1_bgw!D1519-RS_wells_baseline_bgw!D1519</f>
        <v>-45.910499999998137</v>
      </c>
      <c r="E1519">
        <f>RS_wells_scenario_1_bgw!E1519-RS_wells_baseline_bgw!E1519</f>
        <v>0</v>
      </c>
      <c r="F1519">
        <f>RS_wells_scenario_1_bgw!F1519-RS_wells_baseline_bgw!F1519</f>
        <v>0</v>
      </c>
      <c r="G1519">
        <f>RS_wells_scenario_1_bgw!G1519-RS_wells_baseline_bgw!G1519</f>
        <v>0</v>
      </c>
      <c r="H1519" s="19">
        <f>RS_wells_scenario_1_bgw!H1519-RS_wells_baseline_bgw!H1519</f>
        <v>332015.52650000155</v>
      </c>
      <c r="I1519">
        <f>RS_wells_scenario_1_bgw!I1519-RS_wells_baseline_bgw!I1519</f>
        <v>-744894.77419999987</v>
      </c>
      <c r="J1519">
        <f>RS_wells_scenario_1_bgw!J1519-RS_wells_baseline_bgw!J1519</f>
        <v>341.30030000023544</v>
      </c>
      <c r="K1519">
        <f>RS_wells_scenario_1_bgw!K1519-RS_wells_baseline_bgw!K1519</f>
        <v>-59561.779999997467</v>
      </c>
      <c r="L1519">
        <f>RS_wells_scenario_1_bgw!L1519-RS_wells_baseline_bgw!L1519</f>
        <v>601753.10489999875</v>
      </c>
      <c r="M1519">
        <f>RS_wells_scenario_1_bgw!M1519-RS_wells_baseline_bgw!M1519</f>
        <v>0</v>
      </c>
      <c r="N1519">
        <f>RS_wells_scenario_1_bgw!N1519-RS_wells_baseline_bgw!N1519</f>
        <v>4515442.4807000011</v>
      </c>
      <c r="O1519">
        <v>10.145833333333334</v>
      </c>
      <c r="P1519">
        <f t="shared" si="238"/>
        <v>1982</v>
      </c>
      <c r="Q1519" s="2">
        <f t="shared" si="239"/>
        <v>29981.374999998483</v>
      </c>
      <c r="R1519">
        <f t="shared" si="240"/>
        <v>-95.840250955326454</v>
      </c>
      <c r="S1519">
        <f>I1519*$O1519/ref!$B$3</f>
        <v>-173.49812281690004</v>
      </c>
      <c r="T1519">
        <f>K1519*$O1519/ref!$B$3</f>
        <v>-13.87290846916072</v>
      </c>
      <c r="U1519">
        <f>L1519*$O1519/ref!$B$3</f>
        <v>140.1580971104508</v>
      </c>
      <c r="V1519">
        <f>N1519*$O1519/ref!$B$3</f>
        <v>1051.7200834581135</v>
      </c>
      <c r="W1519">
        <f t="shared" si="241"/>
        <v>1</v>
      </c>
      <c r="X1519" t="str">
        <f t="shared" si="242"/>
        <v>1 1982</v>
      </c>
      <c r="AB1519" s="1"/>
    </row>
    <row r="1520" spans="1:28" x14ac:dyDescent="0.3">
      <c r="A1520">
        <v>507</v>
      </c>
      <c r="B1520">
        <v>1</v>
      </c>
      <c r="C1520">
        <f>RS_wells_scenario_1_bgw!C1520-RS_wells_baseline_bgw!C1520</f>
        <v>3829812.6135999858</v>
      </c>
      <c r="D1520">
        <f>RS_wells_scenario_1_bgw!D1520-RS_wells_baseline_bgw!D1520</f>
        <v>-46.090700000000652</v>
      </c>
      <c r="E1520">
        <f>RS_wells_scenario_1_bgw!E1520-RS_wells_baseline_bgw!E1520</f>
        <v>0</v>
      </c>
      <c r="F1520">
        <f>RS_wells_scenario_1_bgw!F1520-RS_wells_baseline_bgw!F1520</f>
        <v>0</v>
      </c>
      <c r="G1520">
        <f>RS_wells_scenario_1_bgw!G1520-RS_wells_baseline_bgw!G1520</f>
        <v>0</v>
      </c>
      <c r="H1520" s="19">
        <f>RS_wells_scenario_1_bgw!H1520-RS_wells_baseline_bgw!H1520</f>
        <v>293759.21490000188</v>
      </c>
      <c r="I1520">
        <f>RS_wells_scenario_1_bgw!I1520-RS_wells_baseline_bgw!I1520</f>
        <v>-728155.86149999499</v>
      </c>
      <c r="J1520">
        <f>RS_wells_scenario_1_bgw!J1520-RS_wells_baseline_bgw!J1520</f>
        <v>341.52069999929518</v>
      </c>
      <c r="K1520">
        <f>RS_wells_scenario_1_bgw!K1520-RS_wells_baseline_bgw!K1520</f>
        <v>-59561.779999997467</v>
      </c>
      <c r="L1520">
        <f>RS_wells_scenario_1_bgw!L1520-RS_wells_baseline_bgw!L1520</f>
        <v>456102.82119999826</v>
      </c>
      <c r="M1520">
        <f>RS_wells_scenario_1_bgw!M1520-RS_wells_baseline_bgw!M1520</f>
        <v>0</v>
      </c>
      <c r="N1520">
        <f>RS_wells_scenario_1_bgw!N1520-RS_wells_baseline_bgw!N1520</f>
        <v>4474191.0565000027</v>
      </c>
      <c r="O1520">
        <v>10.145833333333334</v>
      </c>
      <c r="P1520">
        <f t="shared" si="238"/>
        <v>1982</v>
      </c>
      <c r="Q1520" s="2">
        <f t="shared" si="239"/>
        <v>29991.520833331815</v>
      </c>
      <c r="R1520">
        <f t="shared" si="240"/>
        <v>-95.771634400916398</v>
      </c>
      <c r="S1520">
        <f>I1520*$O1520/ref!$B$3</f>
        <v>-169.59935747173321</v>
      </c>
      <c r="T1520">
        <f>K1520*$O1520/ref!$B$3</f>
        <v>-13.87290846916072</v>
      </c>
      <c r="U1520">
        <f>L1520*$O1520/ref!$B$3</f>
        <v>106.23377425983277</v>
      </c>
      <c r="V1520">
        <f>N1520*$O1520/ref!$B$3</f>
        <v>1042.1119550215706</v>
      </c>
      <c r="W1520">
        <f t="shared" si="241"/>
        <v>2</v>
      </c>
      <c r="X1520" t="str">
        <f t="shared" si="242"/>
        <v>2 1982</v>
      </c>
      <c r="AB1520" s="1"/>
    </row>
    <row r="1521" spans="1:28" x14ac:dyDescent="0.3">
      <c r="A1521">
        <v>507</v>
      </c>
      <c r="B1521">
        <v>2</v>
      </c>
      <c r="C1521">
        <f>RS_wells_scenario_1_bgw!C1521-RS_wells_baseline_bgw!C1521</f>
        <v>3815050.1235000044</v>
      </c>
      <c r="D1521">
        <f>RS_wells_scenario_1_bgw!D1521-RS_wells_baseline_bgw!D1521</f>
        <v>-46.271599999978207</v>
      </c>
      <c r="E1521">
        <f>RS_wells_scenario_1_bgw!E1521-RS_wells_baseline_bgw!E1521</f>
        <v>0</v>
      </c>
      <c r="F1521">
        <f>RS_wells_scenario_1_bgw!F1521-RS_wells_baseline_bgw!F1521</f>
        <v>0</v>
      </c>
      <c r="G1521">
        <f>RS_wells_scenario_1_bgw!G1521-RS_wells_baseline_bgw!G1521</f>
        <v>0</v>
      </c>
      <c r="H1521" s="19">
        <f>RS_wells_scenario_1_bgw!H1521-RS_wells_baseline_bgw!H1521</f>
        <v>292923.45490000397</v>
      </c>
      <c r="I1521">
        <f>RS_wells_scenario_1_bgw!I1521-RS_wells_baseline_bgw!I1521</f>
        <v>-704061.12199999392</v>
      </c>
      <c r="J1521">
        <f>RS_wells_scenario_1_bgw!J1521-RS_wells_baseline_bgw!J1521</f>
        <v>341.81180000025779</v>
      </c>
      <c r="K1521">
        <f>RS_wells_scenario_1_bgw!K1521-RS_wells_baseline_bgw!K1521</f>
        <v>-59561.779999997467</v>
      </c>
      <c r="L1521">
        <f>RS_wells_scenario_1_bgw!L1521-RS_wells_baseline_bgw!L1521</f>
        <v>453119.82189999893</v>
      </c>
      <c r="M1521">
        <f>RS_wells_scenario_1_bgw!M1521-RS_wells_baseline_bgw!M1521</f>
        <v>0</v>
      </c>
      <c r="N1521">
        <f>RS_wells_scenario_1_bgw!N1521-RS_wells_baseline_bgw!N1521</f>
        <v>4432171.5188999921</v>
      </c>
      <c r="O1521">
        <v>10.145833333333334</v>
      </c>
      <c r="P1521">
        <f t="shared" si="238"/>
        <v>1982</v>
      </c>
      <c r="Q1521" s="2">
        <f t="shared" si="239"/>
        <v>30001.666666665147</v>
      </c>
      <c r="R1521">
        <f t="shared" si="240"/>
        <v>-94.828134341351387</v>
      </c>
      <c r="S1521">
        <f>I1521*$O1521/ref!$B$3</f>
        <v>-163.98730028217642</v>
      </c>
      <c r="T1521">
        <f>K1521*$O1521/ref!$B$3</f>
        <v>-13.87290846916072</v>
      </c>
      <c r="U1521">
        <f>L1521*$O1521/ref!$B$3</f>
        <v>105.53898514754529</v>
      </c>
      <c r="V1521">
        <f>N1521*$O1521/ref!$B$3</f>
        <v>1032.3249204661656</v>
      </c>
      <c r="W1521">
        <f t="shared" si="241"/>
        <v>2</v>
      </c>
      <c r="X1521" t="str">
        <f t="shared" si="242"/>
        <v>2 1982</v>
      </c>
      <c r="AB1521" s="1"/>
    </row>
    <row r="1522" spans="1:28" x14ac:dyDescent="0.3">
      <c r="A1522">
        <v>507</v>
      </c>
      <c r="B1522">
        <v>3</v>
      </c>
      <c r="C1522">
        <f>RS_wells_scenario_1_bgw!C1522-RS_wells_baseline_bgw!C1522</f>
        <v>3807318.7424999923</v>
      </c>
      <c r="D1522">
        <f>RS_wells_scenario_1_bgw!D1522-RS_wells_baseline_bgw!D1522</f>
        <v>-46.45319999998901</v>
      </c>
      <c r="E1522">
        <f>RS_wells_scenario_1_bgw!E1522-RS_wells_baseline_bgw!E1522</f>
        <v>0</v>
      </c>
      <c r="F1522">
        <f>RS_wells_scenario_1_bgw!F1522-RS_wells_baseline_bgw!F1522</f>
        <v>0</v>
      </c>
      <c r="G1522">
        <f>RS_wells_scenario_1_bgw!G1522-RS_wells_baseline_bgw!G1522</f>
        <v>0</v>
      </c>
      <c r="H1522" s="19">
        <f>RS_wells_scenario_1_bgw!H1522-RS_wells_baseline_bgw!H1522</f>
        <v>287269.7378000021</v>
      </c>
      <c r="I1522">
        <f>RS_wells_scenario_1_bgw!I1522-RS_wells_baseline_bgw!I1522</f>
        <v>-669280.26919999719</v>
      </c>
      <c r="J1522">
        <f>RS_wells_scenario_1_bgw!J1522-RS_wells_baseline_bgw!J1522</f>
        <v>342.16889999993145</v>
      </c>
      <c r="K1522">
        <f>RS_wells_scenario_1_bgw!K1522-RS_wells_baseline_bgw!K1522</f>
        <v>-59561.779999997467</v>
      </c>
      <c r="L1522">
        <f>RS_wells_scenario_1_bgw!L1522-RS_wells_baseline_bgw!L1522</f>
        <v>450162.21639999934</v>
      </c>
      <c r="M1522">
        <f>RS_wells_scenario_1_bgw!M1522-RS_wells_baseline_bgw!M1522</f>
        <v>0</v>
      </c>
      <c r="N1522">
        <f>RS_wells_scenario_1_bgw!N1522-RS_wells_baseline_bgw!N1522</f>
        <v>4387672.5057000071</v>
      </c>
      <c r="O1522">
        <v>10.145833333333334</v>
      </c>
      <c r="P1522">
        <f t="shared" si="238"/>
        <v>1982</v>
      </c>
      <c r="Q1522" s="2">
        <f t="shared" si="239"/>
        <v>30011.812499998479</v>
      </c>
      <c r="R1522">
        <f t="shared" si="240"/>
        <v>-93.938207741122682</v>
      </c>
      <c r="S1522">
        <f>I1522*$O1522/ref!$B$3</f>
        <v>-155.88627329181907</v>
      </c>
      <c r="T1522">
        <f>K1522*$O1522/ref!$B$3</f>
        <v>-13.87290846916072</v>
      </c>
      <c r="U1522">
        <f>L1522*$O1522/ref!$B$3</f>
        <v>104.85011066479171</v>
      </c>
      <c r="V1522">
        <f>N1522*$O1522/ref!$B$3</f>
        <v>1021.9603756676154</v>
      </c>
      <c r="W1522">
        <f t="shared" si="241"/>
        <v>2</v>
      </c>
      <c r="X1522" t="str">
        <f t="shared" si="242"/>
        <v>2 1982</v>
      </c>
      <c r="AB1522" s="1"/>
    </row>
    <row r="1523" spans="1:28" x14ac:dyDescent="0.3">
      <c r="A1523">
        <v>508</v>
      </c>
      <c r="B1523">
        <v>1</v>
      </c>
      <c r="C1523">
        <f>RS_wells_scenario_1_bgw!C1523-RS_wells_baseline_bgw!C1523</f>
        <v>4975531.0859999955</v>
      </c>
      <c r="D1523">
        <f>RS_wells_scenario_1_bgw!D1523-RS_wells_baseline_bgw!D1523</f>
        <v>-46.619699999981094</v>
      </c>
      <c r="E1523">
        <f>RS_wells_scenario_1_bgw!E1523-RS_wells_baseline_bgw!E1523</f>
        <v>0</v>
      </c>
      <c r="F1523">
        <f>RS_wells_scenario_1_bgw!F1523-RS_wells_baseline_bgw!F1523</f>
        <v>0</v>
      </c>
      <c r="G1523">
        <f>RS_wells_scenario_1_bgw!G1523-RS_wells_baseline_bgw!G1523</f>
        <v>0</v>
      </c>
      <c r="H1523" s="19">
        <f>RS_wells_scenario_1_bgw!H1523-RS_wells_baseline_bgw!H1523</f>
        <v>226100.47439999878</v>
      </c>
      <c r="I1523">
        <f>RS_wells_scenario_1_bgw!I1523-RS_wells_baseline_bgw!I1523</f>
        <v>-518142.82400000095</v>
      </c>
      <c r="J1523">
        <f>RS_wells_scenario_1_bgw!J1523-RS_wells_baseline_bgw!J1523</f>
        <v>342.22599999979138</v>
      </c>
      <c r="K1523">
        <f>RS_wells_scenario_1_bgw!K1523-RS_wells_baseline_bgw!K1523</f>
        <v>-59561.779999997467</v>
      </c>
      <c r="L1523">
        <f>RS_wells_scenario_1_bgw!L1523-RS_wells_baseline_bgw!L1523</f>
        <v>1558230.3492999971</v>
      </c>
      <c r="M1523">
        <f>RS_wells_scenario_1_bgw!M1523-RS_wells_baseline_bgw!M1523</f>
        <v>0</v>
      </c>
      <c r="N1523">
        <f>RS_wells_scenario_1_bgw!N1523-RS_wells_baseline_bgw!N1523</f>
        <v>4219579.736499995</v>
      </c>
      <c r="O1523">
        <v>10.145833333333334</v>
      </c>
      <c r="P1523">
        <f t="shared" si="238"/>
        <v>1982</v>
      </c>
      <c r="Q1523" s="2">
        <f t="shared" si="239"/>
        <v>30021.958333331811</v>
      </c>
      <c r="R1523">
        <f t="shared" si="240"/>
        <v>-91.488642888888805</v>
      </c>
      <c r="S1523">
        <f>I1523*$O1523/ref!$B$3</f>
        <v>-120.68390117462526</v>
      </c>
      <c r="T1523">
        <f>K1523*$O1523/ref!$B$3</f>
        <v>-13.87290846916072</v>
      </c>
      <c r="U1523">
        <f>L1523*$O1523/ref!$B$3</f>
        <v>362.93722265701456</v>
      </c>
      <c r="V1523">
        <f>N1523*$O1523/ref!$B$3</f>
        <v>982.80883248942916</v>
      </c>
      <c r="W1523">
        <f t="shared" si="241"/>
        <v>3</v>
      </c>
      <c r="X1523" t="str">
        <f t="shared" si="242"/>
        <v>3 1982</v>
      </c>
      <c r="AB1523" s="1"/>
    </row>
    <row r="1524" spans="1:28" x14ac:dyDescent="0.3">
      <c r="A1524">
        <v>508</v>
      </c>
      <c r="B1524">
        <v>2</v>
      </c>
      <c r="C1524">
        <f>RS_wells_scenario_1_bgw!C1524-RS_wells_baseline_bgw!C1524</f>
        <v>4909865.2177999914</v>
      </c>
      <c r="D1524">
        <f>RS_wells_scenario_1_bgw!D1524-RS_wells_baseline_bgw!D1524</f>
        <v>-46.788300000014715</v>
      </c>
      <c r="E1524">
        <f>RS_wells_scenario_1_bgw!E1524-RS_wells_baseline_bgw!E1524</f>
        <v>0</v>
      </c>
      <c r="F1524">
        <f>RS_wells_scenario_1_bgw!F1524-RS_wells_baseline_bgw!F1524</f>
        <v>0</v>
      </c>
      <c r="G1524">
        <f>RS_wells_scenario_1_bgw!G1524-RS_wells_baseline_bgw!G1524</f>
        <v>0</v>
      </c>
      <c r="H1524" s="19">
        <f>RS_wells_scenario_1_bgw!H1524-RS_wells_baseline_bgw!H1524</f>
        <v>195726.25369999558</v>
      </c>
      <c r="I1524">
        <f>RS_wells_scenario_1_bgw!I1524-RS_wells_baseline_bgw!I1524</f>
        <v>-438197.02330000326</v>
      </c>
      <c r="J1524">
        <f>RS_wells_scenario_1_bgw!J1524-RS_wells_baseline_bgw!J1524</f>
        <v>342.37619999982417</v>
      </c>
      <c r="K1524">
        <f>RS_wells_scenario_1_bgw!K1524-RS_wells_baseline_bgw!K1524</f>
        <v>-59561.779999997467</v>
      </c>
      <c r="L1524">
        <f>RS_wells_scenario_1_bgw!L1524-RS_wells_baseline_bgw!L1524</f>
        <v>1530966.352699995</v>
      </c>
      <c r="M1524">
        <f>RS_wells_scenario_1_bgw!M1524-RS_wells_baseline_bgw!M1524</f>
        <v>0</v>
      </c>
      <c r="N1524">
        <f>RS_wells_scenario_1_bgw!N1524-RS_wells_baseline_bgw!N1524</f>
        <v>4094764.3388999999</v>
      </c>
      <c r="O1524">
        <v>10.145833333333334</v>
      </c>
      <c r="P1524">
        <f t="shared" si="238"/>
        <v>1982</v>
      </c>
      <c r="Q1524" s="2">
        <f t="shared" si="239"/>
        <v>30032.104166665144</v>
      </c>
      <c r="R1524">
        <f t="shared" si="240"/>
        <v>-89.325042043528157</v>
      </c>
      <c r="S1524">
        <f>I1524*$O1524/ref!$B$3</f>
        <v>-102.06322234996826</v>
      </c>
      <c r="T1524">
        <f>K1524*$O1524/ref!$B$3</f>
        <v>-13.87290846916072</v>
      </c>
      <c r="U1524">
        <f>L1524*$O1524/ref!$B$3</f>
        <v>356.58699388051809</v>
      </c>
      <c r="V1524">
        <f>N1524*$O1524/ref!$B$3</f>
        <v>953.73729388788468</v>
      </c>
      <c r="W1524">
        <f t="shared" si="241"/>
        <v>3</v>
      </c>
      <c r="X1524" t="str">
        <f t="shared" si="242"/>
        <v>3 1982</v>
      </c>
      <c r="AB1524" s="1"/>
    </row>
    <row r="1525" spans="1:28" x14ac:dyDescent="0.3">
      <c r="A1525">
        <v>508</v>
      </c>
      <c r="B1525">
        <v>3</v>
      </c>
      <c r="C1525">
        <f>RS_wells_scenario_1_bgw!C1525-RS_wells_baseline_bgw!C1525</f>
        <v>4851519.3082000017</v>
      </c>
      <c r="D1525">
        <f>RS_wells_scenario_1_bgw!D1525-RS_wells_baseline_bgw!D1525</f>
        <v>-46.958900000026915</v>
      </c>
      <c r="E1525">
        <f>RS_wells_scenario_1_bgw!E1525-RS_wells_baseline_bgw!E1525</f>
        <v>0</v>
      </c>
      <c r="F1525">
        <f>RS_wells_scenario_1_bgw!F1525-RS_wells_baseline_bgw!F1525</f>
        <v>0</v>
      </c>
      <c r="G1525">
        <f>RS_wells_scenario_1_bgw!G1525-RS_wells_baseline_bgw!G1525</f>
        <v>0</v>
      </c>
      <c r="H1525" s="19">
        <f>RS_wells_scenario_1_bgw!H1525-RS_wells_baseline_bgw!H1525</f>
        <v>185182.19950000197</v>
      </c>
      <c r="I1525">
        <f>RS_wells_scenario_1_bgw!I1525-RS_wells_baseline_bgw!I1525</f>
        <v>-403524.08970000222</v>
      </c>
      <c r="J1525">
        <f>RS_wells_scenario_1_bgw!J1525-RS_wells_baseline_bgw!J1525</f>
        <v>342.61280000023544</v>
      </c>
      <c r="K1525">
        <f>RS_wells_scenario_1_bgw!K1525-RS_wells_baseline_bgw!K1525</f>
        <v>-59561.779999997467</v>
      </c>
      <c r="L1525">
        <f>RS_wells_scenario_1_bgw!L1525-RS_wells_baseline_bgw!L1525</f>
        <v>1506140.4311999977</v>
      </c>
      <c r="M1525">
        <f>RS_wells_scenario_1_bgw!M1525-RS_wells_baseline_bgw!M1525</f>
        <v>0</v>
      </c>
      <c r="N1525">
        <f>RS_wells_scenario_1_bgw!N1525-RS_wells_baseline_bgw!N1525</f>
        <v>4008012.1852999926</v>
      </c>
      <c r="O1525">
        <v>10.145833333333334</v>
      </c>
      <c r="P1525">
        <f t="shared" si="238"/>
        <v>1982</v>
      </c>
      <c r="Q1525" s="2">
        <f t="shared" si="239"/>
        <v>30042.249999998476</v>
      </c>
      <c r="R1525">
        <f t="shared" si="240"/>
        <v>-87.579152022909298</v>
      </c>
      <c r="S1525">
        <f>I1525*$O1525/ref!$B$3</f>
        <v>-93.987331498651812</v>
      </c>
      <c r="T1525">
        <f>K1525*$O1525/ref!$B$3</f>
        <v>-13.87290846916072</v>
      </c>
      <c r="U1525">
        <f>L1525*$O1525/ref!$B$3</f>
        <v>350.80463249655594</v>
      </c>
      <c r="V1525">
        <f>N1525*$O1525/ref!$B$3</f>
        <v>933.53130463780633</v>
      </c>
      <c r="W1525">
        <f t="shared" si="241"/>
        <v>3</v>
      </c>
      <c r="X1525" t="str">
        <f t="shared" si="242"/>
        <v>3 1982</v>
      </c>
      <c r="AB1525" s="1"/>
    </row>
    <row r="1526" spans="1:28" x14ac:dyDescent="0.3">
      <c r="A1526">
        <v>509</v>
      </c>
      <c r="B1526">
        <v>1</v>
      </c>
      <c r="C1526">
        <f>RS_wells_scenario_1_bgw!C1526-RS_wells_baseline_bgw!C1526</f>
        <v>4680381.9735000134</v>
      </c>
      <c r="D1526">
        <f>RS_wells_scenario_1_bgw!D1526-RS_wells_baseline_bgw!D1526</f>
        <v>-47.100399999995716</v>
      </c>
      <c r="E1526">
        <f>RS_wells_scenario_1_bgw!E1526-RS_wells_baseline_bgw!E1526</f>
        <v>-210338.6400000006</v>
      </c>
      <c r="F1526">
        <f>RS_wells_scenario_1_bgw!F1526-RS_wells_baseline_bgw!F1526</f>
        <v>0</v>
      </c>
      <c r="G1526">
        <f>RS_wells_scenario_1_bgw!G1526-RS_wells_baseline_bgw!G1526</f>
        <v>0</v>
      </c>
      <c r="H1526" s="19">
        <f>RS_wells_scenario_1_bgw!H1526-RS_wells_baseline_bgw!H1526</f>
        <v>95614.745200000703</v>
      </c>
      <c r="I1526">
        <f>RS_wells_scenario_1_bgw!I1526-RS_wells_baseline_bgw!I1526</f>
        <v>-130873.05849999934</v>
      </c>
      <c r="J1526">
        <f>RS_wells_scenario_1_bgw!J1526-RS_wells_baseline_bgw!J1526</f>
        <v>342.27520000003278</v>
      </c>
      <c r="K1526">
        <f>RS_wells_scenario_1_bgw!K1526-RS_wells_baseline_bgw!K1526</f>
        <v>-2561542.3799999952</v>
      </c>
      <c r="L1526">
        <f>RS_wells_scenario_1_bgw!L1526-RS_wells_baseline_bgw!L1526</f>
        <v>3483095.3469000012</v>
      </c>
      <c r="M1526">
        <f>RS_wells_scenario_1_bgw!M1526-RS_wells_baseline_bgw!M1526</f>
        <v>0</v>
      </c>
      <c r="N1526">
        <f>RS_wells_scenario_1_bgw!N1526-RS_wells_baseline_bgw!N1526</f>
        <v>3726826.245099999</v>
      </c>
      <c r="O1526">
        <v>10.145833333333334</v>
      </c>
      <c r="P1526">
        <f t="shared" si="238"/>
        <v>1982</v>
      </c>
      <c r="Q1526" s="2">
        <f t="shared" si="239"/>
        <v>30052.395833331808</v>
      </c>
      <c r="R1526">
        <f t="shared" si="240"/>
        <v>-83.189266893470759</v>
      </c>
      <c r="S1526">
        <f>I1526*$O1526/ref!$B$3</f>
        <v>-30.482466468424626</v>
      </c>
      <c r="T1526">
        <f>K1526*$O1526/ref!$B$3</f>
        <v>-596.62493259297412</v>
      </c>
      <c r="U1526">
        <f>L1526*$O1526/ref!$B$3</f>
        <v>811.2696252010162</v>
      </c>
      <c r="V1526">
        <f>N1526*$O1526/ref!$B$3</f>
        <v>868.03852031857389</v>
      </c>
      <c r="W1526">
        <f t="shared" si="241"/>
        <v>4</v>
      </c>
      <c r="X1526" t="str">
        <f t="shared" si="242"/>
        <v>4 1982</v>
      </c>
      <c r="AB1526" s="1"/>
    </row>
    <row r="1527" spans="1:28" x14ac:dyDescent="0.3">
      <c r="A1527">
        <v>509</v>
      </c>
      <c r="B1527">
        <v>2</v>
      </c>
      <c r="C1527">
        <f>RS_wells_scenario_1_bgw!C1527-RS_wells_baseline_bgw!C1527</f>
        <v>4372922.7080999911</v>
      </c>
      <c r="D1527">
        <f>RS_wells_scenario_1_bgw!D1527-RS_wells_baseline_bgw!D1527</f>
        <v>-47.247899999958463</v>
      </c>
      <c r="E1527">
        <f>RS_wells_scenario_1_bgw!E1527-RS_wells_baseline_bgw!E1527</f>
        <v>-210338.6400000006</v>
      </c>
      <c r="F1527">
        <f>RS_wells_scenario_1_bgw!F1527-RS_wells_baseline_bgw!F1527</f>
        <v>0</v>
      </c>
      <c r="G1527">
        <f>RS_wells_scenario_1_bgw!G1527-RS_wells_baseline_bgw!G1527</f>
        <v>0</v>
      </c>
      <c r="H1527" s="19">
        <f>RS_wells_scenario_1_bgw!H1527-RS_wells_baseline_bgw!H1527</f>
        <v>488772.9849999994</v>
      </c>
      <c r="I1527">
        <f>RS_wells_scenario_1_bgw!I1527-RS_wells_baseline_bgw!I1527</f>
        <v>-88874.496799999848</v>
      </c>
      <c r="J1527">
        <f>RS_wells_scenario_1_bgw!J1527-RS_wells_baseline_bgw!J1527</f>
        <v>342.09790000040084</v>
      </c>
      <c r="K1527">
        <f>RS_wells_scenario_1_bgw!K1527-RS_wells_baseline_bgw!K1527</f>
        <v>-2561542.3799999952</v>
      </c>
      <c r="L1527">
        <f>RS_wells_scenario_1_bgw!L1527-RS_wells_baseline_bgw!L1527</f>
        <v>3366511.4882999957</v>
      </c>
      <c r="M1527">
        <f>RS_wells_scenario_1_bgw!M1527-RS_wells_baseline_bgw!M1527</f>
        <v>0</v>
      </c>
      <c r="N1527">
        <f>RS_wells_scenario_1_bgw!N1527-RS_wells_baseline_bgw!N1527</f>
        <v>3524854.3249000013</v>
      </c>
      <c r="O1527">
        <v>10.145833333333334</v>
      </c>
      <c r="P1527">
        <f t="shared" si="238"/>
        <v>1982</v>
      </c>
      <c r="Q1527" s="2">
        <f t="shared" si="239"/>
        <v>30062.54166666514</v>
      </c>
      <c r="R1527">
        <f t="shared" si="240"/>
        <v>-69.555128061855712</v>
      </c>
      <c r="S1527">
        <f>I1527*$O1527/ref!$B$3</f>
        <v>-20.700317541704894</v>
      </c>
      <c r="T1527">
        <f>K1527*$O1527/ref!$B$3</f>
        <v>-596.62493259297412</v>
      </c>
      <c r="U1527">
        <f>L1527*$O1527/ref!$B$3</f>
        <v>784.11534607538351</v>
      </c>
      <c r="V1527">
        <f>N1527*$O1527/ref!$B$3</f>
        <v>820.99597118261249</v>
      </c>
      <c r="W1527">
        <f t="shared" si="241"/>
        <v>4</v>
      </c>
      <c r="X1527" t="str">
        <f t="shared" si="242"/>
        <v>4 1982</v>
      </c>
      <c r="AB1527" s="1"/>
    </row>
    <row r="1528" spans="1:28" x14ac:dyDescent="0.3">
      <c r="A1528">
        <v>509</v>
      </c>
      <c r="B1528">
        <v>3</v>
      </c>
      <c r="C1528">
        <f>RS_wells_scenario_1_bgw!C1528-RS_wells_baseline_bgw!C1528</f>
        <v>3555179.6278000176</v>
      </c>
      <c r="D1528">
        <f>RS_wells_scenario_1_bgw!D1528-RS_wells_baseline_bgw!D1528</f>
        <v>-51.343700000026729</v>
      </c>
      <c r="E1528">
        <f>RS_wells_scenario_1_bgw!E1528-RS_wells_baseline_bgw!E1528</f>
        <v>-210338.6400000006</v>
      </c>
      <c r="F1528">
        <f>RS_wells_scenario_1_bgw!F1528-RS_wells_baseline_bgw!F1528</f>
        <v>0</v>
      </c>
      <c r="G1528">
        <f>RS_wells_scenario_1_bgw!G1528-RS_wells_baseline_bgw!G1528</f>
        <v>0</v>
      </c>
      <c r="H1528" s="19">
        <f>RS_wells_scenario_1_bgw!H1528-RS_wells_baseline_bgw!H1528</f>
        <v>570904.92730000615</v>
      </c>
      <c r="I1528">
        <f>RS_wells_scenario_1_bgw!I1528-RS_wells_baseline_bgw!I1528</f>
        <v>-56264.539000000805</v>
      </c>
      <c r="J1528">
        <f>RS_wells_scenario_1_bgw!J1528-RS_wells_baseline_bgw!J1528</f>
        <v>338.125</v>
      </c>
      <c r="K1528">
        <f>RS_wells_scenario_1_bgw!K1528-RS_wells_baseline_bgw!K1528</f>
        <v>-2561542.3799999952</v>
      </c>
      <c r="L1528">
        <f>RS_wells_scenario_1_bgw!L1528-RS_wells_baseline_bgw!L1528</f>
        <v>3301135.9026999921</v>
      </c>
      <c r="M1528">
        <f>RS_wells_scenario_1_bgw!M1528-RS_wells_baseline_bgw!M1528</f>
        <v>0</v>
      </c>
      <c r="N1528">
        <f>RS_wells_scenario_1_bgw!N1528-RS_wells_baseline_bgw!N1528</f>
        <v>3412472.5106999949</v>
      </c>
      <c r="O1528">
        <v>10.145833333333334</v>
      </c>
      <c r="P1528">
        <f t="shared" si="238"/>
        <v>1982</v>
      </c>
      <c r="Q1528" s="2">
        <f t="shared" si="239"/>
        <v>30072.687499998472</v>
      </c>
      <c r="R1528">
        <f t="shared" si="240"/>
        <v>-65.098913709049</v>
      </c>
      <c r="S1528">
        <f>I1528*$O1528/ref!$B$3</f>
        <v>-13.104927347815462</v>
      </c>
      <c r="T1528">
        <f>K1528*$O1528/ref!$B$3</f>
        <v>-596.62493259297412</v>
      </c>
      <c r="U1528">
        <f>L1528*$O1528/ref!$B$3</f>
        <v>768.88830760966493</v>
      </c>
      <c r="V1528">
        <f>N1528*$O1528/ref!$B$3</f>
        <v>794.82041662405186</v>
      </c>
      <c r="W1528">
        <f t="shared" si="241"/>
        <v>4</v>
      </c>
      <c r="X1528" t="str">
        <f t="shared" si="242"/>
        <v>4 1982</v>
      </c>
      <c r="AB1528" s="1"/>
    </row>
    <row r="1529" spans="1:28" x14ac:dyDescent="0.3">
      <c r="A1529">
        <v>510</v>
      </c>
      <c r="B1529">
        <v>1</v>
      </c>
      <c r="C1529">
        <f>RS_wells_scenario_1_bgw!C1529-RS_wells_baseline_bgw!C1529</f>
        <v>-17352.52330000326</v>
      </c>
      <c r="D1529">
        <f>RS_wells_scenario_1_bgw!D1529-RS_wells_baseline_bgw!D1529</f>
        <v>-47.59499999997206</v>
      </c>
      <c r="E1529">
        <f>RS_wells_scenario_1_bgw!E1529-RS_wells_baseline_bgw!E1529</f>
        <v>-329871.54000000283</v>
      </c>
      <c r="F1529">
        <f>RS_wells_scenario_1_bgw!F1529-RS_wells_baseline_bgw!F1529</f>
        <v>0</v>
      </c>
      <c r="G1529">
        <f>RS_wells_scenario_1_bgw!G1529-RS_wells_baseline_bgw!G1529</f>
        <v>0</v>
      </c>
      <c r="H1529" s="19">
        <f>RS_wells_scenario_1_bgw!H1529-RS_wells_baseline_bgw!H1529</f>
        <v>-221000.10450001061</v>
      </c>
      <c r="I1529">
        <f>RS_wells_scenario_1_bgw!I1529-RS_wells_baseline_bgw!I1529</f>
        <v>-1222068.8593000174</v>
      </c>
      <c r="J1529">
        <f>RS_wells_scenario_1_bgw!J1529-RS_wells_baseline_bgw!J1529</f>
        <v>342.95689999964088</v>
      </c>
      <c r="K1529">
        <f>RS_wells_scenario_1_bgw!K1529-RS_wells_baseline_bgw!K1529</f>
        <v>-3983388.3000000045</v>
      </c>
      <c r="L1529">
        <f>RS_wells_scenario_1_bgw!L1529-RS_wells_baseline_bgw!L1529</f>
        <v>846757.84519999847</v>
      </c>
      <c r="M1529">
        <f>RS_wells_scenario_1_bgw!M1529-RS_wells_baseline_bgw!M1529</f>
        <v>0</v>
      </c>
      <c r="N1529">
        <f>RS_wells_scenario_1_bgw!N1529-RS_wells_baseline_bgw!N1529</f>
        <v>3777095.0186000019</v>
      </c>
      <c r="O1529">
        <v>10.145833333333334</v>
      </c>
      <c r="P1529">
        <f t="shared" si="238"/>
        <v>1982</v>
      </c>
      <c r="Q1529" s="2">
        <f t="shared" si="239"/>
        <v>30082.833333331804</v>
      </c>
      <c r="R1529">
        <f t="shared" si="240"/>
        <v>-91.59438999083649</v>
      </c>
      <c r="S1529">
        <f>I1529*$O1529/ref!$B$3</f>
        <v>-284.63973756461797</v>
      </c>
      <c r="T1529">
        <f>K1529*$O1529/ref!$B$3</f>
        <v>-927.79600077479449</v>
      </c>
      <c r="U1529">
        <f>L1529*$O1529/ref!$B$3</f>
        <v>197.22369079641075</v>
      </c>
      <c r="V1529">
        <f>N1529*$O1529/ref!$B$3</f>
        <v>879.74693624607869</v>
      </c>
      <c r="W1529">
        <f t="shared" si="241"/>
        <v>5</v>
      </c>
      <c r="X1529" t="str">
        <f t="shared" si="242"/>
        <v>5 1982</v>
      </c>
      <c r="AB1529" s="1"/>
    </row>
    <row r="1530" spans="1:28" x14ac:dyDescent="0.3">
      <c r="A1530">
        <v>510</v>
      </c>
      <c r="B1530">
        <v>2</v>
      </c>
      <c r="C1530">
        <f>RS_wells_scenario_1_bgw!C1530-RS_wells_baseline_bgw!C1530</f>
        <v>-74389.410500001162</v>
      </c>
      <c r="D1530">
        <f>RS_wells_scenario_1_bgw!D1530-RS_wells_baseline_bgw!D1530</f>
        <v>-47.787899999995716</v>
      </c>
      <c r="E1530">
        <f>RS_wells_scenario_1_bgw!E1530-RS_wells_baseline_bgw!E1530</f>
        <v>-329871.54000000283</v>
      </c>
      <c r="F1530">
        <f>RS_wells_scenario_1_bgw!F1530-RS_wells_baseline_bgw!F1530</f>
        <v>0</v>
      </c>
      <c r="G1530">
        <f>RS_wells_scenario_1_bgw!G1530-RS_wells_baseline_bgw!G1530</f>
        <v>0</v>
      </c>
      <c r="H1530" s="19">
        <f>RS_wells_scenario_1_bgw!H1530-RS_wells_baseline_bgw!H1530</f>
        <v>-85804.86479999125</v>
      </c>
      <c r="I1530">
        <f>RS_wells_scenario_1_bgw!I1530-RS_wells_baseline_bgw!I1530</f>
        <v>-1328435.7836000919</v>
      </c>
      <c r="J1530">
        <f>RS_wells_scenario_1_bgw!J1530-RS_wells_baseline_bgw!J1530</f>
        <v>343.88040000014007</v>
      </c>
      <c r="K1530">
        <f>RS_wells_scenario_1_bgw!K1530-RS_wells_baseline_bgw!K1530</f>
        <v>-3983388.3000000045</v>
      </c>
      <c r="L1530">
        <f>RS_wells_scenario_1_bgw!L1530-RS_wells_baseline_bgw!L1530</f>
        <v>857615.62629999965</v>
      </c>
      <c r="M1530">
        <f>RS_wells_scenario_1_bgw!M1530-RS_wells_baseline_bgw!M1530</f>
        <v>0</v>
      </c>
      <c r="N1530">
        <f>RS_wells_scenario_1_bgw!N1530-RS_wells_baseline_bgw!N1530</f>
        <v>3995189.9018999934</v>
      </c>
      <c r="O1530">
        <v>10.145833333333334</v>
      </c>
      <c r="P1530">
        <f t="shared" si="238"/>
        <v>1982</v>
      </c>
      <c r="Q1530" s="2">
        <f t="shared" si="239"/>
        <v>30092.979166665136</v>
      </c>
      <c r="R1530">
        <f t="shared" si="240"/>
        <v>-93.493579993126801</v>
      </c>
      <c r="S1530">
        <f>I1530*$O1530/ref!$B$3</f>
        <v>-309.4143263187006</v>
      </c>
      <c r="T1530">
        <f>K1530*$O1530/ref!$B$3</f>
        <v>-927.79600077479449</v>
      </c>
      <c r="U1530">
        <f>L1530*$O1530/ref!$B$3</f>
        <v>199.75264482328009</v>
      </c>
      <c r="V1530">
        <f>N1530*$O1530/ref!$B$3</f>
        <v>930.54478603520863</v>
      </c>
      <c r="W1530">
        <f t="shared" si="241"/>
        <v>5</v>
      </c>
      <c r="X1530" t="str">
        <f t="shared" si="242"/>
        <v>5 1982</v>
      </c>
      <c r="AB1530" s="1"/>
    </row>
    <row r="1531" spans="1:28" x14ac:dyDescent="0.3">
      <c r="A1531">
        <v>510</v>
      </c>
      <c r="B1531">
        <v>3</v>
      </c>
      <c r="C1531">
        <f>RS_wells_scenario_1_bgw!C1531-RS_wells_baseline_bgw!C1531</f>
        <v>-84115.047100000083</v>
      </c>
      <c r="D1531">
        <f>RS_wells_scenario_1_bgw!D1531-RS_wells_baseline_bgw!D1531</f>
        <v>-47.98220000002766</v>
      </c>
      <c r="E1531">
        <f>RS_wells_scenario_1_bgw!E1531-RS_wells_baseline_bgw!E1531</f>
        <v>-329871.54000000283</v>
      </c>
      <c r="F1531">
        <f>RS_wells_scenario_1_bgw!F1531-RS_wells_baseline_bgw!F1531</f>
        <v>0</v>
      </c>
      <c r="G1531">
        <f>RS_wells_scenario_1_bgw!G1531-RS_wells_baseline_bgw!G1531</f>
        <v>0</v>
      </c>
      <c r="H1531" s="19">
        <f>RS_wells_scenario_1_bgw!H1531-RS_wells_baseline_bgw!H1531</f>
        <v>-57915.727500006557</v>
      </c>
      <c r="I1531">
        <f>RS_wells_scenario_1_bgw!I1531-RS_wells_baseline_bgw!I1531</f>
        <v>-1486455.2946000099</v>
      </c>
      <c r="J1531">
        <f>RS_wells_scenario_1_bgw!J1531-RS_wells_baseline_bgw!J1531</f>
        <v>344.79059999994934</v>
      </c>
      <c r="K1531">
        <f>RS_wells_scenario_1_bgw!K1531-RS_wells_baseline_bgw!K1531</f>
        <v>-3983388.3000000045</v>
      </c>
      <c r="L1531">
        <f>RS_wells_scenario_1_bgw!L1531-RS_wells_baseline_bgw!L1531</f>
        <v>868105.51979999989</v>
      </c>
      <c r="M1531">
        <f>RS_wells_scenario_1_bgw!M1531-RS_wells_baseline_bgw!M1531</f>
        <v>0</v>
      </c>
      <c r="N1531">
        <f>RS_wells_scenario_1_bgw!N1531-RS_wells_baseline_bgw!N1531</f>
        <v>4124394.9663000107</v>
      </c>
      <c r="O1531">
        <v>10.145833333333334</v>
      </c>
      <c r="P1531">
        <f t="shared" si="238"/>
        <v>1982</v>
      </c>
      <c r="Q1531" s="2">
        <f t="shared" si="239"/>
        <v>30103.124999998468</v>
      </c>
      <c r="R1531">
        <f t="shared" si="240"/>
        <v>-95.814677979381841</v>
      </c>
      <c r="S1531">
        <f>I1531*$O1531/ref!$B$3</f>
        <v>-346.21964362861803</v>
      </c>
      <c r="T1531">
        <f>K1531*$O1531/ref!$B$3</f>
        <v>-927.79600077479449</v>
      </c>
      <c r="U1531">
        <f>L1531*$O1531/ref!$B$3</f>
        <v>202.19591183740815</v>
      </c>
      <c r="V1531">
        <f>N1531*$O1531/ref!$B$3</f>
        <v>960.63874951604362</v>
      </c>
      <c r="W1531">
        <f t="shared" si="241"/>
        <v>5</v>
      </c>
      <c r="X1531" t="str">
        <f t="shared" si="242"/>
        <v>5 1982</v>
      </c>
      <c r="AB1531" s="1"/>
    </row>
    <row r="1532" spans="1:28" x14ac:dyDescent="0.3">
      <c r="A1532">
        <v>511</v>
      </c>
      <c r="B1532">
        <v>1</v>
      </c>
      <c r="C1532">
        <f>RS_wells_scenario_1_bgw!C1532-RS_wells_baseline_bgw!C1532</f>
        <v>-1360248.295299992</v>
      </c>
      <c r="D1532">
        <f>RS_wells_scenario_1_bgw!D1532-RS_wells_baseline_bgw!D1532</f>
        <v>-48.162200000020675</v>
      </c>
      <c r="E1532">
        <f>RS_wells_scenario_1_bgw!E1532-RS_wells_baseline_bgw!E1532</f>
        <v>-785567.27999999747</v>
      </c>
      <c r="F1532">
        <f>RS_wells_scenario_1_bgw!F1532-RS_wells_baseline_bgw!F1532</f>
        <v>0</v>
      </c>
      <c r="G1532">
        <f>RS_wells_scenario_1_bgw!G1532-RS_wells_baseline_bgw!G1532</f>
        <v>0</v>
      </c>
      <c r="H1532" s="19">
        <f>RS_wells_scenario_1_bgw!H1532-RS_wells_baseline_bgw!H1532</f>
        <v>63020.538900002837</v>
      </c>
      <c r="I1532">
        <f>RS_wells_scenario_1_bgw!I1532-RS_wells_baseline_bgw!I1532</f>
        <v>1100694.931700021</v>
      </c>
      <c r="J1532">
        <f>RS_wells_scenario_1_bgw!J1532-RS_wells_baseline_bgw!J1532</f>
        <v>345.36270000040531</v>
      </c>
      <c r="K1532">
        <f>RS_wells_scenario_1_bgw!K1532-RS_wells_baseline_bgw!K1532</f>
        <v>-9403895.6000000089</v>
      </c>
      <c r="L1532">
        <f>RS_wells_scenario_1_bgw!L1532-RS_wells_baseline_bgw!L1532</f>
        <v>2118244.6792000011</v>
      </c>
      <c r="M1532">
        <f>RS_wells_scenario_1_bgw!M1532-RS_wells_baseline_bgw!M1532</f>
        <v>0</v>
      </c>
      <c r="N1532">
        <f>RS_wells_scenario_1_bgw!N1532-RS_wells_baseline_bgw!N1532</f>
        <v>4063233.9746000022</v>
      </c>
      <c r="O1532">
        <v>10.145833333333334</v>
      </c>
      <c r="P1532">
        <f t="shared" si="238"/>
        <v>1982</v>
      </c>
      <c r="Q1532" s="2">
        <f t="shared" si="239"/>
        <v>30113.270833331801</v>
      </c>
      <c r="R1532">
        <f t="shared" si="240"/>
        <v>-91.642919489117972</v>
      </c>
      <c r="S1532">
        <f>I1532*$O1532/ref!$B$3</f>
        <v>256.36977336715177</v>
      </c>
      <c r="T1532">
        <f>K1532*$O1532/ref!$B$3</f>
        <v>-2190.3204187710462</v>
      </c>
      <c r="U1532">
        <f>L1532*$O1532/ref!$B$3</f>
        <v>493.3736793935571</v>
      </c>
      <c r="V1532">
        <f>N1532*$O1532/ref!$B$3</f>
        <v>946.3933586003028</v>
      </c>
      <c r="W1532">
        <f t="shared" si="241"/>
        <v>6</v>
      </c>
      <c r="X1532" t="str">
        <f t="shared" si="242"/>
        <v>6 1982</v>
      </c>
      <c r="AB1532" s="1"/>
    </row>
    <row r="1533" spans="1:28" x14ac:dyDescent="0.3">
      <c r="A1533">
        <v>511</v>
      </c>
      <c r="B1533">
        <v>2</v>
      </c>
      <c r="C1533">
        <f>RS_wells_scenario_1_bgw!C1533-RS_wells_baseline_bgw!C1533</f>
        <v>-1027326.8016000092</v>
      </c>
      <c r="D1533">
        <f>RS_wells_scenario_1_bgw!D1533-RS_wells_baseline_bgw!D1533</f>
        <v>-48.347899999993388</v>
      </c>
      <c r="E1533">
        <f>RS_wells_scenario_1_bgw!E1533-RS_wells_baseline_bgw!E1533</f>
        <v>-785567.27999999747</v>
      </c>
      <c r="F1533">
        <f>RS_wells_scenario_1_bgw!F1533-RS_wells_baseline_bgw!F1533</f>
        <v>0</v>
      </c>
      <c r="G1533">
        <f>RS_wells_scenario_1_bgw!G1533-RS_wells_baseline_bgw!G1533</f>
        <v>0</v>
      </c>
      <c r="H1533" s="19">
        <f>RS_wells_scenario_1_bgw!H1533-RS_wells_baseline_bgw!H1533</f>
        <v>77970.00569999218</v>
      </c>
      <c r="I1533">
        <f>RS_wells_scenario_1_bgw!I1533-RS_wells_baseline_bgw!I1533</f>
        <v>1499497.3883999884</v>
      </c>
      <c r="J1533">
        <f>RS_wells_scenario_1_bgw!J1533-RS_wells_baseline_bgw!J1533</f>
        <v>346.00339999981225</v>
      </c>
      <c r="K1533">
        <f>RS_wells_scenario_1_bgw!K1533-RS_wells_baseline_bgw!K1533</f>
        <v>-9403895.6000000089</v>
      </c>
      <c r="L1533">
        <f>RS_wells_scenario_1_bgw!L1533-RS_wells_baseline_bgw!L1533</f>
        <v>2121293.7787999958</v>
      </c>
      <c r="M1533">
        <f>RS_wells_scenario_1_bgw!M1533-RS_wells_baseline_bgw!M1533</f>
        <v>0</v>
      </c>
      <c r="N1533">
        <f>RS_wells_scenario_1_bgw!N1533-RS_wells_baseline_bgw!N1533</f>
        <v>4042848.3715999871</v>
      </c>
      <c r="O1533">
        <v>10.145833333333334</v>
      </c>
      <c r="P1533">
        <f t="shared" si="238"/>
        <v>1982</v>
      </c>
      <c r="Q1533" s="2">
        <f t="shared" si="239"/>
        <v>30123.416666665133</v>
      </c>
      <c r="R1533">
        <f t="shared" si="240"/>
        <v>-90.833410444444326</v>
      </c>
      <c r="S1533">
        <f>I1533*$O1533/ref!$B$3</f>
        <v>349.25735965277505</v>
      </c>
      <c r="T1533">
        <f>K1533*$O1533/ref!$B$3</f>
        <v>-2190.3204187710462</v>
      </c>
      <c r="U1533">
        <f>L1533*$O1533/ref!$B$3</f>
        <v>494.08386434209427</v>
      </c>
      <c r="V1533">
        <f>N1533*$O1533/ref!$B$3</f>
        <v>941.64521970136673</v>
      </c>
      <c r="W1533">
        <f t="shared" si="241"/>
        <v>6</v>
      </c>
      <c r="X1533" t="str">
        <f t="shared" si="242"/>
        <v>6 1982</v>
      </c>
      <c r="AB1533" s="1"/>
    </row>
    <row r="1534" spans="1:28" x14ac:dyDescent="0.3">
      <c r="A1534">
        <v>511</v>
      </c>
      <c r="B1534">
        <v>3</v>
      </c>
      <c r="C1534">
        <f>RS_wells_scenario_1_bgw!C1534-RS_wells_baseline_bgw!C1534</f>
        <v>-869038.08320000023</v>
      </c>
      <c r="D1534">
        <f>RS_wells_scenario_1_bgw!D1534-RS_wells_baseline_bgw!D1534</f>
        <v>-48.532899999991059</v>
      </c>
      <c r="E1534">
        <f>RS_wells_scenario_1_bgw!E1534-RS_wells_baseline_bgw!E1534</f>
        <v>-785567.27999999747</v>
      </c>
      <c r="F1534">
        <f>RS_wells_scenario_1_bgw!F1534-RS_wells_baseline_bgw!F1534</f>
        <v>0</v>
      </c>
      <c r="G1534">
        <f>RS_wells_scenario_1_bgw!G1534-RS_wells_baseline_bgw!G1534</f>
        <v>0</v>
      </c>
      <c r="H1534" s="19">
        <f>RS_wells_scenario_1_bgw!H1534-RS_wells_baseline_bgw!H1534</f>
        <v>76238.982900008559</v>
      </c>
      <c r="I1534">
        <f>RS_wells_scenario_1_bgw!I1534-RS_wells_baseline_bgw!I1534</f>
        <v>1639548.2071999907</v>
      </c>
      <c r="J1534">
        <f>RS_wells_scenario_1_bgw!J1534-RS_wells_baseline_bgw!J1534</f>
        <v>346.70980000030249</v>
      </c>
      <c r="K1534">
        <f>RS_wells_scenario_1_bgw!K1534-RS_wells_baseline_bgw!K1534</f>
        <v>-9403895.6000000089</v>
      </c>
      <c r="L1534">
        <f>RS_wells_scenario_1_bgw!L1534-RS_wells_baseline_bgw!L1534</f>
        <v>2123612.8217999935</v>
      </c>
      <c r="M1534">
        <f>RS_wells_scenario_1_bgw!M1534-RS_wells_baseline_bgw!M1534</f>
        <v>0</v>
      </c>
      <c r="N1534">
        <f>RS_wells_scenario_1_bgw!N1534-RS_wells_baseline_bgw!N1534</f>
        <v>4049899.6265999973</v>
      </c>
      <c r="O1534">
        <v>10.145833333333334</v>
      </c>
      <c r="P1534">
        <f t="shared" si="238"/>
        <v>1982</v>
      </c>
      <c r="Q1534" s="2">
        <f t="shared" si="239"/>
        <v>30133.562499998465</v>
      </c>
      <c r="R1534">
        <f t="shared" si="240"/>
        <v>-91.034608103092523</v>
      </c>
      <c r="S1534">
        <f>I1534*$O1534/ref!$B$3</f>
        <v>381.87747594620231</v>
      </c>
      <c r="T1534">
        <f>K1534*$O1534/ref!$B$3</f>
        <v>-2190.3204187710462</v>
      </c>
      <c r="U1534">
        <f>L1534*$O1534/ref!$B$3</f>
        <v>494.62400722021204</v>
      </c>
      <c r="V1534">
        <f>N1534*$O1534/ref!$B$3</f>
        <v>943.28757181387687</v>
      </c>
      <c r="W1534">
        <f t="shared" si="241"/>
        <v>6</v>
      </c>
      <c r="X1534" t="str">
        <f t="shared" si="242"/>
        <v>6 1982</v>
      </c>
      <c r="AB1534" s="1"/>
    </row>
    <row r="1535" spans="1:28" x14ac:dyDescent="0.3">
      <c r="A1535">
        <v>512</v>
      </c>
      <c r="B1535">
        <v>1</v>
      </c>
      <c r="C1535">
        <f>RS_wells_scenario_1_bgw!C1535-RS_wells_baseline_bgw!C1535</f>
        <v>-17939387.728999972</v>
      </c>
      <c r="D1535">
        <f>RS_wells_scenario_1_bgw!D1535-RS_wells_baseline_bgw!D1535</f>
        <v>-48.706200000015087</v>
      </c>
      <c r="E1535">
        <f>RS_wells_scenario_1_bgw!E1535-RS_wells_baseline_bgw!E1535</f>
        <v>-2414383.6300000027</v>
      </c>
      <c r="F1535">
        <f>RS_wells_scenario_1_bgw!F1535-RS_wells_baseline_bgw!F1535</f>
        <v>0</v>
      </c>
      <c r="G1535">
        <f>RS_wells_scenario_1_bgw!G1535-RS_wells_baseline_bgw!G1535</f>
        <v>0</v>
      </c>
      <c r="H1535" s="19">
        <f>RS_wells_scenario_1_bgw!H1535-RS_wells_baseline_bgw!H1535</f>
        <v>-149422.60070000589</v>
      </c>
      <c r="I1535">
        <f>RS_wells_scenario_1_bgw!I1535-RS_wells_baseline_bgw!I1535</f>
        <v>654810.48999999464</v>
      </c>
      <c r="J1535">
        <f>RS_wells_scenario_1_bgw!J1535-RS_wells_baseline_bgw!J1535</f>
        <v>347.10879999957979</v>
      </c>
      <c r="K1535">
        <f>RS_wells_scenario_1_bgw!K1535-RS_wells_baseline_bgw!K1535</f>
        <v>-28778691.899999976</v>
      </c>
      <c r="L1535">
        <f>RS_wells_scenario_1_bgw!L1535-RS_wells_baseline_bgw!L1535</f>
        <v>3750555.7029000074</v>
      </c>
      <c r="M1535">
        <f>RS_wells_scenario_1_bgw!M1535-RS_wells_baseline_bgw!M1535</f>
        <v>0</v>
      </c>
      <c r="N1535">
        <f>RS_wells_scenario_1_bgw!N1535-RS_wells_baseline_bgw!N1535</f>
        <v>3866674.068900004</v>
      </c>
      <c r="O1535">
        <v>10.145833333333334</v>
      </c>
      <c r="P1535">
        <f t="shared" si="238"/>
        <v>1982</v>
      </c>
      <c r="Q1535" s="2">
        <f t="shared" si="239"/>
        <v>30143.708333331797</v>
      </c>
      <c r="R1535">
        <f t="shared" si="240"/>
        <v>-92.0067965544103</v>
      </c>
      <c r="S1535">
        <f>I1535*$O1535/ref!$B$3</f>
        <v>152.51602608949219</v>
      </c>
      <c r="T1535">
        <f>K1535*$O1535/ref!$B$3</f>
        <v>-6703.0259772440259</v>
      </c>
      <c r="U1535">
        <f>L1535*$O1535/ref!$B$3</f>
        <v>873.56549745193581</v>
      </c>
      <c r="V1535">
        <f>N1535*$O1535/ref!$B$3</f>
        <v>900.61135577092045</v>
      </c>
      <c r="W1535">
        <f t="shared" si="241"/>
        <v>7</v>
      </c>
      <c r="X1535" t="str">
        <f t="shared" si="242"/>
        <v>7 1982</v>
      </c>
      <c r="AB1535" s="1"/>
    </row>
    <row r="1536" spans="1:28" x14ac:dyDescent="0.3">
      <c r="A1536">
        <v>512</v>
      </c>
      <c r="B1536">
        <v>2</v>
      </c>
      <c r="C1536">
        <f>RS_wells_scenario_1_bgw!C1536-RS_wells_baseline_bgw!C1536</f>
        <v>-17622407.04549998</v>
      </c>
      <c r="D1536">
        <f>RS_wells_scenario_1_bgw!D1536-RS_wells_baseline_bgw!D1536</f>
        <v>-51.269399999990128</v>
      </c>
      <c r="E1536">
        <f>RS_wells_scenario_1_bgw!E1536-RS_wells_baseline_bgw!E1536</f>
        <v>-2414383.6300000027</v>
      </c>
      <c r="F1536">
        <f>RS_wells_scenario_1_bgw!F1536-RS_wells_baseline_bgw!F1536</f>
        <v>0</v>
      </c>
      <c r="G1536">
        <f>RS_wells_scenario_1_bgw!G1536-RS_wells_baseline_bgw!G1536</f>
        <v>0</v>
      </c>
      <c r="H1536" s="19">
        <f>RS_wells_scenario_1_bgw!H1536-RS_wells_baseline_bgw!H1536</f>
        <v>-345793.76830001175</v>
      </c>
      <c r="I1536">
        <f>RS_wells_scenario_1_bgw!I1536-RS_wells_baseline_bgw!I1536</f>
        <v>927113.52329999208</v>
      </c>
      <c r="J1536">
        <f>RS_wells_scenario_1_bgw!J1536-RS_wells_baseline_bgw!J1536</f>
        <v>345.21339999977499</v>
      </c>
      <c r="K1536">
        <f>RS_wells_scenario_1_bgw!K1536-RS_wells_baseline_bgw!K1536</f>
        <v>-28778691.899999976</v>
      </c>
      <c r="L1536">
        <f>RS_wells_scenario_1_bgw!L1536-RS_wells_baseline_bgw!L1536</f>
        <v>3729124.0855000019</v>
      </c>
      <c r="M1536">
        <f>RS_wells_scenario_1_bgw!M1536-RS_wells_baseline_bgw!M1536</f>
        <v>0</v>
      </c>
      <c r="N1536">
        <f>RS_wells_scenario_1_bgw!N1536-RS_wells_baseline_bgw!N1536</f>
        <v>3741579.6320999861</v>
      </c>
      <c r="O1536">
        <v>10.145833333333334</v>
      </c>
      <c r="P1536">
        <f t="shared" si="238"/>
        <v>1982</v>
      </c>
      <c r="Q1536" s="2">
        <f t="shared" si="239"/>
        <v>30153.854166665129</v>
      </c>
      <c r="R1536">
        <f t="shared" si="240"/>
        <v>-93.639711349369932</v>
      </c>
      <c r="S1536">
        <f>I1536*$O1536/ref!$B$3</f>
        <v>215.93983674199197</v>
      </c>
      <c r="T1536">
        <f>K1536*$O1536/ref!$B$3</f>
        <v>-6703.0259772440259</v>
      </c>
      <c r="U1536">
        <f>L1536*$O1536/ref!$B$3</f>
        <v>868.57372476588853</v>
      </c>
      <c r="V1536">
        <f>N1536*$O1536/ref!$B$3</f>
        <v>871.47482439580142</v>
      </c>
      <c r="W1536">
        <f t="shared" si="241"/>
        <v>7</v>
      </c>
      <c r="X1536" t="str">
        <f t="shared" si="242"/>
        <v>7 1982</v>
      </c>
      <c r="AB1536" s="1"/>
    </row>
    <row r="1537" spans="1:28" x14ac:dyDescent="0.3">
      <c r="A1537">
        <v>512</v>
      </c>
      <c r="B1537">
        <v>3</v>
      </c>
      <c r="C1537">
        <f>RS_wells_scenario_1_bgw!C1537-RS_wells_baseline_bgw!C1537</f>
        <v>-17349359.533999979</v>
      </c>
      <c r="D1537">
        <f>RS_wells_scenario_1_bgw!D1537-RS_wells_baseline_bgw!D1537</f>
        <v>-51.232700000051409</v>
      </c>
      <c r="E1537">
        <f>RS_wells_scenario_1_bgw!E1537-RS_wells_baseline_bgw!E1537</f>
        <v>-2414383.6300000027</v>
      </c>
      <c r="F1537">
        <f>RS_wells_scenario_1_bgw!F1537-RS_wells_baseline_bgw!F1537</f>
        <v>0</v>
      </c>
      <c r="G1537">
        <f>RS_wells_scenario_1_bgw!G1537-RS_wells_baseline_bgw!G1537</f>
        <v>0</v>
      </c>
      <c r="H1537" s="19">
        <f>RS_wells_scenario_1_bgw!H1537-RS_wells_baseline_bgw!H1537</f>
        <v>-510792.91499999166</v>
      </c>
      <c r="I1537">
        <f>RS_wells_scenario_1_bgw!I1537-RS_wells_baseline_bgw!I1537</f>
        <v>1122616.5683999956</v>
      </c>
      <c r="J1537">
        <f>RS_wells_scenario_1_bgw!J1537-RS_wells_baseline_bgw!J1537</f>
        <v>346.00600000005215</v>
      </c>
      <c r="K1537">
        <f>RS_wells_scenario_1_bgw!K1537-RS_wells_baseline_bgw!K1537</f>
        <v>-28778691.899999976</v>
      </c>
      <c r="L1537">
        <f>RS_wells_scenario_1_bgw!L1537-RS_wells_baseline_bgw!L1537</f>
        <v>3714477.0090000033</v>
      </c>
      <c r="M1537">
        <f>RS_wells_scenario_1_bgw!M1537-RS_wells_baseline_bgw!M1537</f>
        <v>0</v>
      </c>
      <c r="N1537">
        <f>RS_wells_scenario_1_bgw!N1537-RS_wells_baseline_bgw!N1537</f>
        <v>3670296.8233999908</v>
      </c>
      <c r="O1537">
        <v>10.145833333333334</v>
      </c>
      <c r="P1537">
        <f t="shared" si="238"/>
        <v>1982</v>
      </c>
      <c r="Q1537" s="2">
        <f t="shared" si="239"/>
        <v>30163.999999998461</v>
      </c>
      <c r="R1537">
        <f t="shared" si="240"/>
        <v>-95.786706492554003</v>
      </c>
      <c r="S1537">
        <f>I1537*$O1537/ref!$B$3</f>
        <v>261.47567952766195</v>
      </c>
      <c r="T1537">
        <f>K1537*$O1537/ref!$B$3</f>
        <v>-6703.0259772440259</v>
      </c>
      <c r="U1537">
        <f>L1537*$O1537/ref!$B$3</f>
        <v>865.16218213527395</v>
      </c>
      <c r="V1537">
        <f>N1537*$O1537/ref!$B$3</f>
        <v>854.87189747656282</v>
      </c>
      <c r="W1537">
        <f t="shared" si="241"/>
        <v>7</v>
      </c>
      <c r="X1537" t="str">
        <f t="shared" si="242"/>
        <v>7 1982</v>
      </c>
      <c r="AB1537" s="1"/>
    </row>
    <row r="1538" spans="1:28" x14ac:dyDescent="0.3">
      <c r="A1538">
        <v>513</v>
      </c>
      <c r="B1538">
        <v>1</v>
      </c>
      <c r="C1538">
        <f>RS_wells_scenario_1_bgw!C1538-RS_wells_baseline_bgw!C1538</f>
        <v>-20893640.838099957</v>
      </c>
      <c r="D1538">
        <f>RS_wells_scenario_1_bgw!D1538-RS_wells_baseline_bgw!D1538</f>
        <v>-51.179999999993015</v>
      </c>
      <c r="E1538">
        <f>RS_wells_scenario_1_bgw!E1538-RS_wells_baseline_bgw!E1538</f>
        <v>-2650038.6000000015</v>
      </c>
      <c r="F1538">
        <f>RS_wells_scenario_1_bgw!F1538-RS_wells_baseline_bgw!F1538</f>
        <v>0</v>
      </c>
      <c r="G1538">
        <f>RS_wells_scenario_1_bgw!G1538-RS_wells_baseline_bgw!G1538</f>
        <v>0</v>
      </c>
      <c r="H1538" s="19">
        <f>RS_wells_scenario_1_bgw!H1538-RS_wells_baseline_bgw!H1538</f>
        <v>174817.7520999983</v>
      </c>
      <c r="I1538">
        <f>RS_wells_scenario_1_bgw!I1538-RS_wells_baseline_bgw!I1538</f>
        <v>-8963.3160999994725</v>
      </c>
      <c r="J1538">
        <f>RS_wells_scenario_1_bgw!J1538-RS_wells_baseline_bgw!J1538</f>
        <v>346.55200000014156</v>
      </c>
      <c r="K1538">
        <f>RS_wells_scenario_1_bgw!K1538-RS_wells_baseline_bgw!K1538</f>
        <v>-31581811.730000019</v>
      </c>
      <c r="L1538">
        <f>RS_wells_scenario_1_bgw!L1538-RS_wells_baseline_bgw!L1538</f>
        <v>4697859.3564999998</v>
      </c>
      <c r="M1538">
        <f>RS_wells_scenario_1_bgw!M1538-RS_wells_baseline_bgw!M1538</f>
        <v>0</v>
      </c>
      <c r="N1538">
        <f>RS_wells_scenario_1_bgw!N1538-RS_wells_baseline_bgw!N1538</f>
        <v>3477319.9368000031</v>
      </c>
      <c r="O1538">
        <v>10.145833333333334</v>
      </c>
      <c r="P1538">
        <f t="shared" si="238"/>
        <v>1982</v>
      </c>
      <c r="Q1538" s="2">
        <f t="shared" si="239"/>
        <v>30174.145833331793</v>
      </c>
      <c r="R1538">
        <f t="shared" si="240"/>
        <v>-75.658698389461733</v>
      </c>
      <c r="S1538">
        <f>I1538*$O1538/ref!$B$3</f>
        <v>-2.0877022788011477</v>
      </c>
      <c r="T1538">
        <f>K1538*$O1538/ref!$B$3</f>
        <v>-7355.9182318019257</v>
      </c>
      <c r="U1538">
        <f>L1538*$O1538/ref!$B$3</f>
        <v>1094.2079443179427</v>
      </c>
      <c r="V1538">
        <f>N1538*$O1538/ref!$B$3</f>
        <v>809.92443814164449</v>
      </c>
      <c r="W1538">
        <f t="shared" si="241"/>
        <v>8</v>
      </c>
      <c r="X1538" t="str">
        <f t="shared" si="242"/>
        <v>8 1982</v>
      </c>
      <c r="AB1538" s="1"/>
    </row>
    <row r="1539" spans="1:28" x14ac:dyDescent="0.3">
      <c r="A1539">
        <v>513</v>
      </c>
      <c r="B1539">
        <v>2</v>
      </c>
      <c r="C1539">
        <f>RS_wells_scenario_1_bgw!C1539-RS_wells_baseline_bgw!C1539</f>
        <v>-21124336.330299973</v>
      </c>
      <c r="D1539">
        <f>RS_wells_scenario_1_bgw!D1539-RS_wells_baseline_bgw!D1539</f>
        <v>-52.485800000024028</v>
      </c>
      <c r="E1539">
        <f>RS_wells_scenario_1_bgw!E1539-RS_wells_baseline_bgw!E1539</f>
        <v>-2650038.6000000015</v>
      </c>
      <c r="F1539">
        <f>RS_wells_scenario_1_bgw!F1539-RS_wells_baseline_bgw!F1539</f>
        <v>0</v>
      </c>
      <c r="G1539">
        <f>RS_wells_scenario_1_bgw!G1539-RS_wells_baseline_bgw!G1539</f>
        <v>0</v>
      </c>
      <c r="H1539" s="19">
        <f>RS_wells_scenario_1_bgw!H1539-RS_wells_baseline_bgw!H1539</f>
        <v>267151.23530000448</v>
      </c>
      <c r="I1539">
        <f>RS_wells_scenario_1_bgw!I1539-RS_wells_baseline_bgw!I1539</f>
        <v>-51399.611800000072</v>
      </c>
      <c r="J1539">
        <f>RS_wells_scenario_1_bgw!J1539-RS_wells_baseline_bgw!J1539</f>
        <v>345.86290000006557</v>
      </c>
      <c r="K1539">
        <f>RS_wells_scenario_1_bgw!K1539-RS_wells_baseline_bgw!K1539</f>
        <v>-31581811.730000019</v>
      </c>
      <c r="L1539">
        <f>RS_wells_scenario_1_bgw!L1539-RS_wells_baseline_bgw!L1539</f>
        <v>4700025.4160000086</v>
      </c>
      <c r="M1539">
        <f>RS_wells_scenario_1_bgw!M1539-RS_wells_baseline_bgw!M1539</f>
        <v>0</v>
      </c>
      <c r="N1539">
        <f>RS_wells_scenario_1_bgw!N1539-RS_wells_baseline_bgw!N1539</f>
        <v>3323307.1596999988</v>
      </c>
      <c r="O1539">
        <v>10.145833333333334</v>
      </c>
      <c r="P1539">
        <f t="shared" ref="P1539:P1602" si="243">YEAR(Q1539)</f>
        <v>1982</v>
      </c>
      <c r="Q1539" s="2">
        <f t="shared" ref="Q1539:Q1602" si="244">Q1538+(O1539)</f>
        <v>30184.291666665125</v>
      </c>
      <c r="R1539">
        <f t="shared" ref="R1539:R1602" si="245">+(H1539-N1539)/43650</f>
        <v>-70.015026904925421</v>
      </c>
      <c r="S1539">
        <f>I1539*$O1539/ref!$B$3</f>
        <v>-11.971806582204639</v>
      </c>
      <c r="T1539">
        <f>K1539*$O1539/ref!$B$3</f>
        <v>-7355.9182318019257</v>
      </c>
      <c r="U1539">
        <f>L1539*$O1539/ref!$B$3</f>
        <v>1094.7124548477218</v>
      </c>
      <c r="V1539">
        <f>N1539*$O1539/ref!$B$3</f>
        <v>774.05235440288277</v>
      </c>
      <c r="W1539">
        <f t="shared" si="241"/>
        <v>8</v>
      </c>
      <c r="X1539" t="str">
        <f t="shared" si="242"/>
        <v>8 1982</v>
      </c>
      <c r="AB1539" s="1"/>
    </row>
    <row r="1540" spans="1:28" x14ac:dyDescent="0.3">
      <c r="A1540">
        <v>513</v>
      </c>
      <c r="B1540">
        <v>3</v>
      </c>
      <c r="C1540">
        <f>RS_wells_scenario_1_bgw!C1540-RS_wells_baseline_bgw!C1540</f>
        <v>-21514781.557299972</v>
      </c>
      <c r="D1540">
        <f>RS_wells_scenario_1_bgw!D1540-RS_wells_baseline_bgw!D1540</f>
        <v>-52.345100000035018</v>
      </c>
      <c r="E1540">
        <f>RS_wells_scenario_1_bgw!E1540-RS_wells_baseline_bgw!E1540</f>
        <v>-2650038.6000000015</v>
      </c>
      <c r="F1540">
        <f>RS_wells_scenario_1_bgw!F1540-RS_wells_baseline_bgw!F1540</f>
        <v>0</v>
      </c>
      <c r="G1540">
        <f>RS_wells_scenario_1_bgw!G1540-RS_wells_baseline_bgw!G1540</f>
        <v>0</v>
      </c>
      <c r="H1540" s="19">
        <f>RS_wells_scenario_1_bgw!H1540-RS_wells_baseline_bgw!H1540</f>
        <v>654856.13839999586</v>
      </c>
      <c r="I1540">
        <f>RS_wells_scenario_1_bgw!I1540-RS_wells_baseline_bgw!I1540</f>
        <v>-68798.353099999949</v>
      </c>
      <c r="J1540">
        <f>RS_wells_scenario_1_bgw!J1540-RS_wells_baseline_bgw!J1540</f>
        <v>346.72719999961555</v>
      </c>
      <c r="K1540">
        <f>RS_wells_scenario_1_bgw!K1540-RS_wells_baseline_bgw!K1540</f>
        <v>-31581811.730000019</v>
      </c>
      <c r="L1540">
        <f>RS_wells_scenario_1_bgw!L1540-RS_wells_baseline_bgw!L1540</f>
        <v>4726082.8785000145</v>
      </c>
      <c r="M1540">
        <f>RS_wells_scenario_1_bgw!M1540-RS_wells_baseline_bgw!M1540</f>
        <v>0</v>
      </c>
      <c r="N1540">
        <f>RS_wells_scenario_1_bgw!N1540-RS_wells_baseline_bgw!N1540</f>
        <v>3178407.8104999959</v>
      </c>
      <c r="O1540">
        <v>10.145833333333334</v>
      </c>
      <c r="P1540">
        <f t="shared" si="243"/>
        <v>1982</v>
      </c>
      <c r="Q1540" s="2">
        <f t="shared" si="244"/>
        <v>30194.437499998457</v>
      </c>
      <c r="R1540">
        <f t="shared" si="245"/>
        <v>-57.813325821305845</v>
      </c>
      <c r="S1540">
        <f>I1540*$O1540/ref!$B$3</f>
        <v>-16.024256752993942</v>
      </c>
      <c r="T1540">
        <f>K1540*$O1540/ref!$B$3</f>
        <v>-7355.9182318019257</v>
      </c>
      <c r="U1540">
        <f>L1540*$O1540/ref!$B$3</f>
        <v>1100.7816621850643</v>
      </c>
      <c r="V1540">
        <f>N1540*$O1540/ref!$B$3</f>
        <v>740.30293642557115</v>
      </c>
      <c r="W1540">
        <f t="shared" si="241"/>
        <v>8</v>
      </c>
      <c r="X1540" t="str">
        <f t="shared" si="242"/>
        <v>8 1982</v>
      </c>
      <c r="AB1540" s="1"/>
    </row>
    <row r="1541" spans="1:28" x14ac:dyDescent="0.3">
      <c r="A1541">
        <v>514</v>
      </c>
      <c r="B1541">
        <v>1</v>
      </c>
      <c r="C1541">
        <f>RS_wells_scenario_1_bgw!C1541-RS_wells_baseline_bgw!C1541</f>
        <v>-7957320.2317999601</v>
      </c>
      <c r="D1541">
        <f>RS_wells_scenario_1_bgw!D1541-RS_wells_baseline_bgw!D1541</f>
        <v>-52.278400000010151</v>
      </c>
      <c r="E1541">
        <f>RS_wells_scenario_1_bgw!E1541-RS_wells_baseline_bgw!E1541</f>
        <v>-1189568.9900000021</v>
      </c>
      <c r="F1541">
        <f>RS_wells_scenario_1_bgw!F1541-RS_wells_baseline_bgw!F1541</f>
        <v>0</v>
      </c>
      <c r="G1541">
        <f>RS_wells_scenario_1_bgw!G1541-RS_wells_baseline_bgw!G1541</f>
        <v>0</v>
      </c>
      <c r="H1541" s="19">
        <f>RS_wells_scenario_1_bgw!H1541-RS_wells_baseline_bgw!H1541</f>
        <v>400920.66270000488</v>
      </c>
      <c r="I1541">
        <f>RS_wells_scenario_1_bgw!I1541-RS_wells_baseline_bgw!I1541</f>
        <v>-1029895.8735000007</v>
      </c>
      <c r="J1541">
        <f>RS_wells_scenario_1_bgw!J1541-RS_wells_baseline_bgw!J1541</f>
        <v>347.89479999989271</v>
      </c>
      <c r="K1541">
        <f>RS_wells_scenario_1_bgw!K1541-RS_wells_baseline_bgw!K1541</f>
        <v>-14209501.289999992</v>
      </c>
      <c r="L1541">
        <f>RS_wells_scenario_1_bgw!L1541-RS_wells_baseline_bgw!L1541</f>
        <v>3179675.604399994</v>
      </c>
      <c r="M1541">
        <f>RS_wells_scenario_1_bgw!M1541-RS_wells_baseline_bgw!M1541</f>
        <v>0</v>
      </c>
      <c r="N1541">
        <f>RS_wells_scenario_1_bgw!N1541-RS_wells_baseline_bgw!N1541</f>
        <v>3398026.697300002</v>
      </c>
      <c r="O1541">
        <v>10.145833333333334</v>
      </c>
      <c r="P1541">
        <f t="shared" si="243"/>
        <v>1982</v>
      </c>
      <c r="Q1541" s="2">
        <f t="shared" si="244"/>
        <v>30204.58333333179</v>
      </c>
      <c r="R1541">
        <f t="shared" si="245"/>
        <v>-68.662223014891111</v>
      </c>
      <c r="S1541">
        <f>I1541*$O1541/ref!$B$3</f>
        <v>-239.87951981677588</v>
      </c>
      <c r="T1541">
        <f>K1541*$O1541/ref!$B$3</f>
        <v>-3309.624238708102</v>
      </c>
      <c r="U1541">
        <f>L1541*$O1541/ref!$B$3</f>
        <v>740.59822626970322</v>
      </c>
      <c r="V1541">
        <f>N1541*$O1541/ref!$B$3</f>
        <v>791.45575144680765</v>
      </c>
      <c r="W1541">
        <f t="shared" ref="W1541:W1604" si="246">MOD(A1541-2,12)+1</f>
        <v>9</v>
      </c>
      <c r="X1541" t="str">
        <f t="shared" ref="X1541:X1604" si="247">W1541&amp;" "&amp;P1541</f>
        <v>9 1982</v>
      </c>
      <c r="AB1541" s="1"/>
    </row>
    <row r="1542" spans="1:28" x14ac:dyDescent="0.3">
      <c r="A1542">
        <v>514</v>
      </c>
      <c r="B1542">
        <v>2</v>
      </c>
      <c r="C1542">
        <f>RS_wells_scenario_1_bgw!C1542-RS_wells_baseline_bgw!C1542</f>
        <v>-7240502.6980999708</v>
      </c>
      <c r="D1542">
        <f>RS_wells_scenario_1_bgw!D1542-RS_wells_baseline_bgw!D1542</f>
        <v>-52.233599999977741</v>
      </c>
      <c r="E1542">
        <f>RS_wells_scenario_1_bgw!E1542-RS_wells_baseline_bgw!E1542</f>
        <v>-1189568.9900000021</v>
      </c>
      <c r="F1542">
        <f>RS_wells_scenario_1_bgw!F1542-RS_wells_baseline_bgw!F1542</f>
        <v>0</v>
      </c>
      <c r="G1542">
        <f>RS_wells_scenario_1_bgw!G1542-RS_wells_baseline_bgw!G1542</f>
        <v>0</v>
      </c>
      <c r="H1542" s="19">
        <f>RS_wells_scenario_1_bgw!H1542-RS_wells_baseline_bgw!H1542</f>
        <v>456713.85719999671</v>
      </c>
      <c r="I1542">
        <f>RS_wells_scenario_1_bgw!I1542-RS_wells_baseline_bgw!I1542</f>
        <v>-540350.57860000059</v>
      </c>
      <c r="J1542">
        <f>RS_wells_scenario_1_bgw!J1542-RS_wells_baseline_bgw!J1542</f>
        <v>349.07890000008047</v>
      </c>
      <c r="K1542">
        <f>RS_wells_scenario_1_bgw!K1542-RS_wells_baseline_bgw!K1542</f>
        <v>-14209501.289999992</v>
      </c>
      <c r="L1542">
        <f>RS_wells_scenario_1_bgw!L1542-RS_wells_baseline_bgw!L1542</f>
        <v>3193649.1482000053</v>
      </c>
      <c r="M1542">
        <f>RS_wells_scenario_1_bgw!M1542-RS_wells_baseline_bgw!M1542</f>
        <v>0</v>
      </c>
      <c r="N1542">
        <f>RS_wells_scenario_1_bgw!N1542-RS_wells_baseline_bgw!N1542</f>
        <v>3490582.7364000008</v>
      </c>
      <c r="O1542">
        <v>10.145833333333334</v>
      </c>
      <c r="P1542">
        <f t="shared" si="243"/>
        <v>1982</v>
      </c>
      <c r="Q1542" s="2">
        <f t="shared" si="244"/>
        <v>30214.729166665122</v>
      </c>
      <c r="R1542">
        <f t="shared" si="245"/>
        <v>-69.504441676976043</v>
      </c>
      <c r="S1542">
        <f>I1542*$O1542/ref!$B$3</f>
        <v>-125.85644885321027</v>
      </c>
      <c r="T1542">
        <f>K1542*$O1542/ref!$B$3</f>
        <v>-3309.624238708102</v>
      </c>
      <c r="U1542">
        <f>L1542*$O1542/ref!$B$3</f>
        <v>743.85289216664887</v>
      </c>
      <c r="V1542">
        <f>N1542*$O1542/ref!$B$3</f>
        <v>813.01356014061082</v>
      </c>
      <c r="W1542">
        <f t="shared" si="246"/>
        <v>9</v>
      </c>
      <c r="X1542" t="str">
        <f t="shared" si="247"/>
        <v>9 1982</v>
      </c>
      <c r="AB1542" s="1"/>
    </row>
    <row r="1543" spans="1:28" x14ac:dyDescent="0.3">
      <c r="A1543">
        <v>514</v>
      </c>
      <c r="B1543">
        <v>3</v>
      </c>
      <c r="C1543">
        <f>RS_wells_scenario_1_bgw!C1543-RS_wells_baseline_bgw!C1543</f>
        <v>-6895262.2929000258</v>
      </c>
      <c r="D1543">
        <f>RS_wells_scenario_1_bgw!D1543-RS_wells_baseline_bgw!D1543</f>
        <v>-52.212700000032783</v>
      </c>
      <c r="E1543">
        <f>RS_wells_scenario_1_bgw!E1543-RS_wells_baseline_bgw!E1543</f>
        <v>-1189568.9900000021</v>
      </c>
      <c r="F1543">
        <f>RS_wells_scenario_1_bgw!F1543-RS_wells_baseline_bgw!F1543</f>
        <v>0</v>
      </c>
      <c r="G1543">
        <f>RS_wells_scenario_1_bgw!G1543-RS_wells_baseline_bgw!G1543</f>
        <v>0</v>
      </c>
      <c r="H1543" s="19">
        <f>RS_wells_scenario_1_bgw!H1543-RS_wells_baseline_bgw!H1543</f>
        <v>487764.92749999464</v>
      </c>
      <c r="I1543">
        <f>RS_wells_scenario_1_bgw!I1543-RS_wells_baseline_bgw!I1543</f>
        <v>-96192.286599999294</v>
      </c>
      <c r="J1543">
        <f>RS_wells_scenario_1_bgw!J1543-RS_wells_baseline_bgw!J1543</f>
        <v>350.27960000000894</v>
      </c>
      <c r="K1543">
        <f>RS_wells_scenario_1_bgw!K1543-RS_wells_baseline_bgw!K1543</f>
        <v>-14209501.289999992</v>
      </c>
      <c r="L1543">
        <f>RS_wells_scenario_1_bgw!L1543-RS_wells_baseline_bgw!L1543</f>
        <v>3209995.7150000036</v>
      </c>
      <c r="M1543">
        <f>RS_wells_scenario_1_bgw!M1543-RS_wells_baseline_bgw!M1543</f>
        <v>0</v>
      </c>
      <c r="N1543">
        <f>RS_wells_scenario_1_bgw!N1543-RS_wells_baseline_bgw!N1543</f>
        <v>3510621.8042000011</v>
      </c>
      <c r="O1543">
        <v>10.145833333333334</v>
      </c>
      <c r="P1543">
        <f t="shared" si="243"/>
        <v>1982</v>
      </c>
      <c r="Q1543" s="2">
        <f t="shared" si="244"/>
        <v>30224.874999998454</v>
      </c>
      <c r="R1543">
        <f t="shared" si="245"/>
        <v>-69.252162123711486</v>
      </c>
      <c r="S1543">
        <f>I1543*$O1543/ref!$B$3</f>
        <v>-22.404749949399132</v>
      </c>
      <c r="T1543">
        <f>K1543*$O1543/ref!$B$3</f>
        <v>-3309.624238708102</v>
      </c>
      <c r="U1543">
        <f>L1543*$O1543/ref!$B$3</f>
        <v>747.6602737627228</v>
      </c>
      <c r="V1543">
        <f>N1543*$O1543/ref!$B$3</f>
        <v>817.68098534846604</v>
      </c>
      <c r="W1543">
        <f t="shared" si="246"/>
        <v>9</v>
      </c>
      <c r="X1543" t="str">
        <f t="shared" si="247"/>
        <v>9 1982</v>
      </c>
      <c r="AB1543" s="1"/>
    </row>
    <row r="1544" spans="1:28" x14ac:dyDescent="0.3">
      <c r="A1544">
        <v>515</v>
      </c>
      <c r="B1544">
        <v>1</v>
      </c>
      <c r="C1544">
        <f>RS_wells_scenario_1_bgw!C1544-RS_wells_baseline_bgw!C1544</f>
        <v>-833772.6140999794</v>
      </c>
      <c r="D1544">
        <f>RS_wells_scenario_1_bgw!D1544-RS_wells_baseline_bgw!D1544</f>
        <v>-52.244599999976344</v>
      </c>
      <c r="E1544">
        <f>RS_wells_scenario_1_bgw!E1544-RS_wells_baseline_bgw!E1544</f>
        <v>0</v>
      </c>
      <c r="F1544">
        <f>RS_wells_scenario_1_bgw!F1544-RS_wells_baseline_bgw!F1544</f>
        <v>0</v>
      </c>
      <c r="G1544">
        <f>RS_wells_scenario_1_bgw!G1544-RS_wells_baseline_bgw!G1544</f>
        <v>0</v>
      </c>
      <c r="H1544" s="19">
        <f>RS_wells_scenario_1_bgw!H1544-RS_wells_baseline_bgw!H1544</f>
        <v>166180.64339999855</v>
      </c>
      <c r="I1544">
        <f>RS_wells_scenario_1_bgw!I1544-RS_wells_baseline_bgw!I1544</f>
        <v>-6147807.5423000008</v>
      </c>
      <c r="J1544">
        <f>RS_wells_scenario_1_bgw!J1544-RS_wells_baseline_bgw!J1544</f>
        <v>351.77240000013262</v>
      </c>
      <c r="K1544">
        <f>RS_wells_scenario_1_bgw!K1544-RS_wells_baseline_bgw!K1544</f>
        <v>-59561.779999997467</v>
      </c>
      <c r="L1544">
        <f>RS_wells_scenario_1_bgw!L1544-RS_wells_baseline_bgw!L1544</f>
        <v>1664919.5271999985</v>
      </c>
      <c r="M1544">
        <f>RS_wells_scenario_1_bgw!M1544-RS_wells_baseline_bgw!M1544</f>
        <v>0</v>
      </c>
      <c r="N1544">
        <f>RS_wells_scenario_1_bgw!N1544-RS_wells_baseline_bgw!N1544</f>
        <v>3796371.1415000036</v>
      </c>
      <c r="O1544">
        <v>10.145833333333334</v>
      </c>
      <c r="P1544">
        <f t="shared" si="243"/>
        <v>1982</v>
      </c>
      <c r="Q1544" s="2">
        <f t="shared" si="244"/>
        <v>30235.020833331786</v>
      </c>
      <c r="R1544">
        <f t="shared" si="245"/>
        <v>-83.165876245131841</v>
      </c>
      <c r="S1544">
        <f>I1544*$O1544/ref!$B$3</f>
        <v>-1431.9244878233569</v>
      </c>
      <c r="T1544">
        <f>K1544*$O1544/ref!$B$3</f>
        <v>-13.87290846916072</v>
      </c>
      <c r="U1544">
        <f>L1544*$O1544/ref!$B$3</f>
        <v>387.78686952211478</v>
      </c>
      <c r="V1544">
        <f>N1544*$O1544/ref!$B$3</f>
        <v>884.23665916288928</v>
      </c>
      <c r="W1544">
        <f t="shared" si="246"/>
        <v>10</v>
      </c>
      <c r="X1544" t="str">
        <f t="shared" si="247"/>
        <v>10 1982</v>
      </c>
      <c r="AB1544" s="1"/>
    </row>
    <row r="1545" spans="1:28" x14ac:dyDescent="0.3">
      <c r="A1545">
        <v>515</v>
      </c>
      <c r="B1545">
        <v>2</v>
      </c>
      <c r="C1545">
        <f>RS_wells_scenario_1_bgw!C1545-RS_wells_baseline_bgw!C1545</f>
        <v>1092151.7876999974</v>
      </c>
      <c r="D1545">
        <f>RS_wells_scenario_1_bgw!D1545-RS_wells_baseline_bgw!D1545</f>
        <v>-52.291800000006333</v>
      </c>
      <c r="E1545">
        <f>RS_wells_scenario_1_bgw!E1545-RS_wells_baseline_bgw!E1545</f>
        <v>0</v>
      </c>
      <c r="F1545">
        <f>RS_wells_scenario_1_bgw!F1545-RS_wells_baseline_bgw!F1545</f>
        <v>0</v>
      </c>
      <c r="G1545">
        <f>RS_wells_scenario_1_bgw!G1545-RS_wells_baseline_bgw!G1545</f>
        <v>0</v>
      </c>
      <c r="H1545" s="19">
        <f>RS_wells_scenario_1_bgw!H1545-RS_wells_baseline_bgw!H1545</f>
        <v>-252524.51529999822</v>
      </c>
      <c r="I1545">
        <f>RS_wells_scenario_1_bgw!I1545-RS_wells_baseline_bgw!I1545</f>
        <v>-4649750.2515000105</v>
      </c>
      <c r="J1545">
        <f>RS_wells_scenario_1_bgw!J1545-RS_wells_baseline_bgw!J1545</f>
        <v>353.26290000043809</v>
      </c>
      <c r="K1545">
        <f>RS_wells_scenario_1_bgw!K1545-RS_wells_baseline_bgw!K1545</f>
        <v>-59561.779999997467</v>
      </c>
      <c r="L1545">
        <f>RS_wells_scenario_1_bgw!L1545-RS_wells_baseline_bgw!L1545</f>
        <v>1654771.7366999984</v>
      </c>
      <c r="M1545">
        <f>RS_wells_scenario_1_bgw!M1545-RS_wells_baseline_bgw!M1545</f>
        <v>0</v>
      </c>
      <c r="N1545">
        <f>RS_wells_scenario_1_bgw!N1545-RS_wells_baseline_bgw!N1545</f>
        <v>3886279.1718999967</v>
      </c>
      <c r="O1545">
        <v>10.145833333333334</v>
      </c>
      <c r="P1545">
        <f t="shared" si="243"/>
        <v>1982</v>
      </c>
      <c r="Q1545" s="2">
        <f t="shared" si="244"/>
        <v>30245.166666665118</v>
      </c>
      <c r="R1545">
        <f t="shared" si="245"/>
        <v>-94.8179538877433</v>
      </c>
      <c r="S1545">
        <f>I1545*$O1545/ref!$B$3</f>
        <v>-1083.0025503522465</v>
      </c>
      <c r="T1545">
        <f>K1545*$O1545/ref!$B$3</f>
        <v>-13.87290846916072</v>
      </c>
      <c r="U1545">
        <f>L1545*$O1545/ref!$B$3</f>
        <v>385.42328386751001</v>
      </c>
      <c r="V1545">
        <f>N1545*$O1545/ref!$B$3</f>
        <v>905.17770351014815</v>
      </c>
      <c r="W1545">
        <f t="shared" si="246"/>
        <v>10</v>
      </c>
      <c r="X1545" t="str">
        <f t="shared" si="247"/>
        <v>10 1982</v>
      </c>
      <c r="AB1545" s="1"/>
    </row>
    <row r="1546" spans="1:28" x14ac:dyDescent="0.3">
      <c r="A1546">
        <v>515</v>
      </c>
      <c r="B1546">
        <v>3</v>
      </c>
      <c r="C1546">
        <f>RS_wells_scenario_1_bgw!C1546-RS_wells_baseline_bgw!C1546</f>
        <v>2301037.1083000004</v>
      </c>
      <c r="D1546">
        <f>RS_wells_scenario_1_bgw!D1546-RS_wells_baseline_bgw!D1546</f>
        <v>-52.354300000006333</v>
      </c>
      <c r="E1546">
        <f>RS_wells_scenario_1_bgw!E1546-RS_wells_baseline_bgw!E1546</f>
        <v>0</v>
      </c>
      <c r="F1546">
        <f>RS_wells_scenario_1_bgw!F1546-RS_wells_baseline_bgw!F1546</f>
        <v>0</v>
      </c>
      <c r="G1546">
        <f>RS_wells_scenario_1_bgw!G1546-RS_wells_baseline_bgw!G1546</f>
        <v>0</v>
      </c>
      <c r="H1546" s="19">
        <f>RS_wells_scenario_1_bgw!H1546-RS_wells_baseline_bgw!H1546</f>
        <v>-122027.00410000235</v>
      </c>
      <c r="I1546">
        <f>RS_wells_scenario_1_bgw!I1546-RS_wells_baseline_bgw!I1546</f>
        <v>-3324661.5569000095</v>
      </c>
      <c r="J1546">
        <f>RS_wells_scenario_1_bgw!J1546-RS_wells_baseline_bgw!J1546</f>
        <v>354.75260000023991</v>
      </c>
      <c r="K1546">
        <f>RS_wells_scenario_1_bgw!K1546-RS_wells_baseline_bgw!K1546</f>
        <v>-59561.779999997467</v>
      </c>
      <c r="L1546">
        <f>RS_wells_scenario_1_bgw!L1546-RS_wells_baseline_bgw!L1546</f>
        <v>1640721.6642000005</v>
      </c>
      <c r="M1546">
        <f>RS_wells_scenario_1_bgw!M1546-RS_wells_baseline_bgw!M1546</f>
        <v>0</v>
      </c>
      <c r="N1546">
        <f>RS_wells_scenario_1_bgw!N1546-RS_wells_baseline_bgw!N1546</f>
        <v>3908088.6611999944</v>
      </c>
      <c r="O1546">
        <v>10.145833333333334</v>
      </c>
      <c r="P1546">
        <f t="shared" si="243"/>
        <v>1982</v>
      </c>
      <c r="Q1546" s="2">
        <f t="shared" si="244"/>
        <v>30255.31249999845</v>
      </c>
      <c r="R1546">
        <f t="shared" si="245"/>
        <v>-92.327964840778847</v>
      </c>
      <c r="S1546">
        <f>I1546*$O1546/ref!$B$3</f>
        <v>-774.3678155658406</v>
      </c>
      <c r="T1546">
        <f>K1546*$O1546/ref!$B$3</f>
        <v>-13.87290846916072</v>
      </c>
      <c r="U1546">
        <f>L1546*$O1546/ref!$B$3</f>
        <v>382.15079319014018</v>
      </c>
      <c r="V1546">
        <f>N1546*$O1546/ref!$B$3</f>
        <v>910.25748871498968</v>
      </c>
      <c r="W1546">
        <f t="shared" si="246"/>
        <v>10</v>
      </c>
      <c r="X1546" t="str">
        <f t="shared" si="247"/>
        <v>10 1982</v>
      </c>
      <c r="AB1546" s="1"/>
    </row>
    <row r="1547" spans="1:28" x14ac:dyDescent="0.3">
      <c r="A1547">
        <v>516</v>
      </c>
      <c r="B1547">
        <v>1</v>
      </c>
      <c r="C1547">
        <f>RS_wells_scenario_1_bgw!C1547-RS_wells_baseline_bgw!C1547</f>
        <v>2597800.1410000026</v>
      </c>
      <c r="D1547">
        <f>RS_wells_scenario_1_bgw!D1547-RS_wells_baseline_bgw!D1547</f>
        <v>-52.461999999999534</v>
      </c>
      <c r="E1547">
        <f>RS_wells_scenario_1_bgw!E1547-RS_wells_baseline_bgw!E1547</f>
        <v>0</v>
      </c>
      <c r="F1547">
        <f>RS_wells_scenario_1_bgw!F1547-RS_wells_baseline_bgw!F1547</f>
        <v>0</v>
      </c>
      <c r="G1547">
        <f>RS_wells_scenario_1_bgw!G1547-RS_wells_baseline_bgw!G1547</f>
        <v>0</v>
      </c>
      <c r="H1547" s="19">
        <f>RS_wells_scenario_1_bgw!H1547-RS_wells_baseline_bgw!H1547</f>
        <v>-80626.903700001538</v>
      </c>
      <c r="I1547">
        <f>RS_wells_scenario_1_bgw!I1547-RS_wells_baseline_bgw!I1547</f>
        <v>-1806410.7708000094</v>
      </c>
      <c r="J1547">
        <f>RS_wells_scenario_1_bgw!J1547-RS_wells_baseline_bgw!J1547</f>
        <v>356.3296999996528</v>
      </c>
      <c r="K1547">
        <f>RS_wells_scenario_1_bgw!K1547-RS_wells_baseline_bgw!K1547</f>
        <v>-59561.779999997467</v>
      </c>
      <c r="L1547">
        <f>RS_wells_scenario_1_bgw!L1547-RS_wells_baseline_bgw!L1547</f>
        <v>902201.47229999676</v>
      </c>
      <c r="M1547">
        <f>RS_wells_scenario_1_bgw!M1547-RS_wells_baseline_bgw!M1547</f>
        <v>0</v>
      </c>
      <c r="N1547">
        <f>RS_wells_scenario_1_bgw!N1547-RS_wells_baseline_bgw!N1547</f>
        <v>4043383.2754999995</v>
      </c>
      <c r="O1547">
        <v>10.145833333333334</v>
      </c>
      <c r="P1547">
        <f t="shared" si="243"/>
        <v>1982</v>
      </c>
      <c r="Q1547" s="2">
        <f t="shared" si="244"/>
        <v>30265.458333331782</v>
      </c>
      <c r="R1547">
        <f t="shared" si="245"/>
        <v>-94.479041906071046</v>
      </c>
      <c r="S1547">
        <f>I1547*$O1547/ref!$B$3</f>
        <v>-420.74248420741731</v>
      </c>
      <c r="T1547">
        <f>K1547*$O1547/ref!$B$3</f>
        <v>-13.87290846916072</v>
      </c>
      <c r="U1547">
        <f>L1547*$O1547/ref!$B$3</f>
        <v>210.13741439494302</v>
      </c>
      <c r="V1547">
        <f>N1547*$O1547/ref!$B$3</f>
        <v>941.76980753008297</v>
      </c>
      <c r="W1547">
        <f t="shared" si="246"/>
        <v>11</v>
      </c>
      <c r="X1547" t="str">
        <f t="shared" si="247"/>
        <v>11 1982</v>
      </c>
      <c r="AB1547" s="1"/>
    </row>
    <row r="1548" spans="1:28" x14ac:dyDescent="0.3">
      <c r="A1548">
        <v>516</v>
      </c>
      <c r="B1548">
        <v>2</v>
      </c>
      <c r="C1548">
        <f>RS_wells_scenario_1_bgw!C1548-RS_wells_baseline_bgw!C1548</f>
        <v>3187333.5803000033</v>
      </c>
      <c r="D1548">
        <f>RS_wells_scenario_1_bgw!D1548-RS_wells_baseline_bgw!D1548</f>
        <v>-52.582500000018626</v>
      </c>
      <c r="E1548">
        <f>RS_wells_scenario_1_bgw!E1548-RS_wells_baseline_bgw!E1548</f>
        <v>0</v>
      </c>
      <c r="F1548">
        <f>RS_wells_scenario_1_bgw!F1548-RS_wells_baseline_bgw!F1548</f>
        <v>0</v>
      </c>
      <c r="G1548">
        <f>RS_wells_scenario_1_bgw!G1548-RS_wells_baseline_bgw!G1548</f>
        <v>0</v>
      </c>
      <c r="H1548" s="19">
        <f>RS_wells_scenario_1_bgw!H1548-RS_wells_baseline_bgw!H1548</f>
        <v>-564699.23700000346</v>
      </c>
      <c r="I1548">
        <f>RS_wells_scenario_1_bgw!I1548-RS_wells_baseline_bgw!I1548</f>
        <v>-2009001.0414000005</v>
      </c>
      <c r="J1548">
        <f>RS_wells_scenario_1_bgw!J1548-RS_wells_baseline_bgw!J1548</f>
        <v>357.90000000037253</v>
      </c>
      <c r="K1548">
        <f>RS_wells_scenario_1_bgw!K1548-RS_wells_baseline_bgw!K1548</f>
        <v>-59561.779999997467</v>
      </c>
      <c r="L1548">
        <f>RS_wells_scenario_1_bgw!L1548-RS_wells_baseline_bgw!L1548</f>
        <v>895137.76799999923</v>
      </c>
      <c r="M1548">
        <f>RS_wells_scenario_1_bgw!M1548-RS_wells_baseline_bgw!M1548</f>
        <v>0</v>
      </c>
      <c r="N1548">
        <f>RS_wells_scenario_1_bgw!N1548-RS_wells_baseline_bgw!N1548</f>
        <v>4091220.195600003</v>
      </c>
      <c r="O1548">
        <v>10.145833333333334</v>
      </c>
      <c r="P1548">
        <f t="shared" si="243"/>
        <v>1982</v>
      </c>
      <c r="Q1548" s="2">
        <f t="shared" si="244"/>
        <v>30275.604166665114</v>
      </c>
      <c r="R1548">
        <f t="shared" si="245"/>
        <v>-106.66482090721664</v>
      </c>
      <c r="S1548">
        <f>I1548*$O1548/ref!$B$3</f>
        <v>-467.92905722078751</v>
      </c>
      <c r="T1548">
        <f>K1548*$O1548/ref!$B$3</f>
        <v>-13.87290846916072</v>
      </c>
      <c r="U1548">
        <f>L1548*$O1548/ref!$B$3</f>
        <v>208.49216263774088</v>
      </c>
      <c r="V1548">
        <f>N1548*$O1548/ref!$B$3</f>
        <v>952.91180520029923</v>
      </c>
      <c r="W1548">
        <f t="shared" si="246"/>
        <v>11</v>
      </c>
      <c r="X1548" t="str">
        <f t="shared" si="247"/>
        <v>11 1982</v>
      </c>
      <c r="AB1548" s="1"/>
    </row>
    <row r="1549" spans="1:28" x14ac:dyDescent="0.3">
      <c r="A1549">
        <v>516</v>
      </c>
      <c r="B1549">
        <v>3</v>
      </c>
      <c r="C1549">
        <f>RS_wells_scenario_1_bgw!C1549-RS_wells_baseline_bgw!C1549</f>
        <v>3436205.5894000083</v>
      </c>
      <c r="D1549">
        <f>RS_wells_scenario_1_bgw!D1549-RS_wells_baseline_bgw!D1549</f>
        <v>-52.712700000032783</v>
      </c>
      <c r="E1549">
        <f>RS_wells_scenario_1_bgw!E1549-RS_wells_baseline_bgw!E1549</f>
        <v>0</v>
      </c>
      <c r="F1549">
        <f>RS_wells_scenario_1_bgw!F1549-RS_wells_baseline_bgw!F1549</f>
        <v>0</v>
      </c>
      <c r="G1549">
        <f>RS_wells_scenario_1_bgw!G1549-RS_wells_baseline_bgw!G1549</f>
        <v>0</v>
      </c>
      <c r="H1549" s="19">
        <f>RS_wells_scenario_1_bgw!H1549-RS_wells_baseline_bgw!H1549</f>
        <v>-383367.31379999965</v>
      </c>
      <c r="I1549">
        <f>RS_wells_scenario_1_bgw!I1549-RS_wells_baseline_bgw!I1549</f>
        <v>-1961869.1089999974</v>
      </c>
      <c r="J1549">
        <f>RS_wells_scenario_1_bgw!J1549-RS_wells_baseline_bgw!J1549</f>
        <v>359.46929999999702</v>
      </c>
      <c r="K1549">
        <f>RS_wells_scenario_1_bgw!K1549-RS_wells_baseline_bgw!K1549</f>
        <v>-59561.779999997467</v>
      </c>
      <c r="L1549">
        <f>RS_wells_scenario_1_bgw!L1549-RS_wells_baseline_bgw!L1549</f>
        <v>884045.81980000064</v>
      </c>
      <c r="M1549">
        <f>RS_wells_scenario_1_bgw!M1549-RS_wells_baseline_bgw!M1549</f>
        <v>0</v>
      </c>
      <c r="N1549">
        <f>RS_wells_scenario_1_bgw!N1549-RS_wells_baseline_bgw!N1549</f>
        <v>4070345.3924000114</v>
      </c>
      <c r="O1549">
        <v>10.145833333333334</v>
      </c>
      <c r="P1549">
        <f t="shared" si="243"/>
        <v>1982</v>
      </c>
      <c r="Q1549" s="2">
        <f t="shared" si="244"/>
        <v>30285.749999998447</v>
      </c>
      <c r="R1549">
        <f t="shared" si="245"/>
        <v>-102.03236440320758</v>
      </c>
      <c r="S1549">
        <f>I1549*$O1549/ref!$B$3</f>
        <v>-456.95126266595827</v>
      </c>
      <c r="T1549">
        <f>K1549*$O1549/ref!$B$3</f>
        <v>-13.87290846916072</v>
      </c>
      <c r="U1549">
        <f>L1549*$O1549/ref!$B$3</f>
        <v>205.90866728009274</v>
      </c>
      <c r="V1549">
        <f>N1549*$O1549/ref!$B$3</f>
        <v>948.04972360862678</v>
      </c>
      <c r="W1549">
        <f t="shared" si="246"/>
        <v>11</v>
      </c>
      <c r="X1549" t="str">
        <f t="shared" si="247"/>
        <v>11 1982</v>
      </c>
      <c r="AB1549" s="1"/>
    </row>
    <row r="1550" spans="1:28" x14ac:dyDescent="0.3">
      <c r="A1550">
        <v>517</v>
      </c>
      <c r="B1550">
        <v>1</v>
      </c>
      <c r="C1550">
        <f>RS_wells_scenario_1_bgw!C1550-RS_wells_baseline_bgw!C1550</f>
        <v>3389348.1662999988</v>
      </c>
      <c r="D1550">
        <f>RS_wells_scenario_1_bgw!D1550-RS_wells_baseline_bgw!D1550</f>
        <v>-52.873400000040419</v>
      </c>
      <c r="E1550">
        <f>RS_wells_scenario_1_bgw!E1550-RS_wells_baseline_bgw!E1550</f>
        <v>0</v>
      </c>
      <c r="F1550">
        <f>RS_wells_scenario_1_bgw!F1550-RS_wells_baseline_bgw!F1550</f>
        <v>0</v>
      </c>
      <c r="G1550">
        <f>RS_wells_scenario_1_bgw!G1550-RS_wells_baseline_bgw!G1550</f>
        <v>0</v>
      </c>
      <c r="H1550" s="19">
        <f>RS_wells_scenario_1_bgw!H1550-RS_wells_baseline_bgw!H1550</f>
        <v>-288620.61930000037</v>
      </c>
      <c r="I1550">
        <f>RS_wells_scenario_1_bgw!I1550-RS_wells_baseline_bgw!I1550</f>
        <v>-1142132.2465999871</v>
      </c>
      <c r="J1550">
        <f>RS_wells_scenario_1_bgw!J1550-RS_wells_baseline_bgw!J1550</f>
        <v>361.10319999977946</v>
      </c>
      <c r="K1550">
        <f>RS_wells_scenario_1_bgw!K1550-RS_wells_baseline_bgw!K1550</f>
        <v>-59561.779999997467</v>
      </c>
      <c r="L1550">
        <f>RS_wells_scenario_1_bgw!L1550-RS_wells_baseline_bgw!L1550</f>
        <v>172719.23499999987</v>
      </c>
      <c r="M1550">
        <f>RS_wells_scenario_1_bgw!M1550-RS_wells_baseline_bgw!M1550</f>
        <v>0</v>
      </c>
      <c r="N1550">
        <f>RS_wells_scenario_1_bgw!N1550-RS_wells_baseline_bgw!N1550</f>
        <v>4149702.1027999967</v>
      </c>
      <c r="O1550">
        <v>10.145833333333334</v>
      </c>
      <c r="P1550">
        <f t="shared" si="243"/>
        <v>1982</v>
      </c>
      <c r="Q1550" s="2">
        <f t="shared" si="244"/>
        <v>30295.895833331779</v>
      </c>
      <c r="R1550">
        <f t="shared" si="245"/>
        <v>-101.6797874478808</v>
      </c>
      <c r="S1550">
        <f>I1550*$O1550/ref!$B$3</f>
        <v>-266.02119877477128</v>
      </c>
      <c r="T1550">
        <f>K1550*$O1550/ref!$B$3</f>
        <v>-13.87290846916072</v>
      </c>
      <c r="U1550">
        <f>L1550*$O1550/ref!$B$3</f>
        <v>40.229122400615985</v>
      </c>
      <c r="V1550">
        <f>N1550*$O1550/ref!$B$3</f>
        <v>966.53319370963357</v>
      </c>
      <c r="W1550">
        <f t="shared" si="246"/>
        <v>12</v>
      </c>
      <c r="X1550" t="str">
        <f t="shared" si="247"/>
        <v>12 1982</v>
      </c>
      <c r="AB1550" s="1"/>
    </row>
    <row r="1551" spans="1:28" x14ac:dyDescent="0.3">
      <c r="A1551">
        <v>517</v>
      </c>
      <c r="B1551">
        <v>2</v>
      </c>
      <c r="C1551">
        <f>RS_wells_scenario_1_bgw!C1551-RS_wells_baseline_bgw!C1551</f>
        <v>3410308.5379000008</v>
      </c>
      <c r="D1551">
        <f>RS_wells_scenario_1_bgw!D1551-RS_wells_baseline_bgw!D1551</f>
        <v>-53.040799999958836</v>
      </c>
      <c r="E1551">
        <f>RS_wells_scenario_1_bgw!E1551-RS_wells_baseline_bgw!E1551</f>
        <v>0</v>
      </c>
      <c r="F1551">
        <f>RS_wells_scenario_1_bgw!F1551-RS_wells_baseline_bgw!F1551</f>
        <v>0</v>
      </c>
      <c r="G1551">
        <f>RS_wells_scenario_1_bgw!G1551-RS_wells_baseline_bgw!G1551</f>
        <v>0</v>
      </c>
      <c r="H1551" s="19">
        <f>RS_wells_scenario_1_bgw!H1551-RS_wells_baseline_bgw!H1551</f>
        <v>-185015.59170000255</v>
      </c>
      <c r="I1551">
        <f>RS_wells_scenario_1_bgw!I1551-RS_wells_baseline_bgw!I1551</f>
        <v>-1058853.2820999995</v>
      </c>
      <c r="J1551">
        <f>RS_wells_scenario_1_bgw!J1551-RS_wells_baseline_bgw!J1551</f>
        <v>362.73540000058711</v>
      </c>
      <c r="K1551">
        <f>RS_wells_scenario_1_bgw!K1551-RS_wells_baseline_bgw!K1551</f>
        <v>-59561.779999997467</v>
      </c>
      <c r="L1551">
        <f>RS_wells_scenario_1_bgw!L1551-RS_wells_baseline_bgw!L1551</f>
        <v>172947.6203999999</v>
      </c>
      <c r="M1551">
        <f>RS_wells_scenario_1_bgw!M1551-RS_wells_baseline_bgw!M1551</f>
        <v>0</v>
      </c>
      <c r="N1551">
        <f>RS_wells_scenario_1_bgw!N1551-RS_wells_baseline_bgw!N1551</f>
        <v>4173190.5627999902</v>
      </c>
      <c r="O1551">
        <v>10.145833333333334</v>
      </c>
      <c r="P1551">
        <f t="shared" si="243"/>
        <v>1982</v>
      </c>
      <c r="Q1551" s="2">
        <f t="shared" si="244"/>
        <v>30306.041666665111</v>
      </c>
      <c r="R1551">
        <f t="shared" si="245"/>
        <v>-99.844356345933392</v>
      </c>
      <c r="S1551">
        <f>I1551*$O1551/ref!$B$3</f>
        <v>-246.62417182368179</v>
      </c>
      <c r="T1551">
        <f>K1551*$O1551/ref!$B$3</f>
        <v>-13.87290846916072</v>
      </c>
      <c r="U1551">
        <f>L1551*$O1551/ref!$B$3</f>
        <v>40.28231707931586</v>
      </c>
      <c r="V1551">
        <f>N1551*$O1551/ref!$B$3</f>
        <v>972.00403853095122</v>
      </c>
      <c r="W1551">
        <f t="shared" si="246"/>
        <v>12</v>
      </c>
      <c r="X1551" t="str">
        <f t="shared" si="247"/>
        <v>12 1982</v>
      </c>
      <c r="AB1551" s="1"/>
    </row>
    <row r="1552" spans="1:28" x14ac:dyDescent="0.3">
      <c r="A1552">
        <v>517</v>
      </c>
      <c r="B1552">
        <v>3</v>
      </c>
      <c r="C1552">
        <f>RS_wells_scenario_1_bgw!C1552-RS_wells_baseline_bgw!C1552</f>
        <v>3393325.0370000005</v>
      </c>
      <c r="D1552">
        <f>RS_wells_scenario_1_bgw!D1552-RS_wells_baseline_bgw!D1552</f>
        <v>-53.214199999987613</v>
      </c>
      <c r="E1552">
        <f>RS_wells_scenario_1_bgw!E1552-RS_wells_baseline_bgw!E1552</f>
        <v>0</v>
      </c>
      <c r="F1552">
        <f>RS_wells_scenario_1_bgw!F1552-RS_wells_baseline_bgw!F1552</f>
        <v>0</v>
      </c>
      <c r="G1552">
        <f>RS_wells_scenario_1_bgw!G1552-RS_wells_baseline_bgw!G1552</f>
        <v>0</v>
      </c>
      <c r="H1552" s="19">
        <f>RS_wells_scenario_1_bgw!H1552-RS_wells_baseline_bgw!H1552</f>
        <v>-132666.19380000234</v>
      </c>
      <c r="I1552">
        <f>RS_wells_scenario_1_bgw!I1552-RS_wells_baseline_bgw!I1552</f>
        <v>-789441.71620000154</v>
      </c>
      <c r="J1552">
        <f>RS_wells_scenario_1_bgw!J1552-RS_wells_baseline_bgw!J1552</f>
        <v>364.36789999995381</v>
      </c>
      <c r="K1552">
        <f>RS_wells_scenario_1_bgw!K1552-RS_wells_baseline_bgw!K1552</f>
        <v>-59561.779999997467</v>
      </c>
      <c r="L1552">
        <f>RS_wells_scenario_1_bgw!L1552-RS_wells_baseline_bgw!L1552</f>
        <v>173456.11219999986</v>
      </c>
      <c r="M1552">
        <f>RS_wells_scenario_1_bgw!M1552-RS_wells_baseline_bgw!M1552</f>
        <v>0</v>
      </c>
      <c r="N1552">
        <f>RS_wells_scenario_1_bgw!N1552-RS_wells_baseline_bgw!N1552</f>
        <v>4176810.6841000021</v>
      </c>
      <c r="O1552">
        <v>10.145833333333334</v>
      </c>
      <c r="P1552">
        <f t="shared" si="243"/>
        <v>1982</v>
      </c>
      <c r="Q1552" s="2">
        <f t="shared" si="244"/>
        <v>30316.187499998443</v>
      </c>
      <c r="R1552">
        <f t="shared" si="245"/>
        <v>-98.727992620847758</v>
      </c>
      <c r="S1552">
        <f>I1552*$O1552/ref!$B$3</f>
        <v>-183.87383101344923</v>
      </c>
      <c r="T1552">
        <f>K1552*$O1552/ref!$B$3</f>
        <v>-13.87290846916072</v>
      </c>
      <c r="U1552">
        <f>L1552*$O1552/ref!$B$3</f>
        <v>40.400753099843094</v>
      </c>
      <c r="V1552">
        <f>N1552*$O1552/ref!$B$3</f>
        <v>972.84722373196985</v>
      </c>
      <c r="W1552">
        <f t="shared" si="246"/>
        <v>12</v>
      </c>
      <c r="X1552" t="str">
        <f t="shared" si="247"/>
        <v>12 1982</v>
      </c>
      <c r="AB1552" s="1"/>
    </row>
    <row r="1553" spans="1:28" x14ac:dyDescent="0.3">
      <c r="A1553">
        <v>518</v>
      </c>
      <c r="B1553">
        <v>1</v>
      </c>
      <c r="C1553">
        <f>RS_wells_scenario_1_bgw!C1553-RS_wells_baseline_bgw!C1553</f>
        <v>3453233.1529999971</v>
      </c>
      <c r="D1553">
        <f>RS_wells_scenario_1_bgw!D1553-RS_wells_baseline_bgw!D1553</f>
        <v>-53.384799999999814</v>
      </c>
      <c r="E1553">
        <f>RS_wells_scenario_1_bgw!E1553-RS_wells_baseline_bgw!E1553</f>
        <v>0</v>
      </c>
      <c r="F1553">
        <f>RS_wells_scenario_1_bgw!F1553-RS_wells_baseline_bgw!F1553</f>
        <v>0</v>
      </c>
      <c r="G1553">
        <f>RS_wells_scenario_1_bgw!G1553-RS_wells_baseline_bgw!G1553</f>
        <v>0</v>
      </c>
      <c r="H1553" s="19">
        <f>RS_wells_scenario_1_bgw!H1553-RS_wells_baseline_bgw!H1553</f>
        <v>-116270.43520000577</v>
      </c>
      <c r="I1553">
        <f>RS_wells_scenario_1_bgw!I1553-RS_wells_baseline_bgw!I1553</f>
        <v>-1099630.9642999992</v>
      </c>
      <c r="J1553">
        <f>RS_wells_scenario_1_bgw!J1553-RS_wells_baseline_bgw!J1553</f>
        <v>365.98159999959171</v>
      </c>
      <c r="K1553">
        <f>RS_wells_scenario_1_bgw!K1553-RS_wells_baseline_bgw!K1553</f>
        <v>-65579.269999999553</v>
      </c>
      <c r="L1553">
        <f>RS_wells_scenario_1_bgw!L1553-RS_wells_baseline_bgw!L1553</f>
        <v>376124.03649999946</v>
      </c>
      <c r="M1553">
        <f>RS_wells_scenario_1_bgw!M1553-RS_wells_baseline_bgw!M1553</f>
        <v>0</v>
      </c>
      <c r="N1553">
        <f>RS_wells_scenario_1_bgw!N1553-RS_wells_baseline_bgw!N1553</f>
        <v>4129947.3050999939</v>
      </c>
      <c r="O1553">
        <v>10.145833333333334</v>
      </c>
      <c r="P1553">
        <f t="shared" si="243"/>
        <v>1983</v>
      </c>
      <c r="Q1553" s="2">
        <f t="shared" si="244"/>
        <v>30326.333333331775</v>
      </c>
      <c r="R1553">
        <f t="shared" si="245"/>
        <v>-97.278756936998846</v>
      </c>
      <c r="S1553">
        <f>I1553*$O1553/ref!$B$3</f>
        <v>-256.12195803398549</v>
      </c>
      <c r="T1553">
        <f>K1553*$O1553/ref!$B$3</f>
        <v>-15.274479879285174</v>
      </c>
      <c r="U1553">
        <f>L1553*$O1553/ref!$B$3</f>
        <v>87.6054129244623</v>
      </c>
      <c r="V1553">
        <f>N1553*$O1553/ref!$B$3</f>
        <v>961.93197963713703</v>
      </c>
      <c r="W1553">
        <f t="shared" si="246"/>
        <v>1</v>
      </c>
      <c r="X1553" t="str">
        <f t="shared" si="247"/>
        <v>1 1983</v>
      </c>
      <c r="AB1553" s="1"/>
    </row>
    <row r="1554" spans="1:28" x14ac:dyDescent="0.3">
      <c r="A1554">
        <v>518</v>
      </c>
      <c r="B1554">
        <v>2</v>
      </c>
      <c r="C1554">
        <f>RS_wells_scenario_1_bgw!C1554-RS_wells_baseline_bgw!C1554</f>
        <v>3464436.7994000018</v>
      </c>
      <c r="D1554">
        <f>RS_wells_scenario_1_bgw!D1554-RS_wells_baseline_bgw!D1554</f>
        <v>-53.046000000031199</v>
      </c>
      <c r="E1554">
        <f>RS_wells_scenario_1_bgw!E1554-RS_wells_baseline_bgw!E1554</f>
        <v>0</v>
      </c>
      <c r="F1554">
        <f>RS_wells_scenario_1_bgw!F1554-RS_wells_baseline_bgw!F1554</f>
        <v>0</v>
      </c>
      <c r="G1554">
        <f>RS_wells_scenario_1_bgw!G1554-RS_wells_baseline_bgw!G1554</f>
        <v>0</v>
      </c>
      <c r="H1554" s="19">
        <f>RS_wells_scenario_1_bgw!H1554-RS_wells_baseline_bgw!H1554</f>
        <v>-103423.64210000634</v>
      </c>
      <c r="I1554">
        <f>RS_wells_scenario_1_bgw!I1554-RS_wells_baseline_bgw!I1554</f>
        <v>-1062240.1875999942</v>
      </c>
      <c r="J1554">
        <f>RS_wells_scenario_1_bgw!J1554-RS_wells_baseline_bgw!J1554</f>
        <v>368.12429999932647</v>
      </c>
      <c r="K1554">
        <f>RS_wells_scenario_1_bgw!K1554-RS_wells_baseline_bgw!K1554</f>
        <v>-65579.269999999553</v>
      </c>
      <c r="L1554">
        <f>RS_wells_scenario_1_bgw!L1554-RS_wells_baseline_bgw!L1554</f>
        <v>374517.69170000032</v>
      </c>
      <c r="M1554">
        <f>RS_wells_scenario_1_bgw!M1554-RS_wells_baseline_bgw!M1554</f>
        <v>0</v>
      </c>
      <c r="N1554">
        <f>RS_wells_scenario_1_bgw!N1554-RS_wells_baseline_bgw!N1554</f>
        <v>4100313.7398000062</v>
      </c>
      <c r="O1554">
        <v>10.145833333333334</v>
      </c>
      <c r="P1554">
        <f t="shared" si="243"/>
        <v>1983</v>
      </c>
      <c r="Q1554" s="2">
        <f t="shared" si="244"/>
        <v>30336.479166665107</v>
      </c>
      <c r="R1554">
        <f t="shared" si="245"/>
        <v>-96.305552849943012</v>
      </c>
      <c r="S1554">
        <f>I1554*$O1554/ref!$B$3</f>
        <v>-247.41303726717803</v>
      </c>
      <c r="T1554">
        <f>K1554*$O1554/ref!$B$3</f>
        <v>-15.274479879285174</v>
      </c>
      <c r="U1554">
        <f>L1554*$O1554/ref!$B$3</f>
        <v>87.231269062739216</v>
      </c>
      <c r="V1554">
        <f>N1554*$O1554/ref!$B$3</f>
        <v>955.02983972423249</v>
      </c>
      <c r="W1554">
        <f t="shared" si="246"/>
        <v>1</v>
      </c>
      <c r="X1554" t="str">
        <f t="shared" si="247"/>
        <v>1 1983</v>
      </c>
      <c r="AB1554" s="1"/>
    </row>
    <row r="1555" spans="1:28" x14ac:dyDescent="0.3">
      <c r="A1555">
        <v>518</v>
      </c>
      <c r="B1555">
        <v>3</v>
      </c>
      <c r="C1555">
        <f>RS_wells_scenario_1_bgw!C1555-RS_wells_baseline_bgw!C1555</f>
        <v>3491439.8451000005</v>
      </c>
      <c r="D1555">
        <f>RS_wells_scenario_1_bgw!D1555-RS_wells_baseline_bgw!D1555</f>
        <v>-53.252700000011828</v>
      </c>
      <c r="E1555">
        <f>RS_wells_scenario_1_bgw!E1555-RS_wells_baseline_bgw!E1555</f>
        <v>0</v>
      </c>
      <c r="F1555">
        <f>RS_wells_scenario_1_bgw!F1555-RS_wells_baseline_bgw!F1555</f>
        <v>0</v>
      </c>
      <c r="G1555">
        <f>RS_wells_scenario_1_bgw!G1555-RS_wells_baseline_bgw!G1555</f>
        <v>0</v>
      </c>
      <c r="H1555" s="19">
        <f>RS_wells_scenario_1_bgw!H1555-RS_wells_baseline_bgw!H1555</f>
        <v>-72496.019599996507</v>
      </c>
      <c r="I1555">
        <f>RS_wells_scenario_1_bgw!I1555-RS_wells_baseline_bgw!I1555</f>
        <v>-956906.96829999983</v>
      </c>
      <c r="J1555">
        <f>RS_wells_scenario_1_bgw!J1555-RS_wells_baseline_bgw!J1555</f>
        <v>369.74469999969006</v>
      </c>
      <c r="K1555">
        <f>RS_wells_scenario_1_bgw!K1555-RS_wells_baseline_bgw!K1555</f>
        <v>-65579.269999999553</v>
      </c>
      <c r="L1555">
        <f>RS_wells_scenario_1_bgw!L1555-RS_wells_baseline_bgw!L1555</f>
        <v>372830.02120000124</v>
      </c>
      <c r="M1555">
        <f>RS_wells_scenario_1_bgw!M1555-RS_wells_baseline_bgw!M1555</f>
        <v>0</v>
      </c>
      <c r="N1555">
        <f>RS_wells_scenario_1_bgw!N1555-RS_wells_baseline_bgw!N1555</f>
        <v>4083626.4352999926</v>
      </c>
      <c r="O1555">
        <v>10.145833333333334</v>
      </c>
      <c r="P1555">
        <f t="shared" si="243"/>
        <v>1983</v>
      </c>
      <c r="Q1555" s="2">
        <f t="shared" si="244"/>
        <v>30346.624999998439</v>
      </c>
      <c r="R1555">
        <f t="shared" si="245"/>
        <v>-95.214718325314749</v>
      </c>
      <c r="S1555">
        <f>I1555*$O1555/ref!$B$3</f>
        <v>-222.87921524052072</v>
      </c>
      <c r="T1555">
        <f>K1555*$O1555/ref!$B$3</f>
        <v>-15.274479879285174</v>
      </c>
      <c r="U1555">
        <f>L1555*$O1555/ref!$B$3</f>
        <v>86.838183121174154</v>
      </c>
      <c r="V1555">
        <f>N1555*$O1555/ref!$B$3</f>
        <v>951.14309476923427</v>
      </c>
      <c r="W1555">
        <f t="shared" si="246"/>
        <v>1</v>
      </c>
      <c r="X1555" t="str">
        <f t="shared" si="247"/>
        <v>1 1983</v>
      </c>
      <c r="AB1555" s="1"/>
    </row>
    <row r="1556" spans="1:28" x14ac:dyDescent="0.3">
      <c r="A1556">
        <v>519</v>
      </c>
      <c r="B1556">
        <v>1</v>
      </c>
      <c r="C1556">
        <f>RS_wells_scenario_1_bgw!C1556-RS_wells_baseline_bgw!C1556</f>
        <v>3473085.647300005</v>
      </c>
      <c r="D1556">
        <f>RS_wells_scenario_1_bgw!D1556-RS_wells_baseline_bgw!D1556</f>
        <v>-53.469600000011269</v>
      </c>
      <c r="E1556">
        <f>RS_wells_scenario_1_bgw!E1556-RS_wells_baseline_bgw!E1556</f>
        <v>0</v>
      </c>
      <c r="F1556">
        <f>RS_wells_scenario_1_bgw!F1556-RS_wells_baseline_bgw!F1556</f>
        <v>0</v>
      </c>
      <c r="G1556">
        <f>RS_wells_scenario_1_bgw!G1556-RS_wells_baseline_bgw!G1556</f>
        <v>0</v>
      </c>
      <c r="H1556" s="19">
        <f>RS_wells_scenario_1_bgw!H1556-RS_wells_baseline_bgw!H1556</f>
        <v>-115428.7798999995</v>
      </c>
      <c r="I1556">
        <f>RS_wells_scenario_1_bgw!I1556-RS_wells_baseline_bgw!I1556</f>
        <v>-922283.69660000503</v>
      </c>
      <c r="J1556">
        <f>RS_wells_scenario_1_bgw!J1556-RS_wells_baseline_bgw!J1556</f>
        <v>371.40330000035465</v>
      </c>
      <c r="K1556">
        <f>RS_wells_scenario_1_bgw!K1556-RS_wells_baseline_bgw!K1556</f>
        <v>-65579.269999999553</v>
      </c>
      <c r="L1556">
        <f>RS_wells_scenario_1_bgw!L1556-RS_wells_baseline_bgw!L1556</f>
        <v>319568.70729999989</v>
      </c>
      <c r="M1556">
        <f>RS_wells_scenario_1_bgw!M1556-RS_wells_baseline_bgw!M1556</f>
        <v>0</v>
      </c>
      <c r="N1556">
        <f>RS_wells_scenario_1_bgw!N1556-RS_wells_baseline_bgw!N1556</f>
        <v>4038109.4976999909</v>
      </c>
      <c r="O1556">
        <v>10.145833333333334</v>
      </c>
      <c r="P1556">
        <f t="shared" si="243"/>
        <v>1983</v>
      </c>
      <c r="Q1556" s="2">
        <f t="shared" si="244"/>
        <v>30356.770833331771</v>
      </c>
      <c r="R1556">
        <f t="shared" si="245"/>
        <v>-95.155516096219714</v>
      </c>
      <c r="S1556">
        <f>I1556*$O1556/ref!$B$3</f>
        <v>-214.81489145441273</v>
      </c>
      <c r="T1556">
        <f>K1556*$O1556/ref!$B$3</f>
        <v>-15.274479879285174</v>
      </c>
      <c r="U1556">
        <f>L1556*$O1556/ref!$B$3</f>
        <v>74.432755803824207</v>
      </c>
      <c r="V1556">
        <f>N1556*$O1556/ref!$B$3</f>
        <v>940.54145880198553</v>
      </c>
      <c r="W1556">
        <f t="shared" si="246"/>
        <v>2</v>
      </c>
      <c r="X1556" t="str">
        <f t="shared" si="247"/>
        <v>2 1983</v>
      </c>
      <c r="AB1556" s="1"/>
    </row>
    <row r="1557" spans="1:28" x14ac:dyDescent="0.3">
      <c r="A1557">
        <v>519</v>
      </c>
      <c r="B1557">
        <v>2</v>
      </c>
      <c r="C1557">
        <f>RS_wells_scenario_1_bgw!C1557-RS_wells_baseline_bgw!C1557</f>
        <v>3477536.5672999918</v>
      </c>
      <c r="D1557">
        <f>RS_wells_scenario_1_bgw!D1557-RS_wells_baseline_bgw!D1557</f>
        <v>-53.098500000021886</v>
      </c>
      <c r="E1557">
        <f>RS_wells_scenario_1_bgw!E1557-RS_wells_baseline_bgw!E1557</f>
        <v>0</v>
      </c>
      <c r="F1557">
        <f>RS_wells_scenario_1_bgw!F1557-RS_wells_baseline_bgw!F1557</f>
        <v>0</v>
      </c>
      <c r="G1557">
        <f>RS_wells_scenario_1_bgw!G1557-RS_wells_baseline_bgw!G1557</f>
        <v>0</v>
      </c>
      <c r="H1557" s="19">
        <f>RS_wells_scenario_1_bgw!H1557-RS_wells_baseline_bgw!H1557</f>
        <v>-118816.74010000378</v>
      </c>
      <c r="I1557">
        <f>RS_wells_scenario_1_bgw!I1557-RS_wells_baseline_bgw!I1557</f>
        <v>-874027.59320000559</v>
      </c>
      <c r="J1557">
        <f>RS_wells_scenario_1_bgw!J1557-RS_wells_baseline_bgw!J1557</f>
        <v>373.66650000028312</v>
      </c>
      <c r="K1557">
        <f>RS_wells_scenario_1_bgw!K1557-RS_wells_baseline_bgw!K1557</f>
        <v>-65579.269999999553</v>
      </c>
      <c r="L1557">
        <f>RS_wells_scenario_1_bgw!L1557-RS_wells_baseline_bgw!L1557</f>
        <v>318680.03110000025</v>
      </c>
      <c r="M1557">
        <f>RS_wells_scenario_1_bgw!M1557-RS_wells_baseline_bgw!M1557</f>
        <v>0</v>
      </c>
      <c r="N1557">
        <f>RS_wells_scenario_1_bgw!N1557-RS_wells_baseline_bgw!N1557</f>
        <v>4012740.196600005</v>
      </c>
      <c r="O1557">
        <v>10.145833333333334</v>
      </c>
      <c r="P1557">
        <f t="shared" si="243"/>
        <v>1983</v>
      </c>
      <c r="Q1557" s="2">
        <f t="shared" si="244"/>
        <v>30366.916666665104</v>
      </c>
      <c r="R1557">
        <f t="shared" si="245"/>
        <v>-94.651934403207534</v>
      </c>
      <c r="S1557">
        <f>I1557*$O1557/ref!$B$3</f>
        <v>-203.57525916762449</v>
      </c>
      <c r="T1557">
        <f>K1557*$O1557/ref!$B$3</f>
        <v>-15.274479879285174</v>
      </c>
      <c r="U1557">
        <f>L1557*$O1557/ref!$B$3</f>
        <v>74.225768645594258</v>
      </c>
      <c r="V1557">
        <f>N1557*$O1557/ref!$B$3</f>
        <v>934.63253546076419</v>
      </c>
      <c r="W1557">
        <f t="shared" si="246"/>
        <v>2</v>
      </c>
      <c r="X1557" t="str">
        <f t="shared" si="247"/>
        <v>2 1983</v>
      </c>
      <c r="AB1557" s="1"/>
    </row>
    <row r="1558" spans="1:28" x14ac:dyDescent="0.3">
      <c r="A1558">
        <v>519</v>
      </c>
      <c r="B1558">
        <v>3</v>
      </c>
      <c r="C1558">
        <f>RS_wells_scenario_1_bgw!C1558-RS_wells_baseline_bgw!C1558</f>
        <v>3474164.4365999997</v>
      </c>
      <c r="D1558">
        <f>RS_wells_scenario_1_bgw!D1558-RS_wells_baseline_bgw!D1558</f>
        <v>-53.348899999982677</v>
      </c>
      <c r="E1558">
        <f>RS_wells_scenario_1_bgw!E1558-RS_wells_baseline_bgw!E1558</f>
        <v>0</v>
      </c>
      <c r="F1558">
        <f>RS_wells_scenario_1_bgw!F1558-RS_wells_baseline_bgw!F1558</f>
        <v>0</v>
      </c>
      <c r="G1558">
        <f>RS_wells_scenario_1_bgw!G1558-RS_wells_baseline_bgw!G1558</f>
        <v>0</v>
      </c>
      <c r="H1558" s="19">
        <f>RS_wells_scenario_1_bgw!H1558-RS_wells_baseline_bgw!H1558</f>
        <v>-139639.71819999814</v>
      </c>
      <c r="I1558">
        <f>RS_wells_scenario_1_bgw!I1558-RS_wells_baseline_bgw!I1558</f>
        <v>-846073.20540000498</v>
      </c>
      <c r="J1558">
        <f>RS_wells_scenario_1_bgw!J1558-RS_wells_baseline_bgw!J1558</f>
        <v>375.32489999942482</v>
      </c>
      <c r="K1558">
        <f>RS_wells_scenario_1_bgw!K1558-RS_wells_baseline_bgw!K1558</f>
        <v>-65579.269999999553</v>
      </c>
      <c r="L1558">
        <f>RS_wells_scenario_1_bgw!L1558-RS_wells_baseline_bgw!L1558</f>
        <v>317706.03109999932</v>
      </c>
      <c r="M1558">
        <f>RS_wells_scenario_1_bgw!M1558-RS_wells_baseline_bgw!M1558</f>
        <v>0</v>
      </c>
      <c r="N1558">
        <f>RS_wells_scenario_1_bgw!N1558-RS_wells_baseline_bgw!N1558</f>
        <v>3986422.8967999965</v>
      </c>
      <c r="O1558">
        <v>10.145833333333334</v>
      </c>
      <c r="P1558">
        <f t="shared" si="243"/>
        <v>1983</v>
      </c>
      <c r="Q1558" s="2">
        <f t="shared" si="244"/>
        <v>30377.062499998436</v>
      </c>
      <c r="R1558">
        <f t="shared" si="245"/>
        <v>-94.526062199312591</v>
      </c>
      <c r="S1558">
        <f>I1558*$O1558/ref!$B$3</f>
        <v>-197.0642270382817</v>
      </c>
      <c r="T1558">
        <f>K1558*$O1558/ref!$B$3</f>
        <v>-15.274479879285174</v>
      </c>
      <c r="U1558">
        <f>L1558*$O1558/ref!$B$3</f>
        <v>73.998908184926762</v>
      </c>
      <c r="V1558">
        <f>N1558*$O1558/ref!$B$3</f>
        <v>928.50280778504668</v>
      </c>
      <c r="W1558">
        <f t="shared" si="246"/>
        <v>2</v>
      </c>
      <c r="X1558" t="str">
        <f t="shared" si="247"/>
        <v>2 1983</v>
      </c>
      <c r="AB1558" s="1"/>
    </row>
    <row r="1559" spans="1:28" x14ac:dyDescent="0.3">
      <c r="A1559">
        <v>520</v>
      </c>
      <c r="B1559">
        <v>1</v>
      </c>
      <c r="C1559">
        <f>RS_wells_scenario_1_bgw!C1559-RS_wells_baseline_bgw!C1559</f>
        <v>3677173.2631999999</v>
      </c>
      <c r="D1559">
        <f>RS_wells_scenario_1_bgw!D1559-RS_wells_baseline_bgw!D1559</f>
        <v>-53.603100000007544</v>
      </c>
      <c r="E1559">
        <f>RS_wells_scenario_1_bgw!E1559-RS_wells_baseline_bgw!E1559</f>
        <v>0</v>
      </c>
      <c r="F1559">
        <f>RS_wells_scenario_1_bgw!F1559-RS_wells_baseline_bgw!F1559</f>
        <v>0</v>
      </c>
      <c r="G1559">
        <f>RS_wells_scenario_1_bgw!G1559-RS_wells_baseline_bgw!G1559</f>
        <v>0</v>
      </c>
      <c r="H1559" s="19">
        <f>RS_wells_scenario_1_bgw!H1559-RS_wells_baseline_bgw!H1559</f>
        <v>-179512.56739999354</v>
      </c>
      <c r="I1559">
        <f>RS_wells_scenario_1_bgw!I1559-RS_wells_baseline_bgw!I1559</f>
        <v>-906884.37009999901</v>
      </c>
      <c r="J1559">
        <f>RS_wells_scenario_1_bgw!J1559-RS_wells_baseline_bgw!J1559</f>
        <v>377.00270000007004</v>
      </c>
      <c r="K1559">
        <f>RS_wells_scenario_1_bgw!K1559-RS_wells_baseline_bgw!K1559</f>
        <v>-65579.269999999553</v>
      </c>
      <c r="L1559">
        <f>RS_wells_scenario_1_bgw!L1559-RS_wells_baseline_bgw!L1559</f>
        <v>544567.37920000032</v>
      </c>
      <c r="M1559">
        <f>RS_wells_scenario_1_bgw!M1559-RS_wells_baseline_bgw!M1559</f>
        <v>0</v>
      </c>
      <c r="N1559">
        <f>RS_wells_scenario_1_bgw!N1559-RS_wells_baseline_bgw!N1559</f>
        <v>3938180.2666999996</v>
      </c>
      <c r="O1559">
        <v>10.145833333333334</v>
      </c>
      <c r="P1559">
        <f t="shared" si="243"/>
        <v>1983</v>
      </c>
      <c r="Q1559" s="2">
        <f t="shared" si="244"/>
        <v>30387.208333331768</v>
      </c>
      <c r="R1559">
        <f t="shared" si="245"/>
        <v>-94.334314641466051</v>
      </c>
      <c r="S1559">
        <f>I1559*$O1559/ref!$B$3</f>
        <v>-211.22813754911789</v>
      </c>
      <c r="T1559">
        <f>K1559*$O1559/ref!$B$3</f>
        <v>-15.274479879285174</v>
      </c>
      <c r="U1559">
        <f>L1559*$O1559/ref!$B$3</f>
        <v>126.8386103795532</v>
      </c>
      <c r="V1559">
        <f>N1559*$O1559/ref!$B$3</f>
        <v>917.26631364922889</v>
      </c>
      <c r="W1559">
        <f t="shared" si="246"/>
        <v>3</v>
      </c>
      <c r="X1559" t="str">
        <f t="shared" si="247"/>
        <v>3 1983</v>
      </c>
      <c r="AB1559" s="1"/>
    </row>
    <row r="1560" spans="1:28" x14ac:dyDescent="0.3">
      <c r="A1560">
        <v>520</v>
      </c>
      <c r="B1560">
        <v>2</v>
      </c>
      <c r="C1560">
        <f>RS_wells_scenario_1_bgw!C1560-RS_wells_baseline_bgw!C1560</f>
        <v>3684825.9660000056</v>
      </c>
      <c r="D1560">
        <f>RS_wells_scenario_1_bgw!D1560-RS_wells_baseline_bgw!D1560</f>
        <v>-53.860800000024028</v>
      </c>
      <c r="E1560">
        <f>RS_wells_scenario_1_bgw!E1560-RS_wells_baseline_bgw!E1560</f>
        <v>0</v>
      </c>
      <c r="F1560">
        <f>RS_wells_scenario_1_bgw!F1560-RS_wells_baseline_bgw!F1560</f>
        <v>0</v>
      </c>
      <c r="G1560">
        <f>RS_wells_scenario_1_bgw!G1560-RS_wells_baseline_bgw!G1560</f>
        <v>0</v>
      </c>
      <c r="H1560" s="19">
        <f>RS_wells_scenario_1_bgw!H1560-RS_wells_baseline_bgw!H1560</f>
        <v>-177325.04410000145</v>
      </c>
      <c r="I1560">
        <f>RS_wells_scenario_1_bgw!I1560-RS_wells_baseline_bgw!I1560</f>
        <v>-858610.45610000193</v>
      </c>
      <c r="J1560">
        <f>RS_wells_scenario_1_bgw!J1560-RS_wells_baseline_bgw!J1560</f>
        <v>378.69039999973029</v>
      </c>
      <c r="K1560">
        <f>RS_wells_scenario_1_bgw!K1560-RS_wells_baseline_bgw!K1560</f>
        <v>-65579.269999999553</v>
      </c>
      <c r="L1560">
        <f>RS_wells_scenario_1_bgw!L1560-RS_wells_baseline_bgw!L1560</f>
        <v>540810.41440000013</v>
      </c>
      <c r="M1560">
        <f>RS_wells_scenario_1_bgw!M1560-RS_wells_baseline_bgw!M1560</f>
        <v>0</v>
      </c>
      <c r="N1560">
        <f>RS_wells_scenario_1_bgw!N1560-RS_wells_baseline_bgw!N1560</f>
        <v>3896938.7721999884</v>
      </c>
      <c r="O1560">
        <v>10.145833333333334</v>
      </c>
      <c r="P1560">
        <f t="shared" si="243"/>
        <v>1983</v>
      </c>
      <c r="Q1560" s="2">
        <f t="shared" si="244"/>
        <v>30397.3541666651</v>
      </c>
      <c r="R1560">
        <f t="shared" si="245"/>
        <v>-93.339377234822223</v>
      </c>
      <c r="S1560">
        <f>I1560*$O1560/ref!$B$3</f>
        <v>-199.98435688356145</v>
      </c>
      <c r="T1560">
        <f>K1560*$O1560/ref!$B$3</f>
        <v>-15.274479879285174</v>
      </c>
      <c r="U1560">
        <f>L1560*$O1560/ref!$B$3</f>
        <v>125.96355209902055</v>
      </c>
      <c r="V1560">
        <f>N1560*$O1560/ref!$B$3</f>
        <v>907.6604980015087</v>
      </c>
      <c r="W1560">
        <f t="shared" si="246"/>
        <v>3</v>
      </c>
      <c r="X1560" t="str">
        <f t="shared" si="247"/>
        <v>3 1983</v>
      </c>
      <c r="AB1560" s="1"/>
    </row>
    <row r="1561" spans="1:28" x14ac:dyDescent="0.3">
      <c r="A1561">
        <v>520</v>
      </c>
      <c r="B1561">
        <v>3</v>
      </c>
      <c r="C1561">
        <f>RS_wells_scenario_1_bgw!C1561-RS_wells_baseline_bgw!C1561</f>
        <v>3679350.5493000001</v>
      </c>
      <c r="D1561">
        <f>RS_wells_scenario_1_bgw!D1561-RS_wells_baseline_bgw!D1561</f>
        <v>-54.118000000016764</v>
      </c>
      <c r="E1561">
        <f>RS_wells_scenario_1_bgw!E1561-RS_wells_baseline_bgw!E1561</f>
        <v>0</v>
      </c>
      <c r="F1561">
        <f>RS_wells_scenario_1_bgw!F1561-RS_wells_baseline_bgw!F1561</f>
        <v>0</v>
      </c>
      <c r="G1561">
        <f>RS_wells_scenario_1_bgw!G1561-RS_wells_baseline_bgw!G1561</f>
        <v>0</v>
      </c>
      <c r="H1561" s="19">
        <f>RS_wells_scenario_1_bgw!H1561-RS_wells_baseline_bgw!H1561</f>
        <v>-182191.20669999719</v>
      </c>
      <c r="I1561">
        <f>RS_wells_scenario_1_bgw!I1561-RS_wells_baseline_bgw!I1561</f>
        <v>-788834.33449999988</v>
      </c>
      <c r="J1561">
        <f>RS_wells_scenario_1_bgw!J1561-RS_wells_baseline_bgw!J1561</f>
        <v>380.39119999948889</v>
      </c>
      <c r="K1561">
        <f>RS_wells_scenario_1_bgw!K1561-RS_wells_baseline_bgw!K1561</f>
        <v>-65579.269999999553</v>
      </c>
      <c r="L1561">
        <f>RS_wells_scenario_1_bgw!L1561-RS_wells_baseline_bgw!L1561</f>
        <v>537021.42589999922</v>
      </c>
      <c r="M1561">
        <f>RS_wells_scenario_1_bgw!M1561-RS_wells_baseline_bgw!M1561</f>
        <v>0</v>
      </c>
      <c r="N1561">
        <f>RS_wells_scenario_1_bgw!N1561-RS_wells_baseline_bgw!N1561</f>
        <v>3860262.3936999887</v>
      </c>
      <c r="O1561">
        <v>10.145833333333334</v>
      </c>
      <c r="P1561">
        <f t="shared" si="243"/>
        <v>1983</v>
      </c>
      <c r="Q1561" s="2">
        <f t="shared" si="244"/>
        <v>30407.499999998432</v>
      </c>
      <c r="R1561">
        <f t="shared" si="245"/>
        <v>-92.61062085681526</v>
      </c>
      <c r="S1561">
        <f>I1561*$O1561/ref!$B$3</f>
        <v>-183.73236192488329</v>
      </c>
      <c r="T1561">
        <f>K1561*$O1561/ref!$B$3</f>
        <v>-15.274479879285174</v>
      </c>
      <c r="U1561">
        <f>L1561*$O1561/ref!$B$3</f>
        <v>125.08103497728212</v>
      </c>
      <c r="V1561">
        <f>N1561*$O1561/ref!$B$3</f>
        <v>899.11797220878032</v>
      </c>
      <c r="W1561">
        <f t="shared" si="246"/>
        <v>3</v>
      </c>
      <c r="X1561" t="str">
        <f t="shared" si="247"/>
        <v>3 1983</v>
      </c>
      <c r="AB1561" s="1"/>
    </row>
    <row r="1562" spans="1:28" x14ac:dyDescent="0.3">
      <c r="A1562">
        <v>521</v>
      </c>
      <c r="B1562">
        <v>1</v>
      </c>
      <c r="C1562">
        <f>RS_wells_scenario_1_bgw!C1562-RS_wells_baseline_bgw!C1562</f>
        <v>-1782199.6290999949</v>
      </c>
      <c r="D1562">
        <f>RS_wells_scenario_1_bgw!D1562-RS_wells_baseline_bgw!D1562</f>
        <v>-54.380999999993946</v>
      </c>
      <c r="E1562">
        <f>RS_wells_scenario_1_bgw!E1562-RS_wells_baseline_bgw!E1562</f>
        <v>-1129276.5899999999</v>
      </c>
      <c r="F1562">
        <f>RS_wells_scenario_1_bgw!F1562-RS_wells_baseline_bgw!F1562</f>
        <v>0</v>
      </c>
      <c r="G1562">
        <f>RS_wells_scenario_1_bgw!G1562-RS_wells_baseline_bgw!G1562</f>
        <v>0</v>
      </c>
      <c r="H1562" s="19">
        <f>RS_wells_scenario_1_bgw!H1562-RS_wells_baseline_bgw!H1562</f>
        <v>-140857.53909999877</v>
      </c>
      <c r="I1562">
        <f>RS_wells_scenario_1_bgw!I1562-RS_wells_baseline_bgw!I1562</f>
        <v>899237.76399999857</v>
      </c>
      <c r="J1562">
        <f>RS_wells_scenario_1_bgw!J1562-RS_wells_baseline_bgw!J1562</f>
        <v>382.06740000005811</v>
      </c>
      <c r="K1562">
        <f>RS_wells_scenario_1_bgw!K1562-RS_wells_baseline_bgw!K1562</f>
        <v>-8163539.450000003</v>
      </c>
      <c r="L1562">
        <f>RS_wells_scenario_1_bgw!L1562-RS_wells_baseline_bgw!L1562</f>
        <v>231364.48279999942</v>
      </c>
      <c r="M1562">
        <f>RS_wells_scenario_1_bgw!M1562-RS_wells_baseline_bgw!M1562</f>
        <v>0</v>
      </c>
      <c r="N1562">
        <f>RS_wells_scenario_1_bgw!N1562-RS_wells_baseline_bgw!N1562</f>
        <v>3959965.0805000067</v>
      </c>
      <c r="O1562">
        <v>10.145833333333334</v>
      </c>
      <c r="P1562">
        <f t="shared" si="243"/>
        <v>1983</v>
      </c>
      <c r="Q1562" s="2">
        <f t="shared" si="244"/>
        <v>30417.645833331764</v>
      </c>
      <c r="R1562">
        <f t="shared" si="245"/>
        <v>-93.947826336769879</v>
      </c>
      <c r="S1562">
        <f>I1562*$O1562/ref!$B$3</f>
        <v>209.44711847069144</v>
      </c>
      <c r="T1562">
        <f>K1562*$O1562/ref!$B$3</f>
        <v>-1901.4212734111961</v>
      </c>
      <c r="U1562">
        <f>L1562*$O1562/ref!$B$3</f>
        <v>53.888555595538584</v>
      </c>
      <c r="V1562">
        <f>N1562*$O1562/ref!$B$3</f>
        <v>922.3403515283054</v>
      </c>
      <c r="W1562">
        <f t="shared" si="246"/>
        <v>4</v>
      </c>
      <c r="X1562" t="str">
        <f t="shared" si="247"/>
        <v>4 1983</v>
      </c>
      <c r="AB1562" s="1"/>
    </row>
    <row r="1563" spans="1:28" x14ac:dyDescent="0.3">
      <c r="A1563">
        <v>521</v>
      </c>
      <c r="B1563">
        <v>2</v>
      </c>
      <c r="C1563">
        <f>RS_wells_scenario_1_bgw!C1563-RS_wells_baseline_bgw!C1563</f>
        <v>-1463701.1086999997</v>
      </c>
      <c r="D1563">
        <f>RS_wells_scenario_1_bgw!D1563-RS_wells_baseline_bgw!D1563</f>
        <v>-54.646100000012666</v>
      </c>
      <c r="E1563">
        <f>RS_wells_scenario_1_bgw!E1563-RS_wells_baseline_bgw!E1563</f>
        <v>-1129276.5899999999</v>
      </c>
      <c r="F1563">
        <f>RS_wells_scenario_1_bgw!F1563-RS_wells_baseline_bgw!F1563</f>
        <v>0</v>
      </c>
      <c r="G1563">
        <f>RS_wells_scenario_1_bgw!G1563-RS_wells_baseline_bgw!G1563</f>
        <v>0</v>
      </c>
      <c r="H1563" s="19">
        <f>RS_wells_scenario_1_bgw!H1563-RS_wells_baseline_bgw!H1563</f>
        <v>-107528.89989999682</v>
      </c>
      <c r="I1563">
        <f>RS_wells_scenario_1_bgw!I1563-RS_wells_baseline_bgw!I1563</f>
        <v>1183175.3852000013</v>
      </c>
      <c r="J1563">
        <f>RS_wells_scenario_1_bgw!J1563-RS_wells_baseline_bgw!J1563</f>
        <v>383.75430000014603</v>
      </c>
      <c r="K1563">
        <f>RS_wells_scenario_1_bgw!K1563-RS_wells_baseline_bgw!K1563</f>
        <v>-8163539.450000003</v>
      </c>
      <c r="L1563">
        <f>RS_wells_scenario_1_bgw!L1563-RS_wells_baseline_bgw!L1563</f>
        <v>230346.55399999768</v>
      </c>
      <c r="M1563">
        <f>RS_wells_scenario_1_bgw!M1563-RS_wells_baseline_bgw!M1563</f>
        <v>0</v>
      </c>
      <c r="N1563">
        <f>RS_wells_scenario_1_bgw!N1563-RS_wells_baseline_bgw!N1563</f>
        <v>4035988.2302000076</v>
      </c>
      <c r="O1563">
        <v>10.145833333333334</v>
      </c>
      <c r="P1563">
        <f t="shared" si="243"/>
        <v>1983</v>
      </c>
      <c r="Q1563" s="2">
        <f t="shared" si="244"/>
        <v>30427.791666665096</v>
      </c>
      <c r="R1563">
        <f t="shared" si="245"/>
        <v>-94.925936542955426</v>
      </c>
      <c r="S1563">
        <f>I1563*$O1563/ref!$B$3</f>
        <v>275.58081410334438</v>
      </c>
      <c r="T1563">
        <f>K1563*$O1563/ref!$B$3</f>
        <v>-1901.4212734111961</v>
      </c>
      <c r="U1563">
        <f>L1563*$O1563/ref!$B$3</f>
        <v>53.651463402012013</v>
      </c>
      <c r="V1563">
        <f>N1563*$O1563/ref!$B$3</f>
        <v>940.04738105840784</v>
      </c>
      <c r="W1563">
        <f t="shared" si="246"/>
        <v>4</v>
      </c>
      <c r="X1563" t="str">
        <f t="shared" si="247"/>
        <v>4 1983</v>
      </c>
      <c r="AB1563" s="1"/>
    </row>
    <row r="1564" spans="1:28" x14ac:dyDescent="0.3">
      <c r="A1564">
        <v>521</v>
      </c>
      <c r="B1564">
        <v>3</v>
      </c>
      <c r="C1564">
        <f>RS_wells_scenario_1_bgw!C1564-RS_wells_baseline_bgw!C1564</f>
        <v>-1280192.4709000066</v>
      </c>
      <c r="D1564">
        <f>RS_wells_scenario_1_bgw!D1564-RS_wells_baseline_bgw!D1564</f>
        <v>-54.913000000000466</v>
      </c>
      <c r="E1564">
        <f>RS_wells_scenario_1_bgw!E1564-RS_wells_baseline_bgw!E1564</f>
        <v>-1129276.5899999999</v>
      </c>
      <c r="F1564">
        <f>RS_wells_scenario_1_bgw!F1564-RS_wells_baseline_bgw!F1564</f>
        <v>0</v>
      </c>
      <c r="G1564">
        <f>RS_wells_scenario_1_bgw!G1564-RS_wells_baseline_bgw!G1564</f>
        <v>0</v>
      </c>
      <c r="H1564" s="19">
        <f>RS_wells_scenario_1_bgw!H1564-RS_wells_baseline_bgw!H1564</f>
        <v>-67809.343699999154</v>
      </c>
      <c r="I1564">
        <f>RS_wells_scenario_1_bgw!I1564-RS_wells_baseline_bgw!I1564</f>
        <v>1340157.2753000036</v>
      </c>
      <c r="J1564">
        <f>RS_wells_scenario_1_bgw!J1564-RS_wells_baseline_bgw!J1564</f>
        <v>385.44969999976456</v>
      </c>
      <c r="K1564">
        <f>RS_wells_scenario_1_bgw!K1564-RS_wells_baseline_bgw!K1564</f>
        <v>-8163539.450000003</v>
      </c>
      <c r="L1564">
        <f>RS_wells_scenario_1_bgw!L1564-RS_wells_baseline_bgw!L1564</f>
        <v>229165.13189999759</v>
      </c>
      <c r="M1564">
        <f>RS_wells_scenario_1_bgw!M1564-RS_wells_baseline_bgw!M1564</f>
        <v>0</v>
      </c>
      <c r="N1564">
        <f>RS_wells_scenario_1_bgw!N1564-RS_wells_baseline_bgw!N1564</f>
        <v>4094543.6252000034</v>
      </c>
      <c r="O1564">
        <v>10.145833333333334</v>
      </c>
      <c r="P1564">
        <f t="shared" si="243"/>
        <v>1983</v>
      </c>
      <c r="Q1564" s="2">
        <f t="shared" si="244"/>
        <v>30437.937499998428</v>
      </c>
      <c r="R1564">
        <f t="shared" si="245"/>
        <v>-95.357456332187922</v>
      </c>
      <c r="S1564">
        <f>I1564*$O1564/ref!$B$3</f>
        <v>312.14445260899799</v>
      </c>
      <c r="T1564">
        <f>K1564*$O1564/ref!$B$3</f>
        <v>-1901.4212734111961</v>
      </c>
      <c r="U1564">
        <f>L1564*$O1564/ref!$B$3</f>
        <v>53.376290956582316</v>
      </c>
      <c r="V1564">
        <f>N1564*$O1564/ref!$B$3</f>
        <v>953.68588607304184</v>
      </c>
      <c r="W1564">
        <f t="shared" si="246"/>
        <v>4</v>
      </c>
      <c r="X1564" t="str">
        <f t="shared" si="247"/>
        <v>4 1983</v>
      </c>
      <c r="AB1564" s="1"/>
    </row>
    <row r="1565" spans="1:28" x14ac:dyDescent="0.3">
      <c r="A1565">
        <v>522</v>
      </c>
      <c r="B1565">
        <v>1</v>
      </c>
      <c r="C1565">
        <f>RS_wells_scenario_1_bgw!C1565-RS_wells_baseline_bgw!C1565</f>
        <v>-1043793.0161999986</v>
      </c>
      <c r="D1565">
        <f>RS_wells_scenario_1_bgw!D1565-RS_wells_baseline_bgw!D1565</f>
        <v>-55.180399999953806</v>
      </c>
      <c r="E1565">
        <f>RS_wells_scenario_1_bgw!E1565-RS_wells_baseline_bgw!E1565</f>
        <v>-1771031.129999999</v>
      </c>
      <c r="F1565">
        <f>RS_wells_scenario_1_bgw!F1565-RS_wells_baseline_bgw!F1565</f>
        <v>0</v>
      </c>
      <c r="G1565">
        <f>RS_wells_scenario_1_bgw!G1565-RS_wells_baseline_bgw!G1565</f>
        <v>0</v>
      </c>
      <c r="H1565" s="19">
        <f>RS_wells_scenario_1_bgw!H1565-RS_wells_baseline_bgw!H1565</f>
        <v>-139449.71809999645</v>
      </c>
      <c r="I1565">
        <f>RS_wells_scenario_1_bgw!I1565-RS_wells_baseline_bgw!I1565</f>
        <v>4637895.1475000083</v>
      </c>
      <c r="J1565">
        <f>RS_wells_scenario_1_bgw!J1565-RS_wells_baseline_bgw!J1565</f>
        <v>387.06859999988228</v>
      </c>
      <c r="K1565">
        <f>RS_wells_scenario_1_bgw!K1565-RS_wells_baseline_bgw!K1565</f>
        <v>-12765515.129999995</v>
      </c>
      <c r="L1565">
        <f>RS_wells_scenario_1_bgw!L1565-RS_wells_baseline_bgw!L1565</f>
        <v>992054.35889999568</v>
      </c>
      <c r="M1565">
        <f>RS_wells_scenario_1_bgw!M1565-RS_wells_baseline_bgw!M1565</f>
        <v>0</v>
      </c>
      <c r="N1565">
        <f>RS_wells_scenario_1_bgw!N1565-RS_wells_baseline_bgw!N1565</f>
        <v>4158772.7370000035</v>
      </c>
      <c r="O1565">
        <v>10.145833333333334</v>
      </c>
      <c r="P1565">
        <f t="shared" si="243"/>
        <v>1983</v>
      </c>
      <c r="Q1565" s="2">
        <f t="shared" si="244"/>
        <v>30448.083333331761</v>
      </c>
      <c r="R1565">
        <f t="shared" si="245"/>
        <v>-98.470159337915234</v>
      </c>
      <c r="S1565">
        <f>I1565*$O1565/ref!$B$3</f>
        <v>1080.2413035815084</v>
      </c>
      <c r="T1565">
        <f>K1565*$O1565/ref!$B$3</f>
        <v>-2973.2963480974508</v>
      </c>
      <c r="U1565">
        <f>L1565*$O1565/ref!$B$3</f>
        <v>231.0656148532187</v>
      </c>
      <c r="V1565">
        <f>N1565*$O1565/ref!$B$3</f>
        <v>968.64589212149997</v>
      </c>
      <c r="W1565">
        <f t="shared" si="246"/>
        <v>5</v>
      </c>
      <c r="X1565" t="str">
        <f t="shared" si="247"/>
        <v>5 1983</v>
      </c>
      <c r="AB1565" s="1"/>
    </row>
    <row r="1566" spans="1:28" x14ac:dyDescent="0.3">
      <c r="A1566">
        <v>522</v>
      </c>
      <c r="B1566">
        <v>2</v>
      </c>
      <c r="C1566">
        <f>RS_wells_scenario_1_bgw!C1566-RS_wells_baseline_bgw!C1566</f>
        <v>-846342.50499999523</v>
      </c>
      <c r="D1566">
        <f>RS_wells_scenario_1_bgw!D1566-RS_wells_baseline_bgw!D1566</f>
        <v>-55.446300000010524</v>
      </c>
      <c r="E1566">
        <f>RS_wells_scenario_1_bgw!E1566-RS_wells_baseline_bgw!E1566</f>
        <v>-1771031.129999999</v>
      </c>
      <c r="F1566">
        <f>RS_wells_scenario_1_bgw!F1566-RS_wells_baseline_bgw!F1566</f>
        <v>0</v>
      </c>
      <c r="G1566">
        <f>RS_wells_scenario_1_bgw!G1566-RS_wells_baseline_bgw!G1566</f>
        <v>0</v>
      </c>
      <c r="H1566" s="19">
        <f>RS_wells_scenario_1_bgw!H1566-RS_wells_baseline_bgw!H1566</f>
        <v>-118229.12389999628</v>
      </c>
      <c r="I1566">
        <f>RS_wells_scenario_1_bgw!I1566-RS_wells_baseline_bgw!I1566</f>
        <v>4786963.1685000062</v>
      </c>
      <c r="J1566">
        <f>RS_wells_scenario_1_bgw!J1566-RS_wells_baseline_bgw!J1566</f>
        <v>388.70150000043213</v>
      </c>
      <c r="K1566">
        <f>RS_wells_scenario_1_bgw!K1566-RS_wells_baseline_bgw!K1566</f>
        <v>-12765515.129999995</v>
      </c>
      <c r="L1566">
        <f>RS_wells_scenario_1_bgw!L1566-RS_wells_baseline_bgw!L1566</f>
        <v>997667.07039999962</v>
      </c>
      <c r="M1566">
        <f>RS_wells_scenario_1_bgw!M1566-RS_wells_baseline_bgw!M1566</f>
        <v>0</v>
      </c>
      <c r="N1566">
        <f>RS_wells_scenario_1_bgw!N1566-RS_wells_baseline_bgw!N1566</f>
        <v>4225262.5372000039</v>
      </c>
      <c r="O1566">
        <v>10.145833333333334</v>
      </c>
      <c r="P1566">
        <f t="shared" si="243"/>
        <v>1983</v>
      </c>
      <c r="Q1566" s="2">
        <f t="shared" si="244"/>
        <v>30458.229166665093</v>
      </c>
      <c r="R1566">
        <f t="shared" si="245"/>
        <v>-99.507254549828176</v>
      </c>
      <c r="S1566">
        <f>I1566*$O1566/ref!$B$3</f>
        <v>1114.9616731039098</v>
      </c>
      <c r="T1566">
        <f>K1566*$O1566/ref!$B$3</f>
        <v>-2973.2963480974508</v>
      </c>
      <c r="U1566">
        <f>L1566*$O1566/ref!$B$3</f>
        <v>232.37290675925917</v>
      </c>
      <c r="V1566">
        <f>N1566*$O1566/ref!$B$3</f>
        <v>984.13244931148699</v>
      </c>
      <c r="W1566">
        <f t="shared" si="246"/>
        <v>5</v>
      </c>
      <c r="X1566" t="str">
        <f t="shared" si="247"/>
        <v>5 1983</v>
      </c>
      <c r="AB1566" s="1"/>
    </row>
    <row r="1567" spans="1:28" x14ac:dyDescent="0.3">
      <c r="A1567">
        <v>522</v>
      </c>
      <c r="B1567">
        <v>3</v>
      </c>
      <c r="C1567">
        <f>RS_wells_scenario_1_bgw!C1567-RS_wells_baseline_bgw!C1567</f>
        <v>-736360.36940000206</v>
      </c>
      <c r="D1567">
        <f>RS_wells_scenario_1_bgw!D1567-RS_wells_baseline_bgw!D1567</f>
        <v>-55.714600000006612</v>
      </c>
      <c r="E1567">
        <f>RS_wells_scenario_1_bgw!E1567-RS_wells_baseline_bgw!E1567</f>
        <v>-1771031.129999999</v>
      </c>
      <c r="F1567">
        <f>RS_wells_scenario_1_bgw!F1567-RS_wells_baseline_bgw!F1567</f>
        <v>0</v>
      </c>
      <c r="G1567">
        <f>RS_wells_scenario_1_bgw!G1567-RS_wells_baseline_bgw!G1567</f>
        <v>0</v>
      </c>
      <c r="H1567" s="19">
        <f>RS_wells_scenario_1_bgw!H1567-RS_wells_baseline_bgw!H1567</f>
        <v>-104906.06759999692</v>
      </c>
      <c r="I1567">
        <f>RS_wells_scenario_1_bgw!I1567-RS_wells_baseline_bgw!I1567</f>
        <v>4830305.5590000153</v>
      </c>
      <c r="J1567">
        <f>RS_wells_scenario_1_bgw!J1567-RS_wells_baseline_bgw!J1567</f>
        <v>390.34329999983311</v>
      </c>
      <c r="K1567">
        <f>RS_wells_scenario_1_bgw!K1567-RS_wells_baseline_bgw!K1567</f>
        <v>-12765515.129999995</v>
      </c>
      <c r="L1567">
        <f>RS_wells_scenario_1_bgw!L1567-RS_wells_baseline_bgw!L1567</f>
        <v>1004716.3404999971</v>
      </c>
      <c r="M1567">
        <f>RS_wells_scenario_1_bgw!M1567-RS_wells_baseline_bgw!M1567</f>
        <v>0</v>
      </c>
      <c r="N1567">
        <f>RS_wells_scenario_1_bgw!N1567-RS_wells_baseline_bgw!N1567</f>
        <v>4287093.0965999961</v>
      </c>
      <c r="O1567">
        <v>10.145833333333334</v>
      </c>
      <c r="P1567">
        <f t="shared" si="243"/>
        <v>1983</v>
      </c>
      <c r="Q1567" s="2">
        <f t="shared" si="244"/>
        <v>30468.374999998425</v>
      </c>
      <c r="R1567">
        <f t="shared" si="245"/>
        <v>-100.61853755326445</v>
      </c>
      <c r="S1567">
        <f>I1567*$O1567/ref!$B$3</f>
        <v>1125.0568216411307</v>
      </c>
      <c r="T1567">
        <f>K1567*$O1567/ref!$B$3</f>
        <v>-2973.2963480974508</v>
      </c>
      <c r="U1567">
        <f>L1567*$O1567/ref!$B$3</f>
        <v>234.01479655623405</v>
      </c>
      <c r="V1567">
        <f>N1567*$O1567/ref!$B$3</f>
        <v>998.53379344782979</v>
      </c>
      <c r="W1567">
        <f t="shared" si="246"/>
        <v>5</v>
      </c>
      <c r="X1567" t="str">
        <f t="shared" si="247"/>
        <v>5 1983</v>
      </c>
      <c r="AB1567" s="1"/>
    </row>
    <row r="1568" spans="1:28" x14ac:dyDescent="0.3">
      <c r="A1568">
        <v>523</v>
      </c>
      <c r="B1568">
        <v>1</v>
      </c>
      <c r="C1568">
        <f>RS_wells_scenario_1_bgw!C1568-RS_wells_baseline_bgw!C1568</f>
        <v>-8703907.7096999884</v>
      </c>
      <c r="D1568">
        <f>RS_wells_scenario_1_bgw!D1568-RS_wells_baseline_bgw!D1568</f>
        <v>-55.979899999976624</v>
      </c>
      <c r="E1568">
        <f>RS_wells_scenario_1_bgw!E1568-RS_wells_baseline_bgw!E1568</f>
        <v>-4217593.8399999961</v>
      </c>
      <c r="F1568">
        <f>RS_wells_scenario_1_bgw!F1568-RS_wells_baseline_bgw!F1568</f>
        <v>0</v>
      </c>
      <c r="G1568">
        <f>RS_wells_scenario_1_bgw!G1568-RS_wells_baseline_bgw!G1568</f>
        <v>0</v>
      </c>
      <c r="H1568" s="19">
        <f>RS_wells_scenario_1_bgw!H1568-RS_wells_baseline_bgw!H1568</f>
        <v>-48723.489700004458</v>
      </c>
      <c r="I1568">
        <f>RS_wells_scenario_1_bgw!I1568-RS_wells_baseline_bgw!I1568</f>
        <v>10836525.092799991</v>
      </c>
      <c r="J1568">
        <f>RS_wells_scenario_1_bgw!J1568-RS_wells_baseline_bgw!J1568</f>
        <v>391.8070000000298</v>
      </c>
      <c r="K1568">
        <f>RS_wells_scenario_1_bgw!K1568-RS_wells_baseline_bgw!K1568</f>
        <v>-30309636.669999987</v>
      </c>
      <c r="L1568">
        <f>RS_wells_scenario_1_bgw!L1568-RS_wells_baseline_bgw!L1568</f>
        <v>2273090.4465000033</v>
      </c>
      <c r="M1568">
        <f>RS_wells_scenario_1_bgw!M1568-RS_wells_baseline_bgw!M1568</f>
        <v>0</v>
      </c>
      <c r="N1568">
        <f>RS_wells_scenario_1_bgw!N1568-RS_wells_baseline_bgw!N1568</f>
        <v>4225731.8167000115</v>
      </c>
      <c r="O1568">
        <v>10.145833333333334</v>
      </c>
      <c r="P1568">
        <f t="shared" si="243"/>
        <v>1983</v>
      </c>
      <c r="Q1568" s="2">
        <f t="shared" si="244"/>
        <v>30478.520833331757</v>
      </c>
      <c r="R1568">
        <f t="shared" si="245"/>
        <v>-97.92566566781251</v>
      </c>
      <c r="S1568">
        <f>I1568*$O1568/ref!$B$3</f>
        <v>2524.0031566582475</v>
      </c>
      <c r="T1568">
        <f>K1568*$O1568/ref!$B$3</f>
        <v>-7059.6079441622642</v>
      </c>
      <c r="U1568">
        <f>L1568*$O1568/ref!$B$3</f>
        <v>529.43978011435456</v>
      </c>
      <c r="V1568">
        <f>N1568*$O1568/ref!$B$3</f>
        <v>984.24175214881097</v>
      </c>
      <c r="W1568">
        <f t="shared" si="246"/>
        <v>6</v>
      </c>
      <c r="X1568" t="str">
        <f t="shared" si="247"/>
        <v>6 1983</v>
      </c>
      <c r="AB1568" s="1"/>
    </row>
    <row r="1569" spans="1:28" x14ac:dyDescent="0.3">
      <c r="A1569">
        <v>523</v>
      </c>
      <c r="B1569">
        <v>2</v>
      </c>
      <c r="C1569">
        <f>RS_wells_scenario_1_bgw!C1569-RS_wells_baseline_bgw!C1569</f>
        <v>-7800758.0847999901</v>
      </c>
      <c r="D1569">
        <f>RS_wells_scenario_1_bgw!D1569-RS_wells_baseline_bgw!D1569</f>
        <v>-56.569599999987986</v>
      </c>
      <c r="E1569">
        <f>RS_wells_scenario_1_bgw!E1569-RS_wells_baseline_bgw!E1569</f>
        <v>-4217593.8399999961</v>
      </c>
      <c r="F1569">
        <f>RS_wells_scenario_1_bgw!F1569-RS_wells_baseline_bgw!F1569</f>
        <v>0</v>
      </c>
      <c r="G1569">
        <f>RS_wells_scenario_1_bgw!G1569-RS_wells_baseline_bgw!G1569</f>
        <v>0</v>
      </c>
      <c r="H1569" s="19">
        <f>RS_wells_scenario_1_bgw!H1569-RS_wells_baseline_bgw!H1569</f>
        <v>-61293.876299992204</v>
      </c>
      <c r="I1569">
        <f>RS_wells_scenario_1_bgw!I1569-RS_wells_baseline_bgw!I1569</f>
        <v>11729587.104000002</v>
      </c>
      <c r="J1569">
        <f>RS_wells_scenario_1_bgw!J1569-RS_wells_baseline_bgw!J1569</f>
        <v>392.97090000007302</v>
      </c>
      <c r="K1569">
        <f>RS_wells_scenario_1_bgw!K1569-RS_wells_baseline_bgw!K1569</f>
        <v>-30309636.669999987</v>
      </c>
      <c r="L1569">
        <f>RS_wells_scenario_1_bgw!L1569-RS_wells_baseline_bgw!L1569</f>
        <v>2274082.1255000085</v>
      </c>
      <c r="M1569">
        <f>RS_wells_scenario_1_bgw!M1569-RS_wells_baseline_bgw!M1569</f>
        <v>0</v>
      </c>
      <c r="N1569">
        <f>RS_wells_scenario_1_bgw!N1569-RS_wells_baseline_bgw!N1569</f>
        <v>4223943.2709999979</v>
      </c>
      <c r="O1569">
        <v>10.145833333333334</v>
      </c>
      <c r="P1569">
        <f t="shared" si="243"/>
        <v>1983</v>
      </c>
      <c r="Q1569" s="2">
        <f t="shared" si="244"/>
        <v>30488.666666665089</v>
      </c>
      <c r="R1569">
        <f t="shared" si="245"/>
        <v>-98.172672332187631</v>
      </c>
      <c r="S1569">
        <f>I1569*$O1569/ref!$B$3</f>
        <v>2732.0118417355379</v>
      </c>
      <c r="T1569">
        <f>K1569*$O1569/ref!$B$3</f>
        <v>-7059.6079441622642</v>
      </c>
      <c r="U1569">
        <f>L1569*$O1569/ref!$B$3</f>
        <v>529.67075830200884</v>
      </c>
      <c r="V1569">
        <f>N1569*$O1569/ref!$B$3</f>
        <v>983.82517073050542</v>
      </c>
      <c r="W1569">
        <f t="shared" si="246"/>
        <v>6</v>
      </c>
      <c r="X1569" t="str">
        <f t="shared" si="247"/>
        <v>6 1983</v>
      </c>
      <c r="AB1569" s="1"/>
    </row>
    <row r="1570" spans="1:28" x14ac:dyDescent="0.3">
      <c r="A1570">
        <v>523</v>
      </c>
      <c r="B1570">
        <v>3</v>
      </c>
      <c r="C1570">
        <f>RS_wells_scenario_1_bgw!C1570-RS_wells_baseline_bgw!C1570</f>
        <v>-7320268.8188000023</v>
      </c>
      <c r="D1570">
        <f>RS_wells_scenario_1_bgw!D1570-RS_wells_baseline_bgw!D1570</f>
        <v>-56.808599999989383</v>
      </c>
      <c r="E1570">
        <f>RS_wells_scenario_1_bgw!E1570-RS_wells_baseline_bgw!E1570</f>
        <v>-4217593.8399999961</v>
      </c>
      <c r="F1570">
        <f>RS_wells_scenario_1_bgw!F1570-RS_wells_baseline_bgw!F1570</f>
        <v>0</v>
      </c>
      <c r="G1570">
        <f>RS_wells_scenario_1_bgw!G1570-RS_wells_baseline_bgw!G1570</f>
        <v>0</v>
      </c>
      <c r="H1570" s="19">
        <f>RS_wells_scenario_1_bgw!H1570-RS_wells_baseline_bgw!H1570</f>
        <v>-73678.504299998283</v>
      </c>
      <c r="I1570">
        <f>RS_wells_scenario_1_bgw!I1570-RS_wells_baseline_bgw!I1570</f>
        <v>12155031.296299994</v>
      </c>
      <c r="J1570">
        <f>RS_wells_scenario_1_bgw!J1570-RS_wells_baseline_bgw!J1570</f>
        <v>394.50810000021011</v>
      </c>
      <c r="K1570">
        <f>RS_wells_scenario_1_bgw!K1570-RS_wells_baseline_bgw!K1570</f>
        <v>-30309636.669999987</v>
      </c>
      <c r="L1570">
        <f>RS_wells_scenario_1_bgw!L1570-RS_wells_baseline_bgw!L1570</f>
        <v>2279968.471600011</v>
      </c>
      <c r="M1570">
        <f>RS_wells_scenario_1_bgw!M1570-RS_wells_baseline_bgw!M1570</f>
        <v>0</v>
      </c>
      <c r="N1570">
        <f>RS_wells_scenario_1_bgw!N1570-RS_wells_baseline_bgw!N1570</f>
        <v>4259964.3181000054</v>
      </c>
      <c r="O1570">
        <v>10.145833333333334</v>
      </c>
      <c r="P1570">
        <f t="shared" si="243"/>
        <v>1983</v>
      </c>
      <c r="Q1570" s="2">
        <f t="shared" si="244"/>
        <v>30498.812499998421</v>
      </c>
      <c r="R1570">
        <f t="shared" si="245"/>
        <v>-99.281622506300195</v>
      </c>
      <c r="S1570">
        <f>I1570*$O1570/ref!$B$3</f>
        <v>2831.1047220778319</v>
      </c>
      <c r="T1570">
        <f>K1570*$O1570/ref!$B$3</f>
        <v>-7059.6079441622642</v>
      </c>
      <c r="U1570">
        <f>L1570*$O1570/ref!$B$3</f>
        <v>531.04178416226921</v>
      </c>
      <c r="V1570">
        <f>N1570*$O1570/ref!$B$3</f>
        <v>992.21505916872457</v>
      </c>
      <c r="W1570">
        <f t="shared" si="246"/>
        <v>6</v>
      </c>
      <c r="X1570" t="str">
        <f t="shared" si="247"/>
        <v>6 1983</v>
      </c>
      <c r="AB1570" s="1"/>
    </row>
    <row r="1571" spans="1:28" x14ac:dyDescent="0.3">
      <c r="A1571">
        <v>524</v>
      </c>
      <c r="B1571">
        <v>1</v>
      </c>
      <c r="C1571">
        <f>RS_wells_scenario_1_bgw!C1571-RS_wells_baseline_bgw!C1571</f>
        <v>-70641126.217700005</v>
      </c>
      <c r="D1571">
        <f>RS_wells_scenario_1_bgw!D1571-RS_wells_baseline_bgw!D1571</f>
        <v>-57.03179999999702</v>
      </c>
      <c r="E1571">
        <f>RS_wells_scenario_1_bgw!E1571-RS_wells_baseline_bgw!E1571</f>
        <v>-12962467.219999999</v>
      </c>
      <c r="F1571">
        <f>RS_wells_scenario_1_bgw!F1571-RS_wells_baseline_bgw!F1571</f>
        <v>0</v>
      </c>
      <c r="G1571">
        <f>RS_wells_scenario_1_bgw!G1571-RS_wells_baseline_bgw!G1571</f>
        <v>0</v>
      </c>
      <c r="H1571" s="19">
        <f>RS_wells_scenario_1_bgw!H1571-RS_wells_baseline_bgw!H1571</f>
        <v>719559.91579999775</v>
      </c>
      <c r="I1571">
        <f>RS_wells_scenario_1_bgw!I1571-RS_wells_baseline_bgw!I1571</f>
        <v>371457.72249999829</v>
      </c>
      <c r="J1571">
        <f>RS_wells_scenario_1_bgw!J1571-RS_wells_baseline_bgw!J1571</f>
        <v>395.49230000004172</v>
      </c>
      <c r="K1571">
        <f>RS_wells_scenario_1_bgw!K1571-RS_wells_baseline_bgw!K1571</f>
        <v>-93018489</v>
      </c>
      <c r="L1571">
        <f>RS_wells_scenario_1_bgw!L1571-RS_wells_baseline_bgw!L1571</f>
        <v>6452250.5492999852</v>
      </c>
      <c r="M1571">
        <f>RS_wells_scenario_1_bgw!M1571-RS_wells_baseline_bgw!M1571</f>
        <v>0</v>
      </c>
      <c r="N1571">
        <f>RS_wells_scenario_1_bgw!N1571-RS_wells_baseline_bgw!N1571</f>
        <v>3550239.7823999971</v>
      </c>
      <c r="O1571">
        <v>10.145833333333334</v>
      </c>
      <c r="P1571">
        <f t="shared" si="243"/>
        <v>1983</v>
      </c>
      <c r="Q1571" s="2">
        <f t="shared" si="244"/>
        <v>30508.958333331753</v>
      </c>
      <c r="R1571">
        <f t="shared" si="245"/>
        <v>-64.849481479954164</v>
      </c>
      <c r="S1571">
        <f>I1571*$O1571/ref!$B$3</f>
        <v>86.518552407359195</v>
      </c>
      <c r="T1571">
        <f>K1571*$O1571/ref!$B$3</f>
        <v>-21665.520806072083</v>
      </c>
      <c r="U1571">
        <f>L1571*$O1571/ref!$B$3</f>
        <v>1502.8342217196075</v>
      </c>
      <c r="V1571">
        <f>N1571*$O1571/ref!$B$3</f>
        <v>826.9086576124879</v>
      </c>
      <c r="W1571">
        <f t="shared" si="246"/>
        <v>7</v>
      </c>
      <c r="X1571" t="str">
        <f t="shared" si="247"/>
        <v>7 1983</v>
      </c>
      <c r="AB1571" s="1"/>
    </row>
    <row r="1572" spans="1:28" x14ac:dyDescent="0.3">
      <c r="A1572">
        <v>524</v>
      </c>
      <c r="B1572">
        <v>2</v>
      </c>
      <c r="C1572">
        <f>RS_wells_scenario_1_bgw!C1572-RS_wells_baseline_bgw!C1572</f>
        <v>-71514528.438799977</v>
      </c>
      <c r="D1572">
        <f>RS_wells_scenario_1_bgw!D1572-RS_wells_baseline_bgw!D1572</f>
        <v>-57.448800000012852</v>
      </c>
      <c r="E1572">
        <f>RS_wells_scenario_1_bgw!E1572-RS_wells_baseline_bgw!E1572</f>
        <v>-12962467.219999999</v>
      </c>
      <c r="F1572">
        <f>RS_wells_scenario_1_bgw!F1572-RS_wells_baseline_bgw!F1572</f>
        <v>0</v>
      </c>
      <c r="G1572">
        <f>RS_wells_scenario_1_bgw!G1572-RS_wells_baseline_bgw!G1572</f>
        <v>0</v>
      </c>
      <c r="H1572" s="19">
        <f>RS_wells_scenario_1_bgw!H1572-RS_wells_baseline_bgw!H1572</f>
        <v>1428232.3725000024</v>
      </c>
      <c r="I1572">
        <f>RS_wells_scenario_1_bgw!I1572-RS_wells_baseline_bgw!I1572</f>
        <v>57033.086799999699</v>
      </c>
      <c r="J1572">
        <f>RS_wells_scenario_1_bgw!J1572-RS_wells_baseline_bgw!J1572</f>
        <v>405.87800000049174</v>
      </c>
      <c r="K1572">
        <f>RS_wells_scenario_1_bgw!K1572-RS_wells_baseline_bgw!K1572</f>
        <v>-93018489</v>
      </c>
      <c r="L1572">
        <f>RS_wells_scenario_1_bgw!L1572-RS_wells_baseline_bgw!L1572</f>
        <v>6497150.1689999998</v>
      </c>
      <c r="M1572">
        <f>RS_wells_scenario_1_bgw!M1572-RS_wells_baseline_bgw!M1572</f>
        <v>0</v>
      </c>
      <c r="N1572">
        <f>RS_wells_scenario_1_bgw!N1572-RS_wells_baseline_bgw!N1572</f>
        <v>3336025.4052999988</v>
      </c>
      <c r="O1572">
        <v>10.145833333333334</v>
      </c>
      <c r="P1572">
        <f t="shared" si="243"/>
        <v>1983</v>
      </c>
      <c r="Q1572" s="2">
        <f t="shared" si="244"/>
        <v>30519.104166665085</v>
      </c>
      <c r="R1572">
        <f t="shared" si="245"/>
        <v>-43.70659868957609</v>
      </c>
      <c r="S1572">
        <f>I1572*$O1572/ref!$B$3</f>
        <v>13.283934645508042</v>
      </c>
      <c r="T1572">
        <f>K1572*$O1572/ref!$B$3</f>
        <v>-21665.520806072083</v>
      </c>
      <c r="U1572">
        <f>L1572*$O1572/ref!$B$3</f>
        <v>1513.2920742955121</v>
      </c>
      <c r="V1572">
        <f>N1572*$O1572/ref!$B$3</f>
        <v>777.01464090770367</v>
      </c>
      <c r="W1572">
        <f t="shared" si="246"/>
        <v>7</v>
      </c>
      <c r="X1572" t="str">
        <f t="shared" si="247"/>
        <v>7 1983</v>
      </c>
      <c r="AB1572" s="1"/>
    </row>
    <row r="1573" spans="1:28" x14ac:dyDescent="0.3">
      <c r="A1573">
        <v>524</v>
      </c>
      <c r="B1573">
        <v>3</v>
      </c>
      <c r="C1573">
        <f>RS_wells_scenario_1_bgw!C1573-RS_wells_baseline_bgw!C1573</f>
        <v>-71988728.721899986</v>
      </c>
      <c r="D1573">
        <f>RS_wells_scenario_1_bgw!D1573-RS_wells_baseline_bgw!D1573</f>
        <v>-57.6706000000122</v>
      </c>
      <c r="E1573">
        <f>RS_wells_scenario_1_bgw!E1573-RS_wells_baseline_bgw!E1573</f>
        <v>-12962467.219999999</v>
      </c>
      <c r="F1573">
        <f>RS_wells_scenario_1_bgw!F1573-RS_wells_baseline_bgw!F1573</f>
        <v>0</v>
      </c>
      <c r="G1573">
        <f>RS_wells_scenario_1_bgw!G1573-RS_wells_baseline_bgw!G1573</f>
        <v>0</v>
      </c>
      <c r="H1573" s="19">
        <f>RS_wells_scenario_1_bgw!H1573-RS_wells_baseline_bgw!H1573</f>
        <v>1892024.1622999981</v>
      </c>
      <c r="I1573">
        <f>RS_wells_scenario_1_bgw!I1573-RS_wells_baseline_bgw!I1573</f>
        <v>11107.768999999389</v>
      </c>
      <c r="J1573">
        <f>RS_wells_scenario_1_bgw!J1573-RS_wells_baseline_bgw!J1573</f>
        <v>405.34590000007302</v>
      </c>
      <c r="K1573">
        <f>RS_wells_scenario_1_bgw!K1573-RS_wells_baseline_bgw!K1573</f>
        <v>-93018489</v>
      </c>
      <c r="L1573">
        <f>RS_wells_scenario_1_bgw!L1573-RS_wells_baseline_bgw!L1573</f>
        <v>6625347.4508999884</v>
      </c>
      <c r="M1573">
        <f>RS_wells_scenario_1_bgw!M1573-RS_wells_baseline_bgw!M1573</f>
        <v>0</v>
      </c>
      <c r="N1573">
        <f>RS_wells_scenario_1_bgw!N1573-RS_wells_baseline_bgw!N1573</f>
        <v>3246925.8610999957</v>
      </c>
      <c r="O1573">
        <v>10.145833333333334</v>
      </c>
      <c r="P1573">
        <f t="shared" si="243"/>
        <v>1983</v>
      </c>
      <c r="Q1573" s="2">
        <f t="shared" si="244"/>
        <v>30529.249999998417</v>
      </c>
      <c r="R1573">
        <f t="shared" si="245"/>
        <v>-31.040130556700976</v>
      </c>
      <c r="S1573">
        <f>I1573*$O1573/ref!$B$3</f>
        <v>2.587180279595052</v>
      </c>
      <c r="T1573">
        <f>K1573*$O1573/ref!$B$3</f>
        <v>-21665.520806072083</v>
      </c>
      <c r="U1573">
        <f>L1573*$O1573/ref!$B$3</f>
        <v>1543.1513088213069</v>
      </c>
      <c r="V1573">
        <f>N1573*$O1573/ref!$B$3</f>
        <v>756.26190616185431</v>
      </c>
      <c r="W1573">
        <f t="shared" si="246"/>
        <v>7</v>
      </c>
      <c r="X1573" t="str">
        <f t="shared" si="247"/>
        <v>7 1983</v>
      </c>
      <c r="AB1573" s="1"/>
    </row>
    <row r="1574" spans="1:28" x14ac:dyDescent="0.3">
      <c r="A1574">
        <v>525</v>
      </c>
      <c r="B1574">
        <v>1</v>
      </c>
      <c r="C1574">
        <f>RS_wells_scenario_1_bgw!C1574-RS_wells_baseline_bgw!C1574</f>
        <v>-80443892.275400043</v>
      </c>
      <c r="D1574">
        <f>RS_wells_scenario_1_bgw!D1574-RS_wells_baseline_bgw!D1574</f>
        <v>-58.85930000001099</v>
      </c>
      <c r="E1574">
        <f>RS_wells_scenario_1_bgw!E1574-RS_wells_baseline_bgw!E1574</f>
        <v>-14227663.680000007</v>
      </c>
      <c r="F1574">
        <f>RS_wells_scenario_1_bgw!F1574-RS_wells_baseline_bgw!F1574</f>
        <v>0</v>
      </c>
      <c r="G1574">
        <f>RS_wells_scenario_1_bgw!G1574-RS_wells_baseline_bgw!G1574</f>
        <v>0</v>
      </c>
      <c r="H1574" s="19">
        <f>RS_wells_scenario_1_bgw!H1574-RS_wells_baseline_bgw!H1574</f>
        <v>2040886.5368999913</v>
      </c>
      <c r="I1574">
        <f>RS_wells_scenario_1_bgw!I1574-RS_wells_baseline_bgw!I1574</f>
        <v>-2295.1679000016302</v>
      </c>
      <c r="J1574">
        <f>RS_wells_scenario_1_bgw!J1574-RS_wells_baseline_bgw!J1574</f>
        <v>407.6097999997437</v>
      </c>
      <c r="K1574">
        <f>RS_wells_scenario_1_bgw!K1574-RS_wells_baseline_bgw!K1574</f>
        <v>-102091122.19999993</v>
      </c>
      <c r="L1574">
        <f>RS_wells_scenario_1_bgw!L1574-RS_wells_baseline_bgw!L1574</f>
        <v>6164988.8058999926</v>
      </c>
      <c r="M1574">
        <f>RS_wells_scenario_1_bgw!M1574-RS_wells_baseline_bgw!M1574</f>
        <v>0</v>
      </c>
      <c r="N1574">
        <f>RS_wells_scenario_1_bgw!N1574-RS_wells_baseline_bgw!N1574</f>
        <v>3244429.6758000031</v>
      </c>
      <c r="O1574">
        <v>10.145833333333334</v>
      </c>
      <c r="P1574">
        <f t="shared" si="243"/>
        <v>1983</v>
      </c>
      <c r="Q1574" s="2">
        <f t="shared" si="244"/>
        <v>30539.39583333175</v>
      </c>
      <c r="R1574">
        <f t="shared" si="245"/>
        <v>-27.572580501718484</v>
      </c>
      <c r="S1574">
        <f>I1574*$O1574/ref!$B$3</f>
        <v>-0.53458197854529865</v>
      </c>
      <c r="T1574">
        <f>K1574*$O1574/ref!$B$3</f>
        <v>-23778.68481758875</v>
      </c>
      <c r="U1574">
        <f>L1574*$O1574/ref!$B$3</f>
        <v>1435.9262838963959</v>
      </c>
      <c r="V1574">
        <f>N1574*$O1574/ref!$B$3</f>
        <v>755.68050395747321</v>
      </c>
      <c r="W1574">
        <f t="shared" si="246"/>
        <v>8</v>
      </c>
      <c r="X1574" t="str">
        <f t="shared" si="247"/>
        <v>8 1983</v>
      </c>
      <c r="AB1574" s="1"/>
    </row>
    <row r="1575" spans="1:28" x14ac:dyDescent="0.3">
      <c r="A1575">
        <v>525</v>
      </c>
      <c r="B1575">
        <v>2</v>
      </c>
      <c r="C1575">
        <f>RS_wells_scenario_1_bgw!C1575-RS_wells_baseline_bgw!C1575</f>
        <v>-80449895.00059998</v>
      </c>
      <c r="D1575">
        <f>RS_wells_scenario_1_bgw!D1575-RS_wells_baseline_bgw!D1575</f>
        <v>-59.26120000006631</v>
      </c>
      <c r="E1575">
        <f>RS_wells_scenario_1_bgw!E1575-RS_wells_baseline_bgw!E1575</f>
        <v>-14227663.680000007</v>
      </c>
      <c r="F1575">
        <f>RS_wells_scenario_1_bgw!F1575-RS_wells_baseline_bgw!F1575</f>
        <v>0</v>
      </c>
      <c r="G1575">
        <f>RS_wells_scenario_1_bgw!G1575-RS_wells_baseline_bgw!G1575</f>
        <v>0</v>
      </c>
      <c r="H1575" s="19">
        <f>RS_wells_scenario_1_bgw!H1575-RS_wells_baseline_bgw!H1575</f>
        <v>2315429.8797999993</v>
      </c>
      <c r="I1575">
        <f>RS_wells_scenario_1_bgw!I1575-RS_wells_baseline_bgw!I1575</f>
        <v>545.13480000011623</v>
      </c>
      <c r="J1575">
        <f>RS_wells_scenario_1_bgw!J1575-RS_wells_baseline_bgw!J1575</f>
        <v>409.97650000080466</v>
      </c>
      <c r="K1575">
        <f>RS_wells_scenario_1_bgw!K1575-RS_wells_baseline_bgw!K1575</f>
        <v>-102091122.19999993</v>
      </c>
      <c r="L1575">
        <f>RS_wells_scenario_1_bgw!L1575-RS_wells_baseline_bgw!L1575</f>
        <v>6376456.8202999979</v>
      </c>
      <c r="M1575">
        <f>RS_wells_scenario_1_bgw!M1575-RS_wells_baseline_bgw!M1575</f>
        <v>0</v>
      </c>
      <c r="N1575">
        <f>RS_wells_scenario_1_bgw!N1575-RS_wells_baseline_bgw!N1575</f>
        <v>3287027.7057999969</v>
      </c>
      <c r="O1575">
        <v>10.145833333333334</v>
      </c>
      <c r="P1575">
        <f t="shared" si="243"/>
        <v>1983</v>
      </c>
      <c r="Q1575" s="2">
        <f t="shared" si="244"/>
        <v>30549.541666665082</v>
      </c>
      <c r="R1575">
        <f t="shared" si="245"/>
        <v>-22.258827628865923</v>
      </c>
      <c r="S1575">
        <f>I1575*$O1575/ref!$B$3</f>
        <v>0.12697077192381037</v>
      </c>
      <c r="T1575">
        <f>K1575*$O1575/ref!$B$3</f>
        <v>-23778.68481758875</v>
      </c>
      <c r="U1575">
        <f>L1575*$O1575/ref!$B$3</f>
        <v>1485.180628006437</v>
      </c>
      <c r="V1575">
        <f>N1575*$O1575/ref!$B$3</f>
        <v>765.60227881303501</v>
      </c>
      <c r="W1575">
        <f t="shared" si="246"/>
        <v>8</v>
      </c>
      <c r="X1575" t="str">
        <f t="shared" si="247"/>
        <v>8 1983</v>
      </c>
      <c r="AB1575" s="1"/>
    </row>
    <row r="1576" spans="1:28" x14ac:dyDescent="0.3">
      <c r="A1576">
        <v>525</v>
      </c>
      <c r="B1576">
        <v>3</v>
      </c>
      <c r="C1576">
        <f>RS_wells_scenario_1_bgw!C1576-RS_wells_baseline_bgw!C1576</f>
        <v>-80476355.324899912</v>
      </c>
      <c r="D1576">
        <f>RS_wells_scenario_1_bgw!D1576-RS_wells_baseline_bgw!D1576</f>
        <v>-59.552000000025146</v>
      </c>
      <c r="E1576">
        <f>RS_wells_scenario_1_bgw!E1576-RS_wells_baseline_bgw!E1576</f>
        <v>-14227663.680000007</v>
      </c>
      <c r="F1576">
        <f>RS_wells_scenario_1_bgw!F1576-RS_wells_baseline_bgw!F1576</f>
        <v>0</v>
      </c>
      <c r="G1576">
        <f>RS_wells_scenario_1_bgw!G1576-RS_wells_baseline_bgw!G1576</f>
        <v>0</v>
      </c>
      <c r="H1576" s="19">
        <f>RS_wells_scenario_1_bgw!H1576-RS_wells_baseline_bgw!H1576</f>
        <v>2519787.363499999</v>
      </c>
      <c r="I1576">
        <f>RS_wells_scenario_1_bgw!I1576-RS_wells_baseline_bgw!I1576</f>
        <v>-253.92860000021756</v>
      </c>
      <c r="J1576">
        <f>RS_wells_scenario_1_bgw!J1576-RS_wells_baseline_bgw!J1576</f>
        <v>419.69380000047386</v>
      </c>
      <c r="K1576">
        <f>RS_wells_scenario_1_bgw!K1576-RS_wells_baseline_bgw!K1576</f>
        <v>-102091122.19999993</v>
      </c>
      <c r="L1576">
        <f>RS_wells_scenario_1_bgw!L1576-RS_wells_baseline_bgw!L1576</f>
        <v>6571579.1914000064</v>
      </c>
      <c r="M1576">
        <f>RS_wells_scenario_1_bgw!M1576-RS_wells_baseline_bgw!M1576</f>
        <v>0</v>
      </c>
      <c r="N1576">
        <f>RS_wells_scenario_1_bgw!N1576-RS_wells_baseline_bgw!N1576</f>
        <v>3283942.1595000029</v>
      </c>
      <c r="O1576">
        <v>10.145833333333334</v>
      </c>
      <c r="P1576">
        <f t="shared" si="243"/>
        <v>1983</v>
      </c>
      <c r="Q1576" s="2">
        <f t="shared" si="244"/>
        <v>30559.687499998414</v>
      </c>
      <c r="R1576">
        <f t="shared" si="245"/>
        <v>-17.506409988545332</v>
      </c>
      <c r="S1576">
        <f>I1576*$O1576/ref!$B$3</f>
        <v>-5.9144105926741831E-2</v>
      </c>
      <c r="T1576">
        <f>K1576*$O1576/ref!$B$3</f>
        <v>-23778.68481758875</v>
      </c>
      <c r="U1576">
        <f>L1576*$O1576/ref!$B$3</f>
        <v>1530.6278056185929</v>
      </c>
      <c r="V1576">
        <f>N1576*$O1576/ref!$B$3</f>
        <v>764.88360483456802</v>
      </c>
      <c r="W1576">
        <f t="shared" si="246"/>
        <v>8</v>
      </c>
      <c r="X1576" t="str">
        <f t="shared" si="247"/>
        <v>8 1983</v>
      </c>
      <c r="AB1576" s="1"/>
    </row>
    <row r="1577" spans="1:28" x14ac:dyDescent="0.3">
      <c r="A1577">
        <v>526</v>
      </c>
      <c r="B1577">
        <v>1</v>
      </c>
      <c r="C1577">
        <f>RS_wells_scenario_1_bgw!C1577-RS_wells_baseline_bgw!C1577</f>
        <v>-35067240.944999993</v>
      </c>
      <c r="D1577">
        <f>RS_wells_scenario_1_bgw!D1577-RS_wells_baseline_bgw!D1577</f>
        <v>-59.986599999945611</v>
      </c>
      <c r="E1577">
        <f>RS_wells_scenario_1_bgw!E1577-RS_wells_baseline_bgw!E1577</f>
        <v>-6386618.5399999991</v>
      </c>
      <c r="F1577">
        <f>RS_wells_scenario_1_bgw!F1577-RS_wells_baseline_bgw!F1577</f>
        <v>0</v>
      </c>
      <c r="G1577">
        <f>RS_wells_scenario_1_bgw!G1577-RS_wells_baseline_bgw!G1577</f>
        <v>0</v>
      </c>
      <c r="H1577" s="19">
        <f>RS_wells_scenario_1_bgw!H1577-RS_wells_baseline_bgw!H1577</f>
        <v>2489190.5508999899</v>
      </c>
      <c r="I1577">
        <f>RS_wells_scenario_1_bgw!I1577-RS_wells_baseline_bgw!I1577</f>
        <v>-1043715.0689999983</v>
      </c>
      <c r="J1577">
        <f>RS_wells_scenario_1_bgw!J1577-RS_wells_baseline_bgw!J1577</f>
        <v>420.10800000000745</v>
      </c>
      <c r="K1577">
        <f>RS_wells_scenario_1_bgw!K1577-RS_wells_baseline_bgw!K1577</f>
        <v>-45863556.599999964</v>
      </c>
      <c r="L1577">
        <f>RS_wells_scenario_1_bgw!L1577-RS_wells_baseline_bgw!L1577</f>
        <v>4042180.5602000058</v>
      </c>
      <c r="M1577">
        <f>RS_wells_scenario_1_bgw!M1577-RS_wells_baseline_bgw!M1577</f>
        <v>0</v>
      </c>
      <c r="N1577">
        <f>RS_wells_scenario_1_bgw!N1577-RS_wells_baseline_bgw!N1577</f>
        <v>3587135.9459000006</v>
      </c>
      <c r="O1577">
        <v>10.145833333333334</v>
      </c>
      <c r="P1577">
        <f t="shared" si="243"/>
        <v>1983</v>
      </c>
      <c r="Q1577" s="2">
        <f t="shared" si="244"/>
        <v>30569.833333331746</v>
      </c>
      <c r="R1577">
        <f t="shared" si="245"/>
        <v>-25.15338820160391</v>
      </c>
      <c r="S1577">
        <f>I1577*$O1577/ref!$B$3</f>
        <v>-243.09823548123239</v>
      </c>
      <c r="T1577">
        <f>K1577*$O1577/ref!$B$3</f>
        <v>-10682.369176710277</v>
      </c>
      <c r="U1577">
        <f>L1577*$O1577/ref!$B$3</f>
        <v>941.48967555163517</v>
      </c>
      <c r="V1577">
        <f>N1577*$O1577/ref!$B$3</f>
        <v>835.50237491070754</v>
      </c>
      <c r="W1577">
        <f t="shared" si="246"/>
        <v>9</v>
      </c>
      <c r="X1577" t="str">
        <f t="shared" si="247"/>
        <v>9 1983</v>
      </c>
      <c r="AB1577" s="1"/>
    </row>
    <row r="1578" spans="1:28" x14ac:dyDescent="0.3">
      <c r="A1578">
        <v>526</v>
      </c>
      <c r="B1578">
        <v>2</v>
      </c>
      <c r="C1578">
        <f>RS_wells_scenario_1_bgw!C1578-RS_wells_baseline_bgw!C1578</f>
        <v>-33632495.082300007</v>
      </c>
      <c r="D1578">
        <f>RS_wells_scenario_1_bgw!D1578-RS_wells_baseline_bgw!D1578</f>
        <v>-77.990800000028685</v>
      </c>
      <c r="E1578">
        <f>RS_wells_scenario_1_bgw!E1578-RS_wells_baseline_bgw!E1578</f>
        <v>-6386618.5399999991</v>
      </c>
      <c r="F1578">
        <f>RS_wells_scenario_1_bgw!F1578-RS_wells_baseline_bgw!F1578</f>
        <v>0</v>
      </c>
      <c r="G1578">
        <f>RS_wells_scenario_1_bgw!G1578-RS_wells_baseline_bgw!G1578</f>
        <v>0</v>
      </c>
      <c r="H1578" s="19">
        <f>RS_wells_scenario_1_bgw!H1578-RS_wells_baseline_bgw!H1578</f>
        <v>2691056.3842000067</v>
      </c>
      <c r="I1578">
        <f>RS_wells_scenario_1_bgw!I1578-RS_wells_baseline_bgw!I1578</f>
        <v>298946.79820000008</v>
      </c>
      <c r="J1578">
        <f>RS_wells_scenario_1_bgw!J1578-RS_wells_baseline_bgw!J1578</f>
        <v>776.21270000003278</v>
      </c>
      <c r="K1578">
        <f>RS_wells_scenario_1_bgw!K1578-RS_wells_baseline_bgw!K1578</f>
        <v>-45863556.599999964</v>
      </c>
      <c r="L1578">
        <f>RS_wells_scenario_1_bgw!L1578-RS_wells_baseline_bgw!L1578</f>
        <v>4164816.3736000061</v>
      </c>
      <c r="M1578">
        <f>RS_wells_scenario_1_bgw!M1578-RS_wells_baseline_bgw!M1578</f>
        <v>0</v>
      </c>
      <c r="N1578">
        <f>RS_wells_scenario_1_bgw!N1578-RS_wells_baseline_bgw!N1578</f>
        <v>3809177.9051000029</v>
      </c>
      <c r="O1578">
        <v>10.145833333333334</v>
      </c>
      <c r="P1578">
        <f t="shared" si="243"/>
        <v>1983</v>
      </c>
      <c r="Q1578" s="2">
        <f t="shared" si="244"/>
        <v>30579.979166665078</v>
      </c>
      <c r="R1578">
        <f t="shared" si="245"/>
        <v>-25.615613308132787</v>
      </c>
      <c r="S1578">
        <f>I1578*$O1578/ref!$B$3</f>
        <v>69.629577366180769</v>
      </c>
      <c r="T1578">
        <f>K1578*$O1578/ref!$B$3</f>
        <v>-10682.369176710277</v>
      </c>
      <c r="U1578">
        <f>L1578*$O1578/ref!$B$3</f>
        <v>970.05355350053719</v>
      </c>
      <c r="V1578">
        <f>N1578*$O1578/ref!$B$3</f>
        <v>887.2195629513418</v>
      </c>
      <c r="W1578">
        <f t="shared" si="246"/>
        <v>9</v>
      </c>
      <c r="X1578" t="str">
        <f t="shared" si="247"/>
        <v>9 1983</v>
      </c>
      <c r="AB1578" s="1"/>
    </row>
    <row r="1579" spans="1:28" x14ac:dyDescent="0.3">
      <c r="A1579">
        <v>526</v>
      </c>
      <c r="B1579">
        <v>3</v>
      </c>
      <c r="C1579">
        <f>RS_wells_scenario_1_bgw!C1579-RS_wells_baseline_bgw!C1579</f>
        <v>-33271484.717500031</v>
      </c>
      <c r="D1579">
        <f>RS_wells_scenario_1_bgw!D1579-RS_wells_baseline_bgw!D1579</f>
        <v>-87.486200000043027</v>
      </c>
      <c r="E1579">
        <f>RS_wells_scenario_1_bgw!E1579-RS_wells_baseline_bgw!E1579</f>
        <v>-6386618.5399999991</v>
      </c>
      <c r="F1579">
        <f>RS_wells_scenario_1_bgw!F1579-RS_wells_baseline_bgw!F1579</f>
        <v>0</v>
      </c>
      <c r="G1579">
        <f>RS_wells_scenario_1_bgw!G1579-RS_wells_baseline_bgw!G1579</f>
        <v>0</v>
      </c>
      <c r="H1579" s="19">
        <f>RS_wells_scenario_1_bgw!H1579-RS_wells_baseline_bgw!H1579</f>
        <v>2761904.9400999993</v>
      </c>
      <c r="I1579">
        <f>RS_wells_scenario_1_bgw!I1579-RS_wells_baseline_bgw!I1579</f>
        <v>602422.97480000183</v>
      </c>
      <c r="J1579">
        <f>RS_wells_scenario_1_bgw!J1579-RS_wells_baseline_bgw!J1579</f>
        <v>696.7878999998793</v>
      </c>
      <c r="K1579">
        <f>RS_wells_scenario_1_bgw!K1579-RS_wells_baseline_bgw!K1579</f>
        <v>-45863556.599999964</v>
      </c>
      <c r="L1579">
        <f>RS_wells_scenario_1_bgw!L1579-RS_wells_baseline_bgw!L1579</f>
        <v>4279459.9245000035</v>
      </c>
      <c r="M1579">
        <f>RS_wells_scenario_1_bgw!M1579-RS_wells_baseline_bgw!M1579</f>
        <v>0</v>
      </c>
      <c r="N1579">
        <f>RS_wells_scenario_1_bgw!N1579-RS_wells_baseline_bgw!N1579</f>
        <v>3925083.0284999982</v>
      </c>
      <c r="O1579">
        <v>10.145833333333334</v>
      </c>
      <c r="P1579">
        <f t="shared" si="243"/>
        <v>1983</v>
      </c>
      <c r="Q1579" s="2">
        <f t="shared" si="244"/>
        <v>30590.12499999841</v>
      </c>
      <c r="R1579">
        <f t="shared" si="245"/>
        <v>-26.647837076746825</v>
      </c>
      <c r="S1579">
        <f>I1579*$O1579/ref!$B$3</f>
        <v>140.31412071835825</v>
      </c>
      <c r="T1579">
        <f>K1579*$O1579/ref!$B$3</f>
        <v>-10682.369176710277</v>
      </c>
      <c r="U1579">
        <f>L1579*$O1579/ref!$B$3</f>
        <v>996.75590336676521</v>
      </c>
      <c r="V1579">
        <f>N1579*$O1579/ref!$B$3</f>
        <v>914.21575359633232</v>
      </c>
      <c r="W1579">
        <f t="shared" si="246"/>
        <v>9</v>
      </c>
      <c r="X1579" t="str">
        <f t="shared" si="247"/>
        <v>9 1983</v>
      </c>
      <c r="AB1579" s="1"/>
    </row>
    <row r="1580" spans="1:28" x14ac:dyDescent="0.3">
      <c r="A1580">
        <v>527</v>
      </c>
      <c r="B1580">
        <v>1</v>
      </c>
      <c r="C1580">
        <f>RS_wells_scenario_1_bgw!C1580-RS_wells_baseline_bgw!C1580</f>
        <v>-13906163.8037</v>
      </c>
      <c r="D1580">
        <f>RS_wells_scenario_1_bgw!D1580-RS_wells_baseline_bgw!D1580</f>
        <v>-86.942700000014156</v>
      </c>
      <c r="E1580">
        <f>RS_wells_scenario_1_bgw!E1580-RS_wells_baseline_bgw!E1580</f>
        <v>0</v>
      </c>
      <c r="F1580">
        <f>RS_wells_scenario_1_bgw!F1580-RS_wells_baseline_bgw!F1580</f>
        <v>0</v>
      </c>
      <c r="G1580">
        <f>RS_wells_scenario_1_bgw!G1580-RS_wells_baseline_bgw!G1580</f>
        <v>0</v>
      </c>
      <c r="H1580" s="19">
        <f>RS_wells_scenario_1_bgw!H1580-RS_wells_baseline_bgw!H1580</f>
        <v>1047764.6660999954</v>
      </c>
      <c r="I1580">
        <f>RS_wells_scenario_1_bgw!I1580-RS_wells_baseline_bgw!I1580</f>
        <v>-17085763.539800018</v>
      </c>
      <c r="J1580">
        <f>RS_wells_scenario_1_bgw!J1580-RS_wells_baseline_bgw!J1580</f>
        <v>516.78920000046492</v>
      </c>
      <c r="K1580">
        <f>RS_wells_scenario_1_bgw!K1580-RS_wells_baseline_bgw!K1580</f>
        <v>-65579.269999999553</v>
      </c>
      <c r="L1580">
        <f>RS_wells_scenario_1_bgw!L1580-RS_wells_baseline_bgw!L1580</f>
        <v>482230.72320000082</v>
      </c>
      <c r="M1580">
        <f>RS_wells_scenario_1_bgw!M1580-RS_wells_baseline_bgw!M1580</f>
        <v>0</v>
      </c>
      <c r="N1580">
        <f>RS_wells_scenario_1_bgw!N1580-RS_wells_baseline_bgw!N1580</f>
        <v>4850169.4347000048</v>
      </c>
      <c r="O1580">
        <v>10.145833333333334</v>
      </c>
      <c r="P1580">
        <f t="shared" si="243"/>
        <v>1983</v>
      </c>
      <c r="Q1580" s="2">
        <f t="shared" si="244"/>
        <v>30600.270833331742</v>
      </c>
      <c r="R1580">
        <f t="shared" si="245"/>
        <v>-87.111220357388532</v>
      </c>
      <c r="S1580">
        <f>I1580*$O1580/ref!$B$3</f>
        <v>-3979.5525538924326</v>
      </c>
      <c r="T1580">
        <f>K1580*$O1580/ref!$B$3</f>
        <v>-15.274479879285174</v>
      </c>
      <c r="U1580">
        <f>L1580*$O1580/ref!$B$3</f>
        <v>112.31938810376512</v>
      </c>
      <c r="V1580">
        <f>N1580*$O1580/ref!$B$3</f>
        <v>1129.683441756056</v>
      </c>
      <c r="W1580">
        <f t="shared" si="246"/>
        <v>10</v>
      </c>
      <c r="X1580" t="str">
        <f t="shared" si="247"/>
        <v>10 1983</v>
      </c>
      <c r="AB1580" s="1"/>
    </row>
    <row r="1581" spans="1:28" x14ac:dyDescent="0.3">
      <c r="A1581">
        <v>527</v>
      </c>
      <c r="B1581">
        <v>2</v>
      </c>
      <c r="C1581">
        <f>RS_wells_scenario_1_bgw!C1581-RS_wells_baseline_bgw!C1581</f>
        <v>-8157196.1870999932</v>
      </c>
      <c r="D1581">
        <f>RS_wells_scenario_1_bgw!D1581-RS_wells_baseline_bgw!D1581</f>
        <v>-63.121199999994133</v>
      </c>
      <c r="E1581">
        <f>RS_wells_scenario_1_bgw!E1581-RS_wells_baseline_bgw!E1581</f>
        <v>0</v>
      </c>
      <c r="F1581">
        <f>RS_wells_scenario_1_bgw!F1581-RS_wells_baseline_bgw!F1581</f>
        <v>0</v>
      </c>
      <c r="G1581">
        <f>RS_wells_scenario_1_bgw!G1581-RS_wells_baseline_bgw!G1581</f>
        <v>0</v>
      </c>
      <c r="H1581" s="19">
        <f>RS_wells_scenario_1_bgw!H1581-RS_wells_baseline_bgw!H1581</f>
        <v>328074.30220000446</v>
      </c>
      <c r="I1581">
        <f>RS_wells_scenario_1_bgw!I1581-RS_wells_baseline_bgw!I1581</f>
        <v>-13055201.8574</v>
      </c>
      <c r="J1581">
        <f>RS_wells_scenario_1_bgw!J1581-RS_wells_baseline_bgw!J1581</f>
        <v>476.52710000053048</v>
      </c>
      <c r="K1581">
        <f>RS_wells_scenario_1_bgw!K1581-RS_wells_baseline_bgw!K1581</f>
        <v>-65579.269999999553</v>
      </c>
      <c r="L1581">
        <f>RS_wells_scenario_1_bgw!L1581-RS_wells_baseline_bgw!L1581</f>
        <v>487058.54050000012</v>
      </c>
      <c r="M1581">
        <f>RS_wells_scenario_1_bgw!M1581-RS_wells_baseline_bgw!M1581</f>
        <v>0</v>
      </c>
      <c r="N1581">
        <f>RS_wells_scenario_1_bgw!N1581-RS_wells_baseline_bgw!N1581</f>
        <v>5267900.9647000059</v>
      </c>
      <c r="O1581">
        <v>10.145833333333334</v>
      </c>
      <c r="P1581">
        <f t="shared" si="243"/>
        <v>1983</v>
      </c>
      <c r="Q1581" s="2">
        <f t="shared" si="244"/>
        <v>30610.416666665074</v>
      </c>
      <c r="R1581">
        <f t="shared" si="245"/>
        <v>-113.16899570446739</v>
      </c>
      <c r="S1581">
        <f>I1581*$O1581/ref!$B$3</f>
        <v>-3040.7691041828325</v>
      </c>
      <c r="T1581">
        <f>K1581*$O1581/ref!$B$3</f>
        <v>-15.274479879285174</v>
      </c>
      <c r="U1581">
        <f>L1581*$O1581/ref!$B$3</f>
        <v>113.44386536936604</v>
      </c>
      <c r="V1581">
        <f>N1581*$O1581/ref!$B$3</f>
        <v>1226.9799174552834</v>
      </c>
      <c r="W1581">
        <f t="shared" si="246"/>
        <v>10</v>
      </c>
      <c r="X1581" t="str">
        <f t="shared" si="247"/>
        <v>10 1983</v>
      </c>
      <c r="AB1581" s="1"/>
    </row>
    <row r="1582" spans="1:28" x14ac:dyDescent="0.3">
      <c r="A1582">
        <v>527</v>
      </c>
      <c r="B1582">
        <v>3</v>
      </c>
      <c r="C1582">
        <f>RS_wells_scenario_1_bgw!C1582-RS_wells_baseline_bgw!C1582</f>
        <v>-4633422.5980999917</v>
      </c>
      <c r="D1582">
        <f>RS_wells_scenario_1_bgw!D1582-RS_wells_baseline_bgw!D1582</f>
        <v>-63.666000000026543</v>
      </c>
      <c r="E1582">
        <f>RS_wells_scenario_1_bgw!E1582-RS_wells_baseline_bgw!E1582</f>
        <v>0</v>
      </c>
      <c r="F1582">
        <f>RS_wells_scenario_1_bgw!F1582-RS_wells_baseline_bgw!F1582</f>
        <v>0</v>
      </c>
      <c r="G1582">
        <f>RS_wells_scenario_1_bgw!G1582-RS_wells_baseline_bgw!G1582</f>
        <v>0</v>
      </c>
      <c r="H1582" s="19">
        <f>RS_wells_scenario_1_bgw!H1582-RS_wells_baseline_bgw!H1582</f>
        <v>-257435.01970000565</v>
      </c>
      <c r="I1582">
        <f>RS_wells_scenario_1_bgw!I1582-RS_wells_baseline_bgw!I1582</f>
        <v>-10631510.907000005</v>
      </c>
      <c r="J1582">
        <f>RS_wells_scenario_1_bgw!J1582-RS_wells_baseline_bgw!J1582</f>
        <v>451.44680000003427</v>
      </c>
      <c r="K1582">
        <f>RS_wells_scenario_1_bgw!K1582-RS_wells_baseline_bgw!K1582</f>
        <v>-65579.269999999553</v>
      </c>
      <c r="L1582">
        <f>RS_wells_scenario_1_bgw!L1582-RS_wells_baseline_bgw!L1582</f>
        <v>485465.94029999897</v>
      </c>
      <c r="M1582">
        <f>RS_wells_scenario_1_bgw!M1582-RS_wells_baseline_bgw!M1582</f>
        <v>0</v>
      </c>
      <c r="N1582">
        <f>RS_wells_scenario_1_bgw!N1582-RS_wells_baseline_bgw!N1582</f>
        <v>5415446.383100003</v>
      </c>
      <c r="O1582">
        <v>10.145833333333334</v>
      </c>
      <c r="P1582">
        <f t="shared" si="243"/>
        <v>1983</v>
      </c>
      <c r="Q1582" s="2">
        <f t="shared" si="244"/>
        <v>30620.562499998407</v>
      </c>
      <c r="R1582">
        <f t="shared" si="245"/>
        <v>-129.96291873539539</v>
      </c>
      <c r="S1582">
        <f>I1582*$O1582/ref!$B$3</f>
        <v>-2476.2520143236356</v>
      </c>
      <c r="T1582">
        <f>K1582*$O1582/ref!$B$3</f>
        <v>-15.274479879285174</v>
      </c>
      <c r="U1582">
        <f>L1582*$O1582/ref!$B$3</f>
        <v>113.07292284880026</v>
      </c>
      <c r="V1582">
        <f>N1582*$O1582/ref!$B$3</f>
        <v>1261.3456480380039</v>
      </c>
      <c r="W1582">
        <f t="shared" si="246"/>
        <v>10</v>
      </c>
      <c r="X1582" t="str">
        <f t="shared" si="247"/>
        <v>10 1983</v>
      </c>
      <c r="AB1582" s="1"/>
    </row>
    <row r="1583" spans="1:28" x14ac:dyDescent="0.3">
      <c r="A1583">
        <v>528</v>
      </c>
      <c r="B1583">
        <v>1</v>
      </c>
      <c r="C1583">
        <f>RS_wells_scenario_1_bgw!C1583-RS_wells_baseline_bgw!C1583</f>
        <v>-1677477.8842999935</v>
      </c>
      <c r="D1583">
        <f>RS_wells_scenario_1_bgw!D1583-RS_wells_baseline_bgw!D1583</f>
        <v>-64.031199999968521</v>
      </c>
      <c r="E1583">
        <f>RS_wells_scenario_1_bgw!E1583-RS_wells_baseline_bgw!E1583</f>
        <v>0</v>
      </c>
      <c r="F1583">
        <f>RS_wells_scenario_1_bgw!F1583-RS_wells_baseline_bgw!F1583</f>
        <v>0</v>
      </c>
      <c r="G1583">
        <f>RS_wells_scenario_1_bgw!G1583-RS_wells_baseline_bgw!G1583</f>
        <v>0</v>
      </c>
      <c r="H1583" s="19">
        <f>RS_wells_scenario_1_bgw!H1583-RS_wells_baseline_bgw!H1583</f>
        <v>85340.748700000346</v>
      </c>
      <c r="I1583">
        <f>RS_wells_scenario_1_bgw!I1583-RS_wells_baseline_bgw!I1583</f>
        <v>-7091211.4120000005</v>
      </c>
      <c r="J1583">
        <f>RS_wells_scenario_1_bgw!J1583-RS_wells_baseline_bgw!J1583</f>
        <v>440.97390000056475</v>
      </c>
      <c r="K1583">
        <f>RS_wells_scenario_1_bgw!K1583-RS_wells_baseline_bgw!K1583</f>
        <v>-65579.269999999553</v>
      </c>
      <c r="L1583">
        <f>RS_wells_scenario_1_bgw!L1583-RS_wells_baseline_bgw!L1583</f>
        <v>354972.87919999985</v>
      </c>
      <c r="M1583">
        <f>RS_wells_scenario_1_bgw!M1583-RS_wells_baseline_bgw!M1583</f>
        <v>0</v>
      </c>
      <c r="N1583">
        <f>RS_wells_scenario_1_bgw!N1583-RS_wells_baseline_bgw!N1583</f>
        <v>5457728.0370000005</v>
      </c>
      <c r="O1583">
        <v>10.145833333333334</v>
      </c>
      <c r="P1583">
        <f t="shared" si="243"/>
        <v>1983</v>
      </c>
      <c r="Q1583" s="2">
        <f t="shared" si="244"/>
        <v>30630.708333331739</v>
      </c>
      <c r="R1583">
        <f t="shared" si="245"/>
        <v>-123.0787465819015</v>
      </c>
      <c r="S1583">
        <f>I1583*$O1583/ref!$B$3</f>
        <v>-1651.6586115147693</v>
      </c>
      <c r="T1583">
        <f>K1583*$O1583/ref!$B$3</f>
        <v>-15.274479879285174</v>
      </c>
      <c r="U1583">
        <f>L1583*$O1583/ref!$B$3</f>
        <v>82.678963962733363</v>
      </c>
      <c r="V1583">
        <f>N1583*$O1583/ref!$B$3</f>
        <v>1271.1937337479915</v>
      </c>
      <c r="W1583">
        <f t="shared" si="246"/>
        <v>11</v>
      </c>
      <c r="X1583" t="str">
        <f t="shared" si="247"/>
        <v>11 1983</v>
      </c>
      <c r="AB1583" s="1"/>
    </row>
    <row r="1584" spans="1:28" x14ac:dyDescent="0.3">
      <c r="A1584">
        <v>528</v>
      </c>
      <c r="B1584">
        <v>2</v>
      </c>
      <c r="C1584">
        <f>RS_wells_scenario_1_bgw!C1584-RS_wells_baseline_bgw!C1584</f>
        <v>-281956.08650000393</v>
      </c>
      <c r="D1584">
        <f>RS_wells_scenario_1_bgw!D1584-RS_wells_baseline_bgw!D1584</f>
        <v>-64.284600000013597</v>
      </c>
      <c r="E1584">
        <f>RS_wells_scenario_1_bgw!E1584-RS_wells_baseline_bgw!E1584</f>
        <v>0</v>
      </c>
      <c r="F1584">
        <f>RS_wells_scenario_1_bgw!F1584-RS_wells_baseline_bgw!F1584</f>
        <v>0</v>
      </c>
      <c r="G1584">
        <f>RS_wells_scenario_1_bgw!G1584-RS_wells_baseline_bgw!G1584</f>
        <v>0</v>
      </c>
      <c r="H1584" s="19">
        <f>RS_wells_scenario_1_bgw!H1584-RS_wells_baseline_bgw!H1584</f>
        <v>-222500.17740000039</v>
      </c>
      <c r="I1584">
        <f>RS_wells_scenario_1_bgw!I1584-RS_wells_baseline_bgw!I1584</f>
        <v>-6473818.5022000074</v>
      </c>
      <c r="J1584">
        <f>RS_wells_scenario_1_bgw!J1584-RS_wells_baseline_bgw!J1584</f>
        <v>436.15240000002086</v>
      </c>
      <c r="K1584">
        <f>RS_wells_scenario_1_bgw!K1584-RS_wells_baseline_bgw!K1584</f>
        <v>-65579.269999999553</v>
      </c>
      <c r="L1584">
        <f>RS_wells_scenario_1_bgw!L1584-RS_wells_baseline_bgw!L1584</f>
        <v>352771.70600000024</v>
      </c>
      <c r="M1584">
        <f>RS_wells_scenario_1_bgw!M1584-RS_wells_baseline_bgw!M1584</f>
        <v>0</v>
      </c>
      <c r="N1584">
        <f>RS_wells_scenario_1_bgw!N1584-RS_wells_baseline_bgw!N1584</f>
        <v>5442766.5556999967</v>
      </c>
      <c r="O1584">
        <v>10.145833333333334</v>
      </c>
      <c r="P1584">
        <f t="shared" si="243"/>
        <v>1983</v>
      </c>
      <c r="Q1584" s="2">
        <f t="shared" si="244"/>
        <v>30640.854166665071</v>
      </c>
      <c r="R1584">
        <f t="shared" si="245"/>
        <v>-129.78847040320727</v>
      </c>
      <c r="S1584">
        <f>I1584*$O1584/ref!$B$3</f>
        <v>-1507.8577491637031</v>
      </c>
      <c r="T1584">
        <f>K1584*$O1584/ref!$B$3</f>
        <v>-15.274479879285174</v>
      </c>
      <c r="U1584">
        <f>L1584*$O1584/ref!$B$3</f>
        <v>82.166274880433178</v>
      </c>
      <c r="V1584">
        <f>N1584*$O1584/ref!$B$3</f>
        <v>1267.7089611196714</v>
      </c>
      <c r="W1584">
        <f t="shared" si="246"/>
        <v>11</v>
      </c>
      <c r="X1584" t="str">
        <f t="shared" si="247"/>
        <v>11 1983</v>
      </c>
      <c r="AB1584" s="1"/>
    </row>
    <row r="1585" spans="1:28" x14ac:dyDescent="0.3">
      <c r="A1585">
        <v>528</v>
      </c>
      <c r="B1585">
        <v>3</v>
      </c>
      <c r="C1585">
        <f>RS_wells_scenario_1_bgw!C1585-RS_wells_baseline_bgw!C1585</f>
        <v>652219.33550000191</v>
      </c>
      <c r="D1585">
        <f>RS_wells_scenario_1_bgw!D1585-RS_wells_baseline_bgw!D1585</f>
        <v>-64.456700000038836</v>
      </c>
      <c r="E1585">
        <f>RS_wells_scenario_1_bgw!E1585-RS_wells_baseline_bgw!E1585</f>
        <v>0</v>
      </c>
      <c r="F1585">
        <f>RS_wells_scenario_1_bgw!F1585-RS_wells_baseline_bgw!F1585</f>
        <v>0</v>
      </c>
      <c r="G1585">
        <f>RS_wells_scenario_1_bgw!G1585-RS_wells_baseline_bgw!G1585</f>
        <v>0</v>
      </c>
      <c r="H1585" s="19">
        <f>RS_wells_scenario_1_bgw!H1585-RS_wells_baseline_bgw!H1585</f>
        <v>-1063445.5828000009</v>
      </c>
      <c r="I1585">
        <f>RS_wells_scenario_1_bgw!I1585-RS_wells_baseline_bgw!I1585</f>
        <v>-5405783.2637999952</v>
      </c>
      <c r="J1585">
        <f>RS_wells_scenario_1_bgw!J1585-RS_wells_baseline_bgw!J1585</f>
        <v>433.88159999996424</v>
      </c>
      <c r="K1585">
        <f>RS_wells_scenario_1_bgw!K1585-RS_wells_baseline_bgw!K1585</f>
        <v>-65579.269999999553</v>
      </c>
      <c r="L1585">
        <f>RS_wells_scenario_1_bgw!L1585-RS_wells_baseline_bgw!L1585</f>
        <v>350708.57920000004</v>
      </c>
      <c r="M1585">
        <f>RS_wells_scenario_1_bgw!M1585-RS_wells_baseline_bgw!M1585</f>
        <v>0</v>
      </c>
      <c r="N1585">
        <f>RS_wells_scenario_1_bgw!N1585-RS_wells_baseline_bgw!N1585</f>
        <v>5448067.1147000045</v>
      </c>
      <c r="O1585">
        <v>10.145833333333334</v>
      </c>
      <c r="P1585">
        <f t="shared" si="243"/>
        <v>1983</v>
      </c>
      <c r="Q1585" s="2">
        <f t="shared" si="244"/>
        <v>30650.999999998403</v>
      </c>
      <c r="R1585">
        <f t="shared" si="245"/>
        <v>-149.17554862542968</v>
      </c>
      <c r="S1585">
        <f>I1585*$O1585/ref!$B$3</f>
        <v>-1259.0949501982886</v>
      </c>
      <c r="T1585">
        <f>K1585*$O1585/ref!$B$3</f>
        <v>-15.274479879285174</v>
      </c>
      <c r="U1585">
        <f>L1585*$O1585/ref!$B$3</f>
        <v>81.685739052647705</v>
      </c>
      <c r="V1585">
        <f>N1585*$O1585/ref!$B$3</f>
        <v>1268.943547625355</v>
      </c>
      <c r="W1585">
        <f t="shared" si="246"/>
        <v>11</v>
      </c>
      <c r="X1585" t="str">
        <f t="shared" si="247"/>
        <v>11 1983</v>
      </c>
      <c r="AB1585" s="1"/>
    </row>
    <row r="1586" spans="1:28" x14ac:dyDescent="0.3">
      <c r="A1586">
        <v>529</v>
      </c>
      <c r="B1586">
        <v>1</v>
      </c>
      <c r="C1586">
        <f>RS_wells_scenario_1_bgw!C1586-RS_wells_baseline_bgw!C1586</f>
        <v>1298671.613499999</v>
      </c>
      <c r="D1586">
        <f>RS_wells_scenario_1_bgw!D1586-RS_wells_baseline_bgw!D1586</f>
        <v>-64.580799999996088</v>
      </c>
      <c r="E1586">
        <f>RS_wells_scenario_1_bgw!E1586-RS_wells_baseline_bgw!E1586</f>
        <v>0</v>
      </c>
      <c r="F1586">
        <f>RS_wells_scenario_1_bgw!F1586-RS_wells_baseline_bgw!F1586</f>
        <v>0</v>
      </c>
      <c r="G1586">
        <f>RS_wells_scenario_1_bgw!G1586-RS_wells_baseline_bgw!G1586</f>
        <v>0</v>
      </c>
      <c r="H1586" s="19">
        <f>RS_wells_scenario_1_bgw!H1586-RS_wells_baseline_bgw!H1586</f>
        <v>-1329068.0225000009</v>
      </c>
      <c r="I1586">
        <f>RS_wells_scenario_1_bgw!I1586-RS_wells_baseline_bgw!I1586</f>
        <v>-4641939.575000003</v>
      </c>
      <c r="J1586">
        <f>RS_wells_scenario_1_bgw!J1586-RS_wells_baseline_bgw!J1586</f>
        <v>432.94400000013411</v>
      </c>
      <c r="K1586">
        <f>RS_wells_scenario_1_bgw!K1586-RS_wells_baseline_bgw!K1586</f>
        <v>-65579.269999999553</v>
      </c>
      <c r="L1586">
        <f>RS_wells_scenario_1_bgw!L1586-RS_wells_baseline_bgw!L1586</f>
        <v>491.96220000000039</v>
      </c>
      <c r="M1586">
        <f>RS_wells_scenario_1_bgw!M1586-RS_wells_baseline_bgw!M1586</f>
        <v>0</v>
      </c>
      <c r="N1586">
        <f>RS_wells_scenario_1_bgw!N1586-RS_wells_baseline_bgw!N1586</f>
        <v>5501053.3390999958</v>
      </c>
      <c r="O1586">
        <v>10.145833333333334</v>
      </c>
      <c r="P1586">
        <f t="shared" si="243"/>
        <v>1983</v>
      </c>
      <c r="Q1586" s="2">
        <f t="shared" si="244"/>
        <v>30661.145833331735</v>
      </c>
      <c r="R1586">
        <f t="shared" si="245"/>
        <v>-156.47471618785789</v>
      </c>
      <c r="S1586">
        <f>I1586*$O1586/ref!$B$3</f>
        <v>-1081.1833166059275</v>
      </c>
      <c r="T1586">
        <f>K1586*$O1586/ref!$B$3</f>
        <v>-15.274479879285174</v>
      </c>
      <c r="U1586">
        <f>L1586*$O1586/ref!$B$3</f>
        <v>0.11458600751836556</v>
      </c>
      <c r="V1586">
        <f>N1586*$O1586/ref!$B$3</f>
        <v>1281.2849021185807</v>
      </c>
      <c r="W1586">
        <f t="shared" si="246"/>
        <v>12</v>
      </c>
      <c r="X1586" t="str">
        <f t="shared" si="247"/>
        <v>12 1983</v>
      </c>
      <c r="AB1586" s="1"/>
    </row>
    <row r="1587" spans="1:28" x14ac:dyDescent="0.3">
      <c r="A1587">
        <v>529</v>
      </c>
      <c r="B1587">
        <v>2</v>
      </c>
      <c r="C1587">
        <f>RS_wells_scenario_1_bgw!C1587-RS_wells_baseline_bgw!C1587</f>
        <v>1766345.8398000002</v>
      </c>
      <c r="D1587">
        <f>RS_wells_scenario_1_bgw!D1587-RS_wells_baseline_bgw!D1587</f>
        <v>-64.679299999959767</v>
      </c>
      <c r="E1587">
        <f>RS_wells_scenario_1_bgw!E1587-RS_wells_baseline_bgw!E1587</f>
        <v>0</v>
      </c>
      <c r="F1587">
        <f>RS_wells_scenario_1_bgw!F1587-RS_wells_baseline_bgw!F1587</f>
        <v>0</v>
      </c>
      <c r="G1587">
        <f>RS_wells_scenario_1_bgw!G1587-RS_wells_baseline_bgw!G1587</f>
        <v>0</v>
      </c>
      <c r="H1587" s="19">
        <f>RS_wells_scenario_1_bgw!H1587-RS_wells_baseline_bgw!H1587</f>
        <v>-1495635.1589000002</v>
      </c>
      <c r="I1587">
        <f>RS_wells_scenario_1_bgw!I1587-RS_wells_baseline_bgw!I1587</f>
        <v>-5022841.0970999897</v>
      </c>
      <c r="J1587">
        <f>RS_wells_scenario_1_bgw!J1587-RS_wells_baseline_bgw!J1587</f>
        <v>432.78289999999106</v>
      </c>
      <c r="K1587">
        <f>RS_wells_scenario_1_bgw!K1587-RS_wells_baseline_bgw!K1587</f>
        <v>-65579.269999999553</v>
      </c>
      <c r="L1587">
        <f>RS_wells_scenario_1_bgw!L1587-RS_wells_baseline_bgw!L1587</f>
        <v>492.08320000000003</v>
      </c>
      <c r="M1587">
        <f>RS_wells_scenario_1_bgw!M1587-RS_wells_baseline_bgw!M1587</f>
        <v>0</v>
      </c>
      <c r="N1587">
        <f>RS_wells_scenario_1_bgw!N1587-RS_wells_baseline_bgw!N1587</f>
        <v>5484091.4770999998</v>
      </c>
      <c r="O1587">
        <v>10.145833333333334</v>
      </c>
      <c r="P1587">
        <f t="shared" si="243"/>
        <v>1983</v>
      </c>
      <c r="Q1587" s="2">
        <f t="shared" si="244"/>
        <v>30671.291666665067</v>
      </c>
      <c r="R1587">
        <f t="shared" si="245"/>
        <v>-159.90209933562429</v>
      </c>
      <c r="S1587">
        <f>I1587*$O1587/ref!$B$3</f>
        <v>-1169.9014837234538</v>
      </c>
      <c r="T1587">
        <f>K1587*$O1587/ref!$B$3</f>
        <v>-15.274479879285174</v>
      </c>
      <c r="U1587">
        <f>L1587*$O1587/ref!$B$3</f>
        <v>0.11461419038873585</v>
      </c>
      <c r="V1587">
        <f>N1587*$O1587/ref!$B$3</f>
        <v>1277.3342082509278</v>
      </c>
      <c r="W1587">
        <f t="shared" si="246"/>
        <v>12</v>
      </c>
      <c r="X1587" t="str">
        <f t="shared" si="247"/>
        <v>12 1983</v>
      </c>
      <c r="AB1587" s="1"/>
    </row>
    <row r="1588" spans="1:28" x14ac:dyDescent="0.3">
      <c r="A1588">
        <v>529</v>
      </c>
      <c r="B1588">
        <v>3</v>
      </c>
      <c r="C1588">
        <f>RS_wells_scenario_1_bgw!C1588-RS_wells_baseline_bgw!C1588</f>
        <v>2103404.3817999959</v>
      </c>
      <c r="D1588">
        <f>RS_wells_scenario_1_bgw!D1588-RS_wells_baseline_bgw!D1588</f>
        <v>-64.767400000011548</v>
      </c>
      <c r="E1588">
        <f>RS_wells_scenario_1_bgw!E1588-RS_wells_baseline_bgw!E1588</f>
        <v>0</v>
      </c>
      <c r="F1588">
        <f>RS_wells_scenario_1_bgw!F1588-RS_wells_baseline_bgw!F1588</f>
        <v>0</v>
      </c>
      <c r="G1588">
        <f>RS_wells_scenario_1_bgw!G1588-RS_wells_baseline_bgw!G1588</f>
        <v>0</v>
      </c>
      <c r="H1588" s="19">
        <f>RS_wells_scenario_1_bgw!H1588-RS_wells_baseline_bgw!H1588</f>
        <v>-1045666.3361999989</v>
      </c>
      <c r="I1588">
        <f>RS_wells_scenario_1_bgw!I1588-RS_wells_baseline_bgw!I1588</f>
        <v>-4239484.3730000108</v>
      </c>
      <c r="J1588">
        <f>RS_wells_scenario_1_bgw!J1588-RS_wells_baseline_bgw!J1588</f>
        <v>433.12829999998212</v>
      </c>
      <c r="K1588">
        <f>RS_wells_scenario_1_bgw!K1588-RS_wells_baseline_bgw!K1588</f>
        <v>-65579.269999999553</v>
      </c>
      <c r="L1588">
        <f>RS_wells_scenario_1_bgw!L1588-RS_wells_baseline_bgw!L1588</f>
        <v>491.94270000000006</v>
      </c>
      <c r="M1588">
        <f>RS_wells_scenario_1_bgw!M1588-RS_wells_baseline_bgw!M1588</f>
        <v>0</v>
      </c>
      <c r="N1588">
        <f>RS_wells_scenario_1_bgw!N1588-RS_wells_baseline_bgw!N1588</f>
        <v>5411683.7338999957</v>
      </c>
      <c r="O1588">
        <v>10.145833333333334</v>
      </c>
      <c r="P1588">
        <f t="shared" si="243"/>
        <v>1983</v>
      </c>
      <c r="Q1588" s="2">
        <f t="shared" si="244"/>
        <v>30681.437499998399</v>
      </c>
      <c r="R1588">
        <f t="shared" si="245"/>
        <v>-147.93470950973642</v>
      </c>
      <c r="S1588">
        <f>I1588*$O1588/ref!$B$3</f>
        <v>-987.44494645843156</v>
      </c>
      <c r="T1588">
        <f>K1588*$O1588/ref!$B$3</f>
        <v>-15.274479879285174</v>
      </c>
      <c r="U1588">
        <f>L1588*$O1588/ref!$B$3</f>
        <v>0.11458146565082647</v>
      </c>
      <c r="V1588">
        <f>N1588*$O1588/ref!$B$3</f>
        <v>1260.4692657681446</v>
      </c>
      <c r="W1588">
        <f t="shared" si="246"/>
        <v>12</v>
      </c>
      <c r="X1588" t="str">
        <f t="shared" si="247"/>
        <v>12 1983</v>
      </c>
      <c r="AB1588" s="1"/>
    </row>
    <row r="1589" spans="1:28" x14ac:dyDescent="0.3">
      <c r="A1589">
        <v>530</v>
      </c>
      <c r="B1589">
        <v>1</v>
      </c>
      <c r="C1589">
        <f>RS_wells_scenario_1_bgw!C1589-RS_wells_baseline_bgw!C1589</f>
        <v>2751178.5755000114</v>
      </c>
      <c r="D1589">
        <f>RS_wells_scenario_1_bgw!D1589-RS_wells_baseline_bgw!D1589</f>
        <v>-64.825299999967683</v>
      </c>
      <c r="E1589">
        <f>RS_wells_scenario_1_bgw!E1589-RS_wells_baseline_bgw!E1589</f>
        <v>0</v>
      </c>
      <c r="F1589">
        <f>RS_wells_scenario_1_bgw!F1589-RS_wells_baseline_bgw!F1589</f>
        <v>0</v>
      </c>
      <c r="G1589">
        <f>RS_wells_scenario_1_bgw!G1589-RS_wells_baseline_bgw!G1589</f>
        <v>0</v>
      </c>
      <c r="H1589" s="19">
        <f>RS_wells_scenario_1_bgw!H1589-RS_wells_baseline_bgw!H1589</f>
        <v>-642042.77829999477</v>
      </c>
      <c r="I1589">
        <f>RS_wells_scenario_1_bgw!I1589-RS_wells_baseline_bgw!I1589</f>
        <v>-3725636.873800002</v>
      </c>
      <c r="J1589">
        <f>RS_wells_scenario_1_bgw!J1589-RS_wells_baseline_bgw!J1589</f>
        <v>433.74899999983609</v>
      </c>
      <c r="K1589">
        <f>RS_wells_scenario_1_bgw!K1589-RS_wells_baseline_bgw!K1589</f>
        <v>-68953.260000001639</v>
      </c>
      <c r="L1589">
        <f>RS_wells_scenario_1_bgw!L1589-RS_wells_baseline_bgw!L1589</f>
        <v>696006.12959999964</v>
      </c>
      <c r="M1589">
        <f>RS_wells_scenario_1_bgw!M1589-RS_wells_baseline_bgw!M1589</f>
        <v>0</v>
      </c>
      <c r="N1589">
        <f>RS_wells_scenario_1_bgw!N1589-RS_wells_baseline_bgw!N1589</f>
        <v>5209419.5177000016</v>
      </c>
      <c r="O1589">
        <v>10.145833333333334</v>
      </c>
      <c r="P1589">
        <f t="shared" si="243"/>
        <v>1984</v>
      </c>
      <c r="Q1589" s="2">
        <f t="shared" si="244"/>
        <v>30691.583333331731</v>
      </c>
      <c r="R1589">
        <f t="shared" si="245"/>
        <v>-134.0541190378006</v>
      </c>
      <c r="S1589">
        <f>I1589*$O1589/ref!$B$3</f>
        <v>-867.76149637501965</v>
      </c>
      <c r="T1589">
        <f>K1589*$O1589/ref!$B$3</f>
        <v>-16.060337092516452</v>
      </c>
      <c r="U1589">
        <f>L1589*$O1589/ref!$B$3</f>
        <v>162.11116138429745</v>
      </c>
      <c r="V1589">
        <f>N1589*$O1589/ref!$B$3</f>
        <v>1213.3586361340206</v>
      </c>
      <c r="W1589">
        <f t="shared" si="246"/>
        <v>1</v>
      </c>
      <c r="X1589" t="str">
        <f t="shared" si="247"/>
        <v>1 1984</v>
      </c>
      <c r="AB1589" s="1"/>
    </row>
    <row r="1590" spans="1:28" x14ac:dyDescent="0.3">
      <c r="A1590">
        <v>530</v>
      </c>
      <c r="B1590">
        <v>2</v>
      </c>
      <c r="C1590">
        <f>RS_wells_scenario_1_bgw!C1590-RS_wells_baseline_bgw!C1590</f>
        <v>2899542.3525999933</v>
      </c>
      <c r="D1590">
        <f>RS_wells_scenario_1_bgw!D1590-RS_wells_baseline_bgw!D1590</f>
        <v>-64.216399999975692</v>
      </c>
      <c r="E1590">
        <f>RS_wells_scenario_1_bgw!E1590-RS_wells_baseline_bgw!E1590</f>
        <v>0</v>
      </c>
      <c r="F1590">
        <f>RS_wells_scenario_1_bgw!F1590-RS_wells_baseline_bgw!F1590</f>
        <v>0</v>
      </c>
      <c r="G1590">
        <f>RS_wells_scenario_1_bgw!G1590-RS_wells_baseline_bgw!G1590</f>
        <v>0</v>
      </c>
      <c r="H1590" s="19">
        <f>RS_wells_scenario_1_bgw!H1590-RS_wells_baseline_bgw!H1590</f>
        <v>-570717.1481000036</v>
      </c>
      <c r="I1590">
        <f>RS_wells_scenario_1_bgw!I1590-RS_wells_baseline_bgw!I1590</f>
        <v>-3279496.1444000006</v>
      </c>
      <c r="J1590">
        <f>RS_wells_scenario_1_bgw!J1590-RS_wells_baseline_bgw!J1590</f>
        <v>435.33319999929518</v>
      </c>
      <c r="K1590">
        <f>RS_wells_scenario_1_bgw!K1590-RS_wells_baseline_bgw!K1590</f>
        <v>-68953.260000001639</v>
      </c>
      <c r="L1590">
        <f>RS_wells_scenario_1_bgw!L1590-RS_wells_baseline_bgw!L1590</f>
        <v>688447.49660000019</v>
      </c>
      <c r="M1590">
        <f>RS_wells_scenario_1_bgw!M1590-RS_wells_baseline_bgw!M1590</f>
        <v>0</v>
      </c>
      <c r="N1590">
        <f>RS_wells_scenario_1_bgw!N1590-RS_wells_baseline_bgw!N1590</f>
        <v>5039004.0810000002</v>
      </c>
      <c r="O1590">
        <v>10.145833333333334</v>
      </c>
      <c r="P1590">
        <f t="shared" si="243"/>
        <v>1984</v>
      </c>
      <c r="Q1590" s="2">
        <f t="shared" si="244"/>
        <v>30701.729166665064</v>
      </c>
      <c r="R1590">
        <f t="shared" si="245"/>
        <v>-128.51595026575038</v>
      </c>
      <c r="S1590">
        <f>I1590*$O1590/ref!$B$3</f>
        <v>-763.84805551863349</v>
      </c>
      <c r="T1590">
        <f>K1590*$O1590/ref!$B$3</f>
        <v>-16.060337092516452</v>
      </c>
      <c r="U1590">
        <f>L1590*$O1590/ref!$B$3</f>
        <v>160.35063267341985</v>
      </c>
      <c r="V1590">
        <f>N1590*$O1590/ref!$B$3</f>
        <v>1173.666105872647</v>
      </c>
      <c r="W1590">
        <f t="shared" si="246"/>
        <v>1</v>
      </c>
      <c r="X1590" t="str">
        <f t="shared" si="247"/>
        <v>1 1984</v>
      </c>
      <c r="AB1590" s="1"/>
    </row>
    <row r="1591" spans="1:28" x14ac:dyDescent="0.3">
      <c r="A1591">
        <v>530</v>
      </c>
      <c r="B1591">
        <v>3</v>
      </c>
      <c r="C1591">
        <f>RS_wells_scenario_1_bgw!C1591-RS_wells_baseline_bgw!C1591</f>
        <v>3040531.3131000102</v>
      </c>
      <c r="D1591">
        <f>RS_wells_scenario_1_bgw!D1591-RS_wells_baseline_bgw!D1591</f>
        <v>-64.312800000014249</v>
      </c>
      <c r="E1591">
        <f>RS_wells_scenario_1_bgw!E1591-RS_wells_baseline_bgw!E1591</f>
        <v>0</v>
      </c>
      <c r="F1591">
        <f>RS_wells_scenario_1_bgw!F1591-RS_wells_baseline_bgw!F1591</f>
        <v>0</v>
      </c>
      <c r="G1591">
        <f>RS_wells_scenario_1_bgw!G1591-RS_wells_baseline_bgw!G1591</f>
        <v>0</v>
      </c>
      <c r="H1591" s="19">
        <f>RS_wells_scenario_1_bgw!H1591-RS_wells_baseline_bgw!H1591</f>
        <v>-470214.41359999776</v>
      </c>
      <c r="I1591">
        <f>RS_wells_scenario_1_bgw!I1591-RS_wells_baseline_bgw!I1591</f>
        <v>-2978259.3658000007</v>
      </c>
      <c r="J1591">
        <f>RS_wells_scenario_1_bgw!J1591-RS_wells_baseline_bgw!J1591</f>
        <v>436.44639999978244</v>
      </c>
      <c r="K1591">
        <f>RS_wells_scenario_1_bgw!K1591-RS_wells_baseline_bgw!K1591</f>
        <v>-68953.260000001639</v>
      </c>
      <c r="L1591">
        <f>RS_wells_scenario_1_bgw!L1591-RS_wells_baseline_bgw!L1591</f>
        <v>682004.07949999906</v>
      </c>
      <c r="M1591">
        <f>RS_wells_scenario_1_bgw!M1591-RS_wells_baseline_bgw!M1591</f>
        <v>0</v>
      </c>
      <c r="N1591">
        <f>RS_wells_scenario_1_bgw!N1591-RS_wells_baseline_bgw!N1591</f>
        <v>4942350.8642999977</v>
      </c>
      <c r="O1591">
        <v>10.145833333333334</v>
      </c>
      <c r="P1591">
        <f t="shared" si="243"/>
        <v>1984</v>
      </c>
      <c r="Q1591" s="2">
        <f t="shared" si="244"/>
        <v>30711.874999998396</v>
      </c>
      <c r="R1591">
        <f t="shared" si="245"/>
        <v>-123.99920453379141</v>
      </c>
      <c r="S1591">
        <f>I1591*$O1591/ref!$B$3</f>
        <v>-693.68510442713136</v>
      </c>
      <c r="T1591">
        <f>K1591*$O1591/ref!$B$3</f>
        <v>-16.060337092516452</v>
      </c>
      <c r="U1591">
        <f>L1591*$O1591/ref!$B$3</f>
        <v>158.8498559058863</v>
      </c>
      <c r="V1591">
        <f>N1591*$O1591/ref!$B$3</f>
        <v>1151.1539977971472</v>
      </c>
      <c r="W1591">
        <f t="shared" si="246"/>
        <v>1</v>
      </c>
      <c r="X1591" t="str">
        <f t="shared" si="247"/>
        <v>1 1984</v>
      </c>
      <c r="AB1591" s="1"/>
    </row>
    <row r="1592" spans="1:28" x14ac:dyDescent="0.3">
      <c r="A1592">
        <v>531</v>
      </c>
      <c r="B1592">
        <v>1</v>
      </c>
      <c r="C1592">
        <f>RS_wells_scenario_1_bgw!C1592-RS_wells_baseline_bgw!C1592</f>
        <v>4314437.5966999978</v>
      </c>
      <c r="D1592">
        <f>RS_wells_scenario_1_bgw!D1592-RS_wells_baseline_bgw!D1592</f>
        <v>-64.404600000008941</v>
      </c>
      <c r="E1592">
        <f>RS_wells_scenario_1_bgw!E1592-RS_wells_baseline_bgw!E1592</f>
        <v>0</v>
      </c>
      <c r="F1592">
        <f>RS_wells_scenario_1_bgw!F1592-RS_wells_baseline_bgw!F1592</f>
        <v>0</v>
      </c>
      <c r="G1592">
        <f>RS_wells_scenario_1_bgw!G1592-RS_wells_baseline_bgw!G1592</f>
        <v>0</v>
      </c>
      <c r="H1592" s="19">
        <f>RS_wells_scenario_1_bgw!H1592-RS_wells_baseline_bgw!H1592</f>
        <v>-147213.62669999897</v>
      </c>
      <c r="I1592">
        <f>RS_wells_scenario_1_bgw!I1592-RS_wells_baseline_bgw!I1592</f>
        <v>-2484549.0203999951</v>
      </c>
      <c r="J1592">
        <f>RS_wells_scenario_1_bgw!J1592-RS_wells_baseline_bgw!J1592</f>
        <v>437.63530000019819</v>
      </c>
      <c r="K1592">
        <f>RS_wells_scenario_1_bgw!K1592-RS_wells_baseline_bgw!K1592</f>
        <v>-68953.260000001639</v>
      </c>
      <c r="L1592">
        <f>RS_wells_scenario_1_bgw!L1592-RS_wells_baseline_bgw!L1592</f>
        <v>1797764.6779000014</v>
      </c>
      <c r="M1592">
        <f>RS_wells_scenario_1_bgw!M1592-RS_wells_baseline_bgw!M1592</f>
        <v>0</v>
      </c>
      <c r="N1592">
        <f>RS_wells_scenario_1_bgw!N1592-RS_wells_baseline_bgw!N1592</f>
        <v>4660372.3090999946</v>
      </c>
      <c r="O1592">
        <v>10.145833333333334</v>
      </c>
      <c r="P1592">
        <f t="shared" si="243"/>
        <v>1984</v>
      </c>
      <c r="Q1592" s="2">
        <f t="shared" si="244"/>
        <v>30722.020833331728</v>
      </c>
      <c r="R1592">
        <f t="shared" si="245"/>
        <v>-110.13942579152334</v>
      </c>
      <c r="S1592">
        <f>I1592*$O1592/ref!$B$3</f>
        <v>-578.69192537821289</v>
      </c>
      <c r="T1592">
        <f>K1592*$O1592/ref!$B$3</f>
        <v>-16.060337092516452</v>
      </c>
      <c r="U1592">
        <f>L1592*$O1592/ref!$B$3</f>
        <v>418.72866837757346</v>
      </c>
      <c r="V1592">
        <f>N1592*$O1592/ref!$B$3</f>
        <v>1085.4766005374281</v>
      </c>
      <c r="W1592">
        <f t="shared" si="246"/>
        <v>2</v>
      </c>
      <c r="X1592" t="str">
        <f t="shared" si="247"/>
        <v>2 1984</v>
      </c>
      <c r="AB1592" s="1"/>
    </row>
    <row r="1593" spans="1:28" x14ac:dyDescent="0.3">
      <c r="A1593">
        <v>531</v>
      </c>
      <c r="B1593">
        <v>2</v>
      </c>
      <c r="C1593">
        <f>RS_wells_scenario_1_bgw!C1593-RS_wells_baseline_bgw!C1593</f>
        <v>4064771.8394000083</v>
      </c>
      <c r="D1593">
        <f>RS_wells_scenario_1_bgw!D1593-RS_wells_baseline_bgw!D1593</f>
        <v>-64.520199999969918</v>
      </c>
      <c r="E1593">
        <f>RS_wells_scenario_1_bgw!E1593-RS_wells_baseline_bgw!E1593</f>
        <v>0</v>
      </c>
      <c r="F1593">
        <f>RS_wells_scenario_1_bgw!F1593-RS_wells_baseline_bgw!F1593</f>
        <v>0</v>
      </c>
      <c r="G1593">
        <f>RS_wells_scenario_1_bgw!G1593-RS_wells_baseline_bgw!G1593</f>
        <v>0</v>
      </c>
      <c r="H1593" s="19">
        <f>RS_wells_scenario_1_bgw!H1593-RS_wells_baseline_bgw!H1593</f>
        <v>278019.15949999541</v>
      </c>
      <c r="I1593">
        <f>RS_wells_scenario_1_bgw!I1593-RS_wells_baseline_bgw!I1593</f>
        <v>-2126117.9843000025</v>
      </c>
      <c r="J1593">
        <f>RS_wells_scenario_1_bgw!J1593-RS_wells_baseline_bgw!J1593</f>
        <v>438.98429999966174</v>
      </c>
      <c r="K1593">
        <f>RS_wells_scenario_1_bgw!K1593-RS_wells_baseline_bgw!K1593</f>
        <v>-68953.260000001639</v>
      </c>
      <c r="L1593">
        <f>RS_wells_scenario_1_bgw!L1593-RS_wells_baseline_bgw!L1593</f>
        <v>1776751.4284000024</v>
      </c>
      <c r="M1593">
        <f>RS_wells_scenario_1_bgw!M1593-RS_wells_baseline_bgw!M1593</f>
        <v>0</v>
      </c>
      <c r="N1593">
        <f>RS_wells_scenario_1_bgw!N1593-RS_wells_baseline_bgw!N1593</f>
        <v>4472714.9780999944</v>
      </c>
      <c r="O1593">
        <v>10.145833333333334</v>
      </c>
      <c r="P1593">
        <f t="shared" si="243"/>
        <v>1984</v>
      </c>
      <c r="Q1593" s="2">
        <f t="shared" si="244"/>
        <v>30732.16666666506</v>
      </c>
      <c r="R1593">
        <f t="shared" si="245"/>
        <v>-96.098415088201577</v>
      </c>
      <c r="S1593">
        <f>I1593*$O1593/ref!$B$3</f>
        <v>-495.20750036066215</v>
      </c>
      <c r="T1593">
        <f>K1593*$O1593/ref!$B$3</f>
        <v>-16.060337092516452</v>
      </c>
      <c r="U1593">
        <f>L1593*$O1593/ref!$B$3</f>
        <v>413.8343403881625</v>
      </c>
      <c r="V1593">
        <f>N1593*$O1593/ref!$B$3</f>
        <v>1041.7681523256701</v>
      </c>
      <c r="W1593">
        <f t="shared" si="246"/>
        <v>2</v>
      </c>
      <c r="X1593" t="str">
        <f t="shared" si="247"/>
        <v>2 1984</v>
      </c>
      <c r="AB1593" s="1"/>
    </row>
    <row r="1594" spans="1:28" x14ac:dyDescent="0.3">
      <c r="A1594">
        <v>531</v>
      </c>
      <c r="B1594">
        <v>3</v>
      </c>
      <c r="C1594">
        <f>RS_wells_scenario_1_bgw!C1594-RS_wells_baseline_bgw!C1594</f>
        <v>3878213.8779000044</v>
      </c>
      <c r="D1594">
        <f>RS_wells_scenario_1_bgw!D1594-RS_wells_baseline_bgw!D1594</f>
        <v>-64.659000000043306</v>
      </c>
      <c r="E1594">
        <f>RS_wells_scenario_1_bgw!E1594-RS_wells_baseline_bgw!E1594</f>
        <v>0</v>
      </c>
      <c r="F1594">
        <f>RS_wells_scenario_1_bgw!F1594-RS_wells_baseline_bgw!F1594</f>
        <v>0</v>
      </c>
      <c r="G1594">
        <f>RS_wells_scenario_1_bgw!G1594-RS_wells_baseline_bgw!G1594</f>
        <v>0</v>
      </c>
      <c r="H1594" s="19">
        <f>RS_wells_scenario_1_bgw!H1594-RS_wells_baseline_bgw!H1594</f>
        <v>387105.95549999923</v>
      </c>
      <c r="I1594">
        <f>RS_wells_scenario_1_bgw!I1594-RS_wells_baseline_bgw!I1594</f>
        <v>-1775503.1374000013</v>
      </c>
      <c r="J1594">
        <f>RS_wells_scenario_1_bgw!J1594-RS_wells_baseline_bgw!J1594</f>
        <v>440.4676000000909</v>
      </c>
      <c r="K1594">
        <f>RS_wells_scenario_1_bgw!K1594-RS_wells_baseline_bgw!K1594</f>
        <v>-68953.260000001639</v>
      </c>
      <c r="L1594">
        <f>RS_wells_scenario_1_bgw!L1594-RS_wells_baseline_bgw!L1594</f>
        <v>1763975.7181999981</v>
      </c>
      <c r="M1594">
        <f>RS_wells_scenario_1_bgw!M1594-RS_wells_baseline_bgw!M1594</f>
        <v>0</v>
      </c>
      <c r="N1594">
        <f>RS_wells_scenario_1_bgw!N1594-RS_wells_baseline_bgw!N1594</f>
        <v>4393717.4846000075</v>
      </c>
      <c r="O1594">
        <v>10.145833333333334</v>
      </c>
      <c r="P1594">
        <f t="shared" si="243"/>
        <v>1984</v>
      </c>
      <c r="Q1594" s="2">
        <f t="shared" si="244"/>
        <v>30742.312499998392</v>
      </c>
      <c r="R1594">
        <f t="shared" si="245"/>
        <v>-91.789496657503051</v>
      </c>
      <c r="S1594">
        <f>I1594*$O1594/ref!$B$3</f>
        <v>-413.5435930870259</v>
      </c>
      <c r="T1594">
        <f>K1594*$O1594/ref!$B$3</f>
        <v>-16.060337092516452</v>
      </c>
      <c r="U1594">
        <f>L1594*$O1594/ref!$B$3</f>
        <v>410.85866944224398</v>
      </c>
      <c r="V1594">
        <f>N1594*$O1594/ref!$B$3</f>
        <v>1023.3683496901801</v>
      </c>
      <c r="W1594">
        <f t="shared" si="246"/>
        <v>2</v>
      </c>
      <c r="X1594" t="str">
        <f t="shared" si="247"/>
        <v>2 1984</v>
      </c>
      <c r="AB1594" s="1"/>
    </row>
    <row r="1595" spans="1:28" x14ac:dyDescent="0.3">
      <c r="A1595">
        <v>532</v>
      </c>
      <c r="B1595">
        <v>1</v>
      </c>
      <c r="C1595">
        <f>RS_wells_scenario_1_bgw!C1595-RS_wells_baseline_bgw!C1595</f>
        <v>-99771.68350000307</v>
      </c>
      <c r="D1595">
        <f>RS_wells_scenario_1_bgw!D1595-RS_wells_baseline_bgw!D1595</f>
        <v>-64.852100000018254</v>
      </c>
      <c r="E1595">
        <f>RS_wells_scenario_1_bgw!E1595-RS_wells_baseline_bgw!E1595</f>
        <v>0</v>
      </c>
      <c r="F1595">
        <f>RS_wells_scenario_1_bgw!F1595-RS_wells_baseline_bgw!F1595</f>
        <v>0</v>
      </c>
      <c r="G1595">
        <f>RS_wells_scenario_1_bgw!G1595-RS_wells_baseline_bgw!G1595</f>
        <v>0</v>
      </c>
      <c r="H1595" s="19">
        <f>RS_wells_scenario_1_bgw!H1595-RS_wells_baseline_bgw!H1595</f>
        <v>-1221599.0762999952</v>
      </c>
      <c r="I1595">
        <f>RS_wells_scenario_1_bgw!I1595-RS_wells_baseline_bgw!I1595</f>
        <v>-5916892.2077000141</v>
      </c>
      <c r="J1595">
        <f>RS_wells_scenario_1_bgw!J1595-RS_wells_baseline_bgw!J1595</f>
        <v>442.19199999980628</v>
      </c>
      <c r="K1595">
        <f>RS_wells_scenario_1_bgw!K1595-RS_wells_baseline_bgw!K1595</f>
        <v>-68953.260000001639</v>
      </c>
      <c r="L1595">
        <f>RS_wells_scenario_1_bgw!L1595-RS_wells_baseline_bgw!L1595</f>
        <v>297.64020000000892</v>
      </c>
      <c r="M1595">
        <f>RS_wells_scenario_1_bgw!M1595-RS_wells_baseline_bgw!M1595</f>
        <v>0</v>
      </c>
      <c r="N1595">
        <f>RS_wells_scenario_1_bgw!N1595-RS_wells_baseline_bgw!N1595</f>
        <v>4688091.9186999947</v>
      </c>
      <c r="O1595">
        <v>10.145833333333334</v>
      </c>
      <c r="P1595">
        <f t="shared" si="243"/>
        <v>1984</v>
      </c>
      <c r="Q1595" s="2">
        <f t="shared" si="244"/>
        <v>30752.458333331724</v>
      </c>
      <c r="R1595">
        <f t="shared" si="245"/>
        <v>-135.38810985108796</v>
      </c>
      <c r="S1595">
        <f>I1595*$O1595/ref!$B$3</f>
        <v>-1378.1405461575541</v>
      </c>
      <c r="T1595">
        <f>K1595*$O1595/ref!$B$3</f>
        <v>-16.060337092516452</v>
      </c>
      <c r="U1595">
        <f>L1595*$O1595/ref!$B$3</f>
        <v>6.9325249368688946E-2</v>
      </c>
      <c r="V1595">
        <f>N1595*$O1595/ref!$B$3</f>
        <v>1091.9329490008502</v>
      </c>
      <c r="W1595">
        <f t="shared" si="246"/>
        <v>3</v>
      </c>
      <c r="X1595" t="str">
        <f t="shared" si="247"/>
        <v>3 1984</v>
      </c>
      <c r="AB1595" s="1"/>
    </row>
    <row r="1596" spans="1:28" x14ac:dyDescent="0.3">
      <c r="A1596">
        <v>532</v>
      </c>
      <c r="B1596">
        <v>2</v>
      </c>
      <c r="C1596">
        <f>RS_wells_scenario_1_bgw!C1596-RS_wells_baseline_bgw!C1596</f>
        <v>-101248.43100000173</v>
      </c>
      <c r="D1596">
        <f>RS_wells_scenario_1_bgw!D1596-RS_wells_baseline_bgw!D1596</f>
        <v>-63.771000000007916</v>
      </c>
      <c r="E1596">
        <f>RS_wells_scenario_1_bgw!E1596-RS_wells_baseline_bgw!E1596</f>
        <v>0</v>
      </c>
      <c r="F1596">
        <f>RS_wells_scenario_1_bgw!F1596-RS_wells_baseline_bgw!F1596</f>
        <v>0</v>
      </c>
      <c r="G1596">
        <f>RS_wells_scenario_1_bgw!G1596-RS_wells_baseline_bgw!G1596</f>
        <v>0</v>
      </c>
      <c r="H1596" s="19">
        <f>RS_wells_scenario_1_bgw!H1596-RS_wells_baseline_bgw!H1596</f>
        <v>-928043.82389999926</v>
      </c>
      <c r="I1596">
        <f>RS_wells_scenario_1_bgw!I1596-RS_wells_baseline_bgw!I1596</f>
        <v>-5820072.8905000091</v>
      </c>
      <c r="J1596">
        <f>RS_wells_scenario_1_bgw!J1596-RS_wells_baseline_bgw!J1596</f>
        <v>445.27060000039637</v>
      </c>
      <c r="K1596">
        <f>RS_wells_scenario_1_bgw!K1596-RS_wells_baseline_bgw!K1596</f>
        <v>-68953.260000001639</v>
      </c>
      <c r="L1596">
        <f>RS_wells_scenario_1_bgw!L1596-RS_wells_baseline_bgw!L1596</f>
        <v>302.16799999999057</v>
      </c>
      <c r="M1596">
        <f>RS_wells_scenario_1_bgw!M1596-RS_wells_baseline_bgw!M1596</f>
        <v>0</v>
      </c>
      <c r="N1596">
        <f>RS_wells_scenario_1_bgw!N1596-RS_wells_baseline_bgw!N1596</f>
        <v>4837318.8817000091</v>
      </c>
      <c r="O1596">
        <v>10.145833333333334</v>
      </c>
      <c r="P1596">
        <f t="shared" si="243"/>
        <v>1984</v>
      </c>
      <c r="Q1596" s="2">
        <f t="shared" si="244"/>
        <v>30762.604166665056</v>
      </c>
      <c r="R1596">
        <f t="shared" si="245"/>
        <v>-132.08161983046983</v>
      </c>
      <c r="S1596">
        <f>I1596*$O1596/ref!$B$3</f>
        <v>-1355.5897505708144</v>
      </c>
      <c r="T1596">
        <f>K1596*$O1596/ref!$B$3</f>
        <v>-16.060337092516452</v>
      </c>
      <c r="U1596">
        <f>L1596*$O1596/ref!$B$3</f>
        <v>7.0379847719618263E-2</v>
      </c>
      <c r="V1596">
        <f>N1596*$O1596/ref!$B$3</f>
        <v>1126.6903387032753</v>
      </c>
      <c r="W1596">
        <f t="shared" si="246"/>
        <v>3</v>
      </c>
      <c r="X1596" t="str">
        <f t="shared" si="247"/>
        <v>3 1984</v>
      </c>
      <c r="AB1596" s="1"/>
    </row>
    <row r="1597" spans="1:28" x14ac:dyDescent="0.3">
      <c r="A1597">
        <v>532</v>
      </c>
      <c r="B1597">
        <v>3</v>
      </c>
      <c r="C1597">
        <f>RS_wells_scenario_1_bgw!C1597-RS_wells_baseline_bgw!C1597</f>
        <v>-62478.148499999195</v>
      </c>
      <c r="D1597">
        <f>RS_wells_scenario_1_bgw!D1597-RS_wells_baseline_bgw!D1597</f>
        <v>-64.087999999988824</v>
      </c>
      <c r="E1597">
        <f>RS_wells_scenario_1_bgw!E1597-RS_wells_baseline_bgw!E1597</f>
        <v>0</v>
      </c>
      <c r="F1597">
        <f>RS_wells_scenario_1_bgw!F1597-RS_wells_baseline_bgw!F1597</f>
        <v>0</v>
      </c>
      <c r="G1597">
        <f>RS_wells_scenario_1_bgw!G1597-RS_wells_baseline_bgw!G1597</f>
        <v>0</v>
      </c>
      <c r="H1597" s="19">
        <f>RS_wells_scenario_1_bgw!H1597-RS_wells_baseline_bgw!H1597</f>
        <v>-720169.98129999638</v>
      </c>
      <c r="I1597">
        <f>RS_wells_scenario_1_bgw!I1597-RS_wells_baseline_bgw!I1597</f>
        <v>-5684586.2580000162</v>
      </c>
      <c r="J1597">
        <f>RS_wells_scenario_1_bgw!J1597-RS_wells_baseline_bgw!J1597</f>
        <v>447.02240000013262</v>
      </c>
      <c r="K1597">
        <f>RS_wells_scenario_1_bgw!K1597-RS_wells_baseline_bgw!K1597</f>
        <v>-68953.260000001639</v>
      </c>
      <c r="L1597">
        <f>RS_wells_scenario_1_bgw!L1597-RS_wells_baseline_bgw!L1597</f>
        <v>305.95320000000356</v>
      </c>
      <c r="M1597">
        <f>RS_wells_scenario_1_bgw!M1597-RS_wells_baseline_bgw!M1597</f>
        <v>0</v>
      </c>
      <c r="N1597">
        <f>RS_wells_scenario_1_bgw!N1597-RS_wells_baseline_bgw!N1597</f>
        <v>4911503.9460999966</v>
      </c>
      <c r="O1597">
        <v>10.145833333333334</v>
      </c>
      <c r="P1597">
        <f t="shared" si="243"/>
        <v>1984</v>
      </c>
      <c r="Q1597" s="2">
        <f t="shared" si="244"/>
        <v>30772.749999998388</v>
      </c>
      <c r="R1597">
        <f t="shared" si="245"/>
        <v>-129.01887577090477</v>
      </c>
      <c r="S1597">
        <f>I1597*$O1597/ref!$B$3</f>
        <v>-1324.0327075901096</v>
      </c>
      <c r="T1597">
        <f>K1597*$O1597/ref!$B$3</f>
        <v>-16.060337092516452</v>
      </c>
      <c r="U1597">
        <f>L1597*$O1597/ref!$B$3</f>
        <v>7.1261482438017359E-2</v>
      </c>
      <c r="V1597">
        <f>N1597*$O1597/ref!$B$3</f>
        <v>1143.9692482355269</v>
      </c>
      <c r="W1597">
        <f t="shared" si="246"/>
        <v>3</v>
      </c>
      <c r="X1597" t="str">
        <f t="shared" si="247"/>
        <v>3 1984</v>
      </c>
      <c r="AB1597" s="1"/>
    </row>
    <row r="1598" spans="1:28" x14ac:dyDescent="0.3">
      <c r="A1598">
        <v>533</v>
      </c>
      <c r="B1598">
        <v>1</v>
      </c>
      <c r="C1598">
        <f>RS_wells_scenario_1_bgw!C1598-RS_wells_baseline_bgw!C1598</f>
        <v>-1037093.8880000003</v>
      </c>
      <c r="D1598">
        <f>RS_wells_scenario_1_bgw!D1598-RS_wells_baseline_bgw!D1598</f>
        <v>-64.325000000011642</v>
      </c>
      <c r="E1598">
        <f>RS_wells_scenario_1_bgw!E1598-RS_wells_baseline_bgw!E1598</f>
        <v>-1411133.9499999993</v>
      </c>
      <c r="F1598">
        <f>RS_wells_scenario_1_bgw!F1598-RS_wells_baseline_bgw!F1598</f>
        <v>0</v>
      </c>
      <c r="G1598">
        <f>RS_wells_scenario_1_bgw!G1598-RS_wells_baseline_bgw!G1598</f>
        <v>0</v>
      </c>
      <c r="H1598" s="19">
        <f>RS_wells_scenario_1_bgw!H1598-RS_wells_baseline_bgw!H1598</f>
        <v>-641032.48729999363</v>
      </c>
      <c r="I1598">
        <f>RS_wells_scenario_1_bgw!I1598-RS_wells_baseline_bgw!I1598</f>
        <v>-113648.4197999835</v>
      </c>
      <c r="J1598">
        <f>RS_wells_scenario_1_bgw!J1598-RS_wells_baseline_bgw!J1598</f>
        <v>448.90990000031888</v>
      </c>
      <c r="K1598">
        <f>RS_wells_scenario_1_bgw!K1598-RS_wells_baseline_bgw!K1598</f>
        <v>-8011439.5100000054</v>
      </c>
      <c r="L1598">
        <f>RS_wells_scenario_1_bgw!L1598-RS_wells_baseline_bgw!L1598</f>
        <v>123.38060000003316</v>
      </c>
      <c r="M1598">
        <f>RS_wells_scenario_1_bgw!M1598-RS_wells_baseline_bgw!M1598</f>
        <v>0</v>
      </c>
      <c r="N1598">
        <f>RS_wells_scenario_1_bgw!N1598-RS_wells_baseline_bgw!N1598</f>
        <v>5038284.3428999931</v>
      </c>
      <c r="O1598">
        <v>10.145833333333334</v>
      </c>
      <c r="P1598">
        <f t="shared" si="243"/>
        <v>1984</v>
      </c>
      <c r="Q1598" s="2">
        <f t="shared" si="244"/>
        <v>30782.89583333172</v>
      </c>
      <c r="R1598">
        <f t="shared" si="245"/>
        <v>-130.11035120733075</v>
      </c>
      <c r="S1598">
        <f>I1598*$O1598/ref!$B$3</f>
        <v>-26.47056762826751</v>
      </c>
      <c r="T1598">
        <f>K1598*$O1598/ref!$B$3</f>
        <v>-1865.9947205817659</v>
      </c>
      <c r="U1598">
        <f>L1598*$O1598/ref!$B$3</f>
        <v>2.8737350876193828E-2</v>
      </c>
      <c r="V1598">
        <f>N1598*$O1598/ref!$B$3</f>
        <v>1173.4984671489024</v>
      </c>
      <c r="W1598">
        <f t="shared" si="246"/>
        <v>4</v>
      </c>
      <c r="X1598" t="str">
        <f t="shared" si="247"/>
        <v>4 1984</v>
      </c>
      <c r="AB1598" s="1"/>
    </row>
    <row r="1599" spans="1:28" x14ac:dyDescent="0.3">
      <c r="A1599">
        <v>533</v>
      </c>
      <c r="B1599">
        <v>2</v>
      </c>
      <c r="C1599">
        <f>RS_wells_scenario_1_bgw!C1599-RS_wells_baseline_bgw!C1599</f>
        <v>-796833.23990000039</v>
      </c>
      <c r="D1599">
        <f>RS_wells_scenario_1_bgw!D1599-RS_wells_baseline_bgw!D1599</f>
        <v>-64.65659999998752</v>
      </c>
      <c r="E1599">
        <f>RS_wells_scenario_1_bgw!E1599-RS_wells_baseline_bgw!E1599</f>
        <v>-1411133.9499999993</v>
      </c>
      <c r="F1599">
        <f>RS_wells_scenario_1_bgw!F1599-RS_wells_baseline_bgw!F1599</f>
        <v>0</v>
      </c>
      <c r="G1599">
        <f>RS_wells_scenario_1_bgw!G1599-RS_wells_baseline_bgw!G1599</f>
        <v>0</v>
      </c>
      <c r="H1599" s="19">
        <f>RS_wells_scenario_1_bgw!H1599-RS_wells_baseline_bgw!H1599</f>
        <v>-539878.03869999945</v>
      </c>
      <c r="I1599">
        <f>RS_wells_scenario_1_bgw!I1599-RS_wells_baseline_bgw!I1599</f>
        <v>134185.43039998412</v>
      </c>
      <c r="J1599">
        <f>RS_wells_scenario_1_bgw!J1599-RS_wells_baseline_bgw!J1599</f>
        <v>450.75710000004619</v>
      </c>
      <c r="K1599">
        <f>RS_wells_scenario_1_bgw!K1599-RS_wells_baseline_bgw!K1599</f>
        <v>-8011439.5100000054</v>
      </c>
      <c r="L1599">
        <f>RS_wells_scenario_1_bgw!L1599-RS_wells_baseline_bgw!L1599</f>
        <v>123.05379999999423</v>
      </c>
      <c r="M1599">
        <f>RS_wells_scenario_1_bgw!M1599-RS_wells_baseline_bgw!M1599</f>
        <v>0</v>
      </c>
      <c r="N1599">
        <f>RS_wells_scenario_1_bgw!N1599-RS_wells_baseline_bgw!N1599</f>
        <v>5119180.2257999927</v>
      </c>
      <c r="O1599">
        <v>10.145833333333334</v>
      </c>
      <c r="P1599">
        <f t="shared" si="243"/>
        <v>1984</v>
      </c>
      <c r="Q1599" s="2">
        <f t="shared" si="244"/>
        <v>30793.041666665053</v>
      </c>
      <c r="R1599">
        <f t="shared" si="245"/>
        <v>-129.64623744558975</v>
      </c>
      <c r="S1599">
        <f>I1599*$O1599/ref!$B$3</f>
        <v>31.253971822769486</v>
      </c>
      <c r="T1599">
        <f>K1599*$O1599/ref!$B$3</f>
        <v>-1865.9947205817659</v>
      </c>
      <c r="U1599">
        <f>L1599*$O1599/ref!$B$3</f>
        <v>2.8661233834556356E-2</v>
      </c>
      <c r="V1599">
        <f>N1599*$O1599/ref!$B$3</f>
        <v>1192.3404355891282</v>
      </c>
      <c r="W1599">
        <f t="shared" si="246"/>
        <v>4</v>
      </c>
      <c r="X1599" t="str">
        <f t="shared" si="247"/>
        <v>4 1984</v>
      </c>
      <c r="AB1599" s="1"/>
    </row>
    <row r="1600" spans="1:28" x14ac:dyDescent="0.3">
      <c r="A1600">
        <v>533</v>
      </c>
      <c r="B1600">
        <v>3</v>
      </c>
      <c r="C1600">
        <f>RS_wells_scenario_1_bgw!C1600-RS_wells_baseline_bgw!C1600</f>
        <v>-669674.88390000165</v>
      </c>
      <c r="D1600">
        <f>RS_wells_scenario_1_bgw!D1600-RS_wells_baseline_bgw!D1600</f>
        <v>-64.991399999998976</v>
      </c>
      <c r="E1600">
        <f>RS_wells_scenario_1_bgw!E1600-RS_wells_baseline_bgw!E1600</f>
        <v>-1411133.9499999993</v>
      </c>
      <c r="F1600">
        <f>RS_wells_scenario_1_bgw!F1600-RS_wells_baseline_bgw!F1600</f>
        <v>0</v>
      </c>
      <c r="G1600">
        <f>RS_wells_scenario_1_bgw!G1600-RS_wells_baseline_bgw!G1600</f>
        <v>0</v>
      </c>
      <c r="H1600" s="19">
        <f>RS_wells_scenario_1_bgw!H1600-RS_wells_baseline_bgw!H1600</f>
        <v>-473216.16780000925</v>
      </c>
      <c r="I1600">
        <f>RS_wells_scenario_1_bgw!I1600-RS_wells_baseline_bgw!I1600</f>
        <v>262290.90260002017</v>
      </c>
      <c r="J1600">
        <f>RS_wells_scenario_1_bgw!J1600-RS_wells_baseline_bgw!J1600</f>
        <v>452.64449999947101</v>
      </c>
      <c r="K1600">
        <f>RS_wells_scenario_1_bgw!K1600-RS_wells_baseline_bgw!K1600</f>
        <v>-8011439.5100000054</v>
      </c>
      <c r="L1600">
        <f>RS_wells_scenario_1_bgw!L1600-RS_wells_baseline_bgw!L1600</f>
        <v>122.05369999998948</v>
      </c>
      <c r="M1600">
        <f>RS_wells_scenario_1_bgw!M1600-RS_wells_baseline_bgw!M1600</f>
        <v>0</v>
      </c>
      <c r="N1600">
        <f>RS_wells_scenario_1_bgw!N1600-RS_wells_baseline_bgw!N1600</f>
        <v>5192131.8938000053</v>
      </c>
      <c r="O1600">
        <v>10.145833333333334</v>
      </c>
      <c r="P1600">
        <f t="shared" si="243"/>
        <v>1984</v>
      </c>
      <c r="Q1600" s="2">
        <f t="shared" si="244"/>
        <v>30803.187499998385</v>
      </c>
      <c r="R1600">
        <f t="shared" si="245"/>
        <v>-129.79033359908397</v>
      </c>
      <c r="S1600">
        <f>I1600*$O1600/ref!$B$3</f>
        <v>61.091822374411656</v>
      </c>
      <c r="T1600">
        <f>K1600*$O1600/ref!$B$3</f>
        <v>-1865.9947205817659</v>
      </c>
      <c r="U1600">
        <f>L1600*$O1600/ref!$B$3</f>
        <v>2.8428294258874193E-2</v>
      </c>
      <c r="V1600">
        <f>N1600*$O1600/ref!$B$3</f>
        <v>1209.3320670151338</v>
      </c>
      <c r="W1600">
        <f t="shared" si="246"/>
        <v>4</v>
      </c>
      <c r="X1600" t="str">
        <f t="shared" si="247"/>
        <v>4 1984</v>
      </c>
      <c r="AB1600" s="1"/>
    </row>
    <row r="1601" spans="1:28" x14ac:dyDescent="0.3">
      <c r="A1601">
        <v>534</v>
      </c>
      <c r="B1601">
        <v>1</v>
      </c>
      <c r="C1601">
        <f>RS_wells_scenario_1_bgw!C1601-RS_wells_baseline_bgw!C1601</f>
        <v>-473461.43309998512</v>
      </c>
      <c r="D1601">
        <f>RS_wells_scenario_1_bgw!D1601-RS_wells_baseline_bgw!D1601</f>
        <v>-65.322400000004563</v>
      </c>
      <c r="E1601">
        <f>RS_wells_scenario_1_bgw!E1601-RS_wells_baseline_bgw!E1601</f>
        <v>-2213065.1700000018</v>
      </c>
      <c r="F1601">
        <f>RS_wells_scenario_1_bgw!F1601-RS_wells_baseline_bgw!F1601</f>
        <v>0</v>
      </c>
      <c r="G1601">
        <f>RS_wells_scenario_1_bgw!G1601-RS_wells_baseline_bgw!G1601</f>
        <v>0</v>
      </c>
      <c r="H1601" s="19">
        <f>RS_wells_scenario_1_bgw!H1601-RS_wells_baseline_bgw!H1601</f>
        <v>-386632.03719999641</v>
      </c>
      <c r="I1601">
        <f>RS_wells_scenario_1_bgw!I1601-RS_wells_baseline_bgw!I1601</f>
        <v>-38814.8339000009</v>
      </c>
      <c r="J1601">
        <f>RS_wells_scenario_1_bgw!J1601-RS_wells_baseline_bgw!J1601</f>
        <v>454.21100000012666</v>
      </c>
      <c r="K1601">
        <f>RS_wells_scenario_1_bgw!K1601-RS_wells_baseline_bgw!K1601</f>
        <v>-12525060.950000003</v>
      </c>
      <c r="L1601">
        <f>RS_wells_scenario_1_bgw!L1601-RS_wells_baseline_bgw!L1601</f>
        <v>4877559.2387000024</v>
      </c>
      <c r="M1601">
        <f>RS_wells_scenario_1_bgw!M1601-RS_wells_baseline_bgw!M1601</f>
        <v>0</v>
      </c>
      <c r="N1601">
        <f>RS_wells_scenario_1_bgw!N1601-RS_wells_baseline_bgw!N1601</f>
        <v>4526985.1932000071</v>
      </c>
      <c r="O1601">
        <v>10.145833333333334</v>
      </c>
      <c r="P1601">
        <f t="shared" si="243"/>
        <v>1984</v>
      </c>
      <c r="Q1601" s="2">
        <f t="shared" si="244"/>
        <v>30813.333333331717</v>
      </c>
      <c r="R1601">
        <f t="shared" si="245"/>
        <v>-112.5685505246278</v>
      </c>
      <c r="S1601">
        <f>I1601*$O1601/ref!$B$3</f>
        <v>-9.0406068781089477</v>
      </c>
      <c r="T1601">
        <f>K1601*$O1601/ref!$B$3</f>
        <v>-2917.2906540069262</v>
      </c>
      <c r="U1601">
        <f>L1601*$O1601/ref!$B$3</f>
        <v>1136.0629731246659</v>
      </c>
      <c r="V1601">
        <f>N1601*$O1601/ref!$B$3</f>
        <v>1054.408569161503</v>
      </c>
      <c r="W1601">
        <f t="shared" si="246"/>
        <v>5</v>
      </c>
      <c r="X1601" t="str">
        <f t="shared" si="247"/>
        <v>5 1984</v>
      </c>
      <c r="AB1601" s="1"/>
    </row>
    <row r="1602" spans="1:28" x14ac:dyDescent="0.3">
      <c r="A1602">
        <v>534</v>
      </c>
      <c r="B1602">
        <v>2</v>
      </c>
      <c r="C1602">
        <f>RS_wells_scenario_1_bgw!C1602-RS_wells_baseline_bgw!C1602</f>
        <v>-1381513.1139000058</v>
      </c>
      <c r="D1602">
        <f>RS_wells_scenario_1_bgw!D1602-RS_wells_baseline_bgw!D1602</f>
        <v>-65.718700000026729</v>
      </c>
      <c r="E1602">
        <f>RS_wells_scenario_1_bgw!E1602-RS_wells_baseline_bgw!E1602</f>
        <v>-2213065.1700000018</v>
      </c>
      <c r="F1602">
        <f>RS_wells_scenario_1_bgw!F1602-RS_wells_baseline_bgw!F1602</f>
        <v>0</v>
      </c>
      <c r="G1602">
        <f>RS_wells_scenario_1_bgw!G1602-RS_wells_baseline_bgw!G1602</f>
        <v>0</v>
      </c>
      <c r="H1602" s="19">
        <f>RS_wells_scenario_1_bgw!H1602-RS_wells_baseline_bgw!H1602</f>
        <v>-95130.831300005317</v>
      </c>
      <c r="I1602">
        <f>RS_wells_scenario_1_bgw!I1602-RS_wells_baseline_bgw!I1602</f>
        <v>-73054.487900000066</v>
      </c>
      <c r="J1602">
        <f>RS_wells_scenario_1_bgw!J1602-RS_wells_baseline_bgw!J1602</f>
        <v>455.78659999929368</v>
      </c>
      <c r="K1602">
        <f>RS_wells_scenario_1_bgw!K1602-RS_wells_baseline_bgw!K1602</f>
        <v>-12525060.950000003</v>
      </c>
      <c r="L1602">
        <f>RS_wells_scenario_1_bgw!L1602-RS_wells_baseline_bgw!L1602</f>
        <v>4703151.0306999981</v>
      </c>
      <c r="M1602">
        <f>RS_wells_scenario_1_bgw!M1602-RS_wells_baseline_bgw!M1602</f>
        <v>0</v>
      </c>
      <c r="N1602">
        <f>RS_wells_scenario_1_bgw!N1602-RS_wells_baseline_bgw!N1602</f>
        <v>4048665.4704999998</v>
      </c>
      <c r="O1602">
        <v>10.145833333333334</v>
      </c>
      <c r="P1602">
        <f t="shared" si="243"/>
        <v>1984</v>
      </c>
      <c r="Q1602" s="2">
        <f t="shared" si="244"/>
        <v>30823.479166665049</v>
      </c>
      <c r="R1602">
        <f t="shared" si="245"/>
        <v>-94.932332229095195</v>
      </c>
      <c r="S1602">
        <f>I1602*$O1602/ref!$B$3</f>
        <v>-17.015579855037128</v>
      </c>
      <c r="T1602">
        <f>K1602*$O1602/ref!$B$3</f>
        <v>-2917.2906540069262</v>
      </c>
      <c r="U1602">
        <f>L1602*$O1602/ref!$B$3</f>
        <v>1095.4404614090236</v>
      </c>
      <c r="V1602">
        <f>N1602*$O1602/ref!$B$3</f>
        <v>943.00011676112456</v>
      </c>
      <c r="W1602">
        <f t="shared" si="246"/>
        <v>5</v>
      </c>
      <c r="X1602" t="str">
        <f t="shared" si="247"/>
        <v>5 1984</v>
      </c>
      <c r="AB1602" s="1"/>
    </row>
    <row r="1603" spans="1:28" x14ac:dyDescent="0.3">
      <c r="A1603">
        <v>534</v>
      </c>
      <c r="B1603">
        <v>3</v>
      </c>
      <c r="C1603">
        <f>RS_wells_scenario_1_bgw!C1603-RS_wells_baseline_bgw!C1603</f>
        <v>-2096246.1261999905</v>
      </c>
      <c r="D1603">
        <f>RS_wells_scenario_1_bgw!D1603-RS_wells_baseline_bgw!D1603</f>
        <v>-66.701999999990221</v>
      </c>
      <c r="E1603">
        <f>RS_wells_scenario_1_bgw!E1603-RS_wells_baseline_bgw!E1603</f>
        <v>-2213065.1700000018</v>
      </c>
      <c r="F1603">
        <f>RS_wells_scenario_1_bgw!F1603-RS_wells_baseline_bgw!F1603</f>
        <v>0</v>
      </c>
      <c r="G1603">
        <f>RS_wells_scenario_1_bgw!G1603-RS_wells_baseline_bgw!G1603</f>
        <v>0</v>
      </c>
      <c r="H1603" s="19">
        <f>RS_wells_scenario_1_bgw!H1603-RS_wells_baseline_bgw!H1603</f>
        <v>516661.6359000057</v>
      </c>
      <c r="I1603">
        <f>RS_wells_scenario_1_bgw!I1603-RS_wells_baseline_bgw!I1603</f>
        <v>-72785.145800000057</v>
      </c>
      <c r="J1603">
        <f>RS_wells_scenario_1_bgw!J1603-RS_wells_baseline_bgw!J1603</f>
        <v>456.83220000006258</v>
      </c>
      <c r="K1603">
        <f>RS_wells_scenario_1_bgw!K1603-RS_wells_baseline_bgw!K1603</f>
        <v>-12525060.950000003</v>
      </c>
      <c r="L1603">
        <f>RS_wells_scenario_1_bgw!L1603-RS_wells_baseline_bgw!L1603</f>
        <v>4567203.9059000015</v>
      </c>
      <c r="M1603">
        <f>RS_wells_scenario_1_bgw!M1603-RS_wells_baseline_bgw!M1603</f>
        <v>0</v>
      </c>
      <c r="N1603">
        <f>RS_wells_scenario_1_bgw!N1603-RS_wells_baseline_bgw!N1603</f>
        <v>3709823.7806999981</v>
      </c>
      <c r="O1603">
        <v>10.145833333333334</v>
      </c>
      <c r="P1603">
        <f t="shared" ref="P1603:P1666" si="248">YEAR(Q1603)</f>
        <v>1984</v>
      </c>
      <c r="Q1603" s="2">
        <f t="shared" ref="Q1603:Q1666" si="249">Q1602+(O1603)</f>
        <v>30833.624999998381</v>
      </c>
      <c r="R1603">
        <f t="shared" ref="R1603:R1666" si="250">+(H1603-N1603)/43650</f>
        <v>-73.153771931271308</v>
      </c>
      <c r="S1603">
        <f>I1603*$O1603/ref!$B$3</f>
        <v>-16.952845693966189</v>
      </c>
      <c r="T1603">
        <f>K1603*$O1603/ref!$B$3</f>
        <v>-2917.2906540069262</v>
      </c>
      <c r="U1603">
        <f>L1603*$O1603/ref!$B$3</f>
        <v>1063.7761622729668</v>
      </c>
      <c r="V1603">
        <f>N1603*$O1603/ref!$B$3</f>
        <v>864.0783694907883</v>
      </c>
      <c r="W1603">
        <f t="shared" si="246"/>
        <v>5</v>
      </c>
      <c r="X1603" t="str">
        <f t="shared" si="247"/>
        <v>5 1984</v>
      </c>
      <c r="AB1603" s="1"/>
    </row>
    <row r="1604" spans="1:28" x14ac:dyDescent="0.3">
      <c r="A1604">
        <v>535</v>
      </c>
      <c r="B1604">
        <v>1</v>
      </c>
      <c r="C1604">
        <f>RS_wells_scenario_1_bgw!C1604-RS_wells_baseline_bgw!C1604</f>
        <v>-15669316.259200007</v>
      </c>
      <c r="D1604">
        <f>RS_wells_scenario_1_bgw!D1604-RS_wells_baseline_bgw!D1604</f>
        <v>-66.963199999998324</v>
      </c>
      <c r="E1604">
        <f>RS_wells_scenario_1_bgw!E1604-RS_wells_baseline_bgw!E1604</f>
        <v>-5270268.4400000051</v>
      </c>
      <c r="F1604">
        <f>RS_wells_scenario_1_bgw!F1604-RS_wells_baseline_bgw!F1604</f>
        <v>0</v>
      </c>
      <c r="G1604">
        <f>RS_wells_scenario_1_bgw!G1604-RS_wells_baseline_bgw!G1604</f>
        <v>0</v>
      </c>
      <c r="H1604" s="19">
        <f>RS_wells_scenario_1_bgw!H1604-RS_wells_baseline_bgw!H1604</f>
        <v>89970.487700000405</v>
      </c>
      <c r="I1604">
        <f>RS_wells_scenario_1_bgw!I1604-RS_wells_baseline_bgw!I1604</f>
        <v>100150.69640000165</v>
      </c>
      <c r="J1604">
        <f>RS_wells_scenario_1_bgw!J1604-RS_wells_baseline_bgw!J1604</f>
        <v>458.69039999973029</v>
      </c>
      <c r="K1604">
        <f>RS_wells_scenario_1_bgw!K1604-RS_wells_baseline_bgw!K1604</f>
        <v>-29732349.50999999</v>
      </c>
      <c r="L1604">
        <f>RS_wells_scenario_1_bgw!L1604-RS_wells_baseline_bgw!L1604</f>
        <v>4674064.9282000065</v>
      </c>
      <c r="M1604">
        <f>RS_wells_scenario_1_bgw!M1604-RS_wells_baseline_bgw!M1604</f>
        <v>0</v>
      </c>
      <c r="N1604">
        <f>RS_wells_scenario_1_bgw!N1604-RS_wells_baseline_bgw!N1604</f>
        <v>3577884.8315999955</v>
      </c>
      <c r="O1604">
        <v>10.145833333333334</v>
      </c>
      <c r="P1604">
        <f t="shared" si="248"/>
        <v>1984</v>
      </c>
      <c r="Q1604" s="2">
        <f t="shared" si="249"/>
        <v>30843.770833331713</v>
      </c>
      <c r="R1604">
        <f t="shared" si="250"/>
        <v>-79.906399631156816</v>
      </c>
      <c r="S1604">
        <f>I1604*$O1604/ref!$B$3</f>
        <v>23.326728050773266</v>
      </c>
      <c r="T1604">
        <f>K1604*$O1604/ref!$B$3</f>
        <v>-6925.1483640237593</v>
      </c>
      <c r="U1604">
        <f>L1604*$O1604/ref!$B$3</f>
        <v>1088.6658344971511</v>
      </c>
      <c r="V1604">
        <f>N1604*$O1604/ref!$B$3</f>
        <v>833.34763974460407</v>
      </c>
      <c r="W1604">
        <f t="shared" si="246"/>
        <v>6</v>
      </c>
      <c r="X1604" t="str">
        <f t="shared" si="247"/>
        <v>6 1984</v>
      </c>
      <c r="AB1604" s="1"/>
    </row>
    <row r="1605" spans="1:28" x14ac:dyDescent="0.3">
      <c r="A1605">
        <v>535</v>
      </c>
      <c r="B1605">
        <v>2</v>
      </c>
      <c r="C1605">
        <f>RS_wells_scenario_1_bgw!C1605-RS_wells_baseline_bgw!C1605</f>
        <v>-16504263.931100011</v>
      </c>
      <c r="D1605">
        <f>RS_wells_scenario_1_bgw!D1605-RS_wells_baseline_bgw!D1605</f>
        <v>-67.232099999964703</v>
      </c>
      <c r="E1605">
        <f>RS_wells_scenario_1_bgw!E1605-RS_wells_baseline_bgw!E1605</f>
        <v>-5270268.4400000051</v>
      </c>
      <c r="F1605">
        <f>RS_wells_scenario_1_bgw!F1605-RS_wells_baseline_bgw!F1605</f>
        <v>0</v>
      </c>
      <c r="G1605">
        <f>RS_wells_scenario_1_bgw!G1605-RS_wells_baseline_bgw!G1605</f>
        <v>0</v>
      </c>
      <c r="H1605" s="19">
        <f>RS_wells_scenario_1_bgw!H1605-RS_wells_baseline_bgw!H1605</f>
        <v>479673.96080000699</v>
      </c>
      <c r="I1605">
        <f>RS_wells_scenario_1_bgw!I1605-RS_wells_baseline_bgw!I1605</f>
        <v>159638.12180000171</v>
      </c>
      <c r="J1605">
        <f>RS_wells_scenario_1_bgw!J1605-RS_wells_baseline_bgw!J1605</f>
        <v>460.57170000020415</v>
      </c>
      <c r="K1605">
        <f>RS_wells_scenario_1_bgw!K1605-RS_wells_baseline_bgw!K1605</f>
        <v>-29732349.50999999</v>
      </c>
      <c r="L1605">
        <f>RS_wells_scenario_1_bgw!L1605-RS_wells_baseline_bgw!L1605</f>
        <v>4635591.5586000085</v>
      </c>
      <c r="M1605">
        <f>RS_wells_scenario_1_bgw!M1605-RS_wells_baseline_bgw!M1605</f>
        <v>0</v>
      </c>
      <c r="N1605">
        <f>RS_wells_scenario_1_bgw!N1605-RS_wells_baseline_bgw!N1605</f>
        <v>3464619.3698000014</v>
      </c>
      <c r="O1605">
        <v>10.145833333333334</v>
      </c>
      <c r="P1605">
        <f t="shared" si="248"/>
        <v>1984</v>
      </c>
      <c r="Q1605" s="2">
        <f t="shared" si="249"/>
        <v>30853.916666665045</v>
      </c>
      <c r="R1605">
        <f t="shared" si="250"/>
        <v>-68.383629072164823</v>
      </c>
      <c r="S1605">
        <f>I1605*$O1605/ref!$B$3</f>
        <v>37.182318122800375</v>
      </c>
      <c r="T1605">
        <f>K1605*$O1605/ref!$B$3</f>
        <v>-6925.1483640237593</v>
      </c>
      <c r="U1605">
        <f>L1605*$O1605/ref!$B$3</f>
        <v>1079.7047602149355</v>
      </c>
      <c r="V1605">
        <f>N1605*$O1605/ref!$B$3</f>
        <v>806.96626927064244</v>
      </c>
      <c r="W1605">
        <f t="shared" ref="W1605:W1668" si="251">MOD(A1605-2,12)+1</f>
        <v>6</v>
      </c>
      <c r="X1605" t="str">
        <f t="shared" ref="X1605:X1668" si="252">W1605&amp;" "&amp;P1605</f>
        <v>6 1984</v>
      </c>
      <c r="AB1605" s="1"/>
    </row>
    <row r="1606" spans="1:28" x14ac:dyDescent="0.3">
      <c r="A1606">
        <v>535</v>
      </c>
      <c r="B1606">
        <v>3</v>
      </c>
      <c r="C1606">
        <f>RS_wells_scenario_1_bgw!C1606-RS_wells_baseline_bgw!C1606</f>
        <v>-16748386.934100002</v>
      </c>
      <c r="D1606">
        <f>RS_wells_scenario_1_bgw!D1606-RS_wells_baseline_bgw!D1606</f>
        <v>-67.505200000014156</v>
      </c>
      <c r="E1606">
        <f>RS_wells_scenario_1_bgw!E1606-RS_wells_baseline_bgw!E1606</f>
        <v>-5270268.4400000051</v>
      </c>
      <c r="F1606">
        <f>RS_wells_scenario_1_bgw!F1606-RS_wells_baseline_bgw!F1606</f>
        <v>0</v>
      </c>
      <c r="G1606">
        <f>RS_wells_scenario_1_bgw!G1606-RS_wells_baseline_bgw!G1606</f>
        <v>0</v>
      </c>
      <c r="H1606" s="19">
        <f>RS_wells_scenario_1_bgw!H1606-RS_wells_baseline_bgw!H1606</f>
        <v>658745.61259999871</v>
      </c>
      <c r="I1606">
        <f>RS_wells_scenario_1_bgw!I1606-RS_wells_baseline_bgw!I1606</f>
        <v>168242.34600000083</v>
      </c>
      <c r="J1606">
        <f>RS_wells_scenario_1_bgw!J1606-RS_wells_baseline_bgw!J1606</f>
        <v>462.16330000013113</v>
      </c>
      <c r="K1606">
        <f>RS_wells_scenario_1_bgw!K1606-RS_wells_baseline_bgw!K1606</f>
        <v>-29732349.50999999</v>
      </c>
      <c r="L1606">
        <f>RS_wells_scenario_1_bgw!L1606-RS_wells_baseline_bgw!L1606</f>
        <v>4618571.467900008</v>
      </c>
      <c r="M1606">
        <f>RS_wells_scenario_1_bgw!M1606-RS_wells_baseline_bgw!M1606</f>
        <v>0</v>
      </c>
      <c r="N1606">
        <f>RS_wells_scenario_1_bgw!N1606-RS_wells_baseline_bgw!N1606</f>
        <v>3387572.3241999969</v>
      </c>
      <c r="O1606">
        <v>10.145833333333334</v>
      </c>
      <c r="P1606">
        <f t="shared" si="248"/>
        <v>1984</v>
      </c>
      <c r="Q1606" s="2">
        <f t="shared" si="249"/>
        <v>30864.062499998377</v>
      </c>
      <c r="R1606">
        <f t="shared" si="250"/>
        <v>-62.516075867124812</v>
      </c>
      <c r="S1606">
        <f>I1606*$O1606/ref!$B$3</f>
        <v>39.186382050620033</v>
      </c>
      <c r="T1606">
        <f>K1606*$O1606/ref!$B$3</f>
        <v>-6925.1483640237593</v>
      </c>
      <c r="U1606">
        <f>L1606*$O1606/ref!$B$3</f>
        <v>1075.7405039348523</v>
      </c>
      <c r="V1606">
        <f>N1606*$O1606/ref!$B$3</f>
        <v>789.02075771225452</v>
      </c>
      <c r="W1606">
        <f t="shared" si="251"/>
        <v>6</v>
      </c>
      <c r="X1606" t="str">
        <f t="shared" si="252"/>
        <v>6 1984</v>
      </c>
      <c r="AB1606" s="1"/>
    </row>
    <row r="1607" spans="1:28" x14ac:dyDescent="0.3">
      <c r="A1607">
        <v>536</v>
      </c>
      <c r="B1607">
        <v>1</v>
      </c>
      <c r="C1607">
        <f>RS_wells_scenario_1_bgw!C1607-RS_wells_baseline_bgw!C1607</f>
        <v>-66876538.966599941</v>
      </c>
      <c r="D1607">
        <f>RS_wells_scenario_1_bgw!D1607-RS_wells_baseline_bgw!D1607</f>
        <v>-67.989699999976438</v>
      </c>
      <c r="E1607">
        <f>RS_wells_scenario_1_bgw!E1607-RS_wells_baseline_bgw!E1607</f>
        <v>-16197786.599999994</v>
      </c>
      <c r="F1607">
        <f>RS_wells_scenario_1_bgw!F1607-RS_wells_baseline_bgw!F1607</f>
        <v>0</v>
      </c>
      <c r="G1607">
        <f>RS_wells_scenario_1_bgw!G1607-RS_wells_baseline_bgw!G1607</f>
        <v>0</v>
      </c>
      <c r="H1607" s="19">
        <f>RS_wells_scenario_1_bgw!H1607-RS_wells_baseline_bgw!H1607</f>
        <v>2103425.2078000009</v>
      </c>
      <c r="I1607">
        <f>RS_wells_scenario_1_bgw!I1607-RS_wells_baseline_bgw!I1607</f>
        <v>11253.244100000709</v>
      </c>
      <c r="J1607">
        <f>RS_wells_scenario_1_bgw!J1607-RS_wells_baseline_bgw!J1607</f>
        <v>463.72919999994338</v>
      </c>
      <c r="K1607">
        <f>RS_wells_scenario_1_bgw!K1607-RS_wells_baseline_bgw!K1607</f>
        <v>-91237243.840000033</v>
      </c>
      <c r="L1607">
        <f>RS_wells_scenario_1_bgw!L1607-RS_wells_baseline_bgw!L1607</f>
        <v>7096613.7413999736</v>
      </c>
      <c r="M1607">
        <f>RS_wells_scenario_1_bgw!M1607-RS_wells_baseline_bgw!M1607</f>
        <v>0</v>
      </c>
      <c r="N1607">
        <f>RS_wells_scenario_1_bgw!N1607-RS_wells_baseline_bgw!N1607</f>
        <v>3135517.1372999996</v>
      </c>
      <c r="O1607">
        <v>10.145833333333334</v>
      </c>
      <c r="P1607">
        <f t="shared" si="248"/>
        <v>1984</v>
      </c>
      <c r="Q1607" s="2">
        <f t="shared" si="249"/>
        <v>30874.20833333171</v>
      </c>
      <c r="R1607">
        <f t="shared" si="250"/>
        <v>-23.644717743413487</v>
      </c>
      <c r="S1607">
        <f>I1607*$O1607/ref!$B$3</f>
        <v>2.6210637993095469</v>
      </c>
      <c r="T1607">
        <f>K1607*$O1607/ref!$B$3</f>
        <v>-21250.639802418129</v>
      </c>
      <c r="U1607">
        <f>L1607*$O1607/ref!$B$3</f>
        <v>1652.9169020038391</v>
      </c>
      <c r="V1607">
        <f>N1607*$O1607/ref!$B$3</f>
        <v>730.3130002033115</v>
      </c>
      <c r="W1607">
        <f t="shared" si="251"/>
        <v>7</v>
      </c>
      <c r="X1607" t="str">
        <f t="shared" si="252"/>
        <v>7 1984</v>
      </c>
      <c r="AB1607" s="1"/>
    </row>
    <row r="1608" spans="1:28" x14ac:dyDescent="0.3">
      <c r="A1608">
        <v>536</v>
      </c>
      <c r="B1608">
        <v>2</v>
      </c>
      <c r="C1608">
        <f>RS_wells_scenario_1_bgw!C1608-RS_wells_baseline_bgw!C1608</f>
        <v>-67327555.987100005</v>
      </c>
      <c r="D1608">
        <f>RS_wells_scenario_1_bgw!D1608-RS_wells_baseline_bgw!D1608</f>
        <v>-68.592599999974482</v>
      </c>
      <c r="E1608">
        <f>RS_wells_scenario_1_bgw!E1608-RS_wells_baseline_bgw!E1608</f>
        <v>-16197786.599999994</v>
      </c>
      <c r="F1608">
        <f>RS_wells_scenario_1_bgw!F1608-RS_wells_baseline_bgw!F1608</f>
        <v>0</v>
      </c>
      <c r="G1608">
        <f>RS_wells_scenario_1_bgw!G1608-RS_wells_baseline_bgw!G1608</f>
        <v>0</v>
      </c>
      <c r="H1608" s="19">
        <f>RS_wells_scenario_1_bgw!H1608-RS_wells_baseline_bgw!H1608</f>
        <v>2596516.4503000006</v>
      </c>
      <c r="I1608">
        <f>RS_wells_scenario_1_bgw!I1608-RS_wells_baseline_bgw!I1608</f>
        <v>-23.901999998837709</v>
      </c>
      <c r="J1608">
        <f>RS_wells_scenario_1_bgw!J1608-RS_wells_baseline_bgw!J1608</f>
        <v>465.28390000015497</v>
      </c>
      <c r="K1608">
        <f>RS_wells_scenario_1_bgw!K1608-RS_wells_baseline_bgw!K1608</f>
        <v>-91237243.840000033</v>
      </c>
      <c r="L1608">
        <f>RS_wells_scenario_1_bgw!L1608-RS_wells_baseline_bgw!L1608</f>
        <v>7210714.5701000094</v>
      </c>
      <c r="M1608">
        <f>RS_wells_scenario_1_bgw!M1608-RS_wells_baseline_bgw!M1608</f>
        <v>0</v>
      </c>
      <c r="N1608">
        <f>RS_wells_scenario_1_bgw!N1608-RS_wells_baseline_bgw!N1608</f>
        <v>3080115.5125999972</v>
      </c>
      <c r="O1608">
        <v>10.145833333333334</v>
      </c>
      <c r="P1608">
        <f t="shared" si="248"/>
        <v>1984</v>
      </c>
      <c r="Q1608" s="2">
        <f t="shared" si="249"/>
        <v>30884.354166665042</v>
      </c>
      <c r="R1608">
        <f t="shared" si="250"/>
        <v>-11.079016318442076</v>
      </c>
      <c r="S1608">
        <f>I1608*$O1608/ref!$B$3</f>
        <v>-5.567165021155669E-3</v>
      </c>
      <c r="T1608">
        <f>K1608*$O1608/ref!$B$3</f>
        <v>-21250.639802418129</v>
      </c>
      <c r="U1608">
        <f>L1608*$O1608/ref!$B$3</f>
        <v>1679.4928430319794</v>
      </c>
      <c r="V1608">
        <f>N1608*$O1608/ref!$B$3</f>
        <v>717.40905964770752</v>
      </c>
      <c r="W1608">
        <f t="shared" si="251"/>
        <v>7</v>
      </c>
      <c r="X1608" t="str">
        <f t="shared" si="252"/>
        <v>7 1984</v>
      </c>
      <c r="AB1608" s="1"/>
    </row>
    <row r="1609" spans="1:28" x14ac:dyDescent="0.3">
      <c r="A1609">
        <v>536</v>
      </c>
      <c r="B1609">
        <v>3</v>
      </c>
      <c r="C1609">
        <f>RS_wells_scenario_1_bgw!C1609-RS_wells_baseline_bgw!C1609</f>
        <v>-67545475.442299962</v>
      </c>
      <c r="D1609">
        <f>RS_wells_scenario_1_bgw!D1609-RS_wells_baseline_bgw!D1609</f>
        <v>-68.788300000014715</v>
      </c>
      <c r="E1609">
        <f>RS_wells_scenario_1_bgw!E1609-RS_wells_baseline_bgw!E1609</f>
        <v>-16197786.599999994</v>
      </c>
      <c r="F1609">
        <f>RS_wells_scenario_1_bgw!F1609-RS_wells_baseline_bgw!F1609</f>
        <v>0</v>
      </c>
      <c r="G1609">
        <f>RS_wells_scenario_1_bgw!G1609-RS_wells_baseline_bgw!G1609</f>
        <v>0</v>
      </c>
      <c r="H1609" s="19">
        <f>RS_wells_scenario_1_bgw!H1609-RS_wells_baseline_bgw!H1609</f>
        <v>2809151.9844999984</v>
      </c>
      <c r="I1609">
        <f>RS_wells_scenario_1_bgw!I1609-RS_wells_baseline_bgw!I1609</f>
        <v>-1743.0391000006348</v>
      </c>
      <c r="J1609">
        <f>RS_wells_scenario_1_bgw!J1609-RS_wells_baseline_bgw!J1609</f>
        <v>467.26980000082403</v>
      </c>
      <c r="K1609">
        <f>RS_wells_scenario_1_bgw!K1609-RS_wells_baseline_bgw!K1609</f>
        <v>-91237243.840000033</v>
      </c>
      <c r="L1609">
        <f>RS_wells_scenario_1_bgw!L1609-RS_wells_baseline_bgw!L1609</f>
        <v>7321402.8041000068</v>
      </c>
      <c r="M1609">
        <f>RS_wells_scenario_1_bgw!M1609-RS_wells_baseline_bgw!M1609</f>
        <v>0</v>
      </c>
      <c r="N1609">
        <f>RS_wells_scenario_1_bgw!N1609-RS_wells_baseline_bgw!N1609</f>
        <v>3008705.8426999971</v>
      </c>
      <c r="O1609">
        <v>10.145833333333334</v>
      </c>
      <c r="P1609">
        <f t="shared" si="248"/>
        <v>1984</v>
      </c>
      <c r="Q1609" s="2">
        <f t="shared" si="249"/>
        <v>30894.499999998374</v>
      </c>
      <c r="R1609">
        <f t="shared" si="250"/>
        <v>-4.5716806002290662</v>
      </c>
      <c r="S1609">
        <f>I1609*$O1609/ref!$B$3</f>
        <v>-0.40598219013061931</v>
      </c>
      <c r="T1609">
        <f>K1609*$O1609/ref!$B$3</f>
        <v>-21250.639802418129</v>
      </c>
      <c r="U1609">
        <f>L1609*$O1609/ref!$B$3</f>
        <v>1705.2739351836087</v>
      </c>
      <c r="V1609">
        <f>N1609*$O1609/ref!$B$3</f>
        <v>700.77658468917332</v>
      </c>
      <c r="W1609">
        <f t="shared" si="251"/>
        <v>7</v>
      </c>
      <c r="X1609" t="str">
        <f t="shared" si="252"/>
        <v>7 1984</v>
      </c>
      <c r="AB1609" s="1"/>
    </row>
    <row r="1610" spans="1:28" x14ac:dyDescent="0.3">
      <c r="A1610">
        <v>537</v>
      </c>
      <c r="B1610">
        <v>1</v>
      </c>
      <c r="C1610">
        <f>RS_wells_scenario_1_bgw!C1610-RS_wells_baseline_bgw!C1610</f>
        <v>-75478095.464300036</v>
      </c>
      <c r="D1610">
        <f>RS_wells_scenario_1_bgw!D1610-RS_wells_baseline_bgw!D1610</f>
        <v>-69.701800000038929</v>
      </c>
      <c r="E1610">
        <f>RS_wells_scenario_1_bgw!E1610-RS_wells_baseline_bgw!E1610</f>
        <v>-17778764.980000019</v>
      </c>
      <c r="F1610">
        <f>RS_wells_scenario_1_bgw!F1610-RS_wells_baseline_bgw!F1610</f>
        <v>0</v>
      </c>
      <c r="G1610">
        <f>RS_wells_scenario_1_bgw!G1610-RS_wells_baseline_bgw!G1610</f>
        <v>0</v>
      </c>
      <c r="H1610" s="19">
        <f>RS_wells_scenario_1_bgw!H1610-RS_wells_baseline_bgw!H1610</f>
        <v>2735954.4811000004</v>
      </c>
      <c r="I1610">
        <f>RS_wells_scenario_1_bgw!I1610-RS_wells_baseline_bgw!I1610</f>
        <v>214347.18900000025</v>
      </c>
      <c r="J1610">
        <f>RS_wells_scenario_1_bgw!J1610-RS_wells_baseline_bgw!J1610</f>
        <v>469.20330000016838</v>
      </c>
      <c r="K1610">
        <f>RS_wells_scenario_1_bgw!K1610-RS_wells_baseline_bgw!K1610</f>
        <v>-100135690.18000007</v>
      </c>
      <c r="L1610">
        <f>RS_wells_scenario_1_bgw!L1610-RS_wells_baseline_bgw!L1610</f>
        <v>6249871.802699998</v>
      </c>
      <c r="M1610">
        <f>RS_wells_scenario_1_bgw!M1610-RS_wells_baseline_bgw!M1610</f>
        <v>0</v>
      </c>
      <c r="N1610">
        <f>RS_wells_scenario_1_bgw!N1610-RS_wells_baseline_bgw!N1610</f>
        <v>3128942.5802000016</v>
      </c>
      <c r="O1610">
        <v>10.145833333333334</v>
      </c>
      <c r="P1610">
        <f t="shared" si="248"/>
        <v>1984</v>
      </c>
      <c r="Q1610" s="2">
        <f t="shared" si="249"/>
        <v>30904.645833331706</v>
      </c>
      <c r="R1610">
        <f t="shared" si="250"/>
        <v>-9.0031637823597066</v>
      </c>
      <c r="S1610">
        <f>I1610*$O1610/ref!$B$3</f>
        <v>49.924950759010613</v>
      </c>
      <c r="T1610">
        <f>K1610*$O1610/ref!$B$3</f>
        <v>-23323.232857772819</v>
      </c>
      <c r="U1610">
        <f>L1610*$O1610/ref!$B$3</f>
        <v>1455.6969160903061</v>
      </c>
      <c r="V1610">
        <f>N1610*$O1610/ref!$B$3</f>
        <v>728.78167879428793</v>
      </c>
      <c r="W1610">
        <f t="shared" si="251"/>
        <v>8</v>
      </c>
      <c r="X1610" t="str">
        <f t="shared" si="252"/>
        <v>8 1984</v>
      </c>
      <c r="AB1610" s="1"/>
    </row>
    <row r="1611" spans="1:28" x14ac:dyDescent="0.3">
      <c r="A1611">
        <v>537</v>
      </c>
      <c r="B1611">
        <v>2</v>
      </c>
      <c r="C1611">
        <f>RS_wells_scenario_1_bgw!C1611-RS_wells_baseline_bgw!C1611</f>
        <v>-75518915.672099948</v>
      </c>
      <c r="D1611">
        <f>RS_wells_scenario_1_bgw!D1611-RS_wells_baseline_bgw!D1611</f>
        <v>-70.267099999939092</v>
      </c>
      <c r="E1611">
        <f>RS_wells_scenario_1_bgw!E1611-RS_wells_baseline_bgw!E1611</f>
        <v>-17778764.980000019</v>
      </c>
      <c r="F1611">
        <f>RS_wells_scenario_1_bgw!F1611-RS_wells_baseline_bgw!F1611</f>
        <v>0</v>
      </c>
      <c r="G1611">
        <f>RS_wells_scenario_1_bgw!G1611-RS_wells_baseline_bgw!G1611</f>
        <v>0</v>
      </c>
      <c r="H1611" s="19">
        <f>RS_wells_scenario_1_bgw!H1611-RS_wells_baseline_bgw!H1611</f>
        <v>2894705.4246000051</v>
      </c>
      <c r="I1611">
        <f>RS_wells_scenario_1_bgw!I1611-RS_wells_baseline_bgw!I1611</f>
        <v>72091.352400000207</v>
      </c>
      <c r="J1611">
        <f>RS_wells_scenario_1_bgw!J1611-RS_wells_baseline_bgw!J1611</f>
        <v>471.28940000012517</v>
      </c>
      <c r="K1611">
        <f>RS_wells_scenario_1_bgw!K1611-RS_wells_baseline_bgw!K1611</f>
        <v>-100135690.18000007</v>
      </c>
      <c r="L1611">
        <f>RS_wells_scenario_1_bgw!L1611-RS_wells_baseline_bgw!L1611</f>
        <v>6413882.6700000018</v>
      </c>
      <c r="M1611">
        <f>RS_wells_scenario_1_bgw!M1611-RS_wells_baseline_bgw!M1611</f>
        <v>0</v>
      </c>
      <c r="N1611">
        <f>RS_wells_scenario_1_bgw!N1611-RS_wells_baseline_bgw!N1611</f>
        <v>3224092.5442000031</v>
      </c>
      <c r="O1611">
        <v>10.145833333333334</v>
      </c>
      <c r="P1611">
        <f t="shared" si="248"/>
        <v>1984</v>
      </c>
      <c r="Q1611" s="2">
        <f t="shared" si="249"/>
        <v>30914.791666665038</v>
      </c>
      <c r="R1611">
        <f t="shared" si="250"/>
        <v>-7.5460966689575715</v>
      </c>
      <c r="S1611">
        <f>I1611*$O1611/ref!$B$3</f>
        <v>16.791249913337975</v>
      </c>
      <c r="T1611">
        <f>K1611*$O1611/ref!$B$3</f>
        <v>-23323.232857772819</v>
      </c>
      <c r="U1611">
        <f>L1611*$O1611/ref!$B$3</f>
        <v>1493.8977178460748</v>
      </c>
      <c r="V1611">
        <f>N1611*$O1611/ref!$B$3</f>
        <v>750.94365483691161</v>
      </c>
      <c r="W1611">
        <f t="shared" si="251"/>
        <v>8</v>
      </c>
      <c r="X1611" t="str">
        <f t="shared" si="252"/>
        <v>8 1984</v>
      </c>
      <c r="AB1611" s="1"/>
    </row>
    <row r="1612" spans="1:28" x14ac:dyDescent="0.3">
      <c r="A1612">
        <v>537</v>
      </c>
      <c r="B1612">
        <v>3</v>
      </c>
      <c r="C1612">
        <f>RS_wells_scenario_1_bgw!C1612-RS_wells_baseline_bgw!C1612</f>
        <v>-75480941.048799992</v>
      </c>
      <c r="D1612">
        <f>RS_wells_scenario_1_bgw!D1612-RS_wells_baseline_bgw!D1612</f>
        <v>-70.603600000031292</v>
      </c>
      <c r="E1612">
        <f>RS_wells_scenario_1_bgw!E1612-RS_wells_baseline_bgw!E1612</f>
        <v>-17778764.980000019</v>
      </c>
      <c r="F1612">
        <f>RS_wells_scenario_1_bgw!F1612-RS_wells_baseline_bgw!F1612</f>
        <v>0</v>
      </c>
      <c r="G1612">
        <f>RS_wells_scenario_1_bgw!G1612-RS_wells_baseline_bgw!G1612</f>
        <v>0</v>
      </c>
      <c r="H1612" s="19">
        <f>RS_wells_scenario_1_bgw!H1612-RS_wells_baseline_bgw!H1612</f>
        <v>3061568.5420999974</v>
      </c>
      <c r="I1612">
        <f>RS_wells_scenario_1_bgw!I1612-RS_wells_baseline_bgw!I1612</f>
        <v>34343.001300000586</v>
      </c>
      <c r="J1612">
        <f>RS_wells_scenario_1_bgw!J1612-RS_wells_baseline_bgw!J1612</f>
        <v>473.48340000025928</v>
      </c>
      <c r="K1612">
        <f>RS_wells_scenario_1_bgw!K1612-RS_wells_baseline_bgw!K1612</f>
        <v>-100135690.18000007</v>
      </c>
      <c r="L1612">
        <f>RS_wells_scenario_1_bgw!L1612-RS_wells_baseline_bgw!L1612</f>
        <v>6569594.8672000021</v>
      </c>
      <c r="M1612">
        <f>RS_wells_scenario_1_bgw!M1612-RS_wells_baseline_bgw!M1612</f>
        <v>0</v>
      </c>
      <c r="N1612">
        <f>RS_wells_scenario_1_bgw!N1612-RS_wells_baseline_bgw!N1612</f>
        <v>3297518.5269000009</v>
      </c>
      <c r="O1612">
        <v>10.145833333333334</v>
      </c>
      <c r="P1612">
        <f t="shared" si="248"/>
        <v>1984</v>
      </c>
      <c r="Q1612" s="2">
        <f t="shared" si="249"/>
        <v>30924.93749999837</v>
      </c>
      <c r="R1612">
        <f t="shared" si="250"/>
        <v>-5.4054979335625077</v>
      </c>
      <c r="S1612">
        <f>I1612*$O1612/ref!$B$3</f>
        <v>7.9990442460113851</v>
      </c>
      <c r="T1612">
        <f>K1612*$O1612/ref!$B$3</f>
        <v>-23323.232857772819</v>
      </c>
      <c r="U1612">
        <f>L1612*$O1612/ref!$B$3</f>
        <v>1530.1656241995722</v>
      </c>
      <c r="V1612">
        <f>N1612*$O1612/ref!$B$3</f>
        <v>768.04576188030899</v>
      </c>
      <c r="W1612">
        <f t="shared" si="251"/>
        <v>8</v>
      </c>
      <c r="X1612" t="str">
        <f t="shared" si="252"/>
        <v>8 1984</v>
      </c>
      <c r="AB1612" s="1"/>
    </row>
    <row r="1613" spans="1:28" x14ac:dyDescent="0.3">
      <c r="A1613">
        <v>538</v>
      </c>
      <c r="B1613">
        <v>1</v>
      </c>
      <c r="C1613">
        <f>RS_wells_scenario_1_bgw!C1613-RS_wells_baseline_bgw!C1613</f>
        <v>-34198970.073499978</v>
      </c>
      <c r="D1613">
        <f>RS_wells_scenario_1_bgw!D1613-RS_wells_baseline_bgw!D1613</f>
        <v>-70.979599999962375</v>
      </c>
      <c r="E1613">
        <f>RS_wells_scenario_1_bgw!E1613-RS_wells_baseline_bgw!E1613</f>
        <v>-7980663.1700000018</v>
      </c>
      <c r="F1613">
        <f>RS_wells_scenario_1_bgw!F1613-RS_wells_baseline_bgw!F1613</f>
        <v>0</v>
      </c>
      <c r="G1613">
        <f>RS_wells_scenario_1_bgw!G1613-RS_wells_baseline_bgw!G1613</f>
        <v>0</v>
      </c>
      <c r="H1613" s="19">
        <f>RS_wells_scenario_1_bgw!H1613-RS_wells_baseline_bgw!H1613</f>
        <v>3166930.1664000005</v>
      </c>
      <c r="I1613">
        <f>RS_wells_scenario_1_bgw!I1613-RS_wells_baseline_bgw!I1613</f>
        <v>-2585843.362499997</v>
      </c>
      <c r="J1613">
        <f>RS_wells_scenario_1_bgw!J1613-RS_wells_baseline_bgw!J1613</f>
        <v>475.68170000053942</v>
      </c>
      <c r="K1613">
        <f>RS_wells_scenario_1_bgw!K1613-RS_wells_baseline_bgw!K1613</f>
        <v>-44987647.180000007</v>
      </c>
      <c r="L1613">
        <f>RS_wells_scenario_1_bgw!L1613-RS_wells_baseline_bgw!L1613</f>
        <v>5014444.4796999991</v>
      </c>
      <c r="M1613">
        <f>RS_wells_scenario_1_bgw!M1613-RS_wells_baseline_bgw!M1613</f>
        <v>0</v>
      </c>
      <c r="N1613">
        <f>RS_wells_scenario_1_bgw!N1613-RS_wells_baseline_bgw!N1613</f>
        <v>3523107.0085999966</v>
      </c>
      <c r="O1613">
        <v>10.145833333333334</v>
      </c>
      <c r="P1613">
        <f t="shared" si="248"/>
        <v>1984</v>
      </c>
      <c r="Q1613" s="2">
        <f t="shared" si="249"/>
        <v>30935.083333331702</v>
      </c>
      <c r="R1613">
        <f t="shared" si="250"/>
        <v>-8.1598360183275176</v>
      </c>
      <c r="S1613">
        <f>I1613*$O1613/ref!$B$3</f>
        <v>-602.28502713570288</v>
      </c>
      <c r="T1613">
        <f>K1613*$O1613/ref!$B$3</f>
        <v>-10478.355609437178</v>
      </c>
      <c r="U1613">
        <f>L1613*$O1613/ref!$B$3</f>
        <v>1167.9457748000361</v>
      </c>
      <c r="V1613">
        <f>N1613*$O1613/ref!$B$3</f>
        <v>820.58899276295085</v>
      </c>
      <c r="W1613">
        <f t="shared" si="251"/>
        <v>9</v>
      </c>
      <c r="X1613" t="str">
        <f t="shared" si="252"/>
        <v>9 1984</v>
      </c>
      <c r="AB1613" s="1"/>
    </row>
    <row r="1614" spans="1:28" x14ac:dyDescent="0.3">
      <c r="A1614">
        <v>538</v>
      </c>
      <c r="B1614">
        <v>2</v>
      </c>
      <c r="C1614">
        <f>RS_wells_scenario_1_bgw!C1614-RS_wells_baseline_bgw!C1614</f>
        <v>-31717558.674199998</v>
      </c>
      <c r="D1614">
        <f>RS_wells_scenario_1_bgw!D1614-RS_wells_baseline_bgw!D1614</f>
        <v>-71.366400000057183</v>
      </c>
      <c r="E1614">
        <f>RS_wells_scenario_1_bgw!E1614-RS_wells_baseline_bgw!E1614</f>
        <v>-7980663.1700000018</v>
      </c>
      <c r="F1614">
        <f>RS_wells_scenario_1_bgw!F1614-RS_wells_baseline_bgw!F1614</f>
        <v>0</v>
      </c>
      <c r="G1614">
        <f>RS_wells_scenario_1_bgw!G1614-RS_wells_baseline_bgw!G1614</f>
        <v>0</v>
      </c>
      <c r="H1614" s="19">
        <f>RS_wells_scenario_1_bgw!H1614-RS_wells_baseline_bgw!H1614</f>
        <v>3171320.6240000054</v>
      </c>
      <c r="I1614">
        <f>RS_wells_scenario_1_bgw!I1614-RS_wells_baseline_bgw!I1614</f>
        <v>-379700.81000000238</v>
      </c>
      <c r="J1614">
        <f>RS_wells_scenario_1_bgw!J1614-RS_wells_baseline_bgw!J1614</f>
        <v>477.83309999946505</v>
      </c>
      <c r="K1614">
        <f>RS_wells_scenario_1_bgw!K1614-RS_wells_baseline_bgw!K1614</f>
        <v>-44987647.180000007</v>
      </c>
      <c r="L1614">
        <f>RS_wells_scenario_1_bgw!L1614-RS_wells_baseline_bgw!L1614</f>
        <v>5113202.2971000075</v>
      </c>
      <c r="M1614">
        <f>RS_wells_scenario_1_bgw!M1614-RS_wells_baseline_bgw!M1614</f>
        <v>0</v>
      </c>
      <c r="N1614">
        <f>RS_wells_scenario_1_bgw!N1614-RS_wells_baseline_bgw!N1614</f>
        <v>3670136.9327999949</v>
      </c>
      <c r="O1614">
        <v>10.145833333333334</v>
      </c>
      <c r="P1614">
        <f t="shared" si="248"/>
        <v>1984</v>
      </c>
      <c r="Q1614" s="2">
        <f t="shared" si="249"/>
        <v>30945.229166665034</v>
      </c>
      <c r="R1614">
        <f t="shared" si="250"/>
        <v>-11.42763594043504</v>
      </c>
      <c r="S1614">
        <f>I1614*$O1614/ref!$B$3</f>
        <v>-88.438501716980966</v>
      </c>
      <c r="T1614">
        <f>K1614*$O1614/ref!$B$3</f>
        <v>-10478.355609437178</v>
      </c>
      <c r="U1614">
        <f>L1614*$O1614/ref!$B$3</f>
        <v>1190.9480786499962</v>
      </c>
      <c r="V1614">
        <f>N1614*$O1614/ref!$B$3</f>
        <v>854.83465635215668</v>
      </c>
      <c r="W1614">
        <f t="shared" si="251"/>
        <v>9</v>
      </c>
      <c r="X1614" t="str">
        <f t="shared" si="252"/>
        <v>9 1984</v>
      </c>
      <c r="AB1614" s="1"/>
    </row>
    <row r="1615" spans="1:28" x14ac:dyDescent="0.3">
      <c r="A1615">
        <v>538</v>
      </c>
      <c r="B1615">
        <v>3</v>
      </c>
      <c r="C1615">
        <f>RS_wells_scenario_1_bgw!C1615-RS_wells_baseline_bgw!C1615</f>
        <v>-31014360.975000024</v>
      </c>
      <c r="D1615">
        <f>RS_wells_scenario_1_bgw!D1615-RS_wells_baseline_bgw!D1615</f>
        <v>-71.774100000038743</v>
      </c>
      <c r="E1615">
        <f>RS_wells_scenario_1_bgw!E1615-RS_wells_baseline_bgw!E1615</f>
        <v>-7980663.1700000018</v>
      </c>
      <c r="F1615">
        <f>RS_wells_scenario_1_bgw!F1615-RS_wells_baseline_bgw!F1615</f>
        <v>0</v>
      </c>
      <c r="G1615">
        <f>RS_wells_scenario_1_bgw!G1615-RS_wells_baseline_bgw!G1615</f>
        <v>0</v>
      </c>
      <c r="H1615" s="19">
        <f>RS_wells_scenario_1_bgw!H1615-RS_wells_baseline_bgw!H1615</f>
        <v>3199254.5210999995</v>
      </c>
      <c r="I1615">
        <f>RS_wells_scenario_1_bgw!I1615-RS_wells_baseline_bgw!I1615</f>
        <v>213816.91569999978</v>
      </c>
      <c r="J1615">
        <f>RS_wells_scenario_1_bgw!J1615-RS_wells_baseline_bgw!J1615</f>
        <v>479.9698999999091</v>
      </c>
      <c r="K1615">
        <f>RS_wells_scenario_1_bgw!K1615-RS_wells_baseline_bgw!K1615</f>
        <v>-44987647.180000007</v>
      </c>
      <c r="L1615">
        <f>RS_wells_scenario_1_bgw!L1615-RS_wells_baseline_bgw!L1615</f>
        <v>5205531.6773000062</v>
      </c>
      <c r="M1615">
        <f>RS_wells_scenario_1_bgw!M1615-RS_wells_baseline_bgw!M1615</f>
        <v>0</v>
      </c>
      <c r="N1615">
        <f>RS_wells_scenario_1_bgw!N1615-RS_wells_baseline_bgw!N1615</f>
        <v>3748617.0719999969</v>
      </c>
      <c r="O1615">
        <v>10.145833333333334</v>
      </c>
      <c r="P1615">
        <f t="shared" si="248"/>
        <v>1984</v>
      </c>
      <c r="Q1615" s="2">
        <f t="shared" si="249"/>
        <v>30955.374999998367</v>
      </c>
      <c r="R1615">
        <f t="shared" si="250"/>
        <v>-12.585625450171761</v>
      </c>
      <c r="S1615">
        <f>I1615*$O1615/ref!$B$3</f>
        <v>49.801441472442178</v>
      </c>
      <c r="T1615">
        <f>K1615*$O1615/ref!$B$3</f>
        <v>-10478.355609437178</v>
      </c>
      <c r="U1615">
        <f>L1615*$O1615/ref!$B$3</f>
        <v>1212.4530947950639</v>
      </c>
      <c r="V1615">
        <f>N1615*$O1615/ref!$B$3</f>
        <v>873.11395874655568</v>
      </c>
      <c r="W1615">
        <f t="shared" si="251"/>
        <v>9</v>
      </c>
      <c r="X1615" t="str">
        <f t="shared" si="252"/>
        <v>9 1984</v>
      </c>
      <c r="AB1615" s="1"/>
    </row>
    <row r="1616" spans="1:28" x14ac:dyDescent="0.3">
      <c r="A1616">
        <v>539</v>
      </c>
      <c r="B1616">
        <v>1</v>
      </c>
      <c r="C1616">
        <f>RS_wells_scenario_1_bgw!C1616-RS_wells_baseline_bgw!C1616</f>
        <v>-13138694.631100014</v>
      </c>
      <c r="D1616">
        <f>RS_wells_scenario_1_bgw!D1616-RS_wells_baseline_bgw!D1616</f>
        <v>-4546.0342999999411</v>
      </c>
      <c r="E1616">
        <f>RS_wells_scenario_1_bgw!E1616-RS_wells_baseline_bgw!E1616</f>
        <v>0</v>
      </c>
      <c r="F1616">
        <f>RS_wells_scenario_1_bgw!F1616-RS_wells_baseline_bgw!F1616</f>
        <v>0</v>
      </c>
      <c r="G1616">
        <f>RS_wells_scenario_1_bgw!G1616-RS_wells_baseline_bgw!G1616</f>
        <v>0</v>
      </c>
      <c r="H1616" s="19">
        <f>RS_wells_scenario_1_bgw!H1616-RS_wells_baseline_bgw!H1616</f>
        <v>2341703.9812000096</v>
      </c>
      <c r="I1616">
        <f>RS_wells_scenario_1_bgw!I1616-RS_wells_baseline_bgw!I1616</f>
        <v>-14855897.792400002</v>
      </c>
      <c r="J1616">
        <f>RS_wells_scenario_1_bgw!J1616-RS_wells_baseline_bgw!J1616</f>
        <v>21507.365799999796</v>
      </c>
      <c r="K1616">
        <f>RS_wells_scenario_1_bgw!K1616-RS_wells_baseline_bgw!K1616</f>
        <v>-68953.260000001639</v>
      </c>
      <c r="L1616">
        <f>RS_wells_scenario_1_bgw!L1616-RS_wells_baseline_bgw!L1616</f>
        <v>8583.102200000023</v>
      </c>
      <c r="M1616">
        <f>RS_wells_scenario_1_bgw!M1616-RS_wells_baseline_bgw!M1616</f>
        <v>0</v>
      </c>
      <c r="N1616">
        <f>RS_wells_scenario_1_bgw!N1616-RS_wells_baseline_bgw!N1616</f>
        <v>4785717.5901999995</v>
      </c>
      <c r="O1616">
        <v>10.145833333333334</v>
      </c>
      <c r="P1616">
        <f t="shared" si="248"/>
        <v>1984</v>
      </c>
      <c r="Q1616" s="2">
        <f t="shared" si="249"/>
        <v>30965.520833331699</v>
      </c>
      <c r="R1616">
        <f t="shared" si="250"/>
        <v>-55.991147972508358</v>
      </c>
      <c r="S1616">
        <f>I1616*$O1616/ref!$B$3</f>
        <v>-3460.1805100717411</v>
      </c>
      <c r="T1616">
        <f>K1616*$O1616/ref!$B$3</f>
        <v>-16.060337092516452</v>
      </c>
      <c r="U1616">
        <f>L1616*$O1616/ref!$B$3</f>
        <v>1.9991442700681108</v>
      </c>
      <c r="V1616">
        <f>N1616*$O1616/ref!$B$3</f>
        <v>1114.6715576347758</v>
      </c>
      <c r="W1616">
        <f t="shared" si="251"/>
        <v>10</v>
      </c>
      <c r="X1616" t="str">
        <f t="shared" si="252"/>
        <v>10 1984</v>
      </c>
      <c r="AB1616" s="1"/>
    </row>
    <row r="1617" spans="1:28" x14ac:dyDescent="0.3">
      <c r="A1617">
        <v>539</v>
      </c>
      <c r="B1617">
        <v>2</v>
      </c>
      <c r="C1617">
        <f>RS_wells_scenario_1_bgw!C1617-RS_wells_baseline_bgw!C1617</f>
        <v>-8309144.417599991</v>
      </c>
      <c r="D1617">
        <f>RS_wells_scenario_1_bgw!D1617-RS_wells_baseline_bgw!D1617</f>
        <v>-1218.4139000000432</v>
      </c>
      <c r="E1617">
        <f>RS_wells_scenario_1_bgw!E1617-RS_wells_baseline_bgw!E1617</f>
        <v>0</v>
      </c>
      <c r="F1617">
        <f>RS_wells_scenario_1_bgw!F1617-RS_wells_baseline_bgw!F1617</f>
        <v>0</v>
      </c>
      <c r="G1617">
        <f>RS_wells_scenario_1_bgw!G1617-RS_wells_baseline_bgw!G1617</f>
        <v>0</v>
      </c>
      <c r="H1617" s="19">
        <f>RS_wells_scenario_1_bgw!H1617-RS_wells_baseline_bgw!H1617</f>
        <v>31145.669499993324</v>
      </c>
      <c r="I1617">
        <f>RS_wells_scenario_1_bgw!I1617-RS_wells_baseline_bgw!I1617</f>
        <v>-13523393.948499978</v>
      </c>
      <c r="J1617">
        <f>RS_wells_scenario_1_bgw!J1617-RS_wells_baseline_bgw!J1617</f>
        <v>10811.625</v>
      </c>
      <c r="K1617">
        <f>RS_wells_scenario_1_bgw!K1617-RS_wells_baseline_bgw!K1617</f>
        <v>-68953.260000001639</v>
      </c>
      <c r="L1617">
        <f>RS_wells_scenario_1_bgw!L1617-RS_wells_baseline_bgw!L1617</f>
        <v>9167.8147000000463</v>
      </c>
      <c r="M1617">
        <f>RS_wells_scenario_1_bgw!M1617-RS_wells_baseline_bgw!M1617</f>
        <v>0</v>
      </c>
      <c r="N1617">
        <f>RS_wells_scenario_1_bgw!N1617-RS_wells_baseline_bgw!N1617</f>
        <v>5345636.6335000023</v>
      </c>
      <c r="O1617">
        <v>10.145833333333334</v>
      </c>
      <c r="P1617">
        <f t="shared" si="248"/>
        <v>1984</v>
      </c>
      <c r="Q1617" s="2">
        <f t="shared" si="249"/>
        <v>30975.666666665031</v>
      </c>
      <c r="R1617">
        <f t="shared" si="250"/>
        <v>-121.75237030927856</v>
      </c>
      <c r="S1617">
        <f>I1617*$O1617/ref!$B$3</f>
        <v>-3149.8186662646776</v>
      </c>
      <c r="T1617">
        <f>K1617*$O1617/ref!$B$3</f>
        <v>-16.060337092516452</v>
      </c>
      <c r="U1617">
        <f>L1617*$O1617/ref!$B$3</f>
        <v>2.1353333328072499</v>
      </c>
      <c r="V1617">
        <f>N1617*$O1617/ref!$B$3</f>
        <v>1245.085820570526</v>
      </c>
      <c r="W1617">
        <f t="shared" si="251"/>
        <v>10</v>
      </c>
      <c r="X1617" t="str">
        <f t="shared" si="252"/>
        <v>10 1984</v>
      </c>
      <c r="AB1617" s="1"/>
    </row>
    <row r="1618" spans="1:28" x14ac:dyDescent="0.3">
      <c r="A1618">
        <v>539</v>
      </c>
      <c r="B1618">
        <v>3</v>
      </c>
      <c r="C1618">
        <f>RS_wells_scenario_1_bgw!C1618-RS_wells_baseline_bgw!C1618</f>
        <v>-5651262.6852999926</v>
      </c>
      <c r="D1618">
        <f>RS_wells_scenario_1_bgw!D1618-RS_wells_baseline_bgw!D1618</f>
        <v>-1124.3697999999858</v>
      </c>
      <c r="E1618">
        <f>RS_wells_scenario_1_bgw!E1618-RS_wells_baseline_bgw!E1618</f>
        <v>0</v>
      </c>
      <c r="F1618">
        <f>RS_wells_scenario_1_bgw!F1618-RS_wells_baseline_bgw!F1618</f>
        <v>0</v>
      </c>
      <c r="G1618">
        <f>RS_wells_scenario_1_bgw!G1618-RS_wells_baseline_bgw!G1618</f>
        <v>0</v>
      </c>
      <c r="H1618" s="19">
        <f>RS_wells_scenario_1_bgw!H1618-RS_wells_baseline_bgw!H1618</f>
        <v>-254490.43899999559</v>
      </c>
      <c r="I1618">
        <f>RS_wells_scenario_1_bgw!I1618-RS_wells_baseline_bgw!I1618</f>
        <v>-11534467.029099971</v>
      </c>
      <c r="J1618">
        <f>RS_wells_scenario_1_bgw!J1618-RS_wells_baseline_bgw!J1618</f>
        <v>5629.6589999999851</v>
      </c>
      <c r="K1618">
        <f>RS_wells_scenario_1_bgw!K1618-RS_wells_baseline_bgw!K1618</f>
        <v>-68953.260000001639</v>
      </c>
      <c r="L1618">
        <f>RS_wells_scenario_1_bgw!L1618-RS_wells_baseline_bgw!L1618</f>
        <v>9732.8728999999585</v>
      </c>
      <c r="M1618">
        <f>RS_wells_scenario_1_bgw!M1618-RS_wells_baseline_bgw!M1618</f>
        <v>0</v>
      </c>
      <c r="N1618">
        <f>RS_wells_scenario_1_bgw!N1618-RS_wells_baseline_bgw!N1618</f>
        <v>5773029.4539000019</v>
      </c>
      <c r="O1618">
        <v>10.145833333333334</v>
      </c>
      <c r="P1618">
        <f t="shared" si="248"/>
        <v>1984</v>
      </c>
      <c r="Q1618" s="2">
        <f t="shared" si="249"/>
        <v>30985.812499998363</v>
      </c>
      <c r="R1618">
        <f t="shared" si="250"/>
        <v>-138.08751186483386</v>
      </c>
      <c r="S1618">
        <f>I1618*$O1618/ref!$B$3</f>
        <v>-2686.5651989457483</v>
      </c>
      <c r="T1618">
        <f>K1618*$O1618/ref!$B$3</f>
        <v>-16.060337092516452</v>
      </c>
      <c r="U1618">
        <f>L1618*$O1618/ref!$B$3</f>
        <v>2.2669445890247073</v>
      </c>
      <c r="V1618">
        <f>N1618*$O1618/ref!$B$3</f>
        <v>1344.6325681288745</v>
      </c>
      <c r="W1618">
        <f t="shared" si="251"/>
        <v>10</v>
      </c>
      <c r="X1618" t="str">
        <f t="shared" si="252"/>
        <v>10 1984</v>
      </c>
      <c r="AB1618" s="1"/>
    </row>
    <row r="1619" spans="1:28" x14ac:dyDescent="0.3">
      <c r="A1619">
        <v>540</v>
      </c>
      <c r="B1619">
        <v>1</v>
      </c>
      <c r="C1619">
        <f>RS_wells_scenario_1_bgw!C1619-RS_wells_baseline_bgw!C1619</f>
        <v>-2545023.5904000103</v>
      </c>
      <c r="D1619">
        <f>RS_wells_scenario_1_bgw!D1619-RS_wells_baseline_bgw!D1619</f>
        <v>-215.05220000003465</v>
      </c>
      <c r="E1619">
        <f>RS_wells_scenario_1_bgw!E1619-RS_wells_baseline_bgw!E1619</f>
        <v>0</v>
      </c>
      <c r="F1619">
        <f>RS_wells_scenario_1_bgw!F1619-RS_wells_baseline_bgw!F1619</f>
        <v>0</v>
      </c>
      <c r="G1619">
        <f>RS_wells_scenario_1_bgw!G1619-RS_wells_baseline_bgw!G1619</f>
        <v>0</v>
      </c>
      <c r="H1619" s="19">
        <f>RS_wells_scenario_1_bgw!H1619-RS_wells_baseline_bgw!H1619</f>
        <v>2495613.4334999993</v>
      </c>
      <c r="I1619">
        <f>RS_wells_scenario_1_bgw!I1619-RS_wells_baseline_bgw!I1619</f>
        <v>-7526353.9148000032</v>
      </c>
      <c r="J1619">
        <f>RS_wells_scenario_1_bgw!J1619-RS_wells_baseline_bgw!J1619</f>
        <v>4294.7645999994129</v>
      </c>
      <c r="K1619">
        <f>RS_wells_scenario_1_bgw!K1619-RS_wells_baseline_bgw!K1619</f>
        <v>-68953.260000001639</v>
      </c>
      <c r="L1619">
        <f>RS_wells_scenario_1_bgw!L1619-RS_wells_baseline_bgw!L1619</f>
        <v>2033759.1093999967</v>
      </c>
      <c r="M1619">
        <f>RS_wells_scenario_1_bgw!M1619-RS_wells_baseline_bgw!M1619</f>
        <v>0</v>
      </c>
      <c r="N1619">
        <f>RS_wells_scenario_1_bgw!N1619-RS_wells_baseline_bgw!N1619</f>
        <v>5483760.2651000023</v>
      </c>
      <c r="O1619">
        <v>10.145833333333334</v>
      </c>
      <c r="P1619">
        <f t="shared" si="248"/>
        <v>1984</v>
      </c>
      <c r="Q1619" s="2">
        <f t="shared" si="249"/>
        <v>30995.958333331695</v>
      </c>
      <c r="R1619">
        <f t="shared" si="250"/>
        <v>-68.456972087056201</v>
      </c>
      <c r="S1619">
        <f>I1619*$O1619/ref!$B$3</f>
        <v>-1753.0103863003144</v>
      </c>
      <c r="T1619">
        <f>K1619*$O1619/ref!$B$3</f>
        <v>-16.060337092516452</v>
      </c>
      <c r="U1619">
        <f>L1619*$O1619/ref!$B$3</f>
        <v>473.69561441966948</v>
      </c>
      <c r="V1619">
        <f>N1619*$O1619/ref!$B$3</f>
        <v>1277.2570635826548</v>
      </c>
      <c r="W1619">
        <f t="shared" si="251"/>
        <v>11</v>
      </c>
      <c r="X1619" t="str">
        <f t="shared" si="252"/>
        <v>11 1984</v>
      </c>
      <c r="AB1619" s="1"/>
    </row>
    <row r="1620" spans="1:28" x14ac:dyDescent="0.3">
      <c r="A1620">
        <v>540</v>
      </c>
      <c r="B1620">
        <v>2</v>
      </c>
      <c r="C1620">
        <f>RS_wells_scenario_1_bgw!C1620-RS_wells_baseline_bgw!C1620</f>
        <v>-1085237.3519999981</v>
      </c>
      <c r="D1620">
        <f>RS_wells_scenario_1_bgw!D1620-RS_wells_baseline_bgw!D1620</f>
        <v>-222.79100000002654</v>
      </c>
      <c r="E1620">
        <f>RS_wells_scenario_1_bgw!E1620-RS_wells_baseline_bgw!E1620</f>
        <v>0</v>
      </c>
      <c r="F1620">
        <f>RS_wells_scenario_1_bgw!F1620-RS_wells_baseline_bgw!F1620</f>
        <v>0</v>
      </c>
      <c r="G1620">
        <f>RS_wells_scenario_1_bgw!G1620-RS_wells_baseline_bgw!G1620</f>
        <v>0</v>
      </c>
      <c r="H1620" s="19">
        <f>RS_wells_scenario_1_bgw!H1620-RS_wells_baseline_bgw!H1620</f>
        <v>2481367.5434999987</v>
      </c>
      <c r="I1620">
        <f>RS_wells_scenario_1_bgw!I1620-RS_wells_baseline_bgw!I1620</f>
        <v>-5884133.2870000005</v>
      </c>
      <c r="J1620">
        <f>RS_wells_scenario_1_bgw!J1620-RS_wells_baseline_bgw!J1620</f>
        <v>3207.662100000307</v>
      </c>
      <c r="K1620">
        <f>RS_wells_scenario_1_bgw!K1620-RS_wells_baseline_bgw!K1620</f>
        <v>-68953.260000001639</v>
      </c>
      <c r="L1620">
        <f>RS_wells_scenario_1_bgw!L1620-RS_wells_baseline_bgw!L1620</f>
        <v>2041454.6651000008</v>
      </c>
      <c r="M1620">
        <f>RS_wells_scenario_1_bgw!M1620-RS_wells_baseline_bgw!M1620</f>
        <v>0</v>
      </c>
      <c r="N1620">
        <f>RS_wells_scenario_1_bgw!N1620-RS_wells_baseline_bgw!N1620</f>
        <v>5358368.2849999964</v>
      </c>
      <c r="O1620">
        <v>10.145833333333334</v>
      </c>
      <c r="P1620">
        <f t="shared" si="248"/>
        <v>1984</v>
      </c>
      <c r="Q1620" s="2">
        <f t="shared" si="249"/>
        <v>31006.104166665027</v>
      </c>
      <c r="R1620">
        <f t="shared" si="250"/>
        <v>-65.910669908361911</v>
      </c>
      <c r="S1620">
        <f>I1620*$O1620/ref!$B$3</f>
        <v>-1370.5104600785317</v>
      </c>
      <c r="T1620">
        <f>K1620*$O1620/ref!$B$3</f>
        <v>-16.060337092516452</v>
      </c>
      <c r="U1620">
        <f>L1620*$O1620/ref!$B$3</f>
        <v>475.48803465703463</v>
      </c>
      <c r="V1620">
        <f>N1620*$O1620/ref!$B$3</f>
        <v>1248.0512295277579</v>
      </c>
      <c r="W1620">
        <f t="shared" si="251"/>
        <v>11</v>
      </c>
      <c r="X1620" t="str">
        <f t="shared" si="252"/>
        <v>11 1984</v>
      </c>
      <c r="AB1620" s="1"/>
    </row>
    <row r="1621" spans="1:28" x14ac:dyDescent="0.3">
      <c r="A1621">
        <v>540</v>
      </c>
      <c r="B1621">
        <v>3</v>
      </c>
      <c r="C1621">
        <f>RS_wells_scenario_1_bgw!C1621-RS_wells_baseline_bgw!C1621</f>
        <v>-78972.166899979115</v>
      </c>
      <c r="D1621">
        <f>RS_wells_scenario_1_bgw!D1621-RS_wells_baseline_bgw!D1621</f>
        <v>-224.15179999999236</v>
      </c>
      <c r="E1621">
        <f>RS_wells_scenario_1_bgw!E1621-RS_wells_baseline_bgw!E1621</f>
        <v>0</v>
      </c>
      <c r="F1621">
        <f>RS_wells_scenario_1_bgw!F1621-RS_wells_baseline_bgw!F1621</f>
        <v>0</v>
      </c>
      <c r="G1621">
        <f>RS_wells_scenario_1_bgw!G1621-RS_wells_baseline_bgw!G1621</f>
        <v>0</v>
      </c>
      <c r="H1621" s="19">
        <f>RS_wells_scenario_1_bgw!H1621-RS_wells_baseline_bgw!H1621</f>
        <v>2448159.889200002</v>
      </c>
      <c r="I1621">
        <f>RS_wells_scenario_1_bgw!I1621-RS_wells_baseline_bgw!I1621</f>
        <v>-4905656.1583000124</v>
      </c>
      <c r="J1621">
        <f>RS_wells_scenario_1_bgw!J1621-RS_wells_baseline_bgw!J1621</f>
        <v>2596.229400000535</v>
      </c>
      <c r="K1621">
        <f>RS_wells_scenario_1_bgw!K1621-RS_wells_baseline_bgw!K1621</f>
        <v>-68953.260000001639</v>
      </c>
      <c r="L1621">
        <f>RS_wells_scenario_1_bgw!L1621-RS_wells_baseline_bgw!L1621</f>
        <v>2046465.6476000026</v>
      </c>
      <c r="M1621">
        <f>RS_wells_scenario_1_bgw!M1621-RS_wells_baseline_bgw!M1621</f>
        <v>0</v>
      </c>
      <c r="N1621">
        <f>RS_wells_scenario_1_bgw!N1621-RS_wells_baseline_bgw!N1621</f>
        <v>5295817.5547999963</v>
      </c>
      <c r="O1621">
        <v>10.145833333333334</v>
      </c>
      <c r="P1621">
        <f t="shared" si="248"/>
        <v>1984</v>
      </c>
      <c r="Q1621" s="2">
        <f t="shared" si="249"/>
        <v>31016.249999998359</v>
      </c>
      <c r="R1621">
        <f t="shared" si="250"/>
        <v>-65.238434492554276</v>
      </c>
      <c r="S1621">
        <f>I1621*$O1621/ref!$B$3</f>
        <v>-1142.6072032312261</v>
      </c>
      <c r="T1621">
        <f>K1621*$O1621/ref!$B$3</f>
        <v>-16.060337092516452</v>
      </c>
      <c r="U1621">
        <f>L1621*$O1621/ref!$B$3</f>
        <v>476.65517408038784</v>
      </c>
      <c r="V1621">
        <f>N1621*$O1621/ref!$B$3</f>
        <v>1233.4821458847941</v>
      </c>
      <c r="W1621">
        <f t="shared" si="251"/>
        <v>11</v>
      </c>
      <c r="X1621" t="str">
        <f t="shared" si="252"/>
        <v>11 1984</v>
      </c>
      <c r="AB1621" s="1"/>
    </row>
    <row r="1622" spans="1:28" x14ac:dyDescent="0.3">
      <c r="A1622">
        <v>541</v>
      </c>
      <c r="B1622">
        <v>1</v>
      </c>
      <c r="C1622">
        <f>RS_wells_scenario_1_bgw!C1622-RS_wells_baseline_bgw!C1622</f>
        <v>-1707097.8490999937</v>
      </c>
      <c r="D1622">
        <f>RS_wells_scenario_1_bgw!D1622-RS_wells_baseline_bgw!D1622</f>
        <v>-223.82000000000698</v>
      </c>
      <c r="E1622">
        <f>RS_wells_scenario_1_bgw!E1622-RS_wells_baseline_bgw!E1622</f>
        <v>0</v>
      </c>
      <c r="F1622">
        <f>RS_wells_scenario_1_bgw!F1622-RS_wells_baseline_bgw!F1622</f>
        <v>0</v>
      </c>
      <c r="G1622">
        <f>RS_wells_scenario_1_bgw!G1622-RS_wells_baseline_bgw!G1622</f>
        <v>0</v>
      </c>
      <c r="H1622" s="19">
        <f>RS_wells_scenario_1_bgw!H1622-RS_wells_baseline_bgw!H1622</f>
        <v>-781140.92110000551</v>
      </c>
      <c r="I1622">
        <f>RS_wells_scenario_1_bgw!I1622-RS_wells_baseline_bgw!I1622</f>
        <v>-8033462.2610999942</v>
      </c>
      <c r="J1622">
        <f>RS_wells_scenario_1_bgw!J1622-RS_wells_baseline_bgw!J1622</f>
        <v>2221.4766999995336</v>
      </c>
      <c r="K1622">
        <f>RS_wells_scenario_1_bgw!K1622-RS_wells_baseline_bgw!K1622</f>
        <v>-68953.260000001639</v>
      </c>
      <c r="L1622">
        <f>RS_wells_scenario_1_bgw!L1622-RS_wells_baseline_bgw!L1622</f>
        <v>0</v>
      </c>
      <c r="M1622">
        <f>RS_wells_scenario_1_bgw!M1622-RS_wells_baseline_bgw!M1622</f>
        <v>0</v>
      </c>
      <c r="N1622">
        <f>RS_wells_scenario_1_bgw!N1622-RS_wells_baseline_bgw!N1622</f>
        <v>5620762.9802000001</v>
      </c>
      <c r="O1622">
        <v>10.145833333333334</v>
      </c>
      <c r="P1622">
        <f t="shared" si="248"/>
        <v>1984</v>
      </c>
      <c r="Q1622" s="2">
        <f t="shared" si="249"/>
        <v>31026.395833331691</v>
      </c>
      <c r="R1622">
        <f t="shared" si="250"/>
        <v>-146.66446509278364</v>
      </c>
      <c r="S1622">
        <f>I1622*$O1622/ref!$B$3</f>
        <v>-1871.1241779325919</v>
      </c>
      <c r="T1622">
        <f>K1622*$O1622/ref!$B$3</f>
        <v>-16.060337092516452</v>
      </c>
      <c r="U1622">
        <f>L1622*$O1622/ref!$B$3</f>
        <v>0</v>
      </c>
      <c r="V1622">
        <f>N1622*$O1622/ref!$B$3</f>
        <v>1309.1672268888699</v>
      </c>
      <c r="W1622">
        <f t="shared" si="251"/>
        <v>12</v>
      </c>
      <c r="X1622" t="str">
        <f t="shared" si="252"/>
        <v>12 1984</v>
      </c>
      <c r="AB1622" s="1"/>
    </row>
    <row r="1623" spans="1:28" x14ac:dyDescent="0.3">
      <c r="A1623">
        <v>541</v>
      </c>
      <c r="B1623">
        <v>2</v>
      </c>
      <c r="C1623">
        <f>RS_wells_scenario_1_bgw!C1623-RS_wells_baseline_bgw!C1623</f>
        <v>-1473320.1975999996</v>
      </c>
      <c r="D1623">
        <f>RS_wells_scenario_1_bgw!D1623-RS_wells_baseline_bgw!D1623</f>
        <v>-220.88699999998789</v>
      </c>
      <c r="E1623">
        <f>RS_wells_scenario_1_bgw!E1623-RS_wells_baseline_bgw!E1623</f>
        <v>0</v>
      </c>
      <c r="F1623">
        <f>RS_wells_scenario_1_bgw!F1623-RS_wells_baseline_bgw!F1623</f>
        <v>0</v>
      </c>
      <c r="G1623">
        <f>RS_wells_scenario_1_bgw!G1623-RS_wells_baseline_bgw!G1623</f>
        <v>0</v>
      </c>
      <c r="H1623" s="19">
        <f>RS_wells_scenario_1_bgw!H1623-RS_wells_baseline_bgw!H1623</f>
        <v>-490337.2636000067</v>
      </c>
      <c r="I1623">
        <f>RS_wells_scenario_1_bgw!I1623-RS_wells_baseline_bgw!I1623</f>
        <v>-7550379.1368999779</v>
      </c>
      <c r="J1623">
        <f>RS_wells_scenario_1_bgw!J1623-RS_wells_baseline_bgw!J1623</f>
        <v>1950.9929999997839</v>
      </c>
      <c r="K1623">
        <f>RS_wells_scenario_1_bgw!K1623-RS_wells_baseline_bgw!K1623</f>
        <v>-68953.260000001639</v>
      </c>
      <c r="L1623">
        <f>RS_wells_scenario_1_bgw!L1623-RS_wells_baseline_bgw!L1623</f>
        <v>0</v>
      </c>
      <c r="M1623">
        <f>RS_wells_scenario_1_bgw!M1623-RS_wells_baseline_bgw!M1623</f>
        <v>0</v>
      </c>
      <c r="N1623">
        <f>RS_wells_scenario_1_bgw!N1623-RS_wells_baseline_bgw!N1623</f>
        <v>5896072.2405999973</v>
      </c>
      <c r="O1623">
        <v>10.145833333333334</v>
      </c>
      <c r="P1623">
        <f t="shared" si="248"/>
        <v>1984</v>
      </c>
      <c r="Q1623" s="2">
        <f t="shared" si="249"/>
        <v>31036.541666665024</v>
      </c>
      <c r="R1623">
        <f t="shared" si="250"/>
        <v>-146.30949608705623</v>
      </c>
      <c r="S1623">
        <f>I1623*$O1623/ref!$B$3</f>
        <v>-1758.6062517553803</v>
      </c>
      <c r="T1623">
        <f>K1623*$O1623/ref!$B$3</f>
        <v>-16.060337092516452</v>
      </c>
      <c r="U1623">
        <f>L1623*$O1623/ref!$B$3</f>
        <v>0</v>
      </c>
      <c r="V1623">
        <f>N1623*$O1623/ref!$B$3</f>
        <v>1373.2912367865201</v>
      </c>
      <c r="W1623">
        <f t="shared" si="251"/>
        <v>12</v>
      </c>
      <c r="X1623" t="str">
        <f t="shared" si="252"/>
        <v>12 1984</v>
      </c>
      <c r="AB1623" s="1"/>
    </row>
    <row r="1624" spans="1:28" x14ac:dyDescent="0.3">
      <c r="A1624">
        <v>541</v>
      </c>
      <c r="B1624">
        <v>3</v>
      </c>
      <c r="C1624">
        <f>RS_wells_scenario_1_bgw!C1624-RS_wells_baseline_bgw!C1624</f>
        <v>-1222775.5292999968</v>
      </c>
      <c r="D1624">
        <f>RS_wells_scenario_1_bgw!D1624-RS_wells_baseline_bgw!D1624</f>
        <v>-216.39399999997113</v>
      </c>
      <c r="E1624">
        <f>RS_wells_scenario_1_bgw!E1624-RS_wells_baseline_bgw!E1624</f>
        <v>0</v>
      </c>
      <c r="F1624">
        <f>RS_wells_scenario_1_bgw!F1624-RS_wells_baseline_bgw!F1624</f>
        <v>0</v>
      </c>
      <c r="G1624">
        <f>RS_wells_scenario_1_bgw!G1624-RS_wells_baseline_bgw!G1624</f>
        <v>0</v>
      </c>
      <c r="H1624" s="19">
        <f>RS_wells_scenario_1_bgw!H1624-RS_wells_baseline_bgw!H1624</f>
        <v>-1506675.7644999921</v>
      </c>
      <c r="I1624">
        <f>RS_wells_scenario_1_bgw!I1624-RS_wells_baseline_bgw!I1624</f>
        <v>-8780587.8061000109</v>
      </c>
      <c r="J1624">
        <f>RS_wells_scenario_1_bgw!J1624-RS_wells_baseline_bgw!J1624</f>
        <v>1741.7160000000149</v>
      </c>
      <c r="K1624">
        <f>RS_wells_scenario_1_bgw!K1624-RS_wells_baseline_bgw!K1624</f>
        <v>-68953.260000001639</v>
      </c>
      <c r="L1624">
        <f>RS_wells_scenario_1_bgw!L1624-RS_wells_baseline_bgw!L1624</f>
        <v>0</v>
      </c>
      <c r="M1624">
        <f>RS_wells_scenario_1_bgw!M1624-RS_wells_baseline_bgw!M1624</f>
        <v>0</v>
      </c>
      <c r="N1624">
        <f>RS_wells_scenario_1_bgw!N1624-RS_wells_baseline_bgw!N1624</f>
        <v>5994788.4659000039</v>
      </c>
      <c r="O1624">
        <v>10.145833333333334</v>
      </c>
      <c r="P1624">
        <f t="shared" si="248"/>
        <v>1984</v>
      </c>
      <c r="Q1624" s="2">
        <f t="shared" si="249"/>
        <v>31046.687499998356</v>
      </c>
      <c r="R1624">
        <f t="shared" si="250"/>
        <v>-171.85485063917517</v>
      </c>
      <c r="S1624">
        <f>I1624*$O1624/ref!$B$3</f>
        <v>-2045.1418835948048</v>
      </c>
      <c r="T1624">
        <f>K1624*$O1624/ref!$B$3</f>
        <v>-16.060337092516452</v>
      </c>
      <c r="U1624">
        <f>L1624*$O1624/ref!$B$3</f>
        <v>0</v>
      </c>
      <c r="V1624">
        <f>N1624*$O1624/ref!$B$3</f>
        <v>1396.2838531591015</v>
      </c>
      <c r="W1624">
        <f t="shared" si="251"/>
        <v>12</v>
      </c>
      <c r="X1624" t="str">
        <f t="shared" si="252"/>
        <v>12 1984</v>
      </c>
      <c r="AB1624" s="1"/>
    </row>
    <row r="1625" spans="1:28" x14ac:dyDescent="0.3">
      <c r="A1625">
        <v>542</v>
      </c>
      <c r="B1625">
        <v>1</v>
      </c>
      <c r="C1625">
        <f>RS_wells_scenario_1_bgw!C1625-RS_wells_baseline_bgw!C1625</f>
        <v>2491409.1353999972</v>
      </c>
      <c r="D1625">
        <f>RS_wells_scenario_1_bgw!D1625-RS_wells_baseline_bgw!D1625</f>
        <v>-210.89140000002226</v>
      </c>
      <c r="E1625">
        <f>RS_wells_scenario_1_bgw!E1625-RS_wells_baseline_bgw!E1625</f>
        <v>0</v>
      </c>
      <c r="F1625">
        <f>RS_wells_scenario_1_bgw!F1625-RS_wells_baseline_bgw!F1625</f>
        <v>0</v>
      </c>
      <c r="G1625">
        <f>RS_wells_scenario_1_bgw!G1625-RS_wells_baseline_bgw!G1625</f>
        <v>0</v>
      </c>
      <c r="H1625" s="19">
        <f>RS_wells_scenario_1_bgw!H1625-RS_wells_baseline_bgw!H1625</f>
        <v>-142065.80309999734</v>
      </c>
      <c r="I1625">
        <f>RS_wells_scenario_1_bgw!I1625-RS_wells_baseline_bgw!I1625</f>
        <v>-3945198.9590000063</v>
      </c>
      <c r="J1625">
        <f>RS_wells_scenario_1_bgw!J1625-RS_wells_baseline_bgw!J1625</f>
        <v>1571.7916000001132</v>
      </c>
      <c r="K1625">
        <f>RS_wells_scenario_1_bgw!K1625-RS_wells_baseline_bgw!K1625</f>
        <v>-72263.140000000596</v>
      </c>
      <c r="L1625">
        <f>RS_wells_scenario_1_bgw!L1625-RS_wells_baseline_bgw!L1625</f>
        <v>386544.8450000002</v>
      </c>
      <c r="M1625">
        <f>RS_wells_scenario_1_bgw!M1625-RS_wells_baseline_bgw!M1625</f>
        <v>0</v>
      </c>
      <c r="N1625">
        <f>RS_wells_scenario_1_bgw!N1625-RS_wells_baseline_bgw!N1625</f>
        <v>5962106.4798000008</v>
      </c>
      <c r="O1625">
        <v>10.145833333333334</v>
      </c>
      <c r="P1625">
        <f t="shared" si="248"/>
        <v>1985</v>
      </c>
      <c r="Q1625" s="2">
        <f t="shared" si="249"/>
        <v>31056.833333331688</v>
      </c>
      <c r="R1625">
        <f t="shared" si="250"/>
        <v>-139.84358036426113</v>
      </c>
      <c r="S1625">
        <f>I1625*$O1625/ref!$B$3</f>
        <v>-918.90108137865548</v>
      </c>
      <c r="T1625">
        <f>K1625*$O1625/ref!$B$3</f>
        <v>-16.831262042776387</v>
      </c>
      <c r="U1625">
        <f>L1625*$O1625/ref!$B$3</f>
        <v>90.032588917106722</v>
      </c>
      <c r="V1625">
        <f>N1625*$O1625/ref!$B$3</f>
        <v>1388.6716864012285</v>
      </c>
      <c r="W1625">
        <f t="shared" si="251"/>
        <v>1</v>
      </c>
      <c r="X1625" t="str">
        <f t="shared" si="252"/>
        <v>1 1985</v>
      </c>
      <c r="AB1625" s="1"/>
    </row>
    <row r="1626" spans="1:28" x14ac:dyDescent="0.3">
      <c r="A1626">
        <v>542</v>
      </c>
      <c r="B1626">
        <v>2</v>
      </c>
      <c r="C1626">
        <f>RS_wells_scenario_1_bgw!C1626-RS_wells_baseline_bgw!C1626</f>
        <v>2741643.6428000033</v>
      </c>
      <c r="D1626">
        <f>RS_wells_scenario_1_bgw!D1626-RS_wells_baseline_bgw!D1626</f>
        <v>-205.02240000001621</v>
      </c>
      <c r="E1626">
        <f>RS_wells_scenario_1_bgw!E1626-RS_wells_baseline_bgw!E1626</f>
        <v>0</v>
      </c>
      <c r="F1626">
        <f>RS_wells_scenario_1_bgw!F1626-RS_wells_baseline_bgw!F1626</f>
        <v>0</v>
      </c>
      <c r="G1626">
        <f>RS_wells_scenario_1_bgw!G1626-RS_wells_baseline_bgw!G1626</f>
        <v>0</v>
      </c>
      <c r="H1626" s="19">
        <f>RS_wells_scenario_1_bgw!H1626-RS_wells_baseline_bgw!H1626</f>
        <v>-62667.954499997199</v>
      </c>
      <c r="I1626">
        <f>RS_wells_scenario_1_bgw!I1626-RS_wells_baseline_bgw!I1626</f>
        <v>-3437322.4236000031</v>
      </c>
      <c r="J1626">
        <f>RS_wells_scenario_1_bgw!J1626-RS_wells_baseline_bgw!J1626</f>
        <v>1431.873900000006</v>
      </c>
      <c r="K1626">
        <f>RS_wells_scenario_1_bgw!K1626-RS_wells_baseline_bgw!K1626</f>
        <v>-72263.140000000596</v>
      </c>
      <c r="L1626">
        <f>RS_wells_scenario_1_bgw!L1626-RS_wells_baseline_bgw!L1626</f>
        <v>382837.72869999986</v>
      </c>
      <c r="M1626">
        <f>RS_wells_scenario_1_bgw!M1626-RS_wells_baseline_bgw!M1626</f>
        <v>0</v>
      </c>
      <c r="N1626">
        <f>RS_wells_scenario_1_bgw!N1626-RS_wells_baseline_bgw!N1626</f>
        <v>5860031.7550999969</v>
      </c>
      <c r="O1626">
        <v>10.145833333333334</v>
      </c>
      <c r="P1626">
        <f t="shared" si="248"/>
        <v>1985</v>
      </c>
      <c r="Q1626" s="2">
        <f t="shared" si="249"/>
        <v>31066.97916666502</v>
      </c>
      <c r="R1626">
        <f t="shared" si="250"/>
        <v>-135.68613309507433</v>
      </c>
      <c r="S1626">
        <f>I1626*$O1626/ref!$B$3</f>
        <v>-800.60836599575373</v>
      </c>
      <c r="T1626">
        <f>K1626*$O1626/ref!$B$3</f>
        <v>-16.831262042776387</v>
      </c>
      <c r="U1626">
        <f>L1626*$O1626/ref!$B$3</f>
        <v>89.169141163959651</v>
      </c>
      <c r="V1626">
        <f>N1626*$O1626/ref!$B$3</f>
        <v>1364.8968208284066</v>
      </c>
      <c r="W1626">
        <f t="shared" si="251"/>
        <v>1</v>
      </c>
      <c r="X1626" t="str">
        <f t="shared" si="252"/>
        <v>1 1985</v>
      </c>
      <c r="AB1626" s="1"/>
    </row>
    <row r="1627" spans="1:28" x14ac:dyDescent="0.3">
      <c r="A1627">
        <v>542</v>
      </c>
      <c r="B1627">
        <v>3</v>
      </c>
      <c r="C1627">
        <f>RS_wells_scenario_1_bgw!C1627-RS_wells_baseline_bgw!C1627</f>
        <v>2969592.8143000007</v>
      </c>
      <c r="D1627">
        <f>RS_wells_scenario_1_bgw!D1627-RS_wells_baseline_bgw!D1627</f>
        <v>-199.08740000001853</v>
      </c>
      <c r="E1627">
        <f>RS_wells_scenario_1_bgw!E1627-RS_wells_baseline_bgw!E1627</f>
        <v>0</v>
      </c>
      <c r="F1627">
        <f>RS_wells_scenario_1_bgw!F1627-RS_wells_baseline_bgw!F1627</f>
        <v>0</v>
      </c>
      <c r="G1627">
        <f>RS_wells_scenario_1_bgw!G1627-RS_wells_baseline_bgw!G1627</f>
        <v>0</v>
      </c>
      <c r="H1627" s="19">
        <f>RS_wells_scenario_1_bgw!H1627-RS_wells_baseline_bgw!H1627</f>
        <v>-80282.935900002718</v>
      </c>
      <c r="I1627">
        <f>RS_wells_scenario_1_bgw!I1627-RS_wells_baseline_bgw!I1627</f>
        <v>-3105327.3748000115</v>
      </c>
      <c r="J1627">
        <f>RS_wells_scenario_1_bgw!J1627-RS_wells_baseline_bgw!J1627</f>
        <v>1315.1245999997482</v>
      </c>
      <c r="K1627">
        <f>RS_wells_scenario_1_bgw!K1627-RS_wells_baseline_bgw!K1627</f>
        <v>-72263.140000000596</v>
      </c>
      <c r="L1627">
        <f>RS_wells_scenario_1_bgw!L1627-RS_wells_baseline_bgw!L1627</f>
        <v>379399.1455000001</v>
      </c>
      <c r="M1627">
        <f>RS_wells_scenario_1_bgw!M1627-RS_wells_baseline_bgw!M1627</f>
        <v>0</v>
      </c>
      <c r="N1627">
        <f>RS_wells_scenario_1_bgw!N1627-RS_wells_baseline_bgw!N1627</f>
        <v>5766384.5121000111</v>
      </c>
      <c r="O1627">
        <v>10.145833333333334</v>
      </c>
      <c r="P1627">
        <f t="shared" si="248"/>
        <v>1985</v>
      </c>
      <c r="Q1627" s="2">
        <f t="shared" si="249"/>
        <v>31077.124999998352</v>
      </c>
      <c r="R1627">
        <f t="shared" si="250"/>
        <v>-133.94427143184453</v>
      </c>
      <c r="S1627">
        <f>I1627*$O1627/ref!$B$3</f>
        <v>-723.28131290538226</v>
      </c>
      <c r="T1627">
        <f>K1627*$O1627/ref!$B$3</f>
        <v>-16.831262042776387</v>
      </c>
      <c r="U1627">
        <f>L1627*$O1627/ref!$B$3</f>
        <v>88.368239142609838</v>
      </c>
      <c r="V1627">
        <f>N1627*$O1627/ref!$B$3</f>
        <v>1343.0848529770744</v>
      </c>
      <c r="W1627">
        <f t="shared" si="251"/>
        <v>1</v>
      </c>
      <c r="X1627" t="str">
        <f t="shared" si="252"/>
        <v>1 1985</v>
      </c>
      <c r="AB1627" s="1"/>
    </row>
    <row r="1628" spans="1:28" x14ac:dyDescent="0.3">
      <c r="A1628">
        <v>543</v>
      </c>
      <c r="B1628">
        <v>1</v>
      </c>
      <c r="C1628">
        <f>RS_wells_scenario_1_bgw!C1628-RS_wells_baseline_bgw!C1628</f>
        <v>2973969.1697999984</v>
      </c>
      <c r="D1628">
        <f>RS_wells_scenario_1_bgw!D1628-RS_wells_baseline_bgw!D1628</f>
        <v>-193.4091999999946</v>
      </c>
      <c r="E1628">
        <f>RS_wells_scenario_1_bgw!E1628-RS_wells_baseline_bgw!E1628</f>
        <v>0</v>
      </c>
      <c r="F1628">
        <f>RS_wells_scenario_1_bgw!F1628-RS_wells_baseline_bgw!F1628</f>
        <v>0</v>
      </c>
      <c r="G1628">
        <f>RS_wells_scenario_1_bgw!G1628-RS_wells_baseline_bgw!G1628</f>
        <v>0</v>
      </c>
      <c r="H1628" s="19">
        <f>RS_wells_scenario_1_bgw!H1628-RS_wells_baseline_bgw!H1628</f>
        <v>-824524.67650000006</v>
      </c>
      <c r="I1628">
        <f>RS_wells_scenario_1_bgw!I1628-RS_wells_baseline_bgw!I1628</f>
        <v>-3439757.9488999993</v>
      </c>
      <c r="J1628">
        <f>RS_wells_scenario_1_bgw!J1628-RS_wells_baseline_bgw!J1628</f>
        <v>1217.7243000008166</v>
      </c>
      <c r="K1628">
        <f>RS_wells_scenario_1_bgw!K1628-RS_wells_baseline_bgw!K1628</f>
        <v>-72263.140000000596</v>
      </c>
      <c r="L1628">
        <f>RS_wells_scenario_1_bgw!L1628-RS_wells_baseline_bgw!L1628</f>
        <v>13206.931400000118</v>
      </c>
      <c r="M1628">
        <f>RS_wells_scenario_1_bgw!M1628-RS_wells_baseline_bgw!M1628</f>
        <v>0</v>
      </c>
      <c r="N1628">
        <f>RS_wells_scenario_1_bgw!N1628-RS_wells_baseline_bgw!N1628</f>
        <v>5738841.9535000026</v>
      </c>
      <c r="O1628">
        <v>10.145833333333334</v>
      </c>
      <c r="P1628">
        <f t="shared" si="248"/>
        <v>1985</v>
      </c>
      <c r="Q1628" s="2">
        <f t="shared" si="249"/>
        <v>31087.270833331684</v>
      </c>
      <c r="R1628">
        <f t="shared" si="250"/>
        <v>-150.36349667812149</v>
      </c>
      <c r="S1628">
        <f>I1628*$O1628/ref!$B$3</f>
        <v>-801.17563949834516</v>
      </c>
      <c r="T1628">
        <f>K1628*$O1628/ref!$B$3</f>
        <v>-16.831262042776387</v>
      </c>
      <c r="U1628">
        <f>L1628*$O1628/ref!$B$3</f>
        <v>3.0761093854262596</v>
      </c>
      <c r="V1628">
        <f>N1628*$O1628/ref!$B$3</f>
        <v>1336.6697425746581</v>
      </c>
      <c r="W1628">
        <f t="shared" si="251"/>
        <v>2</v>
      </c>
      <c r="X1628" t="str">
        <f t="shared" si="252"/>
        <v>2 1985</v>
      </c>
      <c r="AB1628" s="1"/>
    </row>
    <row r="1629" spans="1:28" x14ac:dyDescent="0.3">
      <c r="A1629">
        <v>543</v>
      </c>
      <c r="B1629">
        <v>2</v>
      </c>
      <c r="C1629">
        <f>RS_wells_scenario_1_bgw!C1629-RS_wells_baseline_bgw!C1629</f>
        <v>3102941.8761000037</v>
      </c>
      <c r="D1629">
        <f>RS_wells_scenario_1_bgw!D1629-RS_wells_baseline_bgw!D1629</f>
        <v>-187.94570000004023</v>
      </c>
      <c r="E1629">
        <f>RS_wells_scenario_1_bgw!E1629-RS_wells_baseline_bgw!E1629</f>
        <v>0</v>
      </c>
      <c r="F1629">
        <f>RS_wells_scenario_1_bgw!F1629-RS_wells_baseline_bgw!F1629</f>
        <v>0</v>
      </c>
      <c r="G1629">
        <f>RS_wells_scenario_1_bgw!G1629-RS_wells_baseline_bgw!G1629</f>
        <v>0</v>
      </c>
      <c r="H1629" s="19">
        <f>RS_wells_scenario_1_bgw!H1629-RS_wells_baseline_bgw!H1629</f>
        <v>-914888.94979999959</v>
      </c>
      <c r="I1629">
        <f>RS_wells_scenario_1_bgw!I1629-RS_wells_baseline_bgw!I1629</f>
        <v>-3224015.0408000052</v>
      </c>
      <c r="J1629">
        <f>RS_wells_scenario_1_bgw!J1629-RS_wells_baseline_bgw!J1629</f>
        <v>1135.3048999998719</v>
      </c>
      <c r="K1629">
        <f>RS_wells_scenario_1_bgw!K1629-RS_wells_baseline_bgw!K1629</f>
        <v>-72263.140000000596</v>
      </c>
      <c r="L1629">
        <f>RS_wells_scenario_1_bgw!L1629-RS_wells_baseline_bgw!L1629</f>
        <v>12032.563399999868</v>
      </c>
      <c r="M1629">
        <f>RS_wells_scenario_1_bgw!M1629-RS_wells_baseline_bgw!M1629</f>
        <v>0</v>
      </c>
      <c r="N1629">
        <f>RS_wells_scenario_1_bgw!N1629-RS_wells_baseline_bgw!N1629</f>
        <v>5693580.9442000091</v>
      </c>
      <c r="O1629">
        <v>10.145833333333334</v>
      </c>
      <c r="P1629">
        <f t="shared" si="248"/>
        <v>1985</v>
      </c>
      <c r="Q1629" s="2">
        <f t="shared" si="249"/>
        <v>31097.416666665016</v>
      </c>
      <c r="R1629">
        <f t="shared" si="250"/>
        <v>-151.39679024055002</v>
      </c>
      <c r="S1629">
        <f>I1629*$O1629/ref!$B$3</f>
        <v>-750.92560303298251</v>
      </c>
      <c r="T1629">
        <f>K1629*$O1629/ref!$B$3</f>
        <v>-16.831262042776387</v>
      </c>
      <c r="U1629">
        <f>L1629*$O1629/ref!$B$3</f>
        <v>2.8025799547558616</v>
      </c>
      <c r="V1629">
        <f>N1629*$O1629/ref!$B$3</f>
        <v>1326.1277164760315</v>
      </c>
      <c r="W1629">
        <f t="shared" si="251"/>
        <v>2</v>
      </c>
      <c r="X1629" t="str">
        <f t="shared" si="252"/>
        <v>2 1985</v>
      </c>
      <c r="AB1629" s="1"/>
    </row>
    <row r="1630" spans="1:28" x14ac:dyDescent="0.3">
      <c r="A1630">
        <v>543</v>
      </c>
      <c r="B1630">
        <v>3</v>
      </c>
      <c r="C1630">
        <f>RS_wells_scenario_1_bgw!C1630-RS_wells_baseline_bgw!C1630</f>
        <v>3203207.9407000095</v>
      </c>
      <c r="D1630">
        <f>RS_wells_scenario_1_bgw!D1630-RS_wells_baseline_bgw!D1630</f>
        <v>-182.75690000003669</v>
      </c>
      <c r="E1630">
        <f>RS_wells_scenario_1_bgw!E1630-RS_wells_baseline_bgw!E1630</f>
        <v>0</v>
      </c>
      <c r="F1630">
        <f>RS_wells_scenario_1_bgw!F1630-RS_wells_baseline_bgw!F1630</f>
        <v>0</v>
      </c>
      <c r="G1630">
        <f>RS_wells_scenario_1_bgw!G1630-RS_wells_baseline_bgw!G1630</f>
        <v>0</v>
      </c>
      <c r="H1630" s="19">
        <f>RS_wells_scenario_1_bgw!H1630-RS_wells_baseline_bgw!H1630</f>
        <v>-823888.89029999822</v>
      </c>
      <c r="I1630">
        <f>RS_wells_scenario_1_bgw!I1630-RS_wells_baseline_bgw!I1630</f>
        <v>-3119579.3814999983</v>
      </c>
      <c r="J1630">
        <f>RS_wells_scenario_1_bgw!J1630-RS_wells_baseline_bgw!J1630</f>
        <v>1065.2861000001431</v>
      </c>
      <c r="K1630">
        <f>RS_wells_scenario_1_bgw!K1630-RS_wells_baseline_bgw!K1630</f>
        <v>-72263.140000000596</v>
      </c>
      <c r="L1630">
        <f>RS_wells_scenario_1_bgw!L1630-RS_wells_baseline_bgw!L1630</f>
        <v>10660.096400000155</v>
      </c>
      <c r="M1630">
        <f>RS_wells_scenario_1_bgw!M1630-RS_wells_baseline_bgw!M1630</f>
        <v>0</v>
      </c>
      <c r="N1630">
        <f>RS_wells_scenario_1_bgw!N1630-RS_wells_baseline_bgw!N1630</f>
        <v>5647140.9131000042</v>
      </c>
      <c r="O1630">
        <v>10.145833333333334</v>
      </c>
      <c r="P1630">
        <f t="shared" si="248"/>
        <v>1985</v>
      </c>
      <c r="Q1630" s="2">
        <f t="shared" si="249"/>
        <v>31107.562499998348</v>
      </c>
      <c r="R1630">
        <f t="shared" si="250"/>
        <v>-148.24810546162664</v>
      </c>
      <c r="S1630">
        <f>I1630*$O1630/ref!$B$3</f>
        <v>-726.60083734623663</v>
      </c>
      <c r="T1630">
        <f>K1630*$O1630/ref!$B$3</f>
        <v>-16.831262042776387</v>
      </c>
      <c r="U1630">
        <f>L1630*$O1630/ref!$B$3</f>
        <v>2.4829100411310434</v>
      </c>
      <c r="V1630">
        <f>N1630*$O1630/ref!$B$3</f>
        <v>1315.3110770009289</v>
      </c>
      <c r="W1630">
        <f t="shared" si="251"/>
        <v>2</v>
      </c>
      <c r="X1630" t="str">
        <f t="shared" si="252"/>
        <v>2 1985</v>
      </c>
      <c r="AB1630" s="1"/>
    </row>
    <row r="1631" spans="1:28" x14ac:dyDescent="0.3">
      <c r="A1631">
        <v>544</v>
      </c>
      <c r="B1631">
        <v>1</v>
      </c>
      <c r="C1631">
        <f>RS_wells_scenario_1_bgw!C1631-RS_wells_baseline_bgw!C1631</f>
        <v>5445308.2175000012</v>
      </c>
      <c r="D1631">
        <f>RS_wells_scenario_1_bgw!D1631-RS_wells_baseline_bgw!D1631</f>
        <v>-175.57970000000205</v>
      </c>
      <c r="E1631">
        <f>RS_wells_scenario_1_bgw!E1631-RS_wells_baseline_bgw!E1631</f>
        <v>0</v>
      </c>
      <c r="F1631">
        <f>RS_wells_scenario_1_bgw!F1631-RS_wells_baseline_bgw!F1631</f>
        <v>0</v>
      </c>
      <c r="G1631">
        <f>RS_wells_scenario_1_bgw!G1631-RS_wells_baseline_bgw!G1631</f>
        <v>0</v>
      </c>
      <c r="H1631" s="19">
        <f>RS_wells_scenario_1_bgw!H1631-RS_wells_baseline_bgw!H1631</f>
        <v>35718.4571999982</v>
      </c>
      <c r="I1631">
        <f>RS_wells_scenario_1_bgw!I1631-RS_wells_baseline_bgw!I1631</f>
        <v>-2410620.4161999971</v>
      </c>
      <c r="J1631">
        <f>RS_wells_scenario_1_bgw!J1631-RS_wells_baseline_bgw!J1631</f>
        <v>997.99880000017583</v>
      </c>
      <c r="K1631">
        <f>RS_wells_scenario_1_bgw!K1631-RS_wells_baseline_bgw!K1631</f>
        <v>-72263.140000000596</v>
      </c>
      <c r="L1631">
        <f>RS_wells_scenario_1_bgw!L1631-RS_wells_baseline_bgw!L1631</f>
        <v>2408613.7965999991</v>
      </c>
      <c r="M1631">
        <f>RS_wells_scenario_1_bgw!M1631-RS_wells_baseline_bgw!M1631</f>
        <v>0</v>
      </c>
      <c r="N1631">
        <f>RS_wells_scenario_1_bgw!N1631-RS_wells_baseline_bgw!N1631</f>
        <v>5144088.397300005</v>
      </c>
      <c r="O1631">
        <v>10.145833333333334</v>
      </c>
      <c r="P1631">
        <f t="shared" si="248"/>
        <v>1985</v>
      </c>
      <c r="Q1631" s="2">
        <f t="shared" si="249"/>
        <v>31117.70833333168</v>
      </c>
      <c r="R1631">
        <f t="shared" si="250"/>
        <v>-117.03023917754884</v>
      </c>
      <c r="S1631">
        <f>I1631*$O1631/ref!$B$3</f>
        <v>-561.47274960275035</v>
      </c>
      <c r="T1631">
        <f>K1631*$O1631/ref!$B$3</f>
        <v>-16.831262042776387</v>
      </c>
      <c r="U1631">
        <f>L1631*$O1631/ref!$B$3</f>
        <v>561.00537522201159</v>
      </c>
      <c r="V1631">
        <f>N1631*$O1631/ref!$B$3</f>
        <v>1198.1419543374573</v>
      </c>
      <c r="W1631">
        <f t="shared" si="251"/>
        <v>3</v>
      </c>
      <c r="X1631" t="str">
        <f t="shared" si="252"/>
        <v>3 1985</v>
      </c>
      <c r="AB1631" s="1"/>
    </row>
    <row r="1632" spans="1:28" x14ac:dyDescent="0.3">
      <c r="A1632">
        <v>544</v>
      </c>
      <c r="B1632">
        <v>2</v>
      </c>
      <c r="C1632">
        <f>RS_wells_scenario_1_bgw!C1632-RS_wells_baseline_bgw!C1632</f>
        <v>5065548.8289000094</v>
      </c>
      <c r="D1632">
        <f>RS_wells_scenario_1_bgw!D1632-RS_wells_baseline_bgw!D1632</f>
        <v>-168.97859999997308</v>
      </c>
      <c r="E1632">
        <f>RS_wells_scenario_1_bgw!E1632-RS_wells_baseline_bgw!E1632</f>
        <v>0</v>
      </c>
      <c r="F1632">
        <f>RS_wells_scenario_1_bgw!F1632-RS_wells_baseline_bgw!F1632</f>
        <v>0</v>
      </c>
      <c r="G1632">
        <f>RS_wells_scenario_1_bgw!G1632-RS_wells_baseline_bgw!G1632</f>
        <v>0</v>
      </c>
      <c r="H1632" s="19">
        <f>RS_wells_scenario_1_bgw!H1632-RS_wells_baseline_bgw!H1632</f>
        <v>465479.42040000111</v>
      </c>
      <c r="I1632">
        <f>RS_wells_scenario_1_bgw!I1632-RS_wells_baseline_bgw!I1632</f>
        <v>-2045332.1473999992</v>
      </c>
      <c r="J1632">
        <f>RS_wells_scenario_1_bgw!J1632-RS_wells_baseline_bgw!J1632</f>
        <v>941.09939999971539</v>
      </c>
      <c r="K1632">
        <f>RS_wells_scenario_1_bgw!K1632-RS_wells_baseline_bgw!K1632</f>
        <v>-72263.140000000596</v>
      </c>
      <c r="L1632">
        <f>RS_wells_scenario_1_bgw!L1632-RS_wells_baseline_bgw!L1632</f>
        <v>2366278.7198000029</v>
      </c>
      <c r="M1632">
        <f>RS_wells_scenario_1_bgw!M1632-RS_wells_baseline_bgw!M1632</f>
        <v>0</v>
      </c>
      <c r="N1632">
        <f>RS_wells_scenario_1_bgw!N1632-RS_wells_baseline_bgw!N1632</f>
        <v>4859843.9241999984</v>
      </c>
      <c r="O1632">
        <v>10.145833333333334</v>
      </c>
      <c r="P1632">
        <f t="shared" si="248"/>
        <v>1985</v>
      </c>
      <c r="Q1632" s="2">
        <f t="shared" si="249"/>
        <v>31127.854166665013</v>
      </c>
      <c r="R1632">
        <f t="shared" si="250"/>
        <v>-100.67272631844209</v>
      </c>
      <c r="S1632">
        <f>I1632*$O1632/ref!$B$3</f>
        <v>-476.39116342583009</v>
      </c>
      <c r="T1632">
        <f>K1632*$O1632/ref!$B$3</f>
        <v>-16.831262042776387</v>
      </c>
      <c r="U1632">
        <f>L1632*$O1632/ref!$B$3</f>
        <v>551.14484644867298</v>
      </c>
      <c r="V1632">
        <f>N1632*$O1632/ref!$B$3</f>
        <v>1131.9367879005008</v>
      </c>
      <c r="W1632">
        <f t="shared" si="251"/>
        <v>3</v>
      </c>
      <c r="X1632" t="str">
        <f t="shared" si="252"/>
        <v>3 1985</v>
      </c>
      <c r="AB1632" s="1"/>
    </row>
    <row r="1633" spans="1:28" x14ac:dyDescent="0.3">
      <c r="A1633">
        <v>544</v>
      </c>
      <c r="B1633">
        <v>3</v>
      </c>
      <c r="C1633">
        <f>RS_wells_scenario_1_bgw!C1633-RS_wells_baseline_bgw!C1633</f>
        <v>4705145.8123999983</v>
      </c>
      <c r="D1633">
        <f>RS_wells_scenario_1_bgw!D1633-RS_wells_baseline_bgw!D1633</f>
        <v>-162.91960000002291</v>
      </c>
      <c r="E1633">
        <f>RS_wells_scenario_1_bgw!E1633-RS_wells_baseline_bgw!E1633</f>
        <v>0</v>
      </c>
      <c r="F1633">
        <f>RS_wells_scenario_1_bgw!F1633-RS_wells_baseline_bgw!F1633</f>
        <v>0</v>
      </c>
      <c r="G1633">
        <f>RS_wells_scenario_1_bgw!G1633-RS_wells_baseline_bgw!G1633</f>
        <v>0</v>
      </c>
      <c r="H1633" s="19">
        <f>RS_wells_scenario_1_bgw!H1633-RS_wells_baseline_bgw!H1633</f>
        <v>794366.86180000007</v>
      </c>
      <c r="I1633">
        <f>RS_wells_scenario_1_bgw!I1633-RS_wells_baseline_bgw!I1633</f>
        <v>-1791542.8479999974</v>
      </c>
      <c r="J1633">
        <f>RS_wells_scenario_1_bgw!J1633-RS_wells_baseline_bgw!J1633</f>
        <v>892.91329999919981</v>
      </c>
      <c r="K1633">
        <f>RS_wells_scenario_1_bgw!K1633-RS_wells_baseline_bgw!K1633</f>
        <v>-72263.140000000596</v>
      </c>
      <c r="L1633">
        <f>RS_wells_scenario_1_bgw!L1633-RS_wells_baseline_bgw!L1633</f>
        <v>2338715.4371000007</v>
      </c>
      <c r="M1633">
        <f>RS_wells_scenario_1_bgw!M1633-RS_wells_baseline_bgw!M1633</f>
        <v>0</v>
      </c>
      <c r="N1633">
        <f>RS_wells_scenario_1_bgw!N1633-RS_wells_baseline_bgw!N1633</f>
        <v>4702980.7818000019</v>
      </c>
      <c r="O1633">
        <v>10.145833333333334</v>
      </c>
      <c r="P1633">
        <f t="shared" si="248"/>
        <v>1985</v>
      </c>
      <c r="Q1633" s="2">
        <f t="shared" si="249"/>
        <v>31137.999999998345</v>
      </c>
      <c r="R1633">
        <f t="shared" si="250"/>
        <v>-89.544419702176441</v>
      </c>
      <c r="S1633">
        <f>I1633*$O1633/ref!$B$3</f>
        <v>-417.27950287725685</v>
      </c>
      <c r="T1633">
        <f>K1633*$O1633/ref!$B$3</f>
        <v>-16.831262042776387</v>
      </c>
      <c r="U1633">
        <f>L1633*$O1633/ref!$B$3</f>
        <v>544.72490906589587</v>
      </c>
      <c r="V1633">
        <f>N1633*$O1633/ref!$B$3</f>
        <v>1095.4008076678724</v>
      </c>
      <c r="W1633">
        <f t="shared" si="251"/>
        <v>3</v>
      </c>
      <c r="X1633" t="str">
        <f t="shared" si="252"/>
        <v>3 1985</v>
      </c>
      <c r="AB1633" s="1"/>
    </row>
    <row r="1634" spans="1:28" x14ac:dyDescent="0.3">
      <c r="A1634">
        <v>545</v>
      </c>
      <c r="B1634">
        <v>1</v>
      </c>
      <c r="C1634">
        <f>RS_wells_scenario_1_bgw!C1634-RS_wells_baseline_bgw!C1634</f>
        <v>-1208653.2568999976</v>
      </c>
      <c r="D1634">
        <f>RS_wells_scenario_1_bgw!D1634-RS_wells_baseline_bgw!D1634</f>
        <v>-158.61489999998594</v>
      </c>
      <c r="E1634">
        <f>RS_wells_scenario_1_bgw!E1634-RS_wells_baseline_bgw!E1634</f>
        <v>-992550.46000000089</v>
      </c>
      <c r="F1634">
        <f>RS_wells_scenario_1_bgw!F1634-RS_wells_baseline_bgw!F1634</f>
        <v>0</v>
      </c>
      <c r="G1634">
        <f>RS_wells_scenario_1_bgw!G1634-RS_wells_baseline_bgw!G1634</f>
        <v>0</v>
      </c>
      <c r="H1634" s="19">
        <f>RS_wells_scenario_1_bgw!H1634-RS_wells_baseline_bgw!H1634</f>
        <v>-1725486.3530999869</v>
      </c>
      <c r="I1634">
        <f>RS_wells_scenario_1_bgw!I1634-RS_wells_baseline_bgw!I1634</f>
        <v>-3645640.4699999988</v>
      </c>
      <c r="J1634">
        <f>RS_wells_scenario_1_bgw!J1634-RS_wells_baseline_bgw!J1634</f>
        <v>855.39610000047833</v>
      </c>
      <c r="K1634">
        <f>RS_wells_scenario_1_bgw!K1634-RS_wells_baseline_bgw!K1634</f>
        <v>-5984507.5800000057</v>
      </c>
      <c r="L1634">
        <f>RS_wells_scenario_1_bgw!L1634-RS_wells_baseline_bgw!L1634</f>
        <v>931150.61459999904</v>
      </c>
      <c r="M1634">
        <f>RS_wells_scenario_1_bgw!M1634-RS_wells_baseline_bgw!M1634</f>
        <v>0</v>
      </c>
      <c r="N1634">
        <f>RS_wells_scenario_1_bgw!N1634-RS_wells_baseline_bgw!N1634</f>
        <v>4907949.637500003</v>
      </c>
      <c r="O1634">
        <v>10.145833333333334</v>
      </c>
      <c r="P1634">
        <f t="shared" si="248"/>
        <v>1985</v>
      </c>
      <c r="Q1634" s="2">
        <f t="shared" si="249"/>
        <v>31148.145833331677</v>
      </c>
      <c r="R1634">
        <f t="shared" si="250"/>
        <v>-151.96875121649461</v>
      </c>
      <c r="S1634">
        <f>I1634*$O1634/ref!$B$3</f>
        <v>-849.12903126434787</v>
      </c>
      <c r="T1634">
        <f>K1634*$O1634/ref!$B$3</f>
        <v>-1393.8892674185047</v>
      </c>
      <c r="U1634">
        <f>L1634*$O1634/ref!$B$3</f>
        <v>216.88014104597084</v>
      </c>
      <c r="V1634">
        <f>N1634*$O1634/ref!$B$3</f>
        <v>1143.1413918840401</v>
      </c>
      <c r="W1634">
        <f t="shared" si="251"/>
        <v>4</v>
      </c>
      <c r="X1634" t="str">
        <f t="shared" si="252"/>
        <v>4 1985</v>
      </c>
      <c r="AB1634" s="1"/>
    </row>
    <row r="1635" spans="1:28" x14ac:dyDescent="0.3">
      <c r="A1635">
        <v>545</v>
      </c>
      <c r="B1635">
        <v>2</v>
      </c>
      <c r="C1635">
        <f>RS_wells_scenario_1_bgw!C1635-RS_wells_baseline_bgw!C1635</f>
        <v>-1060945.2296000011</v>
      </c>
      <c r="D1635">
        <f>RS_wells_scenario_1_bgw!D1635-RS_wells_baseline_bgw!D1635</f>
        <v>-132.4727000000421</v>
      </c>
      <c r="E1635">
        <f>RS_wells_scenario_1_bgw!E1635-RS_wells_baseline_bgw!E1635</f>
        <v>-992550.46000000089</v>
      </c>
      <c r="F1635">
        <f>RS_wells_scenario_1_bgw!F1635-RS_wells_baseline_bgw!F1635</f>
        <v>0</v>
      </c>
      <c r="G1635">
        <f>RS_wells_scenario_1_bgw!G1635-RS_wells_baseline_bgw!G1635</f>
        <v>0</v>
      </c>
      <c r="H1635" s="19">
        <f>RS_wells_scenario_1_bgw!H1635-RS_wells_baseline_bgw!H1635</f>
        <v>-1484302.3200000077</v>
      </c>
      <c r="I1635">
        <f>RS_wells_scenario_1_bgw!I1635-RS_wells_baseline_bgw!I1635</f>
        <v>-3525886.8734000027</v>
      </c>
      <c r="J1635">
        <f>RS_wells_scenario_1_bgw!J1635-RS_wells_baseline_bgw!J1635</f>
        <v>845.45689999964088</v>
      </c>
      <c r="K1635">
        <f>RS_wells_scenario_1_bgw!K1635-RS_wells_baseline_bgw!K1635</f>
        <v>-5984507.5800000057</v>
      </c>
      <c r="L1635">
        <f>RS_wells_scenario_1_bgw!L1635-RS_wells_baseline_bgw!L1635</f>
        <v>927521.37480000034</v>
      </c>
      <c r="M1635">
        <f>RS_wells_scenario_1_bgw!M1635-RS_wells_baseline_bgw!M1635</f>
        <v>0</v>
      </c>
      <c r="N1635">
        <f>RS_wells_scenario_1_bgw!N1635-RS_wells_baseline_bgw!N1635</f>
        <v>5032619.1659999937</v>
      </c>
      <c r="O1635">
        <v>10.145833333333334</v>
      </c>
      <c r="P1635">
        <f t="shared" si="248"/>
        <v>1985</v>
      </c>
      <c r="Q1635" s="2">
        <f t="shared" si="249"/>
        <v>31158.291666665009</v>
      </c>
      <c r="R1635">
        <f t="shared" si="250"/>
        <v>-149.29946130584196</v>
      </c>
      <c r="S1635">
        <f>I1635*$O1635/ref!$B$3</f>
        <v>-821.23646854233698</v>
      </c>
      <c r="T1635">
        <f>K1635*$O1635/ref!$B$3</f>
        <v>-1393.8892674185047</v>
      </c>
      <c r="U1635">
        <f>L1635*$O1635/ref!$B$3</f>
        <v>216.0348319978192</v>
      </c>
      <c r="V1635">
        <f>N1635*$O1635/ref!$B$3</f>
        <v>1172.1789551968534</v>
      </c>
      <c r="W1635">
        <f t="shared" si="251"/>
        <v>4</v>
      </c>
      <c r="X1635" t="str">
        <f t="shared" si="252"/>
        <v>4 1985</v>
      </c>
      <c r="AB1635" s="1"/>
    </row>
    <row r="1636" spans="1:28" x14ac:dyDescent="0.3">
      <c r="A1636">
        <v>545</v>
      </c>
      <c r="B1636">
        <v>3</v>
      </c>
      <c r="C1636">
        <f>RS_wells_scenario_1_bgw!C1636-RS_wells_baseline_bgw!C1636</f>
        <v>-967962.41670000181</v>
      </c>
      <c r="D1636">
        <f>RS_wells_scenario_1_bgw!D1636-RS_wells_baseline_bgw!D1636</f>
        <v>-129.4537999999593</v>
      </c>
      <c r="E1636">
        <f>RS_wells_scenario_1_bgw!E1636-RS_wells_baseline_bgw!E1636</f>
        <v>-992550.46000000089</v>
      </c>
      <c r="F1636">
        <f>RS_wells_scenario_1_bgw!F1636-RS_wells_baseline_bgw!F1636</f>
        <v>0</v>
      </c>
      <c r="G1636">
        <f>RS_wells_scenario_1_bgw!G1636-RS_wells_baseline_bgw!G1636</f>
        <v>0</v>
      </c>
      <c r="H1636" s="19">
        <f>RS_wells_scenario_1_bgw!H1636-RS_wells_baseline_bgw!H1636</f>
        <v>-1320212.6486999989</v>
      </c>
      <c r="I1636">
        <f>RS_wells_scenario_1_bgw!I1636-RS_wells_baseline_bgw!I1636</f>
        <v>-3326491.1078999937</v>
      </c>
      <c r="J1636">
        <f>RS_wells_scenario_1_bgw!J1636-RS_wells_baseline_bgw!J1636</f>
        <v>817.24529999960214</v>
      </c>
      <c r="K1636">
        <f>RS_wells_scenario_1_bgw!K1636-RS_wells_baseline_bgw!K1636</f>
        <v>-5984507.5800000057</v>
      </c>
      <c r="L1636">
        <f>RS_wells_scenario_1_bgw!L1636-RS_wells_baseline_bgw!L1636</f>
        <v>925825.07189999893</v>
      </c>
      <c r="M1636">
        <f>RS_wells_scenario_1_bgw!M1636-RS_wells_baseline_bgw!M1636</f>
        <v>0</v>
      </c>
      <c r="N1636">
        <f>RS_wells_scenario_1_bgw!N1636-RS_wells_baseline_bgw!N1636</f>
        <v>5122057.1057000011</v>
      </c>
      <c r="O1636">
        <v>10.145833333333334</v>
      </c>
      <c r="P1636">
        <f t="shared" si="248"/>
        <v>1985</v>
      </c>
      <c r="Q1636" s="2">
        <f t="shared" si="249"/>
        <v>31168.437499998341</v>
      </c>
      <c r="R1636">
        <f t="shared" si="250"/>
        <v>-147.58922690492554</v>
      </c>
      <c r="S1636">
        <f>I1636*$O1636/ref!$B$3</f>
        <v>-774.79394778624169</v>
      </c>
      <c r="T1636">
        <f>K1636*$O1636/ref!$B$3</f>
        <v>-1393.8892674185047</v>
      </c>
      <c r="U1636">
        <f>L1636*$O1636/ref!$B$3</f>
        <v>215.63973542972312</v>
      </c>
      <c r="V1636">
        <f>N1636*$O1636/ref!$B$3</f>
        <v>1193.010507765104</v>
      </c>
      <c r="W1636">
        <f t="shared" si="251"/>
        <v>4</v>
      </c>
      <c r="X1636" t="str">
        <f t="shared" si="252"/>
        <v>4 1985</v>
      </c>
      <c r="AB1636" s="1"/>
    </row>
    <row r="1637" spans="1:28" x14ac:dyDescent="0.3">
      <c r="A1637">
        <v>546</v>
      </c>
      <c r="B1637">
        <v>1</v>
      </c>
      <c r="C1637">
        <f>RS_wells_scenario_1_bgw!C1637-RS_wells_baseline_bgw!C1637</f>
        <v>1165711.8870999813</v>
      </c>
      <c r="D1637">
        <f>RS_wells_scenario_1_bgw!D1637-RS_wells_baseline_bgw!D1637</f>
        <v>-143.77600000001257</v>
      </c>
      <c r="E1637">
        <f>RS_wells_scenario_1_bgw!E1637-RS_wells_baseline_bgw!E1637</f>
        <v>-1556605.4100000001</v>
      </c>
      <c r="F1637">
        <f>RS_wells_scenario_1_bgw!F1637-RS_wells_baseline_bgw!F1637</f>
        <v>0</v>
      </c>
      <c r="G1637">
        <f>RS_wells_scenario_1_bgw!G1637-RS_wells_baseline_bgw!G1637</f>
        <v>0</v>
      </c>
      <c r="H1637" s="19">
        <f>RS_wells_scenario_1_bgw!H1637-RS_wells_baseline_bgw!H1637</f>
        <v>657075.45679999888</v>
      </c>
      <c r="I1637">
        <f>RS_wells_scenario_1_bgw!I1637-RS_wells_baseline_bgw!I1637</f>
        <v>-380661.58059999719</v>
      </c>
      <c r="J1637">
        <f>RS_wells_scenario_1_bgw!J1637-RS_wells_baseline_bgw!J1637</f>
        <v>763.63169999979436</v>
      </c>
      <c r="K1637">
        <f>RS_wells_scenario_1_bgw!K1637-RS_wells_baseline_bgw!K1637</f>
        <v>-9344366.7199999988</v>
      </c>
      <c r="L1637">
        <f>RS_wells_scenario_1_bgw!L1637-RS_wells_baseline_bgw!L1637</f>
        <v>5358652.5770999938</v>
      </c>
      <c r="M1637">
        <f>RS_wells_scenario_1_bgw!M1637-RS_wells_baseline_bgw!M1637</f>
        <v>0</v>
      </c>
      <c r="N1637">
        <f>RS_wells_scenario_1_bgw!N1637-RS_wells_baseline_bgw!N1637</f>
        <v>4300704.047299996</v>
      </c>
      <c r="O1637">
        <v>10.145833333333334</v>
      </c>
      <c r="P1637">
        <f t="shared" si="248"/>
        <v>1985</v>
      </c>
      <c r="Q1637" s="2">
        <f t="shared" si="249"/>
        <v>31178.583333331673</v>
      </c>
      <c r="R1637">
        <f t="shared" si="250"/>
        <v>-83.473736323023985</v>
      </c>
      <c r="S1637">
        <f>I1637*$O1637/ref!$B$3</f>
        <v>-88.662280834958793</v>
      </c>
      <c r="T1637">
        <f>K1637*$O1637/ref!$B$3</f>
        <v>-2176.455173247628</v>
      </c>
      <c r="U1637">
        <f>L1637*$O1637/ref!$B$3</f>
        <v>1248.1174457872748</v>
      </c>
      <c r="V1637">
        <f>N1637*$O1637/ref!$B$3</f>
        <v>1001.7040055072976</v>
      </c>
      <c r="W1637">
        <f t="shared" si="251"/>
        <v>5</v>
      </c>
      <c r="X1637" t="str">
        <f t="shared" si="252"/>
        <v>5 1985</v>
      </c>
      <c r="AB1637" s="1"/>
    </row>
    <row r="1638" spans="1:28" x14ac:dyDescent="0.3">
      <c r="A1638">
        <v>546</v>
      </c>
      <c r="B1638">
        <v>2</v>
      </c>
      <c r="C1638">
        <f>RS_wells_scenario_1_bgw!C1638-RS_wells_baseline_bgw!C1638</f>
        <v>125981.93539997935</v>
      </c>
      <c r="D1638">
        <f>RS_wells_scenario_1_bgw!D1638-RS_wells_baseline_bgw!D1638</f>
        <v>-137.43239999999059</v>
      </c>
      <c r="E1638">
        <f>RS_wells_scenario_1_bgw!E1638-RS_wells_baseline_bgw!E1638</f>
        <v>-1556605.4100000001</v>
      </c>
      <c r="F1638">
        <f>RS_wells_scenario_1_bgw!F1638-RS_wells_baseline_bgw!F1638</f>
        <v>0</v>
      </c>
      <c r="G1638">
        <f>RS_wells_scenario_1_bgw!G1638-RS_wells_baseline_bgw!G1638</f>
        <v>0</v>
      </c>
      <c r="H1638" s="19">
        <f>RS_wells_scenario_1_bgw!H1638-RS_wells_baseline_bgw!H1638</f>
        <v>1121877.3750999942</v>
      </c>
      <c r="I1638">
        <f>RS_wells_scenario_1_bgw!I1638-RS_wells_baseline_bgw!I1638</f>
        <v>-278012.90870000049</v>
      </c>
      <c r="J1638">
        <f>RS_wells_scenario_1_bgw!J1638-RS_wells_baseline_bgw!J1638</f>
        <v>736.59640000015497</v>
      </c>
      <c r="K1638">
        <f>RS_wells_scenario_1_bgw!K1638-RS_wells_baseline_bgw!K1638</f>
        <v>-9344366.7199999988</v>
      </c>
      <c r="L1638">
        <f>RS_wells_scenario_1_bgw!L1638-RS_wells_baseline_bgw!L1638</f>
        <v>5225468.0981000066</v>
      </c>
      <c r="M1638">
        <f>RS_wells_scenario_1_bgw!M1638-RS_wells_baseline_bgw!M1638</f>
        <v>0</v>
      </c>
      <c r="N1638">
        <f>RS_wells_scenario_1_bgw!N1638-RS_wells_baseline_bgw!N1638</f>
        <v>3830878.8178000003</v>
      </c>
      <c r="O1638">
        <v>10.145833333333334</v>
      </c>
      <c r="P1638">
        <f t="shared" si="248"/>
        <v>1985</v>
      </c>
      <c r="Q1638" s="2">
        <f t="shared" si="249"/>
        <v>31188.729166665005</v>
      </c>
      <c r="R1638">
        <f t="shared" si="250"/>
        <v>-62.061888721649623</v>
      </c>
      <c r="S1638">
        <f>I1638*$O1638/ref!$B$3</f>
        <v>-64.753733613072129</v>
      </c>
      <c r="T1638">
        <f>K1638*$O1638/ref!$B$3</f>
        <v>-2176.455173247628</v>
      </c>
      <c r="U1638">
        <f>L1638*$O1638/ref!$B$3</f>
        <v>1217.0966118451099</v>
      </c>
      <c r="V1638">
        <f>N1638*$O1638/ref!$B$3</f>
        <v>892.27405889797615</v>
      </c>
      <c r="W1638">
        <f t="shared" si="251"/>
        <v>5</v>
      </c>
      <c r="X1638" t="str">
        <f t="shared" si="252"/>
        <v>5 1985</v>
      </c>
      <c r="AB1638" s="1"/>
    </row>
    <row r="1639" spans="1:28" x14ac:dyDescent="0.3">
      <c r="A1639">
        <v>546</v>
      </c>
      <c r="B1639">
        <v>3</v>
      </c>
      <c r="C1639">
        <f>RS_wells_scenario_1_bgw!C1639-RS_wells_baseline_bgw!C1639</f>
        <v>-509233.07549998164</v>
      </c>
      <c r="D1639">
        <f>RS_wells_scenario_1_bgw!D1639-RS_wells_baseline_bgw!D1639</f>
        <v>-131.80329999997048</v>
      </c>
      <c r="E1639">
        <f>RS_wells_scenario_1_bgw!E1639-RS_wells_baseline_bgw!E1639</f>
        <v>-1556605.4100000001</v>
      </c>
      <c r="F1639">
        <f>RS_wells_scenario_1_bgw!F1639-RS_wells_baseline_bgw!F1639</f>
        <v>0</v>
      </c>
      <c r="G1639">
        <f>RS_wells_scenario_1_bgw!G1639-RS_wells_baseline_bgw!G1639</f>
        <v>0</v>
      </c>
      <c r="H1639" s="19">
        <f>RS_wells_scenario_1_bgw!H1639-RS_wells_baseline_bgw!H1639</f>
        <v>1541139.7689999938</v>
      </c>
      <c r="I1639">
        <f>RS_wells_scenario_1_bgw!I1639-RS_wells_baseline_bgw!I1639</f>
        <v>-205340.64059999958</v>
      </c>
      <c r="J1639">
        <f>RS_wells_scenario_1_bgw!J1639-RS_wells_baseline_bgw!J1639</f>
        <v>713.88540000002831</v>
      </c>
      <c r="K1639">
        <f>RS_wells_scenario_1_bgw!K1639-RS_wells_baseline_bgw!K1639</f>
        <v>-9344366.7199999988</v>
      </c>
      <c r="L1639">
        <f>RS_wells_scenario_1_bgw!L1639-RS_wells_baseline_bgw!L1639</f>
        <v>5142851.2924999893</v>
      </c>
      <c r="M1639">
        <f>RS_wells_scenario_1_bgw!M1639-RS_wells_baseline_bgw!M1639</f>
        <v>0</v>
      </c>
      <c r="N1639">
        <f>RS_wells_scenario_1_bgw!N1639-RS_wells_baseline_bgw!N1639</f>
        <v>3563537.8080000058</v>
      </c>
      <c r="O1639">
        <v>10.145833333333334</v>
      </c>
      <c r="P1639">
        <f t="shared" si="248"/>
        <v>1985</v>
      </c>
      <c r="Q1639" s="2">
        <f t="shared" si="249"/>
        <v>31198.874999998337</v>
      </c>
      <c r="R1639">
        <f t="shared" si="250"/>
        <v>-46.332142932417227</v>
      </c>
      <c r="S1639">
        <f>I1639*$O1639/ref!$B$3</f>
        <v>-47.827178973542146</v>
      </c>
      <c r="T1639">
        <f>K1639*$O1639/ref!$B$3</f>
        <v>-2176.455173247628</v>
      </c>
      <c r="U1639">
        <f>L1639*$O1639/ref!$B$3</f>
        <v>1197.8538124844538</v>
      </c>
      <c r="V1639">
        <f>N1639*$O1639/ref!$B$3</f>
        <v>830.00598432047889</v>
      </c>
      <c r="W1639">
        <f t="shared" si="251"/>
        <v>5</v>
      </c>
      <c r="X1639" t="str">
        <f t="shared" si="252"/>
        <v>5 1985</v>
      </c>
      <c r="AB1639" s="1"/>
    </row>
    <row r="1640" spans="1:28" x14ac:dyDescent="0.3">
      <c r="A1640">
        <v>547</v>
      </c>
      <c r="B1640">
        <v>1</v>
      </c>
      <c r="C1640">
        <f>RS_wells_scenario_1_bgw!C1640-RS_wells_baseline_bgw!C1640</f>
        <v>-3655276.3174999952</v>
      </c>
      <c r="D1640">
        <f>RS_wells_scenario_1_bgw!D1640-RS_wells_baseline_bgw!D1640</f>
        <v>-128.75680000003194</v>
      </c>
      <c r="E1640">
        <f>RS_wells_scenario_1_bgw!E1640-RS_wells_baseline_bgw!E1640</f>
        <v>-3706952.7899999991</v>
      </c>
      <c r="F1640">
        <f>RS_wells_scenario_1_bgw!F1640-RS_wells_baseline_bgw!F1640</f>
        <v>0</v>
      </c>
      <c r="G1640">
        <f>RS_wells_scenario_1_bgw!G1640-RS_wells_baseline_bgw!G1640</f>
        <v>0</v>
      </c>
      <c r="H1640" s="19">
        <f>RS_wells_scenario_1_bgw!H1640-RS_wells_baseline_bgw!H1640</f>
        <v>-1342314.8354000002</v>
      </c>
      <c r="I1640">
        <f>RS_wells_scenario_1_bgw!I1640-RS_wells_baseline_bgw!I1640</f>
        <v>6684966.8816999793</v>
      </c>
      <c r="J1640">
        <f>RS_wells_scenario_1_bgw!J1640-RS_wells_baseline_bgw!J1640</f>
        <v>698.52029999997467</v>
      </c>
      <c r="K1640">
        <f>RS_wells_scenario_1_bgw!K1640-RS_wells_baseline_bgw!K1640</f>
        <v>-22153163.910000026</v>
      </c>
      <c r="L1640">
        <f>RS_wells_scenario_1_bgw!L1640-RS_wells_baseline_bgw!L1640</f>
        <v>2842096.4030999988</v>
      </c>
      <c r="M1640">
        <f>RS_wells_scenario_1_bgw!M1640-RS_wells_baseline_bgw!M1640</f>
        <v>0</v>
      </c>
      <c r="N1640">
        <f>RS_wells_scenario_1_bgw!N1640-RS_wells_baseline_bgw!N1640</f>
        <v>4095127.5067999959</v>
      </c>
      <c r="O1640">
        <v>10.145833333333334</v>
      </c>
      <c r="P1640">
        <f t="shared" si="248"/>
        <v>1985</v>
      </c>
      <c r="Q1640" s="2">
        <f t="shared" si="249"/>
        <v>31209.02083333167</v>
      </c>
      <c r="R1640">
        <f t="shared" si="250"/>
        <v>-124.56912582359671</v>
      </c>
      <c r="S1640">
        <f>I1640*$O1640/ref!$B$3</f>
        <v>1557.037645100575</v>
      </c>
      <c r="T1640">
        <f>K1640*$O1640/ref!$B$3</f>
        <v>-5159.8326179264295</v>
      </c>
      <c r="U1640">
        <f>L1640*$O1640/ref!$B$3</f>
        <v>661.97053312944763</v>
      </c>
      <c r="V1640">
        <f>N1640*$O1640/ref!$B$3</f>
        <v>953.82188160563874</v>
      </c>
      <c r="W1640">
        <f t="shared" si="251"/>
        <v>6</v>
      </c>
      <c r="X1640" t="str">
        <f t="shared" si="252"/>
        <v>6 1985</v>
      </c>
      <c r="AB1640" s="1"/>
    </row>
    <row r="1641" spans="1:28" x14ac:dyDescent="0.3">
      <c r="A1641">
        <v>547</v>
      </c>
      <c r="B1641">
        <v>2</v>
      </c>
      <c r="C1641">
        <f>RS_wells_scenario_1_bgw!C1641-RS_wells_baseline_bgw!C1641</f>
        <v>-3010782.6436999887</v>
      </c>
      <c r="D1641">
        <f>RS_wells_scenario_1_bgw!D1641-RS_wells_baseline_bgw!D1641</f>
        <v>-125.95429999998305</v>
      </c>
      <c r="E1641">
        <f>RS_wells_scenario_1_bgw!E1641-RS_wells_baseline_bgw!E1641</f>
        <v>-3706952.7899999991</v>
      </c>
      <c r="F1641">
        <f>RS_wells_scenario_1_bgw!F1641-RS_wells_baseline_bgw!F1641</f>
        <v>0</v>
      </c>
      <c r="G1641">
        <f>RS_wells_scenario_1_bgw!G1641-RS_wells_baseline_bgw!G1641</f>
        <v>0</v>
      </c>
      <c r="H1641" s="19">
        <f>RS_wells_scenario_1_bgw!H1641-RS_wells_baseline_bgw!H1641</f>
        <v>-1364540.4677999914</v>
      </c>
      <c r="I1641">
        <f>RS_wells_scenario_1_bgw!I1641-RS_wells_baseline_bgw!I1641</f>
        <v>7068060.1653999686</v>
      </c>
      <c r="J1641">
        <f>RS_wells_scenario_1_bgw!J1641-RS_wells_baseline_bgw!J1641</f>
        <v>685.39539999980479</v>
      </c>
      <c r="K1641">
        <f>RS_wells_scenario_1_bgw!K1641-RS_wells_baseline_bgw!K1641</f>
        <v>-22153163.910000026</v>
      </c>
      <c r="L1641">
        <f>RS_wells_scenario_1_bgw!L1641-RS_wells_baseline_bgw!L1641</f>
        <v>2868897.2100000009</v>
      </c>
      <c r="M1641">
        <f>RS_wells_scenario_1_bgw!M1641-RS_wells_baseline_bgw!M1641</f>
        <v>0</v>
      </c>
      <c r="N1641">
        <f>RS_wells_scenario_1_bgw!N1641-RS_wells_baseline_bgw!N1641</f>
        <v>4356365.0097999945</v>
      </c>
      <c r="O1641">
        <v>10.145833333333334</v>
      </c>
      <c r="P1641">
        <f t="shared" si="248"/>
        <v>1985</v>
      </c>
      <c r="Q1641" s="2">
        <f t="shared" si="249"/>
        <v>31219.166666665002</v>
      </c>
      <c r="R1641">
        <f t="shared" si="250"/>
        <v>-131.06312663459303</v>
      </c>
      <c r="S1641">
        <f>I1641*$O1641/ref!$B$3</f>
        <v>1646.2663091855034</v>
      </c>
      <c r="T1641">
        <f>K1641*$O1641/ref!$B$3</f>
        <v>-5159.8326179264295</v>
      </c>
      <c r="U1641">
        <f>L1641*$O1641/ref!$B$3</f>
        <v>668.21287748220868</v>
      </c>
      <c r="V1641">
        <f>N1641*$O1641/ref!$B$3</f>
        <v>1014.6683500595909</v>
      </c>
      <c r="W1641">
        <f t="shared" si="251"/>
        <v>6</v>
      </c>
      <c r="X1641" t="str">
        <f t="shared" si="252"/>
        <v>6 1985</v>
      </c>
      <c r="AB1641" s="1"/>
    </row>
    <row r="1642" spans="1:28" x14ac:dyDescent="0.3">
      <c r="A1642">
        <v>547</v>
      </c>
      <c r="B1642">
        <v>3</v>
      </c>
      <c r="C1642">
        <f>RS_wells_scenario_1_bgw!C1642-RS_wells_baseline_bgw!C1642</f>
        <v>-2555279.7529000044</v>
      </c>
      <c r="D1642">
        <f>RS_wells_scenario_1_bgw!D1642-RS_wells_baseline_bgw!D1642</f>
        <v>-109.27730000001611</v>
      </c>
      <c r="E1642">
        <f>RS_wells_scenario_1_bgw!E1642-RS_wells_baseline_bgw!E1642</f>
        <v>-3706952.7899999991</v>
      </c>
      <c r="F1642">
        <f>RS_wells_scenario_1_bgw!F1642-RS_wells_baseline_bgw!F1642</f>
        <v>0</v>
      </c>
      <c r="G1642">
        <f>RS_wells_scenario_1_bgw!G1642-RS_wells_baseline_bgw!G1642</f>
        <v>0</v>
      </c>
      <c r="H1642" s="19">
        <f>RS_wells_scenario_1_bgw!H1642-RS_wells_baseline_bgw!H1642</f>
        <v>-1403534.8071999997</v>
      </c>
      <c r="I1642">
        <f>RS_wells_scenario_1_bgw!I1642-RS_wells_baseline_bgw!I1642</f>
        <v>7263480.5394000411</v>
      </c>
      <c r="J1642">
        <f>RS_wells_scenario_1_bgw!J1642-RS_wells_baseline_bgw!J1642</f>
        <v>688.24959999974817</v>
      </c>
      <c r="K1642">
        <f>RS_wells_scenario_1_bgw!K1642-RS_wells_baseline_bgw!K1642</f>
        <v>-22153163.910000026</v>
      </c>
      <c r="L1642">
        <f>RS_wells_scenario_1_bgw!L1642-RS_wells_baseline_bgw!L1642</f>
        <v>2884755.623300001</v>
      </c>
      <c r="M1642">
        <f>RS_wells_scenario_1_bgw!M1642-RS_wells_baseline_bgw!M1642</f>
        <v>0</v>
      </c>
      <c r="N1642">
        <f>RS_wells_scenario_1_bgw!N1642-RS_wells_baseline_bgw!N1642</f>
        <v>4549708.1578000039</v>
      </c>
      <c r="O1642">
        <v>10.145833333333334</v>
      </c>
      <c r="P1642">
        <f t="shared" si="248"/>
        <v>1985</v>
      </c>
      <c r="Q1642" s="2">
        <f t="shared" si="249"/>
        <v>31229.312499998334</v>
      </c>
      <c r="R1642">
        <f t="shared" si="250"/>
        <v>-136.38586403207339</v>
      </c>
      <c r="S1642">
        <f>I1642*$O1642/ref!$B$3</f>
        <v>1691.7828965257788</v>
      </c>
      <c r="T1642">
        <f>K1642*$O1642/ref!$B$3</f>
        <v>-5159.8326179264295</v>
      </c>
      <c r="U1642">
        <f>L1642*$O1642/ref!$B$3</f>
        <v>671.90656017901574</v>
      </c>
      <c r="V1642">
        <f>N1642*$O1642/ref!$B$3</f>
        <v>1059.7011176387944</v>
      </c>
      <c r="W1642">
        <f t="shared" si="251"/>
        <v>6</v>
      </c>
      <c r="X1642" t="str">
        <f t="shared" si="252"/>
        <v>6 1985</v>
      </c>
      <c r="AB1642" s="1"/>
    </row>
    <row r="1643" spans="1:28" x14ac:dyDescent="0.3">
      <c r="A1643">
        <v>548</v>
      </c>
      <c r="B1643">
        <v>1</v>
      </c>
      <c r="C1643">
        <f>RS_wells_scenario_1_bgw!C1643-RS_wells_baseline_bgw!C1643</f>
        <v>-45985404.004100025</v>
      </c>
      <c r="D1643">
        <f>RS_wells_scenario_1_bgw!D1643-RS_wells_baseline_bgw!D1643</f>
        <v>-118.94990000000689</v>
      </c>
      <c r="E1643">
        <f>RS_wells_scenario_1_bgw!E1643-RS_wells_baseline_bgw!E1643</f>
        <v>-11393049.109999999</v>
      </c>
      <c r="F1643">
        <f>RS_wells_scenario_1_bgw!F1643-RS_wells_baseline_bgw!F1643</f>
        <v>0</v>
      </c>
      <c r="G1643">
        <f>RS_wells_scenario_1_bgw!G1643-RS_wells_baseline_bgw!G1643</f>
        <v>0</v>
      </c>
      <c r="H1643" s="19">
        <f>RS_wells_scenario_1_bgw!H1643-RS_wells_baseline_bgw!H1643</f>
        <v>319957.45600000024</v>
      </c>
      <c r="I1643">
        <f>RS_wells_scenario_1_bgw!I1643-RS_wells_baseline_bgw!I1643</f>
        <v>1211394.8569999933</v>
      </c>
      <c r="J1643">
        <f>RS_wells_scenario_1_bgw!J1643-RS_wells_baseline_bgw!J1643</f>
        <v>660.72169999964535</v>
      </c>
      <c r="K1643">
        <f>RS_wells_scenario_1_bgw!K1643-RS_wells_baseline_bgw!K1643</f>
        <v>-67936305.719999969</v>
      </c>
      <c r="L1643">
        <f>RS_wells_scenario_1_bgw!L1643-RS_wells_baseline_bgw!L1643</f>
        <v>5545371.3106000125</v>
      </c>
      <c r="M1643">
        <f>RS_wells_scenario_1_bgw!M1643-RS_wells_baseline_bgw!M1643</f>
        <v>0</v>
      </c>
      <c r="N1643">
        <f>RS_wells_scenario_1_bgw!N1643-RS_wells_baseline_bgw!N1643</f>
        <v>4003461.195600003</v>
      </c>
      <c r="O1643">
        <v>10.145833333333334</v>
      </c>
      <c r="P1643">
        <f t="shared" si="248"/>
        <v>1985</v>
      </c>
      <c r="Q1643" s="2">
        <f t="shared" si="249"/>
        <v>31239.458333331666</v>
      </c>
      <c r="R1643">
        <f t="shared" si="250"/>
        <v>-84.387256348224582</v>
      </c>
      <c r="S1643">
        <f>I1643*$O1643/ref!$B$3</f>
        <v>282.15358861292697</v>
      </c>
      <c r="T1643">
        <f>K1643*$O1643/ref!$B$3</f>
        <v>-15823.471880567027</v>
      </c>
      <c r="U1643">
        <f>L1643*$O1643/ref!$B$3</f>
        <v>1291.6072793571159</v>
      </c>
      <c r="V1643">
        <f>N1643*$O1643/ref!$B$3</f>
        <v>932.47130502812286</v>
      </c>
      <c r="W1643">
        <f t="shared" si="251"/>
        <v>7</v>
      </c>
      <c r="X1643" t="str">
        <f t="shared" si="252"/>
        <v>7 1985</v>
      </c>
      <c r="AB1643" s="1"/>
    </row>
    <row r="1644" spans="1:28" x14ac:dyDescent="0.3">
      <c r="A1644">
        <v>548</v>
      </c>
      <c r="B1644">
        <v>2</v>
      </c>
      <c r="C1644">
        <f>RS_wells_scenario_1_bgw!C1644-RS_wells_baseline_bgw!C1644</f>
        <v>-47062406.179499984</v>
      </c>
      <c r="D1644">
        <f>RS_wells_scenario_1_bgw!D1644-RS_wells_baseline_bgw!D1644</f>
        <v>-115.0785999999498</v>
      </c>
      <c r="E1644">
        <f>RS_wells_scenario_1_bgw!E1644-RS_wells_baseline_bgw!E1644</f>
        <v>-11393049.109999999</v>
      </c>
      <c r="F1644">
        <f>RS_wells_scenario_1_bgw!F1644-RS_wells_baseline_bgw!F1644</f>
        <v>0</v>
      </c>
      <c r="G1644">
        <f>RS_wells_scenario_1_bgw!G1644-RS_wells_baseline_bgw!G1644</f>
        <v>0</v>
      </c>
      <c r="H1644" s="19">
        <f>RS_wells_scenario_1_bgw!H1644-RS_wells_baseline_bgw!H1644</f>
        <v>849159.86029998958</v>
      </c>
      <c r="I1644">
        <f>RS_wells_scenario_1_bgw!I1644-RS_wells_baseline_bgw!I1644</f>
        <v>801828.93299999833</v>
      </c>
      <c r="J1644">
        <f>RS_wells_scenario_1_bgw!J1644-RS_wells_baseline_bgw!J1644</f>
        <v>649.37170000001788</v>
      </c>
      <c r="K1644">
        <f>RS_wells_scenario_1_bgw!K1644-RS_wells_baseline_bgw!K1644</f>
        <v>-67936305.719999969</v>
      </c>
      <c r="L1644">
        <f>RS_wells_scenario_1_bgw!L1644-RS_wells_baseline_bgw!L1644</f>
        <v>5529938.4886000007</v>
      </c>
      <c r="M1644">
        <f>RS_wells_scenario_1_bgw!M1644-RS_wells_baseline_bgw!M1644</f>
        <v>0</v>
      </c>
      <c r="N1644">
        <f>RS_wells_scenario_1_bgw!N1644-RS_wells_baseline_bgw!N1644</f>
        <v>3876114.1765000001</v>
      </c>
      <c r="O1644">
        <v>10.145833333333334</v>
      </c>
      <c r="P1644">
        <f t="shared" si="248"/>
        <v>1985</v>
      </c>
      <c r="Q1644" s="2">
        <f t="shared" si="249"/>
        <v>31249.604166664998</v>
      </c>
      <c r="R1644">
        <f t="shared" si="250"/>
        <v>-69.346032444444688</v>
      </c>
      <c r="S1644">
        <f>I1644*$O1644/ref!$B$3</f>
        <v>186.75901552025903</v>
      </c>
      <c r="T1644">
        <f>K1644*$O1644/ref!$B$3</f>
        <v>-15823.471880567027</v>
      </c>
      <c r="U1644">
        <f>L1644*$O1644/ref!$B$3</f>
        <v>1288.012723804427</v>
      </c>
      <c r="V1644">
        <f>N1644*$O1644/ref!$B$3</f>
        <v>902.81011055416866</v>
      </c>
      <c r="W1644">
        <f t="shared" si="251"/>
        <v>7</v>
      </c>
      <c r="X1644" t="str">
        <f t="shared" si="252"/>
        <v>7 1985</v>
      </c>
      <c r="AB1644" s="1"/>
    </row>
    <row r="1645" spans="1:28" x14ac:dyDescent="0.3">
      <c r="A1645">
        <v>548</v>
      </c>
      <c r="B1645">
        <v>3</v>
      </c>
      <c r="C1645">
        <f>RS_wells_scenario_1_bgw!C1645-RS_wells_baseline_bgw!C1645</f>
        <v>-47810582.621399999</v>
      </c>
      <c r="D1645">
        <f>RS_wells_scenario_1_bgw!D1645-RS_wells_baseline_bgw!D1645</f>
        <v>-113.2726000000257</v>
      </c>
      <c r="E1645">
        <f>RS_wells_scenario_1_bgw!E1645-RS_wells_baseline_bgw!E1645</f>
        <v>-11393049.109999999</v>
      </c>
      <c r="F1645">
        <f>RS_wells_scenario_1_bgw!F1645-RS_wells_baseline_bgw!F1645</f>
        <v>0</v>
      </c>
      <c r="G1645">
        <f>RS_wells_scenario_1_bgw!G1645-RS_wells_baseline_bgw!G1645</f>
        <v>0</v>
      </c>
      <c r="H1645" s="19">
        <f>RS_wells_scenario_1_bgw!H1645-RS_wells_baseline_bgw!H1645</f>
        <v>1303034.3921999931</v>
      </c>
      <c r="I1645">
        <f>RS_wells_scenario_1_bgw!I1645-RS_wells_baseline_bgw!I1645</f>
        <v>584389.6446999982</v>
      </c>
      <c r="J1645">
        <f>RS_wells_scenario_1_bgw!J1645-RS_wells_baseline_bgw!J1645</f>
        <v>638.22049999982119</v>
      </c>
      <c r="K1645">
        <f>RS_wells_scenario_1_bgw!K1645-RS_wells_baseline_bgw!K1645</f>
        <v>-67936305.719999969</v>
      </c>
      <c r="L1645">
        <f>RS_wells_scenario_1_bgw!L1645-RS_wells_baseline_bgw!L1645</f>
        <v>5555173.7872000039</v>
      </c>
      <c r="M1645">
        <f>RS_wells_scenario_1_bgw!M1645-RS_wells_baseline_bgw!M1645</f>
        <v>0</v>
      </c>
      <c r="N1645">
        <f>RS_wells_scenario_1_bgw!N1645-RS_wells_baseline_bgw!N1645</f>
        <v>3798358.2901000008</v>
      </c>
      <c r="O1645">
        <v>10.145833333333334</v>
      </c>
      <c r="P1645">
        <f t="shared" si="248"/>
        <v>1985</v>
      </c>
      <c r="Q1645" s="2">
        <f t="shared" si="249"/>
        <v>31259.74999999833</v>
      </c>
      <c r="R1645">
        <f t="shared" si="250"/>
        <v>-57.166641418098685</v>
      </c>
      <c r="S1645">
        <f>I1645*$O1645/ref!$B$3</f>
        <v>136.11386448237064</v>
      </c>
      <c r="T1645">
        <f>K1645*$O1645/ref!$B$3</f>
        <v>-15823.471880567027</v>
      </c>
      <c r="U1645">
        <f>L1645*$O1645/ref!$B$3</f>
        <v>1293.8904357812987</v>
      </c>
      <c r="V1645">
        <f>N1645*$O1645/ref!$B$3</f>
        <v>884.69949843066104</v>
      </c>
      <c r="W1645">
        <f t="shared" si="251"/>
        <v>7</v>
      </c>
      <c r="X1645" t="str">
        <f t="shared" si="252"/>
        <v>7 1985</v>
      </c>
      <c r="AB1645" s="1"/>
    </row>
    <row r="1646" spans="1:28" x14ac:dyDescent="0.3">
      <c r="A1646">
        <v>549</v>
      </c>
      <c r="B1646">
        <v>1</v>
      </c>
      <c r="C1646">
        <f>RS_wells_scenario_1_bgw!C1646-RS_wells_baseline_bgw!C1646</f>
        <v>-53184234.245000005</v>
      </c>
      <c r="D1646">
        <f>RS_wells_scenario_1_bgw!D1646-RS_wells_baseline_bgw!D1646</f>
        <v>-112.9835000000312</v>
      </c>
      <c r="E1646">
        <f>RS_wells_scenario_1_bgw!E1646-RS_wells_baseline_bgw!E1646</f>
        <v>-12505063.25</v>
      </c>
      <c r="F1646">
        <f>RS_wells_scenario_1_bgw!F1646-RS_wells_baseline_bgw!F1646</f>
        <v>0</v>
      </c>
      <c r="G1646">
        <f>RS_wells_scenario_1_bgw!G1646-RS_wells_baseline_bgw!G1646</f>
        <v>0</v>
      </c>
      <c r="H1646" s="19">
        <f>RS_wells_scenario_1_bgw!H1646-RS_wells_baseline_bgw!H1646</f>
        <v>845125.09800000489</v>
      </c>
      <c r="I1646">
        <f>RS_wells_scenario_1_bgw!I1646-RS_wells_baseline_bgw!I1646</f>
        <v>1753279.3455000073</v>
      </c>
      <c r="J1646">
        <f>RS_wells_scenario_1_bgw!J1646-RS_wells_baseline_bgw!J1646</f>
        <v>630.99249999970198</v>
      </c>
      <c r="K1646">
        <f>RS_wells_scenario_1_bgw!K1646-RS_wells_baseline_bgw!K1646</f>
        <v>-74560149.49000001</v>
      </c>
      <c r="L1646">
        <f>RS_wells_scenario_1_bgw!L1646-RS_wells_baseline_bgw!L1646</f>
        <v>3930559.3008000031</v>
      </c>
      <c r="M1646">
        <f>RS_wells_scenario_1_bgw!M1646-RS_wells_baseline_bgw!M1646</f>
        <v>0</v>
      </c>
      <c r="N1646">
        <f>RS_wells_scenario_1_bgw!N1646-RS_wells_baseline_bgw!N1646</f>
        <v>4042370.7031000033</v>
      </c>
      <c r="O1646">
        <v>10.145833333333334</v>
      </c>
      <c r="P1646">
        <f t="shared" si="248"/>
        <v>1985</v>
      </c>
      <c r="Q1646" s="2">
        <f t="shared" si="249"/>
        <v>31269.895833331662</v>
      </c>
      <c r="R1646">
        <f t="shared" si="250"/>
        <v>-73.247321995418062</v>
      </c>
      <c r="S1646">
        <f>I1646*$O1646/ref!$B$3</f>
        <v>408.36731006011991</v>
      </c>
      <c r="T1646">
        <f>K1646*$O1646/ref!$B$3</f>
        <v>-17366.272957620717</v>
      </c>
      <c r="U1646">
        <f>L1646*$O1646/ref!$B$3</f>
        <v>915.49126659090985</v>
      </c>
      <c r="V1646">
        <f>N1646*$O1646/ref!$B$3</f>
        <v>941.53396292934156</v>
      </c>
      <c r="W1646">
        <f t="shared" si="251"/>
        <v>8</v>
      </c>
      <c r="X1646" t="str">
        <f t="shared" si="252"/>
        <v>8 1985</v>
      </c>
      <c r="AB1646" s="1"/>
    </row>
    <row r="1647" spans="1:28" x14ac:dyDescent="0.3">
      <c r="A1647">
        <v>549</v>
      </c>
      <c r="B1647">
        <v>2</v>
      </c>
      <c r="C1647">
        <f>RS_wells_scenario_1_bgw!C1647-RS_wells_baseline_bgw!C1647</f>
        <v>-53170816.813799977</v>
      </c>
      <c r="D1647">
        <f>RS_wells_scenario_1_bgw!D1647-RS_wells_baseline_bgw!D1647</f>
        <v>-112.95529999997234</v>
      </c>
      <c r="E1647">
        <f>RS_wells_scenario_1_bgw!E1647-RS_wells_baseline_bgw!E1647</f>
        <v>-12505063.25</v>
      </c>
      <c r="F1647">
        <f>RS_wells_scenario_1_bgw!F1647-RS_wells_baseline_bgw!F1647</f>
        <v>0</v>
      </c>
      <c r="G1647">
        <f>RS_wells_scenario_1_bgw!G1647-RS_wells_baseline_bgw!G1647</f>
        <v>0</v>
      </c>
      <c r="H1647" s="19">
        <f>RS_wells_scenario_1_bgw!H1647-RS_wells_baseline_bgw!H1647</f>
        <v>862987.14280000329</v>
      </c>
      <c r="I1647">
        <f>RS_wells_scenario_1_bgw!I1647-RS_wells_baseline_bgw!I1647</f>
        <v>1571846.5113999993</v>
      </c>
      <c r="J1647">
        <f>RS_wells_scenario_1_bgw!J1647-RS_wells_baseline_bgw!J1647</f>
        <v>624.53880000021309</v>
      </c>
      <c r="K1647">
        <f>RS_wells_scenario_1_bgw!K1647-RS_wells_baseline_bgw!K1647</f>
        <v>-74560149.49000001</v>
      </c>
      <c r="L1647">
        <f>RS_wells_scenario_1_bgw!L1647-RS_wells_baseline_bgw!L1647</f>
        <v>4002180.3941000029</v>
      </c>
      <c r="M1647">
        <f>RS_wells_scenario_1_bgw!M1647-RS_wells_baseline_bgw!M1647</f>
        <v>0</v>
      </c>
      <c r="N1647">
        <f>RS_wells_scenario_1_bgw!N1647-RS_wells_baseline_bgw!N1647</f>
        <v>4154066.200000003</v>
      </c>
      <c r="O1647">
        <v>10.145833333333334</v>
      </c>
      <c r="P1647">
        <f t="shared" si="248"/>
        <v>1985</v>
      </c>
      <c r="Q1647" s="2">
        <f t="shared" si="249"/>
        <v>31280.041666664994</v>
      </c>
      <c r="R1647">
        <f t="shared" si="250"/>
        <v>-75.397000164948452</v>
      </c>
      <c r="S1647">
        <f>I1647*$O1647/ref!$B$3</f>
        <v>366.10864853640555</v>
      </c>
      <c r="T1647">
        <f>K1647*$O1647/ref!$B$3</f>
        <v>-17366.272957620717</v>
      </c>
      <c r="U1647">
        <f>L1647*$O1647/ref!$B$3</f>
        <v>932.17298550213388</v>
      </c>
      <c r="V1647">
        <f>N1647*$O1647/ref!$B$3</f>
        <v>967.54966301270349</v>
      </c>
      <c r="W1647">
        <f t="shared" si="251"/>
        <v>8</v>
      </c>
      <c r="X1647" t="str">
        <f t="shared" si="252"/>
        <v>8 1985</v>
      </c>
      <c r="AB1647" s="1"/>
    </row>
    <row r="1648" spans="1:28" x14ac:dyDescent="0.3">
      <c r="A1648">
        <v>549</v>
      </c>
      <c r="B1648">
        <v>3</v>
      </c>
      <c r="C1648">
        <f>RS_wells_scenario_1_bgw!C1648-RS_wells_baseline_bgw!C1648</f>
        <v>-53158067.561100006</v>
      </c>
      <c r="D1648">
        <f>RS_wells_scenario_1_bgw!D1648-RS_wells_baseline_bgw!D1648</f>
        <v>-113.16800000000512</v>
      </c>
      <c r="E1648">
        <f>RS_wells_scenario_1_bgw!E1648-RS_wells_baseline_bgw!E1648</f>
        <v>-12505063.25</v>
      </c>
      <c r="F1648">
        <f>RS_wells_scenario_1_bgw!F1648-RS_wells_baseline_bgw!F1648</f>
        <v>0</v>
      </c>
      <c r="G1648">
        <f>RS_wells_scenario_1_bgw!G1648-RS_wells_baseline_bgw!G1648</f>
        <v>0</v>
      </c>
      <c r="H1648" s="19">
        <f>RS_wells_scenario_1_bgw!H1648-RS_wells_baseline_bgw!H1648</f>
        <v>924158.75339999795</v>
      </c>
      <c r="I1648">
        <f>RS_wells_scenario_1_bgw!I1648-RS_wells_baseline_bgw!I1648</f>
        <v>1488442.6366000026</v>
      </c>
      <c r="J1648">
        <f>RS_wells_scenario_1_bgw!J1648-RS_wells_baseline_bgw!J1648</f>
        <v>618.72829999960959</v>
      </c>
      <c r="K1648">
        <f>RS_wells_scenario_1_bgw!K1648-RS_wells_baseline_bgw!K1648</f>
        <v>-74560149.49000001</v>
      </c>
      <c r="L1648">
        <f>RS_wells_scenario_1_bgw!L1648-RS_wells_baseline_bgw!L1648</f>
        <v>4069393.2502000034</v>
      </c>
      <c r="M1648">
        <f>RS_wells_scenario_1_bgw!M1648-RS_wells_baseline_bgw!M1648</f>
        <v>0</v>
      </c>
      <c r="N1648">
        <f>RS_wells_scenario_1_bgw!N1648-RS_wells_baseline_bgw!N1648</f>
        <v>4240403.1207000017</v>
      </c>
      <c r="O1648">
        <v>10.145833333333334</v>
      </c>
      <c r="P1648">
        <f t="shared" si="248"/>
        <v>1985</v>
      </c>
      <c r="Q1648" s="2">
        <f t="shared" si="249"/>
        <v>31290.187499998327</v>
      </c>
      <c r="R1648">
        <f t="shared" si="250"/>
        <v>-75.973525024055064</v>
      </c>
      <c r="S1648">
        <f>I1648*$O1648/ref!$B$3</f>
        <v>346.68252794239811</v>
      </c>
      <c r="T1648">
        <f>K1648*$O1648/ref!$B$3</f>
        <v>-17366.272957620717</v>
      </c>
      <c r="U1648">
        <f>L1648*$O1648/ref!$B$3</f>
        <v>947.8279541855112</v>
      </c>
      <c r="V1648">
        <f>N1648*$O1648/ref!$B$3</f>
        <v>987.65893775869529</v>
      </c>
      <c r="W1648">
        <f t="shared" si="251"/>
        <v>8</v>
      </c>
      <c r="X1648" t="str">
        <f t="shared" si="252"/>
        <v>8 1985</v>
      </c>
      <c r="AB1648" s="1"/>
    </row>
    <row r="1649" spans="1:28" x14ac:dyDescent="0.3">
      <c r="A1649">
        <v>550</v>
      </c>
      <c r="B1649">
        <v>1</v>
      </c>
      <c r="C1649">
        <f>RS_wells_scenario_1_bgw!C1649-RS_wells_baseline_bgw!C1649</f>
        <v>-22415389.452600002</v>
      </c>
      <c r="D1649">
        <f>RS_wells_scenario_1_bgw!D1649-RS_wells_baseline_bgw!D1649</f>
        <v>-113.97249999997439</v>
      </c>
      <c r="E1649">
        <f>RS_wells_scenario_1_bgw!E1649-RS_wells_baseline_bgw!E1649</f>
        <v>-5613365.1499999985</v>
      </c>
      <c r="F1649">
        <f>RS_wells_scenario_1_bgw!F1649-RS_wells_baseline_bgw!F1649</f>
        <v>0</v>
      </c>
      <c r="G1649">
        <f>RS_wells_scenario_1_bgw!G1649-RS_wells_baseline_bgw!G1649</f>
        <v>0</v>
      </c>
      <c r="H1649" s="19">
        <f>RS_wells_scenario_1_bgw!H1649-RS_wells_baseline_bgw!H1649</f>
        <v>992186.62250000238</v>
      </c>
      <c r="I1649">
        <f>RS_wells_scenario_1_bgw!I1649-RS_wells_baseline_bgw!I1649</f>
        <v>-638085.98070000112</v>
      </c>
      <c r="J1649">
        <f>RS_wells_scenario_1_bgw!J1649-RS_wells_baseline_bgw!J1649</f>
        <v>614.95419999957085</v>
      </c>
      <c r="K1649">
        <f>RS_wells_scenario_1_bgw!K1649-RS_wells_baseline_bgw!K1649</f>
        <v>-33508934.200000018</v>
      </c>
      <c r="L1649">
        <f>RS_wells_scenario_1_bgw!L1649-RS_wells_baseline_bgw!L1649</f>
        <v>2642361.4590999968</v>
      </c>
      <c r="M1649">
        <f>RS_wells_scenario_1_bgw!M1649-RS_wells_baseline_bgw!M1649</f>
        <v>0</v>
      </c>
      <c r="N1649">
        <f>RS_wells_scenario_1_bgw!N1649-RS_wells_baseline_bgw!N1649</f>
        <v>4493790.8256999999</v>
      </c>
      <c r="O1649">
        <v>10.145833333333334</v>
      </c>
      <c r="P1649">
        <f t="shared" si="248"/>
        <v>1985</v>
      </c>
      <c r="Q1649" s="2">
        <f t="shared" si="249"/>
        <v>31300.333333331659</v>
      </c>
      <c r="R1649">
        <f t="shared" si="250"/>
        <v>-80.220027564719302</v>
      </c>
      <c r="S1649">
        <f>I1649*$O1649/ref!$B$3</f>
        <v>-148.62061553073374</v>
      </c>
      <c r="T1649">
        <f>K1649*$O1649/ref!$B$3</f>
        <v>-7804.7764364286859</v>
      </c>
      <c r="U1649">
        <f>L1649*$O1649/ref!$B$3</f>
        <v>615.4490121775035</v>
      </c>
      <c r="V1649">
        <f>N1649*$O1649/ref!$B$3</f>
        <v>1046.6770604319233</v>
      </c>
      <c r="W1649">
        <f t="shared" si="251"/>
        <v>9</v>
      </c>
      <c r="X1649" t="str">
        <f t="shared" si="252"/>
        <v>9 1985</v>
      </c>
      <c r="AB1649" s="1"/>
    </row>
    <row r="1650" spans="1:28" x14ac:dyDescent="0.3">
      <c r="A1650">
        <v>550</v>
      </c>
      <c r="B1650">
        <v>2</v>
      </c>
      <c r="C1650">
        <f>RS_wells_scenario_1_bgw!C1650-RS_wells_baseline_bgw!C1650</f>
        <v>-20994449.377599984</v>
      </c>
      <c r="D1650">
        <f>RS_wells_scenario_1_bgw!D1650-RS_wells_baseline_bgw!D1650</f>
        <v>-114.94620000000577</v>
      </c>
      <c r="E1650">
        <f>RS_wells_scenario_1_bgw!E1650-RS_wells_baseline_bgw!E1650</f>
        <v>-5613365.1499999985</v>
      </c>
      <c r="F1650">
        <f>RS_wells_scenario_1_bgw!F1650-RS_wells_baseline_bgw!F1650</f>
        <v>0</v>
      </c>
      <c r="G1650">
        <f>RS_wells_scenario_1_bgw!G1650-RS_wells_baseline_bgw!G1650</f>
        <v>0</v>
      </c>
      <c r="H1650" s="19">
        <f>RS_wells_scenario_1_bgw!H1650-RS_wells_baseline_bgw!H1650</f>
        <v>902462.08179999888</v>
      </c>
      <c r="I1650">
        <f>RS_wells_scenario_1_bgw!I1650-RS_wells_baseline_bgw!I1650</f>
        <v>307447.77319999039</v>
      </c>
      <c r="J1650">
        <f>RS_wells_scenario_1_bgw!J1650-RS_wells_baseline_bgw!J1650</f>
        <v>611.46470000036061</v>
      </c>
      <c r="K1650">
        <f>RS_wells_scenario_1_bgw!K1650-RS_wells_baseline_bgw!K1650</f>
        <v>-33508934.200000018</v>
      </c>
      <c r="L1650">
        <f>RS_wells_scenario_1_bgw!L1650-RS_wells_baseline_bgw!L1650</f>
        <v>2675169.8143000007</v>
      </c>
      <c r="M1650">
        <f>RS_wells_scenario_1_bgw!M1650-RS_wells_baseline_bgw!M1650</f>
        <v>0</v>
      </c>
      <c r="N1650">
        <f>RS_wells_scenario_1_bgw!N1650-RS_wells_baseline_bgw!N1650</f>
        <v>4621253.8049999997</v>
      </c>
      <c r="O1650">
        <v>10.145833333333334</v>
      </c>
      <c r="P1650">
        <f t="shared" si="248"/>
        <v>1985</v>
      </c>
      <c r="Q1650" s="2">
        <f t="shared" si="249"/>
        <v>31310.479166664991</v>
      </c>
      <c r="R1650">
        <f t="shared" si="250"/>
        <v>-85.195686671248581</v>
      </c>
      <c r="S1650">
        <f>I1650*$O1650/ref!$B$3</f>
        <v>71.609592874002971</v>
      </c>
      <c r="T1650">
        <f>K1650*$O1650/ref!$B$3</f>
        <v>-7804.7764364286859</v>
      </c>
      <c r="U1650">
        <f>L1650*$O1650/ref!$B$3</f>
        <v>623.0906123565677</v>
      </c>
      <c r="V1650">
        <f>N1650*$O1650/ref!$B$3</f>
        <v>1076.3652639247589</v>
      </c>
      <c r="W1650">
        <f t="shared" si="251"/>
        <v>9</v>
      </c>
      <c r="X1650" t="str">
        <f t="shared" si="252"/>
        <v>9 1985</v>
      </c>
      <c r="AB1650" s="1"/>
    </row>
    <row r="1651" spans="1:28" x14ac:dyDescent="0.3">
      <c r="A1651">
        <v>550</v>
      </c>
      <c r="B1651">
        <v>3</v>
      </c>
      <c r="C1651">
        <f>RS_wells_scenario_1_bgw!C1651-RS_wells_baseline_bgw!C1651</f>
        <v>-20664925.6435</v>
      </c>
      <c r="D1651">
        <f>RS_wells_scenario_1_bgw!D1651-RS_wells_baseline_bgw!D1651</f>
        <v>-108.17869999998948</v>
      </c>
      <c r="E1651">
        <f>RS_wells_scenario_1_bgw!E1651-RS_wells_baseline_bgw!E1651</f>
        <v>-5613365.1499999985</v>
      </c>
      <c r="F1651">
        <f>RS_wells_scenario_1_bgw!F1651-RS_wells_baseline_bgw!F1651</f>
        <v>0</v>
      </c>
      <c r="G1651">
        <f>RS_wells_scenario_1_bgw!G1651-RS_wells_baseline_bgw!G1651</f>
        <v>0</v>
      </c>
      <c r="H1651" s="19">
        <f>RS_wells_scenario_1_bgw!H1651-RS_wells_baseline_bgw!H1651</f>
        <v>859638.44519999623</v>
      </c>
      <c r="I1651">
        <f>RS_wells_scenario_1_bgw!I1651-RS_wells_baseline_bgw!I1651</f>
        <v>708323.32999999821</v>
      </c>
      <c r="J1651">
        <f>RS_wells_scenario_1_bgw!J1651-RS_wells_baseline_bgw!J1651</f>
        <v>616.11249999981374</v>
      </c>
      <c r="K1651">
        <f>RS_wells_scenario_1_bgw!K1651-RS_wells_baseline_bgw!K1651</f>
        <v>-33508934.200000018</v>
      </c>
      <c r="L1651">
        <f>RS_wells_scenario_1_bgw!L1651-RS_wells_baseline_bgw!L1651</f>
        <v>2699576.3378999978</v>
      </c>
      <c r="M1651">
        <f>RS_wells_scenario_1_bgw!M1651-RS_wells_baseline_bgw!M1651</f>
        <v>0</v>
      </c>
      <c r="N1651">
        <f>RS_wells_scenario_1_bgw!N1651-RS_wells_baseline_bgw!N1651</f>
        <v>4696276.6796000004</v>
      </c>
      <c r="O1651">
        <v>10.145833333333334</v>
      </c>
      <c r="P1651">
        <f t="shared" si="248"/>
        <v>1985</v>
      </c>
      <c r="Q1651" s="2">
        <f t="shared" si="249"/>
        <v>31320.624999998323</v>
      </c>
      <c r="R1651">
        <f t="shared" si="250"/>
        <v>-87.895492197021852</v>
      </c>
      <c r="S1651">
        <f>I1651*$O1651/ref!$B$3</f>
        <v>164.98003793139691</v>
      </c>
      <c r="T1651">
        <f>K1651*$O1651/ref!$B$3</f>
        <v>-7804.7764364286859</v>
      </c>
      <c r="U1651">
        <f>L1651*$O1651/ref!$B$3</f>
        <v>628.77528914012237</v>
      </c>
      <c r="V1651">
        <f>N1651*$O1651/ref!$B$3</f>
        <v>1093.8393130955387</v>
      </c>
      <c r="W1651">
        <f t="shared" si="251"/>
        <v>9</v>
      </c>
      <c r="X1651" t="str">
        <f t="shared" si="252"/>
        <v>9 1985</v>
      </c>
      <c r="AB1651" s="1"/>
    </row>
    <row r="1652" spans="1:28" x14ac:dyDescent="0.3">
      <c r="A1652">
        <v>551</v>
      </c>
      <c r="B1652">
        <v>1</v>
      </c>
      <c r="C1652">
        <f>RS_wells_scenario_1_bgw!C1652-RS_wells_baseline_bgw!C1652</f>
        <v>-5568124.5155999959</v>
      </c>
      <c r="D1652">
        <f>RS_wells_scenario_1_bgw!D1652-RS_wells_baseline_bgw!D1652</f>
        <v>-109.37109999998938</v>
      </c>
      <c r="E1652">
        <f>RS_wells_scenario_1_bgw!E1652-RS_wells_baseline_bgw!E1652</f>
        <v>0</v>
      </c>
      <c r="F1652">
        <f>RS_wells_scenario_1_bgw!F1652-RS_wells_baseline_bgw!F1652</f>
        <v>0</v>
      </c>
      <c r="G1652">
        <f>RS_wells_scenario_1_bgw!G1652-RS_wells_baseline_bgw!G1652</f>
        <v>0</v>
      </c>
      <c r="H1652" s="19">
        <f>RS_wells_scenario_1_bgw!H1652-RS_wells_baseline_bgw!H1652</f>
        <v>-1230784.4774999917</v>
      </c>
      <c r="I1652">
        <f>RS_wells_scenario_1_bgw!I1652-RS_wells_baseline_bgw!I1652</f>
        <v>-11462074.96299997</v>
      </c>
      <c r="J1652">
        <f>RS_wells_scenario_1_bgw!J1652-RS_wells_baseline_bgw!J1652</f>
        <v>613.37800000049174</v>
      </c>
      <c r="K1652">
        <f>RS_wells_scenario_1_bgw!K1652-RS_wells_baseline_bgw!K1652</f>
        <v>-72263.140000000596</v>
      </c>
      <c r="L1652">
        <f>RS_wells_scenario_1_bgw!L1652-RS_wells_baseline_bgw!L1652</f>
        <v>-39.578999999910593</v>
      </c>
      <c r="M1652">
        <f>RS_wells_scenario_1_bgw!M1652-RS_wells_baseline_bgw!M1652</f>
        <v>0</v>
      </c>
      <c r="N1652">
        <f>RS_wells_scenario_1_bgw!N1652-RS_wells_baseline_bgw!N1652</f>
        <v>5391463.4702000022</v>
      </c>
      <c r="O1652">
        <v>10.145833333333334</v>
      </c>
      <c r="P1652">
        <f t="shared" si="248"/>
        <v>1985</v>
      </c>
      <c r="Q1652" s="2">
        <f t="shared" si="249"/>
        <v>31330.770833331655</v>
      </c>
      <c r="R1652">
        <f t="shared" si="250"/>
        <v>-151.71243866437558</v>
      </c>
      <c r="S1652">
        <f>I1652*$O1652/ref!$B$3</f>
        <v>-2669.7039079148426</v>
      </c>
      <c r="T1652">
        <f>K1652*$O1652/ref!$B$3</f>
        <v>-16.831262042776387</v>
      </c>
      <c r="U1652">
        <f>L1652*$O1652/ref!$B$3</f>
        <v>-9.2185936064989177E-3</v>
      </c>
      <c r="V1652">
        <f>N1652*$O1652/ref!$B$3</f>
        <v>1255.7596370845774</v>
      </c>
      <c r="W1652">
        <f t="shared" si="251"/>
        <v>10</v>
      </c>
      <c r="X1652" t="str">
        <f t="shared" si="252"/>
        <v>10 1985</v>
      </c>
      <c r="AB1652" s="1"/>
    </row>
    <row r="1653" spans="1:28" x14ac:dyDescent="0.3">
      <c r="A1653">
        <v>551</v>
      </c>
      <c r="B1653">
        <v>2</v>
      </c>
      <c r="C1653">
        <f>RS_wells_scenario_1_bgw!C1653-RS_wells_baseline_bgw!C1653</f>
        <v>-3455161.9997000024</v>
      </c>
      <c r="D1653">
        <f>RS_wells_scenario_1_bgw!D1653-RS_wells_baseline_bgw!D1653</f>
        <v>-110.67580000002636</v>
      </c>
      <c r="E1653">
        <f>RS_wells_scenario_1_bgw!E1653-RS_wells_baseline_bgw!E1653</f>
        <v>0</v>
      </c>
      <c r="F1653">
        <f>RS_wells_scenario_1_bgw!F1653-RS_wells_baseline_bgw!F1653</f>
        <v>0</v>
      </c>
      <c r="G1653">
        <f>RS_wells_scenario_1_bgw!G1653-RS_wells_baseline_bgw!G1653</f>
        <v>0</v>
      </c>
      <c r="H1653" s="19">
        <f>RS_wells_scenario_1_bgw!H1653-RS_wells_baseline_bgw!H1653</f>
        <v>-2264022.7388000041</v>
      </c>
      <c r="I1653">
        <f>RS_wells_scenario_1_bgw!I1653-RS_wells_baseline_bgw!I1653</f>
        <v>-11086003.775999993</v>
      </c>
      <c r="J1653">
        <f>RS_wells_scenario_1_bgw!J1653-RS_wells_baseline_bgw!J1653</f>
        <v>610.80889999959618</v>
      </c>
      <c r="K1653">
        <f>RS_wells_scenario_1_bgw!K1653-RS_wells_baseline_bgw!K1653</f>
        <v>-72263.140000000596</v>
      </c>
      <c r="L1653">
        <f>RS_wells_scenario_1_bgw!L1653-RS_wells_baseline_bgw!L1653</f>
        <v>31.998199999798089</v>
      </c>
      <c r="M1653">
        <f>RS_wells_scenario_1_bgw!M1653-RS_wells_baseline_bgw!M1653</f>
        <v>0</v>
      </c>
      <c r="N1653">
        <f>RS_wells_scenario_1_bgw!N1653-RS_wells_baseline_bgw!N1653</f>
        <v>5772533.3237000108</v>
      </c>
      <c r="O1653">
        <v>10.145833333333334</v>
      </c>
      <c r="P1653">
        <f t="shared" si="248"/>
        <v>1985</v>
      </c>
      <c r="Q1653" s="2">
        <f t="shared" si="249"/>
        <v>31340.916666664987</v>
      </c>
      <c r="R1653">
        <f t="shared" si="250"/>
        <v>-184.11354095074489</v>
      </c>
      <c r="S1653">
        <f>I1653*$O1653/ref!$B$3</f>
        <v>-2582.1108044995394</v>
      </c>
      <c r="T1653">
        <f>K1653*$O1653/ref!$B$3</f>
        <v>-16.831262042776387</v>
      </c>
      <c r="U1653">
        <f>L1653*$O1653/ref!$B$3</f>
        <v>7.4529018403264027E-3</v>
      </c>
      <c r="V1653">
        <f>N1653*$O1653/ref!$B$3</f>
        <v>1344.5170113262864</v>
      </c>
      <c r="W1653">
        <f t="shared" si="251"/>
        <v>10</v>
      </c>
      <c r="X1653" t="str">
        <f t="shared" si="252"/>
        <v>10 1985</v>
      </c>
      <c r="AB1653" s="1"/>
    </row>
    <row r="1654" spans="1:28" x14ac:dyDescent="0.3">
      <c r="A1654">
        <v>551</v>
      </c>
      <c r="B1654">
        <v>3</v>
      </c>
      <c r="C1654">
        <f>RS_wells_scenario_1_bgw!C1654-RS_wells_baseline_bgw!C1654</f>
        <v>-2361392.6264000013</v>
      </c>
      <c r="D1654">
        <f>RS_wells_scenario_1_bgw!D1654-RS_wells_baseline_bgw!D1654</f>
        <v>-112.08460000000196</v>
      </c>
      <c r="E1654">
        <f>RS_wells_scenario_1_bgw!E1654-RS_wells_baseline_bgw!E1654</f>
        <v>0</v>
      </c>
      <c r="F1654">
        <f>RS_wells_scenario_1_bgw!F1654-RS_wells_baseline_bgw!F1654</f>
        <v>0</v>
      </c>
      <c r="G1654">
        <f>RS_wells_scenario_1_bgw!G1654-RS_wells_baseline_bgw!G1654</f>
        <v>0</v>
      </c>
      <c r="H1654" s="19">
        <f>RS_wells_scenario_1_bgw!H1654-RS_wells_baseline_bgw!H1654</f>
        <v>-2239427.9100999981</v>
      </c>
      <c r="I1654">
        <f>RS_wells_scenario_1_bgw!I1654-RS_wells_baseline_bgw!I1654</f>
        <v>-10610661.821500003</v>
      </c>
      <c r="J1654">
        <f>RS_wells_scenario_1_bgw!J1654-RS_wells_baseline_bgw!J1654</f>
        <v>608.3918000003323</v>
      </c>
      <c r="K1654">
        <f>RS_wells_scenario_1_bgw!K1654-RS_wells_baseline_bgw!K1654</f>
        <v>-72263.140000000596</v>
      </c>
      <c r="L1654">
        <f>RS_wells_scenario_1_bgw!L1654-RS_wells_baseline_bgw!L1654</f>
        <v>139.35590000031516</v>
      </c>
      <c r="M1654">
        <f>RS_wells_scenario_1_bgw!M1654-RS_wells_baseline_bgw!M1654</f>
        <v>0</v>
      </c>
      <c r="N1654">
        <f>RS_wells_scenario_1_bgw!N1654-RS_wells_baseline_bgw!N1654</f>
        <v>6047841.5032999963</v>
      </c>
      <c r="O1654">
        <v>10.145833333333334</v>
      </c>
      <c r="P1654">
        <f t="shared" si="248"/>
        <v>1985</v>
      </c>
      <c r="Q1654" s="2">
        <f t="shared" si="249"/>
        <v>31351.062499998319</v>
      </c>
      <c r="R1654">
        <f t="shared" si="250"/>
        <v>-189.85726032989677</v>
      </c>
      <c r="S1654">
        <f>I1654*$O1654/ref!$B$3</f>
        <v>-2471.395922803079</v>
      </c>
      <c r="T1654">
        <f>K1654*$O1654/ref!$B$3</f>
        <v>-16.831262042776387</v>
      </c>
      <c r="U1654">
        <f>L1654*$O1654/ref!$B$3</f>
        <v>3.2458258388885775E-2</v>
      </c>
      <c r="V1654">
        <f>N1654*$O1654/ref!$B$3</f>
        <v>1408.6407694880138</v>
      </c>
      <c r="W1654">
        <f t="shared" si="251"/>
        <v>10</v>
      </c>
      <c r="X1654" t="str">
        <f t="shared" si="252"/>
        <v>10 1985</v>
      </c>
      <c r="AB1654" s="1"/>
    </row>
    <row r="1655" spans="1:28" x14ac:dyDescent="0.3">
      <c r="A1655">
        <v>552</v>
      </c>
      <c r="B1655">
        <v>1</v>
      </c>
      <c r="C1655">
        <f>RS_wells_scenario_1_bgw!C1655-RS_wells_baseline_bgw!C1655</f>
        <v>1405060.3491000086</v>
      </c>
      <c r="D1655">
        <f>RS_wells_scenario_1_bgw!D1655-RS_wells_baseline_bgw!D1655</f>
        <v>-105.55499999999302</v>
      </c>
      <c r="E1655">
        <f>RS_wells_scenario_1_bgw!E1655-RS_wells_baseline_bgw!E1655</f>
        <v>0</v>
      </c>
      <c r="F1655">
        <f>RS_wells_scenario_1_bgw!F1655-RS_wells_baseline_bgw!F1655</f>
        <v>0</v>
      </c>
      <c r="G1655">
        <f>RS_wells_scenario_1_bgw!G1655-RS_wells_baseline_bgw!G1655</f>
        <v>0</v>
      </c>
      <c r="H1655" s="19">
        <f>RS_wells_scenario_1_bgw!H1655-RS_wells_baseline_bgw!H1655</f>
        <v>-101833.34270000458</v>
      </c>
      <c r="I1655">
        <f>RS_wells_scenario_1_bgw!I1655-RS_wells_baseline_bgw!I1655</f>
        <v>-5182313.9889000058</v>
      </c>
      <c r="J1655">
        <f>RS_wells_scenario_1_bgw!J1655-RS_wells_baseline_bgw!J1655</f>
        <v>613.85419999994338</v>
      </c>
      <c r="K1655">
        <f>RS_wells_scenario_1_bgw!K1655-RS_wells_baseline_bgw!K1655</f>
        <v>-72263.140000000596</v>
      </c>
      <c r="L1655">
        <f>RS_wells_scenario_1_bgw!L1655-RS_wells_baseline_bgw!L1655</f>
        <v>650333.92700000107</v>
      </c>
      <c r="M1655">
        <f>RS_wells_scenario_1_bgw!M1655-RS_wells_baseline_bgw!M1655</f>
        <v>0</v>
      </c>
      <c r="N1655">
        <f>RS_wells_scenario_1_bgw!N1655-RS_wells_baseline_bgw!N1655</f>
        <v>5911752.4611000121</v>
      </c>
      <c r="O1655">
        <v>10.145833333333334</v>
      </c>
      <c r="P1655">
        <f t="shared" si="248"/>
        <v>1985</v>
      </c>
      <c r="Q1655" s="2">
        <f t="shared" si="249"/>
        <v>31361.208333331651</v>
      </c>
      <c r="R1655">
        <f t="shared" si="250"/>
        <v>-137.76828874685032</v>
      </c>
      <c r="S1655">
        <f>I1655*$O1655/ref!$B$3</f>
        <v>-1207.0453170886435</v>
      </c>
      <c r="T1655">
        <f>K1655*$O1655/ref!$B$3</f>
        <v>-16.831262042776387</v>
      </c>
      <c r="U1655">
        <f>L1655*$O1655/ref!$B$3</f>
        <v>151.47336167020612</v>
      </c>
      <c r="V1655">
        <f>N1655*$O1655/ref!$B$3</f>
        <v>1376.9434154785095</v>
      </c>
      <c r="W1655">
        <f t="shared" si="251"/>
        <v>11</v>
      </c>
      <c r="X1655" t="str">
        <f t="shared" si="252"/>
        <v>11 1985</v>
      </c>
      <c r="AB1655" s="1"/>
    </row>
    <row r="1656" spans="1:28" x14ac:dyDescent="0.3">
      <c r="A1656">
        <v>552</v>
      </c>
      <c r="B1656">
        <v>2</v>
      </c>
      <c r="C1656">
        <f>RS_wells_scenario_1_bgw!C1656-RS_wells_baseline_bgw!C1656</f>
        <v>2185847.3035999984</v>
      </c>
      <c r="D1656">
        <f>RS_wells_scenario_1_bgw!D1656-RS_wells_baseline_bgw!D1656</f>
        <v>-106.10989999998128</v>
      </c>
      <c r="E1656">
        <f>RS_wells_scenario_1_bgw!E1656-RS_wells_baseline_bgw!E1656</f>
        <v>0</v>
      </c>
      <c r="F1656">
        <f>RS_wells_scenario_1_bgw!F1656-RS_wells_baseline_bgw!F1656</f>
        <v>0</v>
      </c>
      <c r="G1656">
        <f>RS_wells_scenario_1_bgw!G1656-RS_wells_baseline_bgw!G1656</f>
        <v>0</v>
      </c>
      <c r="H1656" s="19">
        <f>RS_wells_scenario_1_bgw!H1656-RS_wells_baseline_bgw!H1656</f>
        <v>-66976.533100001514</v>
      </c>
      <c r="I1656">
        <f>RS_wells_scenario_1_bgw!I1656-RS_wells_baseline_bgw!I1656</f>
        <v>-4251992.4548999965</v>
      </c>
      <c r="J1656">
        <f>RS_wells_scenario_1_bgw!J1656-RS_wells_baseline_bgw!J1656</f>
        <v>612.47829999960959</v>
      </c>
      <c r="K1656">
        <f>RS_wells_scenario_1_bgw!K1656-RS_wells_baseline_bgw!K1656</f>
        <v>-72263.140000000596</v>
      </c>
      <c r="L1656">
        <f>RS_wells_scenario_1_bgw!L1656-RS_wells_baseline_bgw!L1656</f>
        <v>647246.66579999961</v>
      </c>
      <c r="M1656">
        <f>RS_wells_scenario_1_bgw!M1656-RS_wells_baseline_bgw!M1656</f>
        <v>0</v>
      </c>
      <c r="N1656">
        <f>RS_wells_scenario_1_bgw!N1656-RS_wells_baseline_bgw!N1656</f>
        <v>5816316.6476999968</v>
      </c>
      <c r="O1656">
        <v>10.145833333333334</v>
      </c>
      <c r="P1656">
        <f t="shared" si="248"/>
        <v>1985</v>
      </c>
      <c r="Q1656" s="2">
        <f t="shared" si="249"/>
        <v>31371.354166664983</v>
      </c>
      <c r="R1656">
        <f t="shared" si="250"/>
        <v>-134.78334893012595</v>
      </c>
      <c r="S1656">
        <f>I1656*$O1656/ref!$B$3</f>
        <v>-990.35828241520244</v>
      </c>
      <c r="T1656">
        <f>K1656*$O1656/ref!$B$3</f>
        <v>-16.831262042776387</v>
      </c>
      <c r="U1656">
        <f>L1656*$O1656/ref!$B$3</f>
        <v>150.75428826360184</v>
      </c>
      <c r="V1656">
        <f>N1656*$O1656/ref!$B$3</f>
        <v>1354.7148604558361</v>
      </c>
      <c r="W1656">
        <f t="shared" si="251"/>
        <v>11</v>
      </c>
      <c r="X1656" t="str">
        <f t="shared" si="252"/>
        <v>11 1985</v>
      </c>
      <c r="AB1656" s="1"/>
    </row>
    <row r="1657" spans="1:28" x14ac:dyDescent="0.3">
      <c r="A1657">
        <v>552</v>
      </c>
      <c r="B1657">
        <v>3</v>
      </c>
      <c r="C1657">
        <f>RS_wells_scenario_1_bgw!C1657-RS_wells_baseline_bgw!C1657</f>
        <v>2779576.5086999983</v>
      </c>
      <c r="D1657">
        <f>RS_wells_scenario_1_bgw!D1657-RS_wells_baseline_bgw!D1657</f>
        <v>-106.4945000000298</v>
      </c>
      <c r="E1657">
        <f>RS_wells_scenario_1_bgw!E1657-RS_wells_baseline_bgw!E1657</f>
        <v>0</v>
      </c>
      <c r="F1657">
        <f>RS_wells_scenario_1_bgw!F1657-RS_wells_baseline_bgw!F1657</f>
        <v>0</v>
      </c>
      <c r="G1657">
        <f>RS_wells_scenario_1_bgw!G1657-RS_wells_baseline_bgw!G1657</f>
        <v>0</v>
      </c>
      <c r="H1657" s="19">
        <f>RS_wells_scenario_1_bgw!H1657-RS_wells_baseline_bgw!H1657</f>
        <v>-64461.707999996841</v>
      </c>
      <c r="I1657">
        <f>RS_wells_scenario_1_bgw!I1657-RS_wells_baseline_bgw!I1657</f>
        <v>-3565379.3227000013</v>
      </c>
      <c r="J1657">
        <f>RS_wells_scenario_1_bgw!J1657-RS_wells_baseline_bgw!J1657</f>
        <v>611.49509999994189</v>
      </c>
      <c r="K1657">
        <f>RS_wells_scenario_1_bgw!K1657-RS_wells_baseline_bgw!K1657</f>
        <v>-72263.140000000596</v>
      </c>
      <c r="L1657">
        <f>RS_wells_scenario_1_bgw!L1657-RS_wells_baseline_bgw!L1657</f>
        <v>644281.86429999955</v>
      </c>
      <c r="M1657">
        <f>RS_wells_scenario_1_bgw!M1657-RS_wells_baseline_bgw!M1657</f>
        <v>0</v>
      </c>
      <c r="N1657">
        <f>RS_wells_scenario_1_bgw!N1657-RS_wells_baseline_bgw!N1657</f>
        <v>5740111.581400007</v>
      </c>
      <c r="O1657">
        <v>10.145833333333334</v>
      </c>
      <c r="P1657">
        <f t="shared" si="248"/>
        <v>1985</v>
      </c>
      <c r="Q1657" s="2">
        <f t="shared" si="249"/>
        <v>31381.499999998316</v>
      </c>
      <c r="R1657">
        <f t="shared" si="250"/>
        <v>-132.97991499198176</v>
      </c>
      <c r="S1657">
        <f>I1657*$O1657/ref!$B$3</f>
        <v>-830.43490308143021</v>
      </c>
      <c r="T1657">
        <f>K1657*$O1657/ref!$B$3</f>
        <v>-16.831262042776387</v>
      </c>
      <c r="U1657">
        <f>L1657*$O1657/ref!$B$3</f>
        <v>150.06373771526813</v>
      </c>
      <c r="V1657">
        <f>N1657*$O1657/ref!$B$3</f>
        <v>1336.9654595872569</v>
      </c>
      <c r="W1657">
        <f t="shared" si="251"/>
        <v>11</v>
      </c>
      <c r="X1657" t="str">
        <f t="shared" si="252"/>
        <v>11 1985</v>
      </c>
      <c r="AB1657" s="1"/>
    </row>
    <row r="1658" spans="1:28" x14ac:dyDescent="0.3">
      <c r="A1658">
        <v>553</v>
      </c>
      <c r="B1658">
        <v>1</v>
      </c>
      <c r="C1658">
        <f>RS_wells_scenario_1_bgw!C1658-RS_wells_baseline_bgw!C1658</f>
        <v>2988158.3900000006</v>
      </c>
      <c r="D1658">
        <f>RS_wells_scenario_1_bgw!D1658-RS_wells_baseline_bgw!D1658</f>
        <v>-106.87660000001779</v>
      </c>
      <c r="E1658">
        <f>RS_wells_scenario_1_bgw!E1658-RS_wells_baseline_bgw!E1658</f>
        <v>0</v>
      </c>
      <c r="F1658">
        <f>RS_wells_scenario_1_bgw!F1658-RS_wells_baseline_bgw!F1658</f>
        <v>0</v>
      </c>
      <c r="G1658">
        <f>RS_wells_scenario_1_bgw!G1658-RS_wells_baseline_bgw!G1658</f>
        <v>0</v>
      </c>
      <c r="H1658" s="19">
        <f>RS_wells_scenario_1_bgw!H1658-RS_wells_baseline_bgw!H1658</f>
        <v>209001.28310000151</v>
      </c>
      <c r="I1658">
        <f>RS_wells_scenario_1_bgw!I1658-RS_wells_baseline_bgw!I1658</f>
        <v>-2997406.452200003</v>
      </c>
      <c r="J1658">
        <f>RS_wells_scenario_1_bgw!J1658-RS_wells_baseline_bgw!J1658</f>
        <v>610.65479999966919</v>
      </c>
      <c r="K1658">
        <f>RS_wells_scenario_1_bgw!K1658-RS_wells_baseline_bgw!K1658</f>
        <v>-72263.140000000596</v>
      </c>
      <c r="L1658">
        <f>RS_wells_scenario_1_bgw!L1658-RS_wells_baseline_bgw!L1658</f>
        <v>600053.2025000006</v>
      </c>
      <c r="M1658">
        <f>RS_wells_scenario_1_bgw!M1658-RS_wells_baseline_bgw!M1658</f>
        <v>0</v>
      </c>
      <c r="N1658">
        <f>RS_wells_scenario_1_bgw!N1658-RS_wells_baseline_bgw!N1658</f>
        <v>5682248.5643000007</v>
      </c>
      <c r="O1658">
        <v>10.145833333333334</v>
      </c>
      <c r="P1658">
        <f t="shared" si="248"/>
        <v>1985</v>
      </c>
      <c r="Q1658" s="2">
        <f t="shared" si="249"/>
        <v>31391.645833331648</v>
      </c>
      <c r="R1658">
        <f t="shared" si="250"/>
        <v>-125.38939934020617</v>
      </c>
      <c r="S1658">
        <f>I1658*$O1658/ref!$B$3</f>
        <v>-698.14477264185484</v>
      </c>
      <c r="T1658">
        <f>K1658*$O1658/ref!$B$3</f>
        <v>-16.831262042776387</v>
      </c>
      <c r="U1658">
        <f>L1658*$O1658/ref!$B$3</f>
        <v>139.76216216019105</v>
      </c>
      <c r="V1658">
        <f>N1658*$O1658/ref!$B$3</f>
        <v>1323.4882206602485</v>
      </c>
      <c r="W1658">
        <f t="shared" si="251"/>
        <v>12</v>
      </c>
      <c r="X1658" t="str">
        <f t="shared" si="252"/>
        <v>12 1985</v>
      </c>
      <c r="AB1658" s="1"/>
    </row>
    <row r="1659" spans="1:28" x14ac:dyDescent="0.3">
      <c r="A1659">
        <v>553</v>
      </c>
      <c r="B1659">
        <v>2</v>
      </c>
      <c r="C1659">
        <f>RS_wells_scenario_1_bgw!C1659-RS_wells_baseline_bgw!C1659</f>
        <v>3365005.5235999972</v>
      </c>
      <c r="D1659">
        <f>RS_wells_scenario_1_bgw!D1659-RS_wells_baseline_bgw!D1659</f>
        <v>-107.25880000001052</v>
      </c>
      <c r="E1659">
        <f>RS_wells_scenario_1_bgw!E1659-RS_wells_baseline_bgw!E1659</f>
        <v>0</v>
      </c>
      <c r="F1659">
        <f>RS_wells_scenario_1_bgw!F1659-RS_wells_baseline_bgw!F1659</f>
        <v>0</v>
      </c>
      <c r="G1659">
        <f>RS_wells_scenario_1_bgw!G1659-RS_wells_baseline_bgw!G1659</f>
        <v>0</v>
      </c>
      <c r="H1659" s="19">
        <f>RS_wells_scenario_1_bgw!H1659-RS_wells_baseline_bgw!H1659</f>
        <v>201000.28390000015</v>
      </c>
      <c r="I1659">
        <f>RS_wells_scenario_1_bgw!I1659-RS_wells_baseline_bgw!I1659</f>
        <v>-2588651.1739000008</v>
      </c>
      <c r="J1659">
        <f>RS_wells_scenario_1_bgw!J1659-RS_wells_baseline_bgw!J1659</f>
        <v>610.00119999982417</v>
      </c>
      <c r="K1659">
        <f>RS_wells_scenario_1_bgw!K1659-RS_wells_baseline_bgw!K1659</f>
        <v>-72263.140000000596</v>
      </c>
      <c r="L1659">
        <f>RS_wells_scenario_1_bgw!L1659-RS_wells_baseline_bgw!L1659</f>
        <v>598678.72410000116</v>
      </c>
      <c r="M1659">
        <f>RS_wells_scenario_1_bgw!M1659-RS_wells_baseline_bgw!M1659</f>
        <v>0</v>
      </c>
      <c r="N1659">
        <f>RS_wells_scenario_1_bgw!N1659-RS_wells_baseline_bgw!N1659</f>
        <v>5634042.7178999931</v>
      </c>
      <c r="O1659">
        <v>10.145833333333334</v>
      </c>
      <c r="P1659">
        <f t="shared" si="248"/>
        <v>1985</v>
      </c>
      <c r="Q1659" s="2">
        <f t="shared" si="249"/>
        <v>31401.79166666498</v>
      </c>
      <c r="R1659">
        <f t="shared" si="250"/>
        <v>-124.46832609392882</v>
      </c>
      <c r="S1659">
        <f>I1659*$O1659/ref!$B$3</f>
        <v>-602.93901213331253</v>
      </c>
      <c r="T1659">
        <f>K1659*$O1659/ref!$B$3</f>
        <v>-16.831262042776387</v>
      </c>
      <c r="U1659">
        <f>L1659*$O1659/ref!$B$3</f>
        <v>139.44202375875258</v>
      </c>
      <c r="V1659">
        <f>N1659*$O1659/ref!$B$3</f>
        <v>1312.2602940471461</v>
      </c>
      <c r="W1659">
        <f t="shared" si="251"/>
        <v>12</v>
      </c>
      <c r="X1659" t="str">
        <f t="shared" si="252"/>
        <v>12 1985</v>
      </c>
      <c r="AB1659" s="1"/>
    </row>
    <row r="1660" spans="1:28" x14ac:dyDescent="0.3">
      <c r="A1660">
        <v>553</v>
      </c>
      <c r="B1660">
        <v>3</v>
      </c>
      <c r="C1660">
        <f>RS_wells_scenario_1_bgw!C1660-RS_wells_baseline_bgw!C1660</f>
        <v>3587423.7366999984</v>
      </c>
      <c r="D1660">
        <f>RS_wells_scenario_1_bgw!D1660-RS_wells_baseline_bgw!D1660</f>
        <v>-107.64160000003176</v>
      </c>
      <c r="E1660">
        <f>RS_wells_scenario_1_bgw!E1660-RS_wells_baseline_bgw!E1660</f>
        <v>0</v>
      </c>
      <c r="F1660">
        <f>RS_wells_scenario_1_bgw!F1660-RS_wells_baseline_bgw!F1660</f>
        <v>0</v>
      </c>
      <c r="G1660">
        <f>RS_wells_scenario_1_bgw!G1660-RS_wells_baseline_bgw!G1660</f>
        <v>0</v>
      </c>
      <c r="H1660" s="19">
        <f>RS_wells_scenario_1_bgw!H1660-RS_wells_baseline_bgw!H1660</f>
        <v>202377.98040000349</v>
      </c>
      <c r="I1660">
        <f>RS_wells_scenario_1_bgw!I1660-RS_wells_baseline_bgw!I1660</f>
        <v>-2319891.170099996</v>
      </c>
      <c r="J1660">
        <f>RS_wells_scenario_1_bgw!J1660-RS_wells_baseline_bgw!J1660</f>
        <v>609.58399999979883</v>
      </c>
      <c r="K1660">
        <f>RS_wells_scenario_1_bgw!K1660-RS_wells_baseline_bgw!K1660</f>
        <v>-72263.140000000596</v>
      </c>
      <c r="L1660">
        <f>RS_wells_scenario_1_bgw!L1660-RS_wells_baseline_bgw!L1660</f>
        <v>597073.34809999913</v>
      </c>
      <c r="M1660">
        <f>RS_wells_scenario_1_bgw!M1660-RS_wells_baseline_bgw!M1660</f>
        <v>0</v>
      </c>
      <c r="N1660">
        <f>RS_wells_scenario_1_bgw!N1660-RS_wells_baseline_bgw!N1660</f>
        <v>5596371.8728999943</v>
      </c>
      <c r="O1660">
        <v>10.145833333333334</v>
      </c>
      <c r="P1660">
        <f t="shared" si="248"/>
        <v>1985</v>
      </c>
      <c r="Q1660" s="2">
        <f t="shared" si="249"/>
        <v>31411.937499998312</v>
      </c>
      <c r="R1660">
        <f t="shared" si="250"/>
        <v>-123.5737432416951</v>
      </c>
      <c r="S1660">
        <f>I1660*$O1660/ref!$B$3</f>
        <v>-540.34043074623992</v>
      </c>
      <c r="T1660">
        <f>K1660*$O1660/ref!$B$3</f>
        <v>-16.831262042776387</v>
      </c>
      <c r="U1660">
        <f>L1660*$O1660/ref!$B$3</f>
        <v>139.0681055463248</v>
      </c>
      <c r="V1660">
        <f>N1660*$O1660/ref!$B$3</f>
        <v>1303.486140812623</v>
      </c>
      <c r="W1660">
        <f t="shared" si="251"/>
        <v>12</v>
      </c>
      <c r="X1660" t="str">
        <f t="shared" si="252"/>
        <v>12 1985</v>
      </c>
      <c r="AB1660" s="1"/>
    </row>
    <row r="1661" spans="1:28" x14ac:dyDescent="0.3">
      <c r="A1661">
        <v>554</v>
      </c>
      <c r="B1661">
        <v>1</v>
      </c>
      <c r="C1661">
        <f>RS_wells_scenario_1_bgw!C1661-RS_wells_baseline_bgw!C1661</f>
        <v>4518754.6677000076</v>
      </c>
      <c r="D1661">
        <f>RS_wells_scenario_1_bgw!D1661-RS_wells_baseline_bgw!D1661</f>
        <v>-108.00719999999274</v>
      </c>
      <c r="E1661">
        <f>RS_wells_scenario_1_bgw!E1661-RS_wells_baseline_bgw!E1661</f>
        <v>0</v>
      </c>
      <c r="F1661">
        <f>RS_wells_scenario_1_bgw!F1661-RS_wells_baseline_bgw!F1661</f>
        <v>0</v>
      </c>
      <c r="G1661">
        <f>RS_wells_scenario_1_bgw!G1661-RS_wells_baseline_bgw!G1661</f>
        <v>0</v>
      </c>
      <c r="H1661" s="19">
        <f>RS_wells_scenario_1_bgw!H1661-RS_wells_baseline_bgw!H1661</f>
        <v>536702.65619999915</v>
      </c>
      <c r="I1661">
        <f>RS_wells_scenario_1_bgw!I1661-RS_wells_baseline_bgw!I1661</f>
        <v>-2284563.5781999975</v>
      </c>
      <c r="J1661">
        <f>RS_wells_scenario_1_bgw!J1661-RS_wells_baseline_bgw!J1661</f>
        <v>608.83419999945909</v>
      </c>
      <c r="K1661">
        <f>RS_wells_scenario_1_bgw!K1661-RS_wells_baseline_bgw!K1661</f>
        <v>-72263.140000000596</v>
      </c>
      <c r="L1661">
        <f>RS_wells_scenario_1_bgw!L1661-RS_wells_baseline_bgw!L1661</f>
        <v>1942362.1022000015</v>
      </c>
      <c r="M1661">
        <f>RS_wells_scenario_1_bgw!M1661-RS_wells_baseline_bgw!M1661</f>
        <v>0</v>
      </c>
      <c r="N1661">
        <f>RS_wells_scenario_1_bgw!N1661-RS_wells_baseline_bgw!N1661</f>
        <v>4916564.103399992</v>
      </c>
      <c r="O1661">
        <v>10.145833333333334</v>
      </c>
      <c r="P1661">
        <f t="shared" si="248"/>
        <v>1986</v>
      </c>
      <c r="Q1661" s="2">
        <f t="shared" si="249"/>
        <v>31422.083333331644</v>
      </c>
      <c r="R1661">
        <f t="shared" si="250"/>
        <v>-100.34046843528047</v>
      </c>
      <c r="S1661">
        <f>I1661*$O1661/ref!$B$3</f>
        <v>-532.11205931636391</v>
      </c>
      <c r="T1661">
        <f>K1661*$O1661/ref!$B$3</f>
        <v>-16.831262042776387</v>
      </c>
      <c r="U1661">
        <f>L1661*$O1661/ref!$B$3</f>
        <v>452.40776312911345</v>
      </c>
      <c r="V1661">
        <f>N1661*$O1661/ref!$B$3</f>
        <v>1145.1478412705637</v>
      </c>
      <c r="W1661">
        <f t="shared" si="251"/>
        <v>1</v>
      </c>
      <c r="X1661" t="str">
        <f t="shared" si="252"/>
        <v>1 1986</v>
      </c>
      <c r="AB1661" s="1"/>
    </row>
    <row r="1662" spans="1:28" x14ac:dyDescent="0.3">
      <c r="A1662">
        <v>554</v>
      </c>
      <c r="B1662">
        <v>2</v>
      </c>
      <c r="C1662">
        <f>RS_wells_scenario_1_bgw!C1662-RS_wells_baseline_bgw!C1662</f>
        <v>3924437.6490000039</v>
      </c>
      <c r="D1662">
        <f>RS_wells_scenario_1_bgw!D1662-RS_wells_baseline_bgw!D1662</f>
        <v>-108.374599999981</v>
      </c>
      <c r="E1662">
        <f>RS_wells_scenario_1_bgw!E1662-RS_wells_baseline_bgw!E1662</f>
        <v>0</v>
      </c>
      <c r="F1662">
        <f>RS_wells_scenario_1_bgw!F1662-RS_wells_baseline_bgw!F1662</f>
        <v>0</v>
      </c>
      <c r="G1662">
        <f>RS_wells_scenario_1_bgw!G1662-RS_wells_baseline_bgw!G1662</f>
        <v>0</v>
      </c>
      <c r="H1662" s="19">
        <f>RS_wells_scenario_1_bgw!H1662-RS_wells_baseline_bgw!H1662</f>
        <v>741447.71769999713</v>
      </c>
      <c r="I1662">
        <f>RS_wells_scenario_1_bgw!I1662-RS_wells_baseline_bgw!I1662</f>
        <v>-2002147.7001999989</v>
      </c>
      <c r="J1662">
        <f>RS_wells_scenario_1_bgw!J1662-RS_wells_baseline_bgw!J1662</f>
        <v>608.27630000002682</v>
      </c>
      <c r="K1662">
        <f>RS_wells_scenario_1_bgw!K1662-RS_wells_baseline_bgw!K1662</f>
        <v>-72263.140000000596</v>
      </c>
      <c r="L1662">
        <f>RS_wells_scenario_1_bgw!L1662-RS_wells_baseline_bgw!L1662</f>
        <v>1932031.5859000012</v>
      </c>
      <c r="M1662">
        <f>RS_wells_scenario_1_bgw!M1662-RS_wells_baseline_bgw!M1662</f>
        <v>0</v>
      </c>
      <c r="N1662">
        <f>RS_wells_scenario_1_bgw!N1662-RS_wells_baseline_bgw!N1662</f>
        <v>4717179.3140999973</v>
      </c>
      <c r="O1662">
        <v>10.145833333333334</v>
      </c>
      <c r="P1662">
        <f t="shared" si="248"/>
        <v>1986</v>
      </c>
      <c r="Q1662" s="2">
        <f t="shared" si="249"/>
        <v>31432.229166664976</v>
      </c>
      <c r="R1662">
        <f t="shared" si="250"/>
        <v>-91.082052609392903</v>
      </c>
      <c r="S1662">
        <f>I1662*$O1662/ref!$B$3</f>
        <v>-466.33280245513828</v>
      </c>
      <c r="T1662">
        <f>K1662*$O1662/ref!$B$3</f>
        <v>-16.831262042776387</v>
      </c>
      <c r="U1662">
        <f>L1662*$O1662/ref!$B$3</f>
        <v>450.00161766017214</v>
      </c>
      <c r="V1662">
        <f>N1662*$O1662/ref!$B$3</f>
        <v>1098.7078770501887</v>
      </c>
      <c r="W1662">
        <f t="shared" si="251"/>
        <v>1</v>
      </c>
      <c r="X1662" t="str">
        <f t="shared" si="252"/>
        <v>1 1986</v>
      </c>
      <c r="AB1662" s="1"/>
    </row>
    <row r="1663" spans="1:28" x14ac:dyDescent="0.3">
      <c r="A1663">
        <v>554</v>
      </c>
      <c r="B1663">
        <v>3</v>
      </c>
      <c r="C1663">
        <f>RS_wells_scenario_1_bgw!C1663-RS_wells_baseline_bgw!C1663</f>
        <v>4137540.9475000054</v>
      </c>
      <c r="D1663">
        <f>RS_wells_scenario_1_bgw!D1663-RS_wells_baseline_bgw!D1663</f>
        <v>-108.74420000001555</v>
      </c>
      <c r="E1663">
        <f>RS_wells_scenario_1_bgw!E1663-RS_wells_baseline_bgw!E1663</f>
        <v>0</v>
      </c>
      <c r="F1663">
        <f>RS_wells_scenario_1_bgw!F1663-RS_wells_baseline_bgw!F1663</f>
        <v>0</v>
      </c>
      <c r="G1663">
        <f>RS_wells_scenario_1_bgw!G1663-RS_wells_baseline_bgw!G1663</f>
        <v>0</v>
      </c>
      <c r="H1663" s="19">
        <f>RS_wells_scenario_1_bgw!H1663-RS_wells_baseline_bgw!H1663</f>
        <v>670603.38539999723</v>
      </c>
      <c r="I1663">
        <f>RS_wells_scenario_1_bgw!I1663-RS_wells_baseline_bgw!I1663</f>
        <v>-1947150.4667999968</v>
      </c>
      <c r="J1663">
        <f>RS_wells_scenario_1_bgw!J1663-RS_wells_baseline_bgw!J1663</f>
        <v>607.89540000073612</v>
      </c>
      <c r="K1663">
        <f>RS_wells_scenario_1_bgw!K1663-RS_wells_baseline_bgw!K1663</f>
        <v>-72263.140000000596</v>
      </c>
      <c r="L1663">
        <f>RS_wells_scenario_1_bgw!L1663-RS_wells_baseline_bgw!L1663</f>
        <v>1918183.5102999955</v>
      </c>
      <c r="M1663">
        <f>RS_wells_scenario_1_bgw!M1663-RS_wells_baseline_bgw!M1663</f>
        <v>0</v>
      </c>
      <c r="N1663">
        <f>RS_wells_scenario_1_bgw!N1663-RS_wells_baseline_bgw!N1663</f>
        <v>4575915.2792000026</v>
      </c>
      <c r="O1663">
        <v>10.145833333333334</v>
      </c>
      <c r="P1663">
        <f t="shared" si="248"/>
        <v>1986</v>
      </c>
      <c r="Q1663" s="2">
        <f t="shared" si="249"/>
        <v>31442.374999998308</v>
      </c>
      <c r="R1663">
        <f t="shared" si="250"/>
        <v>-89.468771908362086</v>
      </c>
      <c r="S1663">
        <f>I1663*$O1663/ref!$B$3</f>
        <v>-453.52305121843364</v>
      </c>
      <c r="T1663">
        <f>K1663*$O1663/ref!$B$3</f>
        <v>-16.831262042776387</v>
      </c>
      <c r="U1663">
        <f>L1663*$O1663/ref!$B$3</f>
        <v>446.77617535013866</v>
      </c>
      <c r="V1663">
        <f>N1663*$O1663/ref!$B$3</f>
        <v>1065.8051829709984</v>
      </c>
      <c r="W1663">
        <f t="shared" si="251"/>
        <v>1</v>
      </c>
      <c r="X1663" t="str">
        <f t="shared" si="252"/>
        <v>1 1986</v>
      </c>
      <c r="AB1663" s="1"/>
    </row>
    <row r="1664" spans="1:28" x14ac:dyDescent="0.3">
      <c r="A1664">
        <v>555</v>
      </c>
      <c r="B1664">
        <v>1</v>
      </c>
      <c r="C1664">
        <f>RS_wells_scenario_1_bgw!C1664-RS_wells_baseline_bgw!C1664</f>
        <v>3939283.9573999941</v>
      </c>
      <c r="D1664">
        <f>RS_wells_scenario_1_bgw!D1664-RS_wells_baseline_bgw!D1664</f>
        <v>-109.12249999999767</v>
      </c>
      <c r="E1664">
        <f>RS_wells_scenario_1_bgw!E1664-RS_wells_baseline_bgw!E1664</f>
        <v>0</v>
      </c>
      <c r="F1664">
        <f>RS_wells_scenario_1_bgw!F1664-RS_wells_baseline_bgw!F1664</f>
        <v>0</v>
      </c>
      <c r="G1664">
        <f>RS_wells_scenario_1_bgw!G1664-RS_wells_baseline_bgw!G1664</f>
        <v>0</v>
      </c>
      <c r="H1664" s="19">
        <f>RS_wells_scenario_1_bgw!H1664-RS_wells_baseline_bgw!H1664</f>
        <v>819638.25429999828</v>
      </c>
      <c r="I1664">
        <f>RS_wells_scenario_1_bgw!I1664-RS_wells_baseline_bgw!I1664</f>
        <v>-1733217.8557000011</v>
      </c>
      <c r="J1664">
        <f>RS_wells_scenario_1_bgw!J1664-RS_wells_baseline_bgw!J1664</f>
        <v>607.83850000053644</v>
      </c>
      <c r="K1664">
        <f>RS_wells_scenario_1_bgw!K1664-RS_wells_baseline_bgw!K1664</f>
        <v>-72263.140000000596</v>
      </c>
      <c r="L1664">
        <f>RS_wells_scenario_1_bgw!L1664-RS_wells_baseline_bgw!L1664</f>
        <v>1628066.4952000007</v>
      </c>
      <c r="M1664">
        <f>RS_wells_scenario_1_bgw!M1664-RS_wells_baseline_bgw!M1664</f>
        <v>0</v>
      </c>
      <c r="N1664">
        <f>RS_wells_scenario_1_bgw!N1664-RS_wells_baseline_bgw!N1664</f>
        <v>4978237.6257999986</v>
      </c>
      <c r="O1664">
        <v>10.145833333333334</v>
      </c>
      <c r="P1664">
        <f t="shared" si="248"/>
        <v>1986</v>
      </c>
      <c r="Q1664" s="2">
        <f t="shared" si="249"/>
        <v>31452.52083333164</v>
      </c>
      <c r="R1664">
        <f t="shared" si="250"/>
        <v>-95.271463264604819</v>
      </c>
      <c r="S1664">
        <f>I1664*$O1664/ref!$B$3</f>
        <v>-403.69466240334242</v>
      </c>
      <c r="T1664">
        <f>K1664*$O1664/ref!$B$3</f>
        <v>-16.831262042776387</v>
      </c>
      <c r="U1664">
        <f>L1664*$O1664/ref!$B$3</f>
        <v>379.20319825260196</v>
      </c>
      <c r="V1664">
        <f>N1664*$O1664/ref!$B$3</f>
        <v>1159.512608932411</v>
      </c>
      <c r="W1664">
        <f t="shared" si="251"/>
        <v>2</v>
      </c>
      <c r="X1664" t="str">
        <f t="shared" si="252"/>
        <v>2 1986</v>
      </c>
      <c r="AB1664" s="1"/>
    </row>
    <row r="1665" spans="1:28" x14ac:dyDescent="0.3">
      <c r="A1665">
        <v>555</v>
      </c>
      <c r="B1665">
        <v>2</v>
      </c>
      <c r="C1665">
        <f>RS_wells_scenario_1_bgw!C1665-RS_wells_baseline_bgw!C1665</f>
        <v>4111922.4441999942</v>
      </c>
      <c r="D1665">
        <f>RS_wells_scenario_1_bgw!D1665-RS_wells_baseline_bgw!D1665</f>
        <v>-109.50289999996312</v>
      </c>
      <c r="E1665">
        <f>RS_wells_scenario_1_bgw!E1665-RS_wells_baseline_bgw!E1665</f>
        <v>0</v>
      </c>
      <c r="F1665">
        <f>RS_wells_scenario_1_bgw!F1665-RS_wells_baseline_bgw!F1665</f>
        <v>0</v>
      </c>
      <c r="G1665">
        <f>RS_wells_scenario_1_bgw!G1665-RS_wells_baseline_bgw!G1665</f>
        <v>0</v>
      </c>
      <c r="H1665" s="19">
        <f>RS_wells_scenario_1_bgw!H1665-RS_wells_baseline_bgw!H1665</f>
        <v>866711.27540000528</v>
      </c>
      <c r="I1665">
        <f>RS_wells_scenario_1_bgw!I1665-RS_wells_baseline_bgw!I1665</f>
        <v>-1428414.1252000034</v>
      </c>
      <c r="J1665">
        <f>RS_wells_scenario_1_bgw!J1665-RS_wells_baseline_bgw!J1665</f>
        <v>607.93070000037551</v>
      </c>
      <c r="K1665">
        <f>RS_wells_scenario_1_bgw!K1665-RS_wells_baseline_bgw!K1665</f>
        <v>-72263.140000000596</v>
      </c>
      <c r="L1665">
        <f>RS_wells_scenario_1_bgw!L1665-RS_wells_baseline_bgw!L1665</f>
        <v>1626374.4616999999</v>
      </c>
      <c r="M1665">
        <f>RS_wells_scenario_1_bgw!M1665-RS_wells_baseline_bgw!M1665</f>
        <v>0</v>
      </c>
      <c r="N1665">
        <f>RS_wells_scenario_1_bgw!N1665-RS_wells_baseline_bgw!N1665</f>
        <v>4977026.1425999999</v>
      </c>
      <c r="O1665">
        <v>10.145833333333334</v>
      </c>
      <c r="P1665">
        <f t="shared" si="248"/>
        <v>1986</v>
      </c>
      <c r="Q1665" s="2">
        <f t="shared" si="249"/>
        <v>31462.666666664973</v>
      </c>
      <c r="R1665">
        <f t="shared" si="250"/>
        <v>-94.165289053837213</v>
      </c>
      <c r="S1665">
        <f>I1665*$O1665/ref!$B$3</f>
        <v>-332.70091012989826</v>
      </c>
      <c r="T1665">
        <f>K1665*$O1665/ref!$B$3</f>
        <v>-16.831262042776387</v>
      </c>
      <c r="U1665">
        <f>L1665*$O1665/ref!$B$3</f>
        <v>378.80909609728917</v>
      </c>
      <c r="V1665">
        <f>N1665*$O1665/ref!$B$3</f>
        <v>1159.230434767275</v>
      </c>
      <c r="W1665">
        <f t="shared" si="251"/>
        <v>2</v>
      </c>
      <c r="X1665" t="str">
        <f t="shared" si="252"/>
        <v>2 1986</v>
      </c>
      <c r="AB1665" s="1"/>
    </row>
    <row r="1666" spans="1:28" x14ac:dyDescent="0.3">
      <c r="A1666">
        <v>555</v>
      </c>
      <c r="B1666">
        <v>3</v>
      </c>
      <c r="C1666">
        <f>RS_wells_scenario_1_bgw!C1666-RS_wells_baseline_bgw!C1666</f>
        <v>4151205.4810000062</v>
      </c>
      <c r="D1666">
        <f>RS_wells_scenario_1_bgw!D1666-RS_wells_baseline_bgw!D1666</f>
        <v>-109.88630000001285</v>
      </c>
      <c r="E1666">
        <f>RS_wells_scenario_1_bgw!E1666-RS_wells_baseline_bgw!E1666</f>
        <v>0</v>
      </c>
      <c r="F1666">
        <f>RS_wells_scenario_1_bgw!F1666-RS_wells_baseline_bgw!F1666</f>
        <v>0</v>
      </c>
      <c r="G1666">
        <f>RS_wells_scenario_1_bgw!G1666-RS_wells_baseline_bgw!G1666</f>
        <v>0</v>
      </c>
      <c r="H1666" s="19">
        <f>RS_wells_scenario_1_bgw!H1666-RS_wells_baseline_bgw!H1666</f>
        <v>711901.85309999436</v>
      </c>
      <c r="I1666">
        <f>RS_wells_scenario_1_bgw!I1666-RS_wells_baseline_bgw!I1666</f>
        <v>-1529194.4032000005</v>
      </c>
      <c r="J1666">
        <f>RS_wells_scenario_1_bgw!J1666-RS_wells_baseline_bgw!J1666</f>
        <v>608.16639999952167</v>
      </c>
      <c r="K1666">
        <f>RS_wells_scenario_1_bgw!K1666-RS_wells_baseline_bgw!K1666</f>
        <v>-72263.140000000596</v>
      </c>
      <c r="L1666">
        <f>RS_wells_scenario_1_bgw!L1666-RS_wells_baseline_bgw!L1666</f>
        <v>1622935.1094999984</v>
      </c>
      <c r="M1666">
        <f>RS_wells_scenario_1_bgw!M1666-RS_wells_baseline_bgw!M1666</f>
        <v>0</v>
      </c>
      <c r="N1666">
        <f>RS_wells_scenario_1_bgw!N1666-RS_wells_baseline_bgw!N1666</f>
        <v>4739311.8982000053</v>
      </c>
      <c r="O1666">
        <v>10.145833333333334</v>
      </c>
      <c r="P1666">
        <f t="shared" si="248"/>
        <v>1986</v>
      </c>
      <c r="Q1666" s="2">
        <f t="shared" si="249"/>
        <v>31472.812499998305</v>
      </c>
      <c r="R1666">
        <f t="shared" si="250"/>
        <v>-92.265980414662337</v>
      </c>
      <c r="S1666">
        <f>I1666*$O1666/ref!$B$3</f>
        <v>-356.17427798745041</v>
      </c>
      <c r="T1666">
        <f>K1666*$O1666/ref!$B$3</f>
        <v>-16.831262042776387</v>
      </c>
      <c r="U1666">
        <f>L1666*$O1666/ref!$B$3</f>
        <v>378.0080149633165</v>
      </c>
      <c r="V1666">
        <f>N1666*$O1666/ref!$B$3</f>
        <v>1103.8629162952454</v>
      </c>
      <c r="W1666">
        <f t="shared" si="251"/>
        <v>2</v>
      </c>
      <c r="X1666" t="str">
        <f t="shared" si="252"/>
        <v>2 1986</v>
      </c>
      <c r="AB1666" s="1"/>
    </row>
    <row r="1667" spans="1:28" x14ac:dyDescent="0.3">
      <c r="A1667">
        <v>556</v>
      </c>
      <c r="B1667">
        <v>1</v>
      </c>
      <c r="C1667">
        <f>RS_wells_scenario_1_bgw!C1667-RS_wells_baseline_bgw!C1667</f>
        <v>5530134.6802999973</v>
      </c>
      <c r="D1667">
        <f>RS_wells_scenario_1_bgw!D1667-RS_wells_baseline_bgw!D1667</f>
        <v>-110.26410000002943</v>
      </c>
      <c r="E1667">
        <f>RS_wells_scenario_1_bgw!E1667-RS_wells_baseline_bgw!E1667</f>
        <v>0</v>
      </c>
      <c r="F1667">
        <f>RS_wells_scenario_1_bgw!F1667-RS_wells_baseline_bgw!F1667</f>
        <v>0</v>
      </c>
      <c r="G1667">
        <f>RS_wells_scenario_1_bgw!G1667-RS_wells_baseline_bgw!G1667</f>
        <v>0</v>
      </c>
      <c r="H1667" s="19">
        <f>RS_wells_scenario_1_bgw!H1667-RS_wells_baseline_bgw!H1667</f>
        <v>886458.1657000035</v>
      </c>
      <c r="I1667">
        <f>RS_wells_scenario_1_bgw!I1667-RS_wells_baseline_bgw!I1667</f>
        <v>-1229185.8096999973</v>
      </c>
      <c r="J1667">
        <f>RS_wells_scenario_1_bgw!J1667-RS_wells_baseline_bgw!J1667</f>
        <v>608.27010000031441</v>
      </c>
      <c r="K1667">
        <f>RS_wells_scenario_1_bgw!K1667-RS_wells_baseline_bgw!K1667</f>
        <v>-72263.140000000596</v>
      </c>
      <c r="L1667">
        <f>RS_wells_scenario_1_bgw!L1667-RS_wells_baseline_bgw!L1667</f>
        <v>3020129.0261000022</v>
      </c>
      <c r="M1667">
        <f>RS_wells_scenario_1_bgw!M1667-RS_wells_baseline_bgw!M1667</f>
        <v>0</v>
      </c>
      <c r="N1667">
        <f>RS_wells_scenario_1_bgw!N1667-RS_wells_baseline_bgw!N1667</f>
        <v>4589355.2383999974</v>
      </c>
      <c r="O1667">
        <v>10.145833333333334</v>
      </c>
      <c r="P1667">
        <f t="shared" ref="P1667:P1730" si="253">YEAR(Q1667)</f>
        <v>1986</v>
      </c>
      <c r="Q1667" s="2">
        <f t="shared" ref="Q1667:Q1730" si="254">Q1666+(O1667)</f>
        <v>31482.958333331637</v>
      </c>
      <c r="R1667">
        <f t="shared" ref="R1667:R1730" si="255">+(H1667-N1667)/43650</f>
        <v>-84.831548057273622</v>
      </c>
      <c r="S1667">
        <f>I1667*$O1667/ref!$B$3</f>
        <v>-286.29739120556832</v>
      </c>
      <c r="T1667">
        <f>K1667*$O1667/ref!$B$3</f>
        <v>-16.831262042776387</v>
      </c>
      <c r="U1667">
        <f>L1667*$O1667/ref!$B$3</f>
        <v>703.43723011875443</v>
      </c>
      <c r="V1667">
        <f>N1667*$O1667/ref!$B$3</f>
        <v>1068.9355683256804</v>
      </c>
      <c r="W1667">
        <f t="shared" si="251"/>
        <v>3</v>
      </c>
      <c r="X1667" t="str">
        <f t="shared" si="252"/>
        <v>3 1986</v>
      </c>
      <c r="AB1667" s="1"/>
    </row>
    <row r="1668" spans="1:28" x14ac:dyDescent="0.3">
      <c r="A1668">
        <v>556</v>
      </c>
      <c r="B1668">
        <v>2</v>
      </c>
      <c r="C1668">
        <f>RS_wells_scenario_1_bgw!C1668-RS_wells_baseline_bgw!C1668</f>
        <v>5302848.5051999986</v>
      </c>
      <c r="D1668">
        <f>RS_wells_scenario_1_bgw!D1668-RS_wells_baseline_bgw!D1668</f>
        <v>-110.64790000003995</v>
      </c>
      <c r="E1668">
        <f>RS_wells_scenario_1_bgw!E1668-RS_wells_baseline_bgw!E1668</f>
        <v>0</v>
      </c>
      <c r="F1668">
        <f>RS_wells_scenario_1_bgw!F1668-RS_wells_baseline_bgw!F1668</f>
        <v>0</v>
      </c>
      <c r="G1668">
        <f>RS_wells_scenario_1_bgw!G1668-RS_wells_baseline_bgw!G1668</f>
        <v>0</v>
      </c>
      <c r="H1668" s="19">
        <f>RS_wells_scenario_1_bgw!H1668-RS_wells_baseline_bgw!H1668</f>
        <v>979512.02800000459</v>
      </c>
      <c r="I1668">
        <f>RS_wells_scenario_1_bgw!I1668-RS_wells_baseline_bgw!I1668</f>
        <v>-1145051.4569000006</v>
      </c>
      <c r="J1668">
        <f>RS_wells_scenario_1_bgw!J1668-RS_wells_baseline_bgw!J1668</f>
        <v>608.54899999964982</v>
      </c>
      <c r="K1668">
        <f>RS_wells_scenario_1_bgw!K1668-RS_wells_baseline_bgw!K1668</f>
        <v>-72263.140000000596</v>
      </c>
      <c r="L1668">
        <f>RS_wells_scenario_1_bgw!L1668-RS_wells_baseline_bgw!L1668</f>
        <v>2990044.5722999945</v>
      </c>
      <c r="M1668">
        <f>RS_wells_scenario_1_bgw!M1668-RS_wells_baseline_bgw!M1668</f>
        <v>0</v>
      </c>
      <c r="N1668">
        <f>RS_wells_scenario_1_bgw!N1668-RS_wells_baseline_bgw!N1668</f>
        <v>4324261.7363000065</v>
      </c>
      <c r="O1668">
        <v>10.145833333333334</v>
      </c>
      <c r="P1668">
        <f t="shared" si="253"/>
        <v>1986</v>
      </c>
      <c r="Q1668" s="2">
        <f t="shared" si="254"/>
        <v>31493.104166664969</v>
      </c>
      <c r="R1668">
        <f t="shared" si="255"/>
        <v>-76.626568345933606</v>
      </c>
      <c r="S1668">
        <f>I1668*$O1668/ref!$B$3</f>
        <v>-266.70113039021862</v>
      </c>
      <c r="T1668">
        <f>K1668*$O1668/ref!$B$3</f>
        <v>-16.831262042776387</v>
      </c>
      <c r="U1668">
        <f>L1668*$O1668/ref!$B$3</f>
        <v>696.43007093190306</v>
      </c>
      <c r="V1668">
        <f>N1668*$O1668/ref!$B$3</f>
        <v>1007.1909748900479</v>
      </c>
      <c r="W1668">
        <f t="shared" si="251"/>
        <v>3</v>
      </c>
      <c r="X1668" t="str">
        <f t="shared" si="252"/>
        <v>3 1986</v>
      </c>
      <c r="AB1668" s="1"/>
    </row>
    <row r="1669" spans="1:28" x14ac:dyDescent="0.3">
      <c r="A1669">
        <v>556</v>
      </c>
      <c r="B1669">
        <v>3</v>
      </c>
      <c r="C1669">
        <f>RS_wells_scenario_1_bgw!C1669-RS_wells_baseline_bgw!C1669</f>
        <v>5086159.2206999958</v>
      </c>
      <c r="D1669">
        <f>RS_wells_scenario_1_bgw!D1669-RS_wells_baseline_bgw!D1669</f>
        <v>-111.03899999998976</v>
      </c>
      <c r="E1669">
        <f>RS_wells_scenario_1_bgw!E1669-RS_wells_baseline_bgw!E1669</f>
        <v>0</v>
      </c>
      <c r="F1669">
        <f>RS_wells_scenario_1_bgw!F1669-RS_wells_baseline_bgw!F1669</f>
        <v>0</v>
      </c>
      <c r="G1669">
        <f>RS_wells_scenario_1_bgw!G1669-RS_wells_baseline_bgw!G1669</f>
        <v>0</v>
      </c>
      <c r="H1669" s="19">
        <f>RS_wells_scenario_1_bgw!H1669-RS_wells_baseline_bgw!H1669</f>
        <v>1149218.1059000045</v>
      </c>
      <c r="I1669">
        <f>RS_wells_scenario_1_bgw!I1669-RS_wells_baseline_bgw!I1669</f>
        <v>-996962.57039999962</v>
      </c>
      <c r="J1669">
        <f>RS_wells_scenario_1_bgw!J1669-RS_wells_baseline_bgw!J1669</f>
        <v>608.99379999935627</v>
      </c>
      <c r="K1669">
        <f>RS_wells_scenario_1_bgw!K1669-RS_wells_baseline_bgw!K1669</f>
        <v>-72263.140000000596</v>
      </c>
      <c r="L1669">
        <f>RS_wells_scenario_1_bgw!L1669-RS_wells_baseline_bgw!L1669</f>
        <v>2967294.3980999961</v>
      </c>
      <c r="M1669">
        <f>RS_wells_scenario_1_bgw!M1669-RS_wells_baseline_bgw!M1669</f>
        <v>0</v>
      </c>
      <c r="N1669">
        <f>RS_wells_scenario_1_bgw!N1669-RS_wells_baseline_bgw!N1669</f>
        <v>4286865.549999997</v>
      </c>
      <c r="O1669">
        <v>10.145833333333334</v>
      </c>
      <c r="P1669">
        <f t="shared" si="253"/>
        <v>1986</v>
      </c>
      <c r="Q1669" s="2">
        <f t="shared" si="254"/>
        <v>31503.249999998301</v>
      </c>
      <c r="R1669">
        <f t="shared" si="255"/>
        <v>-71.881957482244957</v>
      </c>
      <c r="S1669">
        <f>I1669*$O1669/ref!$B$3</f>
        <v>-232.2088172371441</v>
      </c>
      <c r="T1669">
        <f>K1669*$O1669/ref!$B$3</f>
        <v>-16.831262042776387</v>
      </c>
      <c r="U1669">
        <f>L1669*$O1669/ref!$B$3</f>
        <v>691.13118489568899</v>
      </c>
      <c r="V1669">
        <f>N1669*$O1669/ref!$B$3</f>
        <v>998.48079413930918</v>
      </c>
      <c r="W1669">
        <f t="shared" ref="W1669:W1732" si="256">MOD(A1669-2,12)+1</f>
        <v>3</v>
      </c>
      <c r="X1669" t="str">
        <f t="shared" ref="X1669:X1732" si="257">W1669&amp;" "&amp;P1669</f>
        <v>3 1986</v>
      </c>
      <c r="AB1669" s="1"/>
    </row>
    <row r="1670" spans="1:28" x14ac:dyDescent="0.3">
      <c r="A1670">
        <v>557</v>
      </c>
      <c r="B1670">
        <v>1</v>
      </c>
      <c r="C1670">
        <f>RS_wells_scenario_1_bgw!C1670-RS_wells_baseline_bgw!C1670</f>
        <v>464865.87629999965</v>
      </c>
      <c r="D1670">
        <f>RS_wells_scenario_1_bgw!D1670-RS_wells_baseline_bgw!D1670</f>
        <v>-111.44000000000233</v>
      </c>
      <c r="E1670">
        <f>RS_wells_scenario_1_bgw!E1670-RS_wells_baseline_bgw!E1670</f>
        <v>-552237.51999999955</v>
      </c>
      <c r="F1670">
        <f>RS_wells_scenario_1_bgw!F1670-RS_wells_baseline_bgw!F1670</f>
        <v>0</v>
      </c>
      <c r="G1670">
        <f>RS_wells_scenario_1_bgw!G1670-RS_wells_baseline_bgw!G1670</f>
        <v>0</v>
      </c>
      <c r="H1670" s="19">
        <f>RS_wells_scenario_1_bgw!H1670-RS_wells_baseline_bgw!H1670</f>
        <v>101892.07689999044</v>
      </c>
      <c r="I1670">
        <f>RS_wells_scenario_1_bgw!I1670-RS_wells_baseline_bgw!I1670</f>
        <v>-3408497.2216999978</v>
      </c>
      <c r="J1670">
        <f>RS_wells_scenario_1_bgw!J1670-RS_wells_baseline_bgw!J1670</f>
        <v>609.61269999947399</v>
      </c>
      <c r="K1670">
        <f>RS_wells_scenario_1_bgw!K1670-RS_wells_baseline_bgw!K1670</f>
        <v>-2637788.3399999961</v>
      </c>
      <c r="L1670">
        <f>RS_wells_scenario_1_bgw!L1670-RS_wells_baseline_bgw!L1670</f>
        <v>2076135.196800001</v>
      </c>
      <c r="M1670">
        <f>RS_wells_scenario_1_bgw!M1670-RS_wells_baseline_bgw!M1670</f>
        <v>0</v>
      </c>
      <c r="N1670">
        <f>RS_wells_scenario_1_bgw!N1670-RS_wells_baseline_bgw!N1670</f>
        <v>4370634.2978999987</v>
      </c>
      <c r="O1670">
        <v>10.145833333333334</v>
      </c>
      <c r="P1670">
        <f t="shared" si="253"/>
        <v>1986</v>
      </c>
      <c r="Q1670" s="2">
        <f t="shared" si="254"/>
        <v>31513.395833331633</v>
      </c>
      <c r="R1670">
        <f t="shared" si="255"/>
        <v>-97.79478169530374</v>
      </c>
      <c r="S1670">
        <f>I1670*$O1670/ref!$B$3</f>
        <v>-793.89450708213712</v>
      </c>
      <c r="T1670">
        <f>K1670*$O1670/ref!$B$3</f>
        <v>-614.38385827020113</v>
      </c>
      <c r="U1670">
        <f>L1670*$O1670/ref!$B$3</f>
        <v>483.56569522956869</v>
      </c>
      <c r="V1670">
        <f>N1670*$O1670/ref!$B$3</f>
        <v>1017.9918996199206</v>
      </c>
      <c r="W1670">
        <f t="shared" si="256"/>
        <v>4</v>
      </c>
      <c r="X1670" t="str">
        <f t="shared" si="257"/>
        <v>4 1986</v>
      </c>
      <c r="AB1670" s="1"/>
    </row>
    <row r="1671" spans="1:28" x14ac:dyDescent="0.3">
      <c r="A1671">
        <v>557</v>
      </c>
      <c r="B1671">
        <v>2</v>
      </c>
      <c r="C1671">
        <f>RS_wells_scenario_1_bgw!C1671-RS_wells_baseline_bgw!C1671</f>
        <v>489948.23640000075</v>
      </c>
      <c r="D1671">
        <f>RS_wells_scenario_1_bgw!D1671-RS_wells_baseline_bgw!D1671</f>
        <v>-111.85080000001471</v>
      </c>
      <c r="E1671">
        <f>RS_wells_scenario_1_bgw!E1671-RS_wells_baseline_bgw!E1671</f>
        <v>-552237.51999999955</v>
      </c>
      <c r="F1671">
        <f>RS_wells_scenario_1_bgw!F1671-RS_wells_baseline_bgw!F1671</f>
        <v>0</v>
      </c>
      <c r="G1671">
        <f>RS_wells_scenario_1_bgw!G1671-RS_wells_baseline_bgw!G1671</f>
        <v>0</v>
      </c>
      <c r="H1671" s="19">
        <f>RS_wells_scenario_1_bgw!H1671-RS_wells_baseline_bgw!H1671</f>
        <v>-240647.09579999745</v>
      </c>
      <c r="I1671">
        <f>RS_wells_scenario_1_bgw!I1671-RS_wells_baseline_bgw!I1671</f>
        <v>-4540706.9490999952</v>
      </c>
      <c r="J1671">
        <f>RS_wells_scenario_1_bgw!J1671-RS_wells_baseline_bgw!J1671</f>
        <v>610.37930000014603</v>
      </c>
      <c r="K1671">
        <f>RS_wells_scenario_1_bgw!K1671-RS_wells_baseline_bgw!K1671</f>
        <v>-2637788.3399999961</v>
      </c>
      <c r="L1671">
        <f>RS_wells_scenario_1_bgw!L1671-RS_wells_baseline_bgw!L1671</f>
        <v>2060569.1442999989</v>
      </c>
      <c r="M1671">
        <f>RS_wells_scenario_1_bgw!M1671-RS_wells_baseline_bgw!M1671</f>
        <v>0</v>
      </c>
      <c r="N1671">
        <f>RS_wells_scenario_1_bgw!N1671-RS_wells_baseline_bgw!N1671</f>
        <v>4532340.1313999966</v>
      </c>
      <c r="O1671">
        <v>10.145833333333334</v>
      </c>
      <c r="P1671">
        <f t="shared" si="253"/>
        <v>1986</v>
      </c>
      <c r="Q1671" s="2">
        <f t="shared" si="254"/>
        <v>31523.541666664965</v>
      </c>
      <c r="R1671">
        <f t="shared" si="255"/>
        <v>-109.34678641924386</v>
      </c>
      <c r="S1671">
        <f>I1671*$O1671/ref!$B$3</f>
        <v>-1057.6045895564057</v>
      </c>
      <c r="T1671">
        <f>K1671*$O1671/ref!$B$3</f>
        <v>-614.38385827020113</v>
      </c>
      <c r="U1671">
        <f>L1671*$O1671/ref!$B$3</f>
        <v>479.94010812389973</v>
      </c>
      <c r="V1671">
        <f>N1671*$O1671/ref!$B$3</f>
        <v>1055.6558214683762</v>
      </c>
      <c r="W1671">
        <f t="shared" si="256"/>
        <v>4</v>
      </c>
      <c r="X1671" t="str">
        <f t="shared" si="257"/>
        <v>4 1986</v>
      </c>
      <c r="AB1671" s="1"/>
    </row>
    <row r="1672" spans="1:28" x14ac:dyDescent="0.3">
      <c r="A1672">
        <v>557</v>
      </c>
      <c r="B1672">
        <v>3</v>
      </c>
      <c r="C1672">
        <f>RS_wells_scenario_1_bgw!C1672-RS_wells_baseline_bgw!C1672</f>
        <v>489611.14969999343</v>
      </c>
      <c r="D1672">
        <f>RS_wells_scenario_1_bgw!D1672-RS_wells_baseline_bgw!D1672</f>
        <v>-112.27240000001621</v>
      </c>
      <c r="E1672">
        <f>RS_wells_scenario_1_bgw!E1672-RS_wells_baseline_bgw!E1672</f>
        <v>-552237.51999999955</v>
      </c>
      <c r="F1672">
        <f>RS_wells_scenario_1_bgw!F1672-RS_wells_baseline_bgw!F1672</f>
        <v>0</v>
      </c>
      <c r="G1672">
        <f>RS_wells_scenario_1_bgw!G1672-RS_wells_baseline_bgw!G1672</f>
        <v>0</v>
      </c>
      <c r="H1672" s="19">
        <f>RS_wells_scenario_1_bgw!H1672-RS_wells_baseline_bgw!H1672</f>
        <v>-600926.33999998868</v>
      </c>
      <c r="I1672">
        <f>RS_wells_scenario_1_bgw!I1672-RS_wells_baseline_bgw!I1672</f>
        <v>-4306274.7418000028</v>
      </c>
      <c r="J1672">
        <f>RS_wells_scenario_1_bgw!J1672-RS_wells_baseline_bgw!J1672</f>
        <v>611.27380000054836</v>
      </c>
      <c r="K1672">
        <f>RS_wells_scenario_1_bgw!K1672-RS_wells_baseline_bgw!K1672</f>
        <v>-2637788.3399999961</v>
      </c>
      <c r="L1672">
        <f>RS_wells_scenario_1_bgw!L1672-RS_wells_baseline_bgw!L1672</f>
        <v>2048812.5201999992</v>
      </c>
      <c r="M1672">
        <f>RS_wells_scenario_1_bgw!M1672-RS_wells_baseline_bgw!M1672</f>
        <v>0</v>
      </c>
      <c r="N1672">
        <f>RS_wells_scenario_1_bgw!N1672-RS_wells_baseline_bgw!N1672</f>
        <v>4593316.4836999997</v>
      </c>
      <c r="O1672">
        <v>10.145833333333334</v>
      </c>
      <c r="P1672">
        <f t="shared" si="253"/>
        <v>1986</v>
      </c>
      <c r="Q1672" s="2">
        <f t="shared" si="254"/>
        <v>31533.687499998297</v>
      </c>
      <c r="R1672">
        <f t="shared" si="255"/>
        <v>-118.9975446437569</v>
      </c>
      <c r="S1672">
        <f>I1672*$O1672/ref!$B$3</f>
        <v>-1003.0015109698317</v>
      </c>
      <c r="T1672">
        <f>K1672*$O1672/ref!$B$3</f>
        <v>-614.38385827020113</v>
      </c>
      <c r="U1672">
        <f>L1672*$O1672/ref!$B$3</f>
        <v>477.20179892552397</v>
      </c>
      <c r="V1672">
        <f>N1672*$O1672/ref!$B$3</f>
        <v>1069.8582068611781</v>
      </c>
      <c r="W1672">
        <f t="shared" si="256"/>
        <v>4</v>
      </c>
      <c r="X1672" t="str">
        <f t="shared" si="257"/>
        <v>4 1986</v>
      </c>
      <c r="AB1672" s="1"/>
    </row>
    <row r="1673" spans="1:28" x14ac:dyDescent="0.3">
      <c r="A1673">
        <v>558</v>
      </c>
      <c r="B1673">
        <v>1</v>
      </c>
      <c r="C1673">
        <f>RS_wells_scenario_1_bgw!C1673-RS_wells_baseline_bgw!C1673</f>
        <v>4369044.5349999964</v>
      </c>
      <c r="D1673">
        <f>RS_wells_scenario_1_bgw!D1673-RS_wells_baseline_bgw!D1673</f>
        <v>-112.70019999996293</v>
      </c>
      <c r="E1673">
        <f>RS_wells_scenario_1_bgw!E1673-RS_wells_baseline_bgw!E1673</f>
        <v>-866067.73999999836</v>
      </c>
      <c r="F1673">
        <f>RS_wells_scenario_1_bgw!F1673-RS_wells_baseline_bgw!F1673</f>
        <v>0</v>
      </c>
      <c r="G1673">
        <f>RS_wells_scenario_1_bgw!G1673-RS_wells_baseline_bgw!G1673</f>
        <v>0</v>
      </c>
      <c r="H1673" s="19">
        <f>RS_wells_scenario_1_bgw!H1673-RS_wells_baseline_bgw!H1673</f>
        <v>1277443.8401999995</v>
      </c>
      <c r="I1673">
        <f>RS_wells_scenario_1_bgw!I1673-RS_wells_baseline_bgw!I1673</f>
        <v>-424021.84549999982</v>
      </c>
      <c r="J1673">
        <f>RS_wells_scenario_1_bgw!J1673-RS_wells_baseline_bgw!J1673</f>
        <v>612.1285999994725</v>
      </c>
      <c r="K1673">
        <f>RS_wells_scenario_1_bgw!K1673-RS_wells_baseline_bgw!K1673</f>
        <v>-4095746.0700000077</v>
      </c>
      <c r="L1673">
        <f>RS_wells_scenario_1_bgw!L1673-RS_wells_baseline_bgw!L1673</f>
        <v>4831972.2182999998</v>
      </c>
      <c r="M1673">
        <f>RS_wells_scenario_1_bgw!M1673-RS_wells_baseline_bgw!M1673</f>
        <v>0</v>
      </c>
      <c r="N1673">
        <f>RS_wells_scenario_1_bgw!N1673-RS_wells_baseline_bgw!N1673</f>
        <v>3977430.0524000004</v>
      </c>
      <c r="O1673">
        <v>10.145833333333334</v>
      </c>
      <c r="P1673">
        <f t="shared" si="253"/>
        <v>1986</v>
      </c>
      <c r="Q1673" s="2">
        <f t="shared" si="254"/>
        <v>31543.83333333163</v>
      </c>
      <c r="R1673">
        <f t="shared" si="255"/>
        <v>-61.855354231386045</v>
      </c>
      <c r="S1673">
        <f>I1673*$O1673/ref!$B$3</f>
        <v>-98.761592611005852</v>
      </c>
      <c r="T1673">
        <f>K1673*$O1673/ref!$B$3</f>
        <v>-953.96595504763729</v>
      </c>
      <c r="U1673">
        <f>L1673*$O1673/ref!$B$3</f>
        <v>1125.445013732065</v>
      </c>
      <c r="V1673">
        <f>N1673*$O1673/ref!$B$3</f>
        <v>926.40822788433582</v>
      </c>
      <c r="W1673">
        <f t="shared" si="256"/>
        <v>5</v>
      </c>
      <c r="X1673" t="str">
        <f t="shared" si="257"/>
        <v>5 1986</v>
      </c>
      <c r="AB1673" s="1"/>
    </row>
    <row r="1674" spans="1:28" x14ac:dyDescent="0.3">
      <c r="A1674">
        <v>558</v>
      </c>
      <c r="B1674">
        <v>2</v>
      </c>
      <c r="C1674">
        <f>RS_wells_scenario_1_bgw!C1674-RS_wells_baseline_bgw!C1674</f>
        <v>3525762.6237999946</v>
      </c>
      <c r="D1674">
        <f>RS_wells_scenario_1_bgw!D1674-RS_wells_baseline_bgw!D1674</f>
        <v>-113.13910000002943</v>
      </c>
      <c r="E1674">
        <f>RS_wells_scenario_1_bgw!E1674-RS_wells_baseline_bgw!E1674</f>
        <v>-866067.73999999836</v>
      </c>
      <c r="F1674">
        <f>RS_wells_scenario_1_bgw!F1674-RS_wells_baseline_bgw!F1674</f>
        <v>0</v>
      </c>
      <c r="G1674">
        <f>RS_wells_scenario_1_bgw!G1674-RS_wells_baseline_bgw!G1674</f>
        <v>0</v>
      </c>
      <c r="H1674" s="19">
        <f>RS_wells_scenario_1_bgw!H1674-RS_wells_baseline_bgw!H1674</f>
        <v>1740657.441399999</v>
      </c>
      <c r="I1674">
        <f>RS_wells_scenario_1_bgw!I1674-RS_wells_baseline_bgw!I1674</f>
        <v>-308091.61329999939</v>
      </c>
      <c r="J1674">
        <f>RS_wells_scenario_1_bgw!J1674-RS_wells_baseline_bgw!J1674</f>
        <v>613.14240000024438</v>
      </c>
      <c r="K1674">
        <f>RS_wells_scenario_1_bgw!K1674-RS_wells_baseline_bgw!K1674</f>
        <v>-4095746.0700000077</v>
      </c>
      <c r="L1674">
        <f>RS_wells_scenario_1_bgw!L1674-RS_wells_baseline_bgw!L1674</f>
        <v>4749761.6852999926</v>
      </c>
      <c r="M1674">
        <f>RS_wells_scenario_1_bgw!M1674-RS_wells_baseline_bgw!M1674</f>
        <v>0</v>
      </c>
      <c r="N1674">
        <f>RS_wells_scenario_1_bgw!N1674-RS_wells_baseline_bgw!N1674</f>
        <v>3792668.8945000023</v>
      </c>
      <c r="O1674">
        <v>10.145833333333334</v>
      </c>
      <c r="P1674">
        <f t="shared" si="253"/>
        <v>1986</v>
      </c>
      <c r="Q1674" s="2">
        <f t="shared" si="254"/>
        <v>31553.979166664962</v>
      </c>
      <c r="R1674">
        <f t="shared" si="255"/>
        <v>-47.010571663230316</v>
      </c>
      <c r="S1674">
        <f>I1674*$O1674/ref!$B$3</f>
        <v>-71.759553717621145</v>
      </c>
      <c r="T1674">
        <f>K1674*$O1674/ref!$B$3</f>
        <v>-953.96595504763729</v>
      </c>
      <c r="U1674">
        <f>L1674*$O1674/ref!$B$3</f>
        <v>1106.2968418757157</v>
      </c>
      <c r="V1674">
        <f>N1674*$O1674/ref!$B$3</f>
        <v>883.37434554900392</v>
      </c>
      <c r="W1674">
        <f t="shared" si="256"/>
        <v>5</v>
      </c>
      <c r="X1674" t="str">
        <f t="shared" si="257"/>
        <v>5 1986</v>
      </c>
      <c r="AB1674" s="1"/>
    </row>
    <row r="1675" spans="1:28" x14ac:dyDescent="0.3">
      <c r="A1675">
        <v>558</v>
      </c>
      <c r="B1675">
        <v>3</v>
      </c>
      <c r="C1675">
        <f>RS_wells_scenario_1_bgw!C1675-RS_wells_baseline_bgw!C1675</f>
        <v>3008755.0602000058</v>
      </c>
      <c r="D1675">
        <f>RS_wells_scenario_1_bgw!D1675-RS_wells_baseline_bgw!D1675</f>
        <v>-113.58890000003157</v>
      </c>
      <c r="E1675">
        <f>RS_wells_scenario_1_bgw!E1675-RS_wells_baseline_bgw!E1675</f>
        <v>-866067.73999999836</v>
      </c>
      <c r="F1675">
        <f>RS_wells_scenario_1_bgw!F1675-RS_wells_baseline_bgw!F1675</f>
        <v>0</v>
      </c>
      <c r="G1675">
        <f>RS_wells_scenario_1_bgw!G1675-RS_wells_baseline_bgw!G1675</f>
        <v>0</v>
      </c>
      <c r="H1675" s="19">
        <f>RS_wells_scenario_1_bgw!H1675-RS_wells_baseline_bgw!H1675</f>
        <v>1836298.3103</v>
      </c>
      <c r="I1675">
        <f>RS_wells_scenario_1_bgw!I1675-RS_wells_baseline_bgw!I1675</f>
        <v>-258471.03249999881</v>
      </c>
      <c r="J1675">
        <f>RS_wells_scenario_1_bgw!J1675-RS_wells_baseline_bgw!J1675</f>
        <v>614.30099999997765</v>
      </c>
      <c r="K1675">
        <f>RS_wells_scenario_1_bgw!K1675-RS_wells_baseline_bgw!K1675</f>
        <v>-4095746.0700000077</v>
      </c>
      <c r="L1675">
        <f>RS_wells_scenario_1_bgw!L1675-RS_wells_baseline_bgw!L1675</f>
        <v>4699256.6190000027</v>
      </c>
      <c r="M1675">
        <f>RS_wells_scenario_1_bgw!M1675-RS_wells_baseline_bgw!M1675</f>
        <v>0</v>
      </c>
      <c r="N1675">
        <f>RS_wells_scenario_1_bgw!N1675-RS_wells_baseline_bgw!N1675</f>
        <v>3597627.1728999987</v>
      </c>
      <c r="O1675">
        <v>10.145833333333334</v>
      </c>
      <c r="P1675">
        <f t="shared" si="253"/>
        <v>1986</v>
      </c>
      <c r="Q1675" s="2">
        <f t="shared" si="254"/>
        <v>31564.124999998294</v>
      </c>
      <c r="R1675">
        <f t="shared" si="255"/>
        <v>-40.351176691867096</v>
      </c>
      <c r="S1675">
        <f>I1675*$O1675/ref!$B$3</f>
        <v>-60.202112425150865</v>
      </c>
      <c r="T1675">
        <f>K1675*$O1675/ref!$B$3</f>
        <v>-953.96595504763729</v>
      </c>
      <c r="U1675">
        <f>L1675*$O1675/ref!$B$3</f>
        <v>1094.5333895072895</v>
      </c>
      <c r="V1675">
        <f>N1675*$O1675/ref!$B$3</f>
        <v>837.94595251869998</v>
      </c>
      <c r="W1675">
        <f t="shared" si="256"/>
        <v>5</v>
      </c>
      <c r="X1675" t="str">
        <f t="shared" si="257"/>
        <v>5 1986</v>
      </c>
      <c r="AB1675" s="1"/>
    </row>
    <row r="1676" spans="1:28" x14ac:dyDescent="0.3">
      <c r="A1676">
        <v>559</v>
      </c>
      <c r="B1676">
        <v>1</v>
      </c>
      <c r="C1676">
        <f>RS_wells_scenario_1_bgw!C1676-RS_wells_baseline_bgw!C1676</f>
        <v>-178505.03109999001</v>
      </c>
      <c r="D1676">
        <f>RS_wells_scenario_1_bgw!D1676-RS_wells_baseline_bgw!D1676</f>
        <v>-112.64190000004601</v>
      </c>
      <c r="E1676">
        <f>RS_wells_scenario_1_bgw!E1676-RS_wells_baseline_bgw!E1676</f>
        <v>-2062482.8100000024</v>
      </c>
      <c r="F1676">
        <f>RS_wells_scenario_1_bgw!F1676-RS_wells_baseline_bgw!F1676</f>
        <v>0</v>
      </c>
      <c r="G1676">
        <f>RS_wells_scenario_1_bgw!G1676-RS_wells_baseline_bgw!G1676</f>
        <v>0</v>
      </c>
      <c r="H1676" s="19">
        <f>RS_wells_scenario_1_bgw!H1676-RS_wells_baseline_bgw!H1676</f>
        <v>-1047715.9187999964</v>
      </c>
      <c r="I1676">
        <f>RS_wells_scenario_1_bgw!I1676-RS_wells_baseline_bgw!I1676</f>
        <v>-782295.43330001831</v>
      </c>
      <c r="J1676">
        <f>RS_wells_scenario_1_bgw!J1676-RS_wells_baseline_bgw!J1676</f>
        <v>616.73790000006557</v>
      </c>
      <c r="K1676">
        <f>RS_wells_scenario_1_bgw!K1676-RS_wells_baseline_bgw!K1676</f>
        <v>-9653921.900000006</v>
      </c>
      <c r="L1676">
        <f>RS_wells_scenario_1_bgw!L1676-RS_wells_baseline_bgw!L1676</f>
        <v>3040758.7421000004</v>
      </c>
      <c r="M1676">
        <f>RS_wells_scenario_1_bgw!M1676-RS_wells_baseline_bgw!M1676</f>
        <v>0</v>
      </c>
      <c r="N1676">
        <f>RS_wells_scenario_1_bgw!N1676-RS_wells_baseline_bgw!N1676</f>
        <v>4044440.8732000068</v>
      </c>
      <c r="O1676">
        <v>10.145833333333334</v>
      </c>
      <c r="P1676">
        <f t="shared" si="253"/>
        <v>1986</v>
      </c>
      <c r="Q1676" s="2">
        <f t="shared" si="254"/>
        <v>31574.270833331626</v>
      </c>
      <c r="R1676">
        <f t="shared" si="255"/>
        <v>-116.65880394043535</v>
      </c>
      <c r="S1676">
        <f>I1676*$O1676/ref!$B$3</f>
        <v>-182.20934535559618</v>
      </c>
      <c r="T1676">
        <f>K1676*$O1676/ref!$B$3</f>
        <v>-2248.5556154824781</v>
      </c>
      <c r="U1676">
        <f>L1676*$O1676/ref!$B$3</f>
        <v>708.24222691053535</v>
      </c>
      <c r="V1676">
        <f>N1676*$O1676/ref!$B$3</f>
        <v>942.01613925639128</v>
      </c>
      <c r="W1676">
        <f t="shared" si="256"/>
        <v>6</v>
      </c>
      <c r="X1676" t="str">
        <f t="shared" si="257"/>
        <v>6 1986</v>
      </c>
      <c r="AB1676" s="1"/>
    </row>
    <row r="1677" spans="1:28" x14ac:dyDescent="0.3">
      <c r="A1677">
        <v>559</v>
      </c>
      <c r="B1677">
        <v>2</v>
      </c>
      <c r="C1677">
        <f>RS_wells_scenario_1_bgw!C1677-RS_wells_baseline_bgw!C1677</f>
        <v>53647.119199991226</v>
      </c>
      <c r="D1677">
        <f>RS_wells_scenario_1_bgw!D1677-RS_wells_baseline_bgw!D1677</f>
        <v>-94.247299999988172</v>
      </c>
      <c r="E1677">
        <f>RS_wells_scenario_1_bgw!E1677-RS_wells_baseline_bgw!E1677</f>
        <v>-2062482.8100000024</v>
      </c>
      <c r="F1677">
        <f>RS_wells_scenario_1_bgw!F1677-RS_wells_baseline_bgw!F1677</f>
        <v>0</v>
      </c>
      <c r="G1677">
        <f>RS_wells_scenario_1_bgw!G1677-RS_wells_baseline_bgw!G1677</f>
        <v>0</v>
      </c>
      <c r="H1677" s="19">
        <f>RS_wells_scenario_1_bgw!H1677-RS_wells_baseline_bgw!H1677</f>
        <v>-1683069.6568000019</v>
      </c>
      <c r="I1677">
        <f>RS_wells_scenario_1_bgw!I1677-RS_wells_baseline_bgw!I1677</f>
        <v>-1571104.366899997</v>
      </c>
      <c r="J1677">
        <f>RS_wells_scenario_1_bgw!J1677-RS_wells_baseline_bgw!J1677</f>
        <v>636.56130000017583</v>
      </c>
      <c r="K1677">
        <f>RS_wells_scenario_1_bgw!K1677-RS_wells_baseline_bgw!K1677</f>
        <v>-9653921.900000006</v>
      </c>
      <c r="L1677">
        <f>RS_wells_scenario_1_bgw!L1677-RS_wells_baseline_bgw!L1677</f>
        <v>3000946.0583000034</v>
      </c>
      <c r="M1677">
        <f>RS_wells_scenario_1_bgw!M1677-RS_wells_baseline_bgw!M1677</f>
        <v>0</v>
      </c>
      <c r="N1677">
        <f>RS_wells_scenario_1_bgw!N1677-RS_wells_baseline_bgw!N1677</f>
        <v>4555793.8647999987</v>
      </c>
      <c r="O1677">
        <v>10.145833333333334</v>
      </c>
      <c r="P1677">
        <f t="shared" si="253"/>
        <v>1986</v>
      </c>
      <c r="Q1677" s="2">
        <f t="shared" si="254"/>
        <v>31584.416666664958</v>
      </c>
      <c r="R1677">
        <f t="shared" si="255"/>
        <v>-142.92929030011456</v>
      </c>
      <c r="S1677">
        <f>I1677*$O1677/ref!$B$3</f>
        <v>-365.9357909972349</v>
      </c>
      <c r="T1677">
        <f>K1677*$O1677/ref!$B$3</f>
        <v>-2248.5556154824781</v>
      </c>
      <c r="U1677">
        <f>L1677*$O1677/ref!$B$3</f>
        <v>698.96920454167707</v>
      </c>
      <c r="V1677">
        <f>N1677*$O1677/ref!$B$3</f>
        <v>1061.1185778990662</v>
      </c>
      <c r="W1677">
        <f t="shared" si="256"/>
        <v>6</v>
      </c>
      <c r="X1677" t="str">
        <f t="shared" si="257"/>
        <v>6 1986</v>
      </c>
      <c r="AB1677" s="1"/>
    </row>
    <row r="1678" spans="1:28" x14ac:dyDescent="0.3">
      <c r="A1678">
        <v>559</v>
      </c>
      <c r="B1678">
        <v>3</v>
      </c>
      <c r="C1678">
        <f>RS_wells_scenario_1_bgw!C1678-RS_wells_baseline_bgw!C1678</f>
        <v>177148.32289999723</v>
      </c>
      <c r="D1678">
        <f>RS_wells_scenario_1_bgw!D1678-RS_wells_baseline_bgw!D1678</f>
        <v>-96.100000000034925</v>
      </c>
      <c r="E1678">
        <f>RS_wells_scenario_1_bgw!E1678-RS_wells_baseline_bgw!E1678</f>
        <v>-2062482.8100000024</v>
      </c>
      <c r="F1678">
        <f>RS_wells_scenario_1_bgw!F1678-RS_wells_baseline_bgw!F1678</f>
        <v>0</v>
      </c>
      <c r="G1678">
        <f>RS_wells_scenario_1_bgw!G1678-RS_wells_baseline_bgw!G1678</f>
        <v>0</v>
      </c>
      <c r="H1678" s="19">
        <f>RS_wells_scenario_1_bgw!H1678-RS_wells_baseline_bgw!H1678</f>
        <v>-2297826.6495999992</v>
      </c>
      <c r="I1678">
        <f>RS_wells_scenario_1_bgw!I1678-RS_wells_baseline_bgw!I1678</f>
        <v>-2153082.7922999859</v>
      </c>
      <c r="J1678">
        <f>RS_wells_scenario_1_bgw!J1678-RS_wells_baseline_bgw!J1678</f>
        <v>636.25799999944866</v>
      </c>
      <c r="K1678">
        <f>RS_wells_scenario_1_bgw!K1678-RS_wells_baseline_bgw!K1678</f>
        <v>-9653921.900000006</v>
      </c>
      <c r="L1678">
        <f>RS_wells_scenario_1_bgw!L1678-RS_wells_baseline_bgw!L1678</f>
        <v>2948190.5855000019</v>
      </c>
      <c r="M1678">
        <f>RS_wells_scenario_1_bgw!M1678-RS_wells_baseline_bgw!M1678</f>
        <v>0</v>
      </c>
      <c r="N1678">
        <f>RS_wells_scenario_1_bgw!N1678-RS_wells_baseline_bgw!N1678</f>
        <v>4801090.8372000009</v>
      </c>
      <c r="O1678">
        <v>10.145833333333334</v>
      </c>
      <c r="P1678">
        <f t="shared" si="253"/>
        <v>1986</v>
      </c>
      <c r="Q1678" s="2">
        <f t="shared" si="254"/>
        <v>31594.56249999829</v>
      </c>
      <c r="R1678">
        <f t="shared" si="255"/>
        <v>-162.63270301947307</v>
      </c>
      <c r="S1678">
        <f>I1678*$O1678/ref!$B$3</f>
        <v>-501.48804324021137</v>
      </c>
      <c r="T1678">
        <f>K1678*$O1678/ref!$B$3</f>
        <v>-2248.5556154824781</v>
      </c>
      <c r="U1678">
        <f>L1678*$O1678/ref!$B$3</f>
        <v>686.68159585366016</v>
      </c>
      <c r="V1678">
        <f>N1678*$O1678/ref!$B$3</f>
        <v>1118.2522371998396</v>
      </c>
      <c r="W1678">
        <f t="shared" si="256"/>
        <v>6</v>
      </c>
      <c r="X1678" t="str">
        <f t="shared" si="257"/>
        <v>6 1986</v>
      </c>
      <c r="AB1678" s="1"/>
    </row>
    <row r="1679" spans="1:28" x14ac:dyDescent="0.3">
      <c r="A1679">
        <v>560</v>
      </c>
      <c r="B1679">
        <v>1</v>
      </c>
      <c r="C1679">
        <f>RS_wells_scenario_1_bgw!C1679-RS_wells_baseline_bgw!C1679</f>
        <v>-13752603.403199971</v>
      </c>
      <c r="D1679">
        <f>RS_wells_scenario_1_bgw!D1679-RS_wells_baseline_bgw!D1679</f>
        <v>-96.178399999975227</v>
      </c>
      <c r="E1679">
        <f>RS_wells_scenario_1_bgw!E1679-RS_wells_baseline_bgw!E1679</f>
        <v>-6338891.5600000024</v>
      </c>
      <c r="F1679">
        <f>RS_wells_scenario_1_bgw!F1679-RS_wells_baseline_bgw!F1679</f>
        <v>0</v>
      </c>
      <c r="G1679">
        <f>RS_wells_scenario_1_bgw!G1679-RS_wells_baseline_bgw!G1679</f>
        <v>0</v>
      </c>
      <c r="H1679" s="19">
        <f>RS_wells_scenario_1_bgw!H1679-RS_wells_baseline_bgw!H1679</f>
        <v>-639323.255400002</v>
      </c>
      <c r="I1679">
        <f>RS_wells_scenario_1_bgw!I1679-RS_wells_baseline_bgw!I1679</f>
        <v>-98562.355399996042</v>
      </c>
      <c r="J1679">
        <f>RS_wells_scenario_1_bgw!J1679-RS_wells_baseline_bgw!J1679</f>
        <v>637.60099999979138</v>
      </c>
      <c r="K1679">
        <f>RS_wells_scenario_1_bgw!K1679-RS_wells_baseline_bgw!K1679</f>
        <v>-29520794.070000052</v>
      </c>
      <c r="L1679">
        <f>RS_wells_scenario_1_bgw!L1679-RS_wells_baseline_bgw!L1679</f>
        <v>4229901.648999989</v>
      </c>
      <c r="M1679">
        <f>RS_wells_scenario_1_bgw!M1679-RS_wells_baseline_bgw!M1679</f>
        <v>0</v>
      </c>
      <c r="N1679">
        <f>RS_wells_scenario_1_bgw!N1679-RS_wells_baseline_bgw!N1679</f>
        <v>4443038.9803000018</v>
      </c>
      <c r="O1679">
        <v>10.145833333333334</v>
      </c>
      <c r="P1679">
        <f t="shared" si="253"/>
        <v>1986</v>
      </c>
      <c r="Q1679" s="2">
        <f t="shared" si="254"/>
        <v>31604.708333331622</v>
      </c>
      <c r="R1679">
        <f t="shared" si="255"/>
        <v>-116.43441547995427</v>
      </c>
      <c r="S1679">
        <f>I1679*$O1679/ref!$B$3</f>
        <v>-22.956777567243492</v>
      </c>
      <c r="T1679">
        <f>K1679*$O1679/ref!$B$3</f>
        <v>-6875.8736570678511</v>
      </c>
      <c r="U1679">
        <f>L1679*$O1679/ref!$B$3</f>
        <v>985.21297399324442</v>
      </c>
      <c r="V1679">
        <f>N1679*$O1679/ref!$B$3</f>
        <v>1034.8561291925414</v>
      </c>
      <c r="W1679">
        <f t="shared" si="256"/>
        <v>7</v>
      </c>
      <c r="X1679" t="str">
        <f t="shared" si="257"/>
        <v>7 1986</v>
      </c>
      <c r="AB1679" s="1"/>
    </row>
    <row r="1680" spans="1:28" x14ac:dyDescent="0.3">
      <c r="A1680">
        <v>560</v>
      </c>
      <c r="B1680">
        <v>2</v>
      </c>
      <c r="C1680">
        <f>RS_wells_scenario_1_bgw!C1680-RS_wells_baseline_bgw!C1680</f>
        <v>-14129138.055700004</v>
      </c>
      <c r="D1680">
        <f>RS_wells_scenario_1_bgw!D1680-RS_wells_baseline_bgw!D1680</f>
        <v>-94.77900000003865</v>
      </c>
      <c r="E1680">
        <f>RS_wells_scenario_1_bgw!E1680-RS_wells_baseline_bgw!E1680</f>
        <v>-6338891.5600000024</v>
      </c>
      <c r="F1680">
        <f>RS_wells_scenario_1_bgw!F1680-RS_wells_baseline_bgw!F1680</f>
        <v>0</v>
      </c>
      <c r="G1680">
        <f>RS_wells_scenario_1_bgw!G1680-RS_wells_baseline_bgw!G1680</f>
        <v>0</v>
      </c>
      <c r="H1680" s="19">
        <f>RS_wells_scenario_1_bgw!H1680-RS_wells_baseline_bgw!H1680</f>
        <v>-33674.819200009108</v>
      </c>
      <c r="I1680">
        <f>RS_wells_scenario_1_bgw!I1680-RS_wells_baseline_bgw!I1680</f>
        <v>583245.42779999971</v>
      </c>
      <c r="J1680">
        <f>RS_wells_scenario_1_bgw!J1680-RS_wells_baseline_bgw!J1680</f>
        <v>640.57070000004023</v>
      </c>
      <c r="K1680">
        <f>RS_wells_scenario_1_bgw!K1680-RS_wells_baseline_bgw!K1680</f>
        <v>-29520794.070000052</v>
      </c>
      <c r="L1680">
        <f>RS_wells_scenario_1_bgw!L1680-RS_wells_baseline_bgw!L1680</f>
        <v>4219323.9248999953</v>
      </c>
      <c r="M1680">
        <f>RS_wells_scenario_1_bgw!M1680-RS_wells_baseline_bgw!M1680</f>
        <v>0</v>
      </c>
      <c r="N1680">
        <f>RS_wells_scenario_1_bgw!N1680-RS_wells_baseline_bgw!N1680</f>
        <v>4208553.9813000038</v>
      </c>
      <c r="O1680">
        <v>10.145833333333334</v>
      </c>
      <c r="P1680">
        <f t="shared" si="253"/>
        <v>1986</v>
      </c>
      <c r="Q1680" s="2">
        <f t="shared" si="254"/>
        <v>31614.854166664954</v>
      </c>
      <c r="R1680">
        <f t="shared" si="255"/>
        <v>-97.187372290951046</v>
      </c>
      <c r="S1680">
        <f>I1680*$O1680/ref!$B$3</f>
        <v>135.84735773387274</v>
      </c>
      <c r="T1680">
        <f>K1680*$O1680/ref!$B$3</f>
        <v>-6875.8736570678511</v>
      </c>
      <c r="U1680">
        <f>L1680*$O1680/ref!$B$3</f>
        <v>982.74924980213962</v>
      </c>
      <c r="V1680">
        <f>N1680*$O1680/ref!$B$3</f>
        <v>980.24075455937304</v>
      </c>
      <c r="W1680">
        <f t="shared" si="256"/>
        <v>7</v>
      </c>
      <c r="X1680" t="str">
        <f t="shared" si="257"/>
        <v>7 1986</v>
      </c>
      <c r="AB1680" s="1"/>
    </row>
    <row r="1681" spans="1:28" x14ac:dyDescent="0.3">
      <c r="A1681">
        <v>560</v>
      </c>
      <c r="B1681">
        <v>3</v>
      </c>
      <c r="C1681">
        <f>RS_wells_scenario_1_bgw!C1681-RS_wells_baseline_bgw!C1681</f>
        <v>-14060811.394099951</v>
      </c>
      <c r="D1681">
        <f>RS_wells_scenario_1_bgw!D1681-RS_wells_baseline_bgw!D1681</f>
        <v>-94.995400000014342</v>
      </c>
      <c r="E1681">
        <f>RS_wells_scenario_1_bgw!E1681-RS_wells_baseline_bgw!E1681</f>
        <v>-6338891.5600000024</v>
      </c>
      <c r="F1681">
        <f>RS_wells_scenario_1_bgw!F1681-RS_wells_baseline_bgw!F1681</f>
        <v>0</v>
      </c>
      <c r="G1681">
        <f>RS_wells_scenario_1_bgw!G1681-RS_wells_baseline_bgw!G1681</f>
        <v>0</v>
      </c>
      <c r="H1681" s="19">
        <f>RS_wells_scenario_1_bgw!H1681-RS_wells_baseline_bgw!H1681</f>
        <v>19808.4931999892</v>
      </c>
      <c r="I1681">
        <f>RS_wells_scenario_1_bgw!I1681-RS_wells_baseline_bgw!I1681</f>
        <v>841657.22779999673</v>
      </c>
      <c r="J1681">
        <f>RS_wells_scenario_1_bgw!J1681-RS_wells_baseline_bgw!J1681</f>
        <v>642.03729999996722</v>
      </c>
      <c r="K1681">
        <f>RS_wells_scenario_1_bgw!K1681-RS_wells_baseline_bgw!K1681</f>
        <v>-29520794.070000052</v>
      </c>
      <c r="L1681">
        <f>RS_wells_scenario_1_bgw!L1681-RS_wells_baseline_bgw!L1681</f>
        <v>4217153.3103000075</v>
      </c>
      <c r="M1681">
        <f>RS_wells_scenario_1_bgw!M1681-RS_wells_baseline_bgw!M1681</f>
        <v>0</v>
      </c>
      <c r="N1681">
        <f>RS_wells_scenario_1_bgw!N1681-RS_wells_baseline_bgw!N1681</f>
        <v>4069127.9672000036</v>
      </c>
      <c r="O1681">
        <v>10.145833333333334</v>
      </c>
      <c r="P1681">
        <f t="shared" si="253"/>
        <v>1986</v>
      </c>
      <c r="Q1681" s="2">
        <f t="shared" si="254"/>
        <v>31624.999999998287</v>
      </c>
      <c r="R1681">
        <f t="shared" si="255"/>
        <v>-92.767914639175586</v>
      </c>
      <c r="S1681">
        <f>I1681*$O1681/ref!$B$3</f>
        <v>196.03567394522807</v>
      </c>
      <c r="T1681">
        <f>K1681*$O1681/ref!$B$3</f>
        <v>-6875.8736570678511</v>
      </c>
      <c r="U1681">
        <f>L1681*$O1681/ref!$B$3</f>
        <v>982.24367831540019</v>
      </c>
      <c r="V1681">
        <f>N1681*$O1681/ref!$B$3</f>
        <v>947.76616545492891</v>
      </c>
      <c r="W1681">
        <f t="shared" si="256"/>
        <v>7</v>
      </c>
      <c r="X1681" t="str">
        <f t="shared" si="257"/>
        <v>7 1986</v>
      </c>
      <c r="AB1681" s="1"/>
    </row>
    <row r="1682" spans="1:28" x14ac:dyDescent="0.3">
      <c r="A1682">
        <v>561</v>
      </c>
      <c r="B1682">
        <v>1</v>
      </c>
      <c r="C1682">
        <f>RS_wells_scenario_1_bgw!C1682-RS_wells_baseline_bgw!C1682</f>
        <v>-1166708.420900017</v>
      </c>
      <c r="D1682">
        <f>RS_wells_scenario_1_bgw!D1682-RS_wells_baseline_bgw!D1682</f>
        <v>-96.552599999995437</v>
      </c>
      <c r="E1682">
        <f>RS_wells_scenario_1_bgw!E1682-RS_wells_baseline_bgw!E1682</f>
        <v>-6957596.549999997</v>
      </c>
      <c r="F1682">
        <f>RS_wells_scenario_1_bgw!F1682-RS_wells_baseline_bgw!F1682</f>
        <v>0</v>
      </c>
      <c r="G1682">
        <f>RS_wells_scenario_1_bgw!G1682-RS_wells_baseline_bgw!G1682</f>
        <v>0</v>
      </c>
      <c r="H1682" s="19">
        <f>RS_wells_scenario_1_bgw!H1682-RS_wells_baseline_bgw!H1682</f>
        <v>-2885180.4048000127</v>
      </c>
      <c r="I1682">
        <f>RS_wells_scenario_1_bgw!I1682-RS_wells_baseline_bgw!I1682</f>
        <v>14794491.312000036</v>
      </c>
      <c r="J1682">
        <f>RS_wells_scenario_1_bgw!J1682-RS_wells_baseline_bgw!J1682</f>
        <v>643.03780000004917</v>
      </c>
      <c r="K1682">
        <f>RS_wells_scenario_1_bgw!K1682-RS_wells_baseline_bgw!K1682</f>
        <v>-32395106.809999943</v>
      </c>
      <c r="L1682">
        <f>RS_wells_scenario_1_bgw!L1682-RS_wells_baseline_bgw!L1682</f>
        <v>747449.71670000255</v>
      </c>
      <c r="M1682">
        <f>RS_wells_scenario_1_bgw!M1682-RS_wells_baseline_bgw!M1682</f>
        <v>0</v>
      </c>
      <c r="N1682">
        <f>RS_wells_scenario_1_bgw!N1682-RS_wells_baseline_bgw!N1682</f>
        <v>5731762.7867000028</v>
      </c>
      <c r="O1682">
        <v>10.145833333333334</v>
      </c>
      <c r="P1682">
        <f t="shared" si="253"/>
        <v>1986</v>
      </c>
      <c r="Q1682" s="2">
        <f t="shared" si="254"/>
        <v>31635.145833331619</v>
      </c>
      <c r="R1682">
        <f t="shared" si="255"/>
        <v>-197.40992420389497</v>
      </c>
      <c r="S1682">
        <f>I1682*$O1682/ref!$B$3</f>
        <v>3445.8779408402288</v>
      </c>
      <c r="T1682">
        <f>K1682*$O1682/ref!$B$3</f>
        <v>-7545.3478996738077</v>
      </c>
      <c r="U1682">
        <f>L1682*$O1682/ref!$B$3</f>
        <v>174.09321052996884</v>
      </c>
      <c r="V1682">
        <f>N1682*$O1682/ref!$B$3</f>
        <v>1335.0208893494134</v>
      </c>
      <c r="W1682">
        <f t="shared" si="256"/>
        <v>8</v>
      </c>
      <c r="X1682" t="str">
        <f t="shared" si="257"/>
        <v>8 1986</v>
      </c>
      <c r="AB1682" s="1"/>
    </row>
    <row r="1683" spans="1:28" x14ac:dyDescent="0.3">
      <c r="A1683">
        <v>561</v>
      </c>
      <c r="B1683">
        <v>2</v>
      </c>
      <c r="C1683">
        <f>RS_wells_scenario_1_bgw!C1683-RS_wells_baseline_bgw!C1683</f>
        <v>-851987.99750000238</v>
      </c>
      <c r="D1683">
        <f>RS_wells_scenario_1_bgw!D1683-RS_wells_baseline_bgw!D1683</f>
        <v>-96.717299999960233</v>
      </c>
      <c r="E1683">
        <f>RS_wells_scenario_1_bgw!E1683-RS_wells_baseline_bgw!E1683</f>
        <v>-6957596.549999997</v>
      </c>
      <c r="F1683">
        <f>RS_wells_scenario_1_bgw!F1683-RS_wells_baseline_bgw!F1683</f>
        <v>0</v>
      </c>
      <c r="G1683">
        <f>RS_wells_scenario_1_bgw!G1683-RS_wells_baseline_bgw!G1683</f>
        <v>0</v>
      </c>
      <c r="H1683" s="19">
        <f>RS_wells_scenario_1_bgw!H1683-RS_wells_baseline_bgw!H1683</f>
        <v>-1520824.2328999937</v>
      </c>
      <c r="I1683">
        <f>RS_wells_scenario_1_bgw!I1683-RS_wells_baseline_bgw!I1683</f>
        <v>15519553.203799963</v>
      </c>
      <c r="J1683">
        <f>RS_wells_scenario_1_bgw!J1683-RS_wells_baseline_bgw!J1683</f>
        <v>645.37679999973625</v>
      </c>
      <c r="K1683">
        <f>RS_wells_scenario_1_bgw!K1683-RS_wells_baseline_bgw!K1683</f>
        <v>-32395106.809999943</v>
      </c>
      <c r="L1683">
        <f>RS_wells_scenario_1_bgw!L1683-RS_wells_baseline_bgw!L1683</f>
        <v>755852.54670000076</v>
      </c>
      <c r="M1683">
        <f>RS_wells_scenario_1_bgw!M1683-RS_wells_baseline_bgw!M1683</f>
        <v>0</v>
      </c>
      <c r="N1683">
        <f>RS_wells_scenario_1_bgw!N1683-RS_wells_baseline_bgw!N1683</f>
        <v>6741248.5364000052</v>
      </c>
      <c r="O1683">
        <v>10.145833333333334</v>
      </c>
      <c r="P1683">
        <f t="shared" si="253"/>
        <v>1986</v>
      </c>
      <c r="Q1683" s="2">
        <f t="shared" si="254"/>
        <v>31645.291666664951</v>
      </c>
      <c r="R1683">
        <f t="shared" si="255"/>
        <v>-189.28001762428406</v>
      </c>
      <c r="S1683">
        <f>I1683*$O1683/ref!$B$3</f>
        <v>3614.7566623864504</v>
      </c>
      <c r="T1683">
        <f>K1683*$O1683/ref!$B$3</f>
        <v>-7545.3478996738077</v>
      </c>
      <c r="U1683">
        <f>L1683*$O1683/ref!$B$3</f>
        <v>176.05036646909454</v>
      </c>
      <c r="V1683">
        <f>N1683*$O1683/ref!$B$3</f>
        <v>1570.1465589736392</v>
      </c>
      <c r="W1683">
        <f t="shared" si="256"/>
        <v>8</v>
      </c>
      <c r="X1683" t="str">
        <f t="shared" si="257"/>
        <v>8 1986</v>
      </c>
      <c r="AB1683" s="1"/>
    </row>
    <row r="1684" spans="1:28" x14ac:dyDescent="0.3">
      <c r="A1684">
        <v>561</v>
      </c>
      <c r="B1684">
        <v>3</v>
      </c>
      <c r="C1684">
        <f>RS_wells_scenario_1_bgw!C1684-RS_wells_baseline_bgw!C1684</f>
        <v>-703546.70569998026</v>
      </c>
      <c r="D1684">
        <f>RS_wells_scenario_1_bgw!D1684-RS_wells_baseline_bgw!D1684</f>
        <v>-96.908100000000559</v>
      </c>
      <c r="E1684">
        <f>RS_wells_scenario_1_bgw!E1684-RS_wells_baseline_bgw!E1684</f>
        <v>-6957596.549999997</v>
      </c>
      <c r="F1684">
        <f>RS_wells_scenario_1_bgw!F1684-RS_wells_baseline_bgw!F1684</f>
        <v>0</v>
      </c>
      <c r="G1684">
        <f>RS_wells_scenario_1_bgw!G1684-RS_wells_baseline_bgw!G1684</f>
        <v>0</v>
      </c>
      <c r="H1684" s="19">
        <f>RS_wells_scenario_1_bgw!H1684-RS_wells_baseline_bgw!H1684</f>
        <v>-590485.43739999831</v>
      </c>
      <c r="I1684">
        <f>RS_wells_scenario_1_bgw!I1684-RS_wells_baseline_bgw!I1684</f>
        <v>15941810.159100056</v>
      </c>
      <c r="J1684">
        <f>RS_wells_scenario_1_bgw!J1684-RS_wells_baseline_bgw!J1684</f>
        <v>647.6535000000149</v>
      </c>
      <c r="K1684">
        <f>RS_wells_scenario_1_bgw!K1684-RS_wells_baseline_bgw!K1684</f>
        <v>-32395106.809999943</v>
      </c>
      <c r="L1684">
        <f>RS_wells_scenario_1_bgw!L1684-RS_wells_baseline_bgw!L1684</f>
        <v>764094.07589999586</v>
      </c>
      <c r="M1684">
        <f>RS_wells_scenario_1_bgw!M1684-RS_wells_baseline_bgw!M1684</f>
        <v>0</v>
      </c>
      <c r="N1684">
        <f>RS_wells_scenario_1_bgw!N1684-RS_wells_baseline_bgw!N1684</f>
        <v>7344227.0649999976</v>
      </c>
      <c r="O1684">
        <v>10.145833333333334</v>
      </c>
      <c r="P1684">
        <f t="shared" si="253"/>
        <v>1986</v>
      </c>
      <c r="Q1684" s="2">
        <f t="shared" si="254"/>
        <v>31655.437499998283</v>
      </c>
      <c r="R1684">
        <f t="shared" si="255"/>
        <v>-181.78035515234814</v>
      </c>
      <c r="S1684">
        <f>I1684*$O1684/ref!$B$3</f>
        <v>3713.1071833303336</v>
      </c>
      <c r="T1684">
        <f>K1684*$O1684/ref!$B$3</f>
        <v>-7545.3478996738077</v>
      </c>
      <c r="U1684">
        <f>L1684*$O1684/ref!$B$3</f>
        <v>177.96995282526879</v>
      </c>
      <c r="V1684">
        <f>N1684*$O1684/ref!$B$3</f>
        <v>1710.5900772186826</v>
      </c>
      <c r="W1684">
        <f t="shared" si="256"/>
        <v>8</v>
      </c>
      <c r="X1684" t="str">
        <f t="shared" si="257"/>
        <v>8 1986</v>
      </c>
      <c r="AB1684" s="1"/>
    </row>
    <row r="1685" spans="1:28" x14ac:dyDescent="0.3">
      <c r="A1685">
        <v>562</v>
      </c>
      <c r="B1685">
        <v>1</v>
      </c>
      <c r="C1685">
        <f>RS_wells_scenario_1_bgw!C1685-RS_wells_baseline_bgw!C1685</f>
        <v>-2446549.1676999927</v>
      </c>
      <c r="D1685">
        <f>RS_wells_scenario_1_bgw!D1685-RS_wells_baseline_bgw!D1685</f>
        <v>-97.151099999959115</v>
      </c>
      <c r="E1685">
        <f>RS_wells_scenario_1_bgw!E1685-RS_wells_baseline_bgw!E1685</f>
        <v>-3123177.1599999964</v>
      </c>
      <c r="F1685">
        <f>RS_wells_scenario_1_bgw!F1685-RS_wells_baseline_bgw!F1685</f>
        <v>0</v>
      </c>
      <c r="G1685">
        <f>RS_wells_scenario_1_bgw!G1685-RS_wells_baseline_bgw!G1685</f>
        <v>0</v>
      </c>
      <c r="H1685" s="19">
        <f>RS_wells_scenario_1_bgw!H1685-RS_wells_baseline_bgw!H1685</f>
        <v>-338995.9007999897</v>
      </c>
      <c r="I1685">
        <f>RS_wells_scenario_1_bgw!I1685-RS_wells_baseline_bgw!I1685</f>
        <v>-616310.66769999266</v>
      </c>
      <c r="J1685">
        <f>RS_wells_scenario_1_bgw!J1685-RS_wells_baseline_bgw!J1685</f>
        <v>649.72060000058264</v>
      </c>
      <c r="K1685">
        <f>RS_wells_scenario_1_bgw!K1685-RS_wells_baseline_bgw!K1685</f>
        <v>-14581579.370000005</v>
      </c>
      <c r="L1685">
        <f>RS_wells_scenario_1_bgw!L1685-RS_wells_baseline_bgw!L1685</f>
        <v>2530011.8583000004</v>
      </c>
      <c r="M1685">
        <f>RS_wells_scenario_1_bgw!M1685-RS_wells_baseline_bgw!M1685</f>
        <v>0</v>
      </c>
      <c r="N1685">
        <f>RS_wells_scenario_1_bgw!N1685-RS_wells_baseline_bgw!N1685</f>
        <v>6760320.7950000018</v>
      </c>
      <c r="O1685">
        <v>10.145833333333334</v>
      </c>
      <c r="P1685">
        <f t="shared" si="253"/>
        <v>1986</v>
      </c>
      <c r="Q1685" s="2">
        <f t="shared" si="254"/>
        <v>31665.583333331615</v>
      </c>
      <c r="R1685">
        <f t="shared" si="255"/>
        <v>-162.64184870103074</v>
      </c>
      <c r="S1685">
        <f>I1685*$O1685/ref!$B$3</f>
        <v>-143.54879054268847</v>
      </c>
      <c r="T1685">
        <f>K1685*$O1685/ref!$B$3</f>
        <v>-3396.2872824791489</v>
      </c>
      <c r="U1685">
        <f>L1685*$O1685/ref!$B$3</f>
        <v>589.28096064437</v>
      </c>
      <c r="V1685">
        <f>N1685*$O1685/ref!$B$3</f>
        <v>1574.5887985752415</v>
      </c>
      <c r="W1685">
        <f t="shared" si="256"/>
        <v>9</v>
      </c>
      <c r="X1685" t="str">
        <f t="shared" si="257"/>
        <v>9 1986</v>
      </c>
      <c r="AB1685" s="1"/>
    </row>
    <row r="1686" spans="1:28" x14ac:dyDescent="0.3">
      <c r="A1686">
        <v>562</v>
      </c>
      <c r="B1686">
        <v>2</v>
      </c>
      <c r="C1686">
        <f>RS_wells_scenario_1_bgw!C1686-RS_wells_baseline_bgw!C1686</f>
        <v>-2372089.3282000124</v>
      </c>
      <c r="D1686">
        <f>RS_wells_scenario_1_bgw!D1686-RS_wells_baseline_bgw!D1686</f>
        <v>-97.397200000006706</v>
      </c>
      <c r="E1686">
        <f>RS_wells_scenario_1_bgw!E1686-RS_wells_baseline_bgw!E1686</f>
        <v>-3123177.1599999964</v>
      </c>
      <c r="F1686">
        <f>RS_wells_scenario_1_bgw!F1686-RS_wells_baseline_bgw!F1686</f>
        <v>0</v>
      </c>
      <c r="G1686">
        <f>RS_wells_scenario_1_bgw!G1686-RS_wells_baseline_bgw!G1686</f>
        <v>0</v>
      </c>
      <c r="H1686" s="19">
        <f>RS_wells_scenario_1_bgw!H1686-RS_wells_baseline_bgw!H1686</f>
        <v>-401344.48019999266</v>
      </c>
      <c r="I1686">
        <f>RS_wells_scenario_1_bgw!I1686-RS_wells_baseline_bgw!I1686</f>
        <v>-179191.36589999497</v>
      </c>
      <c r="J1686">
        <f>RS_wells_scenario_1_bgw!J1686-RS_wells_baseline_bgw!J1686</f>
        <v>651.79829999990761</v>
      </c>
      <c r="K1686">
        <f>RS_wells_scenario_1_bgw!K1686-RS_wells_baseline_bgw!K1686</f>
        <v>-14581579.370000005</v>
      </c>
      <c r="L1686">
        <f>RS_wells_scenario_1_bgw!L1686-RS_wells_baseline_bgw!L1686</f>
        <v>2485572.0339000002</v>
      </c>
      <c r="M1686">
        <f>RS_wells_scenario_1_bgw!M1686-RS_wells_baseline_bgw!M1686</f>
        <v>0</v>
      </c>
      <c r="N1686">
        <f>RS_wells_scenario_1_bgw!N1686-RS_wells_baseline_bgw!N1686</f>
        <v>6398866.7830999941</v>
      </c>
      <c r="O1686">
        <v>10.145833333333334</v>
      </c>
      <c r="P1686">
        <f t="shared" si="253"/>
        <v>1986</v>
      </c>
      <c r="Q1686" s="2">
        <f t="shared" si="254"/>
        <v>31675.729166664947</v>
      </c>
      <c r="R1686">
        <f t="shared" si="255"/>
        <v>-155.78949056815549</v>
      </c>
      <c r="S1686">
        <f>I1686*$O1686/ref!$B$3</f>
        <v>-41.736587079745156</v>
      </c>
      <c r="T1686">
        <f>K1686*$O1686/ref!$B$3</f>
        <v>-3396.2872824791489</v>
      </c>
      <c r="U1686">
        <f>L1686*$O1686/ref!$B$3</f>
        <v>578.93020188116975</v>
      </c>
      <c r="V1686">
        <f>N1686*$O1686/ref!$B$3</f>
        <v>1490.4002732675701</v>
      </c>
      <c r="W1686">
        <f t="shared" si="256"/>
        <v>9</v>
      </c>
      <c r="X1686" t="str">
        <f t="shared" si="257"/>
        <v>9 1986</v>
      </c>
      <c r="AB1686" s="1"/>
    </row>
    <row r="1687" spans="1:28" x14ac:dyDescent="0.3">
      <c r="A1687">
        <v>562</v>
      </c>
      <c r="B1687">
        <v>3</v>
      </c>
      <c r="C1687">
        <f>RS_wells_scenario_1_bgw!C1687-RS_wells_baseline_bgw!C1687</f>
        <v>-2437433.1942000091</v>
      </c>
      <c r="D1687">
        <f>RS_wells_scenario_1_bgw!D1687-RS_wells_baseline_bgw!D1687</f>
        <v>-97.645199999969918</v>
      </c>
      <c r="E1687">
        <f>RS_wells_scenario_1_bgw!E1687-RS_wells_baseline_bgw!E1687</f>
        <v>-3123177.1599999964</v>
      </c>
      <c r="F1687">
        <f>RS_wells_scenario_1_bgw!F1687-RS_wells_baseline_bgw!F1687</f>
        <v>0</v>
      </c>
      <c r="G1687">
        <f>RS_wells_scenario_1_bgw!G1687-RS_wells_baseline_bgw!G1687</f>
        <v>0</v>
      </c>
      <c r="H1687" s="19">
        <f>RS_wells_scenario_1_bgw!H1687-RS_wells_baseline_bgw!H1687</f>
        <v>-438214.93310000002</v>
      </c>
      <c r="I1687">
        <f>RS_wells_scenario_1_bgw!I1687-RS_wells_baseline_bgw!I1687</f>
        <v>-6926.3477999940515</v>
      </c>
      <c r="J1687">
        <f>RS_wells_scenario_1_bgw!J1687-RS_wells_baseline_bgw!J1687</f>
        <v>653.87839999981225</v>
      </c>
      <c r="K1687">
        <f>RS_wells_scenario_1_bgw!K1687-RS_wells_baseline_bgw!K1687</f>
        <v>-14581579.370000005</v>
      </c>
      <c r="L1687">
        <f>RS_wells_scenario_1_bgw!L1687-RS_wells_baseline_bgw!L1687</f>
        <v>2445485.1881000027</v>
      </c>
      <c r="M1687">
        <f>RS_wells_scenario_1_bgw!M1687-RS_wells_baseline_bgw!M1687</f>
        <v>0</v>
      </c>
      <c r="N1687">
        <f>RS_wells_scenario_1_bgw!N1687-RS_wells_baseline_bgw!N1687</f>
        <v>6149964.0971999913</v>
      </c>
      <c r="O1687">
        <v>10.145833333333334</v>
      </c>
      <c r="P1687">
        <f t="shared" si="253"/>
        <v>1986</v>
      </c>
      <c r="Q1687" s="2">
        <f t="shared" si="254"/>
        <v>31685.874999998279</v>
      </c>
      <c r="R1687">
        <f t="shared" si="255"/>
        <v>-150.93193654753702</v>
      </c>
      <c r="S1687">
        <f>I1687*$O1687/ref!$B$3</f>
        <v>-1.6132591916308461</v>
      </c>
      <c r="T1687">
        <f>K1687*$O1687/ref!$B$3</f>
        <v>-3396.2872824791489</v>
      </c>
      <c r="U1687">
        <f>L1687*$O1687/ref!$B$3</f>
        <v>569.59332271804283</v>
      </c>
      <c r="V1687">
        <f>N1687*$O1687/ref!$B$3</f>
        <v>1432.4267845770182</v>
      </c>
      <c r="W1687">
        <f t="shared" si="256"/>
        <v>9</v>
      </c>
      <c r="X1687" t="str">
        <f t="shared" si="257"/>
        <v>9 1986</v>
      </c>
      <c r="AB1687" s="1"/>
    </row>
    <row r="1688" spans="1:28" x14ac:dyDescent="0.3">
      <c r="A1688">
        <v>563</v>
      </c>
      <c r="B1688">
        <v>1</v>
      </c>
      <c r="C1688">
        <f>RS_wells_scenario_1_bgw!C1688-RS_wells_baseline_bgw!C1688</f>
        <v>1724516.7236000001</v>
      </c>
      <c r="D1688">
        <f>RS_wells_scenario_1_bgw!D1688-RS_wells_baseline_bgw!D1688</f>
        <v>-96.952900000032969</v>
      </c>
      <c r="E1688">
        <f>RS_wells_scenario_1_bgw!E1688-RS_wells_baseline_bgw!E1688</f>
        <v>0</v>
      </c>
      <c r="F1688">
        <f>RS_wells_scenario_1_bgw!F1688-RS_wells_baseline_bgw!F1688</f>
        <v>0</v>
      </c>
      <c r="G1688">
        <f>RS_wells_scenario_1_bgw!G1688-RS_wells_baseline_bgw!G1688</f>
        <v>0</v>
      </c>
      <c r="H1688" s="19">
        <f>RS_wells_scenario_1_bgw!H1688-RS_wells_baseline_bgw!H1688</f>
        <v>-268463.99980000407</v>
      </c>
      <c r="I1688">
        <f>RS_wells_scenario_1_bgw!I1688-RS_wells_baseline_bgw!I1688</f>
        <v>-5298771.0649999976</v>
      </c>
      <c r="J1688">
        <f>RS_wells_scenario_1_bgw!J1688-RS_wells_baseline_bgw!J1688</f>
        <v>657.11349999997765</v>
      </c>
      <c r="K1688">
        <f>RS_wells_scenario_1_bgw!K1688-RS_wells_baseline_bgw!K1688</f>
        <v>-72263.140000000596</v>
      </c>
      <c r="L1688">
        <f>RS_wells_scenario_1_bgw!L1688-RS_wells_baseline_bgw!L1688</f>
        <v>667955.13949999958</v>
      </c>
      <c r="M1688">
        <f>RS_wells_scenario_1_bgw!M1688-RS_wells_baseline_bgw!M1688</f>
        <v>0</v>
      </c>
      <c r="N1688">
        <f>RS_wells_scenario_1_bgw!N1688-RS_wells_baseline_bgw!N1688</f>
        <v>6155953.8901000023</v>
      </c>
      <c r="O1688">
        <v>10.145833333333334</v>
      </c>
      <c r="P1688">
        <f t="shared" si="253"/>
        <v>1986</v>
      </c>
      <c r="Q1688" s="2">
        <f t="shared" si="254"/>
        <v>31696.020833331611</v>
      </c>
      <c r="R1688">
        <f t="shared" si="255"/>
        <v>-147.18024948224527</v>
      </c>
      <c r="S1688">
        <f>I1688*$O1688/ref!$B$3</f>
        <v>-1234.17006650549</v>
      </c>
      <c r="T1688">
        <f>K1688*$O1688/ref!$B$3</f>
        <v>-16.831262042776387</v>
      </c>
      <c r="U1688">
        <f>L1688*$O1688/ref!$B$3</f>
        <v>155.57762900620781</v>
      </c>
      <c r="V1688">
        <f>N1688*$O1688/ref!$B$3</f>
        <v>1433.8219048815338</v>
      </c>
      <c r="W1688">
        <f t="shared" si="256"/>
        <v>10</v>
      </c>
      <c r="X1688" t="str">
        <f t="shared" si="257"/>
        <v>10 1986</v>
      </c>
      <c r="AB1688" s="1"/>
    </row>
    <row r="1689" spans="1:28" x14ac:dyDescent="0.3">
      <c r="A1689">
        <v>563</v>
      </c>
      <c r="B1689">
        <v>2</v>
      </c>
      <c r="C1689">
        <f>RS_wells_scenario_1_bgw!C1689-RS_wells_baseline_bgw!C1689</f>
        <v>3013899.1287999898</v>
      </c>
      <c r="D1689">
        <f>RS_wells_scenario_1_bgw!D1689-RS_wells_baseline_bgw!D1689</f>
        <v>-97.261400000017602</v>
      </c>
      <c r="E1689">
        <f>RS_wells_scenario_1_bgw!E1689-RS_wells_baseline_bgw!E1689</f>
        <v>0</v>
      </c>
      <c r="F1689">
        <f>RS_wells_scenario_1_bgw!F1689-RS_wells_baseline_bgw!F1689</f>
        <v>0</v>
      </c>
      <c r="G1689">
        <f>RS_wells_scenario_1_bgw!G1689-RS_wells_baseline_bgw!G1689</f>
        <v>0</v>
      </c>
      <c r="H1689" s="19">
        <f>RS_wells_scenario_1_bgw!H1689-RS_wells_baseline_bgw!H1689</f>
        <v>-222921.82670000196</v>
      </c>
      <c r="I1689">
        <f>RS_wells_scenario_1_bgw!I1689-RS_wells_baseline_bgw!I1689</f>
        <v>-3905959.1862000078</v>
      </c>
      <c r="J1689">
        <f>RS_wells_scenario_1_bgw!J1689-RS_wells_baseline_bgw!J1689</f>
        <v>659.31700000073761</v>
      </c>
      <c r="K1689">
        <f>RS_wells_scenario_1_bgw!K1689-RS_wells_baseline_bgw!K1689</f>
        <v>-72263.140000000596</v>
      </c>
      <c r="L1689">
        <f>RS_wells_scenario_1_bgw!L1689-RS_wells_baseline_bgw!L1689</f>
        <v>665621.98540000245</v>
      </c>
      <c r="M1689">
        <f>RS_wells_scenario_1_bgw!M1689-RS_wells_baseline_bgw!M1689</f>
        <v>0</v>
      </c>
      <c r="N1689">
        <f>RS_wells_scenario_1_bgw!N1689-RS_wells_baseline_bgw!N1689</f>
        <v>6105106.6322000027</v>
      </c>
      <c r="O1689">
        <v>10.145833333333334</v>
      </c>
      <c r="P1689">
        <f t="shared" si="253"/>
        <v>1986</v>
      </c>
      <c r="Q1689" s="2">
        <f t="shared" si="254"/>
        <v>31706.166666664943</v>
      </c>
      <c r="R1689">
        <f t="shared" si="255"/>
        <v>-144.97201509507457</v>
      </c>
      <c r="S1689">
        <f>I1689*$O1689/ref!$B$3</f>
        <v>-909.76149931100974</v>
      </c>
      <c r="T1689">
        <f>K1689*$O1689/ref!$B$3</f>
        <v>-16.831262042776387</v>
      </c>
      <c r="U1689">
        <f>L1689*$O1689/ref!$B$3</f>
        <v>155.0341994231143</v>
      </c>
      <c r="V1689">
        <f>N1689*$O1689/ref!$B$3</f>
        <v>1421.9787505171992</v>
      </c>
      <c r="W1689">
        <f t="shared" si="256"/>
        <v>10</v>
      </c>
      <c r="X1689" t="str">
        <f t="shared" si="257"/>
        <v>10 1986</v>
      </c>
      <c r="AB1689" s="1"/>
    </row>
    <row r="1690" spans="1:28" x14ac:dyDescent="0.3">
      <c r="A1690">
        <v>563</v>
      </c>
      <c r="B1690">
        <v>3</v>
      </c>
      <c r="C1690">
        <f>RS_wells_scenario_1_bgw!C1690-RS_wells_baseline_bgw!C1690</f>
        <v>3792078.7578999996</v>
      </c>
      <c r="D1690">
        <f>RS_wells_scenario_1_bgw!D1690-RS_wells_baseline_bgw!D1690</f>
        <v>-97.569399999978486</v>
      </c>
      <c r="E1690">
        <f>RS_wells_scenario_1_bgw!E1690-RS_wells_baseline_bgw!E1690</f>
        <v>0</v>
      </c>
      <c r="F1690">
        <f>RS_wells_scenario_1_bgw!F1690-RS_wells_baseline_bgw!F1690</f>
        <v>0</v>
      </c>
      <c r="G1690">
        <f>RS_wells_scenario_1_bgw!G1690-RS_wells_baseline_bgw!G1690</f>
        <v>0</v>
      </c>
      <c r="H1690" s="19">
        <f>RS_wells_scenario_1_bgw!H1690-RS_wells_baseline_bgw!H1690</f>
        <v>-202957.18310000002</v>
      </c>
      <c r="I1690">
        <f>RS_wells_scenario_1_bgw!I1690-RS_wells_baseline_bgw!I1690</f>
        <v>-3018144.6952999979</v>
      </c>
      <c r="J1690">
        <f>RS_wells_scenario_1_bgw!J1690-RS_wells_baseline_bgw!J1690</f>
        <v>661.49690000060946</v>
      </c>
      <c r="K1690">
        <f>RS_wells_scenario_1_bgw!K1690-RS_wells_baseline_bgw!K1690</f>
        <v>-72263.140000000596</v>
      </c>
      <c r="L1690">
        <f>RS_wells_scenario_1_bgw!L1690-RS_wells_baseline_bgw!L1690</f>
        <v>662510.65579999983</v>
      </c>
      <c r="M1690">
        <f>RS_wells_scenario_1_bgw!M1690-RS_wells_baseline_bgw!M1690</f>
        <v>0</v>
      </c>
      <c r="N1690">
        <f>RS_wells_scenario_1_bgw!N1690-RS_wells_baseline_bgw!N1690</f>
        <v>6031124.6159999967</v>
      </c>
      <c r="O1690">
        <v>10.145833333333334</v>
      </c>
      <c r="P1690">
        <f t="shared" si="253"/>
        <v>1986</v>
      </c>
      <c r="Q1690" s="2">
        <f t="shared" si="254"/>
        <v>31716.312499998276</v>
      </c>
      <c r="R1690">
        <f t="shared" si="255"/>
        <v>-142.81974339289798</v>
      </c>
      <c r="S1690">
        <f>I1690*$O1690/ref!$B$3</f>
        <v>-702.97504716248613</v>
      </c>
      <c r="T1690">
        <f>K1690*$O1690/ref!$B$3</f>
        <v>-16.831262042776387</v>
      </c>
      <c r="U1690">
        <f>L1690*$O1690/ref!$B$3</f>
        <v>154.30952009421867</v>
      </c>
      <c r="V1690">
        <f>N1690*$O1690/ref!$B$3</f>
        <v>1404.7471342171712</v>
      </c>
      <c r="W1690">
        <f t="shared" si="256"/>
        <v>10</v>
      </c>
      <c r="X1690" t="str">
        <f t="shared" si="257"/>
        <v>10 1986</v>
      </c>
      <c r="AB1690" s="1"/>
    </row>
    <row r="1691" spans="1:28" x14ac:dyDescent="0.3">
      <c r="A1691">
        <v>564</v>
      </c>
      <c r="B1691">
        <v>1</v>
      </c>
      <c r="C1691">
        <f>RS_wells_scenario_1_bgw!C1691-RS_wells_baseline_bgw!C1691</f>
        <v>4750839.9760999978</v>
      </c>
      <c r="D1691">
        <f>RS_wells_scenario_1_bgw!D1691-RS_wells_baseline_bgw!D1691</f>
        <v>-97.856599999999162</v>
      </c>
      <c r="E1691">
        <f>RS_wells_scenario_1_bgw!E1691-RS_wells_baseline_bgw!E1691</f>
        <v>0</v>
      </c>
      <c r="F1691">
        <f>RS_wells_scenario_1_bgw!F1691-RS_wells_baseline_bgw!F1691</f>
        <v>0</v>
      </c>
      <c r="G1691">
        <f>RS_wells_scenario_1_bgw!G1691-RS_wells_baseline_bgw!G1691</f>
        <v>0</v>
      </c>
      <c r="H1691" s="19">
        <f>RS_wells_scenario_1_bgw!H1691-RS_wells_baseline_bgw!H1691</f>
        <v>-175463.28240000457</v>
      </c>
      <c r="I1691">
        <f>RS_wells_scenario_1_bgw!I1691-RS_wells_baseline_bgw!I1691</f>
        <v>-2492688.6609999985</v>
      </c>
      <c r="J1691">
        <f>RS_wells_scenario_1_bgw!J1691-RS_wells_baseline_bgw!J1691</f>
        <v>663.63489999994636</v>
      </c>
      <c r="K1691">
        <f>RS_wells_scenario_1_bgw!K1691-RS_wells_baseline_bgw!K1691</f>
        <v>-72263.140000000596</v>
      </c>
      <c r="L1691">
        <f>RS_wells_scenario_1_bgw!L1691-RS_wells_baseline_bgw!L1691</f>
        <v>1242900.8336000033</v>
      </c>
      <c r="M1691">
        <f>RS_wells_scenario_1_bgw!M1691-RS_wells_baseline_bgw!M1691</f>
        <v>0</v>
      </c>
      <c r="N1691">
        <f>RS_wells_scenario_1_bgw!N1691-RS_wells_baseline_bgw!N1691</f>
        <v>5903400.9743999988</v>
      </c>
      <c r="O1691">
        <v>10.145833333333334</v>
      </c>
      <c r="P1691">
        <f t="shared" si="253"/>
        <v>1986</v>
      </c>
      <c r="Q1691" s="2">
        <f t="shared" si="254"/>
        <v>31726.458333331608</v>
      </c>
      <c r="R1691">
        <f t="shared" si="255"/>
        <v>-139.2637859518901</v>
      </c>
      <c r="S1691">
        <f>I1691*$O1691/ref!$B$3</f>
        <v>-580.58778022028969</v>
      </c>
      <c r="T1691">
        <f>K1691*$O1691/ref!$B$3</f>
        <v>-16.831262042776387</v>
      </c>
      <c r="U1691">
        <f>L1691*$O1691/ref!$B$3</f>
        <v>289.491843608051</v>
      </c>
      <c r="V1691">
        <f>N1691*$O1691/ref!$B$3</f>
        <v>1374.9982182300273</v>
      </c>
      <c r="W1691">
        <f t="shared" si="256"/>
        <v>11</v>
      </c>
      <c r="X1691" t="str">
        <f t="shared" si="257"/>
        <v>11 1986</v>
      </c>
      <c r="AB1691" s="1"/>
    </row>
    <row r="1692" spans="1:28" x14ac:dyDescent="0.3">
      <c r="A1692">
        <v>564</v>
      </c>
      <c r="B1692">
        <v>2</v>
      </c>
      <c r="C1692">
        <f>RS_wells_scenario_1_bgw!C1692-RS_wells_baseline_bgw!C1692</f>
        <v>5010614.8076999933</v>
      </c>
      <c r="D1692">
        <f>RS_wells_scenario_1_bgw!D1692-RS_wells_baseline_bgw!D1692</f>
        <v>-98.146000000007916</v>
      </c>
      <c r="E1692">
        <f>RS_wells_scenario_1_bgw!E1692-RS_wells_baseline_bgw!E1692</f>
        <v>0</v>
      </c>
      <c r="F1692">
        <f>RS_wells_scenario_1_bgw!F1692-RS_wells_baseline_bgw!F1692</f>
        <v>0</v>
      </c>
      <c r="G1692">
        <f>RS_wells_scenario_1_bgw!G1692-RS_wells_baseline_bgw!G1692</f>
        <v>0</v>
      </c>
      <c r="H1692" s="19">
        <f>RS_wells_scenario_1_bgw!H1692-RS_wells_baseline_bgw!H1692</f>
        <v>-194950.66480000317</v>
      </c>
      <c r="I1692">
        <f>RS_wells_scenario_1_bgw!I1692-RS_wells_baseline_bgw!I1692</f>
        <v>-2115248.1631999984</v>
      </c>
      <c r="J1692">
        <f>RS_wells_scenario_1_bgw!J1692-RS_wells_baseline_bgw!J1692</f>
        <v>665.75019999966025</v>
      </c>
      <c r="K1692">
        <f>RS_wells_scenario_1_bgw!K1692-RS_wells_baseline_bgw!K1692</f>
        <v>-72263.140000000596</v>
      </c>
      <c r="L1692">
        <f>RS_wells_scenario_1_bgw!L1692-RS_wells_baseline_bgw!L1692</f>
        <v>1228353.1565000005</v>
      </c>
      <c r="M1692">
        <f>RS_wells_scenario_1_bgw!M1692-RS_wells_baseline_bgw!M1692</f>
        <v>0</v>
      </c>
      <c r="N1692">
        <f>RS_wells_scenario_1_bgw!N1692-RS_wells_baseline_bgw!N1692</f>
        <v>5785738.096299991</v>
      </c>
      <c r="O1692">
        <v>10.145833333333334</v>
      </c>
      <c r="P1692">
        <f t="shared" si="253"/>
        <v>1986</v>
      </c>
      <c r="Q1692" s="2">
        <f t="shared" si="254"/>
        <v>31736.60416666494</v>
      </c>
      <c r="R1692">
        <f t="shared" si="255"/>
        <v>-137.01463370217627</v>
      </c>
      <c r="S1692">
        <f>I1692*$O1692/ref!$B$3</f>
        <v>-492.67574202173216</v>
      </c>
      <c r="T1692">
        <f>K1692*$O1692/ref!$B$3</f>
        <v>-16.831262042776387</v>
      </c>
      <c r="U1692">
        <f>L1692*$O1692/ref!$B$3</f>
        <v>286.10345271632053</v>
      </c>
      <c r="V1692">
        <f>N1692*$O1692/ref!$B$3</f>
        <v>1347.5926178920338</v>
      </c>
      <c r="W1692">
        <f t="shared" si="256"/>
        <v>11</v>
      </c>
      <c r="X1692" t="str">
        <f t="shared" si="257"/>
        <v>11 1986</v>
      </c>
      <c r="AB1692" s="1"/>
    </row>
    <row r="1693" spans="1:28" x14ac:dyDescent="0.3">
      <c r="A1693">
        <v>564</v>
      </c>
      <c r="B1693">
        <v>3</v>
      </c>
      <c r="C1693">
        <f>RS_wells_scenario_1_bgw!C1693-RS_wells_baseline_bgw!C1693</f>
        <v>5190782.4025000036</v>
      </c>
      <c r="D1693">
        <f>RS_wells_scenario_1_bgw!D1693-RS_wells_baseline_bgw!D1693</f>
        <v>-98.437299999990501</v>
      </c>
      <c r="E1693">
        <f>RS_wells_scenario_1_bgw!E1693-RS_wells_baseline_bgw!E1693</f>
        <v>0</v>
      </c>
      <c r="F1693">
        <f>RS_wells_scenario_1_bgw!F1693-RS_wells_baseline_bgw!F1693</f>
        <v>0</v>
      </c>
      <c r="G1693">
        <f>RS_wells_scenario_1_bgw!G1693-RS_wells_baseline_bgw!G1693</f>
        <v>0</v>
      </c>
      <c r="H1693" s="19">
        <f>RS_wells_scenario_1_bgw!H1693-RS_wells_baseline_bgw!H1693</f>
        <v>-210552.2092999965</v>
      </c>
      <c r="I1693">
        <f>RS_wells_scenario_1_bgw!I1693-RS_wells_baseline_bgw!I1693</f>
        <v>-1836018.118599996</v>
      </c>
      <c r="J1693">
        <f>RS_wells_scenario_1_bgw!J1693-RS_wells_baseline_bgw!J1693</f>
        <v>667.85040000081062</v>
      </c>
      <c r="K1693">
        <f>RS_wells_scenario_1_bgw!K1693-RS_wells_baseline_bgw!K1693</f>
        <v>-72263.140000000596</v>
      </c>
      <c r="L1693">
        <f>RS_wells_scenario_1_bgw!L1693-RS_wells_baseline_bgw!L1693</f>
        <v>1213853.0569000021</v>
      </c>
      <c r="M1693">
        <f>RS_wells_scenario_1_bgw!M1693-RS_wells_baseline_bgw!M1693</f>
        <v>0</v>
      </c>
      <c r="N1693">
        <f>RS_wells_scenario_1_bgw!N1693-RS_wells_baseline_bgw!N1693</f>
        <v>5675078.0974000096</v>
      </c>
      <c r="O1693">
        <v>10.145833333333334</v>
      </c>
      <c r="P1693">
        <f t="shared" si="253"/>
        <v>1986</v>
      </c>
      <c r="Q1693" s="2">
        <f t="shared" si="254"/>
        <v>31746.749999998272</v>
      </c>
      <c r="R1693">
        <f t="shared" si="255"/>
        <v>-134.83689133333348</v>
      </c>
      <c r="S1693">
        <f>I1693*$O1693/ref!$B$3</f>
        <v>-427.6385176376445</v>
      </c>
      <c r="T1693">
        <f>K1693*$O1693/ref!$B$3</f>
        <v>-16.831262042776387</v>
      </c>
      <c r="U1693">
        <f>L1693*$O1693/ref!$B$3</f>
        <v>282.72614339909563</v>
      </c>
      <c r="V1693">
        <f>N1693*$O1693/ref!$B$3</f>
        <v>1321.8181021549801</v>
      </c>
      <c r="W1693">
        <f t="shared" si="256"/>
        <v>11</v>
      </c>
      <c r="X1693" t="str">
        <f t="shared" si="257"/>
        <v>11 1986</v>
      </c>
      <c r="AB1693" s="1"/>
    </row>
    <row r="1694" spans="1:28" x14ac:dyDescent="0.3">
      <c r="A1694">
        <v>565</v>
      </c>
      <c r="B1694">
        <v>1</v>
      </c>
      <c r="C1694">
        <f>RS_wells_scenario_1_bgw!C1694-RS_wells_baseline_bgw!C1694</f>
        <v>4649448.9145999998</v>
      </c>
      <c r="D1694">
        <f>RS_wells_scenario_1_bgw!D1694-RS_wells_baseline_bgw!D1694</f>
        <v>-97.809899999992922</v>
      </c>
      <c r="E1694">
        <f>RS_wells_scenario_1_bgw!E1694-RS_wells_baseline_bgw!E1694</f>
        <v>0</v>
      </c>
      <c r="F1694">
        <f>RS_wells_scenario_1_bgw!F1694-RS_wells_baseline_bgw!F1694</f>
        <v>0</v>
      </c>
      <c r="G1694">
        <f>RS_wells_scenario_1_bgw!G1694-RS_wells_baseline_bgw!G1694</f>
        <v>0</v>
      </c>
      <c r="H1694" s="19">
        <f>RS_wells_scenario_1_bgw!H1694-RS_wells_baseline_bgw!H1694</f>
        <v>-157624.93580000103</v>
      </c>
      <c r="I1694">
        <f>RS_wells_scenario_1_bgw!I1694-RS_wells_baseline_bgw!I1694</f>
        <v>-1168704.2050999999</v>
      </c>
      <c r="J1694">
        <f>RS_wells_scenario_1_bgw!J1694-RS_wells_baseline_bgw!J1694</f>
        <v>670.98749999981374</v>
      </c>
      <c r="K1694">
        <f>RS_wells_scenario_1_bgw!K1694-RS_wells_baseline_bgw!K1694</f>
        <v>-72263.140000000596</v>
      </c>
      <c r="L1694">
        <f>RS_wells_scenario_1_bgw!L1694-RS_wells_baseline_bgw!L1694</f>
        <v>190353.0915000001</v>
      </c>
      <c r="M1694">
        <f>RS_wells_scenario_1_bgw!M1694-RS_wells_baseline_bgw!M1694</f>
        <v>0</v>
      </c>
      <c r="N1694">
        <f>RS_wells_scenario_1_bgw!N1694-RS_wells_baseline_bgw!N1694</f>
        <v>5697217.2292000055</v>
      </c>
      <c r="O1694">
        <v>10.145833333333334</v>
      </c>
      <c r="P1694">
        <f t="shared" si="253"/>
        <v>1986</v>
      </c>
      <c r="Q1694" s="2">
        <f t="shared" si="254"/>
        <v>31756.895833331604</v>
      </c>
      <c r="R1694">
        <f t="shared" si="255"/>
        <v>-134.13155017182146</v>
      </c>
      <c r="S1694">
        <f>I1694*$O1694/ref!$B$3</f>
        <v>-272.21024060859543</v>
      </c>
      <c r="T1694">
        <f>K1694*$O1694/ref!$B$3</f>
        <v>-16.831262042776387</v>
      </c>
      <c r="U1694">
        <f>L1694*$O1694/ref!$B$3</f>
        <v>44.336334730113663</v>
      </c>
      <c r="V1694">
        <f>N1694*$O1694/ref!$B$3</f>
        <v>1326.974666465987</v>
      </c>
      <c r="W1694">
        <f t="shared" si="256"/>
        <v>12</v>
      </c>
      <c r="X1694" t="str">
        <f t="shared" si="257"/>
        <v>12 1986</v>
      </c>
      <c r="AB1694" s="1"/>
    </row>
    <row r="1695" spans="1:28" x14ac:dyDescent="0.3">
      <c r="A1695">
        <v>565</v>
      </c>
      <c r="B1695">
        <v>2</v>
      </c>
      <c r="C1695">
        <f>RS_wells_scenario_1_bgw!C1695-RS_wells_baseline_bgw!C1695</f>
        <v>4765752.3991999924</v>
      </c>
      <c r="D1695">
        <f>RS_wells_scenario_1_bgw!D1695-RS_wells_baseline_bgw!D1695</f>
        <v>-98.159899999969639</v>
      </c>
      <c r="E1695">
        <f>RS_wells_scenario_1_bgw!E1695-RS_wells_baseline_bgw!E1695</f>
        <v>0</v>
      </c>
      <c r="F1695">
        <f>RS_wells_scenario_1_bgw!F1695-RS_wells_baseline_bgw!F1695</f>
        <v>0</v>
      </c>
      <c r="G1695">
        <f>RS_wells_scenario_1_bgw!G1695-RS_wells_baseline_bgw!G1695</f>
        <v>0</v>
      </c>
      <c r="H1695" s="19">
        <f>RS_wells_scenario_1_bgw!H1695-RS_wells_baseline_bgw!H1695</f>
        <v>-147070.13920000196</v>
      </c>
      <c r="I1695">
        <f>RS_wells_scenario_1_bgw!I1695-RS_wells_baseline_bgw!I1695</f>
        <v>-1228580.4955000058</v>
      </c>
      <c r="J1695">
        <f>RS_wells_scenario_1_bgw!J1695-RS_wells_baseline_bgw!J1695</f>
        <v>673.13219999987632</v>
      </c>
      <c r="K1695">
        <f>RS_wells_scenario_1_bgw!K1695-RS_wells_baseline_bgw!K1695</f>
        <v>-72263.140000000596</v>
      </c>
      <c r="L1695">
        <f>RS_wells_scenario_1_bgw!L1695-RS_wells_baseline_bgw!L1695</f>
        <v>188737.04440000001</v>
      </c>
      <c r="M1695">
        <f>RS_wells_scenario_1_bgw!M1695-RS_wells_baseline_bgw!M1695</f>
        <v>0</v>
      </c>
      <c r="N1695">
        <f>RS_wells_scenario_1_bgw!N1695-RS_wells_baseline_bgw!N1695</f>
        <v>5680937.2002999932</v>
      </c>
      <c r="O1695">
        <v>10.145833333333334</v>
      </c>
      <c r="P1695">
        <f t="shared" si="253"/>
        <v>1986</v>
      </c>
      <c r="Q1695" s="2">
        <f t="shared" si="254"/>
        <v>31767.041666664936</v>
      </c>
      <c r="R1695">
        <f t="shared" si="255"/>
        <v>-133.51677753722782</v>
      </c>
      <c r="S1695">
        <f>I1695*$O1695/ref!$B$3</f>
        <v>-286.15640367142203</v>
      </c>
      <c r="T1695">
        <f>K1695*$O1695/ref!$B$3</f>
        <v>-16.831262042776387</v>
      </c>
      <c r="U1695">
        <f>L1695*$O1695/ref!$B$3</f>
        <v>43.959931044727583</v>
      </c>
      <c r="V1695">
        <f>N1695*$O1695/ref!$B$3</f>
        <v>1323.1827826303263</v>
      </c>
      <c r="W1695">
        <f t="shared" si="256"/>
        <v>12</v>
      </c>
      <c r="X1695" t="str">
        <f t="shared" si="257"/>
        <v>12 1986</v>
      </c>
      <c r="AB1695" s="1"/>
    </row>
    <row r="1696" spans="1:28" x14ac:dyDescent="0.3">
      <c r="A1696">
        <v>565</v>
      </c>
      <c r="B1696">
        <v>3</v>
      </c>
      <c r="C1696">
        <f>RS_wells_scenario_1_bgw!C1696-RS_wells_baseline_bgw!C1696</f>
        <v>4814163.5540000051</v>
      </c>
      <c r="D1696">
        <f>RS_wells_scenario_1_bgw!D1696-RS_wells_baseline_bgw!D1696</f>
        <v>-98.508600000001024</v>
      </c>
      <c r="E1696">
        <f>RS_wells_scenario_1_bgw!E1696-RS_wells_baseline_bgw!E1696</f>
        <v>0</v>
      </c>
      <c r="F1696">
        <f>RS_wells_scenario_1_bgw!F1696-RS_wells_baseline_bgw!F1696</f>
        <v>0</v>
      </c>
      <c r="G1696">
        <f>RS_wells_scenario_1_bgw!G1696-RS_wells_baseline_bgw!G1696</f>
        <v>0</v>
      </c>
      <c r="H1696" s="19">
        <f>RS_wells_scenario_1_bgw!H1696-RS_wells_baseline_bgw!H1696</f>
        <v>-141822.53089999408</v>
      </c>
      <c r="I1696">
        <f>RS_wells_scenario_1_bgw!I1696-RS_wells_baseline_bgw!I1696</f>
        <v>-1088552.9862000048</v>
      </c>
      <c r="J1696">
        <f>RS_wells_scenario_1_bgw!J1696-RS_wells_baseline_bgw!J1696</f>
        <v>675.26709999982268</v>
      </c>
      <c r="K1696">
        <f>RS_wells_scenario_1_bgw!K1696-RS_wells_baseline_bgw!K1696</f>
        <v>-72263.140000000596</v>
      </c>
      <c r="L1696">
        <f>RS_wells_scenario_1_bgw!L1696-RS_wells_baseline_bgw!L1696</f>
        <v>186974.33829999994</v>
      </c>
      <c r="M1696">
        <f>RS_wells_scenario_1_bgw!M1696-RS_wells_baseline_bgw!M1696</f>
        <v>0</v>
      </c>
      <c r="N1696">
        <f>RS_wells_scenario_1_bgw!N1696-RS_wells_baseline_bgw!N1696</f>
        <v>5629085.2847000062</v>
      </c>
      <c r="O1696">
        <v>10.145833333333334</v>
      </c>
      <c r="P1696">
        <f t="shared" si="253"/>
        <v>1986</v>
      </c>
      <c r="Q1696" s="2">
        <f t="shared" si="254"/>
        <v>31777.187499998268</v>
      </c>
      <c r="R1696">
        <f t="shared" si="255"/>
        <v>-132.20865556930127</v>
      </c>
      <c r="S1696">
        <f>I1696*$O1696/ref!$B$3</f>
        <v>-253.54171654011822</v>
      </c>
      <c r="T1696">
        <f>K1696*$O1696/ref!$B$3</f>
        <v>-16.831262042776387</v>
      </c>
      <c r="U1696">
        <f>L1696*$O1696/ref!$B$3</f>
        <v>43.549368090038634</v>
      </c>
      <c r="V1696">
        <f>N1696*$O1696/ref!$B$3</f>
        <v>1311.105627127766</v>
      </c>
      <c r="W1696">
        <f t="shared" si="256"/>
        <v>12</v>
      </c>
      <c r="X1696" t="str">
        <f t="shared" si="257"/>
        <v>12 1986</v>
      </c>
      <c r="AB1696" s="1"/>
    </row>
    <row r="1697" spans="1:28" x14ac:dyDescent="0.3">
      <c r="A1697">
        <v>566</v>
      </c>
      <c r="B1697">
        <v>1</v>
      </c>
      <c r="C1697">
        <f>RS_wells_scenario_1_bgw!C1697-RS_wells_baseline_bgw!C1697</f>
        <v>4845580.5487000048</v>
      </c>
      <c r="D1697">
        <f>RS_wells_scenario_1_bgw!D1697-RS_wells_baseline_bgw!D1697</f>
        <v>-98.855700000014622</v>
      </c>
      <c r="E1697">
        <f>RS_wells_scenario_1_bgw!E1697-RS_wells_baseline_bgw!E1697</f>
        <v>0</v>
      </c>
      <c r="F1697">
        <f>RS_wells_scenario_1_bgw!F1697-RS_wells_baseline_bgw!F1697</f>
        <v>0</v>
      </c>
      <c r="G1697">
        <f>RS_wells_scenario_1_bgw!G1697-RS_wells_baseline_bgw!G1697</f>
        <v>0</v>
      </c>
      <c r="H1697" s="19">
        <f>RS_wells_scenario_1_bgw!H1697-RS_wells_baseline_bgw!H1697</f>
        <v>-124736.33469999582</v>
      </c>
      <c r="I1697">
        <f>RS_wells_scenario_1_bgw!I1697-RS_wells_baseline_bgw!I1697</f>
        <v>-951622.8879000023</v>
      </c>
      <c r="J1697">
        <f>RS_wells_scenario_1_bgw!J1697-RS_wells_baseline_bgw!J1697</f>
        <v>677.37349999975413</v>
      </c>
      <c r="K1697">
        <f>RS_wells_scenario_1_bgw!K1697-RS_wells_baseline_bgw!K1697</f>
        <v>-83096.10000000149</v>
      </c>
      <c r="L1697">
        <f>RS_wells_scenario_1_bgw!L1697-RS_wells_baseline_bgw!L1697</f>
        <v>176807.39300000016</v>
      </c>
      <c r="M1697">
        <f>RS_wells_scenario_1_bgw!M1697-RS_wells_baseline_bgw!M1697</f>
        <v>0</v>
      </c>
      <c r="N1697">
        <f>RS_wells_scenario_1_bgw!N1697-RS_wells_baseline_bgw!N1697</f>
        <v>5572812.0761000067</v>
      </c>
      <c r="O1697">
        <v>10.145833333333334</v>
      </c>
      <c r="P1697">
        <f t="shared" si="253"/>
        <v>1987</v>
      </c>
      <c r="Q1697" s="2">
        <f t="shared" si="254"/>
        <v>31787.3333333316</v>
      </c>
      <c r="R1697">
        <f t="shared" si="255"/>
        <v>-130.52802773883167</v>
      </c>
      <c r="S1697">
        <f>I1697*$O1697/ref!$B$3</f>
        <v>-221.64846686911787</v>
      </c>
      <c r="T1697">
        <f>K1697*$O1697/ref!$B$3</f>
        <v>-19.354434831267564</v>
      </c>
      <c r="U1697">
        <f>L1697*$O1697/ref!$B$3</f>
        <v>41.181320970596147</v>
      </c>
      <c r="V1697">
        <f>N1697*$O1697/ref!$B$3</f>
        <v>1297.9986804889345</v>
      </c>
      <c r="W1697">
        <f t="shared" si="256"/>
        <v>1</v>
      </c>
      <c r="X1697" t="str">
        <f t="shared" si="257"/>
        <v>1 1987</v>
      </c>
      <c r="AB1697" s="1"/>
    </row>
    <row r="1698" spans="1:28" x14ac:dyDescent="0.3">
      <c r="A1698">
        <v>566</v>
      </c>
      <c r="B1698">
        <v>2</v>
      </c>
      <c r="C1698">
        <f>RS_wells_scenario_1_bgw!C1698-RS_wells_baseline_bgw!C1698</f>
        <v>4849432.9861000031</v>
      </c>
      <c r="D1698">
        <f>RS_wells_scenario_1_bgw!D1698-RS_wells_baseline_bgw!D1698</f>
        <v>-99.200799999991432</v>
      </c>
      <c r="E1698">
        <f>RS_wells_scenario_1_bgw!E1698-RS_wells_baseline_bgw!E1698</f>
        <v>0</v>
      </c>
      <c r="F1698">
        <f>RS_wells_scenario_1_bgw!F1698-RS_wells_baseline_bgw!F1698</f>
        <v>0</v>
      </c>
      <c r="G1698">
        <f>RS_wells_scenario_1_bgw!G1698-RS_wells_baseline_bgw!G1698</f>
        <v>0</v>
      </c>
      <c r="H1698" s="19">
        <f>RS_wells_scenario_1_bgw!H1698-RS_wells_baseline_bgw!H1698</f>
        <v>-134471.6242999956</v>
      </c>
      <c r="I1698">
        <f>RS_wells_scenario_1_bgw!I1698-RS_wells_baseline_bgw!I1698</f>
        <v>-886723.53690000623</v>
      </c>
      <c r="J1698">
        <f>RS_wells_scenario_1_bgw!J1698-RS_wells_baseline_bgw!J1698</f>
        <v>679.48230000026524</v>
      </c>
      <c r="K1698">
        <f>RS_wells_scenario_1_bgw!K1698-RS_wells_baseline_bgw!K1698</f>
        <v>-83096.10000000149</v>
      </c>
      <c r="L1698">
        <f>RS_wells_scenario_1_bgw!L1698-RS_wells_baseline_bgw!L1698</f>
        <v>176191.86139999982</v>
      </c>
      <c r="M1698">
        <f>RS_wells_scenario_1_bgw!M1698-RS_wells_baseline_bgw!M1698</f>
        <v>0</v>
      </c>
      <c r="N1698">
        <f>RS_wells_scenario_1_bgw!N1698-RS_wells_baseline_bgw!N1698</f>
        <v>5512338.3781999946</v>
      </c>
      <c r="O1698">
        <v>10.145833333333334</v>
      </c>
      <c r="P1698">
        <f t="shared" si="253"/>
        <v>1987</v>
      </c>
      <c r="Q1698" s="2">
        <f t="shared" si="254"/>
        <v>31797.479166664933</v>
      </c>
      <c r="R1698">
        <f t="shared" si="255"/>
        <v>-129.36563579610515</v>
      </c>
      <c r="S1698">
        <f>I1698*$O1698/ref!$B$3</f>
        <v>-206.53235119677026</v>
      </c>
      <c r="T1698">
        <f>K1698*$O1698/ref!$B$3</f>
        <v>-19.354434831267564</v>
      </c>
      <c r="U1698">
        <f>L1698*$O1698/ref!$B$3</f>
        <v>41.037953637607096</v>
      </c>
      <c r="V1698">
        <f>N1698*$O1698/ref!$B$3</f>
        <v>1283.9133714911413</v>
      </c>
      <c r="W1698">
        <f t="shared" si="256"/>
        <v>1</v>
      </c>
      <c r="X1698" t="str">
        <f t="shared" si="257"/>
        <v>1 1987</v>
      </c>
      <c r="AB1698" s="1"/>
    </row>
    <row r="1699" spans="1:28" x14ac:dyDescent="0.3">
      <c r="A1699">
        <v>566</v>
      </c>
      <c r="B1699">
        <v>3</v>
      </c>
      <c r="C1699">
        <f>RS_wells_scenario_1_bgw!C1699-RS_wells_baseline_bgw!C1699</f>
        <v>4851082.7557000071</v>
      </c>
      <c r="D1699">
        <f>RS_wells_scenario_1_bgw!D1699-RS_wells_baseline_bgw!D1699</f>
        <v>-99.54370000003837</v>
      </c>
      <c r="E1699">
        <f>RS_wells_scenario_1_bgw!E1699-RS_wells_baseline_bgw!E1699</f>
        <v>0</v>
      </c>
      <c r="F1699">
        <f>RS_wells_scenario_1_bgw!F1699-RS_wells_baseline_bgw!F1699</f>
        <v>0</v>
      </c>
      <c r="G1699">
        <f>RS_wells_scenario_1_bgw!G1699-RS_wells_baseline_bgw!G1699</f>
        <v>0</v>
      </c>
      <c r="H1699" s="19">
        <f>RS_wells_scenario_1_bgw!H1699-RS_wells_baseline_bgw!H1699</f>
        <v>-146834.84079999477</v>
      </c>
      <c r="I1699">
        <f>RS_wells_scenario_1_bgw!I1699-RS_wells_baseline_bgw!I1699</f>
        <v>-828318.08520000428</v>
      </c>
      <c r="J1699">
        <f>RS_wells_scenario_1_bgw!J1699-RS_wells_baseline_bgw!J1699</f>
        <v>681.59370000008494</v>
      </c>
      <c r="K1699">
        <f>RS_wells_scenario_1_bgw!K1699-RS_wells_baseline_bgw!K1699</f>
        <v>-83096.10000000149</v>
      </c>
      <c r="L1699">
        <f>RS_wells_scenario_1_bgw!L1699-RS_wells_baseline_bgw!L1699</f>
        <v>175758.47039999999</v>
      </c>
      <c r="M1699">
        <f>RS_wells_scenario_1_bgw!M1699-RS_wells_baseline_bgw!M1699</f>
        <v>0</v>
      </c>
      <c r="N1699">
        <f>RS_wells_scenario_1_bgw!N1699-RS_wells_baseline_bgw!N1699</f>
        <v>5453347.7819000036</v>
      </c>
      <c r="O1699">
        <v>10.145833333333334</v>
      </c>
      <c r="P1699">
        <f t="shared" si="253"/>
        <v>1987</v>
      </c>
      <c r="Q1699" s="2">
        <f t="shared" si="254"/>
        <v>31807.624999998265</v>
      </c>
      <c r="R1699">
        <f t="shared" si="255"/>
        <v>-128.29742549140889</v>
      </c>
      <c r="S1699">
        <f>I1699*$O1699/ref!$B$3</f>
        <v>-192.92877041838946</v>
      </c>
      <c r="T1699">
        <f>K1699*$O1699/ref!$B$3</f>
        <v>-19.354434831267564</v>
      </c>
      <c r="U1699">
        <f>L1699*$O1699/ref!$B$3</f>
        <v>40.937009816345274</v>
      </c>
      <c r="V1699">
        <f>N1699*$O1699/ref!$B$3</f>
        <v>1270.1735010068974</v>
      </c>
      <c r="W1699">
        <f t="shared" si="256"/>
        <v>1</v>
      </c>
      <c r="X1699" t="str">
        <f t="shared" si="257"/>
        <v>1 1987</v>
      </c>
      <c r="AB1699" s="1"/>
    </row>
    <row r="1700" spans="1:28" x14ac:dyDescent="0.3">
      <c r="A1700">
        <v>567</v>
      </c>
      <c r="B1700">
        <v>1</v>
      </c>
      <c r="C1700">
        <f>RS_wells_scenario_1_bgw!C1700-RS_wells_baseline_bgw!C1700</f>
        <v>4868877.9070000052</v>
      </c>
      <c r="D1700">
        <f>RS_wells_scenario_1_bgw!D1700-RS_wells_baseline_bgw!D1700</f>
        <v>-99.884000000020023</v>
      </c>
      <c r="E1700">
        <f>RS_wells_scenario_1_bgw!E1700-RS_wells_baseline_bgw!E1700</f>
        <v>0</v>
      </c>
      <c r="F1700">
        <f>RS_wells_scenario_1_bgw!F1700-RS_wells_baseline_bgw!F1700</f>
        <v>0</v>
      </c>
      <c r="G1700">
        <f>RS_wells_scenario_1_bgw!G1700-RS_wells_baseline_bgw!G1700</f>
        <v>0</v>
      </c>
      <c r="H1700" s="19">
        <f>RS_wells_scenario_1_bgw!H1700-RS_wells_baseline_bgw!H1700</f>
        <v>-198000.66350000352</v>
      </c>
      <c r="I1700">
        <f>RS_wells_scenario_1_bgw!I1700-RS_wells_baseline_bgw!I1700</f>
        <v>-926476.6670999974</v>
      </c>
      <c r="J1700">
        <f>RS_wells_scenario_1_bgw!J1700-RS_wells_baseline_bgw!J1700</f>
        <v>683.67590000014752</v>
      </c>
      <c r="K1700">
        <f>RS_wells_scenario_1_bgw!K1700-RS_wells_baseline_bgw!K1700</f>
        <v>-83096.10000000149</v>
      </c>
      <c r="L1700">
        <f>RS_wells_scenario_1_bgw!L1700-RS_wells_baseline_bgw!L1700</f>
        <v>307841.28189999983</v>
      </c>
      <c r="M1700">
        <f>RS_wells_scenario_1_bgw!M1700-RS_wells_baseline_bgw!M1700</f>
        <v>0</v>
      </c>
      <c r="N1700">
        <f>RS_wells_scenario_1_bgw!N1700-RS_wells_baseline_bgw!N1700</f>
        <v>5387205.2646000087</v>
      </c>
      <c r="O1700">
        <v>10.145833333333334</v>
      </c>
      <c r="P1700">
        <f t="shared" si="253"/>
        <v>1987</v>
      </c>
      <c r="Q1700" s="2">
        <f t="shared" si="254"/>
        <v>31817.770833331597</v>
      </c>
      <c r="R1700">
        <f t="shared" si="255"/>
        <v>-127.95431679496019</v>
      </c>
      <c r="S1700">
        <f>I1700*$O1700/ref!$B$3</f>
        <v>-215.79150256241331</v>
      </c>
      <c r="T1700">
        <f>K1700*$O1700/ref!$B$3</f>
        <v>-19.354434831267564</v>
      </c>
      <c r="U1700">
        <f>L1700*$O1700/ref!$B$3</f>
        <v>71.701247458151556</v>
      </c>
      <c r="V1700">
        <f>N1700*$O1700/ref!$B$3</f>
        <v>1254.7678316594947</v>
      </c>
      <c r="W1700">
        <f t="shared" si="256"/>
        <v>2</v>
      </c>
      <c r="X1700" t="str">
        <f t="shared" si="257"/>
        <v>2 1987</v>
      </c>
      <c r="AB1700" s="1"/>
    </row>
    <row r="1701" spans="1:28" x14ac:dyDescent="0.3">
      <c r="A1701">
        <v>567</v>
      </c>
      <c r="B1701">
        <v>2</v>
      </c>
      <c r="C1701">
        <f>RS_wells_scenario_1_bgw!C1701-RS_wells_baseline_bgw!C1701</f>
        <v>4856829.6731999964</v>
      </c>
      <c r="D1701">
        <f>RS_wells_scenario_1_bgw!D1701-RS_wells_baseline_bgw!D1701</f>
        <v>-100.2221000000136</v>
      </c>
      <c r="E1701">
        <f>RS_wells_scenario_1_bgw!E1701-RS_wells_baseline_bgw!E1701</f>
        <v>0</v>
      </c>
      <c r="F1701">
        <f>RS_wells_scenario_1_bgw!F1701-RS_wells_baseline_bgw!F1701</f>
        <v>0</v>
      </c>
      <c r="G1701">
        <f>RS_wells_scenario_1_bgw!G1701-RS_wells_baseline_bgw!G1701</f>
        <v>0</v>
      </c>
      <c r="H1701" s="19">
        <f>RS_wells_scenario_1_bgw!H1701-RS_wells_baseline_bgw!H1701</f>
        <v>-211729.54129999876</v>
      </c>
      <c r="I1701">
        <f>RS_wells_scenario_1_bgw!I1701-RS_wells_baseline_bgw!I1701</f>
        <v>-899326.52849999815</v>
      </c>
      <c r="J1701">
        <f>RS_wells_scenario_1_bgw!J1701-RS_wells_baseline_bgw!J1701</f>
        <v>685.76439999975264</v>
      </c>
      <c r="K1701">
        <f>RS_wells_scenario_1_bgw!K1701-RS_wells_baseline_bgw!K1701</f>
        <v>-83096.10000000149</v>
      </c>
      <c r="L1701">
        <f>RS_wells_scenario_1_bgw!L1701-RS_wells_baseline_bgw!L1701</f>
        <v>306827.22530000005</v>
      </c>
      <c r="M1701">
        <f>RS_wells_scenario_1_bgw!M1701-RS_wells_baseline_bgw!M1701</f>
        <v>0</v>
      </c>
      <c r="N1701">
        <f>RS_wells_scenario_1_bgw!N1701-RS_wells_baseline_bgw!N1701</f>
        <v>5327775.4332000017</v>
      </c>
      <c r="O1701">
        <v>10.145833333333334</v>
      </c>
      <c r="P1701">
        <f t="shared" si="253"/>
        <v>1987</v>
      </c>
      <c r="Q1701" s="2">
        <f t="shared" si="254"/>
        <v>31827.916666664929</v>
      </c>
      <c r="R1701">
        <f t="shared" si="255"/>
        <v>-126.90733045819016</v>
      </c>
      <c r="S1701">
        <f>I1701*$O1701/ref!$B$3</f>
        <v>-209.46779316818714</v>
      </c>
      <c r="T1701">
        <f>K1701*$O1701/ref!$B$3</f>
        <v>-19.354434831267564</v>
      </c>
      <c r="U1701">
        <f>L1701*$O1701/ref!$B$3</f>
        <v>71.465057163060536</v>
      </c>
      <c r="V1701">
        <f>N1701*$O1701/ref!$B$3</f>
        <v>1240.9256561679297</v>
      </c>
      <c r="W1701">
        <f t="shared" si="256"/>
        <v>2</v>
      </c>
      <c r="X1701" t="str">
        <f t="shared" si="257"/>
        <v>2 1987</v>
      </c>
      <c r="AB1701" s="1"/>
    </row>
    <row r="1702" spans="1:28" x14ac:dyDescent="0.3">
      <c r="A1702">
        <v>567</v>
      </c>
      <c r="B1702">
        <v>3</v>
      </c>
      <c r="C1702">
        <f>RS_wells_scenario_1_bgw!C1702-RS_wells_baseline_bgw!C1702</f>
        <v>4846211.6807000041</v>
      </c>
      <c r="D1702">
        <f>RS_wells_scenario_1_bgw!D1702-RS_wells_baseline_bgw!D1702</f>
        <v>-100.55939999996917</v>
      </c>
      <c r="E1702">
        <f>RS_wells_scenario_1_bgw!E1702-RS_wells_baseline_bgw!E1702</f>
        <v>0</v>
      </c>
      <c r="F1702">
        <f>RS_wells_scenario_1_bgw!F1702-RS_wells_baseline_bgw!F1702</f>
        <v>0</v>
      </c>
      <c r="G1702">
        <f>RS_wells_scenario_1_bgw!G1702-RS_wells_baseline_bgw!G1702</f>
        <v>0</v>
      </c>
      <c r="H1702" s="19">
        <f>RS_wells_scenario_1_bgw!H1702-RS_wells_baseline_bgw!H1702</f>
        <v>-222279.15609999746</v>
      </c>
      <c r="I1702">
        <f>RS_wells_scenario_1_bgw!I1702-RS_wells_baseline_bgw!I1702</f>
        <v>-870440.86400000006</v>
      </c>
      <c r="J1702">
        <f>RS_wells_scenario_1_bgw!J1702-RS_wells_baseline_bgw!J1702</f>
        <v>687.91859999950975</v>
      </c>
      <c r="K1702">
        <f>RS_wells_scenario_1_bgw!K1702-RS_wells_baseline_bgw!K1702</f>
        <v>-83096.10000000149</v>
      </c>
      <c r="L1702">
        <f>RS_wells_scenario_1_bgw!L1702-RS_wells_baseline_bgw!L1702</f>
        <v>305801.43499999959</v>
      </c>
      <c r="M1702">
        <f>RS_wells_scenario_1_bgw!M1702-RS_wells_baseline_bgw!M1702</f>
        <v>0</v>
      </c>
      <c r="N1702">
        <f>RS_wells_scenario_1_bgw!N1702-RS_wells_baseline_bgw!N1702</f>
        <v>5273439.2226999998</v>
      </c>
      <c r="O1702">
        <v>10.145833333333334</v>
      </c>
      <c r="P1702">
        <f t="shared" si="253"/>
        <v>1987</v>
      </c>
      <c r="Q1702" s="2">
        <f t="shared" si="254"/>
        <v>31838.062499998261</v>
      </c>
      <c r="R1702">
        <f t="shared" si="255"/>
        <v>-125.9042011179839</v>
      </c>
      <c r="S1702">
        <f>I1702*$O1702/ref!$B$3</f>
        <v>-202.73985153045612</v>
      </c>
      <c r="T1702">
        <f>K1702*$O1702/ref!$B$3</f>
        <v>-19.354434831267564</v>
      </c>
      <c r="U1702">
        <f>L1702*$O1702/ref!$B$3</f>
        <v>71.226133898167191</v>
      </c>
      <c r="V1702">
        <f>N1702*$O1702/ref!$B$3</f>
        <v>1228.2698679287669</v>
      </c>
      <c r="W1702">
        <f t="shared" si="256"/>
        <v>2</v>
      </c>
      <c r="X1702" t="str">
        <f t="shared" si="257"/>
        <v>2 1987</v>
      </c>
      <c r="AB1702" s="1"/>
    </row>
    <row r="1703" spans="1:28" x14ac:dyDescent="0.3">
      <c r="A1703">
        <v>568</v>
      </c>
      <c r="B1703">
        <v>1</v>
      </c>
      <c r="C1703">
        <f>RS_wells_scenario_1_bgw!C1703-RS_wells_baseline_bgw!C1703</f>
        <v>-54837.564900001511</v>
      </c>
      <c r="D1703">
        <f>RS_wells_scenario_1_bgw!D1703-RS_wells_baseline_bgw!D1703</f>
        <v>-100.89410000003409</v>
      </c>
      <c r="E1703">
        <f>RS_wells_scenario_1_bgw!E1703-RS_wells_baseline_bgw!E1703</f>
        <v>0</v>
      </c>
      <c r="F1703">
        <f>RS_wells_scenario_1_bgw!F1703-RS_wells_baseline_bgw!F1703</f>
        <v>0</v>
      </c>
      <c r="G1703">
        <f>RS_wells_scenario_1_bgw!G1703-RS_wells_baseline_bgw!G1703</f>
        <v>0</v>
      </c>
      <c r="H1703" s="19">
        <f>RS_wells_scenario_1_bgw!H1703-RS_wells_baseline_bgw!H1703</f>
        <v>-600325.02330000699</v>
      </c>
      <c r="I1703">
        <f>RS_wells_scenario_1_bgw!I1703-RS_wells_baseline_bgw!I1703</f>
        <v>-6193934.9588000774</v>
      </c>
      <c r="J1703">
        <f>RS_wells_scenario_1_bgw!J1703-RS_wells_baseline_bgw!J1703</f>
        <v>690.11250000074506</v>
      </c>
      <c r="K1703">
        <f>RS_wells_scenario_1_bgw!K1703-RS_wells_baseline_bgw!K1703</f>
        <v>-83096.10000000149</v>
      </c>
      <c r="L1703">
        <f>RS_wells_scenario_1_bgw!L1703-RS_wells_baseline_bgw!L1703</f>
        <v>0</v>
      </c>
      <c r="M1703">
        <f>RS_wells_scenario_1_bgw!M1703-RS_wells_baseline_bgw!M1703</f>
        <v>0</v>
      </c>
      <c r="N1703">
        <f>RS_wells_scenario_1_bgw!N1703-RS_wells_baseline_bgw!N1703</f>
        <v>5625651.9522999972</v>
      </c>
      <c r="O1703">
        <v>10.145833333333334</v>
      </c>
      <c r="P1703">
        <f t="shared" si="253"/>
        <v>1987</v>
      </c>
      <c r="Q1703" s="2">
        <f t="shared" si="254"/>
        <v>31848.208333331593</v>
      </c>
      <c r="R1703">
        <f t="shared" si="255"/>
        <v>-142.63406587857972</v>
      </c>
      <c r="S1703">
        <f>I1703*$O1703/ref!$B$3</f>
        <v>-1442.6683142675035</v>
      </c>
      <c r="T1703">
        <f>K1703*$O1703/ref!$B$3</f>
        <v>-19.354434831267564</v>
      </c>
      <c r="U1703">
        <f>L1703*$O1703/ref!$B$3</f>
        <v>0</v>
      </c>
      <c r="V1703">
        <f>N1703*$O1703/ref!$B$3</f>
        <v>1310.3059481032383</v>
      </c>
      <c r="W1703">
        <f t="shared" si="256"/>
        <v>3</v>
      </c>
      <c r="X1703" t="str">
        <f t="shared" si="257"/>
        <v>3 1987</v>
      </c>
      <c r="AB1703" s="1"/>
    </row>
    <row r="1704" spans="1:28" x14ac:dyDescent="0.3">
      <c r="A1704">
        <v>568</v>
      </c>
      <c r="B1704">
        <v>2</v>
      </c>
      <c r="C1704">
        <f>RS_wells_scenario_1_bgw!C1704-RS_wells_baseline_bgw!C1704</f>
        <v>-48121.981300000101</v>
      </c>
      <c r="D1704">
        <f>RS_wells_scenario_1_bgw!D1704-RS_wells_baseline_bgw!D1704</f>
        <v>-101.22889999998733</v>
      </c>
      <c r="E1704">
        <f>RS_wells_scenario_1_bgw!E1704-RS_wells_baseline_bgw!E1704</f>
        <v>0</v>
      </c>
      <c r="F1704">
        <f>RS_wells_scenario_1_bgw!F1704-RS_wells_baseline_bgw!F1704</f>
        <v>0</v>
      </c>
      <c r="G1704">
        <f>RS_wells_scenario_1_bgw!G1704-RS_wells_baseline_bgw!G1704</f>
        <v>0</v>
      </c>
      <c r="H1704" s="19">
        <f>RS_wells_scenario_1_bgw!H1704-RS_wells_baseline_bgw!H1704</f>
        <v>-543781.09180000424</v>
      </c>
      <c r="I1704">
        <f>RS_wells_scenario_1_bgw!I1704-RS_wells_baseline_bgw!I1704</f>
        <v>-6452060.5106999874</v>
      </c>
      <c r="J1704">
        <f>RS_wells_scenario_1_bgw!J1704-RS_wells_baseline_bgw!J1704</f>
        <v>692.30219999980181</v>
      </c>
      <c r="K1704">
        <f>RS_wells_scenario_1_bgw!K1704-RS_wells_baseline_bgw!K1704</f>
        <v>-83096.10000000149</v>
      </c>
      <c r="L1704">
        <f>RS_wells_scenario_1_bgw!L1704-RS_wells_baseline_bgw!L1704</f>
        <v>0</v>
      </c>
      <c r="M1704">
        <f>RS_wells_scenario_1_bgw!M1704-RS_wells_baseline_bgw!M1704</f>
        <v>0</v>
      </c>
      <c r="N1704">
        <f>RS_wells_scenario_1_bgw!N1704-RS_wells_baseline_bgw!N1704</f>
        <v>5928397.368900001</v>
      </c>
      <c r="O1704">
        <v>10.145833333333334</v>
      </c>
      <c r="P1704">
        <f t="shared" si="253"/>
        <v>1987</v>
      </c>
      <c r="Q1704" s="2">
        <f t="shared" si="254"/>
        <v>31858.354166664925</v>
      </c>
      <c r="R1704">
        <f t="shared" si="255"/>
        <v>-148.27442063459347</v>
      </c>
      <c r="S1704">
        <f>I1704*$O1704/ref!$B$3</f>
        <v>-1502.7899586350695</v>
      </c>
      <c r="T1704">
        <f>K1704*$O1704/ref!$B$3</f>
        <v>-19.354434831267564</v>
      </c>
      <c r="U1704">
        <f>L1704*$O1704/ref!$B$3</f>
        <v>0</v>
      </c>
      <c r="V1704">
        <f>N1704*$O1704/ref!$B$3</f>
        <v>1380.8202855516818</v>
      </c>
      <c r="W1704">
        <f t="shared" si="256"/>
        <v>3</v>
      </c>
      <c r="X1704" t="str">
        <f t="shared" si="257"/>
        <v>3 1987</v>
      </c>
      <c r="AB1704" s="1"/>
    </row>
    <row r="1705" spans="1:28" x14ac:dyDescent="0.3">
      <c r="A1705">
        <v>568</v>
      </c>
      <c r="B1705">
        <v>3</v>
      </c>
      <c r="C1705">
        <f>RS_wells_scenario_1_bgw!C1705-RS_wells_baseline_bgw!C1705</f>
        <v>-42276.454199999571</v>
      </c>
      <c r="D1705">
        <f>RS_wells_scenario_1_bgw!D1705-RS_wells_baseline_bgw!D1705</f>
        <v>-101.56280000001425</v>
      </c>
      <c r="E1705">
        <f>RS_wells_scenario_1_bgw!E1705-RS_wells_baseline_bgw!E1705</f>
        <v>0</v>
      </c>
      <c r="F1705">
        <f>RS_wells_scenario_1_bgw!F1705-RS_wells_baseline_bgw!F1705</f>
        <v>0</v>
      </c>
      <c r="G1705">
        <f>RS_wells_scenario_1_bgw!G1705-RS_wells_baseline_bgw!G1705</f>
        <v>0</v>
      </c>
      <c r="H1705" s="19">
        <f>RS_wells_scenario_1_bgw!H1705-RS_wells_baseline_bgw!H1705</f>
        <v>-449244.2689999938</v>
      </c>
      <c r="I1705">
        <f>RS_wells_scenario_1_bgw!I1705-RS_wells_baseline_bgw!I1705</f>
        <v>-6556624.9024000168</v>
      </c>
      <c r="J1705">
        <f>RS_wells_scenario_1_bgw!J1705-RS_wells_baseline_bgw!J1705</f>
        <v>694.49139999970794</v>
      </c>
      <c r="K1705">
        <f>RS_wells_scenario_1_bgw!K1705-RS_wells_baseline_bgw!K1705</f>
        <v>-83096.10000000149</v>
      </c>
      <c r="L1705">
        <f>RS_wells_scenario_1_bgw!L1705-RS_wells_baseline_bgw!L1705</f>
        <v>0</v>
      </c>
      <c r="M1705">
        <f>RS_wells_scenario_1_bgw!M1705-RS_wells_baseline_bgw!M1705</f>
        <v>0</v>
      </c>
      <c r="N1705">
        <f>RS_wells_scenario_1_bgw!N1705-RS_wells_baseline_bgw!N1705</f>
        <v>6140067.2187000066</v>
      </c>
      <c r="O1705">
        <v>10.145833333333334</v>
      </c>
      <c r="P1705">
        <f t="shared" si="253"/>
        <v>1987</v>
      </c>
      <c r="Q1705" s="2">
        <f t="shared" si="254"/>
        <v>31868.499999998257</v>
      </c>
      <c r="R1705">
        <f t="shared" si="255"/>
        <v>-150.95788058877434</v>
      </c>
      <c r="S1705">
        <f>I1705*$O1705/ref!$B$3</f>
        <v>-1527.144708194066</v>
      </c>
      <c r="T1705">
        <f>K1705*$O1705/ref!$B$3</f>
        <v>-19.354434831267564</v>
      </c>
      <c r="U1705">
        <f>L1705*$O1705/ref!$B$3</f>
        <v>0</v>
      </c>
      <c r="V1705">
        <f>N1705*$O1705/ref!$B$3</f>
        <v>1430.1216404130812</v>
      </c>
      <c r="W1705">
        <f t="shared" si="256"/>
        <v>3</v>
      </c>
      <c r="X1705" t="str">
        <f t="shared" si="257"/>
        <v>3 1987</v>
      </c>
      <c r="AB1705" s="1"/>
    </row>
    <row r="1706" spans="1:28" x14ac:dyDescent="0.3">
      <c r="A1706">
        <v>569</v>
      </c>
      <c r="B1706">
        <v>1</v>
      </c>
      <c r="C1706">
        <f>RS_wells_scenario_1_bgw!C1706-RS_wells_baseline_bgw!C1706</f>
        <v>5048091.0850999951</v>
      </c>
      <c r="D1706">
        <f>RS_wells_scenario_1_bgw!D1706-RS_wells_baseline_bgw!D1706</f>
        <v>-101.88520000001881</v>
      </c>
      <c r="E1706">
        <f>RS_wells_scenario_1_bgw!E1706-RS_wells_baseline_bgw!E1706</f>
        <v>-644435.95999999717</v>
      </c>
      <c r="F1706">
        <f>RS_wells_scenario_1_bgw!F1706-RS_wells_baseline_bgw!F1706</f>
        <v>0</v>
      </c>
      <c r="G1706">
        <f>RS_wells_scenario_1_bgw!G1706-RS_wells_baseline_bgw!G1706</f>
        <v>0</v>
      </c>
      <c r="H1706" s="19">
        <f>RS_wells_scenario_1_bgw!H1706-RS_wells_baseline_bgw!H1706</f>
        <v>-31513.654399991035</v>
      </c>
      <c r="I1706">
        <f>RS_wells_scenario_1_bgw!I1706-RS_wells_baseline_bgw!I1706</f>
        <v>-1381910.8924999982</v>
      </c>
      <c r="J1706">
        <f>RS_wells_scenario_1_bgw!J1706-RS_wells_baseline_bgw!J1706</f>
        <v>695.8746999995783</v>
      </c>
      <c r="K1706">
        <f>RS_wells_scenario_1_bgw!K1706-RS_wells_baseline_bgw!K1706</f>
        <v>-4092208.6899999976</v>
      </c>
      <c r="L1706">
        <f>RS_wells_scenario_1_bgw!L1706-RS_wells_baseline_bgw!L1706</f>
        <v>4205985.1592999995</v>
      </c>
      <c r="M1706">
        <f>RS_wells_scenario_1_bgw!M1706-RS_wells_baseline_bgw!M1706</f>
        <v>0</v>
      </c>
      <c r="N1706">
        <f>RS_wells_scenario_1_bgw!N1706-RS_wells_baseline_bgw!N1706</f>
        <v>5638035.5130999982</v>
      </c>
      <c r="O1706">
        <v>10.145833333333334</v>
      </c>
      <c r="P1706">
        <f t="shared" si="253"/>
        <v>1987</v>
      </c>
      <c r="Q1706" s="2">
        <f t="shared" si="254"/>
        <v>31878.64583333159</v>
      </c>
      <c r="R1706">
        <f t="shared" si="255"/>
        <v>-129.88657886597915</v>
      </c>
      <c r="S1706">
        <f>I1706*$O1706/ref!$B$3</f>
        <v>-321.8695499729775</v>
      </c>
      <c r="T1706">
        <f>K1706*$O1706/ref!$B$3</f>
        <v>-953.14204164275282</v>
      </c>
      <c r="U1706">
        <f>L1706*$O1706/ref!$B$3</f>
        <v>979.64243408473942</v>
      </c>
      <c r="V1706">
        <f>N1706*$O1706/ref!$B$3</f>
        <v>1313.1902810681147</v>
      </c>
      <c r="W1706">
        <f t="shared" si="256"/>
        <v>4</v>
      </c>
      <c r="X1706" t="str">
        <f t="shared" si="257"/>
        <v>4 1987</v>
      </c>
      <c r="AB1706" s="1"/>
    </row>
    <row r="1707" spans="1:28" x14ac:dyDescent="0.3">
      <c r="A1707">
        <v>569</v>
      </c>
      <c r="B1707">
        <v>2</v>
      </c>
      <c r="C1707">
        <f>RS_wells_scenario_1_bgw!C1707-RS_wells_baseline_bgw!C1707</f>
        <v>4939439.0758999884</v>
      </c>
      <c r="D1707">
        <f>RS_wells_scenario_1_bgw!D1707-RS_wells_baseline_bgw!D1707</f>
        <v>-102.20159999997122</v>
      </c>
      <c r="E1707">
        <f>RS_wells_scenario_1_bgw!E1707-RS_wells_baseline_bgw!E1707</f>
        <v>-644435.95999999717</v>
      </c>
      <c r="F1707">
        <f>RS_wells_scenario_1_bgw!F1707-RS_wells_baseline_bgw!F1707</f>
        <v>0</v>
      </c>
      <c r="G1707">
        <f>RS_wells_scenario_1_bgw!G1707-RS_wells_baseline_bgw!G1707</f>
        <v>0</v>
      </c>
      <c r="H1707" s="19">
        <f>RS_wells_scenario_1_bgw!H1707-RS_wells_baseline_bgw!H1707</f>
        <v>-57063.306499987841</v>
      </c>
      <c r="I1707">
        <f>RS_wells_scenario_1_bgw!I1707-RS_wells_baseline_bgw!I1707</f>
        <v>-1108696.667399995</v>
      </c>
      <c r="J1707">
        <f>RS_wells_scenario_1_bgw!J1707-RS_wells_baseline_bgw!J1707</f>
        <v>697.37039999943227</v>
      </c>
      <c r="K1707">
        <f>RS_wells_scenario_1_bgw!K1707-RS_wells_baseline_bgw!K1707</f>
        <v>-4092208.6899999976</v>
      </c>
      <c r="L1707">
        <f>RS_wells_scenario_1_bgw!L1707-RS_wells_baseline_bgw!L1707</f>
        <v>4071668.0500999987</v>
      </c>
      <c r="M1707">
        <f>RS_wells_scenario_1_bgw!M1707-RS_wells_baseline_bgw!M1707</f>
        <v>0</v>
      </c>
      <c r="N1707">
        <f>RS_wells_scenario_1_bgw!N1707-RS_wells_baseline_bgw!N1707</f>
        <v>5333859.1081999987</v>
      </c>
      <c r="O1707">
        <v>10.145833333333334</v>
      </c>
      <c r="P1707">
        <f t="shared" si="253"/>
        <v>1987</v>
      </c>
      <c r="Q1707" s="2">
        <f t="shared" si="254"/>
        <v>31888.791666664922</v>
      </c>
      <c r="R1707">
        <f t="shared" si="255"/>
        <v>-123.50337719816693</v>
      </c>
      <c r="S1707">
        <f>I1707*$O1707/ref!$B$3</f>
        <v>-258.23350791236112</v>
      </c>
      <c r="T1707">
        <f>K1707*$O1707/ref!$B$3</f>
        <v>-953.14204164275282</v>
      </c>
      <c r="U1707">
        <f>L1707*$O1707/ref!$B$3</f>
        <v>948.3577921251815</v>
      </c>
      <c r="V1707">
        <f>N1707*$O1707/ref!$B$3</f>
        <v>1242.3426431423129</v>
      </c>
      <c r="W1707">
        <f t="shared" si="256"/>
        <v>4</v>
      </c>
      <c r="X1707" t="str">
        <f t="shared" si="257"/>
        <v>4 1987</v>
      </c>
      <c r="AB1707" s="1"/>
    </row>
    <row r="1708" spans="1:28" x14ac:dyDescent="0.3">
      <c r="A1708">
        <v>569</v>
      </c>
      <c r="B1708">
        <v>3</v>
      </c>
      <c r="C1708">
        <f>RS_wells_scenario_1_bgw!C1708-RS_wells_baseline_bgw!C1708</f>
        <v>4799432.2136000097</v>
      </c>
      <c r="D1708">
        <f>RS_wells_scenario_1_bgw!D1708-RS_wells_baseline_bgw!D1708</f>
        <v>-102.51119999994989</v>
      </c>
      <c r="E1708">
        <f>RS_wells_scenario_1_bgw!E1708-RS_wells_baseline_bgw!E1708</f>
        <v>-644435.95999999717</v>
      </c>
      <c r="F1708">
        <f>RS_wells_scenario_1_bgw!F1708-RS_wells_baseline_bgw!F1708</f>
        <v>0</v>
      </c>
      <c r="G1708">
        <f>RS_wells_scenario_1_bgw!G1708-RS_wells_baseline_bgw!G1708</f>
        <v>0</v>
      </c>
      <c r="H1708" s="19">
        <f>RS_wells_scenario_1_bgw!H1708-RS_wells_baseline_bgw!H1708</f>
        <v>-82155.06819999218</v>
      </c>
      <c r="I1708">
        <f>RS_wells_scenario_1_bgw!I1708-RS_wells_baseline_bgw!I1708</f>
        <v>-910540.34720000625</v>
      </c>
      <c r="J1708">
        <f>RS_wells_scenario_1_bgw!J1708-RS_wells_baseline_bgw!J1708</f>
        <v>698.95519999973476</v>
      </c>
      <c r="K1708">
        <f>RS_wells_scenario_1_bgw!K1708-RS_wells_baseline_bgw!K1708</f>
        <v>-4092208.6899999976</v>
      </c>
      <c r="L1708">
        <f>RS_wells_scenario_1_bgw!L1708-RS_wells_baseline_bgw!L1708</f>
        <v>3943893.6009999961</v>
      </c>
      <c r="M1708">
        <f>RS_wells_scenario_1_bgw!M1708-RS_wells_baseline_bgw!M1708</f>
        <v>0</v>
      </c>
      <c r="N1708">
        <f>RS_wells_scenario_1_bgw!N1708-RS_wells_baseline_bgw!N1708</f>
        <v>5131656.9439999908</v>
      </c>
      <c r="O1708">
        <v>10.145833333333334</v>
      </c>
      <c r="P1708">
        <f t="shared" si="253"/>
        <v>1987</v>
      </c>
      <c r="Q1708" s="2">
        <f t="shared" si="254"/>
        <v>31898.937499998254</v>
      </c>
      <c r="R1708">
        <f t="shared" si="255"/>
        <v>-119.44586511340167</v>
      </c>
      <c r="S1708">
        <f>I1708*$O1708/ref!$B$3</f>
        <v>-212.0796741498331</v>
      </c>
      <c r="T1708">
        <f>K1708*$O1708/ref!$B$3</f>
        <v>-953.14204164275282</v>
      </c>
      <c r="U1708">
        <f>L1708*$O1708/ref!$B$3</f>
        <v>918.59704224393477</v>
      </c>
      <c r="V1708">
        <f>N1708*$O1708/ref!$B$3</f>
        <v>1195.2464664294439</v>
      </c>
      <c r="W1708">
        <f t="shared" si="256"/>
        <v>4</v>
      </c>
      <c r="X1708" t="str">
        <f t="shared" si="257"/>
        <v>4 1987</v>
      </c>
      <c r="AB1708" s="1"/>
    </row>
    <row r="1709" spans="1:28" x14ac:dyDescent="0.3">
      <c r="A1709">
        <v>570</v>
      </c>
      <c r="B1709">
        <v>1</v>
      </c>
      <c r="C1709">
        <f>RS_wells_scenario_1_bgw!C1709-RS_wells_baseline_bgw!C1709</f>
        <v>-112145.98840000108</v>
      </c>
      <c r="D1709">
        <f>RS_wells_scenario_1_bgw!D1709-RS_wells_baseline_bgw!D1709</f>
        <v>-102.82139999995707</v>
      </c>
      <c r="E1709">
        <f>RS_wells_scenario_1_bgw!E1709-RS_wells_baseline_bgw!E1709</f>
        <v>-1010661.629999999</v>
      </c>
      <c r="F1709">
        <f>RS_wells_scenario_1_bgw!F1709-RS_wells_baseline_bgw!F1709</f>
        <v>0</v>
      </c>
      <c r="G1709">
        <f>RS_wells_scenario_1_bgw!G1709-RS_wells_baseline_bgw!G1709</f>
        <v>0</v>
      </c>
      <c r="H1709" s="19">
        <f>RS_wells_scenario_1_bgw!H1709-RS_wells_baseline_bgw!H1709</f>
        <v>-371806.77339999378</v>
      </c>
      <c r="I1709">
        <f>RS_wells_scenario_1_bgw!I1709-RS_wells_baseline_bgw!I1709</f>
        <v>-2017490.1168000102</v>
      </c>
      <c r="J1709">
        <f>RS_wells_scenario_1_bgw!J1709-RS_wells_baseline_bgw!J1709</f>
        <v>701.25719999987632</v>
      </c>
      <c r="K1709">
        <f>RS_wells_scenario_1_bgw!K1709-RS_wells_baseline_bgw!K1709</f>
        <v>-6370540.3900000006</v>
      </c>
      <c r="L1709">
        <f>RS_wells_scenario_1_bgw!L1709-RS_wells_baseline_bgw!L1709</f>
        <v>1601830.3493999988</v>
      </c>
      <c r="M1709">
        <f>RS_wells_scenario_1_bgw!M1709-RS_wells_baseline_bgw!M1709</f>
        <v>0</v>
      </c>
      <c r="N1709">
        <f>RS_wells_scenario_1_bgw!N1709-RS_wells_baseline_bgw!N1709</f>
        <v>5266291.1039000005</v>
      </c>
      <c r="O1709">
        <v>10.145833333333334</v>
      </c>
      <c r="P1709">
        <f t="shared" si="253"/>
        <v>1987</v>
      </c>
      <c r="Q1709" s="2">
        <f t="shared" si="254"/>
        <v>31909.083333331586</v>
      </c>
      <c r="R1709">
        <f t="shared" si="255"/>
        <v>-129.16604529896895</v>
      </c>
      <c r="S1709">
        <f>I1709*$O1709/ref!$B$3</f>
        <v>-469.90630111800056</v>
      </c>
      <c r="T1709">
        <f>K1709*$O1709/ref!$B$3</f>
        <v>-1483.8025950461051</v>
      </c>
      <c r="U1709">
        <f>L1709*$O1709/ref!$B$3</f>
        <v>373.09237266500202</v>
      </c>
      <c r="V1709">
        <f>N1709*$O1709/ref!$B$3</f>
        <v>1226.604954659904</v>
      </c>
      <c r="W1709">
        <f t="shared" si="256"/>
        <v>5</v>
      </c>
      <c r="X1709" t="str">
        <f t="shared" si="257"/>
        <v>5 1987</v>
      </c>
      <c r="AB1709" s="1"/>
    </row>
    <row r="1710" spans="1:28" x14ac:dyDescent="0.3">
      <c r="A1710">
        <v>570</v>
      </c>
      <c r="B1710">
        <v>2</v>
      </c>
      <c r="C1710">
        <f>RS_wells_scenario_1_bgw!C1710-RS_wells_baseline_bgw!C1710</f>
        <v>-95711.181899998337</v>
      </c>
      <c r="D1710">
        <f>RS_wells_scenario_1_bgw!D1710-RS_wells_baseline_bgw!D1710</f>
        <v>-103.13040000002366</v>
      </c>
      <c r="E1710">
        <f>RS_wells_scenario_1_bgw!E1710-RS_wells_baseline_bgw!E1710</f>
        <v>-1010661.629999999</v>
      </c>
      <c r="F1710">
        <f>RS_wells_scenario_1_bgw!F1710-RS_wells_baseline_bgw!F1710</f>
        <v>0</v>
      </c>
      <c r="G1710">
        <f>RS_wells_scenario_1_bgw!G1710-RS_wells_baseline_bgw!G1710</f>
        <v>0</v>
      </c>
      <c r="H1710" s="19">
        <f>RS_wells_scenario_1_bgw!H1710-RS_wells_baseline_bgw!H1710</f>
        <v>-329217.98849999905</v>
      </c>
      <c r="I1710">
        <f>RS_wells_scenario_1_bgw!I1710-RS_wells_baseline_bgw!I1710</f>
        <v>-2032885.8105000257</v>
      </c>
      <c r="J1710">
        <f>RS_wells_scenario_1_bgw!J1710-RS_wells_baseline_bgw!J1710</f>
        <v>703.52430000063032</v>
      </c>
      <c r="K1710">
        <f>RS_wells_scenario_1_bgw!K1710-RS_wells_baseline_bgw!K1710</f>
        <v>-6370540.3900000006</v>
      </c>
      <c r="L1710">
        <f>RS_wells_scenario_1_bgw!L1710-RS_wells_baseline_bgw!L1710</f>
        <v>1614353.6556999981</v>
      </c>
      <c r="M1710">
        <f>RS_wells_scenario_1_bgw!M1710-RS_wells_baseline_bgw!M1710</f>
        <v>0</v>
      </c>
      <c r="N1710">
        <f>RS_wells_scenario_1_bgw!N1710-RS_wells_baseline_bgw!N1710</f>
        <v>5356696.3876999915</v>
      </c>
      <c r="O1710">
        <v>10.145833333333334</v>
      </c>
      <c r="P1710">
        <f t="shared" si="253"/>
        <v>1987</v>
      </c>
      <c r="Q1710" s="2">
        <f t="shared" si="254"/>
        <v>31919.229166664918</v>
      </c>
      <c r="R1710">
        <f t="shared" si="255"/>
        <v>-130.26149773654043</v>
      </c>
      <c r="S1710">
        <f>I1710*$O1710/ref!$B$3</f>
        <v>-473.49220888502094</v>
      </c>
      <c r="T1710">
        <f>K1710*$O1710/ref!$B$3</f>
        <v>-1483.8025950461051</v>
      </c>
      <c r="U1710">
        <f>L1710*$O1710/ref!$B$3</f>
        <v>376.00925463245096</v>
      </c>
      <c r="V1710">
        <f>N1710*$O1710/ref!$B$3</f>
        <v>1247.6618174213231</v>
      </c>
      <c r="W1710">
        <f t="shared" si="256"/>
        <v>5</v>
      </c>
      <c r="X1710" t="str">
        <f t="shared" si="257"/>
        <v>5 1987</v>
      </c>
      <c r="AB1710" s="1"/>
    </row>
    <row r="1711" spans="1:28" x14ac:dyDescent="0.3">
      <c r="A1711">
        <v>570</v>
      </c>
      <c r="B1711">
        <v>3</v>
      </c>
      <c r="C1711">
        <f>RS_wells_scenario_1_bgw!C1711-RS_wells_baseline_bgw!C1711</f>
        <v>-73492.152199998498</v>
      </c>
      <c r="D1711">
        <f>RS_wells_scenario_1_bgw!D1711-RS_wells_baseline_bgw!D1711</f>
        <v>-103.43969999998808</v>
      </c>
      <c r="E1711">
        <f>RS_wells_scenario_1_bgw!E1711-RS_wells_baseline_bgw!E1711</f>
        <v>-1010661.629999999</v>
      </c>
      <c r="F1711">
        <f>RS_wells_scenario_1_bgw!F1711-RS_wells_baseline_bgw!F1711</f>
        <v>0</v>
      </c>
      <c r="G1711">
        <f>RS_wells_scenario_1_bgw!G1711-RS_wells_baseline_bgw!G1711</f>
        <v>0</v>
      </c>
      <c r="H1711" s="19">
        <f>RS_wells_scenario_1_bgw!H1711-RS_wells_baseline_bgw!H1711</f>
        <v>-277341.90510000288</v>
      </c>
      <c r="I1711">
        <f>RS_wells_scenario_1_bgw!I1711-RS_wells_baseline_bgw!I1711</f>
        <v>-2053273.3406000137</v>
      </c>
      <c r="J1711">
        <f>RS_wells_scenario_1_bgw!J1711-RS_wells_baseline_bgw!J1711</f>
        <v>705.77089999988675</v>
      </c>
      <c r="K1711">
        <f>RS_wells_scenario_1_bgw!K1711-RS_wells_baseline_bgw!K1711</f>
        <v>-6370540.3900000006</v>
      </c>
      <c r="L1711">
        <f>RS_wells_scenario_1_bgw!L1711-RS_wells_baseline_bgw!L1711</f>
        <v>1625381.9804999977</v>
      </c>
      <c r="M1711">
        <f>RS_wells_scenario_1_bgw!M1711-RS_wells_baseline_bgw!M1711</f>
        <v>0</v>
      </c>
      <c r="N1711">
        <f>RS_wells_scenario_1_bgw!N1711-RS_wells_baseline_bgw!N1711</f>
        <v>5430119.860499993</v>
      </c>
      <c r="O1711">
        <v>10.145833333333334</v>
      </c>
      <c r="P1711">
        <f t="shared" si="253"/>
        <v>1987</v>
      </c>
      <c r="Q1711" s="2">
        <f t="shared" si="254"/>
        <v>31929.37499999825</v>
      </c>
      <c r="R1711">
        <f t="shared" si="255"/>
        <v>-130.75513781443289</v>
      </c>
      <c r="S1711">
        <f>I1711*$O1711/ref!$B$3</f>
        <v>-478.24079663692163</v>
      </c>
      <c r="T1711">
        <f>K1711*$O1711/ref!$B$3</f>
        <v>-1483.8025950461051</v>
      </c>
      <c r="U1711">
        <f>L1711*$O1711/ref!$B$3</f>
        <v>378.57793106419257</v>
      </c>
      <c r="V1711">
        <f>N1711*$O1711/ref!$B$3</f>
        <v>1264.7633398681401</v>
      </c>
      <c r="W1711">
        <f t="shared" si="256"/>
        <v>5</v>
      </c>
      <c r="X1711" t="str">
        <f t="shared" si="257"/>
        <v>5 1987</v>
      </c>
      <c r="AB1711" s="1"/>
    </row>
    <row r="1712" spans="1:28" x14ac:dyDescent="0.3">
      <c r="A1712">
        <v>571</v>
      </c>
      <c r="B1712">
        <v>1</v>
      </c>
      <c r="C1712">
        <f>RS_wells_scenario_1_bgw!C1712-RS_wells_baseline_bgw!C1712</f>
        <v>-559595.12219999731</v>
      </c>
      <c r="D1712">
        <f>RS_wells_scenario_1_bgw!D1712-RS_wells_baseline_bgw!D1712</f>
        <v>-103.74569999997038</v>
      </c>
      <c r="E1712">
        <f>RS_wells_scenario_1_bgw!E1712-RS_wells_baseline_bgw!E1712</f>
        <v>-2406823.049999997</v>
      </c>
      <c r="F1712">
        <f>RS_wells_scenario_1_bgw!F1712-RS_wells_baseline_bgw!F1712</f>
        <v>0</v>
      </c>
      <c r="G1712">
        <f>RS_wells_scenario_1_bgw!G1712-RS_wells_baseline_bgw!G1712</f>
        <v>0</v>
      </c>
      <c r="H1712" s="19">
        <f>RS_wells_scenario_1_bgw!H1712-RS_wells_baseline_bgw!H1712</f>
        <v>-227663.56630000472</v>
      </c>
      <c r="I1712">
        <f>RS_wells_scenario_1_bgw!I1712-RS_wells_baseline_bgw!I1712</f>
        <v>2733703.8086000085</v>
      </c>
      <c r="J1712">
        <f>RS_wells_scenario_1_bgw!J1712-RS_wells_baseline_bgw!J1712</f>
        <v>707.55629999935627</v>
      </c>
      <c r="K1712">
        <f>RS_wells_scenario_1_bgw!K1712-RS_wells_baseline_bgw!K1712</f>
        <v>-15056228.730000019</v>
      </c>
      <c r="L1712">
        <f>RS_wells_scenario_1_bgw!L1712-RS_wells_baseline_bgw!L1712</f>
        <v>3803156.4406999946</v>
      </c>
      <c r="M1712">
        <f>RS_wells_scenario_1_bgw!M1712-RS_wells_baseline_bgw!M1712</f>
        <v>0</v>
      </c>
      <c r="N1712">
        <f>RS_wells_scenario_1_bgw!N1712-RS_wells_baseline_bgw!N1712</f>
        <v>5327759.5117999911</v>
      </c>
      <c r="O1712">
        <v>10.145833333333334</v>
      </c>
      <c r="P1712">
        <f t="shared" si="253"/>
        <v>1987</v>
      </c>
      <c r="Q1712" s="2">
        <f t="shared" si="254"/>
        <v>31939.520833331582</v>
      </c>
      <c r="R1712">
        <f t="shared" si="255"/>
        <v>-127.27200637113393</v>
      </c>
      <c r="S1712">
        <f>I1712*$O1712/ref!$B$3</f>
        <v>636.72413279968441</v>
      </c>
      <c r="T1712">
        <f>K1712*$O1712/ref!$B$3</f>
        <v>-3506.8408476383197</v>
      </c>
      <c r="U1712">
        <f>L1712*$O1712/ref!$B$3</f>
        <v>885.81706583873654</v>
      </c>
      <c r="V1712">
        <f>N1712*$O1712/ref!$B$3</f>
        <v>1240.9219478146024</v>
      </c>
      <c r="W1712">
        <f t="shared" si="256"/>
        <v>6</v>
      </c>
      <c r="X1712" t="str">
        <f t="shared" si="257"/>
        <v>6 1987</v>
      </c>
      <c r="AB1712" s="1"/>
    </row>
    <row r="1713" spans="1:28" x14ac:dyDescent="0.3">
      <c r="A1713">
        <v>571</v>
      </c>
      <c r="B1713">
        <v>2</v>
      </c>
      <c r="C1713">
        <f>RS_wells_scenario_1_bgw!C1713-RS_wells_baseline_bgw!C1713</f>
        <v>-289299.6711999923</v>
      </c>
      <c r="D1713">
        <f>RS_wells_scenario_1_bgw!D1713-RS_wells_baseline_bgw!D1713</f>
        <v>-104.04930000001332</v>
      </c>
      <c r="E1713">
        <f>RS_wells_scenario_1_bgw!E1713-RS_wells_baseline_bgw!E1713</f>
        <v>-2406823.049999997</v>
      </c>
      <c r="F1713">
        <f>RS_wells_scenario_1_bgw!F1713-RS_wells_baseline_bgw!F1713</f>
        <v>0</v>
      </c>
      <c r="G1713">
        <f>RS_wells_scenario_1_bgw!G1713-RS_wells_baseline_bgw!G1713</f>
        <v>0</v>
      </c>
      <c r="H1713" s="19">
        <f>RS_wells_scenario_1_bgw!H1713-RS_wells_baseline_bgw!H1713</f>
        <v>-171723.32159999013</v>
      </c>
      <c r="I1713">
        <f>RS_wells_scenario_1_bgw!I1713-RS_wells_baseline_bgw!I1713</f>
        <v>3088622.8100999892</v>
      </c>
      <c r="J1713">
        <f>RS_wells_scenario_1_bgw!J1713-RS_wells_baseline_bgw!J1713</f>
        <v>709.40679999999702</v>
      </c>
      <c r="K1713">
        <f>RS_wells_scenario_1_bgw!K1713-RS_wells_baseline_bgw!K1713</f>
        <v>-15056228.730000019</v>
      </c>
      <c r="L1713">
        <f>RS_wells_scenario_1_bgw!L1713-RS_wells_baseline_bgw!L1713</f>
        <v>3766366.6203999966</v>
      </c>
      <c r="M1713">
        <f>RS_wells_scenario_1_bgw!M1713-RS_wells_baseline_bgw!M1713</f>
        <v>0</v>
      </c>
      <c r="N1713">
        <f>RS_wells_scenario_1_bgw!N1713-RS_wells_baseline_bgw!N1713</f>
        <v>5298827.3076000065</v>
      </c>
      <c r="O1713">
        <v>10.145833333333334</v>
      </c>
      <c r="P1713">
        <f t="shared" si="253"/>
        <v>1987</v>
      </c>
      <c r="Q1713" s="2">
        <f t="shared" si="254"/>
        <v>31949.666666664914</v>
      </c>
      <c r="R1713">
        <f t="shared" si="255"/>
        <v>-125.32762037113395</v>
      </c>
      <c r="S1713">
        <f>I1713*$O1713/ref!$B$3</f>
        <v>719.39054776873604</v>
      </c>
      <c r="T1713">
        <f>K1713*$O1713/ref!$B$3</f>
        <v>-3506.8408476383197</v>
      </c>
      <c r="U1713">
        <f>L1713*$O1713/ref!$B$3</f>
        <v>877.24811760349644</v>
      </c>
      <c r="V1713">
        <f>N1713*$O1713/ref!$B$3</f>
        <v>1234.1831663228895</v>
      </c>
      <c r="W1713">
        <f t="shared" si="256"/>
        <v>6</v>
      </c>
      <c r="X1713" t="str">
        <f t="shared" si="257"/>
        <v>6 1987</v>
      </c>
      <c r="AB1713" s="1"/>
    </row>
    <row r="1714" spans="1:28" x14ac:dyDescent="0.3">
      <c r="A1714">
        <v>571</v>
      </c>
      <c r="B1714">
        <v>3</v>
      </c>
      <c r="C1714">
        <f>RS_wells_scenario_1_bgw!C1714-RS_wells_baseline_bgw!C1714</f>
        <v>-185109.98380000144</v>
      </c>
      <c r="D1714">
        <f>RS_wells_scenario_1_bgw!D1714-RS_wells_baseline_bgw!D1714</f>
        <v>-104.35029999999097</v>
      </c>
      <c r="E1714">
        <f>RS_wells_scenario_1_bgw!E1714-RS_wells_baseline_bgw!E1714</f>
        <v>-2406823.049999997</v>
      </c>
      <c r="F1714">
        <f>RS_wells_scenario_1_bgw!F1714-RS_wells_baseline_bgw!F1714</f>
        <v>0</v>
      </c>
      <c r="G1714">
        <f>RS_wells_scenario_1_bgw!G1714-RS_wells_baseline_bgw!G1714</f>
        <v>0</v>
      </c>
      <c r="H1714" s="19">
        <f>RS_wells_scenario_1_bgw!H1714-RS_wells_baseline_bgw!H1714</f>
        <v>-134550.88120000064</v>
      </c>
      <c r="I1714">
        <f>RS_wells_scenario_1_bgw!I1714-RS_wells_baseline_bgw!I1714</f>
        <v>3278369.0099000037</v>
      </c>
      <c r="J1714">
        <f>RS_wells_scenario_1_bgw!J1714-RS_wells_baseline_bgw!J1714</f>
        <v>711.30819999985397</v>
      </c>
      <c r="K1714">
        <f>RS_wells_scenario_1_bgw!K1714-RS_wells_baseline_bgw!K1714</f>
        <v>-15056228.730000019</v>
      </c>
      <c r="L1714">
        <f>RS_wells_scenario_1_bgw!L1714-RS_wells_baseline_bgw!L1714</f>
        <v>3733469.7364000082</v>
      </c>
      <c r="M1714">
        <f>RS_wells_scenario_1_bgw!M1714-RS_wells_baseline_bgw!M1714</f>
        <v>0</v>
      </c>
      <c r="N1714">
        <f>RS_wells_scenario_1_bgw!N1714-RS_wells_baseline_bgw!N1714</f>
        <v>5289974.2861000001</v>
      </c>
      <c r="O1714">
        <v>10.145833333333334</v>
      </c>
      <c r="P1714">
        <f t="shared" si="253"/>
        <v>1987</v>
      </c>
      <c r="Q1714" s="2">
        <f t="shared" si="254"/>
        <v>31959.812499998246</v>
      </c>
      <c r="R1714">
        <f t="shared" si="255"/>
        <v>-124.27319970904928</v>
      </c>
      <c r="S1714">
        <f>I1714*$O1714/ref!$B$3</f>
        <v>763.58552753926665</v>
      </c>
      <c r="T1714">
        <f>K1714*$O1714/ref!$B$3</f>
        <v>-3506.8408476383197</v>
      </c>
      <c r="U1714">
        <f>L1714*$O1714/ref!$B$3</f>
        <v>869.58589762530801</v>
      </c>
      <c r="V1714">
        <f>N1714*$O1714/ref!$B$3</f>
        <v>1232.1211534524698</v>
      </c>
      <c r="W1714">
        <f t="shared" si="256"/>
        <v>6</v>
      </c>
      <c r="X1714" t="str">
        <f t="shared" si="257"/>
        <v>6 1987</v>
      </c>
      <c r="AB1714" s="1"/>
    </row>
    <row r="1715" spans="1:28" x14ac:dyDescent="0.3">
      <c r="A1715">
        <v>572</v>
      </c>
      <c r="B1715">
        <v>1</v>
      </c>
      <c r="C1715">
        <f>RS_wells_scenario_1_bgw!C1715-RS_wells_baseline_bgw!C1715</f>
        <v>-27297539.290200055</v>
      </c>
      <c r="D1715">
        <f>RS_wells_scenario_1_bgw!D1715-RS_wells_baseline_bgw!D1715</f>
        <v>-104.64529999997467</v>
      </c>
      <c r="E1715">
        <f>RS_wells_scenario_1_bgw!E1715-RS_wells_baseline_bgw!E1715</f>
        <v>-7397195.3599999994</v>
      </c>
      <c r="F1715">
        <f>RS_wells_scenario_1_bgw!F1715-RS_wells_baseline_bgw!F1715</f>
        <v>0</v>
      </c>
      <c r="G1715">
        <f>RS_wells_scenario_1_bgw!G1715-RS_wells_baseline_bgw!G1715</f>
        <v>0</v>
      </c>
      <c r="H1715" s="19">
        <f>RS_wells_scenario_1_bgw!H1715-RS_wells_baseline_bgw!H1715</f>
        <v>-217568.57910001278</v>
      </c>
      <c r="I1715">
        <f>RS_wells_scenario_1_bgw!I1715-RS_wells_baseline_bgw!I1715</f>
        <v>1191928.5021999925</v>
      </c>
      <c r="J1715">
        <f>RS_wells_scenario_1_bgw!J1715-RS_wells_baseline_bgw!J1715</f>
        <v>712.95479999948293</v>
      </c>
      <c r="K1715">
        <f>RS_wells_scenario_1_bgw!K1715-RS_wells_baseline_bgw!K1715</f>
        <v>-46101929.089999974</v>
      </c>
      <c r="L1715">
        <f>RS_wells_scenario_1_bgw!L1715-RS_wells_baseline_bgw!L1715</f>
        <v>4960959.8253000081</v>
      </c>
      <c r="M1715">
        <f>RS_wells_scenario_1_bgw!M1715-RS_wells_baseline_bgw!M1715</f>
        <v>0</v>
      </c>
      <c r="N1715">
        <f>RS_wells_scenario_1_bgw!N1715-RS_wells_baseline_bgw!N1715</f>
        <v>5038712.7052000016</v>
      </c>
      <c r="O1715">
        <v>10.145833333333334</v>
      </c>
      <c r="P1715">
        <f t="shared" si="253"/>
        <v>1987</v>
      </c>
      <c r="Q1715" s="2">
        <f t="shared" si="254"/>
        <v>31969.958333331579</v>
      </c>
      <c r="R1715">
        <f t="shared" si="255"/>
        <v>-120.41881521878612</v>
      </c>
      <c r="S1715">
        <f>I1715*$O1715/ref!$B$3</f>
        <v>277.6195575888604</v>
      </c>
      <c r="T1715">
        <f>K1715*$O1715/ref!$B$3</f>
        <v>-10737.890011301457</v>
      </c>
      <c r="U1715">
        <f>L1715*$O1715/ref!$B$3</f>
        <v>1155.4883278433501</v>
      </c>
      <c r="V1715">
        <f>N1715*$O1715/ref!$B$3</f>
        <v>1173.5982397040486</v>
      </c>
      <c r="W1715">
        <f t="shared" si="256"/>
        <v>7</v>
      </c>
      <c r="X1715" t="str">
        <f t="shared" si="257"/>
        <v>7 1987</v>
      </c>
      <c r="AB1715" s="1"/>
    </row>
    <row r="1716" spans="1:28" x14ac:dyDescent="0.3">
      <c r="A1716">
        <v>572</v>
      </c>
      <c r="B1716">
        <v>2</v>
      </c>
      <c r="C1716">
        <f>RS_wells_scenario_1_bgw!C1716-RS_wells_baseline_bgw!C1716</f>
        <v>-27619961.86619997</v>
      </c>
      <c r="D1716">
        <f>RS_wells_scenario_1_bgw!D1716-RS_wells_baseline_bgw!D1716</f>
        <v>-104.93580000003567</v>
      </c>
      <c r="E1716">
        <f>RS_wells_scenario_1_bgw!E1716-RS_wells_baseline_bgw!E1716</f>
        <v>-7397195.3599999994</v>
      </c>
      <c r="F1716">
        <f>RS_wells_scenario_1_bgw!F1716-RS_wells_baseline_bgw!F1716</f>
        <v>0</v>
      </c>
      <c r="G1716">
        <f>RS_wells_scenario_1_bgw!G1716-RS_wells_baseline_bgw!G1716</f>
        <v>0</v>
      </c>
      <c r="H1716" s="19">
        <f>RS_wells_scenario_1_bgw!H1716-RS_wells_baseline_bgw!H1716</f>
        <v>-462467.68990001082</v>
      </c>
      <c r="I1716">
        <f>RS_wells_scenario_1_bgw!I1716-RS_wells_baseline_bgw!I1716</f>
        <v>943522.1977000013</v>
      </c>
      <c r="J1716">
        <f>RS_wells_scenario_1_bgw!J1716-RS_wells_baseline_bgw!J1716</f>
        <v>714.68030000012368</v>
      </c>
      <c r="K1716">
        <f>RS_wells_scenario_1_bgw!K1716-RS_wells_baseline_bgw!K1716</f>
        <v>-46101929.089999974</v>
      </c>
      <c r="L1716">
        <f>RS_wells_scenario_1_bgw!L1716-RS_wells_baseline_bgw!L1716</f>
        <v>4852915.384100005</v>
      </c>
      <c r="M1716">
        <f>RS_wells_scenario_1_bgw!M1716-RS_wells_baseline_bgw!M1716</f>
        <v>0</v>
      </c>
      <c r="N1716">
        <f>RS_wells_scenario_1_bgw!N1716-RS_wells_baseline_bgw!N1716</f>
        <v>4829870.2871999964</v>
      </c>
      <c r="O1716">
        <v>10.145833333333334</v>
      </c>
      <c r="P1716">
        <f t="shared" si="253"/>
        <v>1987</v>
      </c>
      <c r="Q1716" s="2">
        <f t="shared" si="254"/>
        <v>31980.104166664911</v>
      </c>
      <c r="R1716">
        <f t="shared" si="255"/>
        <v>-121.24485629095091</v>
      </c>
      <c r="S1716">
        <f>I1716*$O1716/ref!$B$3</f>
        <v>219.76168420947195</v>
      </c>
      <c r="T1716">
        <f>K1716*$O1716/ref!$B$3</f>
        <v>-10737.890011301457</v>
      </c>
      <c r="U1716">
        <f>L1716*$O1716/ref!$B$3</f>
        <v>1130.3230180865007</v>
      </c>
      <c r="V1716">
        <f>N1716*$O1716/ref!$B$3</f>
        <v>1124.9554397509173</v>
      </c>
      <c r="W1716">
        <f t="shared" si="256"/>
        <v>7</v>
      </c>
      <c r="X1716" t="str">
        <f t="shared" si="257"/>
        <v>7 1987</v>
      </c>
      <c r="AB1716" s="1"/>
    </row>
    <row r="1717" spans="1:28" x14ac:dyDescent="0.3">
      <c r="A1717">
        <v>572</v>
      </c>
      <c r="B1717">
        <v>3</v>
      </c>
      <c r="C1717">
        <f>RS_wells_scenario_1_bgw!C1717-RS_wells_baseline_bgw!C1717</f>
        <v>-27906931.643700004</v>
      </c>
      <c r="D1717">
        <f>RS_wells_scenario_1_bgw!D1717-RS_wells_baseline_bgw!D1717</f>
        <v>-105.44149999995716</v>
      </c>
      <c r="E1717">
        <f>RS_wells_scenario_1_bgw!E1717-RS_wells_baseline_bgw!E1717</f>
        <v>-7397195.3599999994</v>
      </c>
      <c r="F1717">
        <f>RS_wells_scenario_1_bgw!F1717-RS_wells_baseline_bgw!F1717</f>
        <v>0</v>
      </c>
      <c r="G1717">
        <f>RS_wells_scenario_1_bgw!G1717-RS_wells_baseline_bgw!G1717</f>
        <v>0</v>
      </c>
      <c r="H1717" s="19">
        <f>RS_wells_scenario_1_bgw!H1717-RS_wells_baseline_bgw!H1717</f>
        <v>-555385.65380001068</v>
      </c>
      <c r="I1717">
        <f>RS_wells_scenario_1_bgw!I1717-RS_wells_baseline_bgw!I1717</f>
        <v>751957.68560000509</v>
      </c>
      <c r="J1717">
        <f>RS_wells_scenario_1_bgw!J1717-RS_wells_baseline_bgw!J1717</f>
        <v>716.25</v>
      </c>
      <c r="K1717">
        <f>RS_wells_scenario_1_bgw!K1717-RS_wells_baseline_bgw!K1717</f>
        <v>-46101929.089999974</v>
      </c>
      <c r="L1717">
        <f>RS_wells_scenario_1_bgw!L1717-RS_wells_baseline_bgw!L1717</f>
        <v>4762742.5344000012</v>
      </c>
      <c r="M1717">
        <f>RS_wells_scenario_1_bgw!M1717-RS_wells_baseline_bgw!M1717</f>
        <v>0</v>
      </c>
      <c r="N1717">
        <f>RS_wells_scenario_1_bgw!N1717-RS_wells_baseline_bgw!N1717</f>
        <v>4696055.4060999975</v>
      </c>
      <c r="O1717">
        <v>10.145833333333334</v>
      </c>
      <c r="P1717">
        <f t="shared" si="253"/>
        <v>1987</v>
      </c>
      <c r="Q1717" s="2">
        <f t="shared" si="254"/>
        <v>31990.249999998243</v>
      </c>
      <c r="R1717">
        <f t="shared" si="255"/>
        <v>-120.30792806185586</v>
      </c>
      <c r="S1717">
        <f>I1717*$O1717/ref!$B$3</f>
        <v>175.14318989478232</v>
      </c>
      <c r="T1717">
        <f>K1717*$O1717/ref!$B$3</f>
        <v>-10737.890011301457</v>
      </c>
      <c r="U1717">
        <f>L1717*$O1717/ref!$B$3</f>
        <v>1109.320293011938</v>
      </c>
      <c r="V1717">
        <f>N1717*$O1717/ref!$B$3</f>
        <v>1093.7877748941589</v>
      </c>
      <c r="W1717">
        <f t="shared" si="256"/>
        <v>7</v>
      </c>
      <c r="X1717" t="str">
        <f t="shared" si="257"/>
        <v>7 1987</v>
      </c>
      <c r="AB1717" s="1"/>
    </row>
    <row r="1718" spans="1:28" x14ac:dyDescent="0.3">
      <c r="A1718">
        <v>573</v>
      </c>
      <c r="B1718">
        <v>1</v>
      </c>
      <c r="C1718">
        <f>RS_wells_scenario_1_bgw!C1718-RS_wells_baseline_bgw!C1718</f>
        <v>-27506223.907000005</v>
      </c>
      <c r="D1718">
        <f>RS_wells_scenario_1_bgw!D1718-RS_wells_baseline_bgw!D1718</f>
        <v>-105.7160000000149</v>
      </c>
      <c r="E1718">
        <f>RS_wells_scenario_1_bgw!E1718-RS_wells_baseline_bgw!E1718</f>
        <v>-8119196.25</v>
      </c>
      <c r="F1718">
        <f>RS_wells_scenario_1_bgw!F1718-RS_wells_baseline_bgw!F1718</f>
        <v>0</v>
      </c>
      <c r="G1718">
        <f>RS_wells_scenario_1_bgw!G1718-RS_wells_baseline_bgw!G1718</f>
        <v>0</v>
      </c>
      <c r="H1718" s="19">
        <f>RS_wells_scenario_1_bgw!H1718-RS_wells_baseline_bgw!H1718</f>
        <v>-576312.5637999922</v>
      </c>
      <c r="I1718">
        <f>RS_wells_scenario_1_bgw!I1718-RS_wells_baseline_bgw!I1718</f>
        <v>6416563.105399996</v>
      </c>
      <c r="J1718">
        <f>RS_wells_scenario_1_bgw!J1718-RS_wells_baseline_bgw!J1718</f>
        <v>718.40539999958128</v>
      </c>
      <c r="K1718">
        <f>RS_wells_scenario_1_bgw!K1718-RS_wells_baseline_bgw!K1718</f>
        <v>-50593580.060000002</v>
      </c>
      <c r="L1718">
        <f>RS_wells_scenario_1_bgw!L1718-RS_wells_baseline_bgw!L1718</f>
        <v>3020482.5771999955</v>
      </c>
      <c r="M1718">
        <f>RS_wells_scenario_1_bgw!M1718-RS_wells_baseline_bgw!M1718</f>
        <v>0</v>
      </c>
      <c r="N1718">
        <f>RS_wells_scenario_1_bgw!N1718-RS_wells_baseline_bgw!N1718</f>
        <v>4949085.2217999995</v>
      </c>
      <c r="O1718">
        <v>10.145833333333334</v>
      </c>
      <c r="P1718">
        <f t="shared" si="253"/>
        <v>1987</v>
      </c>
      <c r="Q1718" s="2">
        <f t="shared" si="254"/>
        <v>32000.395833331575</v>
      </c>
      <c r="R1718">
        <f t="shared" si="255"/>
        <v>-126.58414170904906</v>
      </c>
      <c r="S1718">
        <f>I1718*$O1718/ref!$B$3</f>
        <v>1494.5220348990847</v>
      </c>
      <c r="T1718">
        <f>K1718*$O1718/ref!$B$3</f>
        <v>-11784.068664495333</v>
      </c>
      <c r="U1718">
        <f>L1718*$O1718/ref!$B$3</f>
        <v>703.51957792718758</v>
      </c>
      <c r="V1718">
        <f>N1718*$O1718/ref!$B$3</f>
        <v>1152.7225393215297</v>
      </c>
      <c r="W1718">
        <f t="shared" si="256"/>
        <v>8</v>
      </c>
      <c r="X1718" t="str">
        <f t="shared" si="257"/>
        <v>8 1987</v>
      </c>
      <c r="AB1718" s="1"/>
    </row>
    <row r="1719" spans="1:28" x14ac:dyDescent="0.3">
      <c r="A1719">
        <v>573</v>
      </c>
      <c r="B1719">
        <v>2</v>
      </c>
      <c r="C1719">
        <f>RS_wells_scenario_1_bgw!C1719-RS_wells_baseline_bgw!C1719</f>
        <v>-27288912.713600039</v>
      </c>
      <c r="D1719">
        <f>RS_wells_scenario_1_bgw!D1719-RS_wells_baseline_bgw!D1719</f>
        <v>-105.79200000001583</v>
      </c>
      <c r="E1719">
        <f>RS_wells_scenario_1_bgw!E1719-RS_wells_baseline_bgw!E1719</f>
        <v>-8119196.25</v>
      </c>
      <c r="F1719">
        <f>RS_wells_scenario_1_bgw!F1719-RS_wells_baseline_bgw!F1719</f>
        <v>0</v>
      </c>
      <c r="G1719">
        <f>RS_wells_scenario_1_bgw!G1719-RS_wells_baseline_bgw!G1719</f>
        <v>0</v>
      </c>
      <c r="H1719" s="19">
        <f>RS_wells_scenario_1_bgw!H1719-RS_wells_baseline_bgw!H1719</f>
        <v>-564553.86729998887</v>
      </c>
      <c r="I1719">
        <f>RS_wells_scenario_1_bgw!I1719-RS_wells_baseline_bgw!I1719</f>
        <v>6467683.4570999742</v>
      </c>
      <c r="J1719">
        <f>RS_wells_scenario_1_bgw!J1719-RS_wells_baseline_bgw!J1719</f>
        <v>720.76829999964684</v>
      </c>
      <c r="K1719">
        <f>RS_wells_scenario_1_bgw!K1719-RS_wells_baseline_bgw!K1719</f>
        <v>-50593580.060000002</v>
      </c>
      <c r="L1719">
        <f>RS_wells_scenario_1_bgw!L1719-RS_wells_baseline_bgw!L1719</f>
        <v>3053405.0722999945</v>
      </c>
      <c r="M1719">
        <f>RS_wells_scenario_1_bgw!M1719-RS_wells_baseline_bgw!M1719</f>
        <v>0</v>
      </c>
      <c r="N1719">
        <f>RS_wells_scenario_1_bgw!N1719-RS_wells_baseline_bgw!N1719</f>
        <v>5092465.66080001</v>
      </c>
      <c r="O1719">
        <v>10.145833333333334</v>
      </c>
      <c r="P1719">
        <f t="shared" si="253"/>
        <v>1987</v>
      </c>
      <c r="Q1719" s="2">
        <f t="shared" si="254"/>
        <v>32010.541666664907</v>
      </c>
      <c r="R1719">
        <f t="shared" si="255"/>
        <v>-129.5995309988545</v>
      </c>
      <c r="S1719">
        <f>I1719*$O1719/ref!$B$3</f>
        <v>1506.428797256508</v>
      </c>
      <c r="T1719">
        <f>K1719*$O1719/ref!$B$3</f>
        <v>-11784.068664495333</v>
      </c>
      <c r="U1719">
        <f>L1719*$O1719/ref!$B$3</f>
        <v>711.18776314762079</v>
      </c>
      <c r="V1719">
        <f>N1719*$O1719/ref!$B$3</f>
        <v>1186.1181783792495</v>
      </c>
      <c r="W1719">
        <f t="shared" si="256"/>
        <v>8</v>
      </c>
      <c r="X1719" t="str">
        <f t="shared" si="257"/>
        <v>8 1987</v>
      </c>
      <c r="AB1719" s="1"/>
    </row>
    <row r="1720" spans="1:28" x14ac:dyDescent="0.3">
      <c r="A1720">
        <v>573</v>
      </c>
      <c r="B1720">
        <v>3</v>
      </c>
      <c r="C1720">
        <f>RS_wells_scenario_1_bgw!C1720-RS_wells_baseline_bgw!C1720</f>
        <v>-27131190.739099979</v>
      </c>
      <c r="D1720">
        <f>RS_wells_scenario_1_bgw!D1720-RS_wells_baseline_bgw!D1720</f>
        <v>-106.07529999996768</v>
      </c>
      <c r="E1720">
        <f>RS_wells_scenario_1_bgw!E1720-RS_wells_baseline_bgw!E1720</f>
        <v>-8119196.25</v>
      </c>
      <c r="F1720">
        <f>RS_wells_scenario_1_bgw!F1720-RS_wells_baseline_bgw!F1720</f>
        <v>0</v>
      </c>
      <c r="G1720">
        <f>RS_wells_scenario_1_bgw!G1720-RS_wells_baseline_bgw!G1720</f>
        <v>0</v>
      </c>
      <c r="H1720" s="19">
        <f>RS_wells_scenario_1_bgw!H1720-RS_wells_baseline_bgw!H1720</f>
        <v>-597836.80959999561</v>
      </c>
      <c r="I1720">
        <f>RS_wells_scenario_1_bgw!I1720-RS_wells_baseline_bgw!I1720</f>
        <v>6462787.0297999978</v>
      </c>
      <c r="J1720">
        <f>RS_wells_scenario_1_bgw!J1720-RS_wells_baseline_bgw!J1720</f>
        <v>722.93429999984801</v>
      </c>
      <c r="K1720">
        <f>RS_wells_scenario_1_bgw!K1720-RS_wells_baseline_bgw!K1720</f>
        <v>-50593580.060000002</v>
      </c>
      <c r="L1720">
        <f>RS_wells_scenario_1_bgw!L1720-RS_wells_baseline_bgw!L1720</f>
        <v>3083622.3469000012</v>
      </c>
      <c r="M1720">
        <f>RS_wells_scenario_1_bgw!M1720-RS_wells_baseline_bgw!M1720</f>
        <v>0</v>
      </c>
      <c r="N1720">
        <f>RS_wells_scenario_1_bgw!N1720-RS_wells_baseline_bgw!N1720</f>
        <v>5195437.627700001</v>
      </c>
      <c r="O1720">
        <v>10.145833333333334</v>
      </c>
      <c r="P1720">
        <f t="shared" si="253"/>
        <v>1987</v>
      </c>
      <c r="Q1720" s="2">
        <f t="shared" si="254"/>
        <v>32020.687499998239</v>
      </c>
      <c r="R1720">
        <f t="shared" si="255"/>
        <v>-132.72106385567002</v>
      </c>
      <c r="S1720">
        <f>I1720*$O1720/ref!$B$3</f>
        <v>1505.2883396046636</v>
      </c>
      <c r="T1720">
        <f>K1720*$O1720/ref!$B$3</f>
        <v>-11784.068664495333</v>
      </c>
      <c r="U1720">
        <f>L1720*$O1720/ref!$B$3</f>
        <v>718.22585846165282</v>
      </c>
      <c r="V1720">
        <f>N1720*$O1720/ref!$B$3</f>
        <v>1210.1020262711875</v>
      </c>
      <c r="W1720">
        <f t="shared" si="256"/>
        <v>8</v>
      </c>
      <c r="X1720" t="str">
        <f t="shared" si="257"/>
        <v>8 1987</v>
      </c>
      <c r="AB1720" s="1"/>
    </row>
    <row r="1721" spans="1:28" x14ac:dyDescent="0.3">
      <c r="A1721">
        <v>574</v>
      </c>
      <c r="B1721">
        <v>1</v>
      </c>
      <c r="C1721">
        <f>RS_wells_scenario_1_bgw!C1721-RS_wells_baseline_bgw!C1721</f>
        <v>-11824501.899300039</v>
      </c>
      <c r="D1721">
        <f>RS_wells_scenario_1_bgw!D1721-RS_wells_baseline_bgw!D1721</f>
        <v>-106.35710000002291</v>
      </c>
      <c r="E1721">
        <f>RS_wells_scenario_1_bgw!E1721-RS_wells_baseline_bgw!E1721</f>
        <v>-3644604.6499999985</v>
      </c>
      <c r="F1721">
        <f>RS_wells_scenario_1_bgw!F1721-RS_wells_baseline_bgw!F1721</f>
        <v>0</v>
      </c>
      <c r="G1721">
        <f>RS_wells_scenario_1_bgw!G1721-RS_wells_baseline_bgw!G1721</f>
        <v>0</v>
      </c>
      <c r="H1721" s="19">
        <f>RS_wells_scenario_1_bgw!H1721-RS_wells_baseline_bgw!H1721</f>
        <v>217425.24749999493</v>
      </c>
      <c r="I1721">
        <f>RS_wells_scenario_1_bgw!I1721-RS_wells_baseline_bgw!I1721</f>
        <v>-1569710.803199999</v>
      </c>
      <c r="J1721">
        <f>RS_wells_scenario_1_bgw!J1721-RS_wells_baseline_bgw!J1721</f>
        <v>725.10669999942183</v>
      </c>
      <c r="K1721">
        <f>RS_wells_scenario_1_bgw!K1721-RS_wells_baseline_bgw!K1721</f>
        <v>-22756613.960000008</v>
      </c>
      <c r="L1721">
        <f>RS_wells_scenario_1_bgw!L1721-RS_wells_baseline_bgw!L1721</f>
        <v>3983553.8629999906</v>
      </c>
      <c r="M1721">
        <f>RS_wells_scenario_1_bgw!M1721-RS_wells_baseline_bgw!M1721</f>
        <v>0</v>
      </c>
      <c r="N1721">
        <f>RS_wells_scenario_1_bgw!N1721-RS_wells_baseline_bgw!N1721</f>
        <v>5041880.5597999915</v>
      </c>
      <c r="O1721">
        <v>10.145833333333334</v>
      </c>
      <c r="P1721">
        <f t="shared" si="253"/>
        <v>1987</v>
      </c>
      <c r="Q1721" s="2">
        <f t="shared" si="254"/>
        <v>32030.833333331571</v>
      </c>
      <c r="R1721">
        <f t="shared" si="255"/>
        <v>-110.52589489805261</v>
      </c>
      <c r="S1721">
        <f>I1721*$O1721/ref!$B$3</f>
        <v>-365.61120731864077</v>
      </c>
      <c r="T1721">
        <f>K1721*$O1721/ref!$B$3</f>
        <v>-5300.3859611838097</v>
      </c>
      <c r="U1721">
        <f>L1721*$O1721/ref!$B$3</f>
        <v>927.83456309352778</v>
      </c>
      <c r="V1721">
        <f>N1721*$O1721/ref!$B$3</f>
        <v>1174.3360846258972</v>
      </c>
      <c r="W1721">
        <f t="shared" si="256"/>
        <v>9</v>
      </c>
      <c r="X1721" t="str">
        <f t="shared" si="257"/>
        <v>9 1987</v>
      </c>
      <c r="AB1721" s="1"/>
    </row>
    <row r="1722" spans="1:28" x14ac:dyDescent="0.3">
      <c r="A1722">
        <v>574</v>
      </c>
      <c r="B1722">
        <v>2</v>
      </c>
      <c r="C1722">
        <f>RS_wells_scenario_1_bgw!C1722-RS_wells_baseline_bgw!C1722</f>
        <v>-10898389.837300003</v>
      </c>
      <c r="D1722">
        <f>RS_wells_scenario_1_bgw!D1722-RS_wells_baseline_bgw!D1722</f>
        <v>-106.79670000000624</v>
      </c>
      <c r="E1722">
        <f>RS_wells_scenario_1_bgw!E1722-RS_wells_baseline_bgw!E1722</f>
        <v>-3644604.6499999985</v>
      </c>
      <c r="F1722">
        <f>RS_wells_scenario_1_bgw!F1722-RS_wells_baseline_bgw!F1722</f>
        <v>0</v>
      </c>
      <c r="G1722">
        <f>RS_wells_scenario_1_bgw!G1722-RS_wells_baseline_bgw!G1722</f>
        <v>0</v>
      </c>
      <c r="H1722" s="19">
        <f>RS_wells_scenario_1_bgw!H1722-RS_wells_baseline_bgw!H1722</f>
        <v>160517.34809999913</v>
      </c>
      <c r="I1722">
        <f>RS_wells_scenario_1_bgw!I1722-RS_wells_baseline_bgw!I1722</f>
        <v>-448628.42210000008</v>
      </c>
      <c r="J1722">
        <f>RS_wells_scenario_1_bgw!J1722-RS_wells_baseline_bgw!J1722</f>
        <v>727.11920000053942</v>
      </c>
      <c r="K1722">
        <f>RS_wells_scenario_1_bgw!K1722-RS_wells_baseline_bgw!K1722</f>
        <v>-22756613.960000008</v>
      </c>
      <c r="L1722">
        <f>RS_wells_scenario_1_bgw!L1722-RS_wells_baseline_bgw!L1722</f>
        <v>3927396.22739999</v>
      </c>
      <c r="M1722">
        <f>RS_wells_scenario_1_bgw!M1722-RS_wells_baseline_bgw!M1722</f>
        <v>0</v>
      </c>
      <c r="N1722">
        <f>RS_wells_scenario_1_bgw!N1722-RS_wells_baseline_bgw!N1722</f>
        <v>4911149.7840999961</v>
      </c>
      <c r="O1722">
        <v>10.145833333333334</v>
      </c>
      <c r="P1722">
        <f t="shared" si="253"/>
        <v>1987</v>
      </c>
      <c r="Q1722" s="2">
        <f t="shared" si="254"/>
        <v>32040.979166664903</v>
      </c>
      <c r="R1722">
        <f t="shared" si="255"/>
        <v>-108.83464916380291</v>
      </c>
      <c r="S1722">
        <f>I1722*$O1722/ref!$B$3</f>
        <v>-104.49286499593475</v>
      </c>
      <c r="T1722">
        <f>K1722*$O1722/ref!$B$3</f>
        <v>-5300.3859611838097</v>
      </c>
      <c r="U1722">
        <f>L1722*$O1722/ref!$B$3</f>
        <v>914.75453528839307</v>
      </c>
      <c r="V1722">
        <f>N1722*$O1722/ref!$B$3</f>
        <v>1143.8867581385341</v>
      </c>
      <c r="W1722">
        <f t="shared" si="256"/>
        <v>9</v>
      </c>
      <c r="X1722" t="str">
        <f t="shared" si="257"/>
        <v>9 1987</v>
      </c>
      <c r="AB1722" s="1"/>
    </row>
    <row r="1723" spans="1:28" x14ac:dyDescent="0.3">
      <c r="A1723">
        <v>574</v>
      </c>
      <c r="B1723">
        <v>3</v>
      </c>
      <c r="C1723">
        <f>RS_wells_scenario_1_bgw!C1723-RS_wells_baseline_bgw!C1723</f>
        <v>-10535742.783799976</v>
      </c>
      <c r="D1723">
        <f>RS_wells_scenario_1_bgw!D1723-RS_wells_baseline_bgw!D1723</f>
        <v>-107.06969999999274</v>
      </c>
      <c r="E1723">
        <f>RS_wells_scenario_1_bgw!E1723-RS_wells_baseline_bgw!E1723</f>
        <v>-3644604.6499999985</v>
      </c>
      <c r="F1723">
        <f>RS_wells_scenario_1_bgw!F1723-RS_wells_baseline_bgw!F1723</f>
        <v>0</v>
      </c>
      <c r="G1723">
        <f>RS_wells_scenario_1_bgw!G1723-RS_wells_baseline_bgw!G1723</f>
        <v>0</v>
      </c>
      <c r="H1723" s="19">
        <f>RS_wells_scenario_1_bgw!H1723-RS_wells_baseline_bgw!H1723</f>
        <v>152437.20540000498</v>
      </c>
      <c r="I1723">
        <f>RS_wells_scenario_1_bgw!I1723-RS_wells_baseline_bgw!I1723</f>
        <v>18509.813799999654</v>
      </c>
      <c r="J1723">
        <f>RS_wells_scenario_1_bgw!J1723-RS_wells_baseline_bgw!J1723</f>
        <v>729.30489999987185</v>
      </c>
      <c r="K1723">
        <f>RS_wells_scenario_1_bgw!K1723-RS_wells_baseline_bgw!K1723</f>
        <v>-22756613.960000008</v>
      </c>
      <c r="L1723">
        <f>RS_wells_scenario_1_bgw!L1723-RS_wells_baseline_bgw!L1723</f>
        <v>3877885.7399000078</v>
      </c>
      <c r="M1723">
        <f>RS_wells_scenario_1_bgw!M1723-RS_wells_baseline_bgw!M1723</f>
        <v>0</v>
      </c>
      <c r="N1723">
        <f>RS_wells_scenario_1_bgw!N1723-RS_wells_baseline_bgw!N1723</f>
        <v>4795313.8032000065</v>
      </c>
      <c r="O1723">
        <v>10.145833333333334</v>
      </c>
      <c r="P1723">
        <f t="shared" si="253"/>
        <v>1987</v>
      </c>
      <c r="Q1723" s="2">
        <f t="shared" si="254"/>
        <v>32051.124999998236</v>
      </c>
      <c r="R1723">
        <f t="shared" si="255"/>
        <v>-106.36601598625433</v>
      </c>
      <c r="S1723">
        <f>I1723*$O1723/ref!$B$3</f>
        <v>4.3112370488023375</v>
      </c>
      <c r="T1723">
        <f>K1723*$O1723/ref!$B$3</f>
        <v>-5300.3859611838097</v>
      </c>
      <c r="U1723">
        <f>L1723*$O1723/ref!$B$3</f>
        <v>903.2227365182622</v>
      </c>
      <c r="V1723">
        <f>N1723*$O1723/ref!$B$3</f>
        <v>1116.9066719077152</v>
      </c>
      <c r="W1723">
        <f t="shared" si="256"/>
        <v>9</v>
      </c>
      <c r="X1723" t="str">
        <f t="shared" si="257"/>
        <v>9 1987</v>
      </c>
      <c r="AB1723" s="1"/>
    </row>
    <row r="1724" spans="1:28" x14ac:dyDescent="0.3">
      <c r="A1724">
        <v>575</v>
      </c>
      <c r="B1724">
        <v>1</v>
      </c>
      <c r="C1724">
        <f>RS_wells_scenario_1_bgw!C1724-RS_wells_baseline_bgw!C1724</f>
        <v>-2122526.3328000009</v>
      </c>
      <c r="D1724">
        <f>RS_wells_scenario_1_bgw!D1724-RS_wells_baseline_bgw!D1724</f>
        <v>-107.35070000000997</v>
      </c>
      <c r="E1724">
        <f>RS_wells_scenario_1_bgw!E1724-RS_wells_baseline_bgw!E1724</f>
        <v>0</v>
      </c>
      <c r="F1724">
        <f>RS_wells_scenario_1_bgw!F1724-RS_wells_baseline_bgw!F1724</f>
        <v>0</v>
      </c>
      <c r="G1724">
        <f>RS_wells_scenario_1_bgw!G1724-RS_wells_baseline_bgw!G1724</f>
        <v>0</v>
      </c>
      <c r="H1724" s="19">
        <f>RS_wells_scenario_1_bgw!H1724-RS_wells_baseline_bgw!H1724</f>
        <v>392390.5345999971</v>
      </c>
      <c r="I1724">
        <f>RS_wells_scenario_1_bgw!I1724-RS_wells_baseline_bgw!I1724</f>
        <v>-9185676.316200003</v>
      </c>
      <c r="J1724">
        <f>RS_wells_scenario_1_bgw!J1724-RS_wells_baseline_bgw!J1724</f>
        <v>731.56599999964237</v>
      </c>
      <c r="K1724">
        <f>RS_wells_scenario_1_bgw!K1724-RS_wells_baseline_bgw!K1724</f>
        <v>-83096.10000000149</v>
      </c>
      <c r="L1724">
        <f>RS_wells_scenario_1_bgw!L1724-RS_wells_baseline_bgw!L1724</f>
        <v>2621569.6552000046</v>
      </c>
      <c r="M1724">
        <f>RS_wells_scenario_1_bgw!M1724-RS_wells_baseline_bgw!M1724</f>
        <v>0</v>
      </c>
      <c r="N1724">
        <f>RS_wells_scenario_1_bgw!N1724-RS_wells_baseline_bgw!N1724</f>
        <v>4900333.0837000012</v>
      </c>
      <c r="O1724">
        <v>10.145833333333334</v>
      </c>
      <c r="P1724">
        <f t="shared" si="253"/>
        <v>1987</v>
      </c>
      <c r="Q1724" s="2">
        <f t="shared" si="254"/>
        <v>32061.270833331568</v>
      </c>
      <c r="R1724">
        <f t="shared" si="255"/>
        <v>-103.27474339289815</v>
      </c>
      <c r="S1724">
        <f>I1724*$O1724/ref!$B$3</f>
        <v>-2139.4935940797186</v>
      </c>
      <c r="T1724">
        <f>K1724*$O1724/ref!$B$3</f>
        <v>-19.354434831267564</v>
      </c>
      <c r="U1724">
        <f>L1724*$O1724/ref!$B$3</f>
        <v>610.60626247436596</v>
      </c>
      <c r="V1724">
        <f>N1724*$O1724/ref!$B$3</f>
        <v>1141.3673724756566</v>
      </c>
      <c r="W1724">
        <f t="shared" si="256"/>
        <v>10</v>
      </c>
      <c r="X1724" t="str">
        <f t="shared" si="257"/>
        <v>10 1987</v>
      </c>
      <c r="AB1724" s="1"/>
    </row>
    <row r="1725" spans="1:28" x14ac:dyDescent="0.3">
      <c r="A1725">
        <v>575</v>
      </c>
      <c r="B1725">
        <v>2</v>
      </c>
      <c r="C1725">
        <f>RS_wells_scenario_1_bgw!C1725-RS_wells_baseline_bgw!C1725</f>
        <v>805258.85160002112</v>
      </c>
      <c r="D1725">
        <f>RS_wells_scenario_1_bgw!D1725-RS_wells_baseline_bgw!D1725</f>
        <v>-107.63529999996535</v>
      </c>
      <c r="E1725">
        <f>RS_wells_scenario_1_bgw!E1725-RS_wells_baseline_bgw!E1725</f>
        <v>0</v>
      </c>
      <c r="F1725">
        <f>RS_wells_scenario_1_bgw!F1725-RS_wells_baseline_bgw!F1725</f>
        <v>0</v>
      </c>
      <c r="G1725">
        <f>RS_wells_scenario_1_bgw!G1725-RS_wells_baseline_bgw!G1725</f>
        <v>0</v>
      </c>
      <c r="H1725" s="19">
        <f>RS_wells_scenario_1_bgw!H1725-RS_wells_baseline_bgw!H1725</f>
        <v>458245.38979999721</v>
      </c>
      <c r="I1725">
        <f>RS_wells_scenario_1_bgw!I1725-RS_wells_baseline_bgw!I1725</f>
        <v>-6218848.2171999961</v>
      </c>
      <c r="J1725">
        <f>RS_wells_scenario_1_bgw!J1725-RS_wells_baseline_bgw!J1725</f>
        <v>733.83420000039041</v>
      </c>
      <c r="K1725">
        <f>RS_wells_scenario_1_bgw!K1725-RS_wells_baseline_bgw!K1725</f>
        <v>-83096.10000000149</v>
      </c>
      <c r="L1725">
        <f>RS_wells_scenario_1_bgw!L1725-RS_wells_baseline_bgw!L1725</f>
        <v>2599086.8388999999</v>
      </c>
      <c r="M1725">
        <f>RS_wells_scenario_1_bgw!M1725-RS_wells_baseline_bgw!M1725</f>
        <v>0</v>
      </c>
      <c r="N1725">
        <f>RS_wells_scenario_1_bgw!N1725-RS_wells_baseline_bgw!N1725</f>
        <v>4919883.5251000077</v>
      </c>
      <c r="O1725">
        <v>10.145833333333334</v>
      </c>
      <c r="P1725">
        <f t="shared" si="253"/>
        <v>1987</v>
      </c>
      <c r="Q1725" s="2">
        <f t="shared" si="254"/>
        <v>32071.4166666649</v>
      </c>
      <c r="R1725">
        <f t="shared" si="255"/>
        <v>-102.21393208018351</v>
      </c>
      <c r="S1725">
        <f>I1725*$O1725/ref!$B$3</f>
        <v>-1448.4710178376561</v>
      </c>
      <c r="T1725">
        <f>K1725*$O1725/ref!$B$3</f>
        <v>-19.354434831267564</v>
      </c>
      <c r="U1725">
        <f>L1725*$O1725/ref!$B$3</f>
        <v>605.36964844673059</v>
      </c>
      <c r="V1725">
        <f>N1725*$O1725/ref!$B$3</f>
        <v>1145.9209886381352</v>
      </c>
      <c r="W1725">
        <f t="shared" si="256"/>
        <v>10</v>
      </c>
      <c r="X1725" t="str">
        <f t="shared" si="257"/>
        <v>10 1987</v>
      </c>
      <c r="AB1725" s="1"/>
    </row>
    <row r="1726" spans="1:28" x14ac:dyDescent="0.3">
      <c r="A1726">
        <v>575</v>
      </c>
      <c r="B1726">
        <v>3</v>
      </c>
      <c r="C1726">
        <f>RS_wells_scenario_1_bgw!C1726-RS_wells_baseline_bgw!C1726</f>
        <v>2579383.7389999926</v>
      </c>
      <c r="D1726">
        <f>RS_wells_scenario_1_bgw!D1726-RS_wells_baseline_bgw!D1726</f>
        <v>-107.92389999999432</v>
      </c>
      <c r="E1726">
        <f>RS_wells_scenario_1_bgw!E1726-RS_wells_baseline_bgw!E1726</f>
        <v>0</v>
      </c>
      <c r="F1726">
        <f>RS_wells_scenario_1_bgw!F1726-RS_wells_baseline_bgw!F1726</f>
        <v>0</v>
      </c>
      <c r="G1726">
        <f>RS_wells_scenario_1_bgw!G1726-RS_wells_baseline_bgw!G1726</f>
        <v>0</v>
      </c>
      <c r="H1726" s="19">
        <f>RS_wells_scenario_1_bgw!H1726-RS_wells_baseline_bgw!H1726</f>
        <v>485575.00569999963</v>
      </c>
      <c r="I1726">
        <f>RS_wells_scenario_1_bgw!I1726-RS_wells_baseline_bgw!I1726</f>
        <v>-4329308.7050999999</v>
      </c>
      <c r="J1726">
        <f>RS_wells_scenario_1_bgw!J1726-RS_wells_baseline_bgw!J1726</f>
        <v>736.11040000058711</v>
      </c>
      <c r="K1726">
        <f>RS_wells_scenario_1_bgw!K1726-RS_wells_baseline_bgw!K1726</f>
        <v>-83096.10000000149</v>
      </c>
      <c r="L1726">
        <f>RS_wells_scenario_1_bgw!L1726-RS_wells_baseline_bgw!L1726</f>
        <v>2576661.2493000031</v>
      </c>
      <c r="M1726">
        <f>RS_wells_scenario_1_bgw!M1726-RS_wells_baseline_bgw!M1726</f>
        <v>0</v>
      </c>
      <c r="N1726">
        <f>RS_wells_scenario_1_bgw!N1726-RS_wells_baseline_bgw!N1726</f>
        <v>4899748.1309999973</v>
      </c>
      <c r="O1726">
        <v>10.145833333333334</v>
      </c>
      <c r="P1726">
        <f t="shared" si="253"/>
        <v>1987</v>
      </c>
      <c r="Q1726" s="2">
        <f t="shared" si="254"/>
        <v>32081.562499998232</v>
      </c>
      <c r="R1726">
        <f t="shared" si="255"/>
        <v>-101.12653208018322</v>
      </c>
      <c r="S1726">
        <f>I1726*$O1726/ref!$B$3</f>
        <v>-1008.366496108672</v>
      </c>
      <c r="T1726">
        <f>K1726*$O1726/ref!$B$3</f>
        <v>-19.354434831267564</v>
      </c>
      <c r="U1726">
        <f>L1726*$O1726/ref!$B$3</f>
        <v>600.14636344940959</v>
      </c>
      <c r="V1726">
        <f>N1726*$O1726/ref!$B$3</f>
        <v>1141.2311274664251</v>
      </c>
      <c r="W1726">
        <f t="shared" si="256"/>
        <v>10</v>
      </c>
      <c r="X1726" t="str">
        <f t="shared" si="257"/>
        <v>10 1987</v>
      </c>
      <c r="AB1726" s="1"/>
    </row>
    <row r="1727" spans="1:28" x14ac:dyDescent="0.3">
      <c r="A1727">
        <v>576</v>
      </c>
      <c r="B1727">
        <v>1</v>
      </c>
      <c r="C1727">
        <f>RS_wells_scenario_1_bgw!C1727-RS_wells_baseline_bgw!C1727</f>
        <v>3034241.8909999877</v>
      </c>
      <c r="D1727">
        <f>RS_wells_scenario_1_bgw!D1727-RS_wells_baseline_bgw!D1727</f>
        <v>-108.22000000003027</v>
      </c>
      <c r="E1727">
        <f>RS_wells_scenario_1_bgw!E1727-RS_wells_baseline_bgw!E1727</f>
        <v>0</v>
      </c>
      <c r="F1727">
        <f>RS_wells_scenario_1_bgw!F1727-RS_wells_baseline_bgw!F1727</f>
        <v>0</v>
      </c>
      <c r="G1727">
        <f>RS_wells_scenario_1_bgw!G1727-RS_wells_baseline_bgw!G1727</f>
        <v>0</v>
      </c>
      <c r="H1727" s="19">
        <f>RS_wells_scenario_1_bgw!H1727-RS_wells_baseline_bgw!H1727</f>
        <v>472680.11129999906</v>
      </c>
      <c r="I1727">
        <f>RS_wells_scenario_1_bgw!I1727-RS_wells_baseline_bgw!I1727</f>
        <v>-2551333.4406999946</v>
      </c>
      <c r="J1727">
        <f>RS_wells_scenario_1_bgw!J1727-RS_wells_baseline_bgw!J1727</f>
        <v>738.63019999954849</v>
      </c>
      <c r="K1727">
        <f>RS_wells_scenario_1_bgw!K1727-RS_wells_baseline_bgw!K1727</f>
        <v>-83096.10000000149</v>
      </c>
      <c r="L1727">
        <f>RS_wells_scenario_1_bgw!L1727-RS_wells_baseline_bgw!L1727</f>
        <v>1076369.811300002</v>
      </c>
      <c r="M1727">
        <f>RS_wells_scenario_1_bgw!M1727-RS_wells_baseline_bgw!M1727</f>
        <v>0</v>
      </c>
      <c r="N1727">
        <f>RS_wells_scenario_1_bgw!N1727-RS_wells_baseline_bgw!N1727</f>
        <v>5058066.2753999978</v>
      </c>
      <c r="O1727">
        <v>10.145833333333334</v>
      </c>
      <c r="P1727">
        <f t="shared" si="253"/>
        <v>1987</v>
      </c>
      <c r="Q1727" s="2">
        <f t="shared" si="254"/>
        <v>32091.708333331564</v>
      </c>
      <c r="R1727">
        <f t="shared" si="255"/>
        <v>-105.04893846735392</v>
      </c>
      <c r="S1727">
        <f>I1727*$O1727/ref!$B$3</f>
        <v>-594.24710438709894</v>
      </c>
      <c r="T1727">
        <f>K1727*$O1727/ref!$B$3</f>
        <v>-19.354434831267564</v>
      </c>
      <c r="U1727">
        <f>L1727*$O1727/ref!$B$3</f>
        <v>250.70405671444607</v>
      </c>
      <c r="V1727">
        <f>N1727*$O1727/ref!$B$3</f>
        <v>1178.1060013581837</v>
      </c>
      <c r="W1727">
        <f t="shared" si="256"/>
        <v>11</v>
      </c>
      <c r="X1727" t="str">
        <f t="shared" si="257"/>
        <v>11 1987</v>
      </c>
      <c r="AB1727" s="1"/>
    </row>
    <row r="1728" spans="1:28" x14ac:dyDescent="0.3">
      <c r="A1728">
        <v>576</v>
      </c>
      <c r="B1728">
        <v>2</v>
      </c>
      <c r="C1728">
        <f>RS_wells_scenario_1_bgw!C1728-RS_wells_baseline_bgw!C1728</f>
        <v>3764231.5296999961</v>
      </c>
      <c r="D1728">
        <f>RS_wells_scenario_1_bgw!D1728-RS_wells_baseline_bgw!D1728</f>
        <v>-108.41899999999441</v>
      </c>
      <c r="E1728">
        <f>RS_wells_scenario_1_bgw!E1728-RS_wells_baseline_bgw!E1728</f>
        <v>0</v>
      </c>
      <c r="F1728">
        <f>RS_wells_scenario_1_bgw!F1728-RS_wells_baseline_bgw!F1728</f>
        <v>0</v>
      </c>
      <c r="G1728">
        <f>RS_wells_scenario_1_bgw!G1728-RS_wells_baseline_bgw!G1728</f>
        <v>0</v>
      </c>
      <c r="H1728" s="19">
        <f>RS_wells_scenario_1_bgw!H1728-RS_wells_baseline_bgw!H1728</f>
        <v>556780.01110000163</v>
      </c>
      <c r="I1728">
        <f>RS_wells_scenario_1_bgw!I1728-RS_wells_baseline_bgw!I1728</f>
        <v>-1867561.1312000006</v>
      </c>
      <c r="J1728">
        <f>RS_wells_scenario_1_bgw!J1728-RS_wells_baseline_bgw!J1728</f>
        <v>741.22910000011325</v>
      </c>
      <c r="K1728">
        <f>RS_wells_scenario_1_bgw!K1728-RS_wells_baseline_bgw!K1728</f>
        <v>-83096.10000000149</v>
      </c>
      <c r="L1728">
        <f>RS_wells_scenario_1_bgw!L1728-RS_wells_baseline_bgw!L1728</f>
        <v>1083052.4486999996</v>
      </c>
      <c r="M1728">
        <f>RS_wells_scenario_1_bgw!M1728-RS_wells_baseline_bgw!M1728</f>
        <v>0</v>
      </c>
      <c r="N1728">
        <f>RS_wells_scenario_1_bgw!N1728-RS_wells_baseline_bgw!N1728</f>
        <v>5217483.6685000062</v>
      </c>
      <c r="O1728">
        <v>10.145833333333334</v>
      </c>
      <c r="P1728">
        <f t="shared" si="253"/>
        <v>1987</v>
      </c>
      <c r="Q1728" s="2">
        <f t="shared" si="254"/>
        <v>32101.854166664896</v>
      </c>
      <c r="R1728">
        <f t="shared" si="255"/>
        <v>-106.77442514089357</v>
      </c>
      <c r="S1728">
        <f>I1728*$O1728/ref!$B$3</f>
        <v>-434.98539892026344</v>
      </c>
      <c r="T1728">
        <f>K1728*$O1728/ref!$B$3</f>
        <v>-19.354434831267564</v>
      </c>
      <c r="U1728">
        <f>L1728*$O1728/ref!$B$3</f>
        <v>252.26055178532476</v>
      </c>
      <c r="V1728">
        <f>N1728*$O1728/ref!$B$3</f>
        <v>1215.2369081723978</v>
      </c>
      <c r="W1728">
        <f t="shared" si="256"/>
        <v>11</v>
      </c>
      <c r="X1728" t="str">
        <f t="shared" si="257"/>
        <v>11 1987</v>
      </c>
      <c r="AB1728" s="1"/>
    </row>
    <row r="1729" spans="1:28" x14ac:dyDescent="0.3">
      <c r="A1729">
        <v>576</v>
      </c>
      <c r="B1729">
        <v>3</v>
      </c>
      <c r="C1729">
        <f>RS_wells_scenario_1_bgw!C1729-RS_wells_baseline_bgw!C1729</f>
        <v>4165564.5518999994</v>
      </c>
      <c r="D1729">
        <f>RS_wells_scenario_1_bgw!D1729-RS_wells_baseline_bgw!D1729</f>
        <v>-108.73180000000866</v>
      </c>
      <c r="E1729">
        <f>RS_wells_scenario_1_bgw!E1729-RS_wells_baseline_bgw!E1729</f>
        <v>0</v>
      </c>
      <c r="F1729">
        <f>RS_wells_scenario_1_bgw!F1729-RS_wells_baseline_bgw!F1729</f>
        <v>0</v>
      </c>
      <c r="G1729">
        <f>RS_wells_scenario_1_bgw!G1729-RS_wells_baseline_bgw!G1729</f>
        <v>0</v>
      </c>
      <c r="H1729" s="19">
        <f>RS_wells_scenario_1_bgw!H1729-RS_wells_baseline_bgw!H1729</f>
        <v>497983.93909999728</v>
      </c>
      <c r="I1729">
        <f>RS_wells_scenario_1_bgw!I1729-RS_wells_baseline_bgw!I1729</f>
        <v>-1392942.5149000064</v>
      </c>
      <c r="J1729">
        <f>RS_wells_scenario_1_bgw!J1729-RS_wells_baseline_bgw!J1729</f>
        <v>743.70519999973476</v>
      </c>
      <c r="K1729">
        <f>RS_wells_scenario_1_bgw!K1729-RS_wells_baseline_bgw!K1729</f>
        <v>-83096.10000000149</v>
      </c>
      <c r="L1729">
        <f>RS_wells_scenario_1_bgw!L1729-RS_wells_baseline_bgw!L1729</f>
        <v>1088117.247299999</v>
      </c>
      <c r="M1729">
        <f>RS_wells_scenario_1_bgw!M1729-RS_wells_baseline_bgw!M1729</f>
        <v>0</v>
      </c>
      <c r="N1729">
        <f>RS_wells_scenario_1_bgw!N1729-RS_wells_baseline_bgw!N1729</f>
        <v>5184402.2203000039</v>
      </c>
      <c r="O1729">
        <v>10.145833333333334</v>
      </c>
      <c r="P1729">
        <f t="shared" si="253"/>
        <v>1987</v>
      </c>
      <c r="Q1729" s="2">
        <f t="shared" si="254"/>
        <v>32111.999999998228</v>
      </c>
      <c r="R1729">
        <f t="shared" si="255"/>
        <v>-107.36353450630027</v>
      </c>
      <c r="S1729">
        <f>I1729*$O1729/ref!$B$3</f>
        <v>-324.43899446945932</v>
      </c>
      <c r="T1729">
        <f>K1729*$O1729/ref!$B$3</f>
        <v>-19.354434831267564</v>
      </c>
      <c r="U1729">
        <f>L1729*$O1729/ref!$B$3</f>
        <v>253.44022585471166</v>
      </c>
      <c r="V1729">
        <f>N1729*$O1729/ref!$B$3</f>
        <v>1207.5317001865733</v>
      </c>
      <c r="W1729">
        <f t="shared" si="256"/>
        <v>11</v>
      </c>
      <c r="X1729" t="str">
        <f t="shared" si="257"/>
        <v>11 1987</v>
      </c>
      <c r="AB1729" s="1"/>
    </row>
    <row r="1730" spans="1:28" x14ac:dyDescent="0.3">
      <c r="A1730">
        <v>577</v>
      </c>
      <c r="B1730">
        <v>1</v>
      </c>
      <c r="C1730">
        <f>RS_wells_scenario_1_bgw!C1730-RS_wells_baseline_bgw!C1730</f>
        <v>4279475.6915000081</v>
      </c>
      <c r="D1730">
        <f>RS_wells_scenario_1_bgw!D1730-RS_wells_baseline_bgw!D1730</f>
        <v>-109.05139999999665</v>
      </c>
      <c r="E1730">
        <f>RS_wells_scenario_1_bgw!E1730-RS_wells_baseline_bgw!E1730</f>
        <v>0</v>
      </c>
      <c r="F1730">
        <f>RS_wells_scenario_1_bgw!F1730-RS_wells_baseline_bgw!F1730</f>
        <v>0</v>
      </c>
      <c r="G1730">
        <f>RS_wells_scenario_1_bgw!G1730-RS_wells_baseline_bgw!G1730</f>
        <v>0</v>
      </c>
      <c r="H1730" s="19">
        <f>RS_wells_scenario_1_bgw!H1730-RS_wells_baseline_bgw!H1730</f>
        <v>513900.77610000223</v>
      </c>
      <c r="I1730">
        <f>RS_wells_scenario_1_bgw!I1730-RS_wells_baseline_bgw!I1730</f>
        <v>-888262.19869999588</v>
      </c>
      <c r="J1730">
        <f>RS_wells_scenario_1_bgw!J1730-RS_wells_baseline_bgw!J1730</f>
        <v>746.35550000052899</v>
      </c>
      <c r="K1730">
        <f>RS_wells_scenario_1_bgw!K1730-RS_wells_baseline_bgw!K1730</f>
        <v>-83096.10000000149</v>
      </c>
      <c r="L1730">
        <f>RS_wells_scenario_1_bgw!L1730-RS_wells_baseline_bgw!L1730</f>
        <v>283411.98669999931</v>
      </c>
      <c r="M1730">
        <f>RS_wells_scenario_1_bgw!M1730-RS_wells_baseline_bgw!M1730</f>
        <v>0</v>
      </c>
      <c r="N1730">
        <f>RS_wells_scenario_1_bgw!N1730-RS_wells_baseline_bgw!N1730</f>
        <v>5318145.1684999913</v>
      </c>
      <c r="O1730">
        <v>10.145833333333334</v>
      </c>
      <c r="P1730">
        <f t="shared" si="253"/>
        <v>1987</v>
      </c>
      <c r="Q1730" s="2">
        <f t="shared" si="254"/>
        <v>32122.14583333156</v>
      </c>
      <c r="R1730">
        <f t="shared" si="255"/>
        <v>-110.06287267812117</v>
      </c>
      <c r="S1730">
        <f>I1730*$O1730/ref!$B$3</f>
        <v>-206.89073058563764</v>
      </c>
      <c r="T1730">
        <f>K1730*$O1730/ref!$B$3</f>
        <v>-19.354434831267564</v>
      </c>
      <c r="U1730">
        <f>L1730*$O1730/ref!$B$3</f>
        <v>66.011266798142259</v>
      </c>
      <c r="V1730">
        <f>N1730*$O1730/ref!$B$3</f>
        <v>1238.68261069956</v>
      </c>
      <c r="W1730">
        <f t="shared" si="256"/>
        <v>12</v>
      </c>
      <c r="X1730" t="str">
        <f t="shared" si="257"/>
        <v>12 1987</v>
      </c>
      <c r="AB1730" s="1"/>
    </row>
    <row r="1731" spans="1:28" x14ac:dyDescent="0.3">
      <c r="A1731">
        <v>577</v>
      </c>
      <c r="B1731">
        <v>2</v>
      </c>
      <c r="C1731">
        <f>RS_wells_scenario_1_bgw!C1731-RS_wells_baseline_bgw!C1731</f>
        <v>4297832.8834999949</v>
      </c>
      <c r="D1731">
        <f>RS_wells_scenario_1_bgw!D1731-RS_wells_baseline_bgw!D1731</f>
        <v>-109.37760000000708</v>
      </c>
      <c r="E1731">
        <f>RS_wells_scenario_1_bgw!E1731-RS_wells_baseline_bgw!E1731</f>
        <v>0</v>
      </c>
      <c r="F1731">
        <f>RS_wells_scenario_1_bgw!F1731-RS_wells_baseline_bgw!F1731</f>
        <v>0</v>
      </c>
      <c r="G1731">
        <f>RS_wells_scenario_1_bgw!G1731-RS_wells_baseline_bgw!G1731</f>
        <v>0</v>
      </c>
      <c r="H1731" s="19">
        <f>RS_wells_scenario_1_bgw!H1731-RS_wells_baseline_bgw!H1731</f>
        <v>482794.68460000306</v>
      </c>
      <c r="I1731">
        <f>RS_wells_scenario_1_bgw!I1731-RS_wells_baseline_bgw!I1731</f>
        <v>-367575.90869998932</v>
      </c>
      <c r="J1731">
        <f>RS_wells_scenario_1_bgw!J1731-RS_wells_baseline_bgw!J1731</f>
        <v>748.97790000028908</v>
      </c>
      <c r="K1731">
        <f>RS_wells_scenario_1_bgw!K1731-RS_wells_baseline_bgw!K1731</f>
        <v>-83096.10000000149</v>
      </c>
      <c r="L1731">
        <f>RS_wells_scenario_1_bgw!L1731-RS_wells_baseline_bgw!L1731</f>
        <v>289019.45160000026</v>
      </c>
      <c r="M1731">
        <f>RS_wells_scenario_1_bgw!M1731-RS_wells_baseline_bgw!M1731</f>
        <v>0</v>
      </c>
      <c r="N1731">
        <f>RS_wells_scenario_1_bgw!N1731-RS_wells_baseline_bgw!N1731</f>
        <v>5272220.0240999907</v>
      </c>
      <c r="O1731">
        <v>10.145833333333334</v>
      </c>
      <c r="P1731">
        <f t="shared" ref="P1731:P1794" si="258">YEAR(Q1731)</f>
        <v>1987</v>
      </c>
      <c r="Q1731" s="2">
        <f t="shared" ref="Q1731:Q1794" si="259">Q1730+(O1731)</f>
        <v>32132.291666664893</v>
      </c>
      <c r="R1731">
        <f t="shared" ref="R1731:R1794" si="260">+(H1731-N1731)/43650</f>
        <v>-109.72337547537199</v>
      </c>
      <c r="S1731">
        <f>I1731*$O1731/ref!$B$3</f>
        <v>-85.614414761676812</v>
      </c>
      <c r="T1731">
        <f>K1731*$O1731/ref!$B$3</f>
        <v>-19.354434831267564</v>
      </c>
      <c r="U1731">
        <f>L1731*$O1731/ref!$B$3</f>
        <v>67.317336685606122</v>
      </c>
      <c r="V1731">
        <f>N1731*$O1731/ref!$B$3</f>
        <v>1227.9858967213306</v>
      </c>
      <c r="W1731">
        <f t="shared" si="256"/>
        <v>12</v>
      </c>
      <c r="X1731" t="str">
        <f t="shared" si="257"/>
        <v>12 1987</v>
      </c>
      <c r="AB1731" s="1"/>
    </row>
    <row r="1732" spans="1:28" x14ac:dyDescent="0.3">
      <c r="A1732">
        <v>577</v>
      </c>
      <c r="B1732">
        <v>3</v>
      </c>
      <c r="C1732">
        <f>RS_wells_scenario_1_bgw!C1732-RS_wells_baseline_bgw!C1732</f>
        <v>4445186.2643000036</v>
      </c>
      <c r="D1732">
        <f>RS_wells_scenario_1_bgw!D1732-RS_wells_baseline_bgw!D1732</f>
        <v>-109.7104999999865</v>
      </c>
      <c r="E1732">
        <f>RS_wells_scenario_1_bgw!E1732-RS_wells_baseline_bgw!E1732</f>
        <v>0</v>
      </c>
      <c r="F1732">
        <f>RS_wells_scenario_1_bgw!F1732-RS_wells_baseline_bgw!F1732</f>
        <v>0</v>
      </c>
      <c r="G1732">
        <f>RS_wells_scenario_1_bgw!G1732-RS_wells_baseline_bgw!G1732</f>
        <v>0</v>
      </c>
      <c r="H1732" s="19">
        <f>RS_wells_scenario_1_bgw!H1732-RS_wells_baseline_bgw!H1732</f>
        <v>141432.28809999675</v>
      </c>
      <c r="I1732">
        <f>RS_wells_scenario_1_bgw!I1732-RS_wells_baseline_bgw!I1732</f>
        <v>-954448.63629999757</v>
      </c>
      <c r="J1732">
        <f>RS_wells_scenario_1_bgw!J1732-RS_wells_baseline_bgw!J1732</f>
        <v>751.61309999972582</v>
      </c>
      <c r="K1732">
        <f>RS_wells_scenario_1_bgw!K1732-RS_wells_baseline_bgw!K1732</f>
        <v>-83096.10000000149</v>
      </c>
      <c r="L1732">
        <f>RS_wells_scenario_1_bgw!L1732-RS_wells_baseline_bgw!L1732</f>
        <v>291795.90930000041</v>
      </c>
      <c r="M1732">
        <f>RS_wells_scenario_1_bgw!M1732-RS_wells_baseline_bgw!M1732</f>
        <v>0</v>
      </c>
      <c r="N1732">
        <f>RS_wells_scenario_1_bgw!N1732-RS_wells_baseline_bgw!N1732</f>
        <v>5395362.6880999953</v>
      </c>
      <c r="O1732">
        <v>10.145833333333334</v>
      </c>
      <c r="P1732">
        <f t="shared" si="258"/>
        <v>1987</v>
      </c>
      <c r="Q1732" s="2">
        <f t="shared" si="259"/>
        <v>32142.437499998225</v>
      </c>
      <c r="R1732">
        <f t="shared" si="260"/>
        <v>-120.36495761741119</v>
      </c>
      <c r="S1732">
        <f>I1732*$O1732/ref!$B$3</f>
        <v>-222.30662968611247</v>
      </c>
      <c r="T1732">
        <f>K1732*$O1732/ref!$B$3</f>
        <v>-19.354434831267564</v>
      </c>
      <c r="U1732">
        <f>L1732*$O1732/ref!$B$3</f>
        <v>67.964018895919523</v>
      </c>
      <c r="V1732">
        <f>N1732*$O1732/ref!$B$3</f>
        <v>1256.6678284285554</v>
      </c>
      <c r="W1732">
        <f t="shared" si="256"/>
        <v>12</v>
      </c>
      <c r="X1732" t="str">
        <f t="shared" si="257"/>
        <v>12 1987</v>
      </c>
      <c r="AB1732" s="1"/>
    </row>
    <row r="1733" spans="1:28" x14ac:dyDescent="0.3">
      <c r="A1733">
        <v>578</v>
      </c>
      <c r="B1733">
        <v>1</v>
      </c>
      <c r="C1733">
        <f>RS_wells_scenario_1_bgw!C1733-RS_wells_baseline_bgw!C1733</f>
        <v>4776747.4174000025</v>
      </c>
      <c r="D1733">
        <f>RS_wells_scenario_1_bgw!D1733-RS_wells_baseline_bgw!D1733</f>
        <v>-110.04989999998361</v>
      </c>
      <c r="E1733">
        <f>RS_wells_scenario_1_bgw!E1733-RS_wells_baseline_bgw!E1733</f>
        <v>0</v>
      </c>
      <c r="F1733">
        <f>RS_wells_scenario_1_bgw!F1733-RS_wells_baseline_bgw!F1733</f>
        <v>0</v>
      </c>
      <c r="G1733">
        <f>RS_wells_scenario_1_bgw!G1733-RS_wells_baseline_bgw!G1733</f>
        <v>0</v>
      </c>
      <c r="H1733" s="19">
        <f>RS_wells_scenario_1_bgw!H1733-RS_wells_baseline_bgw!H1733</f>
        <v>-1223712.6140000001</v>
      </c>
      <c r="I1733">
        <f>RS_wells_scenario_1_bgw!I1733-RS_wells_baseline_bgw!I1733</f>
        <v>-2695147.6528000012</v>
      </c>
      <c r="J1733">
        <f>RS_wells_scenario_1_bgw!J1733-RS_wells_baseline_bgw!J1733</f>
        <v>754.23610000032932</v>
      </c>
      <c r="K1733">
        <f>RS_wells_scenario_1_bgw!K1733-RS_wells_baseline_bgw!K1733</f>
        <v>-83096.099999997765</v>
      </c>
      <c r="L1733">
        <f>RS_wells_scenario_1_bgw!L1733-RS_wells_baseline_bgw!L1733</f>
        <v>175985.89460000023</v>
      </c>
      <c r="M1733">
        <f>RS_wells_scenario_1_bgw!M1733-RS_wells_baseline_bgw!M1733</f>
        <v>0</v>
      </c>
      <c r="N1733">
        <f>RS_wells_scenario_1_bgw!N1733-RS_wells_baseline_bgw!N1733</f>
        <v>5404308.6506000012</v>
      </c>
      <c r="O1733">
        <v>10.145833333333334</v>
      </c>
      <c r="P1733">
        <f t="shared" si="258"/>
        <v>1988</v>
      </c>
      <c r="Q1733" s="2">
        <f t="shared" si="259"/>
        <v>32152.583333331557</v>
      </c>
      <c r="R1733">
        <f t="shared" si="260"/>
        <v>-151.84470251088206</v>
      </c>
      <c r="S1733">
        <f>I1733*$O1733/ref!$B$3</f>
        <v>-627.74377626339174</v>
      </c>
      <c r="T1733">
        <f>K1733*$O1733/ref!$B$3</f>
        <v>-19.354434831266698</v>
      </c>
      <c r="U1733">
        <f>L1733*$O1733/ref!$B$3</f>
        <v>40.98998061591297</v>
      </c>
      <c r="V1733">
        <f>N1733*$O1733/ref!$B$3</f>
        <v>1258.7514887713312</v>
      </c>
      <c r="W1733">
        <f t="shared" ref="W1733:W1796" si="261">MOD(A1733-2,12)+1</f>
        <v>1</v>
      </c>
      <c r="X1733" t="str">
        <f t="shared" ref="X1733:X1796" si="262">W1733&amp;" "&amp;P1733</f>
        <v>1 1988</v>
      </c>
      <c r="AB1733" s="1"/>
    </row>
    <row r="1734" spans="1:28" x14ac:dyDescent="0.3">
      <c r="A1734">
        <v>578</v>
      </c>
      <c r="B1734">
        <v>2</v>
      </c>
      <c r="C1734">
        <f>RS_wells_scenario_1_bgw!C1734-RS_wells_baseline_bgw!C1734</f>
        <v>4627758.252700001</v>
      </c>
      <c r="D1734">
        <f>RS_wells_scenario_1_bgw!D1734-RS_wells_baseline_bgw!D1734</f>
        <v>-110.39529999997467</v>
      </c>
      <c r="E1734">
        <f>RS_wells_scenario_1_bgw!E1734-RS_wells_baseline_bgw!E1734</f>
        <v>0</v>
      </c>
      <c r="F1734">
        <f>RS_wells_scenario_1_bgw!F1734-RS_wells_baseline_bgw!F1734</f>
        <v>0</v>
      </c>
      <c r="G1734">
        <f>RS_wells_scenario_1_bgw!G1734-RS_wells_baseline_bgw!G1734</f>
        <v>0</v>
      </c>
      <c r="H1734" s="19">
        <f>RS_wells_scenario_1_bgw!H1734-RS_wells_baseline_bgw!H1734</f>
        <v>-640507.25060000271</v>
      </c>
      <c r="I1734">
        <f>RS_wells_scenario_1_bgw!I1734-RS_wells_baseline_bgw!I1734</f>
        <v>-1357357.4055000022</v>
      </c>
      <c r="J1734">
        <f>RS_wells_scenario_1_bgw!J1734-RS_wells_baseline_bgw!J1734</f>
        <v>756.84700000006706</v>
      </c>
      <c r="K1734">
        <f>RS_wells_scenario_1_bgw!K1734-RS_wells_baseline_bgw!K1734</f>
        <v>-83096.099999997765</v>
      </c>
      <c r="L1734">
        <f>RS_wells_scenario_1_bgw!L1734-RS_wells_baseline_bgw!L1734</f>
        <v>175306.2387000001</v>
      </c>
      <c r="M1734">
        <f>RS_wells_scenario_1_bgw!M1734-RS_wells_baseline_bgw!M1734</f>
        <v>0</v>
      </c>
      <c r="N1734">
        <f>RS_wells_scenario_1_bgw!N1734-RS_wells_baseline_bgw!N1734</f>
        <v>5328662.33950001</v>
      </c>
      <c r="O1734">
        <v>10.145833333333334</v>
      </c>
      <c r="P1734">
        <f t="shared" si="258"/>
        <v>1988</v>
      </c>
      <c r="Q1734" s="2">
        <f t="shared" si="259"/>
        <v>32162.729166664889</v>
      </c>
      <c r="R1734">
        <f t="shared" si="260"/>
        <v>-136.75073516838518</v>
      </c>
      <c r="S1734">
        <f>I1734*$O1734/ref!$B$3</f>
        <v>-316.15064302040344</v>
      </c>
      <c r="T1734">
        <f>K1734*$O1734/ref!$B$3</f>
        <v>-19.354434831266698</v>
      </c>
      <c r="U1734">
        <f>L1734*$O1734/ref!$B$3</f>
        <v>40.831677689250483</v>
      </c>
      <c r="V1734">
        <f>N1734*$O1734/ref!$B$3</f>
        <v>1241.1322310876305</v>
      </c>
      <c r="W1734">
        <f t="shared" si="261"/>
        <v>1</v>
      </c>
      <c r="X1734" t="str">
        <f t="shared" si="262"/>
        <v>1 1988</v>
      </c>
      <c r="AB1734" s="1"/>
    </row>
    <row r="1735" spans="1:28" x14ac:dyDescent="0.3">
      <c r="A1735">
        <v>578</v>
      </c>
      <c r="B1735">
        <v>3</v>
      </c>
      <c r="C1735">
        <f>RS_wells_scenario_1_bgw!C1735-RS_wells_baseline_bgw!C1735</f>
        <v>4645524.5702999979</v>
      </c>
      <c r="D1735">
        <f>RS_wells_scenario_1_bgw!D1735-RS_wells_baseline_bgw!D1735</f>
        <v>-110.74629999999888</v>
      </c>
      <c r="E1735">
        <f>RS_wells_scenario_1_bgw!E1735-RS_wells_baseline_bgw!E1735</f>
        <v>0</v>
      </c>
      <c r="F1735">
        <f>RS_wells_scenario_1_bgw!F1735-RS_wells_baseline_bgw!F1735</f>
        <v>0</v>
      </c>
      <c r="G1735">
        <f>RS_wells_scenario_1_bgw!G1735-RS_wells_baseline_bgw!G1735</f>
        <v>0</v>
      </c>
      <c r="H1735" s="19">
        <f>RS_wells_scenario_1_bgw!H1735-RS_wells_baseline_bgw!H1735</f>
        <v>-419484.11810000241</v>
      </c>
      <c r="I1735">
        <f>RS_wells_scenario_1_bgw!I1735-RS_wells_baseline_bgw!I1735</f>
        <v>-1117030.6453000009</v>
      </c>
      <c r="J1735">
        <f>RS_wells_scenario_1_bgw!J1735-RS_wells_baseline_bgw!J1735</f>
        <v>759.45000000018626</v>
      </c>
      <c r="K1735">
        <f>RS_wells_scenario_1_bgw!K1735-RS_wells_baseline_bgw!K1735</f>
        <v>-83096.099999997765</v>
      </c>
      <c r="L1735">
        <f>RS_wells_scenario_1_bgw!L1735-RS_wells_baseline_bgw!L1735</f>
        <v>174651.84480000008</v>
      </c>
      <c r="M1735">
        <f>RS_wells_scenario_1_bgw!M1735-RS_wells_baseline_bgw!M1735</f>
        <v>0</v>
      </c>
      <c r="N1735">
        <f>RS_wells_scenario_1_bgw!N1735-RS_wells_baseline_bgw!N1735</f>
        <v>5277351.4594999999</v>
      </c>
      <c r="O1735">
        <v>10.145833333333334</v>
      </c>
      <c r="P1735">
        <f t="shared" si="258"/>
        <v>1988</v>
      </c>
      <c r="Q1735" s="2">
        <f t="shared" si="259"/>
        <v>32172.874999998221</v>
      </c>
      <c r="R1735">
        <f t="shared" si="260"/>
        <v>-130.5116970813288</v>
      </c>
      <c r="S1735">
        <f>I1735*$O1735/ref!$B$3</f>
        <v>-260.17462707620734</v>
      </c>
      <c r="T1735">
        <f>K1735*$O1735/ref!$B$3</f>
        <v>-19.354434831266698</v>
      </c>
      <c r="U1735">
        <f>L1735*$O1735/ref!$B$3</f>
        <v>40.679258693755756</v>
      </c>
      <c r="V1735">
        <f>N1735*$O1735/ref!$B$3</f>
        <v>1229.1810915865569</v>
      </c>
      <c r="W1735">
        <f t="shared" si="261"/>
        <v>1</v>
      </c>
      <c r="X1735" t="str">
        <f t="shared" si="262"/>
        <v>1 1988</v>
      </c>
      <c r="AB1735" s="1"/>
    </row>
    <row r="1736" spans="1:28" x14ac:dyDescent="0.3">
      <c r="A1736">
        <v>579</v>
      </c>
      <c r="B1736">
        <v>1</v>
      </c>
      <c r="C1736">
        <f>RS_wells_scenario_1_bgw!C1736-RS_wells_baseline_bgw!C1736</f>
        <v>6099412.7775000036</v>
      </c>
      <c r="D1736">
        <f>RS_wells_scenario_1_bgw!D1736-RS_wells_baseline_bgw!D1736</f>
        <v>-111.10169999999925</v>
      </c>
      <c r="E1736">
        <f>RS_wells_scenario_1_bgw!E1736-RS_wells_baseline_bgw!E1736</f>
        <v>0</v>
      </c>
      <c r="F1736">
        <f>RS_wells_scenario_1_bgw!F1736-RS_wells_baseline_bgw!F1736</f>
        <v>0</v>
      </c>
      <c r="G1736">
        <f>RS_wells_scenario_1_bgw!G1736-RS_wells_baseline_bgw!G1736</f>
        <v>0</v>
      </c>
      <c r="H1736" s="19">
        <f>RS_wells_scenario_1_bgw!H1736-RS_wells_baseline_bgw!H1736</f>
        <v>-299324.11119999737</v>
      </c>
      <c r="I1736">
        <f>RS_wells_scenario_1_bgw!I1736-RS_wells_baseline_bgw!I1736</f>
        <v>-1030673.009800002</v>
      </c>
      <c r="J1736">
        <f>RS_wells_scenario_1_bgw!J1736-RS_wells_baseline_bgw!J1736</f>
        <v>761.95160000026226</v>
      </c>
      <c r="K1736">
        <f>RS_wells_scenario_1_bgw!K1736-RS_wells_baseline_bgw!K1736</f>
        <v>-83096.099999997765</v>
      </c>
      <c r="L1736">
        <f>RS_wells_scenario_1_bgw!L1736-RS_wells_baseline_bgw!L1736</f>
        <v>1796898.5423000008</v>
      </c>
      <c r="M1736">
        <f>RS_wells_scenario_1_bgw!M1736-RS_wells_baseline_bgw!M1736</f>
        <v>0</v>
      </c>
      <c r="N1736">
        <f>RS_wells_scenario_1_bgw!N1736-RS_wells_baseline_bgw!N1736</f>
        <v>5011260.4272000045</v>
      </c>
      <c r="O1736">
        <v>10.145833333333334</v>
      </c>
      <c r="P1736">
        <f t="shared" si="258"/>
        <v>1988</v>
      </c>
      <c r="Q1736" s="2">
        <f t="shared" si="259"/>
        <v>32183.020833331553</v>
      </c>
      <c r="R1736">
        <f t="shared" si="260"/>
        <v>-121.66287602290954</v>
      </c>
      <c r="S1736">
        <f>I1736*$O1736/ref!$B$3</f>
        <v>-240.06052751597463</v>
      </c>
      <c r="T1736">
        <f>K1736*$O1736/ref!$B$3</f>
        <v>-19.354434831266698</v>
      </c>
      <c r="U1736">
        <f>L1736*$O1736/ref!$B$3</f>
        <v>418.52693129213554</v>
      </c>
      <c r="V1736">
        <f>N1736*$O1736/ref!$B$3</f>
        <v>1167.2041571235088</v>
      </c>
      <c r="W1736">
        <f t="shared" si="261"/>
        <v>2</v>
      </c>
      <c r="X1736" t="str">
        <f t="shared" si="262"/>
        <v>2 1988</v>
      </c>
      <c r="AB1736" s="1"/>
    </row>
    <row r="1737" spans="1:28" x14ac:dyDescent="0.3">
      <c r="A1737">
        <v>579</v>
      </c>
      <c r="B1737">
        <v>2</v>
      </c>
      <c r="C1737">
        <f>RS_wells_scenario_1_bgw!C1737-RS_wells_baseline_bgw!C1737</f>
        <v>6126821.4440999925</v>
      </c>
      <c r="D1737">
        <f>RS_wells_scenario_1_bgw!D1737-RS_wells_baseline_bgw!D1737</f>
        <v>-111.46210000000428</v>
      </c>
      <c r="E1737">
        <f>RS_wells_scenario_1_bgw!E1737-RS_wells_baseline_bgw!E1737</f>
        <v>0</v>
      </c>
      <c r="F1737">
        <f>RS_wells_scenario_1_bgw!F1737-RS_wells_baseline_bgw!F1737</f>
        <v>0</v>
      </c>
      <c r="G1737">
        <f>RS_wells_scenario_1_bgw!G1737-RS_wells_baseline_bgw!G1737</f>
        <v>0</v>
      </c>
      <c r="H1737" s="19">
        <f>RS_wells_scenario_1_bgw!H1737-RS_wells_baseline_bgw!H1737</f>
        <v>446633.49280000478</v>
      </c>
      <c r="I1737">
        <f>RS_wells_scenario_1_bgw!I1737-RS_wells_baseline_bgw!I1737</f>
        <v>-673430.74290000647</v>
      </c>
      <c r="J1737">
        <f>RS_wells_scenario_1_bgw!J1737-RS_wells_baseline_bgw!J1737</f>
        <v>764.48340000025928</v>
      </c>
      <c r="K1737">
        <f>RS_wells_scenario_1_bgw!K1737-RS_wells_baseline_bgw!K1737</f>
        <v>-83096.099999997765</v>
      </c>
      <c r="L1737">
        <f>RS_wells_scenario_1_bgw!L1737-RS_wells_baseline_bgw!L1737</f>
        <v>1767777.2783000022</v>
      </c>
      <c r="M1737">
        <f>RS_wells_scenario_1_bgw!M1737-RS_wells_baseline_bgw!M1737</f>
        <v>0</v>
      </c>
      <c r="N1737">
        <f>RS_wells_scenario_1_bgw!N1737-RS_wells_baseline_bgw!N1737</f>
        <v>4935988.6328999996</v>
      </c>
      <c r="O1737">
        <v>10.145833333333334</v>
      </c>
      <c r="P1737">
        <f t="shared" si="258"/>
        <v>1988</v>
      </c>
      <c r="Q1737" s="2">
        <f t="shared" si="259"/>
        <v>32193.166666664885</v>
      </c>
      <c r="R1737">
        <f t="shared" si="260"/>
        <v>-102.84891500801821</v>
      </c>
      <c r="S1737">
        <f>I1737*$O1737/ref!$B$3</f>
        <v>-156.85298620308347</v>
      </c>
      <c r="T1737">
        <f>K1737*$O1737/ref!$B$3</f>
        <v>-19.354434831266698</v>
      </c>
      <c r="U1737">
        <f>L1737*$O1737/ref!$B$3</f>
        <v>411.74411469433977</v>
      </c>
      <c r="V1737">
        <f>N1737*$O1737/ref!$B$3</f>
        <v>1149.6721305011765</v>
      </c>
      <c r="W1737">
        <f t="shared" si="261"/>
        <v>2</v>
      </c>
      <c r="X1737" t="str">
        <f t="shared" si="262"/>
        <v>2 1988</v>
      </c>
      <c r="AB1737" s="1"/>
    </row>
    <row r="1738" spans="1:28" x14ac:dyDescent="0.3">
      <c r="A1738">
        <v>579</v>
      </c>
      <c r="B1738">
        <v>3</v>
      </c>
      <c r="C1738">
        <f>RS_wells_scenario_1_bgw!C1738-RS_wells_baseline_bgw!C1738</f>
        <v>5315435.3251000047</v>
      </c>
      <c r="D1738">
        <f>RS_wells_scenario_1_bgw!D1738-RS_wells_baseline_bgw!D1738</f>
        <v>-111.82780000002822</v>
      </c>
      <c r="E1738">
        <f>RS_wells_scenario_1_bgw!E1738-RS_wells_baseline_bgw!E1738</f>
        <v>0</v>
      </c>
      <c r="F1738">
        <f>RS_wells_scenario_1_bgw!F1738-RS_wells_baseline_bgw!F1738</f>
        <v>0</v>
      </c>
      <c r="G1738">
        <f>RS_wells_scenario_1_bgw!G1738-RS_wells_baseline_bgw!G1738</f>
        <v>0</v>
      </c>
      <c r="H1738" s="19">
        <f>RS_wells_scenario_1_bgw!H1738-RS_wells_baseline_bgw!H1738</f>
        <v>397361.23469999433</v>
      </c>
      <c r="I1738">
        <f>RS_wells_scenario_1_bgw!I1738-RS_wells_baseline_bgw!I1738</f>
        <v>-692568.14320000261</v>
      </c>
      <c r="J1738">
        <f>RS_wells_scenario_1_bgw!J1738-RS_wells_baseline_bgw!J1738</f>
        <v>767.0472999997437</v>
      </c>
      <c r="K1738">
        <f>RS_wells_scenario_1_bgw!K1738-RS_wells_baseline_bgw!K1738</f>
        <v>-83096.099999997765</v>
      </c>
      <c r="L1738">
        <f>RS_wells_scenario_1_bgw!L1738-RS_wells_baseline_bgw!L1738</f>
        <v>1755761.9011999965</v>
      </c>
      <c r="M1738">
        <f>RS_wells_scenario_1_bgw!M1738-RS_wells_baseline_bgw!M1738</f>
        <v>0</v>
      </c>
      <c r="N1738">
        <f>RS_wells_scenario_1_bgw!N1738-RS_wells_baseline_bgw!N1738</f>
        <v>4664723.1563999951</v>
      </c>
      <c r="O1738">
        <v>10.145833333333334</v>
      </c>
      <c r="P1738">
        <f t="shared" si="258"/>
        <v>1988</v>
      </c>
      <c r="Q1738" s="2">
        <f t="shared" si="259"/>
        <v>32203.312499998217</v>
      </c>
      <c r="R1738">
        <f t="shared" si="260"/>
        <v>-97.763159718213075</v>
      </c>
      <c r="S1738">
        <f>I1738*$O1738/ref!$B$3</f>
        <v>-161.3103983673866</v>
      </c>
      <c r="T1738">
        <f>K1738*$O1738/ref!$B$3</f>
        <v>-19.354434831266698</v>
      </c>
      <c r="U1738">
        <f>L1738*$O1738/ref!$B$3</f>
        <v>408.94553770871516</v>
      </c>
      <c r="V1738">
        <f>N1738*$O1738/ref!$B$3</f>
        <v>1086.4899837230246</v>
      </c>
      <c r="W1738">
        <f t="shared" si="261"/>
        <v>2</v>
      </c>
      <c r="X1738" t="str">
        <f t="shared" si="262"/>
        <v>2 1988</v>
      </c>
      <c r="AB1738" s="1"/>
    </row>
    <row r="1739" spans="1:28" x14ac:dyDescent="0.3">
      <c r="A1739">
        <v>580</v>
      </c>
      <c r="B1739">
        <v>1</v>
      </c>
      <c r="C1739">
        <f>RS_wells_scenario_1_bgw!C1739-RS_wells_baseline_bgw!C1739</f>
        <v>6062843.651000008</v>
      </c>
      <c r="D1739">
        <f>RS_wells_scenario_1_bgw!D1739-RS_wells_baseline_bgw!D1739</f>
        <v>-112.1995000000461</v>
      </c>
      <c r="E1739">
        <f>RS_wells_scenario_1_bgw!E1739-RS_wells_baseline_bgw!E1739</f>
        <v>0</v>
      </c>
      <c r="F1739">
        <f>RS_wells_scenario_1_bgw!F1739-RS_wells_baseline_bgw!F1739</f>
        <v>0</v>
      </c>
      <c r="G1739">
        <f>RS_wells_scenario_1_bgw!G1739-RS_wells_baseline_bgw!G1739</f>
        <v>0</v>
      </c>
      <c r="H1739" s="19">
        <f>RS_wells_scenario_1_bgw!H1739-RS_wells_baseline_bgw!H1739</f>
        <v>393942.41309999675</v>
      </c>
      <c r="I1739">
        <f>RS_wells_scenario_1_bgw!I1739-RS_wells_baseline_bgw!I1739</f>
        <v>-650950.18670000136</v>
      </c>
      <c r="J1739">
        <f>RS_wells_scenario_1_bgw!J1739-RS_wells_baseline_bgw!J1739</f>
        <v>769.62410000059754</v>
      </c>
      <c r="K1739">
        <f>RS_wells_scenario_1_bgw!K1739-RS_wells_baseline_bgw!K1739</f>
        <v>-83096.099999997765</v>
      </c>
      <c r="L1739">
        <f>RS_wells_scenario_1_bgw!L1739-RS_wells_baseline_bgw!L1739</f>
        <v>2315720.862999998</v>
      </c>
      <c r="M1739">
        <f>RS_wells_scenario_1_bgw!M1739-RS_wells_baseline_bgw!M1739</f>
        <v>0</v>
      </c>
      <c r="N1739">
        <f>RS_wells_scenario_1_bgw!N1739-RS_wells_baseline_bgw!N1739</f>
        <v>4589615.9161999971</v>
      </c>
      <c r="O1739">
        <v>10.145833333333334</v>
      </c>
      <c r="P1739">
        <f t="shared" si="258"/>
        <v>1988</v>
      </c>
      <c r="Q1739" s="2">
        <f t="shared" si="259"/>
        <v>32213.45833333155</v>
      </c>
      <c r="R1739">
        <f t="shared" si="260"/>
        <v>-96.120813358533795</v>
      </c>
      <c r="S1739">
        <f>I1739*$O1739/ref!$B$3</f>
        <v>-151.61689858954156</v>
      </c>
      <c r="T1739">
        <f>K1739*$O1739/ref!$B$3</f>
        <v>-19.354434831266698</v>
      </c>
      <c r="U1739">
        <f>L1739*$O1739/ref!$B$3</f>
        <v>539.36909831315006</v>
      </c>
      <c r="V1739">
        <f>N1739*$O1739/ref!$B$3</f>
        <v>1068.9962844301915</v>
      </c>
      <c r="W1739">
        <f t="shared" si="261"/>
        <v>3</v>
      </c>
      <c r="X1739" t="str">
        <f t="shared" si="262"/>
        <v>3 1988</v>
      </c>
      <c r="AB1739" s="1"/>
    </row>
    <row r="1740" spans="1:28" x14ac:dyDescent="0.3">
      <c r="A1740">
        <v>580</v>
      </c>
      <c r="B1740">
        <v>2</v>
      </c>
      <c r="C1740">
        <f>RS_wells_scenario_1_bgw!C1740-RS_wells_baseline_bgw!C1740</f>
        <v>5814284.386500001</v>
      </c>
      <c r="D1740">
        <f>RS_wells_scenario_1_bgw!D1740-RS_wells_baseline_bgw!D1740</f>
        <v>-112.58059999998659</v>
      </c>
      <c r="E1740">
        <f>RS_wells_scenario_1_bgw!E1740-RS_wells_baseline_bgw!E1740</f>
        <v>0</v>
      </c>
      <c r="F1740">
        <f>RS_wells_scenario_1_bgw!F1740-RS_wells_baseline_bgw!F1740</f>
        <v>0</v>
      </c>
      <c r="G1740">
        <f>RS_wells_scenario_1_bgw!G1740-RS_wells_baseline_bgw!G1740</f>
        <v>0</v>
      </c>
      <c r="H1740" s="19">
        <f>RS_wells_scenario_1_bgw!H1740-RS_wells_baseline_bgw!H1740</f>
        <v>452109.27079999447</v>
      </c>
      <c r="I1740">
        <f>RS_wells_scenario_1_bgw!I1740-RS_wells_baseline_bgw!I1740</f>
        <v>-549138.85480000079</v>
      </c>
      <c r="J1740">
        <f>RS_wells_scenario_1_bgw!J1740-RS_wells_baseline_bgw!J1740</f>
        <v>772.21439999993891</v>
      </c>
      <c r="K1740">
        <f>RS_wells_scenario_1_bgw!K1740-RS_wells_baseline_bgw!K1740</f>
        <v>-83096.099999997765</v>
      </c>
      <c r="L1740">
        <f>RS_wells_scenario_1_bgw!L1740-RS_wells_baseline_bgw!L1740</f>
        <v>2296375.008600004</v>
      </c>
      <c r="M1740">
        <f>RS_wells_scenario_1_bgw!M1740-RS_wells_baseline_bgw!M1740</f>
        <v>0</v>
      </c>
      <c r="N1740">
        <f>RS_wells_scenario_1_bgw!N1740-RS_wells_baseline_bgw!N1740</f>
        <v>4513044.8102000058</v>
      </c>
      <c r="O1740">
        <v>10.145833333333334</v>
      </c>
      <c r="P1740">
        <f t="shared" si="258"/>
        <v>1988</v>
      </c>
      <c r="Q1740" s="2">
        <f t="shared" si="259"/>
        <v>32223.604166664882</v>
      </c>
      <c r="R1740">
        <f t="shared" si="260"/>
        <v>-93.03403297594528</v>
      </c>
      <c r="S1740">
        <f>I1740*$O1740/ref!$B$3</f>
        <v>-127.90338148894266</v>
      </c>
      <c r="T1740">
        <f>K1740*$O1740/ref!$B$3</f>
        <v>-19.354434831266698</v>
      </c>
      <c r="U1740">
        <f>L1740*$O1740/ref!$B$3</f>
        <v>534.86313379447984</v>
      </c>
      <c r="V1740">
        <f>N1740*$O1740/ref!$B$3</f>
        <v>1051.161626954872</v>
      </c>
      <c r="W1740">
        <f t="shared" si="261"/>
        <v>3</v>
      </c>
      <c r="X1740" t="str">
        <f t="shared" si="262"/>
        <v>3 1988</v>
      </c>
      <c r="AB1740" s="1"/>
    </row>
    <row r="1741" spans="1:28" x14ac:dyDescent="0.3">
      <c r="A1741">
        <v>580</v>
      </c>
      <c r="B1741">
        <v>3</v>
      </c>
      <c r="C1741">
        <f>RS_wells_scenario_1_bgw!C1741-RS_wells_baseline_bgw!C1741</f>
        <v>5566914.1623999923</v>
      </c>
      <c r="D1741">
        <f>RS_wells_scenario_1_bgw!D1741-RS_wells_baseline_bgw!D1741</f>
        <v>-112.96429999999236</v>
      </c>
      <c r="E1741">
        <f>RS_wells_scenario_1_bgw!E1741-RS_wells_baseline_bgw!E1741</f>
        <v>0</v>
      </c>
      <c r="F1741">
        <f>RS_wells_scenario_1_bgw!F1741-RS_wells_baseline_bgw!F1741</f>
        <v>0</v>
      </c>
      <c r="G1741">
        <f>RS_wells_scenario_1_bgw!G1741-RS_wells_baseline_bgw!G1741</f>
        <v>0</v>
      </c>
      <c r="H1741" s="19">
        <f>RS_wells_scenario_1_bgw!H1741-RS_wells_baseline_bgw!H1741</f>
        <v>554982.03429999948</v>
      </c>
      <c r="I1741">
        <f>RS_wells_scenario_1_bgw!I1741-RS_wells_baseline_bgw!I1741</f>
        <v>-466966.55519999564</v>
      </c>
      <c r="J1741">
        <f>RS_wells_scenario_1_bgw!J1741-RS_wells_baseline_bgw!J1741</f>
        <v>774.82469999976456</v>
      </c>
      <c r="K1741">
        <f>RS_wells_scenario_1_bgw!K1741-RS_wells_baseline_bgw!K1741</f>
        <v>-83096.099999997765</v>
      </c>
      <c r="L1741">
        <f>RS_wells_scenario_1_bgw!L1741-RS_wells_baseline_bgw!L1741</f>
        <v>2284204.8441000059</v>
      </c>
      <c r="M1741">
        <f>RS_wells_scenario_1_bgw!M1741-RS_wells_baseline_bgw!M1741</f>
        <v>0</v>
      </c>
      <c r="N1741">
        <f>RS_wells_scenario_1_bgw!N1741-RS_wells_baseline_bgw!N1741</f>
        <v>4510170.7489000037</v>
      </c>
      <c r="O1741">
        <v>10.145833333333334</v>
      </c>
      <c r="P1741">
        <f t="shared" si="258"/>
        <v>1988</v>
      </c>
      <c r="Q1741" s="2">
        <f t="shared" si="259"/>
        <v>32233.749999998214</v>
      </c>
      <c r="R1741">
        <f t="shared" si="260"/>
        <v>-90.611425305842019</v>
      </c>
      <c r="S1741">
        <f>I1741*$O1741/ref!$B$3</f>
        <v>-108.76411481404857</v>
      </c>
      <c r="T1741">
        <f>K1741*$O1741/ref!$B$3</f>
        <v>-19.354434831266698</v>
      </c>
      <c r="U1741">
        <f>L1741*$O1741/ref!$B$3</f>
        <v>532.02850430283081</v>
      </c>
      <c r="V1741">
        <f>N1741*$O1741/ref!$B$3</f>
        <v>1050.492211276736</v>
      </c>
      <c r="W1741">
        <f t="shared" si="261"/>
        <v>3</v>
      </c>
      <c r="X1741" t="str">
        <f t="shared" si="262"/>
        <v>3 1988</v>
      </c>
      <c r="AB1741" s="1"/>
    </row>
    <row r="1742" spans="1:28" x14ac:dyDescent="0.3">
      <c r="A1742">
        <v>581</v>
      </c>
      <c r="B1742">
        <v>1</v>
      </c>
      <c r="C1742">
        <f>RS_wells_scenario_1_bgw!C1742-RS_wells_baseline_bgw!C1742</f>
        <v>-550731.29179999977</v>
      </c>
      <c r="D1742">
        <f>RS_wells_scenario_1_bgw!D1742-RS_wells_baseline_bgw!D1742</f>
        <v>-113.35359999997308</v>
      </c>
      <c r="E1742">
        <f>RS_wells_scenario_1_bgw!E1742-RS_wells_baseline_bgw!E1742</f>
        <v>-606427.39999999851</v>
      </c>
      <c r="F1742">
        <f>RS_wells_scenario_1_bgw!F1742-RS_wells_baseline_bgw!F1742</f>
        <v>0</v>
      </c>
      <c r="G1742">
        <f>RS_wells_scenario_1_bgw!G1742-RS_wells_baseline_bgw!G1742</f>
        <v>0</v>
      </c>
      <c r="H1742" s="19">
        <f>RS_wells_scenario_1_bgw!H1742-RS_wells_baseline_bgw!H1742</f>
        <v>-1391642.7264999896</v>
      </c>
      <c r="I1742">
        <f>RS_wells_scenario_1_bgw!I1742-RS_wells_baseline_bgw!I1742</f>
        <v>-2611353.6286000013</v>
      </c>
      <c r="J1742">
        <f>RS_wells_scenario_1_bgw!J1742-RS_wells_baseline_bgw!J1742</f>
        <v>777.51030000019819</v>
      </c>
      <c r="K1742">
        <f>RS_wells_scenario_1_bgw!K1742-RS_wells_baseline_bgw!K1742</f>
        <v>-5867441.7500000075</v>
      </c>
      <c r="L1742">
        <f>RS_wells_scenario_1_bgw!L1742-RS_wells_baseline_bgw!L1742</f>
        <v>1419088.3478999957</v>
      </c>
      <c r="M1742">
        <f>RS_wells_scenario_1_bgw!M1742-RS_wells_baseline_bgw!M1742</f>
        <v>0</v>
      </c>
      <c r="N1742">
        <f>RS_wells_scenario_1_bgw!N1742-RS_wells_baseline_bgw!N1742</f>
        <v>4496575.4018000066</v>
      </c>
      <c r="O1742">
        <v>10.145833333333334</v>
      </c>
      <c r="P1742">
        <f t="shared" si="258"/>
        <v>1988</v>
      </c>
      <c r="Q1742" s="2">
        <f t="shared" si="259"/>
        <v>32243.895833331546</v>
      </c>
      <c r="R1742">
        <f t="shared" si="260"/>
        <v>-134.89617705154632</v>
      </c>
      <c r="S1742">
        <f>I1742*$O1742/ref!$B$3</f>
        <v>-608.2267835209102</v>
      </c>
      <c r="T1742">
        <f>K1742*$O1742/ref!$B$3</f>
        <v>-1366.622729305366</v>
      </c>
      <c r="U1742">
        <f>L1742*$O1742/ref!$B$3</f>
        <v>330.52878473527795</v>
      </c>
      <c r="V1742">
        <f>N1742*$O1742/ref!$B$3</f>
        <v>1047.3256335497988</v>
      </c>
      <c r="W1742">
        <f t="shared" si="261"/>
        <v>4</v>
      </c>
      <c r="X1742" t="str">
        <f t="shared" si="262"/>
        <v>4 1988</v>
      </c>
      <c r="AB1742" s="1"/>
    </row>
    <row r="1743" spans="1:28" x14ac:dyDescent="0.3">
      <c r="A1743">
        <v>581</v>
      </c>
      <c r="B1743">
        <v>2</v>
      </c>
      <c r="C1743">
        <f>RS_wells_scenario_1_bgw!C1743-RS_wells_baseline_bgw!C1743</f>
        <v>-212890.3939999938</v>
      </c>
      <c r="D1743">
        <f>RS_wells_scenario_1_bgw!D1743-RS_wells_baseline_bgw!D1743</f>
        <v>-113.7441000000108</v>
      </c>
      <c r="E1743">
        <f>RS_wells_scenario_1_bgw!E1743-RS_wells_baseline_bgw!E1743</f>
        <v>-606427.39999999851</v>
      </c>
      <c r="F1743">
        <f>RS_wells_scenario_1_bgw!F1743-RS_wells_baseline_bgw!F1743</f>
        <v>0</v>
      </c>
      <c r="G1743">
        <f>RS_wells_scenario_1_bgw!G1743-RS_wells_baseline_bgw!G1743</f>
        <v>0</v>
      </c>
      <c r="H1743" s="19">
        <f>RS_wells_scenario_1_bgw!H1743-RS_wells_baseline_bgw!H1743</f>
        <v>-904616.0381000042</v>
      </c>
      <c r="I1743">
        <f>RS_wells_scenario_1_bgw!I1743-RS_wells_baseline_bgw!I1743</f>
        <v>-1779112.5703999922</v>
      </c>
      <c r="J1743">
        <f>RS_wells_scenario_1_bgw!J1743-RS_wells_baseline_bgw!J1743</f>
        <v>780.2066000001505</v>
      </c>
      <c r="K1743">
        <f>RS_wells_scenario_1_bgw!K1743-RS_wells_baseline_bgw!K1743</f>
        <v>-5867441.7500000075</v>
      </c>
      <c r="L1743">
        <f>RS_wells_scenario_1_bgw!L1743-RS_wells_baseline_bgw!L1743</f>
        <v>1400459.2688000053</v>
      </c>
      <c r="M1743">
        <f>RS_wells_scenario_1_bgw!M1743-RS_wells_baseline_bgw!M1743</f>
        <v>0</v>
      </c>
      <c r="N1743">
        <f>RS_wells_scenario_1_bgw!N1743-RS_wells_baseline_bgw!N1743</f>
        <v>4535937.8660999984</v>
      </c>
      <c r="O1743">
        <v>10.145833333333334</v>
      </c>
      <c r="P1743">
        <f t="shared" si="258"/>
        <v>1988</v>
      </c>
      <c r="Q1743" s="2">
        <f t="shared" si="259"/>
        <v>32254.041666664878</v>
      </c>
      <c r="R1743">
        <f t="shared" si="260"/>
        <v>-124.64041017640326</v>
      </c>
      <c r="S1743">
        <f>I1743*$O1743/ref!$B$3</f>
        <v>-414.38428880892076</v>
      </c>
      <c r="T1743">
        <f>K1743*$O1743/ref!$B$3</f>
        <v>-1366.622729305366</v>
      </c>
      <c r="U1743">
        <f>L1743*$O1743/ref!$B$3</f>
        <v>326.18976885598533</v>
      </c>
      <c r="V1743">
        <f>N1743*$O1743/ref!$B$3</f>
        <v>1056.4937924657079</v>
      </c>
      <c r="W1743">
        <f t="shared" si="261"/>
        <v>4</v>
      </c>
      <c r="X1743" t="str">
        <f t="shared" si="262"/>
        <v>4 1988</v>
      </c>
      <c r="AB1743" s="1"/>
    </row>
    <row r="1744" spans="1:28" x14ac:dyDescent="0.3">
      <c r="A1744">
        <v>581</v>
      </c>
      <c r="B1744">
        <v>3</v>
      </c>
      <c r="C1744">
        <f>RS_wells_scenario_1_bgw!C1744-RS_wells_baseline_bgw!C1744</f>
        <v>-37465.676599994302</v>
      </c>
      <c r="D1744">
        <f>RS_wells_scenario_1_bgw!D1744-RS_wells_baseline_bgw!D1744</f>
        <v>-114.14089999999851</v>
      </c>
      <c r="E1744">
        <f>RS_wells_scenario_1_bgw!E1744-RS_wells_baseline_bgw!E1744</f>
        <v>-606427.39999999851</v>
      </c>
      <c r="F1744">
        <f>RS_wells_scenario_1_bgw!F1744-RS_wells_baseline_bgw!F1744</f>
        <v>0</v>
      </c>
      <c r="G1744">
        <f>RS_wells_scenario_1_bgw!G1744-RS_wells_baseline_bgw!G1744</f>
        <v>0</v>
      </c>
      <c r="H1744" s="19">
        <f>RS_wells_scenario_1_bgw!H1744-RS_wells_baseline_bgw!H1744</f>
        <v>-742521.42610000074</v>
      </c>
      <c r="I1744">
        <f>RS_wells_scenario_1_bgw!I1744-RS_wells_baseline_bgw!I1744</f>
        <v>-1469904.2952999994</v>
      </c>
      <c r="J1744">
        <f>RS_wells_scenario_1_bgw!J1744-RS_wells_baseline_bgw!J1744</f>
        <v>782.76349999941885</v>
      </c>
      <c r="K1744">
        <f>RS_wells_scenario_1_bgw!K1744-RS_wells_baseline_bgw!K1744</f>
        <v>-5867441.7500000075</v>
      </c>
      <c r="L1744">
        <f>RS_wells_scenario_1_bgw!L1744-RS_wells_baseline_bgw!L1744</f>
        <v>1387532.2459999993</v>
      </c>
      <c r="M1744">
        <f>RS_wells_scenario_1_bgw!M1744-RS_wells_baseline_bgw!M1744</f>
        <v>0</v>
      </c>
      <c r="N1744">
        <f>RS_wells_scenario_1_bgw!N1744-RS_wells_baseline_bgw!N1744</f>
        <v>4553324.4360000044</v>
      </c>
      <c r="O1744">
        <v>10.145833333333334</v>
      </c>
      <c r="P1744">
        <f t="shared" si="258"/>
        <v>1988</v>
      </c>
      <c r="Q1744" s="2">
        <f t="shared" si="259"/>
        <v>32264.18749999821</v>
      </c>
      <c r="R1744">
        <f t="shared" si="260"/>
        <v>-121.32522020847664</v>
      </c>
      <c r="S1744">
        <f>I1744*$O1744/ref!$B$3</f>
        <v>-342.36464637430163</v>
      </c>
      <c r="T1744">
        <f>K1744*$O1744/ref!$B$3</f>
        <v>-1366.622729305366</v>
      </c>
      <c r="U1744">
        <f>L1744*$O1744/ref!$B$3</f>
        <v>323.17885474154411</v>
      </c>
      <c r="V1744">
        <f>N1744*$O1744/ref!$B$3</f>
        <v>1060.5434077192388</v>
      </c>
      <c r="W1744">
        <f t="shared" si="261"/>
        <v>4</v>
      </c>
      <c r="X1744" t="str">
        <f t="shared" si="262"/>
        <v>4 1988</v>
      </c>
      <c r="AB1744" s="1"/>
    </row>
    <row r="1745" spans="1:28" x14ac:dyDescent="0.3">
      <c r="A1745">
        <v>582</v>
      </c>
      <c r="B1745">
        <v>1</v>
      </c>
      <c r="C1745">
        <f>RS_wells_scenario_1_bgw!C1745-RS_wells_baseline_bgw!C1745</f>
        <v>850579.01719999313</v>
      </c>
      <c r="D1745">
        <f>RS_wells_scenario_1_bgw!D1745-RS_wells_baseline_bgw!D1745</f>
        <v>-114.53429999999935</v>
      </c>
      <c r="E1745">
        <f>RS_wells_scenario_1_bgw!E1745-RS_wells_baseline_bgw!E1745</f>
        <v>-951052.96999999881</v>
      </c>
      <c r="F1745">
        <f>RS_wells_scenario_1_bgw!F1745-RS_wells_baseline_bgw!F1745</f>
        <v>0</v>
      </c>
      <c r="G1745">
        <f>RS_wells_scenario_1_bgw!G1745-RS_wells_baseline_bgw!G1745</f>
        <v>0</v>
      </c>
      <c r="H1745" s="19">
        <f>RS_wells_scenario_1_bgw!H1745-RS_wells_baseline_bgw!H1745</f>
        <v>41345.063999995589</v>
      </c>
      <c r="I1745">
        <f>RS_wells_scenario_1_bgw!I1745-RS_wells_baseline_bgw!I1745</f>
        <v>51181.315400000662</v>
      </c>
      <c r="J1745">
        <f>RS_wells_scenario_1_bgw!J1745-RS_wells_baseline_bgw!J1745</f>
        <v>784.68549999967217</v>
      </c>
      <c r="K1745">
        <f>RS_wells_scenario_1_bgw!K1745-RS_wells_baseline_bgw!K1745</f>
        <v>-9154617.5100000054</v>
      </c>
      <c r="L1745">
        <f>RS_wells_scenario_1_bgw!L1745-RS_wells_baseline_bgw!L1745</f>
        <v>4256833.6613000035</v>
      </c>
      <c r="M1745">
        <f>RS_wells_scenario_1_bgw!M1745-RS_wells_baseline_bgw!M1745</f>
        <v>0</v>
      </c>
      <c r="N1745">
        <f>RS_wells_scenario_1_bgw!N1745-RS_wells_baseline_bgw!N1745</f>
        <v>4124300.8955999985</v>
      </c>
      <c r="O1745">
        <v>10.145833333333334</v>
      </c>
      <c r="P1745">
        <f t="shared" si="258"/>
        <v>1988</v>
      </c>
      <c r="Q1745" s="2">
        <f t="shared" si="259"/>
        <v>32274.333333331542</v>
      </c>
      <c r="R1745">
        <f t="shared" si="260"/>
        <v>-93.53850702405505</v>
      </c>
      <c r="S1745">
        <f>I1745*$O1745/ref!$B$3</f>
        <v>11.920961795894707</v>
      </c>
      <c r="T1745">
        <f>K1745*$O1745/ref!$B$3</f>
        <v>-2132.2594923525035</v>
      </c>
      <c r="U1745">
        <f>L1745*$O1745/ref!$B$3</f>
        <v>991.48587822022398</v>
      </c>
      <c r="V1745">
        <f>N1745*$O1745/ref!$B$3</f>
        <v>960.61683891815846</v>
      </c>
      <c r="W1745">
        <f t="shared" si="261"/>
        <v>5</v>
      </c>
      <c r="X1745" t="str">
        <f t="shared" si="262"/>
        <v>5 1988</v>
      </c>
      <c r="AB1745" s="1"/>
    </row>
    <row r="1746" spans="1:28" x14ac:dyDescent="0.3">
      <c r="A1746">
        <v>582</v>
      </c>
      <c r="B1746">
        <v>2</v>
      </c>
      <c r="C1746">
        <f>RS_wells_scenario_1_bgw!C1746-RS_wells_baseline_bgw!C1746</f>
        <v>-353750.87860000134</v>
      </c>
      <c r="D1746">
        <f>RS_wells_scenario_1_bgw!D1746-RS_wells_baseline_bgw!D1746</f>
        <v>-114.96280000003753</v>
      </c>
      <c r="E1746">
        <f>RS_wells_scenario_1_bgw!E1746-RS_wells_baseline_bgw!E1746</f>
        <v>-951052.96999999881</v>
      </c>
      <c r="F1746">
        <f>RS_wells_scenario_1_bgw!F1746-RS_wells_baseline_bgw!F1746</f>
        <v>0</v>
      </c>
      <c r="G1746">
        <f>RS_wells_scenario_1_bgw!G1746-RS_wells_baseline_bgw!G1746</f>
        <v>0</v>
      </c>
      <c r="H1746" s="19">
        <f>RS_wells_scenario_1_bgw!H1746-RS_wells_baseline_bgw!H1746</f>
        <v>578389.36670000106</v>
      </c>
      <c r="I1746">
        <f>RS_wells_scenario_1_bgw!I1746-RS_wells_baseline_bgw!I1746</f>
        <v>65278.744900000282</v>
      </c>
      <c r="J1746">
        <f>RS_wells_scenario_1_bgw!J1746-RS_wells_baseline_bgw!J1746</f>
        <v>786.68230000045151</v>
      </c>
      <c r="K1746">
        <f>RS_wells_scenario_1_bgw!K1746-RS_wells_baseline_bgw!K1746</f>
        <v>-9154617.5100000054</v>
      </c>
      <c r="L1746">
        <f>RS_wells_scenario_1_bgw!L1746-RS_wells_baseline_bgw!L1746</f>
        <v>4173880.5579999983</v>
      </c>
      <c r="M1746">
        <f>RS_wells_scenario_1_bgw!M1746-RS_wells_baseline_bgw!M1746</f>
        <v>0</v>
      </c>
      <c r="N1746">
        <f>RS_wells_scenario_1_bgw!N1746-RS_wells_baseline_bgw!N1746</f>
        <v>3877291.4528999999</v>
      </c>
      <c r="O1746">
        <v>10.145833333333334</v>
      </c>
      <c r="P1746">
        <f t="shared" si="258"/>
        <v>1988</v>
      </c>
      <c r="Q1746" s="2">
        <f t="shared" si="259"/>
        <v>32284.479166664874</v>
      </c>
      <c r="R1746">
        <f t="shared" si="260"/>
        <v>-75.576221906070998</v>
      </c>
      <c r="S1746">
        <f>I1746*$O1746/ref!$B$3</f>
        <v>15.204482689728792</v>
      </c>
      <c r="T1746">
        <f>K1746*$O1746/ref!$B$3</f>
        <v>-2132.2594923525035</v>
      </c>
      <c r="U1746">
        <f>L1746*$O1746/ref!$B$3</f>
        <v>972.16474964895133</v>
      </c>
      <c r="V1746">
        <f>N1746*$O1746/ref!$B$3</f>
        <v>903.08431739855939</v>
      </c>
      <c r="W1746">
        <f t="shared" si="261"/>
        <v>5</v>
      </c>
      <c r="X1746" t="str">
        <f t="shared" si="262"/>
        <v>5 1988</v>
      </c>
      <c r="AB1746" s="1"/>
    </row>
    <row r="1747" spans="1:28" x14ac:dyDescent="0.3">
      <c r="A1747">
        <v>582</v>
      </c>
      <c r="B1747">
        <v>3</v>
      </c>
      <c r="C1747">
        <f>RS_wells_scenario_1_bgw!C1747-RS_wells_baseline_bgw!C1747</f>
        <v>-830728.84349998832</v>
      </c>
      <c r="D1747">
        <f>RS_wells_scenario_1_bgw!D1747-RS_wells_baseline_bgw!D1747</f>
        <v>-115.3686999999918</v>
      </c>
      <c r="E1747">
        <f>RS_wells_scenario_1_bgw!E1747-RS_wells_baseline_bgw!E1747</f>
        <v>-951052.96999999881</v>
      </c>
      <c r="F1747">
        <f>RS_wells_scenario_1_bgw!F1747-RS_wells_baseline_bgw!F1747</f>
        <v>0</v>
      </c>
      <c r="G1747">
        <f>RS_wells_scenario_1_bgw!G1747-RS_wells_baseline_bgw!G1747</f>
        <v>0</v>
      </c>
      <c r="H1747" s="19">
        <f>RS_wells_scenario_1_bgw!H1747-RS_wells_baseline_bgw!H1747</f>
        <v>635326.67920000106</v>
      </c>
      <c r="I1747">
        <f>RS_wells_scenario_1_bgw!I1747-RS_wells_baseline_bgw!I1747</f>
        <v>64521.014200000092</v>
      </c>
      <c r="J1747">
        <f>RS_wells_scenario_1_bgw!J1747-RS_wells_baseline_bgw!J1747</f>
        <v>792.44870000053197</v>
      </c>
      <c r="K1747">
        <f>RS_wells_scenario_1_bgw!K1747-RS_wells_baseline_bgw!K1747</f>
        <v>-9154617.5100000054</v>
      </c>
      <c r="L1747">
        <f>RS_wells_scenario_1_bgw!L1747-RS_wells_baseline_bgw!L1747</f>
        <v>4111895.0221000016</v>
      </c>
      <c r="M1747">
        <f>RS_wells_scenario_1_bgw!M1747-RS_wells_baseline_bgw!M1747</f>
        <v>0</v>
      </c>
      <c r="N1747">
        <f>RS_wells_scenario_1_bgw!N1747-RS_wells_baseline_bgw!N1747</f>
        <v>3704699.4070999995</v>
      </c>
      <c r="O1747">
        <v>10.145833333333334</v>
      </c>
      <c r="P1747">
        <f t="shared" si="258"/>
        <v>1988</v>
      </c>
      <c r="Q1747" s="2">
        <f t="shared" si="259"/>
        <v>32294.624999998206</v>
      </c>
      <c r="R1747">
        <f t="shared" si="260"/>
        <v>-70.317817363115651</v>
      </c>
      <c r="S1747">
        <f>I1747*$O1747/ref!$B$3</f>
        <v>15.027994870772137</v>
      </c>
      <c r="T1747">
        <f>K1747*$O1747/ref!$B$3</f>
        <v>-2132.2594923525035</v>
      </c>
      <c r="U1747">
        <f>L1747*$O1747/ref!$B$3</f>
        <v>957.72730896211203</v>
      </c>
      <c r="V1747">
        <f>N1747*$O1747/ref!$B$3</f>
        <v>862.88481943377894</v>
      </c>
      <c r="W1747">
        <f t="shared" si="261"/>
        <v>5</v>
      </c>
      <c r="X1747" t="str">
        <f t="shared" si="262"/>
        <v>5 1988</v>
      </c>
      <c r="AB1747" s="1"/>
    </row>
    <row r="1748" spans="1:28" x14ac:dyDescent="0.3">
      <c r="A1748">
        <v>583</v>
      </c>
      <c r="B1748">
        <v>1</v>
      </c>
      <c r="C1748">
        <f>RS_wells_scenario_1_bgw!C1748-RS_wells_baseline_bgw!C1748</f>
        <v>-11807021.122500002</v>
      </c>
      <c r="D1748">
        <f>RS_wells_scenario_1_bgw!D1748-RS_wells_baseline_bgw!D1748</f>
        <v>-115.81059999996796</v>
      </c>
      <c r="E1748">
        <f>RS_wells_scenario_1_bgw!E1748-RS_wells_baseline_bgw!E1748</f>
        <v>-2264869.6499999985</v>
      </c>
      <c r="F1748">
        <f>RS_wells_scenario_1_bgw!F1748-RS_wells_baseline_bgw!F1748</f>
        <v>0</v>
      </c>
      <c r="G1748">
        <f>RS_wells_scenario_1_bgw!G1748-RS_wells_baseline_bgw!G1748</f>
        <v>0</v>
      </c>
      <c r="H1748" s="19">
        <f>RS_wells_scenario_1_bgw!H1748-RS_wells_baseline_bgw!H1748</f>
        <v>1432791.6181000024</v>
      </c>
      <c r="I1748">
        <f>RS_wells_scenario_1_bgw!I1748-RS_wells_baseline_bgw!I1748</f>
        <v>48322.637199999765</v>
      </c>
      <c r="J1748">
        <f>RS_wells_scenario_1_bgw!J1748-RS_wells_baseline_bgw!J1748</f>
        <v>794.51290000043809</v>
      </c>
      <c r="K1748">
        <f>RS_wells_scenario_1_bgw!K1748-RS_wells_baseline_bgw!K1748</f>
        <v>-21686323.949999988</v>
      </c>
      <c r="L1748">
        <f>RS_wells_scenario_1_bgw!L1748-RS_wells_baseline_bgw!L1748</f>
        <v>5476789.8390999883</v>
      </c>
      <c r="M1748">
        <f>RS_wells_scenario_1_bgw!M1748-RS_wells_baseline_bgw!M1748</f>
        <v>0</v>
      </c>
      <c r="N1748">
        <f>RS_wells_scenario_1_bgw!N1748-RS_wells_baseline_bgw!N1748</f>
        <v>3302980.824500002</v>
      </c>
      <c r="O1748">
        <v>10.145833333333334</v>
      </c>
      <c r="P1748">
        <f t="shared" si="258"/>
        <v>1988</v>
      </c>
      <c r="Q1748" s="2">
        <f t="shared" si="259"/>
        <v>32304.770833331539</v>
      </c>
      <c r="R1748">
        <f t="shared" si="260"/>
        <v>-42.84511354868269</v>
      </c>
      <c r="S1748">
        <f>I1748*$O1748/ref!$B$3</f>
        <v>11.255129092248186</v>
      </c>
      <c r="T1748">
        <f>K1748*$O1748/ref!$B$3</f>
        <v>-5051.0979891959341</v>
      </c>
      <c r="U1748">
        <f>L1748*$O1748/ref!$B$3</f>
        <v>1275.6335378604674</v>
      </c>
      <c r="V1748">
        <f>N1748*$O1748/ref!$B$3</f>
        <v>769.31801993969088</v>
      </c>
      <c r="W1748">
        <f t="shared" si="261"/>
        <v>6</v>
      </c>
      <c r="X1748" t="str">
        <f t="shared" si="262"/>
        <v>6 1988</v>
      </c>
      <c r="AB1748" s="1"/>
    </row>
    <row r="1749" spans="1:28" x14ac:dyDescent="0.3">
      <c r="A1749">
        <v>583</v>
      </c>
      <c r="B1749">
        <v>2</v>
      </c>
      <c r="C1749">
        <f>RS_wells_scenario_1_bgw!C1749-RS_wells_baseline_bgw!C1749</f>
        <v>-12388993.801999986</v>
      </c>
      <c r="D1749">
        <f>RS_wells_scenario_1_bgw!D1749-RS_wells_baseline_bgw!D1749</f>
        <v>-116.22779999999329</v>
      </c>
      <c r="E1749">
        <f>RS_wells_scenario_1_bgw!E1749-RS_wells_baseline_bgw!E1749</f>
        <v>-2264869.6499999985</v>
      </c>
      <c r="F1749">
        <f>RS_wells_scenario_1_bgw!F1749-RS_wells_baseline_bgw!F1749</f>
        <v>0</v>
      </c>
      <c r="G1749">
        <f>RS_wells_scenario_1_bgw!G1749-RS_wells_baseline_bgw!G1749</f>
        <v>0</v>
      </c>
      <c r="H1749" s="19">
        <f>RS_wells_scenario_1_bgw!H1749-RS_wells_baseline_bgw!H1749</f>
        <v>1729571.621100001</v>
      </c>
      <c r="I1749">
        <f>RS_wells_scenario_1_bgw!I1749-RS_wells_baseline_bgw!I1749</f>
        <v>39154.321299999952</v>
      </c>
      <c r="J1749">
        <f>RS_wells_scenario_1_bgw!J1749-RS_wells_baseline_bgw!J1749</f>
        <v>796.72369999997318</v>
      </c>
      <c r="K1749">
        <f>RS_wells_scenario_1_bgw!K1749-RS_wells_baseline_bgw!K1749</f>
        <v>-21686323.949999988</v>
      </c>
      <c r="L1749">
        <f>RS_wells_scenario_1_bgw!L1749-RS_wells_baseline_bgw!L1749</f>
        <v>5450715.7043999881</v>
      </c>
      <c r="M1749">
        <f>RS_wells_scenario_1_bgw!M1749-RS_wells_baseline_bgw!M1749</f>
        <v>0</v>
      </c>
      <c r="N1749">
        <f>RS_wells_scenario_1_bgw!N1749-RS_wells_baseline_bgw!N1749</f>
        <v>3191859.0517000034</v>
      </c>
      <c r="O1749">
        <v>10.145833333333334</v>
      </c>
      <c r="P1749">
        <f t="shared" si="258"/>
        <v>1988</v>
      </c>
      <c r="Q1749" s="2">
        <f t="shared" si="259"/>
        <v>32314.916666664871</v>
      </c>
      <c r="R1749">
        <f t="shared" si="260"/>
        <v>-33.500284778923309</v>
      </c>
      <c r="S1749">
        <f>I1749*$O1749/ref!$B$3</f>
        <v>9.1196790217994224</v>
      </c>
      <c r="T1749">
        <f>K1749*$O1749/ref!$B$3</f>
        <v>-5051.0979891959341</v>
      </c>
      <c r="U1749">
        <f>L1749*$O1749/ref!$B$3</f>
        <v>1269.5604472962552</v>
      </c>
      <c r="V1749">
        <f>N1749*$O1749/ref!$B$3</f>
        <v>743.43594954177274</v>
      </c>
      <c r="W1749">
        <f t="shared" si="261"/>
        <v>6</v>
      </c>
      <c r="X1749" t="str">
        <f t="shared" si="262"/>
        <v>6 1988</v>
      </c>
      <c r="AB1749" s="1"/>
    </row>
    <row r="1750" spans="1:28" x14ac:dyDescent="0.3">
      <c r="A1750">
        <v>583</v>
      </c>
      <c r="B1750">
        <v>3</v>
      </c>
      <c r="C1750">
        <f>RS_wells_scenario_1_bgw!C1750-RS_wells_baseline_bgw!C1750</f>
        <v>-12553522.490600049</v>
      </c>
      <c r="D1750">
        <f>RS_wells_scenario_1_bgw!D1750-RS_wells_baseline_bgw!D1750</f>
        <v>-116.64569999999367</v>
      </c>
      <c r="E1750">
        <f>RS_wells_scenario_1_bgw!E1750-RS_wells_baseline_bgw!E1750</f>
        <v>-2264869.6499999985</v>
      </c>
      <c r="F1750">
        <f>RS_wells_scenario_1_bgw!F1750-RS_wells_baseline_bgw!F1750</f>
        <v>0</v>
      </c>
      <c r="G1750">
        <f>RS_wells_scenario_1_bgw!G1750-RS_wells_baseline_bgw!G1750</f>
        <v>0</v>
      </c>
      <c r="H1750" s="19">
        <f>RS_wells_scenario_1_bgw!H1750-RS_wells_baseline_bgw!H1750</f>
        <v>1729990.4889999926</v>
      </c>
      <c r="I1750">
        <f>RS_wells_scenario_1_bgw!I1750-RS_wells_baseline_bgw!I1750</f>
        <v>33569.673199999612</v>
      </c>
      <c r="J1750">
        <f>RS_wells_scenario_1_bgw!J1750-RS_wells_baseline_bgw!J1750</f>
        <v>799.01740000024438</v>
      </c>
      <c r="K1750">
        <f>RS_wells_scenario_1_bgw!K1750-RS_wells_baseline_bgw!K1750</f>
        <v>-21686323.949999988</v>
      </c>
      <c r="L1750">
        <f>RS_wells_scenario_1_bgw!L1750-RS_wells_baseline_bgw!L1750</f>
        <v>5433728.446600005</v>
      </c>
      <c r="M1750">
        <f>RS_wells_scenario_1_bgw!M1750-RS_wells_baseline_bgw!M1750</f>
        <v>0</v>
      </c>
      <c r="N1750">
        <f>RS_wells_scenario_1_bgw!N1750-RS_wells_baseline_bgw!N1750</f>
        <v>3124167.7283000052</v>
      </c>
      <c r="O1750">
        <v>10.145833333333334</v>
      </c>
      <c r="P1750">
        <f t="shared" si="258"/>
        <v>1988</v>
      </c>
      <c r="Q1750" s="2">
        <f t="shared" si="259"/>
        <v>32325.062499998203</v>
      </c>
      <c r="R1750">
        <f t="shared" si="260"/>
        <v>-31.939913844215639</v>
      </c>
      <c r="S1750">
        <f>I1750*$O1750/ref!$B$3</f>
        <v>7.8189235386056639</v>
      </c>
      <c r="T1750">
        <f>K1750*$O1750/ref!$B$3</f>
        <v>-5051.0979891959341</v>
      </c>
      <c r="U1750">
        <f>L1750*$O1750/ref!$B$3</f>
        <v>1265.6038383332391</v>
      </c>
      <c r="V1750">
        <f>N1750*$O1750/ref!$B$3</f>
        <v>727.66953803283911</v>
      </c>
      <c r="W1750">
        <f t="shared" si="261"/>
        <v>6</v>
      </c>
      <c r="X1750" t="str">
        <f t="shared" si="262"/>
        <v>6 1988</v>
      </c>
      <c r="AB1750" s="1"/>
    </row>
    <row r="1751" spans="1:28" x14ac:dyDescent="0.3">
      <c r="A1751">
        <v>584</v>
      </c>
      <c r="B1751">
        <v>1</v>
      </c>
      <c r="C1751">
        <f>RS_wells_scenario_1_bgw!C1751-RS_wells_baseline_bgw!C1751</f>
        <v>-49484148.851699948</v>
      </c>
      <c r="D1751">
        <f>RS_wells_scenario_1_bgw!D1751-RS_wells_baseline_bgw!D1751</f>
        <v>-117.0639000000665</v>
      </c>
      <c r="E1751">
        <f>RS_wells_scenario_1_bgw!E1751-RS_wells_baseline_bgw!E1751</f>
        <v>-6960911.9600000083</v>
      </c>
      <c r="F1751">
        <f>RS_wells_scenario_1_bgw!F1751-RS_wells_baseline_bgw!F1751</f>
        <v>0</v>
      </c>
      <c r="G1751">
        <f>RS_wells_scenario_1_bgw!G1751-RS_wells_baseline_bgw!G1751</f>
        <v>0</v>
      </c>
      <c r="H1751" s="19">
        <f>RS_wells_scenario_1_bgw!H1751-RS_wells_baseline_bgw!H1751</f>
        <v>1661173.8066999912</v>
      </c>
      <c r="I1751">
        <f>RS_wells_scenario_1_bgw!I1751-RS_wells_baseline_bgw!I1751</f>
        <v>3939831.8428000063</v>
      </c>
      <c r="J1751">
        <f>RS_wells_scenario_1_bgw!J1751-RS_wells_baseline_bgw!J1751</f>
        <v>801.49890000000596</v>
      </c>
      <c r="K1751">
        <f>RS_wells_scenario_1_bgw!K1751-RS_wells_baseline_bgw!K1751</f>
        <v>-66479045.899999976</v>
      </c>
      <c r="L1751">
        <f>RS_wells_scenario_1_bgw!L1751-RS_wells_baseline_bgw!L1751</f>
        <v>4298835.9611000121</v>
      </c>
      <c r="M1751">
        <f>RS_wells_scenario_1_bgw!M1751-RS_wells_baseline_bgw!M1751</f>
        <v>0</v>
      </c>
      <c r="N1751">
        <f>RS_wells_scenario_1_bgw!N1751-RS_wells_baseline_bgw!N1751</f>
        <v>3363506.9233999997</v>
      </c>
      <c r="O1751">
        <v>10.145833333333334</v>
      </c>
      <c r="P1751">
        <f t="shared" si="258"/>
        <v>1988</v>
      </c>
      <c r="Q1751" s="2">
        <f t="shared" si="259"/>
        <v>32335.208333331535</v>
      </c>
      <c r="R1751">
        <f t="shared" si="260"/>
        <v>-38.999613211913136</v>
      </c>
      <c r="S1751">
        <f>I1751*$O1751/ref!$B$3</f>
        <v>917.65099261727278</v>
      </c>
      <c r="T1751">
        <f>K1751*$O1751/ref!$B$3</f>
        <v>-15484.052338393398</v>
      </c>
      <c r="U1751">
        <f>L1751*$O1751/ref!$B$3</f>
        <v>1001.2688978113072</v>
      </c>
      <c r="V1751">
        <f>N1751*$O1751/ref!$B$3</f>
        <v>783.41553398368148</v>
      </c>
      <c r="W1751">
        <f t="shared" si="261"/>
        <v>7</v>
      </c>
      <c r="X1751" t="str">
        <f t="shared" si="262"/>
        <v>7 1988</v>
      </c>
      <c r="AB1751" s="1"/>
    </row>
    <row r="1752" spans="1:28" x14ac:dyDescent="0.3">
      <c r="A1752">
        <v>584</v>
      </c>
      <c r="B1752">
        <v>2</v>
      </c>
      <c r="C1752">
        <f>RS_wells_scenario_1_bgw!C1752-RS_wells_baseline_bgw!C1752</f>
        <v>-49362090.694299996</v>
      </c>
      <c r="D1752">
        <f>RS_wells_scenario_1_bgw!D1752-RS_wells_baseline_bgw!D1752</f>
        <v>-117.47450000001118</v>
      </c>
      <c r="E1752">
        <f>RS_wells_scenario_1_bgw!E1752-RS_wells_baseline_bgw!E1752</f>
        <v>-6960911.9600000083</v>
      </c>
      <c r="F1752">
        <f>RS_wells_scenario_1_bgw!F1752-RS_wells_baseline_bgw!F1752</f>
        <v>0</v>
      </c>
      <c r="G1752">
        <f>RS_wells_scenario_1_bgw!G1752-RS_wells_baseline_bgw!G1752</f>
        <v>0</v>
      </c>
      <c r="H1752" s="19">
        <f>RS_wells_scenario_1_bgw!H1752-RS_wells_baseline_bgw!H1752</f>
        <v>1820241.1580000073</v>
      </c>
      <c r="I1752">
        <f>RS_wells_scenario_1_bgw!I1752-RS_wells_baseline_bgw!I1752</f>
        <v>3940165.5552999973</v>
      </c>
      <c r="J1752">
        <f>RS_wells_scenario_1_bgw!J1752-RS_wells_baseline_bgw!J1752</f>
        <v>803.42910000029951</v>
      </c>
      <c r="K1752">
        <f>RS_wells_scenario_1_bgw!K1752-RS_wells_baseline_bgw!K1752</f>
        <v>-66479045.899999976</v>
      </c>
      <c r="L1752">
        <f>RS_wells_scenario_1_bgw!L1752-RS_wells_baseline_bgw!L1752</f>
        <v>4404667.4853000045</v>
      </c>
      <c r="M1752">
        <f>RS_wells_scenario_1_bgw!M1752-RS_wells_baseline_bgw!M1752</f>
        <v>0</v>
      </c>
      <c r="N1752">
        <f>RS_wells_scenario_1_bgw!N1752-RS_wells_baseline_bgw!N1752</f>
        <v>3572827.8531999961</v>
      </c>
      <c r="O1752">
        <v>10.145833333333334</v>
      </c>
      <c r="P1752">
        <f t="shared" si="258"/>
        <v>1988</v>
      </c>
      <c r="Q1752" s="2">
        <f t="shared" si="259"/>
        <v>32345.354166664867</v>
      </c>
      <c r="R1752">
        <f t="shared" si="260"/>
        <v>-40.150897942725976</v>
      </c>
      <c r="S1752">
        <f>I1752*$O1752/ref!$B$3</f>
        <v>917.7287196927125</v>
      </c>
      <c r="T1752">
        <f>K1752*$O1752/ref!$B$3</f>
        <v>-15484.052338393398</v>
      </c>
      <c r="U1752">
        <f>L1752*$O1752/ref!$B$3</f>
        <v>1025.9187831635973</v>
      </c>
      <c r="V1752">
        <f>N1752*$O1752/ref!$B$3</f>
        <v>832.16978712714183</v>
      </c>
      <c r="W1752">
        <f t="shared" si="261"/>
        <v>7</v>
      </c>
      <c r="X1752" t="str">
        <f t="shared" si="262"/>
        <v>7 1988</v>
      </c>
      <c r="AB1752" s="1"/>
    </row>
    <row r="1753" spans="1:28" x14ac:dyDescent="0.3">
      <c r="A1753">
        <v>584</v>
      </c>
      <c r="B1753">
        <v>3</v>
      </c>
      <c r="C1753">
        <f>RS_wells_scenario_1_bgw!C1753-RS_wells_baseline_bgw!C1753</f>
        <v>-49337537.842800021</v>
      </c>
      <c r="D1753">
        <f>RS_wells_scenario_1_bgw!D1753-RS_wells_baseline_bgw!D1753</f>
        <v>-117.87470000004396</v>
      </c>
      <c r="E1753">
        <f>RS_wells_scenario_1_bgw!E1753-RS_wells_baseline_bgw!E1753</f>
        <v>-6960911.9600000083</v>
      </c>
      <c r="F1753">
        <f>RS_wells_scenario_1_bgw!F1753-RS_wells_baseline_bgw!F1753</f>
        <v>0</v>
      </c>
      <c r="G1753">
        <f>RS_wells_scenario_1_bgw!G1753-RS_wells_baseline_bgw!G1753</f>
        <v>0</v>
      </c>
      <c r="H1753" s="19">
        <f>RS_wells_scenario_1_bgw!H1753-RS_wells_baseline_bgw!H1753</f>
        <v>1894952.1771000028</v>
      </c>
      <c r="I1753">
        <f>RS_wells_scenario_1_bgw!I1753-RS_wells_baseline_bgw!I1753</f>
        <v>3856988.1140000001</v>
      </c>
      <c r="J1753">
        <f>RS_wells_scenario_1_bgw!J1753-RS_wells_baseline_bgw!J1753</f>
        <v>805.44879999943078</v>
      </c>
      <c r="K1753">
        <f>RS_wells_scenario_1_bgw!K1753-RS_wells_baseline_bgw!K1753</f>
        <v>-66479045.899999976</v>
      </c>
      <c r="L1753">
        <f>RS_wells_scenario_1_bgw!L1753-RS_wells_baseline_bgw!L1753</f>
        <v>4494060.2993000001</v>
      </c>
      <c r="M1753">
        <f>RS_wells_scenario_1_bgw!M1753-RS_wells_baseline_bgw!M1753</f>
        <v>0</v>
      </c>
      <c r="N1753">
        <f>RS_wells_scenario_1_bgw!N1753-RS_wells_baseline_bgw!N1753</f>
        <v>3645192.2276000008</v>
      </c>
      <c r="O1753">
        <v>10.145833333333334</v>
      </c>
      <c r="P1753">
        <f t="shared" si="258"/>
        <v>1988</v>
      </c>
      <c r="Q1753" s="2">
        <f t="shared" si="259"/>
        <v>32355.499999998199</v>
      </c>
      <c r="R1753">
        <f t="shared" si="260"/>
        <v>-40.097137468499383</v>
      </c>
      <c r="S1753">
        <f>I1753*$O1753/ref!$B$3</f>
        <v>898.35533914810992</v>
      </c>
      <c r="T1753">
        <f>K1753*$O1753/ref!$B$3</f>
        <v>-15484.052338393398</v>
      </c>
      <c r="U1753">
        <f>L1753*$O1753/ref!$B$3</f>
        <v>1046.7398252214859</v>
      </c>
      <c r="V1753">
        <f>N1753*$O1753/ref!$B$3</f>
        <v>849.02462831018534</v>
      </c>
      <c r="W1753">
        <f t="shared" si="261"/>
        <v>7</v>
      </c>
      <c r="X1753" t="str">
        <f t="shared" si="262"/>
        <v>7 1988</v>
      </c>
      <c r="AB1753" s="1"/>
    </row>
    <row r="1754" spans="1:28" x14ac:dyDescent="0.3">
      <c r="A1754">
        <v>585</v>
      </c>
      <c r="B1754">
        <v>1</v>
      </c>
      <c r="C1754">
        <f>RS_wells_scenario_1_bgw!C1754-RS_wells_baseline_bgw!C1754</f>
        <v>-58360220.581699967</v>
      </c>
      <c r="D1754">
        <f>RS_wells_scenario_1_bgw!D1754-RS_wells_baseline_bgw!D1754</f>
        <v>-118.27540000004228</v>
      </c>
      <c r="E1754">
        <f>RS_wells_scenario_1_bgw!E1754-RS_wells_baseline_bgw!E1754</f>
        <v>-7640329.2399999946</v>
      </c>
      <c r="F1754">
        <f>RS_wells_scenario_1_bgw!F1754-RS_wells_baseline_bgw!F1754</f>
        <v>0</v>
      </c>
      <c r="G1754">
        <f>RS_wells_scenario_1_bgw!G1754-RS_wells_baseline_bgw!G1754</f>
        <v>0</v>
      </c>
      <c r="H1754" s="19">
        <f>RS_wells_scenario_1_bgw!H1754-RS_wells_baseline_bgw!H1754</f>
        <v>2670647.8480999991</v>
      </c>
      <c r="I1754">
        <f>RS_wells_scenario_1_bgw!I1754-RS_wells_baseline_bgw!I1754</f>
        <v>54645.108699999982</v>
      </c>
      <c r="J1754">
        <f>RS_wells_scenario_1_bgw!J1754-RS_wells_baseline_bgw!J1754</f>
        <v>807.39240000024438</v>
      </c>
      <c r="K1754">
        <f>RS_wells_scenario_1_bgw!K1754-RS_wells_baseline_bgw!K1754</f>
        <v>-72959596.399999976</v>
      </c>
      <c r="L1754">
        <f>RS_wells_scenario_1_bgw!L1754-RS_wells_baseline_bgw!L1754</f>
        <v>6042405.4933000058</v>
      </c>
      <c r="M1754">
        <f>RS_wells_scenario_1_bgw!M1754-RS_wells_baseline_bgw!M1754</f>
        <v>0</v>
      </c>
      <c r="N1754">
        <f>RS_wells_scenario_1_bgw!N1754-RS_wells_baseline_bgw!N1754</f>
        <v>3503712.3871999979</v>
      </c>
      <c r="O1754">
        <v>10.145833333333334</v>
      </c>
      <c r="P1754">
        <f t="shared" si="258"/>
        <v>1988</v>
      </c>
      <c r="Q1754" s="2">
        <f t="shared" si="259"/>
        <v>32365.645833331531</v>
      </c>
      <c r="R1754">
        <f t="shared" si="260"/>
        <v>-19.085098261168358</v>
      </c>
      <c r="S1754">
        <f>I1754*$O1754/ref!$B$3</f>
        <v>12.727735660057006</v>
      </c>
      <c r="T1754">
        <f>K1754*$O1754/ref!$B$3</f>
        <v>-16993.478079468925</v>
      </c>
      <c r="U1754">
        <f>L1754*$O1754/ref!$B$3</f>
        <v>1407.3746342387431</v>
      </c>
      <c r="V1754">
        <f>N1754*$O1754/ref!$B$3</f>
        <v>816.07166961585506</v>
      </c>
      <c r="W1754">
        <f t="shared" si="261"/>
        <v>8</v>
      </c>
      <c r="X1754" t="str">
        <f t="shared" si="262"/>
        <v>8 1988</v>
      </c>
      <c r="AB1754" s="1"/>
    </row>
    <row r="1755" spans="1:28" x14ac:dyDescent="0.3">
      <c r="A1755">
        <v>585</v>
      </c>
      <c r="B1755">
        <v>2</v>
      </c>
      <c r="C1755">
        <f>RS_wells_scenario_1_bgw!C1755-RS_wells_baseline_bgw!C1755</f>
        <v>-58651872.018900037</v>
      </c>
      <c r="D1755">
        <f>RS_wells_scenario_1_bgw!D1755-RS_wells_baseline_bgw!D1755</f>
        <v>-118.6535000000149</v>
      </c>
      <c r="E1755">
        <f>RS_wells_scenario_1_bgw!E1755-RS_wells_baseline_bgw!E1755</f>
        <v>-7640329.2399999946</v>
      </c>
      <c r="F1755">
        <f>RS_wells_scenario_1_bgw!F1755-RS_wells_baseline_bgw!F1755</f>
        <v>0</v>
      </c>
      <c r="G1755">
        <f>RS_wells_scenario_1_bgw!G1755-RS_wells_baseline_bgw!G1755</f>
        <v>0</v>
      </c>
      <c r="H1755" s="19">
        <f>RS_wells_scenario_1_bgw!H1755-RS_wells_baseline_bgw!H1755</f>
        <v>3033502.1665999964</v>
      </c>
      <c r="I1755">
        <f>RS_wells_scenario_1_bgw!I1755-RS_wells_baseline_bgw!I1755</f>
        <v>30029.360499999952</v>
      </c>
      <c r="J1755">
        <f>RS_wells_scenario_1_bgw!J1755-RS_wells_baseline_bgw!J1755</f>
        <v>809.42050000000745</v>
      </c>
      <c r="K1755">
        <f>RS_wells_scenario_1_bgw!K1755-RS_wells_baseline_bgw!K1755</f>
        <v>-72959596.399999976</v>
      </c>
      <c r="L1755">
        <f>RS_wells_scenario_1_bgw!L1755-RS_wells_baseline_bgw!L1755</f>
        <v>6134597.4189999998</v>
      </c>
      <c r="M1755">
        <f>RS_wells_scenario_1_bgw!M1755-RS_wells_baseline_bgw!M1755</f>
        <v>0</v>
      </c>
      <c r="N1755">
        <f>RS_wells_scenario_1_bgw!N1755-RS_wells_baseline_bgw!N1755</f>
        <v>3532955.8343999982</v>
      </c>
      <c r="O1755">
        <v>10.145833333333334</v>
      </c>
      <c r="P1755">
        <f t="shared" si="258"/>
        <v>1988</v>
      </c>
      <c r="Q1755" s="2">
        <f t="shared" si="259"/>
        <v>32375.791666664863</v>
      </c>
      <c r="R1755">
        <f t="shared" si="260"/>
        <v>-11.442237521191336</v>
      </c>
      <c r="S1755">
        <f>I1755*$O1755/ref!$B$3</f>
        <v>6.9943270601373477</v>
      </c>
      <c r="T1755">
        <f>K1755*$O1755/ref!$B$3</f>
        <v>-16993.478079468925</v>
      </c>
      <c r="U1755">
        <f>L1755*$O1755/ref!$B$3</f>
        <v>1428.8476349924433</v>
      </c>
      <c r="V1755">
        <f>N1755*$O1755/ref!$B$3</f>
        <v>822.88294467056892</v>
      </c>
      <c r="W1755">
        <f t="shared" si="261"/>
        <v>8</v>
      </c>
      <c r="X1755" t="str">
        <f t="shared" si="262"/>
        <v>8 1988</v>
      </c>
      <c r="AB1755" s="1"/>
    </row>
    <row r="1756" spans="1:28" x14ac:dyDescent="0.3">
      <c r="A1756">
        <v>585</v>
      </c>
      <c r="B1756">
        <v>3</v>
      </c>
      <c r="C1756">
        <f>RS_wells_scenario_1_bgw!C1756-RS_wells_baseline_bgw!C1756</f>
        <v>-58778865.880499959</v>
      </c>
      <c r="D1756">
        <f>RS_wells_scenario_1_bgw!D1756-RS_wells_baseline_bgw!D1756</f>
        <v>-119.33360000001267</v>
      </c>
      <c r="E1756">
        <f>RS_wells_scenario_1_bgw!E1756-RS_wells_baseline_bgw!E1756</f>
        <v>-7640329.2399999946</v>
      </c>
      <c r="F1756">
        <f>RS_wells_scenario_1_bgw!F1756-RS_wells_baseline_bgw!F1756</f>
        <v>0</v>
      </c>
      <c r="G1756">
        <f>RS_wells_scenario_1_bgw!G1756-RS_wells_baseline_bgw!G1756</f>
        <v>0</v>
      </c>
      <c r="H1756" s="19">
        <f>RS_wells_scenario_1_bgw!H1756-RS_wells_baseline_bgw!H1756</f>
        <v>3251643.4992000014</v>
      </c>
      <c r="I1756">
        <f>RS_wells_scenario_1_bgw!I1756-RS_wells_baseline_bgw!I1756</f>
        <v>22008.459999999963</v>
      </c>
      <c r="J1756">
        <f>RS_wells_scenario_1_bgw!J1756-RS_wells_baseline_bgw!J1756</f>
        <v>829.34759999997914</v>
      </c>
      <c r="K1756">
        <f>RS_wells_scenario_1_bgw!K1756-RS_wells_baseline_bgw!K1756</f>
        <v>-72959596.399999976</v>
      </c>
      <c r="L1756">
        <f>RS_wells_scenario_1_bgw!L1756-RS_wells_baseline_bgw!L1756</f>
        <v>6234308.4125000089</v>
      </c>
      <c r="M1756">
        <f>RS_wells_scenario_1_bgw!M1756-RS_wells_baseline_bgw!M1756</f>
        <v>0</v>
      </c>
      <c r="N1756">
        <f>RS_wells_scenario_1_bgw!N1756-RS_wells_baseline_bgw!N1756</f>
        <v>3537186.3691999987</v>
      </c>
      <c r="O1756">
        <v>10.145833333333334</v>
      </c>
      <c r="P1756">
        <f t="shared" si="258"/>
        <v>1988</v>
      </c>
      <c r="Q1756" s="2">
        <f t="shared" si="259"/>
        <v>32385.937499998196</v>
      </c>
      <c r="R1756">
        <f t="shared" si="260"/>
        <v>-6.5416465063000535</v>
      </c>
      <c r="S1756">
        <f>I1756*$O1756/ref!$B$3</f>
        <v>5.1261287209213258</v>
      </c>
      <c r="T1756">
        <f>K1756*$O1756/ref!$B$3</f>
        <v>-16993.478079468925</v>
      </c>
      <c r="U1756">
        <f>L1756*$O1756/ref!$B$3</f>
        <v>1452.0719490776632</v>
      </c>
      <c r="V1756">
        <f>N1756*$O1756/ref!$B$3</f>
        <v>823.86830511574044</v>
      </c>
      <c r="W1756">
        <f t="shared" si="261"/>
        <v>8</v>
      </c>
      <c r="X1756" t="str">
        <f t="shared" si="262"/>
        <v>8 1988</v>
      </c>
      <c r="AB1756" s="1"/>
    </row>
    <row r="1757" spans="1:28" x14ac:dyDescent="0.3">
      <c r="A1757">
        <v>586</v>
      </c>
      <c r="B1757">
        <v>1</v>
      </c>
      <c r="C1757">
        <f>RS_wells_scenario_1_bgw!C1757-RS_wells_baseline_bgw!C1757</f>
        <v>-25580621.379500031</v>
      </c>
      <c r="D1757">
        <f>RS_wells_scenario_1_bgw!D1757-RS_wells_baseline_bgw!D1757</f>
        <v>-120.25619999994524</v>
      </c>
      <c r="E1757">
        <f>RS_wells_scenario_1_bgw!E1757-RS_wells_baseline_bgw!E1757</f>
        <v>-3429647.25</v>
      </c>
      <c r="F1757">
        <f>RS_wells_scenario_1_bgw!F1757-RS_wells_baseline_bgw!F1757</f>
        <v>0</v>
      </c>
      <c r="G1757">
        <f>RS_wells_scenario_1_bgw!G1757-RS_wells_baseline_bgw!G1757</f>
        <v>0</v>
      </c>
      <c r="H1757" s="19">
        <f>RS_wells_scenario_1_bgw!H1757-RS_wells_baseline_bgw!H1757</f>
        <v>2707377.0578000024</v>
      </c>
      <c r="I1757">
        <f>RS_wells_scenario_1_bgw!I1757-RS_wells_baseline_bgw!I1757</f>
        <v>-1030354.2741999999</v>
      </c>
      <c r="J1757">
        <f>RS_wells_scenario_1_bgw!J1757-RS_wells_baseline_bgw!J1757</f>
        <v>835.62330000009388</v>
      </c>
      <c r="K1757">
        <f>RS_wells_scenario_1_bgw!K1757-RS_wells_baseline_bgw!K1757</f>
        <v>-32796436.189999998</v>
      </c>
      <c r="L1757">
        <f>RS_wells_scenario_1_bgw!L1757-RS_wells_baseline_bgw!L1757</f>
        <v>3438406.1714999974</v>
      </c>
      <c r="M1757">
        <f>RS_wells_scenario_1_bgw!M1757-RS_wells_baseline_bgw!M1757</f>
        <v>0</v>
      </c>
      <c r="N1757">
        <f>RS_wells_scenario_1_bgw!N1757-RS_wells_baseline_bgw!N1757</f>
        <v>3832173.1736999974</v>
      </c>
      <c r="O1757">
        <v>10.145833333333334</v>
      </c>
      <c r="P1757">
        <f t="shared" si="258"/>
        <v>1988</v>
      </c>
      <c r="Q1757" s="2">
        <f t="shared" si="259"/>
        <v>32396.083333331528</v>
      </c>
      <c r="R1757">
        <f t="shared" si="260"/>
        <v>-25.768524991981558</v>
      </c>
      <c r="S1757">
        <f>I1757*$O1757/ref!$B$3</f>
        <v>-239.98628880442683</v>
      </c>
      <c r="T1757">
        <f>K1757*$O1757/ref!$B$3</f>
        <v>-7638.8240475445737</v>
      </c>
      <c r="U1757">
        <f>L1757*$O1757/ref!$B$3</f>
        <v>800.86078852947026</v>
      </c>
      <c r="V1757">
        <f>N1757*$O1757/ref!$B$3</f>
        <v>892.57553546444501</v>
      </c>
      <c r="W1757">
        <f t="shared" si="261"/>
        <v>9</v>
      </c>
      <c r="X1757" t="str">
        <f t="shared" si="262"/>
        <v>9 1988</v>
      </c>
      <c r="AB1757" s="1"/>
    </row>
    <row r="1758" spans="1:28" x14ac:dyDescent="0.3">
      <c r="A1758">
        <v>586</v>
      </c>
      <c r="B1758">
        <v>2</v>
      </c>
      <c r="C1758">
        <f>RS_wells_scenario_1_bgw!C1758-RS_wells_baseline_bgw!C1758</f>
        <v>-24073919.436999977</v>
      </c>
      <c r="D1758">
        <f>RS_wells_scenario_1_bgw!D1758-RS_wells_baseline_bgw!D1758</f>
        <v>-121.30509999999776</v>
      </c>
      <c r="E1758">
        <f>RS_wells_scenario_1_bgw!E1758-RS_wells_baseline_bgw!E1758</f>
        <v>-3429647.25</v>
      </c>
      <c r="F1758">
        <f>RS_wells_scenario_1_bgw!F1758-RS_wells_baseline_bgw!F1758</f>
        <v>0</v>
      </c>
      <c r="G1758">
        <f>RS_wells_scenario_1_bgw!G1758-RS_wells_baseline_bgw!G1758</f>
        <v>0</v>
      </c>
      <c r="H1758" s="19">
        <f>RS_wells_scenario_1_bgw!H1758-RS_wells_baseline_bgw!H1758</f>
        <v>2796260.568900004</v>
      </c>
      <c r="I1758">
        <f>RS_wells_scenario_1_bgw!I1758-RS_wells_baseline_bgw!I1758</f>
        <v>408855.32200000063</v>
      </c>
      <c r="J1758">
        <f>RS_wells_scenario_1_bgw!J1758-RS_wells_baseline_bgw!J1758</f>
        <v>845.82280000019819</v>
      </c>
      <c r="K1758">
        <f>RS_wells_scenario_1_bgw!K1758-RS_wells_baseline_bgw!K1758</f>
        <v>-32796436.189999998</v>
      </c>
      <c r="L1758">
        <f>RS_wells_scenario_1_bgw!L1758-RS_wells_baseline_bgw!L1758</f>
        <v>3515455.9569000006</v>
      </c>
      <c r="M1758">
        <f>RS_wells_scenario_1_bgw!M1758-RS_wells_baseline_bgw!M1758</f>
        <v>0</v>
      </c>
      <c r="N1758">
        <f>RS_wells_scenario_1_bgw!N1758-RS_wells_baseline_bgw!N1758</f>
        <v>4034336.4395000041</v>
      </c>
      <c r="O1758">
        <v>10.145833333333334</v>
      </c>
      <c r="P1758">
        <f t="shared" si="258"/>
        <v>1988</v>
      </c>
      <c r="Q1758" s="2">
        <f t="shared" si="259"/>
        <v>32406.22916666486</v>
      </c>
      <c r="R1758">
        <f t="shared" si="260"/>
        <v>-28.363708375715923</v>
      </c>
      <c r="S1758">
        <f>I1758*$O1758/ref!$B$3</f>
        <v>95.229062315388887</v>
      </c>
      <c r="T1758">
        <f>K1758*$O1758/ref!$B$3</f>
        <v>-7638.8240475445737</v>
      </c>
      <c r="U1758">
        <f>L1758*$O1758/ref!$B$3</f>
        <v>818.8069382318929</v>
      </c>
      <c r="V1758">
        <f>N1758*$O1758/ref!$B$3</f>
        <v>939.66265210653023</v>
      </c>
      <c r="W1758">
        <f t="shared" si="261"/>
        <v>9</v>
      </c>
      <c r="X1758" t="str">
        <f t="shared" si="262"/>
        <v>9 1988</v>
      </c>
      <c r="AB1758" s="1"/>
    </row>
    <row r="1759" spans="1:28" x14ac:dyDescent="0.3">
      <c r="A1759">
        <v>586</v>
      </c>
      <c r="B1759">
        <v>3</v>
      </c>
      <c r="C1759">
        <f>RS_wells_scenario_1_bgw!C1759-RS_wells_baseline_bgw!C1759</f>
        <v>-23814220.803900003</v>
      </c>
      <c r="D1759">
        <f>RS_wells_scenario_1_bgw!D1759-RS_wells_baseline_bgw!D1759</f>
        <v>-122.40220000001136</v>
      </c>
      <c r="E1759">
        <f>RS_wells_scenario_1_bgw!E1759-RS_wells_baseline_bgw!E1759</f>
        <v>-3429647.25</v>
      </c>
      <c r="F1759">
        <f>RS_wells_scenario_1_bgw!F1759-RS_wells_baseline_bgw!F1759</f>
        <v>0</v>
      </c>
      <c r="G1759">
        <f>RS_wells_scenario_1_bgw!G1759-RS_wells_baseline_bgw!G1759</f>
        <v>0</v>
      </c>
      <c r="H1759" s="19">
        <f>RS_wells_scenario_1_bgw!H1759-RS_wells_baseline_bgw!H1759</f>
        <v>2900497.5420000032</v>
      </c>
      <c r="I1759">
        <f>RS_wells_scenario_1_bgw!I1759-RS_wells_baseline_bgw!I1759</f>
        <v>641834.28350000083</v>
      </c>
      <c r="J1759">
        <f>RS_wells_scenario_1_bgw!J1759-RS_wells_baseline_bgw!J1759</f>
        <v>846.9714999999851</v>
      </c>
      <c r="K1759">
        <f>RS_wells_scenario_1_bgw!K1759-RS_wells_baseline_bgw!K1759</f>
        <v>-32796436.189999998</v>
      </c>
      <c r="L1759">
        <f>RS_wells_scenario_1_bgw!L1759-RS_wells_baseline_bgw!L1759</f>
        <v>3584364.7534999996</v>
      </c>
      <c r="M1759">
        <f>RS_wells_scenario_1_bgw!M1759-RS_wells_baseline_bgw!M1759</f>
        <v>0</v>
      </c>
      <c r="N1759">
        <f>RS_wells_scenario_1_bgw!N1759-RS_wells_baseline_bgw!N1759</f>
        <v>4155404.5269000009</v>
      </c>
      <c r="O1759">
        <v>10.145833333333334</v>
      </c>
      <c r="P1759">
        <f t="shared" si="258"/>
        <v>1988</v>
      </c>
      <c r="Q1759" s="2">
        <f t="shared" si="259"/>
        <v>32416.374999998192</v>
      </c>
      <c r="R1759">
        <f t="shared" si="260"/>
        <v>-28.749300914089293</v>
      </c>
      <c r="S1759">
        <f>I1759*$O1759/ref!$B$3</f>
        <v>149.49365629041381</v>
      </c>
      <c r="T1759">
        <f>K1759*$O1759/ref!$B$3</f>
        <v>-7638.8240475445737</v>
      </c>
      <c r="U1759">
        <f>L1759*$O1759/ref!$B$3</f>
        <v>834.85691907450439</v>
      </c>
      <c r="V1759">
        <f>N1759*$O1759/ref!$B$3</f>
        <v>967.86138114109872</v>
      </c>
      <c r="W1759">
        <f t="shared" si="261"/>
        <v>9</v>
      </c>
      <c r="X1759" t="str">
        <f t="shared" si="262"/>
        <v>9 1988</v>
      </c>
      <c r="AB1759" s="1"/>
    </row>
    <row r="1760" spans="1:28" x14ac:dyDescent="0.3">
      <c r="A1760">
        <v>587</v>
      </c>
      <c r="B1760">
        <v>1</v>
      </c>
      <c r="C1760">
        <f>RS_wells_scenario_1_bgw!C1760-RS_wells_baseline_bgw!C1760</f>
        <v>-10338198.931699991</v>
      </c>
      <c r="D1760">
        <f>RS_wells_scenario_1_bgw!D1760-RS_wells_baseline_bgw!D1760</f>
        <v>-131.1872999999905</v>
      </c>
      <c r="E1760">
        <f>RS_wells_scenario_1_bgw!E1760-RS_wells_baseline_bgw!E1760</f>
        <v>0</v>
      </c>
      <c r="F1760">
        <f>RS_wells_scenario_1_bgw!F1760-RS_wells_baseline_bgw!F1760</f>
        <v>0</v>
      </c>
      <c r="G1760">
        <f>RS_wells_scenario_1_bgw!G1760-RS_wells_baseline_bgw!G1760</f>
        <v>0</v>
      </c>
      <c r="H1760" s="19">
        <f>RS_wells_scenario_1_bgw!H1760-RS_wells_baseline_bgw!H1760</f>
        <v>3646100.3298999965</v>
      </c>
      <c r="I1760">
        <f>RS_wells_scenario_1_bgw!I1760-RS_wells_baseline_bgw!I1760</f>
        <v>-13855352.439800024</v>
      </c>
      <c r="J1760">
        <f>RS_wells_scenario_1_bgw!J1760-RS_wells_baseline_bgw!J1760</f>
        <v>857.13069999963045</v>
      </c>
      <c r="K1760">
        <f>RS_wells_scenario_1_bgw!K1760-RS_wells_baseline_bgw!K1760</f>
        <v>-83096.099999997765</v>
      </c>
      <c r="L1760">
        <f>RS_wells_scenario_1_bgw!L1760-RS_wells_baseline_bgw!L1760</f>
        <v>2761218.5341000035</v>
      </c>
      <c r="M1760">
        <f>RS_wells_scenario_1_bgw!M1760-RS_wells_baseline_bgw!M1760</f>
        <v>0</v>
      </c>
      <c r="N1760">
        <f>RS_wells_scenario_1_bgw!N1760-RS_wells_baseline_bgw!N1760</f>
        <v>4427222.7548000067</v>
      </c>
      <c r="O1760">
        <v>10.145833333333334</v>
      </c>
      <c r="P1760">
        <f t="shared" si="258"/>
        <v>1988</v>
      </c>
      <c r="Q1760" s="2">
        <f t="shared" si="259"/>
        <v>32426.520833331524</v>
      </c>
      <c r="R1760">
        <f t="shared" si="260"/>
        <v>-17.895130009164038</v>
      </c>
      <c r="S1760">
        <f>I1760*$O1760/ref!$B$3</f>
        <v>-3227.1372045180078</v>
      </c>
      <c r="T1760">
        <f>K1760*$O1760/ref!$B$3</f>
        <v>-19.354434831266698</v>
      </c>
      <c r="U1760">
        <f>L1760*$O1760/ref!$B$3</f>
        <v>643.13276041987194</v>
      </c>
      <c r="V1760">
        <f>N1760*$O1760/ref!$B$3</f>
        <v>1031.1722727213439</v>
      </c>
      <c r="W1760">
        <f t="shared" si="261"/>
        <v>10</v>
      </c>
      <c r="X1760" t="str">
        <f t="shared" si="262"/>
        <v>10 1988</v>
      </c>
      <c r="AB1760" s="1"/>
    </row>
    <row r="1761" spans="1:28" x14ac:dyDescent="0.3">
      <c r="A1761">
        <v>587</v>
      </c>
      <c r="B1761">
        <v>2</v>
      </c>
      <c r="C1761">
        <f>RS_wells_scenario_1_bgw!C1761-RS_wells_baseline_bgw!C1761</f>
        <v>-5758282.494900018</v>
      </c>
      <c r="D1761">
        <f>RS_wells_scenario_1_bgw!D1761-RS_wells_baseline_bgw!D1761</f>
        <v>-135.72419999993872</v>
      </c>
      <c r="E1761">
        <f>RS_wells_scenario_1_bgw!E1761-RS_wells_baseline_bgw!E1761</f>
        <v>0</v>
      </c>
      <c r="F1761">
        <f>RS_wells_scenario_1_bgw!F1761-RS_wells_baseline_bgw!F1761</f>
        <v>0</v>
      </c>
      <c r="G1761">
        <f>RS_wells_scenario_1_bgw!G1761-RS_wells_baseline_bgw!G1761</f>
        <v>0</v>
      </c>
      <c r="H1761" s="19">
        <f>RS_wells_scenario_1_bgw!H1761-RS_wells_baseline_bgw!H1761</f>
        <v>3659200.6576999985</v>
      </c>
      <c r="I1761">
        <f>RS_wells_scenario_1_bgw!I1761-RS_wells_baseline_bgw!I1761</f>
        <v>-9438574.6497999877</v>
      </c>
      <c r="J1761">
        <f>RS_wells_scenario_1_bgw!J1761-RS_wells_baseline_bgw!J1761</f>
        <v>829.67519999947399</v>
      </c>
      <c r="K1761">
        <f>RS_wells_scenario_1_bgw!K1761-RS_wells_baseline_bgw!K1761</f>
        <v>-83096.099999997765</v>
      </c>
      <c r="L1761">
        <f>RS_wells_scenario_1_bgw!L1761-RS_wells_baseline_bgw!L1761</f>
        <v>2821023.9719000012</v>
      </c>
      <c r="M1761">
        <f>RS_wells_scenario_1_bgw!M1761-RS_wells_baseline_bgw!M1761</f>
        <v>0</v>
      </c>
      <c r="N1761">
        <f>RS_wells_scenario_1_bgw!N1761-RS_wells_baseline_bgw!N1761</f>
        <v>4523306.9723000005</v>
      </c>
      <c r="O1761">
        <v>10.145833333333334</v>
      </c>
      <c r="P1761">
        <f t="shared" si="258"/>
        <v>1988</v>
      </c>
      <c r="Q1761" s="2">
        <f t="shared" si="259"/>
        <v>32436.666666664856</v>
      </c>
      <c r="R1761">
        <f t="shared" si="260"/>
        <v>-19.796250048110011</v>
      </c>
      <c r="S1761">
        <f>I1761*$O1761/ref!$B$3</f>
        <v>-2198.3977341849336</v>
      </c>
      <c r="T1761">
        <f>K1761*$O1761/ref!$B$3</f>
        <v>-19.354434831266698</v>
      </c>
      <c r="U1761">
        <f>L1761*$O1761/ref!$B$3</f>
        <v>657.06242075838918</v>
      </c>
      <c r="V1761">
        <f>N1761*$O1761/ref!$B$3</f>
        <v>1053.5518516175489</v>
      </c>
      <c r="W1761">
        <f t="shared" si="261"/>
        <v>10</v>
      </c>
      <c r="X1761" t="str">
        <f t="shared" si="262"/>
        <v>10 1988</v>
      </c>
      <c r="AB1761" s="1"/>
    </row>
    <row r="1762" spans="1:28" x14ac:dyDescent="0.3">
      <c r="A1762">
        <v>587</v>
      </c>
      <c r="B1762">
        <v>3</v>
      </c>
      <c r="C1762">
        <f>RS_wells_scenario_1_bgw!C1762-RS_wells_baseline_bgw!C1762</f>
        <v>-2928365.22330001</v>
      </c>
      <c r="D1762">
        <f>RS_wells_scenario_1_bgw!D1762-RS_wells_baseline_bgw!D1762</f>
        <v>-143.34429999999702</v>
      </c>
      <c r="E1762">
        <f>RS_wells_scenario_1_bgw!E1762-RS_wells_baseline_bgw!E1762</f>
        <v>0</v>
      </c>
      <c r="F1762">
        <f>RS_wells_scenario_1_bgw!F1762-RS_wells_baseline_bgw!F1762</f>
        <v>0</v>
      </c>
      <c r="G1762">
        <f>RS_wells_scenario_1_bgw!G1762-RS_wells_baseline_bgw!G1762</f>
        <v>0</v>
      </c>
      <c r="H1762" s="19">
        <f>RS_wells_scenario_1_bgw!H1762-RS_wells_baseline_bgw!H1762</f>
        <v>3513122.0838999972</v>
      </c>
      <c r="I1762">
        <f>RS_wells_scenario_1_bgw!I1762-RS_wells_baseline_bgw!I1762</f>
        <v>-6839985.2263000011</v>
      </c>
      <c r="J1762">
        <f>RS_wells_scenario_1_bgw!J1762-RS_wells_baseline_bgw!J1762</f>
        <v>815.66390000004321</v>
      </c>
      <c r="K1762">
        <f>RS_wells_scenario_1_bgw!K1762-RS_wells_baseline_bgw!K1762</f>
        <v>-83096.099999997765</v>
      </c>
      <c r="L1762">
        <f>RS_wells_scenario_1_bgw!L1762-RS_wells_baseline_bgw!L1762</f>
        <v>2865918.310800001</v>
      </c>
      <c r="M1762">
        <f>RS_wells_scenario_1_bgw!M1762-RS_wells_baseline_bgw!M1762</f>
        <v>0</v>
      </c>
      <c r="N1762">
        <f>RS_wells_scenario_1_bgw!N1762-RS_wells_baseline_bgw!N1762</f>
        <v>4610507.2254000008</v>
      </c>
      <c r="O1762">
        <v>10.145833333333334</v>
      </c>
      <c r="P1762">
        <f t="shared" si="258"/>
        <v>1988</v>
      </c>
      <c r="Q1762" s="2">
        <f t="shared" si="259"/>
        <v>32446.812499998188</v>
      </c>
      <c r="R1762">
        <f t="shared" si="260"/>
        <v>-25.14055306987408</v>
      </c>
      <c r="S1762">
        <f>I1762*$O1762/ref!$B$3</f>
        <v>-1593.1439418848049</v>
      </c>
      <c r="T1762">
        <f>K1762*$O1762/ref!$B$3</f>
        <v>-19.354434831266698</v>
      </c>
      <c r="U1762">
        <f>L1762*$O1762/ref!$B$3</f>
        <v>667.51904334997732</v>
      </c>
      <c r="V1762">
        <f>N1762*$O1762/ref!$B$3</f>
        <v>1073.8622105380512</v>
      </c>
      <c r="W1762">
        <f t="shared" si="261"/>
        <v>10</v>
      </c>
      <c r="X1762" t="str">
        <f t="shared" si="262"/>
        <v>10 1988</v>
      </c>
      <c r="AB1762" s="1"/>
    </row>
    <row r="1763" spans="1:28" x14ac:dyDescent="0.3">
      <c r="A1763">
        <v>588</v>
      </c>
      <c r="B1763">
        <v>1</v>
      </c>
      <c r="C1763">
        <f>RS_wells_scenario_1_bgw!C1763-RS_wells_baseline_bgw!C1763</f>
        <v>-1119097.0309999883</v>
      </c>
      <c r="D1763">
        <f>RS_wells_scenario_1_bgw!D1763-RS_wells_baseline_bgw!D1763</f>
        <v>-151.30819999997038</v>
      </c>
      <c r="E1763">
        <f>RS_wells_scenario_1_bgw!E1763-RS_wells_baseline_bgw!E1763</f>
        <v>0</v>
      </c>
      <c r="F1763">
        <f>RS_wells_scenario_1_bgw!F1763-RS_wells_baseline_bgw!F1763</f>
        <v>0</v>
      </c>
      <c r="G1763">
        <f>RS_wells_scenario_1_bgw!G1763-RS_wells_baseline_bgw!G1763</f>
        <v>0</v>
      </c>
      <c r="H1763" s="19">
        <f>RS_wells_scenario_1_bgw!H1763-RS_wells_baseline_bgw!H1763</f>
        <v>3322634.5470000021</v>
      </c>
      <c r="I1763">
        <f>RS_wells_scenario_1_bgw!I1763-RS_wells_baseline_bgw!I1763</f>
        <v>-4369762.388500005</v>
      </c>
      <c r="J1763">
        <f>RS_wells_scenario_1_bgw!J1763-RS_wells_baseline_bgw!J1763</f>
        <v>807.04499999992549</v>
      </c>
      <c r="K1763">
        <f>RS_wells_scenario_1_bgw!K1763-RS_wells_baseline_bgw!K1763</f>
        <v>-83096.099999997765</v>
      </c>
      <c r="L1763">
        <f>RS_wells_scenario_1_bgw!L1763-RS_wells_baseline_bgw!L1763</f>
        <v>1783978.0047000013</v>
      </c>
      <c r="M1763">
        <f>RS_wells_scenario_1_bgw!M1763-RS_wells_baseline_bgw!M1763</f>
        <v>0</v>
      </c>
      <c r="N1763">
        <f>RS_wells_scenario_1_bgw!N1763-RS_wells_baseline_bgw!N1763</f>
        <v>4876626.3281999975</v>
      </c>
      <c r="O1763">
        <v>10.145833333333334</v>
      </c>
      <c r="P1763">
        <f t="shared" si="258"/>
        <v>1988</v>
      </c>
      <c r="Q1763" s="2">
        <f t="shared" si="259"/>
        <v>32456.95833333152</v>
      </c>
      <c r="R1763">
        <f t="shared" si="260"/>
        <v>-35.601186281786838</v>
      </c>
      <c r="S1763">
        <f>I1763*$O1763/ref!$B$3</f>
        <v>-1017.7888177224434</v>
      </c>
      <c r="T1763">
        <f>K1763*$O1763/ref!$B$3</f>
        <v>-19.354434831266698</v>
      </c>
      <c r="U1763">
        <f>L1763*$O1763/ref!$B$3</f>
        <v>415.51752768638119</v>
      </c>
      <c r="V1763">
        <f>N1763*$O1763/ref!$B$3</f>
        <v>1135.8456830776508</v>
      </c>
      <c r="W1763">
        <f t="shared" si="261"/>
        <v>11</v>
      </c>
      <c r="X1763" t="str">
        <f t="shared" si="262"/>
        <v>11 1988</v>
      </c>
      <c r="AB1763" s="1"/>
    </row>
    <row r="1764" spans="1:28" x14ac:dyDescent="0.3">
      <c r="A1764">
        <v>588</v>
      </c>
      <c r="B1764">
        <v>2</v>
      </c>
      <c r="C1764">
        <f>RS_wells_scenario_1_bgw!C1764-RS_wells_baseline_bgw!C1764</f>
        <v>25381.905499994755</v>
      </c>
      <c r="D1764">
        <f>RS_wells_scenario_1_bgw!D1764-RS_wells_baseline_bgw!D1764</f>
        <v>-154.76829999999609</v>
      </c>
      <c r="E1764">
        <f>RS_wells_scenario_1_bgw!E1764-RS_wells_baseline_bgw!E1764</f>
        <v>0</v>
      </c>
      <c r="F1764">
        <f>RS_wells_scenario_1_bgw!F1764-RS_wells_baseline_bgw!F1764</f>
        <v>0</v>
      </c>
      <c r="G1764">
        <f>RS_wells_scenario_1_bgw!G1764-RS_wells_baseline_bgw!G1764</f>
        <v>0</v>
      </c>
      <c r="H1764" s="19">
        <f>RS_wells_scenario_1_bgw!H1764-RS_wells_baseline_bgw!H1764</f>
        <v>3096688.3577000014</v>
      </c>
      <c r="I1764">
        <f>RS_wells_scenario_1_bgw!I1764-RS_wells_baseline_bgw!I1764</f>
        <v>-3518041.9765999913</v>
      </c>
      <c r="J1764">
        <f>RS_wells_scenario_1_bgw!J1764-RS_wells_baseline_bgw!J1764</f>
        <v>804.99299999978393</v>
      </c>
      <c r="K1764">
        <f>RS_wells_scenario_1_bgw!K1764-RS_wells_baseline_bgw!K1764</f>
        <v>-83096.099999997765</v>
      </c>
      <c r="L1764">
        <f>RS_wells_scenario_1_bgw!L1764-RS_wells_baseline_bgw!L1764</f>
        <v>1812588.6478000022</v>
      </c>
      <c r="M1764">
        <f>RS_wells_scenario_1_bgw!M1764-RS_wells_baseline_bgw!M1764</f>
        <v>0</v>
      </c>
      <c r="N1764">
        <f>RS_wells_scenario_1_bgw!N1764-RS_wells_baseline_bgw!N1764</f>
        <v>4977470.5161999986</v>
      </c>
      <c r="O1764">
        <v>10.145833333333334</v>
      </c>
      <c r="P1764">
        <f t="shared" si="258"/>
        <v>1988</v>
      </c>
      <c r="Q1764" s="2">
        <f t="shared" si="259"/>
        <v>32467.104166664853</v>
      </c>
      <c r="R1764">
        <f t="shared" si="260"/>
        <v>-43.087792863688364</v>
      </c>
      <c r="S1764">
        <f>I1764*$O1764/ref!$B$3</f>
        <v>-819.40926433090169</v>
      </c>
      <c r="T1764">
        <f>K1764*$O1764/ref!$B$3</f>
        <v>-19.354434831266698</v>
      </c>
      <c r="U1764">
        <f>L1764*$O1764/ref!$B$3</f>
        <v>422.18141236158993</v>
      </c>
      <c r="V1764">
        <f>N1764*$O1764/ref!$B$3</f>
        <v>1159.3339366149178</v>
      </c>
      <c r="W1764">
        <f t="shared" si="261"/>
        <v>11</v>
      </c>
      <c r="X1764" t="str">
        <f t="shared" si="262"/>
        <v>11 1988</v>
      </c>
      <c r="AB1764" s="1"/>
    </row>
    <row r="1765" spans="1:28" x14ac:dyDescent="0.3">
      <c r="A1765">
        <v>588</v>
      </c>
      <c r="B1765">
        <v>3</v>
      </c>
      <c r="C1765">
        <f>RS_wells_scenario_1_bgw!C1765-RS_wells_baseline_bgw!C1765</f>
        <v>777329.83309999108</v>
      </c>
      <c r="D1765">
        <f>RS_wells_scenario_1_bgw!D1765-RS_wells_baseline_bgw!D1765</f>
        <v>-155.23970000003465</v>
      </c>
      <c r="E1765">
        <f>RS_wells_scenario_1_bgw!E1765-RS_wells_baseline_bgw!E1765</f>
        <v>0</v>
      </c>
      <c r="F1765">
        <f>RS_wells_scenario_1_bgw!F1765-RS_wells_baseline_bgw!F1765</f>
        <v>0</v>
      </c>
      <c r="G1765">
        <f>RS_wells_scenario_1_bgw!G1765-RS_wells_baseline_bgw!G1765</f>
        <v>0</v>
      </c>
      <c r="H1765" s="19">
        <f>RS_wells_scenario_1_bgw!H1765-RS_wells_baseline_bgw!H1765</f>
        <v>2863156.5378999971</v>
      </c>
      <c r="I1765">
        <f>RS_wells_scenario_1_bgw!I1765-RS_wells_baseline_bgw!I1765</f>
        <v>-3039981.3051999956</v>
      </c>
      <c r="J1765">
        <f>RS_wells_scenario_1_bgw!J1765-RS_wells_baseline_bgw!J1765</f>
        <v>806.77329999953508</v>
      </c>
      <c r="K1765">
        <f>RS_wells_scenario_1_bgw!K1765-RS_wells_baseline_bgw!K1765</f>
        <v>-83096.099999997765</v>
      </c>
      <c r="L1765">
        <f>RS_wells_scenario_1_bgw!L1765-RS_wells_baseline_bgw!L1765</f>
        <v>1832999.7473000027</v>
      </c>
      <c r="M1765">
        <f>RS_wells_scenario_1_bgw!M1765-RS_wells_baseline_bgw!M1765</f>
        <v>0</v>
      </c>
      <c r="N1765">
        <f>RS_wells_scenario_1_bgw!N1765-RS_wells_baseline_bgw!N1765</f>
        <v>5011714.5283000022</v>
      </c>
      <c r="O1765">
        <v>10.145833333333334</v>
      </c>
      <c r="P1765">
        <f t="shared" si="258"/>
        <v>1988</v>
      </c>
      <c r="Q1765" s="2">
        <f t="shared" si="259"/>
        <v>32477.249999998185</v>
      </c>
      <c r="R1765">
        <f t="shared" si="260"/>
        <v>-49.222405278350635</v>
      </c>
      <c r="S1765">
        <f>I1765*$O1765/ref!$B$3</f>
        <v>-708.06114919670085</v>
      </c>
      <c r="T1765">
        <f>K1765*$O1765/ref!$B$3</f>
        <v>-19.354434831266698</v>
      </c>
      <c r="U1765">
        <f>L1765*$O1765/ref!$B$3</f>
        <v>426.93548981055892</v>
      </c>
      <c r="V1765">
        <f>N1765*$O1765/ref!$B$3</f>
        <v>1167.3099246643046</v>
      </c>
      <c r="W1765">
        <f t="shared" si="261"/>
        <v>11</v>
      </c>
      <c r="X1765" t="str">
        <f t="shared" si="262"/>
        <v>11 1988</v>
      </c>
      <c r="AB1765" s="1"/>
    </row>
    <row r="1766" spans="1:28" x14ac:dyDescent="0.3">
      <c r="A1766">
        <v>589</v>
      </c>
      <c r="B1766">
        <v>1</v>
      </c>
      <c r="C1766">
        <f>RS_wells_scenario_1_bgw!C1766-RS_wells_baseline_bgw!C1766</f>
        <v>1347923.8541000038</v>
      </c>
      <c r="D1766">
        <f>RS_wells_scenario_1_bgw!D1766-RS_wells_baseline_bgw!D1766</f>
        <v>-155.71290000004228</v>
      </c>
      <c r="E1766">
        <f>RS_wells_scenario_1_bgw!E1766-RS_wells_baseline_bgw!E1766</f>
        <v>0</v>
      </c>
      <c r="F1766">
        <f>RS_wells_scenario_1_bgw!F1766-RS_wells_baseline_bgw!F1766</f>
        <v>0</v>
      </c>
      <c r="G1766">
        <f>RS_wells_scenario_1_bgw!G1766-RS_wells_baseline_bgw!G1766</f>
        <v>0</v>
      </c>
      <c r="H1766" s="19">
        <f>RS_wells_scenario_1_bgw!H1766-RS_wells_baseline_bgw!H1766</f>
        <v>2647071.6013999954</v>
      </c>
      <c r="I1766">
        <f>RS_wells_scenario_1_bgw!I1766-RS_wells_baseline_bgw!I1766</f>
        <v>-2452484.3422999978</v>
      </c>
      <c r="J1766">
        <f>RS_wells_scenario_1_bgw!J1766-RS_wells_baseline_bgw!J1766</f>
        <v>808.99280000012368</v>
      </c>
      <c r="K1766">
        <f>RS_wells_scenario_1_bgw!K1766-RS_wells_baseline_bgw!K1766</f>
        <v>-83096.099999997765</v>
      </c>
      <c r="L1766">
        <f>RS_wells_scenario_1_bgw!L1766-RS_wells_baseline_bgw!L1766</f>
        <v>1573980.9191000015</v>
      </c>
      <c r="M1766">
        <f>RS_wells_scenario_1_bgw!M1766-RS_wells_baseline_bgw!M1766</f>
        <v>0</v>
      </c>
      <c r="N1766">
        <f>RS_wells_scenario_1_bgw!N1766-RS_wells_baseline_bgw!N1766</f>
        <v>5037336.7703000009</v>
      </c>
      <c r="O1766">
        <v>10.145833333333334</v>
      </c>
      <c r="P1766">
        <f t="shared" si="258"/>
        <v>1988</v>
      </c>
      <c r="Q1766" s="2">
        <f t="shared" si="259"/>
        <v>32487.395833331517</v>
      </c>
      <c r="R1766">
        <f t="shared" si="260"/>
        <v>-54.759797683848923</v>
      </c>
      <c r="S1766">
        <f>I1766*$O1766/ref!$B$3</f>
        <v>-571.22353970581719</v>
      </c>
      <c r="T1766">
        <f>K1766*$O1766/ref!$B$3</f>
        <v>-19.354434831266698</v>
      </c>
      <c r="U1766">
        <f>L1766*$O1766/ref!$B$3</f>
        <v>366.60578684654342</v>
      </c>
      <c r="V1766">
        <f>N1766*$O1766/ref!$B$3</f>
        <v>1173.2777620600421</v>
      </c>
      <c r="W1766">
        <f t="shared" si="261"/>
        <v>12</v>
      </c>
      <c r="X1766" t="str">
        <f t="shared" si="262"/>
        <v>12 1988</v>
      </c>
      <c r="AB1766" s="1"/>
    </row>
    <row r="1767" spans="1:28" x14ac:dyDescent="0.3">
      <c r="A1767">
        <v>589</v>
      </c>
      <c r="B1767">
        <v>2</v>
      </c>
      <c r="C1767">
        <f>RS_wells_scenario_1_bgw!C1767-RS_wells_baseline_bgw!C1767</f>
        <v>1808397.5754999965</v>
      </c>
      <c r="D1767">
        <f>RS_wells_scenario_1_bgw!D1767-RS_wells_baseline_bgw!D1767</f>
        <v>-156.18640000000596</v>
      </c>
      <c r="E1767">
        <f>RS_wells_scenario_1_bgw!E1767-RS_wells_baseline_bgw!E1767</f>
        <v>0</v>
      </c>
      <c r="F1767">
        <f>RS_wells_scenario_1_bgw!F1767-RS_wells_baseline_bgw!F1767</f>
        <v>0</v>
      </c>
      <c r="G1767">
        <f>RS_wells_scenario_1_bgw!G1767-RS_wells_baseline_bgw!G1767</f>
        <v>0</v>
      </c>
      <c r="H1767" s="19">
        <f>RS_wells_scenario_1_bgw!H1767-RS_wells_baseline_bgw!H1767</f>
        <v>2555841.8880999982</v>
      </c>
      <c r="I1767">
        <f>RS_wells_scenario_1_bgw!I1767-RS_wells_baseline_bgw!I1767</f>
        <v>-2216676.6733000055</v>
      </c>
      <c r="J1767">
        <f>RS_wells_scenario_1_bgw!J1767-RS_wells_baseline_bgw!J1767</f>
        <v>811.43979999981821</v>
      </c>
      <c r="K1767">
        <f>RS_wells_scenario_1_bgw!K1767-RS_wells_baseline_bgw!K1767</f>
        <v>-83096.099999997765</v>
      </c>
      <c r="L1767">
        <f>RS_wells_scenario_1_bgw!L1767-RS_wells_baseline_bgw!L1767</f>
        <v>1583753.4537000023</v>
      </c>
      <c r="M1767">
        <f>RS_wells_scenario_1_bgw!M1767-RS_wells_baseline_bgw!M1767</f>
        <v>0</v>
      </c>
      <c r="N1767">
        <f>RS_wells_scenario_1_bgw!N1767-RS_wells_baseline_bgw!N1767</f>
        <v>5135377.6609999985</v>
      </c>
      <c r="O1767">
        <v>10.145833333333334</v>
      </c>
      <c r="P1767">
        <f t="shared" si="258"/>
        <v>1988</v>
      </c>
      <c r="Q1767" s="2">
        <f t="shared" si="259"/>
        <v>32497.541666664849</v>
      </c>
      <c r="R1767">
        <f t="shared" si="260"/>
        <v>-59.095893995418102</v>
      </c>
      <c r="S1767">
        <f>I1767*$O1767/ref!$B$3</f>
        <v>-516.30009369122217</v>
      </c>
      <c r="T1767">
        <f>K1767*$O1767/ref!$B$3</f>
        <v>-19.354434831266698</v>
      </c>
      <c r="U1767">
        <f>L1767*$O1767/ref!$B$3</f>
        <v>368.88196929135154</v>
      </c>
      <c r="V1767">
        <f>N1767*$O1767/ref!$B$3</f>
        <v>1196.1130820070973</v>
      </c>
      <c r="W1767">
        <f t="shared" si="261"/>
        <v>12</v>
      </c>
      <c r="X1767" t="str">
        <f t="shared" si="262"/>
        <v>12 1988</v>
      </c>
      <c r="AB1767" s="1"/>
    </row>
    <row r="1768" spans="1:28" x14ac:dyDescent="0.3">
      <c r="A1768">
        <v>589</v>
      </c>
      <c r="B1768">
        <v>3</v>
      </c>
      <c r="C1768">
        <f>RS_wells_scenario_1_bgw!C1768-RS_wells_baseline_bgw!C1768</f>
        <v>2110417.8782000095</v>
      </c>
      <c r="D1768">
        <f>RS_wells_scenario_1_bgw!D1768-RS_wells_baseline_bgw!D1768</f>
        <v>-156.67129999992903</v>
      </c>
      <c r="E1768">
        <f>RS_wells_scenario_1_bgw!E1768-RS_wells_baseline_bgw!E1768</f>
        <v>0</v>
      </c>
      <c r="F1768">
        <f>RS_wells_scenario_1_bgw!F1768-RS_wells_baseline_bgw!F1768</f>
        <v>0</v>
      </c>
      <c r="G1768">
        <f>RS_wells_scenario_1_bgw!G1768-RS_wells_baseline_bgw!G1768</f>
        <v>0</v>
      </c>
      <c r="H1768" s="19">
        <f>RS_wells_scenario_1_bgw!H1768-RS_wells_baseline_bgw!H1768</f>
        <v>2360113.7427999973</v>
      </c>
      <c r="I1768">
        <f>RS_wells_scenario_1_bgw!I1768-RS_wells_baseline_bgw!I1768</f>
        <v>-2032531.760300003</v>
      </c>
      <c r="J1768">
        <f>RS_wells_scenario_1_bgw!J1768-RS_wells_baseline_bgw!J1768</f>
        <v>814.03899999987334</v>
      </c>
      <c r="K1768">
        <f>RS_wells_scenario_1_bgw!K1768-RS_wells_baseline_bgw!K1768</f>
        <v>-83096.099999997765</v>
      </c>
      <c r="L1768">
        <f>RS_wells_scenario_1_bgw!L1768-RS_wells_baseline_bgw!L1768</f>
        <v>1589936.4501999989</v>
      </c>
      <c r="M1768">
        <f>RS_wells_scenario_1_bgw!M1768-RS_wells_baseline_bgw!M1768</f>
        <v>0</v>
      </c>
      <c r="N1768">
        <f>RS_wells_scenario_1_bgw!N1768-RS_wells_baseline_bgw!N1768</f>
        <v>5049007.3049999997</v>
      </c>
      <c r="O1768">
        <v>10.145833333333334</v>
      </c>
      <c r="P1768">
        <f t="shared" si="258"/>
        <v>1988</v>
      </c>
      <c r="Q1768" s="2">
        <f t="shared" si="259"/>
        <v>32507.687499998181</v>
      </c>
      <c r="R1768">
        <f t="shared" si="260"/>
        <v>-61.601227083619754</v>
      </c>
      <c r="S1768">
        <f>I1768*$O1768/ref!$B$3</f>
        <v>-473.40974482806354</v>
      </c>
      <c r="T1768">
        <f>K1768*$O1768/ref!$B$3</f>
        <v>-19.354434831266698</v>
      </c>
      <c r="U1768">
        <f>L1768*$O1768/ref!$B$3</f>
        <v>370.32208986044128</v>
      </c>
      <c r="V1768">
        <f>N1768*$O1768/ref!$B$3</f>
        <v>1175.9960196352731</v>
      </c>
      <c r="W1768">
        <f t="shared" si="261"/>
        <v>12</v>
      </c>
      <c r="X1768" t="str">
        <f t="shared" si="262"/>
        <v>12 1988</v>
      </c>
      <c r="AB1768" s="1"/>
    </row>
    <row r="1769" spans="1:28" x14ac:dyDescent="0.3">
      <c r="A1769">
        <v>590</v>
      </c>
      <c r="B1769">
        <v>1</v>
      </c>
      <c r="C1769">
        <f>RS_wells_scenario_1_bgw!C1769-RS_wells_baseline_bgw!C1769</f>
        <v>2327703.8350999951</v>
      </c>
      <c r="D1769">
        <f>RS_wells_scenario_1_bgw!D1769-RS_wells_baseline_bgw!D1769</f>
        <v>-157.17019999993499</v>
      </c>
      <c r="E1769">
        <f>RS_wells_scenario_1_bgw!E1769-RS_wells_baseline_bgw!E1769</f>
        <v>0</v>
      </c>
      <c r="F1769">
        <f>RS_wells_scenario_1_bgw!F1769-RS_wells_baseline_bgw!F1769</f>
        <v>0</v>
      </c>
      <c r="G1769">
        <f>RS_wells_scenario_1_bgw!G1769-RS_wells_baseline_bgw!G1769</f>
        <v>0</v>
      </c>
      <c r="H1769" s="19">
        <f>RS_wells_scenario_1_bgw!H1769-RS_wells_baseline_bgw!H1769</f>
        <v>1964069.4068999961</v>
      </c>
      <c r="I1769">
        <f>RS_wells_scenario_1_bgw!I1769-RS_wells_baseline_bgw!I1769</f>
        <v>-1772390.5526000038</v>
      </c>
      <c r="J1769">
        <f>RS_wells_scenario_1_bgw!J1769-RS_wells_baseline_bgw!J1769</f>
        <v>816.78340000007302</v>
      </c>
      <c r="K1769">
        <f>RS_wells_scenario_1_bgw!K1769-RS_wells_baseline_bgw!K1769</f>
        <v>-83096.10000000149</v>
      </c>
      <c r="L1769">
        <f>RS_wells_scenario_1_bgw!L1769-RS_wells_baseline_bgw!L1769</f>
        <v>1190295.5945999995</v>
      </c>
      <c r="M1769">
        <f>RS_wells_scenario_1_bgw!M1769-RS_wells_baseline_bgw!M1769</f>
        <v>0</v>
      </c>
      <c r="N1769">
        <f>RS_wells_scenario_1_bgw!N1769-RS_wells_baseline_bgw!N1769</f>
        <v>5066203.5656000003</v>
      </c>
      <c r="O1769">
        <v>10.145833333333334</v>
      </c>
      <c r="P1769">
        <f t="shared" si="258"/>
        <v>1989</v>
      </c>
      <c r="Q1769" s="2">
        <f t="shared" si="259"/>
        <v>32517.833333331513</v>
      </c>
      <c r="R1769">
        <f t="shared" si="260"/>
        <v>-71.068365605956572</v>
      </c>
      <c r="S1769">
        <f>I1769*$O1769/ref!$B$3</f>
        <v>-412.81862140161167</v>
      </c>
      <c r="T1769">
        <f>K1769*$O1769/ref!$B$3</f>
        <v>-19.354434831267564</v>
      </c>
      <c r="U1769">
        <f>L1769*$O1769/ref!$B$3</f>
        <v>277.23922681846864</v>
      </c>
      <c r="V1769">
        <f>N1769*$O1769/ref!$B$3</f>
        <v>1180.0013087538264</v>
      </c>
      <c r="W1769">
        <f t="shared" si="261"/>
        <v>1</v>
      </c>
      <c r="X1769" t="str">
        <f t="shared" si="262"/>
        <v>1 1989</v>
      </c>
      <c r="AB1769" s="1"/>
    </row>
    <row r="1770" spans="1:28" x14ac:dyDescent="0.3">
      <c r="A1770">
        <v>590</v>
      </c>
      <c r="B1770">
        <v>2</v>
      </c>
      <c r="C1770">
        <f>RS_wells_scenario_1_bgw!C1770-RS_wells_baseline_bgw!C1770</f>
        <v>2627577.1428000033</v>
      </c>
      <c r="D1770">
        <f>RS_wells_scenario_1_bgw!D1770-RS_wells_baseline_bgw!D1770</f>
        <v>-157.68409999995492</v>
      </c>
      <c r="E1770">
        <f>RS_wells_scenario_1_bgw!E1770-RS_wells_baseline_bgw!E1770</f>
        <v>0</v>
      </c>
      <c r="F1770">
        <f>RS_wells_scenario_1_bgw!F1770-RS_wells_baseline_bgw!F1770</f>
        <v>0</v>
      </c>
      <c r="G1770">
        <f>RS_wells_scenario_1_bgw!G1770-RS_wells_baseline_bgw!G1770</f>
        <v>0</v>
      </c>
      <c r="H1770" s="19">
        <f>RS_wells_scenario_1_bgw!H1770-RS_wells_baseline_bgw!H1770</f>
        <v>1860042.7905999944</v>
      </c>
      <c r="I1770">
        <f>RS_wells_scenario_1_bgw!I1770-RS_wells_baseline_bgw!I1770</f>
        <v>-1609369.1553000063</v>
      </c>
      <c r="J1770">
        <f>RS_wells_scenario_1_bgw!J1770-RS_wells_baseline_bgw!J1770</f>
        <v>819.63389999978244</v>
      </c>
      <c r="K1770">
        <f>RS_wells_scenario_1_bgw!K1770-RS_wells_baseline_bgw!K1770</f>
        <v>-83096.10000000149</v>
      </c>
      <c r="L1770">
        <f>RS_wells_scenario_1_bgw!L1770-RS_wells_baseline_bgw!L1770</f>
        <v>1191063.9359000027</v>
      </c>
      <c r="M1770">
        <f>RS_wells_scenario_1_bgw!M1770-RS_wells_baseline_bgw!M1770</f>
        <v>0</v>
      </c>
      <c r="N1770">
        <f>RS_wells_scenario_1_bgw!N1770-RS_wells_baseline_bgw!N1770</f>
        <v>5144490.9170000032</v>
      </c>
      <c r="O1770">
        <v>10.145833333333334</v>
      </c>
      <c r="P1770">
        <f t="shared" si="258"/>
        <v>1989</v>
      </c>
      <c r="Q1770" s="2">
        <f t="shared" si="259"/>
        <v>32527.979166664845</v>
      </c>
      <c r="R1770">
        <f t="shared" si="260"/>
        <v>-75.24508880641487</v>
      </c>
      <c r="S1770">
        <f>I1770*$O1770/ref!$B$3</f>
        <v>-374.84828332142592</v>
      </c>
      <c r="T1770">
        <f>K1770*$O1770/ref!$B$3</f>
        <v>-19.354434831267564</v>
      </c>
      <c r="U1770">
        <f>L1770*$O1770/ref!$B$3</f>
        <v>277.4181860189496</v>
      </c>
      <c r="V1770">
        <f>N1770*$O1770/ref!$B$3</f>
        <v>1198.2357077302388</v>
      </c>
      <c r="W1770">
        <f t="shared" si="261"/>
        <v>1</v>
      </c>
      <c r="X1770" t="str">
        <f t="shared" si="262"/>
        <v>1 1989</v>
      </c>
      <c r="AB1770" s="1"/>
    </row>
    <row r="1771" spans="1:28" x14ac:dyDescent="0.3">
      <c r="A1771">
        <v>590</v>
      </c>
      <c r="B1771">
        <v>3</v>
      </c>
      <c r="C1771">
        <f>RS_wells_scenario_1_bgw!C1771-RS_wells_baseline_bgw!C1771</f>
        <v>2861228.5573000014</v>
      </c>
      <c r="D1771">
        <f>RS_wells_scenario_1_bgw!D1771-RS_wells_baseline_bgw!D1771</f>
        <v>-158.2151999999769</v>
      </c>
      <c r="E1771">
        <f>RS_wells_scenario_1_bgw!E1771-RS_wells_baseline_bgw!E1771</f>
        <v>0</v>
      </c>
      <c r="F1771">
        <f>RS_wells_scenario_1_bgw!F1771-RS_wells_baseline_bgw!F1771</f>
        <v>0</v>
      </c>
      <c r="G1771">
        <f>RS_wells_scenario_1_bgw!G1771-RS_wells_baseline_bgw!G1771</f>
        <v>0</v>
      </c>
      <c r="H1771" s="19">
        <f>RS_wells_scenario_1_bgw!H1771-RS_wells_baseline_bgw!H1771</f>
        <v>1728302.6313000023</v>
      </c>
      <c r="I1771">
        <f>RS_wells_scenario_1_bgw!I1771-RS_wells_baseline_bgw!I1771</f>
        <v>-1487687.7646000013</v>
      </c>
      <c r="J1771">
        <f>RS_wells_scenario_1_bgw!J1771-RS_wells_baseline_bgw!J1771</f>
        <v>822.585199999623</v>
      </c>
      <c r="K1771">
        <f>RS_wells_scenario_1_bgw!K1771-RS_wells_baseline_bgw!K1771</f>
        <v>-83096.10000000149</v>
      </c>
      <c r="L1771">
        <f>RS_wells_scenario_1_bgw!L1771-RS_wells_baseline_bgw!L1771</f>
        <v>1192920.7818000019</v>
      </c>
      <c r="M1771">
        <f>RS_wells_scenario_1_bgw!M1771-RS_wells_baseline_bgw!M1771</f>
        <v>0</v>
      </c>
      <c r="N1771">
        <f>RS_wells_scenario_1_bgw!N1771-RS_wells_baseline_bgw!N1771</f>
        <v>5157380.7014999986</v>
      </c>
      <c r="O1771">
        <v>10.145833333333334</v>
      </c>
      <c r="P1771">
        <f t="shared" si="258"/>
        <v>1989</v>
      </c>
      <c r="Q1771" s="2">
        <f t="shared" si="259"/>
        <v>32538.124999998177</v>
      </c>
      <c r="R1771">
        <f t="shared" si="260"/>
        <v>-78.558489580755932</v>
      </c>
      <c r="S1771">
        <f>I1771*$O1771/ref!$B$3</f>
        <v>-346.50670596122239</v>
      </c>
      <c r="T1771">
        <f>K1771*$O1771/ref!$B$3</f>
        <v>-19.354434831267564</v>
      </c>
      <c r="U1771">
        <f>L1771*$O1771/ref!$B$3</f>
        <v>277.85067566603578</v>
      </c>
      <c r="V1771">
        <f>N1771*$O1771/ref!$B$3</f>
        <v>1201.2379484382172</v>
      </c>
      <c r="W1771">
        <f t="shared" si="261"/>
        <v>1</v>
      </c>
      <c r="X1771" t="str">
        <f t="shared" si="262"/>
        <v>1 1989</v>
      </c>
      <c r="AB1771" s="1"/>
    </row>
    <row r="1772" spans="1:28" x14ac:dyDescent="0.3">
      <c r="A1772">
        <v>591</v>
      </c>
      <c r="B1772">
        <v>1</v>
      </c>
      <c r="C1772">
        <f>RS_wells_scenario_1_bgw!C1772-RS_wells_baseline_bgw!C1772</f>
        <v>2987340.7626000047</v>
      </c>
      <c r="D1772">
        <f>RS_wells_scenario_1_bgw!D1772-RS_wells_baseline_bgw!D1772</f>
        <v>-158.76529999997001</v>
      </c>
      <c r="E1772">
        <f>RS_wells_scenario_1_bgw!E1772-RS_wells_baseline_bgw!E1772</f>
        <v>0</v>
      </c>
      <c r="F1772">
        <f>RS_wells_scenario_1_bgw!F1772-RS_wells_baseline_bgw!F1772</f>
        <v>0</v>
      </c>
      <c r="G1772">
        <f>RS_wells_scenario_1_bgw!G1772-RS_wells_baseline_bgw!G1772</f>
        <v>0</v>
      </c>
      <c r="H1772" s="19">
        <f>RS_wells_scenario_1_bgw!H1772-RS_wells_baseline_bgw!H1772</f>
        <v>1620014.9156999961</v>
      </c>
      <c r="I1772">
        <f>RS_wells_scenario_1_bgw!I1772-RS_wells_baseline_bgw!I1772</f>
        <v>-1366306.3866000026</v>
      </c>
      <c r="J1772">
        <f>RS_wells_scenario_1_bgw!J1772-RS_wells_baseline_bgw!J1772</f>
        <v>825.64340000040829</v>
      </c>
      <c r="K1772">
        <f>RS_wells_scenario_1_bgw!K1772-RS_wells_baseline_bgw!K1772</f>
        <v>-83096.10000000149</v>
      </c>
      <c r="L1772">
        <f>RS_wells_scenario_1_bgw!L1772-RS_wells_baseline_bgw!L1772</f>
        <v>1025678.0760000013</v>
      </c>
      <c r="M1772">
        <f>RS_wells_scenario_1_bgw!M1772-RS_wells_baseline_bgw!M1772</f>
        <v>0</v>
      </c>
      <c r="N1772">
        <f>RS_wells_scenario_1_bgw!N1772-RS_wells_baseline_bgw!N1772</f>
        <v>5171070.5907999948</v>
      </c>
      <c r="O1772">
        <v>10.145833333333334</v>
      </c>
      <c r="P1772">
        <f t="shared" si="258"/>
        <v>1989</v>
      </c>
      <c r="Q1772" s="2">
        <f t="shared" si="259"/>
        <v>32548.270833331509</v>
      </c>
      <c r="R1772">
        <f t="shared" si="260"/>
        <v>-81.352936428407759</v>
      </c>
      <c r="S1772">
        <f>I1772*$O1772/ref!$B$3</f>
        <v>-318.23500644427293</v>
      </c>
      <c r="T1772">
        <f>K1772*$O1772/ref!$B$3</f>
        <v>-19.354434831267564</v>
      </c>
      <c r="U1772">
        <f>L1772*$O1772/ref!$B$3</f>
        <v>238.89712609618948</v>
      </c>
      <c r="V1772">
        <f>N1772*$O1772/ref!$B$3</f>
        <v>1204.4265465830642</v>
      </c>
      <c r="W1772">
        <f t="shared" si="261"/>
        <v>2</v>
      </c>
      <c r="X1772" t="str">
        <f t="shared" si="262"/>
        <v>2 1989</v>
      </c>
      <c r="AB1772" s="1"/>
    </row>
    <row r="1773" spans="1:28" x14ac:dyDescent="0.3">
      <c r="A1773">
        <v>591</v>
      </c>
      <c r="B1773">
        <v>2</v>
      </c>
      <c r="C1773">
        <f>RS_wells_scenario_1_bgw!C1773-RS_wells_baseline_bgw!C1773</f>
        <v>3095822.6780999899</v>
      </c>
      <c r="D1773">
        <f>RS_wells_scenario_1_bgw!D1773-RS_wells_baseline_bgw!D1773</f>
        <v>-159.33539999998175</v>
      </c>
      <c r="E1773">
        <f>RS_wells_scenario_1_bgw!E1773-RS_wells_baseline_bgw!E1773</f>
        <v>0</v>
      </c>
      <c r="F1773">
        <f>RS_wells_scenario_1_bgw!F1773-RS_wells_baseline_bgw!F1773</f>
        <v>0</v>
      </c>
      <c r="G1773">
        <f>RS_wells_scenario_1_bgw!G1773-RS_wells_baseline_bgw!G1773</f>
        <v>0</v>
      </c>
      <c r="H1773" s="19">
        <f>RS_wells_scenario_1_bgw!H1773-RS_wells_baseline_bgw!H1773</f>
        <v>1427320.1177000031</v>
      </c>
      <c r="I1773">
        <f>RS_wells_scenario_1_bgw!I1773-RS_wells_baseline_bgw!I1773</f>
        <v>-1488504.4452000037</v>
      </c>
      <c r="J1773">
        <f>RS_wells_scenario_1_bgw!J1773-RS_wells_baseline_bgw!J1773</f>
        <v>828.79519999958575</v>
      </c>
      <c r="K1773">
        <f>RS_wells_scenario_1_bgw!K1773-RS_wells_baseline_bgw!K1773</f>
        <v>-83096.10000000149</v>
      </c>
      <c r="L1773">
        <f>RS_wells_scenario_1_bgw!L1773-RS_wells_baseline_bgw!L1773</f>
        <v>1024502.7501000017</v>
      </c>
      <c r="M1773">
        <f>RS_wells_scenario_1_bgw!M1773-RS_wells_baseline_bgw!M1773</f>
        <v>0</v>
      </c>
      <c r="N1773">
        <f>RS_wells_scenario_1_bgw!N1773-RS_wells_baseline_bgw!N1773</f>
        <v>5128968.6922000051</v>
      </c>
      <c r="O1773">
        <v>10.145833333333334</v>
      </c>
      <c r="P1773">
        <f t="shared" si="258"/>
        <v>1989</v>
      </c>
      <c r="Q1773" s="2">
        <f t="shared" si="259"/>
        <v>32558.416666664842</v>
      </c>
      <c r="R1773">
        <f t="shared" si="260"/>
        <v>-84.802945578465113</v>
      </c>
      <c r="S1773">
        <f>I1773*$O1773/ref!$B$3</f>
        <v>-346.69692417183285</v>
      </c>
      <c r="T1773">
        <f>K1773*$O1773/ref!$B$3</f>
        <v>-19.354434831267564</v>
      </c>
      <c r="U1773">
        <f>L1773*$O1773/ref!$B$3</f>
        <v>238.62337355501074</v>
      </c>
      <c r="V1773">
        <f>N1773*$O1773/ref!$B$3</f>
        <v>1194.6203288095935</v>
      </c>
      <c r="W1773">
        <f t="shared" si="261"/>
        <v>2</v>
      </c>
      <c r="X1773" t="str">
        <f t="shared" si="262"/>
        <v>2 1989</v>
      </c>
      <c r="AB1773" s="1"/>
    </row>
    <row r="1774" spans="1:28" x14ac:dyDescent="0.3">
      <c r="A1774">
        <v>591</v>
      </c>
      <c r="B1774">
        <v>3</v>
      </c>
      <c r="C1774">
        <f>RS_wells_scenario_1_bgw!C1774-RS_wells_baseline_bgw!C1774</f>
        <v>3194133.1477000117</v>
      </c>
      <c r="D1774">
        <f>RS_wells_scenario_1_bgw!D1774-RS_wells_baseline_bgw!D1774</f>
        <v>-159.92620000010356</v>
      </c>
      <c r="E1774">
        <f>RS_wells_scenario_1_bgw!E1774-RS_wells_baseline_bgw!E1774</f>
        <v>0</v>
      </c>
      <c r="F1774">
        <f>RS_wells_scenario_1_bgw!F1774-RS_wells_baseline_bgw!F1774</f>
        <v>0</v>
      </c>
      <c r="G1774">
        <f>RS_wells_scenario_1_bgw!G1774-RS_wells_baseline_bgw!G1774</f>
        <v>0</v>
      </c>
      <c r="H1774" s="19">
        <f>RS_wells_scenario_1_bgw!H1774-RS_wells_baseline_bgw!H1774</f>
        <v>1282704.8088000044</v>
      </c>
      <c r="I1774">
        <f>RS_wells_scenario_1_bgw!I1774-RS_wells_baseline_bgw!I1774</f>
        <v>-1535660.5732999966</v>
      </c>
      <c r="J1774">
        <f>RS_wells_scenario_1_bgw!J1774-RS_wells_baseline_bgw!J1774</f>
        <v>832.03849999979138</v>
      </c>
      <c r="K1774">
        <f>RS_wells_scenario_1_bgw!K1774-RS_wells_baseline_bgw!K1774</f>
        <v>-83096.10000000149</v>
      </c>
      <c r="L1774">
        <f>RS_wells_scenario_1_bgw!L1774-RS_wells_baseline_bgw!L1774</f>
        <v>1021874.5145000014</v>
      </c>
      <c r="M1774">
        <f>RS_wells_scenario_1_bgw!M1774-RS_wells_baseline_bgw!M1774</f>
        <v>0</v>
      </c>
      <c r="N1774">
        <f>RS_wells_scenario_1_bgw!N1774-RS_wells_baseline_bgw!N1774</f>
        <v>5111439.7105000019</v>
      </c>
      <c r="O1774">
        <v>10.145833333333334</v>
      </c>
      <c r="P1774">
        <f t="shared" si="258"/>
        <v>1989</v>
      </c>
      <c r="Q1774" s="2">
        <f t="shared" si="259"/>
        <v>32568.562499998174</v>
      </c>
      <c r="R1774">
        <f t="shared" si="260"/>
        <v>-87.714430737686087</v>
      </c>
      <c r="S1774">
        <f>I1774*$O1774/ref!$B$3</f>
        <v>-357.68035429919382</v>
      </c>
      <c r="T1774">
        <f>K1774*$O1774/ref!$B$3</f>
        <v>-19.354434831267564</v>
      </c>
      <c r="U1774">
        <f>L1774*$O1774/ref!$B$3</f>
        <v>238.01121468544378</v>
      </c>
      <c r="V1774">
        <f>N1774*$O1774/ref!$B$3</f>
        <v>1190.5375435288017</v>
      </c>
      <c r="W1774">
        <f t="shared" si="261"/>
        <v>2</v>
      </c>
      <c r="X1774" t="str">
        <f t="shared" si="262"/>
        <v>2 1989</v>
      </c>
      <c r="AB1774" s="1"/>
    </row>
    <row r="1775" spans="1:28" x14ac:dyDescent="0.3">
      <c r="A1775">
        <v>592</v>
      </c>
      <c r="B1775">
        <v>1</v>
      </c>
      <c r="C1775">
        <f>RS_wells_scenario_1_bgw!C1775-RS_wells_baseline_bgw!C1775</f>
        <v>4229363.2715999931</v>
      </c>
      <c r="D1775">
        <f>RS_wells_scenario_1_bgw!D1775-RS_wells_baseline_bgw!D1775</f>
        <v>-160.53240000002552</v>
      </c>
      <c r="E1775">
        <f>RS_wells_scenario_1_bgw!E1775-RS_wells_baseline_bgw!E1775</f>
        <v>0</v>
      </c>
      <c r="F1775">
        <f>RS_wells_scenario_1_bgw!F1775-RS_wells_baseline_bgw!F1775</f>
        <v>0</v>
      </c>
      <c r="G1775">
        <f>RS_wells_scenario_1_bgw!G1775-RS_wells_baseline_bgw!G1775</f>
        <v>0</v>
      </c>
      <c r="H1775" s="19">
        <f>RS_wells_scenario_1_bgw!H1775-RS_wells_baseline_bgw!H1775</f>
        <v>1236269.2173999995</v>
      </c>
      <c r="I1775">
        <f>RS_wells_scenario_1_bgw!I1775-RS_wells_baseline_bgw!I1775</f>
        <v>-1738738.6011000052</v>
      </c>
      <c r="J1775">
        <f>RS_wells_scenario_1_bgw!J1775-RS_wells_baseline_bgw!J1775</f>
        <v>835.29689999949187</v>
      </c>
      <c r="K1775">
        <f>RS_wells_scenario_1_bgw!K1775-RS_wells_baseline_bgw!K1775</f>
        <v>-83096.10000000149</v>
      </c>
      <c r="L1775">
        <f>RS_wells_scenario_1_bgw!L1775-RS_wells_baseline_bgw!L1775</f>
        <v>2198562.0974999964</v>
      </c>
      <c r="M1775">
        <f>RS_wells_scenario_1_bgw!M1775-RS_wells_baseline_bgw!M1775</f>
        <v>0</v>
      </c>
      <c r="N1775">
        <f>RS_wells_scenario_1_bgw!N1775-RS_wells_baseline_bgw!N1775</f>
        <v>4929602.6098999977</v>
      </c>
      <c r="O1775">
        <v>10.145833333333334</v>
      </c>
      <c r="P1775">
        <f t="shared" si="258"/>
        <v>1989</v>
      </c>
      <c r="Q1775" s="2">
        <f t="shared" si="259"/>
        <v>32578.708333331506</v>
      </c>
      <c r="R1775">
        <f t="shared" si="260"/>
        <v>-84.612448854524587</v>
      </c>
      <c r="S1775">
        <f>I1775*$O1775/ref!$B$3</f>
        <v>-404.98053390711215</v>
      </c>
      <c r="T1775">
        <f>K1775*$O1775/ref!$B$3</f>
        <v>-19.354434831267564</v>
      </c>
      <c r="U1775">
        <f>L1775*$O1775/ref!$B$3</f>
        <v>512.08091400869409</v>
      </c>
      <c r="V1775">
        <f>N1775*$O1775/ref!$B$3</f>
        <v>1148.1847217541413</v>
      </c>
      <c r="W1775">
        <f t="shared" si="261"/>
        <v>3</v>
      </c>
      <c r="X1775" t="str">
        <f t="shared" si="262"/>
        <v>3 1989</v>
      </c>
      <c r="AB1775" s="1"/>
    </row>
    <row r="1776" spans="1:28" x14ac:dyDescent="0.3">
      <c r="A1776">
        <v>592</v>
      </c>
      <c r="B1776">
        <v>2</v>
      </c>
      <c r="C1776">
        <f>RS_wells_scenario_1_bgw!C1776-RS_wells_baseline_bgw!C1776</f>
        <v>4136835.0088</v>
      </c>
      <c r="D1776">
        <f>RS_wells_scenario_1_bgw!D1776-RS_wells_baseline_bgw!D1776</f>
        <v>-161.16060000006109</v>
      </c>
      <c r="E1776">
        <f>RS_wells_scenario_1_bgw!E1776-RS_wells_baseline_bgw!E1776</f>
        <v>0</v>
      </c>
      <c r="F1776">
        <f>RS_wells_scenario_1_bgw!F1776-RS_wells_baseline_bgw!F1776</f>
        <v>0</v>
      </c>
      <c r="G1776">
        <f>RS_wells_scenario_1_bgw!G1776-RS_wells_baseline_bgw!G1776</f>
        <v>0</v>
      </c>
      <c r="H1776" s="19">
        <f>RS_wells_scenario_1_bgw!H1776-RS_wells_baseline_bgw!H1776</f>
        <v>1402888.8271000013</v>
      </c>
      <c r="I1776">
        <f>RS_wells_scenario_1_bgw!I1776-RS_wells_baseline_bgw!I1776</f>
        <v>-1347867.0188999996</v>
      </c>
      <c r="J1776">
        <f>RS_wells_scenario_1_bgw!J1776-RS_wells_baseline_bgw!J1776</f>
        <v>838.65330000035465</v>
      </c>
      <c r="K1776">
        <f>RS_wells_scenario_1_bgw!K1776-RS_wells_baseline_bgw!K1776</f>
        <v>-83096.10000000149</v>
      </c>
      <c r="L1776">
        <f>RS_wells_scenario_1_bgw!L1776-RS_wells_baseline_bgw!L1776</f>
        <v>2175894.380900003</v>
      </c>
      <c r="M1776">
        <f>RS_wells_scenario_1_bgw!M1776-RS_wells_baseline_bgw!M1776</f>
        <v>0</v>
      </c>
      <c r="N1776">
        <f>RS_wells_scenario_1_bgw!N1776-RS_wells_baseline_bgw!N1776</f>
        <v>4826320.4814999998</v>
      </c>
      <c r="O1776">
        <v>10.145833333333334</v>
      </c>
      <c r="P1776">
        <f t="shared" si="258"/>
        <v>1989</v>
      </c>
      <c r="Q1776" s="2">
        <f t="shared" si="259"/>
        <v>32588.854166664838</v>
      </c>
      <c r="R1776">
        <f t="shared" si="260"/>
        <v>-78.429132975944981</v>
      </c>
      <c r="S1776">
        <f>I1776*$O1776/ref!$B$3</f>
        <v>-313.94017743930777</v>
      </c>
      <c r="T1776">
        <f>K1776*$O1776/ref!$B$3</f>
        <v>-19.354434831267564</v>
      </c>
      <c r="U1776">
        <f>L1776*$O1776/ref!$B$3</f>
        <v>506.80123369026512</v>
      </c>
      <c r="V1776">
        <f>N1776*$O1776/ref!$B$3</f>
        <v>1124.1286321981654</v>
      </c>
      <c r="W1776">
        <f t="shared" si="261"/>
        <v>3</v>
      </c>
      <c r="X1776" t="str">
        <f t="shared" si="262"/>
        <v>3 1989</v>
      </c>
      <c r="AB1776" s="1"/>
    </row>
    <row r="1777" spans="1:28" x14ac:dyDescent="0.3">
      <c r="A1777">
        <v>592</v>
      </c>
      <c r="B1777">
        <v>3</v>
      </c>
      <c r="C1777">
        <f>RS_wells_scenario_1_bgw!C1777-RS_wells_baseline_bgw!C1777</f>
        <v>4122837.0872000009</v>
      </c>
      <c r="D1777">
        <f>RS_wells_scenario_1_bgw!D1777-RS_wells_baseline_bgw!D1777</f>
        <v>-161.81079999997746</v>
      </c>
      <c r="E1777">
        <f>RS_wells_scenario_1_bgw!E1777-RS_wells_baseline_bgw!E1777</f>
        <v>0</v>
      </c>
      <c r="F1777">
        <f>RS_wells_scenario_1_bgw!F1777-RS_wells_baseline_bgw!F1777</f>
        <v>0</v>
      </c>
      <c r="G1777">
        <f>RS_wells_scenario_1_bgw!G1777-RS_wells_baseline_bgw!G1777</f>
        <v>0</v>
      </c>
      <c r="H1777" s="19">
        <f>RS_wells_scenario_1_bgw!H1777-RS_wells_baseline_bgw!H1777</f>
        <v>1495948.5266999975</v>
      </c>
      <c r="I1777">
        <f>RS_wells_scenario_1_bgw!I1777-RS_wells_baseline_bgw!I1777</f>
        <v>-1080252.0458000004</v>
      </c>
      <c r="J1777">
        <f>RS_wells_scenario_1_bgw!J1777-RS_wells_baseline_bgw!J1777</f>
        <v>842.09740000031888</v>
      </c>
      <c r="K1777">
        <f>RS_wells_scenario_1_bgw!K1777-RS_wells_baseline_bgw!K1777</f>
        <v>-83096.10000000149</v>
      </c>
      <c r="L1777">
        <f>RS_wells_scenario_1_bgw!L1777-RS_wells_baseline_bgw!L1777</f>
        <v>2159757.7210000008</v>
      </c>
      <c r="M1777">
        <f>RS_wells_scenario_1_bgw!M1777-RS_wells_baseline_bgw!M1777</f>
        <v>0</v>
      </c>
      <c r="N1777">
        <f>RS_wells_scenario_1_bgw!N1777-RS_wells_baseline_bgw!N1777</f>
        <v>4738287.5729999989</v>
      </c>
      <c r="O1777">
        <v>10.145833333333334</v>
      </c>
      <c r="P1777">
        <f t="shared" si="258"/>
        <v>1989</v>
      </c>
      <c r="Q1777" s="2">
        <f t="shared" si="259"/>
        <v>32598.99999999817</v>
      </c>
      <c r="R1777">
        <f t="shared" si="260"/>
        <v>-74.280390522336802</v>
      </c>
      <c r="S1777">
        <f>I1777*$O1777/ref!$B$3</f>
        <v>-251.6082923480067</v>
      </c>
      <c r="T1777">
        <f>K1777*$O1777/ref!$B$3</f>
        <v>-19.354434831267564</v>
      </c>
      <c r="U1777">
        <f>L1777*$O1777/ref!$B$3</f>
        <v>503.04274282933522</v>
      </c>
      <c r="V1777">
        <f>N1777*$O1777/ref!$B$3</f>
        <v>1103.6243342759983</v>
      </c>
      <c r="W1777">
        <f t="shared" si="261"/>
        <v>3</v>
      </c>
      <c r="X1777" t="str">
        <f t="shared" si="262"/>
        <v>3 1989</v>
      </c>
      <c r="AB1777" s="1"/>
    </row>
    <row r="1778" spans="1:28" x14ac:dyDescent="0.3">
      <c r="A1778">
        <v>593</v>
      </c>
      <c r="B1778">
        <v>1</v>
      </c>
      <c r="C1778">
        <f>RS_wells_scenario_1_bgw!C1778-RS_wells_baseline_bgw!C1778</f>
        <v>4543448.9684000015</v>
      </c>
      <c r="D1778">
        <f>RS_wells_scenario_1_bgw!D1778-RS_wells_baseline_bgw!D1778</f>
        <v>-162.4712999999756</v>
      </c>
      <c r="E1778">
        <f>RS_wells_scenario_1_bgw!E1778-RS_wells_baseline_bgw!E1778</f>
        <v>-1315771.3900000006</v>
      </c>
      <c r="F1778">
        <f>RS_wells_scenario_1_bgw!F1778-RS_wells_baseline_bgw!F1778</f>
        <v>0</v>
      </c>
      <c r="G1778">
        <f>RS_wells_scenario_1_bgw!G1778-RS_wells_baseline_bgw!G1778</f>
        <v>0</v>
      </c>
      <c r="H1778" s="19">
        <f>RS_wells_scenario_1_bgw!H1778-RS_wells_baseline_bgw!H1778</f>
        <v>2387869.5868000016</v>
      </c>
      <c r="I1778">
        <f>RS_wells_scenario_1_bgw!I1778-RS_wells_baseline_bgw!I1778</f>
        <v>-368351.93939999864</v>
      </c>
      <c r="J1778">
        <f>RS_wells_scenario_1_bgw!J1778-RS_wells_baseline_bgw!J1778</f>
        <v>845.42989999987185</v>
      </c>
      <c r="K1778">
        <f>RS_wells_scenario_1_bgw!K1778-RS_wells_baseline_bgw!K1778</f>
        <v>-3376943.6900000051</v>
      </c>
      <c r="L1778">
        <f>RS_wells_scenario_1_bgw!L1778-RS_wells_baseline_bgw!L1778</f>
        <v>5611047.5172999948</v>
      </c>
      <c r="M1778">
        <f>RS_wells_scenario_1_bgw!M1778-RS_wells_baseline_bgw!M1778</f>
        <v>0</v>
      </c>
      <c r="N1778">
        <f>RS_wells_scenario_1_bgw!N1778-RS_wells_baseline_bgw!N1778</f>
        <v>4029031.6604999974</v>
      </c>
      <c r="O1778">
        <v>10.145833333333334</v>
      </c>
      <c r="P1778">
        <f t="shared" si="258"/>
        <v>1989</v>
      </c>
      <c r="Q1778" s="2">
        <f t="shared" si="259"/>
        <v>32609.145833331502</v>
      </c>
      <c r="R1778">
        <f t="shared" si="260"/>
        <v>-37.598214746849848</v>
      </c>
      <c r="S1778">
        <f>I1778*$O1778/ref!$B$3</f>
        <v>-85.795164948633754</v>
      </c>
      <c r="T1778">
        <f>K1778*$O1778/ref!$B$3</f>
        <v>-786.54517572983752</v>
      </c>
      <c r="U1778">
        <f>L1778*$O1778/ref!$B$3</f>
        <v>1306.9043373723493</v>
      </c>
      <c r="V1778">
        <f>N1778*$O1778/ref!$B$3</f>
        <v>938.42708269412822</v>
      </c>
      <c r="W1778">
        <f t="shared" si="261"/>
        <v>4</v>
      </c>
      <c r="X1778" t="str">
        <f t="shared" si="262"/>
        <v>4 1989</v>
      </c>
      <c r="AB1778" s="1"/>
    </row>
    <row r="1779" spans="1:28" x14ac:dyDescent="0.3">
      <c r="A1779">
        <v>593</v>
      </c>
      <c r="B1779">
        <v>2</v>
      </c>
      <c r="C1779">
        <f>RS_wells_scenario_1_bgw!C1779-RS_wells_baseline_bgw!C1779</f>
        <v>4408181.905400008</v>
      </c>
      <c r="D1779">
        <f>RS_wells_scenario_1_bgw!D1779-RS_wells_baseline_bgw!D1779</f>
        <v>-168.35109999997076</v>
      </c>
      <c r="E1779">
        <f>RS_wells_scenario_1_bgw!E1779-RS_wells_baseline_bgw!E1779</f>
        <v>-1315771.3900000006</v>
      </c>
      <c r="F1779">
        <f>RS_wells_scenario_1_bgw!F1779-RS_wells_baseline_bgw!F1779</f>
        <v>0</v>
      </c>
      <c r="G1779">
        <f>RS_wells_scenario_1_bgw!G1779-RS_wells_baseline_bgw!G1779</f>
        <v>0</v>
      </c>
      <c r="H1779" s="19">
        <f>RS_wells_scenario_1_bgw!H1779-RS_wells_baseline_bgw!H1779</f>
        <v>2584928.5025000013</v>
      </c>
      <c r="I1779">
        <f>RS_wells_scenario_1_bgw!I1779-RS_wells_baseline_bgw!I1779</f>
        <v>-257284.45470000058</v>
      </c>
      <c r="J1779">
        <f>RS_wells_scenario_1_bgw!J1779-RS_wells_baseline_bgw!J1779</f>
        <v>3268.7380999997258</v>
      </c>
      <c r="K1779">
        <f>RS_wells_scenario_1_bgw!K1779-RS_wells_baseline_bgw!K1779</f>
        <v>-3376943.6900000051</v>
      </c>
      <c r="L1779">
        <f>RS_wells_scenario_1_bgw!L1779-RS_wells_baseline_bgw!L1779</f>
        <v>5484916.9200000018</v>
      </c>
      <c r="M1779">
        <f>RS_wells_scenario_1_bgw!M1779-RS_wells_baseline_bgw!M1779</f>
        <v>0</v>
      </c>
      <c r="N1779">
        <f>RS_wells_scenario_1_bgw!N1779-RS_wells_baseline_bgw!N1779</f>
        <v>3759820.983799994</v>
      </c>
      <c r="O1779">
        <v>10.145833333333334</v>
      </c>
      <c r="P1779">
        <f t="shared" si="258"/>
        <v>1989</v>
      </c>
      <c r="Q1779" s="2">
        <f t="shared" si="259"/>
        <v>32619.291666664834</v>
      </c>
      <c r="R1779">
        <f t="shared" si="260"/>
        <v>-26.916208048109798</v>
      </c>
      <c r="S1779">
        <f>I1779*$O1779/ref!$B$3</f>
        <v>-59.925739133235908</v>
      </c>
      <c r="T1779">
        <f>K1779*$O1779/ref!$B$3</f>
        <v>-786.54517572983752</v>
      </c>
      <c r="U1779">
        <f>L1779*$O1779/ref!$B$3</f>
        <v>1277.526467343894</v>
      </c>
      <c r="V1779">
        <f>N1779*$O1779/ref!$B$3</f>
        <v>875.72353224986466</v>
      </c>
      <c r="W1779">
        <f t="shared" si="261"/>
        <v>4</v>
      </c>
      <c r="X1779" t="str">
        <f t="shared" si="262"/>
        <v>4 1989</v>
      </c>
      <c r="AB1779" s="1"/>
    </row>
    <row r="1780" spans="1:28" x14ac:dyDescent="0.3">
      <c r="A1780">
        <v>593</v>
      </c>
      <c r="B1780">
        <v>3</v>
      </c>
      <c r="C1780">
        <f>RS_wells_scenario_1_bgw!C1780-RS_wells_baseline_bgw!C1780</f>
        <v>4026585.3364000022</v>
      </c>
      <c r="D1780">
        <f>RS_wells_scenario_1_bgw!D1780-RS_wells_baseline_bgw!D1780</f>
        <v>-175.44640000001527</v>
      </c>
      <c r="E1780">
        <f>RS_wells_scenario_1_bgw!E1780-RS_wells_baseline_bgw!E1780</f>
        <v>-1315771.3900000006</v>
      </c>
      <c r="F1780">
        <f>RS_wells_scenario_1_bgw!F1780-RS_wells_baseline_bgw!F1780</f>
        <v>0</v>
      </c>
      <c r="G1780">
        <f>RS_wells_scenario_1_bgw!G1780-RS_wells_baseline_bgw!G1780</f>
        <v>0</v>
      </c>
      <c r="H1780" s="19">
        <f>RS_wells_scenario_1_bgw!H1780-RS_wells_baseline_bgw!H1780</f>
        <v>2777715.1510000005</v>
      </c>
      <c r="I1780">
        <f>RS_wells_scenario_1_bgw!I1780-RS_wells_baseline_bgw!I1780</f>
        <v>-200514.0390000008</v>
      </c>
      <c r="J1780">
        <f>RS_wells_scenario_1_bgw!J1780-RS_wells_baseline_bgw!J1780</f>
        <v>2809.4218999994919</v>
      </c>
      <c r="K1780">
        <f>RS_wells_scenario_1_bgw!K1780-RS_wells_baseline_bgw!K1780</f>
        <v>-3376943.6900000051</v>
      </c>
      <c r="L1780">
        <f>RS_wells_scenario_1_bgw!L1780-RS_wells_baseline_bgw!L1780</f>
        <v>5393611.8669999987</v>
      </c>
      <c r="M1780">
        <f>RS_wells_scenario_1_bgw!M1780-RS_wells_baseline_bgw!M1780</f>
        <v>0</v>
      </c>
      <c r="N1780">
        <f>RS_wells_scenario_1_bgw!N1780-RS_wells_baseline_bgw!N1780</f>
        <v>3661762.3468000069</v>
      </c>
      <c r="O1780">
        <v>10.145833333333334</v>
      </c>
      <c r="P1780">
        <f t="shared" si="258"/>
        <v>1989</v>
      </c>
      <c r="Q1780" s="2">
        <f t="shared" si="259"/>
        <v>32629.437499998166</v>
      </c>
      <c r="R1780">
        <f t="shared" si="260"/>
        <v>-20.253085814433135</v>
      </c>
      <c r="S1780">
        <f>I1780*$O1780/ref!$B$3</f>
        <v>-46.702984864267869</v>
      </c>
      <c r="T1780">
        <f>K1780*$O1780/ref!$B$3</f>
        <v>-786.54517572983752</v>
      </c>
      <c r="U1780">
        <f>L1780*$O1780/ref!$B$3</f>
        <v>1256.2600336839032</v>
      </c>
      <c r="V1780">
        <f>N1780*$O1780/ref!$B$3</f>
        <v>852.88407890056033</v>
      </c>
      <c r="W1780">
        <f t="shared" si="261"/>
        <v>4</v>
      </c>
      <c r="X1780" t="str">
        <f t="shared" si="262"/>
        <v>4 1989</v>
      </c>
      <c r="AB1780" s="1"/>
    </row>
    <row r="1781" spans="1:28" x14ac:dyDescent="0.3">
      <c r="A1781">
        <v>594</v>
      </c>
      <c r="B1781">
        <v>1</v>
      </c>
      <c r="C1781">
        <f>RS_wells_scenario_1_bgw!C1781-RS_wells_baseline_bgw!C1781</f>
        <v>-73847.99450000003</v>
      </c>
      <c r="D1781">
        <f>RS_wells_scenario_1_bgw!D1781-RS_wells_baseline_bgw!D1781</f>
        <v>-158.39020000002347</v>
      </c>
      <c r="E1781">
        <f>RS_wells_scenario_1_bgw!E1781-RS_wells_baseline_bgw!E1781</f>
        <v>-2063508.9299999997</v>
      </c>
      <c r="F1781">
        <f>RS_wells_scenario_1_bgw!F1781-RS_wells_baseline_bgw!F1781</f>
        <v>0</v>
      </c>
      <c r="G1781">
        <f>RS_wells_scenario_1_bgw!G1781-RS_wells_baseline_bgw!G1781</f>
        <v>0</v>
      </c>
      <c r="H1781" s="19">
        <f>RS_wells_scenario_1_bgw!H1781-RS_wells_baseline_bgw!H1781</f>
        <v>-1746935.0884999931</v>
      </c>
      <c r="I1781">
        <f>RS_wells_scenario_1_bgw!I1781-RS_wells_baseline_bgw!I1781</f>
        <v>-4051532.3432999849</v>
      </c>
      <c r="J1781">
        <f>RS_wells_scenario_1_bgw!J1781-RS_wells_baseline_bgw!J1781</f>
        <v>1698.1740999994799</v>
      </c>
      <c r="K1781">
        <f>RS_wells_scenario_1_bgw!K1781-RS_wells_baseline_bgw!K1781</f>
        <v>-5248799.0100000054</v>
      </c>
      <c r="L1781">
        <f>RS_wells_scenario_1_bgw!L1781-RS_wells_baseline_bgw!L1781</f>
        <v>933927.51669999957</v>
      </c>
      <c r="M1781">
        <f>RS_wells_scenario_1_bgw!M1781-RS_wells_baseline_bgw!M1781</f>
        <v>0</v>
      </c>
      <c r="N1781">
        <f>RS_wells_scenario_1_bgw!N1781-RS_wells_baseline_bgw!N1781</f>
        <v>4626551.7211000025</v>
      </c>
      <c r="O1781">
        <v>10.145833333333334</v>
      </c>
      <c r="P1781">
        <f t="shared" si="258"/>
        <v>1989</v>
      </c>
      <c r="Q1781" s="2">
        <f t="shared" si="259"/>
        <v>32639.583333331499</v>
      </c>
      <c r="R1781">
        <f t="shared" si="260"/>
        <v>-146.01344351890023</v>
      </c>
      <c r="S1781">
        <f>I1781*$O1781/ref!$B$3</f>
        <v>-943.66785812054866</v>
      </c>
      <c r="T1781">
        <f>K1781*$O1781/ref!$B$3</f>
        <v>-1222.5307611484172</v>
      </c>
      <c r="U1781">
        <f>L1781*$O1781/ref!$B$3</f>
        <v>217.52692676428097</v>
      </c>
      <c r="V1781">
        <f>N1781*$O1781/ref!$B$3</f>
        <v>1077.5992348559944</v>
      </c>
      <c r="W1781">
        <f t="shared" si="261"/>
        <v>5</v>
      </c>
      <c r="X1781" t="str">
        <f t="shared" si="262"/>
        <v>5 1989</v>
      </c>
      <c r="AB1781" s="1"/>
    </row>
    <row r="1782" spans="1:28" x14ac:dyDescent="0.3">
      <c r="A1782">
        <v>594</v>
      </c>
      <c r="B1782">
        <v>2</v>
      </c>
      <c r="C1782">
        <f>RS_wells_scenario_1_bgw!C1782-RS_wells_baseline_bgw!C1782</f>
        <v>-70164.004399999976</v>
      </c>
      <c r="D1782">
        <f>RS_wells_scenario_1_bgw!D1782-RS_wells_baseline_bgw!D1782</f>
        <v>-151.09490000002552</v>
      </c>
      <c r="E1782">
        <f>RS_wells_scenario_1_bgw!E1782-RS_wells_baseline_bgw!E1782</f>
        <v>-2063508.9299999997</v>
      </c>
      <c r="F1782">
        <f>RS_wells_scenario_1_bgw!F1782-RS_wells_baseline_bgw!F1782</f>
        <v>0</v>
      </c>
      <c r="G1782">
        <f>RS_wells_scenario_1_bgw!G1782-RS_wells_baseline_bgw!G1782</f>
        <v>0</v>
      </c>
      <c r="H1782" s="19">
        <f>RS_wells_scenario_1_bgw!H1782-RS_wells_baseline_bgw!H1782</f>
        <v>-1420656.5905999988</v>
      </c>
      <c r="I1782">
        <f>RS_wells_scenario_1_bgw!I1782-RS_wells_baseline_bgw!I1782</f>
        <v>-4153522.0225999355</v>
      </c>
      <c r="J1782">
        <f>RS_wells_scenario_1_bgw!J1782-RS_wells_baseline_bgw!J1782</f>
        <v>1295.2675999999046</v>
      </c>
      <c r="K1782">
        <f>RS_wells_scenario_1_bgw!K1782-RS_wells_baseline_bgw!K1782</f>
        <v>-5248799.0100000054</v>
      </c>
      <c r="L1782">
        <f>RS_wells_scenario_1_bgw!L1782-RS_wells_baseline_bgw!L1782</f>
        <v>955667.21119999886</v>
      </c>
      <c r="M1782">
        <f>RS_wells_scenario_1_bgw!M1782-RS_wells_baseline_bgw!M1782</f>
        <v>0</v>
      </c>
      <c r="N1782">
        <f>RS_wells_scenario_1_bgw!N1782-RS_wells_baseline_bgw!N1782</f>
        <v>5125203.3931000009</v>
      </c>
      <c r="O1782">
        <v>10.145833333333334</v>
      </c>
      <c r="P1782">
        <f t="shared" si="258"/>
        <v>1989</v>
      </c>
      <c r="Q1782" s="2">
        <f t="shared" si="259"/>
        <v>32649.729166664831</v>
      </c>
      <c r="R1782">
        <f t="shared" si="260"/>
        <v>-149.96242803436425</v>
      </c>
      <c r="S1782">
        <f>I1782*$O1782/ref!$B$3</f>
        <v>-967.42291523481435</v>
      </c>
      <c r="T1782">
        <f>K1782*$O1782/ref!$B$3</f>
        <v>-1222.5307611484172</v>
      </c>
      <c r="U1782">
        <f>L1782*$O1782/ref!$B$3</f>
        <v>222.5904556236606</v>
      </c>
      <c r="V1782">
        <f>N1782*$O1782/ref!$B$3</f>
        <v>1193.7433293348736</v>
      </c>
      <c r="W1782">
        <f t="shared" si="261"/>
        <v>5</v>
      </c>
      <c r="X1782" t="str">
        <f t="shared" si="262"/>
        <v>5 1989</v>
      </c>
      <c r="AB1782" s="1"/>
    </row>
    <row r="1783" spans="1:28" x14ac:dyDescent="0.3">
      <c r="A1783">
        <v>594</v>
      </c>
      <c r="B1783">
        <v>3</v>
      </c>
      <c r="C1783">
        <f>RS_wells_scenario_1_bgw!C1783-RS_wells_baseline_bgw!C1783</f>
        <v>-50248.315200001001</v>
      </c>
      <c r="D1783">
        <f>RS_wells_scenario_1_bgw!D1783-RS_wells_baseline_bgw!D1783</f>
        <v>-153.19120000000112</v>
      </c>
      <c r="E1783">
        <f>RS_wells_scenario_1_bgw!E1783-RS_wells_baseline_bgw!E1783</f>
        <v>-2063508.9299999997</v>
      </c>
      <c r="F1783">
        <f>RS_wells_scenario_1_bgw!F1783-RS_wells_baseline_bgw!F1783</f>
        <v>0</v>
      </c>
      <c r="G1783">
        <f>RS_wells_scenario_1_bgw!G1783-RS_wells_baseline_bgw!G1783</f>
        <v>0</v>
      </c>
      <c r="H1783" s="19">
        <f>RS_wells_scenario_1_bgw!H1783-RS_wells_baseline_bgw!H1783</f>
        <v>-3891174.2201000005</v>
      </c>
      <c r="I1783">
        <f>RS_wells_scenario_1_bgw!I1783-RS_wells_baseline_bgw!I1783</f>
        <v>-7232196.0655999184</v>
      </c>
      <c r="J1783">
        <f>RS_wells_scenario_1_bgw!J1783-RS_wells_baseline_bgw!J1783</f>
        <v>1129.0648999996483</v>
      </c>
      <c r="K1783">
        <f>RS_wells_scenario_1_bgw!K1783-RS_wells_baseline_bgw!K1783</f>
        <v>-5248799.0100000054</v>
      </c>
      <c r="L1783">
        <f>RS_wells_scenario_1_bgw!L1783-RS_wells_baseline_bgw!L1783</f>
        <v>931260.14950000122</v>
      </c>
      <c r="M1783">
        <f>RS_wells_scenario_1_bgw!M1783-RS_wells_baseline_bgw!M1783</f>
        <v>0</v>
      </c>
      <c r="N1783">
        <f>RS_wells_scenario_1_bgw!N1783-RS_wells_baseline_bgw!N1783</f>
        <v>5542035.7734000087</v>
      </c>
      <c r="O1783">
        <v>10.145833333333334</v>
      </c>
      <c r="P1783">
        <f t="shared" si="258"/>
        <v>1989</v>
      </c>
      <c r="Q1783" s="2">
        <f t="shared" si="259"/>
        <v>32659.874999998163</v>
      </c>
      <c r="R1783">
        <f t="shared" si="260"/>
        <v>-216.11019458190171</v>
      </c>
      <c r="S1783">
        <f>I1783*$O1783/ref!$B$3</f>
        <v>-1684.4962331397119</v>
      </c>
      <c r="T1783">
        <f>K1783*$O1783/ref!$B$3</f>
        <v>-1222.5307611484172</v>
      </c>
      <c r="U1783">
        <f>L1783*$O1783/ref!$B$3</f>
        <v>216.90565350785346</v>
      </c>
      <c r="V1783">
        <f>N1783*$O1783/ref!$B$3</f>
        <v>1290.8303784271716</v>
      </c>
      <c r="W1783">
        <f t="shared" si="261"/>
        <v>5</v>
      </c>
      <c r="X1783" t="str">
        <f t="shared" si="262"/>
        <v>5 1989</v>
      </c>
      <c r="AB1783" s="1"/>
    </row>
    <row r="1784" spans="1:28" x14ac:dyDescent="0.3">
      <c r="A1784">
        <v>595</v>
      </c>
      <c r="B1784">
        <v>1</v>
      </c>
      <c r="C1784">
        <f>RS_wells_scenario_1_bgw!C1784-RS_wells_baseline_bgw!C1784</f>
        <v>-887.22949999943376</v>
      </c>
      <c r="D1784">
        <f>RS_wells_scenario_1_bgw!D1784-RS_wells_baseline_bgw!D1784</f>
        <v>-151.95709999999963</v>
      </c>
      <c r="E1784">
        <f>RS_wells_scenario_1_bgw!E1784-RS_wells_baseline_bgw!E1784</f>
        <v>-4914110.57</v>
      </c>
      <c r="F1784">
        <f>RS_wells_scenario_1_bgw!F1784-RS_wells_baseline_bgw!F1784</f>
        <v>0</v>
      </c>
      <c r="G1784">
        <f>RS_wells_scenario_1_bgw!G1784-RS_wells_baseline_bgw!G1784</f>
        <v>0</v>
      </c>
      <c r="H1784" s="19">
        <f>RS_wells_scenario_1_bgw!H1784-RS_wells_baseline_bgw!H1784</f>
        <v>-4530935.7320999801</v>
      </c>
      <c r="I1784">
        <f>RS_wells_scenario_1_bgw!I1784-RS_wells_baseline_bgw!I1784</f>
        <v>-4549351.2124998569</v>
      </c>
      <c r="J1784">
        <f>RS_wells_scenario_1_bgw!J1784-RS_wells_baseline_bgw!J1784</f>
        <v>1058.1905999993905</v>
      </c>
      <c r="K1784">
        <f>RS_wells_scenario_1_bgw!K1784-RS_wells_baseline_bgw!K1784</f>
        <v>-12384875.210000008</v>
      </c>
      <c r="L1784">
        <f>RS_wells_scenario_1_bgw!L1784-RS_wells_baseline_bgw!L1784</f>
        <v>52801.035099999979</v>
      </c>
      <c r="M1784">
        <f>RS_wells_scenario_1_bgw!M1784-RS_wells_baseline_bgw!M1784</f>
        <v>0</v>
      </c>
      <c r="N1784">
        <f>RS_wells_scenario_1_bgw!N1784-RS_wells_baseline_bgw!N1784</f>
        <v>7451298.9085999876</v>
      </c>
      <c r="O1784">
        <v>10.145833333333334</v>
      </c>
      <c r="P1784">
        <f t="shared" si="258"/>
        <v>1989</v>
      </c>
      <c r="Q1784" s="2">
        <f t="shared" si="259"/>
        <v>32670.020833331495</v>
      </c>
      <c r="R1784">
        <f t="shared" si="260"/>
        <v>-274.50709371592137</v>
      </c>
      <c r="S1784">
        <f>I1784*$O1784/ref!$B$3</f>
        <v>-1059.6179792658741</v>
      </c>
      <c r="T1784">
        <f>K1784*$O1784/ref!$B$3</f>
        <v>-2884.6391123689568</v>
      </c>
      <c r="U1784">
        <f>L1784*$O1784/ref!$B$3</f>
        <v>12.298220889625417</v>
      </c>
      <c r="V1784">
        <f>N1784*$O1784/ref!$B$3</f>
        <v>1735.5288531566584</v>
      </c>
      <c r="W1784">
        <f t="shared" si="261"/>
        <v>6</v>
      </c>
      <c r="X1784" t="str">
        <f t="shared" si="262"/>
        <v>6 1989</v>
      </c>
      <c r="AB1784" s="1"/>
    </row>
    <row r="1785" spans="1:28" x14ac:dyDescent="0.3">
      <c r="A1785">
        <v>595</v>
      </c>
      <c r="B1785">
        <v>2</v>
      </c>
      <c r="C1785">
        <f>RS_wells_scenario_1_bgw!C1785-RS_wells_baseline_bgw!C1785</f>
        <v>895.81379999965429</v>
      </c>
      <c r="D1785">
        <f>RS_wells_scenario_1_bgw!D1785-RS_wells_baseline_bgw!D1785</f>
        <v>-133.10529999999562</v>
      </c>
      <c r="E1785">
        <f>RS_wells_scenario_1_bgw!E1785-RS_wells_baseline_bgw!E1785</f>
        <v>-4914110.57</v>
      </c>
      <c r="F1785">
        <f>RS_wells_scenario_1_bgw!F1785-RS_wells_baseline_bgw!F1785</f>
        <v>0</v>
      </c>
      <c r="G1785">
        <f>RS_wells_scenario_1_bgw!G1785-RS_wells_baseline_bgw!G1785</f>
        <v>0</v>
      </c>
      <c r="H1785" s="19">
        <f>RS_wells_scenario_1_bgw!H1785-RS_wells_baseline_bgw!H1785</f>
        <v>-2296410.2723999918</v>
      </c>
      <c r="I1785">
        <f>RS_wells_scenario_1_bgw!I1785-RS_wells_baseline_bgw!I1785</f>
        <v>-3459608.7135000229</v>
      </c>
      <c r="J1785">
        <f>RS_wells_scenario_1_bgw!J1785-RS_wells_baseline_bgw!J1785</f>
        <v>1039.6556000001729</v>
      </c>
      <c r="K1785">
        <f>RS_wells_scenario_1_bgw!K1785-RS_wells_baseline_bgw!K1785</f>
        <v>-12384875.210000008</v>
      </c>
      <c r="L1785">
        <f>RS_wells_scenario_1_bgw!L1785-RS_wells_baseline_bgw!L1785</f>
        <v>55485.576700000092</v>
      </c>
      <c r="M1785">
        <f>RS_wells_scenario_1_bgw!M1785-RS_wells_baseline_bgw!M1785</f>
        <v>0</v>
      </c>
      <c r="N1785">
        <f>RS_wells_scenario_1_bgw!N1785-RS_wells_baseline_bgw!N1785</f>
        <v>8563041.1477999985</v>
      </c>
      <c r="O1785">
        <v>10.145833333333334</v>
      </c>
      <c r="P1785">
        <f t="shared" si="258"/>
        <v>1989</v>
      </c>
      <c r="Q1785" s="2">
        <f t="shared" si="259"/>
        <v>32680.166666664827</v>
      </c>
      <c r="R1785">
        <f t="shared" si="260"/>
        <v>-248.78468316609371</v>
      </c>
      <c r="S1785">
        <f>I1785*$O1785/ref!$B$3</f>
        <v>-805.79920582458635</v>
      </c>
      <c r="T1785">
        <f>K1785*$O1785/ref!$B$3</f>
        <v>-2884.6391123689568</v>
      </c>
      <c r="U1785">
        <f>L1785*$O1785/ref!$B$3</f>
        <v>12.923494343482192</v>
      </c>
      <c r="V1785">
        <f>N1785*$O1785/ref!$B$3</f>
        <v>1994.4717243354949</v>
      </c>
      <c r="W1785">
        <f t="shared" si="261"/>
        <v>6</v>
      </c>
      <c r="X1785" t="str">
        <f t="shared" si="262"/>
        <v>6 1989</v>
      </c>
      <c r="AB1785" s="1"/>
    </row>
    <row r="1786" spans="1:28" x14ac:dyDescent="0.3">
      <c r="A1786">
        <v>595</v>
      </c>
      <c r="B1786">
        <v>3</v>
      </c>
      <c r="C1786">
        <f>RS_wells_scenario_1_bgw!C1786-RS_wells_baseline_bgw!C1786</f>
        <v>197.76509999949485</v>
      </c>
      <c r="D1786">
        <f>RS_wells_scenario_1_bgw!D1786-RS_wells_baseline_bgw!D1786</f>
        <v>-100.95740000001388</v>
      </c>
      <c r="E1786">
        <f>RS_wells_scenario_1_bgw!E1786-RS_wells_baseline_bgw!E1786</f>
        <v>-4914110.57</v>
      </c>
      <c r="F1786">
        <f>RS_wells_scenario_1_bgw!F1786-RS_wells_baseline_bgw!F1786</f>
        <v>0</v>
      </c>
      <c r="G1786">
        <f>RS_wells_scenario_1_bgw!G1786-RS_wells_baseline_bgw!G1786</f>
        <v>0</v>
      </c>
      <c r="H1786" s="19">
        <f>RS_wells_scenario_1_bgw!H1786-RS_wells_baseline_bgw!H1786</f>
        <v>-871896.28200000525</v>
      </c>
      <c r="I1786">
        <f>RS_wells_scenario_1_bgw!I1786-RS_wells_baseline_bgw!I1786</f>
        <v>-2676552.9600000381</v>
      </c>
      <c r="J1786">
        <f>RS_wells_scenario_1_bgw!J1786-RS_wells_baseline_bgw!J1786</f>
        <v>1049.9339000005275</v>
      </c>
      <c r="K1786">
        <f>RS_wells_scenario_1_bgw!K1786-RS_wells_baseline_bgw!K1786</f>
        <v>-12384875.210000008</v>
      </c>
      <c r="L1786">
        <f>RS_wells_scenario_1_bgw!L1786-RS_wells_baseline_bgw!L1786</f>
        <v>58948.966699999757</v>
      </c>
      <c r="M1786">
        <f>RS_wells_scenario_1_bgw!M1786-RS_wells_baseline_bgw!M1786</f>
        <v>0</v>
      </c>
      <c r="N1786">
        <f>RS_wells_scenario_1_bgw!N1786-RS_wells_baseline_bgw!N1786</f>
        <v>9189432.7026999891</v>
      </c>
      <c r="O1786">
        <v>10.145833333333334</v>
      </c>
      <c r="P1786">
        <f t="shared" si="258"/>
        <v>1989</v>
      </c>
      <c r="Q1786" s="2">
        <f t="shared" si="259"/>
        <v>32690.312499998159</v>
      </c>
      <c r="R1786">
        <f t="shared" si="260"/>
        <v>-230.50009128751418</v>
      </c>
      <c r="S1786">
        <f>I1786*$O1786/ref!$B$3</f>
        <v>-623.41276951332395</v>
      </c>
      <c r="T1786">
        <f>K1786*$O1786/ref!$B$3</f>
        <v>-2884.6391123689568</v>
      </c>
      <c r="U1786">
        <f>L1786*$O1786/ref!$B$3</f>
        <v>13.730174272507213</v>
      </c>
      <c r="V1786">
        <f>N1786*$O1786/ref!$B$3</f>
        <v>2140.3685176647609</v>
      </c>
      <c r="W1786">
        <f t="shared" si="261"/>
        <v>6</v>
      </c>
      <c r="X1786" t="str">
        <f t="shared" si="262"/>
        <v>6 1989</v>
      </c>
      <c r="AB1786" s="1"/>
    </row>
    <row r="1787" spans="1:28" x14ac:dyDescent="0.3">
      <c r="A1787">
        <v>596</v>
      </c>
      <c r="B1787">
        <v>1</v>
      </c>
      <c r="C1787">
        <f>RS_wells_scenario_1_bgw!C1787-RS_wells_baseline_bgw!C1787</f>
        <v>-6870140.135800004</v>
      </c>
      <c r="D1787">
        <f>RS_wells_scenario_1_bgw!D1787-RS_wells_baseline_bgw!D1787</f>
        <v>-101.42059999995399</v>
      </c>
      <c r="E1787">
        <f>RS_wells_scenario_1_bgw!E1787-RS_wells_baseline_bgw!E1787</f>
        <v>-15103160.5</v>
      </c>
      <c r="F1787">
        <f>RS_wells_scenario_1_bgw!F1787-RS_wells_baseline_bgw!F1787</f>
        <v>0</v>
      </c>
      <c r="G1787">
        <f>RS_wells_scenario_1_bgw!G1787-RS_wells_baseline_bgw!G1787</f>
        <v>0</v>
      </c>
      <c r="H1787" s="19">
        <f>RS_wells_scenario_1_bgw!H1787-RS_wells_baseline_bgw!H1787</f>
        <v>-295457.55950000137</v>
      </c>
      <c r="I1787">
        <f>RS_wells_scenario_1_bgw!I1787-RS_wells_baseline_bgw!I1787</f>
        <v>1184576.8085000068</v>
      </c>
      <c r="J1787">
        <f>RS_wells_scenario_1_bgw!J1787-RS_wells_baseline_bgw!J1787</f>
        <v>1030.4711999995634</v>
      </c>
      <c r="K1787">
        <f>RS_wells_scenario_1_bgw!K1787-RS_wells_baseline_bgw!K1787</f>
        <v>-37891719.5</v>
      </c>
      <c r="L1787">
        <f>RS_wells_scenario_1_bgw!L1787-RS_wells_baseline_bgw!L1787</f>
        <v>6748144.1685000062</v>
      </c>
      <c r="M1787">
        <f>RS_wells_scenario_1_bgw!M1787-RS_wells_baseline_bgw!M1787</f>
        <v>0</v>
      </c>
      <c r="N1787">
        <f>RS_wells_scenario_1_bgw!N1787-RS_wells_baseline_bgw!N1787</f>
        <v>7697046.4204000086</v>
      </c>
      <c r="O1787">
        <v>10.145833333333334</v>
      </c>
      <c r="P1787">
        <f t="shared" si="258"/>
        <v>1989</v>
      </c>
      <c r="Q1787" s="2">
        <f t="shared" si="259"/>
        <v>32700.458333331491</v>
      </c>
      <c r="R1787">
        <f t="shared" si="260"/>
        <v>-183.10432943642635</v>
      </c>
      <c r="S1787">
        <f>I1787*$O1787/ref!$B$3</f>
        <v>275.90722841076644</v>
      </c>
      <c r="T1787">
        <f>K1787*$O1787/ref!$B$3</f>
        <v>-8825.5985023052508</v>
      </c>
      <c r="U1787">
        <f>L1787*$O1787/ref!$B$3</f>
        <v>1571.7526639785656</v>
      </c>
      <c r="V1787">
        <f>N1787*$O1787/ref!$B$3</f>
        <v>1792.7674504203037</v>
      </c>
      <c r="W1787">
        <f t="shared" si="261"/>
        <v>7</v>
      </c>
      <c r="X1787" t="str">
        <f t="shared" si="262"/>
        <v>7 1989</v>
      </c>
      <c r="AB1787" s="1"/>
    </row>
    <row r="1788" spans="1:28" x14ac:dyDescent="0.3">
      <c r="A1788">
        <v>596</v>
      </c>
      <c r="B1788">
        <v>2</v>
      </c>
      <c r="C1788">
        <f>RS_wells_scenario_1_bgw!C1788-RS_wells_baseline_bgw!C1788</f>
        <v>-7609267.5406000018</v>
      </c>
      <c r="D1788">
        <f>RS_wells_scenario_1_bgw!D1788-RS_wells_baseline_bgw!D1788</f>
        <v>-103.34420000005048</v>
      </c>
      <c r="E1788">
        <f>RS_wells_scenario_1_bgw!E1788-RS_wells_baseline_bgw!E1788</f>
        <v>-15103160.5</v>
      </c>
      <c r="F1788">
        <f>RS_wells_scenario_1_bgw!F1788-RS_wells_baseline_bgw!F1788</f>
        <v>0</v>
      </c>
      <c r="G1788">
        <f>RS_wells_scenario_1_bgw!G1788-RS_wells_baseline_bgw!G1788</f>
        <v>0</v>
      </c>
      <c r="H1788" s="19">
        <f>RS_wells_scenario_1_bgw!H1788-RS_wells_baseline_bgw!H1788</f>
        <v>-530106.17379999906</v>
      </c>
      <c r="I1788">
        <f>RS_wells_scenario_1_bgw!I1788-RS_wells_baseline_bgw!I1788</f>
        <v>1399704.3656000048</v>
      </c>
      <c r="J1788">
        <f>RS_wells_scenario_1_bgw!J1788-RS_wells_baseline_bgw!J1788</f>
        <v>1015.6089000003412</v>
      </c>
      <c r="K1788">
        <f>RS_wells_scenario_1_bgw!K1788-RS_wells_baseline_bgw!K1788</f>
        <v>-37891719.5</v>
      </c>
      <c r="L1788">
        <f>RS_wells_scenario_1_bgw!L1788-RS_wells_baseline_bgw!L1788</f>
        <v>6420259.1425999999</v>
      </c>
      <c r="M1788">
        <f>RS_wells_scenario_1_bgw!M1788-RS_wells_baseline_bgw!M1788</f>
        <v>0</v>
      </c>
      <c r="N1788">
        <f>RS_wells_scenario_1_bgw!N1788-RS_wells_baseline_bgw!N1788</f>
        <v>6830626.2470000088</v>
      </c>
      <c r="O1788">
        <v>10.145833333333334</v>
      </c>
      <c r="P1788">
        <f t="shared" si="258"/>
        <v>1989</v>
      </c>
      <c r="Q1788" s="2">
        <f t="shared" si="259"/>
        <v>32710.604166664823</v>
      </c>
      <c r="R1788">
        <f t="shared" si="260"/>
        <v>-168.63075419931289</v>
      </c>
      <c r="S1788">
        <f>I1788*$O1788/ref!$B$3</f>
        <v>326.01393960782173</v>
      </c>
      <c r="T1788">
        <f>K1788*$O1788/ref!$B$3</f>
        <v>-8825.5985023052508</v>
      </c>
      <c r="U1788">
        <f>L1788*$O1788/ref!$B$3</f>
        <v>1495.38290214943</v>
      </c>
      <c r="V1788">
        <f>N1788*$O1788/ref!$B$3</f>
        <v>1590.9640832037251</v>
      </c>
      <c r="W1788">
        <f t="shared" si="261"/>
        <v>7</v>
      </c>
      <c r="X1788" t="str">
        <f t="shared" si="262"/>
        <v>7 1989</v>
      </c>
      <c r="AB1788" s="1"/>
    </row>
    <row r="1789" spans="1:28" x14ac:dyDescent="0.3">
      <c r="A1789">
        <v>596</v>
      </c>
      <c r="B1789">
        <v>3</v>
      </c>
      <c r="C1789">
        <f>RS_wells_scenario_1_bgw!C1789-RS_wells_baseline_bgw!C1789</f>
        <v>-8406792.5652999878</v>
      </c>
      <c r="D1789">
        <f>RS_wells_scenario_1_bgw!D1789-RS_wells_baseline_bgw!D1789</f>
        <v>-135.76789999997709</v>
      </c>
      <c r="E1789">
        <f>RS_wells_scenario_1_bgw!E1789-RS_wells_baseline_bgw!E1789</f>
        <v>-15103160.5</v>
      </c>
      <c r="F1789">
        <f>RS_wells_scenario_1_bgw!F1789-RS_wells_baseline_bgw!F1789</f>
        <v>0</v>
      </c>
      <c r="G1789">
        <f>RS_wells_scenario_1_bgw!G1789-RS_wells_baseline_bgw!G1789</f>
        <v>0</v>
      </c>
      <c r="H1789" s="19">
        <f>RS_wells_scenario_1_bgw!H1789-RS_wells_baseline_bgw!H1789</f>
        <v>-729788.38619999588</v>
      </c>
      <c r="I1789">
        <f>RS_wells_scenario_1_bgw!I1789-RS_wells_baseline_bgw!I1789</f>
        <v>1324175.3465000018</v>
      </c>
      <c r="J1789">
        <f>RS_wells_scenario_1_bgw!J1789-RS_wells_baseline_bgw!J1789</f>
        <v>974.20710000023246</v>
      </c>
      <c r="K1789">
        <f>RS_wells_scenario_1_bgw!K1789-RS_wells_baseline_bgw!K1789</f>
        <v>-37891719.5</v>
      </c>
      <c r="L1789">
        <f>RS_wells_scenario_1_bgw!L1789-RS_wells_baseline_bgw!L1789</f>
        <v>6141606.2194000036</v>
      </c>
      <c r="M1789">
        <f>RS_wells_scenario_1_bgw!M1789-RS_wells_baseline_bgw!M1789</f>
        <v>0</v>
      </c>
      <c r="N1789">
        <f>RS_wells_scenario_1_bgw!N1789-RS_wells_baseline_bgw!N1789</f>
        <v>6168913.632100001</v>
      </c>
      <c r="O1789">
        <v>10.145833333333334</v>
      </c>
      <c r="P1789">
        <f t="shared" si="258"/>
        <v>1989</v>
      </c>
      <c r="Q1789" s="2">
        <f t="shared" si="259"/>
        <v>32720.749999998156</v>
      </c>
      <c r="R1789">
        <f t="shared" si="260"/>
        <v>-158.04586525315</v>
      </c>
      <c r="S1789">
        <f>I1789*$O1789/ref!$B$3</f>
        <v>308.42200114090764</v>
      </c>
      <c r="T1789">
        <f>K1789*$O1789/ref!$B$3</f>
        <v>-8825.5985023052508</v>
      </c>
      <c r="U1789">
        <f>L1789*$O1789/ref!$B$3</f>
        <v>1430.4800987372791</v>
      </c>
      <c r="V1789">
        <f>N1789*$O1789/ref!$B$3</f>
        <v>1436.8404398304544</v>
      </c>
      <c r="W1789">
        <f t="shared" si="261"/>
        <v>7</v>
      </c>
      <c r="X1789" t="str">
        <f t="shared" si="262"/>
        <v>7 1989</v>
      </c>
      <c r="AB1789" s="1"/>
    </row>
    <row r="1790" spans="1:28" x14ac:dyDescent="0.3">
      <c r="A1790">
        <v>597</v>
      </c>
      <c r="B1790">
        <v>1</v>
      </c>
      <c r="C1790">
        <f>RS_wells_scenario_1_bgw!C1790-RS_wells_baseline_bgw!C1790</f>
        <v>-9019572.7834999859</v>
      </c>
      <c r="D1790">
        <f>RS_wells_scenario_1_bgw!D1790-RS_wells_baseline_bgw!D1790</f>
        <v>-104.27029999997467</v>
      </c>
      <c r="E1790">
        <f>RS_wells_scenario_1_bgw!E1790-RS_wells_baseline_bgw!E1790</f>
        <v>-16577299.049999982</v>
      </c>
      <c r="F1790">
        <f>RS_wells_scenario_1_bgw!F1790-RS_wells_baseline_bgw!F1790</f>
        <v>0</v>
      </c>
      <c r="G1790">
        <f>RS_wells_scenario_1_bgw!G1790-RS_wells_baseline_bgw!G1790</f>
        <v>0</v>
      </c>
      <c r="H1790" s="19">
        <f>RS_wells_scenario_1_bgw!H1790-RS_wells_baseline_bgw!H1790</f>
        <v>-920688.9809999913</v>
      </c>
      <c r="I1790">
        <f>RS_wells_scenario_1_bgw!I1790-RS_wells_baseline_bgw!I1790</f>
        <v>5405387.7549999952</v>
      </c>
      <c r="J1790">
        <f>RS_wells_scenario_1_bgw!J1790-RS_wells_baseline_bgw!J1790</f>
        <v>1002.3202999997884</v>
      </c>
      <c r="K1790">
        <f>RS_wells_scenario_1_bgw!K1790-RS_wells_baseline_bgw!K1790</f>
        <v>-41582015.840000033</v>
      </c>
      <c r="L1790">
        <f>RS_wells_scenario_1_bgw!L1790-RS_wells_baseline_bgw!L1790</f>
        <v>3241111.2023999989</v>
      </c>
      <c r="M1790">
        <f>RS_wells_scenario_1_bgw!M1790-RS_wells_baseline_bgw!M1790</f>
        <v>0</v>
      </c>
      <c r="N1790">
        <f>RS_wells_scenario_1_bgw!N1790-RS_wells_baseline_bgw!N1790</f>
        <v>6413260.8509000093</v>
      </c>
      <c r="O1790">
        <v>10.145833333333334</v>
      </c>
      <c r="P1790">
        <f t="shared" si="258"/>
        <v>1989</v>
      </c>
      <c r="Q1790" s="2">
        <f t="shared" si="259"/>
        <v>32730.895833331488</v>
      </c>
      <c r="R1790">
        <f t="shared" si="260"/>
        <v>-168.01717827949599</v>
      </c>
      <c r="S1790">
        <f>I1790*$O1790/ref!$B$3</f>
        <v>1259.0028297582826</v>
      </c>
      <c r="T1790">
        <f>K1790*$O1790/ref!$B$3</f>
        <v>-9685.1286128711436</v>
      </c>
      <c r="U1790">
        <f>L1790*$O1790/ref!$B$3</f>
        <v>754.9075774644167</v>
      </c>
      <c r="V1790">
        <f>N1790*$O1790/ref!$B$3</f>
        <v>1493.7528860519517</v>
      </c>
      <c r="W1790">
        <f t="shared" si="261"/>
        <v>8</v>
      </c>
      <c r="X1790" t="str">
        <f t="shared" si="262"/>
        <v>8 1989</v>
      </c>
      <c r="AB1790" s="1"/>
    </row>
    <row r="1791" spans="1:28" x14ac:dyDescent="0.3">
      <c r="A1791">
        <v>597</v>
      </c>
      <c r="B1791">
        <v>2</v>
      </c>
      <c r="C1791">
        <f>RS_wells_scenario_1_bgw!C1791-RS_wells_baseline_bgw!C1791</f>
        <v>-8965828.0976999998</v>
      </c>
      <c r="D1791">
        <f>RS_wells_scenario_1_bgw!D1791-RS_wells_baseline_bgw!D1791</f>
        <v>-103.25260000000708</v>
      </c>
      <c r="E1791">
        <f>RS_wells_scenario_1_bgw!E1791-RS_wells_baseline_bgw!E1791</f>
        <v>-16577299.049999982</v>
      </c>
      <c r="F1791">
        <f>RS_wells_scenario_1_bgw!F1791-RS_wells_baseline_bgw!F1791</f>
        <v>0</v>
      </c>
      <c r="G1791">
        <f>RS_wells_scenario_1_bgw!G1791-RS_wells_baseline_bgw!G1791</f>
        <v>0</v>
      </c>
      <c r="H1791" s="19">
        <f>RS_wells_scenario_1_bgw!H1791-RS_wells_baseline_bgw!H1791</f>
        <v>-774420.33310000598</v>
      </c>
      <c r="I1791">
        <f>RS_wells_scenario_1_bgw!I1791-RS_wells_baseline_bgw!I1791</f>
        <v>5572219.0069999993</v>
      </c>
      <c r="J1791">
        <f>RS_wells_scenario_1_bgw!J1791-RS_wells_baseline_bgw!J1791</f>
        <v>1001.2837000004947</v>
      </c>
      <c r="K1791">
        <f>RS_wells_scenario_1_bgw!K1791-RS_wells_baseline_bgw!K1791</f>
        <v>-41582015.840000033</v>
      </c>
      <c r="L1791">
        <f>RS_wells_scenario_1_bgw!L1791-RS_wells_baseline_bgw!L1791</f>
        <v>3213446.5144999996</v>
      </c>
      <c r="M1791">
        <f>RS_wells_scenario_1_bgw!M1791-RS_wells_baseline_bgw!M1791</f>
        <v>0</v>
      </c>
      <c r="N1791">
        <f>RS_wells_scenario_1_bgw!N1791-RS_wells_baseline_bgw!N1791</f>
        <v>6471015.4171999991</v>
      </c>
      <c r="O1791">
        <v>10.145833333333334</v>
      </c>
      <c r="P1791">
        <f t="shared" si="258"/>
        <v>1989</v>
      </c>
      <c r="Q1791" s="2">
        <f t="shared" si="259"/>
        <v>32741.04166666482</v>
      </c>
      <c r="R1791">
        <f t="shared" si="260"/>
        <v>-165.98936426804136</v>
      </c>
      <c r="S1791">
        <f>I1791*$O1791/ref!$B$3</f>
        <v>1297.8605450379744</v>
      </c>
      <c r="T1791">
        <f>K1791*$O1791/ref!$B$3</f>
        <v>-9685.1286128711436</v>
      </c>
      <c r="U1791">
        <f>L1791*$O1791/ref!$B$3</f>
        <v>748.46402115927265</v>
      </c>
      <c r="V1791">
        <f>N1791*$O1791/ref!$B$3</f>
        <v>1507.2048650216177</v>
      </c>
      <c r="W1791">
        <f t="shared" si="261"/>
        <v>8</v>
      </c>
      <c r="X1791" t="str">
        <f t="shared" si="262"/>
        <v>8 1989</v>
      </c>
      <c r="AB1791" s="1"/>
    </row>
    <row r="1792" spans="1:28" x14ac:dyDescent="0.3">
      <c r="A1792">
        <v>597</v>
      </c>
      <c r="B1792">
        <v>3</v>
      </c>
      <c r="C1792">
        <f>RS_wells_scenario_1_bgw!C1792-RS_wells_baseline_bgw!C1792</f>
        <v>-9004255.7120999992</v>
      </c>
      <c r="D1792">
        <f>RS_wells_scenario_1_bgw!D1792-RS_wells_baseline_bgw!D1792</f>
        <v>-103.70689999999013</v>
      </c>
      <c r="E1792">
        <f>RS_wells_scenario_1_bgw!E1792-RS_wells_baseline_bgw!E1792</f>
        <v>-16577299.049999982</v>
      </c>
      <c r="F1792">
        <f>RS_wells_scenario_1_bgw!F1792-RS_wells_baseline_bgw!F1792</f>
        <v>0</v>
      </c>
      <c r="G1792">
        <f>RS_wells_scenario_1_bgw!G1792-RS_wells_baseline_bgw!G1792</f>
        <v>0</v>
      </c>
      <c r="H1792" s="19">
        <f>RS_wells_scenario_1_bgw!H1792-RS_wells_baseline_bgw!H1792</f>
        <v>-698333.77019999921</v>
      </c>
      <c r="I1792">
        <f>RS_wells_scenario_1_bgw!I1792-RS_wells_baseline_bgw!I1792</f>
        <v>5627741.175999999</v>
      </c>
      <c r="J1792">
        <f>RS_wells_scenario_1_bgw!J1792-RS_wells_baseline_bgw!J1792</f>
        <v>999.77129999920726</v>
      </c>
      <c r="K1792">
        <f>RS_wells_scenario_1_bgw!K1792-RS_wells_baseline_bgw!K1792</f>
        <v>-41582015.840000033</v>
      </c>
      <c r="L1792">
        <f>RS_wells_scenario_1_bgw!L1792-RS_wells_baseline_bgw!L1792</f>
        <v>3186657.6856000051</v>
      </c>
      <c r="M1792">
        <f>RS_wells_scenario_1_bgw!M1792-RS_wells_baseline_bgw!M1792</f>
        <v>0</v>
      </c>
      <c r="N1792">
        <f>RS_wells_scenario_1_bgw!N1792-RS_wells_baseline_bgw!N1792</f>
        <v>6479509.3611000031</v>
      </c>
      <c r="O1792">
        <v>10.145833333333334</v>
      </c>
      <c r="P1792">
        <f t="shared" si="258"/>
        <v>1989</v>
      </c>
      <c r="Q1792" s="2">
        <f t="shared" si="259"/>
        <v>32751.187499998152</v>
      </c>
      <c r="R1792">
        <f t="shared" si="260"/>
        <v>-164.44085065979388</v>
      </c>
      <c r="S1792">
        <f>I1792*$O1792/ref!$B$3</f>
        <v>1310.7925623239973</v>
      </c>
      <c r="T1792">
        <f>K1792*$O1792/ref!$B$3</f>
        <v>-9685.1286128711436</v>
      </c>
      <c r="U1792">
        <f>L1792*$O1792/ref!$B$3</f>
        <v>742.22446667776364</v>
      </c>
      <c r="V1792">
        <f>N1792*$O1792/ref!$B$3</f>
        <v>1509.1832428717582</v>
      </c>
      <c r="W1792">
        <f t="shared" si="261"/>
        <v>8</v>
      </c>
      <c r="X1792" t="str">
        <f t="shared" si="262"/>
        <v>8 1989</v>
      </c>
      <c r="AB1792" s="1"/>
    </row>
    <row r="1793" spans="1:28" x14ac:dyDescent="0.3">
      <c r="A1793">
        <v>598</v>
      </c>
      <c r="B1793">
        <v>1</v>
      </c>
      <c r="C1793">
        <f>RS_wells_scenario_1_bgw!C1793-RS_wells_baseline_bgw!C1793</f>
        <v>-2676607.8650000095</v>
      </c>
      <c r="D1793">
        <f>RS_wells_scenario_1_bgw!D1793-RS_wells_baseline_bgw!D1793</f>
        <v>-104.16209999995772</v>
      </c>
      <c r="E1793">
        <f>RS_wells_scenario_1_bgw!E1793-RS_wells_baseline_bgw!E1793</f>
        <v>-7441340.1299999952</v>
      </c>
      <c r="F1793">
        <f>RS_wells_scenario_1_bgw!F1793-RS_wells_baseline_bgw!F1793</f>
        <v>0</v>
      </c>
      <c r="G1793">
        <f>RS_wells_scenario_1_bgw!G1793-RS_wells_baseline_bgw!G1793</f>
        <v>0</v>
      </c>
      <c r="H1793" s="19">
        <f>RS_wells_scenario_1_bgw!H1793-RS_wells_baseline_bgw!H1793</f>
        <v>-526131.45319999754</v>
      </c>
      <c r="I1793">
        <f>RS_wells_scenario_1_bgw!I1793-RS_wells_baseline_bgw!I1793</f>
        <v>-1165907.1017999947</v>
      </c>
      <c r="J1793">
        <f>RS_wells_scenario_1_bgw!J1793-RS_wells_baseline_bgw!J1793</f>
        <v>998.34349999949336</v>
      </c>
      <c r="K1793">
        <f>RS_wells_scenario_1_bgw!K1793-RS_wells_baseline_bgw!K1793</f>
        <v>-18711436.820000023</v>
      </c>
      <c r="L1793">
        <f>RS_wells_scenario_1_bgw!L1793-RS_wells_baseline_bgw!L1793</f>
        <v>2976727.3500999957</v>
      </c>
      <c r="M1793">
        <f>RS_wells_scenario_1_bgw!M1793-RS_wells_baseline_bgw!M1793</f>
        <v>0</v>
      </c>
      <c r="N1793">
        <f>RS_wells_scenario_1_bgw!N1793-RS_wells_baseline_bgw!N1793</f>
        <v>6262582.5658000112</v>
      </c>
      <c r="O1793">
        <v>10.145833333333334</v>
      </c>
      <c r="P1793">
        <f t="shared" si="258"/>
        <v>1989</v>
      </c>
      <c r="Q1793" s="2">
        <f t="shared" si="259"/>
        <v>32761.333333331484</v>
      </c>
      <c r="R1793">
        <f t="shared" si="260"/>
        <v>-155.52609436426135</v>
      </c>
      <c r="S1793">
        <f>I1793*$O1793/ref!$B$3</f>
        <v>-271.55874970184681</v>
      </c>
      <c r="T1793">
        <f>K1793*$O1793/ref!$B$3</f>
        <v>-4358.1983334002962</v>
      </c>
      <c r="U1793">
        <f>L1793*$O1793/ref!$B$3</f>
        <v>693.32827302317583</v>
      </c>
      <c r="V1793">
        <f>N1793*$O1793/ref!$B$3</f>
        <v>1458.6574597990348</v>
      </c>
      <c r="W1793">
        <f t="shared" si="261"/>
        <v>9</v>
      </c>
      <c r="X1793" t="str">
        <f t="shared" si="262"/>
        <v>9 1989</v>
      </c>
      <c r="AB1793" s="1"/>
    </row>
    <row r="1794" spans="1:28" x14ac:dyDescent="0.3">
      <c r="A1794">
        <v>598</v>
      </c>
      <c r="B1794">
        <v>2</v>
      </c>
      <c r="C1794">
        <f>RS_wells_scenario_1_bgw!C1794-RS_wells_baseline_bgw!C1794</f>
        <v>-2077417.9143000245</v>
      </c>
      <c r="D1794">
        <f>RS_wells_scenario_1_bgw!D1794-RS_wells_baseline_bgw!D1794</f>
        <v>-106.12449999997625</v>
      </c>
      <c r="E1794">
        <f>RS_wells_scenario_1_bgw!E1794-RS_wells_baseline_bgw!E1794</f>
        <v>-7441340.1299999952</v>
      </c>
      <c r="F1794">
        <f>RS_wells_scenario_1_bgw!F1794-RS_wells_baseline_bgw!F1794</f>
        <v>0</v>
      </c>
      <c r="G1794">
        <f>RS_wells_scenario_1_bgw!G1794-RS_wells_baseline_bgw!G1794</f>
        <v>0</v>
      </c>
      <c r="H1794" s="19">
        <f>RS_wells_scenario_1_bgw!H1794-RS_wells_baseline_bgw!H1794</f>
        <v>-546584.76269999892</v>
      </c>
      <c r="I1794">
        <f>RS_wells_scenario_1_bgw!I1794-RS_wells_baseline_bgw!I1794</f>
        <v>-367564.5285000056</v>
      </c>
      <c r="J1794">
        <f>RS_wells_scenario_1_bgw!J1794-RS_wells_baseline_bgw!J1794</f>
        <v>996.11499999929219</v>
      </c>
      <c r="K1794">
        <f>RS_wells_scenario_1_bgw!K1794-RS_wells_baseline_bgw!K1794</f>
        <v>-18711436.820000023</v>
      </c>
      <c r="L1794">
        <f>RS_wells_scenario_1_bgw!L1794-RS_wells_baseline_bgw!L1794</f>
        <v>2928228.9948000014</v>
      </c>
      <c r="M1794">
        <f>RS_wells_scenario_1_bgw!M1794-RS_wells_baseline_bgw!M1794</f>
        <v>0</v>
      </c>
      <c r="N1794">
        <f>RS_wells_scenario_1_bgw!N1794-RS_wells_baseline_bgw!N1794</f>
        <v>6088852.2867999971</v>
      </c>
      <c r="O1794">
        <v>10.145833333333334</v>
      </c>
      <c r="P1794">
        <f t="shared" si="258"/>
        <v>1989</v>
      </c>
      <c r="Q1794" s="2">
        <f t="shared" si="259"/>
        <v>32771.479166664816</v>
      </c>
      <c r="R1794">
        <f t="shared" si="260"/>
        <v>-152.01459449026336</v>
      </c>
      <c r="S1794">
        <f>I1794*$O1794/ref!$B$3</f>
        <v>-85.611764127784824</v>
      </c>
      <c r="T1794">
        <f>K1794*$O1794/ref!$B$3</f>
        <v>-4358.1983334002962</v>
      </c>
      <c r="U1794">
        <f>L1794*$O1794/ref!$B$3</f>
        <v>682.0322163240362</v>
      </c>
      <c r="V1794">
        <f>N1794*$O1794/ref!$B$3</f>
        <v>1418.1928487869218</v>
      </c>
      <c r="W1794">
        <f t="shared" si="261"/>
        <v>9</v>
      </c>
      <c r="X1794" t="str">
        <f t="shared" si="262"/>
        <v>9 1989</v>
      </c>
      <c r="AB1794" s="1"/>
    </row>
    <row r="1795" spans="1:28" x14ac:dyDescent="0.3">
      <c r="A1795">
        <v>598</v>
      </c>
      <c r="B1795">
        <v>3</v>
      </c>
      <c r="C1795">
        <f>RS_wells_scenario_1_bgw!C1795-RS_wells_baseline_bgw!C1795</f>
        <v>-1886800.5816000104</v>
      </c>
      <c r="D1795">
        <f>RS_wells_scenario_1_bgw!D1795-RS_wells_baseline_bgw!D1795</f>
        <v>-106.57780000002822</v>
      </c>
      <c r="E1795">
        <f>RS_wells_scenario_1_bgw!E1795-RS_wells_baseline_bgw!E1795</f>
        <v>-7441340.1299999952</v>
      </c>
      <c r="F1795">
        <f>RS_wells_scenario_1_bgw!F1795-RS_wells_baseline_bgw!F1795</f>
        <v>0</v>
      </c>
      <c r="G1795">
        <f>RS_wells_scenario_1_bgw!G1795-RS_wells_baseline_bgw!G1795</f>
        <v>0</v>
      </c>
      <c r="H1795" s="19">
        <f>RS_wells_scenario_1_bgw!H1795-RS_wells_baseline_bgw!H1795</f>
        <v>-561805.08879999816</v>
      </c>
      <c r="I1795">
        <f>RS_wells_scenario_1_bgw!I1795-RS_wells_baseline_bgw!I1795</f>
        <v>3289.4697999991477</v>
      </c>
      <c r="J1795">
        <f>RS_wells_scenario_1_bgw!J1795-RS_wells_baseline_bgw!J1795</f>
        <v>995.94510000012815</v>
      </c>
      <c r="K1795">
        <f>RS_wells_scenario_1_bgw!K1795-RS_wells_baseline_bgw!K1795</f>
        <v>-18711436.820000023</v>
      </c>
      <c r="L1795">
        <f>RS_wells_scenario_1_bgw!L1795-RS_wells_baseline_bgw!L1795</f>
        <v>2882218.5458999947</v>
      </c>
      <c r="M1795">
        <f>RS_wells_scenario_1_bgw!M1795-RS_wells_baseline_bgw!M1795</f>
        <v>0</v>
      </c>
      <c r="N1795">
        <f>RS_wells_scenario_1_bgw!N1795-RS_wells_baseline_bgw!N1795</f>
        <v>5935840.6761000007</v>
      </c>
      <c r="O1795">
        <v>10.145833333333334</v>
      </c>
      <c r="P1795">
        <f t="shared" ref="P1795:P1858" si="263">YEAR(Q1795)</f>
        <v>1989</v>
      </c>
      <c r="Q1795" s="2">
        <f t="shared" ref="Q1795:Q1858" si="264">Q1794+(O1795)</f>
        <v>32781.624999998152</v>
      </c>
      <c r="R1795">
        <f t="shared" ref="R1795:R1858" si="265">+(H1795-N1795)/43650</f>
        <v>-148.85786402978235</v>
      </c>
      <c r="S1795">
        <f>I1795*$O1795/ref!$B$3</f>
        <v>0.76617108231920772</v>
      </c>
      <c r="T1795">
        <f>K1795*$O1795/ref!$B$3</f>
        <v>-4358.1983334002962</v>
      </c>
      <c r="U1795">
        <f>L1795*$O1795/ref!$B$3</f>
        <v>671.31563353865238</v>
      </c>
      <c r="V1795">
        <f>N1795*$O1795/ref!$B$3</f>
        <v>1382.5539530057683</v>
      </c>
      <c r="W1795">
        <f t="shared" si="261"/>
        <v>9</v>
      </c>
      <c r="X1795" t="str">
        <f t="shared" si="262"/>
        <v>9 1989</v>
      </c>
      <c r="AB1795" s="1"/>
    </row>
    <row r="1796" spans="1:28" x14ac:dyDescent="0.3">
      <c r="A1796">
        <v>599</v>
      </c>
      <c r="B1796">
        <v>1</v>
      </c>
      <c r="C1796">
        <f>RS_wells_scenario_1_bgw!C1796-RS_wells_baseline_bgw!C1796</f>
        <v>2817830.9849999845</v>
      </c>
      <c r="D1796">
        <f>RS_wells_scenario_1_bgw!D1796-RS_wells_baseline_bgw!D1796</f>
        <v>-107.02220000000671</v>
      </c>
      <c r="E1796">
        <f>RS_wells_scenario_1_bgw!E1796-RS_wells_baseline_bgw!E1796</f>
        <v>0</v>
      </c>
      <c r="F1796">
        <f>RS_wells_scenario_1_bgw!F1796-RS_wells_baseline_bgw!F1796</f>
        <v>0</v>
      </c>
      <c r="G1796">
        <f>RS_wells_scenario_1_bgw!G1796-RS_wells_baseline_bgw!G1796</f>
        <v>0</v>
      </c>
      <c r="H1796" s="19">
        <f>RS_wells_scenario_1_bgw!H1796-RS_wells_baseline_bgw!H1796</f>
        <v>614442.23369999975</v>
      </c>
      <c r="I1796">
        <f>RS_wells_scenario_1_bgw!I1796-RS_wells_baseline_bgw!I1796</f>
        <v>-5815258.2050999999</v>
      </c>
      <c r="J1796">
        <f>RS_wells_scenario_1_bgw!J1796-RS_wells_baseline_bgw!J1796</f>
        <v>995.48229999933392</v>
      </c>
      <c r="K1796">
        <f>RS_wells_scenario_1_bgw!K1796-RS_wells_baseline_bgw!K1796</f>
        <v>-83096.10000000149</v>
      </c>
      <c r="L1796">
        <f>RS_wells_scenario_1_bgw!L1796-RS_wells_baseline_bgw!L1796</f>
        <v>3369225.2430000007</v>
      </c>
      <c r="M1796">
        <f>RS_wells_scenario_1_bgw!M1796-RS_wells_baseline_bgw!M1796</f>
        <v>0</v>
      </c>
      <c r="N1796">
        <f>RS_wells_scenario_1_bgw!N1796-RS_wells_baseline_bgw!N1796</f>
        <v>5663592.9926999956</v>
      </c>
      <c r="O1796">
        <v>10.145833333333334</v>
      </c>
      <c r="P1796">
        <f t="shared" si="263"/>
        <v>1989</v>
      </c>
      <c r="Q1796" s="2">
        <f t="shared" si="264"/>
        <v>32791.770833331488</v>
      </c>
      <c r="R1796">
        <f t="shared" si="265"/>
        <v>-115.67355690721639</v>
      </c>
      <c r="S1796">
        <f>I1796*$O1796/ref!$B$3</f>
        <v>-1354.4683319385617</v>
      </c>
      <c r="T1796">
        <f>K1796*$O1796/ref!$B$3</f>
        <v>-19.354434831267564</v>
      </c>
      <c r="U1796">
        <f>L1796*$O1796/ref!$B$3</f>
        <v>784.74742373593915</v>
      </c>
      <c r="V1796">
        <f>N1796*$O1796/ref!$B$3</f>
        <v>1319.1430342462972</v>
      </c>
      <c r="W1796">
        <f t="shared" si="261"/>
        <v>10</v>
      </c>
      <c r="X1796" t="str">
        <f t="shared" si="262"/>
        <v>10 1989</v>
      </c>
      <c r="AB1796" s="1"/>
    </row>
    <row r="1797" spans="1:28" x14ac:dyDescent="0.3">
      <c r="A1797">
        <v>599</v>
      </c>
      <c r="B1797">
        <v>2</v>
      </c>
      <c r="C1797">
        <f>RS_wells_scenario_1_bgw!C1797-RS_wells_baseline_bgw!C1797</f>
        <v>4463629.9586000144</v>
      </c>
      <c r="D1797">
        <f>RS_wells_scenario_1_bgw!D1797-RS_wells_baseline_bgw!D1797</f>
        <v>-107.45270000002347</v>
      </c>
      <c r="E1797">
        <f>RS_wells_scenario_1_bgw!E1797-RS_wells_baseline_bgw!E1797</f>
        <v>0</v>
      </c>
      <c r="F1797">
        <f>RS_wells_scenario_1_bgw!F1797-RS_wells_baseline_bgw!F1797</f>
        <v>0</v>
      </c>
      <c r="G1797">
        <f>RS_wells_scenario_1_bgw!G1797-RS_wells_baseline_bgw!G1797</f>
        <v>0</v>
      </c>
      <c r="H1797" s="19">
        <f>RS_wells_scenario_1_bgw!H1797-RS_wells_baseline_bgw!H1797</f>
        <v>880845.67889999971</v>
      </c>
      <c r="I1797">
        <f>RS_wells_scenario_1_bgw!I1797-RS_wells_baseline_bgw!I1797</f>
        <v>-3580143.7107000053</v>
      </c>
      <c r="J1797">
        <f>RS_wells_scenario_1_bgw!J1797-RS_wells_baseline_bgw!J1797</f>
        <v>995.51449999958277</v>
      </c>
      <c r="K1797">
        <f>RS_wells_scenario_1_bgw!K1797-RS_wells_baseline_bgw!K1797</f>
        <v>-83096.10000000149</v>
      </c>
      <c r="L1797">
        <f>RS_wells_scenario_1_bgw!L1797-RS_wells_baseline_bgw!L1797</f>
        <v>3332895.91049999</v>
      </c>
      <c r="M1797">
        <f>RS_wells_scenario_1_bgw!M1797-RS_wells_baseline_bgw!M1797</f>
        <v>0</v>
      </c>
      <c r="N1797">
        <f>RS_wells_scenario_1_bgw!N1797-RS_wells_baseline_bgw!N1797</f>
        <v>5634244.9149999917</v>
      </c>
      <c r="O1797">
        <v>10.145833333333334</v>
      </c>
      <c r="P1797">
        <f t="shared" si="263"/>
        <v>1989</v>
      </c>
      <c r="Q1797" s="2">
        <f t="shared" si="264"/>
        <v>32801.916666664823</v>
      </c>
      <c r="R1797">
        <f t="shared" si="265"/>
        <v>-108.8980351912942</v>
      </c>
      <c r="S1797">
        <f>I1797*$O1797/ref!$B$3</f>
        <v>-833.87376947070265</v>
      </c>
      <c r="T1797">
        <f>K1797*$O1797/ref!$B$3</f>
        <v>-19.354434831267564</v>
      </c>
      <c r="U1797">
        <f>L1797*$O1797/ref!$B$3</f>
        <v>776.2857306079236</v>
      </c>
      <c r="V1797">
        <f>N1797*$O1797/ref!$B$3</f>
        <v>1312.3073890443241</v>
      </c>
      <c r="W1797">
        <f t="shared" ref="W1797:W1860" si="266">MOD(A1797-2,12)+1</f>
        <v>10</v>
      </c>
      <c r="X1797" t="str">
        <f t="shared" ref="X1797:X1860" si="267">W1797&amp;" "&amp;P1797</f>
        <v>10 1989</v>
      </c>
      <c r="AB1797" s="1"/>
    </row>
    <row r="1798" spans="1:28" x14ac:dyDescent="0.3">
      <c r="A1798">
        <v>599</v>
      </c>
      <c r="B1798">
        <v>3</v>
      </c>
      <c r="C1798">
        <f>RS_wells_scenario_1_bgw!C1798-RS_wells_baseline_bgw!C1798</f>
        <v>5308021.304399997</v>
      </c>
      <c r="D1798">
        <f>RS_wells_scenario_1_bgw!D1798-RS_wells_baseline_bgw!D1798</f>
        <v>-140.83250000001863</v>
      </c>
      <c r="E1798">
        <f>RS_wells_scenario_1_bgw!E1798-RS_wells_baseline_bgw!E1798</f>
        <v>0</v>
      </c>
      <c r="F1798">
        <f>RS_wells_scenario_1_bgw!F1798-RS_wells_baseline_bgw!F1798</f>
        <v>0</v>
      </c>
      <c r="G1798">
        <f>RS_wells_scenario_1_bgw!G1798-RS_wells_baseline_bgw!G1798</f>
        <v>0</v>
      </c>
      <c r="H1798" s="19">
        <f>RS_wells_scenario_1_bgw!H1798-RS_wells_baseline_bgw!H1798</f>
        <v>949658.52499999851</v>
      </c>
      <c r="I1798">
        <f>RS_wells_scenario_1_bgw!I1798-RS_wells_baseline_bgw!I1798</f>
        <v>-2475609.2053999975</v>
      </c>
      <c r="J1798">
        <f>RS_wells_scenario_1_bgw!J1798-RS_wells_baseline_bgw!J1798</f>
        <v>962.98249999992549</v>
      </c>
      <c r="K1798">
        <f>RS_wells_scenario_1_bgw!K1798-RS_wells_baseline_bgw!K1798</f>
        <v>-83096.10000000149</v>
      </c>
      <c r="L1798">
        <f>RS_wells_scenario_1_bgw!L1798-RS_wells_baseline_bgw!L1798</f>
        <v>3306347.8041999936</v>
      </c>
      <c r="M1798">
        <f>RS_wells_scenario_1_bgw!M1798-RS_wells_baseline_bgw!M1798</f>
        <v>0</v>
      </c>
      <c r="N1798">
        <f>RS_wells_scenario_1_bgw!N1798-RS_wells_baseline_bgw!N1798</f>
        <v>5491467.9668999985</v>
      </c>
      <c r="O1798">
        <v>10.145833333333334</v>
      </c>
      <c r="P1798">
        <f t="shared" si="263"/>
        <v>1989</v>
      </c>
      <c r="Q1798" s="2">
        <f t="shared" si="264"/>
        <v>32812.062499998159</v>
      </c>
      <c r="R1798">
        <f t="shared" si="265"/>
        <v>-104.05061722565864</v>
      </c>
      <c r="S1798">
        <f>I1798*$O1798/ref!$B$3</f>
        <v>-576.60969688829528</v>
      </c>
      <c r="T1798">
        <f>K1798*$O1798/ref!$B$3</f>
        <v>-19.354434831267564</v>
      </c>
      <c r="U1798">
        <f>L1798*$O1798/ref!$B$3</f>
        <v>770.10224433989379</v>
      </c>
      <c r="V1798">
        <f>N1798*$O1798/ref!$B$3</f>
        <v>1279.0523128444959</v>
      </c>
      <c r="W1798">
        <f t="shared" si="266"/>
        <v>10</v>
      </c>
      <c r="X1798" t="str">
        <f t="shared" si="267"/>
        <v>10 1989</v>
      </c>
      <c r="AB1798" s="1"/>
    </row>
    <row r="1799" spans="1:28" x14ac:dyDescent="0.3">
      <c r="A1799">
        <v>600</v>
      </c>
      <c r="B1799">
        <v>1</v>
      </c>
      <c r="C1799">
        <f>RS_wells_scenario_1_bgw!C1799-RS_wells_baseline_bgw!C1799</f>
        <v>5166855.2813999951</v>
      </c>
      <c r="D1799">
        <f>RS_wells_scenario_1_bgw!D1799-RS_wells_baseline_bgw!D1799</f>
        <v>-141.31430000002729</v>
      </c>
      <c r="E1799">
        <f>RS_wells_scenario_1_bgw!E1799-RS_wells_baseline_bgw!E1799</f>
        <v>0</v>
      </c>
      <c r="F1799">
        <f>RS_wells_scenario_1_bgw!F1799-RS_wells_baseline_bgw!F1799</f>
        <v>0</v>
      </c>
      <c r="G1799">
        <f>RS_wells_scenario_1_bgw!G1799-RS_wells_baseline_bgw!G1799</f>
        <v>0</v>
      </c>
      <c r="H1799" s="19">
        <f>RS_wells_scenario_1_bgw!H1799-RS_wells_baseline_bgw!H1799</f>
        <v>1112366.9871999994</v>
      </c>
      <c r="I1799">
        <f>RS_wells_scenario_1_bgw!I1799-RS_wells_baseline_bgw!I1799</f>
        <v>-1577650.1746999994</v>
      </c>
      <c r="J1799">
        <f>RS_wells_scenario_1_bgw!J1799-RS_wells_baseline_bgw!J1799</f>
        <v>964.15260000061244</v>
      </c>
      <c r="K1799">
        <f>RS_wells_scenario_1_bgw!K1799-RS_wells_baseline_bgw!K1799</f>
        <v>-83096.10000000149</v>
      </c>
      <c r="L1799">
        <f>RS_wells_scenario_1_bgw!L1799-RS_wells_baseline_bgw!L1799</f>
        <v>2273715.1756000072</v>
      </c>
      <c r="M1799">
        <f>RS_wells_scenario_1_bgw!M1799-RS_wells_baseline_bgw!M1799</f>
        <v>0</v>
      </c>
      <c r="N1799">
        <f>RS_wells_scenario_1_bgw!N1799-RS_wells_baseline_bgw!N1799</f>
        <v>5704444.6896000057</v>
      </c>
      <c r="O1799">
        <v>10.145833333333334</v>
      </c>
      <c r="P1799">
        <f t="shared" si="263"/>
        <v>1989</v>
      </c>
      <c r="Q1799" s="2">
        <f t="shared" si="264"/>
        <v>32822.208333331495</v>
      </c>
      <c r="R1799">
        <f t="shared" si="265"/>
        <v>-105.20223831386039</v>
      </c>
      <c r="S1799">
        <f>I1799*$O1799/ref!$B$3</f>
        <v>-367.46041622613433</v>
      </c>
      <c r="T1799">
        <f>K1799*$O1799/ref!$B$3</f>
        <v>-19.354434831267564</v>
      </c>
      <c r="U1799">
        <f>L1799*$O1799/ref!$B$3</f>
        <v>529.58528969486701</v>
      </c>
      <c r="V1799">
        <f>N1799*$O1799/ref!$B$3</f>
        <v>1328.6580596854928</v>
      </c>
      <c r="W1799">
        <f t="shared" si="266"/>
        <v>11</v>
      </c>
      <c r="X1799" t="str">
        <f t="shared" si="267"/>
        <v>11 1989</v>
      </c>
      <c r="AB1799" s="1"/>
    </row>
    <row r="1800" spans="1:28" x14ac:dyDescent="0.3">
      <c r="A1800">
        <v>600</v>
      </c>
      <c r="B1800">
        <v>2</v>
      </c>
      <c r="C1800">
        <f>RS_wells_scenario_1_bgw!C1800-RS_wells_baseline_bgw!C1800</f>
        <v>5283106.4665000141</v>
      </c>
      <c r="D1800">
        <f>RS_wells_scenario_1_bgw!D1800-RS_wells_baseline_bgw!D1800</f>
        <v>-141.77710000000661</v>
      </c>
      <c r="E1800">
        <f>RS_wells_scenario_1_bgw!E1800-RS_wells_baseline_bgw!E1800</f>
        <v>0</v>
      </c>
      <c r="F1800">
        <f>RS_wells_scenario_1_bgw!F1800-RS_wells_baseline_bgw!F1800</f>
        <v>0</v>
      </c>
      <c r="G1800">
        <f>RS_wells_scenario_1_bgw!G1800-RS_wells_baseline_bgw!G1800</f>
        <v>0</v>
      </c>
      <c r="H1800" s="19">
        <f>RS_wells_scenario_1_bgw!H1800-RS_wells_baseline_bgw!H1800</f>
        <v>1016129.7569999993</v>
      </c>
      <c r="I1800">
        <f>RS_wells_scenario_1_bgw!I1800-RS_wells_baseline_bgw!I1800</f>
        <v>-1515906.858099997</v>
      </c>
      <c r="J1800">
        <f>RS_wells_scenario_1_bgw!J1800-RS_wells_baseline_bgw!J1800</f>
        <v>965.51190000027418</v>
      </c>
      <c r="K1800">
        <f>RS_wells_scenario_1_bgw!K1800-RS_wells_baseline_bgw!K1800</f>
        <v>-83096.10000000149</v>
      </c>
      <c r="L1800">
        <f>RS_wells_scenario_1_bgw!L1800-RS_wells_baseline_bgw!L1800</f>
        <v>2268444.936300002</v>
      </c>
      <c r="M1800">
        <f>RS_wells_scenario_1_bgw!M1800-RS_wells_baseline_bgw!M1800</f>
        <v>0</v>
      </c>
      <c r="N1800">
        <f>RS_wells_scenario_1_bgw!N1800-RS_wells_baseline_bgw!N1800</f>
        <v>5606748.378700003</v>
      </c>
      <c r="O1800">
        <v>10.145833333333334</v>
      </c>
      <c r="P1800">
        <f t="shared" si="263"/>
        <v>1989</v>
      </c>
      <c r="Q1800" s="2">
        <f t="shared" si="264"/>
        <v>32832.354166664831</v>
      </c>
      <c r="R1800">
        <f t="shared" si="265"/>
        <v>-105.16881149369998</v>
      </c>
      <c r="S1800">
        <f>I1800*$O1800/ref!$B$3</f>
        <v>-353.0793923585756</v>
      </c>
      <c r="T1800">
        <f>K1800*$O1800/ref!$B$3</f>
        <v>-19.354434831267564</v>
      </c>
      <c r="U1800">
        <f>L1800*$O1800/ref!$B$3</f>
        <v>528.35776514104157</v>
      </c>
      <c r="V1800">
        <f>N1800*$O1800/ref!$B$3</f>
        <v>1305.9029979850118</v>
      </c>
      <c r="W1800">
        <f t="shared" si="266"/>
        <v>11</v>
      </c>
      <c r="X1800" t="str">
        <f t="shared" si="267"/>
        <v>11 1989</v>
      </c>
      <c r="AB1800" s="1"/>
    </row>
    <row r="1801" spans="1:28" x14ac:dyDescent="0.3">
      <c r="A1801">
        <v>600</v>
      </c>
      <c r="B1801">
        <v>3</v>
      </c>
      <c r="C1801">
        <f>RS_wells_scenario_1_bgw!C1801-RS_wells_baseline_bgw!C1801</f>
        <v>5341255.8771000206</v>
      </c>
      <c r="D1801">
        <f>RS_wells_scenario_1_bgw!D1801-RS_wells_baseline_bgw!D1801</f>
        <v>-142.22800000000279</v>
      </c>
      <c r="E1801">
        <f>RS_wells_scenario_1_bgw!E1801-RS_wells_baseline_bgw!E1801</f>
        <v>0</v>
      </c>
      <c r="F1801">
        <f>RS_wells_scenario_1_bgw!F1801-RS_wells_baseline_bgw!F1801</f>
        <v>0</v>
      </c>
      <c r="G1801">
        <f>RS_wells_scenario_1_bgw!G1801-RS_wells_baseline_bgw!G1801</f>
        <v>0</v>
      </c>
      <c r="H1801" s="19">
        <f>RS_wells_scenario_1_bgw!H1801-RS_wells_baseline_bgw!H1801</f>
        <v>1151036.3701000027</v>
      </c>
      <c r="I1801">
        <f>RS_wells_scenario_1_bgw!I1801-RS_wells_baseline_bgw!I1801</f>
        <v>-1316547.9609999955</v>
      </c>
      <c r="J1801">
        <f>RS_wells_scenario_1_bgw!J1801-RS_wells_baseline_bgw!J1801</f>
        <v>967.02790000010282</v>
      </c>
      <c r="K1801">
        <f>RS_wells_scenario_1_bgw!K1801-RS_wells_baseline_bgw!K1801</f>
        <v>-83096.10000000149</v>
      </c>
      <c r="L1801">
        <f>RS_wells_scenario_1_bgw!L1801-RS_wells_baseline_bgw!L1801</f>
        <v>2263852.8935000002</v>
      </c>
      <c r="M1801">
        <f>RS_wells_scenario_1_bgw!M1801-RS_wells_baseline_bgw!M1801</f>
        <v>0</v>
      </c>
      <c r="N1801">
        <f>RS_wells_scenario_1_bgw!N1801-RS_wells_baseline_bgw!N1801</f>
        <v>5618390.8951999992</v>
      </c>
      <c r="O1801">
        <v>10.145833333333334</v>
      </c>
      <c r="P1801">
        <f t="shared" si="263"/>
        <v>1989</v>
      </c>
      <c r="Q1801" s="2">
        <f t="shared" si="264"/>
        <v>32842.499999998166</v>
      </c>
      <c r="R1801">
        <f t="shared" si="265"/>
        <v>-102.34489175486819</v>
      </c>
      <c r="S1801">
        <f>I1801*$O1801/ref!$B$3</f>
        <v>-306.64545885320905</v>
      </c>
      <c r="T1801">
        <f>K1801*$O1801/ref!$B$3</f>
        <v>-19.354434831267564</v>
      </c>
      <c r="U1801">
        <f>L1801*$O1801/ref!$B$3</f>
        <v>527.2882035958545</v>
      </c>
      <c r="V1801">
        <f>N1801*$O1801/ref!$B$3</f>
        <v>1308.6147296652125</v>
      </c>
      <c r="W1801">
        <f t="shared" si="266"/>
        <v>11</v>
      </c>
      <c r="X1801" t="str">
        <f t="shared" si="267"/>
        <v>11 1989</v>
      </c>
      <c r="AB1801" s="1"/>
    </row>
    <row r="1802" spans="1:28" x14ac:dyDescent="0.3">
      <c r="A1802">
        <v>601</v>
      </c>
      <c r="B1802">
        <v>1</v>
      </c>
      <c r="C1802">
        <f>RS_wells_scenario_1_bgw!C1802-RS_wells_baseline_bgw!C1802</f>
        <v>5392814.2022000104</v>
      </c>
      <c r="D1802">
        <f>RS_wells_scenario_1_bgw!D1802-RS_wells_baseline_bgw!D1802</f>
        <v>-142.67440000001807</v>
      </c>
      <c r="E1802">
        <f>RS_wells_scenario_1_bgw!E1802-RS_wells_baseline_bgw!E1802</f>
        <v>0</v>
      </c>
      <c r="F1802">
        <f>RS_wells_scenario_1_bgw!F1802-RS_wells_baseline_bgw!F1802</f>
        <v>0</v>
      </c>
      <c r="G1802">
        <f>RS_wells_scenario_1_bgw!G1802-RS_wells_baseline_bgw!G1802</f>
        <v>0</v>
      </c>
      <c r="H1802" s="19">
        <f>RS_wells_scenario_1_bgw!H1802-RS_wells_baseline_bgw!H1802</f>
        <v>721480.996199999</v>
      </c>
      <c r="I1802">
        <f>RS_wells_scenario_1_bgw!I1802-RS_wells_baseline_bgw!I1802</f>
        <v>-309995.09380000085</v>
      </c>
      <c r="J1802">
        <f>RS_wells_scenario_1_bgw!J1802-RS_wells_baseline_bgw!J1802</f>
        <v>969.18140000011772</v>
      </c>
      <c r="K1802">
        <f>RS_wells_scenario_1_bgw!K1802-RS_wells_baseline_bgw!K1802</f>
        <v>-83096.10000000149</v>
      </c>
      <c r="L1802">
        <f>RS_wells_scenario_1_bgw!L1802-RS_wells_baseline_bgw!L1802</f>
        <v>806754.10720000044</v>
      </c>
      <c r="M1802">
        <f>RS_wells_scenario_1_bgw!M1802-RS_wells_baseline_bgw!M1802</f>
        <v>0</v>
      </c>
      <c r="N1802">
        <f>RS_wells_scenario_1_bgw!N1802-RS_wells_baseline_bgw!N1802</f>
        <v>5575491.6899000108</v>
      </c>
      <c r="O1802">
        <v>10.145833333333334</v>
      </c>
      <c r="P1802">
        <f t="shared" si="263"/>
        <v>1989</v>
      </c>
      <c r="Q1802" s="2">
        <f t="shared" si="264"/>
        <v>32852.645833331502</v>
      </c>
      <c r="R1802">
        <f t="shared" si="265"/>
        <v>-111.20299412829351</v>
      </c>
      <c r="S1802">
        <f>I1802*$O1802/ref!$B$3</f>
        <v>-72.202905322448174</v>
      </c>
      <c r="T1802">
        <f>K1802*$O1802/ref!$B$3</f>
        <v>-19.354434831267564</v>
      </c>
      <c r="U1802">
        <f>L1802*$O1802/ref!$B$3</f>
        <v>187.90616879323548</v>
      </c>
      <c r="V1802">
        <f>N1802*$O1802/ref!$B$3</f>
        <v>1298.6228061779277</v>
      </c>
      <c r="W1802">
        <f t="shared" si="266"/>
        <v>12</v>
      </c>
      <c r="X1802" t="str">
        <f t="shared" si="267"/>
        <v>12 1989</v>
      </c>
      <c r="AB1802" s="1"/>
    </row>
    <row r="1803" spans="1:28" x14ac:dyDescent="0.3">
      <c r="A1803">
        <v>601</v>
      </c>
      <c r="B1803">
        <v>2</v>
      </c>
      <c r="C1803">
        <f>RS_wells_scenario_1_bgw!C1803-RS_wells_baseline_bgw!C1803</f>
        <v>5107295.4840999991</v>
      </c>
      <c r="D1803">
        <f>RS_wells_scenario_1_bgw!D1803-RS_wells_baseline_bgw!D1803</f>
        <v>-143.11560000001919</v>
      </c>
      <c r="E1803">
        <f>RS_wells_scenario_1_bgw!E1803-RS_wells_baseline_bgw!E1803</f>
        <v>0</v>
      </c>
      <c r="F1803">
        <f>RS_wells_scenario_1_bgw!F1803-RS_wells_baseline_bgw!F1803</f>
        <v>0</v>
      </c>
      <c r="G1803">
        <f>RS_wells_scenario_1_bgw!G1803-RS_wells_baseline_bgw!G1803</f>
        <v>0</v>
      </c>
      <c r="H1803" s="19">
        <f>RS_wells_scenario_1_bgw!H1803-RS_wells_baseline_bgw!H1803</f>
        <v>550742.32050000131</v>
      </c>
      <c r="I1803">
        <f>RS_wells_scenario_1_bgw!I1803-RS_wells_baseline_bgw!I1803</f>
        <v>323563.64729999751</v>
      </c>
      <c r="J1803">
        <f>RS_wells_scenario_1_bgw!J1803-RS_wells_baseline_bgw!J1803</f>
        <v>971.39680000022054</v>
      </c>
      <c r="K1803">
        <f>RS_wells_scenario_1_bgw!K1803-RS_wells_baseline_bgw!K1803</f>
        <v>-83096.10000000149</v>
      </c>
      <c r="L1803">
        <f>RS_wells_scenario_1_bgw!L1803-RS_wells_baseline_bgw!L1803</f>
        <v>822895.69619999826</v>
      </c>
      <c r="M1803">
        <f>RS_wells_scenario_1_bgw!M1803-RS_wells_baseline_bgw!M1803</f>
        <v>0</v>
      </c>
      <c r="N1803">
        <f>RS_wells_scenario_1_bgw!N1803-RS_wells_baseline_bgw!N1803</f>
        <v>5520920.8900000006</v>
      </c>
      <c r="O1803">
        <v>10.145833333333334</v>
      </c>
      <c r="P1803">
        <f t="shared" si="263"/>
        <v>1989</v>
      </c>
      <c r="Q1803" s="2">
        <f t="shared" si="264"/>
        <v>32862.791666664838</v>
      </c>
      <c r="R1803">
        <f t="shared" si="265"/>
        <v>-113.86434294387169</v>
      </c>
      <c r="S1803">
        <f>I1803*$O1803/ref!$B$3</f>
        <v>75.363242383636944</v>
      </c>
      <c r="T1803">
        <f>K1803*$O1803/ref!$B$3</f>
        <v>-19.354434831267564</v>
      </c>
      <c r="U1803">
        <f>L1803*$O1803/ref!$B$3</f>
        <v>191.66580772182007</v>
      </c>
      <c r="V1803">
        <f>N1803*$O1803/ref!$B$3</f>
        <v>1285.9123782474367</v>
      </c>
      <c r="W1803">
        <f t="shared" si="266"/>
        <v>12</v>
      </c>
      <c r="X1803" t="str">
        <f t="shared" si="267"/>
        <v>12 1989</v>
      </c>
      <c r="AB1803" s="1"/>
    </row>
    <row r="1804" spans="1:28" x14ac:dyDescent="0.3">
      <c r="A1804">
        <v>601</v>
      </c>
      <c r="B1804">
        <v>3</v>
      </c>
      <c r="C1804">
        <f>RS_wells_scenario_1_bgw!C1804-RS_wells_baseline_bgw!C1804</f>
        <v>5294586.9742999971</v>
      </c>
      <c r="D1804">
        <f>RS_wells_scenario_1_bgw!D1804-RS_wells_baseline_bgw!D1804</f>
        <v>-143.55420000001322</v>
      </c>
      <c r="E1804">
        <f>RS_wells_scenario_1_bgw!E1804-RS_wells_baseline_bgw!E1804</f>
        <v>0</v>
      </c>
      <c r="F1804">
        <f>RS_wells_scenario_1_bgw!F1804-RS_wells_baseline_bgw!F1804</f>
        <v>0</v>
      </c>
      <c r="G1804">
        <f>RS_wells_scenario_1_bgw!G1804-RS_wells_baseline_bgw!G1804</f>
        <v>0</v>
      </c>
      <c r="H1804" s="19">
        <f>RS_wells_scenario_1_bgw!H1804-RS_wells_baseline_bgw!H1804</f>
        <v>-159497.81370000169</v>
      </c>
      <c r="I1804">
        <f>RS_wells_scenario_1_bgw!I1804-RS_wells_baseline_bgw!I1804</f>
        <v>-1111807.7120999992</v>
      </c>
      <c r="J1804">
        <f>RS_wells_scenario_1_bgw!J1804-RS_wells_baseline_bgw!J1804</f>
        <v>973.68350000027567</v>
      </c>
      <c r="K1804">
        <f>RS_wells_scenario_1_bgw!K1804-RS_wells_baseline_bgw!K1804</f>
        <v>-83096.10000000149</v>
      </c>
      <c r="L1804">
        <f>RS_wells_scenario_1_bgw!L1804-RS_wells_baseline_bgw!L1804</f>
        <v>820124.77370000258</v>
      </c>
      <c r="M1804">
        <f>RS_wells_scenario_1_bgw!M1804-RS_wells_baseline_bgw!M1804</f>
        <v>0</v>
      </c>
      <c r="N1804">
        <f>RS_wells_scenario_1_bgw!N1804-RS_wells_baseline_bgw!N1804</f>
        <v>5719548.904399991</v>
      </c>
      <c r="O1804">
        <v>10.145833333333334</v>
      </c>
      <c r="P1804">
        <f t="shared" si="263"/>
        <v>1989</v>
      </c>
      <c r="Q1804" s="2">
        <f t="shared" si="264"/>
        <v>32872.937499998174</v>
      </c>
      <c r="R1804">
        <f t="shared" si="265"/>
        <v>-134.68606456128276</v>
      </c>
      <c r="S1804">
        <f>I1804*$O1804/ref!$B$3</f>
        <v>-258.95812088340779</v>
      </c>
      <c r="T1804">
        <f>K1804*$O1804/ref!$B$3</f>
        <v>-19.354434831267564</v>
      </c>
      <c r="U1804">
        <f>L1804*$O1804/ref!$B$3</f>
        <v>191.02041474972322</v>
      </c>
      <c r="V1804">
        <f>N1804*$O1804/ref!$B$3</f>
        <v>1332.1760772702382</v>
      </c>
      <c r="W1804">
        <f t="shared" si="266"/>
        <v>12</v>
      </c>
      <c r="X1804" t="str">
        <f t="shared" si="267"/>
        <v>12 1989</v>
      </c>
      <c r="AB1804" s="1"/>
    </row>
    <row r="1805" spans="1:28" x14ac:dyDescent="0.3">
      <c r="A1805">
        <v>602</v>
      </c>
      <c r="B1805">
        <v>1</v>
      </c>
      <c r="C1805">
        <f>RS_wells_scenario_1_bgw!C1805-RS_wells_baseline_bgw!C1805</f>
        <v>5460225.4179999977</v>
      </c>
      <c r="D1805">
        <f>RS_wells_scenario_1_bgw!D1805-RS_wells_baseline_bgw!D1805</f>
        <v>-143.99219999997877</v>
      </c>
      <c r="E1805">
        <f>RS_wells_scenario_1_bgw!E1805-RS_wells_baseline_bgw!E1805</f>
        <v>0</v>
      </c>
      <c r="F1805">
        <f>RS_wells_scenario_1_bgw!F1805-RS_wells_baseline_bgw!F1805</f>
        <v>0</v>
      </c>
      <c r="G1805">
        <f>RS_wells_scenario_1_bgw!G1805-RS_wells_baseline_bgw!G1805</f>
        <v>0</v>
      </c>
      <c r="H1805" s="19">
        <f>RS_wells_scenario_1_bgw!H1805-RS_wells_baseline_bgw!H1805</f>
        <v>-1521490.374499999</v>
      </c>
      <c r="I1805">
        <f>RS_wells_scenario_1_bgw!I1805-RS_wells_baseline_bgw!I1805</f>
        <v>-2843859.4622000009</v>
      </c>
      <c r="J1805">
        <f>RS_wells_scenario_1_bgw!J1805-RS_wells_baseline_bgw!J1805</f>
        <v>976.0074000004679</v>
      </c>
      <c r="K1805">
        <f>RS_wells_scenario_1_bgw!K1805-RS_wells_baseline_bgw!K1805</f>
        <v>-83096.099999997765</v>
      </c>
      <c r="L1805">
        <f>RS_wells_scenario_1_bgw!L1805-RS_wells_baseline_bgw!L1805</f>
        <v>701908.14790000021</v>
      </c>
      <c r="M1805">
        <f>RS_wells_scenario_1_bgw!M1805-RS_wells_baseline_bgw!M1805</f>
        <v>0</v>
      </c>
      <c r="N1805">
        <f>RS_wells_scenario_1_bgw!N1805-RS_wells_baseline_bgw!N1805</f>
        <v>5669942.6300999969</v>
      </c>
      <c r="O1805">
        <v>10.145833333333334</v>
      </c>
      <c r="P1805">
        <f t="shared" si="263"/>
        <v>1990</v>
      </c>
      <c r="Q1805" s="2">
        <f t="shared" si="264"/>
        <v>32883.083333331509</v>
      </c>
      <c r="R1805">
        <f t="shared" si="265"/>
        <v>-164.75218796334468</v>
      </c>
      <c r="S1805">
        <f>I1805*$O1805/ref!$B$3</f>
        <v>-662.38117830358533</v>
      </c>
      <c r="T1805">
        <f>K1805*$O1805/ref!$B$3</f>
        <v>-19.354434831266698</v>
      </c>
      <c r="U1805">
        <f>L1805*$O1805/ref!$B$3</f>
        <v>163.48583755514431</v>
      </c>
      <c r="V1805">
        <f>N1805*$O1805/ref!$B$3</f>
        <v>1320.6219681945872</v>
      </c>
      <c r="W1805">
        <f t="shared" si="266"/>
        <v>1</v>
      </c>
      <c r="X1805" t="str">
        <f t="shared" si="267"/>
        <v>1 1990</v>
      </c>
      <c r="AB1805" s="1"/>
    </row>
    <row r="1806" spans="1:28" x14ac:dyDescent="0.3">
      <c r="A1806">
        <v>602</v>
      </c>
      <c r="B1806">
        <v>2</v>
      </c>
      <c r="C1806">
        <f>RS_wells_scenario_1_bgw!C1806-RS_wells_baseline_bgw!C1806</f>
        <v>5412616.1023000032</v>
      </c>
      <c r="D1806">
        <f>RS_wells_scenario_1_bgw!D1806-RS_wells_baseline_bgw!D1806</f>
        <v>-144.42879999999423</v>
      </c>
      <c r="E1806">
        <f>RS_wells_scenario_1_bgw!E1806-RS_wells_baseline_bgw!E1806</f>
        <v>0</v>
      </c>
      <c r="F1806">
        <f>RS_wells_scenario_1_bgw!F1806-RS_wells_baseline_bgw!F1806</f>
        <v>0</v>
      </c>
      <c r="G1806">
        <f>RS_wells_scenario_1_bgw!G1806-RS_wells_baseline_bgw!G1806</f>
        <v>0</v>
      </c>
      <c r="H1806" s="19">
        <f>RS_wells_scenario_1_bgw!H1806-RS_wells_baseline_bgw!H1806</f>
        <v>-899014.32100000232</v>
      </c>
      <c r="I1806">
        <f>RS_wells_scenario_1_bgw!I1806-RS_wells_baseline_bgw!I1806</f>
        <v>-1497037.5658999979</v>
      </c>
      <c r="J1806">
        <f>RS_wells_scenario_1_bgw!J1806-RS_wells_baseline_bgw!J1806</f>
        <v>981.98389999940991</v>
      </c>
      <c r="K1806">
        <f>RS_wells_scenario_1_bgw!K1806-RS_wells_baseline_bgw!K1806</f>
        <v>-83096.099999997765</v>
      </c>
      <c r="L1806">
        <f>RS_wells_scenario_1_bgw!L1806-RS_wells_baseline_bgw!L1806</f>
        <v>689436.24279999919</v>
      </c>
      <c r="M1806">
        <f>RS_wells_scenario_1_bgw!M1806-RS_wells_baseline_bgw!M1806</f>
        <v>0</v>
      </c>
      <c r="N1806">
        <f>RS_wells_scenario_1_bgw!N1806-RS_wells_baseline_bgw!N1806</f>
        <v>5583391.1553000063</v>
      </c>
      <c r="O1806">
        <v>10.145833333333334</v>
      </c>
      <c r="P1806">
        <f t="shared" si="263"/>
        <v>1990</v>
      </c>
      <c r="Q1806" s="2">
        <f t="shared" si="264"/>
        <v>32893.229166664845</v>
      </c>
      <c r="R1806">
        <f t="shared" si="265"/>
        <v>-148.50871652462791</v>
      </c>
      <c r="S1806">
        <f>I1806*$O1806/ref!$B$3</f>
        <v>-348.68442693664821</v>
      </c>
      <c r="T1806">
        <f>K1806*$O1806/ref!$B$3</f>
        <v>-19.354434831266698</v>
      </c>
      <c r="U1806">
        <f>L1806*$O1806/ref!$B$3</f>
        <v>160.5809277641948</v>
      </c>
      <c r="V1806">
        <f>N1806*$O1806/ref!$B$3</f>
        <v>1300.4627203048969</v>
      </c>
      <c r="W1806">
        <f t="shared" si="266"/>
        <v>1</v>
      </c>
      <c r="X1806" t="str">
        <f t="shared" si="267"/>
        <v>1 1990</v>
      </c>
      <c r="AB1806" s="1"/>
    </row>
    <row r="1807" spans="1:28" x14ac:dyDescent="0.3">
      <c r="A1807">
        <v>602</v>
      </c>
      <c r="B1807">
        <v>3</v>
      </c>
      <c r="C1807">
        <f>RS_wells_scenario_1_bgw!C1807-RS_wells_baseline_bgw!C1807</f>
        <v>5406599.4307999909</v>
      </c>
      <c r="D1807">
        <f>RS_wells_scenario_1_bgw!D1807-RS_wells_baseline_bgw!D1807</f>
        <v>-144.87169999995967</v>
      </c>
      <c r="E1807">
        <f>RS_wells_scenario_1_bgw!E1807-RS_wells_baseline_bgw!E1807</f>
        <v>0</v>
      </c>
      <c r="F1807">
        <f>RS_wells_scenario_1_bgw!F1807-RS_wells_baseline_bgw!F1807</f>
        <v>0</v>
      </c>
      <c r="G1807">
        <f>RS_wells_scenario_1_bgw!G1807-RS_wells_baseline_bgw!G1807</f>
        <v>0</v>
      </c>
      <c r="H1807" s="19">
        <f>RS_wells_scenario_1_bgw!H1807-RS_wells_baseline_bgw!H1807</f>
        <v>-615181.21040000021</v>
      </c>
      <c r="I1807">
        <f>RS_wells_scenario_1_bgw!I1807-RS_wells_baseline_bgw!I1807</f>
        <v>-1372237.1202999949</v>
      </c>
      <c r="J1807">
        <f>RS_wells_scenario_1_bgw!J1807-RS_wells_baseline_bgw!J1807</f>
        <v>983.93479999992996</v>
      </c>
      <c r="K1807">
        <f>RS_wells_scenario_1_bgw!K1807-RS_wells_baseline_bgw!K1807</f>
        <v>-83096.099999997765</v>
      </c>
      <c r="L1807">
        <f>RS_wells_scenario_1_bgw!L1807-RS_wells_baseline_bgw!L1807</f>
        <v>680908.04050000012</v>
      </c>
      <c r="M1807">
        <f>RS_wells_scenario_1_bgw!M1807-RS_wells_baseline_bgw!M1807</f>
        <v>0</v>
      </c>
      <c r="N1807">
        <f>RS_wells_scenario_1_bgw!N1807-RS_wells_baseline_bgw!N1807</f>
        <v>5535398.0957999974</v>
      </c>
      <c r="O1807">
        <v>10.145833333333334</v>
      </c>
      <c r="P1807">
        <f t="shared" si="263"/>
        <v>1990</v>
      </c>
      <c r="Q1807" s="2">
        <f t="shared" si="264"/>
        <v>32903.374999998181</v>
      </c>
      <c r="R1807">
        <f t="shared" si="265"/>
        <v>-140.90674241008014</v>
      </c>
      <c r="S1807">
        <f>I1807*$O1807/ref!$B$3</f>
        <v>-319.61637089938091</v>
      </c>
      <c r="T1807">
        <f>K1807*$O1807/ref!$B$3</f>
        <v>-19.354434831266698</v>
      </c>
      <c r="U1807">
        <f>L1807*$O1807/ref!$B$3</f>
        <v>158.59457057482976</v>
      </c>
      <c r="V1807">
        <f>N1807*$O1807/ref!$B$3</f>
        <v>1289.2843552258373</v>
      </c>
      <c r="W1807">
        <f t="shared" si="266"/>
        <v>1</v>
      </c>
      <c r="X1807" t="str">
        <f t="shared" si="267"/>
        <v>1 1990</v>
      </c>
      <c r="AB1807" s="1"/>
    </row>
    <row r="1808" spans="1:28" x14ac:dyDescent="0.3">
      <c r="A1808">
        <v>603</v>
      </c>
      <c r="B1808">
        <v>1</v>
      </c>
      <c r="C1808">
        <f>RS_wells_scenario_1_bgw!C1808-RS_wells_baseline_bgw!C1808</f>
        <v>5201174.2257000059</v>
      </c>
      <c r="D1808">
        <f>RS_wells_scenario_1_bgw!D1808-RS_wells_baseline_bgw!D1808</f>
        <v>-145.32020000001648</v>
      </c>
      <c r="E1808">
        <f>RS_wells_scenario_1_bgw!E1808-RS_wells_baseline_bgw!E1808</f>
        <v>0</v>
      </c>
      <c r="F1808">
        <f>RS_wells_scenario_1_bgw!F1808-RS_wells_baseline_bgw!F1808</f>
        <v>0</v>
      </c>
      <c r="G1808">
        <f>RS_wells_scenario_1_bgw!G1808-RS_wells_baseline_bgw!G1808</f>
        <v>0</v>
      </c>
      <c r="H1808" s="19">
        <f>RS_wells_scenario_1_bgw!H1808-RS_wells_baseline_bgw!H1808</f>
        <v>-501014.16459999979</v>
      </c>
      <c r="I1808">
        <f>RS_wells_scenario_1_bgw!I1808-RS_wells_baseline_bgw!I1808</f>
        <v>-819345.83590000123</v>
      </c>
      <c r="J1808">
        <f>RS_wells_scenario_1_bgw!J1808-RS_wells_baseline_bgw!J1808</f>
        <v>986.21900000050664</v>
      </c>
      <c r="K1808">
        <f>RS_wells_scenario_1_bgw!K1808-RS_wells_baseline_bgw!K1808</f>
        <v>-83096.099999997765</v>
      </c>
      <c r="L1808">
        <f>RS_wells_scenario_1_bgw!L1808-RS_wells_baseline_bgw!L1808</f>
        <v>88688.731300000101</v>
      </c>
      <c r="M1808">
        <f>RS_wells_scenario_1_bgw!M1808-RS_wells_baseline_bgw!M1808</f>
        <v>0</v>
      </c>
      <c r="N1808">
        <f>RS_wells_scenario_1_bgw!N1808-RS_wells_baseline_bgw!N1808</f>
        <v>5546153.9377000034</v>
      </c>
      <c r="O1808">
        <v>10.145833333333334</v>
      </c>
      <c r="P1808">
        <f t="shared" si="263"/>
        <v>1990</v>
      </c>
      <c r="Q1808" s="2">
        <f t="shared" si="264"/>
        <v>32913.520833331517</v>
      </c>
      <c r="R1808">
        <f t="shared" si="265"/>
        <v>-138.5376426643758</v>
      </c>
      <c r="S1808">
        <f>I1808*$O1808/ref!$B$3</f>
        <v>-190.83898745183876</v>
      </c>
      <c r="T1808">
        <f>K1808*$O1808/ref!$B$3</f>
        <v>-19.354434831266698</v>
      </c>
      <c r="U1808">
        <f>L1808*$O1808/ref!$B$3</f>
        <v>20.657049731739768</v>
      </c>
      <c r="V1808">
        <f>N1808*$O1808/ref!$B$3</f>
        <v>1291.7895659530445</v>
      </c>
      <c r="W1808">
        <f t="shared" si="266"/>
        <v>2</v>
      </c>
      <c r="X1808" t="str">
        <f t="shared" si="267"/>
        <v>2 1990</v>
      </c>
      <c r="AB1808" s="1"/>
    </row>
    <row r="1809" spans="1:28" x14ac:dyDescent="0.3">
      <c r="A1809">
        <v>603</v>
      </c>
      <c r="B1809">
        <v>2</v>
      </c>
      <c r="C1809">
        <f>RS_wells_scenario_1_bgw!C1809-RS_wells_baseline_bgw!C1809</f>
        <v>5164333.326700002</v>
      </c>
      <c r="D1809">
        <f>RS_wells_scenario_1_bgw!D1809-RS_wells_baseline_bgw!D1809</f>
        <v>-145.77130000002217</v>
      </c>
      <c r="E1809">
        <f>RS_wells_scenario_1_bgw!E1809-RS_wells_baseline_bgw!E1809</f>
        <v>0</v>
      </c>
      <c r="F1809">
        <f>RS_wells_scenario_1_bgw!F1809-RS_wells_baseline_bgw!F1809</f>
        <v>0</v>
      </c>
      <c r="G1809">
        <f>RS_wells_scenario_1_bgw!G1809-RS_wells_baseline_bgw!G1809</f>
        <v>0</v>
      </c>
      <c r="H1809" s="19">
        <f>RS_wells_scenario_1_bgw!H1809-RS_wells_baseline_bgw!H1809</f>
        <v>-419605.69709999859</v>
      </c>
      <c r="I1809">
        <f>RS_wells_scenario_1_bgw!I1809-RS_wells_baseline_bgw!I1809</f>
        <v>-790662.29019999504</v>
      </c>
      <c r="J1809">
        <f>RS_wells_scenario_1_bgw!J1809-RS_wells_baseline_bgw!J1809</f>
        <v>988.59010000061244</v>
      </c>
      <c r="K1809">
        <f>RS_wells_scenario_1_bgw!K1809-RS_wells_baseline_bgw!K1809</f>
        <v>-83096.099999997765</v>
      </c>
      <c r="L1809">
        <f>RS_wells_scenario_1_bgw!L1809-RS_wells_baseline_bgw!L1809</f>
        <v>86024.621700000018</v>
      </c>
      <c r="M1809">
        <f>RS_wells_scenario_1_bgw!M1809-RS_wells_baseline_bgw!M1809</f>
        <v>0</v>
      </c>
      <c r="N1809">
        <f>RS_wells_scenario_1_bgw!N1809-RS_wells_baseline_bgw!N1809</f>
        <v>5528782.8215000033</v>
      </c>
      <c r="O1809">
        <v>10.145833333333334</v>
      </c>
      <c r="P1809">
        <f t="shared" si="263"/>
        <v>1990</v>
      </c>
      <c r="Q1809" s="2">
        <f t="shared" si="264"/>
        <v>32923.666666664853</v>
      </c>
      <c r="R1809">
        <f t="shared" si="265"/>
        <v>-136.27465105612833</v>
      </c>
      <c r="S1809">
        <f>I1809*$O1809/ref!$B$3</f>
        <v>-184.15812257393904</v>
      </c>
      <c r="T1809">
        <f>K1809*$O1809/ref!$B$3</f>
        <v>-19.354434831266698</v>
      </c>
      <c r="U1809">
        <f>L1809*$O1809/ref!$B$3</f>
        <v>20.036535223398765</v>
      </c>
      <c r="V1809">
        <f>N1809*$O1809/ref!$B$3</f>
        <v>1287.7435501178938</v>
      </c>
      <c r="W1809">
        <f t="shared" si="266"/>
        <v>2</v>
      </c>
      <c r="X1809" t="str">
        <f t="shared" si="267"/>
        <v>2 1990</v>
      </c>
      <c r="AB1809" s="1"/>
    </row>
    <row r="1810" spans="1:28" x14ac:dyDescent="0.3">
      <c r="A1810">
        <v>603</v>
      </c>
      <c r="B1810">
        <v>3</v>
      </c>
      <c r="C1810">
        <f>RS_wells_scenario_1_bgw!C1810-RS_wells_baseline_bgw!C1810</f>
        <v>5123401.3823000044</v>
      </c>
      <c r="D1810">
        <f>RS_wells_scenario_1_bgw!D1810-RS_wells_baseline_bgw!D1810</f>
        <v>-146.22430000000168</v>
      </c>
      <c r="E1810">
        <f>RS_wells_scenario_1_bgw!E1810-RS_wells_baseline_bgw!E1810</f>
        <v>0</v>
      </c>
      <c r="F1810">
        <f>RS_wells_scenario_1_bgw!F1810-RS_wells_baseline_bgw!F1810</f>
        <v>0</v>
      </c>
      <c r="G1810">
        <f>RS_wells_scenario_1_bgw!G1810-RS_wells_baseline_bgw!G1810</f>
        <v>0</v>
      </c>
      <c r="H1810" s="19">
        <f>RS_wells_scenario_1_bgw!H1810-RS_wells_baseline_bgw!H1810</f>
        <v>-368474.60309999436</v>
      </c>
      <c r="I1810">
        <f>RS_wells_scenario_1_bgw!I1810-RS_wells_baseline_bgw!I1810</f>
        <v>-697954.42550000548</v>
      </c>
      <c r="J1810">
        <f>RS_wells_scenario_1_bgw!J1810-RS_wells_baseline_bgw!J1810</f>
        <v>991.03519999980927</v>
      </c>
      <c r="K1810">
        <f>RS_wells_scenario_1_bgw!K1810-RS_wells_baseline_bgw!K1810</f>
        <v>-83096.099999997765</v>
      </c>
      <c r="L1810">
        <f>RS_wells_scenario_1_bgw!L1810-RS_wells_baseline_bgw!L1810</f>
        <v>83868.651300000027</v>
      </c>
      <c r="M1810">
        <f>RS_wells_scenario_1_bgw!M1810-RS_wells_baseline_bgw!M1810</f>
        <v>0</v>
      </c>
      <c r="N1810">
        <f>RS_wells_scenario_1_bgw!N1810-RS_wells_baseline_bgw!N1810</f>
        <v>5505345.1846999973</v>
      </c>
      <c r="O1810">
        <v>10.145833333333334</v>
      </c>
      <c r="P1810">
        <f t="shared" si="263"/>
        <v>1990</v>
      </c>
      <c r="Q1810" s="2">
        <f t="shared" si="264"/>
        <v>32933.812499998188</v>
      </c>
      <c r="R1810">
        <f t="shared" si="265"/>
        <v>-134.56631816265732</v>
      </c>
      <c r="S1810">
        <f>I1810*$O1810/ref!$B$3</f>
        <v>-162.56495122556183</v>
      </c>
      <c r="T1810">
        <f>K1810*$O1810/ref!$B$3</f>
        <v>-19.354434831266698</v>
      </c>
      <c r="U1810">
        <f>L1810*$O1810/ref!$B$3</f>
        <v>19.534374609303267</v>
      </c>
      <c r="V1810">
        <f>N1810*$O1810/ref!$B$3</f>
        <v>1282.2845428474609</v>
      </c>
      <c r="W1810">
        <f t="shared" si="266"/>
        <v>2</v>
      </c>
      <c r="X1810" t="str">
        <f t="shared" si="267"/>
        <v>2 1990</v>
      </c>
      <c r="AB1810" s="1"/>
    </row>
    <row r="1811" spans="1:28" x14ac:dyDescent="0.3">
      <c r="A1811">
        <v>604</v>
      </c>
      <c r="B1811">
        <v>1</v>
      </c>
      <c r="C1811">
        <f>RS_wells_scenario_1_bgw!C1811-RS_wells_baseline_bgw!C1811</f>
        <v>5723546.3237999976</v>
      </c>
      <c r="D1811">
        <f>RS_wells_scenario_1_bgw!D1811-RS_wells_baseline_bgw!D1811</f>
        <v>-146.6760999999824</v>
      </c>
      <c r="E1811">
        <f>RS_wells_scenario_1_bgw!E1811-RS_wells_baseline_bgw!E1811</f>
        <v>0</v>
      </c>
      <c r="F1811">
        <f>RS_wells_scenario_1_bgw!F1811-RS_wells_baseline_bgw!F1811</f>
        <v>0</v>
      </c>
      <c r="G1811">
        <f>RS_wells_scenario_1_bgw!G1811-RS_wells_baseline_bgw!G1811</f>
        <v>0</v>
      </c>
      <c r="H1811" s="19">
        <f>RS_wells_scenario_1_bgw!H1811-RS_wells_baseline_bgw!H1811</f>
        <v>-412774.82980000228</v>
      </c>
      <c r="I1811">
        <f>RS_wells_scenario_1_bgw!I1811-RS_wells_baseline_bgw!I1811</f>
        <v>-1029858.4701000005</v>
      </c>
      <c r="J1811">
        <f>RS_wells_scenario_1_bgw!J1811-RS_wells_baseline_bgw!J1811</f>
        <v>993.25650000013411</v>
      </c>
      <c r="K1811">
        <f>RS_wells_scenario_1_bgw!K1811-RS_wells_baseline_bgw!K1811</f>
        <v>-83096.099999997765</v>
      </c>
      <c r="L1811">
        <f>RS_wells_scenario_1_bgw!L1811-RS_wells_baseline_bgw!L1811</f>
        <v>1113261.4743000008</v>
      </c>
      <c r="M1811">
        <f>RS_wells_scenario_1_bgw!M1811-RS_wells_baseline_bgw!M1811</f>
        <v>0</v>
      </c>
      <c r="N1811">
        <f>RS_wells_scenario_1_bgw!N1811-RS_wells_baseline_bgw!N1811</f>
        <v>5343219.8025999963</v>
      </c>
      <c r="O1811">
        <v>10.145833333333334</v>
      </c>
      <c r="P1811">
        <f t="shared" si="263"/>
        <v>1990</v>
      </c>
      <c r="Q1811" s="2">
        <f t="shared" si="264"/>
        <v>32943.958333331524</v>
      </c>
      <c r="R1811">
        <f t="shared" si="265"/>
        <v>-131.86700188774338</v>
      </c>
      <c r="S1811">
        <f>I1811*$O1811/ref!$B$3</f>
        <v>-239.87080795583691</v>
      </c>
      <c r="T1811">
        <f>K1811*$O1811/ref!$B$3</f>
        <v>-19.354434831266698</v>
      </c>
      <c r="U1811">
        <f>L1811*$O1811/ref!$B$3</f>
        <v>259.29672577292831</v>
      </c>
      <c r="V1811">
        <f>N1811*$O1811/ref!$B$3</f>
        <v>1244.5229012981129</v>
      </c>
      <c r="W1811">
        <f t="shared" si="266"/>
        <v>3</v>
      </c>
      <c r="X1811" t="str">
        <f t="shared" si="267"/>
        <v>3 1990</v>
      </c>
      <c r="AB1811" s="1"/>
    </row>
    <row r="1812" spans="1:28" x14ac:dyDescent="0.3">
      <c r="A1812">
        <v>604</v>
      </c>
      <c r="B1812">
        <v>2</v>
      </c>
      <c r="C1812">
        <f>RS_wells_scenario_1_bgw!C1812-RS_wells_baseline_bgw!C1812</f>
        <v>5670925.7663999945</v>
      </c>
      <c r="D1812">
        <f>RS_wells_scenario_1_bgw!D1812-RS_wells_baseline_bgw!D1812</f>
        <v>-147.12470000004396</v>
      </c>
      <c r="E1812">
        <f>RS_wells_scenario_1_bgw!E1812-RS_wells_baseline_bgw!E1812</f>
        <v>0</v>
      </c>
      <c r="F1812">
        <f>RS_wells_scenario_1_bgw!F1812-RS_wells_baseline_bgw!F1812</f>
        <v>0</v>
      </c>
      <c r="G1812">
        <f>RS_wells_scenario_1_bgw!G1812-RS_wells_baseline_bgw!G1812</f>
        <v>0</v>
      </c>
      <c r="H1812" s="19">
        <f>RS_wells_scenario_1_bgw!H1812-RS_wells_baseline_bgw!H1812</f>
        <v>-455584.14519999921</v>
      </c>
      <c r="I1812">
        <f>RS_wells_scenario_1_bgw!I1812-RS_wells_baseline_bgw!I1812</f>
        <v>-1018464.8501000032</v>
      </c>
      <c r="J1812">
        <f>RS_wells_scenario_1_bgw!J1812-RS_wells_baseline_bgw!J1812</f>
        <v>995.57689999975264</v>
      </c>
      <c r="K1812">
        <f>RS_wells_scenario_1_bgw!K1812-RS_wells_baseline_bgw!K1812</f>
        <v>-83096.099999997765</v>
      </c>
      <c r="L1812">
        <f>RS_wells_scenario_1_bgw!L1812-RS_wells_baseline_bgw!L1812</f>
        <v>1100281.2342000008</v>
      </c>
      <c r="M1812">
        <f>RS_wells_scenario_1_bgw!M1812-RS_wells_baseline_bgw!M1812</f>
        <v>0</v>
      </c>
      <c r="N1812">
        <f>RS_wells_scenario_1_bgw!N1812-RS_wells_baseline_bgw!N1812</f>
        <v>5225675.860799998</v>
      </c>
      <c r="O1812">
        <v>10.145833333333334</v>
      </c>
      <c r="P1812">
        <f t="shared" si="263"/>
        <v>1990</v>
      </c>
      <c r="Q1812" s="2">
        <f t="shared" si="264"/>
        <v>32954.10416666486</v>
      </c>
      <c r="R1812">
        <f t="shared" si="265"/>
        <v>-130.15486840778917</v>
      </c>
      <c r="S1812">
        <f>I1812*$O1812/ref!$B$3</f>
        <v>-237.21704832352958</v>
      </c>
      <c r="T1812">
        <f>K1812*$O1812/ref!$B$3</f>
        <v>-19.354434831266698</v>
      </c>
      <c r="U1812">
        <f>L1812*$O1812/ref!$B$3</f>
        <v>256.27341648272517</v>
      </c>
      <c r="V1812">
        <f>N1812*$O1812/ref!$B$3</f>
        <v>1217.1450031611566</v>
      </c>
      <c r="W1812">
        <f t="shared" si="266"/>
        <v>3</v>
      </c>
      <c r="X1812" t="str">
        <f t="shared" si="267"/>
        <v>3 1990</v>
      </c>
      <c r="AB1812" s="1"/>
    </row>
    <row r="1813" spans="1:28" x14ac:dyDescent="0.3">
      <c r="A1813">
        <v>604</v>
      </c>
      <c r="B1813">
        <v>3</v>
      </c>
      <c r="C1813">
        <f>RS_wells_scenario_1_bgw!C1813-RS_wells_baseline_bgw!C1813</f>
        <v>5632281.1398999989</v>
      </c>
      <c r="D1813">
        <f>RS_wells_scenario_1_bgw!D1813-RS_wells_baseline_bgw!D1813</f>
        <v>-147.5688000000082</v>
      </c>
      <c r="E1813">
        <f>RS_wells_scenario_1_bgw!E1813-RS_wells_baseline_bgw!E1813</f>
        <v>0</v>
      </c>
      <c r="F1813">
        <f>RS_wells_scenario_1_bgw!F1813-RS_wells_baseline_bgw!F1813</f>
        <v>0</v>
      </c>
      <c r="G1813">
        <f>RS_wells_scenario_1_bgw!G1813-RS_wells_baseline_bgw!G1813</f>
        <v>0</v>
      </c>
      <c r="H1813" s="19">
        <f>RS_wells_scenario_1_bgw!H1813-RS_wells_baseline_bgw!H1813</f>
        <v>-476715.77639999986</v>
      </c>
      <c r="I1813">
        <f>RS_wells_scenario_1_bgw!I1813-RS_wells_baseline_bgw!I1813</f>
        <v>-971133.06300000101</v>
      </c>
      <c r="J1813">
        <f>RS_wells_scenario_1_bgw!J1813-RS_wells_baseline_bgw!J1813</f>
        <v>997.97360000014305</v>
      </c>
      <c r="K1813">
        <f>RS_wells_scenario_1_bgw!K1813-RS_wells_baseline_bgw!K1813</f>
        <v>-83096.099999997765</v>
      </c>
      <c r="L1813">
        <f>RS_wells_scenario_1_bgw!L1813-RS_wells_baseline_bgw!L1813</f>
        <v>1088556.6698000003</v>
      </c>
      <c r="M1813">
        <f>RS_wells_scenario_1_bgw!M1813-RS_wells_baseline_bgw!M1813</f>
        <v>0</v>
      </c>
      <c r="N1813">
        <f>RS_wells_scenario_1_bgw!N1813-RS_wells_baseline_bgw!N1813</f>
        <v>5126637.4549999982</v>
      </c>
      <c r="O1813">
        <v>10.145833333333334</v>
      </c>
      <c r="P1813">
        <f t="shared" si="263"/>
        <v>1990</v>
      </c>
      <c r="Q1813" s="2">
        <f t="shared" si="264"/>
        <v>32964.249999998196</v>
      </c>
      <c r="R1813">
        <f t="shared" si="265"/>
        <v>-128.37006257502858</v>
      </c>
      <c r="S1813">
        <f>I1813*$O1813/ref!$B$3</f>
        <v>-226.19270435462604</v>
      </c>
      <c r="T1813">
        <f>K1813*$O1813/ref!$B$3</f>
        <v>-19.354434831266698</v>
      </c>
      <c r="U1813">
        <f>L1813*$O1813/ref!$B$3</f>
        <v>253.5425745105411</v>
      </c>
      <c r="V1813">
        <f>N1813*$O1813/ref!$B$3</f>
        <v>1194.0773457037226</v>
      </c>
      <c r="W1813">
        <f t="shared" si="266"/>
        <v>3</v>
      </c>
      <c r="X1813" t="str">
        <f t="shared" si="267"/>
        <v>3 1990</v>
      </c>
      <c r="AB1813" s="1"/>
    </row>
    <row r="1814" spans="1:28" x14ac:dyDescent="0.3">
      <c r="A1814">
        <v>605</v>
      </c>
      <c r="B1814">
        <v>1</v>
      </c>
      <c r="C1814">
        <f>RS_wells_scenario_1_bgw!C1814-RS_wells_baseline_bgw!C1814</f>
        <v>973140.78910000622</v>
      </c>
      <c r="D1814">
        <f>RS_wells_scenario_1_bgw!D1814-RS_wells_baseline_bgw!D1814</f>
        <v>-147.99989999999525</v>
      </c>
      <c r="E1814">
        <f>RS_wells_scenario_1_bgw!E1814-RS_wells_baseline_bgw!E1814</f>
        <v>-646552.33000000194</v>
      </c>
      <c r="F1814">
        <f>RS_wells_scenario_1_bgw!F1814-RS_wells_baseline_bgw!F1814</f>
        <v>0</v>
      </c>
      <c r="G1814">
        <f>RS_wells_scenario_1_bgw!G1814-RS_wells_baseline_bgw!G1814</f>
        <v>0</v>
      </c>
      <c r="H1814" s="19">
        <f>RS_wells_scenario_1_bgw!H1814-RS_wells_baseline_bgw!H1814</f>
        <v>-672985.98530000448</v>
      </c>
      <c r="I1814">
        <f>RS_wells_scenario_1_bgw!I1814-RS_wells_baseline_bgw!I1814</f>
        <v>-412489.32530000061</v>
      </c>
      <c r="J1814">
        <f>RS_wells_scenario_1_bgw!J1814-RS_wells_baseline_bgw!J1814</f>
        <v>1000.076099999249</v>
      </c>
      <c r="K1814">
        <f>RS_wells_scenario_1_bgw!K1814-RS_wells_baseline_bgw!K1814</f>
        <v>-7117986.5699999928</v>
      </c>
      <c r="L1814">
        <f>RS_wells_scenario_1_bgw!L1814-RS_wells_baseline_bgw!L1814</f>
        <v>2272330.7699000016</v>
      </c>
      <c r="M1814">
        <f>RS_wells_scenario_1_bgw!M1814-RS_wells_baseline_bgw!M1814</f>
        <v>0</v>
      </c>
      <c r="N1814">
        <f>RS_wells_scenario_1_bgw!N1814-RS_wells_baseline_bgw!N1814</f>
        <v>4898770.1955000013</v>
      </c>
      <c r="O1814">
        <v>10.145833333333334</v>
      </c>
      <c r="P1814">
        <f t="shared" si="263"/>
        <v>1990</v>
      </c>
      <c r="Q1814" s="2">
        <f t="shared" si="264"/>
        <v>32974.395833331531</v>
      </c>
      <c r="R1814">
        <f t="shared" si="265"/>
        <v>-127.64618970904939</v>
      </c>
      <c r="S1814">
        <f>I1814*$O1814/ref!$B$3</f>
        <v>-96.075480860259944</v>
      </c>
      <c r="T1814">
        <f>K1814*$O1814/ref!$B$3</f>
        <v>-1657.8949818210501</v>
      </c>
      <c r="U1814">
        <f>L1814*$O1814/ref!$B$3</f>
        <v>529.26283906360038</v>
      </c>
      <c r="V1814">
        <f>N1814*$O1814/ref!$B$3</f>
        <v>1141.0033503637228</v>
      </c>
      <c r="W1814">
        <f t="shared" si="266"/>
        <v>4</v>
      </c>
      <c r="X1814" t="str">
        <f t="shared" si="267"/>
        <v>4 1990</v>
      </c>
      <c r="AB1814" s="1"/>
    </row>
    <row r="1815" spans="1:28" x14ac:dyDescent="0.3">
      <c r="A1815">
        <v>605</v>
      </c>
      <c r="B1815">
        <v>2</v>
      </c>
      <c r="C1815">
        <f>RS_wells_scenario_1_bgw!C1815-RS_wells_baseline_bgw!C1815</f>
        <v>986206.20340000093</v>
      </c>
      <c r="D1815">
        <f>RS_wells_scenario_1_bgw!D1815-RS_wells_baseline_bgw!D1815</f>
        <v>-148.43630000000121</v>
      </c>
      <c r="E1815">
        <f>RS_wells_scenario_1_bgw!E1815-RS_wells_baseline_bgw!E1815</f>
        <v>-646552.33000000194</v>
      </c>
      <c r="F1815">
        <f>RS_wells_scenario_1_bgw!F1815-RS_wells_baseline_bgw!F1815</f>
        <v>0</v>
      </c>
      <c r="G1815">
        <f>RS_wells_scenario_1_bgw!G1815-RS_wells_baseline_bgw!G1815</f>
        <v>0</v>
      </c>
      <c r="H1815" s="19">
        <f>RS_wells_scenario_1_bgw!H1815-RS_wells_baseline_bgw!H1815</f>
        <v>-698481.77210000157</v>
      </c>
      <c r="I1815">
        <f>RS_wells_scenario_1_bgw!I1815-RS_wells_baseline_bgw!I1815</f>
        <v>-233057.80020000041</v>
      </c>
      <c r="J1815">
        <f>RS_wells_scenario_1_bgw!J1815-RS_wells_baseline_bgw!J1815</f>
        <v>1002.2529999995604</v>
      </c>
      <c r="K1815">
        <f>RS_wells_scenario_1_bgw!K1815-RS_wells_baseline_bgw!K1815</f>
        <v>-7117986.5699999928</v>
      </c>
      <c r="L1815">
        <f>RS_wells_scenario_1_bgw!L1815-RS_wells_baseline_bgw!L1815</f>
        <v>2230302.3161000013</v>
      </c>
      <c r="M1815">
        <f>RS_wells_scenario_1_bgw!M1815-RS_wells_baseline_bgw!M1815</f>
        <v>0</v>
      </c>
      <c r="N1815">
        <f>RS_wells_scenario_1_bgw!N1815-RS_wells_baseline_bgw!N1815</f>
        <v>4768591.0284000039</v>
      </c>
      <c r="O1815">
        <v>10.145833333333334</v>
      </c>
      <c r="P1815">
        <f t="shared" si="263"/>
        <v>1990</v>
      </c>
      <c r="Q1815" s="2">
        <f t="shared" si="264"/>
        <v>32984.541666664867</v>
      </c>
      <c r="R1815">
        <f t="shared" si="265"/>
        <v>-125.24794502863701</v>
      </c>
      <c r="S1815">
        <f>I1815*$O1815/ref!$B$3</f>
        <v>-54.282956792068511</v>
      </c>
      <c r="T1815">
        <f>K1815*$O1815/ref!$B$3</f>
        <v>-1657.8949818210501</v>
      </c>
      <c r="U1815">
        <f>L1815*$O1815/ref!$B$3</f>
        <v>519.47372778002602</v>
      </c>
      <c r="V1815">
        <f>N1815*$O1815/ref!$B$3</f>
        <v>1110.6825025017226</v>
      </c>
      <c r="W1815">
        <f t="shared" si="266"/>
        <v>4</v>
      </c>
      <c r="X1815" t="str">
        <f t="shared" si="267"/>
        <v>4 1990</v>
      </c>
      <c r="AB1815" s="1"/>
    </row>
    <row r="1816" spans="1:28" x14ac:dyDescent="0.3">
      <c r="A1816">
        <v>605</v>
      </c>
      <c r="B1816">
        <v>3</v>
      </c>
      <c r="C1816">
        <f>RS_wells_scenario_1_bgw!C1816-RS_wells_baseline_bgw!C1816</f>
        <v>935186.75919999182</v>
      </c>
      <c r="D1816">
        <f>RS_wells_scenario_1_bgw!D1816-RS_wells_baseline_bgw!D1816</f>
        <v>-148.85440000001108</v>
      </c>
      <c r="E1816">
        <f>RS_wells_scenario_1_bgw!E1816-RS_wells_baseline_bgw!E1816</f>
        <v>-646552.33000000194</v>
      </c>
      <c r="F1816">
        <f>RS_wells_scenario_1_bgw!F1816-RS_wells_baseline_bgw!F1816</f>
        <v>0</v>
      </c>
      <c r="G1816">
        <f>RS_wells_scenario_1_bgw!G1816-RS_wells_baseline_bgw!G1816</f>
        <v>0</v>
      </c>
      <c r="H1816" s="19">
        <f>RS_wells_scenario_1_bgw!H1816-RS_wells_baseline_bgw!H1816</f>
        <v>-686292.66019999981</v>
      </c>
      <c r="I1816">
        <f>RS_wells_scenario_1_bgw!I1816-RS_wells_baseline_bgw!I1816</f>
        <v>-123666.21809999645</v>
      </c>
      <c r="J1816">
        <f>RS_wells_scenario_1_bgw!J1816-RS_wells_baseline_bgw!J1816</f>
        <v>1004.512300000526</v>
      </c>
      <c r="K1816">
        <f>RS_wells_scenario_1_bgw!K1816-RS_wells_baseline_bgw!K1816</f>
        <v>-7117986.5699999928</v>
      </c>
      <c r="L1816">
        <f>RS_wells_scenario_1_bgw!L1816-RS_wells_baseline_bgw!L1816</f>
        <v>2192812.1171000004</v>
      </c>
      <c r="M1816">
        <f>RS_wells_scenario_1_bgw!M1816-RS_wells_baseline_bgw!M1816</f>
        <v>0</v>
      </c>
      <c r="N1816">
        <f>RS_wells_scenario_1_bgw!N1816-RS_wells_baseline_bgw!N1816</f>
        <v>4686249.5006000027</v>
      </c>
      <c r="O1816">
        <v>10.145833333333334</v>
      </c>
      <c r="P1816">
        <f t="shared" si="263"/>
        <v>1990</v>
      </c>
      <c r="Q1816" s="2">
        <f t="shared" si="264"/>
        <v>32994.687499998203</v>
      </c>
      <c r="R1816">
        <f t="shared" si="265"/>
        <v>-123.08229463459341</v>
      </c>
      <c r="S1816">
        <f>I1816*$O1816/ref!$B$3</f>
        <v>-28.803875982695459</v>
      </c>
      <c r="T1816">
        <f>K1816*$O1816/ref!$B$3</f>
        <v>-1657.8949818210501</v>
      </c>
      <c r="U1816">
        <f>L1816*$O1816/ref!$B$3</f>
        <v>510.74164994055144</v>
      </c>
      <c r="V1816">
        <f>N1816*$O1816/ref!$B$3</f>
        <v>1091.5038198233287</v>
      </c>
      <c r="W1816">
        <f t="shared" si="266"/>
        <v>4</v>
      </c>
      <c r="X1816" t="str">
        <f t="shared" si="267"/>
        <v>4 1990</v>
      </c>
      <c r="AB1816" s="1"/>
    </row>
    <row r="1817" spans="1:28" x14ac:dyDescent="0.3">
      <c r="A1817">
        <v>606</v>
      </c>
      <c r="B1817">
        <v>1</v>
      </c>
      <c r="C1817">
        <f>RS_wells_scenario_1_bgw!C1817-RS_wells_baseline_bgw!C1817</f>
        <v>-1117483.5513000004</v>
      </c>
      <c r="D1817">
        <f>RS_wells_scenario_1_bgw!D1817-RS_wells_baseline_bgw!D1817</f>
        <v>-149.27129999996396</v>
      </c>
      <c r="E1817">
        <f>RS_wells_scenario_1_bgw!E1817-RS_wells_baseline_bgw!E1817</f>
        <v>-1013980.9100000001</v>
      </c>
      <c r="F1817">
        <f>RS_wells_scenario_1_bgw!F1817-RS_wells_baseline_bgw!F1817</f>
        <v>0</v>
      </c>
      <c r="G1817">
        <f>RS_wells_scenario_1_bgw!G1817-RS_wells_baseline_bgw!G1817</f>
        <v>0</v>
      </c>
      <c r="H1817" s="19">
        <f>RS_wells_scenario_1_bgw!H1817-RS_wells_baseline_bgw!H1817</f>
        <v>-810181.71160000563</v>
      </c>
      <c r="I1817">
        <f>RS_wells_scenario_1_bgw!I1817-RS_wells_baseline_bgw!I1817</f>
        <v>2711806.3962000012</v>
      </c>
      <c r="J1817">
        <f>RS_wells_scenario_1_bgw!J1817-RS_wells_baseline_bgw!J1817</f>
        <v>1006.8932999996468</v>
      </c>
      <c r="K1817">
        <f>RS_wells_scenario_1_bgw!K1817-RS_wells_baseline_bgw!K1817</f>
        <v>-11115831.939999998</v>
      </c>
      <c r="L1817">
        <f>RS_wells_scenario_1_bgw!L1817-RS_wells_baseline_bgw!L1817</f>
        <v>385195.16300000064</v>
      </c>
      <c r="M1817">
        <f>RS_wells_scenario_1_bgw!M1817-RS_wells_baseline_bgw!M1817</f>
        <v>0</v>
      </c>
      <c r="N1817">
        <f>RS_wells_scenario_1_bgw!N1817-RS_wells_baseline_bgw!N1817</f>
        <v>5118186.7391000092</v>
      </c>
      <c r="O1817">
        <v>10.145833333333334</v>
      </c>
      <c r="P1817">
        <f t="shared" si="263"/>
        <v>1990</v>
      </c>
      <c r="Q1817" s="2">
        <f t="shared" si="264"/>
        <v>33004.833333331539</v>
      </c>
      <c r="R1817">
        <f t="shared" si="265"/>
        <v>-135.81600116151236</v>
      </c>
      <c r="S1817">
        <f>I1817*$O1817/ref!$B$3</f>
        <v>631.6238688731064</v>
      </c>
      <c r="T1817">
        <f>K1817*$O1817/ref!$B$3</f>
        <v>-2589.0582696185334</v>
      </c>
      <c r="U1817">
        <f>L1817*$O1817/ref!$B$3</f>
        <v>89.718226001014074</v>
      </c>
      <c r="V1817">
        <f>N1817*$O1817/ref!$B$3</f>
        <v>1192.1090363587123</v>
      </c>
      <c r="W1817">
        <f t="shared" si="266"/>
        <v>5</v>
      </c>
      <c r="X1817" t="str">
        <f t="shared" si="267"/>
        <v>5 1990</v>
      </c>
      <c r="AB1817" s="1"/>
    </row>
    <row r="1818" spans="1:28" x14ac:dyDescent="0.3">
      <c r="A1818">
        <v>606</v>
      </c>
      <c r="B1818">
        <v>2</v>
      </c>
      <c r="C1818">
        <f>RS_wells_scenario_1_bgw!C1818-RS_wells_baseline_bgw!C1818</f>
        <v>-937663.81489999965</v>
      </c>
      <c r="D1818">
        <f>RS_wells_scenario_1_bgw!D1818-RS_wells_baseline_bgw!D1818</f>
        <v>-149.66889999998966</v>
      </c>
      <c r="E1818">
        <f>RS_wells_scenario_1_bgw!E1818-RS_wells_baseline_bgw!E1818</f>
        <v>-1013980.9100000001</v>
      </c>
      <c r="F1818">
        <f>RS_wells_scenario_1_bgw!F1818-RS_wells_baseline_bgw!F1818</f>
        <v>0</v>
      </c>
      <c r="G1818">
        <f>RS_wells_scenario_1_bgw!G1818-RS_wells_baseline_bgw!G1818</f>
        <v>0</v>
      </c>
      <c r="H1818" s="19">
        <f>RS_wells_scenario_1_bgw!H1818-RS_wells_baseline_bgw!H1818</f>
        <v>-804644.39359998703</v>
      </c>
      <c r="I1818">
        <f>RS_wells_scenario_1_bgw!I1818-RS_wells_baseline_bgw!I1818</f>
        <v>2581630.4444000125</v>
      </c>
      <c r="J1818">
        <f>RS_wells_scenario_1_bgw!J1818-RS_wells_baseline_bgw!J1818</f>
        <v>1009.3469000002369</v>
      </c>
      <c r="K1818">
        <f>RS_wells_scenario_1_bgw!K1818-RS_wells_baseline_bgw!K1818</f>
        <v>-11115831.939999998</v>
      </c>
      <c r="L1818">
        <f>RS_wells_scenario_1_bgw!L1818-RS_wells_baseline_bgw!L1818</f>
        <v>395896.2583000008</v>
      </c>
      <c r="M1818">
        <f>RS_wells_scenario_1_bgw!M1818-RS_wells_baseline_bgw!M1818</f>
        <v>0</v>
      </c>
      <c r="N1818">
        <f>RS_wells_scenario_1_bgw!N1818-RS_wells_baseline_bgw!N1818</f>
        <v>5437599.2125999928</v>
      </c>
      <c r="O1818">
        <v>10.145833333333334</v>
      </c>
      <c r="P1818">
        <f t="shared" si="263"/>
        <v>1990</v>
      </c>
      <c r="Q1818" s="2">
        <f t="shared" si="264"/>
        <v>33014.979166664874</v>
      </c>
      <c r="R1818">
        <f t="shared" si="265"/>
        <v>-143.0067263734245</v>
      </c>
      <c r="S1818">
        <f>I1818*$O1818/ref!$B$3</f>
        <v>601.30376990683646</v>
      </c>
      <c r="T1818">
        <f>K1818*$O1818/ref!$B$3</f>
        <v>-2589.0582696185334</v>
      </c>
      <c r="U1818">
        <f>L1818*$O1818/ref!$B$3</f>
        <v>92.210685353583372</v>
      </c>
      <c r="V1818">
        <f>N1818*$O1818/ref!$B$3</f>
        <v>1266.5054027663934</v>
      </c>
      <c r="W1818">
        <f t="shared" si="266"/>
        <v>5</v>
      </c>
      <c r="X1818" t="str">
        <f t="shared" si="267"/>
        <v>5 1990</v>
      </c>
      <c r="AB1818" s="1"/>
    </row>
    <row r="1819" spans="1:28" x14ac:dyDescent="0.3">
      <c r="A1819">
        <v>606</v>
      </c>
      <c r="B1819">
        <v>3</v>
      </c>
      <c r="C1819">
        <f>RS_wells_scenario_1_bgw!C1819-RS_wells_baseline_bgw!C1819</f>
        <v>-863518.66470000148</v>
      </c>
      <c r="D1819">
        <f>RS_wells_scenario_1_bgw!D1819-RS_wells_baseline_bgw!D1819</f>
        <v>-150.07169999997132</v>
      </c>
      <c r="E1819">
        <f>RS_wells_scenario_1_bgw!E1819-RS_wells_baseline_bgw!E1819</f>
        <v>-1013980.9100000001</v>
      </c>
      <c r="F1819">
        <f>RS_wells_scenario_1_bgw!F1819-RS_wells_baseline_bgw!F1819</f>
        <v>0</v>
      </c>
      <c r="G1819">
        <f>RS_wells_scenario_1_bgw!G1819-RS_wells_baseline_bgw!G1819</f>
        <v>0</v>
      </c>
      <c r="H1819" s="19">
        <f>RS_wells_scenario_1_bgw!H1819-RS_wells_baseline_bgw!H1819</f>
        <v>-771448.5843000114</v>
      </c>
      <c r="I1819">
        <f>RS_wells_scenario_1_bgw!I1819-RS_wells_baseline_bgw!I1819</f>
        <v>2409093.3774999976</v>
      </c>
      <c r="J1819">
        <f>RS_wells_scenario_1_bgw!J1819-RS_wells_baseline_bgw!J1819</f>
        <v>1011.8360000001267</v>
      </c>
      <c r="K1819">
        <f>RS_wells_scenario_1_bgw!K1819-RS_wells_baseline_bgw!K1819</f>
        <v>-11115831.939999998</v>
      </c>
      <c r="L1819">
        <f>RS_wells_scenario_1_bgw!L1819-RS_wells_baseline_bgw!L1819</f>
        <v>406220.17109999992</v>
      </c>
      <c r="M1819">
        <f>RS_wells_scenario_1_bgw!M1819-RS_wells_baseline_bgw!M1819</f>
        <v>0</v>
      </c>
      <c r="N1819">
        <f>RS_wells_scenario_1_bgw!N1819-RS_wells_baseline_bgw!N1819</f>
        <v>5680468.1379999965</v>
      </c>
      <c r="O1819">
        <v>10.145833333333334</v>
      </c>
      <c r="P1819">
        <f t="shared" si="263"/>
        <v>1990</v>
      </c>
      <c r="Q1819" s="2">
        <f t="shared" si="264"/>
        <v>33025.12499999821</v>
      </c>
      <c r="R1819">
        <f t="shared" si="265"/>
        <v>-147.81023418785816</v>
      </c>
      <c r="S1819">
        <f>I1819*$O1819/ref!$B$3</f>
        <v>561.11707742314184</v>
      </c>
      <c r="T1819">
        <f>K1819*$O1819/ref!$B$3</f>
        <v>-2589.0582696185334</v>
      </c>
      <c r="U1819">
        <f>L1819*$O1819/ref!$B$3</f>
        <v>94.615292759842731</v>
      </c>
      <c r="V1819">
        <f>N1819*$O1819/ref!$B$3</f>
        <v>1323.0735303824219</v>
      </c>
      <c r="W1819">
        <f t="shared" si="266"/>
        <v>5</v>
      </c>
      <c r="X1819" t="str">
        <f t="shared" si="267"/>
        <v>5 1990</v>
      </c>
      <c r="AB1819" s="1"/>
    </row>
    <row r="1820" spans="1:28" x14ac:dyDescent="0.3">
      <c r="A1820">
        <v>607</v>
      </c>
      <c r="B1820">
        <v>1</v>
      </c>
      <c r="C1820">
        <f>RS_wells_scenario_1_bgw!C1820-RS_wells_baseline_bgw!C1820</f>
        <v>-11767450.157099962</v>
      </c>
      <c r="D1820">
        <f>RS_wells_scenario_1_bgw!D1820-RS_wells_baseline_bgw!D1820</f>
        <v>-150.45900000003166</v>
      </c>
      <c r="E1820">
        <f>RS_wells_scenario_1_bgw!E1820-RS_wells_baseline_bgw!E1820</f>
        <v>-2414727.8999999985</v>
      </c>
      <c r="F1820">
        <f>RS_wells_scenario_1_bgw!F1820-RS_wells_baseline_bgw!F1820</f>
        <v>0</v>
      </c>
      <c r="G1820">
        <f>RS_wells_scenario_1_bgw!G1820-RS_wells_baseline_bgw!G1820</f>
        <v>0</v>
      </c>
      <c r="H1820" s="19">
        <f>RS_wells_scenario_1_bgw!H1820-RS_wells_baseline_bgw!H1820</f>
        <v>-435197.89249999821</v>
      </c>
      <c r="I1820">
        <f>RS_wells_scenario_1_bgw!I1820-RS_wells_baseline_bgw!I1820</f>
        <v>344473.41730000079</v>
      </c>
      <c r="J1820">
        <f>RS_wells_scenario_1_bgw!J1820-RS_wells_baseline_bgw!J1820</f>
        <v>1013.087299999781</v>
      </c>
      <c r="K1820">
        <f>RS_wells_scenario_1_bgw!K1820-RS_wells_baseline_bgw!K1820</f>
        <v>-26356826.689999998</v>
      </c>
      <c r="L1820">
        <f>RS_wells_scenario_1_bgw!L1820-RS_wells_baseline_bgw!L1820</f>
        <v>6320271.478700012</v>
      </c>
      <c r="M1820">
        <f>RS_wells_scenario_1_bgw!M1820-RS_wells_baseline_bgw!M1820</f>
        <v>0</v>
      </c>
      <c r="N1820">
        <f>RS_wells_scenario_1_bgw!N1820-RS_wells_baseline_bgw!N1820</f>
        <v>4784736.2933000028</v>
      </c>
      <c r="O1820">
        <v>10.145833333333334</v>
      </c>
      <c r="P1820">
        <f t="shared" si="263"/>
        <v>1990</v>
      </c>
      <c r="Q1820" s="2">
        <f t="shared" si="264"/>
        <v>33035.270833331546</v>
      </c>
      <c r="R1820">
        <f t="shared" si="265"/>
        <v>-119.58612109507447</v>
      </c>
      <c r="S1820">
        <f>I1820*$O1820/ref!$B$3</f>
        <v>80.233468312433232</v>
      </c>
      <c r="T1820">
        <f>K1820*$O1820/ref!$B$3</f>
        <v>-6138.9341320544463</v>
      </c>
      <c r="U1820">
        <f>L1820*$O1820/ref!$B$3</f>
        <v>1472.0941470227397</v>
      </c>
      <c r="V1820">
        <f>N1820*$O1820/ref!$B$3</f>
        <v>1114.4429976072761</v>
      </c>
      <c r="W1820">
        <f t="shared" si="266"/>
        <v>6</v>
      </c>
      <c r="X1820" t="str">
        <f t="shared" si="267"/>
        <v>6 1990</v>
      </c>
      <c r="AB1820" s="1"/>
    </row>
    <row r="1821" spans="1:28" x14ac:dyDescent="0.3">
      <c r="A1821">
        <v>607</v>
      </c>
      <c r="B1821">
        <v>2</v>
      </c>
      <c r="C1821">
        <f>RS_wells_scenario_1_bgw!C1821-RS_wells_baseline_bgw!C1821</f>
        <v>-13362078.822799981</v>
      </c>
      <c r="D1821">
        <f>RS_wells_scenario_1_bgw!D1821-RS_wells_baseline_bgw!D1821</f>
        <v>-151.62949999998091</v>
      </c>
      <c r="E1821">
        <f>RS_wells_scenario_1_bgw!E1821-RS_wells_baseline_bgw!E1821</f>
        <v>-2414727.8999999985</v>
      </c>
      <c r="F1821">
        <f>RS_wells_scenario_1_bgw!F1821-RS_wells_baseline_bgw!F1821</f>
        <v>0</v>
      </c>
      <c r="G1821">
        <f>RS_wells_scenario_1_bgw!G1821-RS_wells_baseline_bgw!G1821</f>
        <v>0</v>
      </c>
      <c r="H1821" s="19">
        <f>RS_wells_scenario_1_bgw!H1821-RS_wells_baseline_bgw!H1821</f>
        <v>279258.26110000163</v>
      </c>
      <c r="I1821">
        <f>RS_wells_scenario_1_bgw!I1821-RS_wells_baseline_bgw!I1821</f>
        <v>166646.30079999939</v>
      </c>
      <c r="J1821">
        <f>RS_wells_scenario_1_bgw!J1821-RS_wells_baseline_bgw!J1821</f>
        <v>1013.7181000001729</v>
      </c>
      <c r="K1821">
        <f>RS_wells_scenario_1_bgw!K1821-RS_wells_baseline_bgw!K1821</f>
        <v>-26356826.689999998</v>
      </c>
      <c r="L1821">
        <f>RS_wells_scenario_1_bgw!L1821-RS_wells_baseline_bgw!L1821</f>
        <v>6087709.8963999748</v>
      </c>
      <c r="M1821">
        <f>RS_wells_scenario_1_bgw!M1821-RS_wells_baseline_bgw!M1821</f>
        <v>0</v>
      </c>
      <c r="N1821">
        <f>RS_wells_scenario_1_bgw!N1821-RS_wells_baseline_bgw!N1821</f>
        <v>4319605.0808999985</v>
      </c>
      <c r="O1821">
        <v>10.145833333333334</v>
      </c>
      <c r="P1821">
        <f t="shared" si="263"/>
        <v>1990</v>
      </c>
      <c r="Q1821" s="2">
        <f t="shared" si="264"/>
        <v>33045.416666664882</v>
      </c>
      <c r="R1821">
        <f t="shared" si="265"/>
        <v>-92.562355550973578</v>
      </c>
      <c r="S1821">
        <f>I1821*$O1821/ref!$B$3</f>
        <v>38.814637133455626</v>
      </c>
      <c r="T1821">
        <f>K1821*$O1821/ref!$B$3</f>
        <v>-6138.9341320544463</v>
      </c>
      <c r="U1821">
        <f>L1821*$O1821/ref!$B$3</f>
        <v>1417.926767460011</v>
      </c>
      <c r="V1821">
        <f>N1821*$O1821/ref!$B$3</f>
        <v>1006.1063640181644</v>
      </c>
      <c r="W1821">
        <f t="shared" si="266"/>
        <v>6</v>
      </c>
      <c r="X1821" t="str">
        <f t="shared" si="267"/>
        <v>6 1990</v>
      </c>
      <c r="AB1821" s="1"/>
    </row>
    <row r="1822" spans="1:28" x14ac:dyDescent="0.3">
      <c r="A1822">
        <v>607</v>
      </c>
      <c r="B1822">
        <v>3</v>
      </c>
      <c r="C1822">
        <f>RS_wells_scenario_1_bgw!C1822-RS_wells_baseline_bgw!C1822</f>
        <v>-14433143.402799964</v>
      </c>
      <c r="D1822">
        <f>RS_wells_scenario_1_bgw!D1822-RS_wells_baseline_bgw!D1822</f>
        <v>-151.90510000003269</v>
      </c>
      <c r="E1822">
        <f>RS_wells_scenario_1_bgw!E1822-RS_wells_baseline_bgw!E1822</f>
        <v>-2414727.8999999985</v>
      </c>
      <c r="F1822">
        <f>RS_wells_scenario_1_bgw!F1822-RS_wells_baseline_bgw!F1822</f>
        <v>0</v>
      </c>
      <c r="G1822">
        <f>RS_wells_scenario_1_bgw!G1822-RS_wells_baseline_bgw!G1822</f>
        <v>0</v>
      </c>
      <c r="H1822" s="19">
        <f>RS_wells_scenario_1_bgw!H1822-RS_wells_baseline_bgw!H1822</f>
        <v>936148.8125</v>
      </c>
      <c r="I1822">
        <f>RS_wells_scenario_1_bgw!I1822-RS_wells_baseline_bgw!I1822</f>
        <v>95968.791899999604</v>
      </c>
      <c r="J1822">
        <f>RS_wells_scenario_1_bgw!J1822-RS_wells_baseline_bgw!J1822</f>
        <v>1018.7927999999374</v>
      </c>
      <c r="K1822">
        <f>RS_wells_scenario_1_bgw!K1822-RS_wells_baseline_bgw!K1822</f>
        <v>-26356826.689999998</v>
      </c>
      <c r="L1822">
        <f>RS_wells_scenario_1_bgw!L1822-RS_wells_baseline_bgw!L1822</f>
        <v>5950549.8427000046</v>
      </c>
      <c r="M1822">
        <f>RS_wells_scenario_1_bgw!M1822-RS_wells_baseline_bgw!M1822</f>
        <v>0</v>
      </c>
      <c r="N1822">
        <f>RS_wells_scenario_1_bgw!N1822-RS_wells_baseline_bgw!N1822</f>
        <v>4061382.8146000057</v>
      </c>
      <c r="O1822">
        <v>10.145833333333334</v>
      </c>
      <c r="P1822">
        <f t="shared" si="263"/>
        <v>1990</v>
      </c>
      <c r="Q1822" s="2">
        <f t="shared" si="264"/>
        <v>33055.562499998217</v>
      </c>
      <c r="R1822">
        <f t="shared" si="265"/>
        <v>-71.597571640320865</v>
      </c>
      <c r="S1822">
        <f>I1822*$O1822/ref!$B$3</f>
        <v>22.352694394369742</v>
      </c>
      <c r="T1822">
        <f>K1822*$O1822/ref!$B$3</f>
        <v>-6138.9341320544463</v>
      </c>
      <c r="U1822">
        <f>L1822*$O1822/ref!$B$3</f>
        <v>1385.9799574317524</v>
      </c>
      <c r="V1822">
        <f>N1822*$O1822/ref!$B$3</f>
        <v>945.96219329191672</v>
      </c>
      <c r="W1822">
        <f t="shared" si="266"/>
        <v>6</v>
      </c>
      <c r="X1822" t="str">
        <f t="shared" si="267"/>
        <v>6 1990</v>
      </c>
      <c r="AB1822" s="1"/>
    </row>
    <row r="1823" spans="1:28" x14ac:dyDescent="0.3">
      <c r="A1823">
        <v>608</v>
      </c>
      <c r="B1823">
        <v>1</v>
      </c>
      <c r="C1823">
        <f>RS_wells_scenario_1_bgw!C1823-RS_wells_baseline_bgw!C1823</f>
        <v>-64908260.739400029</v>
      </c>
      <c r="D1823">
        <f>RS_wells_scenario_1_bgw!D1823-RS_wells_baseline_bgw!D1823</f>
        <v>-152.61259999999311</v>
      </c>
      <c r="E1823">
        <f>RS_wells_scenario_1_bgw!E1823-RS_wells_baseline_bgw!E1823</f>
        <v>-7421489.9200000018</v>
      </c>
      <c r="F1823">
        <f>RS_wells_scenario_1_bgw!F1823-RS_wells_baseline_bgw!F1823</f>
        <v>0</v>
      </c>
      <c r="G1823">
        <f>RS_wells_scenario_1_bgw!G1823-RS_wells_baseline_bgw!G1823</f>
        <v>0</v>
      </c>
      <c r="H1823" s="19">
        <f>RS_wells_scenario_1_bgw!H1823-RS_wells_baseline_bgw!H1823</f>
        <v>1155637.8763000071</v>
      </c>
      <c r="I1823">
        <f>RS_wells_scenario_1_bgw!I1823-RS_wells_baseline_bgw!I1823</f>
        <v>114543.14130000025</v>
      </c>
      <c r="J1823">
        <f>RS_wells_scenario_1_bgw!J1823-RS_wells_baseline_bgw!J1823</f>
        <v>1019.8906000005081</v>
      </c>
      <c r="K1823">
        <f>RS_wells_scenario_1_bgw!K1823-RS_wells_baseline_bgw!K1823</f>
        <v>-80833496.379999995</v>
      </c>
      <c r="L1823">
        <f>RS_wells_scenario_1_bgw!L1823-RS_wells_baseline_bgw!L1823</f>
        <v>5327738.5808999985</v>
      </c>
      <c r="M1823">
        <f>RS_wells_scenario_1_bgw!M1823-RS_wells_baseline_bgw!M1823</f>
        <v>0</v>
      </c>
      <c r="N1823">
        <f>RS_wells_scenario_1_bgw!N1823-RS_wells_baseline_bgw!N1823</f>
        <v>4050296.2813000008</v>
      </c>
      <c r="O1823">
        <v>10.145833333333334</v>
      </c>
      <c r="P1823">
        <f t="shared" si="263"/>
        <v>1990</v>
      </c>
      <c r="Q1823" s="2">
        <f t="shared" si="264"/>
        <v>33065.708333331553</v>
      </c>
      <c r="R1823">
        <f t="shared" si="265"/>
        <v>-66.315198281786792</v>
      </c>
      <c r="S1823">
        <f>I1823*$O1823/ref!$B$3</f>
        <v>26.67896283531342</v>
      </c>
      <c r="T1823">
        <f>K1823*$O1823/ref!$B$3</f>
        <v>-18827.437603812748</v>
      </c>
      <c r="U1823">
        <f>L1823*$O1823/ref!$B$3</f>
        <v>1240.9170726671543</v>
      </c>
      <c r="V1823">
        <f>N1823*$O1823/ref!$B$3</f>
        <v>943.37995915265367</v>
      </c>
      <c r="W1823">
        <f t="shared" si="266"/>
        <v>7</v>
      </c>
      <c r="X1823" t="str">
        <f t="shared" si="267"/>
        <v>7 1990</v>
      </c>
      <c r="AB1823" s="1"/>
    </row>
    <row r="1824" spans="1:28" x14ac:dyDescent="0.3">
      <c r="A1824">
        <v>608</v>
      </c>
      <c r="B1824">
        <v>2</v>
      </c>
      <c r="C1824">
        <f>RS_wells_scenario_1_bgw!C1824-RS_wells_baseline_bgw!C1824</f>
        <v>-65218357.140200019</v>
      </c>
      <c r="D1824">
        <f>RS_wells_scenario_1_bgw!D1824-RS_wells_baseline_bgw!D1824</f>
        <v>-152.85490000003483</v>
      </c>
      <c r="E1824">
        <f>RS_wells_scenario_1_bgw!E1824-RS_wells_baseline_bgw!E1824</f>
        <v>-7421489.9200000018</v>
      </c>
      <c r="F1824">
        <f>RS_wells_scenario_1_bgw!F1824-RS_wells_baseline_bgw!F1824</f>
        <v>0</v>
      </c>
      <c r="G1824">
        <f>RS_wells_scenario_1_bgw!G1824-RS_wells_baseline_bgw!G1824</f>
        <v>0</v>
      </c>
      <c r="H1824" s="19">
        <f>RS_wells_scenario_1_bgw!H1824-RS_wells_baseline_bgw!H1824</f>
        <v>1419795.9300999939</v>
      </c>
      <c r="I1824">
        <f>RS_wells_scenario_1_bgw!I1824-RS_wells_baseline_bgw!I1824</f>
        <v>66245.570100000128</v>
      </c>
      <c r="J1824">
        <f>RS_wells_scenario_1_bgw!J1824-RS_wells_baseline_bgw!J1824</f>
        <v>1021.6759000001475</v>
      </c>
      <c r="K1824">
        <f>RS_wells_scenario_1_bgw!K1824-RS_wells_baseline_bgw!K1824</f>
        <v>-80833496.379999995</v>
      </c>
      <c r="L1824">
        <f>RS_wells_scenario_1_bgw!L1824-RS_wells_baseline_bgw!L1824</f>
        <v>5430743.3501000106</v>
      </c>
      <c r="M1824">
        <f>RS_wells_scenario_1_bgw!M1824-RS_wells_baseline_bgw!M1824</f>
        <v>0</v>
      </c>
      <c r="N1824">
        <f>RS_wells_scenario_1_bgw!N1824-RS_wells_baseline_bgw!N1824</f>
        <v>4017680.7831000015</v>
      </c>
      <c r="O1824">
        <v>10.145833333333334</v>
      </c>
      <c r="P1824">
        <f t="shared" si="263"/>
        <v>1990</v>
      </c>
      <c r="Q1824" s="2">
        <f t="shared" si="264"/>
        <v>33075.854166664889</v>
      </c>
      <c r="R1824">
        <f t="shared" si="265"/>
        <v>-59.516262382588948</v>
      </c>
      <c r="S1824">
        <f>I1824*$O1824/ref!$B$3</f>
        <v>15.429672022641217</v>
      </c>
      <c r="T1824">
        <f>K1824*$O1824/ref!$B$3</f>
        <v>-18827.437603812748</v>
      </c>
      <c r="U1824">
        <f>L1824*$O1824/ref!$B$3</f>
        <v>1264.9085607489217</v>
      </c>
      <c r="V1824">
        <f>N1824*$O1824/ref!$B$3</f>
        <v>935.78327850938399</v>
      </c>
      <c r="W1824">
        <f t="shared" si="266"/>
        <v>7</v>
      </c>
      <c r="X1824" t="str">
        <f t="shared" si="267"/>
        <v>7 1990</v>
      </c>
      <c r="AB1824" s="1"/>
    </row>
    <row r="1825" spans="1:28" x14ac:dyDescent="0.3">
      <c r="A1825">
        <v>608</v>
      </c>
      <c r="B1825">
        <v>3</v>
      </c>
      <c r="C1825">
        <f>RS_wells_scenario_1_bgw!C1825-RS_wells_baseline_bgw!C1825</f>
        <v>-65404393.241100073</v>
      </c>
      <c r="D1825">
        <f>RS_wells_scenario_1_bgw!D1825-RS_wells_baseline_bgw!D1825</f>
        <v>-153.59560000000056</v>
      </c>
      <c r="E1825">
        <f>RS_wells_scenario_1_bgw!E1825-RS_wells_baseline_bgw!E1825</f>
        <v>-7421489.9200000018</v>
      </c>
      <c r="F1825">
        <f>RS_wells_scenario_1_bgw!F1825-RS_wells_baseline_bgw!F1825</f>
        <v>0</v>
      </c>
      <c r="G1825">
        <f>RS_wells_scenario_1_bgw!G1825-RS_wells_baseline_bgw!G1825</f>
        <v>0</v>
      </c>
      <c r="H1825" s="19">
        <f>RS_wells_scenario_1_bgw!H1825-RS_wells_baseline_bgw!H1825</f>
        <v>1717543.9426999986</v>
      </c>
      <c r="I1825">
        <f>RS_wells_scenario_1_bgw!I1825-RS_wells_baseline_bgw!I1825</f>
        <v>61092.678399998695</v>
      </c>
      <c r="J1825">
        <f>RS_wells_scenario_1_bgw!J1825-RS_wells_baseline_bgw!J1825</f>
        <v>1023.1256999997422</v>
      </c>
      <c r="K1825">
        <f>RS_wells_scenario_1_bgw!K1825-RS_wells_baseline_bgw!K1825</f>
        <v>-80833496.379999995</v>
      </c>
      <c r="L1825">
        <f>RS_wells_scenario_1_bgw!L1825-RS_wells_baseline_bgw!L1825</f>
        <v>5551496.0907000005</v>
      </c>
      <c r="M1825">
        <f>RS_wells_scenario_1_bgw!M1825-RS_wells_baseline_bgw!M1825</f>
        <v>0</v>
      </c>
      <c r="N1825">
        <f>RS_wells_scenario_1_bgw!N1825-RS_wells_baseline_bgw!N1825</f>
        <v>3945914.0194999948</v>
      </c>
      <c r="O1825">
        <v>10.145833333333334</v>
      </c>
      <c r="P1825">
        <f t="shared" si="263"/>
        <v>1990</v>
      </c>
      <c r="Q1825" s="2">
        <f t="shared" si="264"/>
        <v>33085.999999998225</v>
      </c>
      <c r="R1825">
        <f t="shared" si="265"/>
        <v>-51.050860865979296</v>
      </c>
      <c r="S1825">
        <f>I1825*$O1825/ref!$B$3</f>
        <v>14.229479635751151</v>
      </c>
      <c r="T1825">
        <f>K1825*$O1825/ref!$B$3</f>
        <v>-18827.437603812748</v>
      </c>
      <c r="U1825">
        <f>L1825*$O1825/ref!$B$3</f>
        <v>1293.0338403786445</v>
      </c>
      <c r="V1825">
        <f>N1825*$O1825/ref!$B$3</f>
        <v>919.06763061318566</v>
      </c>
      <c r="W1825">
        <f t="shared" si="266"/>
        <v>7</v>
      </c>
      <c r="X1825" t="str">
        <f t="shared" si="267"/>
        <v>7 1990</v>
      </c>
      <c r="AB1825" s="1"/>
    </row>
    <row r="1826" spans="1:28" x14ac:dyDescent="0.3">
      <c r="A1826">
        <v>609</v>
      </c>
      <c r="B1826">
        <v>1</v>
      </c>
      <c r="C1826">
        <f>RS_wells_scenario_1_bgw!C1826-RS_wells_baseline_bgw!C1826</f>
        <v>-72904710.440400004</v>
      </c>
      <c r="D1826">
        <f>RS_wells_scenario_1_bgw!D1826-RS_wells_baseline_bgw!D1826</f>
        <v>-153.82689999998547</v>
      </c>
      <c r="E1826">
        <f>RS_wells_scenario_1_bgw!E1826-RS_wells_baseline_bgw!E1826</f>
        <v>-8145861.5900000036</v>
      </c>
      <c r="F1826">
        <f>RS_wells_scenario_1_bgw!F1826-RS_wells_baseline_bgw!F1826</f>
        <v>0</v>
      </c>
      <c r="G1826">
        <f>RS_wells_scenario_1_bgw!G1826-RS_wells_baseline_bgw!G1826</f>
        <v>0</v>
      </c>
      <c r="H1826" s="19">
        <f>RS_wells_scenario_1_bgw!H1826-RS_wells_baseline_bgw!H1826</f>
        <v>1387476.0258999988</v>
      </c>
      <c r="I1826">
        <f>RS_wells_scenario_1_bgw!I1826-RS_wells_baseline_bgw!I1826</f>
        <v>113870.42140000127</v>
      </c>
      <c r="J1826">
        <f>RS_wells_scenario_1_bgw!J1826-RS_wells_baseline_bgw!J1826</f>
        <v>1025.1217000000179</v>
      </c>
      <c r="K1826">
        <f>RS_wells_scenario_1_bgw!K1826-RS_wells_baseline_bgw!K1826</f>
        <v>-88715108.149999976</v>
      </c>
      <c r="L1826">
        <f>RS_wells_scenario_1_bgw!L1826-RS_wells_baseline_bgw!L1826</f>
        <v>4797970.9877000004</v>
      </c>
      <c r="M1826">
        <f>RS_wells_scenario_1_bgw!M1826-RS_wells_baseline_bgw!M1826</f>
        <v>0</v>
      </c>
      <c r="N1826">
        <f>RS_wells_scenario_1_bgw!N1826-RS_wells_baseline_bgw!N1826</f>
        <v>4098848.3721000031</v>
      </c>
      <c r="O1826">
        <v>10.145833333333334</v>
      </c>
      <c r="P1826">
        <f t="shared" si="263"/>
        <v>1990</v>
      </c>
      <c r="Q1826" s="2">
        <f t="shared" si="264"/>
        <v>33096.14583333156</v>
      </c>
      <c r="R1826">
        <f t="shared" si="265"/>
        <v>-62.116204953035606</v>
      </c>
      <c r="S1826">
        <f>I1826*$O1826/ref!$B$3</f>
        <v>26.522275415997392</v>
      </c>
      <c r="T1826">
        <f>K1826*$O1826/ref!$B$3</f>
        <v>-20663.193329626756</v>
      </c>
      <c r="U1826">
        <f>L1826*$O1826/ref!$B$3</f>
        <v>1117.5255734474961</v>
      </c>
      <c r="V1826">
        <f>N1826*$O1826/ref!$B$3</f>
        <v>954.68853172477702</v>
      </c>
      <c r="W1826">
        <f t="shared" si="266"/>
        <v>8</v>
      </c>
      <c r="X1826" t="str">
        <f t="shared" si="267"/>
        <v>8 1990</v>
      </c>
      <c r="AB1826" s="1"/>
    </row>
    <row r="1827" spans="1:28" x14ac:dyDescent="0.3">
      <c r="A1827">
        <v>609</v>
      </c>
      <c r="B1827">
        <v>2</v>
      </c>
      <c r="C1827">
        <f>RS_wells_scenario_1_bgw!C1827-RS_wells_baseline_bgw!C1827</f>
        <v>-72887557.592400074</v>
      </c>
      <c r="D1827">
        <f>RS_wells_scenario_1_bgw!D1827-RS_wells_baseline_bgw!D1827</f>
        <v>-154.06689999997616</v>
      </c>
      <c r="E1827">
        <f>RS_wells_scenario_1_bgw!E1827-RS_wells_baseline_bgw!E1827</f>
        <v>-8145861.5900000036</v>
      </c>
      <c r="F1827">
        <f>RS_wells_scenario_1_bgw!F1827-RS_wells_baseline_bgw!F1827</f>
        <v>0</v>
      </c>
      <c r="G1827">
        <f>RS_wells_scenario_1_bgw!G1827-RS_wells_baseline_bgw!G1827</f>
        <v>0</v>
      </c>
      <c r="H1827" s="19">
        <f>RS_wells_scenario_1_bgw!H1827-RS_wells_baseline_bgw!H1827</f>
        <v>1545497.0579000041</v>
      </c>
      <c r="I1827">
        <f>RS_wells_scenario_1_bgw!I1827-RS_wells_baseline_bgw!I1827</f>
        <v>45175.290599999949</v>
      </c>
      <c r="J1827">
        <f>RS_wells_scenario_1_bgw!J1827-RS_wells_baseline_bgw!J1827</f>
        <v>1028.2088999999687</v>
      </c>
      <c r="K1827">
        <f>RS_wells_scenario_1_bgw!K1827-RS_wells_baseline_bgw!K1827</f>
        <v>-88715108.149999976</v>
      </c>
      <c r="L1827">
        <f>RS_wells_scenario_1_bgw!L1827-RS_wells_baseline_bgw!L1827</f>
        <v>4924893.7016000003</v>
      </c>
      <c r="M1827">
        <f>RS_wells_scenario_1_bgw!M1827-RS_wells_baseline_bgw!M1827</f>
        <v>0</v>
      </c>
      <c r="N1827">
        <f>RS_wells_scenario_1_bgw!N1827-RS_wells_baseline_bgw!N1827</f>
        <v>4197028.0799999982</v>
      </c>
      <c r="O1827">
        <v>10.145833333333334</v>
      </c>
      <c r="P1827">
        <f t="shared" si="263"/>
        <v>1990</v>
      </c>
      <c r="Q1827" s="2">
        <f t="shared" si="264"/>
        <v>33106.291666664896</v>
      </c>
      <c r="R1827">
        <f t="shared" si="265"/>
        <v>-60.745269693012467</v>
      </c>
      <c r="S1827">
        <f>I1827*$O1827/ref!$B$3</f>
        <v>10.522060817550493</v>
      </c>
      <c r="T1827">
        <f>K1827*$O1827/ref!$B$3</f>
        <v>-20663.193329626756</v>
      </c>
      <c r="U1827">
        <f>L1827*$O1827/ref!$B$3</f>
        <v>1147.0879403309614</v>
      </c>
      <c r="V1827">
        <f>N1827*$O1827/ref!$B$3</f>
        <v>977.55618445821813</v>
      </c>
      <c r="W1827">
        <f t="shared" si="266"/>
        <v>8</v>
      </c>
      <c r="X1827" t="str">
        <f t="shared" si="267"/>
        <v>8 1990</v>
      </c>
      <c r="AB1827" s="1"/>
    </row>
    <row r="1828" spans="1:28" x14ac:dyDescent="0.3">
      <c r="A1828">
        <v>609</v>
      </c>
      <c r="B1828">
        <v>3</v>
      </c>
      <c r="C1828">
        <f>RS_wells_scenario_1_bgw!C1828-RS_wells_baseline_bgw!C1828</f>
        <v>-72909723.988900065</v>
      </c>
      <c r="D1828">
        <f>RS_wells_scenario_1_bgw!D1828-RS_wells_baseline_bgw!D1828</f>
        <v>-154.33649999997579</v>
      </c>
      <c r="E1828">
        <f>RS_wells_scenario_1_bgw!E1828-RS_wells_baseline_bgw!E1828</f>
        <v>-8145861.5900000036</v>
      </c>
      <c r="F1828">
        <f>RS_wells_scenario_1_bgw!F1828-RS_wells_baseline_bgw!F1828</f>
        <v>0</v>
      </c>
      <c r="G1828">
        <f>RS_wells_scenario_1_bgw!G1828-RS_wells_baseline_bgw!G1828</f>
        <v>0</v>
      </c>
      <c r="H1828" s="19">
        <f>RS_wells_scenario_1_bgw!H1828-RS_wells_baseline_bgw!H1828</f>
        <v>1711888.6092000082</v>
      </c>
      <c r="I1828">
        <f>RS_wells_scenario_1_bgw!I1828-RS_wells_baseline_bgw!I1828</f>
        <v>9911.7720999997109</v>
      </c>
      <c r="J1828">
        <f>RS_wells_scenario_1_bgw!J1828-RS_wells_baseline_bgw!J1828</f>
        <v>1031.274799999781</v>
      </c>
      <c r="K1828">
        <f>RS_wells_scenario_1_bgw!K1828-RS_wells_baseline_bgw!K1828</f>
        <v>-88715108.149999976</v>
      </c>
      <c r="L1828">
        <f>RS_wells_scenario_1_bgw!L1828-RS_wells_baseline_bgw!L1828</f>
        <v>5042825.860499993</v>
      </c>
      <c r="M1828">
        <f>RS_wells_scenario_1_bgw!M1828-RS_wells_baseline_bgw!M1828</f>
        <v>0</v>
      </c>
      <c r="N1828">
        <f>RS_wells_scenario_1_bgw!N1828-RS_wells_baseline_bgw!N1828</f>
        <v>4266749.8083000034</v>
      </c>
      <c r="O1828">
        <v>10.145833333333334</v>
      </c>
      <c r="P1828">
        <f t="shared" si="263"/>
        <v>1990</v>
      </c>
      <c r="Q1828" s="2">
        <f t="shared" si="264"/>
        <v>33116.437499998232</v>
      </c>
      <c r="R1828">
        <f t="shared" si="265"/>
        <v>-58.530611663230133</v>
      </c>
      <c r="S1828">
        <f>I1828*$O1828/ref!$B$3</f>
        <v>2.3086131259086411</v>
      </c>
      <c r="T1828">
        <f>K1828*$O1828/ref!$B$3</f>
        <v>-20663.193329626756</v>
      </c>
      <c r="U1828">
        <f>L1828*$O1828/ref!$B$3</f>
        <v>1174.5562605522539</v>
      </c>
      <c r="V1828">
        <f>N1828*$O1828/ref!$B$3</f>
        <v>993.79551033158373</v>
      </c>
      <c r="W1828">
        <f t="shared" si="266"/>
        <v>8</v>
      </c>
      <c r="X1828" t="str">
        <f t="shared" si="267"/>
        <v>8 1990</v>
      </c>
      <c r="AB1828" s="1"/>
    </row>
    <row r="1829" spans="1:28" x14ac:dyDescent="0.3">
      <c r="A1829">
        <v>610</v>
      </c>
      <c r="B1829">
        <v>1</v>
      </c>
      <c r="C1829">
        <f>RS_wells_scenario_1_bgw!C1829-RS_wells_baseline_bgw!C1829</f>
        <v>-31152293.842999995</v>
      </c>
      <c r="D1829">
        <f>RS_wells_scenario_1_bgw!D1829-RS_wells_baseline_bgw!D1829</f>
        <v>-154.63079999992624</v>
      </c>
      <c r="E1829">
        <f>RS_wells_scenario_1_bgw!E1829-RS_wells_baseline_bgw!E1829</f>
        <v>-3656574.4099999964</v>
      </c>
      <c r="F1829">
        <f>RS_wells_scenario_1_bgw!F1829-RS_wells_baseline_bgw!F1829</f>
        <v>0</v>
      </c>
      <c r="G1829">
        <f>RS_wells_scenario_1_bgw!G1829-RS_wells_baseline_bgw!G1829</f>
        <v>0</v>
      </c>
      <c r="H1829" s="19">
        <f>RS_wells_scenario_1_bgw!H1829-RS_wells_baseline_bgw!H1829</f>
        <v>1454168.1180000007</v>
      </c>
      <c r="I1829">
        <f>RS_wells_scenario_1_bgw!I1829-RS_wells_baseline_bgw!I1829</f>
        <v>-1422193.2748000026</v>
      </c>
      <c r="J1829">
        <f>RS_wells_scenario_1_bgw!J1829-RS_wells_baseline_bgw!J1829</f>
        <v>1034.4484999999404</v>
      </c>
      <c r="K1829">
        <f>RS_wells_scenario_1_bgw!K1829-RS_wells_baseline_bgw!K1829</f>
        <v>-39868886.130000055</v>
      </c>
      <c r="L1829">
        <f>RS_wells_scenario_1_bgw!L1829-RS_wells_baseline_bgw!L1829</f>
        <v>3353745.6752000004</v>
      </c>
      <c r="M1829">
        <f>RS_wells_scenario_1_bgw!M1829-RS_wells_baseline_bgw!M1829</f>
        <v>0</v>
      </c>
      <c r="N1829">
        <f>RS_wells_scenario_1_bgw!N1829-RS_wells_baseline_bgw!N1829</f>
        <v>4595512.6731000021</v>
      </c>
      <c r="O1829">
        <v>10.145833333333334</v>
      </c>
      <c r="P1829">
        <f t="shared" si="263"/>
        <v>1990</v>
      </c>
      <c r="Q1829" s="2">
        <f t="shared" si="264"/>
        <v>33126.583333331568</v>
      </c>
      <c r="R1829">
        <f t="shared" si="265"/>
        <v>-71.966656474226838</v>
      </c>
      <c r="S1829">
        <f>I1829*$O1829/ref!$B$3</f>
        <v>-331.25197277108265</v>
      </c>
      <c r="T1829">
        <f>K1829*$O1829/ref!$B$3</f>
        <v>-9286.1128067177578</v>
      </c>
      <c r="U1829">
        <f>L1829*$O1829/ref!$B$3</f>
        <v>781.14198032522211</v>
      </c>
      <c r="V1829">
        <f>N1829*$O1829/ref!$B$3</f>
        <v>1070.3697351353023</v>
      </c>
      <c r="W1829">
        <f t="shared" si="266"/>
        <v>9</v>
      </c>
      <c r="X1829" t="str">
        <f t="shared" si="267"/>
        <v>9 1990</v>
      </c>
      <c r="AB1829" s="1"/>
    </row>
    <row r="1830" spans="1:28" x14ac:dyDescent="0.3">
      <c r="A1830">
        <v>610</v>
      </c>
      <c r="B1830">
        <v>2</v>
      </c>
      <c r="C1830">
        <f>RS_wells_scenario_1_bgw!C1830-RS_wells_baseline_bgw!C1830</f>
        <v>-29049630.30490005</v>
      </c>
      <c r="D1830">
        <f>RS_wells_scenario_1_bgw!D1830-RS_wells_baseline_bgw!D1830</f>
        <v>-154.937099999981</v>
      </c>
      <c r="E1830">
        <f>RS_wells_scenario_1_bgw!E1830-RS_wells_baseline_bgw!E1830</f>
        <v>-3656574.4099999964</v>
      </c>
      <c r="F1830">
        <f>RS_wells_scenario_1_bgw!F1830-RS_wells_baseline_bgw!F1830</f>
        <v>0</v>
      </c>
      <c r="G1830">
        <f>RS_wells_scenario_1_bgw!G1830-RS_wells_baseline_bgw!G1830</f>
        <v>0</v>
      </c>
      <c r="H1830" s="19">
        <f>RS_wells_scenario_1_bgw!H1830-RS_wells_baseline_bgw!H1830</f>
        <v>1358468.2402999997</v>
      </c>
      <c r="I1830">
        <f>RS_wells_scenario_1_bgw!I1830-RS_wells_baseline_bgw!I1830</f>
        <v>323808.87700000033</v>
      </c>
      <c r="J1830">
        <f>RS_wells_scenario_1_bgw!J1830-RS_wells_baseline_bgw!J1830</f>
        <v>1037.5674999998882</v>
      </c>
      <c r="K1830">
        <f>RS_wells_scenario_1_bgw!K1830-RS_wells_baseline_bgw!K1830</f>
        <v>-39868886.130000055</v>
      </c>
      <c r="L1830">
        <f>RS_wells_scenario_1_bgw!L1830-RS_wells_baseline_bgw!L1830</f>
        <v>3414206.3491000012</v>
      </c>
      <c r="M1830">
        <f>RS_wells_scenario_1_bgw!M1830-RS_wells_baseline_bgw!M1830</f>
        <v>0</v>
      </c>
      <c r="N1830">
        <f>RS_wells_scenario_1_bgw!N1830-RS_wells_baseline_bgw!N1830</f>
        <v>4766042.8441000059</v>
      </c>
      <c r="O1830">
        <v>10.145833333333334</v>
      </c>
      <c r="P1830">
        <f t="shared" si="263"/>
        <v>1990</v>
      </c>
      <c r="Q1830" s="2">
        <f t="shared" si="264"/>
        <v>33136.729166664903</v>
      </c>
      <c r="R1830">
        <f t="shared" si="265"/>
        <v>-78.065855757159369</v>
      </c>
      <c r="S1830">
        <f>I1830*$O1830/ref!$B$3</f>
        <v>75.420360374100937</v>
      </c>
      <c r="T1830">
        <f>K1830*$O1830/ref!$B$3</f>
        <v>-9286.1128067177578</v>
      </c>
      <c r="U1830">
        <f>L1830*$O1830/ref!$B$3</f>
        <v>795.22425582132917</v>
      </c>
      <c r="V1830">
        <f>N1830*$O1830/ref!$B$3</f>
        <v>1110.0889888834861</v>
      </c>
      <c r="W1830">
        <f t="shared" si="266"/>
        <v>9</v>
      </c>
      <c r="X1830" t="str">
        <f t="shared" si="267"/>
        <v>9 1990</v>
      </c>
      <c r="AB1830" s="1"/>
    </row>
    <row r="1831" spans="1:28" x14ac:dyDescent="0.3">
      <c r="A1831">
        <v>610</v>
      </c>
      <c r="B1831">
        <v>3</v>
      </c>
      <c r="C1831">
        <f>RS_wells_scenario_1_bgw!C1831-RS_wells_baseline_bgw!C1831</f>
        <v>-28335287.754299998</v>
      </c>
      <c r="D1831">
        <f>RS_wells_scenario_1_bgw!D1831-RS_wells_baseline_bgw!D1831</f>
        <v>-155.2556999999797</v>
      </c>
      <c r="E1831">
        <f>RS_wells_scenario_1_bgw!E1831-RS_wells_baseline_bgw!E1831</f>
        <v>-3656574.4099999964</v>
      </c>
      <c r="F1831">
        <f>RS_wells_scenario_1_bgw!F1831-RS_wells_baseline_bgw!F1831</f>
        <v>0</v>
      </c>
      <c r="G1831">
        <f>RS_wells_scenario_1_bgw!G1831-RS_wells_baseline_bgw!G1831</f>
        <v>0</v>
      </c>
      <c r="H1831" s="19">
        <f>RS_wells_scenario_1_bgw!H1831-RS_wells_baseline_bgw!H1831</f>
        <v>1346548.7084999979</v>
      </c>
      <c r="I1831">
        <f>RS_wells_scenario_1_bgw!I1831-RS_wells_baseline_bgw!I1831</f>
        <v>851976.1072999984</v>
      </c>
      <c r="J1831">
        <f>RS_wells_scenario_1_bgw!J1831-RS_wells_baseline_bgw!J1831</f>
        <v>1040.6499999994412</v>
      </c>
      <c r="K1831">
        <f>RS_wells_scenario_1_bgw!K1831-RS_wells_baseline_bgw!K1831</f>
        <v>-39868886.130000055</v>
      </c>
      <c r="L1831">
        <f>RS_wells_scenario_1_bgw!L1831-RS_wells_baseline_bgw!L1831</f>
        <v>3463743.7630999982</v>
      </c>
      <c r="M1831">
        <f>RS_wells_scenario_1_bgw!M1831-RS_wells_baseline_bgw!M1831</f>
        <v>0</v>
      </c>
      <c r="N1831">
        <f>RS_wells_scenario_1_bgw!N1831-RS_wells_baseline_bgw!N1831</f>
        <v>4880686.2855000049</v>
      </c>
      <c r="O1831">
        <v>10.145833333333334</v>
      </c>
      <c r="P1831">
        <f t="shared" si="263"/>
        <v>1990</v>
      </c>
      <c r="Q1831" s="2">
        <f t="shared" si="264"/>
        <v>33146.874999998239</v>
      </c>
      <c r="R1831">
        <f t="shared" si="265"/>
        <v>-80.965351134020779</v>
      </c>
      <c r="S1831">
        <f>I1831*$O1831/ref!$B$3</f>
        <v>198.43910901395546</v>
      </c>
      <c r="T1831">
        <f>K1831*$O1831/ref!$B$3</f>
        <v>-9286.1128067177578</v>
      </c>
      <c r="U1831">
        <f>L1831*$O1831/ref!$B$3</f>
        <v>806.7623262117861</v>
      </c>
      <c r="V1831">
        <f>N1831*$O1831/ref!$B$3</f>
        <v>1136.7913132453812</v>
      </c>
      <c r="W1831">
        <f t="shared" si="266"/>
        <v>9</v>
      </c>
      <c r="X1831" t="str">
        <f t="shared" si="267"/>
        <v>9 1990</v>
      </c>
      <c r="AB1831" s="1"/>
    </row>
    <row r="1832" spans="1:28" x14ac:dyDescent="0.3">
      <c r="A1832">
        <v>611</v>
      </c>
      <c r="B1832">
        <v>1</v>
      </c>
      <c r="C1832">
        <f>RS_wells_scenario_1_bgw!C1832-RS_wells_baseline_bgw!C1832</f>
        <v>-11885576.340900004</v>
      </c>
      <c r="D1832">
        <f>RS_wells_scenario_1_bgw!D1832-RS_wells_baseline_bgw!D1832</f>
        <v>-155.57610000006389</v>
      </c>
      <c r="E1832">
        <f>RS_wells_scenario_1_bgw!E1832-RS_wells_baseline_bgw!E1832</f>
        <v>0</v>
      </c>
      <c r="F1832">
        <f>RS_wells_scenario_1_bgw!F1832-RS_wells_baseline_bgw!F1832</f>
        <v>0</v>
      </c>
      <c r="G1832">
        <f>RS_wells_scenario_1_bgw!G1832-RS_wells_baseline_bgw!G1832</f>
        <v>0</v>
      </c>
      <c r="H1832" s="19">
        <f>RS_wells_scenario_1_bgw!H1832-RS_wells_baseline_bgw!H1832</f>
        <v>2277292.5003999993</v>
      </c>
      <c r="I1832">
        <f>RS_wells_scenario_1_bgw!I1832-RS_wells_baseline_bgw!I1832</f>
        <v>-17635836.058100015</v>
      </c>
      <c r="J1832">
        <f>RS_wells_scenario_1_bgw!J1832-RS_wells_baseline_bgw!J1832</f>
        <v>1043.7317000003532</v>
      </c>
      <c r="K1832">
        <f>RS_wells_scenario_1_bgw!K1832-RS_wells_baseline_bgw!K1832</f>
        <v>-83096.099999997765</v>
      </c>
      <c r="L1832">
        <f>RS_wells_scenario_1_bgw!L1832-RS_wells_baseline_bgw!L1832</f>
        <v>3132548.3791000023</v>
      </c>
      <c r="M1832">
        <f>RS_wells_scenario_1_bgw!M1832-RS_wells_baseline_bgw!M1832</f>
        <v>0</v>
      </c>
      <c r="N1832">
        <f>RS_wells_scenario_1_bgw!N1832-RS_wells_baseline_bgw!N1832</f>
        <v>4986303.0036999956</v>
      </c>
      <c r="O1832">
        <v>10.145833333333334</v>
      </c>
      <c r="P1832">
        <f t="shared" si="263"/>
        <v>1990</v>
      </c>
      <c r="Q1832" s="2">
        <f t="shared" si="264"/>
        <v>33157.020833331575</v>
      </c>
      <c r="R1832">
        <f t="shared" si="265"/>
        <v>-62.062096295532562</v>
      </c>
      <c r="S1832">
        <f>I1832*$O1832/ref!$B$3</f>
        <v>-4107.6734008143494</v>
      </c>
      <c r="T1832">
        <f>K1832*$O1832/ref!$B$3</f>
        <v>-19.354434831266698</v>
      </c>
      <c r="U1832">
        <f>L1832*$O1832/ref!$B$3</f>
        <v>729.62152807511723</v>
      </c>
      <c r="V1832">
        <f>N1832*$O1832/ref!$B$3</f>
        <v>1161.3911667823586</v>
      </c>
      <c r="W1832">
        <f t="shared" si="266"/>
        <v>10</v>
      </c>
      <c r="X1832" t="str">
        <f t="shared" si="267"/>
        <v>10 1990</v>
      </c>
      <c r="AB1832" s="1"/>
    </row>
    <row r="1833" spans="1:28" x14ac:dyDescent="0.3">
      <c r="A1833">
        <v>611</v>
      </c>
      <c r="B1833">
        <v>2</v>
      </c>
      <c r="C1833">
        <f>RS_wells_scenario_1_bgw!C1833-RS_wells_baseline_bgw!C1833</f>
        <v>-6366201.0632999837</v>
      </c>
      <c r="D1833">
        <f>RS_wells_scenario_1_bgw!D1833-RS_wells_baseline_bgw!D1833</f>
        <v>-155.70549999992363</v>
      </c>
      <c r="E1833">
        <f>RS_wells_scenario_1_bgw!E1833-RS_wells_baseline_bgw!E1833</f>
        <v>0</v>
      </c>
      <c r="F1833">
        <f>RS_wells_scenario_1_bgw!F1833-RS_wells_baseline_bgw!F1833</f>
        <v>0</v>
      </c>
      <c r="G1833">
        <f>RS_wells_scenario_1_bgw!G1833-RS_wells_baseline_bgw!G1833</f>
        <v>0</v>
      </c>
      <c r="H1833" s="19">
        <f>RS_wells_scenario_1_bgw!H1833-RS_wells_baseline_bgw!H1833</f>
        <v>2301339.0059999973</v>
      </c>
      <c r="I1833">
        <f>RS_wells_scenario_1_bgw!I1833-RS_wells_baseline_bgw!I1833</f>
        <v>-12220833.8794</v>
      </c>
      <c r="J1833">
        <f>RS_wells_scenario_1_bgw!J1833-RS_wells_baseline_bgw!J1833</f>
        <v>1046.9857999999076</v>
      </c>
      <c r="K1833">
        <f>RS_wells_scenario_1_bgw!K1833-RS_wells_baseline_bgw!K1833</f>
        <v>-83096.099999997765</v>
      </c>
      <c r="L1833">
        <f>RS_wells_scenario_1_bgw!L1833-RS_wells_baseline_bgw!L1833</f>
        <v>3163551.1396000013</v>
      </c>
      <c r="M1833">
        <f>RS_wells_scenario_1_bgw!M1833-RS_wells_baseline_bgw!M1833</f>
        <v>0</v>
      </c>
      <c r="N1833">
        <f>RS_wells_scenario_1_bgw!N1833-RS_wells_baseline_bgw!N1833</f>
        <v>5100688.6410000026</v>
      </c>
      <c r="O1833">
        <v>10.145833333333334</v>
      </c>
      <c r="P1833">
        <f t="shared" si="263"/>
        <v>1990</v>
      </c>
      <c r="Q1833" s="2">
        <f t="shared" si="264"/>
        <v>33167.166666664911</v>
      </c>
      <c r="R1833">
        <f t="shared" si="265"/>
        <v>-64.131721305842049</v>
      </c>
      <c r="S1833">
        <f>I1833*$O1833/ref!$B$3</f>
        <v>-2846.4312152145512</v>
      </c>
      <c r="T1833">
        <f>K1833*$O1833/ref!$B$3</f>
        <v>-19.354434831266698</v>
      </c>
      <c r="U1833">
        <f>L1833*$O1833/ref!$B$3</f>
        <v>736.84257584615125</v>
      </c>
      <c r="V1833">
        <f>N1833*$O1833/ref!$B$3</f>
        <v>1188.0334443712702</v>
      </c>
      <c r="W1833">
        <f t="shared" si="266"/>
        <v>10</v>
      </c>
      <c r="X1833" t="str">
        <f t="shared" si="267"/>
        <v>10 1990</v>
      </c>
      <c r="AB1833" s="1"/>
    </row>
    <row r="1834" spans="1:28" x14ac:dyDescent="0.3">
      <c r="A1834">
        <v>611</v>
      </c>
      <c r="B1834">
        <v>3</v>
      </c>
      <c r="C1834">
        <f>RS_wells_scenario_1_bgw!C1834-RS_wells_baseline_bgw!C1834</f>
        <v>-2912377.0379999876</v>
      </c>
      <c r="D1834">
        <f>RS_wells_scenario_1_bgw!D1834-RS_wells_baseline_bgw!D1834</f>
        <v>-156.06830000004265</v>
      </c>
      <c r="E1834">
        <f>RS_wells_scenario_1_bgw!E1834-RS_wells_baseline_bgw!E1834</f>
        <v>0</v>
      </c>
      <c r="F1834">
        <f>RS_wells_scenario_1_bgw!F1834-RS_wells_baseline_bgw!F1834</f>
        <v>0</v>
      </c>
      <c r="G1834">
        <f>RS_wells_scenario_1_bgw!G1834-RS_wells_baseline_bgw!G1834</f>
        <v>0</v>
      </c>
      <c r="H1834" s="19">
        <f>RS_wells_scenario_1_bgw!H1834-RS_wells_baseline_bgw!H1834</f>
        <v>2277464.4592000023</v>
      </c>
      <c r="I1834">
        <f>RS_wells_scenario_1_bgw!I1834-RS_wells_baseline_bgw!I1834</f>
        <v>-8829124.9563000053</v>
      </c>
      <c r="J1834">
        <f>RS_wells_scenario_1_bgw!J1834-RS_wells_baseline_bgw!J1834</f>
        <v>1049.9977000001818</v>
      </c>
      <c r="K1834">
        <f>RS_wells_scenario_1_bgw!K1834-RS_wells_baseline_bgw!K1834</f>
        <v>-83096.099999997765</v>
      </c>
      <c r="L1834">
        <f>RS_wells_scenario_1_bgw!L1834-RS_wells_baseline_bgw!L1834</f>
        <v>3183487.2691999972</v>
      </c>
      <c r="M1834">
        <f>RS_wells_scenario_1_bgw!M1834-RS_wells_baseline_bgw!M1834</f>
        <v>0</v>
      </c>
      <c r="N1834">
        <f>RS_wells_scenario_1_bgw!N1834-RS_wells_baseline_bgw!N1834</f>
        <v>5105029.2991999984</v>
      </c>
      <c r="O1834">
        <v>10.145833333333334</v>
      </c>
      <c r="P1834">
        <f t="shared" si="263"/>
        <v>1990</v>
      </c>
      <c r="Q1834" s="2">
        <f t="shared" si="264"/>
        <v>33177.312499998246</v>
      </c>
      <c r="R1834">
        <f t="shared" si="265"/>
        <v>-64.778117754868177</v>
      </c>
      <c r="S1834">
        <f>I1834*$O1834/ref!$B$3</f>
        <v>-2056.4469762578929</v>
      </c>
      <c r="T1834">
        <f>K1834*$O1834/ref!$B$3</f>
        <v>-19.354434831266698</v>
      </c>
      <c r="U1834">
        <f>L1834*$O1834/ref!$B$3</f>
        <v>741.48602507097428</v>
      </c>
      <c r="V1834">
        <f>N1834*$O1834/ref!$B$3</f>
        <v>1189.044454349556</v>
      </c>
      <c r="W1834">
        <f t="shared" si="266"/>
        <v>10</v>
      </c>
      <c r="X1834" t="str">
        <f t="shared" si="267"/>
        <v>10 1990</v>
      </c>
      <c r="AB1834" s="1"/>
    </row>
    <row r="1835" spans="1:28" x14ac:dyDescent="0.3">
      <c r="A1835">
        <v>612</v>
      </c>
      <c r="B1835">
        <v>1</v>
      </c>
      <c r="C1835">
        <f>RS_wells_scenario_1_bgw!C1835-RS_wells_baseline_bgw!C1835</f>
        <v>-701549.93940001726</v>
      </c>
      <c r="D1835">
        <f>RS_wells_scenario_1_bgw!D1835-RS_wells_baseline_bgw!D1835</f>
        <v>-156.45459999993909</v>
      </c>
      <c r="E1835">
        <f>RS_wells_scenario_1_bgw!E1835-RS_wells_baseline_bgw!E1835</f>
        <v>0</v>
      </c>
      <c r="F1835">
        <f>RS_wells_scenario_1_bgw!F1835-RS_wells_baseline_bgw!F1835</f>
        <v>0</v>
      </c>
      <c r="G1835">
        <f>RS_wells_scenario_1_bgw!G1835-RS_wells_baseline_bgw!G1835</f>
        <v>0</v>
      </c>
      <c r="H1835" s="19">
        <f>RS_wells_scenario_1_bgw!H1835-RS_wells_baseline_bgw!H1835</f>
        <v>1268645.005400002</v>
      </c>
      <c r="I1835">
        <f>RS_wells_scenario_1_bgw!I1835-RS_wells_baseline_bgw!I1835</f>
        <v>-5586342.3555999994</v>
      </c>
      <c r="J1835">
        <f>RS_wells_scenario_1_bgw!J1835-RS_wells_baseline_bgw!J1835</f>
        <v>1053.1409999998286</v>
      </c>
      <c r="K1835">
        <f>RS_wells_scenario_1_bgw!K1835-RS_wells_baseline_bgw!K1835</f>
        <v>-83096.099999997765</v>
      </c>
      <c r="L1835">
        <f>RS_wells_scenario_1_bgw!L1835-RS_wells_baseline_bgw!L1835</f>
        <v>751331.84420000017</v>
      </c>
      <c r="M1835">
        <f>RS_wells_scenario_1_bgw!M1835-RS_wells_baseline_bgw!M1835</f>
        <v>0</v>
      </c>
      <c r="N1835">
        <f>RS_wells_scenario_1_bgw!N1835-RS_wells_baseline_bgw!N1835</f>
        <v>5520149.9968999997</v>
      </c>
      <c r="O1835">
        <v>10.145833333333334</v>
      </c>
      <c r="P1835">
        <f t="shared" si="263"/>
        <v>1990</v>
      </c>
      <c r="Q1835" s="2">
        <f t="shared" si="264"/>
        <v>33187.458333331582</v>
      </c>
      <c r="R1835">
        <f t="shared" si="265"/>
        <v>-97.39988525773191</v>
      </c>
      <c r="S1835">
        <f>I1835*$O1835/ref!$B$3</f>
        <v>-1301.1501029122664</v>
      </c>
      <c r="T1835">
        <f>K1835*$O1835/ref!$B$3</f>
        <v>-19.354434831266698</v>
      </c>
      <c r="U1835">
        <f>L1835*$O1835/ref!$B$3</f>
        <v>174.99742124148688</v>
      </c>
      <c r="V1835">
        <f>N1835*$O1835/ref!$B$3</f>
        <v>1285.7328246911827</v>
      </c>
      <c r="W1835">
        <f t="shared" si="266"/>
        <v>11</v>
      </c>
      <c r="X1835" t="str">
        <f t="shared" si="267"/>
        <v>11 1990</v>
      </c>
      <c r="AB1835" s="1"/>
    </row>
    <row r="1836" spans="1:28" x14ac:dyDescent="0.3">
      <c r="A1836">
        <v>612</v>
      </c>
      <c r="B1836">
        <v>2</v>
      </c>
      <c r="C1836">
        <f>RS_wells_scenario_1_bgw!C1836-RS_wells_baseline_bgw!C1836</f>
        <v>553107.65579999983</v>
      </c>
      <c r="D1836">
        <f>RS_wells_scenario_1_bgw!D1836-RS_wells_baseline_bgw!D1836</f>
        <v>-156.8068000000203</v>
      </c>
      <c r="E1836">
        <f>RS_wells_scenario_1_bgw!E1836-RS_wells_baseline_bgw!E1836</f>
        <v>0</v>
      </c>
      <c r="F1836">
        <f>RS_wells_scenario_1_bgw!F1836-RS_wells_baseline_bgw!F1836</f>
        <v>0</v>
      </c>
      <c r="G1836">
        <f>RS_wells_scenario_1_bgw!G1836-RS_wells_baseline_bgw!G1836</f>
        <v>0</v>
      </c>
      <c r="H1836" s="19">
        <f>RS_wells_scenario_1_bgw!H1836-RS_wells_baseline_bgw!H1836</f>
        <v>1093902.250500001</v>
      </c>
      <c r="I1836">
        <f>RS_wells_scenario_1_bgw!I1836-RS_wells_baseline_bgw!I1836</f>
        <v>-4611567.3518999964</v>
      </c>
      <c r="J1836">
        <f>RS_wells_scenario_1_bgw!J1836-RS_wells_baseline_bgw!J1836</f>
        <v>1056.2961999997497</v>
      </c>
      <c r="K1836">
        <f>RS_wells_scenario_1_bgw!K1836-RS_wells_baseline_bgw!K1836</f>
        <v>-83096.099999997765</v>
      </c>
      <c r="L1836">
        <f>RS_wells_scenario_1_bgw!L1836-RS_wells_baseline_bgw!L1836</f>
        <v>762158.51259999909</v>
      </c>
      <c r="M1836">
        <f>RS_wells_scenario_1_bgw!M1836-RS_wells_baseline_bgw!M1836</f>
        <v>0</v>
      </c>
      <c r="N1836">
        <f>RS_wells_scenario_1_bgw!N1836-RS_wells_baseline_bgw!N1836</f>
        <v>5680903.4694000036</v>
      </c>
      <c r="O1836">
        <v>10.145833333333334</v>
      </c>
      <c r="P1836">
        <f t="shared" si="263"/>
        <v>1990</v>
      </c>
      <c r="Q1836" s="2">
        <f t="shared" si="264"/>
        <v>33197.604166664918</v>
      </c>
      <c r="R1836">
        <f t="shared" si="265"/>
        <v>-105.08593857731965</v>
      </c>
      <c r="S1836">
        <f>I1836*$O1836/ref!$B$3</f>
        <v>-1074.1091312630558</v>
      </c>
      <c r="T1836">
        <f>K1836*$O1836/ref!$B$3</f>
        <v>-19.354434831266698</v>
      </c>
      <c r="U1836">
        <f>L1836*$O1836/ref!$B$3</f>
        <v>177.51912861388485</v>
      </c>
      <c r="V1836">
        <f>N1836*$O1836/ref!$B$3</f>
        <v>1323.174926154443</v>
      </c>
      <c r="W1836">
        <f t="shared" si="266"/>
        <v>11</v>
      </c>
      <c r="X1836" t="str">
        <f t="shared" si="267"/>
        <v>11 1990</v>
      </c>
      <c r="AB1836" s="1"/>
    </row>
    <row r="1837" spans="1:28" x14ac:dyDescent="0.3">
      <c r="A1837">
        <v>612</v>
      </c>
      <c r="B1837">
        <v>3</v>
      </c>
      <c r="C1837">
        <f>RS_wells_scenario_1_bgw!C1837-RS_wells_baseline_bgw!C1837</f>
        <v>1433893.4491999894</v>
      </c>
      <c r="D1837">
        <f>RS_wells_scenario_1_bgw!D1837-RS_wells_baseline_bgw!D1837</f>
        <v>-157.20800000010058</v>
      </c>
      <c r="E1837">
        <f>RS_wells_scenario_1_bgw!E1837-RS_wells_baseline_bgw!E1837</f>
        <v>0</v>
      </c>
      <c r="F1837">
        <f>RS_wells_scenario_1_bgw!F1837-RS_wells_baseline_bgw!F1837</f>
        <v>0</v>
      </c>
      <c r="G1837">
        <f>RS_wells_scenario_1_bgw!G1837-RS_wells_baseline_bgw!G1837</f>
        <v>0</v>
      </c>
      <c r="H1837" s="19">
        <f>RS_wells_scenario_1_bgw!H1837-RS_wells_baseline_bgw!H1837</f>
        <v>450368.66530000418</v>
      </c>
      <c r="I1837">
        <f>RS_wells_scenario_1_bgw!I1837-RS_wells_baseline_bgw!I1837</f>
        <v>-3986648.2877000123</v>
      </c>
      <c r="J1837">
        <f>RS_wells_scenario_1_bgw!J1837-RS_wells_baseline_bgw!J1837</f>
        <v>1059.3914999999106</v>
      </c>
      <c r="K1837">
        <f>RS_wells_scenario_1_bgw!K1837-RS_wells_baseline_bgw!K1837</f>
        <v>-83096.099999997765</v>
      </c>
      <c r="L1837">
        <f>RS_wells_scenario_1_bgw!L1837-RS_wells_baseline_bgw!L1837</f>
        <v>770160.57909999974</v>
      </c>
      <c r="M1837">
        <f>RS_wells_scenario_1_bgw!M1837-RS_wells_baseline_bgw!M1837</f>
        <v>0</v>
      </c>
      <c r="N1837">
        <f>RS_wells_scenario_1_bgw!N1837-RS_wells_baseline_bgw!N1837</f>
        <v>5751697.2852999941</v>
      </c>
      <c r="O1837">
        <v>10.145833333333334</v>
      </c>
      <c r="P1837">
        <f t="shared" si="263"/>
        <v>1990</v>
      </c>
      <c r="Q1837" s="2">
        <f t="shared" si="264"/>
        <v>33207.749999998254</v>
      </c>
      <c r="R1837">
        <f t="shared" si="265"/>
        <v>-121.4508274914087</v>
      </c>
      <c r="S1837">
        <f>I1837*$O1837/ref!$B$3</f>
        <v>-928.5553049959376</v>
      </c>
      <c r="T1837">
        <f>K1837*$O1837/ref!$B$3</f>
        <v>-19.354434831266698</v>
      </c>
      <c r="U1837">
        <f>L1837*$O1837/ref!$B$3</f>
        <v>179.38294020780717</v>
      </c>
      <c r="V1837">
        <f>N1837*$O1837/ref!$B$3</f>
        <v>1339.6639586877761</v>
      </c>
      <c r="W1837">
        <f t="shared" si="266"/>
        <v>11</v>
      </c>
      <c r="X1837" t="str">
        <f t="shared" si="267"/>
        <v>11 1990</v>
      </c>
      <c r="AB1837" s="1"/>
    </row>
    <row r="1838" spans="1:28" x14ac:dyDescent="0.3">
      <c r="A1838">
        <v>613</v>
      </c>
      <c r="B1838">
        <v>1</v>
      </c>
      <c r="C1838">
        <f>RS_wells_scenario_1_bgw!C1838-RS_wells_baseline_bgw!C1838</f>
        <v>1909798.224300012</v>
      </c>
      <c r="D1838">
        <f>RS_wells_scenario_1_bgw!D1838-RS_wells_baseline_bgw!D1838</f>
        <v>-157.61489999992773</v>
      </c>
      <c r="E1838">
        <f>RS_wells_scenario_1_bgw!E1838-RS_wells_baseline_bgw!E1838</f>
        <v>0</v>
      </c>
      <c r="F1838">
        <f>RS_wells_scenario_1_bgw!F1838-RS_wells_baseline_bgw!F1838</f>
        <v>0</v>
      </c>
      <c r="G1838">
        <f>RS_wells_scenario_1_bgw!G1838-RS_wells_baseline_bgw!G1838</f>
        <v>0</v>
      </c>
      <c r="H1838" s="19">
        <f>RS_wells_scenario_1_bgw!H1838-RS_wells_baseline_bgw!H1838</f>
        <v>1338704.7751000002</v>
      </c>
      <c r="I1838">
        <f>RS_wells_scenario_1_bgw!I1838-RS_wells_baseline_bgw!I1838</f>
        <v>-3201739.5776000023</v>
      </c>
      <c r="J1838">
        <f>RS_wells_scenario_1_bgw!J1838-RS_wells_baseline_bgw!J1838</f>
        <v>1062.5087000001222</v>
      </c>
      <c r="K1838">
        <f>RS_wells_scenario_1_bgw!K1838-RS_wells_baseline_bgw!K1838</f>
        <v>-83096.099999997765</v>
      </c>
      <c r="L1838">
        <f>RS_wells_scenario_1_bgw!L1838-RS_wells_baseline_bgw!L1838</f>
        <v>690017.2826000005</v>
      </c>
      <c r="M1838">
        <f>RS_wells_scenario_1_bgw!M1838-RS_wells_baseline_bgw!M1838</f>
        <v>0</v>
      </c>
      <c r="N1838">
        <f>RS_wells_scenario_1_bgw!N1838-RS_wells_baseline_bgw!N1838</f>
        <v>5814106.2204999998</v>
      </c>
      <c r="O1838">
        <v>10.145833333333334</v>
      </c>
      <c r="P1838">
        <f t="shared" si="263"/>
        <v>1990</v>
      </c>
      <c r="Q1838" s="2">
        <f t="shared" si="264"/>
        <v>33217.89583333159</v>
      </c>
      <c r="R1838">
        <f t="shared" si="265"/>
        <v>-102.52924273539519</v>
      </c>
      <c r="S1838">
        <f>I1838*$O1838/ref!$B$3</f>
        <v>-745.73728491888642</v>
      </c>
      <c r="T1838">
        <f>K1838*$O1838/ref!$B$3</f>
        <v>-19.354434831266698</v>
      </c>
      <c r="U1838">
        <f>L1838*$O1838/ref!$B$3</f>
        <v>160.71626139529781</v>
      </c>
      <c r="V1838">
        <f>N1838*$O1838/ref!$B$3</f>
        <v>1354.2000159662439</v>
      </c>
      <c r="W1838">
        <f t="shared" si="266"/>
        <v>12</v>
      </c>
      <c r="X1838" t="str">
        <f t="shared" si="267"/>
        <v>12 1990</v>
      </c>
      <c r="AB1838" s="1"/>
    </row>
    <row r="1839" spans="1:28" x14ac:dyDescent="0.3">
      <c r="A1839">
        <v>613</v>
      </c>
      <c r="B1839">
        <v>2</v>
      </c>
      <c r="C1839">
        <f>RS_wells_scenario_1_bgw!C1839-RS_wells_baseline_bgw!C1839</f>
        <v>2281953.016900003</v>
      </c>
      <c r="D1839">
        <f>RS_wells_scenario_1_bgw!D1839-RS_wells_baseline_bgw!D1839</f>
        <v>-158.02969999995548</v>
      </c>
      <c r="E1839">
        <f>RS_wells_scenario_1_bgw!E1839-RS_wells_baseline_bgw!E1839</f>
        <v>0</v>
      </c>
      <c r="F1839">
        <f>RS_wells_scenario_1_bgw!F1839-RS_wells_baseline_bgw!F1839</f>
        <v>0</v>
      </c>
      <c r="G1839">
        <f>RS_wells_scenario_1_bgw!G1839-RS_wells_baseline_bgw!G1839</f>
        <v>0</v>
      </c>
      <c r="H1839" s="19">
        <f>RS_wells_scenario_1_bgw!H1839-RS_wells_baseline_bgw!H1839</f>
        <v>1271430.6794999987</v>
      </c>
      <c r="I1839">
        <f>RS_wells_scenario_1_bgw!I1839-RS_wells_baseline_bgw!I1839</f>
        <v>-2828485.9808000028</v>
      </c>
      <c r="J1839">
        <f>RS_wells_scenario_1_bgw!J1839-RS_wells_baseline_bgw!J1839</f>
        <v>1065.6348999999464</v>
      </c>
      <c r="K1839">
        <f>RS_wells_scenario_1_bgw!K1839-RS_wells_baseline_bgw!K1839</f>
        <v>-83096.099999997765</v>
      </c>
      <c r="L1839">
        <f>RS_wells_scenario_1_bgw!L1839-RS_wells_baseline_bgw!L1839</f>
        <v>690154.14750000089</v>
      </c>
      <c r="M1839">
        <f>RS_wells_scenario_1_bgw!M1839-RS_wells_baseline_bgw!M1839</f>
        <v>0</v>
      </c>
      <c r="N1839">
        <f>RS_wells_scenario_1_bgw!N1839-RS_wells_baseline_bgw!N1839</f>
        <v>5823798.2199000046</v>
      </c>
      <c r="O1839">
        <v>10.145833333333334</v>
      </c>
      <c r="P1839">
        <f t="shared" si="263"/>
        <v>1990</v>
      </c>
      <c r="Q1839" s="2">
        <f t="shared" si="264"/>
        <v>33228.041666664925</v>
      </c>
      <c r="R1839">
        <f t="shared" si="265"/>
        <v>-104.29249806185581</v>
      </c>
      <c r="S1839">
        <f>I1839*$O1839/ref!$B$3</f>
        <v>-658.80044414294525</v>
      </c>
      <c r="T1839">
        <f>K1839*$O1839/ref!$B$3</f>
        <v>-19.354434831266698</v>
      </c>
      <c r="U1839">
        <f>L1839*$O1839/ref!$B$3</f>
        <v>160.74813945922313</v>
      </c>
      <c r="V1839">
        <f>N1839*$O1839/ref!$B$3</f>
        <v>1356.4574404515336</v>
      </c>
      <c r="W1839">
        <f t="shared" si="266"/>
        <v>12</v>
      </c>
      <c r="X1839" t="str">
        <f t="shared" si="267"/>
        <v>12 1990</v>
      </c>
      <c r="AB1839" s="1"/>
    </row>
    <row r="1840" spans="1:28" x14ac:dyDescent="0.3">
      <c r="A1840">
        <v>613</v>
      </c>
      <c r="B1840">
        <v>3</v>
      </c>
      <c r="C1840">
        <f>RS_wells_scenario_1_bgw!C1840-RS_wells_baseline_bgw!C1840</f>
        <v>2593375.0130999982</v>
      </c>
      <c r="D1840">
        <f>RS_wells_scenario_1_bgw!D1840-RS_wells_baseline_bgw!D1840</f>
        <v>-158.44940000004135</v>
      </c>
      <c r="E1840">
        <f>RS_wells_scenario_1_bgw!E1840-RS_wells_baseline_bgw!E1840</f>
        <v>0</v>
      </c>
      <c r="F1840">
        <f>RS_wells_scenario_1_bgw!F1840-RS_wells_baseline_bgw!F1840</f>
        <v>0</v>
      </c>
      <c r="G1840">
        <f>RS_wells_scenario_1_bgw!G1840-RS_wells_baseline_bgw!G1840</f>
        <v>0</v>
      </c>
      <c r="H1840" s="19">
        <f>RS_wells_scenario_1_bgw!H1840-RS_wells_baseline_bgw!H1840</f>
        <v>1151115.3848999999</v>
      </c>
      <c r="I1840">
        <f>RS_wells_scenario_1_bgw!I1840-RS_wells_baseline_bgw!I1840</f>
        <v>-2474042.186499998</v>
      </c>
      <c r="J1840">
        <f>RS_wells_scenario_1_bgw!J1840-RS_wells_baseline_bgw!J1840</f>
        <v>1068.788200000301</v>
      </c>
      <c r="K1840">
        <f>RS_wells_scenario_1_bgw!K1840-RS_wells_baseline_bgw!K1840</f>
        <v>-83096.099999997765</v>
      </c>
      <c r="L1840">
        <f>RS_wells_scenario_1_bgw!L1840-RS_wells_baseline_bgw!L1840</f>
        <v>690946.39760000072</v>
      </c>
      <c r="M1840">
        <f>RS_wells_scenario_1_bgw!M1840-RS_wells_baseline_bgw!M1840</f>
        <v>0</v>
      </c>
      <c r="N1840">
        <f>RS_wells_scenario_1_bgw!N1840-RS_wells_baseline_bgw!N1840</f>
        <v>5755568.5942000002</v>
      </c>
      <c r="O1840">
        <v>10.145833333333334</v>
      </c>
      <c r="P1840">
        <f t="shared" si="263"/>
        <v>1990</v>
      </c>
      <c r="Q1840" s="2">
        <f t="shared" si="264"/>
        <v>33238.187499998261</v>
      </c>
      <c r="R1840">
        <f t="shared" si="265"/>
        <v>-105.48575508132876</v>
      </c>
      <c r="S1840">
        <f>I1840*$O1840/ref!$B$3</f>
        <v>-576.2447126690671</v>
      </c>
      <c r="T1840">
        <f>K1840*$O1840/ref!$B$3</f>
        <v>-19.354434831266698</v>
      </c>
      <c r="U1840">
        <f>L1840*$O1840/ref!$B$3</f>
        <v>160.93266740855543</v>
      </c>
      <c r="V1840">
        <f>N1840*$O1840/ref!$B$3</f>
        <v>1340.5656495711855</v>
      </c>
      <c r="W1840">
        <f t="shared" si="266"/>
        <v>12</v>
      </c>
      <c r="X1840" t="str">
        <f t="shared" si="267"/>
        <v>12 1990</v>
      </c>
      <c r="AB1840" s="1"/>
    </row>
    <row r="1841" spans="1:28" x14ac:dyDescent="0.3">
      <c r="A1841">
        <v>614</v>
      </c>
      <c r="B1841">
        <v>1</v>
      </c>
      <c r="C1841">
        <f>RS_wells_scenario_1_bgw!C1841-RS_wells_baseline_bgw!C1841</f>
        <v>3227656.7345000058</v>
      </c>
      <c r="D1841">
        <f>RS_wells_scenario_1_bgw!D1841-RS_wells_baseline_bgw!D1841</f>
        <v>-158.87789999996312</v>
      </c>
      <c r="E1841">
        <f>RS_wells_scenario_1_bgw!E1841-RS_wells_baseline_bgw!E1841</f>
        <v>0</v>
      </c>
      <c r="F1841">
        <f>RS_wells_scenario_1_bgw!F1841-RS_wells_baseline_bgw!F1841</f>
        <v>0</v>
      </c>
      <c r="G1841">
        <f>RS_wells_scenario_1_bgw!G1841-RS_wells_baseline_bgw!G1841</f>
        <v>0</v>
      </c>
      <c r="H1841" s="19">
        <f>RS_wells_scenario_1_bgw!H1841-RS_wells_baseline_bgw!H1841</f>
        <v>1263975.7390000001</v>
      </c>
      <c r="I1841">
        <f>RS_wells_scenario_1_bgw!I1841-RS_wells_baseline_bgw!I1841</f>
        <v>-1856902.7395000011</v>
      </c>
      <c r="J1841">
        <f>RS_wells_scenario_1_bgw!J1841-RS_wells_baseline_bgw!J1841</f>
        <v>1071.9780000001192</v>
      </c>
      <c r="K1841">
        <f>RS_wells_scenario_1_bgw!K1841-RS_wells_baseline_bgw!K1841</f>
        <v>-102826.11000000313</v>
      </c>
      <c r="L1841">
        <f>RS_wells_scenario_1_bgw!L1841-RS_wells_baseline_bgw!L1841</f>
        <v>853507.32950000092</v>
      </c>
      <c r="M1841">
        <f>RS_wells_scenario_1_bgw!M1841-RS_wells_baseline_bgw!M1841</f>
        <v>0</v>
      </c>
      <c r="N1841">
        <f>RS_wells_scenario_1_bgw!N1841-RS_wells_baseline_bgw!N1841</f>
        <v>5791039.3430999964</v>
      </c>
      <c r="O1841">
        <v>10.145833333333334</v>
      </c>
      <c r="P1841">
        <f t="shared" si="263"/>
        <v>1991</v>
      </c>
      <c r="Q1841" s="2">
        <f t="shared" si="264"/>
        <v>33248.333333331597</v>
      </c>
      <c r="R1841">
        <f t="shared" si="265"/>
        <v>-103.712797344788</v>
      </c>
      <c r="S1841">
        <f>I1841*$O1841/ref!$B$3</f>
        <v>-432.50288593152192</v>
      </c>
      <c r="T1841">
        <f>K1841*$O1841/ref!$B$3</f>
        <v>-23.94987544478953</v>
      </c>
      <c r="U1841">
        <f>L1841*$O1841/ref!$B$3</f>
        <v>198.79575559883901</v>
      </c>
      <c r="V1841">
        <f>N1841*$O1841/ref!$B$3</f>
        <v>1348.8273645975371</v>
      </c>
      <c r="W1841">
        <f t="shared" si="266"/>
        <v>1</v>
      </c>
      <c r="X1841" t="str">
        <f t="shared" si="267"/>
        <v>1 1991</v>
      </c>
      <c r="AB1841" s="1"/>
    </row>
    <row r="1842" spans="1:28" x14ac:dyDescent="0.3">
      <c r="A1842">
        <v>614</v>
      </c>
      <c r="B1842">
        <v>2</v>
      </c>
      <c r="C1842">
        <f>RS_wells_scenario_1_bgw!C1842-RS_wells_baseline_bgw!C1842</f>
        <v>3436177.8246999979</v>
      </c>
      <c r="D1842">
        <f>RS_wells_scenario_1_bgw!D1842-RS_wells_baseline_bgw!D1842</f>
        <v>-159.31640000001062</v>
      </c>
      <c r="E1842">
        <f>RS_wells_scenario_1_bgw!E1842-RS_wells_baseline_bgw!E1842</f>
        <v>0</v>
      </c>
      <c r="F1842">
        <f>RS_wells_scenario_1_bgw!F1842-RS_wells_baseline_bgw!F1842</f>
        <v>0</v>
      </c>
      <c r="G1842">
        <f>RS_wells_scenario_1_bgw!G1842-RS_wells_baseline_bgw!G1842</f>
        <v>0</v>
      </c>
      <c r="H1842" s="19">
        <f>RS_wells_scenario_1_bgw!H1842-RS_wells_baseline_bgw!H1842</f>
        <v>1277686.0744000003</v>
      </c>
      <c r="I1842">
        <f>RS_wells_scenario_1_bgw!I1842-RS_wells_baseline_bgw!I1842</f>
        <v>-1817296.5625</v>
      </c>
      <c r="J1842">
        <f>RS_wells_scenario_1_bgw!J1842-RS_wells_baseline_bgw!J1842</f>
        <v>1075.2172999996692</v>
      </c>
      <c r="K1842">
        <f>RS_wells_scenario_1_bgw!K1842-RS_wells_baseline_bgw!K1842</f>
        <v>-102826.11000000313</v>
      </c>
      <c r="L1842">
        <f>RS_wells_scenario_1_bgw!L1842-RS_wells_baseline_bgw!L1842</f>
        <v>855212.52289999835</v>
      </c>
      <c r="M1842">
        <f>RS_wells_scenario_1_bgw!M1842-RS_wells_baseline_bgw!M1842</f>
        <v>0</v>
      </c>
      <c r="N1842">
        <f>RS_wells_scenario_1_bgw!N1842-RS_wells_baseline_bgw!N1842</f>
        <v>5790334.4897000045</v>
      </c>
      <c r="O1842">
        <v>10.145833333333334</v>
      </c>
      <c r="P1842">
        <f t="shared" si="263"/>
        <v>1991</v>
      </c>
      <c r="Q1842" s="2">
        <f t="shared" si="264"/>
        <v>33258.479166664933</v>
      </c>
      <c r="R1842">
        <f t="shared" si="265"/>
        <v>-103.38255246964499</v>
      </c>
      <c r="S1842">
        <f>I1842*$O1842/ref!$B$3</f>
        <v>-423.27796235915025</v>
      </c>
      <c r="T1842">
        <f>K1842*$O1842/ref!$B$3</f>
        <v>-23.94987544478953</v>
      </c>
      <c r="U1842">
        <f>L1842*$O1842/ref!$B$3</f>
        <v>199.19292290915749</v>
      </c>
      <c r="V1842">
        <f>N1842*$O1842/ref!$B$3</f>
        <v>1348.6631927628091</v>
      </c>
      <c r="W1842">
        <f t="shared" si="266"/>
        <v>1</v>
      </c>
      <c r="X1842" t="str">
        <f t="shared" si="267"/>
        <v>1 1991</v>
      </c>
      <c r="AB1842" s="1"/>
    </row>
    <row r="1843" spans="1:28" x14ac:dyDescent="0.3">
      <c r="A1843">
        <v>614</v>
      </c>
      <c r="B1843">
        <v>3</v>
      </c>
      <c r="C1843">
        <f>RS_wells_scenario_1_bgw!C1843-RS_wells_baseline_bgw!C1843</f>
        <v>3688762.0654999912</v>
      </c>
      <c r="D1843">
        <f>RS_wells_scenario_1_bgw!D1843-RS_wells_baseline_bgw!D1843</f>
        <v>-159.76679999998305</v>
      </c>
      <c r="E1843">
        <f>RS_wells_scenario_1_bgw!E1843-RS_wells_baseline_bgw!E1843</f>
        <v>0</v>
      </c>
      <c r="F1843">
        <f>RS_wells_scenario_1_bgw!F1843-RS_wells_baseline_bgw!F1843</f>
        <v>0</v>
      </c>
      <c r="G1843">
        <f>RS_wells_scenario_1_bgw!G1843-RS_wells_baseline_bgw!G1843</f>
        <v>0</v>
      </c>
      <c r="H1843" s="19">
        <f>RS_wells_scenario_1_bgw!H1843-RS_wells_baseline_bgw!H1843</f>
        <v>1191911.7056000009</v>
      </c>
      <c r="I1843">
        <f>RS_wells_scenario_1_bgw!I1843-RS_wells_baseline_bgw!I1843</f>
        <v>-1478675.3354999945</v>
      </c>
      <c r="J1843">
        <f>RS_wells_scenario_1_bgw!J1843-RS_wells_baseline_bgw!J1843</f>
        <v>1078.5162000004202</v>
      </c>
      <c r="K1843">
        <f>RS_wells_scenario_1_bgw!K1843-RS_wells_baseline_bgw!K1843</f>
        <v>-102826.11000000313</v>
      </c>
      <c r="L1843">
        <f>RS_wells_scenario_1_bgw!L1843-RS_wells_baseline_bgw!L1843</f>
        <v>857279.86910000071</v>
      </c>
      <c r="M1843">
        <f>RS_wells_scenario_1_bgw!M1843-RS_wells_baseline_bgw!M1843</f>
        <v>0</v>
      </c>
      <c r="N1843">
        <f>RS_wells_scenario_1_bgw!N1843-RS_wells_baseline_bgw!N1843</f>
        <v>5691537.3158999979</v>
      </c>
      <c r="O1843">
        <v>10.145833333333334</v>
      </c>
      <c r="P1843">
        <f t="shared" si="263"/>
        <v>1991</v>
      </c>
      <c r="Q1843" s="2">
        <f t="shared" si="264"/>
        <v>33268.624999998268</v>
      </c>
      <c r="R1843">
        <f t="shared" si="265"/>
        <v>-103.08420642153487</v>
      </c>
      <c r="S1843">
        <f>I1843*$O1843/ref!$B$3</f>
        <v>-344.40756446496084</v>
      </c>
      <c r="T1843">
        <f>K1843*$O1843/ref!$B$3</f>
        <v>-23.94987544478953</v>
      </c>
      <c r="U1843">
        <f>L1843*$O1843/ref!$B$3</f>
        <v>199.67444150391239</v>
      </c>
      <c r="V1843">
        <f>N1843*$O1843/ref!$B$3</f>
        <v>1325.651722166408</v>
      </c>
      <c r="W1843">
        <f t="shared" si="266"/>
        <v>1</v>
      </c>
      <c r="X1843" t="str">
        <f t="shared" si="267"/>
        <v>1 1991</v>
      </c>
      <c r="AB1843" s="1"/>
    </row>
    <row r="1844" spans="1:28" x14ac:dyDescent="0.3">
      <c r="A1844">
        <v>615</v>
      </c>
      <c r="B1844">
        <v>1</v>
      </c>
      <c r="C1844">
        <f>RS_wells_scenario_1_bgw!C1844-RS_wells_baseline_bgw!C1844</f>
        <v>5217181.9567999989</v>
      </c>
      <c r="D1844">
        <f>RS_wells_scenario_1_bgw!D1844-RS_wells_baseline_bgw!D1844</f>
        <v>-160.22380000003614</v>
      </c>
      <c r="E1844">
        <f>RS_wells_scenario_1_bgw!E1844-RS_wells_baseline_bgw!E1844</f>
        <v>0</v>
      </c>
      <c r="F1844">
        <f>RS_wells_scenario_1_bgw!F1844-RS_wells_baseline_bgw!F1844</f>
        <v>0</v>
      </c>
      <c r="G1844">
        <f>RS_wells_scenario_1_bgw!G1844-RS_wells_baseline_bgw!G1844</f>
        <v>0</v>
      </c>
      <c r="H1844" s="19">
        <f>RS_wells_scenario_1_bgw!H1844-RS_wells_baseline_bgw!H1844</f>
        <v>1425726.4914999977</v>
      </c>
      <c r="I1844">
        <f>RS_wells_scenario_1_bgw!I1844-RS_wells_baseline_bgw!I1844</f>
        <v>-1467216.3030999973</v>
      </c>
      <c r="J1844">
        <f>RS_wells_scenario_1_bgw!J1844-RS_wells_baseline_bgw!J1844</f>
        <v>1081.7351000001654</v>
      </c>
      <c r="K1844">
        <f>RS_wells_scenario_1_bgw!K1844-RS_wells_baseline_bgw!K1844</f>
        <v>-102826.11000000313</v>
      </c>
      <c r="L1844">
        <f>RS_wells_scenario_1_bgw!L1844-RS_wells_baseline_bgw!L1844</f>
        <v>2925768.0013999939</v>
      </c>
      <c r="M1844">
        <f>RS_wells_scenario_1_bgw!M1844-RS_wells_baseline_bgw!M1844</f>
        <v>0</v>
      </c>
      <c r="N1844">
        <f>RS_wells_scenario_1_bgw!N1844-RS_wells_baseline_bgw!N1844</f>
        <v>5229117.4838999957</v>
      </c>
      <c r="O1844">
        <v>10.145833333333334</v>
      </c>
      <c r="P1844">
        <f t="shared" si="263"/>
        <v>1991</v>
      </c>
      <c r="Q1844" s="2">
        <f t="shared" si="264"/>
        <v>33278.770833331604</v>
      </c>
      <c r="R1844">
        <f t="shared" si="265"/>
        <v>-87.133814258877393</v>
      </c>
      <c r="S1844">
        <f>I1844*$O1844/ref!$B$3</f>
        <v>-341.7385692195146</v>
      </c>
      <c r="T1844">
        <f>K1844*$O1844/ref!$B$3</f>
        <v>-23.94987544478953</v>
      </c>
      <c r="U1844">
        <f>L1844*$O1844/ref!$B$3</f>
        <v>681.45901088622838</v>
      </c>
      <c r="V1844">
        <f>N1844*$O1844/ref!$B$3</f>
        <v>1217.946613224718</v>
      </c>
      <c r="W1844">
        <f t="shared" si="266"/>
        <v>2</v>
      </c>
      <c r="X1844" t="str">
        <f t="shared" si="267"/>
        <v>2 1991</v>
      </c>
      <c r="AB1844" s="1"/>
    </row>
    <row r="1845" spans="1:28" x14ac:dyDescent="0.3">
      <c r="A1845">
        <v>615</v>
      </c>
      <c r="B1845">
        <v>2</v>
      </c>
      <c r="C1845">
        <f>RS_wells_scenario_1_bgw!C1845-RS_wells_baseline_bgw!C1845</f>
        <v>5033007.2504999936</v>
      </c>
      <c r="D1845">
        <f>RS_wells_scenario_1_bgw!D1845-RS_wells_baseline_bgw!D1845</f>
        <v>-160.69720000005327</v>
      </c>
      <c r="E1845">
        <f>RS_wells_scenario_1_bgw!E1845-RS_wells_baseline_bgw!E1845</f>
        <v>0</v>
      </c>
      <c r="F1845">
        <f>RS_wells_scenario_1_bgw!F1845-RS_wells_baseline_bgw!F1845</f>
        <v>0</v>
      </c>
      <c r="G1845">
        <f>RS_wells_scenario_1_bgw!G1845-RS_wells_baseline_bgw!G1845</f>
        <v>0</v>
      </c>
      <c r="H1845" s="19">
        <f>RS_wells_scenario_1_bgw!H1845-RS_wells_baseline_bgw!H1845</f>
        <v>1617951.4915999994</v>
      </c>
      <c r="I1845">
        <f>RS_wells_scenario_1_bgw!I1845-RS_wells_baseline_bgw!I1845</f>
        <v>-1277025.3632999957</v>
      </c>
      <c r="J1845">
        <f>RS_wells_scenario_1_bgw!J1845-RS_wells_baseline_bgw!J1845</f>
        <v>1085.0569000001997</v>
      </c>
      <c r="K1845">
        <f>RS_wells_scenario_1_bgw!K1845-RS_wells_baseline_bgw!K1845</f>
        <v>-102826.11000000313</v>
      </c>
      <c r="L1845">
        <f>RS_wells_scenario_1_bgw!L1845-RS_wells_baseline_bgw!L1845</f>
        <v>2892214.3632000014</v>
      </c>
      <c r="M1845">
        <f>RS_wells_scenario_1_bgw!M1845-RS_wells_baseline_bgw!M1845</f>
        <v>0</v>
      </c>
      <c r="N1845">
        <f>RS_wells_scenario_1_bgw!N1845-RS_wells_baseline_bgw!N1845</f>
        <v>5083051.5416000038</v>
      </c>
      <c r="O1845">
        <v>10.145833333333334</v>
      </c>
      <c r="P1845">
        <f t="shared" si="263"/>
        <v>1991</v>
      </c>
      <c r="Q1845" s="2">
        <f t="shared" si="264"/>
        <v>33288.91666666494</v>
      </c>
      <c r="R1845">
        <f t="shared" si="265"/>
        <v>-79.383735395189106</v>
      </c>
      <c r="S1845">
        <f>I1845*$O1845/ref!$B$3</f>
        <v>-297.44000226081744</v>
      </c>
      <c r="T1845">
        <f>K1845*$O1845/ref!$B$3</f>
        <v>-23.94987544478953</v>
      </c>
      <c r="U1845">
        <f>L1845*$O1845/ref!$B$3</f>
        <v>673.6438221602391</v>
      </c>
      <c r="V1845">
        <f>N1845*$O1845/ref!$B$3</f>
        <v>1183.9254767175553</v>
      </c>
      <c r="W1845">
        <f t="shared" si="266"/>
        <v>2</v>
      </c>
      <c r="X1845" t="str">
        <f t="shared" si="267"/>
        <v>2 1991</v>
      </c>
      <c r="AB1845" s="1"/>
    </row>
    <row r="1846" spans="1:28" x14ac:dyDescent="0.3">
      <c r="A1846">
        <v>615</v>
      </c>
      <c r="B1846">
        <v>3</v>
      </c>
      <c r="C1846">
        <f>RS_wells_scenario_1_bgw!C1846-RS_wells_baseline_bgw!C1846</f>
        <v>4818363.0224000067</v>
      </c>
      <c r="D1846">
        <f>RS_wells_scenario_1_bgw!D1846-RS_wells_baseline_bgw!D1846</f>
        <v>-161.1885000000475</v>
      </c>
      <c r="E1846">
        <f>RS_wells_scenario_1_bgw!E1846-RS_wells_baseline_bgw!E1846</f>
        <v>0</v>
      </c>
      <c r="F1846">
        <f>RS_wells_scenario_1_bgw!F1846-RS_wells_baseline_bgw!F1846</f>
        <v>0</v>
      </c>
      <c r="G1846">
        <f>RS_wells_scenario_1_bgw!G1846-RS_wells_baseline_bgw!G1846</f>
        <v>0</v>
      </c>
      <c r="H1846" s="19">
        <f>RS_wells_scenario_1_bgw!H1846-RS_wells_baseline_bgw!H1846</f>
        <v>1940910.7081000023</v>
      </c>
      <c r="I1846">
        <f>RS_wells_scenario_1_bgw!I1846-RS_wells_baseline_bgw!I1846</f>
        <v>-1064747.3125</v>
      </c>
      <c r="J1846">
        <f>RS_wells_scenario_1_bgw!J1846-RS_wells_baseline_bgw!J1846</f>
        <v>1088.477800000459</v>
      </c>
      <c r="K1846">
        <f>RS_wells_scenario_1_bgw!K1846-RS_wells_baseline_bgw!K1846</f>
        <v>-102826.11000000313</v>
      </c>
      <c r="L1846">
        <f>RS_wells_scenario_1_bgw!L1846-RS_wells_baseline_bgw!L1846</f>
        <v>2873342.1736999974</v>
      </c>
      <c r="M1846">
        <f>RS_wells_scenario_1_bgw!M1846-RS_wells_baseline_bgw!M1846</f>
        <v>0</v>
      </c>
      <c r="N1846">
        <f>RS_wells_scenario_1_bgw!N1846-RS_wells_baseline_bgw!N1846</f>
        <v>5119337.3545999974</v>
      </c>
      <c r="O1846">
        <v>10.145833333333334</v>
      </c>
      <c r="P1846">
        <f t="shared" si="263"/>
        <v>1991</v>
      </c>
      <c r="Q1846" s="2">
        <f t="shared" si="264"/>
        <v>33299.062499998276</v>
      </c>
      <c r="R1846">
        <f t="shared" si="265"/>
        <v>-72.816188923253037</v>
      </c>
      <c r="S1846">
        <f>I1846*$O1846/ref!$B$3</f>
        <v>-247.99698748254326</v>
      </c>
      <c r="T1846">
        <f>K1846*$O1846/ref!$B$3</f>
        <v>-23.94987544478953</v>
      </c>
      <c r="U1846">
        <f>L1846*$O1846/ref!$B$3</f>
        <v>669.24818190996086</v>
      </c>
      <c r="V1846">
        <f>N1846*$O1846/ref!$B$3</f>
        <v>1192.3770334453432</v>
      </c>
      <c r="W1846">
        <f t="shared" si="266"/>
        <v>2</v>
      </c>
      <c r="X1846" t="str">
        <f t="shared" si="267"/>
        <v>2 1991</v>
      </c>
      <c r="AB1846" s="1"/>
    </row>
    <row r="1847" spans="1:28" x14ac:dyDescent="0.3">
      <c r="A1847">
        <v>616</v>
      </c>
      <c r="B1847">
        <v>1</v>
      </c>
      <c r="C1847">
        <f>RS_wells_scenario_1_bgw!C1847-RS_wells_baseline_bgw!C1847</f>
        <v>4604998.1791999936</v>
      </c>
      <c r="D1847">
        <f>RS_wells_scenario_1_bgw!D1847-RS_wells_baseline_bgw!D1847</f>
        <v>-161.70139999990351</v>
      </c>
      <c r="E1847">
        <f>RS_wells_scenario_1_bgw!E1847-RS_wells_baseline_bgw!E1847</f>
        <v>0</v>
      </c>
      <c r="F1847">
        <f>RS_wells_scenario_1_bgw!F1847-RS_wells_baseline_bgw!F1847</f>
        <v>0</v>
      </c>
      <c r="G1847">
        <f>RS_wells_scenario_1_bgw!G1847-RS_wells_baseline_bgw!G1847</f>
        <v>0</v>
      </c>
      <c r="H1847" s="19">
        <f>RS_wells_scenario_1_bgw!H1847-RS_wells_baseline_bgw!H1847</f>
        <v>992973.58039999753</v>
      </c>
      <c r="I1847">
        <f>RS_wells_scenario_1_bgw!I1847-RS_wells_baseline_bgw!I1847</f>
        <v>-1270753.2311000004</v>
      </c>
      <c r="J1847">
        <f>RS_wells_scenario_1_bgw!J1847-RS_wells_baseline_bgw!J1847</f>
        <v>1092.0394999999553</v>
      </c>
      <c r="K1847">
        <f>RS_wells_scenario_1_bgw!K1847-RS_wells_baseline_bgw!K1847</f>
        <v>-102826.11000000313</v>
      </c>
      <c r="L1847">
        <f>RS_wells_scenario_1_bgw!L1847-RS_wells_baseline_bgw!L1847</f>
        <v>2136353.9391000047</v>
      </c>
      <c r="M1847">
        <f>RS_wells_scenario_1_bgw!M1847-RS_wells_baseline_bgw!M1847</f>
        <v>0</v>
      </c>
      <c r="N1847">
        <f>RS_wells_scenario_1_bgw!N1847-RS_wells_baseline_bgw!N1847</f>
        <v>4899303.931099996</v>
      </c>
      <c r="O1847">
        <v>10.145833333333334</v>
      </c>
      <c r="P1847">
        <f t="shared" si="263"/>
        <v>1991</v>
      </c>
      <c r="Q1847" s="2">
        <f t="shared" si="264"/>
        <v>33309.208333331611</v>
      </c>
      <c r="R1847">
        <f t="shared" si="265"/>
        <v>-89.492104254295498</v>
      </c>
      <c r="S1847">
        <f>I1847*$O1847/ref!$B$3</f>
        <v>-295.97912053570758</v>
      </c>
      <c r="T1847">
        <f>K1847*$O1847/ref!$B$3</f>
        <v>-23.94987544478953</v>
      </c>
      <c r="U1847">
        <f>L1847*$O1847/ref!$B$3</f>
        <v>497.59162091640951</v>
      </c>
      <c r="V1847">
        <f>N1847*$O1847/ref!$B$3</f>
        <v>1141.1276660763401</v>
      </c>
      <c r="W1847">
        <f t="shared" si="266"/>
        <v>3</v>
      </c>
      <c r="X1847" t="str">
        <f t="shared" si="267"/>
        <v>3 1991</v>
      </c>
      <c r="AB1847" s="1"/>
    </row>
    <row r="1848" spans="1:28" x14ac:dyDescent="0.3">
      <c r="A1848">
        <v>616</v>
      </c>
      <c r="B1848">
        <v>2</v>
      </c>
      <c r="C1848">
        <f>RS_wells_scenario_1_bgw!C1848-RS_wells_baseline_bgw!C1848</f>
        <v>4673161.2493000031</v>
      </c>
      <c r="D1848">
        <f>RS_wells_scenario_1_bgw!D1848-RS_wells_baseline_bgw!D1848</f>
        <v>-162.23469999991357</v>
      </c>
      <c r="E1848">
        <f>RS_wells_scenario_1_bgw!E1848-RS_wells_baseline_bgw!E1848</f>
        <v>0</v>
      </c>
      <c r="F1848">
        <f>RS_wells_scenario_1_bgw!F1848-RS_wells_baseline_bgw!F1848</f>
        <v>0</v>
      </c>
      <c r="G1848">
        <f>RS_wells_scenario_1_bgw!G1848-RS_wells_baseline_bgw!G1848</f>
        <v>0</v>
      </c>
      <c r="H1848" s="19">
        <f>RS_wells_scenario_1_bgw!H1848-RS_wells_baseline_bgw!H1848</f>
        <v>493967.19189999998</v>
      </c>
      <c r="I1848">
        <f>RS_wells_scenario_1_bgw!I1848-RS_wells_baseline_bgw!I1848</f>
        <v>-1248355.4351999983</v>
      </c>
      <c r="J1848">
        <f>RS_wells_scenario_1_bgw!J1848-RS_wells_baseline_bgw!J1848</f>
        <v>1095.6929999999702</v>
      </c>
      <c r="K1848">
        <f>RS_wells_scenario_1_bgw!K1848-RS_wells_baseline_bgw!K1848</f>
        <v>-102826.11000000313</v>
      </c>
      <c r="L1848">
        <f>RS_wells_scenario_1_bgw!L1848-RS_wells_baseline_bgw!L1848</f>
        <v>2125603.870799996</v>
      </c>
      <c r="M1848">
        <f>RS_wells_scenario_1_bgw!M1848-RS_wells_baseline_bgw!M1848</f>
        <v>0</v>
      </c>
      <c r="N1848">
        <f>RS_wells_scenario_1_bgw!N1848-RS_wells_baseline_bgw!N1848</f>
        <v>4910743.6411000043</v>
      </c>
      <c r="O1848">
        <v>10.145833333333334</v>
      </c>
      <c r="P1848">
        <f t="shared" si="263"/>
        <v>1991</v>
      </c>
      <c r="Q1848" s="2">
        <f t="shared" si="264"/>
        <v>33319.354166664947</v>
      </c>
      <c r="R1848">
        <f t="shared" si="265"/>
        <v>-101.1861729484537</v>
      </c>
      <c r="S1848">
        <f>I1848*$O1848/ref!$B$3</f>
        <v>-290.76230914370944</v>
      </c>
      <c r="T1848">
        <f>K1848*$O1848/ref!$B$3</f>
        <v>-23.94987544478953</v>
      </c>
      <c r="U1848">
        <f>L1848*$O1848/ref!$B$3</f>
        <v>495.08775495465926</v>
      </c>
      <c r="V1848">
        <f>N1848*$O1848/ref!$B$3</f>
        <v>1143.7921608201821</v>
      </c>
      <c r="W1848">
        <f t="shared" si="266"/>
        <v>3</v>
      </c>
      <c r="X1848" t="str">
        <f t="shared" si="267"/>
        <v>3 1991</v>
      </c>
      <c r="AB1848" s="1"/>
    </row>
    <row r="1849" spans="1:28" x14ac:dyDescent="0.3">
      <c r="A1849">
        <v>616</v>
      </c>
      <c r="B1849">
        <v>3</v>
      </c>
      <c r="C1849">
        <f>RS_wells_scenario_1_bgw!C1849-RS_wells_baseline_bgw!C1849</f>
        <v>4820831.9440999925</v>
      </c>
      <c r="D1849">
        <f>RS_wells_scenario_1_bgw!D1849-RS_wells_baseline_bgw!D1849</f>
        <v>-162.78960000001825</v>
      </c>
      <c r="E1849">
        <f>RS_wells_scenario_1_bgw!E1849-RS_wells_baseline_bgw!E1849</f>
        <v>0</v>
      </c>
      <c r="F1849">
        <f>RS_wells_scenario_1_bgw!F1849-RS_wells_baseline_bgw!F1849</f>
        <v>0</v>
      </c>
      <c r="G1849">
        <f>RS_wells_scenario_1_bgw!G1849-RS_wells_baseline_bgw!G1849</f>
        <v>0</v>
      </c>
      <c r="H1849" s="19">
        <f>RS_wells_scenario_1_bgw!H1849-RS_wells_baseline_bgw!H1849</f>
        <v>187035.96020000428</v>
      </c>
      <c r="I1849">
        <f>RS_wells_scenario_1_bgw!I1849-RS_wells_baseline_bgw!I1849</f>
        <v>-1411930.9520999938</v>
      </c>
      <c r="J1849">
        <f>RS_wells_scenario_1_bgw!J1849-RS_wells_baseline_bgw!J1849</f>
        <v>1099.4385000001639</v>
      </c>
      <c r="K1849">
        <f>RS_wells_scenario_1_bgw!K1849-RS_wells_baseline_bgw!K1849</f>
        <v>-102826.11000000313</v>
      </c>
      <c r="L1849">
        <f>RS_wells_scenario_1_bgw!L1849-RS_wells_baseline_bgw!L1849</f>
        <v>2107866.1586999968</v>
      </c>
      <c r="M1849">
        <f>RS_wells_scenario_1_bgw!M1849-RS_wells_baseline_bgw!M1849</f>
        <v>0</v>
      </c>
      <c r="N1849">
        <f>RS_wells_scenario_1_bgw!N1849-RS_wells_baseline_bgw!N1849</f>
        <v>4924257.2080999985</v>
      </c>
      <c r="O1849">
        <v>10.145833333333334</v>
      </c>
      <c r="P1849">
        <f t="shared" si="263"/>
        <v>1991</v>
      </c>
      <c r="Q1849" s="2">
        <f t="shared" si="264"/>
        <v>33329.499999998283</v>
      </c>
      <c r="R1849">
        <f t="shared" si="265"/>
        <v>-108.52740545017168</v>
      </c>
      <c r="S1849">
        <f>I1849*$O1849/ref!$B$3</f>
        <v>-328.86171070204745</v>
      </c>
      <c r="T1849">
        <f>K1849*$O1849/ref!$B$3</f>
        <v>-23.94987544478953</v>
      </c>
      <c r="U1849">
        <f>L1849*$O1849/ref!$B$3</f>
        <v>490.95635296473182</v>
      </c>
      <c r="V1849">
        <f>N1849*$O1849/ref!$B$3</f>
        <v>1146.9396906301172</v>
      </c>
      <c r="W1849">
        <f t="shared" si="266"/>
        <v>3</v>
      </c>
      <c r="X1849" t="str">
        <f t="shared" si="267"/>
        <v>3 1991</v>
      </c>
      <c r="AB1849" s="1"/>
    </row>
    <row r="1850" spans="1:28" x14ac:dyDescent="0.3">
      <c r="A1850">
        <v>617</v>
      </c>
      <c r="B1850">
        <v>1</v>
      </c>
      <c r="C1850">
        <f>RS_wells_scenario_1_bgw!C1850-RS_wells_baseline_bgw!C1850</f>
        <v>-1162123.2471000105</v>
      </c>
      <c r="D1850">
        <f>RS_wells_scenario_1_bgw!D1850-RS_wells_baseline_bgw!D1850</f>
        <v>-163.36610000010114</v>
      </c>
      <c r="E1850">
        <f>RS_wells_scenario_1_bgw!E1850-RS_wells_baseline_bgw!E1850</f>
        <v>-1137114.5300000012</v>
      </c>
      <c r="F1850">
        <f>RS_wells_scenario_1_bgw!F1850-RS_wells_baseline_bgw!F1850</f>
        <v>0</v>
      </c>
      <c r="G1850">
        <f>RS_wells_scenario_1_bgw!G1850-RS_wells_baseline_bgw!G1850</f>
        <v>0</v>
      </c>
      <c r="H1850" s="19">
        <f>RS_wells_scenario_1_bgw!H1850-RS_wells_baseline_bgw!H1850</f>
        <v>-289274.48040000349</v>
      </c>
      <c r="I1850">
        <f>RS_wells_scenario_1_bgw!I1850-RS_wells_baseline_bgw!I1850</f>
        <v>-1860515.0266000032</v>
      </c>
      <c r="J1850">
        <f>RS_wells_scenario_1_bgw!J1850-RS_wells_baseline_bgw!J1850</f>
        <v>1103.2446000007913</v>
      </c>
      <c r="K1850">
        <f>RS_wells_scenario_1_bgw!K1850-RS_wells_baseline_bgw!K1850</f>
        <v>-7798457.200000003</v>
      </c>
      <c r="L1850">
        <f>RS_wells_scenario_1_bgw!L1850-RS_wells_baseline_bgw!L1850</f>
        <v>2132516.2226999998</v>
      </c>
      <c r="M1850">
        <f>RS_wells_scenario_1_bgw!M1850-RS_wells_baseline_bgw!M1850</f>
        <v>0</v>
      </c>
      <c r="N1850">
        <f>RS_wells_scenario_1_bgw!N1850-RS_wells_baseline_bgw!N1850</f>
        <v>5031210.9262999967</v>
      </c>
      <c r="O1850">
        <v>10.145833333333334</v>
      </c>
      <c r="P1850">
        <f t="shared" si="263"/>
        <v>1991</v>
      </c>
      <c r="Q1850" s="2">
        <f t="shared" si="264"/>
        <v>33339.645833331619</v>
      </c>
      <c r="R1850">
        <f t="shared" si="265"/>
        <v>-121.88970003894616</v>
      </c>
      <c r="S1850">
        <f>I1850*$O1850/ref!$B$3</f>
        <v>-433.34424641978575</v>
      </c>
      <c r="T1850">
        <f>K1850*$O1850/ref!$B$3</f>
        <v>-1816.3876723676165</v>
      </c>
      <c r="U1850">
        <f>L1850*$O1850/ref!$B$3</f>
        <v>496.69775427327249</v>
      </c>
      <c r="V1850">
        <f>N1850*$O1850/ref!$B$3</f>
        <v>1171.8509532388748</v>
      </c>
      <c r="W1850">
        <f t="shared" si="266"/>
        <v>4</v>
      </c>
      <c r="X1850" t="str">
        <f t="shared" si="267"/>
        <v>4 1991</v>
      </c>
      <c r="AB1850" s="1"/>
    </row>
    <row r="1851" spans="1:28" x14ac:dyDescent="0.3">
      <c r="A1851">
        <v>617</v>
      </c>
      <c r="B1851">
        <v>2</v>
      </c>
      <c r="C1851">
        <f>RS_wells_scenario_1_bgw!C1851-RS_wells_baseline_bgw!C1851</f>
        <v>-1046717.868900001</v>
      </c>
      <c r="D1851">
        <f>RS_wells_scenario_1_bgw!D1851-RS_wells_baseline_bgw!D1851</f>
        <v>-163.96330000006128</v>
      </c>
      <c r="E1851">
        <f>RS_wells_scenario_1_bgw!E1851-RS_wells_baseline_bgw!E1851</f>
        <v>-1137114.5300000012</v>
      </c>
      <c r="F1851">
        <f>RS_wells_scenario_1_bgw!F1851-RS_wells_baseline_bgw!F1851</f>
        <v>0</v>
      </c>
      <c r="G1851">
        <f>RS_wells_scenario_1_bgw!G1851-RS_wells_baseline_bgw!G1851</f>
        <v>0</v>
      </c>
      <c r="H1851" s="19">
        <f>RS_wells_scenario_1_bgw!H1851-RS_wells_baseline_bgw!H1851</f>
        <v>-227391.37359999865</v>
      </c>
      <c r="I1851">
        <f>RS_wells_scenario_1_bgw!I1851-RS_wells_baseline_bgw!I1851</f>
        <v>-1745200.2404000014</v>
      </c>
      <c r="J1851">
        <f>RS_wells_scenario_1_bgw!J1851-RS_wells_baseline_bgw!J1851</f>
        <v>1107.1068000001833</v>
      </c>
      <c r="K1851">
        <f>RS_wells_scenario_1_bgw!K1851-RS_wells_baseline_bgw!K1851</f>
        <v>-7798457.200000003</v>
      </c>
      <c r="L1851">
        <f>RS_wells_scenario_1_bgw!L1851-RS_wells_baseline_bgw!L1851</f>
        <v>2108656.368599996</v>
      </c>
      <c r="M1851">
        <f>RS_wells_scenario_1_bgw!M1851-RS_wells_baseline_bgw!M1851</f>
        <v>0</v>
      </c>
      <c r="N1851">
        <f>RS_wells_scenario_1_bgw!N1851-RS_wells_baseline_bgw!N1851</f>
        <v>5054859.9522999972</v>
      </c>
      <c r="O1851">
        <v>10.145833333333334</v>
      </c>
      <c r="P1851">
        <f t="shared" si="263"/>
        <v>1991</v>
      </c>
      <c r="Q1851" s="2">
        <f t="shared" si="264"/>
        <v>33349.791666664954</v>
      </c>
      <c r="R1851">
        <f t="shared" si="265"/>
        <v>-121.01377608018318</v>
      </c>
      <c r="S1851">
        <f>I1851*$O1851/ref!$B$3</f>
        <v>-406.48555492175575</v>
      </c>
      <c r="T1851">
        <f>K1851*$O1851/ref!$B$3</f>
        <v>-1816.3876723676165</v>
      </c>
      <c r="U1851">
        <f>L1851*$O1851/ref!$B$3</f>
        <v>491.14040571826126</v>
      </c>
      <c r="V1851">
        <f>N1851*$O1851/ref!$B$3</f>
        <v>1177.3591964962593</v>
      </c>
      <c r="W1851">
        <f t="shared" si="266"/>
        <v>4</v>
      </c>
      <c r="X1851" t="str">
        <f t="shared" si="267"/>
        <v>4 1991</v>
      </c>
      <c r="AB1851" s="1"/>
    </row>
    <row r="1852" spans="1:28" x14ac:dyDescent="0.3">
      <c r="A1852">
        <v>617</v>
      </c>
      <c r="B1852">
        <v>3</v>
      </c>
      <c r="C1852">
        <f>RS_wells_scenario_1_bgw!C1852-RS_wells_baseline_bgw!C1852</f>
        <v>-997342.37599998713</v>
      </c>
      <c r="D1852">
        <f>RS_wells_scenario_1_bgw!D1852-RS_wells_baseline_bgw!D1852</f>
        <v>-164.57849999994505</v>
      </c>
      <c r="E1852">
        <f>RS_wells_scenario_1_bgw!E1852-RS_wells_baseline_bgw!E1852</f>
        <v>-1137114.5300000012</v>
      </c>
      <c r="F1852">
        <f>RS_wells_scenario_1_bgw!F1852-RS_wells_baseline_bgw!F1852</f>
        <v>0</v>
      </c>
      <c r="G1852">
        <f>RS_wells_scenario_1_bgw!G1852-RS_wells_baseline_bgw!G1852</f>
        <v>0</v>
      </c>
      <c r="H1852" s="19">
        <f>RS_wells_scenario_1_bgw!H1852-RS_wells_baseline_bgw!H1852</f>
        <v>-201857.9849999994</v>
      </c>
      <c r="I1852">
        <f>RS_wells_scenario_1_bgw!I1852-RS_wells_baseline_bgw!I1852</f>
        <v>-1621993.6457999945</v>
      </c>
      <c r="J1852">
        <f>RS_wells_scenario_1_bgw!J1852-RS_wells_baseline_bgw!J1852</f>
        <v>1111.0046000005677</v>
      </c>
      <c r="K1852">
        <f>RS_wells_scenario_1_bgw!K1852-RS_wells_baseline_bgw!K1852</f>
        <v>-7798457.200000003</v>
      </c>
      <c r="L1852">
        <f>RS_wells_scenario_1_bgw!L1852-RS_wells_baseline_bgw!L1852</f>
        <v>2090427.4613000005</v>
      </c>
      <c r="M1852">
        <f>RS_wells_scenario_1_bgw!M1852-RS_wells_baseline_bgw!M1852</f>
        <v>0</v>
      </c>
      <c r="N1852">
        <f>RS_wells_scenario_1_bgw!N1852-RS_wells_baseline_bgw!N1852</f>
        <v>5112433.1957999989</v>
      </c>
      <c r="O1852">
        <v>10.145833333333334</v>
      </c>
      <c r="P1852">
        <f t="shared" si="263"/>
        <v>1991</v>
      </c>
      <c r="Q1852" s="2">
        <f t="shared" si="264"/>
        <v>33359.93749999829</v>
      </c>
      <c r="R1852">
        <f t="shared" si="265"/>
        <v>-121.74779337457041</v>
      </c>
      <c r="S1852">
        <f>I1852*$O1852/ref!$B$3</f>
        <v>-377.78873273674117</v>
      </c>
      <c r="T1852">
        <f>K1852*$O1852/ref!$B$3</f>
        <v>-1816.3876723676165</v>
      </c>
      <c r="U1852">
        <f>L1852*$O1852/ref!$B$3</f>
        <v>486.89459636760608</v>
      </c>
      <c r="V1852">
        <f>N1852*$O1852/ref!$B$3</f>
        <v>1190.7689424331379</v>
      </c>
      <c r="W1852">
        <f t="shared" si="266"/>
        <v>4</v>
      </c>
      <c r="X1852" t="str">
        <f t="shared" si="267"/>
        <v>4 1991</v>
      </c>
      <c r="AB1852" s="1"/>
    </row>
    <row r="1853" spans="1:28" x14ac:dyDescent="0.3">
      <c r="A1853">
        <v>618</v>
      </c>
      <c r="B1853">
        <v>1</v>
      </c>
      <c r="C1853">
        <f>RS_wells_scenario_1_bgw!C1853-RS_wells_baseline_bgw!C1853</f>
        <v>-2158471.3128000051</v>
      </c>
      <c r="D1853">
        <f>RS_wells_scenario_1_bgw!D1853-RS_wells_baseline_bgw!D1853</f>
        <v>-165.20659999991767</v>
      </c>
      <c r="E1853">
        <f>RS_wells_scenario_1_bgw!E1853-RS_wells_baseline_bgw!E1853</f>
        <v>-1783323.8399999999</v>
      </c>
      <c r="F1853">
        <f>RS_wells_scenario_1_bgw!F1853-RS_wells_baseline_bgw!F1853</f>
        <v>0</v>
      </c>
      <c r="G1853">
        <f>RS_wells_scenario_1_bgw!G1853-RS_wells_baseline_bgw!G1853</f>
        <v>0</v>
      </c>
      <c r="H1853" s="19">
        <f>RS_wells_scenario_1_bgw!H1853-RS_wells_baseline_bgw!H1853</f>
        <v>342803.27789999545</v>
      </c>
      <c r="I1853">
        <f>RS_wells_scenario_1_bgw!I1853-RS_wells_baseline_bgw!I1853</f>
        <v>-293362.20000000298</v>
      </c>
      <c r="J1853">
        <f>RS_wells_scenario_1_bgw!J1853-RS_wells_baseline_bgw!J1853</f>
        <v>1114.8273999998346</v>
      </c>
      <c r="K1853">
        <f>RS_wells_scenario_1_bgw!K1853-RS_wells_baseline_bgw!K1853</f>
        <v>-12171794.439999998</v>
      </c>
      <c r="L1853">
        <f>RS_wells_scenario_1_bgw!L1853-RS_wells_baseline_bgw!L1853</f>
        <v>4013312.6176999956</v>
      </c>
      <c r="M1853">
        <f>RS_wells_scenario_1_bgw!M1853-RS_wells_baseline_bgw!M1853</f>
        <v>0</v>
      </c>
      <c r="N1853">
        <f>RS_wells_scenario_1_bgw!N1853-RS_wells_baseline_bgw!N1853</f>
        <v>4732300.9729999974</v>
      </c>
      <c r="O1853">
        <v>10.145833333333334</v>
      </c>
      <c r="P1853">
        <f t="shared" si="263"/>
        <v>1991</v>
      </c>
      <c r="Q1853" s="2">
        <f t="shared" si="264"/>
        <v>33370.083333331626</v>
      </c>
      <c r="R1853">
        <f t="shared" si="265"/>
        <v>-100.56123012829329</v>
      </c>
      <c r="S1853">
        <f>I1853*$O1853/ref!$B$3</f>
        <v>-68.328833505510346</v>
      </c>
      <c r="T1853">
        <f>K1853*$O1853/ref!$B$3</f>
        <v>-2835.0091312174773</v>
      </c>
      <c r="U1853">
        <f>L1853*$O1853/ref!$B$3</f>
        <v>934.76586165628726</v>
      </c>
      <c r="V1853">
        <f>N1853*$O1853/ref!$B$3</f>
        <v>1102.2299576498885</v>
      </c>
      <c r="W1853">
        <f t="shared" si="266"/>
        <v>5</v>
      </c>
      <c r="X1853" t="str">
        <f t="shared" si="267"/>
        <v>5 1991</v>
      </c>
      <c r="AB1853" s="1"/>
    </row>
    <row r="1854" spans="1:28" x14ac:dyDescent="0.3">
      <c r="A1854">
        <v>618</v>
      </c>
      <c r="B1854">
        <v>2</v>
      </c>
      <c r="C1854">
        <f>RS_wells_scenario_1_bgw!C1854-RS_wells_baseline_bgw!C1854</f>
        <v>-2650905.2118999958</v>
      </c>
      <c r="D1854">
        <f>RS_wells_scenario_1_bgw!D1854-RS_wells_baseline_bgw!D1854</f>
        <v>-165.84540000010747</v>
      </c>
      <c r="E1854">
        <f>RS_wells_scenario_1_bgw!E1854-RS_wells_baseline_bgw!E1854</f>
        <v>-1783323.8399999999</v>
      </c>
      <c r="F1854">
        <f>RS_wells_scenario_1_bgw!F1854-RS_wells_baseline_bgw!F1854</f>
        <v>0</v>
      </c>
      <c r="G1854">
        <f>RS_wells_scenario_1_bgw!G1854-RS_wells_baseline_bgw!G1854</f>
        <v>0</v>
      </c>
      <c r="H1854" s="19">
        <f>RS_wells_scenario_1_bgw!H1854-RS_wells_baseline_bgw!H1854</f>
        <v>879313.45769999921</v>
      </c>
      <c r="I1854">
        <f>RS_wells_scenario_1_bgw!I1854-RS_wells_baseline_bgw!I1854</f>
        <v>-14952.051600001752</v>
      </c>
      <c r="J1854">
        <f>RS_wells_scenario_1_bgw!J1854-RS_wells_baseline_bgw!J1854</f>
        <v>1118.6781000001356</v>
      </c>
      <c r="K1854">
        <f>RS_wells_scenario_1_bgw!K1854-RS_wells_baseline_bgw!K1854</f>
        <v>-12171794.439999998</v>
      </c>
      <c r="L1854">
        <f>RS_wells_scenario_1_bgw!L1854-RS_wells_baseline_bgw!L1854</f>
        <v>3961237.4332000017</v>
      </c>
      <c r="M1854">
        <f>RS_wells_scenario_1_bgw!M1854-RS_wells_baseline_bgw!M1854</f>
        <v>0</v>
      </c>
      <c r="N1854">
        <f>RS_wells_scenario_1_bgw!N1854-RS_wells_baseline_bgw!N1854</f>
        <v>4600638.2460000068</v>
      </c>
      <c r="O1854">
        <v>10.145833333333334</v>
      </c>
      <c r="P1854">
        <f t="shared" si="263"/>
        <v>1991</v>
      </c>
      <c r="Q1854" s="2">
        <f t="shared" si="264"/>
        <v>33380.229166664962</v>
      </c>
      <c r="R1854">
        <f t="shared" si="265"/>
        <v>-85.253717945017357</v>
      </c>
      <c r="S1854">
        <f>I1854*$O1854/ref!$B$3</f>
        <v>-3.4825762976358536</v>
      </c>
      <c r="T1854">
        <f>K1854*$O1854/ref!$B$3</f>
        <v>-2835.0091312174773</v>
      </c>
      <c r="U1854">
        <f>L1854*$O1854/ref!$B$3</f>
        <v>922.63670319119274</v>
      </c>
      <c r="V1854">
        <f>N1854*$O1854/ref!$B$3</f>
        <v>1071.5635645288123</v>
      </c>
      <c r="W1854">
        <f t="shared" si="266"/>
        <v>5</v>
      </c>
      <c r="X1854" t="str">
        <f t="shared" si="267"/>
        <v>5 1991</v>
      </c>
      <c r="AB1854" s="1"/>
    </row>
    <row r="1855" spans="1:28" x14ac:dyDescent="0.3">
      <c r="A1855">
        <v>618</v>
      </c>
      <c r="B1855">
        <v>3</v>
      </c>
      <c r="C1855">
        <f>RS_wells_scenario_1_bgw!C1855-RS_wells_baseline_bgw!C1855</f>
        <v>-3034406.1248000115</v>
      </c>
      <c r="D1855">
        <f>RS_wells_scenario_1_bgw!D1855-RS_wells_baseline_bgw!D1855</f>
        <v>-166.49099999992177</v>
      </c>
      <c r="E1855">
        <f>RS_wells_scenario_1_bgw!E1855-RS_wells_baseline_bgw!E1855</f>
        <v>-1783323.8399999999</v>
      </c>
      <c r="F1855">
        <f>RS_wells_scenario_1_bgw!F1855-RS_wells_baseline_bgw!F1855</f>
        <v>0</v>
      </c>
      <c r="G1855">
        <f>RS_wells_scenario_1_bgw!G1855-RS_wells_baseline_bgw!G1855</f>
        <v>0</v>
      </c>
      <c r="H1855" s="19">
        <f>RS_wells_scenario_1_bgw!H1855-RS_wells_baseline_bgw!H1855</f>
        <v>1114028.0133999884</v>
      </c>
      <c r="I1855">
        <f>RS_wells_scenario_1_bgw!I1855-RS_wells_baseline_bgw!I1855</f>
        <v>22874.384899996221</v>
      </c>
      <c r="J1855">
        <f>RS_wells_scenario_1_bgw!J1855-RS_wells_baseline_bgw!J1855</f>
        <v>1122.5293000005186</v>
      </c>
      <c r="K1855">
        <f>RS_wells_scenario_1_bgw!K1855-RS_wells_baseline_bgw!K1855</f>
        <v>-12171794.439999998</v>
      </c>
      <c r="L1855">
        <f>RS_wells_scenario_1_bgw!L1855-RS_wells_baseline_bgw!L1855</f>
        <v>3924409.6188999936</v>
      </c>
      <c r="M1855">
        <f>RS_wells_scenario_1_bgw!M1855-RS_wells_baseline_bgw!M1855</f>
        <v>0</v>
      </c>
      <c r="N1855">
        <f>RS_wells_scenario_1_bgw!N1855-RS_wells_baseline_bgw!N1855</f>
        <v>4457585.3291999996</v>
      </c>
      <c r="O1855">
        <v>10.145833333333334</v>
      </c>
      <c r="P1855">
        <f t="shared" si="263"/>
        <v>1991</v>
      </c>
      <c r="Q1855" s="2">
        <f t="shared" si="264"/>
        <v>33390.374999998297</v>
      </c>
      <c r="R1855">
        <f t="shared" si="265"/>
        <v>-76.599251221076997</v>
      </c>
      <c r="S1855">
        <f>I1855*$O1855/ref!$B$3</f>
        <v>5.3278167308971147</v>
      </c>
      <c r="T1855">
        <f>K1855*$O1855/ref!$B$3</f>
        <v>-2835.0091312174773</v>
      </c>
      <c r="U1855">
        <f>L1855*$O1855/ref!$B$3</f>
        <v>914.05890553465383</v>
      </c>
      <c r="V1855">
        <f>N1855*$O1855/ref!$B$3</f>
        <v>1038.2442107248621</v>
      </c>
      <c r="W1855">
        <f t="shared" si="266"/>
        <v>5</v>
      </c>
      <c r="X1855" t="str">
        <f t="shared" si="267"/>
        <v>5 1991</v>
      </c>
      <c r="AB1855" s="1"/>
    </row>
    <row r="1856" spans="1:28" x14ac:dyDescent="0.3">
      <c r="A1856">
        <v>619</v>
      </c>
      <c r="B1856">
        <v>1</v>
      </c>
      <c r="C1856">
        <f>RS_wells_scenario_1_bgw!C1856-RS_wells_baseline_bgw!C1856</f>
        <v>-16666466.647899985</v>
      </c>
      <c r="D1856">
        <f>RS_wells_scenario_1_bgw!D1856-RS_wells_baseline_bgw!D1856</f>
        <v>-167.13440000009723</v>
      </c>
      <c r="E1856">
        <f>RS_wells_scenario_1_bgw!E1856-RS_wells_baseline_bgw!E1856</f>
        <v>-4246868.0199999958</v>
      </c>
      <c r="F1856">
        <f>RS_wells_scenario_1_bgw!F1856-RS_wells_baseline_bgw!F1856</f>
        <v>0</v>
      </c>
      <c r="G1856">
        <f>RS_wells_scenario_1_bgw!G1856-RS_wells_baseline_bgw!G1856</f>
        <v>0</v>
      </c>
      <c r="H1856" s="19">
        <f>RS_wells_scenario_1_bgw!H1856-RS_wells_baseline_bgw!H1856</f>
        <v>1730367.3898999989</v>
      </c>
      <c r="I1856">
        <f>RS_wells_scenario_1_bgw!I1856-RS_wells_baseline_bgw!I1856</f>
        <v>94977.804700000212</v>
      </c>
      <c r="J1856">
        <f>RS_wells_scenario_1_bgw!J1856-RS_wells_baseline_bgw!J1856</f>
        <v>1126.1980999996886</v>
      </c>
      <c r="K1856">
        <f>RS_wells_scenario_1_bgw!K1856-RS_wells_baseline_bgw!K1856</f>
        <v>-28844275.090000004</v>
      </c>
      <c r="L1856">
        <f>RS_wells_scenario_1_bgw!L1856-RS_wells_baseline_bgw!L1856</f>
        <v>5333017.9092999995</v>
      </c>
      <c r="M1856">
        <f>RS_wells_scenario_1_bgw!M1856-RS_wells_baseline_bgw!M1856</f>
        <v>0</v>
      </c>
      <c r="N1856">
        <f>RS_wells_scenario_1_bgw!N1856-RS_wells_baseline_bgw!N1856</f>
        <v>4080996.9309</v>
      </c>
      <c r="O1856">
        <v>10.145833333333334</v>
      </c>
      <c r="P1856">
        <f t="shared" si="263"/>
        <v>1991</v>
      </c>
      <c r="Q1856" s="2">
        <f t="shared" si="264"/>
        <v>33400.520833331633</v>
      </c>
      <c r="R1856">
        <f t="shared" si="265"/>
        <v>-53.851764971363139</v>
      </c>
      <c r="S1856">
        <f>I1856*$O1856/ref!$B$3</f>
        <v>22.121877338202147</v>
      </c>
      <c r="T1856">
        <f>K1856*$O1856/ref!$B$3</f>
        <v>-6718.3013701551517</v>
      </c>
      <c r="U1856">
        <f>L1856*$O1856/ref!$B$3</f>
        <v>1242.1467142203762</v>
      </c>
      <c r="V1856">
        <f>N1856*$O1856/ref!$B$3</f>
        <v>950.53064037548791</v>
      </c>
      <c r="W1856">
        <f t="shared" si="266"/>
        <v>6</v>
      </c>
      <c r="X1856" t="str">
        <f t="shared" si="267"/>
        <v>6 1991</v>
      </c>
      <c r="AB1856" s="1"/>
    </row>
    <row r="1857" spans="1:28" x14ac:dyDescent="0.3">
      <c r="A1857">
        <v>619</v>
      </c>
      <c r="B1857">
        <v>2</v>
      </c>
      <c r="C1857">
        <f>RS_wells_scenario_1_bgw!C1857-RS_wells_baseline_bgw!C1857</f>
        <v>-17131873.335900009</v>
      </c>
      <c r="D1857">
        <f>RS_wells_scenario_1_bgw!D1857-RS_wells_baseline_bgw!D1857</f>
        <v>-167.7774999999674</v>
      </c>
      <c r="E1857">
        <f>RS_wells_scenario_1_bgw!E1857-RS_wells_baseline_bgw!E1857</f>
        <v>-4246868.0199999958</v>
      </c>
      <c r="F1857">
        <f>RS_wells_scenario_1_bgw!F1857-RS_wells_baseline_bgw!F1857</f>
        <v>0</v>
      </c>
      <c r="G1857">
        <f>RS_wells_scenario_1_bgw!G1857-RS_wells_baseline_bgw!G1857</f>
        <v>0</v>
      </c>
      <c r="H1857" s="19">
        <f>RS_wells_scenario_1_bgw!H1857-RS_wells_baseline_bgw!H1857</f>
        <v>1978456.9778999984</v>
      </c>
      <c r="I1857">
        <f>RS_wells_scenario_1_bgw!I1857-RS_wells_baseline_bgw!I1857</f>
        <v>76291.116200000048</v>
      </c>
      <c r="J1857">
        <f>RS_wells_scenario_1_bgw!J1857-RS_wells_baseline_bgw!J1857</f>
        <v>1129.8311000000685</v>
      </c>
      <c r="K1857">
        <f>RS_wells_scenario_1_bgw!K1857-RS_wells_baseline_bgw!K1857</f>
        <v>-28844275.090000004</v>
      </c>
      <c r="L1857">
        <f>RS_wells_scenario_1_bgw!L1857-RS_wells_baseline_bgw!L1857</f>
        <v>5297458.2408000082</v>
      </c>
      <c r="M1857">
        <f>RS_wells_scenario_1_bgw!M1857-RS_wells_baseline_bgw!M1857</f>
        <v>0</v>
      </c>
      <c r="N1857">
        <f>RS_wells_scenario_1_bgw!N1857-RS_wells_baseline_bgw!N1857</f>
        <v>3927375.7790000066</v>
      </c>
      <c r="O1857">
        <v>10.145833333333334</v>
      </c>
      <c r="P1857">
        <f t="shared" si="263"/>
        <v>1991</v>
      </c>
      <c r="Q1857" s="2">
        <f t="shared" si="264"/>
        <v>33410.666666664969</v>
      </c>
      <c r="R1857">
        <f t="shared" si="265"/>
        <v>-44.648769784650817</v>
      </c>
      <c r="S1857">
        <f>I1857*$O1857/ref!$B$3</f>
        <v>17.769443291532763</v>
      </c>
      <c r="T1857">
        <f>K1857*$O1857/ref!$B$3</f>
        <v>-6718.3013701551517</v>
      </c>
      <c r="U1857">
        <f>L1857*$O1857/ref!$B$3</f>
        <v>1233.8642883712141</v>
      </c>
      <c r="V1857">
        <f>N1857*$O1857/ref!$B$3</f>
        <v>914.74977252305416</v>
      </c>
      <c r="W1857">
        <f t="shared" si="266"/>
        <v>6</v>
      </c>
      <c r="X1857" t="str">
        <f t="shared" si="267"/>
        <v>6 1991</v>
      </c>
      <c r="AB1857" s="1"/>
    </row>
    <row r="1858" spans="1:28" x14ac:dyDescent="0.3">
      <c r="A1858">
        <v>619</v>
      </c>
      <c r="B1858">
        <v>3</v>
      </c>
      <c r="C1858">
        <f>RS_wells_scenario_1_bgw!C1858-RS_wells_baseline_bgw!C1858</f>
        <v>-17428462.674400032</v>
      </c>
      <c r="D1858">
        <f>RS_wells_scenario_1_bgw!D1858-RS_wells_baseline_bgw!D1858</f>
        <v>-168.43499999993946</v>
      </c>
      <c r="E1858">
        <f>RS_wells_scenario_1_bgw!E1858-RS_wells_baseline_bgw!E1858</f>
        <v>-4246868.0199999958</v>
      </c>
      <c r="F1858">
        <f>RS_wells_scenario_1_bgw!F1858-RS_wells_baseline_bgw!F1858</f>
        <v>0</v>
      </c>
      <c r="G1858">
        <f>RS_wells_scenario_1_bgw!G1858-RS_wells_baseline_bgw!G1858</f>
        <v>0</v>
      </c>
      <c r="H1858" s="19">
        <f>RS_wells_scenario_1_bgw!H1858-RS_wells_baseline_bgw!H1858</f>
        <v>2168006.7180999964</v>
      </c>
      <c r="I1858">
        <f>RS_wells_scenario_1_bgw!I1858-RS_wells_baseline_bgw!I1858</f>
        <v>69686.552300000098</v>
      </c>
      <c r="J1858">
        <f>RS_wells_scenario_1_bgw!J1858-RS_wells_baseline_bgw!J1858</f>
        <v>1133.3978000003844</v>
      </c>
      <c r="K1858">
        <f>RS_wells_scenario_1_bgw!K1858-RS_wells_baseline_bgw!K1858</f>
        <v>-28844275.090000004</v>
      </c>
      <c r="L1858">
        <f>RS_wells_scenario_1_bgw!L1858-RS_wells_baseline_bgw!L1858</f>
        <v>5274554.4539999962</v>
      </c>
      <c r="M1858">
        <f>RS_wells_scenario_1_bgw!M1858-RS_wells_baseline_bgw!M1858</f>
        <v>0</v>
      </c>
      <c r="N1858">
        <f>RS_wells_scenario_1_bgw!N1858-RS_wells_baseline_bgw!N1858</f>
        <v>3847904.2343000025</v>
      </c>
      <c r="O1858">
        <v>10.145833333333334</v>
      </c>
      <c r="P1858">
        <f t="shared" si="263"/>
        <v>1991</v>
      </c>
      <c r="Q1858" s="2">
        <f t="shared" si="264"/>
        <v>33420.812499998305</v>
      </c>
      <c r="R1858">
        <f t="shared" si="265"/>
        <v>-38.48562465521205</v>
      </c>
      <c r="S1858">
        <f>I1858*$O1858/ref!$B$3</f>
        <v>16.231132810156513</v>
      </c>
      <c r="T1858">
        <f>K1858*$O1858/ref!$B$3</f>
        <v>-6718.3013701551517</v>
      </c>
      <c r="U1858">
        <f>L1858*$O1858/ref!$B$3</f>
        <v>1228.5296234590212</v>
      </c>
      <c r="V1858">
        <f>N1858*$O1858/ref!$B$3</f>
        <v>896.23955564360529</v>
      </c>
      <c r="W1858">
        <f t="shared" si="266"/>
        <v>6</v>
      </c>
      <c r="X1858" t="str">
        <f t="shared" si="267"/>
        <v>6 1991</v>
      </c>
      <c r="AB1858" s="1"/>
    </row>
    <row r="1859" spans="1:28" x14ac:dyDescent="0.3">
      <c r="A1859">
        <v>620</v>
      </c>
      <c r="B1859">
        <v>1</v>
      </c>
      <c r="C1859">
        <f>RS_wells_scenario_1_bgw!C1859-RS_wells_baseline_bgw!C1859</f>
        <v>-64222812.276400089</v>
      </c>
      <c r="D1859">
        <f>RS_wells_scenario_1_bgw!D1859-RS_wells_baseline_bgw!D1859</f>
        <v>-169.06590000004508</v>
      </c>
      <c r="E1859">
        <f>RS_wells_scenario_1_bgw!E1859-RS_wells_baseline_bgw!E1859</f>
        <v>-13052439.719999999</v>
      </c>
      <c r="F1859">
        <f>RS_wells_scenario_1_bgw!F1859-RS_wells_baseline_bgw!F1859</f>
        <v>0</v>
      </c>
      <c r="G1859">
        <f>RS_wells_scenario_1_bgw!G1859-RS_wells_baseline_bgw!G1859</f>
        <v>0</v>
      </c>
      <c r="H1859" s="19">
        <f>RS_wells_scenario_1_bgw!H1859-RS_wells_baseline_bgw!H1859</f>
        <v>2125010.7854000032</v>
      </c>
      <c r="I1859">
        <f>RS_wells_scenario_1_bgw!I1859-RS_wells_baseline_bgw!I1859</f>
        <v>3387731.2211000007</v>
      </c>
      <c r="J1859">
        <f>RS_wells_scenario_1_bgw!J1859-RS_wells_baseline_bgw!J1859</f>
        <v>1136.837899999693</v>
      </c>
      <c r="K1859">
        <f>RS_wells_scenario_1_bgw!K1859-RS_wells_baseline_bgw!K1859</f>
        <v>-88437578.74000001</v>
      </c>
      <c r="L1859">
        <f>RS_wells_scenario_1_bgw!L1859-RS_wells_baseline_bgw!L1859</f>
        <v>5955605.5535999984</v>
      </c>
      <c r="M1859">
        <f>RS_wells_scenario_1_bgw!M1859-RS_wells_baseline_bgw!M1859</f>
        <v>0</v>
      </c>
      <c r="N1859">
        <f>RS_wells_scenario_1_bgw!N1859-RS_wells_baseline_bgw!N1859</f>
        <v>3892254.5420999974</v>
      </c>
      <c r="O1859">
        <v>10.145833333333334</v>
      </c>
      <c r="P1859">
        <f t="shared" ref="P1859:P1922" si="268">YEAR(Q1859)</f>
        <v>1991</v>
      </c>
      <c r="Q1859" s="2">
        <f t="shared" ref="Q1859:Q1922" si="269">Q1858+(O1859)</f>
        <v>33430.95833333164</v>
      </c>
      <c r="R1859">
        <f t="shared" ref="R1859:R1922" si="270">+(H1859-N1859)/43650</f>
        <v>-40.486684002290815</v>
      </c>
      <c r="S1859">
        <f>I1859*$O1859/ref!$B$3</f>
        <v>789.0577673877508</v>
      </c>
      <c r="T1859">
        <f>K1859*$O1859/ref!$B$3</f>
        <v>-20598.55221073424</v>
      </c>
      <c r="U1859">
        <f>L1859*$O1859/ref!$B$3</f>
        <v>1387.1575148278234</v>
      </c>
      <c r="V1859">
        <f>N1859*$O1859/ref!$B$3</f>
        <v>906.56946453297132</v>
      </c>
      <c r="W1859">
        <f t="shared" si="266"/>
        <v>7</v>
      </c>
      <c r="X1859" t="str">
        <f t="shared" si="267"/>
        <v>7 1991</v>
      </c>
      <c r="AB1859" s="1"/>
    </row>
    <row r="1860" spans="1:28" x14ac:dyDescent="0.3">
      <c r="A1860">
        <v>620</v>
      </c>
      <c r="B1860">
        <v>2</v>
      </c>
      <c r="C1860">
        <f>RS_wells_scenario_1_bgw!C1860-RS_wells_baseline_bgw!C1860</f>
        <v>-64332288.293200016</v>
      </c>
      <c r="D1860">
        <f>RS_wells_scenario_1_bgw!D1860-RS_wells_baseline_bgw!D1860</f>
        <v>-170.26629999990109</v>
      </c>
      <c r="E1860">
        <f>RS_wells_scenario_1_bgw!E1860-RS_wells_baseline_bgw!E1860</f>
        <v>-13052439.719999999</v>
      </c>
      <c r="F1860">
        <f>RS_wells_scenario_1_bgw!F1860-RS_wells_baseline_bgw!F1860</f>
        <v>0</v>
      </c>
      <c r="G1860">
        <f>RS_wells_scenario_1_bgw!G1860-RS_wells_baseline_bgw!G1860</f>
        <v>0</v>
      </c>
      <c r="H1860" s="19">
        <f>RS_wells_scenario_1_bgw!H1860-RS_wells_baseline_bgw!H1860</f>
        <v>2355974.7972000018</v>
      </c>
      <c r="I1860">
        <f>RS_wells_scenario_1_bgw!I1860-RS_wells_baseline_bgw!I1860</f>
        <v>3450342.9237999995</v>
      </c>
      <c r="J1860">
        <f>RS_wells_scenario_1_bgw!J1860-RS_wells_baseline_bgw!J1860</f>
        <v>1139.655700000003</v>
      </c>
      <c r="K1860">
        <f>RS_wells_scenario_1_bgw!K1860-RS_wells_baseline_bgw!K1860</f>
        <v>-88437578.74000001</v>
      </c>
      <c r="L1860">
        <f>RS_wells_scenario_1_bgw!L1860-RS_wells_baseline_bgw!L1860</f>
        <v>5989664.6921000034</v>
      </c>
      <c r="M1860">
        <f>RS_wells_scenario_1_bgw!M1860-RS_wells_baseline_bgw!M1860</f>
        <v>0</v>
      </c>
      <c r="N1860">
        <f>RS_wells_scenario_1_bgw!N1860-RS_wells_baseline_bgw!N1860</f>
        <v>3934183.3420000002</v>
      </c>
      <c r="O1860">
        <v>10.145833333333334</v>
      </c>
      <c r="P1860">
        <f t="shared" si="268"/>
        <v>1991</v>
      </c>
      <c r="Q1860" s="2">
        <f t="shared" si="269"/>
        <v>33441.104166664976</v>
      </c>
      <c r="R1860">
        <f t="shared" si="270"/>
        <v>-36.155980407789194</v>
      </c>
      <c r="S1860">
        <f>I1860*$O1860/ref!$B$3</f>
        <v>803.64105251884371</v>
      </c>
      <c r="T1860">
        <f>K1860*$O1860/ref!$B$3</f>
        <v>-20598.55221073424</v>
      </c>
      <c r="U1860">
        <f>L1860*$O1860/ref!$B$3</f>
        <v>1395.0904428052791</v>
      </c>
      <c r="V1860">
        <f>N1860*$O1860/ref!$B$3</f>
        <v>916.33536480046689</v>
      </c>
      <c r="W1860">
        <f t="shared" si="266"/>
        <v>7</v>
      </c>
      <c r="X1860" t="str">
        <f t="shared" si="267"/>
        <v>7 1991</v>
      </c>
      <c r="AB1860" s="1"/>
    </row>
    <row r="1861" spans="1:28" x14ac:dyDescent="0.3">
      <c r="A1861">
        <v>620</v>
      </c>
      <c r="B1861">
        <v>3</v>
      </c>
      <c r="C1861">
        <f>RS_wells_scenario_1_bgw!C1861-RS_wells_baseline_bgw!C1861</f>
        <v>-64486573.906999946</v>
      </c>
      <c r="D1861">
        <f>RS_wells_scenario_1_bgw!D1861-RS_wells_baseline_bgw!D1861</f>
        <v>-170.86549999995623</v>
      </c>
      <c r="E1861">
        <f>RS_wells_scenario_1_bgw!E1861-RS_wells_baseline_bgw!E1861</f>
        <v>-13052439.719999999</v>
      </c>
      <c r="F1861">
        <f>RS_wells_scenario_1_bgw!F1861-RS_wells_baseline_bgw!F1861</f>
        <v>0</v>
      </c>
      <c r="G1861">
        <f>RS_wells_scenario_1_bgw!G1861-RS_wells_baseline_bgw!G1861</f>
        <v>0</v>
      </c>
      <c r="H1861" s="19">
        <f>RS_wells_scenario_1_bgw!H1861-RS_wells_baseline_bgw!H1861</f>
        <v>2498453.0733999982</v>
      </c>
      <c r="I1861">
        <f>RS_wells_scenario_1_bgw!I1861-RS_wells_baseline_bgw!I1861</f>
        <v>3349429.4906000001</v>
      </c>
      <c r="J1861">
        <f>RS_wells_scenario_1_bgw!J1861-RS_wells_baseline_bgw!J1861</f>
        <v>1144.5475000003353</v>
      </c>
      <c r="K1861">
        <f>RS_wells_scenario_1_bgw!K1861-RS_wells_baseline_bgw!K1861</f>
        <v>-88437578.74000001</v>
      </c>
      <c r="L1861">
        <f>RS_wells_scenario_1_bgw!L1861-RS_wells_baseline_bgw!L1861</f>
        <v>6048728.2969000041</v>
      </c>
      <c r="M1861">
        <f>RS_wells_scenario_1_bgw!M1861-RS_wells_baseline_bgw!M1861</f>
        <v>0</v>
      </c>
      <c r="N1861">
        <f>RS_wells_scenario_1_bgw!N1861-RS_wells_baseline_bgw!N1861</f>
        <v>3959481.2830999941</v>
      </c>
      <c r="O1861">
        <v>10.145833333333334</v>
      </c>
      <c r="P1861">
        <f t="shared" si="268"/>
        <v>1991</v>
      </c>
      <c r="Q1861" s="2">
        <f t="shared" si="269"/>
        <v>33451.249999998312</v>
      </c>
      <c r="R1861">
        <f t="shared" si="270"/>
        <v>-33.471436648338965</v>
      </c>
      <c r="S1861">
        <f>I1861*$O1861/ref!$B$3</f>
        <v>780.1366706469048</v>
      </c>
      <c r="T1861">
        <f>K1861*$O1861/ref!$B$3</f>
        <v>-20598.55221073424</v>
      </c>
      <c r="U1861">
        <f>L1861*$O1861/ref!$B$3</f>
        <v>1408.8473181580493</v>
      </c>
      <c r="V1861">
        <f>N1861*$O1861/ref!$B$3</f>
        <v>922.22766723566019</v>
      </c>
      <c r="W1861">
        <f t="shared" ref="W1861:W1924" si="271">MOD(A1861-2,12)+1</f>
        <v>7</v>
      </c>
      <c r="X1861" t="str">
        <f t="shared" ref="X1861:X1924" si="272">W1861&amp;" "&amp;P1861</f>
        <v>7 1991</v>
      </c>
      <c r="AB1861" s="1"/>
    </row>
    <row r="1862" spans="1:28" x14ac:dyDescent="0.3">
      <c r="A1862">
        <v>621</v>
      </c>
      <c r="B1862">
        <v>1</v>
      </c>
      <c r="C1862">
        <f>RS_wells_scenario_1_bgw!C1862-RS_wells_baseline_bgw!C1862</f>
        <v>-71215563.43080008</v>
      </c>
      <c r="D1862">
        <f>RS_wells_scenario_1_bgw!D1862-RS_wells_baseline_bgw!D1862</f>
        <v>-171.47309999994468</v>
      </c>
      <c r="E1862">
        <f>RS_wells_scenario_1_bgw!E1862-RS_wells_baseline_bgw!E1862</f>
        <v>-14326417.75999999</v>
      </c>
      <c r="F1862">
        <f>RS_wells_scenario_1_bgw!F1862-RS_wells_baseline_bgw!F1862</f>
        <v>0</v>
      </c>
      <c r="G1862">
        <f>RS_wells_scenario_1_bgw!G1862-RS_wells_baseline_bgw!G1862</f>
        <v>0</v>
      </c>
      <c r="H1862" s="19">
        <f>RS_wells_scenario_1_bgw!H1862-RS_wells_baseline_bgw!H1862</f>
        <v>2585954.2960999906</v>
      </c>
      <c r="I1862">
        <f>RS_wells_scenario_1_bgw!I1862-RS_wells_baseline_bgw!I1862</f>
        <v>5079881.1019000001</v>
      </c>
      <c r="J1862">
        <f>RS_wells_scenario_1_bgw!J1862-RS_wells_baseline_bgw!J1862</f>
        <v>1148.0412999996915</v>
      </c>
      <c r="K1862">
        <f>RS_wells_scenario_1_bgw!K1862-RS_wells_baseline_bgw!K1862</f>
        <v>-97059459.279999971</v>
      </c>
      <c r="L1862">
        <f>RS_wells_scenario_1_bgw!L1862-RS_wells_baseline_bgw!L1862</f>
        <v>4792960.1992000043</v>
      </c>
      <c r="M1862">
        <f>RS_wells_scenario_1_bgw!M1862-RS_wells_baseline_bgw!M1862</f>
        <v>0</v>
      </c>
      <c r="N1862">
        <f>RS_wells_scenario_1_bgw!N1862-RS_wells_baseline_bgw!N1862</f>
        <v>4174123.9580999985</v>
      </c>
      <c r="O1862">
        <v>10.145833333333334</v>
      </c>
      <c r="P1862">
        <f t="shared" si="268"/>
        <v>1991</v>
      </c>
      <c r="Q1862" s="2">
        <f t="shared" si="269"/>
        <v>33461.395833331648</v>
      </c>
      <c r="R1862">
        <f t="shared" si="270"/>
        <v>-36.384184696449211</v>
      </c>
      <c r="S1862">
        <f>I1862*$O1862/ref!$B$3</f>
        <v>1183.1870296838174</v>
      </c>
      <c r="T1862">
        <f>K1862*$O1862/ref!$B$3</f>
        <v>-22606.728587656864</v>
      </c>
      <c r="U1862">
        <f>L1862*$O1862/ref!$B$3</f>
        <v>1116.3584792099032</v>
      </c>
      <c r="V1862">
        <f>N1862*$O1862/ref!$B$3</f>
        <v>972.22144149578128</v>
      </c>
      <c r="W1862">
        <f t="shared" si="271"/>
        <v>8</v>
      </c>
      <c r="X1862" t="str">
        <f t="shared" si="272"/>
        <v>8 1991</v>
      </c>
      <c r="AB1862" s="1"/>
    </row>
    <row r="1863" spans="1:28" x14ac:dyDescent="0.3">
      <c r="A1863">
        <v>621</v>
      </c>
      <c r="B1863">
        <v>2</v>
      </c>
      <c r="C1863">
        <f>RS_wells_scenario_1_bgw!C1863-RS_wells_baseline_bgw!C1863</f>
        <v>-71415248.023099899</v>
      </c>
      <c r="D1863">
        <f>RS_wells_scenario_1_bgw!D1863-RS_wells_baseline_bgw!D1863</f>
        <v>-172.06940000003669</v>
      </c>
      <c r="E1863">
        <f>RS_wells_scenario_1_bgw!E1863-RS_wells_baseline_bgw!E1863</f>
        <v>-14326417.75999999</v>
      </c>
      <c r="F1863">
        <f>RS_wells_scenario_1_bgw!F1863-RS_wells_baseline_bgw!F1863</f>
        <v>0</v>
      </c>
      <c r="G1863">
        <f>RS_wells_scenario_1_bgw!G1863-RS_wells_baseline_bgw!G1863</f>
        <v>0</v>
      </c>
      <c r="H1863" s="19">
        <f>RS_wells_scenario_1_bgw!H1863-RS_wells_baseline_bgw!H1863</f>
        <v>2723837.3621000051</v>
      </c>
      <c r="I1863">
        <f>RS_wells_scenario_1_bgw!I1863-RS_wells_baseline_bgw!I1863</f>
        <v>4735532.4101</v>
      </c>
      <c r="J1863">
        <f>RS_wells_scenario_1_bgw!J1863-RS_wells_baseline_bgw!J1863</f>
        <v>1151.3213999997824</v>
      </c>
      <c r="K1863">
        <f>RS_wells_scenario_1_bgw!K1863-RS_wells_baseline_bgw!K1863</f>
        <v>-97059459.279999971</v>
      </c>
      <c r="L1863">
        <f>RS_wells_scenario_1_bgw!L1863-RS_wells_baseline_bgw!L1863</f>
        <v>4909510.1498000026</v>
      </c>
      <c r="M1863">
        <f>RS_wells_scenario_1_bgw!M1863-RS_wells_baseline_bgw!M1863</f>
        <v>0</v>
      </c>
      <c r="N1863">
        <f>RS_wells_scenario_1_bgw!N1863-RS_wells_baseline_bgw!N1863</f>
        <v>4335916.5588000044</v>
      </c>
      <c r="O1863">
        <v>10.145833333333334</v>
      </c>
      <c r="P1863">
        <f t="shared" si="268"/>
        <v>1991</v>
      </c>
      <c r="Q1863" s="2">
        <f t="shared" si="269"/>
        <v>33471.541666664983</v>
      </c>
      <c r="R1863">
        <f t="shared" si="270"/>
        <v>-36.931940359679253</v>
      </c>
      <c r="S1863">
        <f>I1863*$O1863/ref!$B$3</f>
        <v>1102.9826119713709</v>
      </c>
      <c r="T1863">
        <f>K1863*$O1863/ref!$B$3</f>
        <v>-22606.728587656864</v>
      </c>
      <c r="U1863">
        <f>L1863*$O1863/ref!$B$3</f>
        <v>1143.5048606101743</v>
      </c>
      <c r="V1863">
        <f>N1863*$O1863/ref!$B$3</f>
        <v>1009.9055728380405</v>
      </c>
      <c r="W1863">
        <f t="shared" si="271"/>
        <v>8</v>
      </c>
      <c r="X1863" t="str">
        <f t="shared" si="272"/>
        <v>8 1991</v>
      </c>
      <c r="AB1863" s="1"/>
    </row>
    <row r="1864" spans="1:28" x14ac:dyDescent="0.3">
      <c r="A1864">
        <v>621</v>
      </c>
      <c r="B1864">
        <v>3</v>
      </c>
      <c r="C1864">
        <f>RS_wells_scenario_1_bgw!C1864-RS_wells_baseline_bgw!C1864</f>
        <v>-71521100.581500053</v>
      </c>
      <c r="D1864">
        <f>RS_wells_scenario_1_bgw!D1864-RS_wells_baseline_bgw!D1864</f>
        <v>-172.65419999998994</v>
      </c>
      <c r="E1864">
        <f>RS_wells_scenario_1_bgw!E1864-RS_wells_baseline_bgw!E1864</f>
        <v>-14326417.75999999</v>
      </c>
      <c r="F1864">
        <f>RS_wells_scenario_1_bgw!F1864-RS_wells_baseline_bgw!F1864</f>
        <v>0</v>
      </c>
      <c r="G1864">
        <f>RS_wells_scenario_1_bgw!G1864-RS_wells_baseline_bgw!G1864</f>
        <v>0</v>
      </c>
      <c r="H1864" s="19">
        <f>RS_wells_scenario_1_bgw!H1864-RS_wells_baseline_bgw!H1864</f>
        <v>2845003.7992999926</v>
      </c>
      <c r="I1864">
        <f>RS_wells_scenario_1_bgw!I1864-RS_wells_baseline_bgw!I1864</f>
        <v>4507769.8843999999</v>
      </c>
      <c r="J1864">
        <f>RS_wells_scenario_1_bgw!J1864-RS_wells_baseline_bgw!J1864</f>
        <v>1154.4781999997795</v>
      </c>
      <c r="K1864">
        <f>RS_wells_scenario_1_bgw!K1864-RS_wells_baseline_bgw!K1864</f>
        <v>-97059459.279999971</v>
      </c>
      <c r="L1864">
        <f>RS_wells_scenario_1_bgw!L1864-RS_wells_baseline_bgw!L1864</f>
        <v>5031539.2023999989</v>
      </c>
      <c r="M1864">
        <f>RS_wells_scenario_1_bgw!M1864-RS_wells_baseline_bgw!M1864</f>
        <v>0</v>
      </c>
      <c r="N1864">
        <f>RS_wells_scenario_1_bgw!N1864-RS_wells_baseline_bgw!N1864</f>
        <v>4462554.7827000022</v>
      </c>
      <c r="O1864">
        <v>10.145833333333334</v>
      </c>
      <c r="P1864">
        <f t="shared" si="268"/>
        <v>1991</v>
      </c>
      <c r="Q1864" s="2">
        <f t="shared" si="269"/>
        <v>33481.687499998319</v>
      </c>
      <c r="R1864">
        <f t="shared" si="270"/>
        <v>-37.057296297823818</v>
      </c>
      <c r="S1864">
        <f>I1864*$O1864/ref!$B$3</f>
        <v>1049.9330108388813</v>
      </c>
      <c r="T1864">
        <f>K1864*$O1864/ref!$B$3</f>
        <v>-22606.728587656864</v>
      </c>
      <c r="U1864">
        <f>L1864*$O1864/ref!$B$3</f>
        <v>1171.9274140882308</v>
      </c>
      <c r="V1864">
        <f>N1864*$O1864/ref!$B$3</f>
        <v>1039.4016773678552</v>
      </c>
      <c r="W1864">
        <f t="shared" si="271"/>
        <v>8</v>
      </c>
      <c r="X1864" t="str">
        <f t="shared" si="272"/>
        <v>8 1991</v>
      </c>
      <c r="AB1864" s="1"/>
    </row>
    <row r="1865" spans="1:28" x14ac:dyDescent="0.3">
      <c r="A1865">
        <v>622</v>
      </c>
      <c r="B1865">
        <v>1</v>
      </c>
      <c r="C1865">
        <f>RS_wells_scenario_1_bgw!C1865-RS_wells_baseline_bgw!C1865</f>
        <v>-33079076.855199993</v>
      </c>
      <c r="D1865">
        <f>RS_wells_scenario_1_bgw!D1865-RS_wells_baseline_bgw!D1865</f>
        <v>-173.28170000005048</v>
      </c>
      <c r="E1865">
        <f>RS_wells_scenario_1_bgw!E1865-RS_wells_baseline_bgw!E1865</f>
        <v>-6430947.7599999979</v>
      </c>
      <c r="F1865">
        <f>RS_wells_scenario_1_bgw!F1865-RS_wells_baseline_bgw!F1865</f>
        <v>0</v>
      </c>
      <c r="G1865">
        <f>RS_wells_scenario_1_bgw!G1865-RS_wells_baseline_bgw!G1865</f>
        <v>0</v>
      </c>
      <c r="H1865" s="19">
        <f>RS_wells_scenario_1_bgw!H1865-RS_wells_baseline_bgw!H1865</f>
        <v>3434900.8791000023</v>
      </c>
      <c r="I1865">
        <f>RS_wells_scenario_1_bgw!I1865-RS_wells_baseline_bgw!I1865</f>
        <v>-2275971.1596999951</v>
      </c>
      <c r="J1865">
        <f>RS_wells_scenario_1_bgw!J1865-RS_wells_baseline_bgw!J1865</f>
        <v>1159.346700000111</v>
      </c>
      <c r="K1865">
        <f>RS_wells_scenario_1_bgw!K1865-RS_wells_baseline_bgw!K1865</f>
        <v>-43625433.329999983</v>
      </c>
      <c r="L1865">
        <f>RS_wells_scenario_1_bgw!L1865-RS_wells_baseline_bgw!L1865</f>
        <v>5320727.7730000019</v>
      </c>
      <c r="M1865">
        <f>RS_wells_scenario_1_bgw!M1865-RS_wells_baseline_bgw!M1865</f>
        <v>0</v>
      </c>
      <c r="N1865">
        <f>RS_wells_scenario_1_bgw!N1865-RS_wells_baseline_bgw!N1865</f>
        <v>4481555.7166000009</v>
      </c>
      <c r="O1865">
        <v>10.145833333333334</v>
      </c>
      <c r="P1865">
        <f t="shared" si="268"/>
        <v>1991</v>
      </c>
      <c r="Q1865" s="2">
        <f t="shared" si="269"/>
        <v>33491.833333331655</v>
      </c>
      <c r="R1865">
        <f t="shared" si="270"/>
        <v>-23.978346792668923</v>
      </c>
      <c r="S1865">
        <f>I1865*$O1865/ref!$B$3</f>
        <v>-530.11074512831806</v>
      </c>
      <c r="T1865">
        <f>K1865*$O1865/ref!$B$3</f>
        <v>-10161.07382141012</v>
      </c>
      <c r="U1865">
        <f>L1865*$O1865/ref!$B$3</f>
        <v>1239.28414134288</v>
      </c>
      <c r="V1865">
        <f>N1865*$O1865/ref!$B$3</f>
        <v>1043.827304285373</v>
      </c>
      <c r="W1865">
        <f t="shared" si="271"/>
        <v>9</v>
      </c>
      <c r="X1865" t="str">
        <f t="shared" si="272"/>
        <v>9 1991</v>
      </c>
      <c r="AB1865" s="1"/>
    </row>
    <row r="1866" spans="1:28" x14ac:dyDescent="0.3">
      <c r="A1866">
        <v>622</v>
      </c>
      <c r="B1866">
        <v>2</v>
      </c>
      <c r="C1866">
        <f>RS_wells_scenario_1_bgw!C1866-RS_wells_baseline_bgw!C1866</f>
        <v>-31253529.583599985</v>
      </c>
      <c r="D1866">
        <f>RS_wells_scenario_1_bgw!D1866-RS_wells_baseline_bgw!D1866</f>
        <v>-173.92910000006668</v>
      </c>
      <c r="E1866">
        <f>RS_wells_scenario_1_bgw!E1866-RS_wells_baseline_bgw!E1866</f>
        <v>-6430947.7599999979</v>
      </c>
      <c r="F1866">
        <f>RS_wells_scenario_1_bgw!F1866-RS_wells_baseline_bgw!F1866</f>
        <v>0</v>
      </c>
      <c r="G1866">
        <f>RS_wells_scenario_1_bgw!G1866-RS_wells_baseline_bgw!G1866</f>
        <v>0</v>
      </c>
      <c r="H1866" s="19">
        <f>RS_wells_scenario_1_bgw!H1866-RS_wells_baseline_bgw!H1866</f>
        <v>3490063.5013999976</v>
      </c>
      <c r="I1866">
        <f>RS_wells_scenario_1_bgw!I1866-RS_wells_baseline_bgw!I1866</f>
        <v>-417840.20769999921</v>
      </c>
      <c r="J1866">
        <f>RS_wells_scenario_1_bgw!J1866-RS_wells_baseline_bgw!J1866</f>
        <v>1163.7358000003733</v>
      </c>
      <c r="K1866">
        <f>RS_wells_scenario_1_bgw!K1866-RS_wells_baseline_bgw!K1866</f>
        <v>-43625433.329999983</v>
      </c>
      <c r="L1866">
        <f>RS_wells_scenario_1_bgw!L1866-RS_wells_baseline_bgw!L1866</f>
        <v>5370770.7977000028</v>
      </c>
      <c r="M1866">
        <f>RS_wells_scenario_1_bgw!M1866-RS_wells_baseline_bgw!M1866</f>
        <v>0</v>
      </c>
      <c r="N1866">
        <f>RS_wells_scenario_1_bgw!N1866-RS_wells_baseline_bgw!N1866</f>
        <v>4451362.1749000028</v>
      </c>
      <c r="O1866">
        <v>10.145833333333334</v>
      </c>
      <c r="P1866">
        <f t="shared" si="268"/>
        <v>1991</v>
      </c>
      <c r="Q1866" s="2">
        <f t="shared" si="269"/>
        <v>33501.979166664991</v>
      </c>
      <c r="R1866">
        <f t="shared" si="270"/>
        <v>-22.022879117984083</v>
      </c>
      <c r="S1866">
        <f>I1866*$O1866/ref!$B$3</f>
        <v>-97.321788505270334</v>
      </c>
      <c r="T1866">
        <f>K1866*$O1866/ref!$B$3</f>
        <v>-10161.07382141012</v>
      </c>
      <c r="U1866">
        <f>L1866*$O1866/ref!$B$3</f>
        <v>1250.9399766987592</v>
      </c>
      <c r="V1866">
        <f>N1866*$O1866/ref!$B$3</f>
        <v>1036.7947367502206</v>
      </c>
      <c r="W1866">
        <f t="shared" si="271"/>
        <v>9</v>
      </c>
      <c r="X1866" t="str">
        <f t="shared" si="272"/>
        <v>9 1991</v>
      </c>
      <c r="AB1866" s="1"/>
    </row>
    <row r="1867" spans="1:28" x14ac:dyDescent="0.3">
      <c r="A1867">
        <v>622</v>
      </c>
      <c r="B1867">
        <v>3</v>
      </c>
      <c r="C1867">
        <f>RS_wells_scenario_1_bgw!C1867-RS_wells_baseline_bgw!C1867</f>
        <v>-30852002.540199995</v>
      </c>
      <c r="D1867">
        <f>RS_wells_scenario_1_bgw!D1867-RS_wells_baseline_bgw!D1867</f>
        <v>-174.58380000002217</v>
      </c>
      <c r="E1867">
        <f>RS_wells_scenario_1_bgw!E1867-RS_wells_baseline_bgw!E1867</f>
        <v>-6430947.7599999979</v>
      </c>
      <c r="F1867">
        <f>RS_wells_scenario_1_bgw!F1867-RS_wells_baseline_bgw!F1867</f>
        <v>0</v>
      </c>
      <c r="G1867">
        <f>RS_wells_scenario_1_bgw!G1867-RS_wells_baseline_bgw!G1867</f>
        <v>0</v>
      </c>
      <c r="H1867" s="19">
        <f>RS_wells_scenario_1_bgw!H1867-RS_wells_baseline_bgw!H1867</f>
        <v>3525401.4233999997</v>
      </c>
      <c r="I1867">
        <f>RS_wells_scenario_1_bgw!I1867-RS_wells_baseline_bgw!I1867</f>
        <v>-7230.371799999848</v>
      </c>
      <c r="J1867">
        <f>RS_wells_scenario_1_bgw!J1867-RS_wells_baseline_bgw!J1867</f>
        <v>1167.7843999997713</v>
      </c>
      <c r="K1867">
        <f>RS_wells_scenario_1_bgw!K1867-RS_wells_baseline_bgw!K1867</f>
        <v>-43625433.329999983</v>
      </c>
      <c r="L1867">
        <f>RS_wells_scenario_1_bgw!L1867-RS_wells_baseline_bgw!L1867</f>
        <v>5421151.8424000069</v>
      </c>
      <c r="M1867">
        <f>RS_wells_scenario_1_bgw!M1867-RS_wells_baseline_bgw!M1867</f>
        <v>0</v>
      </c>
      <c r="N1867">
        <f>RS_wells_scenario_1_bgw!N1867-RS_wells_baseline_bgw!N1867</f>
        <v>4438134.6132999957</v>
      </c>
      <c r="O1867">
        <v>10.145833333333334</v>
      </c>
      <c r="P1867">
        <f t="shared" si="268"/>
        <v>1991</v>
      </c>
      <c r="Q1867" s="2">
        <f t="shared" si="269"/>
        <v>33512.124999998327</v>
      </c>
      <c r="R1867">
        <f t="shared" si="270"/>
        <v>-20.910267809850996</v>
      </c>
      <c r="S1867">
        <f>I1867*$O1867/ref!$B$3</f>
        <v>-1.6840713319750185</v>
      </c>
      <c r="T1867">
        <f>K1867*$O1867/ref!$B$3</f>
        <v>-10161.07382141012</v>
      </c>
      <c r="U1867">
        <f>L1867*$O1867/ref!$B$3</f>
        <v>1262.6745424169744</v>
      </c>
      <c r="V1867">
        <f>N1867*$O1867/ref!$B$3</f>
        <v>1033.7138222552696</v>
      </c>
      <c r="W1867">
        <f t="shared" si="271"/>
        <v>9</v>
      </c>
      <c r="X1867" t="str">
        <f t="shared" si="272"/>
        <v>9 1991</v>
      </c>
      <c r="AB1867" s="1"/>
    </row>
    <row r="1868" spans="1:28" x14ac:dyDescent="0.3">
      <c r="A1868">
        <v>623</v>
      </c>
      <c r="B1868">
        <v>1</v>
      </c>
      <c r="C1868">
        <f>RS_wells_scenario_1_bgw!C1868-RS_wells_baseline_bgw!C1868</f>
        <v>-12986948.811500013</v>
      </c>
      <c r="D1868">
        <f>RS_wells_scenario_1_bgw!D1868-RS_wells_baseline_bgw!D1868</f>
        <v>-174.59850000008009</v>
      </c>
      <c r="E1868">
        <f>RS_wells_scenario_1_bgw!E1868-RS_wells_baseline_bgw!E1868</f>
        <v>0</v>
      </c>
      <c r="F1868">
        <f>RS_wells_scenario_1_bgw!F1868-RS_wells_baseline_bgw!F1868</f>
        <v>0</v>
      </c>
      <c r="G1868">
        <f>RS_wells_scenario_1_bgw!G1868-RS_wells_baseline_bgw!G1868</f>
        <v>0</v>
      </c>
      <c r="H1868" s="19">
        <f>RS_wells_scenario_1_bgw!H1868-RS_wells_baseline_bgw!H1868</f>
        <v>3844019.2287999988</v>
      </c>
      <c r="I1868">
        <f>RS_wells_scenario_1_bgw!I1868-RS_wells_baseline_bgw!I1868</f>
        <v>-17280895.453700006</v>
      </c>
      <c r="J1868">
        <f>RS_wells_scenario_1_bgw!J1868-RS_wells_baseline_bgw!J1868</f>
        <v>1177.3689000001177</v>
      </c>
      <c r="K1868">
        <f>RS_wells_scenario_1_bgw!K1868-RS_wells_baseline_bgw!K1868</f>
        <v>-102826.11000000313</v>
      </c>
      <c r="L1868">
        <f>RS_wells_scenario_1_bgw!L1868-RS_wells_baseline_bgw!L1868</f>
        <v>3389266.2434</v>
      </c>
      <c r="M1868">
        <f>RS_wells_scenario_1_bgw!M1868-RS_wells_baseline_bgw!M1868</f>
        <v>0</v>
      </c>
      <c r="N1868">
        <f>RS_wells_scenario_1_bgw!N1868-RS_wells_baseline_bgw!N1868</f>
        <v>4708591.941399999</v>
      </c>
      <c r="O1868">
        <v>10.145833333333334</v>
      </c>
      <c r="P1868">
        <f t="shared" si="268"/>
        <v>1991</v>
      </c>
      <c r="Q1868" s="2">
        <f t="shared" si="269"/>
        <v>33522.270833331662</v>
      </c>
      <c r="R1868">
        <f t="shared" si="270"/>
        <v>-19.80693499656358</v>
      </c>
      <c r="S1868">
        <f>I1868*$O1868/ref!$B$3</f>
        <v>-4025.0019541780989</v>
      </c>
      <c r="T1868">
        <f>K1868*$O1868/ref!$B$3</f>
        <v>-23.94987544478953</v>
      </c>
      <c r="U1868">
        <f>L1868*$O1868/ref!$B$3</f>
        <v>789.41529907780466</v>
      </c>
      <c r="V1868">
        <f>N1868*$O1868/ref!$B$3</f>
        <v>1096.7077381111301</v>
      </c>
      <c r="W1868">
        <f t="shared" si="271"/>
        <v>10</v>
      </c>
      <c r="X1868" t="str">
        <f t="shared" si="272"/>
        <v>10 1991</v>
      </c>
      <c r="AB1868" s="1"/>
    </row>
    <row r="1869" spans="1:28" x14ac:dyDescent="0.3">
      <c r="A1869">
        <v>623</v>
      </c>
      <c r="B1869">
        <v>2</v>
      </c>
      <c r="C1869">
        <f>RS_wells_scenario_1_bgw!C1869-RS_wells_baseline_bgw!C1869</f>
        <v>-7511484.1310000122</v>
      </c>
      <c r="D1869">
        <f>RS_wells_scenario_1_bgw!D1869-RS_wells_baseline_bgw!D1869</f>
        <v>-175.12760000000708</v>
      </c>
      <c r="E1869">
        <f>RS_wells_scenario_1_bgw!E1869-RS_wells_baseline_bgw!E1869</f>
        <v>0</v>
      </c>
      <c r="F1869">
        <f>RS_wells_scenario_1_bgw!F1869-RS_wells_baseline_bgw!F1869</f>
        <v>0</v>
      </c>
      <c r="G1869">
        <f>RS_wells_scenario_1_bgw!G1869-RS_wells_baseline_bgw!G1869</f>
        <v>0</v>
      </c>
      <c r="H1869" s="19">
        <f>RS_wells_scenario_1_bgw!H1869-RS_wells_baseline_bgw!H1869</f>
        <v>3998407.2292000055</v>
      </c>
      <c r="I1869">
        <f>RS_wells_scenario_1_bgw!I1869-RS_wells_baseline_bgw!I1869</f>
        <v>-11796582.523000002</v>
      </c>
      <c r="J1869">
        <f>RS_wells_scenario_1_bgw!J1869-RS_wells_baseline_bgw!J1869</f>
        <v>1175.9813999999315</v>
      </c>
      <c r="K1869">
        <f>RS_wells_scenario_1_bgw!K1869-RS_wells_baseline_bgw!K1869</f>
        <v>-102826.11000000313</v>
      </c>
      <c r="L1869">
        <f>RS_wells_scenario_1_bgw!L1869-RS_wells_baseline_bgw!L1869</f>
        <v>3448047.6671000049</v>
      </c>
      <c r="M1869">
        <f>RS_wells_scenario_1_bgw!M1869-RS_wells_baseline_bgw!M1869</f>
        <v>0</v>
      </c>
      <c r="N1869">
        <f>RS_wells_scenario_1_bgw!N1869-RS_wells_baseline_bgw!N1869</f>
        <v>4870151.9605000019</v>
      </c>
      <c r="O1869">
        <v>10.145833333333334</v>
      </c>
      <c r="P1869">
        <f t="shared" si="268"/>
        <v>1991</v>
      </c>
      <c r="Q1869" s="2">
        <f t="shared" si="269"/>
        <v>33532.416666664998</v>
      </c>
      <c r="R1869">
        <f t="shared" si="270"/>
        <v>-19.971242412371051</v>
      </c>
      <c r="S1869">
        <f>I1869*$O1869/ref!$B$3</f>
        <v>-2747.6161657775679</v>
      </c>
      <c r="T1869">
        <f>K1869*$O1869/ref!$B$3</f>
        <v>-23.94987544478953</v>
      </c>
      <c r="U1869">
        <f>L1869*$O1869/ref!$B$3</f>
        <v>803.10644985733393</v>
      </c>
      <c r="V1869">
        <f>N1869*$O1869/ref!$B$3</f>
        <v>1134.3376974113776</v>
      </c>
      <c r="W1869">
        <f t="shared" si="271"/>
        <v>10</v>
      </c>
      <c r="X1869" t="str">
        <f t="shared" si="272"/>
        <v>10 1991</v>
      </c>
      <c r="AB1869" s="1"/>
    </row>
    <row r="1870" spans="1:28" x14ac:dyDescent="0.3">
      <c r="A1870">
        <v>623</v>
      </c>
      <c r="B1870">
        <v>3</v>
      </c>
      <c r="C1870">
        <f>RS_wells_scenario_1_bgw!C1870-RS_wells_baseline_bgw!C1870</f>
        <v>-4098899.9189999998</v>
      </c>
      <c r="D1870">
        <f>RS_wells_scenario_1_bgw!D1870-RS_wells_baseline_bgw!D1870</f>
        <v>-181.14619999995921</v>
      </c>
      <c r="E1870">
        <f>RS_wells_scenario_1_bgw!E1870-RS_wells_baseline_bgw!E1870</f>
        <v>0</v>
      </c>
      <c r="F1870">
        <f>RS_wells_scenario_1_bgw!F1870-RS_wells_baseline_bgw!F1870</f>
        <v>0</v>
      </c>
      <c r="G1870">
        <f>RS_wells_scenario_1_bgw!G1870-RS_wells_baseline_bgw!G1870</f>
        <v>0</v>
      </c>
      <c r="H1870" s="19">
        <f>RS_wells_scenario_1_bgw!H1870-RS_wells_baseline_bgw!H1870</f>
        <v>4055582.685999997</v>
      </c>
      <c r="I1870">
        <f>RS_wells_scenario_1_bgw!I1870-RS_wells_baseline_bgw!I1870</f>
        <v>-8455191.3670000136</v>
      </c>
      <c r="J1870">
        <f>RS_wells_scenario_1_bgw!J1870-RS_wells_baseline_bgw!J1870</f>
        <v>1171.4846999999136</v>
      </c>
      <c r="K1870">
        <f>RS_wells_scenario_1_bgw!K1870-RS_wells_baseline_bgw!K1870</f>
        <v>-102826.11000000313</v>
      </c>
      <c r="L1870">
        <f>RS_wells_scenario_1_bgw!L1870-RS_wells_baseline_bgw!L1870</f>
        <v>3496356.9553000033</v>
      </c>
      <c r="M1870">
        <f>RS_wells_scenario_1_bgw!M1870-RS_wells_baseline_bgw!M1870</f>
        <v>0</v>
      </c>
      <c r="N1870">
        <f>RS_wells_scenario_1_bgw!N1870-RS_wells_baseline_bgw!N1870</f>
        <v>4946640.3990000039</v>
      </c>
      <c r="O1870">
        <v>10.145833333333334</v>
      </c>
      <c r="P1870">
        <f t="shared" si="268"/>
        <v>1991</v>
      </c>
      <c r="Q1870" s="2">
        <f t="shared" si="269"/>
        <v>33542.562499998334</v>
      </c>
      <c r="R1870">
        <f t="shared" si="270"/>
        <v>-20.413693310423987</v>
      </c>
      <c r="S1870">
        <f>I1870*$O1870/ref!$B$3</f>
        <v>-1969.3517541556698</v>
      </c>
      <c r="T1870">
        <f>K1870*$O1870/ref!$B$3</f>
        <v>-23.94987544478953</v>
      </c>
      <c r="U1870">
        <f>L1870*$O1870/ref!$B$3</f>
        <v>814.358469750106</v>
      </c>
      <c r="V1870">
        <f>N1870*$O1870/ref!$B$3</f>
        <v>1152.1531002797876</v>
      </c>
      <c r="W1870">
        <f t="shared" si="271"/>
        <v>10</v>
      </c>
      <c r="X1870" t="str">
        <f t="shared" si="272"/>
        <v>10 1991</v>
      </c>
      <c r="AB1870" s="1"/>
    </row>
    <row r="1871" spans="1:28" x14ac:dyDescent="0.3">
      <c r="A1871">
        <v>624</v>
      </c>
      <c r="B1871">
        <v>1</v>
      </c>
      <c r="C1871">
        <f>RS_wells_scenario_1_bgw!C1871-RS_wells_baseline_bgw!C1871</f>
        <v>-1811677.2555000037</v>
      </c>
      <c r="D1871">
        <f>RS_wells_scenario_1_bgw!D1871-RS_wells_baseline_bgw!D1871</f>
        <v>-188.76789999997709</v>
      </c>
      <c r="E1871">
        <f>RS_wells_scenario_1_bgw!E1871-RS_wells_baseline_bgw!E1871</f>
        <v>0</v>
      </c>
      <c r="F1871">
        <f>RS_wells_scenario_1_bgw!F1871-RS_wells_baseline_bgw!F1871</f>
        <v>0</v>
      </c>
      <c r="G1871">
        <f>RS_wells_scenario_1_bgw!G1871-RS_wells_baseline_bgw!G1871</f>
        <v>0</v>
      </c>
      <c r="H1871" s="19">
        <f>RS_wells_scenario_1_bgw!H1871-RS_wells_baseline_bgw!H1871</f>
        <v>3368465.3316999972</v>
      </c>
      <c r="I1871">
        <f>RS_wells_scenario_1_bgw!I1871-RS_wells_baseline_bgw!I1871</f>
        <v>-4140236.0784000009</v>
      </c>
      <c r="J1871">
        <f>RS_wells_scenario_1_bgw!J1871-RS_wells_baseline_bgw!J1871</f>
        <v>1166.7138999998569</v>
      </c>
      <c r="K1871">
        <f>RS_wells_scenario_1_bgw!K1871-RS_wells_baseline_bgw!K1871</f>
        <v>-102826.11000000313</v>
      </c>
      <c r="L1871">
        <f>RS_wells_scenario_1_bgw!L1871-RS_wells_baseline_bgw!L1871</f>
        <v>104065.03469999996</v>
      </c>
      <c r="M1871">
        <f>RS_wells_scenario_1_bgw!M1871-RS_wells_baseline_bgw!M1871</f>
        <v>0</v>
      </c>
      <c r="N1871">
        <f>RS_wells_scenario_1_bgw!N1871-RS_wells_baseline_bgw!N1871</f>
        <v>5744004.5274000019</v>
      </c>
      <c r="O1871">
        <v>10.145833333333334</v>
      </c>
      <c r="P1871">
        <f t="shared" si="268"/>
        <v>1991</v>
      </c>
      <c r="Q1871" s="2">
        <f t="shared" si="269"/>
        <v>33552.70833333167</v>
      </c>
      <c r="R1871">
        <f t="shared" si="270"/>
        <v>-54.422432891179945</v>
      </c>
      <c r="S1871">
        <f>I1871*$O1871/ref!$B$3</f>
        <v>-964.32840248163484</v>
      </c>
      <c r="T1871">
        <f>K1871*$O1871/ref!$B$3</f>
        <v>-23.94987544478953</v>
      </c>
      <c r="U1871">
        <f>L1871*$O1871/ref!$B$3</f>
        <v>24.238441182133833</v>
      </c>
      <c r="V1871">
        <f>N1871*$O1871/ref!$B$3</f>
        <v>1337.8721901035931</v>
      </c>
      <c r="W1871">
        <f t="shared" si="271"/>
        <v>11</v>
      </c>
      <c r="X1871" t="str">
        <f t="shared" si="272"/>
        <v>11 1991</v>
      </c>
      <c r="AB1871" s="1"/>
    </row>
    <row r="1872" spans="1:28" x14ac:dyDescent="0.3">
      <c r="A1872">
        <v>624</v>
      </c>
      <c r="B1872">
        <v>2</v>
      </c>
      <c r="C1872">
        <f>RS_wells_scenario_1_bgw!C1872-RS_wells_baseline_bgw!C1872</f>
        <v>-597618.85830000043</v>
      </c>
      <c r="D1872">
        <f>RS_wells_scenario_1_bgw!D1872-RS_wells_baseline_bgw!D1872</f>
        <v>-196.29159999999683</v>
      </c>
      <c r="E1872">
        <f>RS_wells_scenario_1_bgw!E1872-RS_wells_baseline_bgw!E1872</f>
        <v>0</v>
      </c>
      <c r="F1872">
        <f>RS_wells_scenario_1_bgw!F1872-RS_wells_baseline_bgw!F1872</f>
        <v>0</v>
      </c>
      <c r="G1872">
        <f>RS_wells_scenario_1_bgw!G1872-RS_wells_baseline_bgw!G1872</f>
        <v>0</v>
      </c>
      <c r="H1872" s="19">
        <f>RS_wells_scenario_1_bgw!H1872-RS_wells_baseline_bgw!H1872</f>
        <v>2680601.7488999963</v>
      </c>
      <c r="I1872">
        <f>RS_wells_scenario_1_bgw!I1872-RS_wells_baseline_bgw!I1872</f>
        <v>-3857656.6996999979</v>
      </c>
      <c r="J1872">
        <f>RS_wells_scenario_1_bgw!J1872-RS_wells_baseline_bgw!J1872</f>
        <v>1162.6147999996319</v>
      </c>
      <c r="K1872">
        <f>RS_wells_scenario_1_bgw!K1872-RS_wells_baseline_bgw!K1872</f>
        <v>-102826.11000000313</v>
      </c>
      <c r="L1872">
        <f>RS_wells_scenario_1_bgw!L1872-RS_wells_baseline_bgw!L1872</f>
        <v>107101.36230000004</v>
      </c>
      <c r="M1872">
        <f>RS_wells_scenario_1_bgw!M1872-RS_wells_baseline_bgw!M1872</f>
        <v>0</v>
      </c>
      <c r="N1872">
        <f>RS_wells_scenario_1_bgw!N1872-RS_wells_baseline_bgw!N1872</f>
        <v>6099697.3394000009</v>
      </c>
      <c r="O1872">
        <v>10.145833333333334</v>
      </c>
      <c r="P1872">
        <f t="shared" si="268"/>
        <v>1991</v>
      </c>
      <c r="Q1872" s="2">
        <f t="shared" si="269"/>
        <v>33562.854166665005</v>
      </c>
      <c r="R1872">
        <f t="shared" si="270"/>
        <v>-78.329795887743515</v>
      </c>
      <c r="S1872">
        <f>I1872*$O1872/ref!$B$3</f>
        <v>-898.51106364492421</v>
      </c>
      <c r="T1872">
        <f>K1872*$O1872/ref!$B$3</f>
        <v>-23.94987544478953</v>
      </c>
      <c r="U1872">
        <f>L1872*$O1872/ref!$B$3</f>
        <v>24.945651323892342</v>
      </c>
      <c r="V1872">
        <f>N1872*$O1872/ref!$B$3</f>
        <v>1420.7188381388701</v>
      </c>
      <c r="W1872">
        <f t="shared" si="271"/>
        <v>11</v>
      </c>
      <c r="X1872" t="str">
        <f t="shared" si="272"/>
        <v>11 1991</v>
      </c>
      <c r="AB1872" s="1"/>
    </row>
    <row r="1873" spans="1:28" x14ac:dyDescent="0.3">
      <c r="A1873">
        <v>624</v>
      </c>
      <c r="B1873">
        <v>3</v>
      </c>
      <c r="C1873">
        <f>RS_wells_scenario_1_bgw!C1873-RS_wells_baseline_bgw!C1873</f>
        <v>250735.05830000341</v>
      </c>
      <c r="D1873">
        <f>RS_wells_scenario_1_bgw!D1873-RS_wells_baseline_bgw!D1873</f>
        <v>-203.71210000000428</v>
      </c>
      <c r="E1873">
        <f>RS_wells_scenario_1_bgw!E1873-RS_wells_baseline_bgw!E1873</f>
        <v>0</v>
      </c>
      <c r="F1873">
        <f>RS_wells_scenario_1_bgw!F1873-RS_wells_baseline_bgw!F1873</f>
        <v>0</v>
      </c>
      <c r="G1873">
        <f>RS_wells_scenario_1_bgw!G1873-RS_wells_baseline_bgw!G1873</f>
        <v>0</v>
      </c>
      <c r="H1873" s="19">
        <f>RS_wells_scenario_1_bgw!H1873-RS_wells_baseline_bgw!H1873</f>
        <v>2215000.6634999961</v>
      </c>
      <c r="I1873">
        <f>RS_wells_scenario_1_bgw!I1873-RS_wells_baseline_bgw!I1873</f>
        <v>-3767711.6851999909</v>
      </c>
      <c r="J1873">
        <f>RS_wells_scenario_1_bgw!J1873-RS_wells_baseline_bgw!J1873</f>
        <v>1158.9485999997705</v>
      </c>
      <c r="K1873">
        <f>RS_wells_scenario_1_bgw!K1873-RS_wells_baseline_bgw!K1873</f>
        <v>-102826.11000000313</v>
      </c>
      <c r="L1873">
        <f>RS_wells_scenario_1_bgw!L1873-RS_wells_baseline_bgw!L1873</f>
        <v>109607.62749999994</v>
      </c>
      <c r="M1873">
        <f>RS_wells_scenario_1_bgw!M1873-RS_wells_baseline_bgw!M1873</f>
        <v>0</v>
      </c>
      <c r="N1873">
        <f>RS_wells_scenario_1_bgw!N1873-RS_wells_baseline_bgw!N1873</f>
        <v>6263957.0926000029</v>
      </c>
      <c r="O1873">
        <v>10.145833333333334</v>
      </c>
      <c r="P1873">
        <f t="shared" si="268"/>
        <v>1991</v>
      </c>
      <c r="Q1873" s="2">
        <f t="shared" si="269"/>
        <v>33572.999999998341</v>
      </c>
      <c r="R1873">
        <f t="shared" si="270"/>
        <v>-92.759597459335779</v>
      </c>
      <c r="S1873">
        <f>I1873*$O1873/ref!$B$3</f>
        <v>-877.56140509852105</v>
      </c>
      <c r="T1873">
        <f>K1873*$O1873/ref!$B$3</f>
        <v>-23.94987544478953</v>
      </c>
      <c r="U1873">
        <f>L1873*$O1873/ref!$B$3</f>
        <v>25.529401301126789</v>
      </c>
      <c r="V1873">
        <f>N1873*$O1873/ref!$B$3</f>
        <v>1458.9776094736194</v>
      </c>
      <c r="W1873">
        <f t="shared" si="271"/>
        <v>11</v>
      </c>
      <c r="X1873" t="str">
        <f t="shared" si="272"/>
        <v>11 1991</v>
      </c>
      <c r="AB1873" s="1"/>
    </row>
    <row r="1874" spans="1:28" x14ac:dyDescent="0.3">
      <c r="A1874">
        <v>625</v>
      </c>
      <c r="B1874">
        <v>1</v>
      </c>
      <c r="C1874">
        <f>RS_wells_scenario_1_bgw!C1874-RS_wells_baseline_bgw!C1874</f>
        <v>943823.97030000389</v>
      </c>
      <c r="D1874">
        <f>RS_wells_scenario_1_bgw!D1874-RS_wells_baseline_bgw!D1874</f>
        <v>-211.36979999998584</v>
      </c>
      <c r="E1874">
        <f>RS_wells_scenario_1_bgw!E1874-RS_wells_baseline_bgw!E1874</f>
        <v>0</v>
      </c>
      <c r="F1874">
        <f>RS_wells_scenario_1_bgw!F1874-RS_wells_baseline_bgw!F1874</f>
        <v>0</v>
      </c>
      <c r="G1874">
        <f>RS_wells_scenario_1_bgw!G1874-RS_wells_baseline_bgw!G1874</f>
        <v>0</v>
      </c>
      <c r="H1874" s="19">
        <f>RS_wells_scenario_1_bgw!H1874-RS_wells_baseline_bgw!H1874</f>
        <v>1727557.2410999984</v>
      </c>
      <c r="I1874">
        <f>RS_wells_scenario_1_bgw!I1874-RS_wells_baseline_bgw!I1874</f>
        <v>-3458320.6165000051</v>
      </c>
      <c r="J1874">
        <f>RS_wells_scenario_1_bgw!J1874-RS_wells_baseline_bgw!J1874</f>
        <v>1155.2608000002801</v>
      </c>
      <c r="K1874">
        <f>RS_wells_scenario_1_bgw!K1874-RS_wells_baseline_bgw!K1874</f>
        <v>-102826.11000000313</v>
      </c>
      <c r="L1874">
        <f>RS_wells_scenario_1_bgw!L1874-RS_wells_baseline_bgw!L1874</f>
        <v>3502.3846999999987</v>
      </c>
      <c r="M1874">
        <f>RS_wells_scenario_1_bgw!M1874-RS_wells_baseline_bgw!M1874</f>
        <v>0</v>
      </c>
      <c r="N1874">
        <f>RS_wells_scenario_1_bgw!N1874-RS_wells_baseline_bgw!N1874</f>
        <v>6373267.4258000031</v>
      </c>
      <c r="O1874">
        <v>10.145833333333334</v>
      </c>
      <c r="P1874">
        <f t="shared" si="268"/>
        <v>1991</v>
      </c>
      <c r="Q1874" s="2">
        <f t="shared" si="269"/>
        <v>33583.145833331677</v>
      </c>
      <c r="R1874">
        <f t="shared" si="270"/>
        <v>-106.43093206643768</v>
      </c>
      <c r="S1874">
        <f>I1874*$O1874/ref!$B$3</f>
        <v>-805.49918705784296</v>
      </c>
      <c r="T1874">
        <f>K1874*$O1874/ref!$B$3</f>
        <v>-23.94987544478953</v>
      </c>
      <c r="U1874">
        <f>L1874*$O1874/ref!$B$3</f>
        <v>0.81576242964684698</v>
      </c>
      <c r="V1874">
        <f>N1874*$O1874/ref!$B$3</f>
        <v>1484.4377660911205</v>
      </c>
      <c r="W1874">
        <f t="shared" si="271"/>
        <v>12</v>
      </c>
      <c r="X1874" t="str">
        <f t="shared" si="272"/>
        <v>12 1991</v>
      </c>
      <c r="AB1874" s="1"/>
    </row>
    <row r="1875" spans="1:28" x14ac:dyDescent="0.3">
      <c r="A1875">
        <v>625</v>
      </c>
      <c r="B1875">
        <v>2</v>
      </c>
      <c r="C1875">
        <f>RS_wells_scenario_1_bgw!C1875-RS_wells_baseline_bgw!C1875</f>
        <v>1443560.5574000031</v>
      </c>
      <c r="D1875">
        <f>RS_wells_scenario_1_bgw!D1875-RS_wells_baseline_bgw!D1875</f>
        <v>-218.90690000005998</v>
      </c>
      <c r="E1875">
        <f>RS_wells_scenario_1_bgw!E1875-RS_wells_baseline_bgw!E1875</f>
        <v>0</v>
      </c>
      <c r="F1875">
        <f>RS_wells_scenario_1_bgw!F1875-RS_wells_baseline_bgw!F1875</f>
        <v>0</v>
      </c>
      <c r="G1875">
        <f>RS_wells_scenario_1_bgw!G1875-RS_wells_baseline_bgw!G1875</f>
        <v>0</v>
      </c>
      <c r="H1875" s="19">
        <f>RS_wells_scenario_1_bgw!H1875-RS_wells_baseline_bgw!H1875</f>
        <v>1318912.2431000024</v>
      </c>
      <c r="I1875">
        <f>RS_wells_scenario_1_bgw!I1875-RS_wells_baseline_bgw!I1875</f>
        <v>-3269025.5609000027</v>
      </c>
      <c r="J1875">
        <f>RS_wells_scenario_1_bgw!J1875-RS_wells_baseline_bgw!J1875</f>
        <v>1151.8510000007227</v>
      </c>
      <c r="K1875">
        <f>RS_wells_scenario_1_bgw!K1875-RS_wells_baseline_bgw!K1875</f>
        <v>-102826.11000000313</v>
      </c>
      <c r="L1875">
        <f>RS_wells_scenario_1_bgw!L1875-RS_wells_baseline_bgw!L1875</f>
        <v>3515.7307999999975</v>
      </c>
      <c r="M1875">
        <f>RS_wells_scenario_1_bgw!M1875-RS_wells_baseline_bgw!M1875</f>
        <v>0</v>
      </c>
      <c r="N1875">
        <f>RS_wells_scenario_1_bgw!N1875-RS_wells_baseline_bgw!N1875</f>
        <v>6426352.7123000026</v>
      </c>
      <c r="O1875">
        <v>10.145833333333334</v>
      </c>
      <c r="P1875">
        <f t="shared" si="268"/>
        <v>1991</v>
      </c>
      <c r="Q1875" s="2">
        <f t="shared" si="269"/>
        <v>33593.291666665013</v>
      </c>
      <c r="R1875">
        <f t="shared" si="270"/>
        <v>-117.00894545704467</v>
      </c>
      <c r="S1875">
        <f>I1875*$O1875/ref!$B$3</f>
        <v>-761.40928611795107</v>
      </c>
      <c r="T1875">
        <f>K1875*$O1875/ref!$B$3</f>
        <v>-23.94987544478953</v>
      </c>
      <c r="U1875">
        <f>L1875*$O1875/ref!$B$3</f>
        <v>0.81887095366544183</v>
      </c>
      <c r="V1875">
        <f>N1875*$O1875/ref!$B$3</f>
        <v>1496.8021937605704</v>
      </c>
      <c r="W1875">
        <f t="shared" si="271"/>
        <v>12</v>
      </c>
      <c r="X1875" t="str">
        <f t="shared" si="272"/>
        <v>12 1991</v>
      </c>
      <c r="AB1875" s="1"/>
    </row>
    <row r="1876" spans="1:28" x14ac:dyDescent="0.3">
      <c r="A1876">
        <v>625</v>
      </c>
      <c r="B1876">
        <v>3</v>
      </c>
      <c r="C1876">
        <f>RS_wells_scenario_1_bgw!C1876-RS_wells_baseline_bgw!C1876</f>
        <v>1829480.1224000007</v>
      </c>
      <c r="D1876">
        <f>RS_wells_scenario_1_bgw!D1876-RS_wells_baseline_bgw!D1876</f>
        <v>-223.90539999993052</v>
      </c>
      <c r="E1876">
        <f>RS_wells_scenario_1_bgw!E1876-RS_wells_baseline_bgw!E1876</f>
        <v>0</v>
      </c>
      <c r="F1876">
        <f>RS_wells_scenario_1_bgw!F1876-RS_wells_baseline_bgw!F1876</f>
        <v>0</v>
      </c>
      <c r="G1876">
        <f>RS_wells_scenario_1_bgw!G1876-RS_wells_baseline_bgw!G1876</f>
        <v>0</v>
      </c>
      <c r="H1876" s="19">
        <f>RS_wells_scenario_1_bgw!H1876-RS_wells_baseline_bgw!H1876</f>
        <v>1234189.6185000017</v>
      </c>
      <c r="I1876">
        <f>RS_wells_scenario_1_bgw!I1876-RS_wells_baseline_bgw!I1876</f>
        <v>-3243909.9400999993</v>
      </c>
      <c r="J1876">
        <f>RS_wells_scenario_1_bgw!J1876-RS_wells_baseline_bgw!J1876</f>
        <v>1151.1046000001952</v>
      </c>
      <c r="K1876">
        <f>RS_wells_scenario_1_bgw!K1876-RS_wells_baseline_bgw!K1876</f>
        <v>-102826.11000000313</v>
      </c>
      <c r="L1876">
        <f>RS_wells_scenario_1_bgw!L1876-RS_wells_baseline_bgw!L1876</f>
        <v>3519.1041000000041</v>
      </c>
      <c r="M1876">
        <f>RS_wells_scenario_1_bgw!M1876-RS_wells_baseline_bgw!M1876</f>
        <v>0</v>
      </c>
      <c r="N1876">
        <f>RS_wells_scenario_1_bgw!N1876-RS_wells_baseline_bgw!N1876</f>
        <v>6388312.5901000053</v>
      </c>
      <c r="O1876">
        <v>10.145833333333334</v>
      </c>
      <c r="P1876">
        <f t="shared" si="268"/>
        <v>1991</v>
      </c>
      <c r="Q1876" s="2">
        <f t="shared" si="269"/>
        <v>33603.437499998348</v>
      </c>
      <c r="R1876">
        <f t="shared" si="270"/>
        <v>-118.07841859335632</v>
      </c>
      <c r="S1876">
        <f>I1876*$O1876/ref!$B$3</f>
        <v>-755.55944904953878</v>
      </c>
      <c r="T1876">
        <f>K1876*$O1876/ref!$B$3</f>
        <v>-23.94987544478953</v>
      </c>
      <c r="U1876">
        <f>L1876*$O1876/ref!$B$3</f>
        <v>0.81965665016643818</v>
      </c>
      <c r="V1876">
        <f>N1876*$O1876/ref!$B$3</f>
        <v>1487.9420298528385</v>
      </c>
      <c r="W1876">
        <f t="shared" si="271"/>
        <v>12</v>
      </c>
      <c r="X1876" t="str">
        <f t="shared" si="272"/>
        <v>12 1991</v>
      </c>
      <c r="AB1876" s="1"/>
    </row>
    <row r="1877" spans="1:28" x14ac:dyDescent="0.3">
      <c r="A1877">
        <v>626</v>
      </c>
      <c r="B1877">
        <v>1</v>
      </c>
      <c r="C1877">
        <f>RS_wells_scenario_1_bgw!C1877-RS_wells_baseline_bgw!C1877</f>
        <v>2173287.5188999921</v>
      </c>
      <c r="D1877">
        <f>RS_wells_scenario_1_bgw!D1877-RS_wells_baseline_bgw!D1877</f>
        <v>-224.62870000000112</v>
      </c>
      <c r="E1877">
        <f>RS_wells_scenario_1_bgw!E1877-RS_wells_baseline_bgw!E1877</f>
        <v>0</v>
      </c>
      <c r="F1877">
        <f>RS_wells_scenario_1_bgw!F1877-RS_wells_baseline_bgw!F1877</f>
        <v>0</v>
      </c>
      <c r="G1877">
        <f>RS_wells_scenario_1_bgw!G1877-RS_wells_baseline_bgw!G1877</f>
        <v>0</v>
      </c>
      <c r="H1877" s="19">
        <f>RS_wells_scenario_1_bgw!H1877-RS_wells_baseline_bgw!H1877</f>
        <v>1618953.065200001</v>
      </c>
      <c r="I1877">
        <f>RS_wells_scenario_1_bgw!I1877-RS_wells_baseline_bgw!I1877</f>
        <v>-3085777.6651000008</v>
      </c>
      <c r="J1877">
        <f>RS_wells_scenario_1_bgw!J1877-RS_wells_baseline_bgw!J1877</f>
        <v>1154.6868000002578</v>
      </c>
      <c r="K1877">
        <f>RS_wells_scenario_1_bgw!K1877-RS_wells_baseline_bgw!K1877</f>
        <v>-123372.73000000045</v>
      </c>
      <c r="L1877">
        <f>RS_wells_scenario_1_bgw!L1877-RS_wells_baseline_bgw!L1877</f>
        <v>588331.02040000074</v>
      </c>
      <c r="M1877">
        <f>RS_wells_scenario_1_bgw!M1877-RS_wells_baseline_bgw!M1877</f>
        <v>0</v>
      </c>
      <c r="N1877">
        <f>RS_wells_scenario_1_bgw!N1877-RS_wells_baseline_bgw!N1877</f>
        <v>6299081.8954999968</v>
      </c>
      <c r="O1877">
        <v>10.145833333333334</v>
      </c>
      <c r="P1877">
        <f t="shared" si="268"/>
        <v>1992</v>
      </c>
      <c r="Q1877" s="2">
        <f t="shared" si="269"/>
        <v>33613.583333331684</v>
      </c>
      <c r="R1877">
        <f t="shared" si="270"/>
        <v>-107.21944628407779</v>
      </c>
      <c r="S1877">
        <f>I1877*$O1877/ref!$B$3</f>
        <v>-718.72786716774772</v>
      </c>
      <c r="T1877">
        <f>K1877*$O1877/ref!$B$3</f>
        <v>-28.735517825030715</v>
      </c>
      <c r="U1877">
        <f>L1877*$O1877/ref!$B$3</f>
        <v>137.03187506447065</v>
      </c>
      <c r="V1877">
        <f>N1877*$O1877/ref!$B$3</f>
        <v>1467.1587480431676</v>
      </c>
      <c r="W1877">
        <f t="shared" si="271"/>
        <v>1</v>
      </c>
      <c r="X1877" t="str">
        <f t="shared" si="272"/>
        <v>1 1992</v>
      </c>
      <c r="AB1877" s="1"/>
    </row>
    <row r="1878" spans="1:28" x14ac:dyDescent="0.3">
      <c r="A1878">
        <v>626</v>
      </c>
      <c r="B1878">
        <v>2</v>
      </c>
      <c r="C1878">
        <f>RS_wells_scenario_1_bgw!C1878-RS_wells_baseline_bgw!C1878</f>
        <v>2395562.3407000005</v>
      </c>
      <c r="D1878">
        <f>RS_wells_scenario_1_bgw!D1878-RS_wells_baseline_bgw!D1878</f>
        <v>-225.36300000001211</v>
      </c>
      <c r="E1878">
        <f>RS_wells_scenario_1_bgw!E1878-RS_wells_baseline_bgw!E1878</f>
        <v>0</v>
      </c>
      <c r="F1878">
        <f>RS_wells_scenario_1_bgw!F1878-RS_wells_baseline_bgw!F1878</f>
        <v>0</v>
      </c>
      <c r="G1878">
        <f>RS_wells_scenario_1_bgw!G1878-RS_wells_baseline_bgw!G1878</f>
        <v>0</v>
      </c>
      <c r="H1878" s="19">
        <f>RS_wells_scenario_1_bgw!H1878-RS_wells_baseline_bgw!H1878</f>
        <v>1526842.0688999966</v>
      </c>
      <c r="I1878">
        <f>RS_wells_scenario_1_bgw!I1878-RS_wells_baseline_bgw!I1878</f>
        <v>-2792723.7118000016</v>
      </c>
      <c r="J1878">
        <f>RS_wells_scenario_1_bgw!J1878-RS_wells_baseline_bgw!J1878</f>
        <v>1158.3667999999598</v>
      </c>
      <c r="K1878">
        <f>RS_wells_scenario_1_bgw!K1878-RS_wells_baseline_bgw!K1878</f>
        <v>-123372.73000000045</v>
      </c>
      <c r="L1878">
        <f>RS_wells_scenario_1_bgw!L1878-RS_wells_baseline_bgw!L1878</f>
        <v>586560.25150000025</v>
      </c>
      <c r="M1878">
        <f>RS_wells_scenario_1_bgw!M1878-RS_wells_baseline_bgw!M1878</f>
        <v>0</v>
      </c>
      <c r="N1878">
        <f>RS_wells_scenario_1_bgw!N1878-RS_wells_baseline_bgw!N1878</f>
        <v>6252342.2284999937</v>
      </c>
      <c r="O1878">
        <v>10.145833333333334</v>
      </c>
      <c r="P1878">
        <f t="shared" si="268"/>
        <v>1992</v>
      </c>
      <c r="Q1878" s="2">
        <f t="shared" si="269"/>
        <v>33623.72916666502</v>
      </c>
      <c r="R1878">
        <f t="shared" si="270"/>
        <v>-108.25888109049249</v>
      </c>
      <c r="S1878">
        <f>I1878*$O1878/ref!$B$3</f>
        <v>-650.47082933817376</v>
      </c>
      <c r="T1878">
        <f>K1878*$O1878/ref!$B$3</f>
        <v>-28.735517825030715</v>
      </c>
      <c r="U1878">
        <f>L1878*$O1878/ref!$B$3</f>
        <v>136.61943415236655</v>
      </c>
      <c r="V1878">
        <f>N1878*$O1878/ref!$B$3</f>
        <v>1456.2723184876691</v>
      </c>
      <c r="W1878">
        <f t="shared" si="271"/>
        <v>1</v>
      </c>
      <c r="X1878" t="str">
        <f t="shared" si="272"/>
        <v>1 1992</v>
      </c>
      <c r="AB1878" s="1"/>
    </row>
    <row r="1879" spans="1:28" x14ac:dyDescent="0.3">
      <c r="A1879">
        <v>626</v>
      </c>
      <c r="B1879">
        <v>3</v>
      </c>
      <c r="C1879">
        <f>RS_wells_scenario_1_bgw!C1879-RS_wells_baseline_bgw!C1879</f>
        <v>2599784.9443999976</v>
      </c>
      <c r="D1879">
        <f>RS_wells_scenario_1_bgw!D1879-RS_wells_baseline_bgw!D1879</f>
        <v>-226.10910000000149</v>
      </c>
      <c r="E1879">
        <f>RS_wells_scenario_1_bgw!E1879-RS_wells_baseline_bgw!E1879</f>
        <v>0</v>
      </c>
      <c r="F1879">
        <f>RS_wells_scenario_1_bgw!F1879-RS_wells_baseline_bgw!F1879</f>
        <v>0</v>
      </c>
      <c r="G1879">
        <f>RS_wells_scenario_1_bgw!G1879-RS_wells_baseline_bgw!G1879</f>
        <v>0</v>
      </c>
      <c r="H1879" s="19">
        <f>RS_wells_scenario_1_bgw!H1879-RS_wells_baseline_bgw!H1879</f>
        <v>1511942.6658999994</v>
      </c>
      <c r="I1879">
        <f>RS_wells_scenario_1_bgw!I1879-RS_wells_baseline_bgw!I1879</f>
        <v>-2536869.6451999992</v>
      </c>
      <c r="J1879">
        <f>RS_wells_scenario_1_bgw!J1879-RS_wells_baseline_bgw!J1879</f>
        <v>1162.1326000001281</v>
      </c>
      <c r="K1879">
        <f>RS_wells_scenario_1_bgw!K1879-RS_wells_baseline_bgw!K1879</f>
        <v>-123372.73000000045</v>
      </c>
      <c r="L1879">
        <f>RS_wells_scenario_1_bgw!L1879-RS_wells_baseline_bgw!L1879</f>
        <v>584065.82689999882</v>
      </c>
      <c r="M1879">
        <f>RS_wells_scenario_1_bgw!M1879-RS_wells_baseline_bgw!M1879</f>
        <v>0</v>
      </c>
      <c r="N1879">
        <f>RS_wells_scenario_1_bgw!N1879-RS_wells_baseline_bgw!N1879</f>
        <v>6193305.9690999985</v>
      </c>
      <c r="O1879">
        <v>10.145833333333334</v>
      </c>
      <c r="P1879">
        <f t="shared" si="268"/>
        <v>1992</v>
      </c>
      <c r="Q1879" s="2">
        <f t="shared" si="269"/>
        <v>33633.874999998356</v>
      </c>
      <c r="R1879">
        <f t="shared" si="270"/>
        <v>-107.24772745017179</v>
      </c>
      <c r="S1879">
        <f>I1879*$O1879/ref!$B$3</f>
        <v>-590.87825088594263</v>
      </c>
      <c r="T1879">
        <f>K1879*$O1879/ref!$B$3</f>
        <v>-28.735517825030715</v>
      </c>
      <c r="U1879">
        <f>L1879*$O1879/ref!$B$3</f>
        <v>136.03844204368468</v>
      </c>
      <c r="V1879">
        <f>N1879*$O1879/ref!$B$3</f>
        <v>1442.5218123238537</v>
      </c>
      <c r="W1879">
        <f t="shared" si="271"/>
        <v>1</v>
      </c>
      <c r="X1879" t="str">
        <f t="shared" si="272"/>
        <v>1 1992</v>
      </c>
      <c r="AB1879" s="1"/>
    </row>
    <row r="1880" spans="1:28" x14ac:dyDescent="0.3">
      <c r="A1880">
        <v>627</v>
      </c>
      <c r="B1880">
        <v>1</v>
      </c>
      <c r="C1880">
        <f>RS_wells_scenario_1_bgw!C1880-RS_wells_baseline_bgw!C1880</f>
        <v>3704404.107799992</v>
      </c>
      <c r="D1880">
        <f>RS_wells_scenario_1_bgw!D1880-RS_wells_baseline_bgw!D1880</f>
        <v>-226.86360000004061</v>
      </c>
      <c r="E1880">
        <f>RS_wells_scenario_1_bgw!E1880-RS_wells_baseline_bgw!E1880</f>
        <v>0</v>
      </c>
      <c r="F1880">
        <f>RS_wells_scenario_1_bgw!F1880-RS_wells_baseline_bgw!F1880</f>
        <v>0</v>
      </c>
      <c r="G1880">
        <f>RS_wells_scenario_1_bgw!G1880-RS_wells_baseline_bgw!G1880</f>
        <v>0</v>
      </c>
      <c r="H1880" s="19">
        <f>RS_wells_scenario_1_bgw!H1880-RS_wells_baseline_bgw!H1880</f>
        <v>2503003.0534000024</v>
      </c>
      <c r="I1880">
        <f>RS_wells_scenario_1_bgw!I1880-RS_wells_baseline_bgw!I1880</f>
        <v>-2086469.983099997</v>
      </c>
      <c r="J1880">
        <f>RS_wells_scenario_1_bgw!J1880-RS_wells_baseline_bgw!J1880</f>
        <v>1165.8559999996796</v>
      </c>
      <c r="K1880">
        <f>RS_wells_scenario_1_bgw!K1880-RS_wells_baseline_bgw!K1880</f>
        <v>-123372.73000000045</v>
      </c>
      <c r="L1880">
        <f>RS_wells_scenario_1_bgw!L1880-RS_wells_baseline_bgw!L1880</f>
        <v>2474887.8566000015</v>
      </c>
      <c r="M1880">
        <f>RS_wells_scenario_1_bgw!M1880-RS_wells_baseline_bgw!M1880</f>
        <v>0</v>
      </c>
      <c r="N1880">
        <f>RS_wells_scenario_1_bgw!N1880-RS_wells_baseline_bgw!N1880</f>
        <v>5840896.4122000039</v>
      </c>
      <c r="O1880">
        <v>10.145833333333334</v>
      </c>
      <c r="P1880">
        <f t="shared" si="268"/>
        <v>1992</v>
      </c>
      <c r="Q1880" s="2">
        <f t="shared" si="269"/>
        <v>33644.020833331691</v>
      </c>
      <c r="R1880">
        <f t="shared" si="270"/>
        <v>-76.469492756013778</v>
      </c>
      <c r="S1880">
        <f>I1880*$O1880/ref!$B$3</f>
        <v>-485.972835251042</v>
      </c>
      <c r="T1880">
        <f>K1880*$O1880/ref!$B$3</f>
        <v>-28.735517825030715</v>
      </c>
      <c r="U1880">
        <f>L1880*$O1880/ref!$B$3</f>
        <v>576.4416830062944</v>
      </c>
      <c r="V1880">
        <f>N1880*$O1880/ref!$B$3</f>
        <v>1360.4398878660668</v>
      </c>
      <c r="W1880">
        <f t="shared" si="271"/>
        <v>2</v>
      </c>
      <c r="X1880" t="str">
        <f t="shared" si="272"/>
        <v>2 1992</v>
      </c>
      <c r="AB1880" s="1"/>
    </row>
    <row r="1881" spans="1:28" x14ac:dyDescent="0.3">
      <c r="A1881">
        <v>627</v>
      </c>
      <c r="B1881">
        <v>2</v>
      </c>
      <c r="C1881">
        <f>RS_wells_scenario_1_bgw!C1881-RS_wells_baseline_bgw!C1881</f>
        <v>3613258.6681999862</v>
      </c>
      <c r="D1881">
        <f>RS_wells_scenario_1_bgw!D1881-RS_wells_baseline_bgw!D1881</f>
        <v>-227.6302999999607</v>
      </c>
      <c r="E1881">
        <f>RS_wells_scenario_1_bgw!E1881-RS_wells_baseline_bgw!E1881</f>
        <v>0</v>
      </c>
      <c r="F1881">
        <f>RS_wells_scenario_1_bgw!F1881-RS_wells_baseline_bgw!F1881</f>
        <v>0</v>
      </c>
      <c r="G1881">
        <f>RS_wells_scenario_1_bgw!G1881-RS_wells_baseline_bgw!G1881</f>
        <v>0</v>
      </c>
      <c r="H1881" s="19">
        <f>RS_wells_scenario_1_bgw!H1881-RS_wells_baseline_bgw!H1881</f>
        <v>2637477.5337999985</v>
      </c>
      <c r="I1881">
        <f>RS_wells_scenario_1_bgw!I1881-RS_wells_baseline_bgw!I1881</f>
        <v>-1776752.2572999969</v>
      </c>
      <c r="J1881">
        <f>RS_wells_scenario_1_bgw!J1881-RS_wells_baseline_bgw!J1881</f>
        <v>1169.67679999955</v>
      </c>
      <c r="K1881">
        <f>RS_wells_scenario_1_bgw!K1881-RS_wells_baseline_bgw!K1881</f>
        <v>-123372.73000000045</v>
      </c>
      <c r="L1881">
        <f>RS_wells_scenario_1_bgw!L1881-RS_wells_baseline_bgw!L1881</f>
        <v>2461452.123300001</v>
      </c>
      <c r="M1881">
        <f>RS_wells_scenario_1_bgw!M1881-RS_wells_baseline_bgw!M1881</f>
        <v>0</v>
      </c>
      <c r="N1881">
        <f>RS_wells_scenario_1_bgw!N1881-RS_wells_baseline_bgw!N1881</f>
        <v>5637012.6014999971</v>
      </c>
      <c r="O1881">
        <v>10.145833333333334</v>
      </c>
      <c r="P1881">
        <f t="shared" si="268"/>
        <v>1992</v>
      </c>
      <c r="Q1881" s="2">
        <f t="shared" si="269"/>
        <v>33654.166666665027</v>
      </c>
      <c r="R1881">
        <f t="shared" si="270"/>
        <v>-68.717870966781177</v>
      </c>
      <c r="S1881">
        <f>I1881*$O1881/ref!$B$3</f>
        <v>-413.83453345246909</v>
      </c>
      <c r="T1881">
        <f>K1881*$O1881/ref!$B$3</f>
        <v>-28.735517825030715</v>
      </c>
      <c r="U1881">
        <f>L1881*$O1881/ref!$B$3</f>
        <v>573.31228193253583</v>
      </c>
      <c r="V1881">
        <f>N1881*$O1881/ref!$B$3</f>
        <v>1312.952028299328</v>
      </c>
      <c r="W1881">
        <f t="shared" si="271"/>
        <v>2</v>
      </c>
      <c r="X1881" t="str">
        <f t="shared" si="272"/>
        <v>2 1992</v>
      </c>
      <c r="AB1881" s="1"/>
    </row>
    <row r="1882" spans="1:28" x14ac:dyDescent="0.3">
      <c r="A1882">
        <v>627</v>
      </c>
      <c r="B1882">
        <v>3</v>
      </c>
      <c r="C1882">
        <f>RS_wells_scenario_1_bgw!C1882-RS_wells_baseline_bgw!C1882</f>
        <v>3597611.4822999984</v>
      </c>
      <c r="D1882">
        <f>RS_wells_scenario_1_bgw!D1882-RS_wells_baseline_bgw!D1882</f>
        <v>-228.4100000000326</v>
      </c>
      <c r="E1882">
        <f>RS_wells_scenario_1_bgw!E1882-RS_wells_baseline_bgw!E1882</f>
        <v>0</v>
      </c>
      <c r="F1882">
        <f>RS_wells_scenario_1_bgw!F1882-RS_wells_baseline_bgw!F1882</f>
        <v>0</v>
      </c>
      <c r="G1882">
        <f>RS_wells_scenario_1_bgw!G1882-RS_wells_baseline_bgw!G1882</f>
        <v>0</v>
      </c>
      <c r="H1882" s="19">
        <f>RS_wells_scenario_1_bgw!H1882-RS_wells_baseline_bgw!H1882</f>
        <v>2705393.439199999</v>
      </c>
      <c r="I1882">
        <f>RS_wells_scenario_1_bgw!I1882-RS_wells_baseline_bgw!I1882</f>
        <v>-1560623.3203999996</v>
      </c>
      <c r="J1882">
        <f>RS_wells_scenario_1_bgw!J1882-RS_wells_baseline_bgw!J1882</f>
        <v>1173.5804000003263</v>
      </c>
      <c r="K1882">
        <f>RS_wells_scenario_1_bgw!K1882-RS_wells_baseline_bgw!K1882</f>
        <v>-123372.73000000045</v>
      </c>
      <c r="L1882">
        <f>RS_wells_scenario_1_bgw!L1882-RS_wells_baseline_bgw!L1882</f>
        <v>2452501.2146000005</v>
      </c>
      <c r="M1882">
        <f>RS_wells_scenario_1_bgw!M1882-RS_wells_baseline_bgw!M1882</f>
        <v>0</v>
      </c>
      <c r="N1882">
        <f>RS_wells_scenario_1_bgw!N1882-RS_wells_baseline_bgw!N1882</f>
        <v>5502621.1281000003</v>
      </c>
      <c r="O1882">
        <v>10.145833333333334</v>
      </c>
      <c r="P1882">
        <f t="shared" si="268"/>
        <v>1992</v>
      </c>
      <c r="Q1882" s="2">
        <f t="shared" si="269"/>
        <v>33664.312499998363</v>
      </c>
      <c r="R1882">
        <f t="shared" si="270"/>
        <v>-64.083108565864862</v>
      </c>
      <c r="S1882">
        <f>I1882*$O1882/ref!$B$3</f>
        <v>-363.49458459347255</v>
      </c>
      <c r="T1882">
        <f>K1882*$O1882/ref!$B$3</f>
        <v>-28.735517825030715</v>
      </c>
      <c r="U1882">
        <f>L1882*$O1882/ref!$B$3</f>
        <v>571.22746953923718</v>
      </c>
      <c r="V1882">
        <f>N1882*$O1882/ref!$B$3</f>
        <v>1281.6500657066404</v>
      </c>
      <c r="W1882">
        <f t="shared" si="271"/>
        <v>2</v>
      </c>
      <c r="X1882" t="str">
        <f t="shared" si="272"/>
        <v>2 1992</v>
      </c>
      <c r="AB1882" s="1"/>
    </row>
    <row r="1883" spans="1:28" x14ac:dyDescent="0.3">
      <c r="A1883">
        <v>628</v>
      </c>
      <c r="B1883">
        <v>1</v>
      </c>
      <c r="C1883">
        <f>RS_wells_scenario_1_bgw!C1883-RS_wells_baseline_bgw!C1883</f>
        <v>3983075.9306000024</v>
      </c>
      <c r="D1883">
        <f>RS_wells_scenario_1_bgw!D1883-RS_wells_baseline_bgw!D1883</f>
        <v>-229.20629999996163</v>
      </c>
      <c r="E1883">
        <f>RS_wells_scenario_1_bgw!E1883-RS_wells_baseline_bgw!E1883</f>
        <v>0</v>
      </c>
      <c r="F1883">
        <f>RS_wells_scenario_1_bgw!F1883-RS_wells_baseline_bgw!F1883</f>
        <v>0</v>
      </c>
      <c r="G1883">
        <f>RS_wells_scenario_1_bgw!G1883-RS_wells_baseline_bgw!G1883</f>
        <v>0</v>
      </c>
      <c r="H1883" s="19">
        <f>RS_wells_scenario_1_bgw!H1883-RS_wells_baseline_bgw!H1883</f>
        <v>1799580.7704000026</v>
      </c>
      <c r="I1883">
        <f>RS_wells_scenario_1_bgw!I1883-RS_wells_baseline_bgw!I1883</f>
        <v>-1812291.1948999986</v>
      </c>
      <c r="J1883">
        <f>RS_wells_scenario_1_bgw!J1883-RS_wells_baseline_bgw!J1883</f>
        <v>1177.5694999992847</v>
      </c>
      <c r="K1883">
        <f>RS_wells_scenario_1_bgw!K1883-RS_wells_baseline_bgw!K1883</f>
        <v>-123372.73000000045</v>
      </c>
      <c r="L1883">
        <f>RS_wells_scenario_1_bgw!L1883-RS_wells_baseline_bgw!L1883</f>
        <v>2431344.948400002</v>
      </c>
      <c r="M1883">
        <f>RS_wells_scenario_1_bgw!M1883-RS_wells_baseline_bgw!M1883</f>
        <v>0</v>
      </c>
      <c r="N1883">
        <f>RS_wells_scenario_1_bgw!N1883-RS_wells_baseline_bgw!N1883</f>
        <v>5370476.4624000043</v>
      </c>
      <c r="O1883">
        <v>10.145833333333334</v>
      </c>
      <c r="P1883">
        <f t="shared" si="268"/>
        <v>1992</v>
      </c>
      <c r="Q1883" s="2">
        <f t="shared" si="269"/>
        <v>33674.458333331699</v>
      </c>
      <c r="R1883">
        <f t="shared" si="270"/>
        <v>-81.807461443299005</v>
      </c>
      <c r="S1883">
        <f>I1883*$O1883/ref!$B$3</f>
        <v>-422.1121307374404</v>
      </c>
      <c r="T1883">
        <f>K1883*$O1883/ref!$B$3</f>
        <v>-28.735517825030715</v>
      </c>
      <c r="U1883">
        <f>L1883*$O1883/ref!$B$3</f>
        <v>566.29983063150496</v>
      </c>
      <c r="V1883">
        <f>N1883*$O1883/ref!$B$3</f>
        <v>1250.871421214418</v>
      </c>
      <c r="W1883">
        <f t="shared" si="271"/>
        <v>3</v>
      </c>
      <c r="X1883" t="str">
        <f t="shared" si="272"/>
        <v>3 1992</v>
      </c>
      <c r="AB1883" s="1"/>
    </row>
    <row r="1884" spans="1:28" x14ac:dyDescent="0.3">
      <c r="A1884">
        <v>628</v>
      </c>
      <c r="B1884">
        <v>2</v>
      </c>
      <c r="C1884">
        <f>RS_wells_scenario_1_bgw!C1884-RS_wells_baseline_bgw!C1884</f>
        <v>4021954.6899999976</v>
      </c>
      <c r="D1884">
        <f>RS_wells_scenario_1_bgw!D1884-RS_wells_baseline_bgw!D1884</f>
        <v>-230.01809999998659</v>
      </c>
      <c r="E1884">
        <f>RS_wells_scenario_1_bgw!E1884-RS_wells_baseline_bgw!E1884</f>
        <v>0</v>
      </c>
      <c r="F1884">
        <f>RS_wells_scenario_1_bgw!F1884-RS_wells_baseline_bgw!F1884</f>
        <v>0</v>
      </c>
      <c r="G1884">
        <f>RS_wells_scenario_1_bgw!G1884-RS_wells_baseline_bgw!G1884</f>
        <v>0</v>
      </c>
      <c r="H1884" s="19">
        <f>RS_wells_scenario_1_bgw!H1884-RS_wells_baseline_bgw!H1884</f>
        <v>1843185.7725000009</v>
      </c>
      <c r="I1884">
        <f>RS_wells_scenario_1_bgw!I1884-RS_wells_baseline_bgw!I1884</f>
        <v>-1731774.449000001</v>
      </c>
      <c r="J1884">
        <f>RS_wells_scenario_1_bgw!J1884-RS_wells_baseline_bgw!J1884</f>
        <v>1181.6384000005201</v>
      </c>
      <c r="K1884">
        <f>RS_wells_scenario_1_bgw!K1884-RS_wells_baseline_bgw!K1884</f>
        <v>-123372.73000000045</v>
      </c>
      <c r="L1884">
        <f>RS_wells_scenario_1_bgw!L1884-RS_wells_baseline_bgw!L1884</f>
        <v>2415772.2952000014</v>
      </c>
      <c r="M1884">
        <f>RS_wells_scenario_1_bgw!M1884-RS_wells_baseline_bgw!M1884</f>
        <v>0</v>
      </c>
      <c r="N1884">
        <f>RS_wells_scenario_1_bgw!N1884-RS_wells_baseline_bgw!N1884</f>
        <v>5273228.4701000005</v>
      </c>
      <c r="O1884">
        <v>10.145833333333334</v>
      </c>
      <c r="P1884">
        <f t="shared" si="268"/>
        <v>1992</v>
      </c>
      <c r="Q1884" s="2">
        <f t="shared" si="269"/>
        <v>33684.604166665034</v>
      </c>
      <c r="R1884">
        <f t="shared" si="270"/>
        <v>-78.580588719358531</v>
      </c>
      <c r="S1884">
        <f>I1884*$O1884/ref!$B$3</f>
        <v>-403.35846947840167</v>
      </c>
      <c r="T1884">
        <f>K1884*$O1884/ref!$B$3</f>
        <v>-28.735517825030715</v>
      </c>
      <c r="U1884">
        <f>L1884*$O1884/ref!$B$3</f>
        <v>562.67270611532024</v>
      </c>
      <c r="V1884">
        <f>N1884*$O1884/ref!$B$3</f>
        <v>1228.2207802163207</v>
      </c>
      <c r="W1884">
        <f t="shared" si="271"/>
        <v>3</v>
      </c>
      <c r="X1884" t="str">
        <f t="shared" si="272"/>
        <v>3 1992</v>
      </c>
      <c r="AB1884" s="1"/>
    </row>
    <row r="1885" spans="1:28" x14ac:dyDescent="0.3">
      <c r="A1885">
        <v>628</v>
      </c>
      <c r="B1885">
        <v>3</v>
      </c>
      <c r="C1885">
        <f>RS_wells_scenario_1_bgw!C1885-RS_wells_baseline_bgw!C1885</f>
        <v>4069521.623999998</v>
      </c>
      <c r="D1885">
        <f>RS_wells_scenario_1_bgw!D1885-RS_wells_baseline_bgw!D1885</f>
        <v>-230.80349999992177</v>
      </c>
      <c r="E1885">
        <f>RS_wells_scenario_1_bgw!E1885-RS_wells_baseline_bgw!E1885</f>
        <v>0</v>
      </c>
      <c r="F1885">
        <f>RS_wells_scenario_1_bgw!F1885-RS_wells_baseline_bgw!F1885</f>
        <v>0</v>
      </c>
      <c r="G1885">
        <f>RS_wells_scenario_1_bgw!G1885-RS_wells_baseline_bgw!G1885</f>
        <v>0</v>
      </c>
      <c r="H1885" s="19">
        <f>RS_wells_scenario_1_bgw!H1885-RS_wells_baseline_bgw!H1885</f>
        <v>1875204.8267999962</v>
      </c>
      <c r="I1885">
        <f>RS_wells_scenario_1_bgw!I1885-RS_wells_baseline_bgw!I1885</f>
        <v>-1576196.7655000016</v>
      </c>
      <c r="J1885">
        <f>RS_wells_scenario_1_bgw!J1885-RS_wells_baseline_bgw!J1885</f>
        <v>1185.8180999998003</v>
      </c>
      <c r="K1885">
        <f>RS_wells_scenario_1_bgw!K1885-RS_wells_baseline_bgw!K1885</f>
        <v>-123372.73000000045</v>
      </c>
      <c r="L1885">
        <f>RS_wells_scenario_1_bgw!L1885-RS_wells_baseline_bgw!L1885</f>
        <v>2403336.1882999986</v>
      </c>
      <c r="M1885">
        <f>RS_wells_scenario_1_bgw!M1885-RS_wells_baseline_bgw!M1885</f>
        <v>0</v>
      </c>
      <c r="N1885">
        <f>RS_wells_scenario_1_bgw!N1885-RS_wells_baseline_bgw!N1885</f>
        <v>5201667.2945000008</v>
      </c>
      <c r="O1885">
        <v>10.145833333333334</v>
      </c>
      <c r="P1885">
        <f t="shared" si="268"/>
        <v>1992</v>
      </c>
      <c r="Q1885" s="2">
        <f t="shared" si="269"/>
        <v>33694.74999999837</v>
      </c>
      <c r="R1885">
        <f t="shared" si="270"/>
        <v>-76.207616671248672</v>
      </c>
      <c r="S1885">
        <f>I1885*$O1885/ref!$B$3</f>
        <v>-367.1218935560629</v>
      </c>
      <c r="T1885">
        <f>K1885*$O1885/ref!$B$3</f>
        <v>-28.735517825030715</v>
      </c>
      <c r="U1885">
        <f>L1885*$O1885/ref!$B$3</f>
        <v>559.77613430809015</v>
      </c>
      <c r="V1885">
        <f>N1885*$O1885/ref!$B$3</f>
        <v>1211.5530171131295</v>
      </c>
      <c r="W1885">
        <f t="shared" si="271"/>
        <v>3</v>
      </c>
      <c r="X1885" t="str">
        <f t="shared" si="272"/>
        <v>3 1992</v>
      </c>
      <c r="AB1885" s="1"/>
    </row>
    <row r="1886" spans="1:28" x14ac:dyDescent="0.3">
      <c r="A1886">
        <v>629</v>
      </c>
      <c r="B1886">
        <v>1</v>
      </c>
      <c r="C1886">
        <f>RS_wells_scenario_1_bgw!C1886-RS_wells_baseline_bgw!C1886</f>
        <v>4060404.0478000045</v>
      </c>
      <c r="D1886">
        <f>RS_wells_scenario_1_bgw!D1886-RS_wells_baseline_bgw!D1886</f>
        <v>-231.67180000001099</v>
      </c>
      <c r="E1886">
        <f>RS_wells_scenario_1_bgw!E1886-RS_wells_baseline_bgw!E1886</f>
        <v>-2314790.5799999982</v>
      </c>
      <c r="F1886">
        <f>RS_wells_scenario_1_bgw!F1886-RS_wells_baseline_bgw!F1886</f>
        <v>0</v>
      </c>
      <c r="G1886">
        <f>RS_wells_scenario_1_bgw!G1886-RS_wells_baseline_bgw!G1886</f>
        <v>0</v>
      </c>
      <c r="H1886" s="19">
        <f>RS_wells_scenario_1_bgw!H1886-RS_wells_baseline_bgw!H1886</f>
        <v>3069911.6218000017</v>
      </c>
      <c r="I1886">
        <f>RS_wells_scenario_1_bgw!I1886-RS_wells_baseline_bgw!I1886</f>
        <v>-529685.77710000053</v>
      </c>
      <c r="J1886">
        <f>RS_wells_scenario_1_bgw!J1886-RS_wells_baseline_bgw!J1886</f>
        <v>1189.763900000602</v>
      </c>
      <c r="K1886">
        <f>RS_wells_scenario_1_bgw!K1886-RS_wells_baseline_bgw!K1886</f>
        <v>-4769037.7599999979</v>
      </c>
      <c r="L1886">
        <f>RS_wells_scenario_1_bgw!L1886-RS_wells_baseline_bgw!L1886</f>
        <v>5478367.2326000035</v>
      </c>
      <c r="M1886">
        <f>RS_wells_scenario_1_bgw!M1886-RS_wells_baseline_bgw!M1886</f>
        <v>0</v>
      </c>
      <c r="N1886">
        <f>RS_wells_scenario_1_bgw!N1886-RS_wells_baseline_bgw!N1886</f>
        <v>4593330.6869000047</v>
      </c>
      <c r="O1886">
        <v>10.145833333333334</v>
      </c>
      <c r="P1886">
        <f t="shared" si="268"/>
        <v>1992</v>
      </c>
      <c r="Q1886" s="2">
        <f t="shared" si="269"/>
        <v>33704.895833331706</v>
      </c>
      <c r="R1886">
        <f t="shared" si="270"/>
        <v>-34.900780414662151</v>
      </c>
      <c r="S1886">
        <f>I1886*$O1886/ref!$B$3</f>
        <v>-123.37244291767115</v>
      </c>
      <c r="T1886">
        <f>K1886*$O1886/ref!$B$3</f>
        <v>-1110.7865535659623</v>
      </c>
      <c r="U1886">
        <f>L1886*$O1886/ref!$B$3</f>
        <v>1276.0009384929799</v>
      </c>
      <c r="V1886">
        <f>N1886*$O1886/ref!$B$3</f>
        <v>1069.861515017745</v>
      </c>
      <c r="W1886">
        <f t="shared" si="271"/>
        <v>4</v>
      </c>
      <c r="X1886" t="str">
        <f t="shared" si="272"/>
        <v>4 1992</v>
      </c>
      <c r="AB1886" s="1"/>
    </row>
    <row r="1887" spans="1:28" x14ac:dyDescent="0.3">
      <c r="A1887">
        <v>629</v>
      </c>
      <c r="B1887">
        <v>2</v>
      </c>
      <c r="C1887">
        <f>RS_wells_scenario_1_bgw!C1887-RS_wells_baseline_bgw!C1887</f>
        <v>3775478.077700004</v>
      </c>
      <c r="D1887">
        <f>RS_wells_scenario_1_bgw!D1887-RS_wells_baseline_bgw!D1887</f>
        <v>-232.51419999997597</v>
      </c>
      <c r="E1887">
        <f>RS_wells_scenario_1_bgw!E1887-RS_wells_baseline_bgw!E1887</f>
        <v>-2314790.5799999982</v>
      </c>
      <c r="F1887">
        <f>RS_wells_scenario_1_bgw!F1887-RS_wells_baseline_bgw!F1887</f>
        <v>0</v>
      </c>
      <c r="G1887">
        <f>RS_wells_scenario_1_bgw!G1887-RS_wells_baseline_bgw!G1887</f>
        <v>0</v>
      </c>
      <c r="H1887" s="19">
        <f>RS_wells_scenario_1_bgw!H1887-RS_wells_baseline_bgw!H1887</f>
        <v>2936100.1675000004</v>
      </c>
      <c r="I1887">
        <f>RS_wells_scenario_1_bgw!I1887-RS_wells_baseline_bgw!I1887</f>
        <v>-399232.23120000213</v>
      </c>
      <c r="J1887">
        <f>RS_wells_scenario_1_bgw!J1887-RS_wells_baseline_bgw!J1887</f>
        <v>1193.8234999999404</v>
      </c>
      <c r="K1887">
        <f>RS_wells_scenario_1_bgw!K1887-RS_wells_baseline_bgw!K1887</f>
        <v>-4769037.7599999979</v>
      </c>
      <c r="L1887">
        <f>RS_wells_scenario_1_bgw!L1887-RS_wells_baseline_bgw!L1887</f>
        <v>5386780.4443000108</v>
      </c>
      <c r="M1887">
        <f>RS_wells_scenario_1_bgw!M1887-RS_wells_baseline_bgw!M1887</f>
        <v>0</v>
      </c>
      <c r="N1887">
        <f>RS_wells_scenario_1_bgw!N1887-RS_wells_baseline_bgw!N1887</f>
        <v>4322028.6437000036</v>
      </c>
      <c r="O1887">
        <v>10.145833333333334</v>
      </c>
      <c r="P1887">
        <f t="shared" si="268"/>
        <v>1992</v>
      </c>
      <c r="Q1887" s="2">
        <f t="shared" si="269"/>
        <v>33715.041666665042</v>
      </c>
      <c r="R1887">
        <f t="shared" si="270"/>
        <v>-31.750938744559065</v>
      </c>
      <c r="S1887">
        <f>I1887*$O1887/ref!$B$3</f>
        <v>-92.987687765152018</v>
      </c>
      <c r="T1887">
        <f>K1887*$O1887/ref!$B$3</f>
        <v>-1110.7865535659623</v>
      </c>
      <c r="U1887">
        <f>L1887*$O1887/ref!$B$3</f>
        <v>1254.6688840938291</v>
      </c>
      <c r="V1887">
        <f>N1887*$O1887/ref!$B$3</f>
        <v>1006.6708512597097</v>
      </c>
      <c r="W1887">
        <f t="shared" si="271"/>
        <v>4</v>
      </c>
      <c r="X1887" t="str">
        <f t="shared" si="272"/>
        <v>4 1992</v>
      </c>
      <c r="AB1887" s="1"/>
    </row>
    <row r="1888" spans="1:28" x14ac:dyDescent="0.3">
      <c r="A1888">
        <v>629</v>
      </c>
      <c r="B1888">
        <v>3</v>
      </c>
      <c r="C1888">
        <f>RS_wells_scenario_1_bgw!C1888-RS_wells_baseline_bgw!C1888</f>
        <v>3683248.8497000039</v>
      </c>
      <c r="D1888">
        <f>RS_wells_scenario_1_bgw!D1888-RS_wells_baseline_bgw!D1888</f>
        <v>-233.3705000000773</v>
      </c>
      <c r="E1888">
        <f>RS_wells_scenario_1_bgw!E1888-RS_wells_baseline_bgw!E1888</f>
        <v>-2314790.5799999982</v>
      </c>
      <c r="F1888">
        <f>RS_wells_scenario_1_bgw!F1888-RS_wells_baseline_bgw!F1888</f>
        <v>0</v>
      </c>
      <c r="G1888">
        <f>RS_wells_scenario_1_bgw!G1888-RS_wells_baseline_bgw!G1888</f>
        <v>0</v>
      </c>
      <c r="H1888" s="19">
        <f>RS_wells_scenario_1_bgw!H1888-RS_wells_baseline_bgw!H1888</f>
        <v>2994562.948900003</v>
      </c>
      <c r="I1888">
        <f>RS_wells_scenario_1_bgw!I1888-RS_wells_baseline_bgw!I1888</f>
        <v>-324377.94549999945</v>
      </c>
      <c r="J1888">
        <f>RS_wells_scenario_1_bgw!J1888-RS_wells_baseline_bgw!J1888</f>
        <v>1197.9459999999963</v>
      </c>
      <c r="K1888">
        <f>RS_wells_scenario_1_bgw!K1888-RS_wells_baseline_bgw!K1888</f>
        <v>-4769037.7599999979</v>
      </c>
      <c r="L1888">
        <f>RS_wells_scenario_1_bgw!L1888-RS_wells_baseline_bgw!L1888</f>
        <v>5307108.766200006</v>
      </c>
      <c r="M1888">
        <f>RS_wells_scenario_1_bgw!M1888-RS_wells_baseline_bgw!M1888</f>
        <v>0</v>
      </c>
      <c r="N1888">
        <f>RS_wells_scenario_1_bgw!N1888-RS_wells_baseline_bgw!N1888</f>
        <v>4163845.7735999972</v>
      </c>
      <c r="O1888">
        <v>10.145833333333334</v>
      </c>
      <c r="P1888">
        <f t="shared" si="268"/>
        <v>1992</v>
      </c>
      <c r="Q1888" s="2">
        <f t="shared" si="269"/>
        <v>33725.187499998377</v>
      </c>
      <c r="R1888">
        <f t="shared" si="270"/>
        <v>-26.787693578464928</v>
      </c>
      <c r="S1888">
        <f>I1888*$O1888/ref!$B$3</f>
        <v>-75.552905694492139</v>
      </c>
      <c r="T1888">
        <f>K1888*$O1888/ref!$B$3</f>
        <v>-1110.7865535659623</v>
      </c>
      <c r="U1888">
        <f>L1888*$O1888/ref!$B$3</f>
        <v>1236.1120528865372</v>
      </c>
      <c r="V1888">
        <f>N1888*$O1888/ref!$B$3</f>
        <v>969.82748495523367</v>
      </c>
      <c r="W1888">
        <f t="shared" si="271"/>
        <v>4</v>
      </c>
      <c r="X1888" t="str">
        <f t="shared" si="272"/>
        <v>4 1992</v>
      </c>
      <c r="AB1888" s="1"/>
    </row>
    <row r="1889" spans="1:28" x14ac:dyDescent="0.3">
      <c r="A1889">
        <v>630</v>
      </c>
      <c r="B1889">
        <v>1</v>
      </c>
      <c r="C1889">
        <f>RS_wells_scenario_1_bgw!C1889-RS_wells_baseline_bgw!C1889</f>
        <v>-147133.10620000213</v>
      </c>
      <c r="D1889">
        <f>RS_wells_scenario_1_bgw!D1889-RS_wells_baseline_bgw!D1889</f>
        <v>-234.24520000000484</v>
      </c>
      <c r="E1889">
        <f>RS_wells_scenario_1_bgw!E1889-RS_wells_baseline_bgw!E1889</f>
        <v>-3630258.7300000004</v>
      </c>
      <c r="F1889">
        <f>RS_wells_scenario_1_bgw!F1889-RS_wells_baseline_bgw!F1889</f>
        <v>0</v>
      </c>
      <c r="G1889">
        <f>RS_wells_scenario_1_bgw!G1889-RS_wells_baseline_bgw!G1889</f>
        <v>0</v>
      </c>
      <c r="H1889" s="19">
        <f>RS_wells_scenario_1_bgw!H1889-RS_wells_baseline_bgw!H1889</f>
        <v>1682726.1460000128</v>
      </c>
      <c r="I1889">
        <f>RS_wells_scenario_1_bgw!I1889-RS_wells_baseline_bgw!I1889</f>
        <v>-2354243.8197000027</v>
      </c>
      <c r="J1889">
        <f>RS_wells_scenario_1_bgw!J1889-RS_wells_baseline_bgw!J1889</f>
        <v>1202.2361000003293</v>
      </c>
      <c r="K1889">
        <f>RS_wells_scenario_1_bgw!K1889-RS_wells_baseline_bgw!K1889</f>
        <v>-7409114.6099999994</v>
      </c>
      <c r="L1889">
        <f>RS_wells_scenario_1_bgw!L1889-RS_wells_baseline_bgw!L1889</f>
        <v>2966912.319600001</v>
      </c>
      <c r="M1889">
        <f>RS_wells_scenario_1_bgw!M1889-RS_wells_baseline_bgw!M1889</f>
        <v>0</v>
      </c>
      <c r="N1889">
        <f>RS_wells_scenario_1_bgw!N1889-RS_wells_baseline_bgw!N1889</f>
        <v>4608362.9257000014</v>
      </c>
      <c r="O1889">
        <v>10.145833333333334</v>
      </c>
      <c r="P1889">
        <f t="shared" si="268"/>
        <v>1992</v>
      </c>
      <c r="Q1889" s="2">
        <f t="shared" si="269"/>
        <v>33735.333333331713</v>
      </c>
      <c r="R1889">
        <f t="shared" si="270"/>
        <v>-67.024897587628601</v>
      </c>
      <c r="S1889">
        <f>I1889*$O1889/ref!$B$3</f>
        <v>-548.3417222384362</v>
      </c>
      <c r="T1889">
        <f>K1889*$O1889/ref!$B$3</f>
        <v>-1725.7034430813821</v>
      </c>
      <c r="U1889">
        <f>L1889*$O1889/ref!$B$3</f>
        <v>691.04219259125364</v>
      </c>
      <c r="V1889">
        <f>N1889*$O1889/ref!$B$3</f>
        <v>1073.3627682200322</v>
      </c>
      <c r="W1889">
        <f t="shared" si="271"/>
        <v>5</v>
      </c>
      <c r="X1889" t="str">
        <f t="shared" si="272"/>
        <v>5 1992</v>
      </c>
      <c r="AB1889" s="1"/>
    </row>
    <row r="1890" spans="1:28" x14ac:dyDescent="0.3">
      <c r="A1890">
        <v>630</v>
      </c>
      <c r="B1890">
        <v>2</v>
      </c>
      <c r="C1890">
        <f>RS_wells_scenario_1_bgw!C1890-RS_wells_baseline_bgw!C1890</f>
        <v>-176344.63309999555</v>
      </c>
      <c r="D1890">
        <f>RS_wells_scenario_1_bgw!D1890-RS_wells_baseline_bgw!D1890</f>
        <v>-235.13370000000577</v>
      </c>
      <c r="E1890">
        <f>RS_wells_scenario_1_bgw!E1890-RS_wells_baseline_bgw!E1890</f>
        <v>-3630258.7300000004</v>
      </c>
      <c r="F1890">
        <f>RS_wells_scenario_1_bgw!F1890-RS_wells_baseline_bgw!F1890</f>
        <v>0</v>
      </c>
      <c r="G1890">
        <f>RS_wells_scenario_1_bgw!G1890-RS_wells_baseline_bgw!G1890</f>
        <v>0</v>
      </c>
      <c r="H1890" s="19">
        <f>RS_wells_scenario_1_bgw!H1890-RS_wells_baseline_bgw!H1890</f>
        <v>1480884.3708000034</v>
      </c>
      <c r="I1890">
        <f>RS_wells_scenario_1_bgw!I1890-RS_wells_baseline_bgw!I1890</f>
        <v>-2836501.1920000017</v>
      </c>
      <c r="J1890">
        <f>RS_wells_scenario_1_bgw!J1890-RS_wells_baseline_bgw!J1890</f>
        <v>1206.5603000000119</v>
      </c>
      <c r="K1890">
        <f>RS_wells_scenario_1_bgw!K1890-RS_wells_baseline_bgw!K1890</f>
        <v>-7409114.6099999994</v>
      </c>
      <c r="L1890">
        <f>RS_wells_scenario_1_bgw!L1890-RS_wells_baseline_bgw!L1890</f>
        <v>2990579.9632999972</v>
      </c>
      <c r="M1890">
        <f>RS_wells_scenario_1_bgw!M1890-RS_wells_baseline_bgw!M1890</f>
        <v>0</v>
      </c>
      <c r="N1890">
        <f>RS_wells_scenario_1_bgw!N1890-RS_wells_baseline_bgw!N1890</f>
        <v>4840700.3856000006</v>
      </c>
      <c r="O1890">
        <v>10.145833333333334</v>
      </c>
      <c r="P1890">
        <f t="shared" si="268"/>
        <v>1992</v>
      </c>
      <c r="Q1890" s="2">
        <f t="shared" si="269"/>
        <v>33745.479166665049</v>
      </c>
      <c r="R1890">
        <f t="shared" si="270"/>
        <v>-76.971730006872789</v>
      </c>
      <c r="S1890">
        <f>I1890*$O1890/ref!$B$3</f>
        <v>-660.66731735154622</v>
      </c>
      <c r="T1890">
        <f>K1890*$O1890/ref!$B$3</f>
        <v>-1725.7034430813821</v>
      </c>
      <c r="U1890">
        <f>L1890*$O1890/ref!$B$3</f>
        <v>696.55477221413889</v>
      </c>
      <c r="V1890">
        <f>N1890*$O1890/ref!$B$3</f>
        <v>1127.4779460261709</v>
      </c>
      <c r="W1890">
        <f t="shared" si="271"/>
        <v>5</v>
      </c>
      <c r="X1890" t="str">
        <f t="shared" si="272"/>
        <v>5 1992</v>
      </c>
      <c r="AB1890" s="1"/>
    </row>
    <row r="1891" spans="1:28" x14ac:dyDescent="0.3">
      <c r="A1891">
        <v>630</v>
      </c>
      <c r="B1891">
        <v>3</v>
      </c>
      <c r="C1891">
        <f>RS_wells_scenario_1_bgw!C1891-RS_wells_baseline_bgw!C1891</f>
        <v>-190501.1651000008</v>
      </c>
      <c r="D1891">
        <f>RS_wells_scenario_1_bgw!D1891-RS_wells_baseline_bgw!D1891</f>
        <v>-236.03510000009555</v>
      </c>
      <c r="E1891">
        <f>RS_wells_scenario_1_bgw!E1891-RS_wells_baseline_bgw!E1891</f>
        <v>-3630258.7300000004</v>
      </c>
      <c r="F1891">
        <f>RS_wells_scenario_1_bgw!F1891-RS_wells_baseline_bgw!F1891</f>
        <v>0</v>
      </c>
      <c r="G1891">
        <f>RS_wells_scenario_1_bgw!G1891-RS_wells_baseline_bgw!G1891</f>
        <v>0</v>
      </c>
      <c r="H1891" s="19">
        <f>RS_wells_scenario_1_bgw!H1891-RS_wells_baseline_bgw!H1891</f>
        <v>1325439.7582000047</v>
      </c>
      <c r="I1891">
        <f>RS_wells_scenario_1_bgw!I1891-RS_wells_baseline_bgw!I1891</f>
        <v>-2950932.8372000009</v>
      </c>
      <c r="J1891">
        <f>RS_wells_scenario_1_bgw!J1891-RS_wells_baseline_bgw!J1891</f>
        <v>1210.8996000001207</v>
      </c>
      <c r="K1891">
        <f>RS_wells_scenario_1_bgw!K1891-RS_wells_baseline_bgw!K1891</f>
        <v>-7409114.6099999994</v>
      </c>
      <c r="L1891">
        <f>RS_wells_scenario_1_bgw!L1891-RS_wells_baseline_bgw!L1891</f>
        <v>2996232.0802000016</v>
      </c>
      <c r="M1891">
        <f>RS_wells_scenario_1_bgw!M1891-RS_wells_baseline_bgw!M1891</f>
        <v>0</v>
      </c>
      <c r="N1891">
        <f>RS_wells_scenario_1_bgw!N1891-RS_wells_baseline_bgw!N1891</f>
        <v>4970989.4092999995</v>
      </c>
      <c r="O1891">
        <v>10.145833333333334</v>
      </c>
      <c r="P1891">
        <f t="shared" si="268"/>
        <v>1992</v>
      </c>
      <c r="Q1891" s="2">
        <f t="shared" si="269"/>
        <v>33755.624999998385</v>
      </c>
      <c r="R1891">
        <f t="shared" si="270"/>
        <v>-83.517746875143061</v>
      </c>
      <c r="S1891">
        <f>I1891*$O1891/ref!$B$3</f>
        <v>-687.32031092956106</v>
      </c>
      <c r="T1891">
        <f>K1891*$O1891/ref!$B$3</f>
        <v>-1725.7034430813821</v>
      </c>
      <c r="U1891">
        <f>L1891*$O1891/ref!$B$3</f>
        <v>697.87124227951904</v>
      </c>
      <c r="V1891">
        <f>N1891*$O1891/ref!$B$3</f>
        <v>1157.8243812792221</v>
      </c>
      <c r="W1891">
        <f t="shared" si="271"/>
        <v>5</v>
      </c>
      <c r="X1891" t="str">
        <f t="shared" si="272"/>
        <v>5 1992</v>
      </c>
      <c r="AB1891" s="1"/>
    </row>
    <row r="1892" spans="1:28" x14ac:dyDescent="0.3">
      <c r="A1892">
        <v>631</v>
      </c>
      <c r="B1892">
        <v>1</v>
      </c>
      <c r="C1892">
        <f>RS_wells_scenario_1_bgw!C1892-RS_wells_baseline_bgw!C1892</f>
        <v>-3801.0271000005305</v>
      </c>
      <c r="D1892">
        <f>RS_wells_scenario_1_bgw!D1892-RS_wells_baseline_bgw!D1892</f>
        <v>-190.23160000005737</v>
      </c>
      <c r="E1892">
        <f>RS_wells_scenario_1_bgw!E1892-RS_wells_baseline_bgw!E1892</f>
        <v>-8645221.1300000027</v>
      </c>
      <c r="F1892">
        <f>RS_wells_scenario_1_bgw!F1892-RS_wells_baseline_bgw!F1892</f>
        <v>0</v>
      </c>
      <c r="G1892">
        <f>RS_wells_scenario_1_bgw!G1892-RS_wells_baseline_bgw!G1892</f>
        <v>0</v>
      </c>
      <c r="H1892" s="19">
        <f>RS_wells_scenario_1_bgw!H1892-RS_wells_baseline_bgw!H1892</f>
        <v>-10808654.906100005</v>
      </c>
      <c r="I1892">
        <f>RS_wells_scenario_1_bgw!I1892-RS_wells_baseline_bgw!I1892</f>
        <v>-9444236.0590999126</v>
      </c>
      <c r="J1892">
        <f>RS_wells_scenario_1_bgw!J1892-RS_wells_baseline_bgw!J1892</f>
        <v>1262.2150999996811</v>
      </c>
      <c r="K1892">
        <f>RS_wells_scenario_1_bgw!K1892-RS_wells_baseline_bgw!K1892</f>
        <v>-17473885.129999995</v>
      </c>
      <c r="L1892">
        <f>RS_wells_scenario_1_bgw!L1892-RS_wells_baseline_bgw!L1892</f>
        <v>783.4493000000366</v>
      </c>
      <c r="M1892">
        <f>RS_wells_scenario_1_bgw!M1892-RS_wells_baseline_bgw!M1892</f>
        <v>0</v>
      </c>
      <c r="N1892">
        <f>RS_wells_scenario_1_bgw!N1892-RS_wells_baseline_bgw!N1892</f>
        <v>7506387.444600001</v>
      </c>
      <c r="O1892">
        <v>10.145833333333334</v>
      </c>
      <c r="P1892">
        <f t="shared" si="268"/>
        <v>1992</v>
      </c>
      <c r="Q1892" s="2">
        <f t="shared" si="269"/>
        <v>33765.77083333172</v>
      </c>
      <c r="R1892">
        <f t="shared" si="270"/>
        <v>-419.58859909965651</v>
      </c>
      <c r="S1892">
        <f>I1892*$O1892/ref!$B$3</f>
        <v>-2199.7163686015733</v>
      </c>
      <c r="T1892">
        <f>K1892*$O1892/ref!$B$3</f>
        <v>-4069.9523924424157</v>
      </c>
      <c r="U1892">
        <f>L1892*$O1892/ref!$B$3</f>
        <v>0.18247809969965653</v>
      </c>
      <c r="V1892">
        <f>N1892*$O1892/ref!$B$3</f>
        <v>1748.3598702556822</v>
      </c>
      <c r="W1892">
        <f t="shared" si="271"/>
        <v>6</v>
      </c>
      <c r="X1892" t="str">
        <f t="shared" si="272"/>
        <v>6 1992</v>
      </c>
      <c r="AB1892" s="1"/>
    </row>
    <row r="1893" spans="1:28" x14ac:dyDescent="0.3">
      <c r="A1893">
        <v>631</v>
      </c>
      <c r="B1893">
        <v>2</v>
      </c>
      <c r="C1893">
        <f>RS_wells_scenario_1_bgw!C1893-RS_wells_baseline_bgw!C1893</f>
        <v>-2222.6711999997497</v>
      </c>
      <c r="D1893">
        <f>RS_wells_scenario_1_bgw!D1893-RS_wells_baseline_bgw!D1893</f>
        <v>-191.04940000001807</v>
      </c>
      <c r="E1893">
        <f>RS_wells_scenario_1_bgw!E1893-RS_wells_baseline_bgw!E1893</f>
        <v>-8645221.1300000027</v>
      </c>
      <c r="F1893">
        <f>RS_wells_scenario_1_bgw!F1893-RS_wells_baseline_bgw!F1893</f>
        <v>0</v>
      </c>
      <c r="G1893">
        <f>RS_wells_scenario_1_bgw!G1893-RS_wells_baseline_bgw!G1893</f>
        <v>0</v>
      </c>
      <c r="H1893" s="19">
        <f>RS_wells_scenario_1_bgw!H1893-RS_wells_baseline_bgw!H1893</f>
        <v>-6696227.8817000091</v>
      </c>
      <c r="I1893">
        <f>RS_wells_scenario_1_bgw!I1893-RS_wells_baseline_bgw!I1893</f>
        <v>-7639449.195100069</v>
      </c>
      <c r="J1893">
        <f>RS_wells_scenario_1_bgw!J1893-RS_wells_baseline_bgw!J1893</f>
        <v>1266.8348000003025</v>
      </c>
      <c r="K1893">
        <f>RS_wells_scenario_1_bgw!K1893-RS_wells_baseline_bgw!K1893</f>
        <v>-17473885.129999995</v>
      </c>
      <c r="L1893">
        <f>RS_wells_scenario_1_bgw!L1893-RS_wells_baseline_bgw!L1893</f>
        <v>726.12039999989793</v>
      </c>
      <c r="M1893">
        <f>RS_wells_scenario_1_bgw!M1893-RS_wells_baseline_bgw!M1893</f>
        <v>0</v>
      </c>
      <c r="N1893">
        <f>RS_wells_scenario_1_bgw!N1893-RS_wells_baseline_bgw!N1893</f>
        <v>9734199.507100001</v>
      </c>
      <c r="O1893">
        <v>10.145833333333334</v>
      </c>
      <c r="P1893">
        <f t="shared" si="268"/>
        <v>1992</v>
      </c>
      <c r="Q1893" s="2">
        <f t="shared" si="269"/>
        <v>33775.916666665056</v>
      </c>
      <c r="R1893">
        <f t="shared" si="270"/>
        <v>-376.41299859793838</v>
      </c>
      <c r="S1893">
        <f>I1893*$O1893/ref!$B$3</f>
        <v>-1779.3521187316985</v>
      </c>
      <c r="T1893">
        <f>K1893*$O1893/ref!$B$3</f>
        <v>-4069.9523924424157</v>
      </c>
      <c r="U1893">
        <f>L1893*$O1893/ref!$B$3</f>
        <v>0.1691252653427984</v>
      </c>
      <c r="V1893">
        <f>N1893*$O1893/ref!$B$3</f>
        <v>2267.2535774208473</v>
      </c>
      <c r="W1893">
        <f t="shared" si="271"/>
        <v>6</v>
      </c>
      <c r="X1893" t="str">
        <f t="shared" si="272"/>
        <v>6 1992</v>
      </c>
      <c r="AB1893" s="1"/>
    </row>
    <row r="1894" spans="1:28" x14ac:dyDescent="0.3">
      <c r="A1894">
        <v>631</v>
      </c>
      <c r="B1894">
        <v>3</v>
      </c>
      <c r="C1894">
        <f>RS_wells_scenario_1_bgw!C1894-RS_wells_baseline_bgw!C1894</f>
        <v>-748.44769999943674</v>
      </c>
      <c r="D1894">
        <f>RS_wells_scenario_1_bgw!D1894-RS_wells_baseline_bgw!D1894</f>
        <v>-191.84580000001006</v>
      </c>
      <c r="E1894">
        <f>RS_wells_scenario_1_bgw!E1894-RS_wells_baseline_bgw!E1894</f>
        <v>-8645221.1300000027</v>
      </c>
      <c r="F1894">
        <f>RS_wells_scenario_1_bgw!F1894-RS_wells_baseline_bgw!F1894</f>
        <v>0</v>
      </c>
      <c r="G1894">
        <f>RS_wells_scenario_1_bgw!G1894-RS_wells_baseline_bgw!G1894</f>
        <v>0</v>
      </c>
      <c r="H1894" s="19">
        <f>RS_wells_scenario_1_bgw!H1894-RS_wells_baseline_bgw!H1894</f>
        <v>-3437805.0441000164</v>
      </c>
      <c r="I1894">
        <f>RS_wells_scenario_1_bgw!I1894-RS_wells_baseline_bgw!I1894</f>
        <v>-6062743.9553999901</v>
      </c>
      <c r="J1894">
        <f>RS_wells_scenario_1_bgw!J1894-RS_wells_baseline_bgw!J1894</f>
        <v>1271.4065000005066</v>
      </c>
      <c r="K1894">
        <f>RS_wells_scenario_1_bgw!K1894-RS_wells_baseline_bgw!K1894</f>
        <v>-17473885.129999995</v>
      </c>
      <c r="L1894">
        <f>RS_wells_scenario_1_bgw!L1894-RS_wells_baseline_bgw!L1894</f>
        <v>787.2774999999674</v>
      </c>
      <c r="M1894">
        <f>RS_wells_scenario_1_bgw!M1894-RS_wells_baseline_bgw!M1894</f>
        <v>0</v>
      </c>
      <c r="N1894">
        <f>RS_wells_scenario_1_bgw!N1894-RS_wells_baseline_bgw!N1894</f>
        <v>11417461.695100009</v>
      </c>
      <c r="O1894">
        <v>10.145833333333334</v>
      </c>
      <c r="P1894">
        <f t="shared" si="268"/>
        <v>1992</v>
      </c>
      <c r="Q1894" s="2">
        <f t="shared" si="269"/>
        <v>33786.062499998392</v>
      </c>
      <c r="R1894">
        <f t="shared" si="270"/>
        <v>-340.32684396792729</v>
      </c>
      <c r="S1894">
        <f>I1894*$O1894/ref!$B$3</f>
        <v>-1412.1117932544169</v>
      </c>
      <c r="T1894">
        <f>K1894*$O1894/ref!$B$3</f>
        <v>-4069.9523924424157</v>
      </c>
      <c r="U1894">
        <f>L1894*$O1894/ref!$B$3</f>
        <v>0.18336974981825074</v>
      </c>
      <c r="V1894">
        <f>N1894*$O1894/ref!$B$3</f>
        <v>2659.3127513361387</v>
      </c>
      <c r="W1894">
        <f t="shared" si="271"/>
        <v>6</v>
      </c>
      <c r="X1894" t="str">
        <f t="shared" si="272"/>
        <v>6 1992</v>
      </c>
      <c r="AB1894" s="1"/>
    </row>
    <row r="1895" spans="1:28" x14ac:dyDescent="0.3">
      <c r="A1895">
        <v>632</v>
      </c>
      <c r="B1895">
        <v>1</v>
      </c>
      <c r="C1895">
        <f>RS_wells_scenario_1_bgw!C1895-RS_wells_baseline_bgw!C1895</f>
        <v>-7104024.3248999715</v>
      </c>
      <c r="D1895">
        <f>RS_wells_scenario_1_bgw!D1895-RS_wells_baseline_bgw!D1895</f>
        <v>-192.65299999999115</v>
      </c>
      <c r="E1895">
        <f>RS_wells_scenario_1_bgw!E1895-RS_wells_baseline_bgw!E1895</f>
        <v>-26570458.23999998</v>
      </c>
      <c r="F1895">
        <f>RS_wells_scenario_1_bgw!F1895-RS_wells_baseline_bgw!F1895</f>
        <v>0</v>
      </c>
      <c r="G1895">
        <f>RS_wells_scenario_1_bgw!G1895-RS_wells_baseline_bgw!G1895</f>
        <v>0</v>
      </c>
      <c r="H1895" s="19">
        <f>RS_wells_scenario_1_bgw!H1895-RS_wells_baseline_bgw!H1895</f>
        <v>-1726192.079700008</v>
      </c>
      <c r="I1895">
        <f>RS_wells_scenario_1_bgw!I1895-RS_wells_baseline_bgw!I1895</f>
        <v>2410242.7705999911</v>
      </c>
      <c r="J1895">
        <f>RS_wells_scenario_1_bgw!J1895-RS_wells_baseline_bgw!J1895</f>
        <v>1275.0127999996766</v>
      </c>
      <c r="K1895">
        <f>RS_wells_scenario_1_bgw!K1895-RS_wells_baseline_bgw!K1895</f>
        <v>-53448910.800000012</v>
      </c>
      <c r="L1895">
        <f>RS_wells_scenario_1_bgw!L1895-RS_wells_baseline_bgw!L1895</f>
        <v>5883259.2758999914</v>
      </c>
      <c r="M1895">
        <f>RS_wells_scenario_1_bgw!M1895-RS_wells_baseline_bgw!M1895</f>
        <v>0</v>
      </c>
      <c r="N1895">
        <f>RS_wells_scenario_1_bgw!N1895-RS_wells_baseline_bgw!N1895</f>
        <v>9762971.963199988</v>
      </c>
      <c r="O1895">
        <v>10.145833333333334</v>
      </c>
      <c r="P1895">
        <f t="shared" si="268"/>
        <v>1992</v>
      </c>
      <c r="Q1895" s="2">
        <f t="shared" si="269"/>
        <v>33796.208333331728</v>
      </c>
      <c r="R1895">
        <f t="shared" si="270"/>
        <v>-263.21108918442144</v>
      </c>
      <c r="S1895">
        <f>I1895*$O1895/ref!$B$3</f>
        <v>561.38478979290812</v>
      </c>
      <c r="T1895">
        <f>K1895*$O1895/ref!$B$3</f>
        <v>-12449.121690197433</v>
      </c>
      <c r="U1895">
        <f>L1895*$O1895/ref!$B$3</f>
        <v>1370.3068886608969</v>
      </c>
      <c r="V1895">
        <f>N1895*$O1895/ref!$B$3</f>
        <v>2273.9551509787239</v>
      </c>
      <c r="W1895">
        <f t="shared" si="271"/>
        <v>7</v>
      </c>
      <c r="X1895" t="str">
        <f t="shared" si="272"/>
        <v>7 1992</v>
      </c>
      <c r="AB1895" s="1"/>
    </row>
    <row r="1896" spans="1:28" x14ac:dyDescent="0.3">
      <c r="A1896">
        <v>632</v>
      </c>
      <c r="B1896">
        <v>2</v>
      </c>
      <c r="C1896">
        <f>RS_wells_scenario_1_bgw!C1896-RS_wells_baseline_bgw!C1896</f>
        <v>-6809903.8729999661</v>
      </c>
      <c r="D1896">
        <f>RS_wells_scenario_1_bgw!D1896-RS_wells_baseline_bgw!D1896</f>
        <v>-193.46429999999236</v>
      </c>
      <c r="E1896">
        <f>RS_wells_scenario_1_bgw!E1896-RS_wells_baseline_bgw!E1896</f>
        <v>-26570458.23999998</v>
      </c>
      <c r="F1896">
        <f>RS_wells_scenario_1_bgw!F1896-RS_wells_baseline_bgw!F1896</f>
        <v>0</v>
      </c>
      <c r="G1896">
        <f>RS_wells_scenario_1_bgw!G1896-RS_wells_baseline_bgw!G1896</f>
        <v>0</v>
      </c>
      <c r="H1896" s="19">
        <f>RS_wells_scenario_1_bgw!H1896-RS_wells_baseline_bgw!H1896</f>
        <v>-1574633.2480999976</v>
      </c>
      <c r="I1896">
        <f>RS_wells_scenario_1_bgw!I1896-RS_wells_baseline_bgw!I1896</f>
        <v>4077264.5632999837</v>
      </c>
      <c r="J1896">
        <f>RS_wells_scenario_1_bgw!J1896-RS_wells_baseline_bgw!J1896</f>
        <v>1278.6383999995887</v>
      </c>
      <c r="K1896">
        <f>RS_wells_scenario_1_bgw!K1896-RS_wells_baseline_bgw!K1896</f>
        <v>-53448910.800000012</v>
      </c>
      <c r="L1896">
        <f>RS_wells_scenario_1_bgw!L1896-RS_wells_baseline_bgw!L1896</f>
        <v>5641646.0851999968</v>
      </c>
      <c r="M1896">
        <f>RS_wells_scenario_1_bgw!M1896-RS_wells_baseline_bgw!M1896</f>
        <v>0</v>
      </c>
      <c r="N1896">
        <f>RS_wells_scenario_1_bgw!N1896-RS_wells_baseline_bgw!N1896</f>
        <v>8760278.8480000049</v>
      </c>
      <c r="O1896">
        <v>10.145833333333334</v>
      </c>
      <c r="P1896">
        <f t="shared" si="268"/>
        <v>1992</v>
      </c>
      <c r="Q1896" s="2">
        <f t="shared" si="269"/>
        <v>33806.354166665064</v>
      </c>
      <c r="R1896">
        <f t="shared" si="270"/>
        <v>-236.76774561512033</v>
      </c>
      <c r="S1896">
        <f>I1896*$O1896/ref!$B$3</f>
        <v>949.66131118337364</v>
      </c>
      <c r="T1896">
        <f>K1896*$O1896/ref!$B$3</f>
        <v>-12449.121690197433</v>
      </c>
      <c r="U1896">
        <f>L1896*$O1896/ref!$B$3</f>
        <v>1314.0312421049503</v>
      </c>
      <c r="V1896">
        <f>N1896*$O1896/ref!$B$3</f>
        <v>2040.4115965411706</v>
      </c>
      <c r="W1896">
        <f t="shared" si="271"/>
        <v>7</v>
      </c>
      <c r="X1896" t="str">
        <f t="shared" si="272"/>
        <v>7 1992</v>
      </c>
      <c r="AB1896" s="1"/>
    </row>
    <row r="1897" spans="1:28" x14ac:dyDescent="0.3">
      <c r="A1897">
        <v>632</v>
      </c>
      <c r="B1897">
        <v>3</v>
      </c>
      <c r="C1897">
        <f>RS_wells_scenario_1_bgw!C1897-RS_wells_baseline_bgw!C1897</f>
        <v>-6826022.2666000128</v>
      </c>
      <c r="D1897">
        <f>RS_wells_scenario_1_bgw!D1897-RS_wells_baseline_bgw!D1897</f>
        <v>-194.23430000001099</v>
      </c>
      <c r="E1897">
        <f>RS_wells_scenario_1_bgw!E1897-RS_wells_baseline_bgw!E1897</f>
        <v>-26570458.23999998</v>
      </c>
      <c r="F1897">
        <f>RS_wells_scenario_1_bgw!F1897-RS_wells_baseline_bgw!F1897</f>
        <v>0</v>
      </c>
      <c r="G1897">
        <f>RS_wells_scenario_1_bgw!G1897-RS_wells_baseline_bgw!G1897</f>
        <v>0</v>
      </c>
      <c r="H1897" s="19">
        <f>RS_wells_scenario_1_bgw!H1897-RS_wells_baseline_bgw!H1897</f>
        <v>-1443885.9576999992</v>
      </c>
      <c r="I1897">
        <f>RS_wells_scenario_1_bgw!I1897-RS_wells_baseline_bgw!I1897</f>
        <v>5047010.7443000078</v>
      </c>
      <c r="J1897">
        <f>RS_wells_scenario_1_bgw!J1897-RS_wells_baseline_bgw!J1897</f>
        <v>1282.279099999927</v>
      </c>
      <c r="K1897">
        <f>RS_wells_scenario_1_bgw!K1897-RS_wells_baseline_bgw!K1897</f>
        <v>-53448910.800000012</v>
      </c>
      <c r="L1897">
        <f>RS_wells_scenario_1_bgw!L1897-RS_wells_baseline_bgw!L1897</f>
        <v>5451534.4689999968</v>
      </c>
      <c r="M1897">
        <f>RS_wells_scenario_1_bgw!M1897-RS_wells_baseline_bgw!M1897</f>
        <v>0</v>
      </c>
      <c r="N1897">
        <f>RS_wells_scenario_1_bgw!N1897-RS_wells_baseline_bgw!N1897</f>
        <v>8096778.4953999966</v>
      </c>
      <c r="O1897">
        <v>10.145833333333334</v>
      </c>
      <c r="P1897">
        <f t="shared" si="268"/>
        <v>1992</v>
      </c>
      <c r="Q1897" s="2">
        <f t="shared" si="269"/>
        <v>33816.499999998399</v>
      </c>
      <c r="R1897">
        <f t="shared" si="270"/>
        <v>-218.57192332416943</v>
      </c>
      <c r="S1897">
        <f>I1897*$O1897/ref!$B$3</f>
        <v>1175.5309881361454</v>
      </c>
      <c r="T1897">
        <f>K1897*$O1897/ref!$B$3</f>
        <v>-12449.121690197433</v>
      </c>
      <c r="U1897">
        <f>L1897*$O1897/ref!$B$3</f>
        <v>1269.7511509044032</v>
      </c>
      <c r="V1897">
        <f>N1897*$O1897/ref!$B$3</f>
        <v>1885.8715599459551</v>
      </c>
      <c r="W1897">
        <f t="shared" si="271"/>
        <v>7</v>
      </c>
      <c r="X1897" t="str">
        <f t="shared" si="272"/>
        <v>7 1992</v>
      </c>
      <c r="AB1897" s="1"/>
    </row>
    <row r="1898" spans="1:28" x14ac:dyDescent="0.3">
      <c r="A1898">
        <v>633</v>
      </c>
      <c r="B1898">
        <v>1</v>
      </c>
      <c r="C1898">
        <f>RS_wells_scenario_1_bgw!C1898-RS_wells_baseline_bgw!C1898</f>
        <v>-4413046.0216999948</v>
      </c>
      <c r="D1898">
        <f>RS_wells_scenario_1_bgw!D1898-RS_wells_baseline_bgw!D1898</f>
        <v>-194.98239999997895</v>
      </c>
      <c r="E1898">
        <f>RS_wells_scenario_1_bgw!E1898-RS_wells_baseline_bgw!E1898</f>
        <v>-29163857.810000002</v>
      </c>
      <c r="F1898">
        <f>RS_wells_scenario_1_bgw!F1898-RS_wells_baseline_bgw!F1898</f>
        <v>0</v>
      </c>
      <c r="G1898">
        <f>RS_wells_scenario_1_bgw!G1898-RS_wells_baseline_bgw!G1898</f>
        <v>0</v>
      </c>
      <c r="H1898" s="19">
        <f>RS_wells_scenario_1_bgw!H1898-RS_wells_baseline_bgw!H1898</f>
        <v>-930742.52830000222</v>
      </c>
      <c r="I1898">
        <f>RS_wells_scenario_1_bgw!I1898-RS_wells_baseline_bgw!I1898</f>
        <v>14362844.2597</v>
      </c>
      <c r="J1898">
        <f>RS_wells_scenario_1_bgw!J1898-RS_wells_baseline_bgw!J1898</f>
        <v>1286.2021000003442</v>
      </c>
      <c r="K1898">
        <f>RS_wells_scenario_1_bgw!K1898-RS_wells_baseline_bgw!K1898</f>
        <v>-58653729.769999981</v>
      </c>
      <c r="L1898">
        <f>RS_wells_scenario_1_bgw!L1898-RS_wells_baseline_bgw!L1898</f>
        <v>944388.92689999938</v>
      </c>
      <c r="M1898">
        <f>RS_wells_scenario_1_bgw!M1898-RS_wells_baseline_bgw!M1898</f>
        <v>0</v>
      </c>
      <c r="N1898">
        <f>RS_wells_scenario_1_bgw!N1898-RS_wells_baseline_bgw!N1898</f>
        <v>8829357.698300004</v>
      </c>
      <c r="O1898">
        <v>10.145833333333334</v>
      </c>
      <c r="P1898">
        <f t="shared" si="268"/>
        <v>1992</v>
      </c>
      <c r="Q1898" s="2">
        <f t="shared" si="269"/>
        <v>33826.645833331735</v>
      </c>
      <c r="R1898">
        <f t="shared" si="270"/>
        <v>-223.5990888109967</v>
      </c>
      <c r="S1898">
        <f>I1898*$O1898/ref!$B$3</f>
        <v>3345.3403133962261</v>
      </c>
      <c r="T1898">
        <f>K1898*$O1898/ref!$B$3</f>
        <v>-13661.408783856554</v>
      </c>
      <c r="U1898">
        <f>L1898*$O1898/ref!$B$3</f>
        <v>219.96355955401538</v>
      </c>
      <c r="V1898">
        <f>N1898*$O1898/ref!$B$3</f>
        <v>2056.5011856596757</v>
      </c>
      <c r="W1898">
        <f t="shared" si="271"/>
        <v>8</v>
      </c>
      <c r="X1898" t="str">
        <f t="shared" si="272"/>
        <v>8 1992</v>
      </c>
      <c r="AB1898" s="1"/>
    </row>
    <row r="1899" spans="1:28" x14ac:dyDescent="0.3">
      <c r="A1899">
        <v>633</v>
      </c>
      <c r="B1899">
        <v>2</v>
      </c>
      <c r="C1899">
        <f>RS_wells_scenario_1_bgw!C1899-RS_wells_baseline_bgw!C1899</f>
        <v>-3857007.1093000174</v>
      </c>
      <c r="D1899">
        <f>RS_wells_scenario_1_bgw!D1899-RS_wells_baseline_bgw!D1899</f>
        <v>-195.68470000004163</v>
      </c>
      <c r="E1899">
        <f>RS_wells_scenario_1_bgw!E1899-RS_wells_baseline_bgw!E1899</f>
        <v>-29163857.810000002</v>
      </c>
      <c r="F1899">
        <f>RS_wells_scenario_1_bgw!F1899-RS_wells_baseline_bgw!F1899</f>
        <v>0</v>
      </c>
      <c r="G1899">
        <f>RS_wells_scenario_1_bgw!G1899-RS_wells_baseline_bgw!G1899</f>
        <v>0</v>
      </c>
      <c r="H1899" s="19">
        <f>RS_wells_scenario_1_bgw!H1899-RS_wells_baseline_bgw!H1899</f>
        <v>-606797.16459999979</v>
      </c>
      <c r="I1899">
        <f>RS_wells_scenario_1_bgw!I1899-RS_wells_baseline_bgw!I1899</f>
        <v>14904302.291799963</v>
      </c>
      <c r="J1899">
        <f>RS_wells_scenario_1_bgw!J1899-RS_wells_baseline_bgw!J1899</f>
        <v>1290.035000000149</v>
      </c>
      <c r="K1899">
        <f>RS_wells_scenario_1_bgw!K1899-RS_wells_baseline_bgw!K1899</f>
        <v>-58653729.769999981</v>
      </c>
      <c r="L1899">
        <f>RS_wells_scenario_1_bgw!L1899-RS_wells_baseline_bgw!L1899</f>
        <v>938081.80219999701</v>
      </c>
      <c r="M1899">
        <f>RS_wells_scenario_1_bgw!M1899-RS_wells_baseline_bgw!M1899</f>
        <v>0</v>
      </c>
      <c r="N1899">
        <f>RS_wells_scenario_1_bgw!N1899-RS_wells_baseline_bgw!N1899</f>
        <v>9184200.8558999896</v>
      </c>
      <c r="O1899">
        <v>10.145833333333334</v>
      </c>
      <c r="P1899">
        <f t="shared" si="268"/>
        <v>1992</v>
      </c>
      <c r="Q1899" s="2">
        <f t="shared" si="269"/>
        <v>33836.791666665071</v>
      </c>
      <c r="R1899">
        <f t="shared" si="270"/>
        <v>-224.30694205040066</v>
      </c>
      <c r="S1899">
        <f>I1899*$O1899/ref!$B$3</f>
        <v>3471.454706203408</v>
      </c>
      <c r="T1899">
        <f>K1899*$O1899/ref!$B$3</f>
        <v>-13661.408783856554</v>
      </c>
      <c r="U1899">
        <f>L1899*$O1899/ref!$B$3</f>
        <v>218.49452750583416</v>
      </c>
      <c r="V1899">
        <f>N1899*$O1899/ref!$B$3</f>
        <v>2139.1499353493723</v>
      </c>
      <c r="W1899">
        <f t="shared" si="271"/>
        <v>8</v>
      </c>
      <c r="X1899" t="str">
        <f t="shared" si="272"/>
        <v>8 1992</v>
      </c>
      <c r="AB1899" s="1"/>
    </row>
    <row r="1900" spans="1:28" x14ac:dyDescent="0.3">
      <c r="A1900">
        <v>633</v>
      </c>
      <c r="B1900">
        <v>3</v>
      </c>
      <c r="C1900">
        <f>RS_wells_scenario_1_bgw!C1900-RS_wells_baseline_bgw!C1900</f>
        <v>-3528265.9702000022</v>
      </c>
      <c r="D1900">
        <f>RS_wells_scenario_1_bgw!D1900-RS_wells_baseline_bgw!D1900</f>
        <v>-196.37789999996312</v>
      </c>
      <c r="E1900">
        <f>RS_wells_scenario_1_bgw!E1900-RS_wells_baseline_bgw!E1900</f>
        <v>-29163857.810000002</v>
      </c>
      <c r="F1900">
        <f>RS_wells_scenario_1_bgw!F1900-RS_wells_baseline_bgw!F1900</f>
        <v>0</v>
      </c>
      <c r="G1900">
        <f>RS_wells_scenario_1_bgw!G1900-RS_wells_baseline_bgw!G1900</f>
        <v>0</v>
      </c>
      <c r="H1900" s="19">
        <f>RS_wells_scenario_1_bgw!H1900-RS_wells_baseline_bgw!H1900</f>
        <v>-445461.46389999986</v>
      </c>
      <c r="I1900">
        <f>RS_wells_scenario_1_bgw!I1900-RS_wells_baseline_bgw!I1900</f>
        <v>15202182.651000023</v>
      </c>
      <c r="J1900">
        <f>RS_wells_scenario_1_bgw!J1900-RS_wells_baseline_bgw!J1900</f>
        <v>1293.7388000003994</v>
      </c>
      <c r="K1900">
        <f>RS_wells_scenario_1_bgw!K1900-RS_wells_baseline_bgw!K1900</f>
        <v>-58653729.769999981</v>
      </c>
      <c r="L1900">
        <f>RS_wells_scenario_1_bgw!L1900-RS_wells_baseline_bgw!L1900</f>
        <v>932222.03989999741</v>
      </c>
      <c r="M1900">
        <f>RS_wells_scenario_1_bgw!M1900-RS_wells_baseline_bgw!M1900</f>
        <v>0</v>
      </c>
      <c r="N1900">
        <f>RS_wells_scenario_1_bgw!N1900-RS_wells_baseline_bgw!N1900</f>
        <v>9362993.4543000013</v>
      </c>
      <c r="O1900">
        <v>10.145833333333334</v>
      </c>
      <c r="P1900">
        <f t="shared" si="268"/>
        <v>1992</v>
      </c>
      <c r="Q1900" s="2">
        <f t="shared" si="269"/>
        <v>33846.937499998407</v>
      </c>
      <c r="R1900">
        <f t="shared" si="270"/>
        <v>-224.706870978236</v>
      </c>
      <c r="S1900">
        <f>I1900*$O1900/ref!$B$3</f>
        <v>3540.8358925605539</v>
      </c>
      <c r="T1900">
        <f>K1900*$O1900/ref!$B$3</f>
        <v>-13661.408783856554</v>
      </c>
      <c r="U1900">
        <f>L1900*$O1900/ref!$B$3</f>
        <v>217.12969344548648</v>
      </c>
      <c r="V1900">
        <f>N1900*$O1900/ref!$B$3</f>
        <v>2180.7936429848201</v>
      </c>
      <c r="W1900">
        <f t="shared" si="271"/>
        <v>8</v>
      </c>
      <c r="X1900" t="str">
        <f t="shared" si="272"/>
        <v>8 1992</v>
      </c>
      <c r="AB1900" s="1"/>
    </row>
    <row r="1901" spans="1:28" x14ac:dyDescent="0.3">
      <c r="A1901">
        <v>634</v>
      </c>
      <c r="B1901">
        <v>1</v>
      </c>
      <c r="C1901">
        <f>RS_wells_scenario_1_bgw!C1901-RS_wells_baseline_bgw!C1901</f>
        <v>-85091.365800023079</v>
      </c>
      <c r="D1901">
        <f>RS_wells_scenario_1_bgw!D1901-RS_wells_baseline_bgw!D1901</f>
        <v>-197.04129999998258</v>
      </c>
      <c r="E1901">
        <f>RS_wells_scenario_1_bgw!E1901-RS_wells_baseline_bgw!E1901</f>
        <v>-13091287.090000004</v>
      </c>
      <c r="F1901">
        <f>RS_wells_scenario_1_bgw!F1901-RS_wells_baseline_bgw!F1901</f>
        <v>0</v>
      </c>
      <c r="G1901">
        <f>RS_wells_scenario_1_bgw!G1901-RS_wells_baseline_bgw!G1901</f>
        <v>0</v>
      </c>
      <c r="H1901" s="19">
        <f>RS_wells_scenario_1_bgw!H1901-RS_wells_baseline_bgw!H1901</f>
        <v>331119.29199999571</v>
      </c>
      <c r="I1901">
        <f>RS_wells_scenario_1_bgw!I1901-RS_wells_baseline_bgw!I1901</f>
        <v>-1750718.9173000008</v>
      </c>
      <c r="J1901">
        <f>RS_wells_scenario_1_bgw!J1901-RS_wells_baseline_bgw!J1901</f>
        <v>1296.3237999994308</v>
      </c>
      <c r="K1901">
        <f>RS_wells_scenario_1_bgw!K1901-RS_wells_baseline_bgw!K1901</f>
        <v>-26396910.379999995</v>
      </c>
      <c r="L1901">
        <f>RS_wells_scenario_1_bgw!L1901-RS_wells_baseline_bgw!L1901</f>
        <v>6747614.1458999962</v>
      </c>
      <c r="M1901">
        <f>RS_wells_scenario_1_bgw!M1901-RS_wells_baseline_bgw!M1901</f>
        <v>0</v>
      </c>
      <c r="N1901">
        <f>RS_wells_scenario_1_bgw!N1901-RS_wells_baseline_bgw!N1901</f>
        <v>8512426.1576000005</v>
      </c>
      <c r="O1901">
        <v>10.145833333333334</v>
      </c>
      <c r="P1901">
        <f t="shared" si="268"/>
        <v>1992</v>
      </c>
      <c r="Q1901" s="2">
        <f t="shared" si="269"/>
        <v>33857.083333331742</v>
      </c>
      <c r="R1901">
        <f t="shared" si="270"/>
        <v>-187.42971055211925</v>
      </c>
      <c r="S1901">
        <f>I1901*$O1901/ref!$B$3</f>
        <v>-407.77094463819083</v>
      </c>
      <c r="T1901">
        <f>K1901*$O1901/ref!$B$3</f>
        <v>-6148.270276180363</v>
      </c>
      <c r="U1901">
        <f>L1901*$O1901/ref!$B$3</f>
        <v>1571.6292130841075</v>
      </c>
      <c r="V1901">
        <f>N1901*$O1901/ref!$B$3</f>
        <v>1982.6826689007501</v>
      </c>
      <c r="W1901">
        <f t="shared" si="271"/>
        <v>9</v>
      </c>
      <c r="X1901" t="str">
        <f t="shared" si="272"/>
        <v>9 1992</v>
      </c>
      <c r="AB1901" s="1"/>
    </row>
    <row r="1902" spans="1:28" x14ac:dyDescent="0.3">
      <c r="A1902">
        <v>634</v>
      </c>
      <c r="B1902">
        <v>2</v>
      </c>
      <c r="C1902">
        <f>RS_wells_scenario_1_bgw!C1902-RS_wells_baseline_bgw!C1902</f>
        <v>-35748.905399978161</v>
      </c>
      <c r="D1902">
        <f>RS_wells_scenario_1_bgw!D1902-RS_wells_baseline_bgw!D1902</f>
        <v>-197.66859999997541</v>
      </c>
      <c r="E1902">
        <f>RS_wells_scenario_1_bgw!E1902-RS_wells_baseline_bgw!E1902</f>
        <v>-13091287.090000004</v>
      </c>
      <c r="F1902">
        <f>RS_wells_scenario_1_bgw!F1902-RS_wells_baseline_bgw!F1902</f>
        <v>0</v>
      </c>
      <c r="G1902">
        <f>RS_wells_scenario_1_bgw!G1902-RS_wells_baseline_bgw!G1902</f>
        <v>0</v>
      </c>
      <c r="H1902" s="19">
        <f>RS_wells_scenario_1_bgw!H1902-RS_wells_baseline_bgw!H1902</f>
        <v>315900.55009999871</v>
      </c>
      <c r="I1902">
        <f>RS_wells_scenario_1_bgw!I1902-RS_wells_baseline_bgw!I1902</f>
        <v>-806840.42889999971</v>
      </c>
      <c r="J1902">
        <f>RS_wells_scenario_1_bgw!J1902-RS_wells_baseline_bgw!J1902</f>
        <v>1298.9477000003681</v>
      </c>
      <c r="K1902">
        <f>RS_wells_scenario_1_bgw!K1902-RS_wells_baseline_bgw!K1902</f>
        <v>-26396910.379999995</v>
      </c>
      <c r="L1902">
        <f>RS_wells_scenario_1_bgw!L1902-RS_wells_baseline_bgw!L1902</f>
        <v>6479367.6299000084</v>
      </c>
      <c r="M1902">
        <f>RS_wells_scenario_1_bgw!M1902-RS_wells_baseline_bgw!M1902</f>
        <v>0</v>
      </c>
      <c r="N1902">
        <f>RS_wells_scenario_1_bgw!N1902-RS_wells_baseline_bgw!N1902</f>
        <v>7902523.0098999962</v>
      </c>
      <c r="O1902">
        <v>10.145833333333334</v>
      </c>
      <c r="P1902">
        <f t="shared" si="268"/>
        <v>1992</v>
      </c>
      <c r="Q1902" s="2">
        <f t="shared" si="269"/>
        <v>33867.229166665078</v>
      </c>
      <c r="R1902">
        <f t="shared" si="270"/>
        <v>-173.80578372966775</v>
      </c>
      <c r="S1902">
        <f>I1902*$O1902/ref!$B$3</f>
        <v>-187.92627452283241</v>
      </c>
      <c r="T1902">
        <f>K1902*$O1902/ref!$B$3</f>
        <v>-6148.270276180363</v>
      </c>
      <c r="U1902">
        <f>L1902*$O1902/ref!$B$3</f>
        <v>1509.1502313673211</v>
      </c>
      <c r="V1902">
        <f>N1902*$O1902/ref!$B$3</f>
        <v>1840.626294106452</v>
      </c>
      <c r="W1902">
        <f t="shared" si="271"/>
        <v>9</v>
      </c>
      <c r="X1902" t="str">
        <f t="shared" si="272"/>
        <v>9 1992</v>
      </c>
      <c r="AB1902" s="1"/>
    </row>
    <row r="1903" spans="1:28" x14ac:dyDescent="0.3">
      <c r="A1903">
        <v>634</v>
      </c>
      <c r="B1903">
        <v>3</v>
      </c>
      <c r="C1903">
        <f>RS_wells_scenario_1_bgw!C1903-RS_wells_baseline_bgw!C1903</f>
        <v>-302957.61689996719</v>
      </c>
      <c r="D1903">
        <f>RS_wells_scenario_1_bgw!D1903-RS_wells_baseline_bgw!D1903</f>
        <v>-198.29229999997187</v>
      </c>
      <c r="E1903">
        <f>RS_wells_scenario_1_bgw!E1903-RS_wells_baseline_bgw!E1903</f>
        <v>-13091287.090000004</v>
      </c>
      <c r="F1903">
        <f>RS_wells_scenario_1_bgw!F1903-RS_wells_baseline_bgw!F1903</f>
        <v>0</v>
      </c>
      <c r="G1903">
        <f>RS_wells_scenario_1_bgw!G1903-RS_wells_baseline_bgw!G1903</f>
        <v>0</v>
      </c>
      <c r="H1903" s="19">
        <f>RS_wells_scenario_1_bgw!H1903-RS_wells_baseline_bgw!H1903</f>
        <v>343103.30069999397</v>
      </c>
      <c r="I1903">
        <f>RS_wells_scenario_1_bgw!I1903-RS_wells_baseline_bgw!I1903</f>
        <v>-332233.22719999775</v>
      </c>
      <c r="J1903">
        <f>RS_wells_scenario_1_bgw!J1903-RS_wells_baseline_bgw!J1903</f>
        <v>1301.5416000001132</v>
      </c>
      <c r="K1903">
        <f>RS_wells_scenario_1_bgw!K1903-RS_wells_baseline_bgw!K1903</f>
        <v>-26396910.379999995</v>
      </c>
      <c r="L1903">
        <f>RS_wells_scenario_1_bgw!L1903-RS_wells_baseline_bgw!L1903</f>
        <v>6252393.7230000049</v>
      </c>
      <c r="M1903">
        <f>RS_wells_scenario_1_bgw!M1903-RS_wells_baseline_bgw!M1903</f>
        <v>0</v>
      </c>
      <c r="N1903">
        <f>RS_wells_scenario_1_bgw!N1903-RS_wells_baseline_bgw!N1903</f>
        <v>7414300.2335000038</v>
      </c>
      <c r="O1903">
        <v>10.145833333333334</v>
      </c>
      <c r="P1903">
        <f t="shared" si="268"/>
        <v>1992</v>
      </c>
      <c r="Q1903" s="2">
        <f t="shared" si="269"/>
        <v>33877.374999998414</v>
      </c>
      <c r="R1903">
        <f t="shared" si="270"/>
        <v>-161.99763878121442</v>
      </c>
      <c r="S1903">
        <f>I1903*$O1903/ref!$B$3</f>
        <v>-77.382528718242511</v>
      </c>
      <c r="T1903">
        <f>K1903*$O1903/ref!$B$3</f>
        <v>-6148.270276180363</v>
      </c>
      <c r="U1903">
        <f>L1903*$O1903/ref!$B$3</f>
        <v>1456.2843123952605</v>
      </c>
      <c r="V1903">
        <f>N1903*$O1903/ref!$B$3</f>
        <v>1726.9112592374991</v>
      </c>
      <c r="W1903">
        <f t="shared" si="271"/>
        <v>9</v>
      </c>
      <c r="X1903" t="str">
        <f t="shared" si="272"/>
        <v>9 1992</v>
      </c>
      <c r="AB1903" s="1"/>
    </row>
    <row r="1904" spans="1:28" x14ac:dyDescent="0.3">
      <c r="A1904">
        <v>635</v>
      </c>
      <c r="B1904">
        <v>1</v>
      </c>
      <c r="C1904">
        <f>RS_wells_scenario_1_bgw!C1904-RS_wells_baseline_bgw!C1904</f>
        <v>2758556.212500006</v>
      </c>
      <c r="D1904">
        <f>RS_wells_scenario_1_bgw!D1904-RS_wells_baseline_bgw!D1904</f>
        <v>-198.85370000003604</v>
      </c>
      <c r="E1904">
        <f>RS_wells_scenario_1_bgw!E1904-RS_wells_baseline_bgw!E1904</f>
        <v>0</v>
      </c>
      <c r="F1904">
        <f>RS_wells_scenario_1_bgw!F1904-RS_wells_baseline_bgw!F1904</f>
        <v>0</v>
      </c>
      <c r="G1904">
        <f>RS_wells_scenario_1_bgw!G1904-RS_wells_baseline_bgw!G1904</f>
        <v>0</v>
      </c>
      <c r="H1904" s="19">
        <f>RS_wells_scenario_1_bgw!H1904-RS_wells_baseline_bgw!H1904</f>
        <v>272014.09000000358</v>
      </c>
      <c r="I1904">
        <f>RS_wells_scenario_1_bgw!I1904-RS_wells_baseline_bgw!I1904</f>
        <v>-7348944.1415999979</v>
      </c>
      <c r="J1904">
        <f>RS_wells_scenario_1_bgw!J1904-RS_wells_baseline_bgw!J1904</f>
        <v>1304.8523999992758</v>
      </c>
      <c r="K1904">
        <f>RS_wells_scenario_1_bgw!K1904-RS_wells_baseline_bgw!K1904</f>
        <v>-123372.73000000045</v>
      </c>
      <c r="L1904">
        <f>RS_wells_scenario_1_bgw!L1904-RS_wells_baseline_bgw!L1904</f>
        <v>2995304.8369999975</v>
      </c>
      <c r="M1904">
        <f>RS_wells_scenario_1_bgw!M1904-RS_wells_baseline_bgw!M1904</f>
        <v>0</v>
      </c>
      <c r="N1904">
        <f>RS_wells_scenario_1_bgw!N1904-RS_wells_baseline_bgw!N1904</f>
        <v>7486134.0549999997</v>
      </c>
      <c r="O1904">
        <v>10.145833333333334</v>
      </c>
      <c r="P1904">
        <f t="shared" si="268"/>
        <v>1992</v>
      </c>
      <c r="Q1904" s="2">
        <f t="shared" si="269"/>
        <v>33887.52083333175</v>
      </c>
      <c r="R1904">
        <f t="shared" si="270"/>
        <v>-165.27193505154631</v>
      </c>
      <c r="S1904">
        <f>I1904*$O1904/ref!$B$3</f>
        <v>-1711.6887611719462</v>
      </c>
      <c r="T1904">
        <f>K1904*$O1904/ref!$B$3</f>
        <v>-28.735517825030715</v>
      </c>
      <c r="U1904">
        <f>L1904*$O1904/ref!$B$3</f>
        <v>697.65527223896106</v>
      </c>
      <c r="V1904">
        <f>N1904*$O1904/ref!$B$3</f>
        <v>1743.6425260105791</v>
      </c>
      <c r="W1904">
        <f t="shared" si="271"/>
        <v>10</v>
      </c>
      <c r="X1904" t="str">
        <f t="shared" si="272"/>
        <v>10 1992</v>
      </c>
      <c r="AB1904" s="1"/>
    </row>
    <row r="1905" spans="1:28" x14ac:dyDescent="0.3">
      <c r="A1905">
        <v>635</v>
      </c>
      <c r="B1905">
        <v>2</v>
      </c>
      <c r="C1905">
        <f>RS_wells_scenario_1_bgw!C1905-RS_wells_baseline_bgw!C1905</f>
        <v>4711461.9343999922</v>
      </c>
      <c r="D1905">
        <f>RS_wells_scenario_1_bgw!D1905-RS_wells_baseline_bgw!D1905</f>
        <v>-199.38530000002356</v>
      </c>
      <c r="E1905">
        <f>RS_wells_scenario_1_bgw!E1905-RS_wells_baseline_bgw!E1905</f>
        <v>0</v>
      </c>
      <c r="F1905">
        <f>RS_wells_scenario_1_bgw!F1905-RS_wells_baseline_bgw!F1905</f>
        <v>0</v>
      </c>
      <c r="G1905">
        <f>RS_wells_scenario_1_bgw!G1905-RS_wells_baseline_bgw!G1905</f>
        <v>0</v>
      </c>
      <c r="H1905" s="19">
        <f>RS_wells_scenario_1_bgw!H1905-RS_wells_baseline_bgw!H1905</f>
        <v>296099.84490000457</v>
      </c>
      <c r="I1905">
        <f>RS_wells_scenario_1_bgw!I1905-RS_wells_baseline_bgw!I1905</f>
        <v>-5234468.4252000004</v>
      </c>
      <c r="J1905">
        <f>RS_wells_scenario_1_bgw!J1905-RS_wells_baseline_bgw!J1905</f>
        <v>1308.0475000003353</v>
      </c>
      <c r="K1905">
        <f>RS_wells_scenario_1_bgw!K1905-RS_wells_baseline_bgw!K1905</f>
        <v>-123372.73000000045</v>
      </c>
      <c r="L1905">
        <f>RS_wells_scenario_1_bgw!L1905-RS_wells_baseline_bgw!L1905</f>
        <v>2952560.0254000053</v>
      </c>
      <c r="M1905">
        <f>RS_wells_scenario_1_bgw!M1905-RS_wells_baseline_bgw!M1905</f>
        <v>0</v>
      </c>
      <c r="N1905">
        <f>RS_wells_scenario_1_bgw!N1905-RS_wells_baseline_bgw!N1905</f>
        <v>7432799.6297000051</v>
      </c>
      <c r="O1905">
        <v>10.145833333333334</v>
      </c>
      <c r="P1905">
        <f t="shared" si="268"/>
        <v>1992</v>
      </c>
      <c r="Q1905" s="2">
        <f t="shared" si="269"/>
        <v>33897.666666665085</v>
      </c>
      <c r="R1905">
        <f t="shared" si="270"/>
        <v>-163.49827685681558</v>
      </c>
      <c r="S1905">
        <f>I1905*$O1905/ref!$B$3</f>
        <v>-1219.1929345884987</v>
      </c>
      <c r="T1905">
        <f>K1905*$O1905/ref!$B$3</f>
        <v>-28.735517825030715</v>
      </c>
      <c r="U1905">
        <f>L1905*$O1905/ref!$B$3</f>
        <v>687.69930955856034</v>
      </c>
      <c r="V1905">
        <f>N1905*$O1905/ref!$B$3</f>
        <v>1731.2200698576212</v>
      </c>
      <c r="W1905">
        <f t="shared" si="271"/>
        <v>10</v>
      </c>
      <c r="X1905" t="str">
        <f t="shared" si="272"/>
        <v>10 1992</v>
      </c>
      <c r="AB1905" s="1"/>
    </row>
    <row r="1906" spans="1:28" x14ac:dyDescent="0.3">
      <c r="A1906">
        <v>635</v>
      </c>
      <c r="B1906">
        <v>3</v>
      </c>
      <c r="C1906">
        <f>RS_wells_scenario_1_bgw!C1906-RS_wells_baseline_bgw!C1906</f>
        <v>5775098.9857999831</v>
      </c>
      <c r="D1906">
        <f>RS_wells_scenario_1_bgw!D1906-RS_wells_baseline_bgw!D1906</f>
        <v>-199.88000000000466</v>
      </c>
      <c r="E1906">
        <f>RS_wells_scenario_1_bgw!E1906-RS_wells_baseline_bgw!E1906</f>
        <v>0</v>
      </c>
      <c r="F1906">
        <f>RS_wells_scenario_1_bgw!F1906-RS_wells_baseline_bgw!F1906</f>
        <v>0</v>
      </c>
      <c r="G1906">
        <f>RS_wells_scenario_1_bgw!G1906-RS_wells_baseline_bgw!G1906</f>
        <v>0</v>
      </c>
      <c r="H1906" s="19">
        <f>RS_wells_scenario_1_bgw!H1906-RS_wells_baseline_bgw!H1906</f>
        <v>161139.43720000237</v>
      </c>
      <c r="I1906">
        <f>RS_wells_scenario_1_bgw!I1906-RS_wells_baseline_bgw!I1906</f>
        <v>-4127927.631400004</v>
      </c>
      <c r="J1906">
        <f>RS_wells_scenario_1_bgw!J1906-RS_wells_baseline_bgw!J1906</f>
        <v>1311.1546000000089</v>
      </c>
      <c r="K1906">
        <f>RS_wells_scenario_1_bgw!K1906-RS_wells_baseline_bgw!K1906</f>
        <v>-123372.73000000045</v>
      </c>
      <c r="L1906">
        <f>RS_wells_scenario_1_bgw!L1906-RS_wells_baseline_bgw!L1906</f>
        <v>2906880.2470000014</v>
      </c>
      <c r="M1906">
        <f>RS_wells_scenario_1_bgw!M1906-RS_wells_baseline_bgw!M1906</f>
        <v>0</v>
      </c>
      <c r="N1906">
        <f>RS_wells_scenario_1_bgw!N1906-RS_wells_baseline_bgw!N1906</f>
        <v>7326275.4060000032</v>
      </c>
      <c r="O1906">
        <v>10.145833333333334</v>
      </c>
      <c r="P1906">
        <f t="shared" si="268"/>
        <v>1992</v>
      </c>
      <c r="Q1906" s="2">
        <f t="shared" si="269"/>
        <v>33907.812499998421</v>
      </c>
      <c r="R1906">
        <f t="shared" si="270"/>
        <v>-164.14973582588777</v>
      </c>
      <c r="S1906">
        <f>I1906*$O1906/ref!$B$3</f>
        <v>-961.46156474393649</v>
      </c>
      <c r="T1906">
        <f>K1906*$O1906/ref!$B$3</f>
        <v>-28.735517825030715</v>
      </c>
      <c r="U1906">
        <f>L1906*$O1906/ref!$B$3</f>
        <v>677.05974531728305</v>
      </c>
      <c r="V1906">
        <f>N1906*$O1906/ref!$B$3</f>
        <v>1706.4088435118235</v>
      </c>
      <c r="W1906">
        <f t="shared" si="271"/>
        <v>10</v>
      </c>
      <c r="X1906" t="str">
        <f t="shared" si="272"/>
        <v>10 1992</v>
      </c>
      <c r="AB1906" s="1"/>
    </row>
    <row r="1907" spans="1:28" x14ac:dyDescent="0.3">
      <c r="A1907">
        <v>636</v>
      </c>
      <c r="B1907">
        <v>1</v>
      </c>
      <c r="C1907">
        <f>RS_wells_scenario_1_bgw!C1907-RS_wells_baseline_bgw!C1907</f>
        <v>4146186.6141000092</v>
      </c>
      <c r="D1907">
        <f>RS_wells_scenario_1_bgw!D1907-RS_wells_baseline_bgw!D1907</f>
        <v>-200.36790000001201</v>
      </c>
      <c r="E1907">
        <f>RS_wells_scenario_1_bgw!E1907-RS_wells_baseline_bgw!E1907</f>
        <v>0</v>
      </c>
      <c r="F1907">
        <f>RS_wells_scenario_1_bgw!F1907-RS_wells_baseline_bgw!F1907</f>
        <v>0</v>
      </c>
      <c r="G1907">
        <f>RS_wells_scenario_1_bgw!G1907-RS_wells_baseline_bgw!G1907</f>
        <v>0</v>
      </c>
      <c r="H1907" s="19">
        <f>RS_wells_scenario_1_bgw!H1907-RS_wells_baseline_bgw!H1907</f>
        <v>-1126370.0921999961</v>
      </c>
      <c r="I1907">
        <f>RS_wells_scenario_1_bgw!I1907-RS_wells_baseline_bgw!I1907</f>
        <v>-4223205.9720999897</v>
      </c>
      <c r="J1907">
        <f>RS_wells_scenario_1_bgw!J1907-RS_wells_baseline_bgw!J1907</f>
        <v>1315.0088999997824</v>
      </c>
      <c r="K1907">
        <f>RS_wells_scenario_1_bgw!K1907-RS_wells_baseline_bgw!K1907</f>
        <v>-123372.73000000045</v>
      </c>
      <c r="L1907">
        <f>RS_wells_scenario_1_bgw!L1907-RS_wells_baseline_bgw!L1907</f>
        <v>-2.3799999999937427E-2</v>
      </c>
      <c r="M1907">
        <f>RS_wells_scenario_1_bgw!M1907-RS_wells_baseline_bgw!M1907</f>
        <v>0</v>
      </c>
      <c r="N1907">
        <f>RS_wells_scenario_1_bgw!N1907-RS_wells_baseline_bgw!N1907</f>
        <v>7604955.0837000012</v>
      </c>
      <c r="O1907">
        <v>10.145833333333334</v>
      </c>
      <c r="P1907">
        <f t="shared" si="268"/>
        <v>1992</v>
      </c>
      <c r="Q1907" s="2">
        <f t="shared" si="269"/>
        <v>33917.958333331757</v>
      </c>
      <c r="R1907">
        <f t="shared" si="270"/>
        <v>-200.0303591271477</v>
      </c>
      <c r="S1907">
        <f>I1907*$O1907/ref!$B$3</f>
        <v>-983.65344181047931</v>
      </c>
      <c r="T1907">
        <f>K1907*$O1907/ref!$B$3</f>
        <v>-28.735517825030715</v>
      </c>
      <c r="U1907">
        <f>L1907*$O1907/ref!$B$3</f>
        <v>-5.5434075604384417E-6</v>
      </c>
      <c r="V1907">
        <f>N1907*$O1907/ref!$B$3</f>
        <v>1771.3178784826966</v>
      </c>
      <c r="W1907">
        <f t="shared" si="271"/>
        <v>11</v>
      </c>
      <c r="X1907" t="str">
        <f t="shared" si="272"/>
        <v>11 1992</v>
      </c>
      <c r="AB1907" s="1"/>
    </row>
    <row r="1908" spans="1:28" x14ac:dyDescent="0.3">
      <c r="A1908">
        <v>636</v>
      </c>
      <c r="B1908">
        <v>2</v>
      </c>
      <c r="C1908">
        <f>RS_wells_scenario_1_bgw!C1908-RS_wells_baseline_bgw!C1908</f>
        <v>4301427.2953999937</v>
      </c>
      <c r="D1908">
        <f>RS_wells_scenario_1_bgw!D1908-RS_wells_baseline_bgw!D1908</f>
        <v>-200.84200000000419</v>
      </c>
      <c r="E1908">
        <f>RS_wells_scenario_1_bgw!E1908-RS_wells_baseline_bgw!E1908</f>
        <v>0</v>
      </c>
      <c r="F1908">
        <f>RS_wells_scenario_1_bgw!F1908-RS_wells_baseline_bgw!F1908</f>
        <v>0</v>
      </c>
      <c r="G1908">
        <f>RS_wells_scenario_1_bgw!G1908-RS_wells_baseline_bgw!G1908</f>
        <v>0</v>
      </c>
      <c r="H1908" s="19">
        <f>RS_wells_scenario_1_bgw!H1908-RS_wells_baseline_bgw!H1908</f>
        <v>-631975.82310000062</v>
      </c>
      <c r="I1908">
        <f>RS_wells_scenario_1_bgw!I1908-RS_wells_baseline_bgw!I1908</f>
        <v>-3858671.9309999943</v>
      </c>
      <c r="J1908">
        <f>RS_wells_scenario_1_bgw!J1908-RS_wells_baseline_bgw!J1908</f>
        <v>1318.6584999999031</v>
      </c>
      <c r="K1908">
        <f>RS_wells_scenario_1_bgw!K1908-RS_wells_baseline_bgw!K1908</f>
        <v>-123372.73000000045</v>
      </c>
      <c r="L1908">
        <f>RS_wells_scenario_1_bgw!L1908-RS_wells_baseline_bgw!L1908</f>
        <v>8.6299999999937427E-2</v>
      </c>
      <c r="M1908">
        <f>RS_wells_scenario_1_bgw!M1908-RS_wells_baseline_bgw!M1908</f>
        <v>0</v>
      </c>
      <c r="N1908">
        <f>RS_wells_scenario_1_bgw!N1908-RS_wells_baseline_bgw!N1908</f>
        <v>7689618.6222000122</v>
      </c>
      <c r="O1908">
        <v>10.145833333333334</v>
      </c>
      <c r="P1908">
        <f t="shared" si="268"/>
        <v>1992</v>
      </c>
      <c r="Q1908" s="2">
        <f t="shared" si="269"/>
        <v>33928.104166665093</v>
      </c>
      <c r="R1908">
        <f t="shared" si="270"/>
        <v>-190.64362990378035</v>
      </c>
      <c r="S1908">
        <f>I1908*$O1908/ref!$B$3</f>
        <v>-898.7475275467732</v>
      </c>
      <c r="T1908">
        <f>K1908*$O1908/ref!$B$3</f>
        <v>-28.735517825030715</v>
      </c>
      <c r="U1908">
        <f>L1908*$O1908/ref!$B$3</f>
        <v>2.0100675313728922E-5</v>
      </c>
      <c r="V1908">
        <f>N1908*$O1908/ref!$B$3</f>
        <v>1791.0373952648674</v>
      </c>
      <c r="W1908">
        <f t="shared" si="271"/>
        <v>11</v>
      </c>
      <c r="X1908" t="str">
        <f t="shared" si="272"/>
        <v>11 1992</v>
      </c>
      <c r="AB1908" s="1"/>
    </row>
    <row r="1909" spans="1:28" x14ac:dyDescent="0.3">
      <c r="A1909">
        <v>636</v>
      </c>
      <c r="B1909">
        <v>3</v>
      </c>
      <c r="C1909">
        <f>RS_wells_scenario_1_bgw!C1909-RS_wells_baseline_bgw!C1909</f>
        <v>4505896.3877000064</v>
      </c>
      <c r="D1909">
        <f>RS_wells_scenario_1_bgw!D1909-RS_wells_baseline_bgw!D1909</f>
        <v>-201.30499999999302</v>
      </c>
      <c r="E1909">
        <f>RS_wells_scenario_1_bgw!E1909-RS_wells_baseline_bgw!E1909</f>
        <v>0</v>
      </c>
      <c r="F1909">
        <f>RS_wells_scenario_1_bgw!F1909-RS_wells_baseline_bgw!F1909</f>
        <v>0</v>
      </c>
      <c r="G1909">
        <f>RS_wells_scenario_1_bgw!G1909-RS_wells_baseline_bgw!G1909</f>
        <v>0</v>
      </c>
      <c r="H1909" s="19">
        <f>RS_wells_scenario_1_bgw!H1909-RS_wells_baseline_bgw!H1909</f>
        <v>-282399.59830000252</v>
      </c>
      <c r="I1909">
        <f>RS_wells_scenario_1_bgw!I1909-RS_wells_baseline_bgw!I1909</f>
        <v>-3335885.5134000033</v>
      </c>
      <c r="J1909">
        <f>RS_wells_scenario_1_bgw!J1909-RS_wells_baseline_bgw!J1909</f>
        <v>1322.1501000002027</v>
      </c>
      <c r="K1909">
        <f>RS_wells_scenario_1_bgw!K1909-RS_wells_baseline_bgw!K1909</f>
        <v>-123372.73000000045</v>
      </c>
      <c r="L1909">
        <f>RS_wells_scenario_1_bgw!L1909-RS_wells_baseline_bgw!L1909</f>
        <v>8.5199999999531428E-2</v>
      </c>
      <c r="M1909">
        <f>RS_wells_scenario_1_bgw!M1909-RS_wells_baseline_bgw!M1909</f>
        <v>0</v>
      </c>
      <c r="N1909">
        <f>RS_wells_scenario_1_bgw!N1909-RS_wells_baseline_bgw!N1909</f>
        <v>7694878.0938999951</v>
      </c>
      <c r="O1909">
        <v>10.145833333333334</v>
      </c>
      <c r="P1909">
        <f t="shared" si="268"/>
        <v>1992</v>
      </c>
      <c r="Q1909" s="2">
        <f t="shared" si="269"/>
        <v>33938.249999998428</v>
      </c>
      <c r="R1909">
        <f t="shared" si="270"/>
        <v>-182.75550268499421</v>
      </c>
      <c r="S1909">
        <f>I1909*$O1909/ref!$B$3</f>
        <v>-776.98205780618775</v>
      </c>
      <c r="T1909">
        <f>K1909*$O1909/ref!$B$3</f>
        <v>-28.735517825030715</v>
      </c>
      <c r="U1909">
        <f>L1909*$O1909/ref!$B$3</f>
        <v>1.9844467401176446E-5</v>
      </c>
      <c r="V1909">
        <f>N1909*$O1909/ref!$B$3</f>
        <v>1792.2624118693077</v>
      </c>
      <c r="W1909">
        <f t="shared" si="271"/>
        <v>11</v>
      </c>
      <c r="X1909" t="str">
        <f t="shared" si="272"/>
        <v>11 1992</v>
      </c>
      <c r="AB1909" s="1"/>
    </row>
    <row r="1910" spans="1:28" x14ac:dyDescent="0.3">
      <c r="A1910">
        <v>637</v>
      </c>
      <c r="B1910">
        <v>1</v>
      </c>
      <c r="C1910">
        <f>RS_wells_scenario_1_bgw!C1910-RS_wells_baseline_bgw!C1910</f>
        <v>5768451.8727000058</v>
      </c>
      <c r="D1910">
        <f>RS_wells_scenario_1_bgw!D1910-RS_wells_baseline_bgw!D1910</f>
        <v>-201.74969999998575</v>
      </c>
      <c r="E1910">
        <f>RS_wells_scenario_1_bgw!E1910-RS_wells_baseline_bgw!E1910</f>
        <v>0</v>
      </c>
      <c r="F1910">
        <f>RS_wells_scenario_1_bgw!F1910-RS_wells_baseline_bgw!F1910</f>
        <v>0</v>
      </c>
      <c r="G1910">
        <f>RS_wells_scenario_1_bgw!G1910-RS_wells_baseline_bgw!G1910</f>
        <v>0</v>
      </c>
      <c r="H1910" s="19">
        <f>RS_wells_scenario_1_bgw!H1910-RS_wells_baseline_bgw!H1910</f>
        <v>-66731.526799999177</v>
      </c>
      <c r="I1910">
        <f>RS_wells_scenario_1_bgw!I1910-RS_wells_baseline_bgw!I1910</f>
        <v>-1794224.0547999963</v>
      </c>
      <c r="J1910">
        <f>RS_wells_scenario_1_bgw!J1910-RS_wells_baseline_bgw!J1910</f>
        <v>1325.5257000001147</v>
      </c>
      <c r="K1910">
        <f>RS_wells_scenario_1_bgw!K1910-RS_wells_baseline_bgw!K1910</f>
        <v>-123372.73000000045</v>
      </c>
      <c r="L1910">
        <f>RS_wells_scenario_1_bgw!L1910-RS_wells_baseline_bgw!L1910</f>
        <v>0.29550000000017462</v>
      </c>
      <c r="M1910">
        <f>RS_wells_scenario_1_bgw!M1910-RS_wells_baseline_bgw!M1910</f>
        <v>0</v>
      </c>
      <c r="N1910">
        <f>RS_wells_scenario_1_bgw!N1910-RS_wells_baseline_bgw!N1910</f>
        <v>7628861.0437999964</v>
      </c>
      <c r="O1910">
        <v>10.145833333333334</v>
      </c>
      <c r="P1910">
        <f t="shared" si="268"/>
        <v>1992</v>
      </c>
      <c r="Q1910" s="2">
        <f t="shared" si="269"/>
        <v>33948.395833331764</v>
      </c>
      <c r="R1910">
        <f t="shared" si="270"/>
        <v>-176.30223529438706</v>
      </c>
      <c r="S1910">
        <f>I1910*$O1910/ref!$B$3</f>
        <v>-417.90399960188921</v>
      </c>
      <c r="T1910">
        <f>K1910*$O1910/ref!$B$3</f>
        <v>-28.735517825030715</v>
      </c>
      <c r="U1910">
        <f>L1910*$O1910/ref!$B$3</f>
        <v>6.8826761937598065E-5</v>
      </c>
      <c r="V1910">
        <f>N1910*$O1910/ref!$B$3</f>
        <v>1776.8859658758984</v>
      </c>
      <c r="W1910">
        <f t="shared" si="271"/>
        <v>12</v>
      </c>
      <c r="X1910" t="str">
        <f t="shared" si="272"/>
        <v>12 1992</v>
      </c>
      <c r="AB1910" s="1"/>
    </row>
    <row r="1911" spans="1:28" x14ac:dyDescent="0.3">
      <c r="A1911">
        <v>637</v>
      </c>
      <c r="B1911">
        <v>2</v>
      </c>
      <c r="C1911">
        <f>RS_wells_scenario_1_bgw!C1911-RS_wells_baseline_bgw!C1911</f>
        <v>5842013.4738000035</v>
      </c>
      <c r="D1911">
        <f>RS_wells_scenario_1_bgw!D1911-RS_wells_baseline_bgw!D1911</f>
        <v>-202.19519999995828</v>
      </c>
      <c r="E1911">
        <f>RS_wells_scenario_1_bgw!E1911-RS_wells_baseline_bgw!E1911</f>
        <v>0</v>
      </c>
      <c r="F1911">
        <f>RS_wells_scenario_1_bgw!F1911-RS_wells_baseline_bgw!F1911</f>
        <v>0</v>
      </c>
      <c r="G1911">
        <f>RS_wells_scenario_1_bgw!G1911-RS_wells_baseline_bgw!G1911</f>
        <v>0</v>
      </c>
      <c r="H1911" s="19">
        <f>RS_wells_scenario_1_bgw!H1911-RS_wells_baseline_bgw!H1911</f>
        <v>-102172.65299999714</v>
      </c>
      <c r="I1911">
        <f>RS_wells_scenario_1_bgw!I1911-RS_wells_baseline_bgw!I1911</f>
        <v>-1617500.310800001</v>
      </c>
      <c r="J1911">
        <f>RS_wells_scenario_1_bgw!J1911-RS_wells_baseline_bgw!J1911</f>
        <v>1328.7911999998614</v>
      </c>
      <c r="K1911">
        <f>RS_wells_scenario_1_bgw!K1911-RS_wells_baseline_bgw!K1911</f>
        <v>-123372.73000000045</v>
      </c>
      <c r="L1911">
        <f>RS_wells_scenario_1_bgw!L1911-RS_wells_baseline_bgw!L1911</f>
        <v>-0.48170000000027358</v>
      </c>
      <c r="M1911">
        <f>RS_wells_scenario_1_bgw!M1911-RS_wells_baseline_bgw!M1911</f>
        <v>0</v>
      </c>
      <c r="N1911">
        <f>RS_wells_scenario_1_bgw!N1911-RS_wells_baseline_bgw!N1911</f>
        <v>7566656.3931000084</v>
      </c>
      <c r="O1911">
        <v>10.145833333333334</v>
      </c>
      <c r="P1911">
        <f t="shared" si="268"/>
        <v>1992</v>
      </c>
      <c r="Q1911" s="2">
        <f t="shared" si="269"/>
        <v>33958.5416666651</v>
      </c>
      <c r="R1911">
        <f t="shared" si="270"/>
        <v>-175.68909613058432</v>
      </c>
      <c r="S1911">
        <f>I1911*$O1911/ref!$B$3</f>
        <v>-376.74216184553899</v>
      </c>
      <c r="T1911">
        <f>K1911*$O1911/ref!$B$3</f>
        <v>-28.735517825030715</v>
      </c>
      <c r="U1911">
        <f>L1911*$O1911/ref!$B$3</f>
        <v>-1.1219577402822413E-4</v>
      </c>
      <c r="V1911">
        <f>N1911*$O1911/ref!$B$3</f>
        <v>1762.3974897840642</v>
      </c>
      <c r="W1911">
        <f t="shared" si="271"/>
        <v>12</v>
      </c>
      <c r="X1911" t="str">
        <f t="shared" si="272"/>
        <v>12 1992</v>
      </c>
      <c r="AB1911" s="1"/>
    </row>
    <row r="1912" spans="1:28" x14ac:dyDescent="0.3">
      <c r="A1912">
        <v>637</v>
      </c>
      <c r="B1912">
        <v>3</v>
      </c>
      <c r="C1912">
        <f>RS_wells_scenario_1_bgw!C1912-RS_wells_baseline_bgw!C1912</f>
        <v>5933919.8530999869</v>
      </c>
      <c r="D1912">
        <f>RS_wells_scenario_1_bgw!D1912-RS_wells_baseline_bgw!D1912</f>
        <v>-202.58270000002813</v>
      </c>
      <c r="E1912">
        <f>RS_wells_scenario_1_bgw!E1912-RS_wells_baseline_bgw!E1912</f>
        <v>0</v>
      </c>
      <c r="F1912">
        <f>RS_wells_scenario_1_bgw!F1912-RS_wells_baseline_bgw!F1912</f>
        <v>0</v>
      </c>
      <c r="G1912">
        <f>RS_wells_scenario_1_bgw!G1912-RS_wells_baseline_bgw!G1912</f>
        <v>0</v>
      </c>
      <c r="H1912" s="19">
        <f>RS_wells_scenario_1_bgw!H1912-RS_wells_baseline_bgw!H1912</f>
        <v>-77880.046999998391</v>
      </c>
      <c r="I1912">
        <f>RS_wells_scenario_1_bgw!I1912-RS_wells_baseline_bgw!I1912</f>
        <v>-1457720.0332999974</v>
      </c>
      <c r="J1912">
        <f>RS_wells_scenario_1_bgw!J1912-RS_wells_baseline_bgw!J1912</f>
        <v>1332.0241000000387</v>
      </c>
      <c r="K1912">
        <f>RS_wells_scenario_1_bgw!K1912-RS_wells_baseline_bgw!K1912</f>
        <v>-123372.73000000045</v>
      </c>
      <c r="L1912">
        <f>RS_wells_scenario_1_bgw!L1912-RS_wells_baseline_bgw!L1912</f>
        <v>-0.88190000000031432</v>
      </c>
      <c r="M1912">
        <f>RS_wells_scenario_1_bgw!M1912-RS_wells_baseline_bgw!M1912</f>
        <v>0</v>
      </c>
      <c r="N1912">
        <f>RS_wells_scenario_1_bgw!N1912-RS_wells_baseline_bgw!N1912</f>
        <v>7462185.958100006</v>
      </c>
      <c r="O1912">
        <v>10.145833333333334</v>
      </c>
      <c r="P1912">
        <f t="shared" si="268"/>
        <v>1992</v>
      </c>
      <c r="Q1912" s="2">
        <f t="shared" si="269"/>
        <v>33968.687499998436</v>
      </c>
      <c r="R1912">
        <f t="shared" si="270"/>
        <v>-172.73919828407799</v>
      </c>
      <c r="S1912">
        <f>I1912*$O1912/ref!$B$3</f>
        <v>-339.52673334533728</v>
      </c>
      <c r="T1912">
        <f>K1912*$O1912/ref!$B$3</f>
        <v>-28.735517825030715</v>
      </c>
      <c r="U1912">
        <f>L1912*$O1912/ref!$B$3</f>
        <v>-2.0540887090610322E-4</v>
      </c>
      <c r="V1912">
        <f>N1912*$O1912/ref!$B$3</f>
        <v>1738.0646242705002</v>
      </c>
      <c r="W1912">
        <f t="shared" si="271"/>
        <v>12</v>
      </c>
      <c r="X1912" t="str">
        <f t="shared" si="272"/>
        <v>12 1992</v>
      </c>
      <c r="AB1912" s="1"/>
    </row>
    <row r="1913" spans="1:28" x14ac:dyDescent="0.3">
      <c r="A1913">
        <v>638</v>
      </c>
      <c r="B1913">
        <v>1</v>
      </c>
      <c r="C1913">
        <f>RS_wells_scenario_1_bgw!C1913-RS_wells_baseline_bgw!C1913</f>
        <v>5958921.1122000068</v>
      </c>
      <c r="D1913">
        <f>RS_wells_scenario_1_bgw!D1913-RS_wells_baseline_bgw!D1913</f>
        <v>-203.01549999997951</v>
      </c>
      <c r="E1913">
        <f>RS_wells_scenario_1_bgw!E1913-RS_wells_baseline_bgw!E1913</f>
        <v>0</v>
      </c>
      <c r="F1913">
        <f>RS_wells_scenario_1_bgw!F1913-RS_wells_baseline_bgw!F1913</f>
        <v>0</v>
      </c>
      <c r="G1913">
        <f>RS_wells_scenario_1_bgw!G1913-RS_wells_baseline_bgw!G1913</f>
        <v>0</v>
      </c>
      <c r="H1913" s="19">
        <f>RS_wells_scenario_1_bgw!H1913-RS_wells_baseline_bgw!H1913</f>
        <v>-69584.984200000763</v>
      </c>
      <c r="I1913">
        <f>RS_wells_scenario_1_bgw!I1913-RS_wells_baseline_bgw!I1913</f>
        <v>-1426492.511500001</v>
      </c>
      <c r="J1913">
        <f>RS_wells_scenario_1_bgw!J1913-RS_wells_baseline_bgw!J1913</f>
        <v>1335.13570000045</v>
      </c>
      <c r="K1913">
        <f>RS_wells_scenario_1_bgw!K1913-RS_wells_baseline_bgw!K1913</f>
        <v>-99293.760000001639</v>
      </c>
      <c r="L1913">
        <f>RS_wells_scenario_1_bgw!L1913-RS_wells_baseline_bgw!L1913</f>
        <v>30.193500000001222</v>
      </c>
      <c r="M1913">
        <f>RS_wells_scenario_1_bgw!M1913-RS_wells_baseline_bgw!M1913</f>
        <v>0</v>
      </c>
      <c r="N1913">
        <f>RS_wells_scenario_1_bgw!N1913-RS_wells_baseline_bgw!N1913</f>
        <v>7373038.6803000122</v>
      </c>
      <c r="O1913">
        <v>10.145833333333334</v>
      </c>
      <c r="P1913">
        <f t="shared" si="268"/>
        <v>1993</v>
      </c>
      <c r="Q1913" s="2">
        <f t="shared" si="269"/>
        <v>33978.833333331771</v>
      </c>
      <c r="R1913">
        <f t="shared" si="270"/>
        <v>-170.50684225658679</v>
      </c>
      <c r="S1913">
        <f>I1913*$O1913/ref!$B$3</f>
        <v>-332.25333500750907</v>
      </c>
      <c r="T1913">
        <f>K1913*$O1913/ref!$B$3</f>
        <v>-23.127133608815811</v>
      </c>
      <c r="U1913">
        <f>L1913*$O1913/ref!$B$3</f>
        <v>7.0325578225439028E-3</v>
      </c>
      <c r="V1913">
        <f>N1913*$O1913/ref!$B$3</f>
        <v>1717.3007715919164</v>
      </c>
      <c r="W1913">
        <f t="shared" si="271"/>
        <v>1</v>
      </c>
      <c r="X1913" t="str">
        <f t="shared" si="272"/>
        <v>1 1993</v>
      </c>
      <c r="AB1913" s="1"/>
    </row>
    <row r="1914" spans="1:28" x14ac:dyDescent="0.3">
      <c r="A1914">
        <v>638</v>
      </c>
      <c r="B1914">
        <v>2</v>
      </c>
      <c r="C1914">
        <f>RS_wells_scenario_1_bgw!C1914-RS_wells_baseline_bgw!C1914</f>
        <v>5967739.4023000002</v>
      </c>
      <c r="D1914">
        <f>RS_wells_scenario_1_bgw!D1914-RS_wells_baseline_bgw!D1914</f>
        <v>-203.43690000002971</v>
      </c>
      <c r="E1914">
        <f>RS_wells_scenario_1_bgw!E1914-RS_wells_baseline_bgw!E1914</f>
        <v>0</v>
      </c>
      <c r="F1914">
        <f>RS_wells_scenario_1_bgw!F1914-RS_wells_baseline_bgw!F1914</f>
        <v>0</v>
      </c>
      <c r="G1914">
        <f>RS_wells_scenario_1_bgw!G1914-RS_wells_baseline_bgw!G1914</f>
        <v>0</v>
      </c>
      <c r="H1914" s="19">
        <f>RS_wells_scenario_1_bgw!H1914-RS_wells_baseline_bgw!H1914</f>
        <v>-131716.06030000001</v>
      </c>
      <c r="I1914">
        <f>RS_wells_scenario_1_bgw!I1914-RS_wells_baseline_bgw!I1914</f>
        <v>-1235713.2992000058</v>
      </c>
      <c r="J1914">
        <f>RS_wells_scenario_1_bgw!J1914-RS_wells_baseline_bgw!J1914</f>
        <v>1338.1940000001341</v>
      </c>
      <c r="K1914">
        <f>RS_wells_scenario_1_bgw!K1914-RS_wells_baseline_bgw!K1914</f>
        <v>-99293.760000001639</v>
      </c>
      <c r="L1914">
        <f>RS_wells_scenario_1_bgw!L1914-RS_wells_baseline_bgw!L1914</f>
        <v>30.022499999999127</v>
      </c>
      <c r="M1914">
        <f>RS_wells_scenario_1_bgw!M1914-RS_wells_baseline_bgw!M1914</f>
        <v>0</v>
      </c>
      <c r="N1914">
        <f>RS_wells_scenario_1_bgw!N1914-RS_wells_baseline_bgw!N1914</f>
        <v>7290669.0178000033</v>
      </c>
      <c r="O1914">
        <v>10.145833333333334</v>
      </c>
      <c r="P1914">
        <f t="shared" si="268"/>
        <v>1993</v>
      </c>
      <c r="Q1914" s="2">
        <f t="shared" si="269"/>
        <v>33988.979166665107</v>
      </c>
      <c r="R1914">
        <f t="shared" si="270"/>
        <v>-170.04318621076754</v>
      </c>
      <c r="S1914">
        <f>I1914*$O1914/ref!$B$3</f>
        <v>-287.81774980410302</v>
      </c>
      <c r="T1914">
        <f>K1914*$O1914/ref!$B$3</f>
        <v>-23.127133608815811</v>
      </c>
      <c r="U1914">
        <f>L1914*$O1914/ref!$B$3</f>
        <v>6.9927291379704116E-3</v>
      </c>
      <c r="V1914">
        <f>N1914*$O1914/ref!$B$3</f>
        <v>1698.1155358837436</v>
      </c>
      <c r="W1914">
        <f t="shared" si="271"/>
        <v>1</v>
      </c>
      <c r="X1914" t="str">
        <f t="shared" si="272"/>
        <v>1 1993</v>
      </c>
      <c r="AB1914" s="1"/>
    </row>
    <row r="1915" spans="1:28" x14ac:dyDescent="0.3">
      <c r="A1915">
        <v>638</v>
      </c>
      <c r="B1915">
        <v>3</v>
      </c>
      <c r="C1915">
        <f>RS_wells_scenario_1_bgw!C1915-RS_wells_baseline_bgw!C1915</f>
        <v>5980874.3343000114</v>
      </c>
      <c r="D1915">
        <f>RS_wells_scenario_1_bgw!D1915-RS_wells_baseline_bgw!D1915</f>
        <v>-203.84989999997197</v>
      </c>
      <c r="E1915">
        <f>RS_wells_scenario_1_bgw!E1915-RS_wells_baseline_bgw!E1915</f>
        <v>0</v>
      </c>
      <c r="F1915">
        <f>RS_wells_scenario_1_bgw!F1915-RS_wells_baseline_bgw!F1915</f>
        <v>0</v>
      </c>
      <c r="G1915">
        <f>RS_wells_scenario_1_bgw!G1915-RS_wells_baseline_bgw!G1915</f>
        <v>0</v>
      </c>
      <c r="H1915" s="19">
        <f>RS_wells_scenario_1_bgw!H1915-RS_wells_baseline_bgw!H1915</f>
        <v>-113522.81440000236</v>
      </c>
      <c r="I1915">
        <f>RS_wells_scenario_1_bgw!I1915-RS_wells_baseline_bgw!I1915</f>
        <v>-1230903.1889000013</v>
      </c>
      <c r="J1915">
        <f>RS_wells_scenario_1_bgw!J1915-RS_wells_baseline_bgw!J1915</f>
        <v>1341.2057999996468</v>
      </c>
      <c r="K1915">
        <f>RS_wells_scenario_1_bgw!K1915-RS_wells_baseline_bgw!K1915</f>
        <v>-99293.760000001639</v>
      </c>
      <c r="L1915">
        <f>RS_wells_scenario_1_bgw!L1915-RS_wells_baseline_bgw!L1915</f>
        <v>29.678400000000693</v>
      </c>
      <c r="M1915">
        <f>RS_wells_scenario_1_bgw!M1915-RS_wells_baseline_bgw!M1915</f>
        <v>0</v>
      </c>
      <c r="N1915">
        <f>RS_wells_scenario_1_bgw!N1915-RS_wells_baseline_bgw!N1915</f>
        <v>7211353.8619000018</v>
      </c>
      <c r="O1915">
        <v>10.145833333333334</v>
      </c>
      <c r="P1915">
        <f t="shared" si="268"/>
        <v>1993</v>
      </c>
      <c r="Q1915" s="2">
        <f t="shared" si="269"/>
        <v>33999.124999998443</v>
      </c>
      <c r="R1915">
        <f t="shared" si="270"/>
        <v>-167.8093167537229</v>
      </c>
      <c r="S1915">
        <f>I1915*$O1915/ref!$B$3</f>
        <v>-286.69739678714262</v>
      </c>
      <c r="T1915">
        <f>K1915*$O1915/ref!$B$3</f>
        <v>-23.127133608815811</v>
      </c>
      <c r="U1915">
        <f>L1915*$O1915/ref!$B$3</f>
        <v>6.9125826446282609E-3</v>
      </c>
      <c r="V1915">
        <f>N1915*$O1915/ref!$B$3</f>
        <v>1679.6417445024586</v>
      </c>
      <c r="W1915">
        <f t="shared" si="271"/>
        <v>1</v>
      </c>
      <c r="X1915" t="str">
        <f t="shared" si="272"/>
        <v>1 1993</v>
      </c>
      <c r="AB1915" s="1"/>
    </row>
    <row r="1916" spans="1:28" x14ac:dyDescent="0.3">
      <c r="A1916">
        <v>639</v>
      </c>
      <c r="B1916">
        <v>1</v>
      </c>
      <c r="C1916">
        <f>RS_wells_scenario_1_bgw!C1916-RS_wells_baseline_bgw!C1916</f>
        <v>5777017.7690999955</v>
      </c>
      <c r="D1916">
        <f>RS_wells_scenario_1_bgw!D1916-RS_wells_baseline_bgw!D1916</f>
        <v>-204.25460000004387</v>
      </c>
      <c r="E1916">
        <f>RS_wells_scenario_1_bgw!E1916-RS_wells_baseline_bgw!E1916</f>
        <v>0</v>
      </c>
      <c r="F1916">
        <f>RS_wells_scenario_1_bgw!F1916-RS_wells_baseline_bgw!F1916</f>
        <v>0</v>
      </c>
      <c r="G1916">
        <f>RS_wells_scenario_1_bgw!G1916-RS_wells_baseline_bgw!G1916</f>
        <v>0</v>
      </c>
      <c r="H1916" s="19">
        <f>RS_wells_scenario_1_bgw!H1916-RS_wells_baseline_bgw!H1916</f>
        <v>-269421.51480000466</v>
      </c>
      <c r="I1916">
        <f>RS_wells_scenario_1_bgw!I1916-RS_wells_baseline_bgw!I1916</f>
        <v>-1579938.9689000025</v>
      </c>
      <c r="J1916">
        <f>RS_wells_scenario_1_bgw!J1916-RS_wells_baseline_bgw!J1916</f>
        <v>1344.1786000002176</v>
      </c>
      <c r="K1916">
        <f>RS_wells_scenario_1_bgw!K1916-RS_wells_baseline_bgw!K1916</f>
        <v>-99293.760000001639</v>
      </c>
      <c r="L1916">
        <f>RS_wells_scenario_1_bgw!L1916-RS_wells_baseline_bgw!L1916</f>
        <v>0</v>
      </c>
      <c r="M1916">
        <f>RS_wells_scenario_1_bgw!M1916-RS_wells_baseline_bgw!M1916</f>
        <v>0</v>
      </c>
      <c r="N1916">
        <f>RS_wells_scenario_1_bgw!N1916-RS_wells_baseline_bgw!N1916</f>
        <v>7144207.2946999967</v>
      </c>
      <c r="O1916">
        <v>10.145833333333334</v>
      </c>
      <c r="P1916">
        <f t="shared" si="268"/>
        <v>1993</v>
      </c>
      <c r="Q1916" s="2">
        <f t="shared" si="269"/>
        <v>34009.270833331779</v>
      </c>
      <c r="R1916">
        <f t="shared" si="270"/>
        <v>-169.84258441008021</v>
      </c>
      <c r="S1916">
        <f>I1916*$O1916/ref!$B$3</f>
        <v>-367.99351366616031</v>
      </c>
      <c r="T1916">
        <f>K1916*$O1916/ref!$B$3</f>
        <v>-23.127133608815811</v>
      </c>
      <c r="U1916">
        <f>L1916*$O1916/ref!$B$3</f>
        <v>0</v>
      </c>
      <c r="V1916">
        <f>N1916*$O1916/ref!$B$3</f>
        <v>1664.0022155833424</v>
      </c>
      <c r="W1916">
        <f t="shared" si="271"/>
        <v>2</v>
      </c>
      <c r="X1916" t="str">
        <f t="shared" si="272"/>
        <v>2 1993</v>
      </c>
      <c r="AB1916" s="1"/>
    </row>
    <row r="1917" spans="1:28" x14ac:dyDescent="0.3">
      <c r="A1917">
        <v>639</v>
      </c>
      <c r="B1917">
        <v>2</v>
      </c>
      <c r="C1917">
        <f>RS_wells_scenario_1_bgw!C1917-RS_wells_baseline_bgw!C1917</f>
        <v>5765037.0762000009</v>
      </c>
      <c r="D1917">
        <f>RS_wells_scenario_1_bgw!D1917-RS_wells_baseline_bgw!D1917</f>
        <v>-204.65110000001732</v>
      </c>
      <c r="E1917">
        <f>RS_wells_scenario_1_bgw!E1917-RS_wells_baseline_bgw!E1917</f>
        <v>0</v>
      </c>
      <c r="F1917">
        <f>RS_wells_scenario_1_bgw!F1917-RS_wells_baseline_bgw!F1917</f>
        <v>0</v>
      </c>
      <c r="G1917">
        <f>RS_wells_scenario_1_bgw!G1917-RS_wells_baseline_bgw!G1917</f>
        <v>0</v>
      </c>
      <c r="H1917" s="19">
        <f>RS_wells_scenario_1_bgw!H1917-RS_wells_baseline_bgw!H1917</f>
        <v>-273828.11439999938</v>
      </c>
      <c r="I1917">
        <f>RS_wells_scenario_1_bgw!I1917-RS_wells_baseline_bgw!I1917</f>
        <v>-1494246.9298000038</v>
      </c>
      <c r="J1917">
        <f>RS_wells_scenario_1_bgw!J1917-RS_wells_baseline_bgw!J1917</f>
        <v>1347.1193000003695</v>
      </c>
      <c r="K1917">
        <f>RS_wells_scenario_1_bgw!K1917-RS_wells_baseline_bgw!K1917</f>
        <v>-99293.760000001639</v>
      </c>
      <c r="L1917">
        <f>RS_wells_scenario_1_bgw!L1917-RS_wells_baseline_bgw!L1917</f>
        <v>0</v>
      </c>
      <c r="M1917">
        <f>RS_wells_scenario_1_bgw!M1917-RS_wells_baseline_bgw!M1917</f>
        <v>0</v>
      </c>
      <c r="N1917">
        <f>RS_wells_scenario_1_bgw!N1917-RS_wells_baseline_bgw!N1917</f>
        <v>7079202.6994000077</v>
      </c>
      <c r="O1917">
        <v>10.145833333333334</v>
      </c>
      <c r="P1917">
        <f t="shared" si="268"/>
        <v>1993</v>
      </c>
      <c r="Q1917" s="2">
        <f t="shared" si="269"/>
        <v>34019.416666665114</v>
      </c>
      <c r="R1917">
        <f t="shared" si="270"/>
        <v>-168.45431417640336</v>
      </c>
      <c r="S1917">
        <f>I1917*$O1917/ref!$B$3</f>
        <v>-348.03444234609441</v>
      </c>
      <c r="T1917">
        <f>K1917*$O1917/ref!$B$3</f>
        <v>-23.127133608815811</v>
      </c>
      <c r="U1917">
        <f>L1917*$O1917/ref!$B$3</f>
        <v>0</v>
      </c>
      <c r="V1917">
        <f>N1917*$O1917/ref!$B$3</f>
        <v>1648.8615867997225</v>
      </c>
      <c r="W1917">
        <f t="shared" si="271"/>
        <v>2</v>
      </c>
      <c r="X1917" t="str">
        <f t="shared" si="272"/>
        <v>2 1993</v>
      </c>
      <c r="AB1917" s="1"/>
    </row>
    <row r="1918" spans="1:28" x14ac:dyDescent="0.3">
      <c r="A1918">
        <v>639</v>
      </c>
      <c r="B1918">
        <v>3</v>
      </c>
      <c r="C1918">
        <f>RS_wells_scenario_1_bgw!C1918-RS_wells_baseline_bgw!C1918</f>
        <v>5758356.9629000053</v>
      </c>
      <c r="D1918">
        <f>RS_wells_scenario_1_bgw!D1918-RS_wells_baseline_bgw!D1918</f>
        <v>-205.03960000001825</v>
      </c>
      <c r="E1918">
        <f>RS_wells_scenario_1_bgw!E1918-RS_wells_baseline_bgw!E1918</f>
        <v>0</v>
      </c>
      <c r="F1918">
        <f>RS_wells_scenario_1_bgw!F1918-RS_wells_baseline_bgw!F1918</f>
        <v>0</v>
      </c>
      <c r="G1918">
        <f>RS_wells_scenario_1_bgw!G1918-RS_wells_baseline_bgw!G1918</f>
        <v>0</v>
      </c>
      <c r="H1918" s="19">
        <f>RS_wells_scenario_1_bgw!H1918-RS_wells_baseline_bgw!H1918</f>
        <v>-281379.43980000168</v>
      </c>
      <c r="I1918">
        <f>RS_wells_scenario_1_bgw!I1918-RS_wells_baseline_bgw!I1918</f>
        <v>-1422747.7162000015</v>
      </c>
      <c r="J1918">
        <f>RS_wells_scenario_1_bgw!J1918-RS_wells_baseline_bgw!J1918</f>
        <v>1350.0332999993116</v>
      </c>
      <c r="K1918">
        <f>RS_wells_scenario_1_bgw!K1918-RS_wells_baseline_bgw!K1918</f>
        <v>-99293.760000001639</v>
      </c>
      <c r="L1918">
        <f>RS_wells_scenario_1_bgw!L1918-RS_wells_baseline_bgw!L1918</f>
        <v>0</v>
      </c>
      <c r="M1918">
        <f>RS_wells_scenario_1_bgw!M1918-RS_wells_baseline_bgw!M1918</f>
        <v>0</v>
      </c>
      <c r="N1918">
        <f>RS_wells_scenario_1_bgw!N1918-RS_wells_baseline_bgw!N1918</f>
        <v>7015933.743599996</v>
      </c>
      <c r="O1918">
        <v>10.145833333333334</v>
      </c>
      <c r="P1918">
        <f t="shared" si="268"/>
        <v>1993</v>
      </c>
      <c r="Q1918" s="2">
        <f t="shared" si="269"/>
        <v>34029.56249999845</v>
      </c>
      <c r="R1918">
        <f t="shared" si="270"/>
        <v>-167.17785070790373</v>
      </c>
      <c r="S1918">
        <f>I1918*$O1918/ref!$B$3</f>
        <v>-331.38111120169532</v>
      </c>
      <c r="T1918">
        <f>K1918*$O1918/ref!$B$3</f>
        <v>-23.127133608815811</v>
      </c>
      <c r="U1918">
        <f>L1918*$O1918/ref!$B$3</f>
        <v>0</v>
      </c>
      <c r="V1918">
        <f>N1918*$O1918/ref!$B$3</f>
        <v>1634.1252167188927</v>
      </c>
      <c r="W1918">
        <f t="shared" si="271"/>
        <v>2</v>
      </c>
      <c r="X1918" t="str">
        <f t="shared" si="272"/>
        <v>2 1993</v>
      </c>
      <c r="AB1918" s="1"/>
    </row>
    <row r="1919" spans="1:28" x14ac:dyDescent="0.3">
      <c r="A1919">
        <v>640</v>
      </c>
      <c r="B1919">
        <v>1</v>
      </c>
      <c r="C1919">
        <f>RS_wells_scenario_1_bgw!C1919-RS_wells_baseline_bgw!C1919</f>
        <v>6208781.4437000006</v>
      </c>
      <c r="D1919">
        <f>RS_wells_scenario_1_bgw!D1919-RS_wells_baseline_bgw!D1919</f>
        <v>-205.41740000003483</v>
      </c>
      <c r="E1919">
        <f>RS_wells_scenario_1_bgw!E1919-RS_wells_baseline_bgw!E1919</f>
        <v>0</v>
      </c>
      <c r="F1919">
        <f>RS_wells_scenario_1_bgw!F1919-RS_wells_baseline_bgw!F1919</f>
        <v>0</v>
      </c>
      <c r="G1919">
        <f>RS_wells_scenario_1_bgw!G1919-RS_wells_baseline_bgw!G1919</f>
        <v>0</v>
      </c>
      <c r="H1919" s="19">
        <f>RS_wells_scenario_1_bgw!H1919-RS_wells_baseline_bgw!H1919</f>
        <v>-258129.05470000207</v>
      </c>
      <c r="I1919">
        <f>RS_wells_scenario_1_bgw!I1919-RS_wells_baseline_bgw!I1919</f>
        <v>-1461433.7347000018</v>
      </c>
      <c r="J1919">
        <f>RS_wells_scenario_1_bgw!J1919-RS_wells_baseline_bgw!J1919</f>
        <v>1352.5732999993488</v>
      </c>
      <c r="K1919">
        <f>RS_wells_scenario_1_bgw!K1919-RS_wells_baseline_bgw!K1919</f>
        <v>-99293.760000001639</v>
      </c>
      <c r="L1919">
        <f>RS_wells_scenario_1_bgw!L1919-RS_wells_baseline_bgw!L1919</f>
        <v>630602.34850000031</v>
      </c>
      <c r="M1919">
        <f>RS_wells_scenario_1_bgw!M1919-RS_wells_baseline_bgw!M1919</f>
        <v>0</v>
      </c>
      <c r="N1919">
        <f>RS_wells_scenario_1_bgw!N1919-RS_wells_baseline_bgw!N1919</f>
        <v>6884919.4301999956</v>
      </c>
      <c r="O1919">
        <v>10.145833333333334</v>
      </c>
      <c r="P1919">
        <f t="shared" si="268"/>
        <v>1993</v>
      </c>
      <c r="Q1919" s="2">
        <f t="shared" si="269"/>
        <v>34039.708333331786</v>
      </c>
      <c r="R1919">
        <f t="shared" si="270"/>
        <v>-163.64372244902628</v>
      </c>
      <c r="S1919">
        <f>I1919*$O1919/ref!$B$3</f>
        <v>-340.39171487550738</v>
      </c>
      <c r="T1919">
        <f>K1919*$O1919/ref!$B$3</f>
        <v>-23.127133608815811</v>
      </c>
      <c r="U1919">
        <f>L1919*$O1919/ref!$B$3</f>
        <v>146.87755572749279</v>
      </c>
      <c r="V1919">
        <f>N1919*$O1919/ref!$B$3</f>
        <v>1603.6098496840557</v>
      </c>
      <c r="W1919">
        <f t="shared" si="271"/>
        <v>3</v>
      </c>
      <c r="X1919" t="str">
        <f t="shared" si="272"/>
        <v>3 1993</v>
      </c>
      <c r="AB1919" s="1"/>
    </row>
    <row r="1920" spans="1:28" x14ac:dyDescent="0.3">
      <c r="A1920">
        <v>640</v>
      </c>
      <c r="B1920">
        <v>2</v>
      </c>
      <c r="C1920">
        <f>RS_wells_scenario_1_bgw!C1920-RS_wells_baseline_bgw!C1920</f>
        <v>6163913.361999996</v>
      </c>
      <c r="D1920">
        <f>RS_wells_scenario_1_bgw!D1920-RS_wells_baseline_bgw!D1920</f>
        <v>-205.78739999997197</v>
      </c>
      <c r="E1920">
        <f>RS_wells_scenario_1_bgw!E1920-RS_wells_baseline_bgw!E1920</f>
        <v>0</v>
      </c>
      <c r="F1920">
        <f>RS_wells_scenario_1_bgw!F1920-RS_wells_baseline_bgw!F1920</f>
        <v>0</v>
      </c>
      <c r="G1920">
        <f>RS_wells_scenario_1_bgw!G1920-RS_wells_baseline_bgw!G1920</f>
        <v>0</v>
      </c>
      <c r="H1920" s="19">
        <f>RS_wells_scenario_1_bgw!H1920-RS_wells_baseline_bgw!H1920</f>
        <v>-277505.65430000424</v>
      </c>
      <c r="I1920">
        <f>RS_wells_scenario_1_bgw!I1920-RS_wells_baseline_bgw!I1920</f>
        <v>-1403320.6590999961</v>
      </c>
      <c r="J1920">
        <f>RS_wells_scenario_1_bgw!J1920-RS_wells_baseline_bgw!J1920</f>
        <v>1355.6592000005767</v>
      </c>
      <c r="K1920">
        <f>RS_wells_scenario_1_bgw!K1920-RS_wells_baseline_bgw!K1920</f>
        <v>-99293.760000001639</v>
      </c>
      <c r="L1920">
        <f>RS_wells_scenario_1_bgw!L1920-RS_wells_baseline_bgw!L1920</f>
        <v>624567.60049999971</v>
      </c>
      <c r="M1920">
        <f>RS_wells_scenario_1_bgw!M1920-RS_wells_baseline_bgw!M1920</f>
        <v>0</v>
      </c>
      <c r="N1920">
        <f>RS_wells_scenario_1_bgw!N1920-RS_wells_baseline_bgw!N1920</f>
        <v>6777450.6357000023</v>
      </c>
      <c r="O1920">
        <v>10.145833333333334</v>
      </c>
      <c r="P1920">
        <f t="shared" si="268"/>
        <v>1993</v>
      </c>
      <c r="Q1920" s="2">
        <f t="shared" si="269"/>
        <v>34049.854166665122</v>
      </c>
      <c r="R1920">
        <f t="shared" si="270"/>
        <v>-161.62557365406659</v>
      </c>
      <c r="S1920">
        <f>I1920*$O1920/ref!$B$3</f>
        <v>-326.85623325188351</v>
      </c>
      <c r="T1920">
        <f>K1920*$O1920/ref!$B$3</f>
        <v>-23.127133608815811</v>
      </c>
      <c r="U1920">
        <f>L1920*$O1920/ref!$B$3</f>
        <v>145.47196464813854</v>
      </c>
      <c r="V1920">
        <f>N1920*$O1920/ref!$B$3</f>
        <v>1578.5786174174993</v>
      </c>
      <c r="W1920">
        <f t="shared" si="271"/>
        <v>3</v>
      </c>
      <c r="X1920" t="str">
        <f t="shared" si="272"/>
        <v>3 1993</v>
      </c>
      <c r="AB1920" s="1"/>
    </row>
    <row r="1921" spans="1:28" x14ac:dyDescent="0.3">
      <c r="A1921">
        <v>640</v>
      </c>
      <c r="B1921">
        <v>3</v>
      </c>
      <c r="C1921">
        <f>RS_wells_scenario_1_bgw!C1921-RS_wells_baseline_bgw!C1921</f>
        <v>6131668.7712000012</v>
      </c>
      <c r="D1921">
        <f>RS_wells_scenario_1_bgw!D1921-RS_wells_baseline_bgw!D1921</f>
        <v>-206.14970000000903</v>
      </c>
      <c r="E1921">
        <f>RS_wells_scenario_1_bgw!E1921-RS_wells_baseline_bgw!E1921</f>
        <v>0</v>
      </c>
      <c r="F1921">
        <f>RS_wells_scenario_1_bgw!F1921-RS_wells_baseline_bgw!F1921</f>
        <v>0</v>
      </c>
      <c r="G1921">
        <f>RS_wells_scenario_1_bgw!G1921-RS_wells_baseline_bgw!G1921</f>
        <v>0</v>
      </c>
      <c r="H1921" s="19">
        <f>RS_wells_scenario_1_bgw!H1921-RS_wells_baseline_bgw!H1921</f>
        <v>-293437.0659000054</v>
      </c>
      <c r="I1921">
        <f>RS_wells_scenario_1_bgw!I1921-RS_wells_baseline_bgw!I1921</f>
        <v>-1358161.6676000059</v>
      </c>
      <c r="J1921">
        <f>RS_wells_scenario_1_bgw!J1921-RS_wells_baseline_bgw!J1921</f>
        <v>1358.4629000006244</v>
      </c>
      <c r="K1921">
        <f>RS_wells_scenario_1_bgw!K1921-RS_wells_baseline_bgw!K1921</f>
        <v>-99293.760000001639</v>
      </c>
      <c r="L1921">
        <f>RS_wells_scenario_1_bgw!L1921-RS_wells_baseline_bgw!L1921</f>
        <v>618856.80780000053</v>
      </c>
      <c r="M1921">
        <f>RS_wells_scenario_1_bgw!M1921-RS_wells_baseline_bgw!M1921</f>
        <v>0</v>
      </c>
      <c r="N1921">
        <f>RS_wells_scenario_1_bgw!N1921-RS_wells_baseline_bgw!N1921</f>
        <v>6685162.1255999953</v>
      </c>
      <c r="O1921">
        <v>10.145833333333334</v>
      </c>
      <c r="P1921">
        <f t="shared" si="268"/>
        <v>1993</v>
      </c>
      <c r="Q1921" s="2">
        <f t="shared" si="269"/>
        <v>34059.999999998457</v>
      </c>
      <c r="R1921">
        <f t="shared" si="270"/>
        <v>-159.87627013745706</v>
      </c>
      <c r="S1921">
        <f>I1921*$O1921/ref!$B$3</f>
        <v>-316.33796876014065</v>
      </c>
      <c r="T1921">
        <f>K1921*$O1921/ref!$B$3</f>
        <v>-23.127133608815811</v>
      </c>
      <c r="U1921">
        <f>L1921*$O1921/ref!$B$3</f>
        <v>144.14182803345975</v>
      </c>
      <c r="V1921">
        <f>N1921*$O1921/ref!$B$3</f>
        <v>1557.0831205842505</v>
      </c>
      <c r="W1921">
        <f t="shared" si="271"/>
        <v>3</v>
      </c>
      <c r="X1921" t="str">
        <f t="shared" si="272"/>
        <v>3 1993</v>
      </c>
      <c r="AB1921" s="1"/>
    </row>
    <row r="1922" spans="1:28" x14ac:dyDescent="0.3">
      <c r="A1922">
        <v>641</v>
      </c>
      <c r="B1922">
        <v>1</v>
      </c>
      <c r="C1922">
        <f>RS_wells_scenario_1_bgw!C1922-RS_wells_baseline_bgw!C1922</f>
        <v>6417851.3052999973</v>
      </c>
      <c r="D1922">
        <f>RS_wells_scenario_1_bgw!D1922-RS_wells_baseline_bgw!D1922</f>
        <v>-206.50260000000708</v>
      </c>
      <c r="E1922">
        <f>RS_wells_scenario_1_bgw!E1922-RS_wells_baseline_bgw!E1922</f>
        <v>-1625272.4800000004</v>
      </c>
      <c r="F1922">
        <f>RS_wells_scenario_1_bgw!F1922-RS_wells_baseline_bgw!F1922</f>
        <v>0</v>
      </c>
      <c r="G1922">
        <f>RS_wells_scenario_1_bgw!G1922-RS_wells_baseline_bgw!G1922</f>
        <v>0</v>
      </c>
      <c r="H1922" s="19">
        <f>RS_wells_scenario_1_bgw!H1922-RS_wells_baseline_bgw!H1922</f>
        <v>-362238.74579999596</v>
      </c>
      <c r="I1922">
        <f>RS_wells_scenario_1_bgw!I1922-RS_wells_baseline_bgw!I1922</f>
        <v>-395765.08719999716</v>
      </c>
      <c r="J1922">
        <f>RS_wells_scenario_1_bgw!J1922-RS_wells_baseline_bgw!J1922</f>
        <v>1361.0628000004217</v>
      </c>
      <c r="K1922">
        <f>RS_wells_scenario_1_bgw!K1922-RS_wells_baseline_bgw!K1922</f>
        <v>-4666186.8100000024</v>
      </c>
      <c r="L1922">
        <f>RS_wells_scenario_1_bgw!L1922-RS_wells_baseline_bgw!L1922</f>
        <v>3222232.246299997</v>
      </c>
      <c r="M1922">
        <f>RS_wells_scenario_1_bgw!M1922-RS_wells_baseline_bgw!M1922</f>
        <v>0</v>
      </c>
      <c r="N1922">
        <f>RS_wells_scenario_1_bgw!N1922-RS_wells_baseline_bgw!N1922</f>
        <v>6289809.2437999994</v>
      </c>
      <c r="O1922">
        <v>10.145833333333334</v>
      </c>
      <c r="P1922">
        <f t="shared" si="268"/>
        <v>1993</v>
      </c>
      <c r="Q1922" s="2">
        <f t="shared" si="269"/>
        <v>34070.145833331793</v>
      </c>
      <c r="R1922">
        <f t="shared" si="270"/>
        <v>-152.39514294616254</v>
      </c>
      <c r="S1922">
        <f>I1922*$O1922/ref!$B$3</f>
        <v>-92.180133468395425</v>
      </c>
      <c r="T1922">
        <f>K1922*$O1922/ref!$B$3</f>
        <v>-1086.8308924806786</v>
      </c>
      <c r="U1922">
        <f>L1922*$O1922/ref!$B$3</f>
        <v>750.51036116281114</v>
      </c>
      <c r="V1922">
        <f>N1922*$O1922/ref!$B$3</f>
        <v>1464.9989964658898</v>
      </c>
      <c r="W1922">
        <f t="shared" si="271"/>
        <v>4</v>
      </c>
      <c r="X1922" t="str">
        <f t="shared" si="272"/>
        <v>4 1993</v>
      </c>
      <c r="AB1922" s="1"/>
    </row>
    <row r="1923" spans="1:28" x14ac:dyDescent="0.3">
      <c r="A1923">
        <v>641</v>
      </c>
      <c r="B1923">
        <v>2</v>
      </c>
      <c r="C1923">
        <f>RS_wells_scenario_1_bgw!C1923-RS_wells_baseline_bgw!C1923</f>
        <v>6344968.6665000021</v>
      </c>
      <c r="D1923">
        <f>RS_wells_scenario_1_bgw!D1923-RS_wells_baseline_bgw!D1923</f>
        <v>-206.84820000000764</v>
      </c>
      <c r="E1923">
        <f>RS_wells_scenario_1_bgw!E1923-RS_wells_baseline_bgw!E1923</f>
        <v>-1625272.4800000004</v>
      </c>
      <c r="F1923">
        <f>RS_wells_scenario_1_bgw!F1923-RS_wells_baseline_bgw!F1923</f>
        <v>0</v>
      </c>
      <c r="G1923">
        <f>RS_wells_scenario_1_bgw!G1923-RS_wells_baseline_bgw!G1923</f>
        <v>0</v>
      </c>
      <c r="H1923" s="19">
        <f>RS_wells_scenario_1_bgw!H1923-RS_wells_baseline_bgw!H1923</f>
        <v>-497864.20840000361</v>
      </c>
      <c r="I1923">
        <f>RS_wells_scenario_1_bgw!I1923-RS_wells_baseline_bgw!I1923</f>
        <v>-252468.10700000077</v>
      </c>
      <c r="J1923">
        <f>RS_wells_scenario_1_bgw!J1923-RS_wells_baseline_bgw!J1923</f>
        <v>1363.6905999993905</v>
      </c>
      <c r="K1923">
        <f>RS_wells_scenario_1_bgw!K1923-RS_wells_baseline_bgw!K1923</f>
        <v>-4666186.8100000024</v>
      </c>
      <c r="L1923">
        <f>RS_wells_scenario_1_bgw!L1923-RS_wells_baseline_bgw!L1923</f>
        <v>3138812.6990999952</v>
      </c>
      <c r="M1923">
        <f>RS_wells_scenario_1_bgw!M1923-RS_wells_baseline_bgw!M1923</f>
        <v>0</v>
      </c>
      <c r="N1923">
        <f>RS_wells_scenario_1_bgw!N1923-RS_wells_baseline_bgw!N1923</f>
        <v>6000008.2136000022</v>
      </c>
      <c r="O1923">
        <v>10.145833333333334</v>
      </c>
      <c r="P1923">
        <f t="shared" ref="P1923:P1986" si="273">YEAR(Q1923)</f>
        <v>1993</v>
      </c>
      <c r="Q1923" s="2">
        <f t="shared" ref="Q1923:Q1986" si="274">Q1922+(O1923)</f>
        <v>34080.291666665129</v>
      </c>
      <c r="R1923">
        <f t="shared" ref="R1923:R1986" si="275">+(H1923-N1923)/43650</f>
        <v>-148.86305663230254</v>
      </c>
      <c r="S1923">
        <f>I1923*$O1923/ref!$B$3</f>
        <v>-58.803933324246429</v>
      </c>
      <c r="T1923">
        <f>K1923*$O1923/ref!$B$3</f>
        <v>-1086.8308924806786</v>
      </c>
      <c r="U1923">
        <f>L1923*$O1923/ref!$B$3</f>
        <v>731.08059021163228</v>
      </c>
      <c r="V1923">
        <f>N1923*$O1923/ref!$B$3</f>
        <v>1397.4996173970774</v>
      </c>
      <c r="W1923">
        <f t="shared" si="271"/>
        <v>4</v>
      </c>
      <c r="X1923" t="str">
        <f t="shared" si="272"/>
        <v>4 1993</v>
      </c>
      <c r="AB1923" s="1"/>
    </row>
    <row r="1924" spans="1:28" x14ac:dyDescent="0.3">
      <c r="A1924">
        <v>641</v>
      </c>
      <c r="B1924">
        <v>3</v>
      </c>
      <c r="C1924">
        <f>RS_wells_scenario_1_bgw!C1924-RS_wells_baseline_bgw!C1924</f>
        <v>6183639.0550999939</v>
      </c>
      <c r="D1924">
        <f>RS_wells_scenario_1_bgw!D1924-RS_wells_baseline_bgw!D1924</f>
        <v>-207.1872999999905</v>
      </c>
      <c r="E1924">
        <f>RS_wells_scenario_1_bgw!E1924-RS_wells_baseline_bgw!E1924</f>
        <v>-1625272.4800000004</v>
      </c>
      <c r="F1924">
        <f>RS_wells_scenario_1_bgw!F1924-RS_wells_baseline_bgw!F1924</f>
        <v>0</v>
      </c>
      <c r="G1924">
        <f>RS_wells_scenario_1_bgw!G1924-RS_wells_baseline_bgw!G1924</f>
        <v>0</v>
      </c>
      <c r="H1924" s="19">
        <f>RS_wells_scenario_1_bgw!H1924-RS_wells_baseline_bgw!H1924</f>
        <v>-460545.83459999412</v>
      </c>
      <c r="I1924">
        <f>RS_wells_scenario_1_bgw!I1924-RS_wells_baseline_bgw!I1924</f>
        <v>-165002.20630000159</v>
      </c>
      <c r="J1924">
        <f>RS_wells_scenario_1_bgw!J1924-RS_wells_baseline_bgw!J1924</f>
        <v>1366.3352000005543</v>
      </c>
      <c r="K1924">
        <f>RS_wells_scenario_1_bgw!K1924-RS_wells_baseline_bgw!K1924</f>
        <v>-4666186.8100000024</v>
      </c>
      <c r="L1924">
        <f>RS_wells_scenario_1_bgw!L1924-RS_wells_baseline_bgw!L1924</f>
        <v>3061059.6296999976</v>
      </c>
      <c r="M1924">
        <f>RS_wells_scenario_1_bgw!M1924-RS_wells_baseline_bgw!M1924</f>
        <v>0</v>
      </c>
      <c r="N1924">
        <f>RS_wells_scenario_1_bgw!N1924-RS_wells_baseline_bgw!N1924</f>
        <v>5808984.7705000043</v>
      </c>
      <c r="O1924">
        <v>10.145833333333334</v>
      </c>
      <c r="P1924">
        <f t="shared" si="273"/>
        <v>1993</v>
      </c>
      <c r="Q1924" s="2">
        <f t="shared" si="274"/>
        <v>34090.437499998465</v>
      </c>
      <c r="R1924">
        <f t="shared" si="275"/>
        <v>-143.63185807789228</v>
      </c>
      <c r="S1924">
        <f>I1924*$O1924/ref!$B$3</f>
        <v>-38.431700751884748</v>
      </c>
      <c r="T1924">
        <f>K1924*$O1924/ref!$B$3</f>
        <v>-1086.8308924806786</v>
      </c>
      <c r="U1924">
        <f>L1924*$O1924/ref!$B$3</f>
        <v>712.97063421329722</v>
      </c>
      <c r="V1924">
        <f>N1924*$O1924/ref!$B$3</f>
        <v>1353.0071468632837</v>
      </c>
      <c r="W1924">
        <f t="shared" si="271"/>
        <v>4</v>
      </c>
      <c r="X1924" t="str">
        <f t="shared" si="272"/>
        <v>4 1993</v>
      </c>
      <c r="AB1924" s="1"/>
    </row>
    <row r="1925" spans="1:28" x14ac:dyDescent="0.3">
      <c r="A1925">
        <v>642</v>
      </c>
      <c r="B1925">
        <v>1</v>
      </c>
      <c r="C1925">
        <f>RS_wells_scenario_1_bgw!C1925-RS_wells_baseline_bgw!C1925</f>
        <v>-166853.27479999885</v>
      </c>
      <c r="D1925">
        <f>RS_wells_scenario_1_bgw!D1925-RS_wells_baseline_bgw!D1925</f>
        <v>-207.51250000001164</v>
      </c>
      <c r="E1925">
        <f>RS_wells_scenario_1_bgw!E1925-RS_wells_baseline_bgw!E1925</f>
        <v>-2548895.6400000006</v>
      </c>
      <c r="F1925">
        <f>RS_wells_scenario_1_bgw!F1925-RS_wells_baseline_bgw!F1925</f>
        <v>0</v>
      </c>
      <c r="G1925">
        <f>RS_wells_scenario_1_bgw!G1925-RS_wells_baseline_bgw!G1925</f>
        <v>0</v>
      </c>
      <c r="H1925" s="19">
        <f>RS_wells_scenario_1_bgw!H1925-RS_wells_baseline_bgw!H1925</f>
        <v>-768130.79189999402</v>
      </c>
      <c r="I1925">
        <f>RS_wells_scenario_1_bgw!I1925-RS_wells_baseline_bgw!I1925</f>
        <v>-3128421.8838000298</v>
      </c>
      <c r="J1925">
        <f>RS_wells_scenario_1_bgw!J1925-RS_wells_baseline_bgw!J1925</f>
        <v>1368.4440999999642</v>
      </c>
      <c r="K1925">
        <f>RS_wells_scenario_1_bgw!K1925-RS_wells_baseline_bgw!K1925</f>
        <v>-7261498.4099999964</v>
      </c>
      <c r="L1925">
        <f>RS_wells_scenario_1_bgw!L1925-RS_wells_baseline_bgw!L1925</f>
        <v>773190.16170000099</v>
      </c>
      <c r="M1925">
        <f>RS_wells_scenario_1_bgw!M1925-RS_wells_baseline_bgw!M1925</f>
        <v>0</v>
      </c>
      <c r="N1925">
        <f>RS_wells_scenario_1_bgw!N1925-RS_wells_baseline_bgw!N1925</f>
        <v>6151698.9440999925</v>
      </c>
      <c r="O1925">
        <v>10.145833333333334</v>
      </c>
      <c r="P1925">
        <f t="shared" si="273"/>
        <v>1993</v>
      </c>
      <c r="Q1925" s="2">
        <f t="shared" si="274"/>
        <v>34100.583333331801</v>
      </c>
      <c r="R1925">
        <f t="shared" si="275"/>
        <v>-158.52989085910622</v>
      </c>
      <c r="S1925">
        <f>I1925*$O1925/ref!$B$3</f>
        <v>-728.66040012368694</v>
      </c>
      <c r="T1925">
        <f>K1925*$O1925/ref!$B$3</f>
        <v>-1691.3212263114087</v>
      </c>
      <c r="U1925">
        <f>L1925*$O1925/ref!$B$3</f>
        <v>180.08857932923004</v>
      </c>
      <c r="V1925">
        <f>N1925*$O1925/ref!$B$3</f>
        <v>1432.8308586703668</v>
      </c>
      <c r="W1925">
        <f t="shared" ref="W1925:W1988" si="276">MOD(A1925-2,12)+1</f>
        <v>5</v>
      </c>
      <c r="X1925" t="str">
        <f t="shared" ref="X1925:X1988" si="277">W1925&amp;" "&amp;P1925</f>
        <v>5 1993</v>
      </c>
      <c r="AB1925" s="1"/>
    </row>
    <row r="1926" spans="1:28" x14ac:dyDescent="0.3">
      <c r="A1926">
        <v>642</v>
      </c>
      <c r="B1926">
        <v>2</v>
      </c>
      <c r="C1926">
        <f>RS_wells_scenario_1_bgw!C1926-RS_wells_baseline_bgw!C1926</f>
        <v>-166083.02080000192</v>
      </c>
      <c r="D1926">
        <f>RS_wells_scenario_1_bgw!D1926-RS_wells_baseline_bgw!D1926</f>
        <v>-207.80479999998352</v>
      </c>
      <c r="E1926">
        <f>RS_wells_scenario_1_bgw!E1926-RS_wells_baseline_bgw!E1926</f>
        <v>-2548895.6400000006</v>
      </c>
      <c r="F1926">
        <f>RS_wells_scenario_1_bgw!F1926-RS_wells_baseline_bgw!F1926</f>
        <v>0</v>
      </c>
      <c r="G1926">
        <f>RS_wells_scenario_1_bgw!G1926-RS_wells_baseline_bgw!G1926</f>
        <v>0</v>
      </c>
      <c r="H1926" s="19">
        <f>RS_wells_scenario_1_bgw!H1926-RS_wells_baseline_bgw!H1926</f>
        <v>-729879.35400000215</v>
      </c>
      <c r="I1926">
        <f>RS_wells_scenario_1_bgw!I1926-RS_wells_baseline_bgw!I1926</f>
        <v>-3316404.8932000399</v>
      </c>
      <c r="J1926">
        <f>RS_wells_scenario_1_bgw!J1926-RS_wells_baseline_bgw!J1926</f>
        <v>1370.9332000007853</v>
      </c>
      <c r="K1926">
        <f>RS_wells_scenario_1_bgw!K1926-RS_wells_baseline_bgw!K1926</f>
        <v>-7261498.4099999964</v>
      </c>
      <c r="L1926">
        <f>RS_wells_scenario_1_bgw!L1926-RS_wells_baseline_bgw!L1926</f>
        <v>780694.77339999937</v>
      </c>
      <c r="M1926">
        <f>RS_wells_scenario_1_bgw!M1926-RS_wells_baseline_bgw!M1926</f>
        <v>0</v>
      </c>
      <c r="N1926">
        <f>RS_wells_scenario_1_bgw!N1926-RS_wells_baseline_bgw!N1926</f>
        <v>6356563.0090999901</v>
      </c>
      <c r="O1926">
        <v>10.145833333333334</v>
      </c>
      <c r="P1926">
        <f t="shared" si="273"/>
        <v>1993</v>
      </c>
      <c r="Q1926" s="2">
        <f t="shared" si="274"/>
        <v>34110.729166665136</v>
      </c>
      <c r="R1926">
        <f t="shared" si="275"/>
        <v>-162.34690408018309</v>
      </c>
      <c r="S1926">
        <f>I1926*$O1926/ref!$B$3</f>
        <v>-772.44470413817135</v>
      </c>
      <c r="T1926">
        <f>K1926*$O1926/ref!$B$3</f>
        <v>-1691.3212263114087</v>
      </c>
      <c r="U1926">
        <f>L1926*$O1926/ref!$B$3</f>
        <v>181.83652559965168</v>
      </c>
      <c r="V1926">
        <f>N1926*$O1926/ref!$B$3</f>
        <v>1480.5470354260863</v>
      </c>
      <c r="W1926">
        <f t="shared" si="276"/>
        <v>5</v>
      </c>
      <c r="X1926" t="str">
        <f t="shared" si="277"/>
        <v>5 1993</v>
      </c>
      <c r="AB1926" s="1"/>
    </row>
    <row r="1927" spans="1:28" x14ac:dyDescent="0.3">
      <c r="A1927">
        <v>642</v>
      </c>
      <c r="B1927">
        <v>3</v>
      </c>
      <c r="C1927">
        <f>RS_wells_scenario_1_bgw!C1927-RS_wells_baseline_bgw!C1927</f>
        <v>-163208.33729999885</v>
      </c>
      <c r="D1927">
        <f>RS_wells_scenario_1_bgw!D1927-RS_wells_baseline_bgw!D1927</f>
        <v>-208.09380000003148</v>
      </c>
      <c r="E1927">
        <f>RS_wells_scenario_1_bgw!E1927-RS_wells_baseline_bgw!E1927</f>
        <v>-2548895.6400000006</v>
      </c>
      <c r="F1927">
        <f>RS_wells_scenario_1_bgw!F1927-RS_wells_baseline_bgw!F1927</f>
        <v>0</v>
      </c>
      <c r="G1927">
        <f>RS_wells_scenario_1_bgw!G1927-RS_wells_baseline_bgw!G1927</f>
        <v>0</v>
      </c>
      <c r="H1927" s="19">
        <f>RS_wells_scenario_1_bgw!H1927-RS_wells_baseline_bgw!H1927</f>
        <v>-743323.08889999986</v>
      </c>
      <c r="I1927">
        <f>RS_wells_scenario_1_bgw!I1927-RS_wells_baseline_bgw!I1927</f>
        <v>-3482921.1066999435</v>
      </c>
      <c r="J1927">
        <f>RS_wells_scenario_1_bgw!J1927-RS_wells_baseline_bgw!J1927</f>
        <v>1373.4426000006497</v>
      </c>
      <c r="K1927">
        <f>RS_wells_scenario_1_bgw!K1927-RS_wells_baseline_bgw!K1927</f>
        <v>-7261498.4099999964</v>
      </c>
      <c r="L1927">
        <f>RS_wells_scenario_1_bgw!L1927-RS_wells_baseline_bgw!L1927</f>
        <v>788308.40079999901</v>
      </c>
      <c r="M1927">
        <f>RS_wells_scenario_1_bgw!M1927-RS_wells_baseline_bgw!M1927</f>
        <v>0</v>
      </c>
      <c r="N1927">
        <f>RS_wells_scenario_1_bgw!N1927-RS_wells_baseline_bgw!N1927</f>
        <v>6489281.9848000109</v>
      </c>
      <c r="O1927">
        <v>10.145833333333334</v>
      </c>
      <c r="P1927">
        <f t="shared" si="273"/>
        <v>1993</v>
      </c>
      <c r="Q1927" s="2">
        <f t="shared" si="274"/>
        <v>34120.874999998472</v>
      </c>
      <c r="R1927">
        <f t="shared" si="275"/>
        <v>-165.69541978694184</v>
      </c>
      <c r="S1927">
        <f>I1927*$O1927/ref!$B$3</f>
        <v>-811.22904182108607</v>
      </c>
      <c r="T1927">
        <f>K1927*$O1927/ref!$B$3</f>
        <v>-1691.3212263114087</v>
      </c>
      <c r="U1927">
        <f>L1927*$O1927/ref!$B$3</f>
        <v>183.60986340182103</v>
      </c>
      <c r="V1927">
        <f>N1927*$O1927/ref!$B$3</f>
        <v>1511.4594460694088</v>
      </c>
      <c r="W1927">
        <f t="shared" si="276"/>
        <v>5</v>
      </c>
      <c r="X1927" t="str">
        <f t="shared" si="277"/>
        <v>5 1993</v>
      </c>
      <c r="AB1927" s="1"/>
    </row>
    <row r="1928" spans="1:28" x14ac:dyDescent="0.3">
      <c r="A1928">
        <v>643</v>
      </c>
      <c r="B1928">
        <v>1</v>
      </c>
      <c r="C1928">
        <f>RS_wells_scenario_1_bgw!C1928-RS_wells_baseline_bgw!C1928</f>
        <v>-921995.56159999967</v>
      </c>
      <c r="D1928">
        <f>RS_wells_scenario_1_bgw!D1928-RS_wells_baseline_bgw!D1928</f>
        <v>-208.38589999999385</v>
      </c>
      <c r="E1928">
        <f>RS_wells_scenario_1_bgw!E1928-RS_wells_baseline_bgw!E1928</f>
        <v>-6070026.3399999961</v>
      </c>
      <c r="F1928">
        <f>RS_wells_scenario_1_bgw!F1928-RS_wells_baseline_bgw!F1928</f>
        <v>0</v>
      </c>
      <c r="G1928">
        <f>RS_wells_scenario_1_bgw!G1928-RS_wells_baseline_bgw!G1928</f>
        <v>0</v>
      </c>
      <c r="H1928" s="19">
        <f>RS_wells_scenario_1_bgw!H1928-RS_wells_baseline_bgw!H1928</f>
        <v>-675617.66770000756</v>
      </c>
      <c r="I1928">
        <f>RS_wells_scenario_1_bgw!I1928-RS_wells_baseline_bgw!I1928</f>
        <v>1068788.7213999927</v>
      </c>
      <c r="J1928">
        <f>RS_wells_scenario_1_bgw!J1928-RS_wells_baseline_bgw!J1928</f>
        <v>1375.6703000003472</v>
      </c>
      <c r="K1928">
        <f>RS_wells_scenario_1_bgw!K1928-RS_wells_baseline_bgw!K1928</f>
        <v>-17155610.700000003</v>
      </c>
      <c r="L1928">
        <f>RS_wells_scenario_1_bgw!L1928-RS_wells_baseline_bgw!L1928</f>
        <v>1849514.8229999989</v>
      </c>
      <c r="M1928">
        <f>RS_wells_scenario_1_bgw!M1928-RS_wells_baseline_bgw!M1928</f>
        <v>0</v>
      </c>
      <c r="N1928">
        <f>RS_wells_scenario_1_bgw!N1928-RS_wells_baseline_bgw!N1928</f>
        <v>6550752.9838999957</v>
      </c>
      <c r="O1928">
        <v>10.145833333333334</v>
      </c>
      <c r="P1928">
        <f t="shared" si="273"/>
        <v>1993</v>
      </c>
      <c r="Q1928" s="2">
        <f t="shared" si="274"/>
        <v>34131.020833331808</v>
      </c>
      <c r="R1928">
        <f t="shared" si="275"/>
        <v>-165.55259224742275</v>
      </c>
      <c r="S1928">
        <f>I1928*$O1928/ref!$B$3</f>
        <v>248.93829742586684</v>
      </c>
      <c r="T1928">
        <f>K1928*$O1928/ref!$B$3</f>
        <v>-3995.8210948978431</v>
      </c>
      <c r="U1928">
        <f>L1928*$O1928/ref!$B$3</f>
        <v>430.7821198734502</v>
      </c>
      <c r="V1928">
        <f>N1928*$O1928/ref!$B$3</f>
        <v>1525.7770427567809</v>
      </c>
      <c r="W1928">
        <f t="shared" si="276"/>
        <v>6</v>
      </c>
      <c r="X1928" t="str">
        <f t="shared" si="277"/>
        <v>6 1993</v>
      </c>
      <c r="AB1928" s="1"/>
    </row>
    <row r="1929" spans="1:28" x14ac:dyDescent="0.3">
      <c r="A1929">
        <v>643</v>
      </c>
      <c r="B1929">
        <v>2</v>
      </c>
      <c r="C1929">
        <f>RS_wells_scenario_1_bgw!C1929-RS_wells_baseline_bgw!C1929</f>
        <v>-728522.41510000825</v>
      </c>
      <c r="D1929">
        <f>RS_wells_scenario_1_bgw!D1929-RS_wells_baseline_bgw!D1929</f>
        <v>-208.66680000000633</v>
      </c>
      <c r="E1929">
        <f>RS_wells_scenario_1_bgw!E1929-RS_wells_baseline_bgw!E1929</f>
        <v>-6070026.3399999961</v>
      </c>
      <c r="F1929">
        <f>RS_wells_scenario_1_bgw!F1929-RS_wells_baseline_bgw!F1929</f>
        <v>0</v>
      </c>
      <c r="G1929">
        <f>RS_wells_scenario_1_bgw!G1929-RS_wells_baseline_bgw!G1929</f>
        <v>0</v>
      </c>
      <c r="H1929" s="19">
        <f>RS_wells_scenario_1_bgw!H1929-RS_wells_baseline_bgw!H1929</f>
        <v>-600829.75229999423</v>
      </c>
      <c r="I1929">
        <f>RS_wells_scenario_1_bgw!I1929-RS_wells_baseline_bgw!I1929</f>
        <v>1240580.5166000128</v>
      </c>
      <c r="J1929">
        <f>RS_wells_scenario_1_bgw!J1929-RS_wells_baseline_bgw!J1929</f>
        <v>1377.9619000004604</v>
      </c>
      <c r="K1929">
        <f>RS_wells_scenario_1_bgw!K1929-RS_wells_baseline_bgw!K1929</f>
        <v>-17155610.700000003</v>
      </c>
      <c r="L1929">
        <f>RS_wells_scenario_1_bgw!L1929-RS_wells_baseline_bgw!L1929</f>
        <v>1882133.8662</v>
      </c>
      <c r="M1929">
        <f>RS_wells_scenario_1_bgw!M1929-RS_wells_baseline_bgw!M1929</f>
        <v>0</v>
      </c>
      <c r="N1929">
        <f>RS_wells_scenario_1_bgw!N1929-RS_wells_baseline_bgw!N1929</f>
        <v>6623373.4715000093</v>
      </c>
      <c r="O1929">
        <v>10.145833333333334</v>
      </c>
      <c r="P1929">
        <f t="shared" si="273"/>
        <v>1993</v>
      </c>
      <c r="Q1929" s="2">
        <f t="shared" si="274"/>
        <v>34141.166666665144</v>
      </c>
      <c r="R1929">
        <f t="shared" si="275"/>
        <v>-165.50293754410089</v>
      </c>
      <c r="S1929">
        <f>I1929*$O1929/ref!$B$3</f>
        <v>288.95140399458899</v>
      </c>
      <c r="T1929">
        <f>K1929*$O1929/ref!$B$3</f>
        <v>-3995.8210948978431</v>
      </c>
      <c r="U1929">
        <f>L1929*$O1929/ref!$B$3</f>
        <v>438.37962620494721</v>
      </c>
      <c r="V1929">
        <f>N1929*$O1929/ref!$B$3</f>
        <v>1542.6915368746675</v>
      </c>
      <c r="W1929">
        <f t="shared" si="276"/>
        <v>6</v>
      </c>
      <c r="X1929" t="str">
        <f t="shared" si="277"/>
        <v>6 1993</v>
      </c>
      <c r="AB1929" s="1"/>
    </row>
    <row r="1930" spans="1:28" x14ac:dyDescent="0.3">
      <c r="A1930">
        <v>643</v>
      </c>
      <c r="B1930">
        <v>3</v>
      </c>
      <c r="C1930">
        <f>RS_wells_scenario_1_bgw!C1930-RS_wells_baseline_bgw!C1930</f>
        <v>-632731.21620000154</v>
      </c>
      <c r="D1930">
        <f>RS_wells_scenario_1_bgw!D1930-RS_wells_baseline_bgw!D1930</f>
        <v>-208.937900000019</v>
      </c>
      <c r="E1930">
        <f>RS_wells_scenario_1_bgw!E1930-RS_wells_baseline_bgw!E1930</f>
        <v>-6070026.3399999961</v>
      </c>
      <c r="F1930">
        <f>RS_wells_scenario_1_bgw!F1930-RS_wells_baseline_bgw!F1930</f>
        <v>0</v>
      </c>
      <c r="G1930">
        <f>RS_wells_scenario_1_bgw!G1930-RS_wells_baseline_bgw!G1930</f>
        <v>0</v>
      </c>
      <c r="H1930" s="19">
        <f>RS_wells_scenario_1_bgw!H1930-RS_wells_baseline_bgw!H1930</f>
        <v>-537636.32710000873</v>
      </c>
      <c r="I1930">
        <f>RS_wells_scenario_1_bgw!I1930-RS_wells_baseline_bgw!I1930</f>
        <v>1319932.1101000011</v>
      </c>
      <c r="J1930">
        <f>RS_wells_scenario_1_bgw!J1930-RS_wells_baseline_bgw!J1930</f>
        <v>1380.3051999993622</v>
      </c>
      <c r="K1930">
        <f>RS_wells_scenario_1_bgw!K1930-RS_wells_baseline_bgw!K1930</f>
        <v>-17155610.700000003</v>
      </c>
      <c r="L1930">
        <f>RS_wells_scenario_1_bgw!L1930-RS_wells_baseline_bgw!L1930</f>
        <v>1910878.4120999947</v>
      </c>
      <c r="M1930">
        <f>RS_wells_scenario_1_bgw!M1930-RS_wells_baseline_bgw!M1930</f>
        <v>0</v>
      </c>
      <c r="N1930">
        <f>RS_wells_scenario_1_bgw!N1930-RS_wells_baseline_bgw!N1930</f>
        <v>6676452.3480000049</v>
      </c>
      <c r="O1930">
        <v>10.145833333333334</v>
      </c>
      <c r="P1930">
        <f t="shared" si="273"/>
        <v>1993</v>
      </c>
      <c r="Q1930" s="2">
        <f t="shared" si="274"/>
        <v>34151.312499998479</v>
      </c>
      <c r="R1930">
        <f t="shared" si="275"/>
        <v>-165.27121821534968</v>
      </c>
      <c r="S1930">
        <f>I1930*$O1930/ref!$B$3</f>
        <v>307.43368228626252</v>
      </c>
      <c r="T1930">
        <f>K1930*$O1930/ref!$B$3</f>
        <v>-3995.8210948978431</v>
      </c>
      <c r="U1930">
        <f>L1930*$O1930/ref!$B$3</f>
        <v>445.07469902275477</v>
      </c>
      <c r="V1930">
        <f>N1930*$O1930/ref!$B$3</f>
        <v>1555.0544715507358</v>
      </c>
      <c r="W1930">
        <f t="shared" si="276"/>
        <v>6</v>
      </c>
      <c r="X1930" t="str">
        <f t="shared" si="277"/>
        <v>6 1993</v>
      </c>
      <c r="AB1930" s="1"/>
    </row>
    <row r="1931" spans="1:28" x14ac:dyDescent="0.3">
      <c r="A1931">
        <v>644</v>
      </c>
      <c r="B1931">
        <v>1</v>
      </c>
      <c r="C1931">
        <f>RS_wells_scenario_1_bgw!C1931-RS_wells_baseline_bgw!C1931</f>
        <v>-4329331.6477999985</v>
      </c>
      <c r="D1931">
        <f>RS_wells_scenario_1_bgw!D1931-RS_wells_baseline_bgw!D1931</f>
        <v>-206.92900000000373</v>
      </c>
      <c r="E1931">
        <f>RS_wells_scenario_1_bgw!E1931-RS_wells_baseline_bgw!E1931</f>
        <v>-18655784.090000004</v>
      </c>
      <c r="F1931">
        <f>RS_wells_scenario_1_bgw!F1931-RS_wells_baseline_bgw!F1931</f>
        <v>0</v>
      </c>
      <c r="G1931">
        <f>RS_wells_scenario_1_bgw!G1931-RS_wells_baseline_bgw!G1931</f>
        <v>0</v>
      </c>
      <c r="H1931" s="19">
        <f>RS_wells_scenario_1_bgw!H1931-RS_wells_baseline_bgw!H1931</f>
        <v>-1148699.7709000111</v>
      </c>
      <c r="I1931">
        <f>RS_wells_scenario_1_bgw!I1931-RS_wells_baseline_bgw!I1931</f>
        <v>19483572.374200106</v>
      </c>
      <c r="J1931">
        <f>RS_wells_scenario_1_bgw!J1931-RS_wells_baseline_bgw!J1931</f>
        <v>1384.9298000000417</v>
      </c>
      <c r="K1931">
        <f>RS_wells_scenario_1_bgw!K1931-RS_wells_baseline_bgw!K1931</f>
        <v>-52520642.670000017</v>
      </c>
      <c r="L1931">
        <f>RS_wells_scenario_1_bgw!L1931-RS_wells_baseline_bgw!L1931</f>
        <v>1210441.2492999993</v>
      </c>
      <c r="M1931">
        <f>RS_wells_scenario_1_bgw!M1931-RS_wells_baseline_bgw!M1931</f>
        <v>0</v>
      </c>
      <c r="N1931">
        <f>RS_wells_scenario_1_bgw!N1931-RS_wells_baseline_bgw!N1931</f>
        <v>7652540.3782999963</v>
      </c>
      <c r="O1931">
        <v>10.145833333333334</v>
      </c>
      <c r="P1931">
        <f t="shared" si="273"/>
        <v>1993</v>
      </c>
      <c r="Q1931" s="2">
        <f t="shared" si="274"/>
        <v>34161.458333331815</v>
      </c>
      <c r="R1931">
        <f t="shared" si="275"/>
        <v>-201.63207672852249</v>
      </c>
      <c r="S1931">
        <f>I1931*$O1931/ref!$B$3</f>
        <v>4538.0412774695114</v>
      </c>
      <c r="T1931">
        <f>K1931*$O1931/ref!$B$3</f>
        <v>-12232.912926753334</v>
      </c>
      <c r="U1931">
        <f>L1931*$O1931/ref!$B$3</f>
        <v>281.93147785100041</v>
      </c>
      <c r="V1931">
        <f>N1931*$O1931/ref!$B$3</f>
        <v>1782.401268476478</v>
      </c>
      <c r="W1931">
        <f t="shared" si="276"/>
        <v>7</v>
      </c>
      <c r="X1931" t="str">
        <f t="shared" si="277"/>
        <v>7 1993</v>
      </c>
      <c r="AB1931" s="1"/>
    </row>
    <row r="1932" spans="1:28" x14ac:dyDescent="0.3">
      <c r="A1932">
        <v>644</v>
      </c>
      <c r="B1932">
        <v>2</v>
      </c>
      <c r="C1932">
        <f>RS_wells_scenario_1_bgw!C1932-RS_wells_baseline_bgw!C1932</f>
        <v>-3427244.9319999814</v>
      </c>
      <c r="D1932">
        <f>RS_wells_scenario_1_bgw!D1932-RS_wells_baseline_bgw!D1932</f>
        <v>-207.17240000003949</v>
      </c>
      <c r="E1932">
        <f>RS_wells_scenario_1_bgw!E1932-RS_wells_baseline_bgw!E1932</f>
        <v>-18655784.090000004</v>
      </c>
      <c r="F1932">
        <f>RS_wells_scenario_1_bgw!F1932-RS_wells_baseline_bgw!F1932</f>
        <v>0</v>
      </c>
      <c r="G1932">
        <f>RS_wells_scenario_1_bgw!G1932-RS_wells_baseline_bgw!G1932</f>
        <v>0</v>
      </c>
      <c r="H1932" s="19">
        <f>RS_wells_scenario_1_bgw!H1932-RS_wells_baseline_bgw!H1932</f>
        <v>-878647.04930001497</v>
      </c>
      <c r="I1932">
        <f>RS_wells_scenario_1_bgw!I1932-RS_wells_baseline_bgw!I1932</f>
        <v>19941994.387000084</v>
      </c>
      <c r="J1932">
        <f>RS_wells_scenario_1_bgw!J1932-RS_wells_baseline_bgw!J1932</f>
        <v>1387.355199999176</v>
      </c>
      <c r="K1932">
        <f>RS_wells_scenario_1_bgw!K1932-RS_wells_baseline_bgw!K1932</f>
        <v>-52520642.670000017</v>
      </c>
      <c r="L1932">
        <f>RS_wells_scenario_1_bgw!L1932-RS_wells_baseline_bgw!L1932</f>
        <v>1285243.4909000006</v>
      </c>
      <c r="M1932">
        <f>RS_wells_scenario_1_bgw!M1932-RS_wells_baseline_bgw!M1932</f>
        <v>0</v>
      </c>
      <c r="N1932">
        <f>RS_wells_scenario_1_bgw!N1932-RS_wells_baseline_bgw!N1932</f>
        <v>8305927.4294999987</v>
      </c>
      <c r="O1932">
        <v>10.145833333333334</v>
      </c>
      <c r="P1932">
        <f t="shared" si="273"/>
        <v>1993</v>
      </c>
      <c r="Q1932" s="2">
        <f t="shared" si="274"/>
        <v>34171.604166665151</v>
      </c>
      <c r="R1932">
        <f t="shared" si="275"/>
        <v>-210.41407740664408</v>
      </c>
      <c r="S1932">
        <f>I1932*$O1932/ref!$B$3</f>
        <v>4644.8152292188179</v>
      </c>
      <c r="T1932">
        <f>K1932*$O1932/ref!$B$3</f>
        <v>-12232.912926753334</v>
      </c>
      <c r="U1932">
        <f>L1932*$O1932/ref!$B$3</f>
        <v>299.35413800328104</v>
      </c>
      <c r="V1932">
        <f>N1932*$O1932/ref!$B$3</f>
        <v>1934.5857524900996</v>
      </c>
      <c r="W1932">
        <f t="shared" si="276"/>
        <v>7</v>
      </c>
      <c r="X1932" t="str">
        <f t="shared" si="277"/>
        <v>7 1993</v>
      </c>
      <c r="AB1932" s="1"/>
    </row>
    <row r="1933" spans="1:28" x14ac:dyDescent="0.3">
      <c r="A1933">
        <v>644</v>
      </c>
      <c r="B1933">
        <v>3</v>
      </c>
      <c r="C1933">
        <f>RS_wells_scenario_1_bgw!C1933-RS_wells_baseline_bgw!C1933</f>
        <v>-2968531.6403000057</v>
      </c>
      <c r="D1933">
        <f>RS_wells_scenario_1_bgw!D1933-RS_wells_baseline_bgw!D1933</f>
        <v>-207.4094000000041</v>
      </c>
      <c r="E1933">
        <f>RS_wells_scenario_1_bgw!E1933-RS_wells_baseline_bgw!E1933</f>
        <v>-18655784.090000004</v>
      </c>
      <c r="F1933">
        <f>RS_wells_scenario_1_bgw!F1933-RS_wells_baseline_bgw!F1933</f>
        <v>0</v>
      </c>
      <c r="G1933">
        <f>RS_wells_scenario_1_bgw!G1933-RS_wells_baseline_bgw!G1933</f>
        <v>0</v>
      </c>
      <c r="H1933" s="19">
        <f>RS_wells_scenario_1_bgw!H1933-RS_wells_baseline_bgw!H1933</f>
        <v>-662699.85539999604</v>
      </c>
      <c r="I1933">
        <f>RS_wells_scenario_1_bgw!I1933-RS_wells_baseline_bgw!I1933</f>
        <v>20040942.173500061</v>
      </c>
      <c r="J1933">
        <f>RS_wells_scenario_1_bgw!J1933-RS_wells_baseline_bgw!J1933</f>
        <v>1389.8274999996647</v>
      </c>
      <c r="K1933">
        <f>RS_wells_scenario_1_bgw!K1933-RS_wells_baseline_bgw!K1933</f>
        <v>-52520642.670000017</v>
      </c>
      <c r="L1933">
        <f>RS_wells_scenario_1_bgw!L1933-RS_wells_baseline_bgw!L1933</f>
        <v>1367716.7453000005</v>
      </c>
      <c r="M1933">
        <f>RS_wells_scenario_1_bgw!M1933-RS_wells_baseline_bgw!M1933</f>
        <v>0</v>
      </c>
      <c r="N1933">
        <f>RS_wells_scenario_1_bgw!N1933-RS_wells_baseline_bgw!N1933</f>
        <v>8795331.4748000056</v>
      </c>
      <c r="O1933">
        <v>10.145833333333334</v>
      </c>
      <c r="P1933">
        <f t="shared" si="273"/>
        <v>1993</v>
      </c>
      <c r="Q1933" s="2">
        <f t="shared" si="274"/>
        <v>34181.749999998487</v>
      </c>
      <c r="R1933">
        <f t="shared" si="275"/>
        <v>-216.67883917983966</v>
      </c>
      <c r="S1933">
        <f>I1933*$O1933/ref!$B$3</f>
        <v>4667.8617799656276</v>
      </c>
      <c r="T1933">
        <f>K1933*$O1933/ref!$B$3</f>
        <v>-12232.912926753334</v>
      </c>
      <c r="U1933">
        <f>L1933*$O1933/ref!$B$3</f>
        <v>318.56350195185775</v>
      </c>
      <c r="V1933">
        <f>N1933*$O1933/ref!$B$3</f>
        <v>2048.5759241217111</v>
      </c>
      <c r="W1933">
        <f t="shared" si="276"/>
        <v>7</v>
      </c>
      <c r="X1933" t="str">
        <f t="shared" si="277"/>
        <v>7 1993</v>
      </c>
      <c r="AB1933" s="1"/>
    </row>
    <row r="1934" spans="1:28" x14ac:dyDescent="0.3">
      <c r="A1934">
        <v>645</v>
      </c>
      <c r="B1934">
        <v>1</v>
      </c>
      <c r="C1934">
        <f>RS_wells_scenario_1_bgw!C1934-RS_wells_baseline_bgw!C1934</f>
        <v>-9607102.2501999736</v>
      </c>
      <c r="D1934">
        <f>RS_wells_scenario_1_bgw!D1934-RS_wells_baseline_bgw!D1934</f>
        <v>-207.63669999997364</v>
      </c>
      <c r="E1934">
        <f>RS_wells_scenario_1_bgw!E1934-RS_wells_baseline_bgw!E1934</f>
        <v>-20476674.850000009</v>
      </c>
      <c r="F1934">
        <f>RS_wells_scenario_1_bgw!F1934-RS_wells_baseline_bgw!F1934</f>
        <v>0</v>
      </c>
      <c r="G1934">
        <f>RS_wells_scenario_1_bgw!G1934-RS_wells_baseline_bgw!G1934</f>
        <v>0</v>
      </c>
      <c r="H1934" s="19">
        <f>RS_wells_scenario_1_bgw!H1934-RS_wells_baseline_bgw!H1934</f>
        <v>-147387.43569999933</v>
      </c>
      <c r="I1934">
        <f>RS_wells_scenario_1_bgw!I1934-RS_wells_baseline_bgw!I1934</f>
        <v>15455746.111300007</v>
      </c>
      <c r="J1934">
        <f>RS_wells_scenario_1_bgw!J1934-RS_wells_baseline_bgw!J1934</f>
        <v>1391.9627999998629</v>
      </c>
      <c r="K1934">
        <f>RS_wells_scenario_1_bgw!K1934-RS_wells_baseline_bgw!K1934</f>
        <v>-57637208.479999959</v>
      </c>
      <c r="L1934">
        <f>RS_wells_scenario_1_bgw!L1934-RS_wells_baseline_bgw!L1934</f>
        <v>3530246.7111999989</v>
      </c>
      <c r="M1934">
        <f>RS_wells_scenario_1_bgw!M1934-RS_wells_baseline_bgw!M1934</f>
        <v>0</v>
      </c>
      <c r="N1934">
        <f>RS_wells_scenario_1_bgw!N1934-RS_wells_baseline_bgw!N1934</f>
        <v>8434135.7821999937</v>
      </c>
      <c r="O1934">
        <v>10.145833333333334</v>
      </c>
      <c r="P1934">
        <f t="shared" si="273"/>
        <v>1993</v>
      </c>
      <c r="Q1934" s="2">
        <f t="shared" si="274"/>
        <v>34191.895833331822</v>
      </c>
      <c r="R1934">
        <f t="shared" si="275"/>
        <v>-196.59847005498267</v>
      </c>
      <c r="S1934">
        <f>I1934*$O1934/ref!$B$3</f>
        <v>3599.8949515051572</v>
      </c>
      <c r="T1934">
        <f>K1934*$O1934/ref!$B$3</f>
        <v>-13424.644422329346</v>
      </c>
      <c r="U1934">
        <f>L1934*$O1934/ref!$B$3</f>
        <v>822.25194576178433</v>
      </c>
      <c r="V1934">
        <f>N1934*$O1934/ref!$B$3</f>
        <v>1964.447565585494</v>
      </c>
      <c r="W1934">
        <f t="shared" si="276"/>
        <v>8</v>
      </c>
      <c r="X1934" t="str">
        <f t="shared" si="277"/>
        <v>8 1993</v>
      </c>
      <c r="AB1934" s="1"/>
    </row>
    <row r="1935" spans="1:28" x14ac:dyDescent="0.3">
      <c r="A1935">
        <v>645</v>
      </c>
      <c r="B1935">
        <v>2</v>
      </c>
      <c r="C1935">
        <f>RS_wells_scenario_1_bgw!C1935-RS_wells_baseline_bgw!C1935</f>
        <v>-9022803.3832000494</v>
      </c>
      <c r="D1935">
        <f>RS_wells_scenario_1_bgw!D1935-RS_wells_baseline_bgw!D1935</f>
        <v>-207.85659999999916</v>
      </c>
      <c r="E1935">
        <f>RS_wells_scenario_1_bgw!E1935-RS_wells_baseline_bgw!E1935</f>
        <v>-20476674.850000009</v>
      </c>
      <c r="F1935">
        <f>RS_wells_scenario_1_bgw!F1935-RS_wells_baseline_bgw!F1935</f>
        <v>0</v>
      </c>
      <c r="G1935">
        <f>RS_wells_scenario_1_bgw!G1935-RS_wells_baseline_bgw!G1935</f>
        <v>0</v>
      </c>
      <c r="H1935" s="19">
        <f>RS_wells_scenario_1_bgw!H1935-RS_wells_baseline_bgw!H1935</f>
        <v>-159291.68500000238</v>
      </c>
      <c r="I1935">
        <f>RS_wells_scenario_1_bgw!I1935-RS_wells_baseline_bgw!I1935</f>
        <v>16138941.065899998</v>
      </c>
      <c r="J1935">
        <f>RS_wells_scenario_1_bgw!J1935-RS_wells_baseline_bgw!J1935</f>
        <v>1394.1636999994516</v>
      </c>
      <c r="K1935">
        <f>RS_wells_scenario_1_bgw!K1935-RS_wells_baseline_bgw!K1935</f>
        <v>-57637208.479999959</v>
      </c>
      <c r="L1935">
        <f>RS_wells_scenario_1_bgw!L1935-RS_wells_baseline_bgw!L1935</f>
        <v>3552121.0019000024</v>
      </c>
      <c r="M1935">
        <f>RS_wells_scenario_1_bgw!M1935-RS_wells_baseline_bgw!M1935</f>
        <v>0</v>
      </c>
      <c r="N1935">
        <f>RS_wells_scenario_1_bgw!N1935-RS_wells_baseline_bgw!N1935</f>
        <v>8293482.9219999909</v>
      </c>
      <c r="O1935">
        <v>10.145833333333334</v>
      </c>
      <c r="P1935">
        <f t="shared" si="273"/>
        <v>1993</v>
      </c>
      <c r="Q1935" s="2">
        <f t="shared" si="274"/>
        <v>34202.041666665158</v>
      </c>
      <c r="R1935">
        <f t="shared" si="275"/>
        <v>-193.64890279495975</v>
      </c>
      <c r="S1935">
        <f>I1935*$O1935/ref!$B$3</f>
        <v>3759.0221816141047</v>
      </c>
      <c r="T1935">
        <f>K1935*$O1935/ref!$B$3</f>
        <v>-13424.644422329346</v>
      </c>
      <c r="U1935">
        <f>L1935*$O1935/ref!$B$3</f>
        <v>827.34682426791642</v>
      </c>
      <c r="V1935">
        <f>N1935*$O1935/ref!$B$3</f>
        <v>1931.6872240463324</v>
      </c>
      <c r="W1935">
        <f t="shared" si="276"/>
        <v>8</v>
      </c>
      <c r="X1935" t="str">
        <f t="shared" si="277"/>
        <v>8 1993</v>
      </c>
      <c r="AB1935" s="1"/>
    </row>
    <row r="1936" spans="1:28" x14ac:dyDescent="0.3">
      <c r="A1936">
        <v>645</v>
      </c>
      <c r="B1936">
        <v>3</v>
      </c>
      <c r="C1936">
        <f>RS_wells_scenario_1_bgw!C1936-RS_wells_baseline_bgw!C1936</f>
        <v>-8476271.5413999557</v>
      </c>
      <c r="D1936">
        <f>RS_wells_scenario_1_bgw!D1936-RS_wells_baseline_bgw!D1936</f>
        <v>-208.07139999995707</v>
      </c>
      <c r="E1936">
        <f>RS_wells_scenario_1_bgw!E1936-RS_wells_baseline_bgw!E1936</f>
        <v>-20476674.850000009</v>
      </c>
      <c r="F1936">
        <f>RS_wells_scenario_1_bgw!F1936-RS_wells_baseline_bgw!F1936</f>
        <v>0</v>
      </c>
      <c r="G1936">
        <f>RS_wells_scenario_1_bgw!G1936-RS_wells_baseline_bgw!G1936</f>
        <v>0</v>
      </c>
      <c r="H1936" s="19">
        <f>RS_wells_scenario_1_bgw!H1936-RS_wells_baseline_bgw!H1936</f>
        <v>-167762.72769999504</v>
      </c>
      <c r="I1936">
        <f>RS_wells_scenario_1_bgw!I1936-RS_wells_baseline_bgw!I1936</f>
        <v>16711664.687299997</v>
      </c>
      <c r="J1936">
        <f>RS_wells_scenario_1_bgw!J1936-RS_wells_baseline_bgw!J1936</f>
        <v>1396.4183999998495</v>
      </c>
      <c r="K1936">
        <f>RS_wells_scenario_1_bgw!K1936-RS_wells_baseline_bgw!K1936</f>
        <v>-57637208.479999959</v>
      </c>
      <c r="L1936">
        <f>RS_wells_scenario_1_bgw!L1936-RS_wells_baseline_bgw!L1936</f>
        <v>3575147.0749000013</v>
      </c>
      <c r="M1936">
        <f>RS_wells_scenario_1_bgw!M1936-RS_wells_baseline_bgw!M1936</f>
        <v>0</v>
      </c>
      <c r="N1936">
        <f>RS_wells_scenario_1_bgw!N1936-RS_wells_baseline_bgw!N1936</f>
        <v>8225209.9254000038</v>
      </c>
      <c r="O1936">
        <v>10.145833333333334</v>
      </c>
      <c r="P1936">
        <f t="shared" si="273"/>
        <v>1993</v>
      </c>
      <c r="Q1936" s="2">
        <f t="shared" si="274"/>
        <v>34212.187499998494</v>
      </c>
      <c r="R1936">
        <f t="shared" si="275"/>
        <v>-192.27886948682701</v>
      </c>
      <c r="S1936">
        <f>I1936*$O1936/ref!$B$3</f>
        <v>3892.4188392997676</v>
      </c>
      <c r="T1936">
        <f>K1936*$O1936/ref!$B$3</f>
        <v>-13424.644422329346</v>
      </c>
      <c r="U1936">
        <f>L1936*$O1936/ref!$B$3</f>
        <v>832.70997162740127</v>
      </c>
      <c r="V1936">
        <f>N1936*$O1936/ref!$B$3</f>
        <v>1915.7853313771247</v>
      </c>
      <c r="W1936">
        <f t="shared" si="276"/>
        <v>8</v>
      </c>
      <c r="X1936" t="str">
        <f t="shared" si="277"/>
        <v>8 1993</v>
      </c>
      <c r="AB1936" s="1"/>
    </row>
    <row r="1937" spans="1:28" x14ac:dyDescent="0.3">
      <c r="A1937">
        <v>646</v>
      </c>
      <c r="B1937">
        <v>1</v>
      </c>
      <c r="C1937">
        <f>RS_wells_scenario_1_bgw!C1937-RS_wells_baseline_bgw!C1937</f>
        <v>-3527074.0834000111</v>
      </c>
      <c r="D1937">
        <f>RS_wells_scenario_1_bgw!D1937-RS_wells_baseline_bgw!D1937</f>
        <v>-208.28260000003502</v>
      </c>
      <c r="E1937">
        <f>RS_wells_scenario_1_bgw!E1937-RS_wells_baseline_bgw!E1937</f>
        <v>-9191720.900000006</v>
      </c>
      <c r="F1937">
        <f>RS_wells_scenario_1_bgw!F1937-RS_wells_baseline_bgw!F1937</f>
        <v>0</v>
      </c>
      <c r="G1937">
        <f>RS_wells_scenario_1_bgw!G1937-RS_wells_baseline_bgw!G1937</f>
        <v>0</v>
      </c>
      <c r="H1937" s="19">
        <f>RS_wells_scenario_1_bgw!H1937-RS_wells_baseline_bgw!H1937</f>
        <v>-43570.068100005388</v>
      </c>
      <c r="I1937">
        <f>RS_wells_scenario_1_bgw!I1937-RS_wells_baseline_bgw!I1937</f>
        <v>-652910.19409999996</v>
      </c>
      <c r="J1937">
        <f>RS_wells_scenario_1_bgw!J1937-RS_wells_baseline_bgw!J1937</f>
        <v>1398.7148000001907</v>
      </c>
      <c r="K1937">
        <f>RS_wells_scenario_1_bgw!K1937-RS_wells_baseline_bgw!K1937</f>
        <v>-25927336.649999976</v>
      </c>
      <c r="L1937">
        <f>RS_wells_scenario_1_bgw!L1937-RS_wells_baseline_bgw!L1937</f>
        <v>6047776.1536000073</v>
      </c>
      <c r="M1937">
        <f>RS_wells_scenario_1_bgw!M1937-RS_wells_baseline_bgw!M1937</f>
        <v>0</v>
      </c>
      <c r="N1937">
        <f>RS_wells_scenario_1_bgw!N1937-RS_wells_baseline_bgw!N1937</f>
        <v>7768545.6132000089</v>
      </c>
      <c r="O1937">
        <v>10.145833333333334</v>
      </c>
      <c r="P1937">
        <f t="shared" si="273"/>
        <v>1993</v>
      </c>
      <c r="Q1937" s="2">
        <f t="shared" si="274"/>
        <v>34222.33333333183</v>
      </c>
      <c r="R1937">
        <f t="shared" si="275"/>
        <v>-178.97172236655246</v>
      </c>
      <c r="S1937">
        <f>I1937*$O1937/ref!$B$3</f>
        <v>-152.07341622986496</v>
      </c>
      <c r="T1937">
        <f>K1937*$O1937/ref!$B$3</f>
        <v>-6038.8989079000185</v>
      </c>
      <c r="U1937">
        <f>L1937*$O1937/ref!$B$3</f>
        <v>1408.6255484787284</v>
      </c>
      <c r="V1937">
        <f>N1937*$O1937/ref!$B$3</f>
        <v>1809.4207767200437</v>
      </c>
      <c r="W1937">
        <f t="shared" si="276"/>
        <v>9</v>
      </c>
      <c r="X1937" t="str">
        <f t="shared" si="277"/>
        <v>9 1993</v>
      </c>
      <c r="AB1937" s="1"/>
    </row>
    <row r="1938" spans="1:28" x14ac:dyDescent="0.3">
      <c r="A1938">
        <v>646</v>
      </c>
      <c r="B1938">
        <v>2</v>
      </c>
      <c r="C1938">
        <f>RS_wells_scenario_1_bgw!C1938-RS_wells_baseline_bgw!C1938</f>
        <v>-3365639.8870999813</v>
      </c>
      <c r="D1938">
        <f>RS_wells_scenario_1_bgw!D1938-RS_wells_baseline_bgw!D1938</f>
        <v>-208.49079999997048</v>
      </c>
      <c r="E1938">
        <f>RS_wells_scenario_1_bgw!E1938-RS_wells_baseline_bgw!E1938</f>
        <v>-9191720.900000006</v>
      </c>
      <c r="F1938">
        <f>RS_wells_scenario_1_bgw!F1938-RS_wells_baseline_bgw!F1938</f>
        <v>0</v>
      </c>
      <c r="G1938">
        <f>RS_wells_scenario_1_bgw!G1938-RS_wells_baseline_bgw!G1938</f>
        <v>0</v>
      </c>
      <c r="H1938" s="19">
        <f>RS_wells_scenario_1_bgw!H1938-RS_wells_baseline_bgw!H1938</f>
        <v>233108.59749999642</v>
      </c>
      <c r="I1938">
        <f>RS_wells_scenario_1_bgw!I1938-RS_wells_baseline_bgw!I1938</f>
        <v>194102.54039999843</v>
      </c>
      <c r="J1938">
        <f>RS_wells_scenario_1_bgw!J1938-RS_wells_baseline_bgw!J1938</f>
        <v>1401.0542999999598</v>
      </c>
      <c r="K1938">
        <f>RS_wells_scenario_1_bgw!K1938-RS_wells_baseline_bgw!K1938</f>
        <v>-25927336.649999976</v>
      </c>
      <c r="L1938">
        <f>RS_wells_scenario_1_bgw!L1938-RS_wells_baseline_bgw!L1938</f>
        <v>5856368.6024000049</v>
      </c>
      <c r="M1938">
        <f>RS_wells_scenario_1_bgw!M1938-RS_wells_baseline_bgw!M1938</f>
        <v>0</v>
      </c>
      <c r="N1938">
        <f>RS_wells_scenario_1_bgw!N1938-RS_wells_baseline_bgw!N1938</f>
        <v>7500397.1933999956</v>
      </c>
      <c r="O1938">
        <v>10.145833333333334</v>
      </c>
      <c r="P1938">
        <f t="shared" si="273"/>
        <v>1993</v>
      </c>
      <c r="Q1938" s="2">
        <f t="shared" si="274"/>
        <v>34232.479166665165</v>
      </c>
      <c r="R1938">
        <f t="shared" si="275"/>
        <v>-166.49000219702174</v>
      </c>
      <c r="S1938">
        <f>I1938*$O1938/ref!$B$3</f>
        <v>45.209642435146556</v>
      </c>
      <c r="T1938">
        <f>K1938*$O1938/ref!$B$3</f>
        <v>-6038.8989079000185</v>
      </c>
      <c r="U1938">
        <f>L1938*$O1938/ref!$B$3</f>
        <v>1364.0436129136069</v>
      </c>
      <c r="V1938">
        <f>N1938*$O1938/ref!$B$3</f>
        <v>1746.964643205635</v>
      </c>
      <c r="W1938">
        <f t="shared" si="276"/>
        <v>9</v>
      </c>
      <c r="X1938" t="str">
        <f t="shared" si="277"/>
        <v>9 1993</v>
      </c>
      <c r="AB1938" s="1"/>
    </row>
    <row r="1939" spans="1:28" x14ac:dyDescent="0.3">
      <c r="A1939">
        <v>646</v>
      </c>
      <c r="B1939">
        <v>3</v>
      </c>
      <c r="C1939">
        <f>RS_wells_scenario_1_bgw!C1939-RS_wells_baseline_bgw!C1939</f>
        <v>-3598421.0238000154</v>
      </c>
      <c r="D1939">
        <f>RS_wells_scenario_1_bgw!D1939-RS_wells_baseline_bgw!D1939</f>
        <v>-211.03729999996722</v>
      </c>
      <c r="E1939">
        <f>RS_wells_scenario_1_bgw!E1939-RS_wells_baseline_bgw!E1939</f>
        <v>-9191720.900000006</v>
      </c>
      <c r="F1939">
        <f>RS_wells_scenario_1_bgw!F1939-RS_wells_baseline_bgw!F1939</f>
        <v>0</v>
      </c>
      <c r="G1939">
        <f>RS_wells_scenario_1_bgw!G1939-RS_wells_baseline_bgw!G1939</f>
        <v>0</v>
      </c>
      <c r="H1939" s="19">
        <f>RS_wells_scenario_1_bgw!H1939-RS_wells_baseline_bgw!H1939</f>
        <v>435843.95189999789</v>
      </c>
      <c r="I1939">
        <f>RS_wells_scenario_1_bgw!I1939-RS_wells_baseline_bgw!I1939</f>
        <v>529367.47800000012</v>
      </c>
      <c r="J1939">
        <f>RS_wells_scenario_1_bgw!J1939-RS_wells_baseline_bgw!J1939</f>
        <v>1401.0912999995053</v>
      </c>
      <c r="K1939">
        <f>RS_wells_scenario_1_bgw!K1939-RS_wells_baseline_bgw!K1939</f>
        <v>-25927336.649999976</v>
      </c>
      <c r="L1939">
        <f>RS_wells_scenario_1_bgw!L1939-RS_wells_baseline_bgw!L1939</f>
        <v>5690759.3747999966</v>
      </c>
      <c r="M1939">
        <f>RS_wells_scenario_1_bgw!M1939-RS_wells_baseline_bgw!M1939</f>
        <v>0</v>
      </c>
      <c r="N1939">
        <f>RS_wells_scenario_1_bgw!N1939-RS_wells_baseline_bgw!N1939</f>
        <v>7348508.5453999937</v>
      </c>
      <c r="O1939">
        <v>10.145833333333334</v>
      </c>
      <c r="P1939">
        <f t="shared" si="273"/>
        <v>1993</v>
      </c>
      <c r="Q1939" s="2">
        <f t="shared" si="274"/>
        <v>34242.624999998501</v>
      </c>
      <c r="R1939">
        <f t="shared" si="275"/>
        <v>-158.36574097365397</v>
      </c>
      <c r="S1939">
        <f>I1939*$O1939/ref!$B$3</f>
        <v>123.29830587408176</v>
      </c>
      <c r="T1939">
        <f>K1939*$O1939/ref!$B$3</f>
        <v>-6038.8989079000185</v>
      </c>
      <c r="U1939">
        <f>L1939*$O1939/ref!$B$3</f>
        <v>1325.470527016184</v>
      </c>
      <c r="V1939">
        <f>N1939*$O1939/ref!$B$3</f>
        <v>1711.5873037236938</v>
      </c>
      <c r="W1939">
        <f t="shared" si="276"/>
        <v>9</v>
      </c>
      <c r="X1939" t="str">
        <f t="shared" si="277"/>
        <v>9 1993</v>
      </c>
      <c r="AB1939" s="1"/>
    </row>
    <row r="1940" spans="1:28" x14ac:dyDescent="0.3">
      <c r="A1940">
        <v>647</v>
      </c>
      <c r="B1940">
        <v>1</v>
      </c>
      <c r="C1940">
        <f>RS_wells_scenario_1_bgw!C1940-RS_wells_baseline_bgw!C1940</f>
        <v>3020455.9886000156</v>
      </c>
      <c r="D1940">
        <f>RS_wells_scenario_1_bgw!D1940-RS_wells_baseline_bgw!D1940</f>
        <v>-211.25340000004508</v>
      </c>
      <c r="E1940">
        <f>RS_wells_scenario_1_bgw!E1940-RS_wells_baseline_bgw!E1940</f>
        <v>0</v>
      </c>
      <c r="F1940">
        <f>RS_wells_scenario_1_bgw!F1940-RS_wells_baseline_bgw!F1940</f>
        <v>0</v>
      </c>
      <c r="G1940">
        <f>RS_wells_scenario_1_bgw!G1940-RS_wells_baseline_bgw!G1940</f>
        <v>0</v>
      </c>
      <c r="H1940" s="19">
        <f>RS_wells_scenario_1_bgw!H1940-RS_wells_baseline_bgw!H1940</f>
        <v>151576.62120000273</v>
      </c>
      <c r="I1940">
        <f>RS_wells_scenario_1_bgw!I1940-RS_wells_baseline_bgw!I1940</f>
        <v>-7116109.267900005</v>
      </c>
      <c r="J1940">
        <f>RS_wells_scenario_1_bgw!J1940-RS_wells_baseline_bgw!J1940</f>
        <v>1404.0235999999568</v>
      </c>
      <c r="K1940">
        <f>RS_wells_scenario_1_bgw!K1940-RS_wells_baseline_bgw!K1940</f>
        <v>-99293.760000001639</v>
      </c>
      <c r="L1940">
        <f>RS_wells_scenario_1_bgw!L1940-RS_wells_baseline_bgw!L1940</f>
        <v>3134179.6840999946</v>
      </c>
      <c r="M1940">
        <f>RS_wells_scenario_1_bgw!M1940-RS_wells_baseline_bgw!M1940</f>
        <v>0</v>
      </c>
      <c r="N1940">
        <f>RS_wells_scenario_1_bgw!N1940-RS_wells_baseline_bgw!N1940</f>
        <v>7307029.9967000037</v>
      </c>
      <c r="O1940">
        <v>10.145833333333334</v>
      </c>
      <c r="P1940">
        <f t="shared" si="273"/>
        <v>1993</v>
      </c>
      <c r="Q1940" s="2">
        <f t="shared" si="274"/>
        <v>34252.770833331837</v>
      </c>
      <c r="R1940">
        <f t="shared" si="275"/>
        <v>-163.9279123825888</v>
      </c>
      <c r="S1940">
        <f>I1940*$O1940/ref!$B$3</f>
        <v>-1657.4577275918764</v>
      </c>
      <c r="T1940">
        <f>K1940*$O1940/ref!$B$3</f>
        <v>-23.127133608815811</v>
      </c>
      <c r="U1940">
        <f>L1940*$O1940/ref!$B$3</f>
        <v>730.00148557387195</v>
      </c>
      <c r="V1940">
        <f>N1940*$O1940/ref!$B$3</f>
        <v>1701.9262742925955</v>
      </c>
      <c r="W1940">
        <f t="shared" si="276"/>
        <v>10</v>
      </c>
      <c r="X1940" t="str">
        <f t="shared" si="277"/>
        <v>10 1993</v>
      </c>
      <c r="AB1940" s="1"/>
    </row>
    <row r="1941" spans="1:28" x14ac:dyDescent="0.3">
      <c r="A1941">
        <v>647</v>
      </c>
      <c r="B1941">
        <v>2</v>
      </c>
      <c r="C1941">
        <f>RS_wells_scenario_1_bgw!C1941-RS_wells_baseline_bgw!C1941</f>
        <v>5131526.0092999935</v>
      </c>
      <c r="D1941">
        <f>RS_wells_scenario_1_bgw!D1941-RS_wells_baseline_bgw!D1941</f>
        <v>-211.49249999999302</v>
      </c>
      <c r="E1941">
        <f>RS_wells_scenario_1_bgw!E1941-RS_wells_baseline_bgw!E1941</f>
        <v>0</v>
      </c>
      <c r="F1941">
        <f>RS_wells_scenario_1_bgw!F1941-RS_wells_baseline_bgw!F1941</f>
        <v>0</v>
      </c>
      <c r="G1941">
        <f>RS_wells_scenario_1_bgw!G1941-RS_wells_baseline_bgw!G1941</f>
        <v>0</v>
      </c>
      <c r="H1941" s="19">
        <f>RS_wells_scenario_1_bgw!H1941-RS_wells_baseline_bgw!H1941</f>
        <v>41076.771499998868</v>
      </c>
      <c r="I1941">
        <f>RS_wells_scenario_1_bgw!I1941-RS_wells_baseline_bgw!I1941</f>
        <v>-4982565.0966999978</v>
      </c>
      <c r="J1941">
        <f>RS_wells_scenario_1_bgw!J1941-RS_wells_baseline_bgw!J1941</f>
        <v>1406.8848999999464</v>
      </c>
      <c r="K1941">
        <f>RS_wells_scenario_1_bgw!K1941-RS_wells_baseline_bgw!K1941</f>
        <v>-99293.760000001639</v>
      </c>
      <c r="L1941">
        <f>RS_wells_scenario_1_bgw!L1941-RS_wells_baseline_bgw!L1941</f>
        <v>3072928.3916000053</v>
      </c>
      <c r="M1941">
        <f>RS_wells_scenario_1_bgw!M1941-RS_wells_baseline_bgw!M1941</f>
        <v>0</v>
      </c>
      <c r="N1941">
        <f>RS_wells_scenario_1_bgw!N1941-RS_wells_baseline_bgw!N1941</f>
        <v>7221590.0720999986</v>
      </c>
      <c r="O1941">
        <v>10.145833333333334</v>
      </c>
      <c r="P1941">
        <f t="shared" si="273"/>
        <v>1993</v>
      </c>
      <c r="Q1941" s="2">
        <f t="shared" si="274"/>
        <v>34262.916666665173</v>
      </c>
      <c r="R1941">
        <f t="shared" si="275"/>
        <v>-164.50202292325315</v>
      </c>
      <c r="S1941">
        <f>I1941*$O1941/ref!$B$3</f>
        <v>-1160.5205473737847</v>
      </c>
      <c r="T1941">
        <f>K1941*$O1941/ref!$B$3</f>
        <v>-23.127133608815811</v>
      </c>
      <c r="U1941">
        <f>L1941*$O1941/ref!$B$3</f>
        <v>715.73506213135272</v>
      </c>
      <c r="V1941">
        <f>N1941*$O1941/ref!$B$3</f>
        <v>1682.0259245450241</v>
      </c>
      <c r="W1941">
        <f t="shared" si="276"/>
        <v>10</v>
      </c>
      <c r="X1941" t="str">
        <f t="shared" si="277"/>
        <v>10 1993</v>
      </c>
      <c r="AB1941" s="1"/>
    </row>
    <row r="1942" spans="1:28" x14ac:dyDescent="0.3">
      <c r="A1942">
        <v>647</v>
      </c>
      <c r="B1942">
        <v>3</v>
      </c>
      <c r="C1942">
        <f>RS_wells_scenario_1_bgw!C1942-RS_wells_baseline_bgw!C1942</f>
        <v>6234510.2057000101</v>
      </c>
      <c r="D1942">
        <f>RS_wells_scenario_1_bgw!D1942-RS_wells_baseline_bgw!D1942</f>
        <v>-211.72020000003977</v>
      </c>
      <c r="E1942">
        <f>RS_wells_scenario_1_bgw!E1942-RS_wells_baseline_bgw!E1942</f>
        <v>0</v>
      </c>
      <c r="F1942">
        <f>RS_wells_scenario_1_bgw!F1942-RS_wells_baseline_bgw!F1942</f>
        <v>0</v>
      </c>
      <c r="G1942">
        <f>RS_wells_scenario_1_bgw!G1942-RS_wells_baseline_bgw!G1942</f>
        <v>0</v>
      </c>
      <c r="H1942" s="19">
        <f>RS_wells_scenario_1_bgw!H1942-RS_wells_baseline_bgw!H1942</f>
        <v>-13051.769799999893</v>
      </c>
      <c r="I1942">
        <f>RS_wells_scenario_1_bgw!I1942-RS_wells_baseline_bgw!I1942</f>
        <v>-3744582.7196999937</v>
      </c>
      <c r="J1942">
        <f>RS_wells_scenario_1_bgw!J1942-RS_wells_baseline_bgw!J1942</f>
        <v>1409.7321999995038</v>
      </c>
      <c r="K1942">
        <f>RS_wells_scenario_1_bgw!K1942-RS_wells_baseline_bgw!K1942</f>
        <v>-99293.760000001639</v>
      </c>
      <c r="L1942">
        <f>RS_wells_scenario_1_bgw!L1942-RS_wells_baseline_bgw!L1942</f>
        <v>3012024.8740000054</v>
      </c>
      <c r="M1942">
        <f>RS_wells_scenario_1_bgw!M1942-RS_wells_baseline_bgw!M1942</f>
        <v>0</v>
      </c>
      <c r="N1942">
        <f>RS_wells_scenario_1_bgw!N1942-RS_wells_baseline_bgw!N1942</f>
        <v>7093257.7040999979</v>
      </c>
      <c r="O1942">
        <v>10.145833333333334</v>
      </c>
      <c r="P1942">
        <f t="shared" si="273"/>
        <v>1993</v>
      </c>
      <c r="Q1942" s="2">
        <f t="shared" si="274"/>
        <v>34273.062499998508</v>
      </c>
      <c r="R1942">
        <f t="shared" si="275"/>
        <v>-162.80204980297819</v>
      </c>
      <c r="S1942">
        <f>I1942*$O1942/ref!$B$3</f>
        <v>-872.17429240027991</v>
      </c>
      <c r="T1942">
        <f>K1942*$O1942/ref!$B$3</f>
        <v>-23.127133608815811</v>
      </c>
      <c r="U1942">
        <f>L1942*$O1942/ref!$B$3</f>
        <v>701.54964112622577</v>
      </c>
      <c r="V1942">
        <f>N1942*$O1942/ref!$B$3</f>
        <v>1652.1352262667867</v>
      </c>
      <c r="W1942">
        <f t="shared" si="276"/>
        <v>10</v>
      </c>
      <c r="X1942" t="str">
        <f t="shared" si="277"/>
        <v>10 1993</v>
      </c>
      <c r="AB1942" s="1"/>
    </row>
    <row r="1943" spans="1:28" x14ac:dyDescent="0.3">
      <c r="A1943">
        <v>648</v>
      </c>
      <c r="B1943">
        <v>1</v>
      </c>
      <c r="C1943">
        <f>RS_wells_scenario_1_bgw!C1943-RS_wells_baseline_bgw!C1943</f>
        <v>5586377.8319999874</v>
      </c>
      <c r="D1943">
        <f>RS_wells_scenario_1_bgw!D1943-RS_wells_baseline_bgw!D1943</f>
        <v>-211.96080000000075</v>
      </c>
      <c r="E1943">
        <f>RS_wells_scenario_1_bgw!E1943-RS_wells_baseline_bgw!E1943</f>
        <v>0</v>
      </c>
      <c r="F1943">
        <f>RS_wells_scenario_1_bgw!F1943-RS_wells_baseline_bgw!F1943</f>
        <v>0</v>
      </c>
      <c r="G1943">
        <f>RS_wells_scenario_1_bgw!G1943-RS_wells_baseline_bgw!G1943</f>
        <v>0</v>
      </c>
      <c r="H1943" s="19">
        <f>RS_wells_scenario_1_bgw!H1943-RS_wells_baseline_bgw!H1943</f>
        <v>26981.913999997079</v>
      </c>
      <c r="I1943">
        <f>RS_wells_scenario_1_bgw!I1943-RS_wells_baseline_bgw!I1943</f>
        <v>-2621258.3013000041</v>
      </c>
      <c r="J1943">
        <f>RS_wells_scenario_1_bgw!J1943-RS_wells_baseline_bgw!J1943</f>
        <v>1413.2856999998912</v>
      </c>
      <c r="K1943">
        <f>RS_wells_scenario_1_bgw!K1943-RS_wells_baseline_bgw!K1943</f>
        <v>-99293.760000001639</v>
      </c>
      <c r="L1943">
        <f>RS_wells_scenario_1_bgw!L1943-RS_wells_baseline_bgw!L1943</f>
        <v>1311549.7714000009</v>
      </c>
      <c r="M1943">
        <f>RS_wells_scenario_1_bgw!M1943-RS_wells_baseline_bgw!M1943</f>
        <v>0</v>
      </c>
      <c r="N1943">
        <f>RS_wells_scenario_1_bgw!N1943-RS_wells_baseline_bgw!N1943</f>
        <v>7110972.0421999991</v>
      </c>
      <c r="O1943">
        <v>10.145833333333334</v>
      </c>
      <c r="P1943">
        <f t="shared" si="273"/>
        <v>1993</v>
      </c>
      <c r="Q1943" s="2">
        <f t="shared" si="274"/>
        <v>34283.208333331844</v>
      </c>
      <c r="R1943">
        <f t="shared" si="275"/>
        <v>-162.29072458648344</v>
      </c>
      <c r="S1943">
        <f>I1943*$O1943/ref!$B$3</f>
        <v>-610.53374308095249</v>
      </c>
      <c r="T1943">
        <f>K1943*$O1943/ref!$B$3</f>
        <v>-23.127133608815811</v>
      </c>
      <c r="U1943">
        <f>L1943*$O1943/ref!$B$3</f>
        <v>305.48129910458778</v>
      </c>
      <c r="V1943">
        <f>N1943*$O1943/ref!$B$3</f>
        <v>1656.2611840714912</v>
      </c>
      <c r="W1943">
        <f t="shared" si="276"/>
        <v>11</v>
      </c>
      <c r="X1943" t="str">
        <f t="shared" si="277"/>
        <v>11 1993</v>
      </c>
      <c r="AB1943" s="1"/>
    </row>
    <row r="1944" spans="1:28" x14ac:dyDescent="0.3">
      <c r="A1944">
        <v>648</v>
      </c>
      <c r="B1944">
        <v>2</v>
      </c>
      <c r="C1944">
        <f>RS_wells_scenario_1_bgw!C1944-RS_wells_baseline_bgw!C1944</f>
        <v>5948604.9336999953</v>
      </c>
      <c r="D1944">
        <f>RS_wells_scenario_1_bgw!D1944-RS_wells_baseline_bgw!D1944</f>
        <v>-212.2153999999864</v>
      </c>
      <c r="E1944">
        <f>RS_wells_scenario_1_bgw!E1944-RS_wells_baseline_bgw!E1944</f>
        <v>0</v>
      </c>
      <c r="F1944">
        <f>RS_wells_scenario_1_bgw!F1944-RS_wells_baseline_bgw!F1944</f>
        <v>0</v>
      </c>
      <c r="G1944">
        <f>RS_wells_scenario_1_bgw!G1944-RS_wells_baseline_bgw!G1944</f>
        <v>0</v>
      </c>
      <c r="H1944" s="19">
        <f>RS_wells_scenario_1_bgw!H1944-RS_wells_baseline_bgw!H1944</f>
        <v>-56365.775899998844</v>
      </c>
      <c r="I1944">
        <f>RS_wells_scenario_1_bgw!I1944-RS_wells_baseline_bgw!I1944</f>
        <v>-2328267.057599999</v>
      </c>
      <c r="J1944">
        <f>RS_wells_scenario_1_bgw!J1944-RS_wells_baseline_bgw!J1944</f>
        <v>1416.6436000000685</v>
      </c>
      <c r="K1944">
        <f>RS_wells_scenario_1_bgw!K1944-RS_wells_baseline_bgw!K1944</f>
        <v>-99293.760000001639</v>
      </c>
      <c r="L1944">
        <f>RS_wells_scenario_1_bgw!L1944-RS_wells_baseline_bgw!L1944</f>
        <v>1300674.0047999993</v>
      </c>
      <c r="M1944">
        <f>RS_wells_scenario_1_bgw!M1944-RS_wells_baseline_bgw!M1944</f>
        <v>0</v>
      </c>
      <c r="N1944">
        <f>RS_wells_scenario_1_bgw!N1944-RS_wells_baseline_bgw!N1944</f>
        <v>7083781.7170999944</v>
      </c>
      <c r="O1944">
        <v>10.145833333333334</v>
      </c>
      <c r="P1944">
        <f t="shared" si="273"/>
        <v>1993</v>
      </c>
      <c r="Q1944" s="2">
        <f t="shared" si="274"/>
        <v>34293.35416666518</v>
      </c>
      <c r="R1944">
        <f t="shared" si="275"/>
        <v>-163.57726215349354</v>
      </c>
      <c r="S1944">
        <f>I1944*$O1944/ref!$B$3</f>
        <v>-542.29131133838359</v>
      </c>
      <c r="T1944">
        <f>K1944*$O1944/ref!$B$3</f>
        <v>-23.127133608815811</v>
      </c>
      <c r="U1944">
        <f>L1944*$O1944/ref!$B$3</f>
        <v>302.94815596189147</v>
      </c>
      <c r="V1944">
        <f>N1944*$O1944/ref!$B$3</f>
        <v>1649.9281145870148</v>
      </c>
      <c r="W1944">
        <f t="shared" si="276"/>
        <v>11</v>
      </c>
      <c r="X1944" t="str">
        <f t="shared" si="277"/>
        <v>11 1993</v>
      </c>
      <c r="AB1944" s="1"/>
    </row>
    <row r="1945" spans="1:28" x14ac:dyDescent="0.3">
      <c r="A1945">
        <v>648</v>
      </c>
      <c r="B1945">
        <v>3</v>
      </c>
      <c r="C1945">
        <f>RS_wells_scenario_1_bgw!C1945-RS_wells_baseline_bgw!C1945</f>
        <v>6183885.2110999972</v>
      </c>
      <c r="D1945">
        <f>RS_wells_scenario_1_bgw!D1945-RS_wells_baseline_bgw!D1945</f>
        <v>-212.48469999997178</v>
      </c>
      <c r="E1945">
        <f>RS_wells_scenario_1_bgw!E1945-RS_wells_baseline_bgw!E1945</f>
        <v>0</v>
      </c>
      <c r="F1945">
        <f>RS_wells_scenario_1_bgw!F1945-RS_wells_baseline_bgw!F1945</f>
        <v>0</v>
      </c>
      <c r="G1945">
        <f>RS_wells_scenario_1_bgw!G1945-RS_wells_baseline_bgw!G1945</f>
        <v>0</v>
      </c>
      <c r="H1945" s="19">
        <f>RS_wells_scenario_1_bgw!H1945-RS_wells_baseline_bgw!H1945</f>
        <v>-89921.598399996758</v>
      </c>
      <c r="I1945">
        <f>RS_wells_scenario_1_bgw!I1945-RS_wells_baseline_bgw!I1945</f>
        <v>-2067315.0865999982</v>
      </c>
      <c r="J1945">
        <f>RS_wells_scenario_1_bgw!J1945-RS_wells_baseline_bgw!J1945</f>
        <v>1419.9424000000581</v>
      </c>
      <c r="K1945">
        <f>RS_wells_scenario_1_bgw!K1945-RS_wells_baseline_bgw!K1945</f>
        <v>-99293.760000001639</v>
      </c>
      <c r="L1945">
        <f>RS_wells_scenario_1_bgw!L1945-RS_wells_baseline_bgw!L1945</f>
        <v>1287836.9698000029</v>
      </c>
      <c r="M1945">
        <f>RS_wells_scenario_1_bgw!M1945-RS_wells_baseline_bgw!M1945</f>
        <v>0</v>
      </c>
      <c r="N1945">
        <f>RS_wells_scenario_1_bgw!N1945-RS_wells_baseline_bgw!N1945</f>
        <v>6992008.7991999984</v>
      </c>
      <c r="O1945">
        <v>10.145833333333334</v>
      </c>
      <c r="P1945">
        <f t="shared" si="273"/>
        <v>1993</v>
      </c>
      <c r="Q1945" s="2">
        <f t="shared" si="274"/>
        <v>34303.499999998516</v>
      </c>
      <c r="R1945">
        <f t="shared" si="275"/>
        <v>-162.24353717296668</v>
      </c>
      <c r="S1945">
        <f>I1945*$O1945/ref!$B$3</f>
        <v>-481.51134793684912</v>
      </c>
      <c r="T1945">
        <f>K1945*$O1945/ref!$B$3</f>
        <v>-23.127133608815811</v>
      </c>
      <c r="U1945">
        <f>L1945*$O1945/ref!$B$3</f>
        <v>299.95820147143854</v>
      </c>
      <c r="V1945">
        <f>N1945*$O1945/ref!$B$3</f>
        <v>1628.552707573079</v>
      </c>
      <c r="W1945">
        <f t="shared" si="276"/>
        <v>11</v>
      </c>
      <c r="X1945" t="str">
        <f t="shared" si="277"/>
        <v>11 1993</v>
      </c>
      <c r="AB1945" s="1"/>
    </row>
    <row r="1946" spans="1:28" x14ac:dyDescent="0.3">
      <c r="A1946">
        <v>649</v>
      </c>
      <c r="B1946">
        <v>1</v>
      </c>
      <c r="C1946">
        <f>RS_wells_scenario_1_bgw!C1946-RS_wells_baseline_bgw!C1946</f>
        <v>6044884.0076000094</v>
      </c>
      <c r="D1946">
        <f>RS_wells_scenario_1_bgw!D1946-RS_wells_baseline_bgw!D1946</f>
        <v>-212.76890000002459</v>
      </c>
      <c r="E1946">
        <f>RS_wells_scenario_1_bgw!E1946-RS_wells_baseline_bgw!E1946</f>
        <v>0</v>
      </c>
      <c r="F1946">
        <f>RS_wells_scenario_1_bgw!F1946-RS_wells_baseline_bgw!F1946</f>
        <v>0</v>
      </c>
      <c r="G1946">
        <f>RS_wells_scenario_1_bgw!G1946-RS_wells_baseline_bgw!G1946</f>
        <v>0</v>
      </c>
      <c r="H1946" s="19">
        <f>RS_wells_scenario_1_bgw!H1946-RS_wells_baseline_bgw!H1946</f>
        <v>-46823.305199995637</v>
      </c>
      <c r="I1946">
        <f>RS_wells_scenario_1_bgw!I1946-RS_wells_baseline_bgw!I1946</f>
        <v>-1661298.0846000016</v>
      </c>
      <c r="J1946">
        <f>RS_wells_scenario_1_bgw!J1946-RS_wells_baseline_bgw!J1946</f>
        <v>1423.2007999997586</v>
      </c>
      <c r="K1946">
        <f>RS_wells_scenario_1_bgw!K1946-RS_wells_baseline_bgw!K1946</f>
        <v>-99293.760000001639</v>
      </c>
      <c r="L1946">
        <f>RS_wells_scenario_1_bgw!L1946-RS_wells_baseline_bgw!L1946</f>
        <v>888051.37409999967</v>
      </c>
      <c r="M1946">
        <f>RS_wells_scenario_1_bgw!M1946-RS_wells_baseline_bgw!M1946</f>
        <v>0</v>
      </c>
      <c r="N1946">
        <f>RS_wells_scenario_1_bgw!N1946-RS_wells_baseline_bgw!N1946</f>
        <v>6876823.9856999964</v>
      </c>
      <c r="O1946">
        <v>10.145833333333334</v>
      </c>
      <c r="P1946">
        <f t="shared" si="273"/>
        <v>1993</v>
      </c>
      <c r="Q1946" s="2">
        <f t="shared" si="274"/>
        <v>34313.645833331851</v>
      </c>
      <c r="R1946">
        <f t="shared" si="275"/>
        <v>-158.61734916151184</v>
      </c>
      <c r="S1946">
        <f>I1946*$O1946/ref!$B$3</f>
        <v>-386.94337656881356</v>
      </c>
      <c r="T1946">
        <f>K1946*$O1946/ref!$B$3</f>
        <v>-23.127133608815811</v>
      </c>
      <c r="U1946">
        <f>L1946*$O1946/ref!$B$3</f>
        <v>206.84162610321962</v>
      </c>
      <c r="V1946">
        <f>N1946*$O1946/ref!$B$3</f>
        <v>1601.7242888333612</v>
      </c>
      <c r="W1946">
        <f t="shared" si="276"/>
        <v>12</v>
      </c>
      <c r="X1946" t="str">
        <f t="shared" si="277"/>
        <v>12 1993</v>
      </c>
      <c r="AB1946" s="1"/>
    </row>
    <row r="1947" spans="1:28" x14ac:dyDescent="0.3">
      <c r="A1947">
        <v>649</v>
      </c>
      <c r="B1947">
        <v>2</v>
      </c>
      <c r="C1947">
        <f>RS_wells_scenario_1_bgw!C1947-RS_wells_baseline_bgw!C1947</f>
        <v>6134476.157099992</v>
      </c>
      <c r="D1947">
        <f>RS_wells_scenario_1_bgw!D1947-RS_wells_baseline_bgw!D1947</f>
        <v>-213.06849999999395</v>
      </c>
      <c r="E1947">
        <f>RS_wells_scenario_1_bgw!E1947-RS_wells_baseline_bgw!E1947</f>
        <v>0</v>
      </c>
      <c r="F1947">
        <f>RS_wells_scenario_1_bgw!F1947-RS_wells_baseline_bgw!F1947</f>
        <v>0</v>
      </c>
      <c r="G1947">
        <f>RS_wells_scenario_1_bgw!G1947-RS_wells_baseline_bgw!G1947</f>
        <v>0</v>
      </c>
      <c r="H1947" s="19">
        <f>RS_wells_scenario_1_bgw!H1947-RS_wells_baseline_bgw!H1947</f>
        <v>35111.454499997199</v>
      </c>
      <c r="I1947">
        <f>RS_wells_scenario_1_bgw!I1947-RS_wells_baseline_bgw!I1947</f>
        <v>-1488700.0199000016</v>
      </c>
      <c r="J1947">
        <f>RS_wells_scenario_1_bgw!J1947-RS_wells_baseline_bgw!J1947</f>
        <v>1426.4629999995232</v>
      </c>
      <c r="K1947">
        <f>RS_wells_scenario_1_bgw!K1947-RS_wells_baseline_bgw!K1947</f>
        <v>-99293.760000001639</v>
      </c>
      <c r="L1947">
        <f>RS_wells_scenario_1_bgw!L1947-RS_wells_baseline_bgw!L1947</f>
        <v>880886.50609999895</v>
      </c>
      <c r="M1947">
        <f>RS_wells_scenario_1_bgw!M1947-RS_wells_baseline_bgw!M1947</f>
        <v>0</v>
      </c>
      <c r="N1947">
        <f>RS_wells_scenario_1_bgw!N1947-RS_wells_baseline_bgw!N1947</f>
        <v>6870556.2197000086</v>
      </c>
      <c r="O1947">
        <v>10.145833333333334</v>
      </c>
      <c r="P1947">
        <f t="shared" si="273"/>
        <v>1993</v>
      </c>
      <c r="Q1947" s="2">
        <f t="shared" si="274"/>
        <v>34323.791666665187</v>
      </c>
      <c r="R1947">
        <f t="shared" si="275"/>
        <v>-156.59667274226831</v>
      </c>
      <c r="S1947">
        <f>I1947*$O1947/ref!$B$3</f>
        <v>-346.74247670421101</v>
      </c>
      <c r="T1947">
        <f>K1947*$O1947/ref!$B$3</f>
        <v>-23.127133608815811</v>
      </c>
      <c r="U1947">
        <f>L1947*$O1947/ref!$B$3</f>
        <v>205.17281167293172</v>
      </c>
      <c r="V1947">
        <f>N1947*$O1947/ref!$B$3</f>
        <v>1600.2644240673326</v>
      </c>
      <c r="W1947">
        <f t="shared" si="276"/>
        <v>12</v>
      </c>
      <c r="X1947" t="str">
        <f t="shared" si="277"/>
        <v>12 1993</v>
      </c>
      <c r="AB1947" s="1"/>
    </row>
    <row r="1948" spans="1:28" x14ac:dyDescent="0.3">
      <c r="A1948">
        <v>649</v>
      </c>
      <c r="B1948">
        <v>3</v>
      </c>
      <c r="C1948">
        <f>RS_wells_scenario_1_bgw!C1948-RS_wells_baseline_bgw!C1948</f>
        <v>6203718.7877999991</v>
      </c>
      <c r="D1948">
        <f>RS_wells_scenario_1_bgw!D1948-RS_wells_baseline_bgw!D1948</f>
        <v>-213.38419999997132</v>
      </c>
      <c r="E1948">
        <f>RS_wells_scenario_1_bgw!E1948-RS_wells_baseline_bgw!E1948</f>
        <v>0</v>
      </c>
      <c r="F1948">
        <f>RS_wells_scenario_1_bgw!F1948-RS_wells_baseline_bgw!F1948</f>
        <v>0</v>
      </c>
      <c r="G1948">
        <f>RS_wells_scenario_1_bgw!G1948-RS_wells_baseline_bgw!G1948</f>
        <v>0</v>
      </c>
      <c r="H1948" s="19">
        <f>RS_wells_scenario_1_bgw!H1948-RS_wells_baseline_bgw!H1948</f>
        <v>35425.195499993861</v>
      </c>
      <c r="I1948">
        <f>RS_wells_scenario_1_bgw!I1948-RS_wells_baseline_bgw!I1948</f>
        <v>-1348326.9596000016</v>
      </c>
      <c r="J1948">
        <f>RS_wells_scenario_1_bgw!J1948-RS_wells_baseline_bgw!J1948</f>
        <v>1429.7469999995083</v>
      </c>
      <c r="K1948">
        <f>RS_wells_scenario_1_bgw!K1948-RS_wells_baseline_bgw!K1948</f>
        <v>-99293.760000001639</v>
      </c>
      <c r="L1948">
        <f>RS_wells_scenario_1_bgw!L1948-RS_wells_baseline_bgw!L1948</f>
        <v>873667.61770000122</v>
      </c>
      <c r="M1948">
        <f>RS_wells_scenario_1_bgw!M1948-RS_wells_baseline_bgw!M1948</f>
        <v>0</v>
      </c>
      <c r="N1948">
        <f>RS_wells_scenario_1_bgw!N1948-RS_wells_baseline_bgw!N1948</f>
        <v>6814890.5989000052</v>
      </c>
      <c r="O1948">
        <v>10.145833333333334</v>
      </c>
      <c r="P1948">
        <f t="shared" si="273"/>
        <v>1993</v>
      </c>
      <c r="Q1948" s="2">
        <f t="shared" si="274"/>
        <v>34333.937499998523</v>
      </c>
      <c r="R1948">
        <f t="shared" si="275"/>
        <v>-155.31421313631182</v>
      </c>
      <c r="S1948">
        <f>I1948*$O1948/ref!$B$3</f>
        <v>-314.04730511803683</v>
      </c>
      <c r="T1948">
        <f>K1948*$O1948/ref!$B$3</f>
        <v>-23.127133608815811</v>
      </c>
      <c r="U1948">
        <f>L1948*$O1948/ref!$B$3</f>
        <v>203.4914150118135</v>
      </c>
      <c r="V1948">
        <f>N1948*$O1948/ref!$B$3</f>
        <v>1587.2989945211123</v>
      </c>
      <c r="W1948">
        <f t="shared" si="276"/>
        <v>12</v>
      </c>
      <c r="X1948" t="str">
        <f t="shared" si="277"/>
        <v>12 1993</v>
      </c>
      <c r="AB1948" s="1"/>
    </row>
    <row r="1949" spans="1:28" x14ac:dyDescent="0.3">
      <c r="A1949">
        <v>650</v>
      </c>
      <c r="B1949">
        <v>1</v>
      </c>
      <c r="C1949">
        <f>RS_wells_scenario_1_bgw!C1949-RS_wells_baseline_bgw!C1949</f>
        <v>6019730.6728999913</v>
      </c>
      <c r="D1949">
        <f>RS_wells_scenario_1_bgw!D1949-RS_wells_baseline_bgw!D1949</f>
        <v>-213.71780000004219</v>
      </c>
      <c r="E1949">
        <f>RS_wells_scenario_1_bgw!E1949-RS_wells_baseline_bgw!E1949</f>
        <v>0</v>
      </c>
      <c r="F1949">
        <f>RS_wells_scenario_1_bgw!F1949-RS_wells_baseline_bgw!F1949</f>
        <v>0</v>
      </c>
      <c r="G1949">
        <f>RS_wells_scenario_1_bgw!G1949-RS_wells_baseline_bgw!G1949</f>
        <v>0</v>
      </c>
      <c r="H1949" s="19">
        <f>RS_wells_scenario_1_bgw!H1949-RS_wells_baseline_bgw!H1949</f>
        <v>49225.967399999499</v>
      </c>
      <c r="I1949">
        <f>RS_wells_scenario_1_bgw!I1949-RS_wells_baseline_bgw!I1949</f>
        <v>-1159473.058600001</v>
      </c>
      <c r="J1949">
        <f>RS_wells_scenario_1_bgw!J1949-RS_wells_baseline_bgw!J1949</f>
        <v>1433.0935000004247</v>
      </c>
      <c r="K1949">
        <f>RS_wells_scenario_1_bgw!K1949-RS_wells_baseline_bgw!K1949</f>
        <v>-199752.62000000104</v>
      </c>
      <c r="L1949">
        <f>RS_wells_scenario_1_bgw!L1949-RS_wells_baseline_bgw!L1949</f>
        <v>716368.02300000004</v>
      </c>
      <c r="M1949">
        <f>RS_wells_scenario_1_bgw!M1949-RS_wells_baseline_bgw!M1949</f>
        <v>0</v>
      </c>
      <c r="N1949">
        <f>RS_wells_scenario_1_bgw!N1949-RS_wells_baseline_bgw!N1949</f>
        <v>6742678.7258000076</v>
      </c>
      <c r="O1949">
        <v>10.145833333333334</v>
      </c>
      <c r="P1949">
        <f t="shared" si="273"/>
        <v>1994</v>
      </c>
      <c r="Q1949" s="2">
        <f t="shared" si="274"/>
        <v>34344.083333331859</v>
      </c>
      <c r="R1949">
        <f t="shared" si="275"/>
        <v>-153.34370580526937</v>
      </c>
      <c r="S1949">
        <f>I1949*$O1949/ref!$B$3</f>
        <v>-270.06015626827008</v>
      </c>
      <c r="T1949">
        <f>K1949*$O1949/ref!$B$3</f>
        <v>-46.525637980180839</v>
      </c>
      <c r="U1949">
        <f>L1949*$O1949/ref!$B$3</f>
        <v>166.85377793130166</v>
      </c>
      <c r="V1949">
        <f>N1949*$O1949/ref!$B$3</f>
        <v>1570.4796733741791</v>
      </c>
      <c r="W1949">
        <f t="shared" si="276"/>
        <v>1</v>
      </c>
      <c r="X1949" t="str">
        <f t="shared" si="277"/>
        <v>1 1994</v>
      </c>
      <c r="AB1949" s="1"/>
    </row>
    <row r="1950" spans="1:28" x14ac:dyDescent="0.3">
      <c r="A1950">
        <v>650</v>
      </c>
      <c r="B1950">
        <v>2</v>
      </c>
      <c r="C1950">
        <f>RS_wells_scenario_1_bgw!C1950-RS_wells_baseline_bgw!C1950</f>
        <v>6039784.522300005</v>
      </c>
      <c r="D1950">
        <f>RS_wells_scenario_1_bgw!D1950-RS_wells_baseline_bgw!D1950</f>
        <v>-214.07099999999627</v>
      </c>
      <c r="E1950">
        <f>RS_wells_scenario_1_bgw!E1950-RS_wells_baseline_bgw!E1950</f>
        <v>0</v>
      </c>
      <c r="F1950">
        <f>RS_wells_scenario_1_bgw!F1950-RS_wells_baseline_bgw!F1950</f>
        <v>0</v>
      </c>
      <c r="G1950">
        <f>RS_wells_scenario_1_bgw!G1950-RS_wells_baseline_bgw!G1950</f>
        <v>0</v>
      </c>
      <c r="H1950" s="19">
        <f>RS_wells_scenario_1_bgw!H1950-RS_wells_baseline_bgw!H1950</f>
        <v>53070.119900003076</v>
      </c>
      <c r="I1950">
        <f>RS_wells_scenario_1_bgw!I1950-RS_wells_baseline_bgw!I1950</f>
        <v>-1078477.7800999954</v>
      </c>
      <c r="J1950">
        <f>RS_wells_scenario_1_bgw!J1950-RS_wells_baseline_bgw!J1950</f>
        <v>1436.4918999997899</v>
      </c>
      <c r="K1950">
        <f>RS_wells_scenario_1_bgw!K1950-RS_wells_baseline_bgw!K1950</f>
        <v>-199752.62000000104</v>
      </c>
      <c r="L1950">
        <f>RS_wells_scenario_1_bgw!L1950-RS_wells_baseline_bgw!L1950</f>
        <v>711579.15090000071</v>
      </c>
      <c r="M1950">
        <f>RS_wells_scenario_1_bgw!M1950-RS_wells_baseline_bgw!M1950</f>
        <v>0</v>
      </c>
      <c r="N1950">
        <f>RS_wells_scenario_1_bgw!N1950-RS_wells_baseline_bgw!N1950</f>
        <v>6674009.1308999956</v>
      </c>
      <c r="O1950">
        <v>10.145833333333334</v>
      </c>
      <c r="P1950">
        <f t="shared" si="273"/>
        <v>1994</v>
      </c>
      <c r="Q1950" s="2">
        <f t="shared" si="274"/>
        <v>34354.229166665194</v>
      </c>
      <c r="R1950">
        <f t="shared" si="275"/>
        <v>-151.68245156930109</v>
      </c>
      <c r="S1950">
        <f>I1950*$O1950/ref!$B$3</f>
        <v>-251.19503697423946</v>
      </c>
      <c r="T1950">
        <f>K1950*$O1950/ref!$B$3</f>
        <v>-46.525637980180839</v>
      </c>
      <c r="U1950">
        <f>L1950*$O1950/ref!$B$3</f>
        <v>165.73837163696643</v>
      </c>
      <c r="V1950">
        <f>N1950*$O1950/ref!$B$3</f>
        <v>1554.4854065026677</v>
      </c>
      <c r="W1950">
        <f t="shared" si="276"/>
        <v>1</v>
      </c>
      <c r="X1950" t="str">
        <f t="shared" si="277"/>
        <v>1 1994</v>
      </c>
      <c r="AB1950" s="1"/>
    </row>
    <row r="1951" spans="1:28" x14ac:dyDescent="0.3">
      <c r="A1951">
        <v>650</v>
      </c>
      <c r="B1951">
        <v>3</v>
      </c>
      <c r="C1951">
        <f>RS_wells_scenario_1_bgw!C1951-RS_wells_baseline_bgw!C1951</f>
        <v>6055025.4412999898</v>
      </c>
      <c r="D1951">
        <f>RS_wells_scenario_1_bgw!D1951-RS_wells_baseline_bgw!D1951</f>
        <v>-214.44579999998678</v>
      </c>
      <c r="E1951">
        <f>RS_wells_scenario_1_bgw!E1951-RS_wells_baseline_bgw!E1951</f>
        <v>0</v>
      </c>
      <c r="F1951">
        <f>RS_wells_scenario_1_bgw!F1951-RS_wells_baseline_bgw!F1951</f>
        <v>0</v>
      </c>
      <c r="G1951">
        <f>RS_wells_scenario_1_bgw!G1951-RS_wells_baseline_bgw!G1951</f>
        <v>0</v>
      </c>
      <c r="H1951" s="19">
        <f>RS_wells_scenario_1_bgw!H1951-RS_wells_baseline_bgw!H1951</f>
        <v>51273.674400001764</v>
      </c>
      <c r="I1951">
        <f>RS_wells_scenario_1_bgw!I1951-RS_wells_baseline_bgw!I1951</f>
        <v>-988127.93930000067</v>
      </c>
      <c r="J1951">
        <f>RS_wells_scenario_1_bgw!J1951-RS_wells_baseline_bgw!J1951</f>
        <v>1439.9594999998808</v>
      </c>
      <c r="K1951">
        <f>RS_wells_scenario_1_bgw!K1951-RS_wells_baseline_bgw!K1951</f>
        <v>-199752.62000000104</v>
      </c>
      <c r="L1951">
        <f>RS_wells_scenario_1_bgw!L1951-RS_wells_baseline_bgw!L1951</f>
        <v>706933.55409999937</v>
      </c>
      <c r="M1951">
        <f>RS_wells_scenario_1_bgw!M1951-RS_wells_baseline_bgw!M1951</f>
        <v>0</v>
      </c>
      <c r="N1951">
        <f>RS_wells_scenario_1_bgw!N1951-RS_wells_baseline_bgw!N1951</f>
        <v>6607659.1200000048</v>
      </c>
      <c r="O1951">
        <v>10.145833333333334</v>
      </c>
      <c r="P1951">
        <f t="shared" si="273"/>
        <v>1994</v>
      </c>
      <c r="Q1951" s="2">
        <f t="shared" si="274"/>
        <v>34364.37499999853</v>
      </c>
      <c r="R1951">
        <f t="shared" si="275"/>
        <v>-150.20356118213064</v>
      </c>
      <c r="S1951">
        <f>I1951*$O1951/ref!$B$3</f>
        <v>-230.15108779035637</v>
      </c>
      <c r="T1951">
        <f>K1951*$O1951/ref!$B$3</f>
        <v>-46.525637980180839</v>
      </c>
      <c r="U1951">
        <f>L1951*$O1951/ref!$B$3</f>
        <v>164.65633649310325</v>
      </c>
      <c r="V1951">
        <f>N1951*$O1951/ref!$B$3</f>
        <v>1539.0314085169894</v>
      </c>
      <c r="W1951">
        <f t="shared" si="276"/>
        <v>1</v>
      </c>
      <c r="X1951" t="str">
        <f t="shared" si="277"/>
        <v>1 1994</v>
      </c>
      <c r="AB1951" s="1"/>
    </row>
    <row r="1952" spans="1:28" x14ac:dyDescent="0.3">
      <c r="A1952">
        <v>651</v>
      </c>
      <c r="B1952">
        <v>1</v>
      </c>
      <c r="C1952">
        <f>RS_wells_scenario_1_bgw!C1952-RS_wells_baseline_bgw!C1952</f>
        <v>6800693.6363999993</v>
      </c>
      <c r="D1952">
        <f>RS_wells_scenario_1_bgw!D1952-RS_wells_baseline_bgw!D1952</f>
        <v>-214.84420000005048</v>
      </c>
      <c r="E1952">
        <f>RS_wells_scenario_1_bgw!E1952-RS_wells_baseline_bgw!E1952</f>
        <v>0</v>
      </c>
      <c r="F1952">
        <f>RS_wells_scenario_1_bgw!F1952-RS_wells_baseline_bgw!F1952</f>
        <v>0</v>
      </c>
      <c r="G1952">
        <f>RS_wells_scenario_1_bgw!G1952-RS_wells_baseline_bgw!G1952</f>
        <v>0</v>
      </c>
      <c r="H1952" s="19">
        <f>RS_wells_scenario_1_bgw!H1952-RS_wells_baseline_bgw!H1952</f>
        <v>82870.261900000274</v>
      </c>
      <c r="I1952">
        <f>RS_wells_scenario_1_bgw!I1952-RS_wells_baseline_bgw!I1952</f>
        <v>-917243.13709999621</v>
      </c>
      <c r="J1952">
        <f>RS_wells_scenario_1_bgw!J1952-RS_wells_baseline_bgw!J1952</f>
        <v>1443.453799999319</v>
      </c>
      <c r="K1952">
        <f>RS_wells_scenario_1_bgw!K1952-RS_wells_baseline_bgw!K1952</f>
        <v>-199752.62000000104</v>
      </c>
      <c r="L1952">
        <f>RS_wells_scenario_1_bgw!L1952-RS_wells_baseline_bgw!L1952</f>
        <v>1476437.6402000003</v>
      </c>
      <c r="M1952">
        <f>RS_wells_scenario_1_bgw!M1952-RS_wells_baseline_bgw!M1952</f>
        <v>0</v>
      </c>
      <c r="N1952">
        <f>RS_wells_scenario_1_bgw!N1952-RS_wells_baseline_bgw!N1952</f>
        <v>6535787.0351999998</v>
      </c>
      <c r="O1952">
        <v>10.145833333333334</v>
      </c>
      <c r="P1952">
        <f t="shared" si="273"/>
        <v>1994</v>
      </c>
      <c r="Q1952" s="2">
        <f t="shared" si="274"/>
        <v>34374.520833331866</v>
      </c>
      <c r="R1952">
        <f t="shared" si="275"/>
        <v>-147.83314486368843</v>
      </c>
      <c r="S1952">
        <f>I1952*$O1952/ref!$B$3</f>
        <v>-213.64086306612438</v>
      </c>
      <c r="T1952">
        <f>K1952*$O1952/ref!$B$3</f>
        <v>-46.525637980180839</v>
      </c>
      <c r="U1952">
        <f>L1952*$O1952/ref!$B$3</f>
        <v>343.88636879084413</v>
      </c>
      <c r="V1952">
        <f>N1952*$O1952/ref!$B$3</f>
        <v>1522.2912295982553</v>
      </c>
      <c r="W1952">
        <f t="shared" si="276"/>
        <v>2</v>
      </c>
      <c r="X1952" t="str">
        <f t="shared" si="277"/>
        <v>2 1994</v>
      </c>
      <c r="AB1952" s="1"/>
    </row>
    <row r="1953" spans="1:28" x14ac:dyDescent="0.3">
      <c r="A1953">
        <v>651</v>
      </c>
      <c r="B1953">
        <v>2</v>
      </c>
      <c r="C1953">
        <f>RS_wells_scenario_1_bgw!C1953-RS_wells_baseline_bgw!C1953</f>
        <v>6773872.7528999895</v>
      </c>
      <c r="D1953">
        <f>RS_wells_scenario_1_bgw!D1953-RS_wells_baseline_bgw!D1953</f>
        <v>-215.26829999999609</v>
      </c>
      <c r="E1953">
        <f>RS_wells_scenario_1_bgw!E1953-RS_wells_baseline_bgw!E1953</f>
        <v>0</v>
      </c>
      <c r="F1953">
        <f>RS_wells_scenario_1_bgw!F1953-RS_wells_baseline_bgw!F1953</f>
        <v>0</v>
      </c>
      <c r="G1953">
        <f>RS_wells_scenario_1_bgw!G1953-RS_wells_baseline_bgw!G1953</f>
        <v>0</v>
      </c>
      <c r="H1953" s="19">
        <f>RS_wells_scenario_1_bgw!H1953-RS_wells_baseline_bgw!H1953</f>
        <v>50883.539299994707</v>
      </c>
      <c r="I1953">
        <f>RS_wells_scenario_1_bgw!I1953-RS_wells_baseline_bgw!I1953</f>
        <v>-838746.36719999462</v>
      </c>
      <c r="J1953">
        <f>RS_wells_scenario_1_bgw!J1953-RS_wells_baseline_bgw!J1953</f>
        <v>1447.0529000004753</v>
      </c>
      <c r="K1953">
        <f>RS_wells_scenario_1_bgw!K1953-RS_wells_baseline_bgw!K1953</f>
        <v>-199752.62000000104</v>
      </c>
      <c r="L1953">
        <f>RS_wells_scenario_1_bgw!L1953-RS_wells_baseline_bgw!L1953</f>
        <v>1458427.7391999997</v>
      </c>
      <c r="M1953">
        <f>RS_wells_scenario_1_bgw!M1953-RS_wells_baseline_bgw!M1953</f>
        <v>0</v>
      </c>
      <c r="N1953">
        <f>RS_wells_scenario_1_bgw!N1953-RS_wells_baseline_bgw!N1953</f>
        <v>6414808.1926000118</v>
      </c>
      <c r="O1953">
        <v>10.145833333333334</v>
      </c>
      <c r="P1953">
        <f t="shared" si="273"/>
        <v>1994</v>
      </c>
      <c r="Q1953" s="2">
        <f t="shared" si="274"/>
        <v>34384.666666665202</v>
      </c>
      <c r="R1953">
        <f t="shared" si="275"/>
        <v>-145.79437922795</v>
      </c>
      <c r="S1953">
        <f>I1953*$O1953/ref!$B$3</f>
        <v>-195.35768711088031</v>
      </c>
      <c r="T1953">
        <f>K1953*$O1953/ref!$B$3</f>
        <v>-46.525637980180839</v>
      </c>
      <c r="U1953">
        <f>L1953*$O1953/ref!$B$3</f>
        <v>339.69156957376794</v>
      </c>
      <c r="V1953">
        <f>N1953*$O1953/ref!$B$3</f>
        <v>1494.113287130876</v>
      </c>
      <c r="W1953">
        <f t="shared" si="276"/>
        <v>2</v>
      </c>
      <c r="X1953" t="str">
        <f t="shared" si="277"/>
        <v>2 1994</v>
      </c>
      <c r="AB1953" s="1"/>
    </row>
    <row r="1954" spans="1:28" x14ac:dyDescent="0.3">
      <c r="A1954">
        <v>651</v>
      </c>
      <c r="B1954">
        <v>3</v>
      </c>
      <c r="C1954">
        <f>RS_wells_scenario_1_bgw!C1954-RS_wells_baseline_bgw!C1954</f>
        <v>6750359.7665999979</v>
      </c>
      <c r="D1954">
        <f>RS_wells_scenario_1_bgw!D1954-RS_wells_baseline_bgw!D1954</f>
        <v>-215.71990000002552</v>
      </c>
      <c r="E1954">
        <f>RS_wells_scenario_1_bgw!E1954-RS_wells_baseline_bgw!E1954</f>
        <v>0</v>
      </c>
      <c r="F1954">
        <f>RS_wells_scenario_1_bgw!F1954-RS_wells_baseline_bgw!F1954</f>
        <v>0</v>
      </c>
      <c r="G1954">
        <f>RS_wells_scenario_1_bgw!G1954-RS_wells_baseline_bgw!G1954</f>
        <v>0</v>
      </c>
      <c r="H1954" s="19">
        <f>RS_wells_scenario_1_bgw!H1954-RS_wells_baseline_bgw!H1954</f>
        <v>28793.976600006223</v>
      </c>
      <c r="I1954">
        <f>RS_wells_scenario_1_bgw!I1954-RS_wells_baseline_bgw!I1954</f>
        <v>-767410.41490000114</v>
      </c>
      <c r="J1954">
        <f>RS_wells_scenario_1_bgw!J1954-RS_wells_baseline_bgw!J1954</f>
        <v>1450.7649999996647</v>
      </c>
      <c r="K1954">
        <f>RS_wells_scenario_1_bgw!K1954-RS_wells_baseline_bgw!K1954</f>
        <v>-199752.62000000104</v>
      </c>
      <c r="L1954">
        <f>RS_wells_scenario_1_bgw!L1954-RS_wells_baseline_bgw!L1954</f>
        <v>1441234.7138999999</v>
      </c>
      <c r="M1954">
        <f>RS_wells_scenario_1_bgw!M1954-RS_wells_baseline_bgw!M1954</f>
        <v>0</v>
      </c>
      <c r="N1954">
        <f>RS_wells_scenario_1_bgw!N1954-RS_wells_baseline_bgw!N1954</f>
        <v>6314664.2613999993</v>
      </c>
      <c r="O1954">
        <v>10.145833333333334</v>
      </c>
      <c r="P1954">
        <f t="shared" si="273"/>
        <v>1994</v>
      </c>
      <c r="Q1954" s="2">
        <f t="shared" si="274"/>
        <v>34394.812499998538</v>
      </c>
      <c r="R1954">
        <f t="shared" si="275"/>
        <v>-144.00619209163787</v>
      </c>
      <c r="S1954">
        <f>I1954*$O1954/ref!$B$3</f>
        <v>-178.74238218180889</v>
      </c>
      <c r="T1954">
        <f>K1954*$O1954/ref!$B$3</f>
        <v>-46.525637980180839</v>
      </c>
      <c r="U1954">
        <f>L1954*$O1954/ref!$B$3</f>
        <v>335.68703400926881</v>
      </c>
      <c r="V1954">
        <f>N1954*$O1954/ref!$B$3</f>
        <v>1470.788134805345</v>
      </c>
      <c r="W1954">
        <f t="shared" si="276"/>
        <v>2</v>
      </c>
      <c r="X1954" t="str">
        <f t="shared" si="277"/>
        <v>2 1994</v>
      </c>
      <c r="AB1954" s="1"/>
    </row>
    <row r="1955" spans="1:28" x14ac:dyDescent="0.3">
      <c r="A1955">
        <v>652</v>
      </c>
      <c r="B1955">
        <v>1</v>
      </c>
      <c r="C1955">
        <f>RS_wells_scenario_1_bgw!C1955-RS_wells_baseline_bgw!C1955</f>
        <v>9505510.4921999872</v>
      </c>
      <c r="D1955">
        <f>RS_wells_scenario_1_bgw!D1955-RS_wells_baseline_bgw!D1955</f>
        <v>-223.28690000000643</v>
      </c>
      <c r="E1955">
        <f>RS_wells_scenario_1_bgw!E1955-RS_wells_baseline_bgw!E1955</f>
        <v>0</v>
      </c>
      <c r="F1955">
        <f>RS_wells_scenario_1_bgw!F1955-RS_wells_baseline_bgw!F1955</f>
        <v>0</v>
      </c>
      <c r="G1955">
        <f>RS_wells_scenario_1_bgw!G1955-RS_wells_baseline_bgw!G1955</f>
        <v>0</v>
      </c>
      <c r="H1955" s="19">
        <f>RS_wells_scenario_1_bgw!H1955-RS_wells_baseline_bgw!H1955</f>
        <v>371186.03490000218</v>
      </c>
      <c r="I1955">
        <f>RS_wells_scenario_1_bgw!I1955-RS_wells_baseline_bgw!I1955</f>
        <v>-644060.88300000131</v>
      </c>
      <c r="J1955">
        <f>RS_wells_scenario_1_bgw!J1955-RS_wells_baseline_bgw!J1955</f>
        <v>1447.2396999998018</v>
      </c>
      <c r="K1955">
        <f>RS_wells_scenario_1_bgw!K1955-RS_wells_baseline_bgw!K1955</f>
        <v>-199752.62000000104</v>
      </c>
      <c r="L1955">
        <f>RS_wells_scenario_1_bgw!L1955-RS_wells_baseline_bgw!L1955</f>
        <v>4555154.202000007</v>
      </c>
      <c r="M1955">
        <f>RS_wells_scenario_1_bgw!M1955-RS_wells_baseline_bgw!M1955</f>
        <v>0</v>
      </c>
      <c r="N1955">
        <f>RS_wells_scenario_1_bgw!N1955-RS_wells_baseline_bgw!N1955</f>
        <v>5951170.802699998</v>
      </c>
      <c r="O1955">
        <v>10.145833333333334</v>
      </c>
      <c r="P1955">
        <f t="shared" si="273"/>
        <v>1994</v>
      </c>
      <c r="Q1955" s="2">
        <f t="shared" si="274"/>
        <v>34404.958333331873</v>
      </c>
      <c r="R1955">
        <f t="shared" si="275"/>
        <v>-127.83470258419234</v>
      </c>
      <c r="S1955">
        <f>I1955*$O1955/ref!$B$3</f>
        <v>-150.01226757202741</v>
      </c>
      <c r="T1955">
        <f>K1955*$O1955/ref!$B$3</f>
        <v>-46.525637980180839</v>
      </c>
      <c r="U1955">
        <f>L1955*$O1955/ref!$B$3</f>
        <v>1060.9695900166453</v>
      </c>
      <c r="V1955">
        <f>N1955*$O1955/ref!$B$3</f>
        <v>1386.1245891274962</v>
      </c>
      <c r="W1955">
        <f t="shared" si="276"/>
        <v>3</v>
      </c>
      <c r="X1955" t="str">
        <f t="shared" si="277"/>
        <v>3 1994</v>
      </c>
      <c r="AB1955" s="1"/>
    </row>
    <row r="1956" spans="1:28" x14ac:dyDescent="0.3">
      <c r="A1956">
        <v>652</v>
      </c>
      <c r="B1956">
        <v>2</v>
      </c>
      <c r="C1956">
        <f>RS_wells_scenario_1_bgw!C1956-RS_wells_baseline_bgw!C1956</f>
        <v>8833513.6710000038</v>
      </c>
      <c r="D1956">
        <f>RS_wells_scenario_1_bgw!D1956-RS_wells_baseline_bgw!D1956</f>
        <v>-232.61269999999786</v>
      </c>
      <c r="E1956">
        <f>RS_wells_scenario_1_bgw!E1956-RS_wells_baseline_bgw!E1956</f>
        <v>0</v>
      </c>
      <c r="F1956">
        <f>RS_wells_scenario_1_bgw!F1956-RS_wells_baseline_bgw!F1956</f>
        <v>0</v>
      </c>
      <c r="G1956">
        <f>RS_wells_scenario_1_bgw!G1956-RS_wells_baseline_bgw!G1956</f>
        <v>0</v>
      </c>
      <c r="H1956" s="19">
        <f>RS_wells_scenario_1_bgw!H1956-RS_wells_baseline_bgw!H1956</f>
        <v>251376.25490000099</v>
      </c>
      <c r="I1956">
        <f>RS_wells_scenario_1_bgw!I1956-RS_wells_baseline_bgw!I1956</f>
        <v>-547178.1865000017</v>
      </c>
      <c r="J1956">
        <f>RS_wells_scenario_1_bgw!J1956-RS_wells_baseline_bgw!J1956</f>
        <v>1442.155199999921</v>
      </c>
      <c r="K1956">
        <f>RS_wells_scenario_1_bgw!K1956-RS_wells_baseline_bgw!K1956</f>
        <v>-199752.62000000104</v>
      </c>
      <c r="L1956">
        <f>RS_wells_scenario_1_bgw!L1956-RS_wells_baseline_bgw!L1956</f>
        <v>4429884.1815000027</v>
      </c>
      <c r="M1956">
        <f>RS_wells_scenario_1_bgw!M1956-RS_wells_baseline_bgw!M1956</f>
        <v>0</v>
      </c>
      <c r="N1956">
        <f>RS_wells_scenario_1_bgw!N1956-RS_wells_baseline_bgw!N1956</f>
        <v>5607834.0164000094</v>
      </c>
      <c r="O1956">
        <v>10.145833333333334</v>
      </c>
      <c r="P1956">
        <f t="shared" si="273"/>
        <v>1994</v>
      </c>
      <c r="Q1956" s="2">
        <f t="shared" si="274"/>
        <v>34415.104166665209</v>
      </c>
      <c r="R1956">
        <f t="shared" si="275"/>
        <v>-122.71380896907236</v>
      </c>
      <c r="S1956">
        <f>I1956*$O1956/ref!$B$3</f>
        <v>-127.44670991424704</v>
      </c>
      <c r="T1956">
        <f>K1956*$O1956/ref!$B$3</f>
        <v>-46.525637980180839</v>
      </c>
      <c r="U1956">
        <f>L1956*$O1956/ref!$B$3</f>
        <v>1031.7921623385855</v>
      </c>
      <c r="V1956">
        <f>N1956*$O1956/ref!$B$3</f>
        <v>1306.1558606839249</v>
      </c>
      <c r="W1956">
        <f t="shared" si="276"/>
        <v>3</v>
      </c>
      <c r="X1956" t="str">
        <f t="shared" si="277"/>
        <v>3 1994</v>
      </c>
      <c r="AB1956" s="1"/>
    </row>
    <row r="1957" spans="1:28" x14ac:dyDescent="0.3">
      <c r="A1957">
        <v>652</v>
      </c>
      <c r="B1957">
        <v>3</v>
      </c>
      <c r="C1957">
        <f>RS_wells_scenario_1_bgw!C1957-RS_wells_baseline_bgw!C1957</f>
        <v>8335428.5949999988</v>
      </c>
      <c r="D1957">
        <f>RS_wells_scenario_1_bgw!D1957-RS_wells_baseline_bgw!D1957</f>
        <v>-241.82990000001155</v>
      </c>
      <c r="E1957">
        <f>RS_wells_scenario_1_bgw!E1957-RS_wells_baseline_bgw!E1957</f>
        <v>0</v>
      </c>
      <c r="F1957">
        <f>RS_wells_scenario_1_bgw!F1957-RS_wells_baseline_bgw!F1957</f>
        <v>0</v>
      </c>
      <c r="G1957">
        <f>RS_wells_scenario_1_bgw!G1957-RS_wells_baseline_bgw!G1957</f>
        <v>0</v>
      </c>
      <c r="H1957" s="19">
        <f>RS_wells_scenario_1_bgw!H1957-RS_wells_baseline_bgw!H1957</f>
        <v>54436.7928000018</v>
      </c>
      <c r="I1957">
        <f>RS_wells_scenario_1_bgw!I1957-RS_wells_baseline_bgw!I1957</f>
        <v>-420309.05590000004</v>
      </c>
      <c r="J1957">
        <f>RS_wells_scenario_1_bgw!J1957-RS_wells_baseline_bgw!J1957</f>
        <v>1437.3700000001118</v>
      </c>
      <c r="K1957">
        <f>RS_wells_scenario_1_bgw!K1957-RS_wells_baseline_bgw!K1957</f>
        <v>-199752.62000000104</v>
      </c>
      <c r="L1957">
        <f>RS_wells_scenario_1_bgw!L1957-RS_wells_baseline_bgw!L1957</f>
        <v>4314519.1053000093</v>
      </c>
      <c r="M1957">
        <f>RS_wells_scenario_1_bgw!M1957-RS_wells_baseline_bgw!M1957</f>
        <v>0</v>
      </c>
      <c r="N1957">
        <f>RS_wells_scenario_1_bgw!N1957-RS_wells_baseline_bgw!N1957</f>
        <v>5251694.0951000005</v>
      </c>
      <c r="O1957">
        <v>10.145833333333334</v>
      </c>
      <c r="P1957">
        <f t="shared" si="273"/>
        <v>1994</v>
      </c>
      <c r="Q1957" s="2">
        <f t="shared" si="274"/>
        <v>34425.249999998545</v>
      </c>
      <c r="R1957">
        <f t="shared" si="275"/>
        <v>-119.0666048636884</v>
      </c>
      <c r="S1957">
        <f>I1957*$O1957/ref!$B$3</f>
        <v>-97.896823453904588</v>
      </c>
      <c r="T1957">
        <f>K1957*$O1957/ref!$B$3</f>
        <v>-46.525637980180839</v>
      </c>
      <c r="U1957">
        <f>L1957*$O1957/ref!$B$3</f>
        <v>1004.9217574806324</v>
      </c>
      <c r="V1957">
        <f>N1957*$O1957/ref!$B$3</f>
        <v>1223.2050736119243</v>
      </c>
      <c r="W1957">
        <f t="shared" si="276"/>
        <v>3</v>
      </c>
      <c r="X1957" t="str">
        <f t="shared" si="277"/>
        <v>3 1994</v>
      </c>
      <c r="AB1957" s="1"/>
    </row>
    <row r="1958" spans="1:28" x14ac:dyDescent="0.3">
      <c r="A1958">
        <v>653</v>
      </c>
      <c r="B1958">
        <v>1</v>
      </c>
      <c r="C1958">
        <f>RS_wells_scenario_1_bgw!C1958-RS_wells_baseline_bgw!C1958</f>
        <v>1350788.9442999959</v>
      </c>
      <c r="D1958">
        <f>RS_wells_scenario_1_bgw!D1958-RS_wells_baseline_bgw!D1958</f>
        <v>-248.88889999996172</v>
      </c>
      <c r="E1958">
        <f>RS_wells_scenario_1_bgw!E1958-RS_wells_baseline_bgw!E1958</f>
        <v>-794049.16000000015</v>
      </c>
      <c r="F1958">
        <f>RS_wells_scenario_1_bgw!F1958-RS_wells_baseline_bgw!F1958</f>
        <v>0</v>
      </c>
      <c r="G1958">
        <f>RS_wells_scenario_1_bgw!G1958-RS_wells_baseline_bgw!G1958</f>
        <v>0</v>
      </c>
      <c r="H1958" s="19">
        <f>RS_wells_scenario_1_bgw!H1958-RS_wells_baseline_bgw!H1958</f>
        <v>-393269.03909999877</v>
      </c>
      <c r="I1958">
        <f>RS_wells_scenario_1_bgw!I1958-RS_wells_baseline_bgw!I1958</f>
        <v>-299262.78270000219</v>
      </c>
      <c r="J1958">
        <f>RS_wells_scenario_1_bgw!J1958-RS_wells_baseline_bgw!J1958</f>
        <v>1435.0973000004888</v>
      </c>
      <c r="K1958">
        <f>RS_wells_scenario_1_bgw!K1958-RS_wells_baseline_bgw!K1958</f>
        <v>-7342556.0500000045</v>
      </c>
      <c r="L1958">
        <f>RS_wells_scenario_1_bgw!L1958-RS_wells_baseline_bgw!L1958</f>
        <v>2387971.1997999996</v>
      </c>
      <c r="M1958">
        <f>RS_wells_scenario_1_bgw!M1958-RS_wells_baseline_bgw!M1958</f>
        <v>0</v>
      </c>
      <c r="N1958">
        <f>RS_wells_scenario_1_bgw!N1958-RS_wells_baseline_bgw!N1958</f>
        <v>5666119.8031999916</v>
      </c>
      <c r="O1958">
        <v>10.145833333333334</v>
      </c>
      <c r="P1958">
        <f t="shared" si="273"/>
        <v>1994</v>
      </c>
      <c r="Q1958" s="2">
        <f t="shared" si="274"/>
        <v>34435.395833331881</v>
      </c>
      <c r="R1958">
        <f t="shared" si="275"/>
        <v>-138.81761379839611</v>
      </c>
      <c r="S1958">
        <f>I1958*$O1958/ref!$B$3</f>
        <v>-69.703175301739492</v>
      </c>
      <c r="T1958">
        <f>K1958*$O1958/ref!$B$3</f>
        <v>-1710.2008706142879</v>
      </c>
      <c r="U1958">
        <f>L1958*$O1958/ref!$B$3</f>
        <v>556.19737828215864</v>
      </c>
      <c r="V1958">
        <f>N1958*$O1958/ref!$B$3</f>
        <v>1319.7315695584616</v>
      </c>
      <c r="W1958">
        <f t="shared" si="276"/>
        <v>4</v>
      </c>
      <c r="X1958" t="str">
        <f t="shared" si="277"/>
        <v>4 1994</v>
      </c>
      <c r="AB1958" s="1"/>
    </row>
    <row r="1959" spans="1:28" x14ac:dyDescent="0.3">
      <c r="A1959">
        <v>653</v>
      </c>
      <c r="B1959">
        <v>2</v>
      </c>
      <c r="C1959">
        <f>RS_wells_scenario_1_bgw!C1959-RS_wells_baseline_bgw!C1959</f>
        <v>1628452.9356999993</v>
      </c>
      <c r="D1959">
        <f>RS_wells_scenario_1_bgw!D1959-RS_wells_baseline_bgw!D1959</f>
        <v>-255.87300000002142</v>
      </c>
      <c r="E1959">
        <f>RS_wells_scenario_1_bgw!E1959-RS_wells_baseline_bgw!E1959</f>
        <v>-794049.16000000015</v>
      </c>
      <c r="F1959">
        <f>RS_wells_scenario_1_bgw!F1959-RS_wells_baseline_bgw!F1959</f>
        <v>0</v>
      </c>
      <c r="G1959">
        <f>RS_wells_scenario_1_bgw!G1959-RS_wells_baseline_bgw!G1959</f>
        <v>0</v>
      </c>
      <c r="H1959" s="19">
        <f>RS_wells_scenario_1_bgw!H1959-RS_wells_baseline_bgw!H1959</f>
        <v>-513958.45740000159</v>
      </c>
      <c r="I1959">
        <f>RS_wells_scenario_1_bgw!I1959-RS_wells_baseline_bgw!I1959</f>
        <v>-214807.4598999992</v>
      </c>
      <c r="J1959">
        <f>RS_wells_scenario_1_bgw!J1959-RS_wells_baseline_bgw!J1959</f>
        <v>1433.0548999998719</v>
      </c>
      <c r="K1959">
        <f>RS_wells_scenario_1_bgw!K1959-RS_wells_baseline_bgw!K1959</f>
        <v>-7342556.0500000045</v>
      </c>
      <c r="L1959">
        <f>RS_wells_scenario_1_bgw!L1959-RS_wells_baseline_bgw!L1959</f>
        <v>2368681.9754000008</v>
      </c>
      <c r="M1959">
        <f>RS_wells_scenario_1_bgw!M1959-RS_wells_baseline_bgw!M1959</f>
        <v>0</v>
      </c>
      <c r="N1959">
        <f>RS_wells_scenario_1_bgw!N1959-RS_wells_baseline_bgw!N1959</f>
        <v>5685448.5399000049</v>
      </c>
      <c r="O1959">
        <v>10.145833333333334</v>
      </c>
      <c r="P1959">
        <f t="shared" si="273"/>
        <v>1994</v>
      </c>
      <c r="Q1959" s="2">
        <f t="shared" si="274"/>
        <v>34445.541666665216</v>
      </c>
      <c r="R1959">
        <f t="shared" si="275"/>
        <v>-142.02536076288675</v>
      </c>
      <c r="S1959">
        <f>I1959*$O1959/ref!$B$3</f>
        <v>-50.032155346695951</v>
      </c>
      <c r="T1959">
        <f>K1959*$O1959/ref!$B$3</f>
        <v>-1710.2008706142879</v>
      </c>
      <c r="U1959">
        <f>L1959*$O1959/ref!$B$3</f>
        <v>551.70460381265332</v>
      </c>
      <c r="V1959">
        <f>N1959*$O1959/ref!$B$3</f>
        <v>1324.2335470860608</v>
      </c>
      <c r="W1959">
        <f t="shared" si="276"/>
        <v>4</v>
      </c>
      <c r="X1959" t="str">
        <f t="shared" si="277"/>
        <v>4 1994</v>
      </c>
      <c r="AB1959" s="1"/>
    </row>
    <row r="1960" spans="1:28" x14ac:dyDescent="0.3">
      <c r="A1960">
        <v>653</v>
      </c>
      <c r="B1960">
        <v>3</v>
      </c>
      <c r="C1960">
        <f>RS_wells_scenario_1_bgw!C1960-RS_wells_baseline_bgw!C1960</f>
        <v>1739662.8877000064</v>
      </c>
      <c r="D1960">
        <f>RS_wells_scenario_1_bgw!D1960-RS_wells_baseline_bgw!D1960</f>
        <v>-262.7846000000136</v>
      </c>
      <c r="E1960">
        <f>RS_wells_scenario_1_bgw!E1960-RS_wells_baseline_bgw!E1960</f>
        <v>-794049.16000000015</v>
      </c>
      <c r="F1960">
        <f>RS_wells_scenario_1_bgw!F1960-RS_wells_baseline_bgw!F1960</f>
        <v>0</v>
      </c>
      <c r="G1960">
        <f>RS_wells_scenario_1_bgw!G1960-RS_wells_baseline_bgw!G1960</f>
        <v>0</v>
      </c>
      <c r="H1960" s="19">
        <f>RS_wells_scenario_1_bgw!H1960-RS_wells_baseline_bgw!H1960</f>
        <v>-630273.66389999539</v>
      </c>
      <c r="I1960">
        <f>RS_wells_scenario_1_bgw!I1960-RS_wells_baseline_bgw!I1960</f>
        <v>-193523.42910000309</v>
      </c>
      <c r="J1960">
        <f>RS_wells_scenario_1_bgw!J1960-RS_wells_baseline_bgw!J1960</f>
        <v>1431.2080000005662</v>
      </c>
      <c r="K1960">
        <f>RS_wells_scenario_1_bgw!K1960-RS_wells_baseline_bgw!K1960</f>
        <v>-7342556.0500000045</v>
      </c>
      <c r="L1960">
        <f>RS_wells_scenario_1_bgw!L1960-RS_wells_baseline_bgw!L1960</f>
        <v>2342958.8256999999</v>
      </c>
      <c r="M1960">
        <f>RS_wells_scenario_1_bgw!M1960-RS_wells_baseline_bgw!M1960</f>
        <v>0</v>
      </c>
      <c r="N1960">
        <f>RS_wells_scenario_1_bgw!N1960-RS_wells_baseline_bgw!N1960</f>
        <v>5726640.0056000054</v>
      </c>
      <c r="O1960">
        <v>10.145833333333334</v>
      </c>
      <c r="P1960">
        <f t="shared" si="273"/>
        <v>1994</v>
      </c>
      <c r="Q1960" s="2">
        <f t="shared" si="274"/>
        <v>34455.687499998552</v>
      </c>
      <c r="R1960">
        <f t="shared" si="275"/>
        <v>-145.63376104238262</v>
      </c>
      <c r="S1960">
        <f>I1960*$O1960/ref!$B$3</f>
        <v>-45.074757983098749</v>
      </c>
      <c r="T1960">
        <f>K1960*$O1960/ref!$B$3</f>
        <v>-1710.2008706142879</v>
      </c>
      <c r="U1960">
        <f>L1960*$O1960/ref!$B$3</f>
        <v>545.71326337039909</v>
      </c>
      <c r="V1960">
        <f>N1960*$O1960/ref!$B$3</f>
        <v>1333.8277102115869</v>
      </c>
      <c r="W1960">
        <f t="shared" si="276"/>
        <v>4</v>
      </c>
      <c r="X1960" t="str">
        <f t="shared" si="277"/>
        <v>4 1994</v>
      </c>
      <c r="AB1960" s="1"/>
    </row>
    <row r="1961" spans="1:28" x14ac:dyDescent="0.3">
      <c r="A1961">
        <v>654</v>
      </c>
      <c r="B1961">
        <v>1</v>
      </c>
      <c r="C1961">
        <f>RS_wells_scenario_1_bgw!C1961-RS_wells_baseline_bgw!C1961</f>
        <v>2047806.4045999944</v>
      </c>
      <c r="D1961">
        <f>RS_wells_scenario_1_bgw!D1961-RS_wells_baseline_bgw!D1961</f>
        <v>-270.75089999998454</v>
      </c>
      <c r="E1961">
        <f>RS_wells_scenario_1_bgw!E1961-RS_wells_baseline_bgw!E1961</f>
        <v>-1245297.5700000003</v>
      </c>
      <c r="F1961">
        <f>RS_wells_scenario_1_bgw!F1961-RS_wells_baseline_bgw!F1961</f>
        <v>0</v>
      </c>
      <c r="G1961">
        <f>RS_wells_scenario_1_bgw!G1961-RS_wells_baseline_bgw!G1961</f>
        <v>0</v>
      </c>
      <c r="H1961" s="19">
        <f>RS_wells_scenario_1_bgw!H1961-RS_wells_baseline_bgw!H1961</f>
        <v>235306.63350000232</v>
      </c>
      <c r="I1961">
        <f>RS_wells_scenario_1_bgw!I1961-RS_wells_baseline_bgw!I1961</f>
        <v>-17246.905799999833</v>
      </c>
      <c r="J1961">
        <f>RS_wells_scenario_1_bgw!J1961-RS_wells_baseline_bgw!J1961</f>
        <v>1428.0614999998361</v>
      </c>
      <c r="K1961">
        <f>RS_wells_scenario_1_bgw!K1961-RS_wells_baseline_bgw!K1961</f>
        <v>-11401727.469999999</v>
      </c>
      <c r="L1961">
        <f>RS_wells_scenario_1_bgw!L1961-RS_wells_baseline_bgw!L1961</f>
        <v>5994992.5623999834</v>
      </c>
      <c r="M1961">
        <f>RS_wells_scenario_1_bgw!M1961-RS_wells_baseline_bgw!M1961</f>
        <v>0</v>
      </c>
      <c r="N1961">
        <f>RS_wells_scenario_1_bgw!N1961-RS_wells_baseline_bgw!N1961</f>
        <v>5145488.3717999905</v>
      </c>
      <c r="O1961">
        <v>10.145833333333334</v>
      </c>
      <c r="P1961">
        <f t="shared" si="273"/>
        <v>1994</v>
      </c>
      <c r="Q1961" s="2">
        <f t="shared" si="274"/>
        <v>34465.833333331888</v>
      </c>
      <c r="R1961">
        <f t="shared" si="275"/>
        <v>-112.48984509278324</v>
      </c>
      <c r="S1961">
        <f>I1961*$O1961/ref!$B$3</f>
        <v>-4.0170852103420183</v>
      </c>
      <c r="T1961">
        <f>K1961*$O1961/ref!$B$3</f>
        <v>-2655.6479940933959</v>
      </c>
      <c r="U1961">
        <f>L1961*$O1961/ref!$B$3</f>
        <v>1396.3313905574648</v>
      </c>
      <c r="V1961">
        <f>N1961*$O1961/ref!$B$3</f>
        <v>1198.4680311957625</v>
      </c>
      <c r="W1961">
        <f t="shared" si="276"/>
        <v>5</v>
      </c>
      <c r="X1961" t="str">
        <f t="shared" si="277"/>
        <v>5 1994</v>
      </c>
      <c r="AB1961" s="1"/>
    </row>
    <row r="1962" spans="1:28" x14ac:dyDescent="0.3">
      <c r="A1962">
        <v>654</v>
      </c>
      <c r="B1962">
        <v>2</v>
      </c>
      <c r="C1962">
        <f>RS_wells_scenario_1_bgw!C1962-RS_wells_baseline_bgw!C1962</f>
        <v>273522.06549999118</v>
      </c>
      <c r="D1962">
        <f>RS_wells_scenario_1_bgw!D1962-RS_wells_baseline_bgw!D1962</f>
        <v>-274.937099999981</v>
      </c>
      <c r="E1962">
        <f>RS_wells_scenario_1_bgw!E1962-RS_wells_baseline_bgw!E1962</f>
        <v>-1245297.5700000003</v>
      </c>
      <c r="F1962">
        <f>RS_wells_scenario_1_bgw!F1962-RS_wells_baseline_bgw!F1962</f>
        <v>0</v>
      </c>
      <c r="G1962">
        <f>RS_wells_scenario_1_bgw!G1962-RS_wells_baseline_bgw!G1962</f>
        <v>0</v>
      </c>
      <c r="H1962" s="19">
        <f>RS_wells_scenario_1_bgw!H1962-RS_wells_baseline_bgw!H1962</f>
        <v>342982.88579999655</v>
      </c>
      <c r="I1962">
        <f>RS_wells_scenario_1_bgw!I1962-RS_wells_baseline_bgw!I1962</f>
        <v>42031.089999999851</v>
      </c>
      <c r="J1962">
        <f>RS_wells_scenario_1_bgw!J1962-RS_wells_baseline_bgw!J1962</f>
        <v>1428.8545000003651</v>
      </c>
      <c r="K1962">
        <f>RS_wells_scenario_1_bgw!K1962-RS_wells_baseline_bgw!K1962</f>
        <v>-11401727.469999999</v>
      </c>
      <c r="L1962">
        <f>RS_wells_scenario_1_bgw!L1962-RS_wells_baseline_bgw!L1962</f>
        <v>5800588.8032999933</v>
      </c>
      <c r="M1962">
        <f>RS_wells_scenario_1_bgw!M1962-RS_wells_baseline_bgw!M1962</f>
        <v>0</v>
      </c>
      <c r="N1962">
        <f>RS_wells_scenario_1_bgw!N1962-RS_wells_baseline_bgw!N1962</f>
        <v>4765364.6587999985</v>
      </c>
      <c r="O1962">
        <v>10.145833333333334</v>
      </c>
      <c r="P1962">
        <f t="shared" si="273"/>
        <v>1994</v>
      </c>
      <c r="Q1962" s="2">
        <f t="shared" si="274"/>
        <v>34475.979166665224</v>
      </c>
      <c r="R1962">
        <f t="shared" si="275"/>
        <v>-101.31458815578469</v>
      </c>
      <c r="S1962">
        <f>I1962*$O1962/ref!$B$3</f>
        <v>9.7897252974823648</v>
      </c>
      <c r="T1962">
        <f>K1962*$O1962/ref!$B$3</f>
        <v>-2655.6479940933959</v>
      </c>
      <c r="U1962">
        <f>L1962*$O1962/ref!$B$3</f>
        <v>1351.0515893820291</v>
      </c>
      <c r="V1962">
        <f>N1962*$O1962/ref!$B$3</f>
        <v>1109.931028483509</v>
      </c>
      <c r="W1962">
        <f t="shared" si="276"/>
        <v>5</v>
      </c>
      <c r="X1962" t="str">
        <f t="shared" si="277"/>
        <v>5 1994</v>
      </c>
      <c r="AB1962" s="1"/>
    </row>
    <row r="1963" spans="1:28" x14ac:dyDescent="0.3">
      <c r="A1963">
        <v>654</v>
      </c>
      <c r="B1963">
        <v>3</v>
      </c>
      <c r="C1963">
        <f>RS_wells_scenario_1_bgw!C1963-RS_wells_baseline_bgw!C1963</f>
        <v>-245563.95080000162</v>
      </c>
      <c r="D1963">
        <f>RS_wells_scenario_1_bgw!D1963-RS_wells_baseline_bgw!D1963</f>
        <v>-275.79790000000503</v>
      </c>
      <c r="E1963">
        <f>RS_wells_scenario_1_bgw!E1963-RS_wells_baseline_bgw!E1963</f>
        <v>-1245297.5700000003</v>
      </c>
      <c r="F1963">
        <f>RS_wells_scenario_1_bgw!F1963-RS_wells_baseline_bgw!F1963</f>
        <v>0</v>
      </c>
      <c r="G1963">
        <f>RS_wells_scenario_1_bgw!G1963-RS_wells_baseline_bgw!G1963</f>
        <v>0</v>
      </c>
      <c r="H1963" s="19">
        <f>RS_wells_scenario_1_bgw!H1963-RS_wells_baseline_bgw!H1963</f>
        <v>936639.182099998</v>
      </c>
      <c r="I1963">
        <f>RS_wells_scenario_1_bgw!I1963-RS_wells_baseline_bgw!I1963</f>
        <v>47280.846799999941</v>
      </c>
      <c r="J1963">
        <f>RS_wells_scenario_1_bgw!J1963-RS_wells_baseline_bgw!J1963</f>
        <v>1433.1089000003412</v>
      </c>
      <c r="K1963">
        <f>RS_wells_scenario_1_bgw!K1963-RS_wells_baseline_bgw!K1963</f>
        <v>-11401727.469999999</v>
      </c>
      <c r="L1963">
        <f>RS_wells_scenario_1_bgw!L1963-RS_wells_baseline_bgw!L1963</f>
        <v>5644734.1631000042</v>
      </c>
      <c r="M1963">
        <f>RS_wells_scenario_1_bgw!M1963-RS_wells_baseline_bgw!M1963</f>
        <v>0</v>
      </c>
      <c r="N1963">
        <f>RS_wells_scenario_1_bgw!N1963-RS_wells_baseline_bgw!N1963</f>
        <v>4583872.9570000023</v>
      </c>
      <c r="O1963">
        <v>10.145833333333334</v>
      </c>
      <c r="P1963">
        <f t="shared" si="273"/>
        <v>1994</v>
      </c>
      <c r="Q1963" s="2">
        <f t="shared" si="274"/>
        <v>34486.124999998559</v>
      </c>
      <c r="R1963">
        <f t="shared" si="275"/>
        <v>-83.556329321878678</v>
      </c>
      <c r="S1963">
        <f>I1963*$O1963/ref!$B$3</f>
        <v>11.012479143518506</v>
      </c>
      <c r="T1963">
        <f>K1963*$O1963/ref!$B$3</f>
        <v>-2655.6479940933959</v>
      </c>
      <c r="U1963">
        <f>L1963*$O1963/ref!$B$3</f>
        <v>1314.7505057342851</v>
      </c>
      <c r="V1963">
        <f>N1963*$O1963/ref!$B$3</f>
        <v>1067.6586557138628</v>
      </c>
      <c r="W1963">
        <f t="shared" si="276"/>
        <v>5</v>
      </c>
      <c r="X1963" t="str">
        <f t="shared" si="277"/>
        <v>5 1994</v>
      </c>
      <c r="AB1963" s="1"/>
    </row>
    <row r="1964" spans="1:28" x14ac:dyDescent="0.3">
      <c r="A1964">
        <v>655</v>
      </c>
      <c r="B1964">
        <v>1</v>
      </c>
      <c r="C1964">
        <f>RS_wells_scenario_1_bgw!C1964-RS_wells_baseline_bgw!C1964</f>
        <v>-13701598.669099987</v>
      </c>
      <c r="D1964">
        <f>RS_wells_scenario_1_bgw!D1964-RS_wells_baseline_bgw!D1964</f>
        <v>-276.67820000002393</v>
      </c>
      <c r="E1964">
        <f>RS_wells_scenario_1_bgw!E1964-RS_wells_baseline_bgw!E1964</f>
        <v>-2965593.8700000048</v>
      </c>
      <c r="F1964">
        <f>RS_wells_scenario_1_bgw!F1964-RS_wells_baseline_bgw!F1964</f>
        <v>0</v>
      </c>
      <c r="G1964">
        <f>RS_wells_scenario_1_bgw!G1964-RS_wells_baseline_bgw!G1964</f>
        <v>0</v>
      </c>
      <c r="H1964" s="19">
        <f>RS_wells_scenario_1_bgw!H1964-RS_wells_baseline_bgw!H1964</f>
        <v>1248086.4329999983</v>
      </c>
      <c r="I1964">
        <f>RS_wells_scenario_1_bgw!I1964-RS_wells_baseline_bgw!I1964</f>
        <v>89256.139399999753</v>
      </c>
      <c r="J1964">
        <f>RS_wells_scenario_1_bgw!J1964-RS_wells_baseline_bgw!J1964</f>
        <v>1437.3487999998033</v>
      </c>
      <c r="K1964">
        <f>RS_wells_scenario_1_bgw!K1964-RS_wells_baseline_bgw!K1964</f>
        <v>-26876514.390000015</v>
      </c>
      <c r="L1964">
        <f>RS_wells_scenario_1_bgw!L1964-RS_wells_baseline_bgw!L1964</f>
        <v>6819762.1996000111</v>
      </c>
      <c r="M1964">
        <f>RS_wells_scenario_1_bgw!M1964-RS_wells_baseline_bgw!M1964</f>
        <v>0</v>
      </c>
      <c r="N1964">
        <f>RS_wells_scenario_1_bgw!N1964-RS_wells_baseline_bgw!N1964</f>
        <v>4264107.3126999959</v>
      </c>
      <c r="O1964">
        <v>10.145833333333334</v>
      </c>
      <c r="P1964">
        <f t="shared" si="273"/>
        <v>1994</v>
      </c>
      <c r="Q1964" s="2">
        <f t="shared" si="274"/>
        <v>34496.270833331895</v>
      </c>
      <c r="R1964">
        <f t="shared" si="275"/>
        <v>-69.09555279954175</v>
      </c>
      <c r="S1964">
        <f>I1964*$O1964/ref!$B$3</f>
        <v>20.789208317933063</v>
      </c>
      <c r="T1964">
        <f>K1964*$O1964/ref!$B$3</f>
        <v>-6259.9778600063164</v>
      </c>
      <c r="U1964">
        <f>L1964*$O1964/ref!$B$3</f>
        <v>1588.4336696535458</v>
      </c>
      <c r="V1964">
        <f>N1964*$O1964/ref!$B$3</f>
        <v>993.18003007580444</v>
      </c>
      <c r="W1964">
        <f t="shared" si="276"/>
        <v>6</v>
      </c>
      <c r="X1964" t="str">
        <f t="shared" si="277"/>
        <v>6 1994</v>
      </c>
      <c r="AB1964" s="1"/>
    </row>
    <row r="1965" spans="1:28" x14ac:dyDescent="0.3">
      <c r="A1965">
        <v>655</v>
      </c>
      <c r="B1965">
        <v>2</v>
      </c>
      <c r="C1965">
        <f>RS_wells_scenario_1_bgw!C1965-RS_wells_baseline_bgw!C1965</f>
        <v>-14307845.513900042</v>
      </c>
      <c r="D1965">
        <f>RS_wells_scenario_1_bgw!D1965-RS_wells_baseline_bgw!D1965</f>
        <v>-277.55180000001565</v>
      </c>
      <c r="E1965">
        <f>RS_wells_scenario_1_bgw!E1965-RS_wells_baseline_bgw!E1965</f>
        <v>-2965593.8700000048</v>
      </c>
      <c r="F1965">
        <f>RS_wells_scenario_1_bgw!F1965-RS_wells_baseline_bgw!F1965</f>
        <v>0</v>
      </c>
      <c r="G1965">
        <f>RS_wells_scenario_1_bgw!G1965-RS_wells_baseline_bgw!G1965</f>
        <v>0</v>
      </c>
      <c r="H1965" s="19">
        <f>RS_wells_scenario_1_bgw!H1965-RS_wells_baseline_bgw!H1965</f>
        <v>1799450.2281999961</v>
      </c>
      <c r="I1965">
        <f>RS_wells_scenario_1_bgw!I1965-RS_wells_baseline_bgw!I1965</f>
        <v>7191.9764000000432</v>
      </c>
      <c r="J1965">
        <f>RS_wells_scenario_1_bgw!J1965-RS_wells_baseline_bgw!J1965</f>
        <v>1441.7215999998152</v>
      </c>
      <c r="K1965">
        <f>RS_wells_scenario_1_bgw!K1965-RS_wells_baseline_bgw!K1965</f>
        <v>-26876514.390000015</v>
      </c>
      <c r="L1965">
        <f>RS_wells_scenario_1_bgw!L1965-RS_wells_baseline_bgw!L1965</f>
        <v>6765181.8305999935</v>
      </c>
      <c r="M1965">
        <f>RS_wells_scenario_1_bgw!M1965-RS_wells_baseline_bgw!M1965</f>
        <v>0</v>
      </c>
      <c r="N1965">
        <f>RS_wells_scenario_1_bgw!N1965-RS_wells_baseline_bgw!N1965</f>
        <v>4137092.7131000012</v>
      </c>
      <c r="O1965">
        <v>10.145833333333334</v>
      </c>
      <c r="P1965">
        <f t="shared" si="273"/>
        <v>1994</v>
      </c>
      <c r="Q1965" s="2">
        <f t="shared" si="274"/>
        <v>34506.416666665231</v>
      </c>
      <c r="R1965">
        <f t="shared" si="275"/>
        <v>-53.554237912943989</v>
      </c>
      <c r="S1965">
        <f>I1965*$O1965/ref!$B$3</f>
        <v>1.6751284180823489</v>
      </c>
      <c r="T1965">
        <f>K1965*$O1965/ref!$B$3</f>
        <v>-6259.9778600063164</v>
      </c>
      <c r="U1965">
        <f>L1965*$O1965/ref!$B$3</f>
        <v>1575.7210129238392</v>
      </c>
      <c r="V1965">
        <f>N1965*$O1965/ref!$B$3</f>
        <v>963.5962615165389</v>
      </c>
      <c r="W1965">
        <f t="shared" si="276"/>
        <v>6</v>
      </c>
      <c r="X1965" t="str">
        <f t="shared" si="277"/>
        <v>6 1994</v>
      </c>
      <c r="AB1965" s="1"/>
    </row>
    <row r="1966" spans="1:28" x14ac:dyDescent="0.3">
      <c r="A1966">
        <v>655</v>
      </c>
      <c r="B1966">
        <v>3</v>
      </c>
      <c r="C1966">
        <f>RS_wells_scenario_1_bgw!C1966-RS_wells_baseline_bgw!C1966</f>
        <v>-14966160.999899983</v>
      </c>
      <c r="D1966">
        <f>RS_wells_scenario_1_bgw!D1966-RS_wells_baseline_bgw!D1966</f>
        <v>-278.44679999997607</v>
      </c>
      <c r="E1966">
        <f>RS_wells_scenario_1_bgw!E1966-RS_wells_baseline_bgw!E1966</f>
        <v>-2965593.8700000048</v>
      </c>
      <c r="F1966">
        <f>RS_wells_scenario_1_bgw!F1966-RS_wells_baseline_bgw!F1966</f>
        <v>0</v>
      </c>
      <c r="G1966">
        <f>RS_wells_scenario_1_bgw!G1966-RS_wells_baseline_bgw!G1966</f>
        <v>0</v>
      </c>
      <c r="H1966" s="19">
        <f>RS_wells_scenario_1_bgw!H1966-RS_wells_baseline_bgw!H1966</f>
        <v>2021403.6204000041</v>
      </c>
      <c r="I1966">
        <f>RS_wells_scenario_1_bgw!I1966-RS_wells_baseline_bgw!I1966</f>
        <v>16581.980700000189</v>
      </c>
      <c r="J1966">
        <f>RS_wells_scenario_1_bgw!J1966-RS_wells_baseline_bgw!J1966</f>
        <v>1446.1720000002533</v>
      </c>
      <c r="K1966">
        <f>RS_wells_scenario_1_bgw!K1966-RS_wells_baseline_bgw!K1966</f>
        <v>-26876514.390000015</v>
      </c>
      <c r="L1966">
        <f>RS_wells_scenario_1_bgw!L1966-RS_wells_baseline_bgw!L1966</f>
        <v>6766527.467900008</v>
      </c>
      <c r="M1966">
        <f>RS_wells_scenario_1_bgw!M1966-RS_wells_baseline_bgw!M1966</f>
        <v>0</v>
      </c>
      <c r="N1966">
        <f>RS_wells_scenario_1_bgw!N1966-RS_wells_baseline_bgw!N1966</f>
        <v>4076381.7146999985</v>
      </c>
      <c r="O1966">
        <v>10.145833333333334</v>
      </c>
      <c r="P1966">
        <f t="shared" si="273"/>
        <v>1994</v>
      </c>
      <c r="Q1966" s="2">
        <f t="shared" si="274"/>
        <v>34516.562499998567</v>
      </c>
      <c r="R1966">
        <f t="shared" si="275"/>
        <v>-47.078535951889904</v>
      </c>
      <c r="S1966">
        <f>I1966*$O1966/ref!$B$3</f>
        <v>3.8622133268767662</v>
      </c>
      <c r="T1966">
        <f>K1966*$O1966/ref!$B$3</f>
        <v>-6259.9778600063164</v>
      </c>
      <c r="U1966">
        <f>L1966*$O1966/ref!$B$3</f>
        <v>1576.0344337634415</v>
      </c>
      <c r="V1966">
        <f>N1966*$O1966/ref!$B$3</f>
        <v>949.45568136808402</v>
      </c>
      <c r="W1966">
        <f t="shared" si="276"/>
        <v>6</v>
      </c>
      <c r="X1966" t="str">
        <f t="shared" si="277"/>
        <v>6 1994</v>
      </c>
      <c r="AB1966" s="1"/>
    </row>
    <row r="1967" spans="1:28" x14ac:dyDescent="0.3">
      <c r="A1967">
        <v>656</v>
      </c>
      <c r="B1967">
        <v>1</v>
      </c>
      <c r="C1967">
        <f>RS_wells_scenario_1_bgw!C1967-RS_wells_baseline_bgw!C1967</f>
        <v>-50469878.876499951</v>
      </c>
      <c r="D1967">
        <f>RS_wells_scenario_1_bgw!D1967-RS_wells_baseline_bgw!D1967</f>
        <v>-279.36370000004536</v>
      </c>
      <c r="E1967">
        <f>RS_wells_scenario_1_bgw!E1967-RS_wells_baseline_bgw!E1967</f>
        <v>-9114536.8199999928</v>
      </c>
      <c r="F1967">
        <f>RS_wells_scenario_1_bgw!F1967-RS_wells_baseline_bgw!F1967</f>
        <v>0</v>
      </c>
      <c r="G1967">
        <f>RS_wells_scenario_1_bgw!G1967-RS_wells_baseline_bgw!G1967</f>
        <v>0</v>
      </c>
      <c r="H1967" s="19">
        <f>RS_wells_scenario_1_bgw!H1967-RS_wells_baseline_bgw!H1967</f>
        <v>-557393.5121999979</v>
      </c>
      <c r="I1967">
        <f>RS_wells_scenario_1_bgw!I1967-RS_wells_baseline_bgw!I1967</f>
        <v>13562085.646399975</v>
      </c>
      <c r="J1967">
        <f>RS_wells_scenario_1_bgw!J1967-RS_wells_baseline_bgw!J1967</f>
        <v>1450.9645999995992</v>
      </c>
      <c r="K1967">
        <f>RS_wells_scenario_1_bgw!K1967-RS_wells_baseline_bgw!K1967</f>
        <v>-82188839.409999967</v>
      </c>
      <c r="L1967">
        <f>RS_wells_scenario_1_bgw!L1967-RS_wells_baseline_bgw!L1967</f>
        <v>3812469.7219999954</v>
      </c>
      <c r="M1967">
        <f>RS_wells_scenario_1_bgw!M1967-RS_wells_baseline_bgw!M1967</f>
        <v>0</v>
      </c>
      <c r="N1967">
        <f>RS_wells_scenario_1_bgw!N1967-RS_wells_baseline_bgw!N1967</f>
        <v>4767302.6561999992</v>
      </c>
      <c r="O1967">
        <v>10.145833333333334</v>
      </c>
      <c r="P1967">
        <f t="shared" si="273"/>
        <v>1994</v>
      </c>
      <c r="Q1967" s="2">
        <f t="shared" si="274"/>
        <v>34526.708333331902</v>
      </c>
      <c r="R1967">
        <f t="shared" si="275"/>
        <v>-121.98616651546385</v>
      </c>
      <c r="S1967">
        <f>I1967*$O1967/ref!$B$3</f>
        <v>3158.8305927632332</v>
      </c>
      <c r="T1967">
        <f>K1967*$O1967/ref!$B$3</f>
        <v>-19143.119065977</v>
      </c>
      <c r="U1967">
        <f>L1967*$O1967/ref!$B$3</f>
        <v>887.9862807114697</v>
      </c>
      <c r="V1967">
        <f>N1967*$O1967/ref!$B$3</f>
        <v>1110.382419636421</v>
      </c>
      <c r="W1967">
        <f t="shared" si="276"/>
        <v>7</v>
      </c>
      <c r="X1967" t="str">
        <f t="shared" si="277"/>
        <v>7 1994</v>
      </c>
      <c r="AB1967" s="1"/>
    </row>
    <row r="1968" spans="1:28" x14ac:dyDescent="0.3">
      <c r="A1968">
        <v>656</v>
      </c>
      <c r="B1968">
        <v>2</v>
      </c>
      <c r="C1968">
        <f>RS_wells_scenario_1_bgw!C1968-RS_wells_baseline_bgw!C1968</f>
        <v>-49047426.868499994</v>
      </c>
      <c r="D1968">
        <f>RS_wells_scenario_1_bgw!D1968-RS_wells_baseline_bgw!D1968</f>
        <v>-280.29710000002524</v>
      </c>
      <c r="E1968">
        <f>RS_wells_scenario_1_bgw!E1968-RS_wells_baseline_bgw!E1968</f>
        <v>-9114536.8199999928</v>
      </c>
      <c r="F1968">
        <f>RS_wells_scenario_1_bgw!F1968-RS_wells_baseline_bgw!F1968</f>
        <v>0</v>
      </c>
      <c r="G1968">
        <f>RS_wells_scenario_1_bgw!G1968-RS_wells_baseline_bgw!G1968</f>
        <v>0</v>
      </c>
      <c r="H1968" s="19">
        <f>RS_wells_scenario_1_bgw!H1968-RS_wells_baseline_bgw!H1968</f>
        <v>-692205.98380000889</v>
      </c>
      <c r="I1968">
        <f>RS_wells_scenario_1_bgw!I1968-RS_wells_baseline_bgw!I1968</f>
        <v>14131552.492399991</v>
      </c>
      <c r="J1968">
        <f>RS_wells_scenario_1_bgw!J1968-RS_wells_baseline_bgw!J1968</f>
        <v>1455.6990999998525</v>
      </c>
      <c r="K1968">
        <f>RS_wells_scenario_1_bgw!K1968-RS_wells_baseline_bgw!K1968</f>
        <v>-82188839.409999967</v>
      </c>
      <c r="L1968">
        <f>RS_wells_scenario_1_bgw!L1968-RS_wells_baseline_bgw!L1968</f>
        <v>3933961.9468999952</v>
      </c>
      <c r="M1968">
        <f>RS_wells_scenario_1_bgw!M1968-RS_wells_baseline_bgw!M1968</f>
        <v>0</v>
      </c>
      <c r="N1968">
        <f>RS_wells_scenario_1_bgw!N1968-RS_wells_baseline_bgw!N1968</f>
        <v>5131234.7113000005</v>
      </c>
      <c r="O1968">
        <v>10.145833333333334</v>
      </c>
      <c r="P1968">
        <f t="shared" si="273"/>
        <v>1994</v>
      </c>
      <c r="Q1968" s="2">
        <f t="shared" si="274"/>
        <v>34536.854166665238</v>
      </c>
      <c r="R1968">
        <f t="shared" si="275"/>
        <v>-133.41215796334501</v>
      </c>
      <c r="S1968">
        <f>I1968*$O1968/ref!$B$3</f>
        <v>3291.4686944247378</v>
      </c>
      <c r="T1968">
        <f>K1968*$O1968/ref!$B$3</f>
        <v>-19143.119065977</v>
      </c>
      <c r="U1968">
        <f>L1968*$O1968/ref!$B$3</f>
        <v>916.28379827646631</v>
      </c>
      <c r="V1968">
        <f>N1968*$O1968/ref!$B$3</f>
        <v>1195.1481215579568</v>
      </c>
      <c r="W1968">
        <f t="shared" si="276"/>
        <v>7</v>
      </c>
      <c r="X1968" t="str">
        <f t="shared" si="277"/>
        <v>7 1994</v>
      </c>
      <c r="AB1968" s="1"/>
    </row>
    <row r="1969" spans="1:28" x14ac:dyDescent="0.3">
      <c r="A1969">
        <v>656</v>
      </c>
      <c r="B1969">
        <v>3</v>
      </c>
      <c r="C1969">
        <f>RS_wells_scenario_1_bgw!C1969-RS_wells_baseline_bgw!C1969</f>
        <v>-48342128.325800002</v>
      </c>
      <c r="D1969">
        <f>RS_wells_scenario_1_bgw!D1969-RS_wells_baseline_bgw!D1969</f>
        <v>-281.21189999999478</v>
      </c>
      <c r="E1969">
        <f>RS_wells_scenario_1_bgw!E1969-RS_wells_baseline_bgw!E1969</f>
        <v>-9114536.8199999928</v>
      </c>
      <c r="F1969">
        <f>RS_wells_scenario_1_bgw!F1969-RS_wells_baseline_bgw!F1969</f>
        <v>0</v>
      </c>
      <c r="G1969">
        <f>RS_wells_scenario_1_bgw!G1969-RS_wells_baseline_bgw!G1969</f>
        <v>0</v>
      </c>
      <c r="H1969" s="19">
        <f>RS_wells_scenario_1_bgw!H1969-RS_wells_baseline_bgw!H1969</f>
        <v>-738408.5680000037</v>
      </c>
      <c r="I1969">
        <f>RS_wells_scenario_1_bgw!I1969-RS_wells_baseline_bgw!I1969</f>
        <v>14148675.168200001</v>
      </c>
      <c r="J1969">
        <f>RS_wells_scenario_1_bgw!J1969-RS_wells_baseline_bgw!J1969</f>
        <v>1460.4096999997273</v>
      </c>
      <c r="K1969">
        <f>RS_wells_scenario_1_bgw!K1969-RS_wells_baseline_bgw!K1969</f>
        <v>-82188839.409999967</v>
      </c>
      <c r="L1969">
        <f>RS_wells_scenario_1_bgw!L1969-RS_wells_baseline_bgw!L1969</f>
        <v>4035974.0208000094</v>
      </c>
      <c r="M1969">
        <f>RS_wells_scenario_1_bgw!M1969-RS_wells_baseline_bgw!M1969</f>
        <v>0</v>
      </c>
      <c r="N1969">
        <f>RS_wells_scenario_1_bgw!N1969-RS_wells_baseline_bgw!N1969</f>
        <v>5444810.6684000045</v>
      </c>
      <c r="O1969">
        <v>10.145833333333334</v>
      </c>
      <c r="P1969">
        <f t="shared" si="273"/>
        <v>1994</v>
      </c>
      <c r="Q1969" s="2">
        <f t="shared" si="274"/>
        <v>34546.999999998574</v>
      </c>
      <c r="R1969">
        <f t="shared" si="275"/>
        <v>-141.6545071340208</v>
      </c>
      <c r="S1969">
        <f>I1969*$O1969/ref!$B$3</f>
        <v>3295.4568444451147</v>
      </c>
      <c r="T1969">
        <f>K1969*$O1969/ref!$B$3</f>
        <v>-19143.119065977</v>
      </c>
      <c r="U1969">
        <f>L1969*$O1969/ref!$B$3</f>
        <v>940.04407145776167</v>
      </c>
      <c r="V1969">
        <f>N1969*$O1969/ref!$B$3</f>
        <v>1268.1850682539421</v>
      </c>
      <c r="W1969">
        <f t="shared" si="276"/>
        <v>7</v>
      </c>
      <c r="X1969" t="str">
        <f t="shared" si="277"/>
        <v>7 1994</v>
      </c>
      <c r="AB1969" s="1"/>
    </row>
    <row r="1970" spans="1:28" x14ac:dyDescent="0.3">
      <c r="A1970">
        <v>657</v>
      </c>
      <c r="B1970">
        <v>1</v>
      </c>
      <c r="C1970">
        <f>RS_wells_scenario_1_bgw!C1970-RS_wells_baseline_bgw!C1970</f>
        <v>-69962709.08920002</v>
      </c>
      <c r="D1970">
        <f>RS_wells_scenario_1_bgw!D1970-RS_wells_baseline_bgw!D1970</f>
        <v>-282.19140000001062</v>
      </c>
      <c r="E1970">
        <f>RS_wells_scenario_1_bgw!E1970-RS_wells_baseline_bgw!E1970</f>
        <v>-10004157.629999995</v>
      </c>
      <c r="F1970">
        <f>RS_wells_scenario_1_bgw!F1970-RS_wells_baseline_bgw!F1970</f>
        <v>0</v>
      </c>
      <c r="G1970">
        <f>RS_wells_scenario_1_bgw!G1970-RS_wells_baseline_bgw!G1970</f>
        <v>0</v>
      </c>
      <c r="H1970" s="19">
        <f>RS_wells_scenario_1_bgw!H1970-RS_wells_baseline_bgw!H1970</f>
        <v>1673147.9785000011</v>
      </c>
      <c r="I1970">
        <f>RS_wells_scenario_1_bgw!I1970-RS_wells_baseline_bgw!I1970</f>
        <v>254923.91370000038</v>
      </c>
      <c r="J1970">
        <f>RS_wells_scenario_1_bgw!J1970-RS_wells_baseline_bgw!J1970</f>
        <v>1464.7128000007942</v>
      </c>
      <c r="K1970">
        <f>RS_wells_scenario_1_bgw!K1970-RS_wells_baseline_bgw!K1970</f>
        <v>-90191353.289999962</v>
      </c>
      <c r="L1970">
        <f>RS_wells_scenario_1_bgw!L1970-RS_wells_baseline_bgw!L1970</f>
        <v>6411097.8193000108</v>
      </c>
      <c r="M1970">
        <f>RS_wells_scenario_1_bgw!M1970-RS_wells_baseline_bgw!M1970</f>
        <v>0</v>
      </c>
      <c r="N1970">
        <f>RS_wells_scenario_1_bgw!N1970-RS_wells_baseline_bgw!N1970</f>
        <v>5055296.8857999966</v>
      </c>
      <c r="O1970">
        <v>10.145833333333334</v>
      </c>
      <c r="P1970">
        <f t="shared" si="273"/>
        <v>1994</v>
      </c>
      <c r="Q1970" s="2">
        <f t="shared" si="274"/>
        <v>34557.14583333191</v>
      </c>
      <c r="R1970">
        <f t="shared" si="275"/>
        <v>-77.483365573883063</v>
      </c>
      <c r="S1970">
        <f>I1970*$O1970/ref!$B$3</f>
        <v>59.375930695161934</v>
      </c>
      <c r="T1970">
        <f>K1970*$O1970/ref!$B$3</f>
        <v>-21007.034861986333</v>
      </c>
      <c r="U1970">
        <f>L1970*$O1970/ref!$B$3</f>
        <v>1493.2490807693914</v>
      </c>
      <c r="V1970">
        <f>N1970*$O1970/ref!$B$3</f>
        <v>1177.4609654234573</v>
      </c>
      <c r="W1970">
        <f t="shared" si="276"/>
        <v>8</v>
      </c>
      <c r="X1970" t="str">
        <f t="shared" si="277"/>
        <v>8 1994</v>
      </c>
      <c r="AB1970" s="1"/>
    </row>
    <row r="1971" spans="1:28" x14ac:dyDescent="0.3">
      <c r="A1971">
        <v>657</v>
      </c>
      <c r="B1971">
        <v>2</v>
      </c>
      <c r="C1971">
        <f>RS_wells_scenario_1_bgw!C1971-RS_wells_baseline_bgw!C1971</f>
        <v>-70502458.591400027</v>
      </c>
      <c r="D1971">
        <f>RS_wells_scenario_1_bgw!D1971-RS_wells_baseline_bgw!D1971</f>
        <v>-283.14859999995679</v>
      </c>
      <c r="E1971">
        <f>RS_wells_scenario_1_bgw!E1971-RS_wells_baseline_bgw!E1971</f>
        <v>-10004157.629999995</v>
      </c>
      <c r="F1971">
        <f>RS_wells_scenario_1_bgw!F1971-RS_wells_baseline_bgw!F1971</f>
        <v>0</v>
      </c>
      <c r="G1971">
        <f>RS_wells_scenario_1_bgw!G1971-RS_wells_baseline_bgw!G1971</f>
        <v>0</v>
      </c>
      <c r="H1971" s="19">
        <f>RS_wells_scenario_1_bgw!H1971-RS_wells_baseline_bgw!H1971</f>
        <v>2367066.8672999963</v>
      </c>
      <c r="I1971">
        <f>RS_wells_scenario_1_bgw!I1971-RS_wells_baseline_bgw!I1971</f>
        <v>195492.65869999956</v>
      </c>
      <c r="J1971">
        <f>RS_wells_scenario_1_bgw!J1971-RS_wells_baseline_bgw!J1971</f>
        <v>1468.9765999997035</v>
      </c>
      <c r="K1971">
        <f>RS_wells_scenario_1_bgw!K1971-RS_wells_baseline_bgw!K1971</f>
        <v>-90191353.289999962</v>
      </c>
      <c r="L1971">
        <f>RS_wells_scenario_1_bgw!L1971-RS_wells_baseline_bgw!L1971</f>
        <v>6559039.4354000092</v>
      </c>
      <c r="M1971">
        <f>RS_wells_scenario_1_bgw!M1971-RS_wells_baseline_bgw!M1971</f>
        <v>0</v>
      </c>
      <c r="N1971">
        <f>RS_wells_scenario_1_bgw!N1971-RS_wells_baseline_bgw!N1971</f>
        <v>5015634.25</v>
      </c>
      <c r="O1971">
        <v>10.145833333333334</v>
      </c>
      <c r="P1971">
        <f t="shared" si="273"/>
        <v>1994</v>
      </c>
      <c r="Q1971" s="2">
        <f t="shared" si="274"/>
        <v>34567.291666665245</v>
      </c>
      <c r="R1971">
        <f t="shared" si="275"/>
        <v>-60.677374174112344</v>
      </c>
      <c r="S1971">
        <f>I1971*$O1971/ref!$B$3</f>
        <v>45.533423623976404</v>
      </c>
      <c r="T1971">
        <f>K1971*$O1971/ref!$B$3</f>
        <v>-21007.034861986333</v>
      </c>
      <c r="U1971">
        <f>L1971*$O1971/ref!$B$3</f>
        <v>1527.7070922481466</v>
      </c>
      <c r="V1971">
        <f>N1971*$O1971/ref!$B$3</f>
        <v>1168.2228916771885</v>
      </c>
      <c r="W1971">
        <f t="shared" si="276"/>
        <v>8</v>
      </c>
      <c r="X1971" t="str">
        <f t="shared" si="277"/>
        <v>8 1994</v>
      </c>
      <c r="AB1971" s="1"/>
    </row>
    <row r="1972" spans="1:28" x14ac:dyDescent="0.3">
      <c r="A1972">
        <v>657</v>
      </c>
      <c r="B1972">
        <v>3</v>
      </c>
      <c r="C1972">
        <f>RS_wells_scenario_1_bgw!C1972-RS_wells_baseline_bgw!C1972</f>
        <v>-70926317.000699997</v>
      </c>
      <c r="D1972">
        <f>RS_wells_scenario_1_bgw!D1972-RS_wells_baseline_bgw!D1972</f>
        <v>-284.60549999994691</v>
      </c>
      <c r="E1972">
        <f>RS_wells_scenario_1_bgw!E1972-RS_wells_baseline_bgw!E1972</f>
        <v>-10004157.629999995</v>
      </c>
      <c r="F1972">
        <f>RS_wells_scenario_1_bgw!F1972-RS_wells_baseline_bgw!F1972</f>
        <v>0</v>
      </c>
      <c r="G1972">
        <f>RS_wells_scenario_1_bgw!G1972-RS_wells_baseline_bgw!G1972</f>
        <v>0</v>
      </c>
      <c r="H1972" s="19">
        <f>RS_wells_scenario_1_bgw!H1972-RS_wells_baseline_bgw!H1972</f>
        <v>2861044.1770999953</v>
      </c>
      <c r="I1972">
        <f>RS_wells_scenario_1_bgw!I1972-RS_wells_baseline_bgw!I1972</f>
        <v>192406.15269999998</v>
      </c>
      <c r="J1972">
        <f>RS_wells_scenario_1_bgw!J1972-RS_wells_baseline_bgw!J1972</f>
        <v>1472.6589999999851</v>
      </c>
      <c r="K1972">
        <f>RS_wells_scenario_1_bgw!K1972-RS_wells_baseline_bgw!K1972</f>
        <v>-90191353.289999962</v>
      </c>
      <c r="L1972">
        <f>RS_wells_scenario_1_bgw!L1972-RS_wells_baseline_bgw!L1972</f>
        <v>6731468.0495999902</v>
      </c>
      <c r="M1972">
        <f>RS_wells_scenario_1_bgw!M1972-RS_wells_baseline_bgw!M1972</f>
        <v>0</v>
      </c>
      <c r="N1972">
        <f>RS_wells_scenario_1_bgw!N1972-RS_wells_baseline_bgw!N1972</f>
        <v>5006719.7742999941</v>
      </c>
      <c r="O1972">
        <v>10.145833333333334</v>
      </c>
      <c r="P1972">
        <f t="shared" si="273"/>
        <v>1994</v>
      </c>
      <c r="Q1972" s="2">
        <f t="shared" si="274"/>
        <v>34577.437499998581</v>
      </c>
      <c r="R1972">
        <f t="shared" si="275"/>
        <v>-49.15637106987397</v>
      </c>
      <c r="S1972">
        <f>I1972*$O1972/ref!$B$3</f>
        <v>44.814526115750304</v>
      </c>
      <c r="T1972">
        <f>K1972*$O1972/ref!$B$3</f>
        <v>-21007.034861986333</v>
      </c>
      <c r="U1972">
        <f>L1972*$O1972/ref!$B$3</f>
        <v>1567.8685243319539</v>
      </c>
      <c r="V1972">
        <f>N1972*$O1972/ref!$B$3</f>
        <v>1166.1465651228657</v>
      </c>
      <c r="W1972">
        <f t="shared" si="276"/>
        <v>8</v>
      </c>
      <c r="X1972" t="str">
        <f t="shared" si="277"/>
        <v>8 1994</v>
      </c>
      <c r="AB1972" s="1"/>
    </row>
    <row r="1973" spans="1:28" x14ac:dyDescent="0.3">
      <c r="A1973">
        <v>658</v>
      </c>
      <c r="B1973">
        <v>1</v>
      </c>
      <c r="C1973">
        <f>RS_wells_scenario_1_bgw!C1973-RS_wells_baseline_bgw!C1973</f>
        <v>-30063508.589699984</v>
      </c>
      <c r="D1973">
        <f>RS_wells_scenario_1_bgw!D1973-RS_wells_baseline_bgw!D1973</f>
        <v>-285.0293000000529</v>
      </c>
      <c r="E1973">
        <f>RS_wells_scenario_1_bgw!E1973-RS_wells_baseline_bgw!E1973</f>
        <v>-4490740.2899999991</v>
      </c>
      <c r="F1973">
        <f>RS_wells_scenario_1_bgw!F1973-RS_wells_baseline_bgw!F1973</f>
        <v>0</v>
      </c>
      <c r="G1973">
        <f>RS_wells_scenario_1_bgw!G1973-RS_wells_baseline_bgw!G1973</f>
        <v>0</v>
      </c>
      <c r="H1973" s="19">
        <f>RS_wells_scenario_1_bgw!H1973-RS_wells_baseline_bgw!H1973</f>
        <v>2814268.8487999961</v>
      </c>
      <c r="I1973">
        <f>RS_wells_scenario_1_bgw!I1973-RS_wells_baseline_bgw!I1973</f>
        <v>-1445970.7947999984</v>
      </c>
      <c r="J1973">
        <f>RS_wells_scenario_1_bgw!J1973-RS_wells_baseline_bgw!J1973</f>
        <v>1477.4739000005648</v>
      </c>
      <c r="K1973">
        <f>RS_wells_scenario_1_bgw!K1973-RS_wells_baseline_bgw!K1973</f>
        <v>-40595844.879999995</v>
      </c>
      <c r="L1973">
        <f>RS_wells_scenario_1_bgw!L1973-RS_wells_baseline_bgw!L1973</f>
        <v>5090361.4194999933</v>
      </c>
      <c r="M1973">
        <f>RS_wells_scenario_1_bgw!M1973-RS_wells_baseline_bgw!M1973</f>
        <v>0</v>
      </c>
      <c r="N1973">
        <f>RS_wells_scenario_1_bgw!N1973-RS_wells_baseline_bgw!N1973</f>
        <v>5178837.3183000013</v>
      </c>
      <c r="O1973">
        <v>10.145833333333334</v>
      </c>
      <c r="P1973">
        <f t="shared" si="273"/>
        <v>1994</v>
      </c>
      <c r="Q1973" s="2">
        <f t="shared" si="274"/>
        <v>34587.583333331917</v>
      </c>
      <c r="R1973">
        <f t="shared" si="275"/>
        <v>-54.171098957617531</v>
      </c>
      <c r="S1973">
        <f>I1973*$O1973/ref!$B$3</f>
        <v>-336.79014437346922</v>
      </c>
      <c r="T1973">
        <f>K1973*$O1973/ref!$B$3</f>
        <v>-9455.4333374273028</v>
      </c>
      <c r="U1973">
        <f>L1973*$O1973/ref!$B$3</f>
        <v>1185.6280663148993</v>
      </c>
      <c r="V1973">
        <f>N1973*$O1973/ref!$B$3</f>
        <v>1206.2355438916154</v>
      </c>
      <c r="W1973">
        <f t="shared" si="276"/>
        <v>9</v>
      </c>
      <c r="X1973" t="str">
        <f t="shared" si="277"/>
        <v>9 1994</v>
      </c>
      <c r="AB1973" s="1"/>
    </row>
    <row r="1974" spans="1:28" x14ac:dyDescent="0.3">
      <c r="A1974">
        <v>658</v>
      </c>
      <c r="B1974">
        <v>2</v>
      </c>
      <c r="C1974">
        <f>RS_wells_scenario_1_bgw!C1974-RS_wells_baseline_bgw!C1974</f>
        <v>-28482418.433200002</v>
      </c>
      <c r="D1974">
        <f>RS_wells_scenario_1_bgw!D1974-RS_wells_baseline_bgw!D1974</f>
        <v>-285.95299999997951</v>
      </c>
      <c r="E1974">
        <f>RS_wells_scenario_1_bgw!E1974-RS_wells_baseline_bgw!E1974</f>
        <v>-4490740.2899999991</v>
      </c>
      <c r="F1974">
        <f>RS_wells_scenario_1_bgw!F1974-RS_wells_baseline_bgw!F1974</f>
        <v>0</v>
      </c>
      <c r="G1974">
        <f>RS_wells_scenario_1_bgw!G1974-RS_wells_baseline_bgw!G1974</f>
        <v>0</v>
      </c>
      <c r="H1974" s="19">
        <f>RS_wells_scenario_1_bgw!H1974-RS_wells_baseline_bgw!H1974</f>
        <v>2768592.3307000026</v>
      </c>
      <c r="I1974">
        <f>RS_wells_scenario_1_bgw!I1974-RS_wells_baseline_bgw!I1974</f>
        <v>-170979.4282000009</v>
      </c>
      <c r="J1974">
        <f>RS_wells_scenario_1_bgw!J1974-RS_wells_baseline_bgw!J1974</f>
        <v>1481.674699999392</v>
      </c>
      <c r="K1974">
        <f>RS_wells_scenario_1_bgw!K1974-RS_wells_baseline_bgw!K1974</f>
        <v>-40595844.879999995</v>
      </c>
      <c r="L1974">
        <f>RS_wells_scenario_1_bgw!L1974-RS_wells_baseline_bgw!L1974</f>
        <v>5188170.6074000001</v>
      </c>
      <c r="M1974">
        <f>RS_wells_scenario_1_bgw!M1974-RS_wells_baseline_bgw!M1974</f>
        <v>0</v>
      </c>
      <c r="N1974">
        <f>RS_wells_scenario_1_bgw!N1974-RS_wells_baseline_bgw!N1974</f>
        <v>5253536.2727999985</v>
      </c>
      <c r="O1974">
        <v>10.145833333333334</v>
      </c>
      <c r="P1974">
        <f t="shared" si="273"/>
        <v>1994</v>
      </c>
      <c r="Q1974" s="2">
        <f t="shared" si="274"/>
        <v>34597.729166665253</v>
      </c>
      <c r="R1974">
        <f t="shared" si="275"/>
        <v>-56.928841743413422</v>
      </c>
      <c r="S1974">
        <f>I1974*$O1974/ref!$B$3</f>
        <v>-39.823893065790692</v>
      </c>
      <c r="T1974">
        <f>K1974*$O1974/ref!$B$3</f>
        <v>-9455.4333374273028</v>
      </c>
      <c r="U1974">
        <f>L1974*$O1974/ref!$B$3</f>
        <v>1208.4094189067762</v>
      </c>
      <c r="V1974">
        <f>N1974*$O1974/ref!$B$3</f>
        <v>1223.6341467963725</v>
      </c>
      <c r="W1974">
        <f t="shared" si="276"/>
        <v>9</v>
      </c>
      <c r="X1974" t="str">
        <f t="shared" si="277"/>
        <v>9 1994</v>
      </c>
      <c r="AB1974" s="1"/>
    </row>
    <row r="1975" spans="1:28" x14ac:dyDescent="0.3">
      <c r="A1975">
        <v>658</v>
      </c>
      <c r="B1975">
        <v>3</v>
      </c>
      <c r="C1975">
        <f>RS_wells_scenario_1_bgw!C1975-RS_wells_baseline_bgw!C1975</f>
        <v>-28116922.521300018</v>
      </c>
      <c r="D1975">
        <f>RS_wells_scenario_1_bgw!D1975-RS_wells_baseline_bgw!D1975</f>
        <v>-286.86250000004657</v>
      </c>
      <c r="E1975">
        <f>RS_wells_scenario_1_bgw!E1975-RS_wells_baseline_bgw!E1975</f>
        <v>-4490740.2899999991</v>
      </c>
      <c r="F1975">
        <f>RS_wells_scenario_1_bgw!F1975-RS_wells_baseline_bgw!F1975</f>
        <v>0</v>
      </c>
      <c r="G1975">
        <f>RS_wells_scenario_1_bgw!G1975-RS_wells_baseline_bgw!G1975</f>
        <v>0</v>
      </c>
      <c r="H1975" s="19">
        <f>RS_wells_scenario_1_bgw!H1975-RS_wells_baseline_bgw!H1975</f>
        <v>2832676.5428000018</v>
      </c>
      <c r="I1975">
        <f>RS_wells_scenario_1_bgw!I1975-RS_wells_baseline_bgw!I1975</f>
        <v>82840.49980000034</v>
      </c>
      <c r="J1975">
        <f>RS_wells_scenario_1_bgw!J1975-RS_wells_baseline_bgw!J1975</f>
        <v>1485.783900000155</v>
      </c>
      <c r="K1975">
        <f>RS_wells_scenario_1_bgw!K1975-RS_wells_baseline_bgw!K1975</f>
        <v>-40595844.879999995</v>
      </c>
      <c r="L1975">
        <f>RS_wells_scenario_1_bgw!L1975-RS_wells_baseline_bgw!L1975</f>
        <v>5269046.9361999929</v>
      </c>
      <c r="M1975">
        <f>RS_wells_scenario_1_bgw!M1975-RS_wells_baseline_bgw!M1975</f>
        <v>0</v>
      </c>
      <c r="N1975">
        <f>RS_wells_scenario_1_bgw!N1975-RS_wells_baseline_bgw!N1975</f>
        <v>5311973.7008000016</v>
      </c>
      <c r="O1975">
        <v>10.145833333333334</v>
      </c>
      <c r="P1975">
        <f t="shared" si="273"/>
        <v>1994</v>
      </c>
      <c r="Q1975" s="2">
        <f t="shared" si="274"/>
        <v>34607.874999998588</v>
      </c>
      <c r="R1975">
        <f t="shared" si="275"/>
        <v>-56.799476701030926</v>
      </c>
      <c r="S1975">
        <f>I1975*$O1975/ref!$B$3</f>
        <v>19.294901382480184</v>
      </c>
      <c r="T1975">
        <f>K1975*$O1975/ref!$B$3</f>
        <v>-9455.4333374273028</v>
      </c>
      <c r="U1975">
        <f>L1975*$O1975/ref!$B$3</f>
        <v>1227.2468328786906</v>
      </c>
      <c r="V1975">
        <f>N1975*$O1975/ref!$B$3</f>
        <v>1237.2451753757275</v>
      </c>
      <c r="W1975">
        <f t="shared" si="276"/>
        <v>9</v>
      </c>
      <c r="X1975" t="str">
        <f t="shared" si="277"/>
        <v>9 1994</v>
      </c>
      <c r="AB1975" s="1"/>
    </row>
    <row r="1976" spans="1:28" x14ac:dyDescent="0.3">
      <c r="A1976">
        <v>659</v>
      </c>
      <c r="B1976">
        <v>1</v>
      </c>
      <c r="C1976">
        <f>RS_wells_scenario_1_bgw!C1976-RS_wells_baseline_bgw!C1976</f>
        <v>-10439723.096399993</v>
      </c>
      <c r="D1976">
        <f>RS_wells_scenario_1_bgw!D1976-RS_wells_baseline_bgw!D1976</f>
        <v>-287.75799999991432</v>
      </c>
      <c r="E1976">
        <f>RS_wells_scenario_1_bgw!E1976-RS_wells_baseline_bgw!E1976</f>
        <v>0</v>
      </c>
      <c r="F1976">
        <f>RS_wells_scenario_1_bgw!F1976-RS_wells_baseline_bgw!F1976</f>
        <v>0</v>
      </c>
      <c r="G1976">
        <f>RS_wells_scenario_1_bgw!G1976-RS_wells_baseline_bgw!G1976</f>
        <v>0</v>
      </c>
      <c r="H1976" s="19">
        <f>RS_wells_scenario_1_bgw!H1976-RS_wells_baseline_bgw!H1976</f>
        <v>819996.0346999988</v>
      </c>
      <c r="I1976">
        <f>RS_wells_scenario_1_bgw!I1976-RS_wells_baseline_bgw!I1976</f>
        <v>-16307530.605599999</v>
      </c>
      <c r="J1976">
        <f>RS_wells_scenario_1_bgw!J1976-RS_wells_baseline_bgw!J1976</f>
        <v>1490.0691999997944</v>
      </c>
      <c r="K1976">
        <f>RS_wells_scenario_1_bgw!K1976-RS_wells_baseline_bgw!K1976</f>
        <v>-199752.62000000104</v>
      </c>
      <c r="L1976">
        <f>RS_wells_scenario_1_bgw!L1976-RS_wells_baseline_bgw!L1976</f>
        <v>900767.92840000242</v>
      </c>
      <c r="M1976">
        <f>RS_wells_scenario_1_bgw!M1976-RS_wells_baseline_bgw!M1976</f>
        <v>0</v>
      </c>
      <c r="N1976">
        <f>RS_wells_scenario_1_bgw!N1976-RS_wells_baseline_bgw!N1976</f>
        <v>6214996.4817999974</v>
      </c>
      <c r="O1976">
        <v>10.145833333333334</v>
      </c>
      <c r="P1976">
        <f t="shared" si="273"/>
        <v>1994</v>
      </c>
      <c r="Q1976" s="2">
        <f t="shared" si="274"/>
        <v>34618.020833331924</v>
      </c>
      <c r="R1976">
        <f t="shared" si="275"/>
        <v>-123.59680291179836</v>
      </c>
      <c r="S1976">
        <f>I1976*$O1976/ref!$B$3</f>
        <v>-3798.2894307311758</v>
      </c>
      <c r="T1976">
        <f>K1976*$O1976/ref!$B$3</f>
        <v>-46.525637980180839</v>
      </c>
      <c r="U1976">
        <f>L1976*$O1976/ref!$B$3</f>
        <v>209.80351867672996</v>
      </c>
      <c r="V1976">
        <f>N1976*$O1976/ref!$B$3</f>
        <v>1447.5738859411342</v>
      </c>
      <c r="W1976">
        <f t="shared" si="276"/>
        <v>10</v>
      </c>
      <c r="X1976" t="str">
        <f t="shared" si="277"/>
        <v>10 1994</v>
      </c>
      <c r="AB1976" s="1"/>
    </row>
    <row r="1977" spans="1:28" x14ac:dyDescent="0.3">
      <c r="A1977">
        <v>659</v>
      </c>
      <c r="B1977">
        <v>2</v>
      </c>
      <c r="C1977">
        <f>RS_wells_scenario_1_bgw!C1977-RS_wells_baseline_bgw!C1977</f>
        <v>-5497567.3055999875</v>
      </c>
      <c r="D1977">
        <f>RS_wells_scenario_1_bgw!D1977-RS_wells_baseline_bgw!D1977</f>
        <v>-288.63740000000689</v>
      </c>
      <c r="E1977">
        <f>RS_wells_scenario_1_bgw!E1977-RS_wells_baseline_bgw!E1977</f>
        <v>0</v>
      </c>
      <c r="F1977">
        <f>RS_wells_scenario_1_bgw!F1977-RS_wells_baseline_bgw!F1977</f>
        <v>0</v>
      </c>
      <c r="G1977">
        <f>RS_wells_scenario_1_bgw!G1977-RS_wells_baseline_bgw!G1977</f>
        <v>0</v>
      </c>
      <c r="H1977" s="19">
        <f>RS_wells_scenario_1_bgw!H1977-RS_wells_baseline_bgw!H1977</f>
        <v>210303.74289999902</v>
      </c>
      <c r="I1977">
        <f>RS_wells_scenario_1_bgw!I1977-RS_wells_baseline_bgw!I1977</f>
        <v>-12073638.363499999</v>
      </c>
      <c r="J1977">
        <f>RS_wells_scenario_1_bgw!J1977-RS_wells_baseline_bgw!J1977</f>
        <v>1494.1953999996185</v>
      </c>
      <c r="K1977">
        <f>RS_wells_scenario_1_bgw!K1977-RS_wells_baseline_bgw!K1977</f>
        <v>-199752.62000000104</v>
      </c>
      <c r="L1977">
        <f>RS_wells_scenario_1_bgw!L1977-RS_wells_baseline_bgw!L1977</f>
        <v>919560.52549999952</v>
      </c>
      <c r="M1977">
        <f>RS_wells_scenario_1_bgw!M1977-RS_wells_baseline_bgw!M1977</f>
        <v>0</v>
      </c>
      <c r="N1977">
        <f>RS_wells_scenario_1_bgw!N1977-RS_wells_baseline_bgw!N1977</f>
        <v>6575290.0159000009</v>
      </c>
      <c r="O1977">
        <v>10.145833333333334</v>
      </c>
      <c r="P1977">
        <f t="shared" si="273"/>
        <v>1994</v>
      </c>
      <c r="Q1977" s="2">
        <f t="shared" si="274"/>
        <v>34628.16666666526</v>
      </c>
      <c r="R1977">
        <f t="shared" si="275"/>
        <v>-145.81870041237119</v>
      </c>
      <c r="S1977">
        <f>I1977*$O1977/ref!$B$3</f>
        <v>-2812.1469826219104</v>
      </c>
      <c r="T1977">
        <f>K1977*$O1977/ref!$B$3</f>
        <v>-46.525637980180839</v>
      </c>
      <c r="U1977">
        <f>L1977*$O1977/ref!$B$3</f>
        <v>214.18062056095988</v>
      </c>
      <c r="V1977">
        <f>N1977*$O1977/ref!$B$3</f>
        <v>1531.4921170719031</v>
      </c>
      <c r="W1977">
        <f t="shared" si="276"/>
        <v>10</v>
      </c>
      <c r="X1977" t="str">
        <f t="shared" si="277"/>
        <v>10 1994</v>
      </c>
      <c r="AB1977" s="1"/>
    </row>
    <row r="1978" spans="1:28" x14ac:dyDescent="0.3">
      <c r="A1978">
        <v>659</v>
      </c>
      <c r="B1978">
        <v>3</v>
      </c>
      <c r="C1978">
        <f>RS_wells_scenario_1_bgw!C1978-RS_wells_baseline_bgw!C1978</f>
        <v>-2475036.5441000015</v>
      </c>
      <c r="D1978">
        <f>RS_wells_scenario_1_bgw!D1978-RS_wells_baseline_bgw!D1978</f>
        <v>-289.4997999999905</v>
      </c>
      <c r="E1978">
        <f>RS_wells_scenario_1_bgw!E1978-RS_wells_baseline_bgw!E1978</f>
        <v>0</v>
      </c>
      <c r="F1978">
        <f>RS_wells_scenario_1_bgw!F1978-RS_wells_baseline_bgw!F1978</f>
        <v>0</v>
      </c>
      <c r="G1978">
        <f>RS_wells_scenario_1_bgw!G1978-RS_wells_baseline_bgw!G1978</f>
        <v>0</v>
      </c>
      <c r="H1978" s="19">
        <f>RS_wells_scenario_1_bgw!H1978-RS_wells_baseline_bgw!H1978</f>
        <v>-6999.8960000053048</v>
      </c>
      <c r="I1978">
        <f>RS_wells_scenario_1_bgw!I1978-RS_wells_baseline_bgw!I1978</f>
        <v>-9822378.1963</v>
      </c>
      <c r="J1978">
        <f>RS_wells_scenario_1_bgw!J1978-RS_wells_baseline_bgw!J1978</f>
        <v>1498.1944000003859</v>
      </c>
      <c r="K1978">
        <f>RS_wells_scenario_1_bgw!K1978-RS_wells_baseline_bgw!K1978</f>
        <v>-199752.62000000104</v>
      </c>
      <c r="L1978">
        <f>RS_wells_scenario_1_bgw!L1978-RS_wells_baseline_bgw!L1978</f>
        <v>924795.21880000085</v>
      </c>
      <c r="M1978">
        <f>RS_wells_scenario_1_bgw!M1978-RS_wells_baseline_bgw!M1978</f>
        <v>0</v>
      </c>
      <c r="N1978">
        <f>RS_wells_scenario_1_bgw!N1978-RS_wells_baseline_bgw!N1978</f>
        <v>6746876.8816999942</v>
      </c>
      <c r="O1978">
        <v>10.145833333333334</v>
      </c>
      <c r="P1978">
        <f t="shared" si="273"/>
        <v>1994</v>
      </c>
      <c r="Q1978" s="2">
        <f t="shared" si="274"/>
        <v>34638.312499998596</v>
      </c>
      <c r="R1978">
        <f t="shared" si="275"/>
        <v>-154.72799032531501</v>
      </c>
      <c r="S1978">
        <f>I1978*$O1978/ref!$B$3</f>
        <v>-2287.7918300419442</v>
      </c>
      <c r="T1978">
        <f>K1978*$O1978/ref!$B$3</f>
        <v>-46.525637980180839</v>
      </c>
      <c r="U1978">
        <f>L1978*$O1978/ref!$B$3</f>
        <v>215.39986587255146</v>
      </c>
      <c r="V1978">
        <f>N1978*$O1978/ref!$B$3</f>
        <v>1571.4574922462778</v>
      </c>
      <c r="W1978">
        <f t="shared" si="276"/>
        <v>10</v>
      </c>
      <c r="X1978" t="str">
        <f t="shared" si="277"/>
        <v>10 1994</v>
      </c>
      <c r="AB1978" s="1"/>
    </row>
    <row r="1979" spans="1:28" x14ac:dyDescent="0.3">
      <c r="A1979">
        <v>660</v>
      </c>
      <c r="B1979">
        <v>1</v>
      </c>
      <c r="C1979">
        <f>RS_wells_scenario_1_bgw!C1979-RS_wells_baseline_bgw!C1979</f>
        <v>864873.02899999917</v>
      </c>
      <c r="D1979">
        <f>RS_wells_scenario_1_bgw!D1979-RS_wells_baseline_bgw!D1979</f>
        <v>-290.33950000000186</v>
      </c>
      <c r="E1979">
        <f>RS_wells_scenario_1_bgw!E1979-RS_wells_baseline_bgw!E1979</f>
        <v>0</v>
      </c>
      <c r="F1979">
        <f>RS_wells_scenario_1_bgw!F1979-RS_wells_baseline_bgw!F1979</f>
        <v>0</v>
      </c>
      <c r="G1979">
        <f>RS_wells_scenario_1_bgw!G1979-RS_wells_baseline_bgw!G1979</f>
        <v>0</v>
      </c>
      <c r="H1979" s="19">
        <f>RS_wells_scenario_1_bgw!H1979-RS_wells_baseline_bgw!H1979</f>
        <v>805637.59969999641</v>
      </c>
      <c r="I1979">
        <f>RS_wells_scenario_1_bgw!I1979-RS_wells_baseline_bgw!I1979</f>
        <v>-6078963.4363999963</v>
      </c>
      <c r="J1979">
        <f>RS_wells_scenario_1_bgw!J1979-RS_wells_baseline_bgw!J1979</f>
        <v>1502.1661000000313</v>
      </c>
      <c r="K1979">
        <f>RS_wells_scenario_1_bgw!K1979-RS_wells_baseline_bgw!K1979</f>
        <v>-199752.62000000104</v>
      </c>
      <c r="L1979">
        <f>RS_wells_scenario_1_bgw!L1979-RS_wells_baseline_bgw!L1979</f>
        <v>1383907.6649000011</v>
      </c>
      <c r="M1979">
        <f>RS_wells_scenario_1_bgw!M1979-RS_wells_baseline_bgw!M1979</f>
        <v>0</v>
      </c>
      <c r="N1979">
        <f>RS_wells_scenario_1_bgw!N1979-RS_wells_baseline_bgw!N1979</f>
        <v>6723756.6239000037</v>
      </c>
      <c r="O1979">
        <v>10.145833333333334</v>
      </c>
      <c r="P1979">
        <f t="shared" si="273"/>
        <v>1994</v>
      </c>
      <c r="Q1979" s="2">
        <f t="shared" si="274"/>
        <v>34648.458333331931</v>
      </c>
      <c r="R1979">
        <f t="shared" si="275"/>
        <v>-135.58119184879743</v>
      </c>
      <c r="S1979">
        <f>I1979*$O1979/ref!$B$3</f>
        <v>-1415.8895744982008</v>
      </c>
      <c r="T1979">
        <f>K1979*$O1979/ref!$B$3</f>
        <v>-46.525637980180839</v>
      </c>
      <c r="U1979">
        <f>L1979*$O1979/ref!$B$3</f>
        <v>322.33463078048504</v>
      </c>
      <c r="V1979">
        <f>N1979*$O1979/ref!$B$3</f>
        <v>1566.0724077131647</v>
      </c>
      <c r="W1979">
        <f t="shared" si="276"/>
        <v>11</v>
      </c>
      <c r="X1979" t="str">
        <f t="shared" si="277"/>
        <v>11 1994</v>
      </c>
      <c r="AB1979" s="1"/>
    </row>
    <row r="1980" spans="1:28" x14ac:dyDescent="0.3">
      <c r="A1980">
        <v>660</v>
      </c>
      <c r="B1980">
        <v>2</v>
      </c>
      <c r="C1980">
        <f>RS_wells_scenario_1_bgw!C1980-RS_wells_baseline_bgw!C1980</f>
        <v>2281069.6342999935</v>
      </c>
      <c r="D1980">
        <f>RS_wells_scenario_1_bgw!D1980-RS_wells_baseline_bgw!D1980</f>
        <v>-291.16759999998612</v>
      </c>
      <c r="E1980">
        <f>RS_wells_scenario_1_bgw!E1980-RS_wells_baseline_bgw!E1980</f>
        <v>0</v>
      </c>
      <c r="F1980">
        <f>RS_wells_scenario_1_bgw!F1980-RS_wells_baseline_bgw!F1980</f>
        <v>0</v>
      </c>
      <c r="G1980">
        <f>RS_wells_scenario_1_bgw!G1980-RS_wells_baseline_bgw!G1980</f>
        <v>0</v>
      </c>
      <c r="H1980" s="19">
        <f>RS_wells_scenario_1_bgw!H1980-RS_wells_baseline_bgw!H1980</f>
        <v>760491.63390000165</v>
      </c>
      <c r="I1980">
        <f>RS_wells_scenario_1_bgw!I1980-RS_wells_baseline_bgw!I1980</f>
        <v>-5078210.6398999989</v>
      </c>
      <c r="J1980">
        <f>RS_wells_scenario_1_bgw!J1980-RS_wells_baseline_bgw!J1980</f>
        <v>1506.0754999993369</v>
      </c>
      <c r="K1980">
        <f>RS_wells_scenario_1_bgw!K1980-RS_wells_baseline_bgw!K1980</f>
        <v>-199752.62000000104</v>
      </c>
      <c r="L1980">
        <f>RS_wells_scenario_1_bgw!L1980-RS_wells_baseline_bgw!L1980</f>
        <v>1381724.2724000011</v>
      </c>
      <c r="M1980">
        <f>RS_wells_scenario_1_bgw!M1980-RS_wells_baseline_bgw!M1980</f>
        <v>0</v>
      </c>
      <c r="N1980">
        <f>RS_wells_scenario_1_bgw!N1980-RS_wells_baseline_bgw!N1980</f>
        <v>6643872.5865999982</v>
      </c>
      <c r="O1980">
        <v>10.145833333333334</v>
      </c>
      <c r="P1980">
        <f t="shared" si="273"/>
        <v>1994</v>
      </c>
      <c r="Q1980" s="2">
        <f t="shared" si="274"/>
        <v>34658.604166665267</v>
      </c>
      <c r="R1980">
        <f t="shared" si="275"/>
        <v>-134.78535974112248</v>
      </c>
      <c r="S1980">
        <f>I1980*$O1980/ref!$B$3</f>
        <v>-1182.797951882126</v>
      </c>
      <c r="T1980">
        <f>K1980*$O1980/ref!$B$3</f>
        <v>-46.525637980180839</v>
      </c>
      <c r="U1980">
        <f>L1980*$O1980/ref!$B$3</f>
        <v>321.82608311275663</v>
      </c>
      <c r="V1980">
        <f>N1980*$O1980/ref!$B$3</f>
        <v>1547.4661145901243</v>
      </c>
      <c r="W1980">
        <f t="shared" si="276"/>
        <v>11</v>
      </c>
      <c r="X1980" t="str">
        <f t="shared" si="277"/>
        <v>11 1994</v>
      </c>
      <c r="AB1980" s="1"/>
    </row>
    <row r="1981" spans="1:28" x14ac:dyDescent="0.3">
      <c r="A1981">
        <v>660</v>
      </c>
      <c r="B1981">
        <v>3</v>
      </c>
      <c r="C1981">
        <f>RS_wells_scenario_1_bgw!C1981-RS_wells_baseline_bgw!C1981</f>
        <v>3114249.8559999913</v>
      </c>
      <c r="D1981">
        <f>RS_wells_scenario_1_bgw!D1981-RS_wells_baseline_bgw!D1981</f>
        <v>-291.98040000000037</v>
      </c>
      <c r="E1981">
        <f>RS_wells_scenario_1_bgw!E1981-RS_wells_baseline_bgw!E1981</f>
        <v>0</v>
      </c>
      <c r="F1981">
        <f>RS_wells_scenario_1_bgw!F1981-RS_wells_baseline_bgw!F1981</f>
        <v>0</v>
      </c>
      <c r="G1981">
        <f>RS_wells_scenario_1_bgw!G1981-RS_wells_baseline_bgw!G1981</f>
        <v>0</v>
      </c>
      <c r="H1981" s="19">
        <f>RS_wells_scenario_1_bgw!H1981-RS_wells_baseline_bgw!H1981</f>
        <v>730305.24180000275</v>
      </c>
      <c r="I1981">
        <f>RS_wells_scenario_1_bgw!I1981-RS_wells_baseline_bgw!I1981</f>
        <v>-3919726.3515000045</v>
      </c>
      <c r="J1981">
        <f>RS_wells_scenario_1_bgw!J1981-RS_wells_baseline_bgw!J1981</f>
        <v>1509.9484000001103</v>
      </c>
      <c r="K1981">
        <f>RS_wells_scenario_1_bgw!K1981-RS_wells_baseline_bgw!K1981</f>
        <v>-199752.62000000104</v>
      </c>
      <c r="L1981">
        <f>RS_wells_scenario_1_bgw!L1981-RS_wells_baseline_bgw!L1981</f>
        <v>1381339.9828999992</v>
      </c>
      <c r="M1981">
        <f>RS_wells_scenario_1_bgw!M1981-RS_wells_baseline_bgw!M1981</f>
        <v>0</v>
      </c>
      <c r="N1981">
        <f>RS_wells_scenario_1_bgw!N1981-RS_wells_baseline_bgw!N1981</f>
        <v>6589437.2158000022</v>
      </c>
      <c r="O1981">
        <v>10.145833333333334</v>
      </c>
      <c r="P1981">
        <f t="shared" si="273"/>
        <v>1994</v>
      </c>
      <c r="Q1981" s="2">
        <f t="shared" si="274"/>
        <v>34668.749999998603</v>
      </c>
      <c r="R1981">
        <f t="shared" si="275"/>
        <v>-134.22982758304695</v>
      </c>
      <c r="S1981">
        <f>I1981*$O1981/ref!$B$3</f>
        <v>-912.96809629462348</v>
      </c>
      <c r="T1981">
        <f>K1981*$O1981/ref!$B$3</f>
        <v>-46.525637980180839</v>
      </c>
      <c r="U1981">
        <f>L1981*$O1981/ref!$B$3</f>
        <v>321.73657583041575</v>
      </c>
      <c r="V1981">
        <f>N1981*$O1981/ref!$B$3</f>
        <v>1534.7872303023612</v>
      </c>
      <c r="W1981">
        <f t="shared" si="276"/>
        <v>11</v>
      </c>
      <c r="X1981" t="str">
        <f t="shared" si="277"/>
        <v>11 1994</v>
      </c>
      <c r="AB1981" s="1"/>
    </row>
    <row r="1982" spans="1:28" x14ac:dyDescent="0.3">
      <c r="A1982">
        <v>661</v>
      </c>
      <c r="B1982">
        <v>1</v>
      </c>
      <c r="C1982">
        <f>RS_wells_scenario_1_bgw!C1982-RS_wells_baseline_bgw!C1982</f>
        <v>3502766.727699995</v>
      </c>
      <c r="D1982">
        <f>RS_wells_scenario_1_bgw!D1982-RS_wells_baseline_bgw!D1982</f>
        <v>-292.78080000000773</v>
      </c>
      <c r="E1982">
        <f>RS_wells_scenario_1_bgw!E1982-RS_wells_baseline_bgw!E1982</f>
        <v>0</v>
      </c>
      <c r="F1982">
        <f>RS_wells_scenario_1_bgw!F1982-RS_wells_baseline_bgw!F1982</f>
        <v>0</v>
      </c>
      <c r="G1982">
        <f>RS_wells_scenario_1_bgw!G1982-RS_wells_baseline_bgw!G1982</f>
        <v>0</v>
      </c>
      <c r="H1982" s="19">
        <f>RS_wells_scenario_1_bgw!H1982-RS_wells_baseline_bgw!H1982</f>
        <v>460122.8266999945</v>
      </c>
      <c r="I1982">
        <f>RS_wells_scenario_1_bgw!I1982-RS_wells_baseline_bgw!I1982</f>
        <v>-2812311.5849999934</v>
      </c>
      <c r="J1982">
        <f>RS_wells_scenario_1_bgw!J1982-RS_wells_baseline_bgw!J1982</f>
        <v>1513.8665000004694</v>
      </c>
      <c r="K1982">
        <f>RS_wells_scenario_1_bgw!K1982-RS_wells_baseline_bgw!K1982</f>
        <v>-199752.62000000104</v>
      </c>
      <c r="L1982">
        <f>RS_wells_scenario_1_bgw!L1982-RS_wells_baseline_bgw!L1982</f>
        <v>224355.01910000015</v>
      </c>
      <c r="M1982">
        <f>RS_wells_scenario_1_bgw!M1982-RS_wells_baseline_bgw!M1982</f>
        <v>0</v>
      </c>
      <c r="N1982">
        <f>RS_wells_scenario_1_bgw!N1982-RS_wells_baseline_bgw!N1982</f>
        <v>6731618.134800002</v>
      </c>
      <c r="O1982">
        <v>10.145833333333334</v>
      </c>
      <c r="P1982">
        <f t="shared" si="273"/>
        <v>1994</v>
      </c>
      <c r="Q1982" s="2">
        <f t="shared" si="274"/>
        <v>34678.895833331939</v>
      </c>
      <c r="R1982">
        <f t="shared" si="275"/>
        <v>-143.67686845589938</v>
      </c>
      <c r="S1982">
        <f>I1982*$O1982/ref!$B$3</f>
        <v>-655.03316397641038</v>
      </c>
      <c r="T1982">
        <f>K1982*$O1982/ref!$B$3</f>
        <v>-46.525637980180839</v>
      </c>
      <c r="U1982">
        <f>L1982*$O1982/ref!$B$3</f>
        <v>52.255937357332833</v>
      </c>
      <c r="V1982">
        <f>N1982*$O1982/ref!$B$3</f>
        <v>1567.9034816190317</v>
      </c>
      <c r="W1982">
        <f t="shared" si="276"/>
        <v>12</v>
      </c>
      <c r="X1982" t="str">
        <f t="shared" si="277"/>
        <v>12 1994</v>
      </c>
      <c r="AB1982" s="1"/>
    </row>
    <row r="1983" spans="1:28" x14ac:dyDescent="0.3">
      <c r="A1983">
        <v>661</v>
      </c>
      <c r="B1983">
        <v>2</v>
      </c>
      <c r="C1983">
        <f>RS_wells_scenario_1_bgw!C1983-RS_wells_baseline_bgw!C1983</f>
        <v>3874736.4842000008</v>
      </c>
      <c r="D1983">
        <f>RS_wells_scenario_1_bgw!D1983-RS_wells_baseline_bgw!D1983</f>
        <v>-293.56890000001295</v>
      </c>
      <c r="E1983">
        <f>RS_wells_scenario_1_bgw!E1983-RS_wells_baseline_bgw!E1983</f>
        <v>0</v>
      </c>
      <c r="F1983">
        <f>RS_wells_scenario_1_bgw!F1983-RS_wells_baseline_bgw!F1983</f>
        <v>0</v>
      </c>
      <c r="G1983">
        <f>RS_wells_scenario_1_bgw!G1983-RS_wells_baseline_bgw!G1983</f>
        <v>0</v>
      </c>
      <c r="H1983" s="19">
        <f>RS_wells_scenario_1_bgw!H1983-RS_wells_baseline_bgw!H1983</f>
        <v>375115.60440000147</v>
      </c>
      <c r="I1983">
        <f>RS_wells_scenario_1_bgw!I1983-RS_wells_baseline_bgw!I1983</f>
        <v>-2516319.3886999935</v>
      </c>
      <c r="J1983">
        <f>RS_wells_scenario_1_bgw!J1983-RS_wells_baseline_bgw!J1983</f>
        <v>1517.7780999997631</v>
      </c>
      <c r="K1983">
        <f>RS_wells_scenario_1_bgw!K1983-RS_wells_baseline_bgw!K1983</f>
        <v>-199752.62000000104</v>
      </c>
      <c r="L1983">
        <f>RS_wells_scenario_1_bgw!L1983-RS_wells_baseline_bgw!L1983</f>
        <v>224440.62589999987</v>
      </c>
      <c r="M1983">
        <f>RS_wells_scenario_1_bgw!M1983-RS_wells_baseline_bgw!M1983</f>
        <v>0</v>
      </c>
      <c r="N1983">
        <f>RS_wells_scenario_1_bgw!N1983-RS_wells_baseline_bgw!N1983</f>
        <v>6786815.0647</v>
      </c>
      <c r="O1983">
        <v>10.145833333333334</v>
      </c>
      <c r="P1983">
        <f t="shared" si="273"/>
        <v>1994</v>
      </c>
      <c r="Q1983" s="2">
        <f t="shared" si="274"/>
        <v>34689.041666665275</v>
      </c>
      <c r="R1983">
        <f t="shared" si="275"/>
        <v>-146.88887652462768</v>
      </c>
      <c r="S1983">
        <f>I1983*$O1983/ref!$B$3</f>
        <v>-586.09176150563258</v>
      </c>
      <c r="T1983">
        <f>K1983*$O1983/ref!$B$3</f>
        <v>-46.525637980180839</v>
      </c>
      <c r="U1983">
        <f>L1983*$O1983/ref!$B$3</f>
        <v>52.275876575078414</v>
      </c>
      <c r="V1983">
        <f>N1983*$O1983/ref!$B$3</f>
        <v>1580.7597454224538</v>
      </c>
      <c r="W1983">
        <f t="shared" si="276"/>
        <v>12</v>
      </c>
      <c r="X1983" t="str">
        <f t="shared" si="277"/>
        <v>12 1994</v>
      </c>
      <c r="AB1983" s="1"/>
    </row>
    <row r="1984" spans="1:28" x14ac:dyDescent="0.3">
      <c r="A1984">
        <v>661</v>
      </c>
      <c r="B1984">
        <v>3</v>
      </c>
      <c r="C1984">
        <f>RS_wells_scenario_1_bgw!C1984-RS_wells_baseline_bgw!C1984</f>
        <v>4193598.1595000029</v>
      </c>
      <c r="D1984">
        <f>RS_wells_scenario_1_bgw!D1984-RS_wells_baseline_bgw!D1984</f>
        <v>-294.35470000002533</v>
      </c>
      <c r="E1984">
        <f>RS_wells_scenario_1_bgw!E1984-RS_wells_baseline_bgw!E1984</f>
        <v>0</v>
      </c>
      <c r="F1984">
        <f>RS_wells_scenario_1_bgw!F1984-RS_wells_baseline_bgw!F1984</f>
        <v>0</v>
      </c>
      <c r="G1984">
        <f>RS_wells_scenario_1_bgw!G1984-RS_wells_baseline_bgw!G1984</f>
        <v>0</v>
      </c>
      <c r="H1984" s="19">
        <f>RS_wells_scenario_1_bgw!H1984-RS_wells_baseline_bgw!H1984</f>
        <v>-6711.5038999989629</v>
      </c>
      <c r="I1984">
        <f>RS_wells_scenario_1_bgw!I1984-RS_wells_baseline_bgw!I1984</f>
        <v>-2400277.0051999986</v>
      </c>
      <c r="J1984">
        <f>RS_wells_scenario_1_bgw!J1984-RS_wells_baseline_bgw!J1984</f>
        <v>1521.6992999995127</v>
      </c>
      <c r="K1984">
        <f>RS_wells_scenario_1_bgw!K1984-RS_wells_baseline_bgw!K1984</f>
        <v>-199752.62000000104</v>
      </c>
      <c r="L1984">
        <f>RS_wells_scenario_1_bgw!L1984-RS_wells_baseline_bgw!L1984</f>
        <v>224373.78230000008</v>
      </c>
      <c r="M1984">
        <f>RS_wells_scenario_1_bgw!M1984-RS_wells_baseline_bgw!M1984</f>
        <v>0</v>
      </c>
      <c r="N1984">
        <f>RS_wells_scenario_1_bgw!N1984-RS_wells_baseline_bgw!N1984</f>
        <v>6794567.7968000025</v>
      </c>
      <c r="O1984">
        <v>10.145833333333334</v>
      </c>
      <c r="P1984">
        <f t="shared" si="273"/>
        <v>1994</v>
      </c>
      <c r="Q1984" s="2">
        <f t="shared" si="274"/>
        <v>34699.18749999861</v>
      </c>
      <c r="R1984">
        <f t="shared" si="275"/>
        <v>-155.81395877892328</v>
      </c>
      <c r="S1984">
        <f>I1984*$O1984/ref!$B$3</f>
        <v>-559.06360074820145</v>
      </c>
      <c r="T1984">
        <f>K1984*$O1984/ref!$B$3</f>
        <v>-46.525637980180839</v>
      </c>
      <c r="U1984">
        <f>L1984*$O1984/ref!$B$3</f>
        <v>52.260307612153753</v>
      </c>
      <c r="V1984">
        <f>N1984*$O1984/ref!$B$3</f>
        <v>1582.5654829744421</v>
      </c>
      <c r="W1984">
        <f t="shared" si="276"/>
        <v>12</v>
      </c>
      <c r="X1984" t="str">
        <f t="shared" si="277"/>
        <v>12 1994</v>
      </c>
      <c r="AB1984" s="1"/>
    </row>
    <row r="1985" spans="1:28" x14ac:dyDescent="0.3">
      <c r="A1985">
        <v>662</v>
      </c>
      <c r="B1985">
        <v>1</v>
      </c>
      <c r="C1985">
        <f>RS_wells_scenario_1_bgw!C1985-RS_wells_baseline_bgw!C1985</f>
        <v>4456811.3067000061</v>
      </c>
      <c r="D1985">
        <f>RS_wells_scenario_1_bgw!D1985-RS_wells_baseline_bgw!D1985</f>
        <v>-295.13469999999506</v>
      </c>
      <c r="E1985">
        <f>RS_wells_scenario_1_bgw!E1985-RS_wells_baseline_bgw!E1985</f>
        <v>0</v>
      </c>
      <c r="F1985">
        <f>RS_wells_scenario_1_bgw!F1985-RS_wells_baseline_bgw!F1985</f>
        <v>0</v>
      </c>
      <c r="G1985">
        <f>RS_wells_scenario_1_bgw!G1985-RS_wells_baseline_bgw!G1985</f>
        <v>0</v>
      </c>
      <c r="H1985" s="19">
        <f>RS_wells_scenario_1_bgw!H1985-RS_wells_baseline_bgw!H1985</f>
        <v>-904975.90900000185</v>
      </c>
      <c r="I1985">
        <f>RS_wells_scenario_1_bgw!I1985-RS_wells_baseline_bgw!I1985</f>
        <v>-2916864.019600004</v>
      </c>
      <c r="J1985">
        <f>RS_wells_scenario_1_bgw!J1985-RS_wells_baseline_bgw!J1985</f>
        <v>1525.6430000001565</v>
      </c>
      <c r="K1985">
        <f>RS_wells_scenario_1_bgw!K1985-RS_wells_baseline_bgw!K1985</f>
        <v>-92816.949999999255</v>
      </c>
      <c r="L1985">
        <f>RS_wells_scenario_1_bgw!L1985-RS_wells_baseline_bgw!L1985</f>
        <v>274575.84379999992</v>
      </c>
      <c r="M1985">
        <f>RS_wells_scenario_1_bgw!M1985-RS_wells_baseline_bgw!M1985</f>
        <v>0</v>
      </c>
      <c r="N1985">
        <f>RS_wells_scenario_1_bgw!N1985-RS_wells_baseline_bgw!N1985</f>
        <v>6781655.2884999961</v>
      </c>
      <c r="O1985">
        <v>10.145833333333334</v>
      </c>
      <c r="P1985">
        <f t="shared" si="273"/>
        <v>1995</v>
      </c>
      <c r="Q1985" s="2">
        <f t="shared" si="274"/>
        <v>34709.333333331946</v>
      </c>
      <c r="R1985">
        <f t="shared" si="275"/>
        <v>-176.09693465062998</v>
      </c>
      <c r="S1985">
        <f>I1985*$O1985/ref!$B$3</f>
        <v>-679.38512853210227</v>
      </c>
      <c r="T1985">
        <f>K1985*$O1985/ref!$B$3</f>
        <v>-21.618579091100226</v>
      </c>
      <c r="U1985">
        <f>L1985*$O1985/ref!$B$3</f>
        <v>63.953185228516205</v>
      </c>
      <c r="V1985">
        <f>N1985*$O1985/ref!$B$3</f>
        <v>1579.5579495234058</v>
      </c>
      <c r="W1985">
        <f t="shared" si="276"/>
        <v>1</v>
      </c>
      <c r="X1985" t="str">
        <f t="shared" si="277"/>
        <v>1 1995</v>
      </c>
      <c r="AB1985" s="1"/>
    </row>
    <row r="1986" spans="1:28" x14ac:dyDescent="0.3">
      <c r="A1986">
        <v>662</v>
      </c>
      <c r="B1986">
        <v>2</v>
      </c>
      <c r="C1986">
        <f>RS_wells_scenario_1_bgw!C1986-RS_wells_baseline_bgw!C1986</f>
        <v>4651720.9428000003</v>
      </c>
      <c r="D1986">
        <f>RS_wells_scenario_1_bgw!D1986-RS_wells_baseline_bgw!D1986</f>
        <v>-295.92149999999674</v>
      </c>
      <c r="E1986">
        <f>RS_wells_scenario_1_bgw!E1986-RS_wells_baseline_bgw!E1986</f>
        <v>0</v>
      </c>
      <c r="F1986">
        <f>RS_wells_scenario_1_bgw!F1986-RS_wells_baseline_bgw!F1986</f>
        <v>0</v>
      </c>
      <c r="G1986">
        <f>RS_wells_scenario_1_bgw!G1986-RS_wells_baseline_bgw!G1986</f>
        <v>0</v>
      </c>
      <c r="H1986" s="19">
        <f>RS_wells_scenario_1_bgw!H1986-RS_wells_baseline_bgw!H1986</f>
        <v>-1257128.3133000061</v>
      </c>
      <c r="I1986">
        <f>RS_wells_scenario_1_bgw!I1986-RS_wells_baseline_bgw!I1986</f>
        <v>-3014337.1405000016</v>
      </c>
      <c r="J1986">
        <f>RS_wells_scenario_1_bgw!J1986-RS_wells_baseline_bgw!J1986</f>
        <v>1529.6319000003859</v>
      </c>
      <c r="K1986">
        <f>RS_wells_scenario_1_bgw!K1986-RS_wells_baseline_bgw!K1986</f>
        <v>-92816.949999999255</v>
      </c>
      <c r="L1986">
        <f>RS_wells_scenario_1_bgw!L1986-RS_wells_baseline_bgw!L1986</f>
        <v>271170.87959999964</v>
      </c>
      <c r="M1986">
        <f>RS_wells_scenario_1_bgw!M1986-RS_wells_baseline_bgw!M1986</f>
        <v>0</v>
      </c>
      <c r="N1986">
        <f>RS_wells_scenario_1_bgw!N1986-RS_wells_baseline_bgw!N1986</f>
        <v>6753000.5781999975</v>
      </c>
      <c r="O1986">
        <v>10.145833333333334</v>
      </c>
      <c r="P1986">
        <f t="shared" si="273"/>
        <v>1995</v>
      </c>
      <c r="Q1986" s="2">
        <f t="shared" si="274"/>
        <v>34719.479166665282</v>
      </c>
      <c r="R1986">
        <f t="shared" si="275"/>
        <v>-183.50810747995428</v>
      </c>
      <c r="S1986">
        <f>I1986*$O1986/ref!$B$3</f>
        <v>-702.08820564714415</v>
      </c>
      <c r="T1986">
        <f>K1986*$O1986/ref!$B$3</f>
        <v>-21.618579091100226</v>
      </c>
      <c r="U1986">
        <f>L1986*$O1986/ref!$B$3</f>
        <v>63.160113619719844</v>
      </c>
      <c r="V1986">
        <f>N1986*$O1986/ref!$B$3</f>
        <v>1572.883800879725</v>
      </c>
      <c r="W1986">
        <f t="shared" si="276"/>
        <v>1</v>
      </c>
      <c r="X1986" t="str">
        <f t="shared" si="277"/>
        <v>1 1995</v>
      </c>
      <c r="AB1986" s="1"/>
    </row>
    <row r="1987" spans="1:28" x14ac:dyDescent="0.3">
      <c r="A1987">
        <v>662</v>
      </c>
      <c r="B1987">
        <v>3</v>
      </c>
      <c r="C1987">
        <f>RS_wells_scenario_1_bgw!C1987-RS_wells_baseline_bgw!C1987</f>
        <v>4819611.7903999984</v>
      </c>
      <c r="D1987">
        <f>RS_wells_scenario_1_bgw!D1987-RS_wells_baseline_bgw!D1987</f>
        <v>-296.71399999997811</v>
      </c>
      <c r="E1987">
        <f>RS_wells_scenario_1_bgw!E1987-RS_wells_baseline_bgw!E1987</f>
        <v>0</v>
      </c>
      <c r="F1987">
        <f>RS_wells_scenario_1_bgw!F1987-RS_wells_baseline_bgw!F1987</f>
        <v>0</v>
      </c>
      <c r="G1987">
        <f>RS_wells_scenario_1_bgw!G1987-RS_wells_baseline_bgw!G1987</f>
        <v>0</v>
      </c>
      <c r="H1987" s="19">
        <f>RS_wells_scenario_1_bgw!H1987-RS_wells_baseline_bgw!H1987</f>
        <v>-984487.75219999999</v>
      </c>
      <c r="I1987">
        <f>RS_wells_scenario_1_bgw!I1987-RS_wells_baseline_bgw!I1987</f>
        <v>-3370628.5519000068</v>
      </c>
      <c r="J1987">
        <f>RS_wells_scenario_1_bgw!J1987-RS_wells_baseline_bgw!J1987</f>
        <v>1533.6864999998361</v>
      </c>
      <c r="K1987">
        <f>RS_wells_scenario_1_bgw!K1987-RS_wells_baseline_bgw!K1987</f>
        <v>-92816.949999999255</v>
      </c>
      <c r="L1987">
        <f>RS_wells_scenario_1_bgw!L1987-RS_wells_baseline_bgw!L1987</f>
        <v>265718.77290000021</v>
      </c>
      <c r="M1987">
        <f>RS_wells_scenario_1_bgw!M1987-RS_wells_baseline_bgw!M1987</f>
        <v>0</v>
      </c>
      <c r="N1987">
        <f>RS_wells_scenario_1_bgw!N1987-RS_wells_baseline_bgw!N1987</f>
        <v>6673445.6948999912</v>
      </c>
      <c r="O1987">
        <v>10.145833333333334</v>
      </c>
      <c r="P1987">
        <f t="shared" ref="P1987:P2050" si="278">YEAR(Q1987)</f>
        <v>1995</v>
      </c>
      <c r="Q1987" s="2">
        <f t="shared" ref="Q1987:Q2050" si="279">Q1986+(O1987)</f>
        <v>34729.624999998618</v>
      </c>
      <c r="R1987">
        <f t="shared" ref="R1987:R2050" si="280">+(H1987-N1987)/43650</f>
        <v>-175.43948332416932</v>
      </c>
      <c r="S1987">
        <f>I1987*$O1987/ref!$B$3</f>
        <v>-785.07427723030651</v>
      </c>
      <c r="T1987">
        <f>K1987*$O1987/ref!$B$3</f>
        <v>-21.618579091100226</v>
      </c>
      <c r="U1987">
        <f>L1987*$O1987/ref!$B$3</f>
        <v>61.890229186897436</v>
      </c>
      <c r="V1987">
        <f>N1987*$O1987/ref!$B$3</f>
        <v>1554.3541730832453</v>
      </c>
      <c r="W1987">
        <f t="shared" si="276"/>
        <v>1</v>
      </c>
      <c r="X1987" t="str">
        <f t="shared" si="277"/>
        <v>1 1995</v>
      </c>
      <c r="AB1987" s="1"/>
    </row>
    <row r="1988" spans="1:28" x14ac:dyDescent="0.3">
      <c r="A1988">
        <v>663</v>
      </c>
      <c r="B1988">
        <v>1</v>
      </c>
      <c r="C1988">
        <f>RS_wells_scenario_1_bgw!C1988-RS_wells_baseline_bgw!C1988</f>
        <v>6482772.677699998</v>
      </c>
      <c r="D1988">
        <f>RS_wells_scenario_1_bgw!D1988-RS_wells_baseline_bgw!D1988</f>
        <v>-297.51519999996526</v>
      </c>
      <c r="E1988">
        <f>RS_wells_scenario_1_bgw!E1988-RS_wells_baseline_bgw!E1988</f>
        <v>0</v>
      </c>
      <c r="F1988">
        <f>RS_wells_scenario_1_bgw!F1988-RS_wells_baseline_bgw!F1988</f>
        <v>0</v>
      </c>
      <c r="G1988">
        <f>RS_wells_scenario_1_bgw!G1988-RS_wells_baseline_bgw!G1988</f>
        <v>0</v>
      </c>
      <c r="H1988" s="19">
        <f>RS_wells_scenario_1_bgw!H1988-RS_wells_baseline_bgw!H1988</f>
        <v>600523.75879999995</v>
      </c>
      <c r="I1988">
        <f>RS_wells_scenario_1_bgw!I1988-RS_wells_baseline_bgw!I1988</f>
        <v>-1977478.8452000022</v>
      </c>
      <c r="J1988">
        <f>RS_wells_scenario_1_bgw!J1988-RS_wells_baseline_bgw!J1988</f>
        <v>1537.6262999996543</v>
      </c>
      <c r="K1988">
        <f>RS_wells_scenario_1_bgw!K1988-RS_wells_baseline_bgw!K1988</f>
        <v>-92816.949999999255</v>
      </c>
      <c r="L1988">
        <f>RS_wells_scenario_1_bgw!L1988-RS_wells_baseline_bgw!L1988</f>
        <v>2505004.2754999995</v>
      </c>
      <c r="M1988">
        <f>RS_wells_scenario_1_bgw!M1988-RS_wells_baseline_bgw!M1988</f>
        <v>0</v>
      </c>
      <c r="N1988">
        <f>RS_wells_scenario_1_bgw!N1988-RS_wells_baseline_bgw!N1988</f>
        <v>6257936.7242000028</v>
      </c>
      <c r="O1988">
        <v>10.145833333333334</v>
      </c>
      <c r="P1988">
        <f t="shared" si="278"/>
        <v>1995</v>
      </c>
      <c r="Q1988" s="2">
        <f t="shared" si="279"/>
        <v>34739.770833331953</v>
      </c>
      <c r="R1988">
        <f t="shared" si="280"/>
        <v>-129.60854445360832</v>
      </c>
      <c r="S1988">
        <f>I1988*$O1988/ref!$B$3</f>
        <v>-460.5870244167055</v>
      </c>
      <c r="T1988">
        <f>K1988*$O1988/ref!$B$3</f>
        <v>-21.618579091100226</v>
      </c>
      <c r="U1988">
        <f>L1988*$O1988/ref!$B$3</f>
        <v>583.45628738545486</v>
      </c>
      <c r="V1988">
        <f>N1988*$O1988/ref!$B$3</f>
        <v>1457.5753676372635</v>
      </c>
      <c r="W1988">
        <f t="shared" si="276"/>
        <v>2</v>
      </c>
      <c r="X1988" t="str">
        <f t="shared" si="277"/>
        <v>2 1995</v>
      </c>
      <c r="AB1988" s="1"/>
    </row>
    <row r="1989" spans="1:28" x14ac:dyDescent="0.3">
      <c r="A1989">
        <v>663</v>
      </c>
      <c r="B1989">
        <v>2</v>
      </c>
      <c r="C1989">
        <f>RS_wells_scenario_1_bgw!C1989-RS_wells_baseline_bgw!C1989</f>
        <v>6125807.1191000044</v>
      </c>
      <c r="D1989">
        <f>RS_wells_scenario_1_bgw!D1989-RS_wells_baseline_bgw!D1989</f>
        <v>-298.32780000002822</v>
      </c>
      <c r="E1989">
        <f>RS_wells_scenario_1_bgw!E1989-RS_wells_baseline_bgw!E1989</f>
        <v>0</v>
      </c>
      <c r="F1989">
        <f>RS_wells_scenario_1_bgw!F1989-RS_wells_baseline_bgw!F1989</f>
        <v>0</v>
      </c>
      <c r="G1989">
        <f>RS_wells_scenario_1_bgw!G1989-RS_wells_baseline_bgw!G1989</f>
        <v>0</v>
      </c>
      <c r="H1989" s="19">
        <f>RS_wells_scenario_1_bgw!H1989-RS_wells_baseline_bgw!H1989</f>
        <v>729123.81279999763</v>
      </c>
      <c r="I1989">
        <f>RS_wells_scenario_1_bgw!I1989-RS_wells_baseline_bgw!I1989</f>
        <v>-1586049.1563999951</v>
      </c>
      <c r="J1989">
        <f>RS_wells_scenario_1_bgw!J1989-RS_wells_baseline_bgw!J1989</f>
        <v>1541.6883999994025</v>
      </c>
      <c r="K1989">
        <f>RS_wells_scenario_1_bgw!K1989-RS_wells_baseline_bgw!K1989</f>
        <v>-92816.949999999255</v>
      </c>
      <c r="L1989">
        <f>RS_wells_scenario_1_bgw!L1989-RS_wells_baseline_bgw!L1989</f>
        <v>2479052.7573999986</v>
      </c>
      <c r="M1989">
        <f>RS_wells_scenario_1_bgw!M1989-RS_wells_baseline_bgw!M1989</f>
        <v>0</v>
      </c>
      <c r="N1989">
        <f>RS_wells_scenario_1_bgw!N1989-RS_wells_baseline_bgw!N1989</f>
        <v>5953057.7538999915</v>
      </c>
      <c r="O1989">
        <v>10.145833333333334</v>
      </c>
      <c r="P1989">
        <f t="shared" si="278"/>
        <v>1995</v>
      </c>
      <c r="Q1989" s="2">
        <f t="shared" si="279"/>
        <v>34749.916666665289</v>
      </c>
      <c r="R1989">
        <f t="shared" si="280"/>
        <v>-119.6777535189002</v>
      </c>
      <c r="S1989">
        <f>I1989*$O1989/ref!$B$3</f>
        <v>-369.41667583352353</v>
      </c>
      <c r="T1989">
        <f>K1989*$O1989/ref!$B$3</f>
        <v>-21.618579091100226</v>
      </c>
      <c r="U1989">
        <f>L1989*$O1989/ref!$B$3</f>
        <v>577.41175622407764</v>
      </c>
      <c r="V1989">
        <f>N1989*$O1989/ref!$B$3</f>
        <v>1386.5640907891873</v>
      </c>
      <c r="W1989">
        <f t="shared" ref="W1989:W2052" si="281">MOD(A1989-2,12)+1</f>
        <v>2</v>
      </c>
      <c r="X1989" t="str">
        <f t="shared" ref="X1989:X2052" si="282">W1989&amp;" "&amp;P1989</f>
        <v>2 1995</v>
      </c>
      <c r="AB1989" s="1"/>
    </row>
    <row r="1990" spans="1:28" x14ac:dyDescent="0.3">
      <c r="A1990">
        <v>663</v>
      </c>
      <c r="B1990">
        <v>3</v>
      </c>
      <c r="C1990">
        <f>RS_wells_scenario_1_bgw!C1990-RS_wells_baseline_bgw!C1990</f>
        <v>6094467.6069999933</v>
      </c>
      <c r="D1990">
        <f>RS_wells_scenario_1_bgw!D1990-RS_wells_baseline_bgw!D1990</f>
        <v>-299.15429999999469</v>
      </c>
      <c r="E1990">
        <f>RS_wells_scenario_1_bgw!E1990-RS_wells_baseline_bgw!E1990</f>
        <v>0</v>
      </c>
      <c r="F1990">
        <f>RS_wells_scenario_1_bgw!F1990-RS_wells_baseline_bgw!F1990</f>
        <v>0</v>
      </c>
      <c r="G1990">
        <f>RS_wells_scenario_1_bgw!G1990-RS_wells_baseline_bgw!G1990</f>
        <v>0</v>
      </c>
      <c r="H1990" s="19">
        <f>RS_wells_scenario_1_bgw!H1990-RS_wells_baseline_bgw!H1990</f>
        <v>816895.84050000459</v>
      </c>
      <c r="I1990">
        <f>RS_wells_scenario_1_bgw!I1990-RS_wells_baseline_bgw!I1990</f>
        <v>-1335162.5343999974</v>
      </c>
      <c r="J1990">
        <f>RS_wells_scenario_1_bgw!J1990-RS_wells_baseline_bgw!J1990</f>
        <v>1545.8638000003994</v>
      </c>
      <c r="K1990">
        <f>RS_wells_scenario_1_bgw!K1990-RS_wells_baseline_bgw!K1990</f>
        <v>-92816.949999999255</v>
      </c>
      <c r="L1990">
        <f>RS_wells_scenario_1_bgw!L1990-RS_wells_baseline_bgw!L1990</f>
        <v>2459424.3593999967</v>
      </c>
      <c r="M1990">
        <f>RS_wells_scenario_1_bgw!M1990-RS_wells_baseline_bgw!M1990</f>
        <v>0</v>
      </c>
      <c r="N1990">
        <f>RS_wells_scenario_1_bgw!N1990-RS_wells_baseline_bgw!N1990</f>
        <v>5801181.9631000012</v>
      </c>
      <c r="O1990">
        <v>10.145833333333334</v>
      </c>
      <c r="P1990">
        <f t="shared" si="278"/>
        <v>1995</v>
      </c>
      <c r="Q1990" s="2">
        <f t="shared" si="279"/>
        <v>34760.062499998625</v>
      </c>
      <c r="R1990">
        <f t="shared" si="280"/>
        <v>-114.18754003665514</v>
      </c>
      <c r="S1990">
        <f>I1990*$O1990/ref!$B$3</f>
        <v>-310.98109611876282</v>
      </c>
      <c r="T1990">
        <f>K1990*$O1990/ref!$B$3</f>
        <v>-21.618579091100226</v>
      </c>
      <c r="U1990">
        <f>L1990*$O1990/ref!$B$3</f>
        <v>572.83998270001075</v>
      </c>
      <c r="V1990">
        <f>N1990*$O1990/ref!$B$3</f>
        <v>1351.1897459584964</v>
      </c>
      <c r="W1990">
        <f t="shared" si="281"/>
        <v>2</v>
      </c>
      <c r="X1990" t="str">
        <f t="shared" si="282"/>
        <v>2 1995</v>
      </c>
      <c r="AB1990" s="1"/>
    </row>
    <row r="1991" spans="1:28" x14ac:dyDescent="0.3">
      <c r="A1991">
        <v>664</v>
      </c>
      <c r="B1991">
        <v>1</v>
      </c>
      <c r="C1991">
        <f>RS_wells_scenario_1_bgw!C1991-RS_wells_baseline_bgw!C1991</f>
        <v>5391084.5636999905</v>
      </c>
      <c r="D1991">
        <f>RS_wells_scenario_1_bgw!D1991-RS_wells_baseline_bgw!D1991</f>
        <v>-299.99680000002263</v>
      </c>
      <c r="E1991">
        <f>RS_wells_scenario_1_bgw!E1991-RS_wells_baseline_bgw!E1991</f>
        <v>0</v>
      </c>
      <c r="F1991">
        <f>RS_wells_scenario_1_bgw!F1991-RS_wells_baseline_bgw!F1991</f>
        <v>0</v>
      </c>
      <c r="G1991">
        <f>RS_wells_scenario_1_bgw!G1991-RS_wells_baseline_bgw!G1991</f>
        <v>0</v>
      </c>
      <c r="H1991" s="19">
        <f>RS_wells_scenario_1_bgw!H1991-RS_wells_baseline_bgw!H1991</f>
        <v>-1038294.8145999983</v>
      </c>
      <c r="I1991">
        <f>RS_wells_scenario_1_bgw!I1991-RS_wells_baseline_bgw!I1991</f>
        <v>-2424360.9895000011</v>
      </c>
      <c r="J1991">
        <f>RS_wells_scenario_1_bgw!J1991-RS_wells_baseline_bgw!J1991</f>
        <v>1550.3201999999583</v>
      </c>
      <c r="K1991">
        <f>RS_wells_scenario_1_bgw!K1991-RS_wells_baseline_bgw!K1991</f>
        <v>-92816.949999999255</v>
      </c>
      <c r="L1991">
        <f>RS_wells_scenario_1_bgw!L1991-RS_wells_baseline_bgw!L1991</f>
        <v>936009.36030000076</v>
      </c>
      <c r="M1991">
        <f>RS_wells_scenario_1_bgw!M1991-RS_wells_baseline_bgw!M1991</f>
        <v>0</v>
      </c>
      <c r="N1991">
        <f>RS_wells_scenario_1_bgw!N1991-RS_wells_baseline_bgw!N1991</f>
        <v>5999385.5856000036</v>
      </c>
      <c r="O1991">
        <v>10.145833333333334</v>
      </c>
      <c r="P1991">
        <f t="shared" si="278"/>
        <v>1995</v>
      </c>
      <c r="Q1991" s="2">
        <f t="shared" si="279"/>
        <v>34770.208333331961</v>
      </c>
      <c r="R1991">
        <f t="shared" si="280"/>
        <v>-161.2297915280642</v>
      </c>
      <c r="S1991">
        <f>I1991*$O1991/ref!$B$3</f>
        <v>-564.67315287654026</v>
      </c>
      <c r="T1991">
        <f>K1991*$O1991/ref!$B$3</f>
        <v>-21.618579091100226</v>
      </c>
      <c r="U1991">
        <f>L1991*$O1991/ref!$B$3</f>
        <v>218.01182203957202</v>
      </c>
      <c r="V1991">
        <f>N1991*$O1991/ref!$B$3</f>
        <v>1397.3545971969706</v>
      </c>
      <c r="W1991">
        <f t="shared" si="281"/>
        <v>3</v>
      </c>
      <c r="X1991" t="str">
        <f t="shared" si="282"/>
        <v>3 1995</v>
      </c>
      <c r="AB1991" s="1"/>
    </row>
    <row r="1992" spans="1:28" x14ac:dyDescent="0.3">
      <c r="A1992">
        <v>664</v>
      </c>
      <c r="B1992">
        <v>2</v>
      </c>
      <c r="C1992">
        <f>RS_wells_scenario_1_bgw!C1992-RS_wells_baseline_bgw!C1992</f>
        <v>5459855.4007000029</v>
      </c>
      <c r="D1992">
        <f>RS_wells_scenario_1_bgw!D1992-RS_wells_baseline_bgw!D1992</f>
        <v>-300.8585000000312</v>
      </c>
      <c r="E1992">
        <f>RS_wells_scenario_1_bgw!E1992-RS_wells_baseline_bgw!E1992</f>
        <v>0</v>
      </c>
      <c r="F1992">
        <f>RS_wells_scenario_1_bgw!F1992-RS_wells_baseline_bgw!F1992</f>
        <v>0</v>
      </c>
      <c r="G1992">
        <f>RS_wells_scenario_1_bgw!G1992-RS_wells_baseline_bgw!G1992</f>
        <v>0</v>
      </c>
      <c r="H1992" s="19">
        <f>RS_wells_scenario_1_bgw!H1992-RS_wells_baseline_bgw!H1992</f>
        <v>-917652.6780000031</v>
      </c>
      <c r="I1992">
        <f>RS_wells_scenario_1_bgw!I1992-RS_wells_baseline_bgw!I1992</f>
        <v>-2063320.9109000042</v>
      </c>
      <c r="J1992">
        <f>RS_wells_scenario_1_bgw!J1992-RS_wells_baseline_bgw!J1992</f>
        <v>1554.8572000004351</v>
      </c>
      <c r="K1992">
        <f>RS_wells_scenario_1_bgw!K1992-RS_wells_baseline_bgw!K1992</f>
        <v>-92816.949999999255</v>
      </c>
      <c r="L1992">
        <f>RS_wells_scenario_1_bgw!L1992-RS_wells_baseline_bgw!L1992</f>
        <v>926913.3275000006</v>
      </c>
      <c r="M1992">
        <f>RS_wells_scenario_1_bgw!M1992-RS_wells_baseline_bgw!M1992</f>
        <v>0</v>
      </c>
      <c r="N1992">
        <f>RS_wells_scenario_1_bgw!N1992-RS_wells_baseline_bgw!N1992</f>
        <v>6029885.417899996</v>
      </c>
      <c r="O1992">
        <v>10.145833333333334</v>
      </c>
      <c r="P1992">
        <f t="shared" si="278"/>
        <v>1995</v>
      </c>
      <c r="Q1992" s="2">
        <f t="shared" si="279"/>
        <v>34780.354166665296</v>
      </c>
      <c r="R1992">
        <f t="shared" si="280"/>
        <v>-159.16467573654066</v>
      </c>
      <c r="S1992">
        <f>I1992*$O1992/ref!$B$3</f>
        <v>-480.58103937495321</v>
      </c>
      <c r="T1992">
        <f>K1992*$O1992/ref!$B$3</f>
        <v>-21.618579091100226</v>
      </c>
      <c r="U1992">
        <f>L1992*$O1992/ref!$B$3</f>
        <v>215.89320788017503</v>
      </c>
      <c r="V1992">
        <f>N1992*$O1992/ref!$B$3</f>
        <v>1404.4585048005138</v>
      </c>
      <c r="W1992">
        <f t="shared" si="281"/>
        <v>3</v>
      </c>
      <c r="X1992" t="str">
        <f t="shared" si="282"/>
        <v>3 1995</v>
      </c>
      <c r="AB1992" s="1"/>
    </row>
    <row r="1993" spans="1:28" x14ac:dyDescent="0.3">
      <c r="A1993">
        <v>664</v>
      </c>
      <c r="B1993">
        <v>3</v>
      </c>
      <c r="C1993">
        <f>RS_wells_scenario_1_bgw!C1993-RS_wells_baseline_bgw!C1993</f>
        <v>5542258.4302999973</v>
      </c>
      <c r="D1993">
        <f>RS_wells_scenario_1_bgw!D1993-RS_wells_baseline_bgw!D1993</f>
        <v>-301.73929999995744</v>
      </c>
      <c r="E1993">
        <f>RS_wells_scenario_1_bgw!E1993-RS_wells_baseline_bgw!E1993</f>
        <v>0</v>
      </c>
      <c r="F1993">
        <f>RS_wells_scenario_1_bgw!F1993-RS_wells_baseline_bgw!F1993</f>
        <v>0</v>
      </c>
      <c r="G1993">
        <f>RS_wells_scenario_1_bgw!G1993-RS_wells_baseline_bgw!G1993</f>
        <v>0</v>
      </c>
      <c r="H1993" s="19">
        <f>RS_wells_scenario_1_bgw!H1993-RS_wells_baseline_bgw!H1993</f>
        <v>-893907.36450000107</v>
      </c>
      <c r="I1993">
        <f>RS_wells_scenario_1_bgw!I1993-RS_wells_baseline_bgw!I1993</f>
        <v>-2190055.672799997</v>
      </c>
      <c r="J1993">
        <f>RS_wells_scenario_1_bgw!J1993-RS_wells_baseline_bgw!J1993</f>
        <v>1559.4806000003591</v>
      </c>
      <c r="K1993">
        <f>RS_wells_scenario_1_bgw!K1993-RS_wells_baseline_bgw!K1993</f>
        <v>-92816.949999999255</v>
      </c>
      <c r="L1993">
        <f>RS_wells_scenario_1_bgw!L1993-RS_wells_baseline_bgw!L1993</f>
        <v>915281.4757000003</v>
      </c>
      <c r="M1993">
        <f>RS_wells_scenario_1_bgw!M1993-RS_wells_baseline_bgw!M1993</f>
        <v>0</v>
      </c>
      <c r="N1993">
        <f>RS_wells_scenario_1_bgw!N1993-RS_wells_baseline_bgw!N1993</f>
        <v>6007104.566399999</v>
      </c>
      <c r="O1993">
        <v>10.145833333333334</v>
      </c>
      <c r="P1993">
        <f t="shared" si="278"/>
        <v>1995</v>
      </c>
      <c r="Q1993" s="2">
        <f t="shared" si="279"/>
        <v>34790.499999998632</v>
      </c>
      <c r="R1993">
        <f t="shared" si="280"/>
        <v>-158.09878421305842</v>
      </c>
      <c r="S1993">
        <f>I1993*$O1993/ref!$B$3</f>
        <v>-510.09962917699659</v>
      </c>
      <c r="T1993">
        <f>K1993*$O1993/ref!$B$3</f>
        <v>-21.618579091100226</v>
      </c>
      <c r="U1993">
        <f>L1993*$O1993/ref!$B$3</f>
        <v>213.18396018226784</v>
      </c>
      <c r="V1993">
        <f>N1993*$O1993/ref!$B$3</f>
        <v>1399.1524735215794</v>
      </c>
      <c r="W1993">
        <f t="shared" si="281"/>
        <v>3</v>
      </c>
      <c r="X1993" t="str">
        <f t="shared" si="282"/>
        <v>3 1995</v>
      </c>
      <c r="AB1993" s="1"/>
    </row>
    <row r="1994" spans="1:28" x14ac:dyDescent="0.3">
      <c r="A1994">
        <v>665</v>
      </c>
      <c r="B1994">
        <v>1</v>
      </c>
      <c r="C1994">
        <f>RS_wells_scenario_1_bgw!C1994-RS_wells_baseline_bgw!C1994</f>
        <v>2593189.16049999</v>
      </c>
      <c r="D1994">
        <f>RS_wells_scenario_1_bgw!D1994-RS_wells_baseline_bgw!D1994</f>
        <v>-302.64830000000075</v>
      </c>
      <c r="E1994">
        <f>RS_wells_scenario_1_bgw!E1994-RS_wells_baseline_bgw!E1994</f>
        <v>-725230.1799999997</v>
      </c>
      <c r="F1994">
        <f>RS_wells_scenario_1_bgw!F1994-RS_wells_baseline_bgw!F1994</f>
        <v>0</v>
      </c>
      <c r="G1994">
        <f>RS_wells_scenario_1_bgw!G1994-RS_wells_baseline_bgw!G1994</f>
        <v>0</v>
      </c>
      <c r="H1994" s="19">
        <f>RS_wells_scenario_1_bgw!H1994-RS_wells_baseline_bgw!H1994</f>
        <v>-1360677.8506999984</v>
      </c>
      <c r="I1994">
        <f>RS_wells_scenario_1_bgw!I1994-RS_wells_baseline_bgw!I1994</f>
        <v>-1392179.993900001</v>
      </c>
      <c r="J1994">
        <f>RS_wells_scenario_1_bgw!J1994-RS_wells_baseline_bgw!J1994</f>
        <v>1563.9804999995977</v>
      </c>
      <c r="K1994">
        <f>RS_wells_scenario_1_bgw!K1994-RS_wells_baseline_bgw!K1994</f>
        <v>-5982499.4099999964</v>
      </c>
      <c r="L1994">
        <f>RS_wells_scenario_1_bgw!L1994-RS_wells_baseline_bgw!L1994</f>
        <v>2018332.1906999946</v>
      </c>
      <c r="M1994">
        <f>RS_wells_scenario_1_bgw!M1994-RS_wells_baseline_bgw!M1994</f>
        <v>0</v>
      </c>
      <c r="N1994">
        <f>RS_wells_scenario_1_bgw!N1994-RS_wells_baseline_bgw!N1994</f>
        <v>5826092.0773999989</v>
      </c>
      <c r="O1994">
        <v>10.145833333333334</v>
      </c>
      <c r="P1994">
        <f t="shared" si="278"/>
        <v>1995</v>
      </c>
      <c r="Q1994" s="2">
        <f t="shared" si="279"/>
        <v>34800.645833331968</v>
      </c>
      <c r="R1994">
        <f t="shared" si="280"/>
        <v>-164.64535917754861</v>
      </c>
      <c r="S1994">
        <f>I1994*$O1994/ref!$B$3</f>
        <v>-324.26139091162599</v>
      </c>
      <c r="T1994">
        <f>K1994*$O1994/ref!$B$3</f>
        <v>-1393.4215319243565</v>
      </c>
      <c r="U1994">
        <f>L1994*$O1994/ref!$B$3</f>
        <v>470.10243384168263</v>
      </c>
      <c r="V1994">
        <f>N1994*$O1994/ref!$B$3</f>
        <v>1356.9917172165785</v>
      </c>
      <c r="W1994">
        <f t="shared" si="281"/>
        <v>4</v>
      </c>
      <c r="X1994" t="str">
        <f t="shared" si="282"/>
        <v>4 1995</v>
      </c>
      <c r="AB1994" s="1"/>
    </row>
    <row r="1995" spans="1:28" x14ac:dyDescent="0.3">
      <c r="A1995">
        <v>665</v>
      </c>
      <c r="B1995">
        <v>2</v>
      </c>
      <c r="C1995">
        <f>RS_wells_scenario_1_bgw!C1995-RS_wells_baseline_bgw!C1995</f>
        <v>2757033.5112999976</v>
      </c>
      <c r="D1995">
        <f>RS_wells_scenario_1_bgw!D1995-RS_wells_baseline_bgw!D1995</f>
        <v>-303.56870000000345</v>
      </c>
      <c r="E1995">
        <f>RS_wells_scenario_1_bgw!E1995-RS_wells_baseline_bgw!E1995</f>
        <v>-725230.1799999997</v>
      </c>
      <c r="F1995">
        <f>RS_wells_scenario_1_bgw!F1995-RS_wells_baseline_bgw!F1995</f>
        <v>0</v>
      </c>
      <c r="G1995">
        <f>RS_wells_scenario_1_bgw!G1995-RS_wells_baseline_bgw!G1995</f>
        <v>0</v>
      </c>
      <c r="H1995" s="19">
        <f>RS_wells_scenario_1_bgw!H1995-RS_wells_baseline_bgw!H1995</f>
        <v>-1260258.0187000036</v>
      </c>
      <c r="I1995">
        <f>RS_wells_scenario_1_bgw!I1995-RS_wells_baseline_bgw!I1995</f>
        <v>-924781.61390000209</v>
      </c>
      <c r="J1995">
        <f>RS_wells_scenario_1_bgw!J1995-RS_wells_baseline_bgw!J1995</f>
        <v>1568.6055999994278</v>
      </c>
      <c r="K1995">
        <f>RS_wells_scenario_1_bgw!K1995-RS_wells_baseline_bgw!K1995</f>
        <v>-5982499.4099999964</v>
      </c>
      <c r="L1995">
        <f>RS_wells_scenario_1_bgw!L1995-RS_wells_baseline_bgw!L1995</f>
        <v>1982882.5700000003</v>
      </c>
      <c r="M1995">
        <f>RS_wells_scenario_1_bgw!M1995-RS_wells_baseline_bgw!M1995</f>
        <v>0</v>
      </c>
      <c r="N1995">
        <f>RS_wells_scenario_1_bgw!N1995-RS_wells_baseline_bgw!N1995</f>
        <v>5721198.7559999973</v>
      </c>
      <c r="O1995">
        <v>10.145833333333334</v>
      </c>
      <c r="P1995">
        <f t="shared" si="278"/>
        <v>1995</v>
      </c>
      <c r="Q1995" s="2">
        <f t="shared" si="279"/>
        <v>34810.791666665304</v>
      </c>
      <c r="R1995">
        <f t="shared" si="280"/>
        <v>-159.94173596105387</v>
      </c>
      <c r="S1995">
        <f>I1995*$O1995/ref!$B$3</f>
        <v>-215.39669706979888</v>
      </c>
      <c r="T1995">
        <f>K1995*$O1995/ref!$B$3</f>
        <v>-1393.4215319243565</v>
      </c>
      <c r="U1995">
        <f>L1995*$O1995/ref!$B$3</f>
        <v>461.84563991716414</v>
      </c>
      <c r="V1995">
        <f>N1995*$O1995/ref!$B$3</f>
        <v>1332.5603545741501</v>
      </c>
      <c r="W1995">
        <f t="shared" si="281"/>
        <v>4</v>
      </c>
      <c r="X1995" t="str">
        <f t="shared" si="282"/>
        <v>4 1995</v>
      </c>
      <c r="AB1995" s="1"/>
    </row>
    <row r="1996" spans="1:28" x14ac:dyDescent="0.3">
      <c r="A1996">
        <v>665</v>
      </c>
      <c r="B1996">
        <v>3</v>
      </c>
      <c r="C1996">
        <f>RS_wells_scenario_1_bgw!C1996-RS_wells_baseline_bgw!C1996</f>
        <v>2817502.8290999979</v>
      </c>
      <c r="D1996">
        <f>RS_wells_scenario_1_bgw!D1996-RS_wells_baseline_bgw!D1996</f>
        <v>-304.50910000002477</v>
      </c>
      <c r="E1996">
        <f>RS_wells_scenario_1_bgw!E1996-RS_wells_baseline_bgw!E1996</f>
        <v>-725230.1799999997</v>
      </c>
      <c r="F1996">
        <f>RS_wells_scenario_1_bgw!F1996-RS_wells_baseline_bgw!F1996</f>
        <v>0</v>
      </c>
      <c r="G1996">
        <f>RS_wells_scenario_1_bgw!G1996-RS_wells_baseline_bgw!G1996</f>
        <v>0</v>
      </c>
      <c r="H1996" s="19">
        <f>RS_wells_scenario_1_bgw!H1996-RS_wells_baseline_bgw!H1996</f>
        <v>-1258958.1347000003</v>
      </c>
      <c r="I1996">
        <f>RS_wells_scenario_1_bgw!I1996-RS_wells_baseline_bgw!I1996</f>
        <v>-786045.01689999923</v>
      </c>
      <c r="J1996">
        <f>RS_wells_scenario_1_bgw!J1996-RS_wells_baseline_bgw!J1996</f>
        <v>1573.3212999999523</v>
      </c>
      <c r="K1996">
        <f>RS_wells_scenario_1_bgw!K1996-RS_wells_baseline_bgw!K1996</f>
        <v>-5982499.4099999964</v>
      </c>
      <c r="L1996">
        <f>RS_wells_scenario_1_bgw!L1996-RS_wells_baseline_bgw!L1996</f>
        <v>1950903.0333999991</v>
      </c>
      <c r="M1996">
        <f>RS_wells_scenario_1_bgw!M1996-RS_wells_baseline_bgw!M1996</f>
        <v>0</v>
      </c>
      <c r="N1996">
        <f>RS_wells_scenario_1_bgw!N1996-RS_wells_baseline_bgw!N1996</f>
        <v>5651573.0839000046</v>
      </c>
      <c r="O1996">
        <v>10.145833333333334</v>
      </c>
      <c r="P1996">
        <f t="shared" si="278"/>
        <v>1995</v>
      </c>
      <c r="Q1996" s="2">
        <f t="shared" si="279"/>
        <v>34820.937499998639</v>
      </c>
      <c r="R1996">
        <f t="shared" si="280"/>
        <v>-158.31686640549839</v>
      </c>
      <c r="S1996">
        <f>I1996*$O1996/ref!$B$3</f>
        <v>-183.08268443444848</v>
      </c>
      <c r="T1996">
        <f>K1996*$O1996/ref!$B$3</f>
        <v>-1393.4215319243565</v>
      </c>
      <c r="U1996">
        <f>L1996*$O1996/ref!$B$3</f>
        <v>454.39708508656628</v>
      </c>
      <c r="V1996">
        <f>N1996*$O1996/ref!$B$3</f>
        <v>1316.3434017539516</v>
      </c>
      <c r="W1996">
        <f t="shared" si="281"/>
        <v>4</v>
      </c>
      <c r="X1996" t="str">
        <f t="shared" si="282"/>
        <v>4 1995</v>
      </c>
      <c r="AB1996" s="1"/>
    </row>
    <row r="1997" spans="1:28" x14ac:dyDescent="0.3">
      <c r="A1997">
        <v>666</v>
      </c>
      <c r="B1997">
        <v>1</v>
      </c>
      <c r="C1997">
        <f>RS_wells_scenario_1_bgw!C1997-RS_wells_baseline_bgw!C1997</f>
        <v>-6141.6138999983668</v>
      </c>
      <c r="D1997">
        <f>RS_wells_scenario_1_bgw!D1997-RS_wells_baseline_bgw!D1997</f>
        <v>-305.45949999999721</v>
      </c>
      <c r="E1997">
        <f>RS_wells_scenario_1_bgw!E1997-RS_wells_baseline_bgw!E1997</f>
        <v>-1137370.0400000028</v>
      </c>
      <c r="F1997">
        <f>RS_wells_scenario_1_bgw!F1997-RS_wells_baseline_bgw!F1997</f>
        <v>0</v>
      </c>
      <c r="G1997">
        <f>RS_wells_scenario_1_bgw!G1997-RS_wells_baseline_bgw!G1997</f>
        <v>0</v>
      </c>
      <c r="H1997" s="19">
        <f>RS_wells_scenario_1_bgw!H1997-RS_wells_baseline_bgw!H1997</f>
        <v>-3073701.038199991</v>
      </c>
      <c r="I1997">
        <f>RS_wells_scenario_1_bgw!I1997-RS_wells_baseline_bgw!I1997</f>
        <v>-2712791.1398000717</v>
      </c>
      <c r="J1997">
        <f>RS_wells_scenario_1_bgw!J1997-RS_wells_baseline_bgw!J1997</f>
        <v>1578.3434000005946</v>
      </c>
      <c r="K1997">
        <f>RS_wells_scenario_1_bgw!K1997-RS_wells_baseline_bgw!K1997</f>
        <v>-9329536.7699999958</v>
      </c>
      <c r="L1997">
        <f>RS_wells_scenario_1_bgw!L1997-RS_wells_baseline_bgw!L1997</f>
        <v>0</v>
      </c>
      <c r="M1997">
        <f>RS_wells_scenario_1_bgw!M1997-RS_wells_baseline_bgw!M1997</f>
        <v>0</v>
      </c>
      <c r="N1997">
        <f>RS_wells_scenario_1_bgw!N1997-RS_wells_baseline_bgw!N1997</f>
        <v>7824598.8018999994</v>
      </c>
      <c r="O1997">
        <v>10.145833333333334</v>
      </c>
      <c r="P1997">
        <f t="shared" si="278"/>
        <v>1995</v>
      </c>
      <c r="Q1997" s="2">
        <f t="shared" si="279"/>
        <v>34831.083333331975</v>
      </c>
      <c r="R1997">
        <f t="shared" si="280"/>
        <v>-249.67468133104217</v>
      </c>
      <c r="S1997">
        <f>I1997*$O1997/ref!$B$3</f>
        <v>-631.8532316931794</v>
      </c>
      <c r="T1997">
        <f>K1997*$O1997/ref!$B$3</f>
        <v>-2173.0010364009404</v>
      </c>
      <c r="U1997">
        <f>L1997*$O1997/ref!$B$3</f>
        <v>0</v>
      </c>
      <c r="V1997">
        <f>N1997*$O1997/ref!$B$3</f>
        <v>1822.4764771413472</v>
      </c>
      <c r="W1997">
        <f t="shared" si="281"/>
        <v>5</v>
      </c>
      <c r="X1997" t="str">
        <f t="shared" si="282"/>
        <v>5 1995</v>
      </c>
      <c r="AB1997" s="1"/>
    </row>
    <row r="1998" spans="1:28" x14ac:dyDescent="0.3">
      <c r="A1998">
        <v>666</v>
      </c>
      <c r="B1998">
        <v>2</v>
      </c>
      <c r="C1998">
        <f>RS_wells_scenario_1_bgw!C1998-RS_wells_baseline_bgw!C1998</f>
        <v>-6495.1205000001937</v>
      </c>
      <c r="D1998">
        <f>RS_wells_scenario_1_bgw!D1998-RS_wells_baseline_bgw!D1998</f>
        <v>-247.80900000000838</v>
      </c>
      <c r="E1998">
        <f>RS_wells_scenario_1_bgw!E1998-RS_wells_baseline_bgw!E1998</f>
        <v>-1137370.0400000028</v>
      </c>
      <c r="F1998">
        <f>RS_wells_scenario_1_bgw!F1998-RS_wells_baseline_bgw!F1998</f>
        <v>0</v>
      </c>
      <c r="G1998">
        <f>RS_wells_scenario_1_bgw!G1998-RS_wells_baseline_bgw!G1998</f>
        <v>0</v>
      </c>
      <c r="H1998" s="19">
        <f>RS_wells_scenario_1_bgw!H1998-RS_wells_baseline_bgw!H1998</f>
        <v>-1550283.5611999929</v>
      </c>
      <c r="I1998">
        <f>RS_wells_scenario_1_bgw!I1998-RS_wells_baseline_bgw!I1998</f>
        <v>-2574883.8529999256</v>
      </c>
      <c r="J1998">
        <f>RS_wells_scenario_1_bgw!J1998-RS_wells_baseline_bgw!J1998</f>
        <v>1641.9229000005871</v>
      </c>
      <c r="K1998">
        <f>RS_wells_scenario_1_bgw!K1998-RS_wells_baseline_bgw!K1998</f>
        <v>-9329536.7699999958</v>
      </c>
      <c r="L1998">
        <f>RS_wells_scenario_1_bgw!L1998-RS_wells_baseline_bgw!L1998</f>
        <v>0</v>
      </c>
      <c r="M1998">
        <f>RS_wells_scenario_1_bgw!M1998-RS_wells_baseline_bgw!M1998</f>
        <v>0</v>
      </c>
      <c r="N1998">
        <f>RS_wells_scenario_1_bgw!N1998-RS_wells_baseline_bgw!N1998</f>
        <v>9132052.5672000051</v>
      </c>
      <c r="O1998">
        <v>10.145833333333334</v>
      </c>
      <c r="P1998">
        <f t="shared" si="278"/>
        <v>1995</v>
      </c>
      <c r="Q1998" s="2">
        <f t="shared" si="279"/>
        <v>34841.229166665311</v>
      </c>
      <c r="R1998">
        <f t="shared" si="280"/>
        <v>-244.72705906987395</v>
      </c>
      <c r="S1998">
        <f>I1998*$O1998/ref!$B$3</f>
        <v>-599.73237890790665</v>
      </c>
      <c r="T1998">
        <f>K1998*$O1998/ref!$B$3</f>
        <v>-2173.0010364009404</v>
      </c>
      <c r="U1998">
        <f>L1998*$O1998/ref!$B$3</f>
        <v>0</v>
      </c>
      <c r="V1998">
        <f>N1998*$O1998/ref!$B$3</f>
        <v>2127.0037497256671</v>
      </c>
      <c r="W1998">
        <f t="shared" si="281"/>
        <v>5</v>
      </c>
      <c r="X1998" t="str">
        <f t="shared" si="282"/>
        <v>5 1995</v>
      </c>
      <c r="AB1998" s="1"/>
    </row>
    <row r="1999" spans="1:28" x14ac:dyDescent="0.3">
      <c r="A1999">
        <v>666</v>
      </c>
      <c r="B1999">
        <v>3</v>
      </c>
      <c r="C1999">
        <f>RS_wells_scenario_1_bgw!C1999-RS_wells_baseline_bgw!C1999</f>
        <v>-5685.2907999996096</v>
      </c>
      <c r="D1999">
        <f>RS_wells_scenario_1_bgw!D1999-RS_wells_baseline_bgw!D1999</f>
        <v>-246.148199999996</v>
      </c>
      <c r="E1999">
        <f>RS_wells_scenario_1_bgw!E1999-RS_wells_baseline_bgw!E1999</f>
        <v>-1137370.0400000028</v>
      </c>
      <c r="F1999">
        <f>RS_wells_scenario_1_bgw!F1999-RS_wells_baseline_bgw!F1999</f>
        <v>0</v>
      </c>
      <c r="G1999">
        <f>RS_wells_scenario_1_bgw!G1999-RS_wells_baseline_bgw!G1999</f>
        <v>0</v>
      </c>
      <c r="H1999" s="19">
        <f>RS_wells_scenario_1_bgw!H1999-RS_wells_baseline_bgw!H1999</f>
        <v>-776683.83500000834</v>
      </c>
      <c r="I1999">
        <f>RS_wells_scenario_1_bgw!I1999-RS_wells_baseline_bgw!I1999</f>
        <v>-2435771.391299963</v>
      </c>
      <c r="J1999">
        <f>RS_wells_scenario_1_bgw!J1999-RS_wells_baseline_bgw!J1999</f>
        <v>1649.4680000003427</v>
      </c>
      <c r="K1999">
        <f>RS_wells_scenario_1_bgw!K1999-RS_wells_baseline_bgw!K1999</f>
        <v>-9329536.7699999958</v>
      </c>
      <c r="L1999">
        <f>RS_wells_scenario_1_bgw!L1999-RS_wells_baseline_bgw!L1999</f>
        <v>0</v>
      </c>
      <c r="M1999">
        <f>RS_wells_scenario_1_bgw!M1999-RS_wells_baseline_bgw!M1999</f>
        <v>0</v>
      </c>
      <c r="N1999">
        <f>RS_wells_scenario_1_bgw!N1999-RS_wells_baseline_bgw!N1999</f>
        <v>9790776.6152999997</v>
      </c>
      <c r="O1999">
        <v>10.145833333333334</v>
      </c>
      <c r="P1999">
        <f t="shared" si="278"/>
        <v>1995</v>
      </c>
      <c r="Q1999" s="2">
        <f t="shared" si="279"/>
        <v>34851.374999998647</v>
      </c>
      <c r="R1999">
        <f t="shared" si="280"/>
        <v>-242.09531386712504</v>
      </c>
      <c r="S1999">
        <f>I1999*$O1999/ref!$B$3</f>
        <v>-567.33082126333511</v>
      </c>
      <c r="T1999">
        <f>K1999*$O1999/ref!$B$3</f>
        <v>-2173.0010364009404</v>
      </c>
      <c r="U1999">
        <f>L1999*$O1999/ref!$B$3</f>
        <v>0</v>
      </c>
      <c r="V1999">
        <f>N1999*$O1999/ref!$B$3</f>
        <v>2280.4313072252353</v>
      </c>
      <c r="W1999">
        <f t="shared" si="281"/>
        <v>5</v>
      </c>
      <c r="X1999" t="str">
        <f t="shared" si="282"/>
        <v>5 1995</v>
      </c>
      <c r="AB1999" s="1"/>
    </row>
    <row r="2000" spans="1:28" x14ac:dyDescent="0.3">
      <c r="A2000">
        <v>667</v>
      </c>
      <c r="B2000">
        <v>1</v>
      </c>
      <c r="C2000">
        <f>RS_wells_scenario_1_bgw!C2000-RS_wells_baseline_bgw!C2000</f>
        <v>-1183861.432400018</v>
      </c>
      <c r="D2000">
        <f>RS_wells_scenario_1_bgw!D2000-RS_wells_baseline_bgw!D2000</f>
        <v>-247.00679999997374</v>
      </c>
      <c r="E2000">
        <f>RS_wells_scenario_1_bgw!E2000-RS_wells_baseline_bgw!E2000</f>
        <v>-2708571.1999999955</v>
      </c>
      <c r="F2000">
        <f>RS_wells_scenario_1_bgw!F2000-RS_wells_baseline_bgw!F2000</f>
        <v>0</v>
      </c>
      <c r="G2000">
        <f>RS_wells_scenario_1_bgw!G2000-RS_wells_baseline_bgw!G2000</f>
        <v>0</v>
      </c>
      <c r="H2000" s="19">
        <f>RS_wells_scenario_1_bgw!H2000-RS_wells_baseline_bgw!H2000</f>
        <v>78175.196799993515</v>
      </c>
      <c r="I2000">
        <f>RS_wells_scenario_1_bgw!I2000-RS_wells_baseline_bgw!I2000</f>
        <v>4450115.6953999996</v>
      </c>
      <c r="J2000">
        <f>RS_wells_scenario_1_bgw!J2000-RS_wells_baseline_bgw!J2000</f>
        <v>1653.7057999996468</v>
      </c>
      <c r="K2000">
        <f>RS_wells_scenario_1_bgw!K2000-RS_wells_baseline_bgw!K2000</f>
        <v>-22089454.090000004</v>
      </c>
      <c r="L2000">
        <f>RS_wells_scenario_1_bgw!L2000-RS_wells_baseline_bgw!L2000</f>
        <v>4888677.7127000093</v>
      </c>
      <c r="M2000">
        <f>RS_wells_scenario_1_bgw!M2000-RS_wells_baseline_bgw!M2000</f>
        <v>0</v>
      </c>
      <c r="N2000">
        <f>RS_wells_scenario_1_bgw!N2000-RS_wells_baseline_bgw!N2000</f>
        <v>8946592.3187000006</v>
      </c>
      <c r="O2000">
        <v>10.145833333333334</v>
      </c>
      <c r="P2000">
        <f t="shared" si="278"/>
        <v>1995</v>
      </c>
      <c r="Q2000" s="2">
        <f t="shared" si="279"/>
        <v>34861.520833331982</v>
      </c>
      <c r="R2000">
        <f t="shared" si="280"/>
        <v>-203.17106808476535</v>
      </c>
      <c r="S2000">
        <f>I2000*$O2000/ref!$B$3</f>
        <v>1036.5044113769322</v>
      </c>
      <c r="T2000">
        <f>K2000*$O2000/ref!$B$3</f>
        <v>-5144.9935633943614</v>
      </c>
      <c r="U2000">
        <f>L2000*$O2000/ref!$B$3</f>
        <v>1138.6526467730835</v>
      </c>
      <c r="V2000">
        <f>N2000*$O2000/ref!$B$3</f>
        <v>2083.8070378055654</v>
      </c>
      <c r="W2000">
        <f t="shared" si="281"/>
        <v>6</v>
      </c>
      <c r="X2000" t="str">
        <f t="shared" si="282"/>
        <v>6 1995</v>
      </c>
      <c r="AB2000" s="1"/>
    </row>
    <row r="2001" spans="1:28" x14ac:dyDescent="0.3">
      <c r="A2001">
        <v>667</v>
      </c>
      <c r="B2001">
        <v>2</v>
      </c>
      <c r="C2001">
        <f>RS_wells_scenario_1_bgw!C2001-RS_wells_baseline_bgw!C2001</f>
        <v>-1229207.6204000115</v>
      </c>
      <c r="D2001">
        <f>RS_wells_scenario_1_bgw!D2001-RS_wells_baseline_bgw!D2001</f>
        <v>-247.85519999999087</v>
      </c>
      <c r="E2001">
        <f>RS_wells_scenario_1_bgw!E2001-RS_wells_baseline_bgw!E2001</f>
        <v>-2708571.1999999955</v>
      </c>
      <c r="F2001">
        <f>RS_wells_scenario_1_bgw!F2001-RS_wells_baseline_bgw!F2001</f>
        <v>0</v>
      </c>
      <c r="G2001">
        <f>RS_wells_scenario_1_bgw!G2001-RS_wells_baseline_bgw!G2001</f>
        <v>0</v>
      </c>
      <c r="H2001" s="19">
        <f>RS_wells_scenario_1_bgw!H2001-RS_wells_baseline_bgw!H2001</f>
        <v>-37869.248999997973</v>
      </c>
      <c r="I2001">
        <f>RS_wells_scenario_1_bgw!I2001-RS_wells_baseline_bgw!I2001</f>
        <v>4832484.6471000016</v>
      </c>
      <c r="J2001">
        <f>RS_wells_scenario_1_bgw!J2001-RS_wells_baseline_bgw!J2001</f>
        <v>1657.9666999997571</v>
      </c>
      <c r="K2001">
        <f>RS_wells_scenario_1_bgw!K2001-RS_wells_baseline_bgw!K2001</f>
        <v>-22089454.090000004</v>
      </c>
      <c r="L2001">
        <f>RS_wells_scenario_1_bgw!L2001-RS_wells_baseline_bgw!L2001</f>
        <v>4803238.514200002</v>
      </c>
      <c r="M2001">
        <f>RS_wells_scenario_1_bgw!M2001-RS_wells_baseline_bgw!M2001</f>
        <v>0</v>
      </c>
      <c r="N2001">
        <f>RS_wells_scenario_1_bgw!N2001-RS_wells_baseline_bgw!N2001</f>
        <v>8473095.001000002</v>
      </c>
      <c r="O2001">
        <v>10.145833333333334</v>
      </c>
      <c r="P2001">
        <f t="shared" si="278"/>
        <v>1995</v>
      </c>
      <c r="Q2001" s="2">
        <f t="shared" si="279"/>
        <v>34871.666666665318</v>
      </c>
      <c r="R2001">
        <f t="shared" si="280"/>
        <v>-194.98199885452462</v>
      </c>
      <c r="S2001">
        <f>I2001*$O2001/ref!$B$3</f>
        <v>1125.5643667440031</v>
      </c>
      <c r="T2001">
        <f>K2001*$O2001/ref!$B$3</f>
        <v>-5144.9935633943614</v>
      </c>
      <c r="U2001">
        <f>L2001*$O2001/ref!$B$3</f>
        <v>1118.7524661460252</v>
      </c>
      <c r="V2001">
        <f>N2001*$O2001/ref!$B$3</f>
        <v>1973.5218020579857</v>
      </c>
      <c r="W2001">
        <f t="shared" si="281"/>
        <v>6</v>
      </c>
      <c r="X2001" t="str">
        <f t="shared" si="282"/>
        <v>6 1995</v>
      </c>
      <c r="AB2001" s="1"/>
    </row>
    <row r="2002" spans="1:28" x14ac:dyDescent="0.3">
      <c r="A2002">
        <v>667</v>
      </c>
      <c r="B2002">
        <v>3</v>
      </c>
      <c r="C2002">
        <f>RS_wells_scenario_1_bgw!C2002-RS_wells_baseline_bgw!C2002</f>
        <v>-1266160.7853000015</v>
      </c>
      <c r="D2002">
        <f>RS_wells_scenario_1_bgw!D2002-RS_wells_baseline_bgw!D2002</f>
        <v>-248.68670000002021</v>
      </c>
      <c r="E2002">
        <f>RS_wells_scenario_1_bgw!E2002-RS_wells_baseline_bgw!E2002</f>
        <v>-2708571.1999999955</v>
      </c>
      <c r="F2002">
        <f>RS_wells_scenario_1_bgw!F2002-RS_wells_baseline_bgw!F2002</f>
        <v>0</v>
      </c>
      <c r="G2002">
        <f>RS_wells_scenario_1_bgw!G2002-RS_wells_baseline_bgw!G2002</f>
        <v>0</v>
      </c>
      <c r="H2002" s="19">
        <f>RS_wells_scenario_1_bgw!H2002-RS_wells_baseline_bgw!H2002</f>
        <v>-77372.911400005221</v>
      </c>
      <c r="I2002">
        <f>RS_wells_scenario_1_bgw!I2002-RS_wells_baseline_bgw!I2002</f>
        <v>5067603.5344000161</v>
      </c>
      <c r="J2002">
        <f>RS_wells_scenario_1_bgw!J2002-RS_wells_baseline_bgw!J2002</f>
        <v>1662.2053000004962</v>
      </c>
      <c r="K2002">
        <f>RS_wells_scenario_1_bgw!K2002-RS_wells_baseline_bgw!K2002</f>
        <v>-22089454.090000004</v>
      </c>
      <c r="L2002">
        <f>RS_wells_scenario_1_bgw!L2002-RS_wells_baseline_bgw!L2002</f>
        <v>4733008.7444000095</v>
      </c>
      <c r="M2002">
        <f>RS_wells_scenario_1_bgw!M2002-RS_wells_baseline_bgw!M2002</f>
        <v>0</v>
      </c>
      <c r="N2002">
        <f>RS_wells_scenario_1_bgw!N2002-RS_wells_baseline_bgw!N2002</f>
        <v>8216690.9173000008</v>
      </c>
      <c r="O2002">
        <v>10.145833333333334</v>
      </c>
      <c r="P2002">
        <f t="shared" si="278"/>
        <v>1995</v>
      </c>
      <c r="Q2002" s="2">
        <f t="shared" si="279"/>
        <v>34881.812499998654</v>
      </c>
      <c r="R2002">
        <f t="shared" si="280"/>
        <v>-190.01291703780083</v>
      </c>
      <c r="S2002">
        <f>I2002*$O2002/ref!$B$3</f>
        <v>1180.3273842845156</v>
      </c>
      <c r="T2002">
        <f>K2002*$O2002/ref!$B$3</f>
        <v>-5144.9935633943614</v>
      </c>
      <c r="U2002">
        <f>L2002*$O2002/ref!$B$3</f>
        <v>1102.3948091343379</v>
      </c>
      <c r="V2002">
        <f>N2002*$O2002/ref!$B$3</f>
        <v>1913.8011156666573</v>
      </c>
      <c r="W2002">
        <f t="shared" si="281"/>
        <v>6</v>
      </c>
      <c r="X2002" t="str">
        <f t="shared" si="282"/>
        <v>6 1995</v>
      </c>
      <c r="AB2002" s="1"/>
    </row>
    <row r="2003" spans="1:28" x14ac:dyDescent="0.3">
      <c r="A2003">
        <v>668</v>
      </c>
      <c r="B2003">
        <v>1</v>
      </c>
      <c r="C2003">
        <f>RS_wells_scenario_1_bgw!C2003-RS_wells_baseline_bgw!C2003</f>
        <v>-40584992.370800018</v>
      </c>
      <c r="D2003">
        <f>RS_wells_scenario_1_bgw!D2003-RS_wells_baseline_bgw!D2003</f>
        <v>-249.48949999996694</v>
      </c>
      <c r="E2003">
        <f>RS_wells_scenario_1_bgw!E2003-RS_wells_baseline_bgw!E2003</f>
        <v>-8324596.5599999875</v>
      </c>
      <c r="F2003">
        <f>RS_wells_scenario_1_bgw!F2003-RS_wells_baseline_bgw!F2003</f>
        <v>0</v>
      </c>
      <c r="G2003">
        <f>RS_wells_scenario_1_bgw!G2003-RS_wells_baseline_bgw!G2003</f>
        <v>0</v>
      </c>
      <c r="H2003" s="19">
        <f>RS_wells_scenario_1_bgw!H2003-RS_wells_baseline_bgw!H2003</f>
        <v>-170182.40320000052</v>
      </c>
      <c r="I2003">
        <f>RS_wells_scenario_1_bgw!I2003-RS_wells_baseline_bgw!I2003</f>
        <v>2863189.7621999979</v>
      </c>
      <c r="J2003">
        <f>RS_wells_scenario_1_bgw!J2003-RS_wells_baseline_bgw!J2003</f>
        <v>1665.2904999991879</v>
      </c>
      <c r="K2003">
        <f>RS_wells_scenario_1_bgw!K2003-RS_wells_baseline_bgw!K2003</f>
        <v>-67697880.680000067</v>
      </c>
      <c r="L2003">
        <f>RS_wells_scenario_1_bgw!L2003-RS_wells_baseline_bgw!L2003</f>
        <v>8068097.3639999926</v>
      </c>
      <c r="M2003">
        <f>RS_wells_scenario_1_bgw!M2003-RS_wells_baseline_bgw!M2003</f>
        <v>0</v>
      </c>
      <c r="N2003">
        <f>RS_wells_scenario_1_bgw!N2003-RS_wells_baseline_bgw!N2003</f>
        <v>7690341.8744999915</v>
      </c>
      <c r="O2003">
        <v>10.145833333333334</v>
      </c>
      <c r="P2003">
        <f t="shared" si="278"/>
        <v>1995</v>
      </c>
      <c r="Q2003" s="2">
        <f t="shared" si="279"/>
        <v>34891.95833333199</v>
      </c>
      <c r="R2003">
        <f t="shared" si="280"/>
        <v>-180.08073946620829</v>
      </c>
      <c r="S2003">
        <f>I2003*$O2003/ref!$B$3</f>
        <v>666.88351994920754</v>
      </c>
      <c r="T2003">
        <f>K2003*$O2003/ref!$B$3</f>
        <v>-15767.938806225147</v>
      </c>
      <c r="U2003">
        <f>L2003*$O2003/ref!$B$3</f>
        <v>1879.1912573978404</v>
      </c>
      <c r="V2003">
        <f>N2003*$O2003/ref!$B$3</f>
        <v>1791.2058525030113</v>
      </c>
      <c r="W2003">
        <f t="shared" si="281"/>
        <v>7</v>
      </c>
      <c r="X2003" t="str">
        <f t="shared" si="282"/>
        <v>7 1995</v>
      </c>
      <c r="AB2003" s="1"/>
    </row>
    <row r="2004" spans="1:28" x14ac:dyDescent="0.3">
      <c r="A2004">
        <v>668</v>
      </c>
      <c r="B2004">
        <v>2</v>
      </c>
      <c r="C2004">
        <f>RS_wells_scenario_1_bgw!C2004-RS_wells_baseline_bgw!C2004</f>
        <v>-41508606.031899989</v>
      </c>
      <c r="D2004">
        <f>RS_wells_scenario_1_bgw!D2004-RS_wells_baseline_bgw!D2004</f>
        <v>-252.8061999999918</v>
      </c>
      <c r="E2004">
        <f>RS_wells_scenario_1_bgw!E2004-RS_wells_baseline_bgw!E2004</f>
        <v>-8324596.5599999875</v>
      </c>
      <c r="F2004">
        <f>RS_wells_scenario_1_bgw!F2004-RS_wells_baseline_bgw!F2004</f>
        <v>0</v>
      </c>
      <c r="G2004">
        <f>RS_wells_scenario_1_bgw!G2004-RS_wells_baseline_bgw!G2004</f>
        <v>0</v>
      </c>
      <c r="H2004" s="19">
        <f>RS_wells_scenario_1_bgw!H2004-RS_wells_baseline_bgw!H2004</f>
        <v>-466467.71050000191</v>
      </c>
      <c r="I2004">
        <f>RS_wells_scenario_1_bgw!I2004-RS_wells_baseline_bgw!I2004</f>
        <v>2285830.616899997</v>
      </c>
      <c r="J2004">
        <f>RS_wells_scenario_1_bgw!J2004-RS_wells_baseline_bgw!J2004</f>
        <v>1665.8896000003442</v>
      </c>
      <c r="K2004">
        <f>RS_wells_scenario_1_bgw!K2004-RS_wells_baseline_bgw!K2004</f>
        <v>-67697880.680000067</v>
      </c>
      <c r="L2004">
        <f>RS_wells_scenario_1_bgw!L2004-RS_wells_baseline_bgw!L2004</f>
        <v>7851720.198600024</v>
      </c>
      <c r="M2004">
        <f>RS_wells_scenario_1_bgw!M2004-RS_wells_baseline_bgw!M2004</f>
        <v>0</v>
      </c>
      <c r="N2004">
        <f>RS_wells_scenario_1_bgw!N2004-RS_wells_baseline_bgw!N2004</f>
        <v>7261613.9015999883</v>
      </c>
      <c r="O2004">
        <v>10.145833333333334</v>
      </c>
      <c r="P2004">
        <f t="shared" si="278"/>
        <v>1995</v>
      </c>
      <c r="Q2004" s="2">
        <f t="shared" si="279"/>
        <v>34902.104166665325</v>
      </c>
      <c r="R2004">
        <f t="shared" si="280"/>
        <v>-177.04654323253126</v>
      </c>
      <c r="S2004">
        <f>I2004*$O2004/ref!$B$3</f>
        <v>532.4071732621187</v>
      </c>
      <c r="T2004">
        <f>K2004*$O2004/ref!$B$3</f>
        <v>-15767.938806225147</v>
      </c>
      <c r="U2004">
        <f>L2004*$O2004/ref!$B$3</f>
        <v>1828.7934920790346</v>
      </c>
      <c r="V2004">
        <f>N2004*$O2004/ref!$B$3</f>
        <v>1691.3481261857182</v>
      </c>
      <c r="W2004">
        <f t="shared" si="281"/>
        <v>7</v>
      </c>
      <c r="X2004" t="str">
        <f t="shared" si="282"/>
        <v>7 1995</v>
      </c>
      <c r="AB2004" s="1"/>
    </row>
    <row r="2005" spans="1:28" x14ac:dyDescent="0.3">
      <c r="A2005">
        <v>668</v>
      </c>
      <c r="B2005">
        <v>3</v>
      </c>
      <c r="C2005">
        <f>RS_wells_scenario_1_bgw!C2005-RS_wells_baseline_bgw!C2005</f>
        <v>-42355254.219800055</v>
      </c>
      <c r="D2005">
        <f>RS_wells_scenario_1_bgw!D2005-RS_wells_baseline_bgw!D2005</f>
        <v>-253.54330000001937</v>
      </c>
      <c r="E2005">
        <f>RS_wells_scenario_1_bgw!E2005-RS_wells_baseline_bgw!E2005</f>
        <v>-8324596.5599999875</v>
      </c>
      <c r="F2005">
        <f>RS_wells_scenario_1_bgw!F2005-RS_wells_baseline_bgw!F2005</f>
        <v>0</v>
      </c>
      <c r="G2005">
        <f>RS_wells_scenario_1_bgw!G2005-RS_wells_baseline_bgw!G2005</f>
        <v>0</v>
      </c>
      <c r="H2005" s="19">
        <f>RS_wells_scenario_1_bgw!H2005-RS_wells_baseline_bgw!H2005</f>
        <v>-674737.22289998829</v>
      </c>
      <c r="I2005">
        <f>RS_wells_scenario_1_bgw!I2005-RS_wells_baseline_bgw!I2005</f>
        <v>1723966.807599999</v>
      </c>
      <c r="J2005">
        <f>RS_wells_scenario_1_bgw!J2005-RS_wells_baseline_bgw!J2005</f>
        <v>1669.0448000002652</v>
      </c>
      <c r="K2005">
        <f>RS_wells_scenario_1_bgw!K2005-RS_wells_baseline_bgw!K2005</f>
        <v>-67697880.680000067</v>
      </c>
      <c r="L2005">
        <f>RS_wells_scenario_1_bgw!L2005-RS_wells_baseline_bgw!L2005</f>
        <v>7646769.2072999924</v>
      </c>
      <c r="M2005">
        <f>RS_wells_scenario_1_bgw!M2005-RS_wells_baseline_bgw!M2005</f>
        <v>0</v>
      </c>
      <c r="N2005">
        <f>RS_wells_scenario_1_bgw!N2005-RS_wells_baseline_bgw!N2005</f>
        <v>6895088.0490000099</v>
      </c>
      <c r="O2005">
        <v>10.145833333333334</v>
      </c>
      <c r="P2005">
        <f t="shared" si="278"/>
        <v>1995</v>
      </c>
      <c r="Q2005" s="2">
        <f t="shared" si="279"/>
        <v>34912.249999998661</v>
      </c>
      <c r="R2005">
        <f t="shared" si="280"/>
        <v>-173.42096842840775</v>
      </c>
      <c r="S2005">
        <f>I2005*$O2005/ref!$B$3</f>
        <v>401.53994265629757</v>
      </c>
      <c r="T2005">
        <f>K2005*$O2005/ref!$B$3</f>
        <v>-15767.938806225147</v>
      </c>
      <c r="U2005">
        <f>L2005*$O2005/ref!$B$3</f>
        <v>1781.0570687725246</v>
      </c>
      <c r="V2005">
        <f>N2005*$O2005/ref!$B$3</f>
        <v>1605.9782865889028</v>
      </c>
      <c r="W2005">
        <f t="shared" si="281"/>
        <v>7</v>
      </c>
      <c r="X2005" t="str">
        <f t="shared" si="282"/>
        <v>7 1995</v>
      </c>
      <c r="AB2005" s="1"/>
    </row>
    <row r="2006" spans="1:28" x14ac:dyDescent="0.3">
      <c r="A2006">
        <v>669</v>
      </c>
      <c r="B2006">
        <v>1</v>
      </c>
      <c r="C2006">
        <f>RS_wells_scenario_1_bgw!C2006-RS_wells_baseline_bgw!C2006</f>
        <v>-49677354.778699994</v>
      </c>
      <c r="D2006">
        <f>RS_wells_scenario_1_bgw!D2006-RS_wells_baseline_bgw!D2006</f>
        <v>-254.23629999998957</v>
      </c>
      <c r="E2006">
        <f>RS_wells_scenario_1_bgw!E2006-RS_wells_baseline_bgw!E2006</f>
        <v>-9137115.700000003</v>
      </c>
      <c r="F2006">
        <f>RS_wells_scenario_1_bgw!F2006-RS_wells_baseline_bgw!F2006</f>
        <v>0</v>
      </c>
      <c r="G2006">
        <f>RS_wells_scenario_1_bgw!G2006-RS_wells_baseline_bgw!G2006</f>
        <v>0</v>
      </c>
      <c r="H2006" s="19">
        <f>RS_wells_scenario_1_bgw!H2006-RS_wells_baseline_bgw!H2006</f>
        <v>-596462.90279999375</v>
      </c>
      <c r="I2006">
        <f>RS_wells_scenario_1_bgw!I2006-RS_wells_baseline_bgw!I2006</f>
        <v>729223.46169999987</v>
      </c>
      <c r="J2006">
        <f>RS_wells_scenario_1_bgw!J2006-RS_wells_baseline_bgw!J2006</f>
        <v>1671.8996999999508</v>
      </c>
      <c r="K2006">
        <f>RS_wells_scenario_1_bgw!K2006-RS_wells_baseline_bgw!K2006</f>
        <v>-74296447.76000005</v>
      </c>
      <c r="L2006">
        <f>RS_wells_scenario_1_bgw!L2006-RS_wells_baseline_bgw!L2006</f>
        <v>7394550.2765000015</v>
      </c>
      <c r="M2006">
        <f>RS_wells_scenario_1_bgw!M2006-RS_wells_baseline_bgw!M2006</f>
        <v>0</v>
      </c>
      <c r="N2006">
        <f>RS_wells_scenario_1_bgw!N2006-RS_wells_baseline_bgw!N2006</f>
        <v>6716950.9907000065</v>
      </c>
      <c r="O2006">
        <v>10.145833333333334</v>
      </c>
      <c r="P2006">
        <f t="shared" si="278"/>
        <v>1995</v>
      </c>
      <c r="Q2006" s="2">
        <f t="shared" si="279"/>
        <v>34922.395833331997</v>
      </c>
      <c r="R2006">
        <f t="shared" si="280"/>
        <v>-167.54671004581903</v>
      </c>
      <c r="S2006">
        <f>I2006*$O2006/ref!$B$3</f>
        <v>169.84801894317224</v>
      </c>
      <c r="T2006">
        <f>K2006*$O2006/ref!$B$3</f>
        <v>-17304.852530570872</v>
      </c>
      <c r="U2006">
        <f>L2006*$O2006/ref!$B$3</f>
        <v>1722.3111726428588</v>
      </c>
      <c r="V2006">
        <f>N2006*$O2006/ref!$B$3</f>
        <v>1564.4872649175963</v>
      </c>
      <c r="W2006">
        <f t="shared" si="281"/>
        <v>8</v>
      </c>
      <c r="X2006" t="str">
        <f t="shared" si="282"/>
        <v>8 1995</v>
      </c>
      <c r="AB2006" s="1"/>
    </row>
    <row r="2007" spans="1:28" x14ac:dyDescent="0.3">
      <c r="A2007">
        <v>669</v>
      </c>
      <c r="B2007">
        <v>2</v>
      </c>
      <c r="C2007">
        <f>RS_wells_scenario_1_bgw!C2007-RS_wells_baseline_bgw!C2007</f>
        <v>-50438715.13500005</v>
      </c>
      <c r="D2007">
        <f>RS_wells_scenario_1_bgw!D2007-RS_wells_baseline_bgw!D2007</f>
        <v>-254.88329999998678</v>
      </c>
      <c r="E2007">
        <f>RS_wells_scenario_1_bgw!E2007-RS_wells_baseline_bgw!E2007</f>
        <v>-9137115.700000003</v>
      </c>
      <c r="F2007">
        <f>RS_wells_scenario_1_bgw!F2007-RS_wells_baseline_bgw!F2007</f>
        <v>0</v>
      </c>
      <c r="G2007">
        <f>RS_wells_scenario_1_bgw!G2007-RS_wells_baseline_bgw!G2007</f>
        <v>0</v>
      </c>
      <c r="H2007" s="19">
        <f>RS_wells_scenario_1_bgw!H2007-RS_wells_baseline_bgw!H2007</f>
        <v>-209777.69770000875</v>
      </c>
      <c r="I2007">
        <f>RS_wells_scenario_1_bgw!I2007-RS_wells_baseline_bgw!I2007</f>
        <v>466413.92929999903</v>
      </c>
      <c r="J2007">
        <f>RS_wells_scenario_1_bgw!J2007-RS_wells_baseline_bgw!J2007</f>
        <v>1674.7681999998167</v>
      </c>
      <c r="K2007">
        <f>RS_wells_scenario_1_bgw!K2007-RS_wells_baseline_bgw!K2007</f>
        <v>-74296447.76000005</v>
      </c>
      <c r="L2007">
        <f>RS_wells_scenario_1_bgw!L2007-RS_wells_baseline_bgw!L2007</f>
        <v>7282048.1325000077</v>
      </c>
      <c r="M2007">
        <f>RS_wells_scenario_1_bgw!M2007-RS_wells_baseline_bgw!M2007</f>
        <v>0</v>
      </c>
      <c r="N2007">
        <f>RS_wells_scenario_1_bgw!N2007-RS_wells_baseline_bgw!N2007</f>
        <v>6496116.2862000018</v>
      </c>
      <c r="O2007">
        <v>10.145833333333334</v>
      </c>
      <c r="P2007">
        <f t="shared" si="278"/>
        <v>1995</v>
      </c>
      <c r="Q2007" s="2">
        <f t="shared" si="279"/>
        <v>34932.541666665333</v>
      </c>
      <c r="R2007">
        <f t="shared" si="280"/>
        <v>-153.62872815349394</v>
      </c>
      <c r="S2007">
        <f>I2007*$O2007/ref!$B$3</f>
        <v>108.63539924295011</v>
      </c>
      <c r="T2007">
        <f>K2007*$O2007/ref!$B$3</f>
        <v>-17304.852530570872</v>
      </c>
      <c r="U2007">
        <f>L2007*$O2007/ref!$B$3</f>
        <v>1696.1075913144246</v>
      </c>
      <c r="V2007">
        <f>N2007*$O2007/ref!$B$3</f>
        <v>1513.0512661555906</v>
      </c>
      <c r="W2007">
        <f t="shared" si="281"/>
        <v>8</v>
      </c>
      <c r="X2007" t="str">
        <f t="shared" si="282"/>
        <v>8 1995</v>
      </c>
      <c r="AB2007" s="1"/>
    </row>
    <row r="2008" spans="1:28" x14ac:dyDescent="0.3">
      <c r="A2008">
        <v>669</v>
      </c>
      <c r="B2008">
        <v>3</v>
      </c>
      <c r="C2008">
        <f>RS_wells_scenario_1_bgw!C2008-RS_wells_baseline_bgw!C2008</f>
        <v>-51418162.063699961</v>
      </c>
      <c r="D2008">
        <f>RS_wells_scenario_1_bgw!D2008-RS_wells_baseline_bgw!D2008</f>
        <v>-255.48460000002524</v>
      </c>
      <c r="E2008">
        <f>RS_wells_scenario_1_bgw!E2008-RS_wells_baseline_bgw!E2008</f>
        <v>-9137115.700000003</v>
      </c>
      <c r="F2008">
        <f>RS_wells_scenario_1_bgw!F2008-RS_wells_baseline_bgw!F2008</f>
        <v>0</v>
      </c>
      <c r="G2008">
        <f>RS_wells_scenario_1_bgw!G2008-RS_wells_baseline_bgw!G2008</f>
        <v>0</v>
      </c>
      <c r="H2008" s="19">
        <f>RS_wells_scenario_1_bgw!H2008-RS_wells_baseline_bgw!H2008</f>
        <v>325876.59149999917</v>
      </c>
      <c r="I2008">
        <f>RS_wells_scenario_1_bgw!I2008-RS_wells_baseline_bgw!I2008</f>
        <v>305370.10779999942</v>
      </c>
      <c r="J2008">
        <f>RS_wells_scenario_1_bgw!J2008-RS_wells_baseline_bgw!J2008</f>
        <v>1677.6193000003695</v>
      </c>
      <c r="K2008">
        <f>RS_wells_scenario_1_bgw!K2008-RS_wells_baseline_bgw!K2008</f>
        <v>-74296447.76000005</v>
      </c>
      <c r="L2008">
        <f>RS_wells_scenario_1_bgw!L2008-RS_wells_baseline_bgw!L2008</f>
        <v>7226458.0592000037</v>
      </c>
      <c r="M2008">
        <f>RS_wells_scenario_1_bgw!M2008-RS_wells_baseline_bgw!M2008</f>
        <v>0</v>
      </c>
      <c r="N2008">
        <f>RS_wells_scenario_1_bgw!N2008-RS_wells_baseline_bgw!N2008</f>
        <v>6343650.1254999936</v>
      </c>
      <c r="O2008">
        <v>10.145833333333334</v>
      </c>
      <c r="P2008">
        <f t="shared" si="278"/>
        <v>1995</v>
      </c>
      <c r="Q2008" s="2">
        <f t="shared" si="279"/>
        <v>34942.687499998668</v>
      </c>
      <c r="R2008">
        <f t="shared" si="280"/>
        <v>-137.86422758304684</v>
      </c>
      <c r="S2008">
        <f>I2008*$O2008/ref!$B$3</f>
        <v>71.12567076953232</v>
      </c>
      <c r="T2008">
        <f>K2008*$O2008/ref!$B$3</f>
        <v>-17304.852530570872</v>
      </c>
      <c r="U2008">
        <f>L2008*$O2008/ref!$B$3</f>
        <v>1683.1597580111734</v>
      </c>
      <c r="V2008">
        <f>N2008*$O2008/ref!$B$3</f>
        <v>1477.5394145615708</v>
      </c>
      <c r="W2008">
        <f t="shared" si="281"/>
        <v>8</v>
      </c>
      <c r="X2008" t="str">
        <f t="shared" si="282"/>
        <v>8 1995</v>
      </c>
      <c r="AB2008" s="1"/>
    </row>
    <row r="2009" spans="1:28" x14ac:dyDescent="0.3">
      <c r="A2009">
        <v>670</v>
      </c>
      <c r="B2009">
        <v>1</v>
      </c>
      <c r="C2009">
        <f>RS_wells_scenario_1_bgw!C2009-RS_wells_baseline_bgw!C2009</f>
        <v>-19997825.434100032</v>
      </c>
      <c r="D2009">
        <f>RS_wells_scenario_1_bgw!D2009-RS_wells_baseline_bgw!D2009</f>
        <v>-256.04830000002403</v>
      </c>
      <c r="E2009">
        <f>RS_wells_scenario_1_bgw!E2009-RS_wells_baseline_bgw!E2009</f>
        <v>-4101535.8200000003</v>
      </c>
      <c r="F2009">
        <f>RS_wells_scenario_1_bgw!F2009-RS_wells_baseline_bgw!F2009</f>
        <v>0</v>
      </c>
      <c r="G2009">
        <f>RS_wells_scenario_1_bgw!G2009-RS_wells_baseline_bgw!G2009</f>
        <v>0</v>
      </c>
      <c r="H2009" s="19">
        <f>RS_wells_scenario_1_bgw!H2009-RS_wells_baseline_bgw!H2009</f>
        <v>-80113.942400000989</v>
      </c>
      <c r="I2009">
        <f>RS_wells_scenario_1_bgw!I2009-RS_wells_baseline_bgw!I2009</f>
        <v>-1286900.2047000006</v>
      </c>
      <c r="J2009">
        <f>RS_wells_scenario_1_bgw!J2009-RS_wells_baseline_bgw!J2009</f>
        <v>1681.484499999322</v>
      </c>
      <c r="K2009">
        <f>RS_wells_scenario_1_bgw!K2009-RS_wells_baseline_bgw!K2009</f>
        <v>-33401889.119999975</v>
      </c>
      <c r="L2009">
        <f>RS_wells_scenario_1_bgw!L2009-RS_wells_baseline_bgw!L2009</f>
        <v>3942477.6486000046</v>
      </c>
      <c r="M2009">
        <f>RS_wells_scenario_1_bgw!M2009-RS_wells_baseline_bgw!M2009</f>
        <v>0</v>
      </c>
      <c r="N2009">
        <f>RS_wells_scenario_1_bgw!N2009-RS_wells_baseline_bgw!N2009</f>
        <v>6743035.3950000033</v>
      </c>
      <c r="O2009">
        <v>10.145833333333334</v>
      </c>
      <c r="P2009">
        <f t="shared" si="278"/>
        <v>1995</v>
      </c>
      <c r="Q2009" s="2">
        <f t="shared" si="279"/>
        <v>34952.833333332004</v>
      </c>
      <c r="R2009">
        <f t="shared" si="280"/>
        <v>-156.31499054753732</v>
      </c>
      <c r="S2009">
        <f>I2009*$O2009/ref!$B$3</f>
        <v>-299.74001362531578</v>
      </c>
      <c r="T2009">
        <f>K2009*$O2009/ref!$B$3</f>
        <v>-7779.8438941689574</v>
      </c>
      <c r="U2009">
        <f>L2009*$O2009/ref!$B$3</f>
        <v>918.2672438725333</v>
      </c>
      <c r="V2009">
        <f>N2009*$O2009/ref!$B$3</f>
        <v>1570.5627474388784</v>
      </c>
      <c r="W2009">
        <f t="shared" si="281"/>
        <v>9</v>
      </c>
      <c r="X2009" t="str">
        <f t="shared" si="282"/>
        <v>9 1995</v>
      </c>
      <c r="AB2009" s="1"/>
    </row>
    <row r="2010" spans="1:28" x14ac:dyDescent="0.3">
      <c r="A2010">
        <v>670</v>
      </c>
      <c r="B2010">
        <v>2</v>
      </c>
      <c r="C2010">
        <f>RS_wells_scenario_1_bgw!C2010-RS_wells_baseline_bgw!C2010</f>
        <v>-18438238.996200025</v>
      </c>
      <c r="D2010">
        <f>RS_wells_scenario_1_bgw!D2010-RS_wells_baseline_bgw!D2010</f>
        <v>-256.58010000002105</v>
      </c>
      <c r="E2010">
        <f>RS_wells_scenario_1_bgw!E2010-RS_wells_baseline_bgw!E2010</f>
        <v>-4101535.8200000003</v>
      </c>
      <c r="F2010">
        <f>RS_wells_scenario_1_bgw!F2010-RS_wells_baseline_bgw!F2010</f>
        <v>0</v>
      </c>
      <c r="G2010">
        <f>RS_wells_scenario_1_bgw!G2010-RS_wells_baseline_bgw!G2010</f>
        <v>0</v>
      </c>
      <c r="H2010" s="19">
        <f>RS_wells_scenario_1_bgw!H2010-RS_wells_baseline_bgw!H2010</f>
        <v>-252981.41210000217</v>
      </c>
      <c r="I2010">
        <f>RS_wells_scenario_1_bgw!I2010-RS_wells_baseline_bgw!I2010</f>
        <v>-175029.65490000322</v>
      </c>
      <c r="J2010">
        <f>RS_wells_scenario_1_bgw!J2010-RS_wells_baseline_bgw!J2010</f>
        <v>1685.1484000002965</v>
      </c>
      <c r="K2010">
        <f>RS_wells_scenario_1_bgw!K2010-RS_wells_baseline_bgw!K2010</f>
        <v>-33401889.119999975</v>
      </c>
      <c r="L2010">
        <f>RS_wells_scenario_1_bgw!L2010-RS_wells_baseline_bgw!L2010</f>
        <v>3933348.1092000008</v>
      </c>
      <c r="M2010">
        <f>RS_wells_scenario_1_bgw!M2010-RS_wells_baseline_bgw!M2010</f>
        <v>0</v>
      </c>
      <c r="N2010">
        <f>RS_wells_scenario_1_bgw!N2010-RS_wells_baseline_bgw!N2010</f>
        <v>6875792.6617000028</v>
      </c>
      <c r="O2010">
        <v>10.145833333333334</v>
      </c>
      <c r="P2010">
        <f t="shared" si="278"/>
        <v>1995</v>
      </c>
      <c r="Q2010" s="2">
        <f t="shared" si="279"/>
        <v>34962.97916666534</v>
      </c>
      <c r="R2010">
        <f t="shared" si="280"/>
        <v>-163.31670272164959</v>
      </c>
      <c r="S2010">
        <f>I2010*$O2010/ref!$B$3</f>
        <v>-40.767256818326054</v>
      </c>
      <c r="T2010">
        <f>K2010*$O2010/ref!$B$3</f>
        <v>-7779.8438941689574</v>
      </c>
      <c r="U2010">
        <f>L2010*$O2010/ref!$B$3</f>
        <v>916.1408254803722</v>
      </c>
      <c r="V2010">
        <f>N2010*$O2010/ref!$B$3</f>
        <v>1601.4840766796287</v>
      </c>
      <c r="W2010">
        <f t="shared" si="281"/>
        <v>9</v>
      </c>
      <c r="X2010" t="str">
        <f t="shared" si="282"/>
        <v>9 1995</v>
      </c>
      <c r="AB2010" s="1"/>
    </row>
    <row r="2011" spans="1:28" x14ac:dyDescent="0.3">
      <c r="A2011">
        <v>670</v>
      </c>
      <c r="B2011">
        <v>3</v>
      </c>
      <c r="C2011">
        <f>RS_wells_scenario_1_bgw!C2011-RS_wells_baseline_bgw!C2011</f>
        <v>-18015818.038399994</v>
      </c>
      <c r="D2011">
        <f>RS_wells_scenario_1_bgw!D2011-RS_wells_baseline_bgw!D2011</f>
        <v>-257.08409999997821</v>
      </c>
      <c r="E2011">
        <f>RS_wells_scenario_1_bgw!E2011-RS_wells_baseline_bgw!E2011</f>
        <v>-4101535.8200000003</v>
      </c>
      <c r="F2011">
        <f>RS_wells_scenario_1_bgw!F2011-RS_wells_baseline_bgw!F2011</f>
        <v>0</v>
      </c>
      <c r="G2011">
        <f>RS_wells_scenario_1_bgw!G2011-RS_wells_baseline_bgw!G2011</f>
        <v>0</v>
      </c>
      <c r="H2011" s="19">
        <f>RS_wells_scenario_1_bgw!H2011-RS_wells_baseline_bgw!H2011</f>
        <v>-261943.26990000159</v>
      </c>
      <c r="I2011">
        <f>RS_wells_scenario_1_bgw!I2011-RS_wells_baseline_bgw!I2011</f>
        <v>199134.89460000023</v>
      </c>
      <c r="J2011">
        <f>RS_wells_scenario_1_bgw!J2011-RS_wells_baseline_bgw!J2011</f>
        <v>1688.6499999994412</v>
      </c>
      <c r="K2011">
        <f>RS_wells_scenario_1_bgw!K2011-RS_wells_baseline_bgw!K2011</f>
        <v>-33401889.119999975</v>
      </c>
      <c r="L2011">
        <f>RS_wells_scenario_1_bgw!L2011-RS_wells_baseline_bgw!L2011</f>
        <v>3916181.1350999996</v>
      </c>
      <c r="M2011">
        <f>RS_wells_scenario_1_bgw!M2011-RS_wells_baseline_bgw!M2011</f>
        <v>0</v>
      </c>
      <c r="N2011">
        <f>RS_wells_scenario_1_bgw!N2011-RS_wells_baseline_bgw!N2011</f>
        <v>6916349.297999993</v>
      </c>
      <c r="O2011">
        <v>10.145833333333334</v>
      </c>
      <c r="P2011">
        <f t="shared" si="278"/>
        <v>1995</v>
      </c>
      <c r="Q2011" s="2">
        <f t="shared" si="279"/>
        <v>34973.124999998676</v>
      </c>
      <c r="R2011">
        <f t="shared" si="280"/>
        <v>-164.4511470309277</v>
      </c>
      <c r="S2011">
        <f>I2011*$O2011/ref!$B$3</f>
        <v>46.381759675447718</v>
      </c>
      <c r="T2011">
        <f>K2011*$O2011/ref!$B$3</f>
        <v>-7779.8438941689574</v>
      </c>
      <c r="U2011">
        <f>L2011*$O2011/ref!$B$3</f>
        <v>912.1423576645717</v>
      </c>
      <c r="V2011">
        <f>N2011*$O2011/ref!$B$3</f>
        <v>1610.9303777002967</v>
      </c>
      <c r="W2011">
        <f t="shared" si="281"/>
        <v>9</v>
      </c>
      <c r="X2011" t="str">
        <f t="shared" si="282"/>
        <v>9 1995</v>
      </c>
      <c r="AB2011" s="1"/>
    </row>
    <row r="2012" spans="1:28" x14ac:dyDescent="0.3">
      <c r="A2012">
        <v>671</v>
      </c>
      <c r="B2012">
        <v>1</v>
      </c>
      <c r="C2012">
        <f>RS_wells_scenario_1_bgw!C2012-RS_wells_baseline_bgw!C2012</f>
        <v>-3371229.0898000002</v>
      </c>
      <c r="D2012">
        <f>RS_wells_scenario_1_bgw!D2012-RS_wells_baseline_bgw!D2012</f>
        <v>-257.5899999999674</v>
      </c>
      <c r="E2012">
        <f>RS_wells_scenario_1_bgw!E2012-RS_wells_baseline_bgw!E2012</f>
        <v>0</v>
      </c>
      <c r="F2012">
        <f>RS_wells_scenario_1_bgw!F2012-RS_wells_baseline_bgw!F2012</f>
        <v>0</v>
      </c>
      <c r="G2012">
        <f>RS_wells_scenario_1_bgw!G2012-RS_wells_baseline_bgw!G2012</f>
        <v>0</v>
      </c>
      <c r="H2012" s="19">
        <f>RS_wells_scenario_1_bgw!H2012-RS_wells_baseline_bgw!H2012</f>
        <v>1357478.0173999965</v>
      </c>
      <c r="I2012">
        <f>RS_wells_scenario_1_bgw!I2012-RS_wells_baseline_bgw!I2012</f>
        <v>-13976105.218400002</v>
      </c>
      <c r="J2012">
        <f>RS_wells_scenario_1_bgw!J2012-RS_wells_baseline_bgw!J2012</f>
        <v>1691.6150000002235</v>
      </c>
      <c r="K2012">
        <f>RS_wells_scenario_1_bgw!K2012-RS_wells_baseline_bgw!K2012</f>
        <v>-92816.949999999255</v>
      </c>
      <c r="L2012">
        <f>RS_wells_scenario_1_bgw!L2012-RS_wells_baseline_bgw!L2012</f>
        <v>4668526.4041000009</v>
      </c>
      <c r="M2012">
        <f>RS_wells_scenario_1_bgw!M2012-RS_wells_baseline_bgw!M2012</f>
        <v>0</v>
      </c>
      <c r="N2012">
        <f>RS_wells_scenario_1_bgw!N2012-RS_wells_baseline_bgw!N2012</f>
        <v>6834595.0248999894</v>
      </c>
      <c r="O2012">
        <v>10.145833333333334</v>
      </c>
      <c r="P2012">
        <f t="shared" si="278"/>
        <v>1995</v>
      </c>
      <c r="Q2012" s="2">
        <f t="shared" si="279"/>
        <v>34983.270833332012</v>
      </c>
      <c r="R2012">
        <f t="shared" si="280"/>
        <v>-125.47805286368826</v>
      </c>
      <c r="S2012">
        <f>I2012*$O2012/ref!$B$3</f>
        <v>-3255.2624929985463</v>
      </c>
      <c r="T2012">
        <f>K2012*$O2012/ref!$B$3</f>
        <v>-21.618579091100226</v>
      </c>
      <c r="U2012">
        <f>L2012*$O2012/ref!$B$3</f>
        <v>1087.3758220446418</v>
      </c>
      <c r="V2012">
        <f>N2012*$O2012/ref!$B$3</f>
        <v>1591.8884762044188</v>
      </c>
      <c r="W2012">
        <f t="shared" si="281"/>
        <v>10</v>
      </c>
      <c r="X2012" t="str">
        <f t="shared" si="282"/>
        <v>10 1995</v>
      </c>
      <c r="AB2012" s="1"/>
    </row>
    <row r="2013" spans="1:28" x14ac:dyDescent="0.3">
      <c r="A2013">
        <v>671</v>
      </c>
      <c r="B2013">
        <v>2</v>
      </c>
      <c r="C2013">
        <f>RS_wells_scenario_1_bgw!C2013-RS_wells_baseline_bgw!C2013</f>
        <v>560607.18520000577</v>
      </c>
      <c r="D2013">
        <f>RS_wells_scenario_1_bgw!D2013-RS_wells_baseline_bgw!D2013</f>
        <v>-258.04249999998137</v>
      </c>
      <c r="E2013">
        <f>RS_wells_scenario_1_bgw!E2013-RS_wells_baseline_bgw!E2013</f>
        <v>0</v>
      </c>
      <c r="F2013">
        <f>RS_wells_scenario_1_bgw!F2013-RS_wells_baseline_bgw!F2013</f>
        <v>0</v>
      </c>
      <c r="G2013">
        <f>RS_wells_scenario_1_bgw!G2013-RS_wells_baseline_bgw!G2013</f>
        <v>0</v>
      </c>
      <c r="H2013" s="19">
        <f>RS_wells_scenario_1_bgw!H2013-RS_wells_baseline_bgw!H2013</f>
        <v>1358699.3971000016</v>
      </c>
      <c r="I2013">
        <f>RS_wells_scenario_1_bgw!I2013-RS_wells_baseline_bgw!I2013</f>
        <v>-9274708.0981999934</v>
      </c>
      <c r="J2013">
        <f>RS_wells_scenario_1_bgw!J2013-RS_wells_baseline_bgw!J2013</f>
        <v>1694.5513000003994</v>
      </c>
      <c r="K2013">
        <f>RS_wells_scenario_1_bgw!K2013-RS_wells_baseline_bgw!K2013</f>
        <v>-92816.949999999255</v>
      </c>
      <c r="L2013">
        <f>RS_wells_scenario_1_bgw!L2013-RS_wells_baseline_bgw!L2013</f>
        <v>4633288.142200008</v>
      </c>
      <c r="M2013">
        <f>RS_wells_scenario_1_bgw!M2013-RS_wells_baseline_bgw!M2013</f>
        <v>0</v>
      </c>
      <c r="N2013">
        <f>RS_wells_scenario_1_bgw!N2013-RS_wells_baseline_bgw!N2013</f>
        <v>6602639.9095999971</v>
      </c>
      <c r="O2013">
        <v>10.145833333333334</v>
      </c>
      <c r="P2013">
        <f t="shared" si="278"/>
        <v>1995</v>
      </c>
      <c r="Q2013" s="2">
        <f t="shared" si="279"/>
        <v>34993.416666665347</v>
      </c>
      <c r="R2013">
        <f t="shared" si="280"/>
        <v>-120.13609421534927</v>
      </c>
      <c r="S2013">
        <f>I2013*$O2013/ref!$B$3</f>
        <v>-2160.2305459057416</v>
      </c>
      <c r="T2013">
        <f>K2013*$O2013/ref!$B$3</f>
        <v>-21.618579091100226</v>
      </c>
      <c r="U2013">
        <f>L2013*$O2013/ref!$B$3</f>
        <v>1079.1682570264213</v>
      </c>
      <c r="V2013">
        <f>N2013*$O2013/ref!$B$3</f>
        <v>1537.862352681741</v>
      </c>
      <c r="W2013">
        <f t="shared" si="281"/>
        <v>10</v>
      </c>
      <c r="X2013" t="str">
        <f t="shared" si="282"/>
        <v>10 1995</v>
      </c>
      <c r="AB2013" s="1"/>
    </row>
    <row r="2014" spans="1:28" x14ac:dyDescent="0.3">
      <c r="A2014">
        <v>671</v>
      </c>
      <c r="B2014">
        <v>3</v>
      </c>
      <c r="C2014">
        <f>RS_wells_scenario_1_bgw!C2014-RS_wells_baseline_bgw!C2014</f>
        <v>3134417.4532999992</v>
      </c>
      <c r="D2014">
        <f>RS_wells_scenario_1_bgw!D2014-RS_wells_baseline_bgw!D2014</f>
        <v>-258.46429999999236</v>
      </c>
      <c r="E2014">
        <f>RS_wells_scenario_1_bgw!E2014-RS_wells_baseline_bgw!E2014</f>
        <v>0</v>
      </c>
      <c r="F2014">
        <f>RS_wells_scenario_1_bgw!F2014-RS_wells_baseline_bgw!F2014</f>
        <v>0</v>
      </c>
      <c r="G2014">
        <f>RS_wells_scenario_1_bgw!G2014-RS_wells_baseline_bgw!G2014</f>
        <v>0</v>
      </c>
      <c r="H2014" s="19">
        <f>RS_wells_scenario_1_bgw!H2014-RS_wells_baseline_bgw!H2014</f>
        <v>1483136.0995000005</v>
      </c>
      <c r="I2014">
        <f>RS_wells_scenario_1_bgw!I2014-RS_wells_baseline_bgw!I2014</f>
        <v>-6467836.1159999967</v>
      </c>
      <c r="J2014">
        <f>RS_wells_scenario_1_bgw!J2014-RS_wells_baseline_bgw!J2014</f>
        <v>1697.4577999999747</v>
      </c>
      <c r="K2014">
        <f>RS_wells_scenario_1_bgw!K2014-RS_wells_baseline_bgw!K2014</f>
        <v>-92816.949999999255</v>
      </c>
      <c r="L2014">
        <f>RS_wells_scenario_1_bgw!L2014-RS_wells_baseline_bgw!L2014</f>
        <v>4598084.7014999986</v>
      </c>
      <c r="M2014">
        <f>RS_wells_scenario_1_bgw!M2014-RS_wells_baseline_bgw!M2014</f>
        <v>0</v>
      </c>
      <c r="N2014">
        <f>RS_wells_scenario_1_bgw!N2014-RS_wells_baseline_bgw!N2014</f>
        <v>6523674.4736000001</v>
      </c>
      <c r="O2014">
        <v>10.145833333333334</v>
      </c>
      <c r="P2014">
        <f t="shared" si="278"/>
        <v>1995</v>
      </c>
      <c r="Q2014" s="2">
        <f t="shared" si="279"/>
        <v>35003.562499998683</v>
      </c>
      <c r="R2014">
        <f t="shared" si="280"/>
        <v>-115.47625141122565</v>
      </c>
      <c r="S2014">
        <f>I2014*$O2014/ref!$B$3</f>
        <v>-1506.4643540002289</v>
      </c>
      <c r="T2014">
        <f>K2014*$O2014/ref!$B$3</f>
        <v>-21.618579091100226</v>
      </c>
      <c r="U2014">
        <f>L2014*$O2014/ref!$B$3</f>
        <v>1070.9688024327074</v>
      </c>
      <c r="V2014">
        <f>N2014*$O2014/ref!$B$3</f>
        <v>1519.4700167600247</v>
      </c>
      <c r="W2014">
        <f t="shared" si="281"/>
        <v>10</v>
      </c>
      <c r="X2014" t="str">
        <f t="shared" si="282"/>
        <v>10 1995</v>
      </c>
      <c r="AB2014" s="1"/>
    </row>
    <row r="2015" spans="1:28" x14ac:dyDescent="0.3">
      <c r="A2015">
        <v>672</v>
      </c>
      <c r="B2015">
        <v>1</v>
      </c>
      <c r="C2015">
        <f>RS_wells_scenario_1_bgw!C2015-RS_wells_baseline_bgw!C2015</f>
        <v>3682797.9812000096</v>
      </c>
      <c r="D2015">
        <f>RS_wells_scenario_1_bgw!D2015-RS_wells_baseline_bgw!D2015</f>
        <v>-267.98360000003595</v>
      </c>
      <c r="E2015">
        <f>RS_wells_scenario_1_bgw!E2015-RS_wells_baseline_bgw!E2015</f>
        <v>0</v>
      </c>
      <c r="F2015">
        <f>RS_wells_scenario_1_bgw!F2015-RS_wells_baseline_bgw!F2015</f>
        <v>0</v>
      </c>
      <c r="G2015">
        <f>RS_wells_scenario_1_bgw!G2015-RS_wells_baseline_bgw!G2015</f>
        <v>0</v>
      </c>
      <c r="H2015" s="19">
        <f>RS_wells_scenario_1_bgw!H2015-RS_wells_baseline_bgw!H2015</f>
        <v>1090059.424999997</v>
      </c>
      <c r="I2015">
        <f>RS_wells_scenario_1_bgw!I2015-RS_wells_baseline_bgw!I2015</f>
        <v>-4459139.8157999963</v>
      </c>
      <c r="J2015">
        <f>RS_wells_scenario_1_bgw!J2015-RS_wells_baseline_bgw!J2015</f>
        <v>1691.7808999996632</v>
      </c>
      <c r="K2015">
        <f>RS_wells_scenario_1_bgw!K2015-RS_wells_baseline_bgw!K2015</f>
        <v>-92816.949999999255</v>
      </c>
      <c r="L2015">
        <f>RS_wells_scenario_1_bgw!L2015-RS_wells_baseline_bgw!L2015</f>
        <v>2649786.5947999954</v>
      </c>
      <c r="M2015">
        <f>RS_wells_scenario_1_bgw!M2015-RS_wells_baseline_bgw!M2015</f>
        <v>0</v>
      </c>
      <c r="N2015">
        <f>RS_wells_scenario_1_bgw!N2015-RS_wells_baseline_bgw!N2015</f>
        <v>6743458.0768999979</v>
      </c>
      <c r="O2015">
        <v>10.145833333333334</v>
      </c>
      <c r="P2015">
        <f t="shared" si="278"/>
        <v>1995</v>
      </c>
      <c r="Q2015" s="2">
        <f t="shared" si="279"/>
        <v>35013.708333332019</v>
      </c>
      <c r="R2015">
        <f t="shared" si="280"/>
        <v>-129.5165785085911</v>
      </c>
      <c r="S2015">
        <f>I2015*$O2015/ref!$B$3</f>
        <v>-1038.6062759673432</v>
      </c>
      <c r="T2015">
        <f>K2015*$O2015/ref!$B$3</f>
        <v>-21.618579091100226</v>
      </c>
      <c r="U2015">
        <f>L2015*$O2015/ref!$B$3</f>
        <v>617.1784471933338</v>
      </c>
      <c r="V2015">
        <f>N2015*$O2015/ref!$B$3</f>
        <v>1570.6611969363614</v>
      </c>
      <c r="W2015">
        <f t="shared" si="281"/>
        <v>11</v>
      </c>
      <c r="X2015" t="str">
        <f t="shared" si="282"/>
        <v>11 1995</v>
      </c>
      <c r="AB2015" s="1"/>
    </row>
    <row r="2016" spans="1:28" x14ac:dyDescent="0.3">
      <c r="A2016">
        <v>672</v>
      </c>
      <c r="B2016">
        <v>2</v>
      </c>
      <c r="C2016">
        <f>RS_wells_scenario_1_bgw!C2016-RS_wells_baseline_bgw!C2016</f>
        <v>4584741.3897000253</v>
      </c>
      <c r="D2016">
        <f>RS_wells_scenario_1_bgw!D2016-RS_wells_baseline_bgw!D2016</f>
        <v>-277.8066000000108</v>
      </c>
      <c r="E2016">
        <f>RS_wells_scenario_1_bgw!E2016-RS_wells_baseline_bgw!E2016</f>
        <v>0</v>
      </c>
      <c r="F2016">
        <f>RS_wells_scenario_1_bgw!F2016-RS_wells_baseline_bgw!F2016</f>
        <v>0</v>
      </c>
      <c r="G2016">
        <f>RS_wells_scenario_1_bgw!G2016-RS_wells_baseline_bgw!G2016</f>
        <v>0</v>
      </c>
      <c r="H2016" s="19">
        <f>RS_wells_scenario_1_bgw!H2016-RS_wells_baseline_bgw!H2016</f>
        <v>966303.45500000566</v>
      </c>
      <c r="I2016">
        <f>RS_wells_scenario_1_bgw!I2016-RS_wells_baseline_bgw!I2016</f>
        <v>-3783176.7885999978</v>
      </c>
      <c r="J2016">
        <f>RS_wells_scenario_1_bgw!J2016-RS_wells_baseline_bgw!J2016</f>
        <v>1685.7168000005186</v>
      </c>
      <c r="K2016">
        <f>RS_wells_scenario_1_bgw!K2016-RS_wells_baseline_bgw!K2016</f>
        <v>-92816.949999999255</v>
      </c>
      <c r="L2016">
        <f>RS_wells_scenario_1_bgw!L2016-RS_wells_baseline_bgw!L2016</f>
        <v>2646585.1317999959</v>
      </c>
      <c r="M2016">
        <f>RS_wells_scenario_1_bgw!M2016-RS_wells_baseline_bgw!M2016</f>
        <v>0</v>
      </c>
      <c r="N2016">
        <f>RS_wells_scenario_1_bgw!N2016-RS_wells_baseline_bgw!N2016</f>
        <v>6810657.5868999958</v>
      </c>
      <c r="O2016">
        <v>10.145833333333334</v>
      </c>
      <c r="P2016">
        <f t="shared" si="278"/>
        <v>1995</v>
      </c>
      <c r="Q2016" s="2">
        <f t="shared" si="279"/>
        <v>35023.854166665355</v>
      </c>
      <c r="R2016">
        <f t="shared" si="280"/>
        <v>-133.89127449942703</v>
      </c>
      <c r="S2016">
        <f>I2016*$O2016/ref!$B$3</f>
        <v>-881.16347951494072</v>
      </c>
      <c r="T2016">
        <f>K2016*$O2016/ref!$B$3</f>
        <v>-21.618579091100226</v>
      </c>
      <c r="U2016">
        <f>L2016*$O2016/ref!$B$3</f>
        <v>616.43277432784191</v>
      </c>
      <c r="V2016">
        <f>N2016*$O2016/ref!$B$3</f>
        <v>1586.3130570957196</v>
      </c>
      <c r="W2016">
        <f t="shared" si="281"/>
        <v>11</v>
      </c>
      <c r="X2016" t="str">
        <f t="shared" si="282"/>
        <v>11 1995</v>
      </c>
      <c r="AB2016" s="1"/>
    </row>
    <row r="2017" spans="1:28" x14ac:dyDescent="0.3">
      <c r="A2017">
        <v>672</v>
      </c>
      <c r="B2017">
        <v>3</v>
      </c>
      <c r="C2017">
        <f>RS_wells_scenario_1_bgw!C2017-RS_wells_baseline_bgw!C2017</f>
        <v>5184150.5741999745</v>
      </c>
      <c r="D2017">
        <f>RS_wells_scenario_1_bgw!D2017-RS_wells_baseline_bgw!D2017</f>
        <v>-287.50439999997616</v>
      </c>
      <c r="E2017">
        <f>RS_wells_scenario_1_bgw!E2017-RS_wells_baseline_bgw!E2017</f>
        <v>0</v>
      </c>
      <c r="F2017">
        <f>RS_wells_scenario_1_bgw!F2017-RS_wells_baseline_bgw!F2017</f>
        <v>0</v>
      </c>
      <c r="G2017">
        <f>RS_wells_scenario_1_bgw!G2017-RS_wells_baseline_bgw!G2017</f>
        <v>0</v>
      </c>
      <c r="H2017" s="19">
        <f>RS_wells_scenario_1_bgw!H2017-RS_wells_baseline_bgw!H2017</f>
        <v>917156.01139999926</v>
      </c>
      <c r="I2017">
        <f>RS_wells_scenario_1_bgw!I2017-RS_wells_baseline_bgw!I2017</f>
        <v>-3203152.3646000028</v>
      </c>
      <c r="J2017">
        <f>RS_wells_scenario_1_bgw!J2017-RS_wells_baseline_bgw!J2017</f>
        <v>1680.2759000007063</v>
      </c>
      <c r="K2017">
        <f>RS_wells_scenario_1_bgw!K2017-RS_wells_baseline_bgw!K2017</f>
        <v>-92816.949999999255</v>
      </c>
      <c r="L2017">
        <f>RS_wells_scenario_1_bgw!L2017-RS_wells_baseline_bgw!L2017</f>
        <v>2641192.0786999986</v>
      </c>
      <c r="M2017">
        <f>RS_wells_scenario_1_bgw!M2017-RS_wells_baseline_bgw!M2017</f>
        <v>0</v>
      </c>
      <c r="N2017">
        <f>RS_wells_scenario_1_bgw!N2017-RS_wells_baseline_bgw!N2017</f>
        <v>6799518.6592000052</v>
      </c>
      <c r="O2017">
        <v>10.145833333333334</v>
      </c>
      <c r="P2017">
        <f t="shared" si="278"/>
        <v>1995</v>
      </c>
      <c r="Q2017" s="2">
        <f t="shared" si="279"/>
        <v>35033.99999999869</v>
      </c>
      <c r="R2017">
        <f t="shared" si="280"/>
        <v>-134.76203087743428</v>
      </c>
      <c r="S2017">
        <f>I2017*$O2017/ref!$B$3</f>
        <v>-746.06634601708447</v>
      </c>
      <c r="T2017">
        <f>K2017*$O2017/ref!$B$3</f>
        <v>-21.618579091100226</v>
      </c>
      <c r="U2017">
        <f>L2017*$O2017/ref!$B$3</f>
        <v>615.17664444009188</v>
      </c>
      <c r="V2017">
        <f>N2017*$O2017/ref!$B$3</f>
        <v>1583.7186194475066</v>
      </c>
      <c r="W2017">
        <f t="shared" si="281"/>
        <v>11</v>
      </c>
      <c r="X2017" t="str">
        <f t="shared" si="282"/>
        <v>11 1995</v>
      </c>
      <c r="AB2017" s="1"/>
    </row>
    <row r="2018" spans="1:28" x14ac:dyDescent="0.3">
      <c r="A2018">
        <v>673</v>
      </c>
      <c r="B2018">
        <v>1</v>
      </c>
      <c r="C2018">
        <f>RS_wells_scenario_1_bgw!C2018-RS_wells_baseline_bgw!C2018</f>
        <v>5394650.8618000001</v>
      </c>
      <c r="D2018">
        <f>RS_wells_scenario_1_bgw!D2018-RS_wells_baseline_bgw!D2018</f>
        <v>-296.85699999995995</v>
      </c>
      <c r="E2018">
        <f>RS_wells_scenario_1_bgw!E2018-RS_wells_baseline_bgw!E2018</f>
        <v>0</v>
      </c>
      <c r="F2018">
        <f>RS_wells_scenario_1_bgw!F2018-RS_wells_baseline_bgw!F2018</f>
        <v>0</v>
      </c>
      <c r="G2018">
        <f>RS_wells_scenario_1_bgw!G2018-RS_wells_baseline_bgw!G2018</f>
        <v>0</v>
      </c>
      <c r="H2018" s="19">
        <f>RS_wells_scenario_1_bgw!H2018-RS_wells_baseline_bgw!H2018</f>
        <v>875422.63109999895</v>
      </c>
      <c r="I2018">
        <f>RS_wells_scenario_1_bgw!I2018-RS_wells_baseline_bgw!I2018</f>
        <v>-1475784.8173000067</v>
      </c>
      <c r="J2018">
        <f>RS_wells_scenario_1_bgw!J2018-RS_wells_baseline_bgw!J2018</f>
        <v>1675.3351000007242</v>
      </c>
      <c r="K2018">
        <f>RS_wells_scenario_1_bgw!K2018-RS_wells_baseline_bgw!K2018</f>
        <v>-92816.949999999255</v>
      </c>
      <c r="L2018">
        <f>RS_wells_scenario_1_bgw!L2018-RS_wells_baseline_bgw!L2018</f>
        <v>835787.15820000134</v>
      </c>
      <c r="M2018">
        <f>RS_wells_scenario_1_bgw!M2018-RS_wells_baseline_bgw!M2018</f>
        <v>0</v>
      </c>
      <c r="N2018">
        <f>RS_wells_scenario_1_bgw!N2018-RS_wells_baseline_bgw!N2018</f>
        <v>7141552.1780000031</v>
      </c>
      <c r="O2018">
        <v>10.145833333333334</v>
      </c>
      <c r="P2018">
        <f t="shared" si="278"/>
        <v>1995</v>
      </c>
      <c r="Q2018" s="2">
        <f t="shared" si="279"/>
        <v>35044.145833332026</v>
      </c>
      <c r="R2018">
        <f t="shared" si="280"/>
        <v>-143.55394150973663</v>
      </c>
      <c r="S2018">
        <f>I2018*$O2018/ref!$B$3</f>
        <v>-343.73431570683317</v>
      </c>
      <c r="T2018">
        <f>K2018*$O2018/ref!$B$3</f>
        <v>-21.618579091100226</v>
      </c>
      <c r="U2018">
        <f>L2018*$O2018/ref!$B$3</f>
        <v>194.66843914686672</v>
      </c>
      <c r="V2018">
        <f>N2018*$O2018/ref!$B$3</f>
        <v>1663.3837956678535</v>
      </c>
      <c r="W2018">
        <f t="shared" si="281"/>
        <v>12</v>
      </c>
      <c r="X2018" t="str">
        <f t="shared" si="282"/>
        <v>12 1995</v>
      </c>
      <c r="AB2018" s="1"/>
    </row>
    <row r="2019" spans="1:28" x14ac:dyDescent="0.3">
      <c r="A2019">
        <v>673</v>
      </c>
      <c r="B2019">
        <v>2</v>
      </c>
      <c r="C2019">
        <f>RS_wells_scenario_1_bgw!C2019-RS_wells_baseline_bgw!C2019</f>
        <v>5505177.5345000029</v>
      </c>
      <c r="D2019">
        <f>RS_wells_scenario_1_bgw!D2019-RS_wells_baseline_bgw!D2019</f>
        <v>-306.0899999999674</v>
      </c>
      <c r="E2019">
        <f>RS_wells_scenario_1_bgw!E2019-RS_wells_baseline_bgw!E2019</f>
        <v>0</v>
      </c>
      <c r="F2019">
        <f>RS_wells_scenario_1_bgw!F2019-RS_wells_baseline_bgw!F2019</f>
        <v>0</v>
      </c>
      <c r="G2019">
        <f>RS_wells_scenario_1_bgw!G2019-RS_wells_baseline_bgw!G2019</f>
        <v>0</v>
      </c>
      <c r="H2019" s="19">
        <f>RS_wells_scenario_1_bgw!H2019-RS_wells_baseline_bgw!H2019</f>
        <v>42393.243900001049</v>
      </c>
      <c r="I2019">
        <f>RS_wells_scenario_1_bgw!I2019-RS_wells_baseline_bgw!I2019</f>
        <v>-1549413.4362999946</v>
      </c>
      <c r="J2019">
        <f>RS_wells_scenario_1_bgw!J2019-RS_wells_baseline_bgw!J2019</f>
        <v>1670.48399999924</v>
      </c>
      <c r="K2019">
        <f>RS_wells_scenario_1_bgw!K2019-RS_wells_baseline_bgw!K2019</f>
        <v>-92816.949999999255</v>
      </c>
      <c r="L2019">
        <f>RS_wells_scenario_1_bgw!L2019-RS_wells_baseline_bgw!L2019</f>
        <v>841904.41440000013</v>
      </c>
      <c r="M2019">
        <f>RS_wells_scenario_1_bgw!M2019-RS_wells_baseline_bgw!M2019</f>
        <v>0</v>
      </c>
      <c r="N2019">
        <f>RS_wells_scenario_1_bgw!N2019-RS_wells_baseline_bgw!N2019</f>
        <v>7173817.7801000029</v>
      </c>
      <c r="O2019">
        <v>10.145833333333334</v>
      </c>
      <c r="P2019">
        <f t="shared" si="278"/>
        <v>1995</v>
      </c>
      <c r="Q2019" s="2">
        <f t="shared" si="279"/>
        <v>35054.291666665362</v>
      </c>
      <c r="R2019">
        <f t="shared" si="280"/>
        <v>-163.37742350973659</v>
      </c>
      <c r="S2019">
        <f>I2019*$O2019/ref!$B$3</f>
        <v>-360.88362004423851</v>
      </c>
      <c r="T2019">
        <f>K2019*$O2019/ref!$B$3</f>
        <v>-21.618579091100226</v>
      </c>
      <c r="U2019">
        <f>L2019*$O2019/ref!$B$3</f>
        <v>196.09324772956845</v>
      </c>
      <c r="V2019">
        <f>N2019*$O2019/ref!$B$3</f>
        <v>1670.898979811707</v>
      </c>
      <c r="W2019">
        <f t="shared" si="281"/>
        <v>12</v>
      </c>
      <c r="X2019" t="str">
        <f t="shared" si="282"/>
        <v>12 1995</v>
      </c>
      <c r="AB2019" s="1"/>
    </row>
    <row r="2020" spans="1:28" x14ac:dyDescent="0.3">
      <c r="A2020">
        <v>673</v>
      </c>
      <c r="B2020">
        <v>3</v>
      </c>
      <c r="C2020">
        <f>RS_wells_scenario_1_bgw!C2020-RS_wells_baseline_bgw!C2020</f>
        <v>5705880.0604999959</v>
      </c>
      <c r="D2020">
        <f>RS_wells_scenario_1_bgw!D2020-RS_wells_baseline_bgw!D2020</f>
        <v>-315.21779999998398</v>
      </c>
      <c r="E2020">
        <f>RS_wells_scenario_1_bgw!E2020-RS_wells_baseline_bgw!E2020</f>
        <v>0</v>
      </c>
      <c r="F2020">
        <f>RS_wells_scenario_1_bgw!F2020-RS_wells_baseline_bgw!F2020</f>
        <v>0</v>
      </c>
      <c r="G2020">
        <f>RS_wells_scenario_1_bgw!G2020-RS_wells_baseline_bgw!G2020</f>
        <v>0</v>
      </c>
      <c r="H2020" s="19">
        <f>RS_wells_scenario_1_bgw!H2020-RS_wells_baseline_bgw!H2020</f>
        <v>-493674.45870000124</v>
      </c>
      <c r="I2020">
        <f>RS_wells_scenario_1_bgw!I2020-RS_wells_baseline_bgw!I2020</f>
        <v>-2492906.7929000035</v>
      </c>
      <c r="J2020">
        <f>RS_wells_scenario_1_bgw!J2020-RS_wells_baseline_bgw!J2020</f>
        <v>1665.7564999992028</v>
      </c>
      <c r="K2020">
        <f>RS_wells_scenario_1_bgw!K2020-RS_wells_baseline_bgw!K2020</f>
        <v>-92816.949999999255</v>
      </c>
      <c r="L2020">
        <f>RS_wells_scenario_1_bgw!L2020-RS_wells_baseline_bgw!L2020</f>
        <v>835525.06149999984</v>
      </c>
      <c r="M2020">
        <f>RS_wells_scenario_1_bgw!M2020-RS_wells_baseline_bgw!M2020</f>
        <v>0</v>
      </c>
      <c r="N2020">
        <f>RS_wells_scenario_1_bgw!N2020-RS_wells_baseline_bgw!N2020</f>
        <v>7260783.1743000001</v>
      </c>
      <c r="O2020">
        <v>10.145833333333334</v>
      </c>
      <c r="P2020">
        <f t="shared" si="278"/>
        <v>1995</v>
      </c>
      <c r="Q2020" s="2">
        <f t="shared" si="279"/>
        <v>35064.437499998698</v>
      </c>
      <c r="R2020">
        <f t="shared" si="280"/>
        <v>-177.65080487972511</v>
      </c>
      <c r="S2020">
        <f>I2020*$O2020/ref!$B$3</f>
        <v>-580.63858669187221</v>
      </c>
      <c r="T2020">
        <f>K2020*$O2020/ref!$B$3</f>
        <v>-21.618579091100226</v>
      </c>
      <c r="U2020">
        <f>L2020*$O2020/ref!$B$3</f>
        <v>194.60739255743991</v>
      </c>
      <c r="V2020">
        <f>N2020*$O2020/ref!$B$3</f>
        <v>1691.1546362699439</v>
      </c>
      <c r="W2020">
        <f t="shared" si="281"/>
        <v>12</v>
      </c>
      <c r="X2020" t="str">
        <f t="shared" si="282"/>
        <v>12 1995</v>
      </c>
      <c r="AB2020" s="1"/>
    </row>
    <row r="2021" spans="1:28" x14ac:dyDescent="0.3">
      <c r="A2021">
        <v>674</v>
      </c>
      <c r="B2021">
        <v>1</v>
      </c>
      <c r="C2021">
        <f>RS_wells_scenario_1_bgw!C2021-RS_wells_baseline_bgw!C2021</f>
        <v>6127910.8401999921</v>
      </c>
      <c r="D2021">
        <f>RS_wells_scenario_1_bgw!D2021-RS_wells_baseline_bgw!D2021</f>
        <v>-322.66480000002775</v>
      </c>
      <c r="E2021">
        <f>RS_wells_scenario_1_bgw!E2021-RS_wells_baseline_bgw!E2021</f>
        <v>0</v>
      </c>
      <c r="F2021">
        <f>RS_wells_scenario_1_bgw!F2021-RS_wells_baseline_bgw!F2021</f>
        <v>0</v>
      </c>
      <c r="G2021">
        <f>RS_wells_scenario_1_bgw!G2021-RS_wells_baseline_bgw!G2021</f>
        <v>0</v>
      </c>
      <c r="H2021" s="19">
        <f>RS_wells_scenario_1_bgw!H2021-RS_wells_baseline_bgw!H2021</f>
        <v>-415096.99130000174</v>
      </c>
      <c r="I2021">
        <f>RS_wells_scenario_1_bgw!I2021-RS_wells_baseline_bgw!I2021</f>
        <v>-2400442.8083000034</v>
      </c>
      <c r="J2021">
        <f>RS_wells_scenario_1_bgw!J2021-RS_wells_baseline_bgw!J2021</f>
        <v>1662.7028999999166</v>
      </c>
      <c r="K2021">
        <f>RS_wells_scenario_1_bgw!K2021-RS_wells_baseline_bgw!K2021</f>
        <v>-72015.109999999404</v>
      </c>
      <c r="L2021">
        <f>RS_wells_scenario_1_bgw!L2021-RS_wells_baseline_bgw!L2021</f>
        <v>1322697.8640000001</v>
      </c>
      <c r="M2021">
        <f>RS_wells_scenario_1_bgw!M2021-RS_wells_baseline_bgw!M2021</f>
        <v>0</v>
      </c>
      <c r="N2021">
        <f>RS_wells_scenario_1_bgw!N2021-RS_wells_baseline_bgw!N2021</f>
        <v>7185679.1060000062</v>
      </c>
      <c r="O2021">
        <v>10.145833333333334</v>
      </c>
      <c r="P2021">
        <f t="shared" si="278"/>
        <v>1996</v>
      </c>
      <c r="Q2021" s="2">
        <f t="shared" si="279"/>
        <v>35074.583333332033</v>
      </c>
      <c r="R2021">
        <f t="shared" si="280"/>
        <v>-174.13003659335644</v>
      </c>
      <c r="S2021">
        <f>I2021*$O2021/ref!$B$3</f>
        <v>-559.10221899013891</v>
      </c>
      <c r="T2021">
        <f>K2021*$O2021/ref!$B$3</f>
        <v>-16.77349181684253</v>
      </c>
      <c r="U2021">
        <f>L2021*$O2021/ref!$B$3</f>
        <v>308.07787140725441</v>
      </c>
      <c r="V2021">
        <f>N2021*$O2021/ref!$B$3</f>
        <v>1673.661675764273</v>
      </c>
      <c r="W2021">
        <f t="shared" si="281"/>
        <v>1</v>
      </c>
      <c r="X2021" t="str">
        <f t="shared" si="282"/>
        <v>1 1996</v>
      </c>
      <c r="AB2021" s="1"/>
    </row>
    <row r="2022" spans="1:28" x14ac:dyDescent="0.3">
      <c r="A2022">
        <v>674</v>
      </c>
      <c r="B2022">
        <v>2</v>
      </c>
      <c r="C2022">
        <f>RS_wells_scenario_1_bgw!C2022-RS_wells_baseline_bgw!C2022</f>
        <v>6254695.1631000042</v>
      </c>
      <c r="D2022">
        <f>RS_wells_scenario_1_bgw!D2022-RS_wells_baseline_bgw!D2022</f>
        <v>-323.26670000003651</v>
      </c>
      <c r="E2022">
        <f>RS_wells_scenario_1_bgw!E2022-RS_wells_baseline_bgw!E2022</f>
        <v>0</v>
      </c>
      <c r="F2022">
        <f>RS_wells_scenario_1_bgw!F2022-RS_wells_baseline_bgw!F2022</f>
        <v>0</v>
      </c>
      <c r="G2022">
        <f>RS_wells_scenario_1_bgw!G2022-RS_wells_baseline_bgw!G2022</f>
        <v>0</v>
      </c>
      <c r="H2022" s="19">
        <f>RS_wells_scenario_1_bgw!H2022-RS_wells_baseline_bgw!H2022</f>
        <v>-171442.50739999861</v>
      </c>
      <c r="I2022">
        <f>RS_wells_scenario_1_bgw!I2022-RS_wells_baseline_bgw!I2022</f>
        <v>-2159841.3894999996</v>
      </c>
      <c r="J2022">
        <f>RS_wells_scenario_1_bgw!J2022-RS_wells_baseline_bgw!J2022</f>
        <v>1666.5885999994352</v>
      </c>
      <c r="K2022">
        <f>RS_wells_scenario_1_bgw!K2022-RS_wells_baseline_bgw!K2022</f>
        <v>-72015.109999999404</v>
      </c>
      <c r="L2022">
        <f>RS_wells_scenario_1_bgw!L2022-RS_wells_baseline_bgw!L2022</f>
        <v>1310301.0014000013</v>
      </c>
      <c r="M2022">
        <f>RS_wells_scenario_1_bgw!M2022-RS_wells_baseline_bgw!M2022</f>
        <v>0</v>
      </c>
      <c r="N2022">
        <f>RS_wells_scenario_1_bgw!N2022-RS_wells_baseline_bgw!N2022</f>
        <v>7094865.1904999912</v>
      </c>
      <c r="O2022">
        <v>10.145833333333334</v>
      </c>
      <c r="P2022">
        <f t="shared" si="278"/>
        <v>1996</v>
      </c>
      <c r="Q2022" s="2">
        <f t="shared" si="279"/>
        <v>35084.729166665369</v>
      </c>
      <c r="R2022">
        <f t="shared" si="280"/>
        <v>-166.46753030698716</v>
      </c>
      <c r="S2022">
        <f>I2022*$O2022/ref!$B$3</f>
        <v>-503.0622305854472</v>
      </c>
      <c r="T2022">
        <f>K2022*$O2022/ref!$B$3</f>
        <v>-16.77349181684253</v>
      </c>
      <c r="U2022">
        <f>L2022*$O2022/ref!$B$3</f>
        <v>305.19044023655147</v>
      </c>
      <c r="V2022">
        <f>N2022*$O2022/ref!$B$3</f>
        <v>1652.5096360257382</v>
      </c>
      <c r="W2022">
        <f t="shared" si="281"/>
        <v>1</v>
      </c>
      <c r="X2022" t="str">
        <f t="shared" si="282"/>
        <v>1 1996</v>
      </c>
      <c r="AB2022" s="1"/>
    </row>
    <row r="2023" spans="1:28" x14ac:dyDescent="0.3">
      <c r="A2023">
        <v>674</v>
      </c>
      <c r="B2023">
        <v>3</v>
      </c>
      <c r="C2023">
        <f>RS_wells_scenario_1_bgw!C2023-RS_wells_baseline_bgw!C2023</f>
        <v>6353216.4869000018</v>
      </c>
      <c r="D2023">
        <f>RS_wells_scenario_1_bgw!D2023-RS_wells_baseline_bgw!D2023</f>
        <v>-323.89559999998892</v>
      </c>
      <c r="E2023">
        <f>RS_wells_scenario_1_bgw!E2023-RS_wells_baseline_bgw!E2023</f>
        <v>0</v>
      </c>
      <c r="F2023">
        <f>RS_wells_scenario_1_bgw!F2023-RS_wells_baseline_bgw!F2023</f>
        <v>0</v>
      </c>
      <c r="G2023">
        <f>RS_wells_scenario_1_bgw!G2023-RS_wells_baseline_bgw!G2023</f>
        <v>0</v>
      </c>
      <c r="H2023" s="19">
        <f>RS_wells_scenario_1_bgw!H2023-RS_wells_baseline_bgw!H2023</f>
        <v>-69438.638999998569</v>
      </c>
      <c r="I2023">
        <f>RS_wells_scenario_1_bgw!I2023-RS_wells_baseline_bgw!I2023</f>
        <v>-1899739.421799995</v>
      </c>
      <c r="J2023">
        <f>RS_wells_scenario_1_bgw!J2023-RS_wells_baseline_bgw!J2023</f>
        <v>1670.5597000000998</v>
      </c>
      <c r="K2023">
        <f>RS_wells_scenario_1_bgw!K2023-RS_wells_baseline_bgw!K2023</f>
        <v>-72015.109999999404</v>
      </c>
      <c r="L2023">
        <f>RS_wells_scenario_1_bgw!L2023-RS_wells_baseline_bgw!L2023</f>
        <v>1298744.0095000006</v>
      </c>
      <c r="M2023">
        <f>RS_wells_scenario_1_bgw!M2023-RS_wells_baseline_bgw!M2023</f>
        <v>0</v>
      </c>
      <c r="N2023">
        <f>RS_wells_scenario_1_bgw!N2023-RS_wells_baseline_bgw!N2023</f>
        <v>7015065.7085000128</v>
      </c>
      <c r="O2023">
        <v>10.145833333333334</v>
      </c>
      <c r="P2023">
        <f t="shared" si="278"/>
        <v>1996</v>
      </c>
      <c r="Q2023" s="2">
        <f t="shared" si="279"/>
        <v>35094.874999998705</v>
      </c>
      <c r="R2023">
        <f t="shared" si="280"/>
        <v>-162.30250509736567</v>
      </c>
      <c r="S2023">
        <f>I2023*$O2023/ref!$B$3</f>
        <v>-442.48024679398031</v>
      </c>
      <c r="T2023">
        <f>K2023*$O2023/ref!$B$3</f>
        <v>-16.77349181684253</v>
      </c>
      <c r="U2023">
        <f>L2023*$O2023/ref!$B$3</f>
        <v>302.49862862837676</v>
      </c>
      <c r="V2023">
        <f>N2023*$O2023/ref!$B$3</f>
        <v>1633.9230372089773</v>
      </c>
      <c r="W2023">
        <f t="shared" si="281"/>
        <v>1</v>
      </c>
      <c r="X2023" t="str">
        <f t="shared" si="282"/>
        <v>1 1996</v>
      </c>
      <c r="AB2023" s="1"/>
    </row>
    <row r="2024" spans="1:28" x14ac:dyDescent="0.3">
      <c r="A2024">
        <v>675</v>
      </c>
      <c r="B2024">
        <v>1</v>
      </c>
      <c r="C2024">
        <f>RS_wells_scenario_1_bgw!C2024-RS_wells_baseline_bgw!C2024</f>
        <v>7722294.5993999988</v>
      </c>
      <c r="D2024">
        <f>RS_wells_scenario_1_bgw!D2024-RS_wells_baseline_bgw!D2024</f>
        <v>-324.55290000000969</v>
      </c>
      <c r="E2024">
        <f>RS_wells_scenario_1_bgw!E2024-RS_wells_baseline_bgw!E2024</f>
        <v>0</v>
      </c>
      <c r="F2024">
        <f>RS_wells_scenario_1_bgw!F2024-RS_wells_baseline_bgw!F2024</f>
        <v>0</v>
      </c>
      <c r="G2024">
        <f>RS_wells_scenario_1_bgw!G2024-RS_wells_baseline_bgw!G2024</f>
        <v>0</v>
      </c>
      <c r="H2024" s="19">
        <f>RS_wells_scenario_1_bgw!H2024-RS_wells_baseline_bgw!H2024</f>
        <v>363563.57479999959</v>
      </c>
      <c r="I2024">
        <f>RS_wells_scenario_1_bgw!I2024-RS_wells_baseline_bgw!I2024</f>
        <v>-1386749.2616000026</v>
      </c>
      <c r="J2024">
        <f>RS_wells_scenario_1_bgw!J2024-RS_wells_baseline_bgw!J2024</f>
        <v>1674.501099999994</v>
      </c>
      <c r="K2024">
        <f>RS_wells_scenario_1_bgw!K2024-RS_wells_baseline_bgw!K2024</f>
        <v>-72015.109999999404</v>
      </c>
      <c r="L2024">
        <f>RS_wells_scenario_1_bgw!L2024-RS_wells_baseline_bgw!L2024</f>
        <v>2656849.8862999976</v>
      </c>
      <c r="M2024">
        <f>RS_wells_scenario_1_bgw!M2024-RS_wells_baseline_bgw!M2024</f>
        <v>0</v>
      </c>
      <c r="N2024">
        <f>RS_wells_scenario_1_bgw!N2024-RS_wells_baseline_bgw!N2024</f>
        <v>6760247.4592999965</v>
      </c>
      <c r="O2024">
        <v>10.145833333333334</v>
      </c>
      <c r="P2024">
        <f t="shared" si="278"/>
        <v>1996</v>
      </c>
      <c r="Q2024" s="2">
        <f t="shared" si="279"/>
        <v>35105.020833332041</v>
      </c>
      <c r="R2024">
        <f t="shared" si="280"/>
        <v>-146.54487707903772</v>
      </c>
      <c r="S2024">
        <f>I2024*$O2024/ref!$B$3</f>
        <v>-322.99648492462563</v>
      </c>
      <c r="T2024">
        <f>K2024*$O2024/ref!$B$3</f>
        <v>-16.77349181684253</v>
      </c>
      <c r="U2024">
        <f>L2024*$O2024/ref!$B$3</f>
        <v>618.82360280269506</v>
      </c>
      <c r="V2024">
        <f>N2024*$O2024/ref!$B$3</f>
        <v>1574.5717174965077</v>
      </c>
      <c r="W2024">
        <f t="shared" si="281"/>
        <v>2</v>
      </c>
      <c r="X2024" t="str">
        <f t="shared" si="282"/>
        <v>2 1996</v>
      </c>
      <c r="AB2024" s="1"/>
    </row>
    <row r="2025" spans="1:28" x14ac:dyDescent="0.3">
      <c r="A2025">
        <v>675</v>
      </c>
      <c r="B2025">
        <v>2</v>
      </c>
      <c r="C2025">
        <f>RS_wells_scenario_1_bgw!C2025-RS_wells_baseline_bgw!C2025</f>
        <v>7438627.6192000061</v>
      </c>
      <c r="D2025">
        <f>RS_wells_scenario_1_bgw!D2025-RS_wells_baseline_bgw!D2025</f>
        <v>-325.23970000003465</v>
      </c>
      <c r="E2025">
        <f>RS_wells_scenario_1_bgw!E2025-RS_wells_baseline_bgw!E2025</f>
        <v>0</v>
      </c>
      <c r="F2025">
        <f>RS_wells_scenario_1_bgw!F2025-RS_wells_baseline_bgw!F2025</f>
        <v>0</v>
      </c>
      <c r="G2025">
        <f>RS_wells_scenario_1_bgw!G2025-RS_wells_baseline_bgw!G2025</f>
        <v>0</v>
      </c>
      <c r="H2025" s="19">
        <f>RS_wells_scenario_1_bgw!H2025-RS_wells_baseline_bgw!H2025</f>
        <v>666785.18740000576</v>
      </c>
      <c r="I2025">
        <f>RS_wells_scenario_1_bgw!I2025-RS_wells_baseline_bgw!I2025</f>
        <v>-1208732.8557000011</v>
      </c>
      <c r="J2025">
        <f>RS_wells_scenario_1_bgw!J2025-RS_wells_baseline_bgw!J2025</f>
        <v>1678.5719999996945</v>
      </c>
      <c r="K2025">
        <f>RS_wells_scenario_1_bgw!K2025-RS_wells_baseline_bgw!K2025</f>
        <v>-72015.109999999404</v>
      </c>
      <c r="L2025">
        <f>RS_wells_scenario_1_bgw!L2025-RS_wells_baseline_bgw!L2025</f>
        <v>2621918.735799998</v>
      </c>
      <c r="M2025">
        <f>RS_wells_scenario_1_bgw!M2025-RS_wells_baseline_bgw!M2025</f>
        <v>0</v>
      </c>
      <c r="N2025">
        <f>RS_wells_scenario_1_bgw!N2025-RS_wells_baseline_bgw!N2025</f>
        <v>6498612.3103999943</v>
      </c>
      <c r="O2025">
        <v>10.145833333333334</v>
      </c>
      <c r="P2025">
        <f t="shared" si="278"/>
        <v>1996</v>
      </c>
      <c r="Q2025" s="2">
        <f t="shared" si="279"/>
        <v>35115.166666665376</v>
      </c>
      <c r="R2025">
        <f t="shared" si="280"/>
        <v>-133.60428689576148</v>
      </c>
      <c r="S2025">
        <f>I2025*$O2025/ref!$B$3</f>
        <v>-281.53356516198949</v>
      </c>
      <c r="T2025">
        <f>K2025*$O2025/ref!$B$3</f>
        <v>-16.77349181684253</v>
      </c>
      <c r="U2025">
        <f>L2025*$O2025/ref!$B$3</f>
        <v>610.68756903055134</v>
      </c>
      <c r="V2025">
        <f>N2025*$O2025/ref!$B$3</f>
        <v>1513.6326308371583</v>
      </c>
      <c r="W2025">
        <f t="shared" si="281"/>
        <v>2</v>
      </c>
      <c r="X2025" t="str">
        <f t="shared" si="282"/>
        <v>2 1996</v>
      </c>
      <c r="AB2025" s="1"/>
    </row>
    <row r="2026" spans="1:28" x14ac:dyDescent="0.3">
      <c r="A2026">
        <v>675</v>
      </c>
      <c r="B2026">
        <v>3</v>
      </c>
      <c r="C2026">
        <f>RS_wells_scenario_1_bgw!C2026-RS_wells_baseline_bgw!C2026</f>
        <v>7241205.1537999958</v>
      </c>
      <c r="D2026">
        <f>RS_wells_scenario_1_bgw!D2026-RS_wells_baseline_bgw!D2026</f>
        <v>-325.95689999999013</v>
      </c>
      <c r="E2026">
        <f>RS_wells_scenario_1_bgw!E2026-RS_wells_baseline_bgw!E2026</f>
        <v>0</v>
      </c>
      <c r="F2026">
        <f>RS_wells_scenario_1_bgw!F2026-RS_wells_baseline_bgw!F2026</f>
        <v>0</v>
      </c>
      <c r="G2026">
        <f>RS_wells_scenario_1_bgw!G2026-RS_wells_baseline_bgw!G2026</f>
        <v>0</v>
      </c>
      <c r="H2026" s="19">
        <f>RS_wells_scenario_1_bgw!H2026-RS_wells_baseline_bgw!H2026</f>
        <v>871453.06430000067</v>
      </c>
      <c r="I2026">
        <f>RS_wells_scenario_1_bgw!I2026-RS_wells_baseline_bgw!I2026</f>
        <v>-1028784.3729000017</v>
      </c>
      <c r="J2026">
        <f>RS_wells_scenario_1_bgw!J2026-RS_wells_baseline_bgw!J2026</f>
        <v>1682.7664999999106</v>
      </c>
      <c r="K2026">
        <f>RS_wells_scenario_1_bgw!K2026-RS_wells_baseline_bgw!K2026</f>
        <v>-72015.109999999404</v>
      </c>
      <c r="L2026">
        <f>RS_wells_scenario_1_bgw!L2026-RS_wells_baseline_bgw!L2026</f>
        <v>2596017.745099999</v>
      </c>
      <c r="M2026">
        <f>RS_wells_scenario_1_bgw!M2026-RS_wells_baseline_bgw!M2026</f>
        <v>0</v>
      </c>
      <c r="N2026">
        <f>RS_wells_scenario_1_bgw!N2026-RS_wells_baseline_bgw!N2026</f>
        <v>6412242.2726000026</v>
      </c>
      <c r="O2026">
        <v>10.145833333333334</v>
      </c>
      <c r="P2026">
        <f t="shared" si="278"/>
        <v>1996</v>
      </c>
      <c r="Q2026" s="2">
        <f t="shared" si="279"/>
        <v>35125.312499998712</v>
      </c>
      <c r="R2026">
        <f t="shared" si="280"/>
        <v>-126.93675162199317</v>
      </c>
      <c r="S2026">
        <f>I2026*$O2026/ref!$B$3</f>
        <v>-239.62063322730185</v>
      </c>
      <c r="T2026">
        <f>K2026*$O2026/ref!$B$3</f>
        <v>-16.77349181684253</v>
      </c>
      <c r="U2026">
        <f>L2026*$O2026/ref!$B$3</f>
        <v>604.65480652342535</v>
      </c>
      <c r="V2026">
        <f>N2026*$O2026/ref!$B$3</f>
        <v>1493.5156425792973</v>
      </c>
      <c r="W2026">
        <f t="shared" si="281"/>
        <v>2</v>
      </c>
      <c r="X2026" t="str">
        <f t="shared" si="282"/>
        <v>2 1996</v>
      </c>
      <c r="AB2026" s="1"/>
    </row>
    <row r="2027" spans="1:28" x14ac:dyDescent="0.3">
      <c r="A2027">
        <v>676</v>
      </c>
      <c r="B2027">
        <v>1</v>
      </c>
      <c r="C2027">
        <f>RS_wells_scenario_1_bgw!C2027-RS_wells_baseline_bgw!C2027</f>
        <v>6445284.9998999983</v>
      </c>
      <c r="D2027">
        <f>RS_wells_scenario_1_bgw!D2027-RS_wells_baseline_bgw!D2027</f>
        <v>-326.7048000000068</v>
      </c>
      <c r="E2027">
        <f>RS_wells_scenario_1_bgw!E2027-RS_wells_baseline_bgw!E2027</f>
        <v>0</v>
      </c>
      <c r="F2027">
        <f>RS_wells_scenario_1_bgw!F2027-RS_wells_baseline_bgw!F2027</f>
        <v>0</v>
      </c>
      <c r="G2027">
        <f>RS_wells_scenario_1_bgw!G2027-RS_wells_baseline_bgw!G2027</f>
        <v>0</v>
      </c>
      <c r="H2027" s="19">
        <f>RS_wells_scenario_1_bgw!H2027-RS_wells_baseline_bgw!H2027</f>
        <v>-869108.25039999932</v>
      </c>
      <c r="I2027">
        <f>RS_wells_scenario_1_bgw!I2027-RS_wells_baseline_bgw!I2027</f>
        <v>-1722164.2980000004</v>
      </c>
      <c r="J2027">
        <f>RS_wells_scenario_1_bgw!J2027-RS_wells_baseline_bgw!J2027</f>
        <v>1687.1247999994084</v>
      </c>
      <c r="K2027">
        <f>RS_wells_scenario_1_bgw!K2027-RS_wells_baseline_bgw!K2027</f>
        <v>-72015.109999999404</v>
      </c>
      <c r="L2027">
        <f>RS_wells_scenario_1_bgw!L2027-RS_wells_baseline_bgw!L2027</f>
        <v>1034836.3363999985</v>
      </c>
      <c r="M2027">
        <f>RS_wells_scenario_1_bgw!M2027-RS_wells_baseline_bgw!M2027</f>
        <v>0</v>
      </c>
      <c r="N2027">
        <f>RS_wells_scenario_1_bgw!N2027-RS_wells_baseline_bgw!N2027</f>
        <v>6569756.3245000094</v>
      </c>
      <c r="O2027">
        <v>10.145833333333334</v>
      </c>
      <c r="P2027">
        <f t="shared" si="278"/>
        <v>1996</v>
      </c>
      <c r="Q2027" s="2">
        <f t="shared" si="279"/>
        <v>35135.458333332048</v>
      </c>
      <c r="R2027">
        <f t="shared" si="280"/>
        <v>-170.42072336540684</v>
      </c>
      <c r="S2027">
        <f>I2027*$O2027/ref!$B$3</f>
        <v>-401.12010881829667</v>
      </c>
      <c r="T2027">
        <f>K2027*$O2027/ref!$B$3</f>
        <v>-16.77349181684253</v>
      </c>
      <c r="U2027">
        <f>L2027*$O2027/ref!$B$3</f>
        <v>241.03023407694334</v>
      </c>
      <c r="V2027">
        <f>N2027*$O2027/ref!$B$3</f>
        <v>1530.2032302339228</v>
      </c>
      <c r="W2027">
        <f t="shared" si="281"/>
        <v>3</v>
      </c>
      <c r="X2027" t="str">
        <f t="shared" si="282"/>
        <v>3 1996</v>
      </c>
      <c r="AB2027" s="1"/>
    </row>
    <row r="2028" spans="1:28" x14ac:dyDescent="0.3">
      <c r="A2028">
        <v>676</v>
      </c>
      <c r="B2028">
        <v>2</v>
      </c>
      <c r="C2028">
        <f>RS_wells_scenario_1_bgw!C2028-RS_wells_baseline_bgw!C2028</f>
        <v>6449717.7353000045</v>
      </c>
      <c r="D2028">
        <f>RS_wells_scenario_1_bgw!D2028-RS_wells_baseline_bgw!D2028</f>
        <v>-327.48379999998724</v>
      </c>
      <c r="E2028">
        <f>RS_wells_scenario_1_bgw!E2028-RS_wells_baseline_bgw!E2028</f>
        <v>0</v>
      </c>
      <c r="F2028">
        <f>RS_wells_scenario_1_bgw!F2028-RS_wells_baseline_bgw!F2028</f>
        <v>0</v>
      </c>
      <c r="G2028">
        <f>RS_wells_scenario_1_bgw!G2028-RS_wells_baseline_bgw!G2028</f>
        <v>0</v>
      </c>
      <c r="H2028" s="19">
        <f>RS_wells_scenario_1_bgw!H2028-RS_wells_baseline_bgw!H2028</f>
        <v>-817961.97819999605</v>
      </c>
      <c r="I2028">
        <f>RS_wells_scenario_1_bgw!I2028-RS_wells_baseline_bgw!I2028</f>
        <v>-1912770.6312000006</v>
      </c>
      <c r="J2028">
        <f>RS_wells_scenario_1_bgw!J2028-RS_wells_baseline_bgw!J2028</f>
        <v>1691.5789000000805</v>
      </c>
      <c r="K2028">
        <f>RS_wells_scenario_1_bgw!K2028-RS_wells_baseline_bgw!K2028</f>
        <v>-72015.109999999404</v>
      </c>
      <c r="L2028">
        <f>RS_wells_scenario_1_bgw!L2028-RS_wells_baseline_bgw!L2028</f>
        <v>1020167.9484999999</v>
      </c>
      <c r="M2028">
        <f>RS_wells_scenario_1_bgw!M2028-RS_wells_baseline_bgw!M2028</f>
        <v>0</v>
      </c>
      <c r="N2028">
        <f>RS_wells_scenario_1_bgw!N2028-RS_wells_baseline_bgw!N2028</f>
        <v>6606127.8560000062</v>
      </c>
      <c r="O2028">
        <v>10.145833333333334</v>
      </c>
      <c r="P2028">
        <f t="shared" si="278"/>
        <v>1996</v>
      </c>
      <c r="Q2028" s="2">
        <f t="shared" si="279"/>
        <v>35145.604166665384</v>
      </c>
      <c r="R2028">
        <f t="shared" si="280"/>
        <v>-170.08224133333337</v>
      </c>
      <c r="S2028">
        <f>I2028*$O2028/ref!$B$3</f>
        <v>-445.51542766414161</v>
      </c>
      <c r="T2028">
        <f>K2028*$O2028/ref!$B$3</f>
        <v>-16.77349181684253</v>
      </c>
      <c r="U2028">
        <f>L2028*$O2028/ref!$B$3</f>
        <v>237.61372767423285</v>
      </c>
      <c r="V2028">
        <f>N2028*$O2028/ref!$B$3</f>
        <v>1538.6747521962061</v>
      </c>
      <c r="W2028">
        <f t="shared" si="281"/>
        <v>3</v>
      </c>
      <c r="X2028" t="str">
        <f t="shared" si="282"/>
        <v>3 1996</v>
      </c>
      <c r="AB2028" s="1"/>
    </row>
    <row r="2029" spans="1:28" x14ac:dyDescent="0.3">
      <c r="A2029">
        <v>676</v>
      </c>
      <c r="B2029">
        <v>3</v>
      </c>
      <c r="C2029">
        <f>RS_wells_scenario_1_bgw!C2029-RS_wells_baseline_bgw!C2029</f>
        <v>6429828.6181000024</v>
      </c>
      <c r="D2029">
        <f>RS_wells_scenario_1_bgw!D2029-RS_wells_baseline_bgw!D2029</f>
        <v>-328.29349999997066</v>
      </c>
      <c r="E2029">
        <f>RS_wells_scenario_1_bgw!E2029-RS_wells_baseline_bgw!E2029</f>
        <v>0</v>
      </c>
      <c r="F2029">
        <f>RS_wells_scenario_1_bgw!F2029-RS_wells_baseline_bgw!F2029</f>
        <v>0</v>
      </c>
      <c r="G2029">
        <f>RS_wells_scenario_1_bgw!G2029-RS_wells_baseline_bgw!G2029</f>
        <v>0</v>
      </c>
      <c r="H2029" s="19">
        <f>RS_wells_scenario_1_bgw!H2029-RS_wells_baseline_bgw!H2029</f>
        <v>-809171.37799999863</v>
      </c>
      <c r="I2029">
        <f>RS_wells_scenario_1_bgw!I2029-RS_wells_baseline_bgw!I2029</f>
        <v>-1773072.6244000047</v>
      </c>
      <c r="J2029">
        <f>RS_wells_scenario_1_bgw!J2029-RS_wells_baseline_bgw!J2029</f>
        <v>1696.1332000000402</v>
      </c>
      <c r="K2029">
        <f>RS_wells_scenario_1_bgw!K2029-RS_wells_baseline_bgw!K2029</f>
        <v>-72015.109999999404</v>
      </c>
      <c r="L2029">
        <f>RS_wells_scenario_1_bgw!L2029-RS_wells_baseline_bgw!L2029</f>
        <v>1006240.2507000007</v>
      </c>
      <c r="M2029">
        <f>RS_wells_scenario_1_bgw!M2029-RS_wells_baseline_bgw!M2029</f>
        <v>0</v>
      </c>
      <c r="N2029">
        <f>RS_wells_scenario_1_bgw!N2029-RS_wells_baseline_bgw!N2029</f>
        <v>6581214.2195000052</v>
      </c>
      <c r="O2029">
        <v>10.145833333333334</v>
      </c>
      <c r="P2029">
        <f t="shared" si="278"/>
        <v>1996</v>
      </c>
      <c r="Q2029" s="2">
        <f t="shared" si="279"/>
        <v>35155.749999998719</v>
      </c>
      <c r="R2029">
        <f t="shared" si="280"/>
        <v>-169.31009387170684</v>
      </c>
      <c r="S2029">
        <f>I2029*$O2029/ref!$B$3</f>
        <v>-412.97748703072506</v>
      </c>
      <c r="T2029">
        <f>K2029*$O2029/ref!$B$3</f>
        <v>-16.77349181684253</v>
      </c>
      <c r="U2029">
        <f>L2029*$O2029/ref!$B$3</f>
        <v>234.36974005724878</v>
      </c>
      <c r="V2029">
        <f>N2029*$O2029/ref!$B$3</f>
        <v>1532.8719605603874</v>
      </c>
      <c r="W2029">
        <f t="shared" si="281"/>
        <v>3</v>
      </c>
      <c r="X2029" t="str">
        <f t="shared" si="282"/>
        <v>3 1996</v>
      </c>
      <c r="AB2029" s="1"/>
    </row>
    <row r="2030" spans="1:28" x14ac:dyDescent="0.3">
      <c r="A2030">
        <v>677</v>
      </c>
      <c r="B2030">
        <v>1</v>
      </c>
      <c r="C2030">
        <f>RS_wells_scenario_1_bgw!C2030-RS_wells_baseline_bgw!C2030</f>
        <v>8286890.8081000149</v>
      </c>
      <c r="D2030">
        <f>RS_wells_scenario_1_bgw!D2030-RS_wells_baseline_bgw!D2030</f>
        <v>-329.10910000000149</v>
      </c>
      <c r="E2030">
        <f>RS_wells_scenario_1_bgw!E2030-RS_wells_baseline_bgw!E2030</f>
        <v>-2595521.4699999988</v>
      </c>
      <c r="F2030">
        <f>RS_wells_scenario_1_bgw!F2030-RS_wells_baseline_bgw!F2030</f>
        <v>0</v>
      </c>
      <c r="G2030">
        <f>RS_wells_scenario_1_bgw!G2030-RS_wells_baseline_bgw!G2030</f>
        <v>0</v>
      </c>
      <c r="H2030" s="19">
        <f>RS_wells_scenario_1_bgw!H2030-RS_wells_baseline_bgw!H2030</f>
        <v>827307.93390000612</v>
      </c>
      <c r="I2030">
        <f>RS_wells_scenario_1_bgw!I2030-RS_wells_baseline_bgw!I2030</f>
        <v>-476645.60759999976</v>
      </c>
      <c r="J2030">
        <f>RS_wells_scenario_1_bgw!J2030-RS_wells_baseline_bgw!J2030</f>
        <v>1700.4452999997884</v>
      </c>
      <c r="K2030">
        <f>RS_wells_scenario_1_bgw!K2030-RS_wells_baseline_bgw!K2030</f>
        <v>-4576690.0600000024</v>
      </c>
      <c r="L2030">
        <f>RS_wells_scenario_1_bgw!L2030-RS_wells_baseline_bgw!L2030</f>
        <v>4732630.4863000065</v>
      </c>
      <c r="M2030">
        <f>RS_wells_scenario_1_bgw!M2030-RS_wells_baseline_bgw!M2030</f>
        <v>0</v>
      </c>
      <c r="N2030">
        <f>RS_wells_scenario_1_bgw!N2030-RS_wells_baseline_bgw!N2030</f>
        <v>5970838.0924999937</v>
      </c>
      <c r="O2030">
        <v>10.145833333333334</v>
      </c>
      <c r="P2030">
        <f t="shared" si="278"/>
        <v>1996</v>
      </c>
      <c r="Q2030" s="2">
        <f t="shared" si="279"/>
        <v>35165.895833332055</v>
      </c>
      <c r="R2030">
        <f t="shared" si="280"/>
        <v>-117.83574246506272</v>
      </c>
      <c r="S2030">
        <f>I2030*$O2030/ref!$B$3</f>
        <v>-111.01852373220839</v>
      </c>
      <c r="T2030">
        <f>K2030*$O2030/ref!$B$3</f>
        <v>-1065.9856420358897</v>
      </c>
      <c r="U2030">
        <f>L2030*$O2030/ref!$B$3</f>
        <v>1102.3067066632725</v>
      </c>
      <c r="V2030">
        <f>N2030*$O2030/ref!$B$3</f>
        <v>1390.7054211850977</v>
      </c>
      <c r="W2030">
        <f t="shared" si="281"/>
        <v>4</v>
      </c>
      <c r="X2030" t="str">
        <f t="shared" si="282"/>
        <v>4 1996</v>
      </c>
      <c r="AB2030" s="1"/>
    </row>
    <row r="2031" spans="1:28" x14ac:dyDescent="0.3">
      <c r="A2031">
        <v>677</v>
      </c>
      <c r="B2031">
        <v>2</v>
      </c>
      <c r="C2031">
        <f>RS_wells_scenario_1_bgw!C2031-RS_wells_baseline_bgw!C2031</f>
        <v>7067400.3542999923</v>
      </c>
      <c r="D2031">
        <f>RS_wells_scenario_1_bgw!D2031-RS_wells_baseline_bgw!D2031</f>
        <v>-329.96760000003269</v>
      </c>
      <c r="E2031">
        <f>RS_wells_scenario_1_bgw!E2031-RS_wells_baseline_bgw!E2031</f>
        <v>-2595521.4699999988</v>
      </c>
      <c r="F2031">
        <f>RS_wells_scenario_1_bgw!F2031-RS_wells_baseline_bgw!F2031</f>
        <v>0</v>
      </c>
      <c r="G2031">
        <f>RS_wells_scenario_1_bgw!G2031-RS_wells_baseline_bgw!G2031</f>
        <v>0</v>
      </c>
      <c r="H2031" s="19">
        <f>RS_wells_scenario_1_bgw!H2031-RS_wells_baseline_bgw!H2031</f>
        <v>1138999.9208999947</v>
      </c>
      <c r="I2031">
        <f>RS_wells_scenario_1_bgw!I2031-RS_wells_baseline_bgw!I2031</f>
        <v>-302886.59899999946</v>
      </c>
      <c r="J2031">
        <f>RS_wells_scenario_1_bgw!J2031-RS_wells_baseline_bgw!J2031</f>
        <v>1704.9248999999836</v>
      </c>
      <c r="K2031">
        <f>RS_wells_scenario_1_bgw!K2031-RS_wells_baseline_bgw!K2031</f>
        <v>-4576690.0600000024</v>
      </c>
      <c r="L2031">
        <f>RS_wells_scenario_1_bgw!L2031-RS_wells_baseline_bgw!L2031</f>
        <v>4654104.0209000111</v>
      </c>
      <c r="M2031">
        <f>RS_wells_scenario_1_bgw!M2031-RS_wells_baseline_bgw!M2031</f>
        <v>0</v>
      </c>
      <c r="N2031">
        <f>RS_wells_scenario_1_bgw!N2031-RS_wells_baseline_bgw!N2031</f>
        <v>5614647.1900999993</v>
      </c>
      <c r="O2031">
        <v>10.145833333333334</v>
      </c>
      <c r="P2031">
        <f t="shared" si="278"/>
        <v>1996</v>
      </c>
      <c r="Q2031" s="2">
        <f t="shared" si="279"/>
        <v>35176.041666665391</v>
      </c>
      <c r="R2031">
        <f t="shared" si="280"/>
        <v>-102.5348744375717</v>
      </c>
      <c r="S2031">
        <f>I2031*$O2031/ref!$B$3</f>
        <v>-70.547221128424283</v>
      </c>
      <c r="T2031">
        <f>K2031*$O2031/ref!$B$3</f>
        <v>-1065.9856420358897</v>
      </c>
      <c r="U2031">
        <f>L2031*$O2031/ref!$B$3</f>
        <v>1084.0166141425168</v>
      </c>
      <c r="V2031">
        <f>N2031*$O2031/ref!$B$3</f>
        <v>1307.7427597847316</v>
      </c>
      <c r="W2031">
        <f t="shared" si="281"/>
        <v>4</v>
      </c>
      <c r="X2031" t="str">
        <f t="shared" si="282"/>
        <v>4 1996</v>
      </c>
      <c r="AB2031" s="1"/>
    </row>
    <row r="2032" spans="1:28" x14ac:dyDescent="0.3">
      <c r="A2032">
        <v>677</v>
      </c>
      <c r="B2032">
        <v>3</v>
      </c>
      <c r="C2032">
        <f>RS_wells_scenario_1_bgw!C2032-RS_wells_baseline_bgw!C2032</f>
        <v>6641419.1291999817</v>
      </c>
      <c r="D2032">
        <f>RS_wells_scenario_1_bgw!D2032-RS_wells_baseline_bgw!D2032</f>
        <v>-330.90399999998044</v>
      </c>
      <c r="E2032">
        <f>RS_wells_scenario_1_bgw!E2032-RS_wells_baseline_bgw!E2032</f>
        <v>-2595521.4699999988</v>
      </c>
      <c r="F2032">
        <f>RS_wells_scenario_1_bgw!F2032-RS_wells_baseline_bgw!F2032</f>
        <v>0</v>
      </c>
      <c r="G2032">
        <f>RS_wells_scenario_1_bgw!G2032-RS_wells_baseline_bgw!G2032</f>
        <v>0</v>
      </c>
      <c r="H2032" s="19">
        <f>RS_wells_scenario_1_bgw!H2032-RS_wells_baseline_bgw!H2032</f>
        <v>1424571.8805999979</v>
      </c>
      <c r="I2032">
        <f>RS_wells_scenario_1_bgw!I2032-RS_wells_baseline_bgw!I2032</f>
        <v>-220207.42550000176</v>
      </c>
      <c r="J2032">
        <f>RS_wells_scenario_1_bgw!J2032-RS_wells_baseline_bgw!J2032</f>
        <v>1709.493599999696</v>
      </c>
      <c r="K2032">
        <f>RS_wells_scenario_1_bgw!K2032-RS_wells_baseline_bgw!K2032</f>
        <v>-4576690.0600000024</v>
      </c>
      <c r="L2032">
        <f>RS_wells_scenario_1_bgw!L2032-RS_wells_baseline_bgw!L2032</f>
        <v>4601135.8771999925</v>
      </c>
      <c r="M2032">
        <f>RS_wells_scenario_1_bgw!M2032-RS_wells_baseline_bgw!M2032</f>
        <v>0</v>
      </c>
      <c r="N2032">
        <f>RS_wells_scenario_1_bgw!N2032-RS_wells_baseline_bgw!N2032</f>
        <v>5392871.7303000018</v>
      </c>
      <c r="O2032">
        <v>10.145833333333334</v>
      </c>
      <c r="P2032">
        <f t="shared" si="278"/>
        <v>1996</v>
      </c>
      <c r="Q2032" s="2">
        <f t="shared" si="279"/>
        <v>35186.187499998727</v>
      </c>
      <c r="R2032">
        <f t="shared" si="280"/>
        <v>-90.911794953035596</v>
      </c>
      <c r="S2032">
        <f>I2032*$O2032/ref!$B$3</f>
        <v>-51.289895268260672</v>
      </c>
      <c r="T2032">
        <f>K2032*$O2032/ref!$B$3</f>
        <v>-1065.9856420358897</v>
      </c>
      <c r="U2032">
        <f>L2032*$O2032/ref!$B$3</f>
        <v>1071.6794709387418</v>
      </c>
      <c r="V2032">
        <f>N2032*$O2032/ref!$B$3</f>
        <v>1256.0876437940487</v>
      </c>
      <c r="W2032">
        <f t="shared" si="281"/>
        <v>4</v>
      </c>
      <c r="X2032" t="str">
        <f t="shared" si="282"/>
        <v>4 1996</v>
      </c>
      <c r="AB2032" s="1"/>
    </row>
    <row r="2033" spans="1:28" x14ac:dyDescent="0.3">
      <c r="A2033">
        <v>678</v>
      </c>
      <c r="B2033">
        <v>1</v>
      </c>
      <c r="C2033">
        <f>RS_wells_scenario_1_bgw!C2033-RS_wells_baseline_bgw!C2033</f>
        <v>-162243.84850000218</v>
      </c>
      <c r="D2033">
        <f>RS_wells_scenario_1_bgw!D2033-RS_wells_baseline_bgw!D2033</f>
        <v>-331.82630000001518</v>
      </c>
      <c r="E2033">
        <f>RS_wells_scenario_1_bgw!E2033-RS_wells_baseline_bgw!E2033</f>
        <v>-4070525.8500000015</v>
      </c>
      <c r="F2033">
        <f>RS_wells_scenario_1_bgw!F2033-RS_wells_baseline_bgw!F2033</f>
        <v>0</v>
      </c>
      <c r="G2033">
        <f>RS_wells_scenario_1_bgw!G2033-RS_wells_baseline_bgw!G2033</f>
        <v>0</v>
      </c>
      <c r="H2033" s="19">
        <f>RS_wells_scenario_1_bgw!H2033-RS_wells_baseline_bgw!H2033</f>
        <v>-1824289.6011999995</v>
      </c>
      <c r="I2033">
        <f>RS_wells_scenario_1_bgw!I2033-RS_wells_baseline_bgw!I2033</f>
        <v>-5667953.4767000079</v>
      </c>
      <c r="J2033">
        <f>RS_wells_scenario_1_bgw!J2033-RS_wells_baseline_bgw!J2033</f>
        <v>1714.4087000004947</v>
      </c>
      <c r="K2033">
        <f>RS_wells_scenario_1_bgw!K2033-RS_wells_baseline_bgw!K2033</f>
        <v>-7136644.1299999952</v>
      </c>
      <c r="L2033">
        <f>RS_wells_scenario_1_bgw!L2033-RS_wells_baseline_bgw!L2033</f>
        <v>714753.66249999776</v>
      </c>
      <c r="M2033">
        <f>RS_wells_scenario_1_bgw!M2033-RS_wells_baseline_bgw!M2033</f>
        <v>0</v>
      </c>
      <c r="N2033">
        <f>RS_wells_scenario_1_bgw!N2033-RS_wells_baseline_bgw!N2033</f>
        <v>6169250.3539000005</v>
      </c>
      <c r="O2033">
        <v>10.145833333333334</v>
      </c>
      <c r="P2033">
        <f t="shared" si="278"/>
        <v>1996</v>
      </c>
      <c r="Q2033" s="2">
        <f t="shared" si="279"/>
        <v>35196.333333332062</v>
      </c>
      <c r="R2033">
        <f t="shared" si="280"/>
        <v>-183.12806311798397</v>
      </c>
      <c r="S2033">
        <f>I2033*$O2033/ref!$B$3</f>
        <v>-1320.1586619762513</v>
      </c>
      <c r="T2033">
        <f>K2033*$O2033/ref!$B$3</f>
        <v>-1662.2406313657398</v>
      </c>
      <c r="U2033">
        <f>L2033*$O2033/ref!$B$3</f>
        <v>166.47776708251976</v>
      </c>
      <c r="V2033">
        <f>N2033*$O2033/ref!$B$3</f>
        <v>1436.91886782087</v>
      </c>
      <c r="W2033">
        <f t="shared" si="281"/>
        <v>5</v>
      </c>
      <c r="X2033" t="str">
        <f t="shared" si="282"/>
        <v>5 1996</v>
      </c>
      <c r="AB2033" s="1"/>
    </row>
    <row r="2034" spans="1:28" x14ac:dyDescent="0.3">
      <c r="A2034">
        <v>678</v>
      </c>
      <c r="B2034">
        <v>2</v>
      </c>
      <c r="C2034">
        <f>RS_wells_scenario_1_bgw!C2034-RS_wells_baseline_bgw!C2034</f>
        <v>-139336.66290000081</v>
      </c>
      <c r="D2034">
        <f>RS_wells_scenario_1_bgw!D2034-RS_wells_baseline_bgw!D2034</f>
        <v>-332.77149999997346</v>
      </c>
      <c r="E2034">
        <f>RS_wells_scenario_1_bgw!E2034-RS_wells_baseline_bgw!E2034</f>
        <v>-4070525.8500000015</v>
      </c>
      <c r="F2034">
        <f>RS_wells_scenario_1_bgw!F2034-RS_wells_baseline_bgw!F2034</f>
        <v>0</v>
      </c>
      <c r="G2034">
        <f>RS_wells_scenario_1_bgw!G2034-RS_wells_baseline_bgw!G2034</f>
        <v>0</v>
      </c>
      <c r="H2034" s="19">
        <f>RS_wells_scenario_1_bgw!H2034-RS_wells_baseline_bgw!H2034</f>
        <v>-1776113.7400999963</v>
      </c>
      <c r="I2034">
        <f>RS_wells_scenario_1_bgw!I2034-RS_wells_baseline_bgw!I2034</f>
        <v>-5937670.9792999625</v>
      </c>
      <c r="J2034">
        <f>RS_wells_scenario_1_bgw!J2034-RS_wells_baseline_bgw!J2034</f>
        <v>1719.3320000004023</v>
      </c>
      <c r="K2034">
        <f>RS_wells_scenario_1_bgw!K2034-RS_wells_baseline_bgw!K2034</f>
        <v>-7136644.1299999952</v>
      </c>
      <c r="L2034">
        <f>RS_wells_scenario_1_bgw!L2034-RS_wells_baseline_bgw!L2034</f>
        <v>713587.7164000012</v>
      </c>
      <c r="M2034">
        <f>RS_wells_scenario_1_bgw!M2034-RS_wells_baseline_bgw!M2034</f>
        <v>0</v>
      </c>
      <c r="N2034">
        <f>RS_wells_scenario_1_bgw!N2034-RS_wells_baseline_bgw!N2034</f>
        <v>6583860.3620000035</v>
      </c>
      <c r="O2034">
        <v>10.145833333333334</v>
      </c>
      <c r="P2034">
        <f t="shared" si="278"/>
        <v>1996</v>
      </c>
      <c r="Q2034" s="2">
        <f t="shared" si="279"/>
        <v>35206.479166665398</v>
      </c>
      <c r="R2034">
        <f t="shared" si="280"/>
        <v>-191.52288893699884</v>
      </c>
      <c r="S2034">
        <f>I2034*$O2034/ref!$B$3</f>
        <v>-1382.9802604257929</v>
      </c>
      <c r="T2034">
        <f>K2034*$O2034/ref!$B$3</f>
        <v>-1662.2406313657398</v>
      </c>
      <c r="U2034">
        <f>L2034*$O2034/ref!$B$3</f>
        <v>166.2061992495029</v>
      </c>
      <c r="V2034">
        <f>N2034*$O2034/ref!$B$3</f>
        <v>1533.4882902385607</v>
      </c>
      <c r="W2034">
        <f t="shared" si="281"/>
        <v>5</v>
      </c>
      <c r="X2034" t="str">
        <f t="shared" si="282"/>
        <v>5 1996</v>
      </c>
      <c r="AB2034" s="1"/>
    </row>
    <row r="2035" spans="1:28" x14ac:dyDescent="0.3">
      <c r="A2035">
        <v>678</v>
      </c>
      <c r="B2035">
        <v>3</v>
      </c>
      <c r="C2035">
        <f>RS_wells_scenario_1_bgw!C2035-RS_wells_baseline_bgw!C2035</f>
        <v>-127225.79970000312</v>
      </c>
      <c r="D2035">
        <f>RS_wells_scenario_1_bgw!D2035-RS_wells_baseline_bgw!D2035</f>
        <v>-333.73430000001099</v>
      </c>
      <c r="E2035">
        <f>RS_wells_scenario_1_bgw!E2035-RS_wells_baseline_bgw!E2035</f>
        <v>-4070525.8500000015</v>
      </c>
      <c r="F2035">
        <f>RS_wells_scenario_1_bgw!F2035-RS_wells_baseline_bgw!F2035</f>
        <v>0</v>
      </c>
      <c r="G2035">
        <f>RS_wells_scenario_1_bgw!G2035-RS_wells_baseline_bgw!G2035</f>
        <v>0</v>
      </c>
      <c r="H2035" s="19">
        <f>RS_wells_scenario_1_bgw!H2035-RS_wells_baseline_bgw!H2035</f>
        <v>-1078306.6944999993</v>
      </c>
      <c r="I2035">
        <f>RS_wells_scenario_1_bgw!I2035-RS_wells_baseline_bgw!I2035</f>
        <v>-5703639.1717000008</v>
      </c>
      <c r="J2035">
        <f>RS_wells_scenario_1_bgw!J2035-RS_wells_baseline_bgw!J2035</f>
        <v>1724.2351000001654</v>
      </c>
      <c r="K2035">
        <f>RS_wells_scenario_1_bgw!K2035-RS_wells_baseline_bgw!K2035</f>
        <v>-7136644.1299999952</v>
      </c>
      <c r="L2035">
        <f>RS_wells_scenario_1_bgw!L2035-RS_wells_baseline_bgw!L2035</f>
        <v>719246.42620000243</v>
      </c>
      <c r="M2035">
        <f>RS_wells_scenario_1_bgw!M2035-RS_wells_baseline_bgw!M2035</f>
        <v>0</v>
      </c>
      <c r="N2035">
        <f>RS_wells_scenario_1_bgw!N2035-RS_wells_baseline_bgw!N2035</f>
        <v>6836425.288500011</v>
      </c>
      <c r="O2035">
        <v>10.145833333333334</v>
      </c>
      <c r="P2035">
        <f t="shared" si="278"/>
        <v>1996</v>
      </c>
      <c r="Q2035" s="2">
        <f t="shared" si="279"/>
        <v>35216.624999998734</v>
      </c>
      <c r="R2035">
        <f t="shared" si="280"/>
        <v>-181.3226112943874</v>
      </c>
      <c r="S2035">
        <f>I2035*$O2035/ref!$B$3</f>
        <v>-1328.4704414494856</v>
      </c>
      <c r="T2035">
        <f>K2035*$O2035/ref!$B$3</f>
        <v>-1662.2406313657398</v>
      </c>
      <c r="U2035">
        <f>L2035*$O2035/ref!$B$3</f>
        <v>167.52420490865148</v>
      </c>
      <c r="V2035">
        <f>N2035*$O2035/ref!$B$3</f>
        <v>1592.3147744009725</v>
      </c>
      <c r="W2035">
        <f t="shared" si="281"/>
        <v>5</v>
      </c>
      <c r="X2035" t="str">
        <f t="shared" si="282"/>
        <v>5 1996</v>
      </c>
      <c r="AB2035" s="1"/>
    </row>
    <row r="2036" spans="1:28" x14ac:dyDescent="0.3">
      <c r="A2036">
        <v>679</v>
      </c>
      <c r="B2036">
        <v>1</v>
      </c>
      <c r="C2036">
        <f>RS_wells_scenario_1_bgw!C2036-RS_wells_baseline_bgw!C2036</f>
        <v>3260382.0954000056</v>
      </c>
      <c r="D2036">
        <f>RS_wells_scenario_1_bgw!D2036-RS_wells_baseline_bgw!D2036</f>
        <v>-334.70919999998296</v>
      </c>
      <c r="E2036">
        <f>RS_wells_scenario_1_bgw!E2036-RS_wells_baseline_bgw!E2036</f>
        <v>-9693688.8299999982</v>
      </c>
      <c r="F2036">
        <f>RS_wells_scenario_1_bgw!F2036-RS_wells_baseline_bgw!F2036</f>
        <v>0</v>
      </c>
      <c r="G2036">
        <f>RS_wells_scenario_1_bgw!G2036-RS_wells_baseline_bgw!G2036</f>
        <v>0</v>
      </c>
      <c r="H2036" s="19">
        <f>RS_wells_scenario_1_bgw!H2036-RS_wells_baseline_bgw!H2036</f>
        <v>-806343.44480000436</v>
      </c>
      <c r="I2036">
        <f>RS_wells_scenario_1_bgw!I2036-RS_wells_baseline_bgw!I2036</f>
        <v>-2364258.1106999964</v>
      </c>
      <c r="J2036">
        <f>RS_wells_scenario_1_bgw!J2036-RS_wells_baseline_bgw!J2036</f>
        <v>1728.8969000000507</v>
      </c>
      <c r="K2036">
        <f>RS_wells_scenario_1_bgw!K2036-RS_wells_baseline_bgw!K2036</f>
        <v>-16895961.49000001</v>
      </c>
      <c r="L2036">
        <f>RS_wells_scenario_1_bgw!L2036-RS_wells_baseline_bgw!L2036</f>
        <v>5703160.2468000054</v>
      </c>
      <c r="M2036">
        <f>RS_wells_scenario_1_bgw!M2036-RS_wells_baseline_bgw!M2036</f>
        <v>0</v>
      </c>
      <c r="N2036">
        <f>RS_wells_scenario_1_bgw!N2036-RS_wells_baseline_bgw!N2036</f>
        <v>6319123.9597999901</v>
      </c>
      <c r="O2036">
        <v>10.145833333333334</v>
      </c>
      <c r="P2036">
        <f t="shared" si="278"/>
        <v>1996</v>
      </c>
      <c r="Q2036" s="2">
        <f t="shared" si="279"/>
        <v>35226.77083333207</v>
      </c>
      <c r="R2036">
        <f t="shared" si="280"/>
        <v>-163.24094855899185</v>
      </c>
      <c r="S2036">
        <f>I2036*$O2036/ref!$B$3</f>
        <v>-550.67421368557655</v>
      </c>
      <c r="T2036">
        <f>K2036*$O2036/ref!$B$3</f>
        <v>-3935.344565747439</v>
      </c>
      <c r="U2036">
        <f>L2036*$O2036/ref!$B$3</f>
        <v>1328.3588920414384</v>
      </c>
      <c r="V2036">
        <f>N2036*$O2036/ref!$B$3</f>
        <v>1471.8268711846663</v>
      </c>
      <c r="W2036">
        <f t="shared" si="281"/>
        <v>6</v>
      </c>
      <c r="X2036" t="str">
        <f t="shared" si="282"/>
        <v>6 1996</v>
      </c>
      <c r="AB2036" s="1"/>
    </row>
    <row r="2037" spans="1:28" x14ac:dyDescent="0.3">
      <c r="A2037">
        <v>679</v>
      </c>
      <c r="B2037">
        <v>2</v>
      </c>
      <c r="C2037">
        <f>RS_wells_scenario_1_bgw!C2037-RS_wells_baseline_bgw!C2037</f>
        <v>3318640.4081999958</v>
      </c>
      <c r="D2037">
        <f>RS_wells_scenario_1_bgw!D2037-RS_wells_baseline_bgw!D2037</f>
        <v>-282.5164999999688</v>
      </c>
      <c r="E2037">
        <f>RS_wells_scenario_1_bgw!E2037-RS_wells_baseline_bgw!E2037</f>
        <v>-9693688.8299999982</v>
      </c>
      <c r="F2037">
        <f>RS_wells_scenario_1_bgw!F2037-RS_wells_baseline_bgw!F2037</f>
        <v>0</v>
      </c>
      <c r="G2037">
        <f>RS_wells_scenario_1_bgw!G2037-RS_wells_baseline_bgw!G2037</f>
        <v>0</v>
      </c>
      <c r="H2037" s="19">
        <f>RS_wells_scenario_1_bgw!H2037-RS_wells_baseline_bgw!H2037</f>
        <v>-869522.27459999919</v>
      </c>
      <c r="I2037">
        <f>RS_wells_scenario_1_bgw!I2037-RS_wells_baseline_bgw!I2037</f>
        <v>-1836288.9359000027</v>
      </c>
      <c r="J2037">
        <f>RS_wells_scenario_1_bgw!J2037-RS_wells_baseline_bgw!J2037</f>
        <v>1786.6373999994248</v>
      </c>
      <c r="K2037">
        <f>RS_wells_scenario_1_bgw!K2037-RS_wells_baseline_bgw!K2037</f>
        <v>-16895961.49000001</v>
      </c>
      <c r="L2037">
        <f>RS_wells_scenario_1_bgw!L2037-RS_wells_baseline_bgw!L2037</f>
        <v>5512869.2016999871</v>
      </c>
      <c r="M2037">
        <f>RS_wells_scenario_1_bgw!M2037-RS_wells_baseline_bgw!M2037</f>
        <v>0</v>
      </c>
      <c r="N2037">
        <f>RS_wells_scenario_1_bgw!N2037-RS_wells_baseline_bgw!N2037</f>
        <v>5974724.1667000055</v>
      </c>
      <c r="O2037">
        <v>10.145833333333334</v>
      </c>
      <c r="P2037">
        <f t="shared" si="278"/>
        <v>1996</v>
      </c>
      <c r="Q2037" s="2">
        <f t="shared" si="279"/>
        <v>35236.916666665406</v>
      </c>
      <c r="R2037">
        <f t="shared" si="280"/>
        <v>-156.79831480641477</v>
      </c>
      <c r="S2037">
        <f>I2037*$O2037/ref!$B$3</f>
        <v>-427.70159539681919</v>
      </c>
      <c r="T2037">
        <f>K2037*$O2037/ref!$B$3</f>
        <v>-3935.344565747439</v>
      </c>
      <c r="U2037">
        <f>L2037*$O2037/ref!$B$3</f>
        <v>1284.0370089282474</v>
      </c>
      <c r="V2037">
        <f>N2037*$O2037/ref!$B$3</f>
        <v>1391.6105511473174</v>
      </c>
      <c r="W2037">
        <f t="shared" si="281"/>
        <v>6</v>
      </c>
      <c r="X2037" t="str">
        <f t="shared" si="282"/>
        <v>6 1996</v>
      </c>
      <c r="AB2037" s="1"/>
    </row>
    <row r="2038" spans="1:28" x14ac:dyDescent="0.3">
      <c r="A2038">
        <v>679</v>
      </c>
      <c r="B2038">
        <v>3</v>
      </c>
      <c r="C2038">
        <f>RS_wells_scenario_1_bgw!C2038-RS_wells_baseline_bgw!C2038</f>
        <v>3293741.5339000076</v>
      </c>
      <c r="D2038">
        <f>RS_wells_scenario_1_bgw!D2038-RS_wells_baseline_bgw!D2038</f>
        <v>-273.42879999999423</v>
      </c>
      <c r="E2038">
        <f>RS_wells_scenario_1_bgw!E2038-RS_wells_baseline_bgw!E2038</f>
        <v>-9693688.8299999982</v>
      </c>
      <c r="F2038">
        <f>RS_wells_scenario_1_bgw!F2038-RS_wells_baseline_bgw!F2038</f>
        <v>0</v>
      </c>
      <c r="G2038">
        <f>RS_wells_scenario_1_bgw!G2038-RS_wells_baseline_bgw!G2038</f>
        <v>0</v>
      </c>
      <c r="H2038" s="19">
        <f>RS_wells_scenario_1_bgw!H2038-RS_wells_baseline_bgw!H2038</f>
        <v>-844122.98400001228</v>
      </c>
      <c r="I2038">
        <f>RS_wells_scenario_1_bgw!I2038-RS_wells_baseline_bgw!I2038</f>
        <v>-1512096.378700003</v>
      </c>
      <c r="J2038">
        <f>RS_wells_scenario_1_bgw!J2038-RS_wells_baseline_bgw!J2038</f>
        <v>1800.2261000005528</v>
      </c>
      <c r="K2038">
        <f>RS_wells_scenario_1_bgw!K2038-RS_wells_baseline_bgw!K2038</f>
        <v>-16895961.49000001</v>
      </c>
      <c r="L2038">
        <f>RS_wells_scenario_1_bgw!L2038-RS_wells_baseline_bgw!L2038</f>
        <v>5357456.0138000101</v>
      </c>
      <c r="M2038">
        <f>RS_wells_scenario_1_bgw!M2038-RS_wells_baseline_bgw!M2038</f>
        <v>0</v>
      </c>
      <c r="N2038">
        <f>RS_wells_scenario_1_bgw!N2038-RS_wells_baseline_bgw!N2038</f>
        <v>5767967.7314999923</v>
      </c>
      <c r="O2038">
        <v>10.145833333333334</v>
      </c>
      <c r="P2038">
        <f t="shared" si="278"/>
        <v>1996</v>
      </c>
      <c r="Q2038" s="2">
        <f t="shared" si="279"/>
        <v>35247.062499998741</v>
      </c>
      <c r="R2038">
        <f t="shared" si="280"/>
        <v>-151.47974147766334</v>
      </c>
      <c r="S2038">
        <f>I2038*$O2038/ref!$B$3</f>
        <v>-352.19186965626983</v>
      </c>
      <c r="T2038">
        <f>K2038*$O2038/ref!$B$3</f>
        <v>-3935.344565747439</v>
      </c>
      <c r="U2038">
        <f>L2038*$O2038/ref!$B$3</f>
        <v>1247.8387467098089</v>
      </c>
      <c r="V2038">
        <f>N2038*$O2038/ref!$B$3</f>
        <v>1343.453610556558</v>
      </c>
      <c r="W2038">
        <f t="shared" si="281"/>
        <v>6</v>
      </c>
      <c r="X2038" t="str">
        <f t="shared" si="282"/>
        <v>6 1996</v>
      </c>
      <c r="AB2038" s="1"/>
    </row>
    <row r="2039" spans="1:28" x14ac:dyDescent="0.3">
      <c r="A2039">
        <v>680</v>
      </c>
      <c r="B2039">
        <v>1</v>
      </c>
      <c r="C2039">
        <f>RS_wells_scenario_1_bgw!C2039-RS_wells_baseline_bgw!C2039</f>
        <v>-6403376.8971000016</v>
      </c>
      <c r="D2039">
        <f>RS_wells_scenario_1_bgw!D2039-RS_wells_baseline_bgw!D2039</f>
        <v>-274.26230000000214</v>
      </c>
      <c r="E2039">
        <f>RS_wells_scenario_1_bgw!E2039-RS_wells_baseline_bgw!E2039</f>
        <v>-29792846.74000001</v>
      </c>
      <c r="F2039">
        <f>RS_wells_scenario_1_bgw!F2039-RS_wells_baseline_bgw!F2039</f>
        <v>0</v>
      </c>
      <c r="G2039">
        <f>RS_wells_scenario_1_bgw!G2039-RS_wells_baseline_bgw!G2039</f>
        <v>0</v>
      </c>
      <c r="H2039" s="19">
        <f>RS_wells_scenario_1_bgw!H2039-RS_wells_baseline_bgw!H2039</f>
        <v>-965429.16290000081</v>
      </c>
      <c r="I2039">
        <f>RS_wells_scenario_1_bgw!I2039-RS_wells_baseline_bgw!I2039</f>
        <v>4675896.9159999788</v>
      </c>
      <c r="J2039">
        <f>RS_wells_scenario_1_bgw!J2039-RS_wells_baseline_bgw!J2039</f>
        <v>1804.6332000000402</v>
      </c>
      <c r="K2039">
        <f>RS_wells_scenario_1_bgw!K2039-RS_wells_baseline_bgw!K2039</f>
        <v>-51779189.829999983</v>
      </c>
      <c r="L2039">
        <f>RS_wells_scenario_1_bgw!L2039-RS_wells_baseline_bgw!L2039</f>
        <v>3747659.1381999999</v>
      </c>
      <c r="M2039">
        <f>RS_wells_scenario_1_bgw!M2039-RS_wells_baseline_bgw!M2039</f>
        <v>0</v>
      </c>
      <c r="N2039">
        <f>RS_wells_scenario_1_bgw!N2039-RS_wells_baseline_bgw!N2039</f>
        <v>6165179.581900008</v>
      </c>
      <c r="O2039">
        <v>10.145833333333334</v>
      </c>
      <c r="P2039">
        <f t="shared" si="278"/>
        <v>1996</v>
      </c>
      <c r="Q2039" s="2">
        <f t="shared" si="279"/>
        <v>35257.208333332077</v>
      </c>
      <c r="R2039">
        <f t="shared" si="280"/>
        <v>-163.35873413058439</v>
      </c>
      <c r="S2039">
        <f>I2039*$O2039/ref!$B$3</f>
        <v>1089.0925342879505</v>
      </c>
      <c r="T2039">
        <f>K2039*$O2039/ref!$B$3</f>
        <v>-12060.216486460242</v>
      </c>
      <c r="U2039">
        <f>L2039*$O2039/ref!$B$3</f>
        <v>872.89084036549207</v>
      </c>
      <c r="V2039">
        <f>N2039*$O2039/ref!$B$3</f>
        <v>1435.9707187334061</v>
      </c>
      <c r="W2039">
        <f t="shared" si="281"/>
        <v>7</v>
      </c>
      <c r="X2039" t="str">
        <f t="shared" si="282"/>
        <v>7 1996</v>
      </c>
      <c r="AB2039" s="1"/>
    </row>
    <row r="2040" spans="1:28" x14ac:dyDescent="0.3">
      <c r="A2040">
        <v>680</v>
      </c>
      <c r="B2040">
        <v>2</v>
      </c>
      <c r="C2040">
        <f>RS_wells_scenario_1_bgw!C2040-RS_wells_baseline_bgw!C2040</f>
        <v>-4462451.1278999746</v>
      </c>
      <c r="D2040">
        <f>RS_wells_scenario_1_bgw!D2040-RS_wells_baseline_bgw!D2040</f>
        <v>-275.07380000001285</v>
      </c>
      <c r="E2040">
        <f>RS_wells_scenario_1_bgw!E2040-RS_wells_baseline_bgw!E2040</f>
        <v>-29792846.74000001</v>
      </c>
      <c r="F2040">
        <f>RS_wells_scenario_1_bgw!F2040-RS_wells_baseline_bgw!F2040</f>
        <v>0</v>
      </c>
      <c r="G2040">
        <f>RS_wells_scenario_1_bgw!G2040-RS_wells_baseline_bgw!G2040</f>
        <v>0</v>
      </c>
      <c r="H2040" s="19">
        <f>RS_wells_scenario_1_bgw!H2040-RS_wells_baseline_bgw!H2040</f>
        <v>-804119.34019999206</v>
      </c>
      <c r="I2040">
        <f>RS_wells_scenario_1_bgw!I2040-RS_wells_baseline_bgw!I2040</f>
        <v>6477867.5338000059</v>
      </c>
      <c r="J2040">
        <f>RS_wells_scenario_1_bgw!J2040-RS_wells_baseline_bgw!J2040</f>
        <v>1808.858200000599</v>
      </c>
      <c r="K2040">
        <f>RS_wells_scenario_1_bgw!K2040-RS_wells_baseline_bgw!K2040</f>
        <v>-51779189.829999983</v>
      </c>
      <c r="L2040">
        <f>RS_wells_scenario_1_bgw!L2040-RS_wells_baseline_bgw!L2040</f>
        <v>3762981.3693999946</v>
      </c>
      <c r="M2040">
        <f>RS_wells_scenario_1_bgw!M2040-RS_wells_baseline_bgw!M2040</f>
        <v>0</v>
      </c>
      <c r="N2040">
        <f>RS_wells_scenario_1_bgw!N2040-RS_wells_baseline_bgw!N2040</f>
        <v>6435326.1192000061</v>
      </c>
      <c r="O2040">
        <v>10.145833333333334</v>
      </c>
      <c r="P2040">
        <f t="shared" si="278"/>
        <v>1996</v>
      </c>
      <c r="Q2040" s="2">
        <f t="shared" si="279"/>
        <v>35267.354166665413</v>
      </c>
      <c r="R2040">
        <f t="shared" si="280"/>
        <v>-165.8521296540664</v>
      </c>
      <c r="S2040">
        <f>I2040*$O2040/ref!$B$3</f>
        <v>1508.8008345579867</v>
      </c>
      <c r="T2040">
        <f>K2040*$O2040/ref!$B$3</f>
        <v>-12060.216486460242</v>
      </c>
      <c r="U2040">
        <f>L2040*$O2040/ref!$B$3</f>
        <v>876.45963751999034</v>
      </c>
      <c r="V2040">
        <f>N2040*$O2040/ref!$B$3</f>
        <v>1498.8922463510116</v>
      </c>
      <c r="W2040">
        <f t="shared" si="281"/>
        <v>7</v>
      </c>
      <c r="X2040" t="str">
        <f t="shared" si="282"/>
        <v>7 1996</v>
      </c>
      <c r="AB2040" s="1"/>
    </row>
    <row r="2041" spans="1:28" x14ac:dyDescent="0.3">
      <c r="A2041">
        <v>680</v>
      </c>
      <c r="B2041">
        <v>3</v>
      </c>
      <c r="C2041">
        <f>RS_wells_scenario_1_bgw!C2041-RS_wells_baseline_bgw!C2041</f>
        <v>-3548891.9307000041</v>
      </c>
      <c r="D2041">
        <f>RS_wells_scenario_1_bgw!D2041-RS_wells_baseline_bgw!D2041</f>
        <v>-275.85900000005495</v>
      </c>
      <c r="E2041">
        <f>RS_wells_scenario_1_bgw!E2041-RS_wells_baseline_bgw!E2041</f>
        <v>-29792846.74000001</v>
      </c>
      <c r="F2041">
        <f>RS_wells_scenario_1_bgw!F2041-RS_wells_baseline_bgw!F2041</f>
        <v>0</v>
      </c>
      <c r="G2041">
        <f>RS_wells_scenario_1_bgw!G2041-RS_wells_baseline_bgw!G2041</f>
        <v>0</v>
      </c>
      <c r="H2041" s="19">
        <f>RS_wells_scenario_1_bgw!H2041-RS_wells_baseline_bgw!H2041</f>
        <v>-717275.8655000031</v>
      </c>
      <c r="I2041">
        <f>RS_wells_scenario_1_bgw!I2041-RS_wells_baseline_bgw!I2041</f>
        <v>7240723.6601999998</v>
      </c>
      <c r="J2041">
        <f>RS_wells_scenario_1_bgw!J2041-RS_wells_baseline_bgw!J2041</f>
        <v>1812.9204000001773</v>
      </c>
      <c r="K2041">
        <f>RS_wells_scenario_1_bgw!K2041-RS_wells_baseline_bgw!K2041</f>
        <v>-51779189.829999983</v>
      </c>
      <c r="L2041">
        <f>RS_wells_scenario_1_bgw!L2041-RS_wells_baseline_bgw!L2041</f>
        <v>3776600.1876000017</v>
      </c>
      <c r="M2041">
        <f>RS_wells_scenario_1_bgw!M2041-RS_wells_baseline_bgw!M2041</f>
        <v>0</v>
      </c>
      <c r="N2041">
        <f>RS_wells_scenario_1_bgw!N2041-RS_wells_baseline_bgw!N2041</f>
        <v>6642089.002700001</v>
      </c>
      <c r="O2041">
        <v>10.145833333333334</v>
      </c>
      <c r="P2041">
        <f t="shared" si="278"/>
        <v>1996</v>
      </c>
      <c r="Q2041" s="2">
        <f t="shared" si="279"/>
        <v>35277.499999998749</v>
      </c>
      <c r="R2041">
        <f t="shared" si="280"/>
        <v>-168.59942424284088</v>
      </c>
      <c r="S2041">
        <f>I2041*$O2041/ref!$B$3</f>
        <v>1686.48244878587</v>
      </c>
      <c r="T2041">
        <f>K2041*$O2041/ref!$B$3</f>
        <v>-12060.216486460242</v>
      </c>
      <c r="U2041">
        <f>L2041*$O2041/ref!$B$3</f>
        <v>879.63168204832459</v>
      </c>
      <c r="V2041">
        <f>N2041*$O2041/ref!$B$3</f>
        <v>1547.0506888558409</v>
      </c>
      <c r="W2041">
        <f t="shared" si="281"/>
        <v>7</v>
      </c>
      <c r="X2041" t="str">
        <f t="shared" si="282"/>
        <v>7 1996</v>
      </c>
      <c r="AB2041" s="1"/>
    </row>
    <row r="2042" spans="1:28" x14ac:dyDescent="0.3">
      <c r="A2042">
        <v>681</v>
      </c>
      <c r="B2042">
        <v>1</v>
      </c>
      <c r="C2042">
        <f>RS_wells_scenario_1_bgw!C2042-RS_wells_baseline_bgw!C2042</f>
        <v>-1701747.9081999958</v>
      </c>
      <c r="D2042">
        <f>RS_wells_scenario_1_bgw!D2042-RS_wells_baseline_bgw!D2042</f>
        <v>-276.57660000002943</v>
      </c>
      <c r="E2042">
        <f>RS_wells_scenario_1_bgw!E2042-RS_wells_baseline_bgw!E2042</f>
        <v>-32700766.360000014</v>
      </c>
      <c r="F2042">
        <f>RS_wells_scenario_1_bgw!F2042-RS_wells_baseline_bgw!F2042</f>
        <v>0</v>
      </c>
      <c r="G2042">
        <f>RS_wells_scenario_1_bgw!G2042-RS_wells_baseline_bgw!G2042</f>
        <v>0</v>
      </c>
      <c r="H2042" s="19">
        <f>RS_wells_scenario_1_bgw!H2042-RS_wells_baseline_bgw!H2042</f>
        <v>-268010.13139998913</v>
      </c>
      <c r="I2042">
        <f>RS_wells_scenario_1_bgw!I2042-RS_wells_baseline_bgw!I2042</f>
        <v>13358993.165300012</v>
      </c>
      <c r="J2042">
        <f>RS_wells_scenario_1_bgw!J2042-RS_wells_baseline_bgw!J2042</f>
        <v>1817.5170999998227</v>
      </c>
      <c r="K2042">
        <f>RS_wells_scenario_1_bgw!K2042-RS_wells_baseline_bgw!K2042</f>
        <v>-56826049.25</v>
      </c>
      <c r="L2042">
        <f>RS_wells_scenario_1_bgw!L2042-RS_wells_baseline_bgw!L2042</f>
        <v>623076.98530000076</v>
      </c>
      <c r="M2042">
        <f>RS_wells_scenario_1_bgw!M2042-RS_wells_baseline_bgw!M2042</f>
        <v>0</v>
      </c>
      <c r="N2042">
        <f>RS_wells_scenario_1_bgw!N2042-RS_wells_baseline_bgw!N2042</f>
        <v>8095918.2317999899</v>
      </c>
      <c r="O2042">
        <v>10.145833333333334</v>
      </c>
      <c r="P2042">
        <f t="shared" si="278"/>
        <v>1996</v>
      </c>
      <c r="Q2042" s="2">
        <f t="shared" si="279"/>
        <v>35287.645833332084</v>
      </c>
      <c r="R2042">
        <f t="shared" si="280"/>
        <v>-191.61347911111062</v>
      </c>
      <c r="S2042">
        <f>I2042*$O2042/ref!$B$3</f>
        <v>3111.5270467463965</v>
      </c>
      <c r="T2042">
        <f>K2042*$O2042/ref!$B$3</f>
        <v>-13235.712228702749</v>
      </c>
      <c r="U2042">
        <f>L2042*$O2042/ref!$B$3</f>
        <v>145.12477609480237</v>
      </c>
      <c r="V2042">
        <f>N2042*$O2042/ref!$B$3</f>
        <v>1885.6711905449358</v>
      </c>
      <c r="W2042">
        <f t="shared" si="281"/>
        <v>8</v>
      </c>
      <c r="X2042" t="str">
        <f t="shared" si="282"/>
        <v>8 1996</v>
      </c>
      <c r="AB2042" s="1"/>
    </row>
    <row r="2043" spans="1:28" x14ac:dyDescent="0.3">
      <c r="A2043">
        <v>681</v>
      </c>
      <c r="B2043">
        <v>2</v>
      </c>
      <c r="C2043">
        <f>RS_wells_scenario_1_bgw!C2043-RS_wells_baseline_bgw!C2043</f>
        <v>-1283849.2738000005</v>
      </c>
      <c r="D2043">
        <f>RS_wells_scenario_1_bgw!D2043-RS_wells_baseline_bgw!D2043</f>
        <v>-210.04729999997653</v>
      </c>
      <c r="E2043">
        <f>RS_wells_scenario_1_bgw!E2043-RS_wells_baseline_bgw!E2043</f>
        <v>-32700766.360000014</v>
      </c>
      <c r="F2043">
        <f>RS_wells_scenario_1_bgw!F2043-RS_wells_baseline_bgw!F2043</f>
        <v>0</v>
      </c>
      <c r="G2043">
        <f>RS_wells_scenario_1_bgw!G2043-RS_wells_baseline_bgw!G2043</f>
        <v>0</v>
      </c>
      <c r="H2043" s="19">
        <f>RS_wells_scenario_1_bgw!H2043-RS_wells_baseline_bgw!H2043</f>
        <v>117964.2731000185</v>
      </c>
      <c r="I2043">
        <f>RS_wells_scenario_1_bgw!I2043-RS_wells_baseline_bgw!I2043</f>
        <v>13327387.99240005</v>
      </c>
      <c r="J2043">
        <f>RS_wells_scenario_1_bgw!J2043-RS_wells_baseline_bgw!J2043</f>
        <v>1889.0955999996513</v>
      </c>
      <c r="K2043">
        <f>RS_wells_scenario_1_bgw!K2043-RS_wells_baseline_bgw!K2043</f>
        <v>-56826049.25</v>
      </c>
      <c r="L2043">
        <f>RS_wells_scenario_1_bgw!L2043-RS_wells_baseline_bgw!L2043</f>
        <v>634490.51069999859</v>
      </c>
      <c r="M2043">
        <f>RS_wells_scenario_1_bgw!M2043-RS_wells_baseline_bgw!M2043</f>
        <v>0</v>
      </c>
      <c r="N2043">
        <f>RS_wells_scenario_1_bgw!N2043-RS_wells_baseline_bgw!N2043</f>
        <v>8935188.4995000064</v>
      </c>
      <c r="O2043">
        <v>10.145833333333334</v>
      </c>
      <c r="P2043">
        <f t="shared" si="278"/>
        <v>1996</v>
      </c>
      <c r="Q2043" s="2">
        <f t="shared" si="279"/>
        <v>35297.79166666542</v>
      </c>
      <c r="R2043">
        <f t="shared" si="280"/>
        <v>-201.99826406414635</v>
      </c>
      <c r="S2043">
        <f>I2043*$O2043/ref!$B$3</f>
        <v>3104.1656873176962</v>
      </c>
      <c r="T2043">
        <f>K2043*$O2043/ref!$B$3</f>
        <v>-13235.712228702749</v>
      </c>
      <c r="U2043">
        <f>L2043*$O2043/ref!$B$3</f>
        <v>147.78317201891036</v>
      </c>
      <c r="V2043">
        <f>N2043*$O2043/ref!$B$3</f>
        <v>2081.1509026134945</v>
      </c>
      <c r="W2043">
        <f t="shared" si="281"/>
        <v>8</v>
      </c>
      <c r="X2043" t="str">
        <f t="shared" si="282"/>
        <v>8 1996</v>
      </c>
      <c r="AB2043" s="1"/>
    </row>
    <row r="2044" spans="1:28" x14ac:dyDescent="0.3">
      <c r="A2044">
        <v>681</v>
      </c>
      <c r="B2044">
        <v>3</v>
      </c>
      <c r="C2044">
        <f>RS_wells_scenario_1_bgw!C2044-RS_wells_baseline_bgw!C2044</f>
        <v>-1030313.7892999947</v>
      </c>
      <c r="D2044">
        <f>RS_wells_scenario_1_bgw!D2044-RS_wells_baseline_bgw!D2044</f>
        <v>-210.60169999999925</v>
      </c>
      <c r="E2044">
        <f>RS_wells_scenario_1_bgw!E2044-RS_wells_baseline_bgw!E2044</f>
        <v>-32700766.360000014</v>
      </c>
      <c r="F2044">
        <f>RS_wells_scenario_1_bgw!F2044-RS_wells_baseline_bgw!F2044</f>
        <v>0</v>
      </c>
      <c r="G2044">
        <f>RS_wells_scenario_1_bgw!G2044-RS_wells_baseline_bgw!G2044</f>
        <v>0</v>
      </c>
      <c r="H2044" s="19">
        <f>RS_wells_scenario_1_bgw!H2044-RS_wells_baseline_bgw!H2044</f>
        <v>279876.10609999299</v>
      </c>
      <c r="I2044">
        <f>RS_wells_scenario_1_bgw!I2044-RS_wells_baseline_bgw!I2044</f>
        <v>13182071.571000099</v>
      </c>
      <c r="J2044">
        <f>RS_wells_scenario_1_bgw!J2044-RS_wells_baseline_bgw!J2044</f>
        <v>1893.3564999997616</v>
      </c>
      <c r="K2044">
        <f>RS_wells_scenario_1_bgw!K2044-RS_wells_baseline_bgw!K2044</f>
        <v>-56826049.25</v>
      </c>
      <c r="L2044">
        <f>RS_wells_scenario_1_bgw!L2044-RS_wells_baseline_bgw!L2044</f>
        <v>645476.97140000015</v>
      </c>
      <c r="M2044">
        <f>RS_wells_scenario_1_bgw!M2044-RS_wells_baseline_bgw!M2044</f>
        <v>0</v>
      </c>
      <c r="N2044">
        <f>RS_wells_scenario_1_bgw!N2044-RS_wells_baseline_bgw!N2044</f>
        <v>9436506.3259999901</v>
      </c>
      <c r="O2044">
        <v>10.145833333333334</v>
      </c>
      <c r="P2044">
        <f t="shared" si="278"/>
        <v>1996</v>
      </c>
      <c r="Q2044" s="2">
        <f t="shared" si="279"/>
        <v>35307.937499998756</v>
      </c>
      <c r="R2044">
        <f t="shared" si="280"/>
        <v>-209.77388819931264</v>
      </c>
      <c r="S2044">
        <f>I2044*$O2044/ref!$B$3</f>
        <v>3070.3191264333909</v>
      </c>
      <c r="T2044">
        <f>K2044*$O2044/ref!$B$3</f>
        <v>-13235.712228702749</v>
      </c>
      <c r="U2044">
        <f>L2044*$O2044/ref!$B$3</f>
        <v>150.34209762004519</v>
      </c>
      <c r="V2044">
        <f>N2044*$O2044/ref!$B$3</f>
        <v>2197.915987891221</v>
      </c>
      <c r="W2044">
        <f t="shared" si="281"/>
        <v>8</v>
      </c>
      <c r="X2044" t="str">
        <f t="shared" si="282"/>
        <v>8 1996</v>
      </c>
      <c r="AB2044" s="1"/>
    </row>
    <row r="2045" spans="1:28" x14ac:dyDescent="0.3">
      <c r="A2045">
        <v>682</v>
      </c>
      <c r="B2045">
        <v>1</v>
      </c>
      <c r="C2045">
        <f>RS_wells_scenario_1_bgw!C2045-RS_wells_baseline_bgw!C2045</f>
        <v>-659422.91769999266</v>
      </c>
      <c r="D2045">
        <f>RS_wells_scenario_1_bgw!D2045-RS_wells_baseline_bgw!D2045</f>
        <v>-211.15169999998761</v>
      </c>
      <c r="E2045">
        <f>RS_wells_scenario_1_bgw!E2045-RS_wells_baseline_bgw!E2045</f>
        <v>-14678960.75</v>
      </c>
      <c r="F2045">
        <f>RS_wells_scenario_1_bgw!F2045-RS_wells_baseline_bgw!F2045</f>
        <v>0</v>
      </c>
      <c r="G2045">
        <f>RS_wells_scenario_1_bgw!G2045-RS_wells_baseline_bgw!G2045</f>
        <v>0</v>
      </c>
      <c r="H2045" s="19">
        <f>RS_wells_scenario_1_bgw!H2045-RS_wells_baseline_bgw!H2045</f>
        <v>522246.91110000014</v>
      </c>
      <c r="I2045">
        <f>RS_wells_scenario_1_bgw!I2045-RS_wells_baseline_bgw!I2045</f>
        <v>624994.62790000439</v>
      </c>
      <c r="J2045">
        <f>RS_wells_scenario_1_bgw!J2045-RS_wells_baseline_bgw!J2045</f>
        <v>1897.5</v>
      </c>
      <c r="K2045">
        <f>RS_wells_scenario_1_bgw!K2045-RS_wells_baseline_bgw!K2045</f>
        <v>-25548183.679999977</v>
      </c>
      <c r="L2045">
        <f>RS_wells_scenario_1_bgw!L2045-RS_wells_baseline_bgw!L2045</f>
        <v>176891.80409999937</v>
      </c>
      <c r="M2045">
        <f>RS_wells_scenario_1_bgw!M2045-RS_wells_baseline_bgw!M2045</f>
        <v>0</v>
      </c>
      <c r="N2045">
        <f>RS_wells_scenario_1_bgw!N2045-RS_wells_baseline_bgw!N2045</f>
        <v>9839982.8530000001</v>
      </c>
      <c r="O2045">
        <v>10.145833333333334</v>
      </c>
      <c r="P2045">
        <f t="shared" si="278"/>
        <v>1996</v>
      </c>
      <c r="Q2045" s="2">
        <f t="shared" si="279"/>
        <v>35318.083333332092</v>
      </c>
      <c r="R2045">
        <f t="shared" si="280"/>
        <v>-213.46474093699885</v>
      </c>
      <c r="S2045">
        <f>I2045*$O2045/ref!$B$3</f>
        <v>145.57142628333628</v>
      </c>
      <c r="T2045">
        <f>K2045*$O2045/ref!$B$3</f>
        <v>-5950.5880070400935</v>
      </c>
      <c r="U2045">
        <f>L2045*$O2045/ref!$B$3</f>
        <v>41.200981690340761</v>
      </c>
      <c r="V2045">
        <f>N2045*$O2045/ref!$B$3</f>
        <v>2291.8922412625307</v>
      </c>
      <c r="W2045">
        <f t="shared" si="281"/>
        <v>9</v>
      </c>
      <c r="X2045" t="str">
        <f t="shared" si="282"/>
        <v>9 1996</v>
      </c>
      <c r="AB2045" s="1"/>
    </row>
    <row r="2046" spans="1:28" x14ac:dyDescent="0.3">
      <c r="A2046">
        <v>682</v>
      </c>
      <c r="B2046">
        <v>2</v>
      </c>
      <c r="C2046">
        <f>RS_wells_scenario_1_bgw!C2046-RS_wells_baseline_bgw!C2046</f>
        <v>-348778.66390000284</v>
      </c>
      <c r="D2046">
        <f>RS_wells_scenario_1_bgw!D2046-RS_wells_baseline_bgw!D2046</f>
        <v>-211.69550000003073</v>
      </c>
      <c r="E2046">
        <f>RS_wells_scenario_1_bgw!E2046-RS_wells_baseline_bgw!E2046</f>
        <v>-14678960.75</v>
      </c>
      <c r="F2046">
        <f>RS_wells_scenario_1_bgw!F2046-RS_wells_baseline_bgw!F2046</f>
        <v>0</v>
      </c>
      <c r="G2046">
        <f>RS_wells_scenario_1_bgw!G2046-RS_wells_baseline_bgw!G2046</f>
        <v>0</v>
      </c>
      <c r="H2046" s="19">
        <f>RS_wells_scenario_1_bgw!H2046-RS_wells_baseline_bgw!H2046</f>
        <v>772217.82530000806</v>
      </c>
      <c r="I2046">
        <f>RS_wells_scenario_1_bgw!I2046-RS_wells_baseline_bgw!I2046</f>
        <v>799820.12099999189</v>
      </c>
      <c r="J2046">
        <f>RS_wells_scenario_1_bgw!J2046-RS_wells_baseline_bgw!J2046</f>
        <v>1901.4631000002846</v>
      </c>
      <c r="K2046">
        <f>RS_wells_scenario_1_bgw!K2046-RS_wells_baseline_bgw!K2046</f>
        <v>-25548183.679999977</v>
      </c>
      <c r="L2046">
        <f>RS_wells_scenario_1_bgw!L2046-RS_wells_baseline_bgw!L2046</f>
        <v>177250.26090000011</v>
      </c>
      <c r="M2046">
        <f>RS_wells_scenario_1_bgw!M2046-RS_wells_baseline_bgw!M2046</f>
        <v>0</v>
      </c>
      <c r="N2046">
        <f>RS_wells_scenario_1_bgw!N2046-RS_wells_baseline_bgw!N2046</f>
        <v>10197289.168400005</v>
      </c>
      <c r="O2046">
        <v>10.145833333333334</v>
      </c>
      <c r="P2046">
        <f t="shared" si="278"/>
        <v>1996</v>
      </c>
      <c r="Q2046" s="2">
        <f t="shared" si="279"/>
        <v>35328.229166665427</v>
      </c>
      <c r="R2046">
        <f t="shared" si="280"/>
        <v>-215.92374210996556</v>
      </c>
      <c r="S2046">
        <f>I2046*$O2046/ref!$B$3</f>
        <v>186.29113049385717</v>
      </c>
      <c r="T2046">
        <f>K2046*$O2046/ref!$B$3</f>
        <v>-5950.5880070400935</v>
      </c>
      <c r="U2046">
        <f>L2046*$O2046/ref!$B$3</f>
        <v>41.284472116190344</v>
      </c>
      <c r="V2046">
        <f>N2046*$O2046/ref!$B$3</f>
        <v>2375.1147005140433</v>
      </c>
      <c r="W2046">
        <f t="shared" si="281"/>
        <v>9</v>
      </c>
      <c r="X2046" t="str">
        <f t="shared" si="282"/>
        <v>9 1996</v>
      </c>
      <c r="AB2046" s="1"/>
    </row>
    <row r="2047" spans="1:28" x14ac:dyDescent="0.3">
      <c r="A2047">
        <v>682</v>
      </c>
      <c r="B2047">
        <v>3</v>
      </c>
      <c r="C2047">
        <f>RS_wells_scenario_1_bgw!C2047-RS_wells_baseline_bgw!C2047</f>
        <v>-197610.85029999912</v>
      </c>
      <c r="D2047">
        <f>RS_wells_scenario_1_bgw!D2047-RS_wells_baseline_bgw!D2047</f>
        <v>-212.23129999998491</v>
      </c>
      <c r="E2047">
        <f>RS_wells_scenario_1_bgw!E2047-RS_wells_baseline_bgw!E2047</f>
        <v>-14678960.75</v>
      </c>
      <c r="F2047">
        <f>RS_wells_scenario_1_bgw!F2047-RS_wells_baseline_bgw!F2047</f>
        <v>0</v>
      </c>
      <c r="G2047">
        <f>RS_wells_scenario_1_bgw!G2047-RS_wells_baseline_bgw!G2047</f>
        <v>0</v>
      </c>
      <c r="H2047" s="19">
        <f>RS_wells_scenario_1_bgw!H2047-RS_wells_baseline_bgw!H2047</f>
        <v>1260671.1556999981</v>
      </c>
      <c r="I2047">
        <f>RS_wells_scenario_1_bgw!I2047-RS_wells_baseline_bgw!I2047</f>
        <v>942507.77649998665</v>
      </c>
      <c r="J2047">
        <f>RS_wells_scenario_1_bgw!J2047-RS_wells_baseline_bgw!J2047</f>
        <v>1905.2630000002682</v>
      </c>
      <c r="K2047">
        <f>RS_wells_scenario_1_bgw!K2047-RS_wells_baseline_bgw!K2047</f>
        <v>-25548183.679999977</v>
      </c>
      <c r="L2047">
        <f>RS_wells_scenario_1_bgw!L2047-RS_wells_baseline_bgw!L2047</f>
        <v>178223.21750000119</v>
      </c>
      <c r="M2047">
        <f>RS_wells_scenario_1_bgw!M2047-RS_wells_baseline_bgw!M2047</f>
        <v>0</v>
      </c>
      <c r="N2047">
        <f>RS_wells_scenario_1_bgw!N2047-RS_wells_baseline_bgw!N2047</f>
        <v>10635019.635199994</v>
      </c>
      <c r="O2047">
        <v>10.145833333333334</v>
      </c>
      <c r="P2047">
        <f t="shared" si="278"/>
        <v>1996</v>
      </c>
      <c r="Q2047" s="2">
        <f t="shared" si="279"/>
        <v>35338.374999998763</v>
      </c>
      <c r="R2047">
        <f t="shared" si="280"/>
        <v>-214.7617062886597</v>
      </c>
      <c r="S2047">
        <f>I2047*$O2047/ref!$B$3</f>
        <v>219.52540899310031</v>
      </c>
      <c r="T2047">
        <f>K2047*$O2047/ref!$B$3</f>
        <v>-5950.5880070400935</v>
      </c>
      <c r="U2047">
        <f>L2047*$O2047/ref!$B$3</f>
        <v>41.511089552007093</v>
      </c>
      <c r="V2047">
        <f>N2047*$O2047/ref!$B$3</f>
        <v>2477.0692542577272</v>
      </c>
      <c r="W2047">
        <f t="shared" si="281"/>
        <v>9</v>
      </c>
      <c r="X2047" t="str">
        <f t="shared" si="282"/>
        <v>9 1996</v>
      </c>
      <c r="AB2047" s="1"/>
    </row>
    <row r="2048" spans="1:28" x14ac:dyDescent="0.3">
      <c r="A2048">
        <v>683</v>
      </c>
      <c r="B2048">
        <v>1</v>
      </c>
      <c r="C2048">
        <f>RS_wells_scenario_1_bgw!C2048-RS_wells_baseline_bgw!C2048</f>
        <v>6557645.5207000077</v>
      </c>
      <c r="D2048">
        <f>RS_wells_scenario_1_bgw!D2048-RS_wells_baseline_bgw!D2048</f>
        <v>-212.75439999997616</v>
      </c>
      <c r="E2048">
        <f>RS_wells_scenario_1_bgw!E2048-RS_wells_baseline_bgw!E2048</f>
        <v>0</v>
      </c>
      <c r="F2048">
        <f>RS_wells_scenario_1_bgw!F2048-RS_wells_baseline_bgw!F2048</f>
        <v>0</v>
      </c>
      <c r="G2048">
        <f>RS_wells_scenario_1_bgw!G2048-RS_wells_baseline_bgw!G2048</f>
        <v>0</v>
      </c>
      <c r="H2048" s="19">
        <f>RS_wells_scenario_1_bgw!H2048-RS_wells_baseline_bgw!H2048</f>
        <v>1189831.8103</v>
      </c>
      <c r="I2048">
        <f>RS_wells_scenario_1_bgw!I2048-RS_wells_baseline_bgw!I2048</f>
        <v>-5177558.3441000134</v>
      </c>
      <c r="J2048">
        <f>RS_wells_scenario_1_bgw!J2048-RS_wells_baseline_bgw!J2048</f>
        <v>1908.0055999998003</v>
      </c>
      <c r="K2048">
        <f>RS_wells_scenario_1_bgw!K2048-RS_wells_baseline_bgw!K2048</f>
        <v>-72015.109999999404</v>
      </c>
      <c r="L2048">
        <f>RS_wells_scenario_1_bgw!L2048-RS_wells_baseline_bgw!L2048</f>
        <v>3416419.1054999977</v>
      </c>
      <c r="M2048">
        <f>RS_wells_scenario_1_bgw!M2048-RS_wells_baseline_bgw!M2048</f>
        <v>0</v>
      </c>
      <c r="N2048">
        <f>RS_wells_scenario_1_bgw!N2048-RS_wells_baseline_bgw!N2048</f>
        <v>9655732.0592000037</v>
      </c>
      <c r="O2048">
        <v>10.145833333333334</v>
      </c>
      <c r="P2048">
        <f t="shared" si="278"/>
        <v>1996</v>
      </c>
      <c r="Q2048" s="2">
        <f t="shared" si="279"/>
        <v>35348.520833332099</v>
      </c>
      <c r="R2048">
        <f t="shared" si="280"/>
        <v>-193.9496047857962</v>
      </c>
      <c r="S2048">
        <f>I2048*$O2048/ref!$B$3</f>
        <v>-1205.9376499735549</v>
      </c>
      <c r="T2048">
        <f>K2048*$O2048/ref!$B$3</f>
        <v>-16.77349181684253</v>
      </c>
      <c r="U2048">
        <f>L2048*$O2048/ref!$B$3</f>
        <v>795.7396428195301</v>
      </c>
      <c r="V2048">
        <f>N2048*$O2048/ref!$B$3</f>
        <v>2248.9772310368849</v>
      </c>
      <c r="W2048">
        <f t="shared" si="281"/>
        <v>10</v>
      </c>
      <c r="X2048" t="str">
        <f t="shared" si="282"/>
        <v>10 1996</v>
      </c>
      <c r="AB2048" s="1"/>
    </row>
    <row r="2049" spans="1:28" x14ac:dyDescent="0.3">
      <c r="A2049">
        <v>683</v>
      </c>
      <c r="B2049">
        <v>2</v>
      </c>
      <c r="C2049">
        <f>RS_wells_scenario_1_bgw!C2049-RS_wells_baseline_bgw!C2049</f>
        <v>7327868.179099977</v>
      </c>
      <c r="D2049">
        <f>RS_wells_scenario_1_bgw!D2049-RS_wells_baseline_bgw!D2049</f>
        <v>-213.2616000000271</v>
      </c>
      <c r="E2049">
        <f>RS_wells_scenario_1_bgw!E2049-RS_wells_baseline_bgw!E2049</f>
        <v>0</v>
      </c>
      <c r="F2049">
        <f>RS_wells_scenario_1_bgw!F2049-RS_wells_baseline_bgw!F2049</f>
        <v>0</v>
      </c>
      <c r="G2049">
        <f>RS_wells_scenario_1_bgw!G2049-RS_wells_baseline_bgw!G2049</f>
        <v>0</v>
      </c>
      <c r="H2049" s="19">
        <f>RS_wells_scenario_1_bgw!H2049-RS_wells_baseline_bgw!H2049</f>
        <v>989145.21940000355</v>
      </c>
      <c r="I2049">
        <f>RS_wells_scenario_1_bgw!I2049-RS_wells_baseline_bgw!I2049</f>
        <v>-4027962.4619999975</v>
      </c>
      <c r="J2049">
        <f>RS_wells_scenario_1_bgw!J2049-RS_wells_baseline_bgw!J2049</f>
        <v>1910.7552999993786</v>
      </c>
      <c r="K2049">
        <f>RS_wells_scenario_1_bgw!K2049-RS_wells_baseline_bgw!K2049</f>
        <v>-72015.109999999404</v>
      </c>
      <c r="L2049">
        <f>RS_wells_scenario_1_bgw!L2049-RS_wells_baseline_bgw!L2049</f>
        <v>3337648.5785000026</v>
      </c>
      <c r="M2049">
        <f>RS_wells_scenario_1_bgw!M2049-RS_wells_baseline_bgw!M2049</f>
        <v>0</v>
      </c>
      <c r="N2049">
        <f>RS_wells_scenario_1_bgw!N2049-RS_wells_baseline_bgw!N2049</f>
        <v>9116528.9650999904</v>
      </c>
      <c r="O2049">
        <v>10.145833333333334</v>
      </c>
      <c r="P2049">
        <f t="shared" si="278"/>
        <v>1996</v>
      </c>
      <c r="Q2049" s="2">
        <f t="shared" si="279"/>
        <v>35358.666666665435</v>
      </c>
      <c r="R2049">
        <f t="shared" si="280"/>
        <v>-186.19435843528035</v>
      </c>
      <c r="S2049">
        <f>I2049*$O2049/ref!$B$3</f>
        <v>-938.1780489525936</v>
      </c>
      <c r="T2049">
        <f>K2049*$O2049/ref!$B$3</f>
        <v>-16.77349181684253</v>
      </c>
      <c r="U2049">
        <f>L2049*$O2049/ref!$B$3</f>
        <v>777.3927043778225</v>
      </c>
      <c r="V2049">
        <f>N2049*$O2049/ref!$B$3</f>
        <v>2123.3880500094197</v>
      </c>
      <c r="W2049">
        <f t="shared" si="281"/>
        <v>10</v>
      </c>
      <c r="X2049" t="str">
        <f t="shared" si="282"/>
        <v>10 1996</v>
      </c>
      <c r="AB2049" s="1"/>
    </row>
    <row r="2050" spans="1:28" x14ac:dyDescent="0.3">
      <c r="A2050">
        <v>683</v>
      </c>
      <c r="B2050">
        <v>3</v>
      </c>
      <c r="C2050">
        <f>RS_wells_scenario_1_bgw!C2050-RS_wells_baseline_bgw!C2050</f>
        <v>7716800.9790000021</v>
      </c>
      <c r="D2050">
        <f>RS_wells_scenario_1_bgw!D2050-RS_wells_baseline_bgw!D2050</f>
        <v>-213.75070000003325</v>
      </c>
      <c r="E2050">
        <f>RS_wells_scenario_1_bgw!E2050-RS_wells_baseline_bgw!E2050</f>
        <v>0</v>
      </c>
      <c r="F2050">
        <f>RS_wells_scenario_1_bgw!F2050-RS_wells_baseline_bgw!F2050</f>
        <v>0</v>
      </c>
      <c r="G2050">
        <f>RS_wells_scenario_1_bgw!G2050-RS_wells_baseline_bgw!G2050</f>
        <v>0</v>
      </c>
      <c r="H2050" s="19">
        <f>RS_wells_scenario_1_bgw!H2050-RS_wells_baseline_bgw!H2050</f>
        <v>868099.78230000287</v>
      </c>
      <c r="I2050">
        <f>RS_wells_scenario_1_bgw!I2050-RS_wells_baseline_bgw!I2050</f>
        <v>-3313470.8800000101</v>
      </c>
      <c r="J2050">
        <f>RS_wells_scenario_1_bgw!J2050-RS_wells_baseline_bgw!J2050</f>
        <v>1913.4860000004992</v>
      </c>
      <c r="K2050">
        <f>RS_wells_scenario_1_bgw!K2050-RS_wells_baseline_bgw!K2050</f>
        <v>-72015.109999999404</v>
      </c>
      <c r="L2050">
        <f>RS_wells_scenario_1_bgw!L2050-RS_wells_baseline_bgw!L2050</f>
        <v>3260726.8954999968</v>
      </c>
      <c r="M2050">
        <f>RS_wells_scenario_1_bgw!M2050-RS_wells_baseline_bgw!M2050</f>
        <v>0</v>
      </c>
      <c r="N2050">
        <f>RS_wells_scenario_1_bgw!N2050-RS_wells_baseline_bgw!N2050</f>
        <v>8745835.4248999953</v>
      </c>
      <c r="O2050">
        <v>10.145833333333334</v>
      </c>
      <c r="P2050">
        <f t="shared" si="278"/>
        <v>1996</v>
      </c>
      <c r="Q2050" s="2">
        <f t="shared" si="279"/>
        <v>35368.81249999877</v>
      </c>
      <c r="R2050">
        <f t="shared" si="280"/>
        <v>-180.47504335853361</v>
      </c>
      <c r="S2050">
        <f>I2050*$O2050/ref!$B$3</f>
        <v>-771.76132468625894</v>
      </c>
      <c r="T2050">
        <f>K2050*$O2050/ref!$B$3</f>
        <v>-16.77349181684253</v>
      </c>
      <c r="U2050">
        <f>L2050*$O2050/ref!$B$3</f>
        <v>759.47639181038539</v>
      </c>
      <c r="V2050">
        <f>N2050*$O2050/ref!$B$3</f>
        <v>2037.047488103716</v>
      </c>
      <c r="W2050">
        <f t="shared" si="281"/>
        <v>10</v>
      </c>
      <c r="X2050" t="str">
        <f t="shared" si="282"/>
        <v>10 1996</v>
      </c>
      <c r="AB2050" s="1"/>
    </row>
    <row r="2051" spans="1:28" x14ac:dyDescent="0.3">
      <c r="A2051">
        <v>684</v>
      </c>
      <c r="B2051">
        <v>1</v>
      </c>
      <c r="C2051">
        <f>RS_wells_scenario_1_bgw!C2051-RS_wells_baseline_bgw!C2051</f>
        <v>5818369.2621999979</v>
      </c>
      <c r="D2051">
        <f>RS_wells_scenario_1_bgw!D2051-RS_wells_baseline_bgw!D2051</f>
        <v>-214.22339999995893</v>
      </c>
      <c r="E2051">
        <f>RS_wells_scenario_1_bgw!E2051-RS_wells_baseline_bgw!E2051</f>
        <v>0</v>
      </c>
      <c r="F2051">
        <f>RS_wells_scenario_1_bgw!F2051-RS_wells_baseline_bgw!F2051</f>
        <v>0</v>
      </c>
      <c r="G2051">
        <f>RS_wells_scenario_1_bgw!G2051-RS_wells_baseline_bgw!G2051</f>
        <v>0</v>
      </c>
      <c r="H2051" s="19">
        <f>RS_wells_scenario_1_bgw!H2051-RS_wells_baseline_bgw!H2051</f>
        <v>753440.33300000429</v>
      </c>
      <c r="I2051">
        <f>RS_wells_scenario_1_bgw!I2051-RS_wells_baseline_bgw!I2051</f>
        <v>-1993059.899300009</v>
      </c>
      <c r="J2051">
        <f>RS_wells_scenario_1_bgw!J2051-RS_wells_baseline_bgw!J2051</f>
        <v>1917.1849999995902</v>
      </c>
      <c r="K2051">
        <f>RS_wells_scenario_1_bgw!K2051-RS_wells_baseline_bgw!K2051</f>
        <v>-72015.109999999404</v>
      </c>
      <c r="L2051">
        <f>RS_wells_scenario_1_bgw!L2051-RS_wells_baseline_bgw!L2051</f>
        <v>-2.7600000001257285E-2</v>
      </c>
      <c r="M2051">
        <f>RS_wells_scenario_1_bgw!M2051-RS_wells_baseline_bgw!M2051</f>
        <v>0</v>
      </c>
      <c r="N2051">
        <f>RS_wells_scenario_1_bgw!N2051-RS_wells_baseline_bgw!N2051</f>
        <v>8698683.3857000023</v>
      </c>
      <c r="O2051">
        <v>10.145833333333334</v>
      </c>
      <c r="P2051">
        <f t="shared" ref="P2051:P2114" si="283">YEAR(Q2051)</f>
        <v>1996</v>
      </c>
      <c r="Q2051" s="2">
        <f t="shared" ref="Q2051:Q2114" si="284">Q2050+(O2051)</f>
        <v>35378.958333332106</v>
      </c>
      <c r="R2051">
        <f t="shared" ref="R2051:R2114" si="285">+(H2051-N2051)/43650</f>
        <v>-182.02160487285218</v>
      </c>
      <c r="S2051">
        <f>I2051*$O2051/ref!$B$3</f>
        <v>-464.21610563930227</v>
      </c>
      <c r="T2051">
        <f>K2051*$O2051/ref!$B$3</f>
        <v>-16.77349181684253</v>
      </c>
      <c r="U2051">
        <f>L2051*$O2051/ref!$B$3</f>
        <v>-6.4284894401459185E-6</v>
      </c>
      <c r="V2051">
        <f>N2051*$O2051/ref!$B$3</f>
        <v>2026.065010347749</v>
      </c>
      <c r="W2051">
        <f t="shared" si="281"/>
        <v>11</v>
      </c>
      <c r="X2051" t="str">
        <f t="shared" si="282"/>
        <v>11 1996</v>
      </c>
      <c r="AB2051" s="1"/>
    </row>
    <row r="2052" spans="1:28" x14ac:dyDescent="0.3">
      <c r="A2052">
        <v>684</v>
      </c>
      <c r="B2052">
        <v>2</v>
      </c>
      <c r="C2052">
        <f>RS_wells_scenario_1_bgw!C2052-RS_wells_baseline_bgw!C2052</f>
        <v>5995611.3125</v>
      </c>
      <c r="D2052">
        <f>RS_wells_scenario_1_bgw!D2052-RS_wells_baseline_bgw!D2052</f>
        <v>-214.68189999996684</v>
      </c>
      <c r="E2052">
        <f>RS_wells_scenario_1_bgw!E2052-RS_wells_baseline_bgw!E2052</f>
        <v>0</v>
      </c>
      <c r="F2052">
        <f>RS_wells_scenario_1_bgw!F2052-RS_wells_baseline_bgw!F2052</f>
        <v>0</v>
      </c>
      <c r="G2052">
        <f>RS_wells_scenario_1_bgw!G2052-RS_wells_baseline_bgw!G2052</f>
        <v>0</v>
      </c>
      <c r="H2052" s="19">
        <f>RS_wells_scenario_1_bgw!H2052-RS_wells_baseline_bgw!H2052</f>
        <v>699250.86869999766</v>
      </c>
      <c r="I2052">
        <f>RS_wells_scenario_1_bgw!I2052-RS_wells_baseline_bgw!I2052</f>
        <v>-1829866.5156000108</v>
      </c>
      <c r="J2052">
        <f>RS_wells_scenario_1_bgw!J2052-RS_wells_baseline_bgw!J2052</f>
        <v>1920.7168000005186</v>
      </c>
      <c r="K2052">
        <f>RS_wells_scenario_1_bgw!K2052-RS_wells_baseline_bgw!K2052</f>
        <v>-72015.109999999404</v>
      </c>
      <c r="L2052">
        <f>RS_wells_scenario_1_bgw!L2052-RS_wells_baseline_bgw!L2052</f>
        <v>-2.629999999771826E-2</v>
      </c>
      <c r="M2052">
        <f>RS_wells_scenario_1_bgw!M2052-RS_wells_baseline_bgw!M2052</f>
        <v>0</v>
      </c>
      <c r="N2052">
        <f>RS_wells_scenario_1_bgw!N2052-RS_wells_baseline_bgw!N2052</f>
        <v>8609111.7097000033</v>
      </c>
      <c r="O2052">
        <v>10.145833333333334</v>
      </c>
      <c r="P2052">
        <f t="shared" si="283"/>
        <v>1996</v>
      </c>
      <c r="Q2052" s="2">
        <f t="shared" si="284"/>
        <v>35389.104166665442</v>
      </c>
      <c r="R2052">
        <f t="shared" si="285"/>
        <v>-181.21101583046976</v>
      </c>
      <c r="S2052">
        <f>I2052*$O2052/ref!$B$3</f>
        <v>-426.20570912592075</v>
      </c>
      <c r="T2052">
        <f>K2052*$O2052/ref!$B$3</f>
        <v>-16.77349181684253</v>
      </c>
      <c r="U2052">
        <f>L2052*$O2052/ref!$B$3</f>
        <v>-6.1256982700531796E-6</v>
      </c>
      <c r="V2052">
        <f>N2052*$O2052/ref!$B$3</f>
        <v>2005.2023084174616</v>
      </c>
      <c r="W2052">
        <f t="shared" si="281"/>
        <v>11</v>
      </c>
      <c r="X2052" t="str">
        <f t="shared" si="282"/>
        <v>11 1996</v>
      </c>
      <c r="AB2052" s="1"/>
    </row>
    <row r="2053" spans="1:28" x14ac:dyDescent="0.3">
      <c r="A2053">
        <v>684</v>
      </c>
      <c r="B2053">
        <v>3</v>
      </c>
      <c r="C2053">
        <f>RS_wells_scenario_1_bgw!C2053-RS_wells_baseline_bgw!C2053</f>
        <v>6070134.9261000007</v>
      </c>
      <c r="D2053">
        <f>RS_wells_scenario_1_bgw!D2053-RS_wells_baseline_bgw!D2053</f>
        <v>-215.12589999998454</v>
      </c>
      <c r="E2053">
        <f>RS_wells_scenario_1_bgw!E2053-RS_wells_baseline_bgw!E2053</f>
        <v>0</v>
      </c>
      <c r="F2053">
        <f>RS_wells_scenario_1_bgw!F2053-RS_wells_baseline_bgw!F2053</f>
        <v>0</v>
      </c>
      <c r="G2053">
        <f>RS_wells_scenario_1_bgw!G2053-RS_wells_baseline_bgw!G2053</f>
        <v>0</v>
      </c>
      <c r="H2053" s="19">
        <f>RS_wells_scenario_1_bgw!H2053-RS_wells_baseline_bgw!H2053</f>
        <v>652957.20970000327</v>
      </c>
      <c r="I2053">
        <f>RS_wells_scenario_1_bgw!I2053-RS_wells_baseline_bgw!I2053</f>
        <v>-1663599.7796000093</v>
      </c>
      <c r="J2053">
        <f>RS_wells_scenario_1_bgw!J2053-RS_wells_baseline_bgw!J2053</f>
        <v>1924.1184999998659</v>
      </c>
      <c r="K2053">
        <f>RS_wells_scenario_1_bgw!K2053-RS_wells_baseline_bgw!K2053</f>
        <v>-72015.109999999404</v>
      </c>
      <c r="L2053">
        <f>RS_wells_scenario_1_bgw!L2053-RS_wells_baseline_bgw!L2053</f>
        <v>-2.4600000000646105E-2</v>
      </c>
      <c r="M2053">
        <f>RS_wells_scenario_1_bgw!M2053-RS_wells_baseline_bgw!M2053</f>
        <v>0</v>
      </c>
      <c r="N2053">
        <f>RS_wells_scenario_1_bgw!N2053-RS_wells_baseline_bgw!N2053</f>
        <v>8495610.0877999961</v>
      </c>
      <c r="O2053">
        <v>10.145833333333334</v>
      </c>
      <c r="P2053">
        <f t="shared" si="283"/>
        <v>1996</v>
      </c>
      <c r="Q2053" s="2">
        <f t="shared" si="284"/>
        <v>35399.249999998778</v>
      </c>
      <c r="R2053">
        <f t="shared" si="285"/>
        <v>-179.67131450400899</v>
      </c>
      <c r="S2053">
        <f>I2053*$O2053/ref!$B$3</f>
        <v>-387.47947881523788</v>
      </c>
      <c r="T2053">
        <f>K2053*$O2053/ref!$B$3</f>
        <v>-16.77349181684253</v>
      </c>
      <c r="U2053">
        <f>L2053*$O2053/ref!$B$3</f>
        <v>-5.7297405878456221E-6</v>
      </c>
      <c r="V2053">
        <f>N2053*$O2053/ref!$B$3</f>
        <v>1978.765932410563</v>
      </c>
      <c r="W2053">
        <f t="shared" ref="W2053:W2116" si="286">MOD(A2053-2,12)+1</f>
        <v>11</v>
      </c>
      <c r="X2053" t="str">
        <f t="shared" ref="X2053:X2116" si="287">W2053&amp;" "&amp;P2053</f>
        <v>11 1996</v>
      </c>
      <c r="AB2053" s="1"/>
    </row>
    <row r="2054" spans="1:28" x14ac:dyDescent="0.3">
      <c r="A2054">
        <v>685</v>
      </c>
      <c r="B2054">
        <v>1</v>
      </c>
      <c r="C2054">
        <f>RS_wells_scenario_1_bgw!C2054-RS_wells_baseline_bgw!C2054</f>
        <v>7368086.5491999984</v>
      </c>
      <c r="D2054">
        <f>RS_wells_scenario_1_bgw!D2054-RS_wells_baseline_bgw!D2054</f>
        <v>-215.55610000004526</v>
      </c>
      <c r="E2054">
        <f>RS_wells_scenario_1_bgw!E2054-RS_wells_baseline_bgw!E2054</f>
        <v>0</v>
      </c>
      <c r="F2054">
        <f>RS_wells_scenario_1_bgw!F2054-RS_wells_baseline_bgw!F2054</f>
        <v>0</v>
      </c>
      <c r="G2054">
        <f>RS_wells_scenario_1_bgw!G2054-RS_wells_baseline_bgw!G2054</f>
        <v>0</v>
      </c>
      <c r="H2054" s="19">
        <f>RS_wells_scenario_1_bgw!H2054-RS_wells_baseline_bgw!H2054</f>
        <v>802150.02970000356</v>
      </c>
      <c r="I2054">
        <f>RS_wells_scenario_1_bgw!I2054-RS_wells_baseline_bgw!I2054</f>
        <v>-1842632.2414000034</v>
      </c>
      <c r="J2054">
        <f>RS_wells_scenario_1_bgw!J2054-RS_wells_baseline_bgw!J2054</f>
        <v>1926.9570000004023</v>
      </c>
      <c r="K2054">
        <f>RS_wells_scenario_1_bgw!K2054-RS_wells_baseline_bgw!K2054</f>
        <v>-72015.109999999404</v>
      </c>
      <c r="L2054">
        <f>RS_wells_scenario_1_bgw!L2054-RS_wells_baseline_bgw!L2054</f>
        <v>1868645.6379999965</v>
      </c>
      <c r="M2054">
        <f>RS_wells_scenario_1_bgw!M2054-RS_wells_baseline_bgw!M2054</f>
        <v>0</v>
      </c>
      <c r="N2054">
        <f>RS_wells_scenario_1_bgw!N2054-RS_wells_baseline_bgw!N2054</f>
        <v>8242829.7295999974</v>
      </c>
      <c r="O2054">
        <v>10.145833333333334</v>
      </c>
      <c r="P2054">
        <f t="shared" si="283"/>
        <v>1996</v>
      </c>
      <c r="Q2054" s="2">
        <f t="shared" si="284"/>
        <v>35409.395833332113</v>
      </c>
      <c r="R2054">
        <f t="shared" si="285"/>
        <v>-170.46230698510868</v>
      </c>
      <c r="S2054">
        <f>I2054*$O2054/ref!$B$3</f>
        <v>-429.17905454249012</v>
      </c>
      <c r="T2054">
        <f>K2054*$O2054/ref!$B$3</f>
        <v>-16.77349181684253</v>
      </c>
      <c r="U2054">
        <f>L2054*$O2054/ref!$B$3</f>
        <v>435.23799821414826</v>
      </c>
      <c r="V2054">
        <f>N2054*$O2054/ref!$B$3</f>
        <v>1919.8892706971221</v>
      </c>
      <c r="W2054">
        <f t="shared" si="286"/>
        <v>12</v>
      </c>
      <c r="X2054" t="str">
        <f t="shared" si="287"/>
        <v>12 1996</v>
      </c>
      <c r="AB2054" s="1"/>
    </row>
    <row r="2055" spans="1:28" x14ac:dyDescent="0.3">
      <c r="A2055">
        <v>685</v>
      </c>
      <c r="B2055">
        <v>2</v>
      </c>
      <c r="C2055">
        <f>RS_wells_scenario_1_bgw!C2055-RS_wells_baseline_bgw!C2055</f>
        <v>7363548.9438000023</v>
      </c>
      <c r="D2055">
        <f>RS_wells_scenario_1_bgw!D2055-RS_wells_baseline_bgw!D2055</f>
        <v>-215.97110000002431</v>
      </c>
      <c r="E2055">
        <f>RS_wells_scenario_1_bgw!E2055-RS_wells_baseline_bgw!E2055</f>
        <v>0</v>
      </c>
      <c r="F2055">
        <f>RS_wells_scenario_1_bgw!F2055-RS_wells_baseline_bgw!F2055</f>
        <v>0</v>
      </c>
      <c r="G2055">
        <f>RS_wells_scenario_1_bgw!G2055-RS_wells_baseline_bgw!G2055</f>
        <v>0</v>
      </c>
      <c r="H2055" s="19">
        <f>RS_wells_scenario_1_bgw!H2055-RS_wells_baseline_bgw!H2055</f>
        <v>791340.25939999521</v>
      </c>
      <c r="I2055">
        <f>RS_wells_scenario_1_bgw!I2055-RS_wells_baseline_bgw!I2055</f>
        <v>-1661692.4284000024</v>
      </c>
      <c r="J2055">
        <f>RS_wells_scenario_1_bgw!J2055-RS_wells_baseline_bgw!J2055</f>
        <v>1929.7746000001207</v>
      </c>
      <c r="K2055">
        <f>RS_wells_scenario_1_bgw!K2055-RS_wells_baseline_bgw!K2055</f>
        <v>-72015.109999999404</v>
      </c>
      <c r="L2055">
        <f>RS_wells_scenario_1_bgw!L2055-RS_wells_baseline_bgw!L2055</f>
        <v>1837639.6072000004</v>
      </c>
      <c r="M2055">
        <f>RS_wells_scenario_1_bgw!M2055-RS_wells_baseline_bgw!M2055</f>
        <v>0</v>
      </c>
      <c r="N2055">
        <f>RS_wells_scenario_1_bgw!N2055-RS_wells_baseline_bgw!N2055</f>
        <v>8078844.0251000077</v>
      </c>
      <c r="O2055">
        <v>10.145833333333334</v>
      </c>
      <c r="P2055">
        <f t="shared" si="283"/>
        <v>1996</v>
      </c>
      <c r="Q2055" s="2">
        <f t="shared" si="284"/>
        <v>35419.541666665449</v>
      </c>
      <c r="R2055">
        <f t="shared" si="285"/>
        <v>-166.95312178006901</v>
      </c>
      <c r="S2055">
        <f>I2055*$O2055/ref!$B$3</f>
        <v>-387.03522566134893</v>
      </c>
      <c r="T2055">
        <f>K2055*$O2055/ref!$B$3</f>
        <v>-16.77349181684253</v>
      </c>
      <c r="U2055">
        <f>L2055*$O2055/ref!$B$3</f>
        <v>428.01618873699124</v>
      </c>
      <c r="V2055">
        <f>N2055*$O2055/ref!$B$3</f>
        <v>1881.6943297672292</v>
      </c>
      <c r="W2055">
        <f t="shared" si="286"/>
        <v>12</v>
      </c>
      <c r="X2055" t="str">
        <f t="shared" si="287"/>
        <v>12 1996</v>
      </c>
      <c r="AB2055" s="1"/>
    </row>
    <row r="2056" spans="1:28" x14ac:dyDescent="0.3">
      <c r="A2056">
        <v>685</v>
      </c>
      <c r="B2056">
        <v>3</v>
      </c>
      <c r="C2056">
        <f>RS_wells_scenario_1_bgw!C2056-RS_wells_baseline_bgw!C2056</f>
        <v>7372085.8742999882</v>
      </c>
      <c r="D2056">
        <f>RS_wells_scenario_1_bgw!D2056-RS_wells_baseline_bgw!D2056</f>
        <v>-216.41480000002775</v>
      </c>
      <c r="E2056">
        <f>RS_wells_scenario_1_bgw!E2056-RS_wells_baseline_bgw!E2056</f>
        <v>0</v>
      </c>
      <c r="F2056">
        <f>RS_wells_scenario_1_bgw!F2056-RS_wells_baseline_bgw!F2056</f>
        <v>0</v>
      </c>
      <c r="G2056">
        <f>RS_wells_scenario_1_bgw!G2056-RS_wells_baseline_bgw!G2056</f>
        <v>0</v>
      </c>
      <c r="H2056" s="19">
        <f>RS_wells_scenario_1_bgw!H2056-RS_wells_baseline_bgw!H2056</f>
        <v>817748.98420000076</v>
      </c>
      <c r="I2056">
        <f>RS_wells_scenario_1_bgw!I2056-RS_wells_baseline_bgw!I2056</f>
        <v>-1479886.252700001</v>
      </c>
      <c r="J2056">
        <f>RS_wells_scenario_1_bgw!J2056-RS_wells_baseline_bgw!J2056</f>
        <v>1932.5245000002906</v>
      </c>
      <c r="K2056">
        <f>RS_wells_scenario_1_bgw!K2056-RS_wells_baseline_bgw!K2056</f>
        <v>-72015.109999999404</v>
      </c>
      <c r="L2056">
        <f>RS_wells_scenario_1_bgw!L2056-RS_wells_baseline_bgw!L2056</f>
        <v>1807985.2800000012</v>
      </c>
      <c r="M2056">
        <f>RS_wells_scenario_1_bgw!M2056-RS_wells_baseline_bgw!M2056</f>
        <v>0</v>
      </c>
      <c r="N2056">
        <f>RS_wells_scenario_1_bgw!N2056-RS_wells_baseline_bgw!N2056</f>
        <v>7976716.8849000037</v>
      </c>
      <c r="O2056">
        <v>10.145833333333334</v>
      </c>
      <c r="P2056">
        <f t="shared" si="283"/>
        <v>1996</v>
      </c>
      <c r="Q2056" s="2">
        <f t="shared" si="284"/>
        <v>35429.687499998785</v>
      </c>
      <c r="R2056">
        <f t="shared" si="285"/>
        <v>-164.00842842382596</v>
      </c>
      <c r="S2056">
        <f>I2056*$O2056/ref!$B$3</f>
        <v>-344.68960679948179</v>
      </c>
      <c r="T2056">
        <f>K2056*$O2056/ref!$B$3</f>
        <v>-16.77349181684253</v>
      </c>
      <c r="U2056">
        <f>L2056*$O2056/ref!$B$3</f>
        <v>421.10921303948601</v>
      </c>
      <c r="V2056">
        <f>N2056*$O2056/ref!$B$3</f>
        <v>1857.9072557709205</v>
      </c>
      <c r="W2056">
        <f t="shared" si="286"/>
        <v>12</v>
      </c>
      <c r="X2056" t="str">
        <f t="shared" si="287"/>
        <v>12 1996</v>
      </c>
      <c r="AB2056" s="1"/>
    </row>
    <row r="2057" spans="1:28" x14ac:dyDescent="0.3">
      <c r="A2057">
        <v>686</v>
      </c>
      <c r="B2057">
        <v>1</v>
      </c>
      <c r="C2057">
        <f>RS_wells_scenario_1_bgw!C2057-RS_wells_baseline_bgw!C2057</f>
        <v>7278122.1274000108</v>
      </c>
      <c r="D2057">
        <f>RS_wells_scenario_1_bgw!D2057-RS_wells_baseline_bgw!D2057</f>
        <v>-216.79940000001807</v>
      </c>
      <c r="E2057">
        <f>RS_wells_scenario_1_bgw!E2057-RS_wells_baseline_bgw!E2057</f>
        <v>0</v>
      </c>
      <c r="F2057">
        <f>RS_wells_scenario_1_bgw!F2057-RS_wells_baseline_bgw!F2057</f>
        <v>0</v>
      </c>
      <c r="G2057">
        <f>RS_wells_scenario_1_bgw!G2057-RS_wells_baseline_bgw!G2057</f>
        <v>0</v>
      </c>
      <c r="H2057" s="19">
        <f>RS_wells_scenario_1_bgw!H2057-RS_wells_baseline_bgw!H2057</f>
        <v>759137.68450000137</v>
      </c>
      <c r="I2057">
        <f>RS_wells_scenario_1_bgw!I2057-RS_wells_baseline_bgw!I2057</f>
        <v>-1417383.7848999947</v>
      </c>
      <c r="J2057">
        <f>RS_wells_scenario_1_bgw!J2057-RS_wells_baseline_bgw!J2057</f>
        <v>1935.2892000004649</v>
      </c>
      <c r="K2057">
        <f>RS_wells_scenario_1_bgw!K2057-RS_wells_baseline_bgw!K2057</f>
        <v>-69884.030000001192</v>
      </c>
      <c r="L2057">
        <f>RS_wells_scenario_1_bgw!L2057-RS_wells_baseline_bgw!L2057</f>
        <v>1748934.8266000003</v>
      </c>
      <c r="M2057">
        <f>RS_wells_scenario_1_bgw!M2057-RS_wells_baseline_bgw!M2057</f>
        <v>0</v>
      </c>
      <c r="N2057">
        <f>RS_wells_scenario_1_bgw!N2057-RS_wells_baseline_bgw!N2057</f>
        <v>7812137.8728000075</v>
      </c>
      <c r="O2057">
        <v>10.145833333333334</v>
      </c>
      <c r="P2057">
        <f t="shared" si="283"/>
        <v>1997</v>
      </c>
      <c r="Q2057" s="2">
        <f t="shared" si="284"/>
        <v>35439.833333332121</v>
      </c>
      <c r="R2057">
        <f t="shared" si="285"/>
        <v>-161.5807603276061</v>
      </c>
      <c r="S2057">
        <f>I2057*$O2057/ref!$B$3</f>
        <v>-330.1317642553841</v>
      </c>
      <c r="T2057">
        <f>K2057*$O2057/ref!$B$3</f>
        <v>-16.27712858222403</v>
      </c>
      <c r="U2057">
        <f>L2057*$O2057/ref!$B$3</f>
        <v>407.35540086193379</v>
      </c>
      <c r="V2057">
        <f>N2057*$O2057/ref!$B$3</f>
        <v>1819.5741238395335</v>
      </c>
      <c r="W2057">
        <f t="shared" si="286"/>
        <v>1</v>
      </c>
      <c r="X2057" t="str">
        <f t="shared" si="287"/>
        <v>1 1997</v>
      </c>
      <c r="AB2057" s="1"/>
    </row>
    <row r="2058" spans="1:28" x14ac:dyDescent="0.3">
      <c r="A2058">
        <v>686</v>
      </c>
      <c r="B2058">
        <v>2</v>
      </c>
      <c r="C2058">
        <f>RS_wells_scenario_1_bgw!C2058-RS_wells_baseline_bgw!C2058</f>
        <v>7341210.3841999918</v>
      </c>
      <c r="D2058">
        <f>RS_wells_scenario_1_bgw!D2058-RS_wells_baseline_bgw!D2058</f>
        <v>-284.73729999997886</v>
      </c>
      <c r="E2058">
        <f>RS_wells_scenario_1_bgw!E2058-RS_wells_baseline_bgw!E2058</f>
        <v>0</v>
      </c>
      <c r="F2058">
        <f>RS_wells_scenario_1_bgw!F2058-RS_wells_baseline_bgw!F2058</f>
        <v>0</v>
      </c>
      <c r="G2058">
        <f>RS_wells_scenario_1_bgw!G2058-RS_wells_baseline_bgw!G2058</f>
        <v>0</v>
      </c>
      <c r="H2058" s="19">
        <f>RS_wells_scenario_1_bgw!H2058-RS_wells_baseline_bgw!H2058</f>
        <v>815699.72589999437</v>
      </c>
      <c r="I2058">
        <f>RS_wells_scenario_1_bgw!I2058-RS_wells_baseline_bgw!I2058</f>
        <v>-1246211.4051000029</v>
      </c>
      <c r="J2058">
        <f>RS_wells_scenario_1_bgw!J2058-RS_wells_baseline_bgw!J2058</f>
        <v>1870.4640999995172</v>
      </c>
      <c r="K2058">
        <f>RS_wells_scenario_1_bgw!K2058-RS_wells_baseline_bgw!K2058</f>
        <v>-69884.030000001192</v>
      </c>
      <c r="L2058">
        <f>RS_wells_scenario_1_bgw!L2058-RS_wells_baseline_bgw!L2058</f>
        <v>1723012.5358000025</v>
      </c>
      <c r="M2058">
        <f>RS_wells_scenario_1_bgw!M2058-RS_wells_baseline_bgw!M2058</f>
        <v>0</v>
      </c>
      <c r="N2058">
        <f>RS_wells_scenario_1_bgw!N2058-RS_wells_baseline_bgw!N2058</f>
        <v>7777085.1834999919</v>
      </c>
      <c r="O2058">
        <v>10.145833333333334</v>
      </c>
      <c r="P2058">
        <f t="shared" si="283"/>
        <v>1997</v>
      </c>
      <c r="Q2058" s="2">
        <f t="shared" si="284"/>
        <v>35449.979166665456</v>
      </c>
      <c r="R2058">
        <f t="shared" si="285"/>
        <v>-159.48191197250853</v>
      </c>
      <c r="S2058">
        <f>I2058*$O2058/ref!$B$3</f>
        <v>-290.26292961992152</v>
      </c>
      <c r="T2058">
        <f>K2058*$O2058/ref!$B$3</f>
        <v>-16.27712858222403</v>
      </c>
      <c r="U2058">
        <f>L2058*$O2058/ref!$B$3</f>
        <v>401.31767721466622</v>
      </c>
      <c r="V2058">
        <f>N2058*$O2058/ref!$B$3</f>
        <v>1811.4097817017218</v>
      </c>
      <c r="W2058">
        <f t="shared" si="286"/>
        <v>1</v>
      </c>
      <c r="X2058" t="str">
        <f t="shared" si="287"/>
        <v>1 1997</v>
      </c>
      <c r="AB2058" s="1"/>
    </row>
    <row r="2059" spans="1:28" x14ac:dyDescent="0.3">
      <c r="A2059">
        <v>686</v>
      </c>
      <c r="B2059">
        <v>3</v>
      </c>
      <c r="C2059">
        <f>RS_wells_scenario_1_bgw!C2059-RS_wells_baseline_bgw!C2059</f>
        <v>7247776.2754999995</v>
      </c>
      <c r="D2059">
        <f>RS_wells_scenario_1_bgw!D2059-RS_wells_baseline_bgw!D2059</f>
        <v>-285.06220000004396</v>
      </c>
      <c r="E2059">
        <f>RS_wells_scenario_1_bgw!E2059-RS_wells_baseline_bgw!E2059</f>
        <v>0</v>
      </c>
      <c r="F2059">
        <f>RS_wells_scenario_1_bgw!F2059-RS_wells_baseline_bgw!F2059</f>
        <v>0</v>
      </c>
      <c r="G2059">
        <f>RS_wells_scenario_1_bgw!G2059-RS_wells_baseline_bgw!G2059</f>
        <v>0</v>
      </c>
      <c r="H2059" s="19">
        <f>RS_wells_scenario_1_bgw!H2059-RS_wells_baseline_bgw!H2059</f>
        <v>749812.58250000328</v>
      </c>
      <c r="I2059">
        <f>RS_wells_scenario_1_bgw!I2059-RS_wells_baseline_bgw!I2059</f>
        <v>-1182597.6713000014</v>
      </c>
      <c r="J2059">
        <f>RS_wells_scenario_1_bgw!J2059-RS_wells_baseline_bgw!J2059</f>
        <v>1873.219800000079</v>
      </c>
      <c r="K2059">
        <f>RS_wells_scenario_1_bgw!K2059-RS_wells_baseline_bgw!K2059</f>
        <v>-69884.030000001192</v>
      </c>
      <c r="L2059">
        <f>RS_wells_scenario_1_bgw!L2059-RS_wells_baseline_bgw!L2059</f>
        <v>1698504.3313999996</v>
      </c>
      <c r="M2059">
        <f>RS_wells_scenario_1_bgw!M2059-RS_wells_baseline_bgw!M2059</f>
        <v>0</v>
      </c>
      <c r="N2059">
        <f>RS_wells_scenario_1_bgw!N2059-RS_wells_baseline_bgw!N2059</f>
        <v>7627335.3005999923</v>
      </c>
      <c r="O2059">
        <v>10.145833333333334</v>
      </c>
      <c r="P2059">
        <f t="shared" si="283"/>
        <v>1997</v>
      </c>
      <c r="Q2059" s="2">
        <f t="shared" si="284"/>
        <v>35460.124999998792</v>
      </c>
      <c r="R2059">
        <f t="shared" si="285"/>
        <v>-157.56065791752553</v>
      </c>
      <c r="S2059">
        <f>I2059*$O2059/ref!$B$3</f>
        <v>-275.44625512851081</v>
      </c>
      <c r="T2059">
        <f>K2059*$O2059/ref!$B$3</f>
        <v>-16.27712858222403</v>
      </c>
      <c r="U2059">
        <f>L2059*$O2059/ref!$B$3</f>
        <v>395.60931731701476</v>
      </c>
      <c r="V2059">
        <f>N2059*$O2059/ref!$B$3</f>
        <v>1776.5305954393348</v>
      </c>
      <c r="W2059">
        <f t="shared" si="286"/>
        <v>1</v>
      </c>
      <c r="X2059" t="str">
        <f t="shared" si="287"/>
        <v>1 1997</v>
      </c>
      <c r="AB2059" s="1"/>
    </row>
    <row r="2060" spans="1:28" x14ac:dyDescent="0.3">
      <c r="A2060">
        <v>687</v>
      </c>
      <c r="B2060">
        <v>1</v>
      </c>
      <c r="C2060">
        <f>RS_wells_scenario_1_bgw!C2060-RS_wells_baseline_bgw!C2060</f>
        <v>6175163.8057000041</v>
      </c>
      <c r="D2060">
        <f>RS_wells_scenario_1_bgw!D2060-RS_wells_baseline_bgw!D2060</f>
        <v>-285.36820000002626</v>
      </c>
      <c r="E2060">
        <f>RS_wells_scenario_1_bgw!E2060-RS_wells_baseline_bgw!E2060</f>
        <v>0</v>
      </c>
      <c r="F2060">
        <f>RS_wells_scenario_1_bgw!F2060-RS_wells_baseline_bgw!F2060</f>
        <v>0</v>
      </c>
      <c r="G2060">
        <f>RS_wells_scenario_1_bgw!G2060-RS_wells_baseline_bgw!G2060</f>
        <v>0</v>
      </c>
      <c r="H2060" s="19">
        <f>RS_wells_scenario_1_bgw!H2060-RS_wells_baseline_bgw!H2060</f>
        <v>584128.33129999787</v>
      </c>
      <c r="I2060">
        <f>RS_wells_scenario_1_bgw!I2060-RS_wells_baseline_bgw!I2060</f>
        <v>-832363.98469999433</v>
      </c>
      <c r="J2060">
        <f>RS_wells_scenario_1_bgw!J2060-RS_wells_baseline_bgw!J2060</f>
        <v>1876.269800000824</v>
      </c>
      <c r="K2060">
        <f>RS_wells_scenario_1_bgw!K2060-RS_wells_baseline_bgw!K2060</f>
        <v>-69884.030000001192</v>
      </c>
      <c r="L2060">
        <f>RS_wells_scenario_1_bgw!L2060-RS_wells_baseline_bgw!L2060</f>
        <v>18834.981399999931</v>
      </c>
      <c r="M2060">
        <f>RS_wells_scenario_1_bgw!M2060-RS_wells_baseline_bgw!M2060</f>
        <v>0</v>
      </c>
      <c r="N2060">
        <f>RS_wells_scenario_1_bgw!N2060-RS_wells_baseline_bgw!N2060</f>
        <v>7689715.2698999941</v>
      </c>
      <c r="O2060">
        <v>10.145833333333334</v>
      </c>
      <c r="P2060">
        <f t="shared" si="283"/>
        <v>1997</v>
      </c>
      <c r="Q2060" s="2">
        <f t="shared" si="284"/>
        <v>35470.270833332128</v>
      </c>
      <c r="R2060">
        <f t="shared" si="285"/>
        <v>-162.78549687514311</v>
      </c>
      <c r="S2060">
        <f>I2060*$O2060/ref!$B$3</f>
        <v>-193.8711262955776</v>
      </c>
      <c r="T2060">
        <f>K2060*$O2060/ref!$B$3</f>
        <v>-16.27712858222403</v>
      </c>
      <c r="U2060">
        <f>L2060*$O2060/ref!$B$3</f>
        <v>4.3869738778887202</v>
      </c>
      <c r="V2060">
        <f>N2060*$O2060/ref!$B$3</f>
        <v>1791.0599060880095</v>
      </c>
      <c r="W2060">
        <f t="shared" si="286"/>
        <v>2</v>
      </c>
      <c r="X2060" t="str">
        <f t="shared" si="287"/>
        <v>2 1997</v>
      </c>
      <c r="AB2060" s="1"/>
    </row>
    <row r="2061" spans="1:28" x14ac:dyDescent="0.3">
      <c r="A2061">
        <v>687</v>
      </c>
      <c r="B2061">
        <v>2</v>
      </c>
      <c r="C2061">
        <f>RS_wells_scenario_1_bgw!C2061-RS_wells_baseline_bgw!C2061</f>
        <v>6085351.1612000018</v>
      </c>
      <c r="D2061">
        <f>RS_wells_scenario_1_bgw!D2061-RS_wells_baseline_bgw!D2061</f>
        <v>-285.66330000001471</v>
      </c>
      <c r="E2061">
        <f>RS_wells_scenario_1_bgw!E2061-RS_wells_baseline_bgw!E2061</f>
        <v>0</v>
      </c>
      <c r="F2061">
        <f>RS_wells_scenario_1_bgw!F2061-RS_wells_baseline_bgw!F2061</f>
        <v>0</v>
      </c>
      <c r="G2061">
        <f>RS_wells_scenario_1_bgw!G2061-RS_wells_baseline_bgw!G2061</f>
        <v>0</v>
      </c>
      <c r="H2061" s="19">
        <f>RS_wells_scenario_1_bgw!H2061-RS_wells_baseline_bgw!H2061</f>
        <v>531533.74450000376</v>
      </c>
      <c r="I2061">
        <f>RS_wells_scenario_1_bgw!I2061-RS_wells_baseline_bgw!I2061</f>
        <v>-911625.29969999939</v>
      </c>
      <c r="J2061">
        <f>RS_wells_scenario_1_bgw!J2061-RS_wells_baseline_bgw!J2061</f>
        <v>1879.272199999541</v>
      </c>
      <c r="K2061">
        <f>RS_wells_scenario_1_bgw!K2061-RS_wells_baseline_bgw!K2061</f>
        <v>-69884.030000001192</v>
      </c>
      <c r="L2061">
        <f>RS_wells_scenario_1_bgw!L2061-RS_wells_baseline_bgw!L2061</f>
        <v>18770.332200000063</v>
      </c>
      <c r="M2061">
        <f>RS_wells_scenario_1_bgw!M2061-RS_wells_baseline_bgw!M2061</f>
        <v>0</v>
      </c>
      <c r="N2061">
        <f>RS_wells_scenario_1_bgw!N2061-RS_wells_baseline_bgw!N2061</f>
        <v>7616582.4273000062</v>
      </c>
      <c r="O2061">
        <v>10.145833333333334</v>
      </c>
      <c r="P2061">
        <f t="shared" si="283"/>
        <v>1997</v>
      </c>
      <c r="Q2061" s="2">
        <f t="shared" si="284"/>
        <v>35480.416666665464</v>
      </c>
      <c r="R2061">
        <f t="shared" si="285"/>
        <v>-162.31497555097371</v>
      </c>
      <c r="S2061">
        <f>I2061*$O2061/ref!$B$3</f>
        <v>-212.33237725450516</v>
      </c>
      <c r="T2061">
        <f>K2061*$O2061/ref!$B$3</f>
        <v>-16.27712858222403</v>
      </c>
      <c r="U2061">
        <f>L2061*$O2061/ref!$B$3</f>
        <v>4.3719160264577743</v>
      </c>
      <c r="V2061">
        <f>N2061*$O2061/ref!$B$3</f>
        <v>1774.0260761474133</v>
      </c>
      <c r="W2061">
        <f t="shared" si="286"/>
        <v>2</v>
      </c>
      <c r="X2061" t="str">
        <f t="shared" si="287"/>
        <v>2 1997</v>
      </c>
      <c r="AB2061" s="1"/>
    </row>
    <row r="2062" spans="1:28" x14ac:dyDescent="0.3">
      <c r="A2062">
        <v>687</v>
      </c>
      <c r="B2062">
        <v>3</v>
      </c>
      <c r="C2062">
        <f>RS_wells_scenario_1_bgw!C2062-RS_wells_baseline_bgw!C2062</f>
        <v>6031026.5191999972</v>
      </c>
      <c r="D2062">
        <f>RS_wells_scenario_1_bgw!D2062-RS_wells_baseline_bgw!D2062</f>
        <v>-285.9491000000271</v>
      </c>
      <c r="E2062">
        <f>RS_wells_scenario_1_bgw!E2062-RS_wells_baseline_bgw!E2062</f>
        <v>0</v>
      </c>
      <c r="F2062">
        <f>RS_wells_scenario_1_bgw!F2062-RS_wells_baseline_bgw!F2062</f>
        <v>0</v>
      </c>
      <c r="G2062">
        <f>RS_wells_scenario_1_bgw!G2062-RS_wells_baseline_bgw!G2062</f>
        <v>0</v>
      </c>
      <c r="H2062" s="19">
        <f>RS_wells_scenario_1_bgw!H2062-RS_wells_baseline_bgw!H2062</f>
        <v>501070.59090000391</v>
      </c>
      <c r="I2062">
        <f>RS_wells_scenario_1_bgw!I2062-RS_wells_baseline_bgw!I2062</f>
        <v>-910385.63330000639</v>
      </c>
      <c r="J2062">
        <f>RS_wells_scenario_1_bgw!J2062-RS_wells_baseline_bgw!J2062</f>
        <v>1882.2397000007331</v>
      </c>
      <c r="K2062">
        <f>RS_wells_scenario_1_bgw!K2062-RS_wells_baseline_bgw!K2062</f>
        <v>-69884.030000001192</v>
      </c>
      <c r="L2062">
        <f>RS_wells_scenario_1_bgw!L2062-RS_wells_baseline_bgw!L2062</f>
        <v>18729.946399999782</v>
      </c>
      <c r="M2062">
        <f>RS_wells_scenario_1_bgw!M2062-RS_wells_baseline_bgw!M2062</f>
        <v>0</v>
      </c>
      <c r="N2062">
        <f>RS_wells_scenario_1_bgw!N2062-RS_wells_baseline_bgw!N2062</f>
        <v>7547187.0066000074</v>
      </c>
      <c r="O2062">
        <v>10.145833333333334</v>
      </c>
      <c r="P2062">
        <f t="shared" si="283"/>
        <v>1997</v>
      </c>
      <c r="Q2062" s="2">
        <f t="shared" si="284"/>
        <v>35490.562499998799</v>
      </c>
      <c r="R2062">
        <f t="shared" si="285"/>
        <v>-161.42305648797259</v>
      </c>
      <c r="S2062">
        <f>I2062*$O2062/ref!$B$3</f>
        <v>-212.04363876315384</v>
      </c>
      <c r="T2062">
        <f>K2062*$O2062/ref!$B$3</f>
        <v>-16.27712858222403</v>
      </c>
      <c r="U2062">
        <f>L2062*$O2062/ref!$B$3</f>
        <v>4.3625095159932155</v>
      </c>
      <c r="V2062">
        <f>N2062*$O2062/ref!$B$3</f>
        <v>1757.8627526276994</v>
      </c>
      <c r="W2062">
        <f t="shared" si="286"/>
        <v>2</v>
      </c>
      <c r="X2062" t="str">
        <f t="shared" si="287"/>
        <v>2 1997</v>
      </c>
      <c r="AB2062" s="1"/>
    </row>
    <row r="2063" spans="1:28" x14ac:dyDescent="0.3">
      <c r="A2063">
        <v>688</v>
      </c>
      <c r="B2063">
        <v>1</v>
      </c>
      <c r="C2063">
        <f>RS_wells_scenario_1_bgw!C2063-RS_wells_baseline_bgw!C2063</f>
        <v>10688716.541900009</v>
      </c>
      <c r="D2063">
        <f>RS_wells_scenario_1_bgw!D2063-RS_wells_baseline_bgw!D2063</f>
        <v>-286.21880000003148</v>
      </c>
      <c r="E2063">
        <f>RS_wells_scenario_1_bgw!E2063-RS_wells_baseline_bgw!E2063</f>
        <v>0</v>
      </c>
      <c r="F2063">
        <f>RS_wells_scenario_1_bgw!F2063-RS_wells_baseline_bgw!F2063</f>
        <v>0</v>
      </c>
      <c r="G2063">
        <f>RS_wells_scenario_1_bgw!G2063-RS_wells_baseline_bgw!G2063</f>
        <v>0</v>
      </c>
      <c r="H2063" s="19">
        <f>RS_wells_scenario_1_bgw!H2063-RS_wells_baseline_bgw!H2063</f>
        <v>663223.125</v>
      </c>
      <c r="I2063">
        <f>RS_wells_scenario_1_bgw!I2063-RS_wells_baseline_bgw!I2063</f>
        <v>-887873.68349999934</v>
      </c>
      <c r="J2063">
        <f>RS_wells_scenario_1_bgw!J2063-RS_wells_baseline_bgw!J2063</f>
        <v>1883.7421000003815</v>
      </c>
      <c r="K2063">
        <f>RS_wells_scenario_1_bgw!K2063-RS_wells_baseline_bgw!K2063</f>
        <v>-69884.030000001192</v>
      </c>
      <c r="L2063">
        <f>RS_wells_scenario_1_bgw!L2063-RS_wells_baseline_bgw!L2063</f>
        <v>5138415.1696000099</v>
      </c>
      <c r="M2063">
        <f>RS_wells_scenario_1_bgw!M2063-RS_wells_baseline_bgw!M2063</f>
        <v>0</v>
      </c>
      <c r="N2063">
        <f>RS_wells_scenario_1_bgw!N2063-RS_wells_baseline_bgw!N2063</f>
        <v>7177437.2442999929</v>
      </c>
      <c r="O2063">
        <v>10.145833333333334</v>
      </c>
      <c r="P2063">
        <f t="shared" si="283"/>
        <v>1997</v>
      </c>
      <c r="Q2063" s="2">
        <f t="shared" si="284"/>
        <v>35500.708333332135</v>
      </c>
      <c r="R2063">
        <f t="shared" si="285"/>
        <v>-149.23743686827018</v>
      </c>
      <c r="S2063">
        <f>I2063*$O2063/ref!$B$3</f>
        <v>-206.80023906895647</v>
      </c>
      <c r="T2063">
        <f>K2063*$O2063/ref!$B$3</f>
        <v>-16.27712858222403</v>
      </c>
      <c r="U2063">
        <f>L2063*$O2063/ref!$B$3</f>
        <v>1196.8205672229897</v>
      </c>
      <c r="V2063">
        <f>N2063*$O2063/ref!$B$3</f>
        <v>1671.7420119634301</v>
      </c>
      <c r="W2063">
        <f t="shared" si="286"/>
        <v>3</v>
      </c>
      <c r="X2063" t="str">
        <f t="shared" si="287"/>
        <v>3 1997</v>
      </c>
      <c r="AB2063" s="1"/>
    </row>
    <row r="2064" spans="1:28" x14ac:dyDescent="0.3">
      <c r="A2064">
        <v>688</v>
      </c>
      <c r="B2064">
        <v>2</v>
      </c>
      <c r="C2064">
        <f>RS_wells_scenario_1_bgw!C2064-RS_wells_baseline_bgw!C2064</f>
        <v>10336686.229400009</v>
      </c>
      <c r="D2064">
        <f>RS_wells_scenario_1_bgw!D2064-RS_wells_baseline_bgw!D2064</f>
        <v>-286.46830000000773</v>
      </c>
      <c r="E2064">
        <f>RS_wells_scenario_1_bgw!E2064-RS_wells_baseline_bgw!E2064</f>
        <v>0</v>
      </c>
      <c r="F2064">
        <f>RS_wells_scenario_1_bgw!F2064-RS_wells_baseline_bgw!F2064</f>
        <v>0</v>
      </c>
      <c r="G2064">
        <f>RS_wells_scenario_1_bgw!G2064-RS_wells_baseline_bgw!G2064</f>
        <v>0</v>
      </c>
      <c r="H2064" s="19">
        <f>RS_wells_scenario_1_bgw!H2064-RS_wells_baseline_bgw!H2064</f>
        <v>476508.51250000298</v>
      </c>
      <c r="I2064">
        <f>RS_wells_scenario_1_bgw!I2064-RS_wells_baseline_bgw!I2064</f>
        <v>-835549.75169999897</v>
      </c>
      <c r="J2064">
        <f>RS_wells_scenario_1_bgw!J2064-RS_wells_baseline_bgw!J2064</f>
        <v>1885.4377000005916</v>
      </c>
      <c r="K2064">
        <f>RS_wells_scenario_1_bgw!K2064-RS_wells_baseline_bgw!K2064</f>
        <v>-69884.030000001192</v>
      </c>
      <c r="L2064">
        <f>RS_wells_scenario_1_bgw!L2064-RS_wells_baseline_bgw!L2064</f>
        <v>4955282.0820000023</v>
      </c>
      <c r="M2064">
        <f>RS_wells_scenario_1_bgw!M2064-RS_wells_baseline_bgw!M2064</f>
        <v>0</v>
      </c>
      <c r="N2064">
        <f>RS_wells_scenario_1_bgw!N2064-RS_wells_baseline_bgw!N2064</f>
        <v>6781622.1387999952</v>
      </c>
      <c r="O2064">
        <v>10.145833333333334</v>
      </c>
      <c r="P2064">
        <f t="shared" si="283"/>
        <v>1997</v>
      </c>
      <c r="Q2064" s="2">
        <f t="shared" si="284"/>
        <v>35510.854166665471</v>
      </c>
      <c r="R2064">
        <f t="shared" si="285"/>
        <v>-144.44704756701012</v>
      </c>
      <c r="S2064">
        <f>I2064*$O2064/ref!$B$3</f>
        <v>-194.61314330707623</v>
      </c>
      <c r="T2064">
        <f>K2064*$O2064/ref!$B$3</f>
        <v>-16.27712858222403</v>
      </c>
      <c r="U2064">
        <f>L2064*$O2064/ref!$B$3</f>
        <v>1154.165888972108</v>
      </c>
      <c r="V2064">
        <f>N2064*$O2064/ref!$B$3</f>
        <v>1579.5502284184638</v>
      </c>
      <c r="W2064">
        <f t="shared" si="286"/>
        <v>3</v>
      </c>
      <c r="X2064" t="str">
        <f t="shared" si="287"/>
        <v>3 1997</v>
      </c>
      <c r="AB2064" s="1"/>
    </row>
    <row r="2065" spans="1:28" x14ac:dyDescent="0.3">
      <c r="A2065">
        <v>688</v>
      </c>
      <c r="B2065">
        <v>3</v>
      </c>
      <c r="C2065">
        <f>RS_wells_scenario_1_bgw!C2065-RS_wells_baseline_bgw!C2065</f>
        <v>10060614.588800013</v>
      </c>
      <c r="D2065">
        <f>RS_wells_scenario_1_bgw!D2065-RS_wells_baseline_bgw!D2065</f>
        <v>-286.90110000001732</v>
      </c>
      <c r="E2065">
        <f>RS_wells_scenario_1_bgw!E2065-RS_wells_baseline_bgw!E2065</f>
        <v>0</v>
      </c>
      <c r="F2065">
        <f>RS_wells_scenario_1_bgw!F2065-RS_wells_baseline_bgw!F2065</f>
        <v>0</v>
      </c>
      <c r="G2065">
        <f>RS_wells_scenario_1_bgw!G2065-RS_wells_baseline_bgw!G2065</f>
        <v>0</v>
      </c>
      <c r="H2065" s="19">
        <f>RS_wells_scenario_1_bgw!H2065-RS_wells_baseline_bgw!H2065</f>
        <v>361692.27340000123</v>
      </c>
      <c r="I2065">
        <f>RS_wells_scenario_1_bgw!I2065-RS_wells_baseline_bgw!I2065</f>
        <v>-798109.37089999765</v>
      </c>
      <c r="J2065">
        <f>RS_wells_scenario_1_bgw!J2065-RS_wells_baseline_bgw!J2065</f>
        <v>1887.0710000004619</v>
      </c>
      <c r="K2065">
        <f>RS_wells_scenario_1_bgw!K2065-RS_wells_baseline_bgw!K2065</f>
        <v>-69884.030000001192</v>
      </c>
      <c r="L2065">
        <f>RS_wells_scenario_1_bgw!L2065-RS_wells_baseline_bgw!L2065</f>
        <v>4783353.642200008</v>
      </c>
      <c r="M2065">
        <f>RS_wells_scenario_1_bgw!M2065-RS_wells_baseline_bgw!M2065</f>
        <v>0</v>
      </c>
      <c r="N2065">
        <f>RS_wells_scenario_1_bgw!N2065-RS_wells_baseline_bgw!N2065</f>
        <v>6538494.2353000045</v>
      </c>
      <c r="O2065">
        <v>10.145833333333334</v>
      </c>
      <c r="P2065">
        <f t="shared" si="283"/>
        <v>1997</v>
      </c>
      <c r="Q2065" s="2">
        <f t="shared" si="284"/>
        <v>35520.999999998807</v>
      </c>
      <c r="R2065">
        <f t="shared" si="285"/>
        <v>-141.50749053608254</v>
      </c>
      <c r="S2065">
        <f>I2065*$O2065/ref!$B$3</f>
        <v>-185.8926689376238</v>
      </c>
      <c r="T2065">
        <f>K2065*$O2065/ref!$B$3</f>
        <v>-16.27712858222403</v>
      </c>
      <c r="U2065">
        <f>L2065*$O2065/ref!$B$3</f>
        <v>1114.1209556509241</v>
      </c>
      <c r="V2065">
        <f>N2065*$O2065/ref!$B$3</f>
        <v>1522.9217805857354</v>
      </c>
      <c r="W2065">
        <f t="shared" si="286"/>
        <v>3</v>
      </c>
      <c r="X2065" t="str">
        <f t="shared" si="287"/>
        <v>3 1997</v>
      </c>
      <c r="AB2065" s="1"/>
    </row>
    <row r="2066" spans="1:28" x14ac:dyDescent="0.3">
      <c r="A2066">
        <v>689</v>
      </c>
      <c r="B2066">
        <v>1</v>
      </c>
      <c r="C2066">
        <f>RS_wells_scenario_1_bgw!C2066-RS_wells_baseline_bgw!C2066</f>
        <v>2410143.0309999883</v>
      </c>
      <c r="D2066">
        <f>RS_wells_scenario_1_bgw!D2066-RS_wells_baseline_bgw!D2066</f>
        <v>-287.11830000003101</v>
      </c>
      <c r="E2066">
        <f>RS_wells_scenario_1_bgw!E2066-RS_wells_baseline_bgw!E2066</f>
        <v>-1371000.4299999997</v>
      </c>
      <c r="F2066">
        <f>RS_wells_scenario_1_bgw!F2066-RS_wells_baseline_bgw!F2066</f>
        <v>0</v>
      </c>
      <c r="G2066">
        <f>RS_wells_scenario_1_bgw!G2066-RS_wells_baseline_bgw!G2066</f>
        <v>0</v>
      </c>
      <c r="H2066" s="19">
        <f>RS_wells_scenario_1_bgw!H2066-RS_wells_baseline_bgw!H2066</f>
        <v>298963.86390000582</v>
      </c>
      <c r="I2066">
        <f>RS_wells_scenario_1_bgw!I2066-RS_wells_baseline_bgw!I2066</f>
        <v>-1775982.9370999932</v>
      </c>
      <c r="J2066">
        <f>RS_wells_scenario_1_bgw!J2066-RS_wells_baseline_bgw!J2066</f>
        <v>1890.276999999769</v>
      </c>
      <c r="K2066">
        <f>RS_wells_scenario_1_bgw!K2066-RS_wells_baseline_bgw!K2066</f>
        <v>-4456228.7600000054</v>
      </c>
      <c r="L2066">
        <f>RS_wells_scenario_1_bgw!L2066-RS_wells_baseline_bgw!L2066</f>
        <v>827001.28860000148</v>
      </c>
      <c r="M2066">
        <f>RS_wells_scenario_1_bgw!M2066-RS_wells_baseline_bgw!M2066</f>
        <v>0</v>
      </c>
      <c r="N2066">
        <f>RS_wells_scenario_1_bgw!N2066-RS_wells_baseline_bgw!N2066</f>
        <v>6745866.1828000098</v>
      </c>
      <c r="O2066">
        <v>10.145833333333334</v>
      </c>
      <c r="P2066">
        <f t="shared" si="283"/>
        <v>1997</v>
      </c>
      <c r="Q2066" s="2">
        <f t="shared" si="284"/>
        <v>35531.145833332143</v>
      </c>
      <c r="R2066">
        <f t="shared" si="285"/>
        <v>-147.69535667583057</v>
      </c>
      <c r="S2066">
        <f>I2066*$O2066/ref!$B$3</f>
        <v>-413.65534625023759</v>
      </c>
      <c r="T2066">
        <f>K2066*$O2066/ref!$B$3</f>
        <v>-1037.9282436677393</v>
      </c>
      <c r="U2066">
        <f>L2066*$O2066/ref!$B$3</f>
        <v>192.62206704746364</v>
      </c>
      <c r="V2066">
        <f>N2066*$O2066/ref!$B$3</f>
        <v>1571.2220840141974</v>
      </c>
      <c r="W2066">
        <f t="shared" si="286"/>
        <v>4</v>
      </c>
      <c r="X2066" t="str">
        <f t="shared" si="287"/>
        <v>4 1997</v>
      </c>
      <c r="AB2066" s="1"/>
    </row>
    <row r="2067" spans="1:28" x14ac:dyDescent="0.3">
      <c r="A2067">
        <v>689</v>
      </c>
      <c r="B2067">
        <v>2</v>
      </c>
      <c r="C2067">
        <f>RS_wells_scenario_1_bgw!C2067-RS_wells_baseline_bgw!C2067</f>
        <v>2341344.9099000022</v>
      </c>
      <c r="D2067">
        <f>RS_wells_scenario_1_bgw!D2067-RS_wells_baseline_bgw!D2067</f>
        <v>-287.3295999999973</v>
      </c>
      <c r="E2067">
        <f>RS_wells_scenario_1_bgw!E2067-RS_wells_baseline_bgw!E2067</f>
        <v>-1371000.4299999997</v>
      </c>
      <c r="F2067">
        <f>RS_wells_scenario_1_bgw!F2067-RS_wells_baseline_bgw!F2067</f>
        <v>0</v>
      </c>
      <c r="G2067">
        <f>RS_wells_scenario_1_bgw!G2067-RS_wells_baseline_bgw!G2067</f>
        <v>0</v>
      </c>
      <c r="H2067" s="19">
        <f>RS_wells_scenario_1_bgw!H2067-RS_wells_baseline_bgw!H2067</f>
        <v>318546.4008000046</v>
      </c>
      <c r="I2067">
        <f>RS_wells_scenario_1_bgw!I2067-RS_wells_baseline_bgw!I2067</f>
        <v>-1877376.7239999995</v>
      </c>
      <c r="J2067">
        <f>RS_wells_scenario_1_bgw!J2067-RS_wells_baseline_bgw!J2067</f>
        <v>1893.3761999998242</v>
      </c>
      <c r="K2067">
        <f>RS_wells_scenario_1_bgw!K2067-RS_wells_baseline_bgw!K2067</f>
        <v>-4456228.7600000054</v>
      </c>
      <c r="L2067">
        <f>RS_wells_scenario_1_bgw!L2067-RS_wells_baseline_bgw!L2067</f>
        <v>827737.940200001</v>
      </c>
      <c r="M2067">
        <f>RS_wells_scenario_1_bgw!M2067-RS_wells_baseline_bgw!M2067</f>
        <v>0</v>
      </c>
      <c r="N2067">
        <f>RS_wells_scenario_1_bgw!N2067-RS_wells_baseline_bgw!N2067</f>
        <v>6824514.5217999965</v>
      </c>
      <c r="O2067">
        <v>10.145833333333334</v>
      </c>
      <c r="P2067">
        <f t="shared" si="283"/>
        <v>1997</v>
      </c>
      <c r="Q2067" s="2">
        <f t="shared" si="284"/>
        <v>35541.291666665478</v>
      </c>
      <c r="R2067">
        <f t="shared" si="285"/>
        <v>-149.04852510881997</v>
      </c>
      <c r="S2067">
        <f>I2067*$O2067/ref!$B$3</f>
        <v>-437.2716103210131</v>
      </c>
      <c r="T2067">
        <f>K2067*$O2067/ref!$B$3</f>
        <v>-1037.9282436677393</v>
      </c>
      <c r="U2067">
        <f>L2067*$O2067/ref!$B$3</f>
        <v>192.79364520077695</v>
      </c>
      <c r="V2067">
        <f>N2067*$O2067/ref!$B$3</f>
        <v>1589.5405628809872</v>
      </c>
      <c r="W2067">
        <f t="shared" si="286"/>
        <v>4</v>
      </c>
      <c r="X2067" t="str">
        <f t="shared" si="287"/>
        <v>4 1997</v>
      </c>
      <c r="AB2067" s="1"/>
    </row>
    <row r="2068" spans="1:28" x14ac:dyDescent="0.3">
      <c r="A2068">
        <v>689</v>
      </c>
      <c r="B2068">
        <v>3</v>
      </c>
      <c r="C2068">
        <f>RS_wells_scenario_1_bgw!C2068-RS_wells_baseline_bgw!C2068</f>
        <v>2290399.8936999962</v>
      </c>
      <c r="D2068">
        <f>RS_wells_scenario_1_bgw!D2068-RS_wells_baseline_bgw!D2068</f>
        <v>-287.53860000002896</v>
      </c>
      <c r="E2068">
        <f>RS_wells_scenario_1_bgw!E2068-RS_wells_baseline_bgw!E2068</f>
        <v>-1371000.4299999997</v>
      </c>
      <c r="F2068">
        <f>RS_wells_scenario_1_bgw!F2068-RS_wells_baseline_bgw!F2068</f>
        <v>0</v>
      </c>
      <c r="G2068">
        <f>RS_wells_scenario_1_bgw!G2068-RS_wells_baseline_bgw!G2068</f>
        <v>0</v>
      </c>
      <c r="H2068" s="19">
        <f>RS_wells_scenario_1_bgw!H2068-RS_wells_baseline_bgw!H2068</f>
        <v>334532.25789999962</v>
      </c>
      <c r="I2068">
        <f>RS_wells_scenario_1_bgw!I2068-RS_wells_baseline_bgw!I2068</f>
        <v>-1960973.0649999976</v>
      </c>
      <c r="J2068">
        <f>RS_wells_scenario_1_bgw!J2068-RS_wells_baseline_bgw!J2068</f>
        <v>1896.4041999997571</v>
      </c>
      <c r="K2068">
        <f>RS_wells_scenario_1_bgw!K2068-RS_wells_baseline_bgw!K2068</f>
        <v>-4456228.7600000054</v>
      </c>
      <c r="L2068">
        <f>RS_wells_scenario_1_bgw!L2068-RS_wells_baseline_bgw!L2068</f>
        <v>827210.02579999715</v>
      </c>
      <c r="M2068">
        <f>RS_wells_scenario_1_bgw!M2068-RS_wells_baseline_bgw!M2068</f>
        <v>0</v>
      </c>
      <c r="N2068">
        <f>RS_wells_scenario_1_bgw!N2068-RS_wells_baseline_bgw!N2068</f>
        <v>6858723.8984999955</v>
      </c>
      <c r="O2068">
        <v>10.145833333333334</v>
      </c>
      <c r="P2068">
        <f t="shared" si="283"/>
        <v>1997</v>
      </c>
      <c r="Q2068" s="2">
        <f t="shared" si="284"/>
        <v>35551.437499998814</v>
      </c>
      <c r="R2068">
        <f t="shared" si="285"/>
        <v>-149.46601696678113</v>
      </c>
      <c r="S2068">
        <f>I2068*$O2068/ref!$B$3</f>
        <v>-456.74255942713063</v>
      </c>
      <c r="T2068">
        <f>K2068*$O2068/ref!$B$3</f>
        <v>-1037.9282436677393</v>
      </c>
      <c r="U2068">
        <f>L2068*$O2068/ref!$B$3</f>
        <v>192.67068534043017</v>
      </c>
      <c r="V2068">
        <f>N2068*$O2068/ref!$B$3</f>
        <v>1597.5084837817083</v>
      </c>
      <c r="W2068">
        <f t="shared" si="286"/>
        <v>4</v>
      </c>
      <c r="X2068" t="str">
        <f t="shared" si="287"/>
        <v>4 1997</v>
      </c>
      <c r="AB2068" s="1"/>
    </row>
    <row r="2069" spans="1:28" x14ac:dyDescent="0.3">
      <c r="A2069">
        <v>690</v>
      </c>
      <c r="B2069">
        <v>1</v>
      </c>
      <c r="C2069">
        <f>RS_wells_scenario_1_bgw!C2069-RS_wells_baseline_bgw!C2069</f>
        <v>5285405.1432999969</v>
      </c>
      <c r="D2069">
        <f>RS_wells_scenario_1_bgw!D2069-RS_wells_baseline_bgw!D2069</f>
        <v>-287.74079999997048</v>
      </c>
      <c r="E2069">
        <f>RS_wells_scenario_1_bgw!E2069-RS_wells_baseline_bgw!E2069</f>
        <v>-2150123.5999999978</v>
      </c>
      <c r="F2069">
        <f>RS_wells_scenario_1_bgw!F2069-RS_wells_baseline_bgw!F2069</f>
        <v>0</v>
      </c>
      <c r="G2069">
        <f>RS_wells_scenario_1_bgw!G2069-RS_wells_baseline_bgw!G2069</f>
        <v>0</v>
      </c>
      <c r="H2069" s="19">
        <f>RS_wells_scenario_1_bgw!H2069-RS_wells_baseline_bgw!H2069</f>
        <v>284470.98139999807</v>
      </c>
      <c r="I2069">
        <f>RS_wells_scenario_1_bgw!I2069-RS_wells_baseline_bgw!I2069</f>
        <v>-481697.36270000041</v>
      </c>
      <c r="J2069">
        <f>RS_wells_scenario_1_bgw!J2069-RS_wells_baseline_bgw!J2069</f>
        <v>1898.2662000004202</v>
      </c>
      <c r="K2069">
        <f>RS_wells_scenario_1_bgw!K2069-RS_wells_baseline_bgw!K2069</f>
        <v>-6948936.9799999893</v>
      </c>
      <c r="L2069">
        <f>RS_wells_scenario_1_bgw!L2069-RS_wells_baseline_bgw!L2069</f>
        <v>4246607.5388000011</v>
      </c>
      <c r="M2069">
        <f>RS_wells_scenario_1_bgw!M2069-RS_wells_baseline_bgw!M2069</f>
        <v>0</v>
      </c>
      <c r="N2069">
        <f>RS_wells_scenario_1_bgw!N2069-RS_wells_baseline_bgw!N2069</f>
        <v>6620995.4526000023</v>
      </c>
      <c r="O2069">
        <v>10.145833333333334</v>
      </c>
      <c r="P2069">
        <f t="shared" si="283"/>
        <v>1997</v>
      </c>
      <c r="Q2069" s="2">
        <f t="shared" si="284"/>
        <v>35561.58333333215</v>
      </c>
      <c r="R2069">
        <f t="shared" si="285"/>
        <v>-145.16665455211921</v>
      </c>
      <c r="S2069">
        <f>I2069*$O2069/ref!$B$3</f>
        <v>-112.19515975804457</v>
      </c>
      <c r="T2069">
        <f>K2069*$O2069/ref!$B$3</f>
        <v>-1618.5205794976252</v>
      </c>
      <c r="U2069">
        <f>L2069*$O2069/ref!$B$3</f>
        <v>989.10404776725625</v>
      </c>
      <c r="V2069">
        <f>N2069*$O2069/ref!$B$3</f>
        <v>1542.1376575490708</v>
      </c>
      <c r="W2069">
        <f t="shared" si="286"/>
        <v>5</v>
      </c>
      <c r="X2069" t="str">
        <f t="shared" si="287"/>
        <v>5 1997</v>
      </c>
      <c r="AB2069" s="1"/>
    </row>
    <row r="2070" spans="1:28" x14ac:dyDescent="0.3">
      <c r="A2070">
        <v>690</v>
      </c>
      <c r="B2070">
        <v>2</v>
      </c>
      <c r="C2070">
        <f>RS_wells_scenario_1_bgw!C2070-RS_wells_baseline_bgw!C2070</f>
        <v>5222478.0165000111</v>
      </c>
      <c r="D2070">
        <f>RS_wells_scenario_1_bgw!D2070-RS_wells_baseline_bgw!D2070</f>
        <v>-287.93369999999413</v>
      </c>
      <c r="E2070">
        <f>RS_wells_scenario_1_bgw!E2070-RS_wells_baseline_bgw!E2070</f>
        <v>-2150123.5999999978</v>
      </c>
      <c r="F2070">
        <f>RS_wells_scenario_1_bgw!F2070-RS_wells_baseline_bgw!F2070</f>
        <v>0</v>
      </c>
      <c r="G2070">
        <f>RS_wells_scenario_1_bgw!G2070-RS_wells_baseline_bgw!G2070</f>
        <v>0</v>
      </c>
      <c r="H2070" s="19">
        <f>RS_wells_scenario_1_bgw!H2070-RS_wells_baseline_bgw!H2070</f>
        <v>206121.82719999552</v>
      </c>
      <c r="I2070">
        <f>RS_wells_scenario_1_bgw!I2070-RS_wells_baseline_bgw!I2070</f>
        <v>-353637.20109999925</v>
      </c>
      <c r="J2070">
        <f>RS_wells_scenario_1_bgw!J2070-RS_wells_baseline_bgw!J2070</f>
        <v>1900.2713000001386</v>
      </c>
      <c r="K2070">
        <f>RS_wells_scenario_1_bgw!K2070-RS_wells_baseline_bgw!K2070</f>
        <v>-6948936.9799999893</v>
      </c>
      <c r="L2070">
        <f>RS_wells_scenario_1_bgw!L2070-RS_wells_baseline_bgw!L2070</f>
        <v>4142472.9706999958</v>
      </c>
      <c r="M2070">
        <f>RS_wells_scenario_1_bgw!M2070-RS_wells_baseline_bgw!M2070</f>
        <v>0</v>
      </c>
      <c r="N2070">
        <f>RS_wells_scenario_1_bgw!N2070-RS_wells_baseline_bgw!N2070</f>
        <v>6453278.1817999929</v>
      </c>
      <c r="O2070">
        <v>10.145833333333334</v>
      </c>
      <c r="P2070">
        <f t="shared" si="283"/>
        <v>1997</v>
      </c>
      <c r="Q2070" s="2">
        <f t="shared" si="284"/>
        <v>35571.729166665486</v>
      </c>
      <c r="R2070">
        <f t="shared" si="285"/>
        <v>-143.11927501947301</v>
      </c>
      <c r="S2070">
        <f>I2070*$O2070/ref!$B$3</f>
        <v>-82.367862782990727</v>
      </c>
      <c r="T2070">
        <f>K2070*$O2070/ref!$B$3</f>
        <v>-1618.5205794976252</v>
      </c>
      <c r="U2070">
        <f>L2070*$O2070/ref!$B$3</f>
        <v>964.84941112397564</v>
      </c>
      <c r="V2070">
        <f>N2070*$O2070/ref!$B$3</f>
        <v>1503.0735740628811</v>
      </c>
      <c r="W2070">
        <f t="shared" si="286"/>
        <v>5</v>
      </c>
      <c r="X2070" t="str">
        <f t="shared" si="287"/>
        <v>5 1997</v>
      </c>
      <c r="AB2070" s="1"/>
    </row>
    <row r="2071" spans="1:28" x14ac:dyDescent="0.3">
      <c r="A2071">
        <v>690</v>
      </c>
      <c r="B2071">
        <v>3</v>
      </c>
      <c r="C2071">
        <f>RS_wells_scenario_1_bgw!C2071-RS_wells_baseline_bgw!C2071</f>
        <v>5128588.0212000012</v>
      </c>
      <c r="D2071">
        <f>RS_wells_scenario_1_bgw!D2071-RS_wells_baseline_bgw!D2071</f>
        <v>-288.11660000000848</v>
      </c>
      <c r="E2071">
        <f>RS_wells_scenario_1_bgw!E2071-RS_wells_baseline_bgw!E2071</f>
        <v>-2150123.5999999978</v>
      </c>
      <c r="F2071">
        <f>RS_wells_scenario_1_bgw!F2071-RS_wells_baseline_bgw!F2071</f>
        <v>0</v>
      </c>
      <c r="G2071">
        <f>RS_wells_scenario_1_bgw!G2071-RS_wells_baseline_bgw!G2071</f>
        <v>0</v>
      </c>
      <c r="H2071" s="19">
        <f>RS_wells_scenario_1_bgw!H2071-RS_wells_baseline_bgw!H2071</f>
        <v>146807.51189999282</v>
      </c>
      <c r="I2071">
        <f>RS_wells_scenario_1_bgw!I2071-RS_wells_baseline_bgw!I2071</f>
        <v>-283586.79710000008</v>
      </c>
      <c r="J2071">
        <f>RS_wells_scenario_1_bgw!J2071-RS_wells_baseline_bgw!J2071</f>
        <v>1902.3829999994487</v>
      </c>
      <c r="K2071">
        <f>RS_wells_scenario_1_bgw!K2071-RS_wells_baseline_bgw!K2071</f>
        <v>-6948936.9799999893</v>
      </c>
      <c r="L2071">
        <f>RS_wells_scenario_1_bgw!L2071-RS_wells_baseline_bgw!L2071</f>
        <v>4049184.8756000102</v>
      </c>
      <c r="M2071">
        <f>RS_wells_scenario_1_bgw!M2071-RS_wells_baseline_bgw!M2071</f>
        <v>0</v>
      </c>
      <c r="N2071">
        <f>RS_wells_scenario_1_bgw!N2071-RS_wells_baseline_bgw!N2071</f>
        <v>6326064.0148999989</v>
      </c>
      <c r="O2071">
        <v>10.145833333333334</v>
      </c>
      <c r="P2071">
        <f t="shared" si="283"/>
        <v>1997</v>
      </c>
      <c r="Q2071" s="2">
        <f t="shared" si="284"/>
        <v>35581.874999998821</v>
      </c>
      <c r="R2071">
        <f t="shared" si="285"/>
        <v>-141.56372286368858</v>
      </c>
      <c r="S2071">
        <f>I2071*$O2071/ref!$B$3</f>
        <v>-66.051982986924187</v>
      </c>
      <c r="T2071">
        <f>K2071*$O2071/ref!$B$3</f>
        <v>-1618.5205794976252</v>
      </c>
      <c r="U2071">
        <f>L2071*$O2071/ref!$B$3</f>
        <v>943.12109466693698</v>
      </c>
      <c r="V2071">
        <f>N2071*$O2071/ref!$B$3</f>
        <v>1473.4433230296811</v>
      </c>
      <c r="W2071">
        <f t="shared" si="286"/>
        <v>5</v>
      </c>
      <c r="X2071" t="str">
        <f t="shared" si="287"/>
        <v>5 1997</v>
      </c>
      <c r="AB2071" s="1"/>
    </row>
    <row r="2072" spans="1:28" x14ac:dyDescent="0.3">
      <c r="A2072">
        <v>691</v>
      </c>
      <c r="B2072">
        <v>1</v>
      </c>
      <c r="C2072">
        <f>RS_wells_scenario_1_bgw!C2072-RS_wells_baseline_bgw!C2072</f>
        <v>-155931.04450000077</v>
      </c>
      <c r="D2072">
        <f>RS_wells_scenario_1_bgw!D2072-RS_wells_baseline_bgw!D2072</f>
        <v>-288.03899999998976</v>
      </c>
      <c r="E2072">
        <f>RS_wells_scenario_1_bgw!E2072-RS_wells_baseline_bgw!E2072</f>
        <v>-5120377.7800000012</v>
      </c>
      <c r="F2072">
        <f>RS_wells_scenario_1_bgw!F2072-RS_wells_baseline_bgw!F2072</f>
        <v>0</v>
      </c>
      <c r="G2072">
        <f>RS_wells_scenario_1_bgw!G2072-RS_wells_baseline_bgw!G2072</f>
        <v>0</v>
      </c>
      <c r="H2072" s="19">
        <f>RS_wells_scenario_1_bgw!H2072-RS_wells_baseline_bgw!H2072</f>
        <v>413854.17319999635</v>
      </c>
      <c r="I2072">
        <f>RS_wells_scenario_1_bgw!I2072-RS_wells_baseline_bgw!I2072</f>
        <v>1901274.4100999832</v>
      </c>
      <c r="J2072">
        <f>RS_wells_scenario_1_bgw!J2072-RS_wells_baseline_bgw!J2072</f>
        <v>1905.5417999997735</v>
      </c>
      <c r="K2072">
        <f>RS_wells_scenario_1_bgw!K2072-RS_wells_baseline_bgw!K2072</f>
        <v>-16451893.849999994</v>
      </c>
      <c r="L2072">
        <f>RS_wells_scenario_1_bgw!L2072-RS_wells_baseline_bgw!L2072</f>
        <v>1936017.2736999989</v>
      </c>
      <c r="M2072">
        <f>RS_wells_scenario_1_bgw!M2072-RS_wells_baseline_bgw!M2072</f>
        <v>0</v>
      </c>
      <c r="N2072">
        <f>RS_wells_scenario_1_bgw!N2072-RS_wells_baseline_bgw!N2072</f>
        <v>7496570.094599992</v>
      </c>
      <c r="O2072">
        <v>10.145833333333334</v>
      </c>
      <c r="P2072">
        <f t="shared" si="283"/>
        <v>1997</v>
      </c>
      <c r="Q2072" s="2">
        <f t="shared" si="284"/>
        <v>35592.020833332157</v>
      </c>
      <c r="R2072">
        <f t="shared" si="285"/>
        <v>-162.26153313631147</v>
      </c>
      <c r="S2072">
        <f>I2072*$O2072/ref!$B$3</f>
        <v>442.83777056487793</v>
      </c>
      <c r="T2072">
        <f>K2072*$O2072/ref!$B$3</f>
        <v>-3831.9139811706063</v>
      </c>
      <c r="U2072">
        <f>L2072*$O2072/ref!$B$3</f>
        <v>450.92994925194154</v>
      </c>
      <c r="V2072">
        <f>N2072*$O2072/ref!$B$3</f>
        <v>1746.073249574436</v>
      </c>
      <c r="W2072">
        <f t="shared" si="286"/>
        <v>6</v>
      </c>
      <c r="X2072" t="str">
        <f t="shared" si="287"/>
        <v>6 1997</v>
      </c>
      <c r="AB2072" s="1"/>
    </row>
    <row r="2073" spans="1:28" x14ac:dyDescent="0.3">
      <c r="A2073">
        <v>691</v>
      </c>
      <c r="B2073">
        <v>2</v>
      </c>
      <c r="C2073">
        <f>RS_wells_scenario_1_bgw!C2073-RS_wells_baseline_bgw!C2073</f>
        <v>-64052.718999996781</v>
      </c>
      <c r="D2073">
        <f>RS_wells_scenario_1_bgw!D2073-RS_wells_baseline_bgw!D2073</f>
        <v>-288.2155999999959</v>
      </c>
      <c r="E2073">
        <f>RS_wells_scenario_1_bgw!E2073-RS_wells_baseline_bgw!E2073</f>
        <v>-5120377.7800000012</v>
      </c>
      <c r="F2073">
        <f>RS_wells_scenario_1_bgw!F2073-RS_wells_baseline_bgw!F2073</f>
        <v>0</v>
      </c>
      <c r="G2073">
        <f>RS_wells_scenario_1_bgw!G2073-RS_wells_baseline_bgw!G2073</f>
        <v>0</v>
      </c>
      <c r="H2073" s="19">
        <f>RS_wells_scenario_1_bgw!H2073-RS_wells_baseline_bgw!H2073</f>
        <v>1051546.4371000081</v>
      </c>
      <c r="I2073">
        <f>RS_wells_scenario_1_bgw!I2073-RS_wells_baseline_bgw!I2073</f>
        <v>1894796.5253999829</v>
      </c>
      <c r="J2073">
        <f>RS_wells_scenario_1_bgw!J2073-RS_wells_baseline_bgw!J2073</f>
        <v>1908.3881000000983</v>
      </c>
      <c r="K2073">
        <f>RS_wells_scenario_1_bgw!K2073-RS_wells_baseline_bgw!K2073</f>
        <v>-16451893.849999994</v>
      </c>
      <c r="L2073">
        <f>RS_wells_scenario_1_bgw!L2073-RS_wells_baseline_bgw!L2073</f>
        <v>1994024.4530999959</v>
      </c>
      <c r="M2073">
        <f>RS_wells_scenario_1_bgw!M2073-RS_wells_baseline_bgw!M2073</f>
        <v>0</v>
      </c>
      <c r="N2073">
        <f>RS_wells_scenario_1_bgw!N2073-RS_wells_baseline_bgw!N2073</f>
        <v>8236410.5749000013</v>
      </c>
      <c r="O2073">
        <v>10.145833333333334</v>
      </c>
      <c r="P2073">
        <f t="shared" si="283"/>
        <v>1997</v>
      </c>
      <c r="Q2073" s="2">
        <f t="shared" si="284"/>
        <v>35602.166666665493</v>
      </c>
      <c r="R2073">
        <f t="shared" si="285"/>
        <v>-164.60169846048095</v>
      </c>
      <c r="S2073">
        <f>I2073*$O2073/ref!$B$3</f>
        <v>441.32896573203237</v>
      </c>
      <c r="T2073">
        <f>K2073*$O2073/ref!$B$3</f>
        <v>-3831.9139811706063</v>
      </c>
      <c r="U2073">
        <f>L2073*$O2073/ref!$B$3</f>
        <v>464.44076592616415</v>
      </c>
      <c r="V2073">
        <f>N2073*$O2073/ref!$B$3</f>
        <v>1918.3941450376403</v>
      </c>
      <c r="W2073">
        <f t="shared" si="286"/>
        <v>6</v>
      </c>
      <c r="X2073" t="str">
        <f t="shared" si="287"/>
        <v>6 1997</v>
      </c>
      <c r="AB2073" s="1"/>
    </row>
    <row r="2074" spans="1:28" x14ac:dyDescent="0.3">
      <c r="A2074">
        <v>691</v>
      </c>
      <c r="B2074">
        <v>3</v>
      </c>
      <c r="C2074">
        <f>RS_wells_scenario_1_bgw!C2074-RS_wells_baseline_bgw!C2074</f>
        <v>-10853.051199998707</v>
      </c>
      <c r="D2074">
        <f>RS_wells_scenario_1_bgw!D2074-RS_wells_baseline_bgw!D2074</f>
        <v>-288.34919999999693</v>
      </c>
      <c r="E2074">
        <f>RS_wells_scenario_1_bgw!E2074-RS_wells_baseline_bgw!E2074</f>
        <v>-5120377.7800000012</v>
      </c>
      <c r="F2074">
        <f>RS_wells_scenario_1_bgw!F2074-RS_wells_baseline_bgw!F2074</f>
        <v>0</v>
      </c>
      <c r="G2074">
        <f>RS_wells_scenario_1_bgw!G2074-RS_wells_baseline_bgw!G2074</f>
        <v>0</v>
      </c>
      <c r="H2074" s="19">
        <f>RS_wells_scenario_1_bgw!H2074-RS_wells_baseline_bgw!H2074</f>
        <v>1553045.7157000005</v>
      </c>
      <c r="I2074">
        <f>RS_wells_scenario_1_bgw!I2074-RS_wells_baseline_bgw!I2074</f>
        <v>1762287.7718999982</v>
      </c>
      <c r="J2074">
        <f>RS_wells_scenario_1_bgw!J2074-RS_wells_baseline_bgw!J2074</f>
        <v>1911.245699999854</v>
      </c>
      <c r="K2074">
        <f>RS_wells_scenario_1_bgw!K2074-RS_wells_baseline_bgw!K2074</f>
        <v>-16451893.849999994</v>
      </c>
      <c r="L2074">
        <f>RS_wells_scenario_1_bgw!L2074-RS_wells_baseline_bgw!L2074</f>
        <v>2052766.5666000023</v>
      </c>
      <c r="M2074">
        <f>RS_wells_scenario_1_bgw!M2074-RS_wells_baseline_bgw!M2074</f>
        <v>0</v>
      </c>
      <c r="N2074">
        <f>RS_wells_scenario_1_bgw!N2074-RS_wells_baseline_bgw!N2074</f>
        <v>8829701.5045000017</v>
      </c>
      <c r="O2074">
        <v>10.145833333333334</v>
      </c>
      <c r="P2074">
        <f t="shared" si="283"/>
        <v>1997</v>
      </c>
      <c r="Q2074" s="2">
        <f t="shared" si="284"/>
        <v>35612.312499998829</v>
      </c>
      <c r="R2074">
        <f t="shared" si="285"/>
        <v>-166.70459997250862</v>
      </c>
      <c r="S2074">
        <f>I2074*$O2074/ref!$B$3</f>
        <v>410.46551926236759</v>
      </c>
      <c r="T2074">
        <f>K2074*$O2074/ref!$B$3</f>
        <v>-3831.9139811706063</v>
      </c>
      <c r="U2074">
        <f>L2074*$O2074/ref!$B$3</f>
        <v>478.12276071998451</v>
      </c>
      <c r="V2074">
        <f>N2074*$O2074/ref!$B$3</f>
        <v>2056.5812637222134</v>
      </c>
      <c r="W2074">
        <f t="shared" si="286"/>
        <v>6</v>
      </c>
      <c r="X2074" t="str">
        <f t="shared" si="287"/>
        <v>6 1997</v>
      </c>
      <c r="AB2074" s="1"/>
    </row>
    <row r="2075" spans="1:28" x14ac:dyDescent="0.3">
      <c r="A2075">
        <v>692</v>
      </c>
      <c r="B2075">
        <v>1</v>
      </c>
      <c r="C2075">
        <f>RS_wells_scenario_1_bgw!C2075-RS_wells_baseline_bgw!C2075</f>
        <v>-20116929.394400001</v>
      </c>
      <c r="D2075">
        <f>RS_wells_scenario_1_bgw!D2075-RS_wells_baseline_bgw!D2075</f>
        <v>-288.51929999998538</v>
      </c>
      <c r="E2075">
        <f>RS_wells_scenario_1_bgw!E2075-RS_wells_baseline_bgw!E2075</f>
        <v>-15737108.420000002</v>
      </c>
      <c r="F2075">
        <f>RS_wells_scenario_1_bgw!F2075-RS_wells_baseline_bgw!F2075</f>
        <v>0</v>
      </c>
      <c r="G2075">
        <f>RS_wells_scenario_1_bgw!G2075-RS_wells_baseline_bgw!G2075</f>
        <v>0</v>
      </c>
      <c r="H2075" s="19">
        <f>RS_wells_scenario_1_bgw!H2075-RS_wells_baseline_bgw!H2075</f>
        <v>1195534.4273999929</v>
      </c>
      <c r="I2075">
        <f>RS_wells_scenario_1_bgw!I2075-RS_wells_baseline_bgw!I2075</f>
        <v>1695388.3880000003</v>
      </c>
      <c r="J2075">
        <f>RS_wells_scenario_1_bgw!J2075-RS_wells_baseline_bgw!J2075</f>
        <v>1912.3675999995321</v>
      </c>
      <c r="K2075">
        <f>RS_wells_scenario_1_bgw!K2075-RS_wells_baseline_bgw!K2075</f>
        <v>-50418799.220000029</v>
      </c>
      <c r="L2075">
        <f>RS_wells_scenario_1_bgw!L2075-RS_wells_baseline_bgw!L2075</f>
        <v>6193625.4396000057</v>
      </c>
      <c r="M2075">
        <f>RS_wells_scenario_1_bgw!M2075-RS_wells_baseline_bgw!M2075</f>
        <v>0</v>
      </c>
      <c r="N2075">
        <f>RS_wells_scenario_1_bgw!N2075-RS_wells_baseline_bgw!N2075</f>
        <v>8002389.8033000082</v>
      </c>
      <c r="O2075">
        <v>10.145833333333334</v>
      </c>
      <c r="P2075">
        <f t="shared" si="283"/>
        <v>1997</v>
      </c>
      <c r="Q2075" s="2">
        <f t="shared" si="284"/>
        <v>35622.458333332164</v>
      </c>
      <c r="R2075">
        <f t="shared" si="285"/>
        <v>-155.94170391523517</v>
      </c>
      <c r="S2075">
        <f>I2075*$O2075/ref!$B$3</f>
        <v>394.8835633589685</v>
      </c>
      <c r="T2075">
        <f>K2075*$O2075/ref!$B$3</f>
        <v>-11743.35936071894</v>
      </c>
      <c r="U2075">
        <f>L2075*$O2075/ref!$B$3</f>
        <v>1442.59622220558</v>
      </c>
      <c r="V2075">
        <f>N2075*$O2075/ref!$B$3</f>
        <v>1863.8868965254362</v>
      </c>
      <c r="W2075">
        <f t="shared" si="286"/>
        <v>7</v>
      </c>
      <c r="X2075" t="str">
        <f t="shared" si="287"/>
        <v>7 1997</v>
      </c>
      <c r="AB2075" s="1"/>
    </row>
    <row r="2076" spans="1:28" x14ac:dyDescent="0.3">
      <c r="A2076">
        <v>692</v>
      </c>
      <c r="B2076">
        <v>2</v>
      </c>
      <c r="C2076">
        <f>RS_wells_scenario_1_bgw!C2076-RS_wells_baseline_bgw!C2076</f>
        <v>-20522585.240199983</v>
      </c>
      <c r="D2076">
        <f>RS_wells_scenario_1_bgw!D2076-RS_wells_baseline_bgw!D2076</f>
        <v>-288.71739999996498</v>
      </c>
      <c r="E2076">
        <f>RS_wells_scenario_1_bgw!E2076-RS_wells_baseline_bgw!E2076</f>
        <v>-15737108.420000002</v>
      </c>
      <c r="F2076">
        <f>RS_wells_scenario_1_bgw!F2076-RS_wells_baseline_bgw!F2076</f>
        <v>0</v>
      </c>
      <c r="G2076">
        <f>RS_wells_scenario_1_bgw!G2076-RS_wells_baseline_bgw!G2076</f>
        <v>0</v>
      </c>
      <c r="H2076" s="19">
        <f>RS_wells_scenario_1_bgw!H2076-RS_wells_baseline_bgw!H2076</f>
        <v>833111.3859000057</v>
      </c>
      <c r="I2076">
        <f>RS_wells_scenario_1_bgw!I2076-RS_wells_baseline_bgw!I2076</f>
        <v>1437649.2115000002</v>
      </c>
      <c r="J2076">
        <f>RS_wells_scenario_1_bgw!J2076-RS_wells_baseline_bgw!J2076</f>
        <v>1913.70350000076</v>
      </c>
      <c r="K2076">
        <f>RS_wells_scenario_1_bgw!K2076-RS_wells_baseline_bgw!K2076</f>
        <v>-50418799.220000029</v>
      </c>
      <c r="L2076">
        <f>RS_wells_scenario_1_bgw!L2076-RS_wells_baseline_bgw!L2076</f>
        <v>6072115.630400002</v>
      </c>
      <c r="M2076">
        <f>RS_wells_scenario_1_bgw!M2076-RS_wells_baseline_bgw!M2076</f>
        <v>0</v>
      </c>
      <c r="N2076">
        <f>RS_wells_scenario_1_bgw!N2076-RS_wells_baseline_bgw!N2076</f>
        <v>7577334.7207999974</v>
      </c>
      <c r="O2076">
        <v>10.145833333333334</v>
      </c>
      <c r="P2076">
        <f t="shared" si="283"/>
        <v>1997</v>
      </c>
      <c r="Q2076" s="2">
        <f t="shared" si="284"/>
        <v>35632.6041666655</v>
      </c>
      <c r="R2076">
        <f t="shared" si="285"/>
        <v>-154.50683470561265</v>
      </c>
      <c r="S2076">
        <f>I2076*$O2076/ref!$B$3</f>
        <v>334.85191211379902</v>
      </c>
      <c r="T2076">
        <f>K2076*$O2076/ref!$B$3</f>
        <v>-11743.35936071894</v>
      </c>
      <c r="U2076">
        <f>L2076*$O2076/ref!$B$3</f>
        <v>1414.2946089707689</v>
      </c>
      <c r="V2076">
        <f>N2076*$O2076/ref!$B$3</f>
        <v>1764.884646191842</v>
      </c>
      <c r="W2076">
        <f t="shared" si="286"/>
        <v>7</v>
      </c>
      <c r="X2076" t="str">
        <f t="shared" si="287"/>
        <v>7 1997</v>
      </c>
      <c r="AB2076" s="1"/>
    </row>
    <row r="2077" spans="1:28" x14ac:dyDescent="0.3">
      <c r="A2077">
        <v>692</v>
      </c>
      <c r="B2077">
        <v>3</v>
      </c>
      <c r="C2077">
        <f>RS_wells_scenario_1_bgw!C2077-RS_wells_baseline_bgw!C2077</f>
        <v>-20981110.522899985</v>
      </c>
      <c r="D2077">
        <f>RS_wells_scenario_1_bgw!D2077-RS_wells_baseline_bgw!D2077</f>
        <v>-288.85969999997178</v>
      </c>
      <c r="E2077">
        <f>RS_wells_scenario_1_bgw!E2077-RS_wells_baseline_bgw!E2077</f>
        <v>-15737108.420000002</v>
      </c>
      <c r="F2077">
        <f>RS_wells_scenario_1_bgw!F2077-RS_wells_baseline_bgw!F2077</f>
        <v>0</v>
      </c>
      <c r="G2077">
        <f>RS_wells_scenario_1_bgw!G2077-RS_wells_baseline_bgw!G2077</f>
        <v>0</v>
      </c>
      <c r="H2077" s="19">
        <f>RS_wells_scenario_1_bgw!H2077-RS_wells_baseline_bgw!H2077</f>
        <v>557768.97410000861</v>
      </c>
      <c r="I2077">
        <f>RS_wells_scenario_1_bgw!I2077-RS_wells_baseline_bgw!I2077</f>
        <v>1087834.7343000006</v>
      </c>
      <c r="J2077">
        <f>RS_wells_scenario_1_bgw!J2077-RS_wells_baseline_bgw!J2077</f>
        <v>1915.2691000001505</v>
      </c>
      <c r="K2077">
        <f>RS_wells_scenario_1_bgw!K2077-RS_wells_baseline_bgw!K2077</f>
        <v>-50418799.220000029</v>
      </c>
      <c r="L2077">
        <f>RS_wells_scenario_1_bgw!L2077-RS_wells_baseline_bgw!L2077</f>
        <v>5972971.4031000137</v>
      </c>
      <c r="M2077">
        <f>RS_wells_scenario_1_bgw!M2077-RS_wells_baseline_bgw!M2077</f>
        <v>0</v>
      </c>
      <c r="N2077">
        <f>RS_wells_scenario_1_bgw!N2077-RS_wells_baseline_bgw!N2077</f>
        <v>7294548.4082000032</v>
      </c>
      <c r="O2077">
        <v>10.145833333333334</v>
      </c>
      <c r="P2077">
        <f t="shared" si="283"/>
        <v>1997</v>
      </c>
      <c r="Q2077" s="2">
        <f t="shared" si="284"/>
        <v>35642.749999998836</v>
      </c>
      <c r="R2077">
        <f t="shared" si="285"/>
        <v>-154.33629860481088</v>
      </c>
      <c r="S2077">
        <f>I2077*$O2077/ref!$B$3</f>
        <v>253.37442397655548</v>
      </c>
      <c r="T2077">
        <f>K2077*$O2077/ref!$B$3</f>
        <v>-11743.35936071894</v>
      </c>
      <c r="U2077">
        <f>L2077*$O2077/ref!$B$3</f>
        <v>1391.2023039627845</v>
      </c>
      <c r="V2077">
        <f>N2077*$O2077/ref!$B$3</f>
        <v>1699.0191090801011</v>
      </c>
      <c r="W2077">
        <f t="shared" si="286"/>
        <v>7</v>
      </c>
      <c r="X2077" t="str">
        <f t="shared" si="287"/>
        <v>7 1997</v>
      </c>
      <c r="AB2077" s="1"/>
    </row>
    <row r="2078" spans="1:28" x14ac:dyDescent="0.3">
      <c r="A2078">
        <v>693</v>
      </c>
      <c r="B2078">
        <v>1</v>
      </c>
      <c r="C2078">
        <f>RS_wells_scenario_1_bgw!C2078-RS_wells_baseline_bgw!C2078</f>
        <v>-1589787.2859999985</v>
      </c>
      <c r="D2078">
        <f>RS_wells_scenario_1_bgw!D2078-RS_wells_baseline_bgw!D2078</f>
        <v>-288.9545999999973</v>
      </c>
      <c r="E2078">
        <f>RS_wells_scenario_1_bgw!E2078-RS_wells_baseline_bgw!E2078</f>
        <v>-17273122.890000015</v>
      </c>
      <c r="F2078">
        <f>RS_wells_scenario_1_bgw!F2078-RS_wells_baseline_bgw!F2078</f>
        <v>0</v>
      </c>
      <c r="G2078">
        <f>RS_wells_scenario_1_bgw!G2078-RS_wells_baseline_bgw!G2078</f>
        <v>0</v>
      </c>
      <c r="H2078" s="19">
        <f>RS_wells_scenario_1_bgw!H2078-RS_wells_baseline_bgw!H2078</f>
        <v>1234636.4366999865</v>
      </c>
      <c r="I2078">
        <f>RS_wells_scenario_1_bgw!I2078-RS_wells_baseline_bgw!I2078</f>
        <v>28064067.134899974</v>
      </c>
      <c r="J2078">
        <f>RS_wells_scenario_1_bgw!J2078-RS_wells_baseline_bgw!J2078</f>
        <v>1918.9653000002727</v>
      </c>
      <c r="K2078">
        <f>RS_wells_scenario_1_bgw!K2078-RS_wells_baseline_bgw!K2078</f>
        <v>-55333086.060000002</v>
      </c>
      <c r="L2078">
        <f>RS_wells_scenario_1_bgw!L2078-RS_wells_baseline_bgw!L2078</f>
        <v>454267.36110000126</v>
      </c>
      <c r="M2078">
        <f>RS_wells_scenario_1_bgw!M2078-RS_wells_baseline_bgw!M2078</f>
        <v>0</v>
      </c>
      <c r="N2078">
        <f>RS_wells_scenario_1_bgw!N2078-RS_wells_baseline_bgw!N2078</f>
        <v>9128888.2091999948</v>
      </c>
      <c r="O2078">
        <v>10.145833333333334</v>
      </c>
      <c r="P2078">
        <f t="shared" si="283"/>
        <v>1997</v>
      </c>
      <c r="Q2078" s="2">
        <f t="shared" si="284"/>
        <v>35652.895833332172</v>
      </c>
      <c r="R2078">
        <f t="shared" si="285"/>
        <v>-180.85341975945036</v>
      </c>
      <c r="S2078">
        <f>I2078*$O2078/ref!$B$3</f>
        <v>6536.5782324649372</v>
      </c>
      <c r="T2078">
        <f>K2078*$O2078/ref!$B$3</f>
        <v>-12887.976790260562</v>
      </c>
      <c r="U2078">
        <f>L2078*$O2078/ref!$B$3</f>
        <v>105.80626571381458</v>
      </c>
      <c r="V2078">
        <f>N2078*$O2078/ref!$B$3</f>
        <v>2126.2667192188924</v>
      </c>
      <c r="W2078">
        <f t="shared" si="286"/>
        <v>8</v>
      </c>
      <c r="X2078" t="str">
        <f t="shared" si="287"/>
        <v>8 1997</v>
      </c>
      <c r="AB2078" s="1"/>
    </row>
    <row r="2079" spans="1:28" x14ac:dyDescent="0.3">
      <c r="A2079">
        <v>693</v>
      </c>
      <c r="B2079">
        <v>2</v>
      </c>
      <c r="C2079">
        <f>RS_wells_scenario_1_bgw!C2079-RS_wells_baseline_bgw!C2079</f>
        <v>-1144367.4447999895</v>
      </c>
      <c r="D2079">
        <f>RS_wells_scenario_1_bgw!D2079-RS_wells_baseline_bgw!D2079</f>
        <v>-289.10259999998379</v>
      </c>
      <c r="E2079">
        <f>RS_wells_scenario_1_bgw!E2079-RS_wells_baseline_bgw!E2079</f>
        <v>-17273122.890000015</v>
      </c>
      <c r="F2079">
        <f>RS_wells_scenario_1_bgw!F2079-RS_wells_baseline_bgw!F2079</f>
        <v>0</v>
      </c>
      <c r="G2079">
        <f>RS_wells_scenario_1_bgw!G2079-RS_wells_baseline_bgw!G2079</f>
        <v>0</v>
      </c>
      <c r="H2079" s="19">
        <f>RS_wells_scenario_1_bgw!H2079-RS_wells_baseline_bgw!H2079</f>
        <v>1479697.7430000007</v>
      </c>
      <c r="I2079">
        <f>RS_wells_scenario_1_bgw!I2079-RS_wells_baseline_bgw!I2079</f>
        <v>27555125.86589992</v>
      </c>
      <c r="J2079">
        <f>RS_wells_scenario_1_bgw!J2079-RS_wells_baseline_bgw!J2079</f>
        <v>1922.443400000222</v>
      </c>
      <c r="K2079">
        <f>RS_wells_scenario_1_bgw!K2079-RS_wells_baseline_bgw!K2079</f>
        <v>-55333086.060000002</v>
      </c>
      <c r="L2079">
        <f>RS_wells_scenario_1_bgw!L2079-RS_wells_baseline_bgw!L2079</f>
        <v>489159.79679999873</v>
      </c>
      <c r="M2079">
        <f>RS_wells_scenario_1_bgw!M2079-RS_wells_baseline_bgw!M2079</f>
        <v>0</v>
      </c>
      <c r="N2079">
        <f>RS_wells_scenario_1_bgw!N2079-RS_wells_baseline_bgw!N2079</f>
        <v>10324236.279300004</v>
      </c>
      <c r="O2079">
        <v>10.145833333333334</v>
      </c>
      <c r="P2079">
        <f t="shared" si="283"/>
        <v>1997</v>
      </c>
      <c r="Q2079" s="2">
        <f t="shared" si="284"/>
        <v>35663.041666665507</v>
      </c>
      <c r="R2079">
        <f t="shared" si="285"/>
        <v>-202.62402145017191</v>
      </c>
      <c r="S2079">
        <f>I2079*$O2079/ref!$B$3</f>
        <v>6418.0375232884062</v>
      </c>
      <c r="T2079">
        <f>K2079*$O2079/ref!$B$3</f>
        <v>-12887.976790260562</v>
      </c>
      <c r="U2079">
        <f>L2079*$O2079/ref!$B$3</f>
        <v>113.93328217860393</v>
      </c>
      <c r="V2079">
        <f>N2079*$O2079/ref!$B$3</f>
        <v>2404.6827498560901</v>
      </c>
      <c r="W2079">
        <f t="shared" si="286"/>
        <v>8</v>
      </c>
      <c r="X2079" t="str">
        <f t="shared" si="287"/>
        <v>8 1997</v>
      </c>
      <c r="AB2079" s="1"/>
    </row>
    <row r="2080" spans="1:28" x14ac:dyDescent="0.3">
      <c r="A2080">
        <v>693</v>
      </c>
      <c r="B2080">
        <v>3</v>
      </c>
      <c r="C2080">
        <f>RS_wells_scenario_1_bgw!C2080-RS_wells_baseline_bgw!C2080</f>
        <v>-935324.04780000448</v>
      </c>
      <c r="D2080">
        <f>RS_wells_scenario_1_bgw!D2080-RS_wells_baseline_bgw!D2080</f>
        <v>-289.25810000003548</v>
      </c>
      <c r="E2080">
        <f>RS_wells_scenario_1_bgw!E2080-RS_wells_baseline_bgw!E2080</f>
        <v>-17273122.890000015</v>
      </c>
      <c r="F2080">
        <f>RS_wells_scenario_1_bgw!F2080-RS_wells_baseline_bgw!F2080</f>
        <v>0</v>
      </c>
      <c r="G2080">
        <f>RS_wells_scenario_1_bgw!G2080-RS_wells_baseline_bgw!G2080</f>
        <v>0</v>
      </c>
      <c r="H2080" s="19">
        <f>RS_wells_scenario_1_bgw!H2080-RS_wells_baseline_bgw!H2080</f>
        <v>1742115.9004999995</v>
      </c>
      <c r="I2080">
        <f>RS_wells_scenario_1_bgw!I2080-RS_wells_baseline_bgw!I2080</f>
        <v>27079326.126799941</v>
      </c>
      <c r="J2080">
        <f>RS_wells_scenario_1_bgw!J2080-RS_wells_baseline_bgw!J2080</f>
        <v>1925.8130999999121</v>
      </c>
      <c r="K2080">
        <f>RS_wells_scenario_1_bgw!K2080-RS_wells_baseline_bgw!K2080</f>
        <v>-55333086.060000002</v>
      </c>
      <c r="L2080">
        <f>RS_wells_scenario_1_bgw!L2080-RS_wells_baseline_bgw!L2080</f>
        <v>524072.17640000023</v>
      </c>
      <c r="M2080">
        <f>RS_wells_scenario_1_bgw!M2080-RS_wells_baseline_bgw!M2080</f>
        <v>0</v>
      </c>
      <c r="N2080">
        <f>RS_wells_scenario_1_bgw!N2080-RS_wells_baseline_bgw!N2080</f>
        <v>11231643.5766</v>
      </c>
      <c r="O2080">
        <v>10.145833333333334</v>
      </c>
      <c r="P2080">
        <f t="shared" si="283"/>
        <v>1997</v>
      </c>
      <c r="Q2080" s="2">
        <f t="shared" si="284"/>
        <v>35673.187499998843</v>
      </c>
      <c r="R2080">
        <f t="shared" si="285"/>
        <v>-217.40040495074459</v>
      </c>
      <c r="S2080">
        <f>I2080*$O2080/ref!$B$3</f>
        <v>6307.2160161040192</v>
      </c>
      <c r="T2080">
        <f>K2080*$O2080/ref!$B$3</f>
        <v>-12887.976790260562</v>
      </c>
      <c r="U2080">
        <f>L2080*$O2080/ref!$B$3</f>
        <v>122.06494390247174</v>
      </c>
      <c r="V2080">
        <f>N2080*$O2080/ref!$B$3</f>
        <v>2616.0326856654615</v>
      </c>
      <c r="W2080">
        <f t="shared" si="286"/>
        <v>8</v>
      </c>
      <c r="X2080" t="str">
        <f t="shared" si="287"/>
        <v>8 1997</v>
      </c>
      <c r="AB2080" s="1"/>
    </row>
    <row r="2081" spans="1:28" x14ac:dyDescent="0.3">
      <c r="A2081">
        <v>694</v>
      </c>
      <c r="B2081">
        <v>1</v>
      </c>
      <c r="C2081">
        <f>RS_wells_scenario_1_bgw!C2081-RS_wells_baseline_bgw!C2081</f>
        <v>-3670088.4563999772</v>
      </c>
      <c r="D2081">
        <f>RS_wells_scenario_1_bgw!D2081-RS_wells_baseline_bgw!D2081</f>
        <v>-289.42290000000503</v>
      </c>
      <c r="E2081">
        <f>RS_wells_scenario_1_bgw!E2081-RS_wells_baseline_bgw!E2081</f>
        <v>-7753686.849999994</v>
      </c>
      <c r="F2081">
        <f>RS_wells_scenario_1_bgw!F2081-RS_wells_baseline_bgw!F2081</f>
        <v>0</v>
      </c>
      <c r="G2081">
        <f>RS_wells_scenario_1_bgw!G2081-RS_wells_baseline_bgw!G2081</f>
        <v>0</v>
      </c>
      <c r="H2081" s="19">
        <f>RS_wells_scenario_1_bgw!H2081-RS_wells_baseline_bgw!H2081</f>
        <v>1846134.6648999974</v>
      </c>
      <c r="I2081">
        <f>RS_wells_scenario_1_bgw!I2081-RS_wells_baseline_bgw!I2081</f>
        <v>779174.53519999981</v>
      </c>
      <c r="J2081">
        <f>RS_wells_scenario_1_bgw!J2081-RS_wells_baseline_bgw!J2081</f>
        <v>1928.6146999998018</v>
      </c>
      <c r="K2081">
        <f>RS_wells_scenario_1_bgw!K2081-RS_wells_baseline_bgw!K2081</f>
        <v>-24876837.159999996</v>
      </c>
      <c r="L2081">
        <f>RS_wells_scenario_1_bgw!L2081-RS_wells_baseline_bgw!L2081</f>
        <v>4400182.9219999984</v>
      </c>
      <c r="M2081">
        <f>RS_wells_scenario_1_bgw!M2081-RS_wells_baseline_bgw!M2081</f>
        <v>0</v>
      </c>
      <c r="N2081">
        <f>RS_wells_scenario_1_bgw!N2081-RS_wells_baseline_bgw!N2081</f>
        <v>10154960.882699996</v>
      </c>
      <c r="O2081">
        <v>10.145833333333334</v>
      </c>
      <c r="P2081">
        <f t="shared" si="283"/>
        <v>1997</v>
      </c>
      <c r="Q2081" s="2">
        <f t="shared" si="284"/>
        <v>35683.333333332179</v>
      </c>
      <c r="R2081">
        <f t="shared" si="285"/>
        <v>-190.35111610080182</v>
      </c>
      <c r="S2081">
        <f>I2081*$O2081/ref!$B$3</f>
        <v>181.4824373672329</v>
      </c>
      <c r="T2081">
        <f>K2081*$O2081/ref!$B$3</f>
        <v>-5794.2204702900208</v>
      </c>
      <c r="U2081">
        <f>L2081*$O2081/ref!$B$3</f>
        <v>1024.8742553441609</v>
      </c>
      <c r="V2081">
        <f>N2081*$O2081/ref!$B$3</f>
        <v>2365.255753498478</v>
      </c>
      <c r="W2081">
        <f t="shared" si="286"/>
        <v>9</v>
      </c>
      <c r="X2081" t="str">
        <f t="shared" si="287"/>
        <v>9 1997</v>
      </c>
      <c r="AB2081" s="1"/>
    </row>
    <row r="2082" spans="1:28" x14ac:dyDescent="0.3">
      <c r="A2082">
        <v>694</v>
      </c>
      <c r="B2082">
        <v>2</v>
      </c>
      <c r="C2082">
        <f>RS_wells_scenario_1_bgw!C2082-RS_wells_baseline_bgw!C2082</f>
        <v>-3437975.5980000198</v>
      </c>
      <c r="D2082">
        <f>RS_wells_scenario_1_bgw!D2082-RS_wells_baseline_bgw!D2082</f>
        <v>-289.59670000005281</v>
      </c>
      <c r="E2082">
        <f>RS_wells_scenario_1_bgw!E2082-RS_wells_baseline_bgw!E2082</f>
        <v>-7753686.849999994</v>
      </c>
      <c r="F2082">
        <f>RS_wells_scenario_1_bgw!F2082-RS_wells_baseline_bgw!F2082</f>
        <v>0</v>
      </c>
      <c r="G2082">
        <f>RS_wells_scenario_1_bgw!G2082-RS_wells_baseline_bgw!G2082</f>
        <v>0</v>
      </c>
      <c r="H2082" s="19">
        <f>RS_wells_scenario_1_bgw!H2082-RS_wells_baseline_bgw!H2082</f>
        <v>1570271.8751000017</v>
      </c>
      <c r="I2082">
        <f>RS_wells_scenario_1_bgw!I2082-RS_wells_baseline_bgw!I2082</f>
        <v>1343834.5870000049</v>
      </c>
      <c r="J2082">
        <f>RS_wells_scenario_1_bgw!J2082-RS_wells_baseline_bgw!J2082</f>
        <v>1931.4457000000402</v>
      </c>
      <c r="K2082">
        <f>RS_wells_scenario_1_bgw!K2082-RS_wells_baseline_bgw!K2082</f>
        <v>-24876837.159999996</v>
      </c>
      <c r="L2082">
        <f>RS_wells_scenario_1_bgw!L2082-RS_wells_baseline_bgw!L2082</f>
        <v>4313445.0898000002</v>
      </c>
      <c r="M2082">
        <f>RS_wells_scenario_1_bgw!M2082-RS_wells_baseline_bgw!M2082</f>
        <v>0</v>
      </c>
      <c r="N2082">
        <f>RS_wells_scenario_1_bgw!N2082-RS_wells_baseline_bgw!N2082</f>
        <v>9615387.2127000093</v>
      </c>
      <c r="O2082">
        <v>10.145833333333334</v>
      </c>
      <c r="P2082">
        <f t="shared" si="283"/>
        <v>1997</v>
      </c>
      <c r="Q2082" s="2">
        <f t="shared" si="284"/>
        <v>35693.479166665515</v>
      </c>
      <c r="R2082">
        <f t="shared" si="285"/>
        <v>-184.30962972737703</v>
      </c>
      <c r="S2082">
        <f>I2082*$O2082/ref!$B$3</f>
        <v>313.00095838546565</v>
      </c>
      <c r="T2082">
        <f>K2082*$O2082/ref!$B$3</f>
        <v>-5794.2204702900208</v>
      </c>
      <c r="U2082">
        <f>L2082*$O2082/ref!$B$3</f>
        <v>1004.6716017813552</v>
      </c>
      <c r="V2082">
        <f>N2082*$O2082/ref!$B$3</f>
        <v>2239.5802593094318</v>
      </c>
      <c r="W2082">
        <f t="shared" si="286"/>
        <v>9</v>
      </c>
      <c r="X2082" t="str">
        <f t="shared" si="287"/>
        <v>9 1997</v>
      </c>
      <c r="AB2082" s="1"/>
    </row>
    <row r="2083" spans="1:28" x14ac:dyDescent="0.3">
      <c r="A2083">
        <v>694</v>
      </c>
      <c r="B2083">
        <v>3</v>
      </c>
      <c r="C2083">
        <f>RS_wells_scenario_1_bgw!C2083-RS_wells_baseline_bgw!C2083</f>
        <v>-3564094.8694999814</v>
      </c>
      <c r="D2083">
        <f>RS_wells_scenario_1_bgw!D2083-RS_wells_baseline_bgw!D2083</f>
        <v>-289.7785000000149</v>
      </c>
      <c r="E2083">
        <f>RS_wells_scenario_1_bgw!E2083-RS_wells_baseline_bgw!E2083</f>
        <v>-7753686.849999994</v>
      </c>
      <c r="F2083">
        <f>RS_wells_scenario_1_bgw!F2083-RS_wells_baseline_bgw!F2083</f>
        <v>0</v>
      </c>
      <c r="G2083">
        <f>RS_wells_scenario_1_bgw!G2083-RS_wells_baseline_bgw!G2083</f>
        <v>0</v>
      </c>
      <c r="H2083" s="19">
        <f>RS_wells_scenario_1_bgw!H2083-RS_wells_baseline_bgw!H2083</f>
        <v>1414902.4041000009</v>
      </c>
      <c r="I2083">
        <f>RS_wells_scenario_1_bgw!I2083-RS_wells_baseline_bgw!I2083</f>
        <v>1467036.1353999972</v>
      </c>
      <c r="J2083">
        <f>RS_wells_scenario_1_bgw!J2083-RS_wells_baseline_bgw!J2083</f>
        <v>1934.2980000004172</v>
      </c>
      <c r="K2083">
        <f>RS_wells_scenario_1_bgw!K2083-RS_wells_baseline_bgw!K2083</f>
        <v>-24876837.159999996</v>
      </c>
      <c r="L2083">
        <f>RS_wells_scenario_1_bgw!L2083-RS_wells_baseline_bgw!L2083</f>
        <v>4234785.8286999986</v>
      </c>
      <c r="M2083">
        <f>RS_wells_scenario_1_bgw!M2083-RS_wells_baseline_bgw!M2083</f>
        <v>0</v>
      </c>
      <c r="N2083">
        <f>RS_wells_scenario_1_bgw!N2083-RS_wells_baseline_bgw!N2083</f>
        <v>9282228.9355999976</v>
      </c>
      <c r="O2083">
        <v>10.145833333333334</v>
      </c>
      <c r="P2083">
        <f t="shared" si="283"/>
        <v>1997</v>
      </c>
      <c r="Q2083" s="2">
        <f t="shared" si="284"/>
        <v>35703.62499999885</v>
      </c>
      <c r="R2083">
        <f t="shared" si="285"/>
        <v>-180.23657575028631</v>
      </c>
      <c r="S2083">
        <f>I2083*$O2083/ref!$B$3</f>
        <v>341.6966052283243</v>
      </c>
      <c r="T2083">
        <f>K2083*$O2083/ref!$B$3</f>
        <v>-5794.2204702900208</v>
      </c>
      <c r="U2083">
        <f>L2083*$O2083/ref!$B$3</f>
        <v>986.35057897961588</v>
      </c>
      <c r="V2083">
        <f>N2083*$O2083/ref!$B$3</f>
        <v>2161.9822714059151</v>
      </c>
      <c r="W2083">
        <f t="shared" si="286"/>
        <v>9</v>
      </c>
      <c r="X2083" t="str">
        <f t="shared" si="287"/>
        <v>9 1997</v>
      </c>
      <c r="AB2083" s="1"/>
    </row>
    <row r="2084" spans="1:28" x14ac:dyDescent="0.3">
      <c r="A2084">
        <v>695</v>
      </c>
      <c r="B2084">
        <v>1</v>
      </c>
      <c r="C2084">
        <f>RS_wells_scenario_1_bgw!C2084-RS_wells_baseline_bgw!C2084</f>
        <v>-100845.12469999492</v>
      </c>
      <c r="D2084">
        <f>RS_wells_scenario_1_bgw!D2084-RS_wells_baseline_bgw!D2084</f>
        <v>-289.9723000000231</v>
      </c>
      <c r="E2084">
        <f>RS_wells_scenario_1_bgw!E2084-RS_wells_baseline_bgw!E2084</f>
        <v>0</v>
      </c>
      <c r="F2084">
        <f>RS_wells_scenario_1_bgw!F2084-RS_wells_baseline_bgw!F2084</f>
        <v>0</v>
      </c>
      <c r="G2084">
        <f>RS_wells_scenario_1_bgw!G2084-RS_wells_baseline_bgw!G2084</f>
        <v>0</v>
      </c>
      <c r="H2084" s="19">
        <f>RS_wells_scenario_1_bgw!H2084-RS_wells_baseline_bgw!H2084</f>
        <v>1355869.864199996</v>
      </c>
      <c r="I2084">
        <f>RS_wells_scenario_1_bgw!I2084-RS_wells_baseline_bgw!I2084</f>
        <v>-8156192.3280000091</v>
      </c>
      <c r="J2084">
        <f>RS_wells_scenario_1_bgw!J2084-RS_wells_baseline_bgw!J2084</f>
        <v>1937.8939000004902</v>
      </c>
      <c r="K2084">
        <f>RS_wells_scenario_1_bgw!K2084-RS_wells_baseline_bgw!K2084</f>
        <v>-69884.030000001192</v>
      </c>
      <c r="L2084">
        <f>RS_wells_scenario_1_bgw!L2084-RS_wells_baseline_bgw!L2084</f>
        <v>254769.16909999959</v>
      </c>
      <c r="M2084">
        <f>RS_wells_scenario_1_bgw!M2084-RS_wells_baseline_bgw!M2084</f>
        <v>0</v>
      </c>
      <c r="N2084">
        <f>RS_wells_scenario_1_bgw!N2084-RS_wells_baseline_bgw!N2084</f>
        <v>9292834.7432999909</v>
      </c>
      <c r="O2084">
        <v>10.145833333333334</v>
      </c>
      <c r="P2084">
        <f t="shared" si="283"/>
        <v>1997</v>
      </c>
      <c r="Q2084" s="2">
        <f t="shared" si="284"/>
        <v>35713.770833332186</v>
      </c>
      <c r="R2084">
        <f t="shared" si="285"/>
        <v>-181.83195599312702</v>
      </c>
      <c r="S2084">
        <f>I2084*$O2084/ref!$B$3</f>
        <v>-1899.7100090564761</v>
      </c>
      <c r="T2084">
        <f>K2084*$O2084/ref!$B$3</f>
        <v>-16.27712858222403</v>
      </c>
      <c r="U2084">
        <f>L2084*$O2084/ref!$B$3</f>
        <v>59.339888157952544</v>
      </c>
      <c r="V2084">
        <f>N2084*$O2084/ref!$B$3</f>
        <v>2164.4525367247743</v>
      </c>
      <c r="W2084">
        <f t="shared" si="286"/>
        <v>10</v>
      </c>
      <c r="X2084" t="str">
        <f t="shared" si="287"/>
        <v>10 1997</v>
      </c>
      <c r="AB2084" s="1"/>
    </row>
    <row r="2085" spans="1:28" x14ac:dyDescent="0.3">
      <c r="A2085">
        <v>695</v>
      </c>
      <c r="B2085">
        <v>2</v>
      </c>
      <c r="C2085">
        <f>RS_wells_scenario_1_bgw!C2085-RS_wells_baseline_bgw!C2085</f>
        <v>1798545.2390000075</v>
      </c>
      <c r="D2085">
        <f>RS_wells_scenario_1_bgw!D2085-RS_wells_baseline_bgw!D2085</f>
        <v>-290.1811999999918</v>
      </c>
      <c r="E2085">
        <f>RS_wells_scenario_1_bgw!E2085-RS_wells_baseline_bgw!E2085</f>
        <v>0</v>
      </c>
      <c r="F2085">
        <f>RS_wells_scenario_1_bgw!F2085-RS_wells_baseline_bgw!F2085</f>
        <v>0</v>
      </c>
      <c r="G2085">
        <f>RS_wells_scenario_1_bgw!G2085-RS_wells_baseline_bgw!G2085</f>
        <v>0</v>
      </c>
      <c r="H2085" s="19">
        <f>RS_wells_scenario_1_bgw!H2085-RS_wells_baseline_bgw!H2085</f>
        <v>1338978.3310000002</v>
      </c>
      <c r="I2085">
        <f>RS_wells_scenario_1_bgw!I2085-RS_wells_baseline_bgw!I2085</f>
        <v>-6270931.1383000016</v>
      </c>
      <c r="J2085">
        <f>RS_wells_scenario_1_bgw!J2085-RS_wells_baseline_bgw!J2085</f>
        <v>1941.3883000006899</v>
      </c>
      <c r="K2085">
        <f>RS_wells_scenario_1_bgw!K2085-RS_wells_baseline_bgw!K2085</f>
        <v>-69884.030000001192</v>
      </c>
      <c r="L2085">
        <f>RS_wells_scenario_1_bgw!L2085-RS_wells_baseline_bgw!L2085</f>
        <v>255829.00760000013</v>
      </c>
      <c r="M2085">
        <f>RS_wells_scenario_1_bgw!M2085-RS_wells_baseline_bgw!M2085</f>
        <v>0</v>
      </c>
      <c r="N2085">
        <f>RS_wells_scenario_1_bgw!N2085-RS_wells_baseline_bgw!N2085</f>
        <v>9232372.6166999936</v>
      </c>
      <c r="O2085">
        <v>10.145833333333334</v>
      </c>
      <c r="P2085">
        <f t="shared" si="283"/>
        <v>1997</v>
      </c>
      <c r="Q2085" s="2">
        <f t="shared" si="284"/>
        <v>35723.916666665522</v>
      </c>
      <c r="R2085">
        <f t="shared" si="285"/>
        <v>-180.83377515922092</v>
      </c>
      <c r="S2085">
        <f>I2085*$O2085/ref!$B$3</f>
        <v>-1460.6019782828766</v>
      </c>
      <c r="T2085">
        <f>K2085*$O2085/ref!$B$3</f>
        <v>-16.27712858222403</v>
      </c>
      <c r="U2085">
        <f>L2085*$O2085/ref!$B$3</f>
        <v>59.586741803068598</v>
      </c>
      <c r="V2085">
        <f>N2085*$O2085/ref!$B$3</f>
        <v>2150.3699228711821</v>
      </c>
      <c r="W2085">
        <f t="shared" si="286"/>
        <v>10</v>
      </c>
      <c r="X2085" t="str">
        <f t="shared" si="287"/>
        <v>10 1997</v>
      </c>
      <c r="AB2085" s="1"/>
    </row>
    <row r="2086" spans="1:28" x14ac:dyDescent="0.3">
      <c r="A2086">
        <v>695</v>
      </c>
      <c r="B2086">
        <v>3</v>
      </c>
      <c r="C2086">
        <f>RS_wells_scenario_1_bgw!C2086-RS_wells_baseline_bgw!C2086</f>
        <v>2751306.0744999945</v>
      </c>
      <c r="D2086">
        <f>RS_wells_scenario_1_bgw!D2086-RS_wells_baseline_bgw!D2086</f>
        <v>-290.40519999997923</v>
      </c>
      <c r="E2086">
        <f>RS_wells_scenario_1_bgw!E2086-RS_wells_baseline_bgw!E2086</f>
        <v>0</v>
      </c>
      <c r="F2086">
        <f>RS_wells_scenario_1_bgw!F2086-RS_wells_baseline_bgw!F2086</f>
        <v>0</v>
      </c>
      <c r="G2086">
        <f>RS_wells_scenario_1_bgw!G2086-RS_wells_baseline_bgw!G2086</f>
        <v>0</v>
      </c>
      <c r="H2086" s="19">
        <f>RS_wells_scenario_1_bgw!H2086-RS_wells_baseline_bgw!H2086</f>
        <v>1321535.1046999991</v>
      </c>
      <c r="I2086">
        <f>RS_wells_scenario_1_bgw!I2086-RS_wells_baseline_bgw!I2086</f>
        <v>-5241836.7551999986</v>
      </c>
      <c r="J2086">
        <f>RS_wells_scenario_1_bgw!J2086-RS_wells_baseline_bgw!J2086</f>
        <v>1944.8141999999061</v>
      </c>
      <c r="K2086">
        <f>RS_wells_scenario_1_bgw!K2086-RS_wells_baseline_bgw!K2086</f>
        <v>-69884.030000001192</v>
      </c>
      <c r="L2086">
        <f>RS_wells_scenario_1_bgw!L2086-RS_wells_baseline_bgw!L2086</f>
        <v>256339.6568</v>
      </c>
      <c r="M2086">
        <f>RS_wells_scenario_1_bgw!M2086-RS_wells_baseline_bgw!M2086</f>
        <v>0</v>
      </c>
      <c r="N2086">
        <f>RS_wells_scenario_1_bgw!N2086-RS_wells_baseline_bgw!N2086</f>
        <v>9147415.4150999933</v>
      </c>
      <c r="O2086">
        <v>10.145833333333334</v>
      </c>
      <c r="P2086">
        <f t="shared" si="283"/>
        <v>1997</v>
      </c>
      <c r="Q2086" s="2">
        <f t="shared" si="284"/>
        <v>35734.062499998858</v>
      </c>
      <c r="R2086">
        <f t="shared" si="285"/>
        <v>-179.28706323940423</v>
      </c>
      <c r="S2086">
        <f>I2086*$O2086/ref!$B$3</f>
        <v>-1220.9091386317721</v>
      </c>
      <c r="T2086">
        <f>K2086*$O2086/ref!$B$3</f>
        <v>-16.27712858222403</v>
      </c>
      <c r="U2086">
        <f>L2086*$O2086/ref!$B$3</f>
        <v>59.705680317187024</v>
      </c>
      <c r="V2086">
        <f>N2086*$O2086/ref!$B$3</f>
        <v>2130.5820071709986</v>
      </c>
      <c r="W2086">
        <f t="shared" si="286"/>
        <v>10</v>
      </c>
      <c r="X2086" t="str">
        <f t="shared" si="287"/>
        <v>10 1997</v>
      </c>
      <c r="AB2086" s="1"/>
    </row>
    <row r="2087" spans="1:28" x14ac:dyDescent="0.3">
      <c r="A2087">
        <v>696</v>
      </c>
      <c r="B2087">
        <v>1</v>
      </c>
      <c r="C2087">
        <f>RS_wells_scenario_1_bgw!C2087-RS_wells_baseline_bgw!C2087</f>
        <v>6966986.5332000256</v>
      </c>
      <c r="D2087">
        <f>RS_wells_scenario_1_bgw!D2087-RS_wells_baseline_bgw!D2087</f>
        <v>-290.64159999997355</v>
      </c>
      <c r="E2087">
        <f>RS_wells_scenario_1_bgw!E2087-RS_wells_baseline_bgw!E2087</f>
        <v>0</v>
      </c>
      <c r="F2087">
        <f>RS_wells_scenario_1_bgw!F2087-RS_wells_baseline_bgw!F2087</f>
        <v>0</v>
      </c>
      <c r="G2087">
        <f>RS_wells_scenario_1_bgw!G2087-RS_wells_baseline_bgw!G2087</f>
        <v>0</v>
      </c>
      <c r="H2087" s="19">
        <f>RS_wells_scenario_1_bgw!H2087-RS_wells_baseline_bgw!H2087</f>
        <v>1475711.0276999995</v>
      </c>
      <c r="I2087">
        <f>RS_wells_scenario_1_bgw!I2087-RS_wells_baseline_bgw!I2087</f>
        <v>-2535859.7270999998</v>
      </c>
      <c r="J2087">
        <f>RS_wells_scenario_1_bgw!J2087-RS_wells_baseline_bgw!J2087</f>
        <v>1947.794100000523</v>
      </c>
      <c r="K2087">
        <f>RS_wells_scenario_1_bgw!K2087-RS_wells_baseline_bgw!K2087</f>
        <v>-69884.030000001192</v>
      </c>
      <c r="L2087">
        <f>RS_wells_scenario_1_bgw!L2087-RS_wells_baseline_bgw!L2087</f>
        <v>2194017.3694000021</v>
      </c>
      <c r="M2087">
        <f>RS_wells_scenario_1_bgw!M2087-RS_wells_baseline_bgw!M2087</f>
        <v>0</v>
      </c>
      <c r="N2087">
        <f>RS_wells_scenario_1_bgw!N2087-RS_wells_baseline_bgw!N2087</f>
        <v>8867624.423299998</v>
      </c>
      <c r="O2087">
        <v>10.145833333333334</v>
      </c>
      <c r="P2087">
        <f t="shared" si="283"/>
        <v>1997</v>
      </c>
      <c r="Q2087" s="2">
        <f t="shared" si="284"/>
        <v>35744.208333332193</v>
      </c>
      <c r="R2087">
        <f t="shared" si="285"/>
        <v>-169.34509497365403</v>
      </c>
      <c r="S2087">
        <f>I2087*$O2087/ref!$B$3</f>
        <v>-590.64302451489323</v>
      </c>
      <c r="T2087">
        <f>K2087*$O2087/ref!$B$3</f>
        <v>-16.27712858222403</v>
      </c>
      <c r="U2087">
        <f>L2087*$O2087/ref!$B$3</f>
        <v>511.02237282761376</v>
      </c>
      <c r="V2087">
        <f>N2087*$O2087/ref!$B$3</f>
        <v>2065.4141290495386</v>
      </c>
      <c r="W2087">
        <f t="shared" si="286"/>
        <v>11</v>
      </c>
      <c r="X2087" t="str">
        <f t="shared" si="287"/>
        <v>11 1997</v>
      </c>
      <c r="AB2087" s="1"/>
    </row>
    <row r="2088" spans="1:28" x14ac:dyDescent="0.3">
      <c r="A2088">
        <v>696</v>
      </c>
      <c r="B2088">
        <v>2</v>
      </c>
      <c r="C2088">
        <f>RS_wells_scenario_1_bgw!C2088-RS_wells_baseline_bgw!C2088</f>
        <v>7180201.9082999825</v>
      </c>
      <c r="D2088">
        <f>RS_wells_scenario_1_bgw!D2088-RS_wells_baseline_bgw!D2088</f>
        <v>-290.93490000005113</v>
      </c>
      <c r="E2088">
        <f>RS_wells_scenario_1_bgw!E2088-RS_wells_baseline_bgw!E2088</f>
        <v>0</v>
      </c>
      <c r="F2088">
        <f>RS_wells_scenario_1_bgw!F2088-RS_wells_baseline_bgw!F2088</f>
        <v>0</v>
      </c>
      <c r="G2088">
        <f>RS_wells_scenario_1_bgw!G2088-RS_wells_baseline_bgw!G2088</f>
        <v>0</v>
      </c>
      <c r="H2088" s="19">
        <f>RS_wells_scenario_1_bgw!H2088-RS_wells_baseline_bgw!H2088</f>
        <v>1443071.8290000036</v>
      </c>
      <c r="I2088">
        <f>RS_wells_scenario_1_bgw!I2088-RS_wells_baseline_bgw!I2088</f>
        <v>-2094757.0361000001</v>
      </c>
      <c r="J2088">
        <f>RS_wells_scenario_1_bgw!J2088-RS_wells_baseline_bgw!J2088</f>
        <v>1950.7502999994904</v>
      </c>
      <c r="K2088">
        <f>RS_wells_scenario_1_bgw!K2088-RS_wells_baseline_bgw!K2088</f>
        <v>-69884.030000001192</v>
      </c>
      <c r="L2088">
        <f>RS_wells_scenario_1_bgw!L2088-RS_wells_baseline_bgw!L2088</f>
        <v>2159558.8046000004</v>
      </c>
      <c r="M2088">
        <f>RS_wells_scenario_1_bgw!M2088-RS_wells_baseline_bgw!M2088</f>
        <v>0</v>
      </c>
      <c r="N2088">
        <f>RS_wells_scenario_1_bgw!N2088-RS_wells_baseline_bgw!N2088</f>
        <v>8649840.993900001</v>
      </c>
      <c r="O2088">
        <v>10.145833333333334</v>
      </c>
      <c r="P2088">
        <f t="shared" si="283"/>
        <v>1997</v>
      </c>
      <c r="Q2088" s="2">
        <f t="shared" si="284"/>
        <v>35754.354166665529</v>
      </c>
      <c r="R2088">
        <f t="shared" si="285"/>
        <v>-165.10353184192434</v>
      </c>
      <c r="S2088">
        <f>I2088*$O2088/ref!$B$3</f>
        <v>-487.90302484155001</v>
      </c>
      <c r="T2088">
        <f>K2088*$O2088/ref!$B$3</f>
        <v>-16.27712858222403</v>
      </c>
      <c r="U2088">
        <f>L2088*$O2088/ref!$B$3</f>
        <v>502.99641196060998</v>
      </c>
      <c r="V2088">
        <f>N2088*$O2088/ref!$B$3</f>
        <v>2014.6888219454493</v>
      </c>
      <c r="W2088">
        <f t="shared" si="286"/>
        <v>11</v>
      </c>
      <c r="X2088" t="str">
        <f t="shared" si="287"/>
        <v>11 1997</v>
      </c>
      <c r="AB2088" s="1"/>
    </row>
    <row r="2089" spans="1:28" x14ac:dyDescent="0.3">
      <c r="A2089">
        <v>696</v>
      </c>
      <c r="B2089">
        <v>3</v>
      </c>
      <c r="C2089">
        <f>RS_wells_scenario_1_bgw!C2089-RS_wells_baseline_bgw!C2089</f>
        <v>7313088.1982000023</v>
      </c>
      <c r="D2089">
        <f>RS_wells_scenario_1_bgw!D2089-RS_wells_baseline_bgw!D2089</f>
        <v>-291.19059999997262</v>
      </c>
      <c r="E2089">
        <f>RS_wells_scenario_1_bgw!E2089-RS_wells_baseline_bgw!E2089</f>
        <v>0</v>
      </c>
      <c r="F2089">
        <f>RS_wells_scenario_1_bgw!F2089-RS_wells_baseline_bgw!F2089</f>
        <v>0</v>
      </c>
      <c r="G2089">
        <f>RS_wells_scenario_1_bgw!G2089-RS_wells_baseline_bgw!G2089</f>
        <v>0</v>
      </c>
      <c r="H2089" s="19">
        <f>RS_wells_scenario_1_bgw!H2089-RS_wells_baseline_bgw!H2089</f>
        <v>1413227.8957000002</v>
      </c>
      <c r="I2089">
        <f>RS_wells_scenario_1_bgw!I2089-RS_wells_baseline_bgw!I2089</f>
        <v>-1788220.9455999881</v>
      </c>
      <c r="J2089">
        <f>RS_wells_scenario_1_bgw!J2089-RS_wells_baseline_bgw!J2089</f>
        <v>1953.771099999547</v>
      </c>
      <c r="K2089">
        <f>RS_wells_scenario_1_bgw!K2089-RS_wells_baseline_bgw!K2089</f>
        <v>-69884.030000001192</v>
      </c>
      <c r="L2089">
        <f>RS_wells_scenario_1_bgw!L2089-RS_wells_baseline_bgw!L2089</f>
        <v>2126662.5301999971</v>
      </c>
      <c r="M2089">
        <f>RS_wells_scenario_1_bgw!M2089-RS_wells_baseline_bgw!M2089</f>
        <v>0</v>
      </c>
      <c r="N2089">
        <f>RS_wells_scenario_1_bgw!N2089-RS_wells_baseline_bgw!N2089</f>
        <v>8483634.4217000008</v>
      </c>
      <c r="O2089">
        <v>10.145833333333334</v>
      </c>
      <c r="P2089">
        <f t="shared" si="283"/>
        <v>1997</v>
      </c>
      <c r="Q2089" s="2">
        <f t="shared" si="284"/>
        <v>35764.499999998865</v>
      </c>
      <c r="R2089">
        <f t="shared" si="285"/>
        <v>-161.97953095074456</v>
      </c>
      <c r="S2089">
        <f>I2089*$O2089/ref!$B$3</f>
        <v>-416.50577771426117</v>
      </c>
      <c r="T2089">
        <f>K2089*$O2089/ref!$B$3</f>
        <v>-16.27712858222403</v>
      </c>
      <c r="U2089">
        <f>L2089*$O2089/ref!$B$3</f>
        <v>495.33433396818504</v>
      </c>
      <c r="V2089">
        <f>N2089*$O2089/ref!$B$3</f>
        <v>1975.9766047634971</v>
      </c>
      <c r="W2089">
        <f t="shared" si="286"/>
        <v>11</v>
      </c>
      <c r="X2089" t="str">
        <f t="shared" si="287"/>
        <v>11 1997</v>
      </c>
      <c r="AB2089" s="1"/>
    </row>
    <row r="2090" spans="1:28" x14ac:dyDescent="0.3">
      <c r="A2090">
        <v>697</v>
      </c>
      <c r="B2090">
        <v>1</v>
      </c>
      <c r="C2090">
        <f>RS_wells_scenario_1_bgw!C2090-RS_wells_baseline_bgw!C2090</f>
        <v>6031677.920299992</v>
      </c>
      <c r="D2090">
        <f>RS_wells_scenario_1_bgw!D2090-RS_wells_baseline_bgw!D2090</f>
        <v>-291.45739999995567</v>
      </c>
      <c r="E2090">
        <f>RS_wells_scenario_1_bgw!E2090-RS_wells_baseline_bgw!E2090</f>
        <v>0</v>
      </c>
      <c r="F2090">
        <f>RS_wells_scenario_1_bgw!F2090-RS_wells_baseline_bgw!F2090</f>
        <v>0</v>
      </c>
      <c r="G2090">
        <f>RS_wells_scenario_1_bgw!G2090-RS_wells_baseline_bgw!G2090</f>
        <v>0</v>
      </c>
      <c r="H2090" s="19">
        <f>RS_wells_scenario_1_bgw!H2090-RS_wells_baseline_bgw!H2090</f>
        <v>1183639.5507999957</v>
      </c>
      <c r="I2090">
        <f>RS_wells_scenario_1_bgw!I2090-RS_wells_baseline_bgw!I2090</f>
        <v>-1184817.4951999933</v>
      </c>
      <c r="J2090">
        <f>RS_wells_scenario_1_bgw!J2090-RS_wells_baseline_bgw!J2090</f>
        <v>1957.4239999996498</v>
      </c>
      <c r="K2090">
        <f>RS_wells_scenario_1_bgw!K2090-RS_wells_baseline_bgw!K2090</f>
        <v>-69884.030000001192</v>
      </c>
      <c r="L2090">
        <f>RS_wells_scenario_1_bgw!L2090-RS_wells_baseline_bgw!L2090</f>
        <v>0</v>
      </c>
      <c r="M2090">
        <f>RS_wells_scenario_1_bgw!M2090-RS_wells_baseline_bgw!M2090</f>
        <v>0</v>
      </c>
      <c r="N2090">
        <f>RS_wells_scenario_1_bgw!N2090-RS_wells_baseline_bgw!N2090</f>
        <v>8484894.9992000014</v>
      </c>
      <c r="O2090">
        <v>10.145833333333334</v>
      </c>
      <c r="P2090">
        <f t="shared" si="283"/>
        <v>1997</v>
      </c>
      <c r="Q2090" s="2">
        <f t="shared" si="284"/>
        <v>35774.645833332201</v>
      </c>
      <c r="R2090">
        <f t="shared" si="285"/>
        <v>-167.2681660572739</v>
      </c>
      <c r="S2090">
        <f>I2090*$O2090/ref!$B$3</f>
        <v>-275.96328826254819</v>
      </c>
      <c r="T2090">
        <f>K2090*$O2090/ref!$B$3</f>
        <v>-16.27712858222403</v>
      </c>
      <c r="U2090">
        <f>L2090*$O2090/ref!$B$3</f>
        <v>0</v>
      </c>
      <c r="V2090">
        <f>N2090*$O2090/ref!$B$3</f>
        <v>1976.2702137905574</v>
      </c>
      <c r="W2090">
        <f t="shared" si="286"/>
        <v>12</v>
      </c>
      <c r="X2090" t="str">
        <f t="shared" si="287"/>
        <v>12 1997</v>
      </c>
      <c r="AB2090" s="1"/>
    </row>
    <row r="2091" spans="1:28" x14ac:dyDescent="0.3">
      <c r="A2091">
        <v>697</v>
      </c>
      <c r="B2091">
        <v>2</v>
      </c>
      <c r="C2091">
        <f>RS_wells_scenario_1_bgw!C2091-RS_wells_baseline_bgw!C2091</f>
        <v>6033461.2210000008</v>
      </c>
      <c r="D2091">
        <f>RS_wells_scenario_1_bgw!D2091-RS_wells_baseline_bgw!D2091</f>
        <v>-291.74010000005364</v>
      </c>
      <c r="E2091">
        <f>RS_wells_scenario_1_bgw!E2091-RS_wells_baseline_bgw!E2091</f>
        <v>0</v>
      </c>
      <c r="F2091">
        <f>RS_wells_scenario_1_bgw!F2091-RS_wells_baseline_bgw!F2091</f>
        <v>0</v>
      </c>
      <c r="G2091">
        <f>RS_wells_scenario_1_bgw!G2091-RS_wells_baseline_bgw!G2091</f>
        <v>0</v>
      </c>
      <c r="H2091" s="19">
        <f>RS_wells_scenario_1_bgw!H2091-RS_wells_baseline_bgw!H2091</f>
        <v>1181545.3788999915</v>
      </c>
      <c r="I2091">
        <f>RS_wells_scenario_1_bgw!I2091-RS_wells_baseline_bgw!I2091</f>
        <v>-1125219.4344000071</v>
      </c>
      <c r="J2091">
        <f>RS_wells_scenario_1_bgw!J2091-RS_wells_baseline_bgw!J2091</f>
        <v>1960.998900000006</v>
      </c>
      <c r="K2091">
        <f>RS_wells_scenario_1_bgw!K2091-RS_wells_baseline_bgw!K2091</f>
        <v>-69884.030000001192</v>
      </c>
      <c r="L2091">
        <f>RS_wells_scenario_1_bgw!L2091-RS_wells_baseline_bgw!L2091</f>
        <v>0</v>
      </c>
      <c r="M2091">
        <f>RS_wells_scenario_1_bgw!M2091-RS_wells_baseline_bgw!M2091</f>
        <v>0</v>
      </c>
      <c r="N2091">
        <f>RS_wells_scenario_1_bgw!N2091-RS_wells_baseline_bgw!N2091</f>
        <v>8448010.4840999991</v>
      </c>
      <c r="O2091">
        <v>10.145833333333334</v>
      </c>
      <c r="P2091">
        <f t="shared" si="283"/>
        <v>1997</v>
      </c>
      <c r="Q2091" s="2">
        <f t="shared" si="284"/>
        <v>35784.791666665536</v>
      </c>
      <c r="R2091">
        <f t="shared" si="285"/>
        <v>-166.47113643069892</v>
      </c>
      <c r="S2091">
        <f>I2091*$O2091/ref!$B$3</f>
        <v>-262.08192940427165</v>
      </c>
      <c r="T2091">
        <f>K2091*$O2091/ref!$B$3</f>
        <v>-16.27712858222403</v>
      </c>
      <c r="U2091">
        <f>L2091*$O2091/ref!$B$3</f>
        <v>0</v>
      </c>
      <c r="V2091">
        <f>N2091*$O2091/ref!$B$3</f>
        <v>1967.6792095943813</v>
      </c>
      <c r="W2091">
        <f t="shared" si="286"/>
        <v>12</v>
      </c>
      <c r="X2091" t="str">
        <f t="shared" si="287"/>
        <v>12 1997</v>
      </c>
      <c r="AB2091" s="1"/>
    </row>
    <row r="2092" spans="1:28" x14ac:dyDescent="0.3">
      <c r="A2092">
        <v>697</v>
      </c>
      <c r="B2092">
        <v>3</v>
      </c>
      <c r="C2092">
        <f>RS_wells_scenario_1_bgw!C2092-RS_wells_baseline_bgw!C2092</f>
        <v>6039213.2838000059</v>
      </c>
      <c r="D2092">
        <f>RS_wells_scenario_1_bgw!D2092-RS_wells_baseline_bgw!D2092</f>
        <v>-292.25690000003669</v>
      </c>
      <c r="E2092">
        <f>RS_wells_scenario_1_bgw!E2092-RS_wells_baseline_bgw!E2092</f>
        <v>0</v>
      </c>
      <c r="F2092">
        <f>RS_wells_scenario_1_bgw!F2092-RS_wells_baseline_bgw!F2092</f>
        <v>0</v>
      </c>
      <c r="G2092">
        <f>RS_wells_scenario_1_bgw!G2092-RS_wells_baseline_bgw!G2092</f>
        <v>0</v>
      </c>
      <c r="H2092" s="19">
        <f>RS_wells_scenario_1_bgw!H2092-RS_wells_baseline_bgw!H2092</f>
        <v>1173315.5928999931</v>
      </c>
      <c r="I2092">
        <f>RS_wells_scenario_1_bgw!I2092-RS_wells_baseline_bgw!I2092</f>
        <v>-1096647.877700001</v>
      </c>
      <c r="J2092">
        <f>RS_wells_scenario_1_bgw!J2092-RS_wells_baseline_bgw!J2092</f>
        <v>1964.3009999999776</v>
      </c>
      <c r="K2092">
        <f>RS_wells_scenario_1_bgw!K2092-RS_wells_baseline_bgw!K2092</f>
        <v>-69884.030000001192</v>
      </c>
      <c r="L2092">
        <f>RS_wells_scenario_1_bgw!L2092-RS_wells_baseline_bgw!L2092</f>
        <v>0</v>
      </c>
      <c r="M2092">
        <f>RS_wells_scenario_1_bgw!M2092-RS_wells_baseline_bgw!M2092</f>
        <v>0</v>
      </c>
      <c r="N2092">
        <f>RS_wells_scenario_1_bgw!N2092-RS_wells_baseline_bgw!N2092</f>
        <v>8389586.3510999978</v>
      </c>
      <c r="O2092">
        <v>10.145833333333334</v>
      </c>
      <c r="P2092">
        <f t="shared" si="283"/>
        <v>1997</v>
      </c>
      <c r="Q2092" s="2">
        <f t="shared" si="284"/>
        <v>35794.937499998872</v>
      </c>
      <c r="R2092">
        <f t="shared" si="285"/>
        <v>-165.32120866437583</v>
      </c>
      <c r="S2092">
        <f>I2092*$O2092/ref!$B$3</f>
        <v>-255.42714858810672</v>
      </c>
      <c r="T2092">
        <f>K2092*$O2092/ref!$B$3</f>
        <v>-16.27712858222403</v>
      </c>
      <c r="U2092">
        <f>L2092*$O2092/ref!$B$3</f>
        <v>0</v>
      </c>
      <c r="V2092">
        <f>N2092*$O2092/ref!$B$3</f>
        <v>1954.0712776370233</v>
      </c>
      <c r="W2092">
        <f t="shared" si="286"/>
        <v>12</v>
      </c>
      <c r="X2092" t="str">
        <f t="shared" si="287"/>
        <v>12 1997</v>
      </c>
      <c r="AB2092" s="1"/>
    </row>
    <row r="2093" spans="1:28" x14ac:dyDescent="0.3">
      <c r="A2093">
        <v>698</v>
      </c>
      <c r="B2093">
        <v>1</v>
      </c>
      <c r="C2093">
        <f>RS_wells_scenario_1_bgw!C2093-RS_wells_baseline_bgw!C2093</f>
        <v>6716755.942900002</v>
      </c>
      <c r="D2093">
        <f>RS_wells_scenario_1_bgw!D2093-RS_wells_baseline_bgw!D2093</f>
        <v>-292.55939999996917</v>
      </c>
      <c r="E2093">
        <f>RS_wells_scenario_1_bgw!E2093-RS_wells_baseline_bgw!E2093</f>
        <v>0</v>
      </c>
      <c r="F2093">
        <f>RS_wells_scenario_1_bgw!F2093-RS_wells_baseline_bgw!F2093</f>
        <v>0</v>
      </c>
      <c r="G2093">
        <f>RS_wells_scenario_1_bgw!G2093-RS_wells_baseline_bgw!G2093</f>
        <v>0</v>
      </c>
      <c r="H2093" s="19">
        <f>RS_wells_scenario_1_bgw!H2093-RS_wells_baseline_bgw!H2093</f>
        <v>1312540.8518000096</v>
      </c>
      <c r="I2093">
        <f>RS_wells_scenario_1_bgw!I2093-RS_wells_baseline_bgw!I2093</f>
        <v>-1290471.4856999964</v>
      </c>
      <c r="J2093">
        <f>RS_wells_scenario_1_bgw!J2093-RS_wells_baseline_bgw!J2093</f>
        <v>1967.5</v>
      </c>
      <c r="K2093">
        <f>RS_wells_scenario_1_bgw!K2093-RS_wells_baseline_bgw!K2093</f>
        <v>-58577.370000001043</v>
      </c>
      <c r="L2093">
        <f>RS_wells_scenario_1_bgw!L2093-RS_wells_baseline_bgw!L2093</f>
        <v>1081237.5136999991</v>
      </c>
      <c r="M2093">
        <f>RS_wells_scenario_1_bgw!M2093-RS_wells_baseline_bgw!M2093</f>
        <v>0</v>
      </c>
      <c r="N2093">
        <f>RS_wells_scenario_1_bgw!N2093-RS_wells_baseline_bgw!N2093</f>
        <v>8234788.7329999954</v>
      </c>
      <c r="O2093">
        <v>10.145833333333334</v>
      </c>
      <c r="P2093">
        <f t="shared" si="283"/>
        <v>1998</v>
      </c>
      <c r="Q2093" s="2">
        <f t="shared" si="284"/>
        <v>35805.083333332208</v>
      </c>
      <c r="R2093">
        <f t="shared" si="285"/>
        <v>-158.58528937457012</v>
      </c>
      <c r="S2093">
        <f>I2093*$O2093/ref!$B$3</f>
        <v>-300.57182312514266</v>
      </c>
      <c r="T2093">
        <f>K2093*$O2093/ref!$B$3</f>
        <v>-13.643623349977288</v>
      </c>
      <c r="U2093">
        <f>L2093*$O2093/ref!$B$3</f>
        <v>251.83782386932756</v>
      </c>
      <c r="V2093">
        <f>N2093*$O2093/ref!$B$3</f>
        <v>1918.0163916489701</v>
      </c>
      <c r="W2093">
        <f t="shared" si="286"/>
        <v>1</v>
      </c>
      <c r="X2093" t="str">
        <f t="shared" si="287"/>
        <v>1 1998</v>
      </c>
      <c r="AB2093" s="1"/>
    </row>
    <row r="2094" spans="1:28" x14ac:dyDescent="0.3">
      <c r="A2094">
        <v>698</v>
      </c>
      <c r="B2094">
        <v>2</v>
      </c>
      <c r="C2094">
        <f>RS_wells_scenario_1_bgw!C2094-RS_wells_baseline_bgw!C2094</f>
        <v>6697146.9133999944</v>
      </c>
      <c r="D2094">
        <f>RS_wells_scenario_1_bgw!D2094-RS_wells_baseline_bgw!D2094</f>
        <v>-292.87010000000009</v>
      </c>
      <c r="E2094">
        <f>RS_wells_scenario_1_bgw!E2094-RS_wells_baseline_bgw!E2094</f>
        <v>0</v>
      </c>
      <c r="F2094">
        <f>RS_wells_scenario_1_bgw!F2094-RS_wells_baseline_bgw!F2094</f>
        <v>0</v>
      </c>
      <c r="G2094">
        <f>RS_wells_scenario_1_bgw!G2094-RS_wells_baseline_bgw!G2094</f>
        <v>0</v>
      </c>
      <c r="H2094" s="19">
        <f>RS_wells_scenario_1_bgw!H2094-RS_wells_baseline_bgw!H2094</f>
        <v>1250575.1961999983</v>
      </c>
      <c r="I2094">
        <f>RS_wells_scenario_1_bgw!I2094-RS_wells_baseline_bgw!I2094</f>
        <v>-1140383.2223999947</v>
      </c>
      <c r="J2094">
        <f>RS_wells_scenario_1_bgw!J2094-RS_wells_baseline_bgw!J2094</f>
        <v>1970.7194000007585</v>
      </c>
      <c r="K2094">
        <f>RS_wells_scenario_1_bgw!K2094-RS_wells_baseline_bgw!K2094</f>
        <v>-58577.370000001043</v>
      </c>
      <c r="L2094">
        <f>RS_wells_scenario_1_bgw!L2094-RS_wells_baseline_bgw!L2094</f>
        <v>1069553.4115000013</v>
      </c>
      <c r="M2094">
        <f>RS_wells_scenario_1_bgw!M2094-RS_wells_baseline_bgw!M2094</f>
        <v>0</v>
      </c>
      <c r="N2094">
        <f>RS_wells_scenario_1_bgw!N2094-RS_wells_baseline_bgw!N2094</f>
        <v>8112698.7951999903</v>
      </c>
      <c r="O2094">
        <v>10.145833333333334</v>
      </c>
      <c r="P2094">
        <f t="shared" si="283"/>
        <v>1998</v>
      </c>
      <c r="Q2094" s="2">
        <f t="shared" si="284"/>
        <v>35815.229166665544</v>
      </c>
      <c r="R2094">
        <f t="shared" si="285"/>
        <v>-157.20787168384862</v>
      </c>
      <c r="S2094">
        <f>I2094*$O2094/ref!$B$3</f>
        <v>-265.6138225573909</v>
      </c>
      <c r="T2094">
        <f>K2094*$O2094/ref!$B$3</f>
        <v>-13.643623349977288</v>
      </c>
      <c r="U2094">
        <f>L2094*$O2094/ref!$B$3</f>
        <v>249.11640620241272</v>
      </c>
      <c r="V2094">
        <f>N2094*$O2094/ref!$B$3</f>
        <v>1889.5796570163736</v>
      </c>
      <c r="W2094">
        <f t="shared" si="286"/>
        <v>1</v>
      </c>
      <c r="X2094" t="str">
        <f t="shared" si="287"/>
        <v>1 1998</v>
      </c>
      <c r="AB2094" s="1"/>
    </row>
    <row r="2095" spans="1:28" x14ac:dyDescent="0.3">
      <c r="A2095">
        <v>698</v>
      </c>
      <c r="B2095">
        <v>3</v>
      </c>
      <c r="C2095">
        <f>RS_wells_scenario_1_bgw!C2095-RS_wells_baseline_bgw!C2095</f>
        <v>6689042.9367000014</v>
      </c>
      <c r="D2095">
        <f>RS_wells_scenario_1_bgw!D2095-RS_wells_baseline_bgw!D2095</f>
        <v>-293.18780000001425</v>
      </c>
      <c r="E2095">
        <f>RS_wells_scenario_1_bgw!E2095-RS_wells_baseline_bgw!E2095</f>
        <v>0</v>
      </c>
      <c r="F2095">
        <f>RS_wells_scenario_1_bgw!F2095-RS_wells_baseline_bgw!F2095</f>
        <v>0</v>
      </c>
      <c r="G2095">
        <f>RS_wells_scenario_1_bgw!G2095-RS_wells_baseline_bgw!G2095</f>
        <v>0</v>
      </c>
      <c r="H2095" s="19">
        <f>RS_wells_scenario_1_bgw!H2095-RS_wells_baseline_bgw!H2095</f>
        <v>1205186.0471000075</v>
      </c>
      <c r="I2095">
        <f>RS_wells_scenario_1_bgw!I2095-RS_wells_baseline_bgw!I2095</f>
        <v>-1081855.8567000031</v>
      </c>
      <c r="J2095">
        <f>RS_wells_scenario_1_bgw!J2095-RS_wells_baseline_bgw!J2095</f>
        <v>1973.9537000004202</v>
      </c>
      <c r="K2095">
        <f>RS_wells_scenario_1_bgw!K2095-RS_wells_baseline_bgw!K2095</f>
        <v>-58577.370000001043</v>
      </c>
      <c r="L2095">
        <f>RS_wells_scenario_1_bgw!L2095-RS_wells_baseline_bgw!L2095</f>
        <v>1058631.1054999996</v>
      </c>
      <c r="M2095">
        <f>RS_wells_scenario_1_bgw!M2095-RS_wells_baseline_bgw!M2095</f>
        <v>0</v>
      </c>
      <c r="N2095">
        <f>RS_wells_scenario_1_bgw!N2095-RS_wells_baseline_bgw!N2095</f>
        <v>7995996.283799991</v>
      </c>
      <c r="O2095">
        <v>10.145833333333334</v>
      </c>
      <c r="P2095">
        <f t="shared" si="283"/>
        <v>1998</v>
      </c>
      <c r="Q2095" s="2">
        <f t="shared" si="284"/>
        <v>35825.37499999888</v>
      </c>
      <c r="R2095">
        <f t="shared" si="285"/>
        <v>-155.57411767926652</v>
      </c>
      <c r="S2095">
        <f>I2095*$O2095/ref!$B$3</f>
        <v>-251.98184602315845</v>
      </c>
      <c r="T2095">
        <f>K2095*$O2095/ref!$B$3</f>
        <v>-13.643623349977288</v>
      </c>
      <c r="U2095">
        <f>L2095*$O2095/ref!$B$3</f>
        <v>246.57242327560635</v>
      </c>
      <c r="V2095">
        <f>N2095*$O2095/ref!$B$3</f>
        <v>1862.3977417214739</v>
      </c>
      <c r="W2095">
        <f t="shared" si="286"/>
        <v>1</v>
      </c>
      <c r="X2095" t="str">
        <f t="shared" si="287"/>
        <v>1 1998</v>
      </c>
      <c r="AB2095" s="1"/>
    </row>
    <row r="2096" spans="1:28" x14ac:dyDescent="0.3">
      <c r="A2096">
        <v>699</v>
      </c>
      <c r="B2096">
        <v>1</v>
      </c>
      <c r="C2096">
        <f>RS_wells_scenario_1_bgw!C2096-RS_wells_baseline_bgw!C2096</f>
        <v>6509533.819600001</v>
      </c>
      <c r="D2096">
        <f>RS_wells_scenario_1_bgw!D2096-RS_wells_baseline_bgw!D2096</f>
        <v>-293.50990000000456</v>
      </c>
      <c r="E2096">
        <f>RS_wells_scenario_1_bgw!E2096-RS_wells_baseline_bgw!E2096</f>
        <v>0</v>
      </c>
      <c r="F2096">
        <f>RS_wells_scenario_1_bgw!F2096-RS_wells_baseline_bgw!F2096</f>
        <v>0</v>
      </c>
      <c r="G2096">
        <f>RS_wells_scenario_1_bgw!G2096-RS_wells_baseline_bgw!G2096</f>
        <v>0</v>
      </c>
      <c r="H2096" s="19">
        <f>RS_wells_scenario_1_bgw!H2096-RS_wells_baseline_bgw!H2096</f>
        <v>1104479.351000011</v>
      </c>
      <c r="I2096">
        <f>RS_wells_scenario_1_bgw!I2096-RS_wells_baseline_bgw!I2096</f>
        <v>-1090880.608799994</v>
      </c>
      <c r="J2096">
        <f>RS_wells_scenario_1_bgw!J2096-RS_wells_baseline_bgw!J2096</f>
        <v>1976.9838999994099</v>
      </c>
      <c r="K2096">
        <f>RS_wells_scenario_1_bgw!K2096-RS_wells_baseline_bgw!K2096</f>
        <v>-58577.370000001043</v>
      </c>
      <c r="L2096">
        <f>RS_wells_scenario_1_bgw!L2096-RS_wells_baseline_bgw!L2096</f>
        <v>920840.1950000003</v>
      </c>
      <c r="M2096">
        <f>RS_wells_scenario_1_bgw!M2096-RS_wells_baseline_bgw!M2096</f>
        <v>0</v>
      </c>
      <c r="N2096">
        <f>RS_wells_scenario_1_bgw!N2096-RS_wells_baseline_bgw!N2096</f>
        <v>7900032.4576000124</v>
      </c>
      <c r="O2096">
        <v>10.145833333333334</v>
      </c>
      <c r="P2096">
        <f t="shared" si="283"/>
        <v>1998</v>
      </c>
      <c r="Q2096" s="2">
        <f t="shared" si="284"/>
        <v>35835.520833332215</v>
      </c>
      <c r="R2096">
        <f t="shared" si="285"/>
        <v>-155.68277449255444</v>
      </c>
      <c r="S2096">
        <f>I2096*$O2096/ref!$B$3</f>
        <v>-254.08385774678464</v>
      </c>
      <c r="T2096">
        <f>K2096*$O2096/ref!$B$3</f>
        <v>-13.643623349977288</v>
      </c>
      <c r="U2096">
        <f>L2096*$O2096/ref!$B$3</f>
        <v>214.47867642571555</v>
      </c>
      <c r="V2096">
        <f>N2096*$O2096/ref!$B$3</f>
        <v>1840.0462039195011</v>
      </c>
      <c r="W2096">
        <f t="shared" si="286"/>
        <v>2</v>
      </c>
      <c r="X2096" t="str">
        <f t="shared" si="287"/>
        <v>2 1998</v>
      </c>
      <c r="AB2096" s="1"/>
    </row>
    <row r="2097" spans="1:28" x14ac:dyDescent="0.3">
      <c r="A2097">
        <v>699</v>
      </c>
      <c r="B2097">
        <v>2</v>
      </c>
      <c r="C2097">
        <f>RS_wells_scenario_1_bgw!C2097-RS_wells_baseline_bgw!C2097</f>
        <v>6462746.1504999995</v>
      </c>
      <c r="D2097">
        <f>RS_wells_scenario_1_bgw!D2097-RS_wells_baseline_bgw!D2097</f>
        <v>-293.83490000001621</v>
      </c>
      <c r="E2097">
        <f>RS_wells_scenario_1_bgw!E2097-RS_wells_baseline_bgw!E2097</f>
        <v>0</v>
      </c>
      <c r="F2097">
        <f>RS_wells_scenario_1_bgw!F2097-RS_wells_baseline_bgw!F2097</f>
        <v>0</v>
      </c>
      <c r="G2097">
        <f>RS_wells_scenario_1_bgw!G2097-RS_wells_baseline_bgw!G2097</f>
        <v>0</v>
      </c>
      <c r="H2097" s="19">
        <f>RS_wells_scenario_1_bgw!H2097-RS_wells_baseline_bgw!H2097</f>
        <v>1156280.5238000005</v>
      </c>
      <c r="I2097">
        <f>RS_wells_scenario_1_bgw!I2097-RS_wells_baseline_bgw!I2097</f>
        <v>-1002767.6148000062</v>
      </c>
      <c r="J2097">
        <f>RS_wells_scenario_1_bgw!J2097-RS_wells_baseline_bgw!J2097</f>
        <v>1980.0607000002638</v>
      </c>
      <c r="K2097">
        <f>RS_wells_scenario_1_bgw!K2097-RS_wells_baseline_bgw!K2097</f>
        <v>-58577.370000001043</v>
      </c>
      <c r="L2097">
        <f>RS_wells_scenario_1_bgw!L2097-RS_wells_baseline_bgw!L2097</f>
        <v>912757.31850000098</v>
      </c>
      <c r="M2097">
        <f>RS_wells_scenario_1_bgw!M2097-RS_wells_baseline_bgw!M2097</f>
        <v>0</v>
      </c>
      <c r="N2097">
        <f>RS_wells_scenario_1_bgw!N2097-RS_wells_baseline_bgw!N2097</f>
        <v>7891562.4585999995</v>
      </c>
      <c r="O2097">
        <v>10.145833333333334</v>
      </c>
      <c r="P2097">
        <f t="shared" si="283"/>
        <v>1998</v>
      </c>
      <c r="Q2097" s="2">
        <f t="shared" si="284"/>
        <v>35845.666666665551</v>
      </c>
      <c r="R2097">
        <f t="shared" si="285"/>
        <v>-154.30199163344787</v>
      </c>
      <c r="S2097">
        <f>I2097*$O2097/ref!$B$3</f>
        <v>-233.56090660755424</v>
      </c>
      <c r="T2097">
        <f>K2097*$O2097/ref!$B$3</f>
        <v>-13.643623349977288</v>
      </c>
      <c r="U2097">
        <f>L2097*$O2097/ref!$B$3</f>
        <v>212.59604286687923</v>
      </c>
      <c r="V2097">
        <f>N2097*$O2097/ref!$B$3</f>
        <v>1838.0734032264884</v>
      </c>
      <c r="W2097">
        <f t="shared" si="286"/>
        <v>2</v>
      </c>
      <c r="X2097" t="str">
        <f t="shared" si="287"/>
        <v>2 1998</v>
      </c>
      <c r="AB2097" s="1"/>
    </row>
    <row r="2098" spans="1:28" x14ac:dyDescent="0.3">
      <c r="A2098">
        <v>699</v>
      </c>
      <c r="B2098">
        <v>3</v>
      </c>
      <c r="C2098">
        <f>RS_wells_scenario_1_bgw!C2098-RS_wells_baseline_bgw!C2098</f>
        <v>6422206.8608999997</v>
      </c>
      <c r="D2098">
        <f>RS_wells_scenario_1_bgw!D2098-RS_wells_baseline_bgw!D2098</f>
        <v>-294.16200000001118</v>
      </c>
      <c r="E2098">
        <f>RS_wells_scenario_1_bgw!E2098-RS_wells_baseline_bgw!E2098</f>
        <v>0</v>
      </c>
      <c r="F2098">
        <f>RS_wells_scenario_1_bgw!F2098-RS_wells_baseline_bgw!F2098</f>
        <v>0</v>
      </c>
      <c r="G2098">
        <f>RS_wells_scenario_1_bgw!G2098-RS_wells_baseline_bgw!G2098</f>
        <v>0</v>
      </c>
      <c r="H2098" s="19">
        <f>RS_wells_scenario_1_bgw!H2098-RS_wells_baseline_bgw!H2098</f>
        <v>1096230.5391000062</v>
      </c>
      <c r="I2098">
        <f>RS_wells_scenario_1_bgw!I2098-RS_wells_baseline_bgw!I2098</f>
        <v>-1007420.8323999941</v>
      </c>
      <c r="J2098">
        <f>RS_wells_scenario_1_bgw!J2098-RS_wells_baseline_bgw!J2098</f>
        <v>1983.1728999996558</v>
      </c>
      <c r="K2098">
        <f>RS_wells_scenario_1_bgw!K2098-RS_wells_baseline_bgw!K2098</f>
        <v>-58577.370000001043</v>
      </c>
      <c r="L2098">
        <f>RS_wells_scenario_1_bgw!L2098-RS_wells_baseline_bgw!L2098</f>
        <v>904930.35160000063</v>
      </c>
      <c r="M2098">
        <f>RS_wells_scenario_1_bgw!M2098-RS_wells_baseline_bgw!M2098</f>
        <v>0</v>
      </c>
      <c r="N2098">
        <f>RS_wells_scenario_1_bgw!N2098-RS_wells_baseline_bgw!N2098</f>
        <v>7775589.9840000123</v>
      </c>
      <c r="O2098">
        <v>10.145833333333334</v>
      </c>
      <c r="P2098">
        <f t="shared" si="283"/>
        <v>1998</v>
      </c>
      <c r="Q2098" s="2">
        <f t="shared" si="284"/>
        <v>35855.812499998887</v>
      </c>
      <c r="R2098">
        <f t="shared" si="285"/>
        <v>-153.02083493470803</v>
      </c>
      <c r="S2098">
        <f>I2098*$O2098/ref!$B$3</f>
        <v>-234.64471675983182</v>
      </c>
      <c r="T2098">
        <f>K2098*$O2098/ref!$B$3</f>
        <v>-13.643623349977288</v>
      </c>
      <c r="U2098">
        <f>L2098*$O2098/ref!$B$3</f>
        <v>210.7730148211281</v>
      </c>
      <c r="V2098">
        <f>N2098*$O2098/ref!$B$3</f>
        <v>1811.061525390269</v>
      </c>
      <c r="W2098">
        <f t="shared" si="286"/>
        <v>2</v>
      </c>
      <c r="X2098" t="str">
        <f t="shared" si="287"/>
        <v>2 1998</v>
      </c>
      <c r="AB2098" s="1"/>
    </row>
    <row r="2099" spans="1:28" x14ac:dyDescent="0.3">
      <c r="A2099">
        <v>700</v>
      </c>
      <c r="B2099">
        <v>1</v>
      </c>
      <c r="C2099">
        <f>RS_wells_scenario_1_bgw!C2099-RS_wells_baseline_bgw!C2099</f>
        <v>2867957.0067999996</v>
      </c>
      <c r="D2099">
        <f>RS_wells_scenario_1_bgw!D2099-RS_wells_baseline_bgw!D2099</f>
        <v>-294.49420000001555</v>
      </c>
      <c r="E2099">
        <f>RS_wells_scenario_1_bgw!E2099-RS_wells_baseline_bgw!E2099</f>
        <v>0</v>
      </c>
      <c r="F2099">
        <f>RS_wells_scenario_1_bgw!F2099-RS_wells_baseline_bgw!F2099</f>
        <v>0</v>
      </c>
      <c r="G2099">
        <f>RS_wells_scenario_1_bgw!G2099-RS_wells_baseline_bgw!G2099</f>
        <v>0</v>
      </c>
      <c r="H2099" s="19">
        <f>RS_wells_scenario_1_bgw!H2099-RS_wells_baseline_bgw!H2099</f>
        <v>1008462.0150000006</v>
      </c>
      <c r="I2099">
        <f>RS_wells_scenario_1_bgw!I2099-RS_wells_baseline_bgw!I2099</f>
        <v>-3890258.8777999878</v>
      </c>
      <c r="J2099">
        <f>RS_wells_scenario_1_bgw!J2099-RS_wells_baseline_bgw!J2099</f>
        <v>1986.8249000003561</v>
      </c>
      <c r="K2099">
        <f>RS_wells_scenario_1_bgw!K2099-RS_wells_baseline_bgw!K2099</f>
        <v>-58577.370000001043</v>
      </c>
      <c r="L2099">
        <f>RS_wells_scenario_1_bgw!L2099-RS_wells_baseline_bgw!L2099</f>
        <v>-7.041399999987334</v>
      </c>
      <c r="M2099">
        <f>RS_wells_scenario_1_bgw!M2099-RS_wells_baseline_bgw!M2099</f>
        <v>0</v>
      </c>
      <c r="N2099">
        <f>RS_wells_scenario_1_bgw!N2099-RS_wells_baseline_bgw!N2099</f>
        <v>7813714.0546000004</v>
      </c>
      <c r="O2099">
        <v>10.145833333333334</v>
      </c>
      <c r="P2099">
        <f t="shared" si="283"/>
        <v>1998</v>
      </c>
      <c r="Q2099" s="2">
        <f t="shared" si="284"/>
        <v>35865.958333332223</v>
      </c>
      <c r="R2099">
        <f t="shared" si="285"/>
        <v>-155.90497227033219</v>
      </c>
      <c r="S2099">
        <f>I2099*$O2099/ref!$B$3</f>
        <v>-906.10464181999635</v>
      </c>
      <c r="T2099">
        <f>K2099*$O2099/ref!$B$3</f>
        <v>-13.643623349977288</v>
      </c>
      <c r="U2099">
        <f>L2099*$O2099/ref!$B$3</f>
        <v>-1.6400567225253633E-3</v>
      </c>
      <c r="V2099">
        <f>N2099*$O2099/ref!$B$3</f>
        <v>1819.9412422473793</v>
      </c>
      <c r="W2099">
        <f t="shared" si="286"/>
        <v>3</v>
      </c>
      <c r="X2099" t="str">
        <f t="shared" si="287"/>
        <v>3 1998</v>
      </c>
      <c r="AB2099" s="1"/>
    </row>
    <row r="2100" spans="1:28" x14ac:dyDescent="0.3">
      <c r="A2100">
        <v>700</v>
      </c>
      <c r="B2100">
        <v>2</v>
      </c>
      <c r="C2100">
        <f>RS_wells_scenario_1_bgw!C2100-RS_wells_baseline_bgw!C2100</f>
        <v>2765100.1746999994</v>
      </c>
      <c r="D2100">
        <f>RS_wells_scenario_1_bgw!D2100-RS_wells_baseline_bgw!D2100</f>
        <v>-294.83319999999367</v>
      </c>
      <c r="E2100">
        <f>RS_wells_scenario_1_bgw!E2100-RS_wells_baseline_bgw!E2100</f>
        <v>0</v>
      </c>
      <c r="F2100">
        <f>RS_wells_scenario_1_bgw!F2100-RS_wells_baseline_bgw!F2100</f>
        <v>0</v>
      </c>
      <c r="G2100">
        <f>RS_wells_scenario_1_bgw!G2100-RS_wells_baseline_bgw!G2100</f>
        <v>0</v>
      </c>
      <c r="H2100" s="19">
        <f>RS_wells_scenario_1_bgw!H2100-RS_wells_baseline_bgw!H2100</f>
        <v>1029914.2787999958</v>
      </c>
      <c r="I2100">
        <f>RS_wells_scenario_1_bgw!I2100-RS_wells_baseline_bgw!I2100</f>
        <v>-3987265.5344000161</v>
      </c>
      <c r="J2100">
        <f>RS_wells_scenario_1_bgw!J2100-RS_wells_baseline_bgw!J2100</f>
        <v>1990.4180999994278</v>
      </c>
      <c r="K2100">
        <f>RS_wells_scenario_1_bgw!K2100-RS_wells_baseline_bgw!K2100</f>
        <v>-58577.370000001043</v>
      </c>
      <c r="L2100">
        <f>RS_wells_scenario_1_bgw!L2100-RS_wells_baseline_bgw!L2100</f>
        <v>-7.0947000000160187</v>
      </c>
      <c r="M2100">
        <f>RS_wells_scenario_1_bgw!M2100-RS_wells_baseline_bgw!M2100</f>
        <v>0</v>
      </c>
      <c r="N2100">
        <f>RS_wells_scenario_1_bgw!N2100-RS_wells_baseline_bgw!N2100</f>
        <v>7817808.6499000043</v>
      </c>
      <c r="O2100">
        <v>10.145833333333334</v>
      </c>
      <c r="P2100">
        <f t="shared" si="283"/>
        <v>1998</v>
      </c>
      <c r="Q2100" s="2">
        <f t="shared" si="284"/>
        <v>35876.104166665558</v>
      </c>
      <c r="R2100">
        <f t="shared" si="285"/>
        <v>-155.50731663459356</v>
      </c>
      <c r="S2100">
        <f>I2100*$O2100/ref!$B$3</f>
        <v>-928.69907180364623</v>
      </c>
      <c r="T2100">
        <f>K2100*$O2100/ref!$B$3</f>
        <v>-13.643623349977288</v>
      </c>
      <c r="U2100">
        <f>L2100*$O2100/ref!$B$3</f>
        <v>-1.6524711604720508E-3</v>
      </c>
      <c r="V2100">
        <f>N2100*$O2100/ref!$B$3</f>
        <v>1820.8949401693558</v>
      </c>
      <c r="W2100">
        <f t="shared" si="286"/>
        <v>3</v>
      </c>
      <c r="X2100" t="str">
        <f t="shared" si="287"/>
        <v>3 1998</v>
      </c>
      <c r="AB2100" s="1"/>
    </row>
    <row r="2101" spans="1:28" x14ac:dyDescent="0.3">
      <c r="A2101">
        <v>700</v>
      </c>
      <c r="B2101">
        <v>3</v>
      </c>
      <c r="C2101">
        <f>RS_wells_scenario_1_bgw!C2101-RS_wells_baseline_bgw!C2101</f>
        <v>2719262.5308999978</v>
      </c>
      <c r="D2101">
        <f>RS_wells_scenario_1_bgw!D2101-RS_wells_baseline_bgw!D2101</f>
        <v>-295.17969999997877</v>
      </c>
      <c r="E2101">
        <f>RS_wells_scenario_1_bgw!E2101-RS_wells_baseline_bgw!E2101</f>
        <v>0</v>
      </c>
      <c r="F2101">
        <f>RS_wells_scenario_1_bgw!F2101-RS_wells_baseline_bgw!F2101</f>
        <v>0</v>
      </c>
      <c r="G2101">
        <f>RS_wells_scenario_1_bgw!G2101-RS_wells_baseline_bgw!G2101</f>
        <v>0</v>
      </c>
      <c r="H2101" s="19">
        <f>RS_wells_scenario_1_bgw!H2101-RS_wells_baseline_bgw!H2101</f>
        <v>1045596.1938000023</v>
      </c>
      <c r="I2101">
        <f>RS_wells_scenario_1_bgw!I2101-RS_wells_baseline_bgw!I2101</f>
        <v>-4003101.1980000138</v>
      </c>
      <c r="J2101">
        <f>RS_wells_scenario_1_bgw!J2101-RS_wells_baseline_bgw!J2101</f>
        <v>1993.9724000003189</v>
      </c>
      <c r="K2101">
        <f>RS_wells_scenario_1_bgw!K2101-RS_wells_baseline_bgw!K2101</f>
        <v>-58577.370000001043</v>
      </c>
      <c r="L2101">
        <f>RS_wells_scenario_1_bgw!L2101-RS_wells_baseline_bgw!L2101</f>
        <v>-6.0832999999984168</v>
      </c>
      <c r="M2101">
        <f>RS_wells_scenario_1_bgw!M2101-RS_wells_baseline_bgw!M2101</f>
        <v>0</v>
      </c>
      <c r="N2101">
        <f>RS_wells_scenario_1_bgw!N2101-RS_wells_baseline_bgw!N2101</f>
        <v>7810646.1110999882</v>
      </c>
      <c r="O2101">
        <v>10.145833333333334</v>
      </c>
      <c r="P2101">
        <f t="shared" si="283"/>
        <v>1998</v>
      </c>
      <c r="Q2101" s="2">
        <f t="shared" si="284"/>
        <v>35886.249999998894</v>
      </c>
      <c r="R2101">
        <f t="shared" si="285"/>
        <v>-154.98396145017151</v>
      </c>
      <c r="S2101">
        <f>I2101*$O2101/ref!$B$3</f>
        <v>-932.3874557248655</v>
      </c>
      <c r="T2101">
        <f>K2101*$O2101/ref!$B$3</f>
        <v>-13.643623349977288</v>
      </c>
      <c r="U2101">
        <f>L2101*$O2101/ref!$B$3</f>
        <v>-1.4168996307771032E-3</v>
      </c>
      <c r="V2101">
        <f>N2101*$O2101/ref!$B$3</f>
        <v>1819.2266682476729</v>
      </c>
      <c r="W2101">
        <f t="shared" si="286"/>
        <v>3</v>
      </c>
      <c r="X2101" t="str">
        <f t="shared" si="287"/>
        <v>3 1998</v>
      </c>
      <c r="AB2101" s="1"/>
    </row>
    <row r="2102" spans="1:28" x14ac:dyDescent="0.3">
      <c r="A2102">
        <v>701</v>
      </c>
      <c r="B2102">
        <v>1</v>
      </c>
      <c r="C2102">
        <f>RS_wells_scenario_1_bgw!C2102-RS_wells_baseline_bgw!C2102</f>
        <v>4122675.3307999969</v>
      </c>
      <c r="D2102">
        <f>RS_wells_scenario_1_bgw!D2102-RS_wells_baseline_bgw!D2102</f>
        <v>-295.52439999999478</v>
      </c>
      <c r="E2102">
        <f>RS_wells_scenario_1_bgw!E2102-RS_wells_baseline_bgw!E2102</f>
        <v>-363613.08000000194</v>
      </c>
      <c r="F2102">
        <f>RS_wells_scenario_1_bgw!F2102-RS_wells_baseline_bgw!F2102</f>
        <v>0</v>
      </c>
      <c r="G2102">
        <f>RS_wells_scenario_1_bgw!G2102-RS_wells_baseline_bgw!G2102</f>
        <v>0</v>
      </c>
      <c r="H2102" s="19">
        <f>RS_wells_scenario_1_bgw!H2102-RS_wells_baseline_bgw!H2102</f>
        <v>923191.2050999999</v>
      </c>
      <c r="I2102">
        <f>RS_wells_scenario_1_bgw!I2102-RS_wells_baseline_bgw!I2102</f>
        <v>-372240.08740000427</v>
      </c>
      <c r="J2102">
        <f>RS_wells_scenario_1_bgw!J2102-RS_wells_baseline_bgw!J2102</f>
        <v>1996.015000000596</v>
      </c>
      <c r="K2102">
        <f>RS_wells_scenario_1_bgw!K2102-RS_wells_baseline_bgw!K2102</f>
        <v>-6913876.8500000015</v>
      </c>
      <c r="L2102">
        <f>RS_wells_scenario_1_bgw!L2102-RS_wells_baseline_bgw!L2102</f>
        <v>4605708.5659999996</v>
      </c>
      <c r="M2102">
        <f>RS_wells_scenario_1_bgw!M2102-RS_wells_baseline_bgw!M2102</f>
        <v>0</v>
      </c>
      <c r="N2102">
        <f>RS_wells_scenario_1_bgw!N2102-RS_wells_baseline_bgw!N2102</f>
        <v>7427717.8851000071</v>
      </c>
      <c r="O2102">
        <v>10.145833333333334</v>
      </c>
      <c r="P2102">
        <f t="shared" si="283"/>
        <v>1998</v>
      </c>
      <c r="Q2102" s="2">
        <f t="shared" si="284"/>
        <v>35896.39583333223</v>
      </c>
      <c r="R2102">
        <f t="shared" si="285"/>
        <v>-149.01550240549844</v>
      </c>
      <c r="S2102">
        <f>I2102*$O2102/ref!$B$3</f>
        <v>-86.700777932641799</v>
      </c>
      <c r="T2102">
        <f>K2102*$O2102/ref!$B$3</f>
        <v>-1610.3545042996257</v>
      </c>
      <c r="U2102">
        <f>L2102*$O2102/ref!$B$3</f>
        <v>1072.7445246221687</v>
      </c>
      <c r="V2102">
        <f>N2102*$O2102/ref!$B$3</f>
        <v>1730.0364487888846</v>
      </c>
      <c r="W2102">
        <f t="shared" si="286"/>
        <v>4</v>
      </c>
      <c r="X2102" t="str">
        <f t="shared" si="287"/>
        <v>4 1998</v>
      </c>
      <c r="AB2102" s="1"/>
    </row>
    <row r="2103" spans="1:28" x14ac:dyDescent="0.3">
      <c r="A2103">
        <v>701</v>
      </c>
      <c r="B2103">
        <v>2</v>
      </c>
      <c r="C2103">
        <f>RS_wells_scenario_1_bgw!C2103-RS_wells_baseline_bgw!C2103</f>
        <v>4038184.8677999973</v>
      </c>
      <c r="D2103">
        <f>RS_wells_scenario_1_bgw!D2103-RS_wells_baseline_bgw!D2103</f>
        <v>-295.86209999996936</v>
      </c>
      <c r="E2103">
        <f>RS_wells_scenario_1_bgw!E2103-RS_wells_baseline_bgw!E2103</f>
        <v>-363613.08000000194</v>
      </c>
      <c r="F2103">
        <f>RS_wells_scenario_1_bgw!F2103-RS_wells_baseline_bgw!F2103</f>
        <v>0</v>
      </c>
      <c r="G2103">
        <f>RS_wells_scenario_1_bgw!G2103-RS_wells_baseline_bgw!G2103</f>
        <v>0</v>
      </c>
      <c r="H2103" s="19">
        <f>RS_wells_scenario_1_bgw!H2103-RS_wells_baseline_bgw!H2103</f>
        <v>850349.01259998977</v>
      </c>
      <c r="I2103">
        <f>RS_wells_scenario_1_bgw!I2103-RS_wells_baseline_bgw!I2103</f>
        <v>-206794.37359999865</v>
      </c>
      <c r="J2103">
        <f>RS_wells_scenario_1_bgw!J2103-RS_wells_baseline_bgw!J2103</f>
        <v>1998.2703999998048</v>
      </c>
      <c r="K2103">
        <f>RS_wells_scenario_1_bgw!K2103-RS_wells_baseline_bgw!K2103</f>
        <v>-6913876.8500000015</v>
      </c>
      <c r="L2103">
        <f>RS_wells_scenario_1_bgw!L2103-RS_wells_baseline_bgw!L2103</f>
        <v>4469772.3816999942</v>
      </c>
      <c r="M2103">
        <f>RS_wells_scenario_1_bgw!M2103-RS_wells_baseline_bgw!M2103</f>
        <v>0</v>
      </c>
      <c r="N2103">
        <f>RS_wells_scenario_1_bgw!N2103-RS_wells_baseline_bgw!N2103</f>
        <v>7193026.1431000084</v>
      </c>
      <c r="O2103">
        <v>10.145833333333334</v>
      </c>
      <c r="P2103">
        <f t="shared" si="283"/>
        <v>1998</v>
      </c>
      <c r="Q2103" s="2">
        <f t="shared" si="284"/>
        <v>35906.541666665566</v>
      </c>
      <c r="R2103">
        <f t="shared" si="285"/>
        <v>-145.30760894616307</v>
      </c>
      <c r="S2103">
        <f>I2103*$O2103/ref!$B$3</f>
        <v>-48.165777061906638</v>
      </c>
      <c r="T2103">
        <f>K2103*$O2103/ref!$B$3</f>
        <v>-1610.3545042996257</v>
      </c>
      <c r="U2103">
        <f>L2103*$O2103/ref!$B$3</f>
        <v>1041.0827737067154</v>
      </c>
      <c r="V2103">
        <f>N2103*$O2103/ref!$B$3</f>
        <v>1675.3729203444025</v>
      </c>
      <c r="W2103">
        <f t="shared" si="286"/>
        <v>4</v>
      </c>
      <c r="X2103" t="str">
        <f t="shared" si="287"/>
        <v>4 1998</v>
      </c>
      <c r="AB2103" s="1"/>
    </row>
    <row r="2104" spans="1:28" x14ac:dyDescent="0.3">
      <c r="A2104">
        <v>701</v>
      </c>
      <c r="B2104">
        <v>3</v>
      </c>
      <c r="C2104">
        <f>RS_wells_scenario_1_bgw!C2104-RS_wells_baseline_bgw!C2104</f>
        <v>3874522.6477000117</v>
      </c>
      <c r="D2104">
        <f>RS_wells_scenario_1_bgw!D2104-RS_wells_baseline_bgw!D2104</f>
        <v>-296.19040000002133</v>
      </c>
      <c r="E2104">
        <f>RS_wells_scenario_1_bgw!E2104-RS_wells_baseline_bgw!E2104</f>
        <v>-363613.08000000194</v>
      </c>
      <c r="F2104">
        <f>RS_wells_scenario_1_bgw!F2104-RS_wells_baseline_bgw!F2104</f>
        <v>0</v>
      </c>
      <c r="G2104">
        <f>RS_wells_scenario_1_bgw!G2104-RS_wells_baseline_bgw!G2104</f>
        <v>0</v>
      </c>
      <c r="H2104" s="19">
        <f>RS_wells_scenario_1_bgw!H2104-RS_wells_baseline_bgw!H2104</f>
        <v>787468.24300000072</v>
      </c>
      <c r="I2104">
        <f>RS_wells_scenario_1_bgw!I2104-RS_wells_baseline_bgw!I2104</f>
        <v>-128964.23449999839</v>
      </c>
      <c r="J2104">
        <f>RS_wells_scenario_1_bgw!J2104-RS_wells_baseline_bgw!J2104</f>
        <v>2000.6806999994442</v>
      </c>
      <c r="K2104">
        <f>RS_wells_scenario_1_bgw!K2104-RS_wells_baseline_bgw!K2104</f>
        <v>-6913876.8500000015</v>
      </c>
      <c r="L2104">
        <f>RS_wells_scenario_1_bgw!L2104-RS_wells_baseline_bgw!L2104</f>
        <v>4347454.9688000083</v>
      </c>
      <c r="M2104">
        <f>RS_wells_scenario_1_bgw!M2104-RS_wells_baseline_bgw!M2104</f>
        <v>0</v>
      </c>
      <c r="N2104">
        <f>RS_wells_scenario_1_bgw!N2104-RS_wells_baseline_bgw!N2104</f>
        <v>7016474.7712000012</v>
      </c>
      <c r="O2104">
        <v>10.145833333333334</v>
      </c>
      <c r="P2104">
        <f t="shared" si="283"/>
        <v>1998</v>
      </c>
      <c r="Q2104" s="2">
        <f t="shared" si="284"/>
        <v>35916.687499998901</v>
      </c>
      <c r="R2104">
        <f t="shared" si="285"/>
        <v>-142.70347143642613</v>
      </c>
      <c r="S2104">
        <f>I2104*$O2104/ref!$B$3</f>
        <v>-30.037870275433892</v>
      </c>
      <c r="T2104">
        <f>K2104*$O2104/ref!$B$3</f>
        <v>-1610.3545042996257</v>
      </c>
      <c r="U2104">
        <f>L2104*$O2104/ref!$B$3</f>
        <v>1012.5930564191174</v>
      </c>
      <c r="V2104">
        <f>N2104*$O2104/ref!$B$3</f>
        <v>1634.2512308570558</v>
      </c>
      <c r="W2104">
        <f t="shared" si="286"/>
        <v>4</v>
      </c>
      <c r="X2104" t="str">
        <f t="shared" si="287"/>
        <v>4 1998</v>
      </c>
      <c r="AB2104" s="1"/>
    </row>
    <row r="2105" spans="1:28" x14ac:dyDescent="0.3">
      <c r="A2105">
        <v>702</v>
      </c>
      <c r="B2105">
        <v>1</v>
      </c>
      <c r="C2105">
        <f>RS_wells_scenario_1_bgw!C2105-RS_wells_baseline_bgw!C2105</f>
        <v>1909675.9596999884</v>
      </c>
      <c r="D2105">
        <f>RS_wells_scenario_1_bgw!D2105-RS_wells_baseline_bgw!D2105</f>
        <v>-296.50799999997253</v>
      </c>
      <c r="E2105">
        <f>RS_wells_scenario_1_bgw!E2105-RS_wells_baseline_bgw!E2105</f>
        <v>-570250.19999999925</v>
      </c>
      <c r="F2105">
        <f>RS_wells_scenario_1_bgw!F2105-RS_wells_baseline_bgw!F2105</f>
        <v>0</v>
      </c>
      <c r="G2105">
        <f>RS_wells_scenario_1_bgw!G2105-RS_wells_baseline_bgw!G2105</f>
        <v>0</v>
      </c>
      <c r="H2105" s="19">
        <f>RS_wells_scenario_1_bgw!H2105-RS_wells_baseline_bgw!H2105</f>
        <v>616170.21310000122</v>
      </c>
      <c r="I2105">
        <f>RS_wells_scenario_1_bgw!I2105-RS_wells_baseline_bgw!I2105</f>
        <v>52647.813400000334</v>
      </c>
      <c r="J2105">
        <f>RS_wells_scenario_1_bgw!J2105-RS_wells_baseline_bgw!J2105</f>
        <v>2002.8124000001699</v>
      </c>
      <c r="K2105">
        <f>RS_wells_scenario_1_bgw!K2105-RS_wells_baseline_bgw!K2105</f>
        <v>-10809663.109999999</v>
      </c>
      <c r="L2105">
        <f>RS_wells_scenario_1_bgw!L2105-RS_wells_baseline_bgw!L2105</f>
        <v>5999746.8514000028</v>
      </c>
      <c r="M2105">
        <f>RS_wells_scenario_1_bgw!M2105-RS_wells_baseline_bgw!M2105</f>
        <v>0</v>
      </c>
      <c r="N2105">
        <f>RS_wells_scenario_1_bgw!N2105-RS_wells_baseline_bgw!N2105</f>
        <v>6708879.1369999945</v>
      </c>
      <c r="O2105">
        <v>10.145833333333334</v>
      </c>
      <c r="P2105">
        <f t="shared" si="283"/>
        <v>1998</v>
      </c>
      <c r="Q2105" s="2">
        <f t="shared" si="284"/>
        <v>35926.833333332237</v>
      </c>
      <c r="R2105">
        <f t="shared" si="285"/>
        <v>-139.58096045589903</v>
      </c>
      <c r="S2105">
        <f>I2105*$O2105/ref!$B$3</f>
        <v>12.26253306062527</v>
      </c>
      <c r="T2105">
        <f>K2105*$O2105/ref!$B$3</f>
        <v>-2517.7465634421869</v>
      </c>
      <c r="U2105">
        <f>L2105*$O2105/ref!$B$3</f>
        <v>1397.4387418846618</v>
      </c>
      <c r="V2105">
        <f>N2105*$O2105/ref!$B$3</f>
        <v>1562.6071987483726</v>
      </c>
      <c r="W2105">
        <f t="shared" si="286"/>
        <v>5</v>
      </c>
      <c r="X2105" t="str">
        <f t="shared" si="287"/>
        <v>5 1998</v>
      </c>
      <c r="AB2105" s="1"/>
    </row>
    <row r="2106" spans="1:28" x14ac:dyDescent="0.3">
      <c r="A2106">
        <v>702</v>
      </c>
      <c r="B2106">
        <v>2</v>
      </c>
      <c r="C2106">
        <f>RS_wells_scenario_1_bgw!C2106-RS_wells_baseline_bgw!C2106</f>
        <v>1624851.0888000131</v>
      </c>
      <c r="D2106">
        <f>RS_wells_scenario_1_bgw!D2106-RS_wells_baseline_bgw!D2106</f>
        <v>-296.81130000000121</v>
      </c>
      <c r="E2106">
        <f>RS_wells_scenario_1_bgw!E2106-RS_wells_baseline_bgw!E2106</f>
        <v>-570250.19999999925</v>
      </c>
      <c r="F2106">
        <f>RS_wells_scenario_1_bgw!F2106-RS_wells_baseline_bgw!F2106</f>
        <v>0</v>
      </c>
      <c r="G2106">
        <f>RS_wells_scenario_1_bgw!G2106-RS_wells_baseline_bgw!G2106</f>
        <v>0</v>
      </c>
      <c r="H2106" s="19">
        <f>RS_wells_scenario_1_bgw!H2106-RS_wells_baseline_bgw!H2106</f>
        <v>455646.05420000851</v>
      </c>
      <c r="I2106">
        <f>RS_wells_scenario_1_bgw!I2106-RS_wells_baseline_bgw!I2106</f>
        <v>120131.89300000295</v>
      </c>
      <c r="J2106">
        <f>RS_wells_scenario_1_bgw!J2106-RS_wells_baseline_bgw!J2106</f>
        <v>2005.0817999998108</v>
      </c>
      <c r="K2106">
        <f>RS_wells_scenario_1_bgw!K2106-RS_wells_baseline_bgw!K2106</f>
        <v>-10809663.109999999</v>
      </c>
      <c r="L2106">
        <f>RS_wells_scenario_1_bgw!L2106-RS_wells_baseline_bgw!L2106</f>
        <v>5798553.6957999915</v>
      </c>
      <c r="M2106">
        <f>RS_wells_scenario_1_bgw!M2106-RS_wells_baseline_bgw!M2106</f>
        <v>0</v>
      </c>
      <c r="N2106">
        <f>RS_wells_scenario_1_bgw!N2106-RS_wells_baseline_bgw!N2106</f>
        <v>6456147.3141999915</v>
      </c>
      <c r="O2106">
        <v>10.145833333333334</v>
      </c>
      <c r="P2106">
        <f t="shared" si="283"/>
        <v>1998</v>
      </c>
      <c r="Q2106" s="2">
        <f t="shared" si="284"/>
        <v>35936.979166665573</v>
      </c>
      <c r="R2106">
        <f t="shared" si="285"/>
        <v>-137.46852829324132</v>
      </c>
      <c r="S2106">
        <f>I2106*$O2106/ref!$B$3</f>
        <v>27.98067411377097</v>
      </c>
      <c r="T2106">
        <f>K2106*$O2106/ref!$B$3</f>
        <v>-2517.7465634421869</v>
      </c>
      <c r="U2106">
        <f>L2106*$O2106/ref!$B$3</f>
        <v>1350.577579705481</v>
      </c>
      <c r="V2106">
        <f>N2106*$O2106/ref!$B$3</f>
        <v>1503.7418417199437</v>
      </c>
      <c r="W2106">
        <f t="shared" si="286"/>
        <v>5</v>
      </c>
      <c r="X2106" t="str">
        <f t="shared" si="287"/>
        <v>5 1998</v>
      </c>
      <c r="AB2106" s="1"/>
    </row>
    <row r="2107" spans="1:28" x14ac:dyDescent="0.3">
      <c r="A2107">
        <v>702</v>
      </c>
      <c r="B2107">
        <v>3</v>
      </c>
      <c r="C2107">
        <f>RS_wells_scenario_1_bgw!C2107-RS_wells_baseline_bgw!C2107</f>
        <v>1440805.2398999929</v>
      </c>
      <c r="D2107">
        <f>RS_wells_scenario_1_bgw!D2107-RS_wells_baseline_bgw!D2107</f>
        <v>-297.10629999998491</v>
      </c>
      <c r="E2107">
        <f>RS_wells_scenario_1_bgw!E2107-RS_wells_baseline_bgw!E2107</f>
        <v>-570250.19999999925</v>
      </c>
      <c r="F2107">
        <f>RS_wells_scenario_1_bgw!F2107-RS_wells_baseline_bgw!F2107</f>
        <v>0</v>
      </c>
      <c r="G2107">
        <f>RS_wells_scenario_1_bgw!G2107-RS_wells_baseline_bgw!G2107</f>
        <v>0</v>
      </c>
      <c r="H2107" s="19">
        <f>RS_wells_scenario_1_bgw!H2107-RS_wells_baseline_bgw!H2107</f>
        <v>321419.03910000622</v>
      </c>
      <c r="I2107">
        <f>RS_wells_scenario_1_bgw!I2107-RS_wells_baseline_bgw!I2107</f>
        <v>150209.98249999806</v>
      </c>
      <c r="J2107">
        <f>RS_wells_scenario_1_bgw!J2107-RS_wells_baseline_bgw!J2107</f>
        <v>2007.4561000000685</v>
      </c>
      <c r="K2107">
        <f>RS_wells_scenario_1_bgw!K2107-RS_wells_baseline_bgw!K2107</f>
        <v>-10809663.109999999</v>
      </c>
      <c r="L2107">
        <f>RS_wells_scenario_1_bgw!L2107-RS_wells_baseline_bgw!L2107</f>
        <v>5607522.7683999985</v>
      </c>
      <c r="M2107">
        <f>RS_wells_scenario_1_bgw!M2107-RS_wells_baseline_bgw!M2107</f>
        <v>0</v>
      </c>
      <c r="N2107">
        <f>RS_wells_scenario_1_bgw!N2107-RS_wells_baseline_bgw!N2107</f>
        <v>6270013.5127000064</v>
      </c>
      <c r="O2107">
        <v>10.145833333333334</v>
      </c>
      <c r="P2107">
        <f t="shared" si="283"/>
        <v>1998</v>
      </c>
      <c r="Q2107" s="2">
        <f t="shared" si="284"/>
        <v>35947.124999998909</v>
      </c>
      <c r="R2107">
        <f t="shared" si="285"/>
        <v>-136.27936938373426</v>
      </c>
      <c r="S2107">
        <f>I2107*$O2107/ref!$B$3</f>
        <v>34.98635095151279</v>
      </c>
      <c r="T2107">
        <f>K2107*$O2107/ref!$B$3</f>
        <v>-2517.7465634421869</v>
      </c>
      <c r="U2107">
        <f>L2107*$O2107/ref!$B$3</f>
        <v>1306.0833659563434</v>
      </c>
      <c r="V2107">
        <f>N2107*$O2107/ref!$B$3</f>
        <v>1460.3882483379741</v>
      </c>
      <c r="W2107">
        <f t="shared" si="286"/>
        <v>5</v>
      </c>
      <c r="X2107" t="str">
        <f t="shared" si="287"/>
        <v>5 1998</v>
      </c>
      <c r="AB2107" s="1"/>
    </row>
    <row r="2108" spans="1:28" x14ac:dyDescent="0.3">
      <c r="A2108">
        <v>703</v>
      </c>
      <c r="B2108">
        <v>1</v>
      </c>
      <c r="C2108">
        <f>RS_wells_scenario_1_bgw!C2108-RS_wells_baseline_bgw!C2108</f>
        <v>-11274221.260699987</v>
      </c>
      <c r="D2108">
        <f>RS_wells_scenario_1_bgw!D2108-RS_wells_baseline_bgw!D2108</f>
        <v>-297.38339999999152</v>
      </c>
      <c r="E2108">
        <f>RS_wells_scenario_1_bgw!E2108-RS_wells_baseline_bgw!E2108</f>
        <v>-1358013.4700000025</v>
      </c>
      <c r="F2108">
        <f>RS_wells_scenario_1_bgw!F2108-RS_wells_baseline_bgw!F2108</f>
        <v>0</v>
      </c>
      <c r="G2108">
        <f>RS_wells_scenario_1_bgw!G2108-RS_wells_baseline_bgw!G2108</f>
        <v>0</v>
      </c>
      <c r="H2108" s="19">
        <f>RS_wells_scenario_1_bgw!H2108-RS_wells_baseline_bgw!H2108</f>
        <v>1319255.4526999965</v>
      </c>
      <c r="I2108">
        <f>RS_wells_scenario_1_bgw!I2108-RS_wells_baseline_bgw!I2108</f>
        <v>92893.873500000685</v>
      </c>
      <c r="J2108">
        <f>RS_wells_scenario_1_bgw!J2108-RS_wells_baseline_bgw!J2108</f>
        <v>2008.6848999997601</v>
      </c>
      <c r="K2108">
        <f>RS_wells_scenario_1_bgw!K2108-RS_wells_baseline_bgw!K2108</f>
        <v>-25661576.590000004</v>
      </c>
      <c r="L2108">
        <f>RS_wells_scenario_1_bgw!L2108-RS_wells_baseline_bgw!L2108</f>
        <v>7623854.8684999943</v>
      </c>
      <c r="M2108">
        <f>RS_wells_scenario_1_bgw!M2108-RS_wells_baseline_bgw!M2108</f>
        <v>0</v>
      </c>
      <c r="N2108">
        <f>RS_wells_scenario_1_bgw!N2108-RS_wells_baseline_bgw!N2108</f>
        <v>5896709.2050000057</v>
      </c>
      <c r="O2108">
        <v>10.145833333333334</v>
      </c>
      <c r="P2108">
        <f t="shared" si="283"/>
        <v>1998</v>
      </c>
      <c r="Q2108" s="2">
        <f t="shared" si="284"/>
        <v>35957.270833332244</v>
      </c>
      <c r="R2108">
        <f t="shared" si="285"/>
        <v>-104.86721082016058</v>
      </c>
      <c r="S2108">
        <f>I2108*$O2108/ref!$B$3</f>
        <v>21.636495826876882</v>
      </c>
      <c r="T2108">
        <f>K2108*$O2108/ref!$B$3</f>
        <v>-5976.9990622752157</v>
      </c>
      <c r="U2108">
        <f>L2108*$O2108/ref!$B$3</f>
        <v>1775.7199461277057</v>
      </c>
      <c r="V2108">
        <f>N2108*$O2108/ref!$B$3</f>
        <v>1373.4395961676437</v>
      </c>
      <c r="W2108">
        <f t="shared" si="286"/>
        <v>6</v>
      </c>
      <c r="X2108" t="str">
        <f t="shared" si="287"/>
        <v>6 1998</v>
      </c>
      <c r="AB2108" s="1"/>
    </row>
    <row r="2109" spans="1:28" x14ac:dyDescent="0.3">
      <c r="A2109">
        <v>703</v>
      </c>
      <c r="B2109">
        <v>2</v>
      </c>
      <c r="C2109">
        <f>RS_wells_scenario_1_bgw!C2109-RS_wells_baseline_bgw!C2109</f>
        <v>-12341435.758200049</v>
      </c>
      <c r="D2109">
        <f>RS_wells_scenario_1_bgw!D2109-RS_wells_baseline_bgw!D2109</f>
        <v>-297.63860000000568</v>
      </c>
      <c r="E2109">
        <f>RS_wells_scenario_1_bgw!E2109-RS_wells_baseline_bgw!E2109</f>
        <v>-1358013.4700000025</v>
      </c>
      <c r="F2109">
        <f>RS_wells_scenario_1_bgw!F2109-RS_wells_baseline_bgw!F2109</f>
        <v>0</v>
      </c>
      <c r="G2109">
        <f>RS_wells_scenario_1_bgw!G2109-RS_wells_baseline_bgw!G2109</f>
        <v>0</v>
      </c>
      <c r="H2109" s="19">
        <f>RS_wells_scenario_1_bgw!H2109-RS_wells_baseline_bgw!H2109</f>
        <v>1090387.2325000018</v>
      </c>
      <c r="I2109">
        <f>RS_wells_scenario_1_bgw!I2109-RS_wells_baseline_bgw!I2109</f>
        <v>74023.289800000377</v>
      </c>
      <c r="J2109">
        <f>RS_wells_scenario_1_bgw!J2109-RS_wells_baseline_bgw!J2109</f>
        <v>2010.2138999998569</v>
      </c>
      <c r="K2109">
        <f>RS_wells_scenario_1_bgw!K2109-RS_wells_baseline_bgw!K2109</f>
        <v>-25661576.590000004</v>
      </c>
      <c r="L2109">
        <f>RS_wells_scenario_1_bgw!L2109-RS_wells_baseline_bgw!L2109</f>
        <v>7424182.2832999974</v>
      </c>
      <c r="M2109">
        <f>RS_wells_scenario_1_bgw!M2109-RS_wells_baseline_bgw!M2109</f>
        <v>0</v>
      </c>
      <c r="N2109">
        <f>RS_wells_scenario_1_bgw!N2109-RS_wells_baseline_bgw!N2109</f>
        <v>5692862.2341999933</v>
      </c>
      <c r="O2109">
        <v>10.145833333333334</v>
      </c>
      <c r="P2109">
        <f t="shared" si="283"/>
        <v>1998</v>
      </c>
      <c r="Q2109" s="2">
        <f t="shared" si="284"/>
        <v>35967.41666666558</v>
      </c>
      <c r="R2109">
        <f t="shared" si="285"/>
        <v>-105.44043531958744</v>
      </c>
      <c r="S2109">
        <f>I2109*$O2109/ref!$B$3</f>
        <v>17.241229593568345</v>
      </c>
      <c r="T2109">
        <f>K2109*$O2109/ref!$B$3</f>
        <v>-5976.9990622752157</v>
      </c>
      <c r="U2109">
        <f>L2109*$O2109/ref!$B$3</f>
        <v>1729.2129495557367</v>
      </c>
      <c r="V2109">
        <f>N2109*$O2109/ref!$B$3</f>
        <v>1325.9603172135162</v>
      </c>
      <c r="W2109">
        <f t="shared" si="286"/>
        <v>6</v>
      </c>
      <c r="X2109" t="str">
        <f t="shared" si="287"/>
        <v>6 1998</v>
      </c>
      <c r="AB2109" s="1"/>
    </row>
    <row r="2110" spans="1:28" x14ac:dyDescent="0.3">
      <c r="A2110">
        <v>703</v>
      </c>
      <c r="B2110">
        <v>3</v>
      </c>
      <c r="C2110">
        <f>RS_wells_scenario_1_bgw!C2110-RS_wells_baseline_bgw!C2110</f>
        <v>-12589880.495499969</v>
      </c>
      <c r="D2110">
        <f>RS_wells_scenario_1_bgw!D2110-RS_wells_baseline_bgw!D2110</f>
        <v>-297.92520000005607</v>
      </c>
      <c r="E2110">
        <f>RS_wells_scenario_1_bgw!E2110-RS_wells_baseline_bgw!E2110</f>
        <v>-1358013.4700000025</v>
      </c>
      <c r="F2110">
        <f>RS_wells_scenario_1_bgw!F2110-RS_wells_baseline_bgw!F2110</f>
        <v>0</v>
      </c>
      <c r="G2110">
        <f>RS_wells_scenario_1_bgw!G2110-RS_wells_baseline_bgw!G2110</f>
        <v>0</v>
      </c>
      <c r="H2110" s="19">
        <f>RS_wells_scenario_1_bgw!H2110-RS_wells_baseline_bgw!H2110</f>
        <v>1273434.9235000014</v>
      </c>
      <c r="I2110">
        <f>RS_wells_scenario_1_bgw!I2110-RS_wells_baseline_bgw!I2110</f>
        <v>60510.778099999763</v>
      </c>
      <c r="J2110">
        <f>RS_wells_scenario_1_bgw!J2110-RS_wells_baseline_bgw!J2110</f>
        <v>2011.8956000003964</v>
      </c>
      <c r="K2110">
        <f>RS_wells_scenario_1_bgw!K2110-RS_wells_baseline_bgw!K2110</f>
        <v>-25661576.590000004</v>
      </c>
      <c r="L2110">
        <f>RS_wells_scenario_1_bgw!L2110-RS_wells_baseline_bgw!L2110</f>
        <v>7250102.2467999905</v>
      </c>
      <c r="M2110">
        <f>RS_wells_scenario_1_bgw!M2110-RS_wells_baseline_bgw!M2110</f>
        <v>0</v>
      </c>
      <c r="N2110">
        <f>RS_wells_scenario_1_bgw!N2110-RS_wells_baseline_bgw!N2110</f>
        <v>5513492.6000999957</v>
      </c>
      <c r="O2110">
        <v>10.145833333333334</v>
      </c>
      <c r="P2110">
        <f t="shared" si="283"/>
        <v>1998</v>
      </c>
      <c r="Q2110" s="2">
        <f t="shared" si="284"/>
        <v>35977.562499998916</v>
      </c>
      <c r="R2110">
        <f t="shared" si="285"/>
        <v>-97.137632911798264</v>
      </c>
      <c r="S2110">
        <f>I2110*$O2110/ref!$B$3</f>
        <v>14.093945580186277</v>
      </c>
      <c r="T2110">
        <f>K2110*$O2110/ref!$B$3</f>
        <v>-5976.9990622752157</v>
      </c>
      <c r="U2110">
        <f>L2110*$O2110/ref!$B$3</f>
        <v>1688.6668743264061</v>
      </c>
      <c r="V2110">
        <f>N2110*$O2110/ref!$B$3</f>
        <v>1284.1822085670617</v>
      </c>
      <c r="W2110">
        <f t="shared" si="286"/>
        <v>6</v>
      </c>
      <c r="X2110" t="str">
        <f t="shared" si="287"/>
        <v>6 1998</v>
      </c>
      <c r="AB2110" s="1"/>
    </row>
    <row r="2111" spans="1:28" x14ac:dyDescent="0.3">
      <c r="A2111">
        <v>704</v>
      </c>
      <c r="B2111">
        <v>1</v>
      </c>
      <c r="C2111">
        <f>RS_wells_scenario_1_bgw!C2111-RS_wells_baseline_bgw!C2111</f>
        <v>-40455195.281900018</v>
      </c>
      <c r="D2111">
        <f>RS_wells_scenario_1_bgw!D2111-RS_wells_baseline_bgw!D2111</f>
        <v>-298.10249999997905</v>
      </c>
      <c r="E2111">
        <f>RS_wells_scenario_1_bgw!E2111-RS_wells_baseline_bgw!E2111</f>
        <v>-4173755.6199999973</v>
      </c>
      <c r="F2111">
        <f>RS_wells_scenario_1_bgw!F2111-RS_wells_baseline_bgw!F2111</f>
        <v>0</v>
      </c>
      <c r="G2111">
        <f>RS_wells_scenario_1_bgw!G2111-RS_wells_baseline_bgw!G2111</f>
        <v>0</v>
      </c>
      <c r="H2111" s="19">
        <f>RS_wells_scenario_1_bgw!H2111-RS_wells_baseline_bgw!H2111</f>
        <v>-825919.58520001173</v>
      </c>
      <c r="I2111">
        <f>RS_wells_scenario_1_bgw!I2111-RS_wells_baseline_bgw!I2111</f>
        <v>23768738.407299936</v>
      </c>
      <c r="J2111">
        <f>RS_wells_scenario_1_bgw!J2111-RS_wells_baseline_bgw!J2111</f>
        <v>2015.5927999997512</v>
      </c>
      <c r="K2111">
        <f>RS_wells_scenario_1_bgw!K2111-RS_wells_baseline_bgw!K2111</f>
        <v>-78747532.480000019</v>
      </c>
      <c r="L2111">
        <f>RS_wells_scenario_1_bgw!L2111-RS_wells_baseline_bgw!L2111</f>
        <v>3095392.9100999981</v>
      </c>
      <c r="M2111">
        <f>RS_wells_scenario_1_bgw!M2111-RS_wells_baseline_bgw!M2111</f>
        <v>0</v>
      </c>
      <c r="N2111">
        <f>RS_wells_scenario_1_bgw!N2111-RS_wells_baseline_bgw!N2111</f>
        <v>6408343.6644999981</v>
      </c>
      <c r="O2111">
        <v>10.145833333333334</v>
      </c>
      <c r="P2111">
        <f t="shared" si="283"/>
        <v>1998</v>
      </c>
      <c r="Q2111" s="2">
        <f t="shared" si="284"/>
        <v>35987.708333332252</v>
      </c>
      <c r="R2111">
        <f t="shared" si="285"/>
        <v>-165.7334077823599</v>
      </c>
      <c r="S2111">
        <f>I2111*$O2111/ref!$B$3</f>
        <v>5536.1262264477491</v>
      </c>
      <c r="T2111">
        <f>K2111*$O2111/ref!$B$3</f>
        <v>-18341.582643556787</v>
      </c>
      <c r="U2111">
        <f>L2111*$O2111/ref!$B$3</f>
        <v>720.96741430340296</v>
      </c>
      <c r="V2111">
        <f>N2111*$O2111/ref!$B$3</f>
        <v>1492.607593267667</v>
      </c>
      <c r="W2111">
        <f t="shared" si="286"/>
        <v>7</v>
      </c>
      <c r="X2111" t="str">
        <f t="shared" si="287"/>
        <v>7 1998</v>
      </c>
      <c r="AB2111" s="1"/>
    </row>
    <row r="2112" spans="1:28" x14ac:dyDescent="0.3">
      <c r="A2112">
        <v>704</v>
      </c>
      <c r="B2112">
        <v>2</v>
      </c>
      <c r="C2112">
        <f>RS_wells_scenario_1_bgw!C2112-RS_wells_baseline_bgw!C2112</f>
        <v>-37431828.688000023</v>
      </c>
      <c r="D2112">
        <f>RS_wells_scenario_1_bgw!D2112-RS_wells_baseline_bgw!D2112</f>
        <v>-298.33129999996163</v>
      </c>
      <c r="E2112">
        <f>RS_wells_scenario_1_bgw!E2112-RS_wells_baseline_bgw!E2112</f>
        <v>-4173755.6199999973</v>
      </c>
      <c r="F2112">
        <f>RS_wells_scenario_1_bgw!F2112-RS_wells_baseline_bgw!F2112</f>
        <v>0</v>
      </c>
      <c r="G2112">
        <f>RS_wells_scenario_1_bgw!G2112-RS_wells_baseline_bgw!G2112</f>
        <v>0</v>
      </c>
      <c r="H2112" s="19">
        <f>RS_wells_scenario_1_bgw!H2112-RS_wells_baseline_bgw!H2112</f>
        <v>-306403.46369999647</v>
      </c>
      <c r="I2112">
        <f>RS_wells_scenario_1_bgw!I2112-RS_wells_baseline_bgw!I2112</f>
        <v>26523785.125699997</v>
      </c>
      <c r="J2112">
        <f>RS_wells_scenario_1_bgw!J2112-RS_wells_baseline_bgw!J2112</f>
        <v>2019.1106000002474</v>
      </c>
      <c r="K2112">
        <f>RS_wells_scenario_1_bgw!K2112-RS_wells_baseline_bgw!K2112</f>
        <v>-78747532.480000019</v>
      </c>
      <c r="L2112">
        <f>RS_wells_scenario_1_bgw!L2112-RS_wells_baseline_bgw!L2112</f>
        <v>3233876.9050000012</v>
      </c>
      <c r="M2112">
        <f>RS_wells_scenario_1_bgw!M2112-RS_wells_baseline_bgw!M2112</f>
        <v>0</v>
      </c>
      <c r="N2112">
        <f>RS_wells_scenario_1_bgw!N2112-RS_wells_baseline_bgw!N2112</f>
        <v>7043790.3288000077</v>
      </c>
      <c r="O2112">
        <v>10.145833333333334</v>
      </c>
      <c r="P2112">
        <f t="shared" si="283"/>
        <v>1998</v>
      </c>
      <c r="Q2112" s="2">
        <f t="shared" si="284"/>
        <v>35997.854166665587</v>
      </c>
      <c r="R2112">
        <f t="shared" si="285"/>
        <v>-168.38931941580765</v>
      </c>
      <c r="S2112">
        <f>I2112*$O2112/ref!$B$3</f>
        <v>6177.8214704889324</v>
      </c>
      <c r="T2112">
        <f>K2112*$O2112/ref!$B$3</f>
        <v>-18341.582643556787</v>
      </c>
      <c r="U2112">
        <f>L2112*$O2112/ref!$B$3</f>
        <v>753.22259179627747</v>
      </c>
      <c r="V2112">
        <f>N2112*$O2112/ref!$B$3</f>
        <v>1640.6134690300753</v>
      </c>
      <c r="W2112">
        <f t="shared" si="286"/>
        <v>7</v>
      </c>
      <c r="X2112" t="str">
        <f t="shared" si="287"/>
        <v>7 1998</v>
      </c>
      <c r="AB2112" s="1"/>
    </row>
    <row r="2113" spans="1:28" x14ac:dyDescent="0.3">
      <c r="A2113">
        <v>704</v>
      </c>
      <c r="B2113">
        <v>3</v>
      </c>
      <c r="C2113">
        <f>RS_wells_scenario_1_bgw!C2113-RS_wells_baseline_bgw!C2113</f>
        <v>-35775688.264199972</v>
      </c>
      <c r="D2113">
        <f>RS_wells_scenario_1_bgw!D2113-RS_wells_baseline_bgw!D2113</f>
        <v>-298.56709999998566</v>
      </c>
      <c r="E2113">
        <f>RS_wells_scenario_1_bgw!E2113-RS_wells_baseline_bgw!E2113</f>
        <v>-4173755.6199999973</v>
      </c>
      <c r="F2113">
        <f>RS_wells_scenario_1_bgw!F2113-RS_wells_baseline_bgw!F2113</f>
        <v>0</v>
      </c>
      <c r="G2113">
        <f>RS_wells_scenario_1_bgw!G2113-RS_wells_baseline_bgw!G2113</f>
        <v>0</v>
      </c>
      <c r="H2113" s="19">
        <f>RS_wells_scenario_1_bgw!H2113-RS_wells_baseline_bgw!H2113</f>
        <v>-120163.23339998722</v>
      </c>
      <c r="I2113">
        <f>RS_wells_scenario_1_bgw!I2113-RS_wells_baseline_bgw!I2113</f>
        <v>27730137.326499999</v>
      </c>
      <c r="J2113">
        <f>RS_wells_scenario_1_bgw!J2113-RS_wells_baseline_bgw!J2113</f>
        <v>2022.5472999997437</v>
      </c>
      <c r="K2113">
        <f>RS_wells_scenario_1_bgw!K2113-RS_wells_baseline_bgw!K2113</f>
        <v>-78747532.480000019</v>
      </c>
      <c r="L2113">
        <f>RS_wells_scenario_1_bgw!L2113-RS_wells_baseline_bgw!L2113</f>
        <v>3360566.9002999961</v>
      </c>
      <c r="M2113">
        <f>RS_wells_scenario_1_bgw!M2113-RS_wells_baseline_bgw!M2113</f>
        <v>0</v>
      </c>
      <c r="N2113">
        <f>RS_wells_scenario_1_bgw!N2113-RS_wells_baseline_bgw!N2113</f>
        <v>7555021.0493000001</v>
      </c>
      <c r="O2113">
        <v>10.145833333333334</v>
      </c>
      <c r="P2113">
        <f t="shared" si="283"/>
        <v>1998</v>
      </c>
      <c r="Q2113" s="2">
        <f t="shared" si="284"/>
        <v>36007.999999998923</v>
      </c>
      <c r="R2113">
        <f t="shared" si="285"/>
        <v>-175.83469147079009</v>
      </c>
      <c r="S2113">
        <f>I2113*$O2113/ref!$B$3</f>
        <v>6458.8005423580016</v>
      </c>
      <c r="T2113">
        <f>K2113*$O2113/ref!$B$3</f>
        <v>-18341.582643556787</v>
      </c>
      <c r="U2113">
        <f>L2113*$O2113/ref!$B$3</f>
        <v>782.7307547281996</v>
      </c>
      <c r="V2113">
        <f>N2113*$O2113/ref!$B$3</f>
        <v>1759.6874287424912</v>
      </c>
      <c r="W2113">
        <f t="shared" si="286"/>
        <v>7</v>
      </c>
      <c r="X2113" t="str">
        <f t="shared" si="287"/>
        <v>7 1998</v>
      </c>
      <c r="AB2113" s="1"/>
    </row>
    <row r="2114" spans="1:28" x14ac:dyDescent="0.3">
      <c r="A2114">
        <v>705</v>
      </c>
      <c r="B2114">
        <v>1</v>
      </c>
      <c r="C2114">
        <f>RS_wells_scenario_1_bgw!C2114-RS_wells_baseline_bgw!C2114</f>
        <v>-67887828.944699883</v>
      </c>
      <c r="D2114">
        <f>RS_wells_scenario_1_bgw!D2114-RS_wells_baseline_bgw!D2114</f>
        <v>-298.80389999999898</v>
      </c>
      <c r="E2114">
        <f>RS_wells_scenario_1_bgw!E2114-RS_wells_baseline_bgw!E2114</f>
        <v>-4581133.4699999988</v>
      </c>
      <c r="F2114">
        <f>RS_wells_scenario_1_bgw!F2114-RS_wells_baseline_bgw!F2114</f>
        <v>0</v>
      </c>
      <c r="G2114">
        <f>RS_wells_scenario_1_bgw!G2114-RS_wells_baseline_bgw!G2114</f>
        <v>0</v>
      </c>
      <c r="H2114" s="19">
        <f>RS_wells_scenario_1_bgw!H2114-RS_wells_baseline_bgw!H2114</f>
        <v>437491.05359999835</v>
      </c>
      <c r="I2114">
        <f>RS_wells_scenario_1_bgw!I2114-RS_wells_baseline_bgw!I2114</f>
        <v>144016.09259999916</v>
      </c>
      <c r="J2114">
        <f>RS_wells_scenario_1_bgw!J2114-RS_wells_baseline_bgw!J2114</f>
        <v>2024.7099999999627</v>
      </c>
      <c r="K2114">
        <f>RS_wells_scenario_1_bgw!K2114-RS_wells_baseline_bgw!K2114</f>
        <v>-86427938.590000033</v>
      </c>
      <c r="L2114">
        <f>RS_wells_scenario_1_bgw!L2114-RS_wells_baseline_bgw!L2114</f>
        <v>7109494.8345000148</v>
      </c>
      <c r="M2114">
        <f>RS_wells_scenario_1_bgw!M2114-RS_wells_baseline_bgw!M2114</f>
        <v>0</v>
      </c>
      <c r="N2114">
        <f>RS_wells_scenario_1_bgw!N2114-RS_wells_baseline_bgw!N2114</f>
        <v>7059616.9546999931</v>
      </c>
      <c r="O2114">
        <v>10.145833333333334</v>
      </c>
      <c r="P2114">
        <f t="shared" si="283"/>
        <v>1998</v>
      </c>
      <c r="Q2114" s="2">
        <f t="shared" si="284"/>
        <v>36018.145833332259</v>
      </c>
      <c r="R2114">
        <f t="shared" si="285"/>
        <v>-151.70964263688418</v>
      </c>
      <c r="S2114">
        <f>I2114*$O2114/ref!$B$3</f>
        <v>33.543693132173814</v>
      </c>
      <c r="T2114">
        <f>K2114*$O2114/ref!$B$3</f>
        <v>-20130.47429471324</v>
      </c>
      <c r="U2114">
        <f>L2114*$O2114/ref!$B$3</f>
        <v>1655.917118343237</v>
      </c>
      <c r="V2114">
        <f>N2114*$O2114/ref!$B$3</f>
        <v>1644.2997479237913</v>
      </c>
      <c r="W2114">
        <f t="shared" si="286"/>
        <v>8</v>
      </c>
      <c r="X2114" t="str">
        <f t="shared" si="287"/>
        <v>8 1998</v>
      </c>
      <c r="AB2114" s="1"/>
    </row>
    <row r="2115" spans="1:28" x14ac:dyDescent="0.3">
      <c r="A2115">
        <v>705</v>
      </c>
      <c r="B2115">
        <v>2</v>
      </c>
      <c r="C2115">
        <f>RS_wells_scenario_1_bgw!C2115-RS_wells_baseline_bgw!C2115</f>
        <v>-68990263.317299962</v>
      </c>
      <c r="D2115">
        <f>RS_wells_scenario_1_bgw!D2115-RS_wells_baseline_bgw!D2115</f>
        <v>-299.04260000004433</v>
      </c>
      <c r="E2115">
        <f>RS_wells_scenario_1_bgw!E2115-RS_wells_baseline_bgw!E2115</f>
        <v>-4581133.4699999988</v>
      </c>
      <c r="F2115">
        <f>RS_wells_scenario_1_bgw!F2115-RS_wells_baseline_bgw!F2115</f>
        <v>0</v>
      </c>
      <c r="G2115">
        <f>RS_wells_scenario_1_bgw!G2115-RS_wells_baseline_bgw!G2115</f>
        <v>0</v>
      </c>
      <c r="H2115" s="19">
        <f>RS_wells_scenario_1_bgw!H2115-RS_wells_baseline_bgw!H2115</f>
        <v>1116949.759800002</v>
      </c>
      <c r="I2115">
        <f>RS_wells_scenario_1_bgw!I2115-RS_wells_baseline_bgw!I2115</f>
        <v>36209.102099999785</v>
      </c>
      <c r="J2115">
        <f>RS_wells_scenario_1_bgw!J2115-RS_wells_baseline_bgw!J2115</f>
        <v>2026.9911000002176</v>
      </c>
      <c r="K2115">
        <f>RS_wells_scenario_1_bgw!K2115-RS_wells_baseline_bgw!K2115</f>
        <v>-86427938.590000033</v>
      </c>
      <c r="L2115">
        <f>RS_wells_scenario_1_bgw!L2115-RS_wells_baseline_bgw!L2115</f>
        <v>7089226.9098000079</v>
      </c>
      <c r="M2115">
        <f>RS_wells_scenario_1_bgw!M2115-RS_wells_baseline_bgw!M2115</f>
        <v>0</v>
      </c>
      <c r="N2115">
        <f>RS_wells_scenario_1_bgw!N2115-RS_wells_baseline_bgw!N2115</f>
        <v>6691841.6688999981</v>
      </c>
      <c r="O2115">
        <v>10.145833333333334</v>
      </c>
      <c r="P2115">
        <f t="shared" ref="P2115:P2178" si="288">YEAR(Q2115)</f>
        <v>1998</v>
      </c>
      <c r="Q2115" s="2">
        <f t="shared" ref="Q2115:Q2178" si="289">Q2114+(O2115)</f>
        <v>36028.291666665595</v>
      </c>
      <c r="R2115">
        <f t="shared" ref="R2115:R2178" si="290">+(H2115-N2115)/43650</f>
        <v>-127.71802769988537</v>
      </c>
      <c r="S2115">
        <f>I2115*$O2115/ref!$B$3</f>
        <v>8.4336895100148723</v>
      </c>
      <c r="T2115">
        <f>K2115*$O2115/ref!$B$3</f>
        <v>-20130.47429471324</v>
      </c>
      <c r="U2115">
        <f>L2115*$O2115/ref!$B$3</f>
        <v>1651.1963886366525</v>
      </c>
      <c r="V2115">
        <f>N2115*$O2115/ref!$B$3</f>
        <v>1558.638894988856</v>
      </c>
      <c r="W2115">
        <f t="shared" si="286"/>
        <v>8</v>
      </c>
      <c r="X2115" t="str">
        <f t="shared" si="287"/>
        <v>8 1998</v>
      </c>
      <c r="AB2115" s="1"/>
    </row>
    <row r="2116" spans="1:28" x14ac:dyDescent="0.3">
      <c r="A2116">
        <v>705</v>
      </c>
      <c r="B2116">
        <v>3</v>
      </c>
      <c r="C2116">
        <f>RS_wells_scenario_1_bgw!C2116-RS_wells_baseline_bgw!C2116</f>
        <v>-69435809.956200004</v>
      </c>
      <c r="D2116">
        <f>RS_wells_scenario_1_bgw!D2116-RS_wells_baseline_bgw!D2116</f>
        <v>-299.28159999998752</v>
      </c>
      <c r="E2116">
        <f>RS_wells_scenario_1_bgw!E2116-RS_wells_baseline_bgw!E2116</f>
        <v>-4581133.4699999988</v>
      </c>
      <c r="F2116">
        <f>RS_wells_scenario_1_bgw!F2116-RS_wells_baseline_bgw!F2116</f>
        <v>0</v>
      </c>
      <c r="G2116">
        <f>RS_wells_scenario_1_bgw!G2116-RS_wells_baseline_bgw!G2116</f>
        <v>0</v>
      </c>
      <c r="H2116" s="19">
        <f>RS_wells_scenario_1_bgw!H2116-RS_wells_baseline_bgw!H2116</f>
        <v>1499832.5837000012</v>
      </c>
      <c r="I2116">
        <f>RS_wells_scenario_1_bgw!I2116-RS_wells_baseline_bgw!I2116</f>
        <v>19571.900799999945</v>
      </c>
      <c r="J2116">
        <f>RS_wells_scenario_1_bgw!J2116-RS_wells_baseline_bgw!J2116</f>
        <v>2029.3669000007212</v>
      </c>
      <c r="K2116">
        <f>RS_wells_scenario_1_bgw!K2116-RS_wells_baseline_bgw!K2116</f>
        <v>-86427938.590000033</v>
      </c>
      <c r="L2116">
        <f>RS_wells_scenario_1_bgw!L2116-RS_wells_baseline_bgw!L2116</f>
        <v>7122558.7134000063</v>
      </c>
      <c r="M2116">
        <f>RS_wells_scenario_1_bgw!M2116-RS_wells_baseline_bgw!M2116</f>
        <v>0</v>
      </c>
      <c r="N2116">
        <f>RS_wells_scenario_1_bgw!N2116-RS_wells_baseline_bgw!N2116</f>
        <v>6523623.316399999</v>
      </c>
      <c r="O2116">
        <v>10.145833333333334</v>
      </c>
      <c r="P2116">
        <f t="shared" si="288"/>
        <v>1998</v>
      </c>
      <c r="Q2116" s="2">
        <f t="shared" si="289"/>
        <v>36038.43749999893</v>
      </c>
      <c r="R2116">
        <f t="shared" si="290"/>
        <v>-115.09257119587623</v>
      </c>
      <c r="S2116">
        <f>I2116*$O2116/ref!$B$3</f>
        <v>4.5586144061830298</v>
      </c>
      <c r="T2116">
        <f>K2116*$O2116/ref!$B$3</f>
        <v>-20130.47429471324</v>
      </c>
      <c r="U2116">
        <f>L2116*$O2116/ref!$B$3</f>
        <v>1658.9599084719368</v>
      </c>
      <c r="V2116">
        <f>N2116*$O2116/ref!$B$3</f>
        <v>1519.4581014150979</v>
      </c>
      <c r="W2116">
        <f t="shared" si="286"/>
        <v>8</v>
      </c>
      <c r="X2116" t="str">
        <f t="shared" si="287"/>
        <v>8 1998</v>
      </c>
      <c r="AB2116" s="1"/>
    </row>
    <row r="2117" spans="1:28" x14ac:dyDescent="0.3">
      <c r="A2117">
        <v>706</v>
      </c>
      <c r="B2117">
        <v>1</v>
      </c>
      <c r="C2117">
        <f>RS_wells_scenario_1_bgw!C2117-RS_wells_baseline_bgw!C2117</f>
        <v>-27196774.645200014</v>
      </c>
      <c r="D2117">
        <f>RS_wells_scenario_1_bgw!D2117-RS_wells_baseline_bgw!D2117</f>
        <v>-299.52079999999842</v>
      </c>
      <c r="E2117">
        <f>RS_wells_scenario_1_bgw!E2117-RS_wells_baseline_bgw!E2117</f>
        <v>-2056412.8900000006</v>
      </c>
      <c r="F2117">
        <f>RS_wells_scenario_1_bgw!F2117-RS_wells_baseline_bgw!F2117</f>
        <v>0</v>
      </c>
      <c r="G2117">
        <f>RS_wells_scenario_1_bgw!G2117-RS_wells_baseline_bgw!G2117</f>
        <v>0</v>
      </c>
      <c r="H2117" s="19">
        <f>RS_wells_scenario_1_bgw!H2117-RS_wells_baseline_bgw!H2117</f>
        <v>2271159.7202999964</v>
      </c>
      <c r="I2117">
        <f>RS_wells_scenario_1_bgw!I2117-RS_wells_baseline_bgw!I2117</f>
        <v>-1749557.8368999995</v>
      </c>
      <c r="J2117">
        <f>RS_wells_scenario_1_bgw!J2117-RS_wells_baseline_bgw!J2117</f>
        <v>2031.8255000002682</v>
      </c>
      <c r="K2117">
        <f>RS_wells_scenario_1_bgw!K2117-RS_wells_baseline_bgw!K2117</f>
        <v>-38828692.150000036</v>
      </c>
      <c r="L2117">
        <f>RS_wells_scenario_1_bgw!L2117-RS_wells_baseline_bgw!L2117</f>
        <v>6995447.3647000045</v>
      </c>
      <c r="M2117">
        <f>RS_wells_scenario_1_bgw!M2117-RS_wells_baseline_bgw!M2117</f>
        <v>0</v>
      </c>
      <c r="N2117">
        <f>RS_wells_scenario_1_bgw!N2117-RS_wells_baseline_bgw!N2117</f>
        <v>6429723.1658999994</v>
      </c>
      <c r="O2117">
        <v>10.145833333333334</v>
      </c>
      <c r="P2117">
        <f t="shared" si="288"/>
        <v>1998</v>
      </c>
      <c r="Q2117" s="2">
        <f t="shared" si="289"/>
        <v>36048.583333332266</v>
      </c>
      <c r="R2117">
        <f t="shared" si="290"/>
        <v>-95.270640219931337</v>
      </c>
      <c r="S2117">
        <f>I2117*$O2117/ref!$B$3</f>
        <v>-407.50051010593614</v>
      </c>
      <c r="T2117">
        <f>K2117*$O2117/ref!$B$3</f>
        <v>-9043.8346902022204</v>
      </c>
      <c r="U2117">
        <f>L2117*$O2117/ref!$B$3</f>
        <v>1629.353605471812</v>
      </c>
      <c r="V2117">
        <f>N2117*$O2117/ref!$B$3</f>
        <v>1497.5872272886536</v>
      </c>
      <c r="W2117">
        <f t="shared" ref="W2117:W2180" si="291">MOD(A2117-2,12)+1</f>
        <v>9</v>
      </c>
      <c r="X2117" t="str">
        <f t="shared" ref="X2117:X2180" si="292">W2117&amp;" "&amp;P2117</f>
        <v>9 1998</v>
      </c>
      <c r="AB2117" s="1"/>
    </row>
    <row r="2118" spans="1:28" x14ac:dyDescent="0.3">
      <c r="A2118">
        <v>706</v>
      </c>
      <c r="B2118">
        <v>2</v>
      </c>
      <c r="C2118">
        <f>RS_wells_scenario_1_bgw!C2118-RS_wells_baseline_bgw!C2118</f>
        <v>-26256916.657600045</v>
      </c>
      <c r="D2118">
        <f>RS_wells_scenario_1_bgw!D2118-RS_wells_baseline_bgw!D2118</f>
        <v>-299.78740000003017</v>
      </c>
      <c r="E2118">
        <f>RS_wells_scenario_1_bgw!E2118-RS_wells_baseline_bgw!E2118</f>
        <v>-2056412.8900000006</v>
      </c>
      <c r="F2118">
        <f>RS_wells_scenario_1_bgw!F2118-RS_wells_baseline_bgw!F2118</f>
        <v>0</v>
      </c>
      <c r="G2118">
        <f>RS_wells_scenario_1_bgw!G2118-RS_wells_baseline_bgw!G2118</f>
        <v>0</v>
      </c>
      <c r="H2118" s="19">
        <f>RS_wells_scenario_1_bgw!H2118-RS_wells_baseline_bgw!H2118</f>
        <v>2635123.3682999983</v>
      </c>
      <c r="I2118">
        <f>RS_wells_scenario_1_bgw!I2118-RS_wells_baseline_bgw!I2118</f>
        <v>-366404.07890000008</v>
      </c>
      <c r="J2118">
        <f>RS_wells_scenario_1_bgw!J2118-RS_wells_baseline_bgw!J2118</f>
        <v>2038.3519000001252</v>
      </c>
      <c r="K2118">
        <f>RS_wells_scenario_1_bgw!K2118-RS_wells_baseline_bgw!K2118</f>
        <v>-38828692.150000036</v>
      </c>
      <c r="L2118">
        <f>RS_wells_scenario_1_bgw!L2118-RS_wells_baseline_bgw!L2118</f>
        <v>6996814.0166999996</v>
      </c>
      <c r="M2118">
        <f>RS_wells_scenario_1_bgw!M2118-RS_wells_baseline_bgw!M2118</f>
        <v>0</v>
      </c>
      <c r="N2118">
        <f>RS_wells_scenario_1_bgw!N2118-RS_wells_baseline_bgw!N2118</f>
        <v>6384775.0756999999</v>
      </c>
      <c r="O2118">
        <v>10.145833333333334</v>
      </c>
      <c r="P2118">
        <f t="shared" si="288"/>
        <v>1998</v>
      </c>
      <c r="Q2118" s="2">
        <f t="shared" si="289"/>
        <v>36058.729166665602</v>
      </c>
      <c r="R2118">
        <f t="shared" si="290"/>
        <v>-85.902673709049296</v>
      </c>
      <c r="S2118">
        <f>I2118*$O2118/ref!$B$3</f>
        <v>-85.341476519121159</v>
      </c>
      <c r="T2118">
        <f>K2118*$O2118/ref!$B$3</f>
        <v>-9043.8346902022204</v>
      </c>
      <c r="U2118">
        <f>L2118*$O2118/ref!$B$3</f>
        <v>1629.6719209772441</v>
      </c>
      <c r="V2118">
        <f>N2118*$O2118/ref!$B$3</f>
        <v>1487.1180851440065</v>
      </c>
      <c r="W2118">
        <f t="shared" si="291"/>
        <v>9</v>
      </c>
      <c r="X2118" t="str">
        <f t="shared" si="292"/>
        <v>9 1998</v>
      </c>
      <c r="AB2118" s="1"/>
    </row>
    <row r="2119" spans="1:28" x14ac:dyDescent="0.3">
      <c r="A2119">
        <v>706</v>
      </c>
      <c r="B2119">
        <v>3</v>
      </c>
      <c r="C2119">
        <f>RS_wells_scenario_1_bgw!C2119-RS_wells_baseline_bgw!C2119</f>
        <v>-26159301.489000022</v>
      </c>
      <c r="D2119">
        <f>RS_wells_scenario_1_bgw!D2119-RS_wells_baseline_bgw!D2119</f>
        <v>-300.08189999999013</v>
      </c>
      <c r="E2119">
        <f>RS_wells_scenario_1_bgw!E2119-RS_wells_baseline_bgw!E2119</f>
        <v>-2056412.8900000006</v>
      </c>
      <c r="F2119">
        <f>RS_wells_scenario_1_bgw!F2119-RS_wells_baseline_bgw!F2119</f>
        <v>0</v>
      </c>
      <c r="G2119">
        <f>RS_wells_scenario_1_bgw!G2119-RS_wells_baseline_bgw!G2119</f>
        <v>0</v>
      </c>
      <c r="H2119" s="19">
        <f>RS_wells_scenario_1_bgw!H2119-RS_wells_baseline_bgw!H2119</f>
        <v>2863219.1462000012</v>
      </c>
      <c r="I2119">
        <f>RS_wells_scenario_1_bgw!I2119-RS_wells_baseline_bgw!I2119</f>
        <v>-4335.0001999996603</v>
      </c>
      <c r="J2119">
        <f>RS_wells_scenario_1_bgw!J2119-RS_wells_baseline_bgw!J2119</f>
        <v>2042.1005999995396</v>
      </c>
      <c r="K2119">
        <f>RS_wells_scenario_1_bgw!K2119-RS_wells_baseline_bgw!K2119</f>
        <v>-38828692.150000036</v>
      </c>
      <c r="L2119">
        <f>RS_wells_scenario_1_bgw!L2119-RS_wells_baseline_bgw!L2119</f>
        <v>7009814.110499993</v>
      </c>
      <c r="M2119">
        <f>RS_wells_scenario_1_bgw!M2119-RS_wells_baseline_bgw!M2119</f>
        <v>0</v>
      </c>
      <c r="N2119">
        <f>RS_wells_scenario_1_bgw!N2119-RS_wells_baseline_bgw!N2119</f>
        <v>6337007.1273000017</v>
      </c>
      <c r="O2119">
        <v>10.145833333333334</v>
      </c>
      <c r="P2119">
        <f t="shared" si="288"/>
        <v>1998</v>
      </c>
      <c r="Q2119" s="2">
        <f t="shared" si="289"/>
        <v>36068.874999998938</v>
      </c>
      <c r="R2119">
        <f t="shared" si="290"/>
        <v>-79.58277161741124</v>
      </c>
      <c r="S2119">
        <f>I2119*$O2119/ref!$B$3</f>
        <v>-1.0096921379514054</v>
      </c>
      <c r="T2119">
        <f>K2119*$O2119/ref!$B$3</f>
        <v>-9043.8346902022204</v>
      </c>
      <c r="U2119">
        <f>L2119*$O2119/ref!$B$3</f>
        <v>1632.6998545174743</v>
      </c>
      <c r="V2119">
        <f>N2119*$O2119/ref!$B$3</f>
        <v>1475.9921521058602</v>
      </c>
      <c r="W2119">
        <f t="shared" si="291"/>
        <v>9</v>
      </c>
      <c r="X2119" t="str">
        <f t="shared" si="292"/>
        <v>9 1998</v>
      </c>
      <c r="AB2119" s="1"/>
    </row>
    <row r="2120" spans="1:28" x14ac:dyDescent="0.3">
      <c r="A2120">
        <v>707</v>
      </c>
      <c r="B2120">
        <v>1</v>
      </c>
      <c r="C2120">
        <f>RS_wells_scenario_1_bgw!C2120-RS_wells_baseline_bgw!C2120</f>
        <v>-6256591.8756999969</v>
      </c>
      <c r="D2120">
        <f>RS_wells_scenario_1_bgw!D2120-RS_wells_baseline_bgw!D2120</f>
        <v>-300.40540000004694</v>
      </c>
      <c r="E2120">
        <f>RS_wells_scenario_1_bgw!E2120-RS_wells_baseline_bgw!E2120</f>
        <v>0</v>
      </c>
      <c r="F2120">
        <f>RS_wells_scenario_1_bgw!F2120-RS_wells_baseline_bgw!F2120</f>
        <v>0</v>
      </c>
      <c r="G2120">
        <f>RS_wells_scenario_1_bgw!G2120-RS_wells_baseline_bgw!G2120</f>
        <v>0</v>
      </c>
      <c r="H2120" s="19">
        <f>RS_wells_scenario_1_bgw!H2120-RS_wells_baseline_bgw!H2120</f>
        <v>-1141937.8852999955</v>
      </c>
      <c r="I2120">
        <f>RS_wells_scenario_1_bgw!I2120-RS_wells_baseline_bgw!I2120</f>
        <v>-15515814.5449</v>
      </c>
      <c r="J2120">
        <f>RS_wells_scenario_1_bgw!J2120-RS_wells_baseline_bgw!J2120</f>
        <v>2046.511200000532</v>
      </c>
      <c r="K2120">
        <f>RS_wells_scenario_1_bgw!K2120-RS_wells_baseline_bgw!K2120</f>
        <v>-58577.370000001043</v>
      </c>
      <c r="L2120">
        <f>RS_wells_scenario_1_bgw!L2120-RS_wells_baseline_bgw!L2120</f>
        <v>-2814.4745000000112</v>
      </c>
      <c r="M2120">
        <f>RS_wells_scenario_1_bgw!M2120-RS_wells_baseline_bgw!M2120</f>
        <v>0</v>
      </c>
      <c r="N2120">
        <f>RS_wells_scenario_1_bgw!N2120-RS_wells_baseline_bgw!N2120</f>
        <v>7669336.7828999907</v>
      </c>
      <c r="O2120">
        <v>10.145833333333334</v>
      </c>
      <c r="P2120">
        <f t="shared" si="288"/>
        <v>1998</v>
      </c>
      <c r="Q2120" s="2">
        <f t="shared" si="289"/>
        <v>36079.020833332273</v>
      </c>
      <c r="R2120">
        <f t="shared" si="290"/>
        <v>-201.86196261626543</v>
      </c>
      <c r="S2120">
        <f>I2120*$O2120/ref!$B$3</f>
        <v>-3613.8858678481311</v>
      </c>
      <c r="T2120">
        <f>K2120*$O2120/ref!$B$3</f>
        <v>-13.643623349977288</v>
      </c>
      <c r="U2120">
        <f>L2120*$O2120/ref!$B$3</f>
        <v>-0.65553694210093616</v>
      </c>
      <c r="V2120">
        <f>N2120*$O2120/ref!$B$3</f>
        <v>1786.3134246213535</v>
      </c>
      <c r="W2120">
        <f t="shared" si="291"/>
        <v>10</v>
      </c>
      <c r="X2120" t="str">
        <f t="shared" si="292"/>
        <v>10 1998</v>
      </c>
      <c r="AB2120" s="1"/>
    </row>
    <row r="2121" spans="1:28" x14ac:dyDescent="0.3">
      <c r="A2121">
        <v>707</v>
      </c>
      <c r="B2121">
        <v>2</v>
      </c>
      <c r="C2121">
        <f>RS_wells_scenario_1_bgw!C2121-RS_wells_baseline_bgw!C2121</f>
        <v>-3760851.6318999976</v>
      </c>
      <c r="D2121">
        <f>RS_wells_scenario_1_bgw!D2121-RS_wells_baseline_bgw!D2121</f>
        <v>-300.7052000000258</v>
      </c>
      <c r="E2121">
        <f>RS_wells_scenario_1_bgw!E2121-RS_wells_baseline_bgw!E2121</f>
        <v>0</v>
      </c>
      <c r="F2121">
        <f>RS_wells_scenario_1_bgw!F2121-RS_wells_baseline_bgw!F2121</f>
        <v>0</v>
      </c>
      <c r="G2121">
        <f>RS_wells_scenario_1_bgw!G2121-RS_wells_baseline_bgw!G2121</f>
        <v>0</v>
      </c>
      <c r="H2121" s="19">
        <f>RS_wells_scenario_1_bgw!H2121-RS_wells_baseline_bgw!H2121</f>
        <v>-1101492.1807000041</v>
      </c>
      <c r="I2121">
        <f>RS_wells_scenario_1_bgw!I2121-RS_wells_baseline_bgw!I2121</f>
        <v>-13134211.639100015</v>
      </c>
      <c r="J2121">
        <f>RS_wells_scenario_1_bgw!J2121-RS_wells_baseline_bgw!J2121</f>
        <v>2050.8097000000998</v>
      </c>
      <c r="K2121">
        <f>RS_wells_scenario_1_bgw!K2121-RS_wells_baseline_bgw!K2121</f>
        <v>-58577.370000001043</v>
      </c>
      <c r="L2121">
        <f>RS_wells_scenario_1_bgw!L2121-RS_wells_baseline_bgw!L2121</f>
        <v>-1992.6548000001349</v>
      </c>
      <c r="M2121">
        <f>RS_wells_scenario_1_bgw!M2121-RS_wells_baseline_bgw!M2121</f>
        <v>0</v>
      </c>
      <c r="N2121">
        <f>RS_wells_scenario_1_bgw!N2121-RS_wells_baseline_bgw!N2121</f>
        <v>8258479.2926000059</v>
      </c>
      <c r="O2121">
        <v>10.145833333333334</v>
      </c>
      <c r="P2121">
        <f t="shared" si="288"/>
        <v>1998</v>
      </c>
      <c r="Q2121" s="2">
        <f t="shared" si="289"/>
        <v>36089.166666665609</v>
      </c>
      <c r="R2121">
        <f t="shared" si="290"/>
        <v>-214.43233615807583</v>
      </c>
      <c r="S2121">
        <f>I2121*$O2121/ref!$B$3</f>
        <v>-3059.1717689402108</v>
      </c>
      <c r="T2121">
        <f>K2121*$O2121/ref!$B$3</f>
        <v>-13.643623349977288</v>
      </c>
      <c r="U2121">
        <f>L2121*$O2121/ref!$B$3</f>
        <v>-0.46412175141570333</v>
      </c>
      <c r="V2121">
        <f>N2121*$O2121/ref!$B$3</f>
        <v>1923.5343087581321</v>
      </c>
      <c r="W2121">
        <f t="shared" si="291"/>
        <v>10</v>
      </c>
      <c r="X2121" t="str">
        <f t="shared" si="292"/>
        <v>10 1998</v>
      </c>
      <c r="AB2121" s="1"/>
    </row>
    <row r="2122" spans="1:28" x14ac:dyDescent="0.3">
      <c r="A2122">
        <v>707</v>
      </c>
      <c r="B2122">
        <v>3</v>
      </c>
      <c r="C2122">
        <f>RS_wells_scenario_1_bgw!C2122-RS_wells_baseline_bgw!C2122</f>
        <v>-2442932.0788000003</v>
      </c>
      <c r="D2122">
        <f>RS_wells_scenario_1_bgw!D2122-RS_wells_baseline_bgw!D2122</f>
        <v>-301.08620000001974</v>
      </c>
      <c r="E2122">
        <f>RS_wells_scenario_1_bgw!E2122-RS_wells_baseline_bgw!E2122</f>
        <v>0</v>
      </c>
      <c r="F2122">
        <f>RS_wells_scenario_1_bgw!F2122-RS_wells_baseline_bgw!F2122</f>
        <v>0</v>
      </c>
      <c r="G2122">
        <f>RS_wells_scenario_1_bgw!G2122-RS_wells_baseline_bgw!G2122</f>
        <v>0</v>
      </c>
      <c r="H2122" s="19">
        <f>RS_wells_scenario_1_bgw!H2122-RS_wells_baseline_bgw!H2122</f>
        <v>-118971.33490000665</v>
      </c>
      <c r="I2122">
        <f>RS_wells_scenario_1_bgw!I2122-RS_wells_baseline_bgw!I2122</f>
        <v>-11269520.225199997</v>
      </c>
      <c r="J2122">
        <f>RS_wells_scenario_1_bgw!J2122-RS_wells_baseline_bgw!J2122</f>
        <v>2054.9554999992251</v>
      </c>
      <c r="K2122">
        <f>RS_wells_scenario_1_bgw!K2122-RS_wells_baseline_bgw!K2122</f>
        <v>-58577.370000001043</v>
      </c>
      <c r="L2122">
        <f>RS_wells_scenario_1_bgw!L2122-RS_wells_baseline_bgw!L2122</f>
        <v>-1523.973300000187</v>
      </c>
      <c r="M2122">
        <f>RS_wells_scenario_1_bgw!M2122-RS_wells_baseline_bgw!M2122</f>
        <v>0</v>
      </c>
      <c r="N2122">
        <f>RS_wells_scenario_1_bgw!N2122-RS_wells_baseline_bgw!N2122</f>
        <v>8696530.4103000015</v>
      </c>
      <c r="O2122">
        <v>10.145833333333334</v>
      </c>
      <c r="P2122">
        <f t="shared" si="288"/>
        <v>1998</v>
      </c>
      <c r="Q2122" s="2">
        <f t="shared" si="289"/>
        <v>36099.312499998945</v>
      </c>
      <c r="R2122">
        <f t="shared" si="290"/>
        <v>-201.95880286827051</v>
      </c>
      <c r="S2122">
        <f>I2122*$O2122/ref!$B$3</f>
        <v>-2624.8547739097407</v>
      </c>
      <c r="T2122">
        <f>K2122*$O2122/ref!$B$3</f>
        <v>-13.643623349977288</v>
      </c>
      <c r="U2122">
        <f>L2122*$O2122/ref!$B$3</f>
        <v>-0.35495819803149442</v>
      </c>
      <c r="V2122">
        <f>N2122*$O2122/ref!$B$3</f>
        <v>2025.5635473179241</v>
      </c>
      <c r="W2122">
        <f t="shared" si="291"/>
        <v>10</v>
      </c>
      <c r="X2122" t="str">
        <f t="shared" si="292"/>
        <v>10 1998</v>
      </c>
      <c r="AB2122" s="1"/>
    </row>
    <row r="2123" spans="1:28" x14ac:dyDescent="0.3">
      <c r="A2123">
        <v>708</v>
      </c>
      <c r="B2123">
        <v>1</v>
      </c>
      <c r="C2123">
        <f>RS_wells_scenario_1_bgw!C2123-RS_wells_baseline_bgw!C2123</f>
        <v>577510.93020000309</v>
      </c>
      <c r="D2123">
        <f>RS_wells_scenario_1_bgw!D2123-RS_wells_baseline_bgw!D2123</f>
        <v>-301.49270000000251</v>
      </c>
      <c r="E2123">
        <f>RS_wells_scenario_1_bgw!E2123-RS_wells_baseline_bgw!E2123</f>
        <v>0</v>
      </c>
      <c r="F2123">
        <f>RS_wells_scenario_1_bgw!F2123-RS_wells_baseline_bgw!F2123</f>
        <v>0</v>
      </c>
      <c r="G2123">
        <f>RS_wells_scenario_1_bgw!G2123-RS_wells_baseline_bgw!G2123</f>
        <v>0</v>
      </c>
      <c r="H2123" s="19">
        <f>RS_wells_scenario_1_bgw!H2123-RS_wells_baseline_bgw!H2123</f>
        <v>188598.05259999633</v>
      </c>
      <c r="I2123">
        <f>RS_wells_scenario_1_bgw!I2123-RS_wells_baseline_bgw!I2123</f>
        <v>-7858975.7823000252</v>
      </c>
      <c r="J2123">
        <f>RS_wells_scenario_1_bgw!J2123-RS_wells_baseline_bgw!J2123</f>
        <v>2059.0395999997854</v>
      </c>
      <c r="K2123">
        <f>RS_wells_scenario_1_bgw!K2123-RS_wells_baseline_bgw!K2123</f>
        <v>-58577.370000001043</v>
      </c>
      <c r="L2123">
        <f>RS_wells_scenario_1_bgw!L2123-RS_wells_baseline_bgw!L2123</f>
        <v>-0.28880000000003747</v>
      </c>
      <c r="M2123">
        <f>RS_wells_scenario_1_bgw!M2123-RS_wells_baseline_bgw!M2123</f>
        <v>0</v>
      </c>
      <c r="N2123">
        <f>RS_wells_scenario_1_bgw!N2123-RS_wells_baseline_bgw!N2123</f>
        <v>8674523.6827000082</v>
      </c>
      <c r="O2123">
        <v>10.145833333333334</v>
      </c>
      <c r="P2123">
        <f t="shared" si="288"/>
        <v>1998</v>
      </c>
      <c r="Q2123" s="2">
        <f t="shared" si="289"/>
        <v>36109.458333332281</v>
      </c>
      <c r="R2123">
        <f t="shared" si="290"/>
        <v>-194.40837640549856</v>
      </c>
      <c r="S2123">
        <f>I2123*$O2123/ref!$B$3</f>
        <v>-1830.4834356730721</v>
      </c>
      <c r="T2123">
        <f>K2123*$O2123/ref!$B$3</f>
        <v>-13.643623349977288</v>
      </c>
      <c r="U2123">
        <f>L2123*$O2123/ref!$B$3</f>
        <v>-6.7266222834413386E-5</v>
      </c>
      <c r="V2123">
        <f>N2123*$O2123/ref!$B$3</f>
        <v>2020.4378221011748</v>
      </c>
      <c r="W2123">
        <f t="shared" si="291"/>
        <v>11</v>
      </c>
      <c r="X2123" t="str">
        <f t="shared" si="292"/>
        <v>11 1998</v>
      </c>
      <c r="AB2123" s="1"/>
    </row>
    <row r="2124" spans="1:28" x14ac:dyDescent="0.3">
      <c r="A2124">
        <v>708</v>
      </c>
      <c r="B2124">
        <v>2</v>
      </c>
      <c r="C2124">
        <f>RS_wells_scenario_1_bgw!C2124-RS_wells_baseline_bgw!C2124</f>
        <v>1527524.9395999983</v>
      </c>
      <c r="D2124">
        <f>RS_wells_scenario_1_bgw!D2124-RS_wells_baseline_bgw!D2124</f>
        <v>-301.92200000002049</v>
      </c>
      <c r="E2124">
        <f>RS_wells_scenario_1_bgw!E2124-RS_wells_baseline_bgw!E2124</f>
        <v>0</v>
      </c>
      <c r="F2124">
        <f>RS_wells_scenario_1_bgw!F2124-RS_wells_baseline_bgw!F2124</f>
        <v>0</v>
      </c>
      <c r="G2124">
        <f>RS_wells_scenario_1_bgw!G2124-RS_wells_baseline_bgw!G2124</f>
        <v>0</v>
      </c>
      <c r="H2124" s="19">
        <f>RS_wells_scenario_1_bgw!H2124-RS_wells_baseline_bgw!H2124</f>
        <v>293367.55470000207</v>
      </c>
      <c r="I2124">
        <f>RS_wells_scenario_1_bgw!I2124-RS_wells_baseline_bgw!I2124</f>
        <v>-6748067.7775999904</v>
      </c>
      <c r="J2124">
        <f>RS_wells_scenario_1_bgw!J2124-RS_wells_baseline_bgw!J2124</f>
        <v>2063.0851000007242</v>
      </c>
      <c r="K2124">
        <f>RS_wells_scenario_1_bgw!K2124-RS_wells_baseline_bgw!K2124</f>
        <v>-58577.370000001043</v>
      </c>
      <c r="L2124">
        <f>RS_wells_scenario_1_bgw!L2124-RS_wells_baseline_bgw!L2124</f>
        <v>-0.21900000000005093</v>
      </c>
      <c r="M2124">
        <f>RS_wells_scenario_1_bgw!M2124-RS_wells_baseline_bgw!M2124</f>
        <v>0</v>
      </c>
      <c r="N2124">
        <f>RS_wells_scenario_1_bgw!N2124-RS_wells_baseline_bgw!N2124</f>
        <v>8637594.96450001</v>
      </c>
      <c r="O2124">
        <v>10.145833333333334</v>
      </c>
      <c r="P2124">
        <f t="shared" si="288"/>
        <v>1998</v>
      </c>
      <c r="Q2124" s="2">
        <f t="shared" si="289"/>
        <v>36119.604166665617</v>
      </c>
      <c r="R2124">
        <f t="shared" si="290"/>
        <v>-191.16213997250878</v>
      </c>
      <c r="S2124">
        <f>I2124*$O2124/ref!$B$3</f>
        <v>-1571.7348712939984</v>
      </c>
      <c r="T2124">
        <f>K2124*$O2124/ref!$B$3</f>
        <v>-13.643623349977288</v>
      </c>
      <c r="U2124">
        <f>L2124*$O2124/ref!$B$3</f>
        <v>-5.1008666207541712E-5</v>
      </c>
      <c r="V2124">
        <f>N2124*$O2124/ref!$B$3</f>
        <v>2011.836522283204</v>
      </c>
      <c r="W2124">
        <f t="shared" si="291"/>
        <v>11</v>
      </c>
      <c r="X2124" t="str">
        <f t="shared" si="292"/>
        <v>11 1998</v>
      </c>
      <c r="AB2124" s="1"/>
    </row>
    <row r="2125" spans="1:28" x14ac:dyDescent="0.3">
      <c r="A2125">
        <v>708</v>
      </c>
      <c r="B2125">
        <v>3</v>
      </c>
      <c r="C2125">
        <f>RS_wells_scenario_1_bgw!C2125-RS_wells_baseline_bgw!C2125</f>
        <v>2204231.393400006</v>
      </c>
      <c r="D2125">
        <f>RS_wells_scenario_1_bgw!D2125-RS_wells_baseline_bgw!D2125</f>
        <v>-302.37160000001313</v>
      </c>
      <c r="E2125">
        <f>RS_wells_scenario_1_bgw!E2125-RS_wells_baseline_bgw!E2125</f>
        <v>0</v>
      </c>
      <c r="F2125">
        <f>RS_wells_scenario_1_bgw!F2125-RS_wells_baseline_bgw!F2125</f>
        <v>0</v>
      </c>
      <c r="G2125">
        <f>RS_wells_scenario_1_bgw!G2125-RS_wells_baseline_bgw!G2125</f>
        <v>0</v>
      </c>
      <c r="H2125" s="19">
        <f>RS_wells_scenario_1_bgw!H2125-RS_wells_baseline_bgw!H2125</f>
        <v>323262.20499999821</v>
      </c>
      <c r="I2125">
        <f>RS_wells_scenario_1_bgw!I2125-RS_wells_baseline_bgw!I2125</f>
        <v>-5987114.9546999931</v>
      </c>
      <c r="J2125">
        <f>RS_wells_scenario_1_bgw!J2125-RS_wells_baseline_bgw!J2125</f>
        <v>2067.1027000006288</v>
      </c>
      <c r="K2125">
        <f>RS_wells_scenario_1_bgw!K2125-RS_wells_baseline_bgw!K2125</f>
        <v>-58577.370000001043</v>
      </c>
      <c r="L2125">
        <f>RS_wells_scenario_1_bgw!L2125-RS_wells_baseline_bgw!L2125</f>
        <v>-0.16290000000003602</v>
      </c>
      <c r="M2125">
        <f>RS_wells_scenario_1_bgw!M2125-RS_wells_baseline_bgw!M2125</f>
        <v>0</v>
      </c>
      <c r="N2125">
        <f>RS_wells_scenario_1_bgw!N2125-RS_wells_baseline_bgw!N2125</f>
        <v>8597844.0034999996</v>
      </c>
      <c r="O2125">
        <v>10.145833333333334</v>
      </c>
      <c r="P2125">
        <f t="shared" si="288"/>
        <v>1998</v>
      </c>
      <c r="Q2125" s="2">
        <f t="shared" si="289"/>
        <v>36129.749999998952</v>
      </c>
      <c r="R2125">
        <f t="shared" si="290"/>
        <v>-189.5665933218786</v>
      </c>
      <c r="S2125">
        <f>I2125*$O2125/ref!$B$3</f>
        <v>-1394.4965674447585</v>
      </c>
      <c r="T2125">
        <f>K2125*$O2125/ref!$B$3</f>
        <v>-13.643623349977288</v>
      </c>
      <c r="U2125">
        <f>L2125*$O2125/ref!$B$3</f>
        <v>-3.79420626721847E-5</v>
      </c>
      <c r="V2125">
        <f>N2125*$O2125/ref!$B$3</f>
        <v>2002.5778761595598</v>
      </c>
      <c r="W2125">
        <f t="shared" si="291"/>
        <v>11</v>
      </c>
      <c r="X2125" t="str">
        <f t="shared" si="292"/>
        <v>11 1998</v>
      </c>
      <c r="AB2125" s="1"/>
    </row>
    <row r="2126" spans="1:28" x14ac:dyDescent="0.3">
      <c r="A2126">
        <v>709</v>
      </c>
      <c r="B2126">
        <v>1</v>
      </c>
      <c r="C2126">
        <f>RS_wells_scenario_1_bgw!C2126-RS_wells_baseline_bgw!C2126</f>
        <v>5830007.5591999888</v>
      </c>
      <c r="D2126">
        <f>RS_wells_scenario_1_bgw!D2126-RS_wells_baseline_bgw!D2126</f>
        <v>-302.83449999999721</v>
      </c>
      <c r="E2126">
        <f>RS_wells_scenario_1_bgw!E2126-RS_wells_baseline_bgw!E2126</f>
        <v>0</v>
      </c>
      <c r="F2126">
        <f>RS_wells_scenario_1_bgw!F2126-RS_wells_baseline_bgw!F2126</f>
        <v>0</v>
      </c>
      <c r="G2126">
        <f>RS_wells_scenario_1_bgw!G2126-RS_wells_baseline_bgw!G2126</f>
        <v>0</v>
      </c>
      <c r="H2126" s="19">
        <f>RS_wells_scenario_1_bgw!H2126-RS_wells_baseline_bgw!H2126</f>
        <v>529446.94139999896</v>
      </c>
      <c r="I2126">
        <f>RS_wells_scenario_1_bgw!I2126-RS_wells_baseline_bgw!I2126</f>
        <v>-3380780.3422999978</v>
      </c>
      <c r="J2126">
        <f>RS_wells_scenario_1_bgw!J2126-RS_wells_baseline_bgw!J2126</f>
        <v>2070.6019000001252</v>
      </c>
      <c r="K2126">
        <f>RS_wells_scenario_1_bgw!K2126-RS_wells_baseline_bgw!K2126</f>
        <v>-58577.370000001043</v>
      </c>
      <c r="L2126">
        <f>RS_wells_scenario_1_bgw!L2126-RS_wells_baseline_bgw!L2126</f>
        <v>1517067.3660999984</v>
      </c>
      <c r="M2126">
        <f>RS_wells_scenario_1_bgw!M2126-RS_wells_baseline_bgw!M2126</f>
        <v>0</v>
      </c>
      <c r="N2126">
        <f>RS_wells_scenario_1_bgw!N2126-RS_wells_baseline_bgw!N2126</f>
        <v>8324066.8989000022</v>
      </c>
      <c r="O2126">
        <v>10.145833333333334</v>
      </c>
      <c r="P2126">
        <f t="shared" si="288"/>
        <v>1998</v>
      </c>
      <c r="Q2126" s="2">
        <f t="shared" si="289"/>
        <v>36139.895833332288</v>
      </c>
      <c r="R2126">
        <f t="shared" si="290"/>
        <v>-178.5709039518901</v>
      </c>
      <c r="S2126">
        <f>I2126*$O2126/ref!$B$3</f>
        <v>-787.4387945267539</v>
      </c>
      <c r="T2126">
        <f>K2126*$O2126/ref!$B$3</f>
        <v>-13.643623349977288</v>
      </c>
      <c r="U2126">
        <f>L2126*$O2126/ref!$B$3</f>
        <v>353.34969356954929</v>
      </c>
      <c r="V2126">
        <f>N2126*$O2126/ref!$B$3</f>
        <v>1938.8107302974352</v>
      </c>
      <c r="W2126">
        <f t="shared" si="291"/>
        <v>12</v>
      </c>
      <c r="X2126" t="str">
        <f t="shared" si="292"/>
        <v>12 1998</v>
      </c>
      <c r="AB2126" s="1"/>
    </row>
    <row r="2127" spans="1:28" x14ac:dyDescent="0.3">
      <c r="A2127">
        <v>709</v>
      </c>
      <c r="B2127">
        <v>2</v>
      </c>
      <c r="C2127">
        <f>RS_wells_scenario_1_bgw!C2127-RS_wells_baseline_bgw!C2127</f>
        <v>6144510.3287999928</v>
      </c>
      <c r="D2127">
        <f>RS_wells_scenario_1_bgw!D2127-RS_wells_baseline_bgw!D2127</f>
        <v>-303.30709999997634</v>
      </c>
      <c r="E2127">
        <f>RS_wells_scenario_1_bgw!E2127-RS_wells_baseline_bgw!E2127</f>
        <v>0</v>
      </c>
      <c r="F2127">
        <f>RS_wells_scenario_1_bgw!F2127-RS_wells_baseline_bgw!F2127</f>
        <v>0</v>
      </c>
      <c r="G2127">
        <f>RS_wells_scenario_1_bgw!G2127-RS_wells_baseline_bgw!G2127</f>
        <v>0</v>
      </c>
      <c r="H2127" s="19">
        <f>RS_wells_scenario_1_bgw!H2127-RS_wells_baseline_bgw!H2127</f>
        <v>492048.46159999818</v>
      </c>
      <c r="I2127">
        <f>RS_wells_scenario_1_bgw!I2127-RS_wells_baseline_bgw!I2127</f>
        <v>-2907794.5442000031</v>
      </c>
      <c r="J2127">
        <f>RS_wells_scenario_1_bgw!J2127-RS_wells_baseline_bgw!J2127</f>
        <v>2074.1568999998271</v>
      </c>
      <c r="K2127">
        <f>RS_wells_scenario_1_bgw!K2127-RS_wells_baseline_bgw!K2127</f>
        <v>-58577.370000001043</v>
      </c>
      <c r="L2127">
        <f>RS_wells_scenario_1_bgw!L2127-RS_wells_baseline_bgw!L2127</f>
        <v>1500219.749599997</v>
      </c>
      <c r="M2127">
        <f>RS_wells_scenario_1_bgw!M2127-RS_wells_baseline_bgw!M2127</f>
        <v>0</v>
      </c>
      <c r="N2127">
        <f>RS_wells_scenario_1_bgw!N2127-RS_wells_baseline_bgw!N2127</f>
        <v>8129332.6370000094</v>
      </c>
      <c r="O2127">
        <v>10.145833333333334</v>
      </c>
      <c r="P2127">
        <f t="shared" si="288"/>
        <v>1998</v>
      </c>
      <c r="Q2127" s="2">
        <f t="shared" si="289"/>
        <v>36150.041666665624</v>
      </c>
      <c r="R2127">
        <f t="shared" si="290"/>
        <v>-174.96641868041263</v>
      </c>
      <c r="S2127">
        <f>I2127*$O2127/ref!$B$3</f>
        <v>-677.27270002362718</v>
      </c>
      <c r="T2127">
        <f>K2127*$O2127/ref!$B$3</f>
        <v>-13.643623349977288</v>
      </c>
      <c r="U2127">
        <f>L2127*$O2127/ref!$B$3</f>
        <v>349.42560933922493</v>
      </c>
      <c r="V2127">
        <f>N2127*$O2127/ref!$B$3</f>
        <v>1893.4539496379539</v>
      </c>
      <c r="W2127">
        <f t="shared" si="291"/>
        <v>12</v>
      </c>
      <c r="X2127" t="str">
        <f t="shared" si="292"/>
        <v>12 1998</v>
      </c>
      <c r="AB2127" s="1"/>
    </row>
    <row r="2128" spans="1:28" x14ac:dyDescent="0.3">
      <c r="A2128">
        <v>709</v>
      </c>
      <c r="B2128">
        <v>3</v>
      </c>
      <c r="C2128">
        <f>RS_wells_scenario_1_bgw!C2128-RS_wells_baseline_bgw!C2128</f>
        <v>6347316.9975000024</v>
      </c>
      <c r="D2128">
        <f>RS_wells_scenario_1_bgw!D2128-RS_wells_baseline_bgw!D2128</f>
        <v>-303.78899999998976</v>
      </c>
      <c r="E2128">
        <f>RS_wells_scenario_1_bgw!E2128-RS_wells_baseline_bgw!E2128</f>
        <v>0</v>
      </c>
      <c r="F2128">
        <f>RS_wells_scenario_1_bgw!F2128-RS_wells_baseline_bgw!F2128</f>
        <v>0</v>
      </c>
      <c r="G2128">
        <f>RS_wells_scenario_1_bgw!G2128-RS_wells_baseline_bgw!G2128</f>
        <v>0</v>
      </c>
      <c r="H2128" s="19">
        <f>RS_wells_scenario_1_bgw!H2128-RS_wells_baseline_bgw!H2128</f>
        <v>479927.14150000364</v>
      </c>
      <c r="I2128">
        <f>RS_wells_scenario_1_bgw!I2128-RS_wells_baseline_bgw!I2128</f>
        <v>-2617840.5510000065</v>
      </c>
      <c r="J2128">
        <f>RS_wells_scenario_1_bgw!J2128-RS_wells_baseline_bgw!J2128</f>
        <v>2078.1052999999374</v>
      </c>
      <c r="K2128">
        <f>RS_wells_scenario_1_bgw!K2128-RS_wells_baseline_bgw!K2128</f>
        <v>-58577.370000001043</v>
      </c>
      <c r="L2128">
        <f>RS_wells_scenario_1_bgw!L2128-RS_wells_baseline_bgw!L2128</f>
        <v>1484162.5546999983</v>
      </c>
      <c r="M2128">
        <f>RS_wells_scenario_1_bgw!M2128-RS_wells_baseline_bgw!M2128</f>
        <v>0</v>
      </c>
      <c r="N2128">
        <f>RS_wells_scenario_1_bgw!N2128-RS_wells_baseline_bgw!N2128</f>
        <v>7987422.9124000072</v>
      </c>
      <c r="O2128">
        <v>10.145833333333334</v>
      </c>
      <c r="P2128">
        <f t="shared" si="288"/>
        <v>1998</v>
      </c>
      <c r="Q2128" s="2">
        <f t="shared" si="289"/>
        <v>36160.18749999896</v>
      </c>
      <c r="R2128">
        <f t="shared" si="290"/>
        <v>-171.99303026116846</v>
      </c>
      <c r="S2128">
        <f>I2128*$O2128/ref!$B$3</f>
        <v>-609.73769338125726</v>
      </c>
      <c r="T2128">
        <f>K2128*$O2128/ref!$B$3</f>
        <v>-13.643623349977288</v>
      </c>
      <c r="U2128">
        <f>L2128*$O2128/ref!$B$3</f>
        <v>345.68562717080812</v>
      </c>
      <c r="V2128">
        <f>N2128*$O2128/ref!$B$3</f>
        <v>1860.4008639131866</v>
      </c>
      <c r="W2128">
        <f t="shared" si="291"/>
        <v>12</v>
      </c>
      <c r="X2128" t="str">
        <f t="shared" si="292"/>
        <v>12 1998</v>
      </c>
      <c r="AB2128" s="1"/>
    </row>
    <row r="2129" spans="1:28" x14ac:dyDescent="0.3">
      <c r="A2129">
        <v>710</v>
      </c>
      <c r="B2129">
        <v>1</v>
      </c>
      <c r="C2129">
        <f>RS_wells_scenario_1_bgw!C2129-RS_wells_baseline_bgw!C2129</f>
        <v>5530171.0923999995</v>
      </c>
      <c r="D2129">
        <f>RS_wells_scenario_1_bgw!D2129-RS_wells_baseline_bgw!D2129</f>
        <v>-304.28009999997448</v>
      </c>
      <c r="E2129">
        <f>RS_wells_scenario_1_bgw!E2129-RS_wells_baseline_bgw!E2129</f>
        <v>0</v>
      </c>
      <c r="F2129">
        <f>RS_wells_scenario_1_bgw!F2129-RS_wells_baseline_bgw!F2129</f>
        <v>0</v>
      </c>
      <c r="G2129">
        <f>RS_wells_scenario_1_bgw!G2129-RS_wells_baseline_bgw!G2129</f>
        <v>0</v>
      </c>
      <c r="H2129" s="19">
        <f>RS_wells_scenario_1_bgw!H2129-RS_wells_baseline_bgw!H2129</f>
        <v>388419.61150000244</v>
      </c>
      <c r="I2129">
        <f>RS_wells_scenario_1_bgw!I2129-RS_wells_baseline_bgw!I2129</f>
        <v>-2045164.7127000093</v>
      </c>
      <c r="J2129">
        <f>RS_wells_scenario_1_bgw!J2129-RS_wells_baseline_bgw!J2129</f>
        <v>2082.181099999696</v>
      </c>
      <c r="K2129">
        <f>RS_wells_scenario_1_bgw!K2129-RS_wells_baseline_bgw!K2129</f>
        <v>-68316.989999998361</v>
      </c>
      <c r="L2129">
        <f>RS_wells_scenario_1_bgw!L2129-RS_wells_baseline_bgw!L2129</f>
        <v>313.00099999998929</v>
      </c>
      <c r="M2129">
        <f>RS_wells_scenario_1_bgw!M2129-RS_wells_baseline_bgw!M2129</f>
        <v>0</v>
      </c>
      <c r="N2129">
        <f>RS_wells_scenario_1_bgw!N2129-RS_wells_baseline_bgw!N2129</f>
        <v>8043119.6617999971</v>
      </c>
      <c r="O2129">
        <v>10.145833333333334</v>
      </c>
      <c r="P2129">
        <f t="shared" si="288"/>
        <v>1999</v>
      </c>
      <c r="Q2129" s="2">
        <f t="shared" si="289"/>
        <v>36170.333333332295</v>
      </c>
      <c r="R2129">
        <f t="shared" si="290"/>
        <v>-175.36540779610527</v>
      </c>
      <c r="S2129">
        <f>I2129*$O2129/ref!$B$3</f>
        <v>-476.35216515768701</v>
      </c>
      <c r="T2129">
        <f>K2129*$O2129/ref!$B$3</f>
        <v>-15.912139448461511</v>
      </c>
      <c r="U2129">
        <f>L2129*$O2129/ref!$B$3</f>
        <v>7.2903029824760282E-2</v>
      </c>
      <c r="V2129">
        <f>N2129*$O2129/ref!$B$3</f>
        <v>1873.3735438172437</v>
      </c>
      <c r="W2129">
        <f t="shared" si="291"/>
        <v>1</v>
      </c>
      <c r="X2129" t="str">
        <f t="shared" si="292"/>
        <v>1 1999</v>
      </c>
      <c r="AB2129" s="1"/>
    </row>
    <row r="2130" spans="1:28" x14ac:dyDescent="0.3">
      <c r="A2130">
        <v>710</v>
      </c>
      <c r="B2130">
        <v>2</v>
      </c>
      <c r="C2130">
        <f>RS_wells_scenario_1_bgw!C2130-RS_wells_baseline_bgw!C2130</f>
        <v>5618795.7879000008</v>
      </c>
      <c r="D2130">
        <f>RS_wells_scenario_1_bgw!D2130-RS_wells_baseline_bgw!D2130</f>
        <v>-304.77959999995073</v>
      </c>
      <c r="E2130">
        <f>RS_wells_scenario_1_bgw!E2130-RS_wells_baseline_bgw!E2130</f>
        <v>0</v>
      </c>
      <c r="F2130">
        <f>RS_wells_scenario_1_bgw!F2130-RS_wells_baseline_bgw!F2130</f>
        <v>0</v>
      </c>
      <c r="G2130">
        <f>RS_wells_scenario_1_bgw!G2130-RS_wells_baseline_bgw!G2130</f>
        <v>0</v>
      </c>
      <c r="H2130" s="19">
        <f>RS_wells_scenario_1_bgw!H2130-RS_wells_baseline_bgw!H2130</f>
        <v>394458.66659999639</v>
      </c>
      <c r="I2130">
        <f>RS_wells_scenario_1_bgw!I2130-RS_wells_baseline_bgw!I2130</f>
        <v>-1912179.8332000077</v>
      </c>
      <c r="J2130">
        <f>RS_wells_scenario_1_bgw!J2130-RS_wells_baseline_bgw!J2130</f>
        <v>2086.2046999996528</v>
      </c>
      <c r="K2130">
        <f>RS_wells_scenario_1_bgw!K2130-RS_wells_baseline_bgw!K2130</f>
        <v>-68316.989999998361</v>
      </c>
      <c r="L2130">
        <f>RS_wells_scenario_1_bgw!L2130-RS_wells_baseline_bgw!L2130</f>
        <v>301.8640000000014</v>
      </c>
      <c r="M2130">
        <f>RS_wells_scenario_1_bgw!M2130-RS_wells_baseline_bgw!M2130</f>
        <v>0</v>
      </c>
      <c r="N2130">
        <f>RS_wells_scenario_1_bgw!N2130-RS_wells_baseline_bgw!N2130</f>
        <v>8019950.3219999969</v>
      </c>
      <c r="O2130">
        <v>10.145833333333334</v>
      </c>
      <c r="P2130">
        <f t="shared" si="288"/>
        <v>1999</v>
      </c>
      <c r="Q2130" s="2">
        <f t="shared" si="289"/>
        <v>36180.479166665631</v>
      </c>
      <c r="R2130">
        <f t="shared" si="290"/>
        <v>-174.69625785567013</v>
      </c>
      <c r="S2130">
        <f>I2130*$O2130/ref!$B$3</f>
        <v>-445.37782118935746</v>
      </c>
      <c r="T2130">
        <f>K2130*$O2130/ref!$B$3</f>
        <v>-15.912139448461511</v>
      </c>
      <c r="U2130">
        <f>L2130*$O2130/ref!$B$3</f>
        <v>7.0309041169268768E-2</v>
      </c>
      <c r="V2130">
        <f>N2130*$O2130/ref!$B$3</f>
        <v>1867.9770272870746</v>
      </c>
      <c r="W2130">
        <f t="shared" si="291"/>
        <v>1</v>
      </c>
      <c r="X2130" t="str">
        <f t="shared" si="292"/>
        <v>1 1999</v>
      </c>
      <c r="AB2130" s="1"/>
    </row>
    <row r="2131" spans="1:28" x14ac:dyDescent="0.3">
      <c r="A2131">
        <v>710</v>
      </c>
      <c r="B2131">
        <v>3</v>
      </c>
      <c r="C2131">
        <f>RS_wells_scenario_1_bgw!C2131-RS_wells_baseline_bgw!C2131</f>
        <v>5679873.0549000055</v>
      </c>
      <c r="D2131">
        <f>RS_wells_scenario_1_bgw!D2131-RS_wells_baseline_bgw!D2131</f>
        <v>-305.34820000000764</v>
      </c>
      <c r="E2131">
        <f>RS_wells_scenario_1_bgw!E2131-RS_wells_baseline_bgw!E2131</f>
        <v>0</v>
      </c>
      <c r="F2131">
        <f>RS_wells_scenario_1_bgw!F2131-RS_wells_baseline_bgw!F2131</f>
        <v>0</v>
      </c>
      <c r="G2131">
        <f>RS_wells_scenario_1_bgw!G2131-RS_wells_baseline_bgw!G2131</f>
        <v>0</v>
      </c>
      <c r="H2131" s="19">
        <f>RS_wells_scenario_1_bgw!H2131-RS_wells_baseline_bgw!H2131</f>
        <v>394687.64680000395</v>
      </c>
      <c r="I2131">
        <f>RS_wells_scenario_1_bgw!I2131-RS_wells_baseline_bgw!I2131</f>
        <v>-1795269.7425000072</v>
      </c>
      <c r="J2131">
        <f>RS_wells_scenario_1_bgw!J2131-RS_wells_baseline_bgw!J2131</f>
        <v>2090.1278000008315</v>
      </c>
      <c r="K2131">
        <f>RS_wells_scenario_1_bgw!K2131-RS_wells_baseline_bgw!K2131</f>
        <v>-68316.989999998361</v>
      </c>
      <c r="L2131">
        <f>RS_wells_scenario_1_bgw!L2131-RS_wells_baseline_bgw!L2131</f>
        <v>279.56930000000284</v>
      </c>
      <c r="M2131">
        <f>RS_wells_scenario_1_bgw!M2131-RS_wells_baseline_bgw!M2131</f>
        <v>0</v>
      </c>
      <c r="N2131">
        <f>RS_wells_scenario_1_bgw!N2131-RS_wells_baseline_bgw!N2131</f>
        <v>7979769.2525999993</v>
      </c>
      <c r="O2131">
        <v>10.145833333333334</v>
      </c>
      <c r="P2131">
        <f t="shared" si="288"/>
        <v>1999</v>
      </c>
      <c r="Q2131" s="2">
        <f t="shared" si="289"/>
        <v>36190.624999998967</v>
      </c>
      <c r="R2131">
        <f t="shared" si="290"/>
        <v>-173.77048352348214</v>
      </c>
      <c r="S2131">
        <f>I2131*$O2131/ref!$B$3</f>
        <v>-418.14755729525535</v>
      </c>
      <c r="T2131">
        <f>K2131*$O2131/ref!$B$3</f>
        <v>-15.912139448461511</v>
      </c>
      <c r="U2131">
        <f>L2131*$O2131/ref!$B$3</f>
        <v>6.5116242491200543E-2</v>
      </c>
      <c r="V2131">
        <f>N2131*$O2131/ref!$B$3</f>
        <v>1858.6182019131656</v>
      </c>
      <c r="W2131">
        <f t="shared" si="291"/>
        <v>1</v>
      </c>
      <c r="X2131" t="str">
        <f t="shared" si="292"/>
        <v>1 1999</v>
      </c>
      <c r="AB2131" s="1"/>
    </row>
    <row r="2132" spans="1:28" x14ac:dyDescent="0.3">
      <c r="A2132">
        <v>711</v>
      </c>
      <c r="B2132">
        <v>1</v>
      </c>
      <c r="C2132">
        <f>RS_wells_scenario_1_bgw!C2132-RS_wells_baseline_bgw!C2132</f>
        <v>8561706.4724999964</v>
      </c>
      <c r="D2132">
        <f>RS_wells_scenario_1_bgw!D2132-RS_wells_baseline_bgw!D2132</f>
        <v>-305.85649999999441</v>
      </c>
      <c r="E2132">
        <f>RS_wells_scenario_1_bgw!E2132-RS_wells_baseline_bgw!E2132</f>
        <v>0</v>
      </c>
      <c r="F2132">
        <f>RS_wells_scenario_1_bgw!F2132-RS_wells_baseline_bgw!F2132</f>
        <v>0</v>
      </c>
      <c r="G2132">
        <f>RS_wells_scenario_1_bgw!G2132-RS_wells_baseline_bgw!G2132</f>
        <v>0</v>
      </c>
      <c r="H2132" s="19">
        <f>RS_wells_scenario_1_bgw!H2132-RS_wells_baseline_bgw!H2132</f>
        <v>420035.24669999629</v>
      </c>
      <c r="I2132">
        <f>RS_wells_scenario_1_bgw!I2132-RS_wells_baseline_bgw!I2132</f>
        <v>-1506623.9728000015</v>
      </c>
      <c r="J2132">
        <f>RS_wells_scenario_1_bgw!J2132-RS_wells_baseline_bgw!J2132</f>
        <v>2093.7734000002965</v>
      </c>
      <c r="K2132">
        <f>RS_wells_scenario_1_bgw!K2132-RS_wells_baseline_bgw!K2132</f>
        <v>-68316.989999998361</v>
      </c>
      <c r="L2132">
        <f>RS_wells_scenario_1_bgw!L2132-RS_wells_baseline_bgw!L2132</f>
        <v>3005060.815200001</v>
      </c>
      <c r="M2132">
        <f>RS_wells_scenario_1_bgw!M2132-RS_wells_baseline_bgw!M2132</f>
        <v>0</v>
      </c>
      <c r="N2132">
        <f>RS_wells_scenario_1_bgw!N2132-RS_wells_baseline_bgw!N2132</f>
        <v>7579096.5290000141</v>
      </c>
      <c r="O2132">
        <v>10.145833333333334</v>
      </c>
      <c r="P2132">
        <f t="shared" si="288"/>
        <v>1999</v>
      </c>
      <c r="Q2132" s="2">
        <f t="shared" si="289"/>
        <v>36200.770833332303</v>
      </c>
      <c r="R2132">
        <f t="shared" si="290"/>
        <v>-164.01056775028678</v>
      </c>
      <c r="S2132">
        <f>I2132*$O2132/ref!$B$3</f>
        <v>-350.91725720921374</v>
      </c>
      <c r="T2132">
        <f>K2132*$O2132/ref!$B$3</f>
        <v>-15.912139448461511</v>
      </c>
      <c r="U2132">
        <f>L2132*$O2132/ref!$B$3</f>
        <v>699.92759842860448</v>
      </c>
      <c r="V2132">
        <f>N2132*$O2132/ref!$B$3</f>
        <v>1765.2950000110036</v>
      </c>
      <c r="W2132">
        <f t="shared" si="291"/>
        <v>2</v>
      </c>
      <c r="X2132" t="str">
        <f t="shared" si="292"/>
        <v>2 1999</v>
      </c>
      <c r="AB2132" s="1"/>
    </row>
    <row r="2133" spans="1:28" x14ac:dyDescent="0.3">
      <c r="A2133">
        <v>711</v>
      </c>
      <c r="B2133">
        <v>2</v>
      </c>
      <c r="C2133">
        <f>RS_wells_scenario_1_bgw!C2133-RS_wells_baseline_bgw!C2133</f>
        <v>8573578.3224000037</v>
      </c>
      <c r="D2133">
        <f>RS_wells_scenario_1_bgw!D2133-RS_wells_baseline_bgw!D2133</f>
        <v>-306.37670000002254</v>
      </c>
      <c r="E2133">
        <f>RS_wells_scenario_1_bgw!E2133-RS_wells_baseline_bgw!E2133</f>
        <v>0</v>
      </c>
      <c r="F2133">
        <f>RS_wells_scenario_1_bgw!F2133-RS_wells_baseline_bgw!F2133</f>
        <v>0</v>
      </c>
      <c r="G2133">
        <f>RS_wells_scenario_1_bgw!G2133-RS_wells_baseline_bgw!G2133</f>
        <v>0</v>
      </c>
      <c r="H2133" s="19">
        <f>RS_wells_scenario_1_bgw!H2133-RS_wells_baseline_bgw!H2133</f>
        <v>355181.72779999673</v>
      </c>
      <c r="I2133">
        <f>RS_wells_scenario_1_bgw!I2133-RS_wells_baseline_bgw!I2133</f>
        <v>-1250372.9250000045</v>
      </c>
      <c r="J2133">
        <f>RS_wells_scenario_1_bgw!J2133-RS_wells_baseline_bgw!J2133</f>
        <v>2097.505900000222</v>
      </c>
      <c r="K2133">
        <f>RS_wells_scenario_1_bgw!K2133-RS_wells_baseline_bgw!K2133</f>
        <v>-68316.989999998361</v>
      </c>
      <c r="L2133">
        <f>RS_wells_scenario_1_bgw!L2133-RS_wells_baseline_bgw!L2133</f>
        <v>2939081.691700004</v>
      </c>
      <c r="M2133">
        <f>RS_wells_scenario_1_bgw!M2133-RS_wells_baseline_bgw!M2133</f>
        <v>0</v>
      </c>
      <c r="N2133">
        <f>RS_wells_scenario_1_bgw!N2133-RS_wells_baseline_bgw!N2133</f>
        <v>7320337.0760999918</v>
      </c>
      <c r="O2133">
        <v>10.145833333333334</v>
      </c>
      <c r="P2133">
        <f t="shared" si="288"/>
        <v>1999</v>
      </c>
      <c r="Q2133" s="2">
        <f t="shared" si="289"/>
        <v>36210.916666665638</v>
      </c>
      <c r="R2133">
        <f t="shared" si="290"/>
        <v>-159.5682783115692</v>
      </c>
      <c r="S2133">
        <f>I2133*$O2133/ref!$B$3</f>
        <v>-291.23221537104098</v>
      </c>
      <c r="T2133">
        <f>K2133*$O2133/ref!$B$3</f>
        <v>-15.912139448461511</v>
      </c>
      <c r="U2133">
        <f>L2133*$O2133/ref!$B$3</f>
        <v>684.55998615793453</v>
      </c>
      <c r="V2133">
        <f>N2133*$O2133/ref!$B$3</f>
        <v>1705.0257097780343</v>
      </c>
      <c r="W2133">
        <f t="shared" si="291"/>
        <v>2</v>
      </c>
      <c r="X2133" t="str">
        <f t="shared" si="292"/>
        <v>2 1999</v>
      </c>
      <c r="AB2133" s="1"/>
    </row>
    <row r="2134" spans="1:28" x14ac:dyDescent="0.3">
      <c r="A2134">
        <v>711</v>
      </c>
      <c r="B2134">
        <v>3</v>
      </c>
      <c r="C2134">
        <f>RS_wells_scenario_1_bgw!C2134-RS_wells_baseline_bgw!C2134</f>
        <v>8501632.9965000153</v>
      </c>
      <c r="D2134">
        <f>RS_wells_scenario_1_bgw!D2134-RS_wells_baseline_bgw!D2134</f>
        <v>-306.90529999998398</v>
      </c>
      <c r="E2134">
        <f>RS_wells_scenario_1_bgw!E2134-RS_wells_baseline_bgw!E2134</f>
        <v>0</v>
      </c>
      <c r="F2134">
        <f>RS_wells_scenario_1_bgw!F2134-RS_wells_baseline_bgw!F2134</f>
        <v>0</v>
      </c>
      <c r="G2134">
        <f>RS_wells_scenario_1_bgw!G2134-RS_wells_baseline_bgw!G2134</f>
        <v>0</v>
      </c>
      <c r="H2134" s="19">
        <f>RS_wells_scenario_1_bgw!H2134-RS_wells_baseline_bgw!H2134</f>
        <v>383101.66130000353</v>
      </c>
      <c r="I2134">
        <f>RS_wells_scenario_1_bgw!I2134-RS_wells_baseline_bgw!I2134</f>
        <v>-1076556.9171999991</v>
      </c>
      <c r="J2134">
        <f>RS_wells_scenario_1_bgw!J2134-RS_wells_baseline_bgw!J2134</f>
        <v>2101.3195999991149</v>
      </c>
      <c r="K2134">
        <f>RS_wells_scenario_1_bgw!K2134-RS_wells_baseline_bgw!K2134</f>
        <v>-68316.989999998361</v>
      </c>
      <c r="L2134">
        <f>RS_wells_scenario_1_bgw!L2134-RS_wells_baseline_bgw!L2134</f>
        <v>2878877.1785999984</v>
      </c>
      <c r="M2134">
        <f>RS_wells_scenario_1_bgw!M2134-RS_wells_baseline_bgw!M2134</f>
        <v>0</v>
      </c>
      <c r="N2134">
        <f>RS_wells_scenario_1_bgw!N2134-RS_wells_baseline_bgw!N2134</f>
        <v>7120304.7978000045</v>
      </c>
      <c r="O2134">
        <v>10.145833333333334</v>
      </c>
      <c r="P2134">
        <f t="shared" si="288"/>
        <v>1999</v>
      </c>
      <c r="Q2134" s="2">
        <f t="shared" si="289"/>
        <v>36221.062499998974</v>
      </c>
      <c r="R2134">
        <f t="shared" si="290"/>
        <v>-154.34600541809854</v>
      </c>
      <c r="S2134">
        <f>I2134*$O2134/ref!$B$3</f>
        <v>-250.74763672539774</v>
      </c>
      <c r="T2134">
        <f>K2134*$O2134/ref!$B$3</f>
        <v>-15.912139448461511</v>
      </c>
      <c r="U2134">
        <f>L2134*$O2134/ref!$B$3</f>
        <v>670.5373746834822</v>
      </c>
      <c r="V2134">
        <f>N2134*$O2134/ref!$B$3</f>
        <v>1658.4349348258163</v>
      </c>
      <c r="W2134">
        <f t="shared" si="291"/>
        <v>2</v>
      </c>
      <c r="X2134" t="str">
        <f t="shared" si="292"/>
        <v>2 1999</v>
      </c>
      <c r="AB2134" s="1"/>
    </row>
    <row r="2135" spans="1:28" x14ac:dyDescent="0.3">
      <c r="A2135">
        <v>712</v>
      </c>
      <c r="B2135">
        <v>1</v>
      </c>
      <c r="C2135">
        <f>RS_wells_scenario_1_bgw!C2135-RS_wells_baseline_bgw!C2135</f>
        <v>6587687.8184999973</v>
      </c>
      <c r="D2135">
        <f>RS_wells_scenario_1_bgw!D2135-RS_wells_baseline_bgw!D2135</f>
        <v>-307.44439999997849</v>
      </c>
      <c r="E2135">
        <f>RS_wells_scenario_1_bgw!E2135-RS_wells_baseline_bgw!E2135</f>
        <v>0</v>
      </c>
      <c r="F2135">
        <f>RS_wells_scenario_1_bgw!F2135-RS_wells_baseline_bgw!F2135</f>
        <v>0</v>
      </c>
      <c r="G2135">
        <f>RS_wells_scenario_1_bgw!G2135-RS_wells_baseline_bgw!G2135</f>
        <v>0</v>
      </c>
      <c r="H2135" s="19">
        <f>RS_wells_scenario_1_bgw!H2135-RS_wells_baseline_bgw!H2135</f>
        <v>189632.35169999301</v>
      </c>
      <c r="I2135">
        <f>RS_wells_scenario_1_bgw!I2135-RS_wells_baseline_bgw!I2135</f>
        <v>-1166699.4800999984</v>
      </c>
      <c r="J2135">
        <f>RS_wells_scenario_1_bgw!J2135-RS_wells_baseline_bgw!J2135</f>
        <v>2105.3543999996036</v>
      </c>
      <c r="K2135">
        <f>RS_wells_scenario_1_bgw!K2135-RS_wells_baseline_bgw!K2135</f>
        <v>-68316.989999998361</v>
      </c>
      <c r="L2135">
        <f>RS_wells_scenario_1_bgw!L2135-RS_wells_baseline_bgw!L2135</f>
        <v>805059.18700000271</v>
      </c>
      <c r="M2135">
        <f>RS_wells_scenario_1_bgw!M2135-RS_wells_baseline_bgw!M2135</f>
        <v>0</v>
      </c>
      <c r="N2135">
        <f>RS_wells_scenario_1_bgw!N2135-RS_wells_baseline_bgw!N2135</f>
        <v>7243043.839899987</v>
      </c>
      <c r="O2135">
        <v>10.145833333333334</v>
      </c>
      <c r="P2135">
        <f t="shared" si="288"/>
        <v>1999</v>
      </c>
      <c r="Q2135" s="2">
        <f t="shared" si="289"/>
        <v>36231.20833333231</v>
      </c>
      <c r="R2135">
        <f t="shared" si="290"/>
        <v>-161.59018300572723</v>
      </c>
      <c r="S2135">
        <f>I2135*$O2135/ref!$B$3</f>
        <v>-271.74330751104765</v>
      </c>
      <c r="T2135">
        <f>K2135*$O2135/ref!$B$3</f>
        <v>-15.912139448461511</v>
      </c>
      <c r="U2135">
        <f>L2135*$O2135/ref!$B$3</f>
        <v>187.51139427848625</v>
      </c>
      <c r="V2135">
        <f>N2135*$O2135/ref!$B$3</f>
        <v>1687.0228564199256</v>
      </c>
      <c r="W2135">
        <f t="shared" si="291"/>
        <v>3</v>
      </c>
      <c r="X2135" t="str">
        <f t="shared" si="292"/>
        <v>3 1999</v>
      </c>
      <c r="AB2135" s="1"/>
    </row>
    <row r="2136" spans="1:28" x14ac:dyDescent="0.3">
      <c r="A2136">
        <v>712</v>
      </c>
      <c r="B2136">
        <v>2</v>
      </c>
      <c r="C2136">
        <f>RS_wells_scenario_1_bgw!C2136-RS_wells_baseline_bgw!C2136</f>
        <v>6522706.1785999984</v>
      </c>
      <c r="D2136">
        <f>RS_wells_scenario_1_bgw!D2136-RS_wells_baseline_bgw!D2136</f>
        <v>-307.99520000000484</v>
      </c>
      <c r="E2136">
        <f>RS_wells_scenario_1_bgw!E2136-RS_wells_baseline_bgw!E2136</f>
        <v>0</v>
      </c>
      <c r="F2136">
        <f>RS_wells_scenario_1_bgw!F2136-RS_wells_baseline_bgw!F2136</f>
        <v>0</v>
      </c>
      <c r="G2136">
        <f>RS_wells_scenario_1_bgw!G2136-RS_wells_baseline_bgw!G2136</f>
        <v>0</v>
      </c>
      <c r="H2136" s="19">
        <f>RS_wells_scenario_1_bgw!H2136-RS_wells_baseline_bgw!H2136</f>
        <v>214479.49409998953</v>
      </c>
      <c r="I2136">
        <f>RS_wells_scenario_1_bgw!I2136-RS_wells_baseline_bgw!I2136</f>
        <v>-1157173.802199997</v>
      </c>
      <c r="J2136">
        <f>RS_wells_scenario_1_bgw!J2136-RS_wells_baseline_bgw!J2136</f>
        <v>2109.3634999999776</v>
      </c>
      <c r="K2136">
        <f>RS_wells_scenario_1_bgw!K2136-RS_wells_baseline_bgw!K2136</f>
        <v>-68316.989999998361</v>
      </c>
      <c r="L2136">
        <f>RS_wells_scenario_1_bgw!L2136-RS_wells_baseline_bgw!L2136</f>
        <v>802274.53489999846</v>
      </c>
      <c r="M2136">
        <f>RS_wells_scenario_1_bgw!M2136-RS_wells_baseline_bgw!M2136</f>
        <v>0</v>
      </c>
      <c r="N2136">
        <f>RS_wells_scenario_1_bgw!N2136-RS_wells_baseline_bgw!N2136</f>
        <v>7266325.1175999939</v>
      </c>
      <c r="O2136">
        <v>10.145833333333334</v>
      </c>
      <c r="P2136">
        <f t="shared" si="288"/>
        <v>1999</v>
      </c>
      <c r="Q2136" s="2">
        <f t="shared" si="289"/>
        <v>36241.354166665646</v>
      </c>
      <c r="R2136">
        <f t="shared" si="290"/>
        <v>-161.55430981672404</v>
      </c>
      <c r="S2136">
        <f>I2136*$O2136/ref!$B$3</f>
        <v>-269.52462201149689</v>
      </c>
      <c r="T2136">
        <f>K2136*$O2136/ref!$B$3</f>
        <v>-15.912139448461511</v>
      </c>
      <c r="U2136">
        <f>L2136*$O2136/ref!$B$3</f>
        <v>186.86280345897387</v>
      </c>
      <c r="V2136">
        <f>N2136*$O2136/ref!$B$3</f>
        <v>1692.445445109809</v>
      </c>
      <c r="W2136">
        <f t="shared" si="291"/>
        <v>3</v>
      </c>
      <c r="X2136" t="str">
        <f t="shared" si="292"/>
        <v>3 1999</v>
      </c>
      <c r="AB2136" s="1"/>
    </row>
    <row r="2137" spans="1:28" x14ac:dyDescent="0.3">
      <c r="A2137">
        <v>712</v>
      </c>
      <c r="B2137">
        <v>3</v>
      </c>
      <c r="C2137">
        <f>RS_wells_scenario_1_bgw!C2137-RS_wells_baseline_bgw!C2137</f>
        <v>6524046.2579000145</v>
      </c>
      <c r="D2137">
        <f>RS_wells_scenario_1_bgw!D2137-RS_wells_baseline_bgw!D2137</f>
        <v>-308.55729999998584</v>
      </c>
      <c r="E2137">
        <f>RS_wells_scenario_1_bgw!E2137-RS_wells_baseline_bgw!E2137</f>
        <v>0</v>
      </c>
      <c r="F2137">
        <f>RS_wells_scenario_1_bgw!F2137-RS_wells_baseline_bgw!F2137</f>
        <v>0</v>
      </c>
      <c r="G2137">
        <f>RS_wells_scenario_1_bgw!G2137-RS_wells_baseline_bgw!G2137</f>
        <v>0</v>
      </c>
      <c r="H2137" s="19">
        <f>RS_wells_scenario_1_bgw!H2137-RS_wells_baseline_bgw!H2137</f>
        <v>223183.02740000188</v>
      </c>
      <c r="I2137">
        <f>RS_wells_scenario_1_bgw!I2137-RS_wells_baseline_bgw!I2137</f>
        <v>-1231857.1847000048</v>
      </c>
      <c r="J2137">
        <f>RS_wells_scenario_1_bgw!J2137-RS_wells_baseline_bgw!J2137</f>
        <v>2113.367499999702</v>
      </c>
      <c r="K2137">
        <f>RS_wells_scenario_1_bgw!K2137-RS_wells_baseline_bgw!K2137</f>
        <v>-68316.989999998361</v>
      </c>
      <c r="L2137">
        <f>RS_wells_scenario_1_bgw!L2137-RS_wells_baseline_bgw!L2137</f>
        <v>798269.4635999985</v>
      </c>
      <c r="M2137">
        <f>RS_wells_scenario_1_bgw!M2137-RS_wells_baseline_bgw!M2137</f>
        <v>0</v>
      </c>
      <c r="N2137">
        <f>RS_wells_scenario_1_bgw!N2137-RS_wells_baseline_bgw!N2137</f>
        <v>7247505.056400001</v>
      </c>
      <c r="O2137">
        <v>10.145833333333334</v>
      </c>
      <c r="P2137">
        <f t="shared" si="288"/>
        <v>1999</v>
      </c>
      <c r="Q2137" s="2">
        <f t="shared" si="289"/>
        <v>36251.499999998981</v>
      </c>
      <c r="R2137">
        <f t="shared" si="290"/>
        <v>-160.92375782359679</v>
      </c>
      <c r="S2137">
        <f>I2137*$O2137/ref!$B$3</f>
        <v>-286.91959794388117</v>
      </c>
      <c r="T2137">
        <f>K2137*$O2137/ref!$B$3</f>
        <v>-15.912139448461511</v>
      </c>
      <c r="U2137">
        <f>L2137*$O2137/ref!$B$3</f>
        <v>185.92995713441198</v>
      </c>
      <c r="V2137">
        <f>N2137*$O2137/ref!$B$3</f>
        <v>1688.0619463894632</v>
      </c>
      <c r="W2137">
        <f t="shared" si="291"/>
        <v>3</v>
      </c>
      <c r="X2137" t="str">
        <f t="shared" si="292"/>
        <v>3 1999</v>
      </c>
      <c r="AB2137" s="1"/>
    </row>
    <row r="2138" spans="1:28" x14ac:dyDescent="0.3">
      <c r="A2138">
        <v>713</v>
      </c>
      <c r="B2138">
        <v>1</v>
      </c>
      <c r="C2138">
        <f>RS_wells_scenario_1_bgw!C2138-RS_wells_baseline_bgw!C2138</f>
        <v>-85735.650100000203</v>
      </c>
      <c r="D2138">
        <f>RS_wells_scenario_1_bgw!D2138-RS_wells_baseline_bgw!D2138</f>
        <v>-309.12929999997141</v>
      </c>
      <c r="E2138">
        <f>RS_wells_scenario_1_bgw!E2138-RS_wells_baseline_bgw!E2138</f>
        <v>-1331024.3300000019</v>
      </c>
      <c r="F2138">
        <f>RS_wells_scenario_1_bgw!F2138-RS_wells_baseline_bgw!F2138</f>
        <v>0</v>
      </c>
      <c r="G2138">
        <f>RS_wells_scenario_1_bgw!G2138-RS_wells_baseline_bgw!G2138</f>
        <v>0</v>
      </c>
      <c r="H2138" s="19">
        <f>RS_wells_scenario_1_bgw!H2138-RS_wells_baseline_bgw!H2138</f>
        <v>153170.8139000088</v>
      </c>
      <c r="I2138">
        <f>RS_wells_scenario_1_bgw!I2138-RS_wells_baseline_bgw!I2138</f>
        <v>-3127735.9560000002</v>
      </c>
      <c r="J2138">
        <f>RS_wells_scenario_1_bgw!J2138-RS_wells_baseline_bgw!J2138</f>
        <v>2117.5191000001505</v>
      </c>
      <c r="K2138">
        <f>RS_wells_scenario_1_bgw!K2138-RS_wells_baseline_bgw!K2138</f>
        <v>-6210124.3299999982</v>
      </c>
      <c r="L2138">
        <f>RS_wells_scenario_1_bgw!L2138-RS_wells_baseline_bgw!L2138</f>
        <v>603108.90170000121</v>
      </c>
      <c r="M2138">
        <f>RS_wells_scenario_1_bgw!M2138-RS_wells_baseline_bgw!M2138</f>
        <v>0</v>
      </c>
      <c r="N2138">
        <f>RS_wells_scenario_1_bgw!N2138-RS_wells_baseline_bgw!N2138</f>
        <v>7437862.3701000065</v>
      </c>
      <c r="O2138">
        <v>10.145833333333334</v>
      </c>
      <c r="P2138">
        <f t="shared" si="288"/>
        <v>1999</v>
      </c>
      <c r="Q2138" s="2">
        <f t="shared" si="289"/>
        <v>36261.645833332317</v>
      </c>
      <c r="R2138">
        <f t="shared" si="290"/>
        <v>-166.88869544558986</v>
      </c>
      <c r="S2138">
        <f>I2138*$O2138/ref!$B$3</f>
        <v>-728.50063636937568</v>
      </c>
      <c r="T2138">
        <f>K2138*$O2138/ref!$B$3</f>
        <v>-1446.4390824485381</v>
      </c>
      <c r="U2138">
        <f>L2138*$O2138/ref!$B$3</f>
        <v>140.47388426303786</v>
      </c>
      <c r="V2138">
        <f>N2138*$O2138/ref!$B$3</f>
        <v>1732.3992645387127</v>
      </c>
      <c r="W2138">
        <f t="shared" si="291"/>
        <v>4</v>
      </c>
      <c r="X2138" t="str">
        <f t="shared" si="292"/>
        <v>4 1999</v>
      </c>
      <c r="AB2138" s="1"/>
    </row>
    <row r="2139" spans="1:28" x14ac:dyDescent="0.3">
      <c r="A2139">
        <v>713</v>
      </c>
      <c r="B2139">
        <v>2</v>
      </c>
      <c r="C2139">
        <f>RS_wells_scenario_1_bgw!C2139-RS_wells_baseline_bgw!C2139</f>
        <v>-72223.476799998432</v>
      </c>
      <c r="D2139">
        <f>RS_wells_scenario_1_bgw!D2139-RS_wells_baseline_bgw!D2139</f>
        <v>-309.7335000000312</v>
      </c>
      <c r="E2139">
        <f>RS_wells_scenario_1_bgw!E2139-RS_wells_baseline_bgw!E2139</f>
        <v>-1331024.3300000019</v>
      </c>
      <c r="F2139">
        <f>RS_wells_scenario_1_bgw!F2139-RS_wells_baseline_bgw!F2139</f>
        <v>0</v>
      </c>
      <c r="G2139">
        <f>RS_wells_scenario_1_bgw!G2139-RS_wells_baseline_bgw!G2139</f>
        <v>0</v>
      </c>
      <c r="H2139" s="19">
        <f>RS_wells_scenario_1_bgw!H2139-RS_wells_baseline_bgw!H2139</f>
        <v>237710.28589999676</v>
      </c>
      <c r="I2139">
        <f>RS_wells_scenario_1_bgw!I2139-RS_wells_baseline_bgw!I2139</f>
        <v>-3166277.7009000182</v>
      </c>
      <c r="J2139">
        <f>RS_wells_scenario_1_bgw!J2139-RS_wells_baseline_bgw!J2139</f>
        <v>2121.6407000003383</v>
      </c>
      <c r="K2139">
        <f>RS_wells_scenario_1_bgw!K2139-RS_wells_baseline_bgw!K2139</f>
        <v>-6210124.3299999982</v>
      </c>
      <c r="L2139">
        <f>RS_wells_scenario_1_bgw!L2139-RS_wells_baseline_bgw!L2139</f>
        <v>610759.95969999954</v>
      </c>
      <c r="M2139">
        <f>RS_wells_scenario_1_bgw!M2139-RS_wells_baseline_bgw!M2139</f>
        <v>0</v>
      </c>
      <c r="N2139">
        <f>RS_wells_scenario_1_bgw!N2139-RS_wells_baseline_bgw!N2139</f>
        <v>7578166.4697999954</v>
      </c>
      <c r="O2139">
        <v>10.145833333333334</v>
      </c>
      <c r="P2139">
        <f t="shared" si="288"/>
        <v>1999</v>
      </c>
      <c r="Q2139" s="2">
        <f t="shared" si="289"/>
        <v>36271.791666665653</v>
      </c>
      <c r="R2139">
        <f t="shared" si="290"/>
        <v>-168.16623559908359</v>
      </c>
      <c r="S2139">
        <f>I2139*$O2139/ref!$B$3</f>
        <v>-737.47763637239291</v>
      </c>
      <c r="T2139">
        <f>K2139*$O2139/ref!$B$3</f>
        <v>-1446.4390824485381</v>
      </c>
      <c r="U2139">
        <f>L2139*$O2139/ref!$B$3</f>
        <v>142.25594026146877</v>
      </c>
      <c r="V2139">
        <f>N2139*$O2139/ref!$B$3</f>
        <v>1765.0783740781862</v>
      </c>
      <c r="W2139">
        <f t="shared" si="291"/>
        <v>4</v>
      </c>
      <c r="X2139" t="str">
        <f t="shared" si="292"/>
        <v>4 1999</v>
      </c>
      <c r="AB2139" s="1"/>
    </row>
    <row r="2140" spans="1:28" x14ac:dyDescent="0.3">
      <c r="A2140">
        <v>713</v>
      </c>
      <c r="B2140">
        <v>3</v>
      </c>
      <c r="C2140">
        <f>RS_wells_scenario_1_bgw!C2140-RS_wells_baseline_bgw!C2140</f>
        <v>-64523.812899999321</v>
      </c>
      <c r="D2140">
        <f>RS_wells_scenario_1_bgw!D2140-RS_wells_baseline_bgw!D2140</f>
        <v>-310.32360000000335</v>
      </c>
      <c r="E2140">
        <f>RS_wells_scenario_1_bgw!E2140-RS_wells_baseline_bgw!E2140</f>
        <v>-1331024.3300000019</v>
      </c>
      <c r="F2140">
        <f>RS_wells_scenario_1_bgw!F2140-RS_wells_baseline_bgw!F2140</f>
        <v>0</v>
      </c>
      <c r="G2140">
        <f>RS_wells_scenario_1_bgw!G2140-RS_wells_baseline_bgw!G2140</f>
        <v>0</v>
      </c>
      <c r="H2140" s="19">
        <f>RS_wells_scenario_1_bgw!H2140-RS_wells_baseline_bgw!H2140</f>
        <v>278734.50489999354</v>
      </c>
      <c r="I2140">
        <f>RS_wells_scenario_1_bgw!I2140-RS_wells_baseline_bgw!I2140</f>
        <v>-3238251.1579999924</v>
      </c>
      <c r="J2140">
        <f>RS_wells_scenario_1_bgw!J2140-RS_wells_baseline_bgw!J2140</f>
        <v>2125.6321000000462</v>
      </c>
      <c r="K2140">
        <f>RS_wells_scenario_1_bgw!K2140-RS_wells_baseline_bgw!K2140</f>
        <v>-6210124.3299999982</v>
      </c>
      <c r="L2140">
        <f>RS_wells_scenario_1_bgw!L2140-RS_wells_baseline_bgw!L2140</f>
        <v>618476.6892999988</v>
      </c>
      <c r="M2140">
        <f>RS_wells_scenario_1_bgw!M2140-RS_wells_baseline_bgw!M2140</f>
        <v>0</v>
      </c>
      <c r="N2140">
        <f>RS_wells_scenario_1_bgw!N2140-RS_wells_baseline_bgw!N2140</f>
        <v>7671600.8399000019</v>
      </c>
      <c r="O2140">
        <v>10.145833333333334</v>
      </c>
      <c r="P2140">
        <f t="shared" si="288"/>
        <v>1999</v>
      </c>
      <c r="Q2140" s="2">
        <f t="shared" si="289"/>
        <v>36281.937499998989</v>
      </c>
      <c r="R2140">
        <f t="shared" si="290"/>
        <v>-169.36692634593376</v>
      </c>
      <c r="S2140">
        <f>I2140*$O2140/ref!$B$3</f>
        <v>-754.24142655054163</v>
      </c>
      <c r="T2140">
        <f>K2140*$O2140/ref!$B$3</f>
        <v>-1446.4390824485381</v>
      </c>
      <c r="U2140">
        <f>L2140*$O2140/ref!$B$3</f>
        <v>144.05329224493966</v>
      </c>
      <c r="V2140">
        <f>N2140*$O2140/ref!$B$3</f>
        <v>1786.8407603646795</v>
      </c>
      <c r="W2140">
        <f t="shared" si="291"/>
        <v>4</v>
      </c>
      <c r="X2140" t="str">
        <f t="shared" si="292"/>
        <v>4 1999</v>
      </c>
      <c r="AB2140" s="1"/>
    </row>
    <row r="2141" spans="1:28" x14ac:dyDescent="0.3">
      <c r="A2141">
        <v>714</v>
      </c>
      <c r="B2141">
        <v>1</v>
      </c>
      <c r="C2141">
        <f>RS_wells_scenario_1_bgw!C2141-RS_wells_baseline_bgw!C2141</f>
        <v>3328460.3524999917</v>
      </c>
      <c r="D2141">
        <f>RS_wells_scenario_1_bgw!D2141-RS_wells_baseline_bgw!D2141</f>
        <v>-310.90979999996489</v>
      </c>
      <c r="E2141">
        <f>RS_wells_scenario_1_bgw!E2141-RS_wells_baseline_bgw!E2141</f>
        <v>-2087430.2799999975</v>
      </c>
      <c r="F2141">
        <f>RS_wells_scenario_1_bgw!F2141-RS_wells_baseline_bgw!F2141</f>
        <v>0</v>
      </c>
      <c r="G2141">
        <f>RS_wells_scenario_1_bgw!G2141-RS_wells_baseline_bgw!G2141</f>
        <v>0</v>
      </c>
      <c r="H2141" s="19">
        <f>RS_wells_scenario_1_bgw!H2141-RS_wells_baseline_bgw!H2141</f>
        <v>208180.07029999793</v>
      </c>
      <c r="I2141">
        <f>RS_wells_scenario_1_bgw!I2141-RS_wells_baseline_bgw!I2141</f>
        <v>-220934.58280000091</v>
      </c>
      <c r="J2141">
        <f>RS_wells_scenario_1_bgw!J2141-RS_wells_baseline_bgw!J2141</f>
        <v>2128.4584000008181</v>
      </c>
      <c r="K2141">
        <f>RS_wells_scenario_1_bgw!K2141-RS_wells_baseline_bgw!K2141</f>
        <v>-9700441.4099999964</v>
      </c>
      <c r="L2141">
        <f>RS_wells_scenario_1_bgw!L2141-RS_wells_baseline_bgw!L2141</f>
        <v>4131298.6643000096</v>
      </c>
      <c r="M2141">
        <f>RS_wells_scenario_1_bgw!M2141-RS_wells_baseline_bgw!M2141</f>
        <v>0</v>
      </c>
      <c r="N2141">
        <f>RS_wells_scenario_1_bgw!N2141-RS_wells_baseline_bgw!N2141</f>
        <v>7249239.3411000073</v>
      </c>
      <c r="O2141">
        <v>10.145833333333334</v>
      </c>
      <c r="P2141">
        <f t="shared" si="288"/>
        <v>1999</v>
      </c>
      <c r="Q2141" s="2">
        <f t="shared" si="289"/>
        <v>36292.083333332324</v>
      </c>
      <c r="R2141">
        <f t="shared" si="290"/>
        <v>-161.30719978923275</v>
      </c>
      <c r="S2141">
        <f>I2141*$O2141/ref!$B$3</f>
        <v>-51.459262044498224</v>
      </c>
      <c r="T2141">
        <f>K2141*$O2141/ref!$B$3</f>
        <v>-2259.3907668876259</v>
      </c>
      <c r="U2141">
        <f>L2141*$O2141/ref!$B$3</f>
        <v>962.24673320042507</v>
      </c>
      <c r="V2141">
        <f>N2141*$O2141/ref!$B$3</f>
        <v>1688.4658895372779</v>
      </c>
      <c r="W2141">
        <f t="shared" si="291"/>
        <v>5</v>
      </c>
      <c r="X2141" t="str">
        <f t="shared" si="292"/>
        <v>5 1999</v>
      </c>
      <c r="AB2141" s="1"/>
    </row>
    <row r="2142" spans="1:28" x14ac:dyDescent="0.3">
      <c r="A2142">
        <v>714</v>
      </c>
      <c r="B2142">
        <v>2</v>
      </c>
      <c r="C2142">
        <f>RS_wells_scenario_1_bgw!C2142-RS_wells_baseline_bgw!C2142</f>
        <v>3337604.8979000077</v>
      </c>
      <c r="D2142">
        <f>RS_wells_scenario_1_bgw!D2142-RS_wells_baseline_bgw!D2142</f>
        <v>-311.48649999999907</v>
      </c>
      <c r="E2142">
        <f>RS_wells_scenario_1_bgw!E2142-RS_wells_baseline_bgw!E2142</f>
        <v>-2087430.2799999975</v>
      </c>
      <c r="F2142">
        <f>RS_wells_scenario_1_bgw!F2142-RS_wells_baseline_bgw!F2142</f>
        <v>0</v>
      </c>
      <c r="G2142">
        <f>RS_wells_scenario_1_bgw!G2142-RS_wells_baseline_bgw!G2142</f>
        <v>0</v>
      </c>
      <c r="H2142" s="19">
        <f>RS_wells_scenario_1_bgw!H2142-RS_wells_baseline_bgw!H2142</f>
        <v>59428.600999996066</v>
      </c>
      <c r="I2142">
        <f>RS_wells_scenario_1_bgw!I2142-RS_wells_baseline_bgw!I2142</f>
        <v>52868.139799997211</v>
      </c>
      <c r="J2142">
        <f>RS_wells_scenario_1_bgw!J2142-RS_wells_baseline_bgw!J2142</f>
        <v>2131.4704999998212</v>
      </c>
      <c r="K2142">
        <f>RS_wells_scenario_1_bgw!K2142-RS_wells_baseline_bgw!K2142</f>
        <v>-9700441.4099999964</v>
      </c>
      <c r="L2142">
        <f>RS_wells_scenario_1_bgw!L2142-RS_wells_baseline_bgw!L2142</f>
        <v>4029693.5556999967</v>
      </c>
      <c r="M2142">
        <f>RS_wells_scenario_1_bgw!M2142-RS_wells_baseline_bgw!M2142</f>
        <v>0</v>
      </c>
      <c r="N2142">
        <f>RS_wells_scenario_1_bgw!N2142-RS_wells_baseline_bgw!N2142</f>
        <v>6932271.0488999933</v>
      </c>
      <c r="O2142">
        <v>10.145833333333334</v>
      </c>
      <c r="P2142">
        <f t="shared" si="288"/>
        <v>1999</v>
      </c>
      <c r="Q2142" s="2">
        <f t="shared" si="289"/>
        <v>36302.22916666566</v>
      </c>
      <c r="R2142">
        <f t="shared" si="290"/>
        <v>-157.45343523253143</v>
      </c>
      <c r="S2142">
        <f>I2142*$O2142/ref!$B$3</f>
        <v>12.313850666991241</v>
      </c>
      <c r="T2142">
        <f>K2142*$O2142/ref!$B$3</f>
        <v>-2259.3907668876259</v>
      </c>
      <c r="U2142">
        <f>L2142*$O2142/ref!$B$3</f>
        <v>938.58124886454436</v>
      </c>
      <c r="V2142">
        <f>N2142*$O2142/ref!$B$3</f>
        <v>1614.6388127555367</v>
      </c>
      <c r="W2142">
        <f t="shared" si="291"/>
        <v>5</v>
      </c>
      <c r="X2142" t="str">
        <f t="shared" si="292"/>
        <v>5 1999</v>
      </c>
      <c r="AB2142" s="1"/>
    </row>
    <row r="2143" spans="1:28" x14ac:dyDescent="0.3">
      <c r="A2143">
        <v>714</v>
      </c>
      <c r="B2143">
        <v>3</v>
      </c>
      <c r="C2143">
        <f>RS_wells_scenario_1_bgw!C2143-RS_wells_baseline_bgw!C2143</f>
        <v>3259511.0490000024</v>
      </c>
      <c r="D2143">
        <f>RS_wells_scenario_1_bgw!D2143-RS_wells_baseline_bgw!D2143</f>
        <v>-312.05019999999786</v>
      </c>
      <c r="E2143">
        <f>RS_wells_scenario_1_bgw!E2143-RS_wells_baseline_bgw!E2143</f>
        <v>-2087430.2799999975</v>
      </c>
      <c r="F2143">
        <f>RS_wells_scenario_1_bgw!F2143-RS_wells_baseline_bgw!F2143</f>
        <v>0</v>
      </c>
      <c r="G2143">
        <f>RS_wells_scenario_1_bgw!G2143-RS_wells_baseline_bgw!G2143</f>
        <v>0</v>
      </c>
      <c r="H2143" s="19">
        <f>RS_wells_scenario_1_bgw!H2143-RS_wells_baseline_bgw!H2143</f>
        <v>-32425.196799993515</v>
      </c>
      <c r="I2143">
        <f>RS_wells_scenario_1_bgw!I2143-RS_wells_baseline_bgw!I2143</f>
        <v>190660.02259999514</v>
      </c>
      <c r="J2143">
        <f>RS_wells_scenario_1_bgw!J2143-RS_wells_baseline_bgw!J2143</f>
        <v>2134.6086999997497</v>
      </c>
      <c r="K2143">
        <f>RS_wells_scenario_1_bgw!K2143-RS_wells_baseline_bgw!K2143</f>
        <v>-9700441.4099999964</v>
      </c>
      <c r="L2143">
        <f>RS_wells_scenario_1_bgw!L2143-RS_wells_baseline_bgw!L2143</f>
        <v>3936669.223499991</v>
      </c>
      <c r="M2143">
        <f>RS_wells_scenario_1_bgw!M2143-RS_wells_baseline_bgw!M2143</f>
        <v>0</v>
      </c>
      <c r="N2143">
        <f>RS_wells_scenario_1_bgw!N2143-RS_wells_baseline_bgw!N2143</f>
        <v>6723174.0944000036</v>
      </c>
      <c r="O2143">
        <v>10.145833333333334</v>
      </c>
      <c r="P2143">
        <f t="shared" si="288"/>
        <v>1999</v>
      </c>
      <c r="Q2143" s="2">
        <f t="shared" si="289"/>
        <v>36312.374999998996</v>
      </c>
      <c r="R2143">
        <f t="shared" si="290"/>
        <v>-154.76745226116833</v>
      </c>
      <c r="S2143">
        <f>I2143*$O2143/ref!$B$3</f>
        <v>44.407823981384695</v>
      </c>
      <c r="T2143">
        <f>K2143*$O2143/ref!$B$3</f>
        <v>-2259.3907668876259</v>
      </c>
      <c r="U2143">
        <f>L2143*$O2143/ref!$B$3</f>
        <v>916.91436708203992</v>
      </c>
      <c r="V2143">
        <f>N2143*$O2143/ref!$B$3</f>
        <v>1565.9367271066737</v>
      </c>
      <c r="W2143">
        <f t="shared" si="291"/>
        <v>5</v>
      </c>
      <c r="X2143" t="str">
        <f t="shared" si="292"/>
        <v>5 1999</v>
      </c>
      <c r="AB2143" s="1"/>
    </row>
    <row r="2144" spans="1:28" x14ac:dyDescent="0.3">
      <c r="A2144">
        <v>715</v>
      </c>
      <c r="B2144">
        <v>1</v>
      </c>
      <c r="C2144">
        <f>RS_wells_scenario_1_bgw!C2144-RS_wells_baseline_bgw!C2144</f>
        <v>-3678842.9385999963</v>
      </c>
      <c r="D2144">
        <f>RS_wells_scenario_1_bgw!D2144-RS_wells_baseline_bgw!D2144</f>
        <v>-312.54109999997308</v>
      </c>
      <c r="E2144">
        <f>RS_wells_scenario_1_bgw!E2144-RS_wells_baseline_bgw!E2144</f>
        <v>-4971077.0900000036</v>
      </c>
      <c r="F2144">
        <f>RS_wells_scenario_1_bgw!F2144-RS_wells_baseline_bgw!F2144</f>
        <v>0</v>
      </c>
      <c r="G2144">
        <f>RS_wells_scenario_1_bgw!G2144-RS_wells_baseline_bgw!G2144</f>
        <v>0</v>
      </c>
      <c r="H2144" s="19">
        <f>RS_wells_scenario_1_bgw!H2144-RS_wells_baseline_bgw!H2144</f>
        <v>47232.778500005603</v>
      </c>
      <c r="I2144">
        <f>RS_wells_scenario_1_bgw!I2144-RS_wells_baseline_bgw!I2144</f>
        <v>5350652.611199975</v>
      </c>
      <c r="J2144">
        <f>RS_wells_scenario_1_bgw!J2144-RS_wells_baseline_bgw!J2144</f>
        <v>2138.2307000001892</v>
      </c>
      <c r="K2144">
        <f>RS_wells_scenario_1_bgw!K2144-RS_wells_baseline_bgw!K2144</f>
        <v>-23006583.889999986</v>
      </c>
      <c r="L2144">
        <f>RS_wells_scenario_1_bgw!L2144-RS_wells_baseline_bgw!L2144</f>
        <v>2016474.2216999978</v>
      </c>
      <c r="M2144">
        <f>RS_wells_scenario_1_bgw!M2144-RS_wells_baseline_bgw!M2144</f>
        <v>0</v>
      </c>
      <c r="N2144">
        <f>RS_wells_scenario_1_bgw!N2144-RS_wells_baseline_bgw!N2144</f>
        <v>7027446.5010999888</v>
      </c>
      <c r="O2144">
        <v>10.145833333333334</v>
      </c>
      <c r="P2144">
        <f t="shared" si="288"/>
        <v>1999</v>
      </c>
      <c r="Q2144" s="2">
        <f t="shared" si="289"/>
        <v>36322.520833332332</v>
      </c>
      <c r="R2144">
        <f t="shared" si="290"/>
        <v>-159.91325824971324</v>
      </c>
      <c r="S2144">
        <f>I2144*$O2144/ref!$B$3</f>
        <v>1246.2541234572946</v>
      </c>
      <c r="T2144">
        <f>K2144*$O2144/ref!$B$3</f>
        <v>-5358.6080284043055</v>
      </c>
      <c r="U2144">
        <f>L2144*$O2144/ref!$B$3</f>
        <v>469.66968260631836</v>
      </c>
      <c r="V2144">
        <f>N2144*$O2144/ref!$B$3</f>
        <v>1636.8067254149901</v>
      </c>
      <c r="W2144">
        <f t="shared" si="291"/>
        <v>6</v>
      </c>
      <c r="X2144" t="str">
        <f t="shared" si="292"/>
        <v>6 1999</v>
      </c>
      <c r="AB2144" s="1"/>
    </row>
    <row r="2145" spans="1:28" x14ac:dyDescent="0.3">
      <c r="A2145">
        <v>715</v>
      </c>
      <c r="B2145">
        <v>2</v>
      </c>
      <c r="C2145">
        <f>RS_wells_scenario_1_bgw!C2145-RS_wells_baseline_bgw!C2145</f>
        <v>-3179353.6206</v>
      </c>
      <c r="D2145">
        <f>RS_wells_scenario_1_bgw!D2145-RS_wells_baseline_bgw!D2145</f>
        <v>-313.06150000001071</v>
      </c>
      <c r="E2145">
        <f>RS_wells_scenario_1_bgw!E2145-RS_wells_baseline_bgw!E2145</f>
        <v>-4971077.0900000036</v>
      </c>
      <c r="F2145">
        <f>RS_wells_scenario_1_bgw!F2145-RS_wells_baseline_bgw!F2145</f>
        <v>0</v>
      </c>
      <c r="G2145">
        <f>RS_wells_scenario_1_bgw!G2145-RS_wells_baseline_bgw!G2145</f>
        <v>0</v>
      </c>
      <c r="H2145" s="19">
        <f>RS_wells_scenario_1_bgw!H2145-RS_wells_baseline_bgw!H2145</f>
        <v>132842.82039999962</v>
      </c>
      <c r="I2145">
        <f>RS_wells_scenario_1_bgw!I2145-RS_wells_baseline_bgw!I2145</f>
        <v>5709759.5061999857</v>
      </c>
      <c r="J2145">
        <f>RS_wells_scenario_1_bgw!J2145-RS_wells_baseline_bgw!J2145</f>
        <v>2141.8132999995723</v>
      </c>
      <c r="K2145">
        <f>RS_wells_scenario_1_bgw!K2145-RS_wells_baseline_bgw!K2145</f>
        <v>-23006583.889999986</v>
      </c>
      <c r="L2145">
        <f>RS_wells_scenario_1_bgw!L2145-RS_wells_baseline_bgw!L2145</f>
        <v>2049992.2350000069</v>
      </c>
      <c r="M2145">
        <f>RS_wells_scenario_1_bgw!M2145-RS_wells_baseline_bgw!M2145</f>
        <v>0</v>
      </c>
      <c r="N2145">
        <f>RS_wells_scenario_1_bgw!N2145-RS_wells_baseline_bgw!N2145</f>
        <v>7220689.1299999952</v>
      </c>
      <c r="O2145">
        <v>10.145833333333334</v>
      </c>
      <c r="P2145">
        <f t="shared" si="288"/>
        <v>1999</v>
      </c>
      <c r="Q2145" s="2">
        <f t="shared" si="289"/>
        <v>36332.666666665667</v>
      </c>
      <c r="R2145">
        <f t="shared" si="290"/>
        <v>-162.37906780297814</v>
      </c>
      <c r="S2145">
        <f>I2145*$O2145/ref!$B$3</f>
        <v>1329.8959670183815</v>
      </c>
      <c r="T2145">
        <f>K2145*$O2145/ref!$B$3</f>
        <v>-5358.6080284043055</v>
      </c>
      <c r="U2145">
        <f>L2145*$O2145/ref!$B$3</f>
        <v>477.47657371298374</v>
      </c>
      <c r="V2145">
        <f>N2145*$O2145/ref!$B$3</f>
        <v>1681.8160804589445</v>
      </c>
      <c r="W2145">
        <f t="shared" si="291"/>
        <v>6</v>
      </c>
      <c r="X2145" t="str">
        <f t="shared" si="292"/>
        <v>6 1999</v>
      </c>
      <c r="AB2145" s="1"/>
    </row>
    <row r="2146" spans="1:28" x14ac:dyDescent="0.3">
      <c r="A2146">
        <v>715</v>
      </c>
      <c r="B2146">
        <v>3</v>
      </c>
      <c r="C2146">
        <f>RS_wells_scenario_1_bgw!C2146-RS_wells_baseline_bgw!C2146</f>
        <v>-2905548.2134999931</v>
      </c>
      <c r="D2146">
        <f>RS_wells_scenario_1_bgw!D2146-RS_wells_baseline_bgw!D2146</f>
        <v>-313.5912000000244</v>
      </c>
      <c r="E2146">
        <f>RS_wells_scenario_1_bgw!E2146-RS_wells_baseline_bgw!E2146</f>
        <v>-4971077.0900000036</v>
      </c>
      <c r="F2146">
        <f>RS_wells_scenario_1_bgw!F2146-RS_wells_baseline_bgw!F2146</f>
        <v>0</v>
      </c>
      <c r="G2146">
        <f>RS_wells_scenario_1_bgw!G2146-RS_wells_baseline_bgw!G2146</f>
        <v>0</v>
      </c>
      <c r="H2146" s="19">
        <f>RS_wells_scenario_1_bgw!H2146-RS_wells_baseline_bgw!H2146</f>
        <v>213489.5420999974</v>
      </c>
      <c r="I2146">
        <f>RS_wells_scenario_1_bgw!I2146-RS_wells_baseline_bgw!I2146</f>
        <v>5881253.1261999905</v>
      </c>
      <c r="J2146">
        <f>RS_wells_scenario_1_bgw!J2146-RS_wells_baseline_bgw!J2146</f>
        <v>2145.3750999998301</v>
      </c>
      <c r="K2146">
        <f>RS_wells_scenario_1_bgw!K2146-RS_wells_baseline_bgw!K2146</f>
        <v>-23006583.889999986</v>
      </c>
      <c r="L2146">
        <f>RS_wells_scenario_1_bgw!L2146-RS_wells_baseline_bgw!L2146</f>
        <v>2082442.0408000052</v>
      </c>
      <c r="M2146">
        <f>RS_wells_scenario_1_bgw!M2146-RS_wells_baseline_bgw!M2146</f>
        <v>0</v>
      </c>
      <c r="N2146">
        <f>RS_wells_scenario_1_bgw!N2146-RS_wells_baseline_bgw!N2146</f>
        <v>7370942.0144000053</v>
      </c>
      <c r="O2146">
        <v>10.145833333333334</v>
      </c>
      <c r="P2146">
        <f t="shared" si="288"/>
        <v>1999</v>
      </c>
      <c r="Q2146" s="2">
        <f t="shared" si="289"/>
        <v>36342.812499999003</v>
      </c>
      <c r="R2146">
        <f t="shared" si="290"/>
        <v>-163.973710705613</v>
      </c>
      <c r="S2146">
        <f>I2146*$O2146/ref!$B$3</f>
        <v>1369.8396237275192</v>
      </c>
      <c r="T2146">
        <f>K2146*$O2146/ref!$B$3</f>
        <v>-5358.6080284043055</v>
      </c>
      <c r="U2146">
        <f>L2146*$O2146/ref!$B$3</f>
        <v>485.03466189814941</v>
      </c>
      <c r="V2146">
        <f>N2146*$O2146/ref!$B$3</f>
        <v>1716.812423961587</v>
      </c>
      <c r="W2146">
        <f t="shared" si="291"/>
        <v>6</v>
      </c>
      <c r="X2146" t="str">
        <f t="shared" si="292"/>
        <v>6 1999</v>
      </c>
      <c r="AB2146" s="1"/>
    </row>
    <row r="2147" spans="1:28" x14ac:dyDescent="0.3">
      <c r="A2147">
        <v>716</v>
      </c>
      <c r="B2147">
        <v>1</v>
      </c>
      <c r="C2147">
        <f>RS_wells_scenario_1_bgw!C2147-RS_wells_baseline_bgw!C2147</f>
        <v>-41146633.958900034</v>
      </c>
      <c r="D2147">
        <f>RS_wells_scenario_1_bgw!D2147-RS_wells_baseline_bgw!D2147</f>
        <v>-314.05489999998827</v>
      </c>
      <c r="E2147">
        <f>RS_wells_scenario_1_bgw!E2147-RS_wells_baseline_bgw!E2147</f>
        <v>-15278244.030000001</v>
      </c>
      <c r="F2147">
        <f>RS_wells_scenario_1_bgw!F2147-RS_wells_baseline_bgw!F2147</f>
        <v>0</v>
      </c>
      <c r="G2147">
        <f>RS_wells_scenario_1_bgw!G2147-RS_wells_baseline_bgw!G2147</f>
        <v>0</v>
      </c>
      <c r="H2147" s="19">
        <f>RS_wells_scenario_1_bgw!H2147-RS_wells_baseline_bgw!H2147</f>
        <v>-88513.807499989867</v>
      </c>
      <c r="I2147">
        <f>RS_wells_scenario_1_bgw!I2147-RS_wells_baseline_bgw!I2147</f>
        <v>1420537.0675000101</v>
      </c>
      <c r="J2147">
        <f>RS_wells_scenario_1_bgw!J2147-RS_wells_baseline_bgw!J2147</f>
        <v>2147.6907999999821</v>
      </c>
      <c r="K2147">
        <f>RS_wells_scenario_1_bgw!K2147-RS_wells_baseline_bgw!K2147</f>
        <v>-70567411.550000012</v>
      </c>
      <c r="L2147">
        <f>RS_wells_scenario_1_bgw!L2147-RS_wells_baseline_bgw!L2147</f>
        <v>5609513.6932999939</v>
      </c>
      <c r="M2147">
        <f>RS_wells_scenario_1_bgw!M2147-RS_wells_baseline_bgw!M2147</f>
        <v>0</v>
      </c>
      <c r="N2147">
        <f>RS_wells_scenario_1_bgw!N2147-RS_wells_baseline_bgw!N2147</f>
        <v>7015395.6733000129</v>
      </c>
      <c r="O2147">
        <v>10.145833333333334</v>
      </c>
      <c r="P2147">
        <f t="shared" si="288"/>
        <v>1999</v>
      </c>
      <c r="Q2147" s="2">
        <f t="shared" si="289"/>
        <v>36352.958333332339</v>
      </c>
      <c r="R2147">
        <f t="shared" si="290"/>
        <v>-162.74706714318449</v>
      </c>
      <c r="S2147">
        <f>I2147*$O2147/ref!$B$3</f>
        <v>330.86621512114755</v>
      </c>
      <c r="T2147">
        <f>K2147*$O2147/ref!$B$3</f>
        <v>-16436.299273439894</v>
      </c>
      <c r="U2147">
        <f>L2147*$O2147/ref!$B$3</f>
        <v>1306.5470847858783</v>
      </c>
      <c r="V2147">
        <f>N2147*$O2147/ref!$B$3</f>
        <v>1633.9998913840616</v>
      </c>
      <c r="W2147">
        <f t="shared" si="291"/>
        <v>7</v>
      </c>
      <c r="X2147" t="str">
        <f t="shared" si="292"/>
        <v>7 1999</v>
      </c>
      <c r="AB2147" s="1"/>
    </row>
    <row r="2148" spans="1:28" x14ac:dyDescent="0.3">
      <c r="A2148">
        <v>716</v>
      </c>
      <c r="B2148">
        <v>2</v>
      </c>
      <c r="C2148">
        <f>RS_wells_scenario_1_bgw!C2148-RS_wells_baseline_bgw!C2148</f>
        <v>-40886397.917699993</v>
      </c>
      <c r="D2148">
        <f>RS_wells_scenario_1_bgw!D2148-RS_wells_baseline_bgw!D2148</f>
        <v>-314.54009999998379</v>
      </c>
      <c r="E2148">
        <f>RS_wells_scenario_1_bgw!E2148-RS_wells_baseline_bgw!E2148</f>
        <v>-15278244.030000001</v>
      </c>
      <c r="F2148">
        <f>RS_wells_scenario_1_bgw!F2148-RS_wells_baseline_bgw!F2148</f>
        <v>0</v>
      </c>
      <c r="G2148">
        <f>RS_wells_scenario_1_bgw!G2148-RS_wells_baseline_bgw!G2148</f>
        <v>0</v>
      </c>
      <c r="H2148" s="19">
        <f>RS_wells_scenario_1_bgw!H2148-RS_wells_baseline_bgw!H2148</f>
        <v>-306866.95830000937</v>
      </c>
      <c r="I2148">
        <f>RS_wells_scenario_1_bgw!I2148-RS_wells_baseline_bgw!I2148</f>
        <v>1692453.5128000081</v>
      </c>
      <c r="J2148">
        <f>RS_wells_scenario_1_bgw!J2148-RS_wells_baseline_bgw!J2148</f>
        <v>2150.1929000001401</v>
      </c>
      <c r="K2148">
        <f>RS_wells_scenario_1_bgw!K2148-RS_wells_baseline_bgw!K2148</f>
        <v>-70567411.550000012</v>
      </c>
      <c r="L2148">
        <f>RS_wells_scenario_1_bgw!L2148-RS_wells_baseline_bgw!L2148</f>
        <v>5537041.5850000083</v>
      </c>
      <c r="M2148">
        <f>RS_wells_scenario_1_bgw!M2148-RS_wells_baseline_bgw!M2148</f>
        <v>0</v>
      </c>
      <c r="N2148">
        <f>RS_wells_scenario_1_bgw!N2148-RS_wells_baseline_bgw!N2148</f>
        <v>6817095.440200001</v>
      </c>
      <c r="O2148">
        <v>10.145833333333334</v>
      </c>
      <c r="P2148">
        <f t="shared" si="288"/>
        <v>1999</v>
      </c>
      <c r="Q2148" s="2">
        <f t="shared" si="289"/>
        <v>36363.104166665675</v>
      </c>
      <c r="R2148">
        <f t="shared" si="290"/>
        <v>-163.20646961053862</v>
      </c>
      <c r="S2148">
        <f>I2148*$O2148/ref!$B$3</f>
        <v>394.1999831332281</v>
      </c>
      <c r="T2148">
        <f>K2148*$O2148/ref!$B$3</f>
        <v>-16436.299273439894</v>
      </c>
      <c r="U2148">
        <f>L2148*$O2148/ref!$B$3</f>
        <v>1289.6671506231846</v>
      </c>
      <c r="V2148">
        <f>N2148*$O2148/ref!$B$3</f>
        <v>1587.8125379636328</v>
      </c>
      <c r="W2148">
        <f t="shared" si="291"/>
        <v>7</v>
      </c>
      <c r="X2148" t="str">
        <f t="shared" si="292"/>
        <v>7 1999</v>
      </c>
      <c r="AB2148" s="1"/>
    </row>
    <row r="2149" spans="1:28" x14ac:dyDescent="0.3">
      <c r="A2149">
        <v>716</v>
      </c>
      <c r="B2149">
        <v>3</v>
      </c>
      <c r="C2149">
        <f>RS_wells_scenario_1_bgw!C2149-RS_wells_baseline_bgw!C2149</f>
        <v>-40862009.850199997</v>
      </c>
      <c r="D2149">
        <f>RS_wells_scenario_1_bgw!D2149-RS_wells_baseline_bgw!D2149</f>
        <v>-315.00190000003204</v>
      </c>
      <c r="E2149">
        <f>RS_wells_scenario_1_bgw!E2149-RS_wells_baseline_bgw!E2149</f>
        <v>-15278244.030000001</v>
      </c>
      <c r="F2149">
        <f>RS_wells_scenario_1_bgw!F2149-RS_wells_baseline_bgw!F2149</f>
        <v>0</v>
      </c>
      <c r="G2149">
        <f>RS_wells_scenario_1_bgw!G2149-RS_wells_baseline_bgw!G2149</f>
        <v>0</v>
      </c>
      <c r="H2149" s="19">
        <f>RS_wells_scenario_1_bgw!H2149-RS_wells_baseline_bgw!H2149</f>
        <v>-294053.23449999094</v>
      </c>
      <c r="I2149">
        <f>RS_wells_scenario_1_bgw!I2149-RS_wells_baseline_bgw!I2149</f>
        <v>1869905.6518999934</v>
      </c>
      <c r="J2149">
        <f>RS_wells_scenario_1_bgw!J2149-RS_wells_baseline_bgw!J2149</f>
        <v>2152.8536999998614</v>
      </c>
      <c r="K2149">
        <f>RS_wells_scenario_1_bgw!K2149-RS_wells_baseline_bgw!K2149</f>
        <v>-70567411.550000012</v>
      </c>
      <c r="L2149">
        <f>RS_wells_scenario_1_bgw!L2149-RS_wells_baseline_bgw!L2149</f>
        <v>5486252.5613999963</v>
      </c>
      <c r="M2149">
        <f>RS_wells_scenario_1_bgw!M2149-RS_wells_baseline_bgw!M2149</f>
        <v>0</v>
      </c>
      <c r="N2149">
        <f>RS_wells_scenario_1_bgw!N2149-RS_wells_baseline_bgw!N2149</f>
        <v>6698413.6924999952</v>
      </c>
      <c r="O2149">
        <v>10.145833333333334</v>
      </c>
      <c r="P2149">
        <f t="shared" si="288"/>
        <v>1999</v>
      </c>
      <c r="Q2149" s="2">
        <f t="shared" si="289"/>
        <v>36373.24999999901</v>
      </c>
      <c r="R2149">
        <f t="shared" si="290"/>
        <v>-160.19397312714744</v>
      </c>
      <c r="S2149">
        <f>I2149*$O2149/ref!$B$3</f>
        <v>435.53147596959025</v>
      </c>
      <c r="T2149">
        <f>K2149*$O2149/ref!$B$3</f>
        <v>-16436.299273439894</v>
      </c>
      <c r="U2149">
        <f>L2149*$O2149/ref!$B$3</f>
        <v>1277.8375599756075</v>
      </c>
      <c r="V2149">
        <f>N2149*$O2149/ref!$B$3</f>
        <v>1560.1696263044737</v>
      </c>
      <c r="W2149">
        <f t="shared" si="291"/>
        <v>7</v>
      </c>
      <c r="X2149" t="str">
        <f t="shared" si="292"/>
        <v>7 1999</v>
      </c>
      <c r="AB2149" s="1"/>
    </row>
    <row r="2150" spans="1:28" x14ac:dyDescent="0.3">
      <c r="A2150">
        <v>717</v>
      </c>
      <c r="B2150">
        <v>1</v>
      </c>
      <c r="C2150">
        <f>RS_wells_scenario_1_bgw!C2150-RS_wells_baseline_bgw!C2150</f>
        <v>-47627594.121599972</v>
      </c>
      <c r="D2150">
        <f>RS_wells_scenario_1_bgw!D2150-RS_wells_baseline_bgw!D2150</f>
        <v>-315.44379999994999</v>
      </c>
      <c r="E2150">
        <f>RS_wells_scenario_1_bgw!E2150-RS_wells_baseline_bgw!E2150</f>
        <v>-16769470.679999992</v>
      </c>
      <c r="F2150">
        <f>RS_wells_scenario_1_bgw!F2150-RS_wells_baseline_bgw!F2150</f>
        <v>0</v>
      </c>
      <c r="G2150">
        <f>RS_wells_scenario_1_bgw!G2150-RS_wells_baseline_bgw!G2150</f>
        <v>0</v>
      </c>
      <c r="H2150" s="19">
        <f>RS_wells_scenario_1_bgw!H2150-RS_wells_baseline_bgw!H2150</f>
        <v>-297256.61969999969</v>
      </c>
      <c r="I2150">
        <f>RS_wells_scenario_1_bgw!I2150-RS_wells_baseline_bgw!I2150</f>
        <v>78602.396300002933</v>
      </c>
      <c r="J2150">
        <f>RS_wells_scenario_1_bgw!J2150-RS_wells_baseline_bgw!J2150</f>
        <v>2155.504800000228</v>
      </c>
      <c r="K2150">
        <f>RS_wells_scenario_1_bgw!K2150-RS_wells_baseline_bgw!K2150</f>
        <v>-77448449.219999969</v>
      </c>
      <c r="L2150">
        <f>RS_wells_scenario_1_bgw!L2150-RS_wells_baseline_bgw!L2150</f>
        <v>6072908.7539000064</v>
      </c>
      <c r="M2150">
        <f>RS_wells_scenario_1_bgw!M2150-RS_wells_baseline_bgw!M2150</f>
        <v>0</v>
      </c>
      <c r="N2150">
        <f>RS_wells_scenario_1_bgw!N2150-RS_wells_baseline_bgw!N2150</f>
        <v>6502553.764200002</v>
      </c>
      <c r="O2150">
        <v>10.145833333333334</v>
      </c>
      <c r="P2150">
        <f t="shared" si="288"/>
        <v>1999</v>
      </c>
      <c r="Q2150" s="2">
        <f t="shared" si="289"/>
        <v>36383.395833332346</v>
      </c>
      <c r="R2150">
        <f t="shared" si="290"/>
        <v>-155.78030661855675</v>
      </c>
      <c r="S2150">
        <f>I2150*$O2150/ref!$B$3</f>
        <v>18.30777806383027</v>
      </c>
      <c r="T2150">
        <f>K2150*$O2150/ref!$B$3</f>
        <v>-18039.004997962573</v>
      </c>
      <c r="U2150">
        <f>L2150*$O2150/ref!$B$3</f>
        <v>1414.4793403491847</v>
      </c>
      <c r="V2150">
        <f>N2150*$O2150/ref!$B$3</f>
        <v>1514.5506596100211</v>
      </c>
      <c r="W2150">
        <f t="shared" si="291"/>
        <v>8</v>
      </c>
      <c r="X2150" t="str">
        <f t="shared" si="292"/>
        <v>8 1999</v>
      </c>
      <c r="AB2150" s="1"/>
    </row>
    <row r="2151" spans="1:28" x14ac:dyDescent="0.3">
      <c r="A2151">
        <v>717</v>
      </c>
      <c r="B2151">
        <v>2</v>
      </c>
      <c r="C2151">
        <f>RS_wells_scenario_1_bgw!C2151-RS_wells_baseline_bgw!C2151</f>
        <v>-47981804.652700007</v>
      </c>
      <c r="D2151">
        <f>RS_wells_scenario_1_bgw!D2151-RS_wells_baseline_bgw!D2151</f>
        <v>-315.92940000002272</v>
      </c>
      <c r="E2151">
        <f>RS_wells_scenario_1_bgw!E2151-RS_wells_baseline_bgw!E2151</f>
        <v>-16769470.679999992</v>
      </c>
      <c r="F2151">
        <f>RS_wells_scenario_1_bgw!F2151-RS_wells_baseline_bgw!F2151</f>
        <v>0</v>
      </c>
      <c r="G2151">
        <f>RS_wells_scenario_1_bgw!G2151-RS_wells_baseline_bgw!G2151</f>
        <v>0</v>
      </c>
      <c r="H2151" s="19">
        <f>RS_wells_scenario_1_bgw!H2151-RS_wells_baseline_bgw!H2151</f>
        <v>-41071.62460000813</v>
      </c>
      <c r="I2151">
        <f>RS_wells_scenario_1_bgw!I2151-RS_wells_baseline_bgw!I2151</f>
        <v>85272.266999997199</v>
      </c>
      <c r="J2151">
        <f>RS_wells_scenario_1_bgw!J2151-RS_wells_baseline_bgw!J2151</f>
        <v>2158.1694000000134</v>
      </c>
      <c r="K2151">
        <f>RS_wells_scenario_1_bgw!K2151-RS_wells_baseline_bgw!K2151</f>
        <v>-77448449.219999969</v>
      </c>
      <c r="L2151">
        <f>RS_wells_scenario_1_bgw!L2151-RS_wells_baseline_bgw!L2151</f>
        <v>5996475.9519000053</v>
      </c>
      <c r="M2151">
        <f>RS_wells_scenario_1_bgw!M2151-RS_wells_baseline_bgw!M2151</f>
        <v>0</v>
      </c>
      <c r="N2151">
        <f>RS_wells_scenario_1_bgw!N2151-RS_wells_baseline_bgw!N2151</f>
        <v>6354379.5313999951</v>
      </c>
      <c r="O2151">
        <v>10.145833333333334</v>
      </c>
      <c r="P2151">
        <f t="shared" si="288"/>
        <v>1999</v>
      </c>
      <c r="Q2151" s="2">
        <f t="shared" si="289"/>
        <v>36393.541666665682</v>
      </c>
      <c r="R2151">
        <f t="shared" si="290"/>
        <v>-146.51663587628875</v>
      </c>
      <c r="S2151">
        <f>I2151*$O2151/ref!$B$3</f>
        <v>19.861299562384563</v>
      </c>
      <c r="T2151">
        <f>K2151*$O2151/ref!$B$3</f>
        <v>-18039.004997962573</v>
      </c>
      <c r="U2151">
        <f>L2151*$O2151/ref!$B$3</f>
        <v>1396.6768961276127</v>
      </c>
      <c r="V2151">
        <f>N2151*$O2151/ref!$B$3</f>
        <v>1480.0384679138917</v>
      </c>
      <c r="W2151">
        <f t="shared" si="291"/>
        <v>8</v>
      </c>
      <c r="X2151" t="str">
        <f t="shared" si="292"/>
        <v>8 1999</v>
      </c>
      <c r="AB2151" s="1"/>
    </row>
    <row r="2152" spans="1:28" x14ac:dyDescent="0.3">
      <c r="A2152">
        <v>717</v>
      </c>
      <c r="B2152">
        <v>3</v>
      </c>
      <c r="C2152">
        <f>RS_wells_scenario_1_bgw!C2152-RS_wells_baseline_bgw!C2152</f>
        <v>-48424943.040199995</v>
      </c>
      <c r="D2152">
        <f>RS_wells_scenario_1_bgw!D2152-RS_wells_baseline_bgw!D2152</f>
        <v>-316.3350999999675</v>
      </c>
      <c r="E2152">
        <f>RS_wells_scenario_1_bgw!E2152-RS_wells_baseline_bgw!E2152</f>
        <v>-16769470.679999992</v>
      </c>
      <c r="F2152">
        <f>RS_wells_scenario_1_bgw!F2152-RS_wells_baseline_bgw!F2152</f>
        <v>0</v>
      </c>
      <c r="G2152">
        <f>RS_wells_scenario_1_bgw!G2152-RS_wells_baseline_bgw!G2152</f>
        <v>0</v>
      </c>
      <c r="H2152" s="19">
        <f>RS_wells_scenario_1_bgw!H2152-RS_wells_baseline_bgw!H2152</f>
        <v>201134.48539999127</v>
      </c>
      <c r="I2152">
        <f>RS_wells_scenario_1_bgw!I2152-RS_wells_baseline_bgw!I2152</f>
        <v>92387.566300000995</v>
      </c>
      <c r="J2152">
        <f>RS_wells_scenario_1_bgw!J2152-RS_wells_baseline_bgw!J2152</f>
        <v>2160.9581000003964</v>
      </c>
      <c r="K2152">
        <f>RS_wells_scenario_1_bgw!K2152-RS_wells_baseline_bgw!K2152</f>
        <v>-77448449.219999969</v>
      </c>
      <c r="L2152">
        <f>RS_wells_scenario_1_bgw!L2152-RS_wells_baseline_bgw!L2152</f>
        <v>5956713.7760999948</v>
      </c>
      <c r="M2152">
        <f>RS_wells_scenario_1_bgw!M2152-RS_wells_baseline_bgw!M2152</f>
        <v>0</v>
      </c>
      <c r="N2152">
        <f>RS_wells_scenario_1_bgw!N2152-RS_wells_baseline_bgw!N2152</f>
        <v>6233655.9041000009</v>
      </c>
      <c r="O2152">
        <v>10.145833333333334</v>
      </c>
      <c r="P2152">
        <f t="shared" si="288"/>
        <v>1999</v>
      </c>
      <c r="Q2152" s="2">
        <f t="shared" si="289"/>
        <v>36403.687499999018</v>
      </c>
      <c r="R2152">
        <f t="shared" si="290"/>
        <v>-138.20209435738855</v>
      </c>
      <c r="S2152">
        <f>I2152*$O2152/ref!$B$3</f>
        <v>21.518568635263854</v>
      </c>
      <c r="T2152">
        <f>K2152*$O2152/ref!$B$3</f>
        <v>-18039.004997962573</v>
      </c>
      <c r="U2152">
        <f>L2152*$O2152/ref!$B$3</f>
        <v>1387.4156378944263</v>
      </c>
      <c r="V2152">
        <f>N2152*$O2152/ref!$B$3</f>
        <v>1451.9199692458201</v>
      </c>
      <c r="W2152">
        <f t="shared" si="291"/>
        <v>8</v>
      </c>
      <c r="X2152" t="str">
        <f t="shared" si="292"/>
        <v>8 1999</v>
      </c>
      <c r="AB2152" s="1"/>
    </row>
    <row r="2153" spans="1:28" x14ac:dyDescent="0.3">
      <c r="A2153">
        <v>718</v>
      </c>
      <c r="B2153">
        <v>1</v>
      </c>
      <c r="C2153">
        <f>RS_wells_scenario_1_bgw!C2153-RS_wells_baseline_bgw!C2153</f>
        <v>-19202933.053200006</v>
      </c>
      <c r="D2153">
        <f>RS_wells_scenario_1_bgw!D2153-RS_wells_baseline_bgw!D2153</f>
        <v>-316.75439999997616</v>
      </c>
      <c r="E2153">
        <f>RS_wells_scenario_1_bgw!E2153-RS_wells_baseline_bgw!E2153</f>
        <v>-7527603.6300000027</v>
      </c>
      <c r="F2153">
        <f>RS_wells_scenario_1_bgw!F2153-RS_wells_baseline_bgw!F2153</f>
        <v>0</v>
      </c>
      <c r="G2153">
        <f>RS_wells_scenario_1_bgw!G2153-RS_wells_baseline_bgw!G2153</f>
        <v>0</v>
      </c>
      <c r="H2153" s="19">
        <f>RS_wells_scenario_1_bgw!H2153-RS_wells_baseline_bgw!H2153</f>
        <v>-505892.11299999058</v>
      </c>
      <c r="I2153">
        <f>RS_wells_scenario_1_bgw!I2153-RS_wells_baseline_bgw!I2153</f>
        <v>-1451616.5542000011</v>
      </c>
      <c r="J2153">
        <f>RS_wells_scenario_1_bgw!J2153-RS_wells_baseline_bgw!J2153</f>
        <v>2165.3337000003085</v>
      </c>
      <c r="K2153">
        <f>RS_wells_scenario_1_bgw!K2153-RS_wells_baseline_bgw!K2153</f>
        <v>-34803280.409999996</v>
      </c>
      <c r="L2153">
        <f>RS_wells_scenario_1_bgw!L2153-RS_wells_baseline_bgw!L2153</f>
        <v>2480304.0912000015</v>
      </c>
      <c r="M2153">
        <f>RS_wells_scenario_1_bgw!M2153-RS_wells_baseline_bgw!M2153</f>
        <v>0</v>
      </c>
      <c r="N2153">
        <f>RS_wells_scenario_1_bgw!N2153-RS_wells_baseline_bgw!N2153</f>
        <v>6735235.0987000018</v>
      </c>
      <c r="O2153">
        <v>10.145833333333334</v>
      </c>
      <c r="P2153">
        <f t="shared" si="288"/>
        <v>1999</v>
      </c>
      <c r="Q2153" s="2">
        <f t="shared" si="289"/>
        <v>36413.833333332354</v>
      </c>
      <c r="R2153">
        <f t="shared" si="290"/>
        <v>-165.89065777090474</v>
      </c>
      <c r="S2153">
        <f>I2153*$O2153/ref!$B$3</f>
        <v>-338.10513367357311</v>
      </c>
      <c r="T2153">
        <f>K2153*$O2153/ref!$B$3</f>
        <v>-8106.2507459395074</v>
      </c>
      <c r="U2153">
        <f>L2153*$O2153/ref!$B$3</f>
        <v>577.70321224288375</v>
      </c>
      <c r="V2153">
        <f>N2153*$O2153/ref!$B$3</f>
        <v>1568.7459314101723</v>
      </c>
      <c r="W2153">
        <f t="shared" si="291"/>
        <v>9</v>
      </c>
      <c r="X2153" t="str">
        <f t="shared" si="292"/>
        <v>9 1999</v>
      </c>
      <c r="AB2153" s="1"/>
    </row>
    <row r="2154" spans="1:28" x14ac:dyDescent="0.3">
      <c r="A2154">
        <v>718</v>
      </c>
      <c r="B2154">
        <v>2</v>
      </c>
      <c r="C2154">
        <f>RS_wells_scenario_1_bgw!C2154-RS_wells_baseline_bgw!C2154</f>
        <v>-17565496.798700005</v>
      </c>
      <c r="D2154">
        <f>RS_wells_scenario_1_bgw!D2154-RS_wells_baseline_bgw!D2154</f>
        <v>-317.15590000001248</v>
      </c>
      <c r="E2154">
        <f>RS_wells_scenario_1_bgw!E2154-RS_wells_baseline_bgw!E2154</f>
        <v>-7527603.6300000027</v>
      </c>
      <c r="F2154">
        <f>RS_wells_scenario_1_bgw!F2154-RS_wells_baseline_bgw!F2154</f>
        <v>0</v>
      </c>
      <c r="G2154">
        <f>RS_wells_scenario_1_bgw!G2154-RS_wells_baseline_bgw!G2154</f>
        <v>0</v>
      </c>
      <c r="H2154" s="19">
        <f>RS_wells_scenario_1_bgw!H2154-RS_wells_baseline_bgw!H2154</f>
        <v>-521780.7295999974</v>
      </c>
      <c r="I2154">
        <f>RS_wells_scenario_1_bgw!I2154-RS_wells_baseline_bgw!I2154</f>
        <v>-206241.87650000304</v>
      </c>
      <c r="J2154">
        <f>RS_wells_scenario_1_bgw!J2154-RS_wells_baseline_bgw!J2154</f>
        <v>2169.5251000002027</v>
      </c>
      <c r="K2154">
        <f>RS_wells_scenario_1_bgw!K2154-RS_wells_baseline_bgw!K2154</f>
        <v>-34803280.409999996</v>
      </c>
      <c r="L2154">
        <f>RS_wells_scenario_1_bgw!L2154-RS_wells_baseline_bgw!L2154</f>
        <v>2495720.8559999987</v>
      </c>
      <c r="M2154">
        <f>RS_wells_scenario_1_bgw!M2154-RS_wells_baseline_bgw!M2154</f>
        <v>0</v>
      </c>
      <c r="N2154">
        <f>RS_wells_scenario_1_bgw!N2154-RS_wells_baseline_bgw!N2154</f>
        <v>6958686.3598000109</v>
      </c>
      <c r="O2154">
        <v>10.145833333333334</v>
      </c>
      <c r="P2154">
        <f t="shared" si="288"/>
        <v>1999</v>
      </c>
      <c r="Q2154" s="2">
        <f t="shared" si="289"/>
        <v>36423.979166665689</v>
      </c>
      <c r="R2154">
        <f t="shared" si="290"/>
        <v>-171.37381648109985</v>
      </c>
      <c r="S2154">
        <f>I2154*$O2154/ref!$B$3</f>
        <v>-48.037091490425794</v>
      </c>
      <c r="T2154">
        <f>K2154*$O2154/ref!$B$3</f>
        <v>-8106.2507459395074</v>
      </c>
      <c r="U2154">
        <f>L2154*$O2154/ref!$B$3</f>
        <v>581.29402781221279</v>
      </c>
      <c r="V2154">
        <f>N2154*$O2154/ref!$B$3</f>
        <v>1620.7913688124643</v>
      </c>
      <c r="W2154">
        <f t="shared" si="291"/>
        <v>9</v>
      </c>
      <c r="X2154" t="str">
        <f t="shared" si="292"/>
        <v>9 1999</v>
      </c>
      <c r="AB2154" s="1"/>
    </row>
    <row r="2155" spans="1:28" x14ac:dyDescent="0.3">
      <c r="A2155">
        <v>718</v>
      </c>
      <c r="B2155">
        <v>3</v>
      </c>
      <c r="C2155">
        <f>RS_wells_scenario_1_bgw!C2155-RS_wells_baseline_bgw!C2155</f>
        <v>-16993476.223499984</v>
      </c>
      <c r="D2155">
        <f>RS_wells_scenario_1_bgw!D2155-RS_wells_baseline_bgw!D2155</f>
        <v>-317.56460000004154</v>
      </c>
      <c r="E2155">
        <f>RS_wells_scenario_1_bgw!E2155-RS_wells_baseline_bgw!E2155</f>
        <v>-7527603.6300000027</v>
      </c>
      <c r="F2155">
        <f>RS_wells_scenario_1_bgw!F2155-RS_wells_baseline_bgw!F2155</f>
        <v>0</v>
      </c>
      <c r="G2155">
        <f>RS_wells_scenario_1_bgw!G2155-RS_wells_baseline_bgw!G2155</f>
        <v>0</v>
      </c>
      <c r="H2155" s="19">
        <f>RS_wells_scenario_1_bgw!H2155-RS_wells_baseline_bgw!H2155</f>
        <v>-513729.31359998882</v>
      </c>
      <c r="I2155">
        <f>RS_wells_scenario_1_bgw!I2155-RS_wells_baseline_bgw!I2155</f>
        <v>245891.45300000161</v>
      </c>
      <c r="J2155">
        <f>RS_wells_scenario_1_bgw!J2155-RS_wells_baseline_bgw!J2155</f>
        <v>2173.5742000006139</v>
      </c>
      <c r="K2155">
        <f>RS_wells_scenario_1_bgw!K2155-RS_wells_baseline_bgw!K2155</f>
        <v>-34803280.409999996</v>
      </c>
      <c r="L2155">
        <f>RS_wells_scenario_1_bgw!L2155-RS_wells_baseline_bgw!L2155</f>
        <v>2503735.5117999986</v>
      </c>
      <c r="M2155">
        <f>RS_wells_scenario_1_bgw!M2155-RS_wells_baseline_bgw!M2155</f>
        <v>0</v>
      </c>
      <c r="N2155">
        <f>RS_wells_scenario_1_bgw!N2155-RS_wells_baseline_bgw!N2155</f>
        <v>7059800.5670999885</v>
      </c>
      <c r="O2155">
        <v>10.145833333333334</v>
      </c>
      <c r="P2155">
        <f t="shared" si="288"/>
        <v>1999</v>
      </c>
      <c r="Q2155" s="2">
        <f t="shared" si="289"/>
        <v>36434.124999999025</v>
      </c>
      <c r="R2155">
        <f t="shared" si="290"/>
        <v>-173.50583919129386</v>
      </c>
      <c r="S2155">
        <f>I2155*$O2155/ref!$B$3</f>
        <v>57.272123513066653</v>
      </c>
      <c r="T2155">
        <f>K2155*$O2155/ref!$B$3</f>
        <v>-8106.2507459395074</v>
      </c>
      <c r="U2155">
        <f>L2155*$O2155/ref!$B$3</f>
        <v>583.16077165910974</v>
      </c>
      <c r="V2155">
        <f>N2155*$O2155/ref!$B$3</f>
        <v>1644.3425142417043</v>
      </c>
      <c r="W2155">
        <f t="shared" si="291"/>
        <v>9</v>
      </c>
      <c r="X2155" t="str">
        <f t="shared" si="292"/>
        <v>9 1999</v>
      </c>
      <c r="AB2155" s="1"/>
    </row>
    <row r="2156" spans="1:28" x14ac:dyDescent="0.3">
      <c r="A2156">
        <v>719</v>
      </c>
      <c r="B2156">
        <v>1</v>
      </c>
      <c r="C2156">
        <f>RS_wells_scenario_1_bgw!C2156-RS_wells_baseline_bgw!C2156</f>
        <v>-3920494.0101999938</v>
      </c>
      <c r="D2156">
        <f>RS_wells_scenario_1_bgw!D2156-RS_wells_baseline_bgw!D2156</f>
        <v>-317.98110000003362</v>
      </c>
      <c r="E2156">
        <f>RS_wells_scenario_1_bgw!E2156-RS_wells_baseline_bgw!E2156</f>
        <v>0</v>
      </c>
      <c r="F2156">
        <f>RS_wells_scenario_1_bgw!F2156-RS_wells_baseline_bgw!F2156</f>
        <v>0</v>
      </c>
      <c r="G2156">
        <f>RS_wells_scenario_1_bgw!G2156-RS_wells_baseline_bgw!G2156</f>
        <v>0</v>
      </c>
      <c r="H2156" s="19">
        <f>RS_wells_scenario_1_bgw!H2156-RS_wells_baseline_bgw!H2156</f>
        <v>1714783.3398000002</v>
      </c>
      <c r="I2156">
        <f>RS_wells_scenario_1_bgw!I2156-RS_wells_baseline_bgw!I2156</f>
        <v>-13202124.724100009</v>
      </c>
      <c r="J2156">
        <f>RS_wells_scenario_1_bgw!J2156-RS_wells_baseline_bgw!J2156</f>
        <v>2176.8332000002265</v>
      </c>
      <c r="K2156">
        <f>RS_wells_scenario_1_bgw!K2156-RS_wells_baseline_bgw!K2156</f>
        <v>-68316.989999998361</v>
      </c>
      <c r="L2156">
        <f>RS_wells_scenario_1_bgw!L2156-RS_wells_baseline_bgw!L2156</f>
        <v>4138415.516900003</v>
      </c>
      <c r="M2156">
        <f>RS_wells_scenario_1_bgw!M2156-RS_wells_baseline_bgw!M2156</f>
        <v>0</v>
      </c>
      <c r="N2156">
        <f>RS_wells_scenario_1_bgw!N2156-RS_wells_baseline_bgw!N2156</f>
        <v>6806652.1830999926</v>
      </c>
      <c r="O2156">
        <v>10.145833333333334</v>
      </c>
      <c r="P2156">
        <f t="shared" si="288"/>
        <v>1999</v>
      </c>
      <c r="Q2156" s="2">
        <f t="shared" si="289"/>
        <v>36444.270833332361</v>
      </c>
      <c r="R2156">
        <f t="shared" si="290"/>
        <v>-116.6522071775485</v>
      </c>
      <c r="S2156">
        <f>I2156*$O2156/ref!$B$3</f>
        <v>-3074.9898323369607</v>
      </c>
      <c r="T2156">
        <f>K2156*$O2156/ref!$B$3</f>
        <v>-15.912139448461511</v>
      </c>
      <c r="U2156">
        <f>L2156*$O2156/ref!$B$3</f>
        <v>963.904364062166</v>
      </c>
      <c r="V2156">
        <f>N2156*$O2156/ref!$B$3</f>
        <v>1585.3801333264926</v>
      </c>
      <c r="W2156">
        <f t="shared" si="291"/>
        <v>10</v>
      </c>
      <c r="X2156" t="str">
        <f t="shared" si="292"/>
        <v>10 1999</v>
      </c>
      <c r="AB2156" s="1"/>
    </row>
    <row r="2157" spans="1:28" x14ac:dyDescent="0.3">
      <c r="A2157">
        <v>719</v>
      </c>
      <c r="B2157">
        <v>2</v>
      </c>
      <c r="C2157">
        <f>RS_wells_scenario_1_bgw!C2157-RS_wells_baseline_bgw!C2157</f>
        <v>134340.74539998174</v>
      </c>
      <c r="D2157">
        <f>RS_wells_scenario_1_bgw!D2157-RS_wells_baseline_bgw!D2157</f>
        <v>-318.40179999999236</v>
      </c>
      <c r="E2157">
        <f>RS_wells_scenario_1_bgw!E2157-RS_wells_baseline_bgw!E2157</f>
        <v>0</v>
      </c>
      <c r="F2157">
        <f>RS_wells_scenario_1_bgw!F2157-RS_wells_baseline_bgw!F2157</f>
        <v>0</v>
      </c>
      <c r="G2157">
        <f>RS_wells_scenario_1_bgw!G2157-RS_wells_baseline_bgw!G2157</f>
        <v>0</v>
      </c>
      <c r="H2157" s="19">
        <f>RS_wells_scenario_1_bgw!H2157-RS_wells_baseline_bgw!H2157</f>
        <v>1877820.7025999948</v>
      </c>
      <c r="I2157">
        <f>RS_wells_scenario_1_bgw!I2157-RS_wells_baseline_bgw!I2157</f>
        <v>-8793438.3872999996</v>
      </c>
      <c r="J2157">
        <f>RS_wells_scenario_1_bgw!J2157-RS_wells_baseline_bgw!J2157</f>
        <v>2180.1141999997199</v>
      </c>
      <c r="K2157">
        <f>RS_wells_scenario_1_bgw!K2157-RS_wells_baseline_bgw!K2157</f>
        <v>-68316.989999998361</v>
      </c>
      <c r="L2157">
        <f>RS_wells_scenario_1_bgw!L2157-RS_wells_baseline_bgw!L2157</f>
        <v>4131728.0998999923</v>
      </c>
      <c r="M2157">
        <f>RS_wells_scenario_1_bgw!M2157-RS_wells_baseline_bgw!M2157</f>
        <v>0</v>
      </c>
      <c r="N2157">
        <f>RS_wells_scenario_1_bgw!N2157-RS_wells_baseline_bgw!N2157</f>
        <v>6641363.0047000051</v>
      </c>
      <c r="O2157">
        <v>10.145833333333334</v>
      </c>
      <c r="P2157">
        <f t="shared" si="288"/>
        <v>1999</v>
      </c>
      <c r="Q2157" s="2">
        <f t="shared" si="289"/>
        <v>36454.416666665697</v>
      </c>
      <c r="R2157">
        <f t="shared" si="290"/>
        <v>-109.13040783734273</v>
      </c>
      <c r="S2157">
        <f>I2157*$O2157/ref!$B$3</f>
        <v>-2048.1349932158232</v>
      </c>
      <c r="T2157">
        <f>K2157*$O2157/ref!$B$3</f>
        <v>-15.912139448461511</v>
      </c>
      <c r="U2157">
        <f>L2157*$O2157/ref!$B$3</f>
        <v>962.34675574461301</v>
      </c>
      <c r="V2157">
        <f>N2157*$O2157/ref!$B$3</f>
        <v>1546.8815920994523</v>
      </c>
      <c r="W2157">
        <f t="shared" si="291"/>
        <v>10</v>
      </c>
      <c r="X2157" t="str">
        <f t="shared" si="292"/>
        <v>10 1999</v>
      </c>
      <c r="AB2157" s="1"/>
    </row>
    <row r="2158" spans="1:28" x14ac:dyDescent="0.3">
      <c r="A2158">
        <v>719</v>
      </c>
      <c r="B2158">
        <v>3</v>
      </c>
      <c r="C2158">
        <f>RS_wells_scenario_1_bgw!C2158-RS_wells_baseline_bgw!C2158</f>
        <v>2580355.1787</v>
      </c>
      <c r="D2158">
        <f>RS_wells_scenario_1_bgw!D2158-RS_wells_baseline_bgw!D2158</f>
        <v>-318.83249999996042</v>
      </c>
      <c r="E2158">
        <f>RS_wells_scenario_1_bgw!E2158-RS_wells_baseline_bgw!E2158</f>
        <v>0</v>
      </c>
      <c r="F2158">
        <f>RS_wells_scenario_1_bgw!F2158-RS_wells_baseline_bgw!F2158</f>
        <v>0</v>
      </c>
      <c r="G2158">
        <f>RS_wells_scenario_1_bgw!G2158-RS_wells_baseline_bgw!G2158</f>
        <v>0</v>
      </c>
      <c r="H2158" s="19">
        <f>RS_wells_scenario_1_bgw!H2158-RS_wells_baseline_bgw!H2158</f>
        <v>2002987.4747999981</v>
      </c>
      <c r="I2158">
        <f>RS_wells_scenario_1_bgw!I2158-RS_wells_baseline_bgw!I2158</f>
        <v>-6105422.5621000081</v>
      </c>
      <c r="J2158">
        <f>RS_wells_scenario_1_bgw!J2158-RS_wells_baseline_bgw!J2158</f>
        <v>2184.3407000005245</v>
      </c>
      <c r="K2158">
        <f>RS_wells_scenario_1_bgw!K2158-RS_wells_baseline_bgw!K2158</f>
        <v>-68316.989999998361</v>
      </c>
      <c r="L2158">
        <f>RS_wells_scenario_1_bgw!L2158-RS_wells_baseline_bgw!L2158</f>
        <v>4126248.5312999934</v>
      </c>
      <c r="M2158">
        <f>RS_wells_scenario_1_bgw!M2158-RS_wells_baseline_bgw!M2158</f>
        <v>0</v>
      </c>
      <c r="N2158">
        <f>RS_wells_scenario_1_bgw!N2158-RS_wells_baseline_bgw!N2158</f>
        <v>6540741.8154999986</v>
      </c>
      <c r="O2158">
        <v>10.145833333333334</v>
      </c>
      <c r="P2158">
        <f t="shared" si="288"/>
        <v>1999</v>
      </c>
      <c r="Q2158" s="2">
        <f t="shared" si="289"/>
        <v>36464.562499999032</v>
      </c>
      <c r="R2158">
        <f t="shared" si="290"/>
        <v>-103.95771685452463</v>
      </c>
      <c r="S2158">
        <f>I2158*$O2158/ref!$B$3</f>
        <v>-1422.0523357355296</v>
      </c>
      <c r="T2158">
        <f>K2158*$O2158/ref!$B$3</f>
        <v>-15.912139448461511</v>
      </c>
      <c r="U2158">
        <f>L2158*$O2158/ref!$B$3</f>
        <v>961.0704749880897</v>
      </c>
      <c r="V2158">
        <f>N2158*$O2158/ref!$B$3</f>
        <v>1523.4452786140282</v>
      </c>
      <c r="W2158">
        <f t="shared" si="291"/>
        <v>10</v>
      </c>
      <c r="X2158" t="str">
        <f t="shared" si="292"/>
        <v>10 1999</v>
      </c>
      <c r="AB2158" s="1"/>
    </row>
    <row r="2159" spans="1:28" x14ac:dyDescent="0.3">
      <c r="A2159">
        <v>720</v>
      </c>
      <c r="B2159">
        <v>1</v>
      </c>
      <c r="C2159">
        <f>RS_wells_scenario_1_bgw!C2159-RS_wells_baseline_bgw!C2159</f>
        <v>3244010.4634000063</v>
      </c>
      <c r="D2159">
        <f>RS_wells_scenario_1_bgw!D2159-RS_wells_baseline_bgw!D2159</f>
        <v>-325.94719999999506</v>
      </c>
      <c r="E2159">
        <f>RS_wells_scenario_1_bgw!E2159-RS_wells_baseline_bgw!E2159</f>
        <v>0</v>
      </c>
      <c r="F2159">
        <f>RS_wells_scenario_1_bgw!F2159-RS_wells_baseline_bgw!F2159</f>
        <v>0</v>
      </c>
      <c r="G2159">
        <f>RS_wells_scenario_1_bgw!G2159-RS_wells_baseline_bgw!G2159</f>
        <v>0</v>
      </c>
      <c r="H2159" s="19">
        <f>RS_wells_scenario_1_bgw!H2159-RS_wells_baseline_bgw!H2159</f>
        <v>1865331.2804000005</v>
      </c>
      <c r="I2159">
        <f>RS_wells_scenario_1_bgw!I2159-RS_wells_baseline_bgw!I2159</f>
        <v>-4449395.4534000009</v>
      </c>
      <c r="J2159">
        <f>RS_wells_scenario_1_bgw!J2159-RS_wells_baseline_bgw!J2159</f>
        <v>2182.0165999997407</v>
      </c>
      <c r="K2159">
        <f>RS_wells_scenario_1_bgw!K2159-RS_wells_baseline_bgw!K2159</f>
        <v>-68316.989999998361</v>
      </c>
      <c r="L2159">
        <f>RS_wells_scenario_1_bgw!L2159-RS_wells_baseline_bgw!L2159</f>
        <v>2961969.8527999967</v>
      </c>
      <c r="M2159">
        <f>RS_wells_scenario_1_bgw!M2159-RS_wells_baseline_bgw!M2159</f>
        <v>0</v>
      </c>
      <c r="N2159">
        <f>RS_wells_scenario_1_bgw!N2159-RS_wells_baseline_bgw!N2159</f>
        <v>6695867.4545999989</v>
      </c>
      <c r="O2159">
        <v>10.145833333333334</v>
      </c>
      <c r="P2159">
        <f t="shared" si="288"/>
        <v>1999</v>
      </c>
      <c r="Q2159" s="2">
        <f t="shared" si="289"/>
        <v>36474.708333332368</v>
      </c>
      <c r="R2159">
        <f t="shared" si="290"/>
        <v>-110.66520444902631</v>
      </c>
      <c r="S2159">
        <f>I2159*$O2159/ref!$B$3</f>
        <v>-1036.3366552866739</v>
      </c>
      <c r="T2159">
        <f>K2159*$O2159/ref!$B$3</f>
        <v>-15.912139448461511</v>
      </c>
      <c r="U2159">
        <f>L2159*$O2159/ref!$B$3</f>
        <v>689.89101159014308</v>
      </c>
      <c r="V2159">
        <f>N2159*$O2159/ref!$B$3</f>
        <v>1559.5765660344925</v>
      </c>
      <c r="W2159">
        <f t="shared" si="291"/>
        <v>11</v>
      </c>
      <c r="X2159" t="str">
        <f t="shared" si="292"/>
        <v>11 1999</v>
      </c>
      <c r="AB2159" s="1"/>
    </row>
    <row r="2160" spans="1:28" x14ac:dyDescent="0.3">
      <c r="A2160">
        <v>720</v>
      </c>
      <c r="B2160">
        <v>2</v>
      </c>
      <c r="C2160">
        <f>RS_wells_scenario_1_bgw!C2160-RS_wells_baseline_bgw!C2160</f>
        <v>4234311.1116000116</v>
      </c>
      <c r="D2160">
        <f>RS_wells_scenario_1_bgw!D2160-RS_wells_baseline_bgw!D2160</f>
        <v>-334.93510000000242</v>
      </c>
      <c r="E2160">
        <f>RS_wells_scenario_1_bgw!E2160-RS_wells_baseline_bgw!E2160</f>
        <v>0</v>
      </c>
      <c r="F2160">
        <f>RS_wells_scenario_1_bgw!F2160-RS_wells_baseline_bgw!F2160</f>
        <v>0</v>
      </c>
      <c r="G2160">
        <f>RS_wells_scenario_1_bgw!G2160-RS_wells_baseline_bgw!G2160</f>
        <v>0</v>
      </c>
      <c r="H2160" s="19">
        <f>RS_wells_scenario_1_bgw!H2160-RS_wells_baseline_bgw!H2160</f>
        <v>1813732.6867000014</v>
      </c>
      <c r="I2160">
        <f>RS_wells_scenario_1_bgw!I2160-RS_wells_baseline_bgw!I2160</f>
        <v>-3574107.442900002</v>
      </c>
      <c r="J2160">
        <f>RS_wells_scenario_1_bgw!J2160-RS_wells_baseline_bgw!J2160</f>
        <v>2177.8016999997199</v>
      </c>
      <c r="K2160">
        <f>RS_wells_scenario_1_bgw!K2160-RS_wells_baseline_bgw!K2160</f>
        <v>-68316.989999998361</v>
      </c>
      <c r="L2160">
        <f>RS_wells_scenario_1_bgw!L2160-RS_wells_baseline_bgw!L2160</f>
        <v>2969206.6796000004</v>
      </c>
      <c r="M2160">
        <f>RS_wells_scenario_1_bgw!M2160-RS_wells_baseline_bgw!M2160</f>
        <v>0</v>
      </c>
      <c r="N2160">
        <f>RS_wells_scenario_1_bgw!N2160-RS_wells_baseline_bgw!N2160</f>
        <v>6729058.4319999963</v>
      </c>
      <c r="O2160">
        <v>10.145833333333334</v>
      </c>
      <c r="P2160">
        <f t="shared" si="288"/>
        <v>1999</v>
      </c>
      <c r="Q2160" s="2">
        <f t="shared" si="289"/>
        <v>36484.854166665704</v>
      </c>
      <c r="R2160">
        <f t="shared" si="290"/>
        <v>-112.60769175945006</v>
      </c>
      <c r="S2160">
        <f>I2160*$O2160/ref!$B$3</f>
        <v>-832.46782440517916</v>
      </c>
      <c r="T2160">
        <f>K2160*$O2160/ref!$B$3</f>
        <v>-15.912139448461511</v>
      </c>
      <c r="U2160">
        <f>L2160*$O2160/ref!$B$3</f>
        <v>691.57658639673252</v>
      </c>
      <c r="V2160">
        <f>N2160*$O2160/ref!$B$3</f>
        <v>1567.3072851545753</v>
      </c>
      <c r="W2160">
        <f t="shared" si="291"/>
        <v>11</v>
      </c>
      <c r="X2160" t="str">
        <f t="shared" si="292"/>
        <v>11 1999</v>
      </c>
      <c r="AB2160" s="1"/>
    </row>
    <row r="2161" spans="1:28" x14ac:dyDescent="0.3">
      <c r="A2161">
        <v>720</v>
      </c>
      <c r="B2161">
        <v>3</v>
      </c>
      <c r="C2161">
        <f>RS_wells_scenario_1_bgw!C2161-RS_wells_baseline_bgw!C2161</f>
        <v>4902844.9170999974</v>
      </c>
      <c r="D2161">
        <f>RS_wells_scenario_1_bgw!D2161-RS_wells_baseline_bgw!D2161</f>
        <v>-343.81349999998929</v>
      </c>
      <c r="E2161">
        <f>RS_wells_scenario_1_bgw!E2161-RS_wells_baseline_bgw!E2161</f>
        <v>0</v>
      </c>
      <c r="F2161">
        <f>RS_wells_scenario_1_bgw!F2161-RS_wells_baseline_bgw!F2161</f>
        <v>0</v>
      </c>
      <c r="G2161">
        <f>RS_wells_scenario_1_bgw!G2161-RS_wells_baseline_bgw!G2161</f>
        <v>0</v>
      </c>
      <c r="H2161" s="19">
        <f>RS_wells_scenario_1_bgw!H2161-RS_wells_baseline_bgw!H2161</f>
        <v>1791228.4862999991</v>
      </c>
      <c r="I2161">
        <f>RS_wells_scenario_1_bgw!I2161-RS_wells_baseline_bgw!I2161</f>
        <v>-2906442.8231000006</v>
      </c>
      <c r="J2161">
        <f>RS_wells_scenario_1_bgw!J2161-RS_wells_baseline_bgw!J2161</f>
        <v>2173.7105999998748</v>
      </c>
      <c r="K2161">
        <f>RS_wells_scenario_1_bgw!K2161-RS_wells_baseline_bgw!K2161</f>
        <v>-68316.989999998361</v>
      </c>
      <c r="L2161">
        <f>RS_wells_scenario_1_bgw!L2161-RS_wells_baseline_bgw!L2161</f>
        <v>2972327.4421000034</v>
      </c>
      <c r="M2161">
        <f>RS_wells_scenario_1_bgw!M2161-RS_wells_baseline_bgw!M2161</f>
        <v>0</v>
      </c>
      <c r="N2161">
        <f>RS_wells_scenario_1_bgw!N2161-RS_wells_baseline_bgw!N2161</f>
        <v>6724553.6867999956</v>
      </c>
      <c r="O2161">
        <v>10.145833333333334</v>
      </c>
      <c r="P2161">
        <f t="shared" si="288"/>
        <v>1999</v>
      </c>
      <c r="Q2161" s="2">
        <f t="shared" si="289"/>
        <v>36494.99999999904</v>
      </c>
      <c r="R2161">
        <f t="shared" si="290"/>
        <v>-113.02005041237105</v>
      </c>
      <c r="S2161">
        <f>I2161*$O2161/ref!$B$3</f>
        <v>-676.95786216793897</v>
      </c>
      <c r="T2161">
        <f>K2161*$O2161/ref!$B$3</f>
        <v>-15.912139448461511</v>
      </c>
      <c r="U2161">
        <f>L2161*$O2161/ref!$B$3</f>
        <v>692.30346280164417</v>
      </c>
      <c r="V2161">
        <f>N2161*$O2161/ref!$B$3</f>
        <v>1566.2580566419872</v>
      </c>
      <c r="W2161">
        <f t="shared" si="291"/>
        <v>11</v>
      </c>
      <c r="X2161" t="str">
        <f t="shared" si="292"/>
        <v>11 1999</v>
      </c>
      <c r="AB2161" s="1"/>
    </row>
    <row r="2162" spans="1:28" x14ac:dyDescent="0.3">
      <c r="A2162">
        <v>721</v>
      </c>
      <c r="B2162">
        <v>1</v>
      </c>
      <c r="C2162">
        <f>RS_wells_scenario_1_bgw!C2162-RS_wells_baseline_bgw!C2162</f>
        <v>5219146.0050000101</v>
      </c>
      <c r="D2162">
        <f>RS_wells_scenario_1_bgw!D2162-RS_wells_baseline_bgw!D2162</f>
        <v>-352.35060000000522</v>
      </c>
      <c r="E2162">
        <f>RS_wells_scenario_1_bgw!E2162-RS_wells_baseline_bgw!E2162</f>
        <v>0</v>
      </c>
      <c r="F2162">
        <f>RS_wells_scenario_1_bgw!F2162-RS_wells_baseline_bgw!F2162</f>
        <v>0</v>
      </c>
      <c r="G2162">
        <f>RS_wells_scenario_1_bgw!G2162-RS_wells_baseline_bgw!G2162</f>
        <v>0</v>
      </c>
      <c r="H2162" s="19">
        <f>RS_wells_scenario_1_bgw!H2162-RS_wells_baseline_bgw!H2162</f>
        <v>1133935.9381999969</v>
      </c>
      <c r="I2162">
        <f>RS_wells_scenario_1_bgw!I2162-RS_wells_baseline_bgw!I2162</f>
        <v>-1386042.4556000084</v>
      </c>
      <c r="J2162">
        <f>RS_wells_scenario_1_bgw!J2162-RS_wells_baseline_bgw!J2162</f>
        <v>2170.2569000003859</v>
      </c>
      <c r="K2162">
        <f>RS_wells_scenario_1_bgw!K2162-RS_wells_baseline_bgw!K2162</f>
        <v>-68316.989999998361</v>
      </c>
      <c r="L2162">
        <f>RS_wells_scenario_1_bgw!L2162-RS_wells_baseline_bgw!L2162</f>
        <v>760321.56269999966</v>
      </c>
      <c r="M2162">
        <f>RS_wells_scenario_1_bgw!M2162-RS_wells_baseline_bgw!M2162</f>
        <v>0</v>
      </c>
      <c r="N2162">
        <f>RS_wells_scenario_1_bgw!N2162-RS_wells_baseline_bgw!N2162</f>
        <v>7046098.704400003</v>
      </c>
      <c r="O2162">
        <v>10.145833333333334</v>
      </c>
      <c r="P2162">
        <f t="shared" si="288"/>
        <v>1999</v>
      </c>
      <c r="Q2162" s="2">
        <f t="shared" si="289"/>
        <v>36505.145833332375</v>
      </c>
      <c r="R2162">
        <f t="shared" si="290"/>
        <v>-135.44473691179854</v>
      </c>
      <c r="S2162">
        <f>I2162*$O2162/ref!$B$3</f>
        <v>-322.83185829756087</v>
      </c>
      <c r="T2162">
        <f>K2162*$O2162/ref!$B$3</f>
        <v>-15.912139448461511</v>
      </c>
      <c r="U2162">
        <f>L2162*$O2162/ref!$B$3</f>
        <v>177.09127306918612</v>
      </c>
      <c r="V2162">
        <f>N2162*$O2162/ref!$B$3</f>
        <v>1641.1511272970242</v>
      </c>
      <c r="W2162">
        <f t="shared" si="291"/>
        <v>12</v>
      </c>
      <c r="X2162" t="str">
        <f t="shared" si="292"/>
        <v>12 1999</v>
      </c>
      <c r="AB2162" s="1"/>
    </row>
    <row r="2163" spans="1:28" x14ac:dyDescent="0.3">
      <c r="A2163">
        <v>721</v>
      </c>
      <c r="B2163">
        <v>2</v>
      </c>
      <c r="C2163">
        <f>RS_wells_scenario_1_bgw!C2163-RS_wells_baseline_bgw!C2163</f>
        <v>5441296.4574999958</v>
      </c>
      <c r="D2163">
        <f>RS_wells_scenario_1_bgw!D2163-RS_wells_baseline_bgw!D2163</f>
        <v>-360.79240000003483</v>
      </c>
      <c r="E2163">
        <f>RS_wells_scenario_1_bgw!E2163-RS_wells_baseline_bgw!E2163</f>
        <v>0</v>
      </c>
      <c r="F2163">
        <f>RS_wells_scenario_1_bgw!F2163-RS_wells_baseline_bgw!F2163</f>
        <v>0</v>
      </c>
      <c r="G2163">
        <f>RS_wells_scenario_1_bgw!G2163-RS_wells_baseline_bgw!G2163</f>
        <v>0</v>
      </c>
      <c r="H2163" s="19">
        <f>RS_wells_scenario_1_bgw!H2163-RS_wells_baseline_bgw!H2163</f>
        <v>426431.73200000077</v>
      </c>
      <c r="I2163">
        <f>RS_wells_scenario_1_bgw!I2163-RS_wells_baseline_bgw!I2163</f>
        <v>-1350632.7413000017</v>
      </c>
      <c r="J2163">
        <f>RS_wells_scenario_1_bgw!J2163-RS_wells_baseline_bgw!J2163</f>
        <v>2166.9292999999598</v>
      </c>
      <c r="K2163">
        <f>RS_wells_scenario_1_bgw!K2163-RS_wells_baseline_bgw!K2163</f>
        <v>-68316.989999998361</v>
      </c>
      <c r="L2163">
        <f>RS_wells_scenario_1_bgw!L2163-RS_wells_baseline_bgw!L2163</f>
        <v>767213.43070000038</v>
      </c>
      <c r="M2163">
        <f>RS_wells_scenario_1_bgw!M2163-RS_wells_baseline_bgw!M2163</f>
        <v>0</v>
      </c>
      <c r="N2163">
        <f>RS_wells_scenario_1_bgw!N2163-RS_wells_baseline_bgw!N2163</f>
        <v>7143846.0122999996</v>
      </c>
      <c r="O2163">
        <v>10.145833333333334</v>
      </c>
      <c r="P2163">
        <f t="shared" si="288"/>
        <v>1999</v>
      </c>
      <c r="Q2163" s="2">
        <f t="shared" si="289"/>
        <v>36515.291666665711</v>
      </c>
      <c r="R2163">
        <f t="shared" si="290"/>
        <v>-153.89265246964487</v>
      </c>
      <c r="S2163">
        <f>I2163*$O2163/ref!$B$3</f>
        <v>-314.58435922343745</v>
      </c>
      <c r="T2163">
        <f>K2163*$O2163/ref!$B$3</f>
        <v>-15.912139448461511</v>
      </c>
      <c r="U2163">
        <f>L2163*$O2163/ref!$B$3</f>
        <v>178.69650135392763</v>
      </c>
      <c r="V2163">
        <f>N2163*$O2163/ref!$B$3</f>
        <v>1663.9180670292415</v>
      </c>
      <c r="W2163">
        <f t="shared" si="291"/>
        <v>12</v>
      </c>
      <c r="X2163" t="str">
        <f t="shared" si="292"/>
        <v>12 1999</v>
      </c>
      <c r="AB2163" s="1"/>
    </row>
    <row r="2164" spans="1:28" x14ac:dyDescent="0.3">
      <c r="A2164">
        <v>721</v>
      </c>
      <c r="B2164">
        <v>3</v>
      </c>
      <c r="C2164">
        <f>RS_wells_scenario_1_bgw!C2164-RS_wells_baseline_bgw!C2164</f>
        <v>5644289.7373999953</v>
      </c>
      <c r="D2164">
        <f>RS_wells_scenario_1_bgw!D2164-RS_wells_baseline_bgw!D2164</f>
        <v>-369.14470000000438</v>
      </c>
      <c r="E2164">
        <f>RS_wells_scenario_1_bgw!E2164-RS_wells_baseline_bgw!E2164</f>
        <v>0</v>
      </c>
      <c r="F2164">
        <f>RS_wells_scenario_1_bgw!F2164-RS_wells_baseline_bgw!F2164</f>
        <v>0</v>
      </c>
      <c r="G2164">
        <f>RS_wells_scenario_1_bgw!G2164-RS_wells_baseline_bgw!G2164</f>
        <v>0</v>
      </c>
      <c r="H2164" s="19">
        <f>RS_wells_scenario_1_bgw!H2164-RS_wells_baseline_bgw!H2164</f>
        <v>-60213.629100002348</v>
      </c>
      <c r="I2164">
        <f>RS_wells_scenario_1_bgw!I2164-RS_wells_baseline_bgw!I2164</f>
        <v>-2051119.7216999978</v>
      </c>
      <c r="J2164">
        <f>RS_wells_scenario_1_bgw!J2164-RS_wells_baseline_bgw!J2164</f>
        <v>2163.7739000003785</v>
      </c>
      <c r="K2164">
        <f>RS_wells_scenario_1_bgw!K2164-RS_wells_baseline_bgw!K2164</f>
        <v>-68316.989999998361</v>
      </c>
      <c r="L2164">
        <f>RS_wells_scenario_1_bgw!L2164-RS_wells_baseline_bgw!L2164</f>
        <v>763611.64399999939</v>
      </c>
      <c r="M2164">
        <f>RS_wells_scenario_1_bgw!M2164-RS_wells_baseline_bgw!M2164</f>
        <v>0</v>
      </c>
      <c r="N2164">
        <f>RS_wells_scenario_1_bgw!N2164-RS_wells_baseline_bgw!N2164</f>
        <v>7198218.6626999974</v>
      </c>
      <c r="O2164">
        <v>10.145833333333334</v>
      </c>
      <c r="P2164">
        <f t="shared" si="288"/>
        <v>1999</v>
      </c>
      <c r="Q2164" s="2">
        <f t="shared" si="289"/>
        <v>36525.437499999047</v>
      </c>
      <c r="R2164">
        <f t="shared" si="290"/>
        <v>-166.28710863230239</v>
      </c>
      <c r="S2164">
        <f>I2164*$O2164/ref!$B$3</f>
        <v>-477.73918372546439</v>
      </c>
      <c r="T2164">
        <f>K2164*$O2164/ref!$B$3</f>
        <v>-15.912139448461511</v>
      </c>
      <c r="U2164">
        <f>L2164*$O2164/ref!$B$3</f>
        <v>177.85758657981316</v>
      </c>
      <c r="V2164">
        <f>N2164*$O2164/ref!$B$3</f>
        <v>1676.5823427145026</v>
      </c>
      <c r="W2164">
        <f t="shared" si="291"/>
        <v>12</v>
      </c>
      <c r="X2164" t="str">
        <f t="shared" si="292"/>
        <v>12 1999</v>
      </c>
      <c r="AB2164" s="1"/>
    </row>
    <row r="2165" spans="1:28" x14ac:dyDescent="0.3">
      <c r="A2165">
        <v>722</v>
      </c>
      <c r="B2165">
        <v>1</v>
      </c>
      <c r="C2165">
        <f>RS_wells_scenario_1_bgw!C2165-RS_wells_baseline_bgw!C2165</f>
        <v>5773325.5194000006</v>
      </c>
      <c r="D2165">
        <f>RS_wells_scenario_1_bgw!D2165-RS_wells_baseline_bgw!D2165</f>
        <v>-377.36040000000503</v>
      </c>
      <c r="E2165">
        <f>RS_wells_scenario_1_bgw!E2165-RS_wells_baseline_bgw!E2165</f>
        <v>0</v>
      </c>
      <c r="F2165">
        <f>RS_wells_scenario_1_bgw!F2165-RS_wells_baseline_bgw!F2165</f>
        <v>0</v>
      </c>
      <c r="G2165">
        <f>RS_wells_scenario_1_bgw!G2165-RS_wells_baseline_bgw!G2165</f>
        <v>0</v>
      </c>
      <c r="H2165" s="19">
        <f>RS_wells_scenario_1_bgw!H2165-RS_wells_baseline_bgw!H2165</f>
        <v>-406651.37299999595</v>
      </c>
      <c r="I2165">
        <f>RS_wells_scenario_1_bgw!I2165-RS_wells_baseline_bgw!I2165</f>
        <v>-2160161.4681000113</v>
      </c>
      <c r="J2165">
        <f>RS_wells_scenario_1_bgw!J2165-RS_wells_baseline_bgw!J2165</f>
        <v>2160.8774999994785</v>
      </c>
      <c r="K2165">
        <f>RS_wells_scenario_1_bgw!K2165-RS_wells_baseline_bgw!K2165</f>
        <v>-72598.280000001192</v>
      </c>
      <c r="L2165">
        <f>RS_wells_scenario_1_bgw!L2165-RS_wells_baseline_bgw!L2165</f>
        <v>356186.79569999967</v>
      </c>
      <c r="M2165">
        <f>RS_wells_scenario_1_bgw!M2165-RS_wells_baseline_bgw!M2165</f>
        <v>0</v>
      </c>
      <c r="N2165">
        <f>RS_wells_scenario_1_bgw!N2165-RS_wells_baseline_bgw!N2165</f>
        <v>7268460.608099997</v>
      </c>
      <c r="O2165">
        <v>10.145833333333334</v>
      </c>
      <c r="P2165">
        <f t="shared" si="288"/>
        <v>2000</v>
      </c>
      <c r="Q2165" s="2">
        <f t="shared" si="289"/>
        <v>36535.583333332383</v>
      </c>
      <c r="R2165">
        <f t="shared" si="290"/>
        <v>-175.83303507674668</v>
      </c>
      <c r="S2165">
        <f>I2165*$O2165/ref!$B$3</f>
        <v>-503.1367821035667</v>
      </c>
      <c r="T2165">
        <f>K2165*$O2165/ref!$B$3</f>
        <v>-16.909321606213929</v>
      </c>
      <c r="U2165">
        <f>L2165*$O2165/ref!$B$3</f>
        <v>82.961704883063518</v>
      </c>
      <c r="V2165">
        <f>N2165*$O2165/ref!$B$3</f>
        <v>1692.9428356216993</v>
      </c>
      <c r="W2165">
        <f t="shared" si="291"/>
        <v>1</v>
      </c>
      <c r="X2165" t="str">
        <f t="shared" si="292"/>
        <v>1 2000</v>
      </c>
      <c r="AB2165" s="1"/>
    </row>
    <row r="2166" spans="1:28" x14ac:dyDescent="0.3">
      <c r="A2166">
        <v>722</v>
      </c>
      <c r="B2166">
        <v>2</v>
      </c>
      <c r="C2166">
        <f>RS_wells_scenario_1_bgw!C2166-RS_wells_baseline_bgw!C2166</f>
        <v>5823861.3567000031</v>
      </c>
      <c r="D2166">
        <f>RS_wells_scenario_1_bgw!D2166-RS_wells_baseline_bgw!D2166</f>
        <v>-385.49819999997271</v>
      </c>
      <c r="E2166">
        <f>RS_wells_scenario_1_bgw!E2166-RS_wells_baseline_bgw!E2166</f>
        <v>0</v>
      </c>
      <c r="F2166">
        <f>RS_wells_scenario_1_bgw!F2166-RS_wells_baseline_bgw!F2166</f>
        <v>0</v>
      </c>
      <c r="G2166">
        <f>RS_wells_scenario_1_bgw!G2166-RS_wells_baseline_bgw!G2166</f>
        <v>0</v>
      </c>
      <c r="H2166" s="19">
        <f>RS_wells_scenario_1_bgw!H2166-RS_wells_baseline_bgw!H2166</f>
        <v>-514189.47250000387</v>
      </c>
      <c r="I2166">
        <f>RS_wells_scenario_1_bgw!I2166-RS_wells_baseline_bgw!I2166</f>
        <v>-1966558.4688000008</v>
      </c>
      <c r="J2166">
        <f>RS_wells_scenario_1_bgw!J2166-RS_wells_baseline_bgw!J2166</f>
        <v>2158.2125999992713</v>
      </c>
      <c r="K2166">
        <f>RS_wells_scenario_1_bgw!K2166-RS_wells_baseline_bgw!K2166</f>
        <v>-72598.280000001192</v>
      </c>
      <c r="L2166">
        <f>RS_wells_scenario_1_bgw!L2166-RS_wells_baseline_bgw!L2166</f>
        <v>353753.96299999952</v>
      </c>
      <c r="M2166">
        <f>RS_wells_scenario_1_bgw!M2166-RS_wells_baseline_bgw!M2166</f>
        <v>0</v>
      </c>
      <c r="N2166">
        <f>RS_wells_scenario_1_bgw!N2166-RS_wells_baseline_bgw!N2166</f>
        <v>7288299.0342999995</v>
      </c>
      <c r="O2166">
        <v>10.145833333333334</v>
      </c>
      <c r="P2166">
        <f t="shared" si="288"/>
        <v>2000</v>
      </c>
      <c r="Q2166" s="2">
        <f t="shared" si="289"/>
        <v>36545.729166665718</v>
      </c>
      <c r="R2166">
        <f t="shared" si="290"/>
        <v>-178.75116854066445</v>
      </c>
      <c r="S2166">
        <f>I2166*$O2166/ref!$B$3</f>
        <v>-458.04349092516094</v>
      </c>
      <c r="T2166">
        <f>K2166*$O2166/ref!$B$3</f>
        <v>-16.909321606213929</v>
      </c>
      <c r="U2166">
        <f>L2166*$O2166/ref!$B$3</f>
        <v>82.39505853085771</v>
      </c>
      <c r="V2166">
        <f>N2166*$O2166/ref!$B$3</f>
        <v>1697.5635281336565</v>
      </c>
      <c r="W2166">
        <f t="shared" si="291"/>
        <v>1</v>
      </c>
      <c r="X2166" t="str">
        <f t="shared" si="292"/>
        <v>1 2000</v>
      </c>
      <c r="AB2166" s="1"/>
    </row>
    <row r="2167" spans="1:28" x14ac:dyDescent="0.3">
      <c r="A2167">
        <v>722</v>
      </c>
      <c r="B2167">
        <v>3</v>
      </c>
      <c r="C2167">
        <f>RS_wells_scenario_1_bgw!C2167-RS_wells_baseline_bgw!C2167</f>
        <v>5906592.4716999978</v>
      </c>
      <c r="D2167">
        <f>RS_wells_scenario_1_bgw!D2167-RS_wells_baseline_bgw!D2167</f>
        <v>-393.562900000019</v>
      </c>
      <c r="E2167">
        <f>RS_wells_scenario_1_bgw!E2167-RS_wells_baseline_bgw!E2167</f>
        <v>0</v>
      </c>
      <c r="F2167">
        <f>RS_wells_scenario_1_bgw!F2167-RS_wells_baseline_bgw!F2167</f>
        <v>0</v>
      </c>
      <c r="G2167">
        <f>RS_wells_scenario_1_bgw!G2167-RS_wells_baseline_bgw!G2167</f>
        <v>0</v>
      </c>
      <c r="H2167" s="19">
        <f>RS_wells_scenario_1_bgw!H2167-RS_wells_baseline_bgw!H2167</f>
        <v>-590921.05739999563</v>
      </c>
      <c r="I2167">
        <f>RS_wells_scenario_1_bgw!I2167-RS_wells_baseline_bgw!I2167</f>
        <v>-1921221.9368999973</v>
      </c>
      <c r="J2167">
        <f>RS_wells_scenario_1_bgw!J2167-RS_wells_baseline_bgw!J2167</f>
        <v>2155.7972999997437</v>
      </c>
      <c r="K2167">
        <f>RS_wells_scenario_1_bgw!K2167-RS_wells_baseline_bgw!K2167</f>
        <v>-72598.280000001192</v>
      </c>
      <c r="L2167">
        <f>RS_wells_scenario_1_bgw!L2167-RS_wells_baseline_bgw!L2167</f>
        <v>351545.98610000033</v>
      </c>
      <c r="M2167">
        <f>RS_wells_scenario_1_bgw!M2167-RS_wells_baseline_bgw!M2167</f>
        <v>0</v>
      </c>
      <c r="N2167">
        <f>RS_wells_scenario_1_bgw!N2167-RS_wells_baseline_bgw!N2167</f>
        <v>7268461.4003999978</v>
      </c>
      <c r="O2167">
        <v>10.145833333333334</v>
      </c>
      <c r="P2167">
        <f t="shared" si="288"/>
        <v>2000</v>
      </c>
      <c r="Q2167" s="2">
        <f t="shared" si="289"/>
        <v>36555.874999999054</v>
      </c>
      <c r="R2167">
        <f t="shared" si="290"/>
        <v>-180.05458093470776</v>
      </c>
      <c r="S2167">
        <f>I2167*$O2167/ref!$B$3</f>
        <v>-447.48387438317775</v>
      </c>
      <c r="T2167">
        <f>K2167*$O2167/ref!$B$3</f>
        <v>-16.909321606213929</v>
      </c>
      <c r="U2167">
        <f>L2167*$O2167/ref!$B$3</f>
        <v>81.880784756035808</v>
      </c>
      <c r="V2167">
        <f>N2167*$O2167/ref!$B$3</f>
        <v>1692.9430201612713</v>
      </c>
      <c r="W2167">
        <f t="shared" si="291"/>
        <v>1</v>
      </c>
      <c r="X2167" t="str">
        <f t="shared" si="292"/>
        <v>1 2000</v>
      </c>
      <c r="AB2167" s="1"/>
    </row>
    <row r="2168" spans="1:28" x14ac:dyDescent="0.3">
      <c r="A2168">
        <v>723</v>
      </c>
      <c r="B2168">
        <v>1</v>
      </c>
      <c r="C2168">
        <f>RS_wells_scenario_1_bgw!C2168-RS_wells_baseline_bgw!C2168</f>
        <v>6231229.0375000089</v>
      </c>
      <c r="D2168">
        <f>RS_wells_scenario_1_bgw!D2168-RS_wells_baseline_bgw!D2168</f>
        <v>-401.02880000002915</v>
      </c>
      <c r="E2168">
        <f>RS_wells_scenario_1_bgw!E2168-RS_wells_baseline_bgw!E2168</f>
        <v>0</v>
      </c>
      <c r="F2168">
        <f>RS_wells_scenario_1_bgw!F2168-RS_wells_baseline_bgw!F2168</f>
        <v>0</v>
      </c>
      <c r="G2168">
        <f>RS_wells_scenario_1_bgw!G2168-RS_wells_baseline_bgw!G2168</f>
        <v>0</v>
      </c>
      <c r="H2168" s="19">
        <f>RS_wells_scenario_1_bgw!H2168-RS_wells_baseline_bgw!H2168</f>
        <v>-767252.27780000865</v>
      </c>
      <c r="I2168">
        <f>RS_wells_scenario_1_bgw!I2168-RS_wells_baseline_bgw!I2168</f>
        <v>-2370830.3718999922</v>
      </c>
      <c r="J2168">
        <f>RS_wells_scenario_1_bgw!J2168-RS_wells_baseline_bgw!J2168</f>
        <v>2154.1556000001729</v>
      </c>
      <c r="K2168">
        <f>RS_wells_scenario_1_bgw!K2168-RS_wells_baseline_bgw!K2168</f>
        <v>-72598.280000001192</v>
      </c>
      <c r="L2168">
        <f>RS_wells_scenario_1_bgw!L2168-RS_wells_baseline_bgw!L2168</f>
        <v>602069.83420000039</v>
      </c>
      <c r="M2168">
        <f>RS_wells_scenario_1_bgw!M2168-RS_wells_baseline_bgw!M2168</f>
        <v>0</v>
      </c>
      <c r="N2168">
        <f>RS_wells_scenario_1_bgw!N2168-RS_wells_baseline_bgw!N2168</f>
        <v>7314435.9896999896</v>
      </c>
      <c r="O2168">
        <v>10.145833333333334</v>
      </c>
      <c r="P2168">
        <f t="shared" si="288"/>
        <v>2000</v>
      </c>
      <c r="Q2168" s="2">
        <f t="shared" si="289"/>
        <v>36566.02083333239</v>
      </c>
      <c r="R2168">
        <f t="shared" si="290"/>
        <v>-185.14749753722791</v>
      </c>
      <c r="S2168">
        <f>I2168*$O2168/ref!$B$3</f>
        <v>-552.20500034210306</v>
      </c>
      <c r="T2168">
        <f>K2168*$O2168/ref!$B$3</f>
        <v>-16.909321606213929</v>
      </c>
      <c r="U2168">
        <f>L2168*$O2168/ref!$B$3</f>
        <v>140.23186852205779</v>
      </c>
      <c r="V2168">
        <f>N2168*$O2168/ref!$B$3</f>
        <v>1703.6512506618719</v>
      </c>
      <c r="W2168">
        <f t="shared" si="291"/>
        <v>2</v>
      </c>
      <c r="X2168" t="str">
        <f t="shared" si="292"/>
        <v>2 2000</v>
      </c>
      <c r="AB2168" s="1"/>
    </row>
    <row r="2169" spans="1:28" x14ac:dyDescent="0.3">
      <c r="A2169">
        <v>723</v>
      </c>
      <c r="B2169">
        <v>2</v>
      </c>
      <c r="C2169">
        <f>RS_wells_scenario_1_bgw!C2169-RS_wells_baseline_bgw!C2169</f>
        <v>6202037.5679999888</v>
      </c>
      <c r="D2169">
        <f>RS_wells_scenario_1_bgw!D2169-RS_wells_baseline_bgw!D2169</f>
        <v>-404.48279999999795</v>
      </c>
      <c r="E2169">
        <f>RS_wells_scenario_1_bgw!E2169-RS_wells_baseline_bgw!E2169</f>
        <v>0</v>
      </c>
      <c r="F2169">
        <f>RS_wells_scenario_1_bgw!F2169-RS_wells_baseline_bgw!F2169</f>
        <v>0</v>
      </c>
      <c r="G2169">
        <f>RS_wells_scenario_1_bgw!G2169-RS_wells_baseline_bgw!G2169</f>
        <v>0</v>
      </c>
      <c r="H2169" s="19">
        <f>RS_wells_scenario_1_bgw!H2169-RS_wells_baseline_bgw!H2169</f>
        <v>-436264.70009998977</v>
      </c>
      <c r="I2169">
        <f>RS_wells_scenario_1_bgw!I2169-RS_wells_baseline_bgw!I2169</f>
        <v>-1931018.1793000028</v>
      </c>
      <c r="J2169">
        <f>RS_wells_scenario_1_bgw!J2169-RS_wells_baseline_bgw!J2169</f>
        <v>2156.7028999999166</v>
      </c>
      <c r="K2169">
        <f>RS_wells_scenario_1_bgw!K2169-RS_wells_baseline_bgw!K2169</f>
        <v>-72598.280000001192</v>
      </c>
      <c r="L2169">
        <f>RS_wells_scenario_1_bgw!L2169-RS_wells_baseline_bgw!L2169</f>
        <v>595513.99770000018</v>
      </c>
      <c r="M2169">
        <f>RS_wells_scenario_1_bgw!M2169-RS_wells_baseline_bgw!M2169</f>
        <v>0</v>
      </c>
      <c r="N2169">
        <f>RS_wells_scenario_1_bgw!N2169-RS_wells_baseline_bgw!N2169</f>
        <v>7177610.6055999994</v>
      </c>
      <c r="O2169">
        <v>10.145833333333334</v>
      </c>
      <c r="P2169">
        <f t="shared" si="288"/>
        <v>2000</v>
      </c>
      <c r="Q2169" s="2">
        <f t="shared" si="289"/>
        <v>36576.166666665726</v>
      </c>
      <c r="R2169">
        <f t="shared" si="290"/>
        <v>-174.43013300572713</v>
      </c>
      <c r="S2169">
        <f>I2169*$O2169/ref!$B$3</f>
        <v>-449.76557876066602</v>
      </c>
      <c r="T2169">
        <f>K2169*$O2169/ref!$B$3</f>
        <v>-16.909321606213929</v>
      </c>
      <c r="U2169">
        <f>L2169*$O2169/ref!$B$3</f>
        <v>138.70490744562102</v>
      </c>
      <c r="V2169">
        <f>N2169*$O2169/ref!$B$3</f>
        <v>1671.7823906332262</v>
      </c>
      <c r="W2169">
        <f t="shared" si="291"/>
        <v>2</v>
      </c>
      <c r="X2169" t="str">
        <f t="shared" si="292"/>
        <v>2 2000</v>
      </c>
      <c r="AB2169" s="1"/>
    </row>
    <row r="2170" spans="1:28" x14ac:dyDescent="0.3">
      <c r="A2170">
        <v>723</v>
      </c>
      <c r="B2170">
        <v>3</v>
      </c>
      <c r="C2170">
        <f>RS_wells_scenario_1_bgw!C2170-RS_wells_baseline_bgw!C2170</f>
        <v>6200387.459800005</v>
      </c>
      <c r="D2170">
        <f>RS_wells_scenario_1_bgw!D2170-RS_wells_baseline_bgw!D2170</f>
        <v>-405.41300000000047</v>
      </c>
      <c r="E2170">
        <f>RS_wells_scenario_1_bgw!E2170-RS_wells_baseline_bgw!E2170</f>
        <v>0</v>
      </c>
      <c r="F2170">
        <f>RS_wells_scenario_1_bgw!F2170-RS_wells_baseline_bgw!F2170</f>
        <v>0</v>
      </c>
      <c r="G2170">
        <f>RS_wells_scenario_1_bgw!G2170-RS_wells_baseline_bgw!G2170</f>
        <v>0</v>
      </c>
      <c r="H2170" s="19">
        <f>RS_wells_scenario_1_bgw!H2170-RS_wells_baseline_bgw!H2170</f>
        <v>-315547.81669999659</v>
      </c>
      <c r="I2170">
        <f>RS_wells_scenario_1_bgw!I2170-RS_wells_baseline_bgw!I2170</f>
        <v>-1720091.1015000045</v>
      </c>
      <c r="J2170">
        <f>RS_wells_scenario_1_bgw!J2170-RS_wells_baseline_bgw!J2170</f>
        <v>2161.942300000228</v>
      </c>
      <c r="K2170">
        <f>RS_wells_scenario_1_bgw!K2170-RS_wells_baseline_bgw!K2170</f>
        <v>-72598.280000001192</v>
      </c>
      <c r="L2170">
        <f>RS_wells_scenario_1_bgw!L2170-RS_wells_baseline_bgw!L2170</f>
        <v>591124.75240000151</v>
      </c>
      <c r="M2170">
        <f>RS_wells_scenario_1_bgw!M2170-RS_wells_baseline_bgw!M2170</f>
        <v>0</v>
      </c>
      <c r="N2170">
        <f>RS_wells_scenario_1_bgw!N2170-RS_wells_baseline_bgw!N2170</f>
        <v>7084363.6358999908</v>
      </c>
      <c r="O2170">
        <v>10.145833333333334</v>
      </c>
      <c r="P2170">
        <f t="shared" si="288"/>
        <v>2000</v>
      </c>
      <c r="Q2170" s="2">
        <f t="shared" si="289"/>
        <v>36586.312499999061</v>
      </c>
      <c r="R2170">
        <f t="shared" si="290"/>
        <v>-169.52832652004554</v>
      </c>
      <c r="S2170">
        <f>I2170*$O2170/ref!$B$3</f>
        <v>-400.63722759340669</v>
      </c>
      <c r="T2170">
        <f>K2170*$O2170/ref!$B$3</f>
        <v>-16.909321606213929</v>
      </c>
      <c r="U2170">
        <f>L2170*$O2170/ref!$B$3</f>
        <v>137.68258074054981</v>
      </c>
      <c r="V2170">
        <f>N2170*$O2170/ref!$B$3</f>
        <v>1650.0636529515302</v>
      </c>
      <c r="W2170">
        <f t="shared" si="291"/>
        <v>2</v>
      </c>
      <c r="X2170" t="str">
        <f t="shared" si="292"/>
        <v>2 2000</v>
      </c>
      <c r="AB2170" s="1"/>
    </row>
    <row r="2171" spans="1:28" x14ac:dyDescent="0.3">
      <c r="A2171">
        <v>724</v>
      </c>
      <c r="B2171">
        <v>1</v>
      </c>
      <c r="C2171">
        <f>RS_wells_scenario_1_bgw!C2171-RS_wells_baseline_bgw!C2171</f>
        <v>-4424.5504000000656</v>
      </c>
      <c r="D2171">
        <f>RS_wells_scenario_1_bgw!D2171-RS_wells_baseline_bgw!D2171</f>
        <v>-327.05919999995967</v>
      </c>
      <c r="E2171">
        <f>RS_wells_scenario_1_bgw!E2171-RS_wells_baseline_bgw!E2171</f>
        <v>0</v>
      </c>
      <c r="F2171">
        <f>RS_wells_scenario_1_bgw!F2171-RS_wells_baseline_bgw!F2171</f>
        <v>0</v>
      </c>
      <c r="G2171">
        <f>RS_wells_scenario_1_bgw!G2171-RS_wells_baseline_bgw!G2171</f>
        <v>0</v>
      </c>
      <c r="H2171" s="19">
        <f>RS_wells_scenario_1_bgw!H2171-RS_wells_baseline_bgw!H2171</f>
        <v>-701860.85240000486</v>
      </c>
      <c r="I2171">
        <f>RS_wells_scenario_1_bgw!I2171-RS_wells_baseline_bgw!I2171</f>
        <v>-8476167.4571999311</v>
      </c>
      <c r="J2171">
        <f>RS_wells_scenario_1_bgw!J2171-RS_wells_baseline_bgw!J2171</f>
        <v>2246.6617999998853</v>
      </c>
      <c r="K2171">
        <f>RS_wells_scenario_1_bgw!K2171-RS_wells_baseline_bgw!K2171</f>
        <v>-72598.280000001192</v>
      </c>
      <c r="L2171">
        <f>RS_wells_scenario_1_bgw!L2171-RS_wells_baseline_bgw!L2171</f>
        <v>0</v>
      </c>
      <c r="M2171">
        <f>RS_wells_scenario_1_bgw!M2171-RS_wells_baseline_bgw!M2171</f>
        <v>0</v>
      </c>
      <c r="N2171">
        <f>RS_wells_scenario_1_bgw!N2171-RS_wells_baseline_bgw!N2171</f>
        <v>7819370.6709000021</v>
      </c>
      <c r="O2171">
        <v>10.145833333333334</v>
      </c>
      <c r="P2171">
        <f t="shared" si="288"/>
        <v>2000</v>
      </c>
      <c r="Q2171" s="2">
        <f t="shared" si="289"/>
        <v>36596.458333332397</v>
      </c>
      <c r="R2171">
        <f t="shared" si="290"/>
        <v>-195.21721702863704</v>
      </c>
      <c r="S2171">
        <f>I2171*$O2171/ref!$B$3</f>
        <v>-1974.2374271389876</v>
      </c>
      <c r="T2171">
        <f>K2171*$O2171/ref!$B$3</f>
        <v>-16.909321606213929</v>
      </c>
      <c r="U2171">
        <f>L2171*$O2171/ref!$B$3</f>
        <v>0</v>
      </c>
      <c r="V2171">
        <f>N2171*$O2171/ref!$B$3</f>
        <v>1821.2587602962872</v>
      </c>
      <c r="W2171">
        <f t="shared" si="291"/>
        <v>3</v>
      </c>
      <c r="X2171" t="str">
        <f t="shared" si="292"/>
        <v>3 2000</v>
      </c>
      <c r="AB2171" s="1"/>
    </row>
    <row r="2172" spans="1:28" x14ac:dyDescent="0.3">
      <c r="A2172">
        <v>724</v>
      </c>
      <c r="B2172">
        <v>2</v>
      </c>
      <c r="C2172">
        <f>RS_wells_scenario_1_bgw!C2172-RS_wells_baseline_bgw!C2172</f>
        <v>-4675.979400000535</v>
      </c>
      <c r="D2172">
        <f>RS_wells_scenario_1_bgw!D2172-RS_wells_baseline_bgw!D2172</f>
        <v>-327.85799999994924</v>
      </c>
      <c r="E2172">
        <f>RS_wells_scenario_1_bgw!E2172-RS_wells_baseline_bgw!E2172</f>
        <v>0</v>
      </c>
      <c r="F2172">
        <f>RS_wells_scenario_1_bgw!F2172-RS_wells_baseline_bgw!F2172</f>
        <v>0</v>
      </c>
      <c r="G2172">
        <f>RS_wells_scenario_1_bgw!G2172-RS_wells_baseline_bgw!G2172</f>
        <v>0</v>
      </c>
      <c r="H2172" s="19">
        <f>RS_wells_scenario_1_bgw!H2172-RS_wells_baseline_bgw!H2172</f>
        <v>-301358.16719999909</v>
      </c>
      <c r="I2172">
        <f>RS_wells_scenario_1_bgw!I2172-RS_wells_baseline_bgw!I2172</f>
        <v>-8659253.0509001017</v>
      </c>
      <c r="J2172">
        <f>RS_wells_scenario_1_bgw!J2172-RS_wells_baseline_bgw!J2172</f>
        <v>2252.2763000000268</v>
      </c>
      <c r="K2172">
        <f>RS_wells_scenario_1_bgw!K2172-RS_wells_baseline_bgw!K2172</f>
        <v>-72598.280000001192</v>
      </c>
      <c r="L2172">
        <f>RS_wells_scenario_1_bgw!L2172-RS_wells_baseline_bgw!L2172</f>
        <v>0</v>
      </c>
      <c r="M2172">
        <f>RS_wells_scenario_1_bgw!M2172-RS_wells_baseline_bgw!M2172</f>
        <v>0</v>
      </c>
      <c r="N2172">
        <f>RS_wells_scenario_1_bgw!N2172-RS_wells_baseline_bgw!N2172</f>
        <v>8401468.6764999926</v>
      </c>
      <c r="O2172">
        <v>10.145833333333334</v>
      </c>
      <c r="P2172">
        <f t="shared" si="288"/>
        <v>2000</v>
      </c>
      <c r="Q2172" s="2">
        <f t="shared" si="289"/>
        <v>36606.604166665733</v>
      </c>
      <c r="R2172">
        <f t="shared" si="290"/>
        <v>-199.37747637342477</v>
      </c>
      <c r="S2172">
        <f>I2172*$O2172/ref!$B$3</f>
        <v>-2016.8810432872044</v>
      </c>
      <c r="T2172">
        <f>K2172*$O2172/ref!$B$3</f>
        <v>-16.909321606213929</v>
      </c>
      <c r="U2172">
        <f>L2172*$O2172/ref!$B$3</f>
        <v>0</v>
      </c>
      <c r="V2172">
        <f>N2172*$O2172/ref!$B$3</f>
        <v>1956.8388647150944</v>
      </c>
      <c r="W2172">
        <f t="shared" si="291"/>
        <v>3</v>
      </c>
      <c r="X2172" t="str">
        <f t="shared" si="292"/>
        <v>3 2000</v>
      </c>
      <c r="AB2172" s="1"/>
    </row>
    <row r="2173" spans="1:28" x14ac:dyDescent="0.3">
      <c r="A2173">
        <v>724</v>
      </c>
      <c r="B2173">
        <v>3</v>
      </c>
      <c r="C2173">
        <f>RS_wells_scenario_1_bgw!C2173-RS_wells_baseline_bgw!C2173</f>
        <v>-3776.4593000002205</v>
      </c>
      <c r="D2173">
        <f>RS_wells_scenario_1_bgw!D2173-RS_wells_baseline_bgw!D2173</f>
        <v>-328.75310000003083</v>
      </c>
      <c r="E2173">
        <f>RS_wells_scenario_1_bgw!E2173-RS_wells_baseline_bgw!E2173</f>
        <v>0</v>
      </c>
      <c r="F2173">
        <f>RS_wells_scenario_1_bgw!F2173-RS_wells_baseline_bgw!F2173</f>
        <v>0</v>
      </c>
      <c r="G2173">
        <f>RS_wells_scenario_1_bgw!G2173-RS_wells_baseline_bgw!G2173</f>
        <v>0</v>
      </c>
      <c r="H2173" s="19">
        <f>RS_wells_scenario_1_bgw!H2173-RS_wells_baseline_bgw!H2173</f>
        <v>-155954.82950001955</v>
      </c>
      <c r="I2173">
        <f>RS_wells_scenario_1_bgw!I2173-RS_wells_baseline_bgw!I2173</f>
        <v>-8919927.2660999298</v>
      </c>
      <c r="J2173">
        <f>RS_wells_scenario_1_bgw!J2173-RS_wells_baseline_bgw!J2173</f>
        <v>2257.8249000003561</v>
      </c>
      <c r="K2173">
        <f>RS_wells_scenario_1_bgw!K2173-RS_wells_baseline_bgw!K2173</f>
        <v>-72598.280000001192</v>
      </c>
      <c r="L2173">
        <f>RS_wells_scenario_1_bgw!L2173-RS_wells_baseline_bgw!L2173</f>
        <v>0</v>
      </c>
      <c r="M2173">
        <f>RS_wells_scenario_1_bgw!M2173-RS_wells_baseline_bgw!M2173</f>
        <v>0</v>
      </c>
      <c r="N2173">
        <f>RS_wells_scenario_1_bgw!N2173-RS_wells_baseline_bgw!N2173</f>
        <v>8783206.9184000045</v>
      </c>
      <c r="O2173">
        <v>10.145833333333334</v>
      </c>
      <c r="P2173">
        <f t="shared" si="288"/>
        <v>2000</v>
      </c>
      <c r="Q2173" s="2">
        <f t="shared" si="289"/>
        <v>36616.749999999069</v>
      </c>
      <c r="R2173">
        <f t="shared" si="290"/>
        <v>-204.79179262084821</v>
      </c>
      <c r="S2173">
        <f>I2173*$O2173/ref!$B$3</f>
        <v>-2077.5963128398885</v>
      </c>
      <c r="T2173">
        <f>K2173*$O2173/ref!$B$3</f>
        <v>-16.909321606213929</v>
      </c>
      <c r="U2173">
        <f>L2173*$O2173/ref!$B$3</f>
        <v>0</v>
      </c>
      <c r="V2173">
        <f>N2173*$O2173/ref!$B$3</f>
        <v>2045.751917499236</v>
      </c>
      <c r="W2173">
        <f t="shared" si="291"/>
        <v>3</v>
      </c>
      <c r="X2173" t="str">
        <f t="shared" si="292"/>
        <v>3 2000</v>
      </c>
      <c r="AB2173" s="1"/>
    </row>
    <row r="2174" spans="1:28" x14ac:dyDescent="0.3">
      <c r="A2174">
        <v>725</v>
      </c>
      <c r="B2174">
        <v>1</v>
      </c>
      <c r="C2174">
        <f>RS_wells_scenario_1_bgw!C2174-RS_wells_baseline_bgw!C2174</f>
        <v>5076208.2482999861</v>
      </c>
      <c r="D2174">
        <f>RS_wells_scenario_1_bgw!D2174-RS_wells_baseline_bgw!D2174</f>
        <v>-329.6809999999823</v>
      </c>
      <c r="E2174">
        <f>RS_wells_scenario_1_bgw!E2174-RS_wells_baseline_bgw!E2174</f>
        <v>-641659.1799999997</v>
      </c>
      <c r="F2174">
        <f>RS_wells_scenario_1_bgw!F2174-RS_wells_baseline_bgw!F2174</f>
        <v>0</v>
      </c>
      <c r="G2174">
        <f>RS_wells_scenario_1_bgw!G2174-RS_wells_baseline_bgw!G2174</f>
        <v>0</v>
      </c>
      <c r="H2174" s="19">
        <f>RS_wells_scenario_1_bgw!H2174-RS_wells_baseline_bgw!H2174</f>
        <v>364316.39970000088</v>
      </c>
      <c r="I2174">
        <f>RS_wells_scenario_1_bgw!I2174-RS_wells_baseline_bgw!I2174</f>
        <v>-1233294.4720999971</v>
      </c>
      <c r="J2174">
        <f>RS_wells_scenario_1_bgw!J2174-RS_wells_baseline_bgw!J2174</f>
        <v>2261.3594000004232</v>
      </c>
      <c r="K2174">
        <f>RS_wells_scenario_1_bgw!K2174-RS_wells_baseline_bgw!K2174</f>
        <v>-6886757.6899999976</v>
      </c>
      <c r="L2174">
        <f>RS_wells_scenario_1_bgw!L2174-RS_wells_baseline_bgw!L2174</f>
        <v>4866977.7302999943</v>
      </c>
      <c r="M2174">
        <f>RS_wells_scenario_1_bgw!M2174-RS_wells_baseline_bgw!M2174</f>
        <v>0</v>
      </c>
      <c r="N2174">
        <f>RS_wells_scenario_1_bgw!N2174-RS_wells_baseline_bgw!N2174</f>
        <v>8079758.3247999996</v>
      </c>
      <c r="O2174">
        <v>10.145833333333334</v>
      </c>
      <c r="P2174">
        <f t="shared" si="288"/>
        <v>2000</v>
      </c>
      <c r="Q2174" s="2">
        <f t="shared" si="289"/>
        <v>36626.895833332404</v>
      </c>
      <c r="R2174">
        <f t="shared" si="290"/>
        <v>-176.75697422909505</v>
      </c>
      <c r="S2174">
        <f>I2174*$O2174/ref!$B$3</f>
        <v>-287.25436558420313</v>
      </c>
      <c r="T2174">
        <f>K2174*$O2174/ref!$B$3</f>
        <v>-1604.0380103257953</v>
      </c>
      <c r="U2174">
        <f>L2174*$O2174/ref!$B$3</f>
        <v>1133.598367508464</v>
      </c>
      <c r="V2174">
        <f>N2174*$O2174/ref!$B$3</f>
        <v>1881.9072850558616</v>
      </c>
      <c r="W2174">
        <f t="shared" si="291"/>
        <v>4</v>
      </c>
      <c r="X2174" t="str">
        <f t="shared" si="292"/>
        <v>4 2000</v>
      </c>
      <c r="AB2174" s="1"/>
    </row>
    <row r="2175" spans="1:28" x14ac:dyDescent="0.3">
      <c r="A2175">
        <v>725</v>
      </c>
      <c r="B2175">
        <v>2</v>
      </c>
      <c r="C2175">
        <f>RS_wells_scenario_1_bgw!C2175-RS_wells_baseline_bgw!C2175</f>
        <v>4877497.3826000094</v>
      </c>
      <c r="D2175">
        <f>RS_wells_scenario_1_bgw!D2175-RS_wells_baseline_bgw!D2175</f>
        <v>-330.60230000002775</v>
      </c>
      <c r="E2175">
        <f>RS_wells_scenario_1_bgw!E2175-RS_wells_baseline_bgw!E2175</f>
        <v>-641659.1799999997</v>
      </c>
      <c r="F2175">
        <f>RS_wells_scenario_1_bgw!F2175-RS_wells_baseline_bgw!F2175</f>
        <v>0</v>
      </c>
      <c r="G2175">
        <f>RS_wells_scenario_1_bgw!G2175-RS_wells_baseline_bgw!G2175</f>
        <v>0</v>
      </c>
      <c r="H2175" s="19">
        <f>RS_wells_scenario_1_bgw!H2175-RS_wells_baseline_bgw!H2175</f>
        <v>218535.20710000396</v>
      </c>
      <c r="I2175">
        <f>RS_wells_scenario_1_bgw!I2175-RS_wells_baseline_bgw!I2175</f>
        <v>-984387.72269999981</v>
      </c>
      <c r="J2175">
        <f>RS_wells_scenario_1_bgw!J2175-RS_wells_baseline_bgw!J2175</f>
        <v>2265.151999999769</v>
      </c>
      <c r="K2175">
        <f>RS_wells_scenario_1_bgw!K2175-RS_wells_baseline_bgw!K2175</f>
        <v>-6886757.6899999976</v>
      </c>
      <c r="L2175">
        <f>RS_wells_scenario_1_bgw!L2175-RS_wells_baseline_bgw!L2175</f>
        <v>4724875.0358999968</v>
      </c>
      <c r="M2175">
        <f>RS_wells_scenario_1_bgw!M2175-RS_wells_baseline_bgw!M2175</f>
        <v>0</v>
      </c>
      <c r="N2175">
        <f>RS_wells_scenario_1_bgw!N2175-RS_wells_baseline_bgw!N2175</f>
        <v>7616616.7515999973</v>
      </c>
      <c r="O2175">
        <v>10.145833333333334</v>
      </c>
      <c r="P2175">
        <f t="shared" si="288"/>
        <v>2000</v>
      </c>
      <c r="Q2175" s="2">
        <f t="shared" si="289"/>
        <v>36637.04166666574</v>
      </c>
      <c r="R2175">
        <f t="shared" si="290"/>
        <v>-169.48640422680398</v>
      </c>
      <c r="S2175">
        <f>I2175*$O2175/ref!$B$3</f>
        <v>-229.27993043833214</v>
      </c>
      <c r="T2175">
        <f>K2175*$O2175/ref!$B$3</f>
        <v>-1604.0380103257953</v>
      </c>
      <c r="U2175">
        <f>L2175*$O2175/ref!$B$3</f>
        <v>1100.5003359749478</v>
      </c>
      <c r="V2175">
        <f>N2175*$O2175/ref!$B$3</f>
        <v>1774.0340708358199</v>
      </c>
      <c r="W2175">
        <f t="shared" si="291"/>
        <v>4</v>
      </c>
      <c r="X2175" t="str">
        <f t="shared" si="292"/>
        <v>4 2000</v>
      </c>
      <c r="AB2175" s="1"/>
    </row>
    <row r="2176" spans="1:28" x14ac:dyDescent="0.3">
      <c r="A2176">
        <v>725</v>
      </c>
      <c r="B2176">
        <v>3</v>
      </c>
      <c r="C2176">
        <f>RS_wells_scenario_1_bgw!C2176-RS_wells_baseline_bgw!C2176</f>
        <v>4772006.7842999995</v>
      </c>
      <c r="D2176">
        <f>RS_wells_scenario_1_bgw!D2176-RS_wells_baseline_bgw!D2176</f>
        <v>-331.44670000002952</v>
      </c>
      <c r="E2176">
        <f>RS_wells_scenario_1_bgw!E2176-RS_wells_baseline_bgw!E2176</f>
        <v>-641659.1799999997</v>
      </c>
      <c r="F2176">
        <f>RS_wells_scenario_1_bgw!F2176-RS_wells_baseline_bgw!F2176</f>
        <v>0</v>
      </c>
      <c r="G2176">
        <f>RS_wells_scenario_1_bgw!G2176-RS_wells_baseline_bgw!G2176</f>
        <v>0</v>
      </c>
      <c r="H2176" s="19">
        <f>RS_wells_scenario_1_bgw!H2176-RS_wells_baseline_bgw!H2176</f>
        <v>148074.83850000799</v>
      </c>
      <c r="I2176">
        <f>RS_wells_scenario_1_bgw!I2176-RS_wells_baseline_bgw!I2176</f>
        <v>-736353.98829999939</v>
      </c>
      <c r="J2176">
        <f>RS_wells_scenario_1_bgw!J2176-RS_wells_baseline_bgw!J2176</f>
        <v>2269.1566000003368</v>
      </c>
      <c r="K2176">
        <f>RS_wells_scenario_1_bgw!K2176-RS_wells_baseline_bgw!K2176</f>
        <v>-6886757.6899999976</v>
      </c>
      <c r="L2176">
        <f>RS_wells_scenario_1_bgw!L2176-RS_wells_baseline_bgw!L2176</f>
        <v>4594087.0738999993</v>
      </c>
      <c r="M2176">
        <f>RS_wells_scenario_1_bgw!M2176-RS_wells_baseline_bgw!M2176</f>
        <v>0</v>
      </c>
      <c r="N2176">
        <f>RS_wells_scenario_1_bgw!N2176-RS_wells_baseline_bgw!N2176</f>
        <v>7304411.7757000029</v>
      </c>
      <c r="O2176">
        <v>10.145833333333334</v>
      </c>
      <c r="P2176">
        <f t="shared" si="288"/>
        <v>2000</v>
      </c>
      <c r="Q2176" s="2">
        <f t="shared" si="289"/>
        <v>36647.187499999076</v>
      </c>
      <c r="R2176">
        <f t="shared" si="290"/>
        <v>-163.94815434593346</v>
      </c>
      <c r="S2176">
        <f>I2176*$O2176/ref!$B$3</f>
        <v>-171.5088347021827</v>
      </c>
      <c r="T2176">
        <f>K2176*$O2176/ref!$B$3</f>
        <v>-1604.0380103257953</v>
      </c>
      <c r="U2176">
        <f>L2176*$O2176/ref!$B$3</f>
        <v>1070.0376898670895</v>
      </c>
      <c r="V2176">
        <f>N2176*$O2176/ref!$B$3</f>
        <v>1701.3164479864465</v>
      </c>
      <c r="W2176">
        <f t="shared" si="291"/>
        <v>4</v>
      </c>
      <c r="X2176" t="str">
        <f t="shared" si="292"/>
        <v>4 2000</v>
      </c>
      <c r="AB2176" s="1"/>
    </row>
    <row r="2177" spans="1:28" x14ac:dyDescent="0.3">
      <c r="A2177">
        <v>726</v>
      </c>
      <c r="B2177">
        <v>1</v>
      </c>
      <c r="C2177">
        <f>RS_wells_scenario_1_bgw!C2177-RS_wells_baseline_bgw!C2177</f>
        <v>84668.023699998856</v>
      </c>
      <c r="D2177">
        <f>RS_wells_scenario_1_bgw!D2177-RS_wells_baseline_bgw!D2177</f>
        <v>-332.33380000002217</v>
      </c>
      <c r="E2177">
        <f>RS_wells_scenario_1_bgw!E2177-RS_wells_baseline_bgw!E2177</f>
        <v>-1006306.9499999993</v>
      </c>
      <c r="F2177">
        <f>RS_wells_scenario_1_bgw!F2177-RS_wells_baseline_bgw!F2177</f>
        <v>0</v>
      </c>
      <c r="G2177">
        <f>RS_wells_scenario_1_bgw!G2177-RS_wells_baseline_bgw!G2177</f>
        <v>0</v>
      </c>
      <c r="H2177" s="19">
        <f>RS_wells_scenario_1_bgw!H2177-RS_wells_baseline_bgw!H2177</f>
        <v>-25700.398699998856</v>
      </c>
      <c r="I2177">
        <f>RS_wells_scenario_1_bgw!I2177-RS_wells_baseline_bgw!I2177</f>
        <v>-965807.7390999943</v>
      </c>
      <c r="J2177">
        <f>RS_wells_scenario_1_bgw!J2177-RS_wells_baseline_bgw!J2177</f>
        <v>2273.6019000001252</v>
      </c>
      <c r="K2177">
        <f>RS_wells_scenario_1_bgw!K2177-RS_wells_baseline_bgw!K2177</f>
        <v>-10759164.820000008</v>
      </c>
      <c r="L2177">
        <f>RS_wells_scenario_1_bgw!L2177-RS_wells_baseline_bgw!L2177</f>
        <v>3307405.0749000013</v>
      </c>
      <c r="M2177">
        <f>RS_wells_scenario_1_bgw!M2177-RS_wells_baseline_bgw!M2177</f>
        <v>0</v>
      </c>
      <c r="N2177">
        <f>RS_wells_scenario_1_bgw!N2177-RS_wells_baseline_bgw!N2177</f>
        <v>7415113.3980999887</v>
      </c>
      <c r="O2177">
        <v>10.145833333333334</v>
      </c>
      <c r="P2177">
        <f t="shared" si="288"/>
        <v>2000</v>
      </c>
      <c r="Q2177" s="2">
        <f t="shared" si="289"/>
        <v>36657.333333332412</v>
      </c>
      <c r="R2177">
        <f t="shared" si="290"/>
        <v>-170.46537907903752</v>
      </c>
      <c r="S2177">
        <f>I2177*$O2177/ref!$B$3</f>
        <v>-224.95234970045973</v>
      </c>
      <c r="T2177">
        <f>K2177*$O2177/ref!$B$3</f>
        <v>-2505.984689384376</v>
      </c>
      <c r="U2177">
        <f>L2177*$O2177/ref!$B$3</f>
        <v>770.34849990257726</v>
      </c>
      <c r="V2177">
        <f>N2177*$O2177/ref!$B$3</f>
        <v>1727.100658514451</v>
      </c>
      <c r="W2177">
        <f t="shared" si="291"/>
        <v>5</v>
      </c>
      <c r="X2177" t="str">
        <f t="shared" si="292"/>
        <v>5 2000</v>
      </c>
      <c r="AB2177" s="1"/>
    </row>
    <row r="2178" spans="1:28" x14ac:dyDescent="0.3">
      <c r="A2178">
        <v>726</v>
      </c>
      <c r="B2178">
        <v>2</v>
      </c>
      <c r="C2178">
        <f>RS_wells_scenario_1_bgw!C2178-RS_wells_baseline_bgw!C2178</f>
        <v>199893.69210000336</v>
      </c>
      <c r="D2178">
        <f>RS_wells_scenario_1_bgw!D2178-RS_wells_baseline_bgw!D2178</f>
        <v>-333.27149999997346</v>
      </c>
      <c r="E2178">
        <f>RS_wells_scenario_1_bgw!E2178-RS_wells_baseline_bgw!E2178</f>
        <v>-1006306.9499999993</v>
      </c>
      <c r="F2178">
        <f>RS_wells_scenario_1_bgw!F2178-RS_wells_baseline_bgw!F2178</f>
        <v>0</v>
      </c>
      <c r="G2178">
        <f>RS_wells_scenario_1_bgw!G2178-RS_wells_baseline_bgw!G2178</f>
        <v>0</v>
      </c>
      <c r="H2178" s="19">
        <f>RS_wells_scenario_1_bgw!H2178-RS_wells_baseline_bgw!H2178</f>
        <v>37065.927499994636</v>
      </c>
      <c r="I2178">
        <f>RS_wells_scenario_1_bgw!I2178-RS_wells_baseline_bgw!I2178</f>
        <v>-832468.46709999442</v>
      </c>
      <c r="J2178">
        <f>RS_wells_scenario_1_bgw!J2178-RS_wells_baseline_bgw!J2178</f>
        <v>2277.9220000002533</v>
      </c>
      <c r="K2178">
        <f>RS_wells_scenario_1_bgw!K2178-RS_wells_baseline_bgw!K2178</f>
        <v>-10759164.820000008</v>
      </c>
      <c r="L2178">
        <f>RS_wells_scenario_1_bgw!L2178-RS_wells_baseline_bgw!L2178</f>
        <v>3296358.3623999953</v>
      </c>
      <c r="M2178">
        <f>RS_wells_scenario_1_bgw!M2178-RS_wells_baseline_bgw!M2178</f>
        <v>0</v>
      </c>
      <c r="N2178">
        <f>RS_wells_scenario_1_bgw!N2178-RS_wells_baseline_bgw!N2178</f>
        <v>7476705.8522000015</v>
      </c>
      <c r="O2178">
        <v>10.145833333333334</v>
      </c>
      <c r="P2178">
        <f t="shared" si="288"/>
        <v>2000</v>
      </c>
      <c r="Q2178" s="2">
        <f t="shared" si="289"/>
        <v>36667.479166665747</v>
      </c>
      <c r="R2178">
        <f t="shared" si="290"/>
        <v>-170.43848624742284</v>
      </c>
      <c r="S2178">
        <f>I2178*$O2178/ref!$B$3</f>
        <v>-193.89546194793451</v>
      </c>
      <c r="T2178">
        <f>K2178*$O2178/ref!$B$3</f>
        <v>-2505.984689384376</v>
      </c>
      <c r="U2178">
        <f>L2178*$O2178/ref!$B$3</f>
        <v>767.77554067607787</v>
      </c>
      <c r="V2178">
        <f>N2178*$O2178/ref!$B$3</f>
        <v>1741.446544049109</v>
      </c>
      <c r="W2178">
        <f t="shared" si="291"/>
        <v>5</v>
      </c>
      <c r="X2178" t="str">
        <f t="shared" si="292"/>
        <v>5 2000</v>
      </c>
      <c r="AB2178" s="1"/>
    </row>
    <row r="2179" spans="1:28" x14ac:dyDescent="0.3">
      <c r="A2179">
        <v>726</v>
      </c>
      <c r="B2179">
        <v>3</v>
      </c>
      <c r="C2179">
        <f>RS_wells_scenario_1_bgw!C2179-RS_wells_baseline_bgw!C2179</f>
        <v>239718.96840000153</v>
      </c>
      <c r="D2179">
        <f>RS_wells_scenario_1_bgw!D2179-RS_wells_baseline_bgw!D2179</f>
        <v>-334.11110000003828</v>
      </c>
      <c r="E2179">
        <f>RS_wells_scenario_1_bgw!E2179-RS_wells_baseline_bgw!E2179</f>
        <v>-1006306.9499999993</v>
      </c>
      <c r="F2179">
        <f>RS_wells_scenario_1_bgw!F2179-RS_wells_baseline_bgw!F2179</f>
        <v>0</v>
      </c>
      <c r="G2179">
        <f>RS_wells_scenario_1_bgw!G2179-RS_wells_baseline_bgw!G2179</f>
        <v>0</v>
      </c>
      <c r="H2179" s="19">
        <f>RS_wells_scenario_1_bgw!H2179-RS_wells_baseline_bgw!H2179</f>
        <v>75297.743900001049</v>
      </c>
      <c r="I2179">
        <f>RS_wells_scenario_1_bgw!I2179-RS_wells_baseline_bgw!I2179</f>
        <v>-802461.54500000179</v>
      </c>
      <c r="J2179">
        <f>RS_wells_scenario_1_bgw!J2179-RS_wells_baseline_bgw!J2179</f>
        <v>2282.2434000000358</v>
      </c>
      <c r="K2179">
        <f>RS_wells_scenario_1_bgw!K2179-RS_wells_baseline_bgw!K2179</f>
        <v>-10759164.820000008</v>
      </c>
      <c r="L2179">
        <f>RS_wells_scenario_1_bgw!L2179-RS_wells_baseline_bgw!L2179</f>
        <v>3286495.1590999961</v>
      </c>
      <c r="M2179">
        <f>RS_wells_scenario_1_bgw!M2179-RS_wells_baseline_bgw!M2179</f>
        <v>0</v>
      </c>
      <c r="N2179">
        <f>RS_wells_scenario_1_bgw!N2179-RS_wells_baseline_bgw!N2179</f>
        <v>7513980.2300000042</v>
      </c>
      <c r="O2179">
        <v>10.145833333333334</v>
      </c>
      <c r="P2179">
        <f t="shared" ref="P2179:P2242" si="293">YEAR(Q2179)</f>
        <v>2000</v>
      </c>
      <c r="Q2179" s="2">
        <f t="shared" ref="Q2179:Q2242" si="294">Q2178+(O2179)</f>
        <v>36677.624999999083</v>
      </c>
      <c r="R2179">
        <f t="shared" ref="R2179:R2242" si="295">+(H2179-N2179)/43650</f>
        <v>-170.41655180068736</v>
      </c>
      <c r="S2179">
        <f>I2179*$O2179/ref!$B$3</f>
        <v>-186.90636115654695</v>
      </c>
      <c r="T2179">
        <f>K2179*$O2179/ref!$B$3</f>
        <v>-2505.984689384376</v>
      </c>
      <c r="U2179">
        <f>L2179*$O2179/ref!$B$3</f>
        <v>765.47824001458639</v>
      </c>
      <c r="V2179">
        <f>N2179*$O2179/ref!$B$3</f>
        <v>1750.12835361666</v>
      </c>
      <c r="W2179">
        <f t="shared" si="291"/>
        <v>5</v>
      </c>
      <c r="X2179" t="str">
        <f t="shared" si="292"/>
        <v>5 2000</v>
      </c>
      <c r="AB2179" s="1"/>
    </row>
    <row r="2180" spans="1:28" x14ac:dyDescent="0.3">
      <c r="A2180">
        <v>727</v>
      </c>
      <c r="B2180">
        <v>1</v>
      </c>
      <c r="C2180">
        <f>RS_wells_scenario_1_bgw!C2180-RS_wells_baseline_bgw!C2180</f>
        <v>-6977411.307400018</v>
      </c>
      <c r="D2180">
        <f>RS_wells_scenario_1_bgw!D2180-RS_wells_baseline_bgw!D2180</f>
        <v>-334.92619999998715</v>
      </c>
      <c r="E2180">
        <f>RS_wells_scenario_1_bgw!E2180-RS_wells_baseline_bgw!E2180</f>
        <v>-2396452.9000000022</v>
      </c>
      <c r="F2180">
        <f>RS_wells_scenario_1_bgw!F2180-RS_wells_baseline_bgw!F2180</f>
        <v>0</v>
      </c>
      <c r="G2180">
        <f>RS_wells_scenario_1_bgw!G2180-RS_wells_baseline_bgw!G2180</f>
        <v>0</v>
      </c>
      <c r="H2180" s="19">
        <f>RS_wells_scenario_1_bgw!H2180-RS_wells_baseline_bgw!H2180</f>
        <v>114786.27450000495</v>
      </c>
      <c r="I2180">
        <f>RS_wells_scenario_1_bgw!I2180-RS_wells_baseline_bgw!I2180</f>
        <v>4142111.982099995</v>
      </c>
      <c r="J2180">
        <f>RS_wells_scenario_1_bgw!J2180-RS_wells_baseline_bgw!J2180</f>
        <v>2286.7308000000194</v>
      </c>
      <c r="K2180">
        <f>RS_wells_scenario_1_bgw!K2180-RS_wells_baseline_bgw!K2180</f>
        <v>-25521949.099999994</v>
      </c>
      <c r="L2180">
        <f>RS_wells_scenario_1_bgw!L2180-RS_wells_baseline_bgw!L2180</f>
        <v>4626416.3604000062</v>
      </c>
      <c r="M2180">
        <f>RS_wells_scenario_1_bgw!M2180-RS_wells_baseline_bgw!M2180</f>
        <v>0</v>
      </c>
      <c r="N2180">
        <f>RS_wells_scenario_1_bgw!N2180-RS_wells_baseline_bgw!N2180</f>
        <v>7435026.9654000103</v>
      </c>
      <c r="O2180">
        <v>10.145833333333334</v>
      </c>
      <c r="P2180">
        <f t="shared" si="293"/>
        <v>2000</v>
      </c>
      <c r="Q2180" s="2">
        <f t="shared" si="294"/>
        <v>36687.770833332419</v>
      </c>
      <c r="R2180">
        <f t="shared" si="295"/>
        <v>-167.70310861168397</v>
      </c>
      <c r="S2180">
        <f>I2180*$O2180/ref!$B$3</f>
        <v>964.76533100067797</v>
      </c>
      <c r="T2180">
        <f>K2180*$O2180/ref!$B$3</f>
        <v>-5944.4775461528152</v>
      </c>
      <c r="U2180">
        <f>L2180*$O2180/ref!$B$3</f>
        <v>1077.5677071447444</v>
      </c>
      <c r="V2180">
        <f>N2180*$O2180/ref!$B$3</f>
        <v>1731.7388526122043</v>
      </c>
      <c r="W2180">
        <f t="shared" si="291"/>
        <v>6</v>
      </c>
      <c r="X2180" t="str">
        <f t="shared" si="292"/>
        <v>6 2000</v>
      </c>
      <c r="AB2180" s="1"/>
    </row>
    <row r="2181" spans="1:28" x14ac:dyDescent="0.3">
      <c r="A2181">
        <v>727</v>
      </c>
      <c r="B2181">
        <v>2</v>
      </c>
      <c r="C2181">
        <f>RS_wells_scenario_1_bgw!C2181-RS_wells_baseline_bgw!C2181</f>
        <v>-6284235.6284999847</v>
      </c>
      <c r="D2181">
        <f>RS_wells_scenario_1_bgw!D2181-RS_wells_baseline_bgw!D2181</f>
        <v>-335.71749999996973</v>
      </c>
      <c r="E2181">
        <f>RS_wells_scenario_1_bgw!E2181-RS_wells_baseline_bgw!E2181</f>
        <v>-2396452.9000000022</v>
      </c>
      <c r="F2181">
        <f>RS_wells_scenario_1_bgw!F2181-RS_wells_baseline_bgw!F2181</f>
        <v>0</v>
      </c>
      <c r="G2181">
        <f>RS_wells_scenario_1_bgw!G2181-RS_wells_baseline_bgw!G2181</f>
        <v>0</v>
      </c>
      <c r="H2181" s="19">
        <f>RS_wells_scenario_1_bgw!H2181-RS_wells_baseline_bgw!H2181</f>
        <v>104456.4952000007</v>
      </c>
      <c r="I2181">
        <f>RS_wells_scenario_1_bgw!I2181-RS_wells_baseline_bgw!I2181</f>
        <v>4901437.6206</v>
      </c>
      <c r="J2181">
        <f>RS_wells_scenario_1_bgw!J2181-RS_wells_baseline_bgw!J2181</f>
        <v>2291.0826000003144</v>
      </c>
      <c r="K2181">
        <f>RS_wells_scenario_1_bgw!K2181-RS_wells_baseline_bgw!K2181</f>
        <v>-25521949.099999994</v>
      </c>
      <c r="L2181">
        <f>RS_wells_scenario_1_bgw!L2181-RS_wells_baseline_bgw!L2181</f>
        <v>4573647.8975999951</v>
      </c>
      <c r="M2181">
        <f>RS_wells_scenario_1_bgw!M2181-RS_wells_baseline_bgw!M2181</f>
        <v>0</v>
      </c>
      <c r="N2181">
        <f>RS_wells_scenario_1_bgw!N2181-RS_wells_baseline_bgw!N2181</f>
        <v>7400345.8410999924</v>
      </c>
      <c r="O2181">
        <v>10.145833333333334</v>
      </c>
      <c r="P2181">
        <f t="shared" si="293"/>
        <v>2000</v>
      </c>
      <c r="Q2181" s="2">
        <f t="shared" si="294"/>
        <v>36697.916666665755</v>
      </c>
      <c r="R2181">
        <f t="shared" si="295"/>
        <v>-167.14523129209604</v>
      </c>
      <c r="S2181">
        <f>I2181*$O2181/ref!$B$3</f>
        <v>1141.6246371060033</v>
      </c>
      <c r="T2181">
        <f>K2181*$O2181/ref!$B$3</f>
        <v>-5944.4775461528152</v>
      </c>
      <c r="U2181">
        <f>L2181*$O2181/ref!$B$3</f>
        <v>1065.2770728741955</v>
      </c>
      <c r="V2181">
        <f>N2181*$O2181/ref!$B$3</f>
        <v>1723.6610540134759</v>
      </c>
      <c r="W2181">
        <f t="shared" ref="W2181:W2244" si="296">MOD(A2181-2,12)+1</f>
        <v>6</v>
      </c>
      <c r="X2181" t="str">
        <f t="shared" ref="X2181:X2244" si="297">W2181&amp;" "&amp;P2181</f>
        <v>6 2000</v>
      </c>
      <c r="AB2181" s="1"/>
    </row>
    <row r="2182" spans="1:28" x14ac:dyDescent="0.3">
      <c r="A2182">
        <v>727</v>
      </c>
      <c r="B2182">
        <v>3</v>
      </c>
      <c r="C2182">
        <f>RS_wells_scenario_1_bgw!C2182-RS_wells_baseline_bgw!C2182</f>
        <v>-5966209.5917000175</v>
      </c>
      <c r="D2182">
        <f>RS_wells_scenario_1_bgw!D2182-RS_wells_baseline_bgw!D2182</f>
        <v>-336.40950000000885</v>
      </c>
      <c r="E2182">
        <f>RS_wells_scenario_1_bgw!E2182-RS_wells_baseline_bgw!E2182</f>
        <v>-2396452.9000000022</v>
      </c>
      <c r="F2182">
        <f>RS_wells_scenario_1_bgw!F2182-RS_wells_baseline_bgw!F2182</f>
        <v>0</v>
      </c>
      <c r="G2182">
        <f>RS_wells_scenario_1_bgw!G2182-RS_wells_baseline_bgw!G2182</f>
        <v>0</v>
      </c>
      <c r="H2182" s="19">
        <f>RS_wells_scenario_1_bgw!H2182-RS_wells_baseline_bgw!H2182</f>
        <v>100121.11050000042</v>
      </c>
      <c r="I2182">
        <f>RS_wells_scenario_1_bgw!I2182-RS_wells_baseline_bgw!I2182</f>
        <v>5251130.7092999965</v>
      </c>
      <c r="J2182">
        <f>RS_wells_scenario_1_bgw!J2182-RS_wells_baseline_bgw!J2182</f>
        <v>2295.3826999999583</v>
      </c>
      <c r="K2182">
        <f>RS_wells_scenario_1_bgw!K2182-RS_wells_baseline_bgw!K2182</f>
        <v>-25521949.099999994</v>
      </c>
      <c r="L2182">
        <f>RS_wells_scenario_1_bgw!L2182-RS_wells_baseline_bgw!L2182</f>
        <v>4529675.1656000018</v>
      </c>
      <c r="M2182">
        <f>RS_wells_scenario_1_bgw!M2182-RS_wells_baseline_bgw!M2182</f>
        <v>0</v>
      </c>
      <c r="N2182">
        <f>RS_wells_scenario_1_bgw!N2182-RS_wells_baseline_bgw!N2182</f>
        <v>7387127.8396999985</v>
      </c>
      <c r="O2182">
        <v>10.145833333333334</v>
      </c>
      <c r="P2182">
        <f t="shared" si="293"/>
        <v>2000</v>
      </c>
      <c r="Q2182" s="2">
        <f t="shared" si="294"/>
        <v>36708.062499999091</v>
      </c>
      <c r="R2182">
        <f t="shared" si="295"/>
        <v>-166.94173491867122</v>
      </c>
      <c r="S2182">
        <f>I2182*$O2182/ref!$B$3</f>
        <v>1223.0738518848996</v>
      </c>
      <c r="T2182">
        <f>K2182*$O2182/ref!$B$3</f>
        <v>-5944.4775461528152</v>
      </c>
      <c r="U2182">
        <f>L2182*$O2182/ref!$B$3</f>
        <v>1055.0351075371141</v>
      </c>
      <c r="V2182">
        <f>N2182*$O2182/ref!$B$3</f>
        <v>1720.5823662447867</v>
      </c>
      <c r="W2182">
        <f t="shared" si="296"/>
        <v>6</v>
      </c>
      <c r="X2182" t="str">
        <f t="shared" si="297"/>
        <v>6 2000</v>
      </c>
      <c r="AB2182" s="1"/>
    </row>
    <row r="2183" spans="1:28" x14ac:dyDescent="0.3">
      <c r="A2183">
        <v>728</v>
      </c>
      <c r="B2183">
        <v>1</v>
      </c>
      <c r="C2183">
        <f>RS_wells_scenario_1_bgw!C2183-RS_wells_baseline_bgw!C2183</f>
        <v>-30580555.011999965</v>
      </c>
      <c r="D2183">
        <f>RS_wells_scenario_1_bgw!D2183-RS_wells_baseline_bgw!D2183</f>
        <v>-337.15099999995437</v>
      </c>
      <c r="E2183">
        <f>RS_wells_scenario_1_bgw!E2183-RS_wells_baseline_bgw!E2183</f>
        <v>-7365323.2100000009</v>
      </c>
      <c r="F2183">
        <f>RS_wells_scenario_1_bgw!F2183-RS_wells_baseline_bgw!F2183</f>
        <v>0</v>
      </c>
      <c r="G2183">
        <f>RS_wells_scenario_1_bgw!G2183-RS_wells_baseline_bgw!G2183</f>
        <v>0</v>
      </c>
      <c r="H2183" s="19">
        <f>RS_wells_scenario_1_bgw!H2183-RS_wells_baseline_bgw!H2183</f>
        <v>86406.972900003195</v>
      </c>
      <c r="I2183">
        <f>RS_wells_scenario_1_bgw!I2183-RS_wells_baseline_bgw!I2183</f>
        <v>28903354.201299995</v>
      </c>
      <c r="J2183">
        <f>RS_wells_scenario_1_bgw!J2183-RS_wells_baseline_bgw!J2183</f>
        <v>2299.2546999994665</v>
      </c>
      <c r="K2183">
        <f>RS_wells_scenario_1_bgw!K2183-RS_wells_baseline_bgw!K2183</f>
        <v>-78289326.100000024</v>
      </c>
      <c r="L2183">
        <f>RS_wells_scenario_1_bgw!L2183-RS_wells_baseline_bgw!L2183</f>
        <v>3190591.8046000004</v>
      </c>
      <c r="M2183">
        <f>RS_wells_scenario_1_bgw!M2183-RS_wells_baseline_bgw!M2183</f>
        <v>0</v>
      </c>
      <c r="N2183">
        <f>RS_wells_scenario_1_bgw!N2183-RS_wells_baseline_bgw!N2183</f>
        <v>8199034.9390000105</v>
      </c>
      <c r="O2183">
        <v>10.145833333333334</v>
      </c>
      <c r="P2183">
        <f t="shared" si="293"/>
        <v>2000</v>
      </c>
      <c r="Q2183" s="2">
        <f t="shared" si="294"/>
        <v>36718.208333332426</v>
      </c>
      <c r="R2183">
        <f t="shared" si="295"/>
        <v>-185.85631079266912</v>
      </c>
      <c r="S2183">
        <f>I2183*$O2183/ref!$B$3</f>
        <v>6732.0618572242784</v>
      </c>
      <c r="T2183">
        <f>K2183*$O2183/ref!$B$3</f>
        <v>-18234.858916197969</v>
      </c>
      <c r="U2183">
        <f>L2183*$O2183/ref!$B$3</f>
        <v>743.14078705626355</v>
      </c>
      <c r="V2183">
        <f>N2183*$O2183/ref!$B$3</f>
        <v>1909.6887508097095</v>
      </c>
      <c r="W2183">
        <f t="shared" si="296"/>
        <v>7</v>
      </c>
      <c r="X2183" t="str">
        <f t="shared" si="297"/>
        <v>7 2000</v>
      </c>
      <c r="AB2183" s="1"/>
    </row>
    <row r="2184" spans="1:28" x14ac:dyDescent="0.3">
      <c r="A2184">
        <v>728</v>
      </c>
      <c r="B2184">
        <v>2</v>
      </c>
      <c r="C2184">
        <f>RS_wells_scenario_1_bgw!C2184-RS_wells_baseline_bgw!C2184</f>
        <v>-26439771.165299952</v>
      </c>
      <c r="D2184">
        <f>RS_wells_scenario_1_bgw!D2184-RS_wells_baseline_bgw!D2184</f>
        <v>-337.86459999997169</v>
      </c>
      <c r="E2184">
        <f>RS_wells_scenario_1_bgw!E2184-RS_wells_baseline_bgw!E2184</f>
        <v>-7365323.2100000009</v>
      </c>
      <c r="F2184">
        <f>RS_wells_scenario_1_bgw!F2184-RS_wells_baseline_bgw!F2184</f>
        <v>0</v>
      </c>
      <c r="G2184">
        <f>RS_wells_scenario_1_bgw!G2184-RS_wells_baseline_bgw!G2184</f>
        <v>0</v>
      </c>
      <c r="H2184" s="19">
        <f>RS_wells_scenario_1_bgw!H2184-RS_wells_baseline_bgw!H2184</f>
        <v>286668.244599998</v>
      </c>
      <c r="I2184">
        <f>RS_wells_scenario_1_bgw!I2184-RS_wells_baseline_bgw!I2184</f>
        <v>32564934.416299999</v>
      </c>
      <c r="J2184">
        <f>RS_wells_scenario_1_bgw!J2184-RS_wells_baseline_bgw!J2184</f>
        <v>2303.0678999992087</v>
      </c>
      <c r="K2184">
        <f>RS_wells_scenario_1_bgw!K2184-RS_wells_baseline_bgw!K2184</f>
        <v>-78289326.100000024</v>
      </c>
      <c r="L2184">
        <f>RS_wells_scenario_1_bgw!L2184-RS_wells_baseline_bgw!L2184</f>
        <v>3305655.1689999998</v>
      </c>
      <c r="M2184">
        <f>RS_wells_scenario_1_bgw!M2184-RS_wells_baseline_bgw!M2184</f>
        <v>0</v>
      </c>
      <c r="N2184">
        <f>RS_wells_scenario_1_bgw!N2184-RS_wells_baseline_bgw!N2184</f>
        <v>8839554.7503999919</v>
      </c>
      <c r="O2184">
        <v>10.145833333333334</v>
      </c>
      <c r="P2184">
        <f t="shared" si="293"/>
        <v>2000</v>
      </c>
      <c r="Q2184" s="2">
        <f t="shared" si="294"/>
        <v>36728.354166665762</v>
      </c>
      <c r="R2184">
        <f t="shared" si="295"/>
        <v>-195.94241708591051</v>
      </c>
      <c r="S2184">
        <f>I2184*$O2184/ref!$B$3</f>
        <v>7584.9035146627739</v>
      </c>
      <c r="T2184">
        <f>K2184*$O2184/ref!$B$3</f>
        <v>-18234.858916197969</v>
      </c>
      <c r="U2184">
        <f>L2184*$O2184/ref!$B$3</f>
        <v>769.94091832290712</v>
      </c>
      <c r="V2184">
        <f>N2184*$O2184/ref!$B$3</f>
        <v>2058.8762451430957</v>
      </c>
      <c r="W2184">
        <f t="shared" si="296"/>
        <v>7</v>
      </c>
      <c r="X2184" t="str">
        <f t="shared" si="297"/>
        <v>7 2000</v>
      </c>
      <c r="AB2184" s="1"/>
    </row>
    <row r="2185" spans="1:28" x14ac:dyDescent="0.3">
      <c r="A2185">
        <v>728</v>
      </c>
      <c r="B2185">
        <v>3</v>
      </c>
      <c r="C2185">
        <f>RS_wells_scenario_1_bgw!C2185-RS_wells_baseline_bgw!C2185</f>
        <v>-24282922.544500053</v>
      </c>
      <c r="D2185">
        <f>RS_wells_scenario_1_bgw!D2185-RS_wells_baseline_bgw!D2185</f>
        <v>-338.54920000000857</v>
      </c>
      <c r="E2185">
        <f>RS_wells_scenario_1_bgw!E2185-RS_wells_baseline_bgw!E2185</f>
        <v>-7365323.2100000009</v>
      </c>
      <c r="F2185">
        <f>RS_wells_scenario_1_bgw!F2185-RS_wells_baseline_bgw!F2185</f>
        <v>0</v>
      </c>
      <c r="G2185">
        <f>RS_wells_scenario_1_bgw!G2185-RS_wells_baseline_bgw!G2185</f>
        <v>0</v>
      </c>
      <c r="H2185" s="19">
        <f>RS_wells_scenario_1_bgw!H2185-RS_wells_baseline_bgw!H2185</f>
        <v>367683.21850000322</v>
      </c>
      <c r="I2185">
        <f>RS_wells_scenario_1_bgw!I2185-RS_wells_baseline_bgw!I2185</f>
        <v>34178264.290999979</v>
      </c>
      <c r="J2185">
        <f>RS_wells_scenario_1_bgw!J2185-RS_wells_baseline_bgw!J2185</f>
        <v>2306.8174000000581</v>
      </c>
      <c r="K2185">
        <f>RS_wells_scenario_1_bgw!K2185-RS_wells_baseline_bgw!K2185</f>
        <v>-78289326.100000024</v>
      </c>
      <c r="L2185">
        <f>RS_wells_scenario_1_bgw!L2185-RS_wells_baseline_bgw!L2185</f>
        <v>3414749.361499995</v>
      </c>
      <c r="M2185">
        <f>RS_wells_scenario_1_bgw!M2185-RS_wells_baseline_bgw!M2185</f>
        <v>0</v>
      </c>
      <c r="N2185">
        <f>RS_wells_scenario_1_bgw!N2185-RS_wells_baseline_bgw!N2185</f>
        <v>9318231.6412999928</v>
      </c>
      <c r="O2185">
        <v>10.145833333333334</v>
      </c>
      <c r="P2185">
        <f t="shared" si="293"/>
        <v>2000</v>
      </c>
      <c r="Q2185" s="2">
        <f t="shared" si="294"/>
        <v>36738.499999999098</v>
      </c>
      <c r="R2185">
        <f t="shared" si="295"/>
        <v>-205.05265573424947</v>
      </c>
      <c r="S2185">
        <f>I2185*$O2185/ref!$B$3</f>
        <v>7960.6743140290164</v>
      </c>
      <c r="T2185">
        <f>K2185*$O2185/ref!$B$3</f>
        <v>-18234.858916197969</v>
      </c>
      <c r="U2185">
        <f>L2185*$O2185/ref!$B$3</f>
        <v>795.35073225173016</v>
      </c>
      <c r="V2185">
        <f>N2185*$O2185/ref!$B$3</f>
        <v>2170.3678878333985</v>
      </c>
      <c r="W2185">
        <f t="shared" si="296"/>
        <v>7</v>
      </c>
      <c r="X2185" t="str">
        <f t="shared" si="297"/>
        <v>7 2000</v>
      </c>
      <c r="AB2185" s="1"/>
    </row>
    <row r="2186" spans="1:28" x14ac:dyDescent="0.3">
      <c r="A2186">
        <v>729</v>
      </c>
      <c r="B2186">
        <v>1</v>
      </c>
      <c r="C2186">
        <f>RS_wells_scenario_1_bgw!C2186-RS_wells_baseline_bgw!C2186</f>
        <v>-60217025.027899981</v>
      </c>
      <c r="D2186">
        <f>RS_wells_scenario_1_bgw!D2186-RS_wells_baseline_bgw!D2186</f>
        <v>-339.17859999998473</v>
      </c>
      <c r="E2186">
        <f>RS_wells_scenario_1_bgw!E2186-RS_wells_baseline_bgw!E2186</f>
        <v>-8084212.6700000018</v>
      </c>
      <c r="F2186">
        <f>RS_wells_scenario_1_bgw!F2186-RS_wells_baseline_bgw!F2186</f>
        <v>0</v>
      </c>
      <c r="G2186">
        <f>RS_wells_scenario_1_bgw!G2186-RS_wells_baseline_bgw!G2186</f>
        <v>0</v>
      </c>
      <c r="H2186" s="19">
        <f>RS_wells_scenario_1_bgw!H2186-RS_wells_baseline_bgw!H2186</f>
        <v>1974615.2886999995</v>
      </c>
      <c r="I2186">
        <f>RS_wells_scenario_1_bgw!I2186-RS_wells_baseline_bgw!I2186</f>
        <v>1036984.8550000004</v>
      </c>
      <c r="J2186">
        <f>RS_wells_scenario_1_bgw!J2186-RS_wells_baseline_bgw!J2186</f>
        <v>2308.2125000003725</v>
      </c>
      <c r="K2186">
        <f>RS_wells_scenario_1_bgw!K2186-RS_wells_baseline_bgw!K2186</f>
        <v>-85923640.420000076</v>
      </c>
      <c r="L2186">
        <f>RS_wells_scenario_1_bgw!L2186-RS_wells_baseline_bgw!L2186</f>
        <v>10678170.522099972</v>
      </c>
      <c r="M2186">
        <f>RS_wells_scenario_1_bgw!M2186-RS_wells_baseline_bgw!M2186</f>
        <v>0</v>
      </c>
      <c r="N2186">
        <f>RS_wells_scenario_1_bgw!N2186-RS_wells_baseline_bgw!N2186</f>
        <v>7918392.5841000006</v>
      </c>
      <c r="O2186">
        <v>10.145833333333334</v>
      </c>
      <c r="P2186">
        <f t="shared" si="293"/>
        <v>2000</v>
      </c>
      <c r="Q2186" s="2">
        <f t="shared" si="294"/>
        <v>36748.645833332434</v>
      </c>
      <c r="R2186">
        <f t="shared" si="295"/>
        <v>-136.16901020389463</v>
      </c>
      <c r="S2186">
        <f>I2186*$O2186/ref!$B$3</f>
        <v>241.53065904547381</v>
      </c>
      <c r="T2186">
        <f>K2186*$O2186/ref!$B$3</f>
        <v>-20013.015038902297</v>
      </c>
      <c r="U2186">
        <f>L2186*$O2186/ref!$B$3</f>
        <v>2487.1197984880464</v>
      </c>
      <c r="V2186">
        <f>N2186*$O2186/ref!$B$3</f>
        <v>1844.3225763586147</v>
      </c>
      <c r="W2186">
        <f t="shared" si="296"/>
        <v>8</v>
      </c>
      <c r="X2186" t="str">
        <f t="shared" si="297"/>
        <v>8 2000</v>
      </c>
      <c r="AB2186" s="1"/>
    </row>
    <row r="2187" spans="1:28" x14ac:dyDescent="0.3">
      <c r="A2187">
        <v>729</v>
      </c>
      <c r="B2187">
        <v>2</v>
      </c>
      <c r="C2187">
        <f>RS_wells_scenario_1_bgw!C2187-RS_wells_baseline_bgw!C2187</f>
        <v>-62334114.067299962</v>
      </c>
      <c r="D2187">
        <f>RS_wells_scenario_1_bgw!D2187-RS_wells_baseline_bgw!D2187</f>
        <v>-339.87090000003809</v>
      </c>
      <c r="E2187">
        <f>RS_wells_scenario_1_bgw!E2187-RS_wells_baseline_bgw!E2187</f>
        <v>-8084212.6700000018</v>
      </c>
      <c r="F2187">
        <f>RS_wells_scenario_1_bgw!F2187-RS_wells_baseline_bgw!F2187</f>
        <v>0</v>
      </c>
      <c r="G2187">
        <f>RS_wells_scenario_1_bgw!G2187-RS_wells_baseline_bgw!G2187</f>
        <v>0</v>
      </c>
      <c r="H2187" s="19">
        <f>RS_wells_scenario_1_bgw!H2187-RS_wells_baseline_bgw!H2187</f>
        <v>2929544.9684000015</v>
      </c>
      <c r="I2187">
        <f>RS_wells_scenario_1_bgw!I2187-RS_wells_baseline_bgw!I2187</f>
        <v>474051.91749999998</v>
      </c>
      <c r="J2187">
        <f>RS_wells_scenario_1_bgw!J2187-RS_wells_baseline_bgw!J2187</f>
        <v>2309.7839999999851</v>
      </c>
      <c r="K2187">
        <f>RS_wells_scenario_1_bgw!K2187-RS_wells_baseline_bgw!K2187</f>
        <v>-85923640.420000076</v>
      </c>
      <c r="L2187">
        <f>RS_wells_scenario_1_bgw!L2187-RS_wells_baseline_bgw!L2187</f>
        <v>10471019.8292</v>
      </c>
      <c r="M2187">
        <f>RS_wells_scenario_1_bgw!M2187-RS_wells_baseline_bgw!M2187</f>
        <v>0</v>
      </c>
      <c r="N2187">
        <f>RS_wells_scenario_1_bgw!N2187-RS_wells_baseline_bgw!N2187</f>
        <v>7171171.5812000036</v>
      </c>
      <c r="O2187">
        <v>10.145833333333334</v>
      </c>
      <c r="P2187">
        <f t="shared" si="293"/>
        <v>2000</v>
      </c>
      <c r="Q2187" s="2">
        <f t="shared" si="294"/>
        <v>36758.791666665769</v>
      </c>
      <c r="R2187">
        <f t="shared" si="295"/>
        <v>-97.173576467353996</v>
      </c>
      <c r="S2187">
        <f>I2187*$O2187/ref!$B$3</f>
        <v>110.41441107213231</v>
      </c>
      <c r="T2187">
        <f>K2187*$O2187/ref!$B$3</f>
        <v>-20013.015038902297</v>
      </c>
      <c r="U2187">
        <f>L2187*$O2187/ref!$B$3</f>
        <v>2438.8710288588536</v>
      </c>
      <c r="V2187">
        <f>N2187*$O2187/ref!$B$3</f>
        <v>1670.2826369970549</v>
      </c>
      <c r="W2187">
        <f t="shared" si="296"/>
        <v>8</v>
      </c>
      <c r="X2187" t="str">
        <f t="shared" si="297"/>
        <v>8 2000</v>
      </c>
      <c r="AB2187" s="1"/>
    </row>
    <row r="2188" spans="1:28" x14ac:dyDescent="0.3">
      <c r="A2188">
        <v>729</v>
      </c>
      <c r="B2188">
        <v>3</v>
      </c>
      <c r="C2188">
        <f>RS_wells_scenario_1_bgw!C2188-RS_wells_baseline_bgw!C2188</f>
        <v>-63940046.33739996</v>
      </c>
      <c r="D2188">
        <f>RS_wells_scenario_1_bgw!D2188-RS_wells_baseline_bgw!D2188</f>
        <v>-340.38919999997597</v>
      </c>
      <c r="E2188">
        <f>RS_wells_scenario_1_bgw!E2188-RS_wells_baseline_bgw!E2188</f>
        <v>-8084212.6700000018</v>
      </c>
      <c r="F2188">
        <f>RS_wells_scenario_1_bgw!F2188-RS_wells_baseline_bgw!F2188</f>
        <v>0</v>
      </c>
      <c r="G2188">
        <f>RS_wells_scenario_1_bgw!G2188-RS_wells_baseline_bgw!G2188</f>
        <v>0</v>
      </c>
      <c r="H2188" s="19">
        <f>RS_wells_scenario_1_bgw!H2188-RS_wells_baseline_bgw!H2188</f>
        <v>3958705.4064000025</v>
      </c>
      <c r="I2188">
        <f>RS_wells_scenario_1_bgw!I2188-RS_wells_baseline_bgw!I2188</f>
        <v>233582.91949999996</v>
      </c>
      <c r="J2188">
        <f>RS_wells_scenario_1_bgw!J2188-RS_wells_baseline_bgw!J2188</f>
        <v>2311.6850000005215</v>
      </c>
      <c r="K2188">
        <f>RS_wells_scenario_1_bgw!K2188-RS_wells_baseline_bgw!K2188</f>
        <v>-85923640.420000076</v>
      </c>
      <c r="L2188">
        <f>RS_wells_scenario_1_bgw!L2188-RS_wells_baseline_bgw!L2188</f>
        <v>10411724.907299995</v>
      </c>
      <c r="M2188">
        <f>RS_wells_scenario_1_bgw!M2188-RS_wells_baseline_bgw!M2188</f>
        <v>0</v>
      </c>
      <c r="N2188">
        <f>RS_wells_scenario_1_bgw!N2188-RS_wells_baseline_bgw!N2188</f>
        <v>6898475.9037999958</v>
      </c>
      <c r="O2188">
        <v>10.145833333333334</v>
      </c>
      <c r="P2188">
        <f t="shared" si="293"/>
        <v>2000</v>
      </c>
      <c r="Q2188" s="2">
        <f t="shared" si="294"/>
        <v>36768.937499999105</v>
      </c>
      <c r="R2188">
        <f t="shared" si="295"/>
        <v>-67.348694098510734</v>
      </c>
      <c r="S2188">
        <f>I2188*$O2188/ref!$B$3</f>
        <v>54.405265628108737</v>
      </c>
      <c r="T2188">
        <f>K2188*$O2188/ref!$B$3</f>
        <v>-20013.015038902297</v>
      </c>
      <c r="U2188">
        <f>L2188*$O2188/ref!$B$3</f>
        <v>2425.0602759867124</v>
      </c>
      <c r="V2188">
        <f>N2188*$O2188/ref!$B$3</f>
        <v>1606.7673731398254</v>
      </c>
      <c r="W2188">
        <f t="shared" si="296"/>
        <v>8</v>
      </c>
      <c r="X2188" t="str">
        <f t="shared" si="297"/>
        <v>8 2000</v>
      </c>
      <c r="AB2188" s="1"/>
    </row>
    <row r="2189" spans="1:28" x14ac:dyDescent="0.3">
      <c r="A2189">
        <v>730</v>
      </c>
      <c r="B2189">
        <v>1</v>
      </c>
      <c r="C2189">
        <f>RS_wells_scenario_1_bgw!C2189-RS_wells_baseline_bgw!C2189</f>
        <v>-25771911.897499979</v>
      </c>
      <c r="D2189">
        <f>RS_wells_scenario_1_bgw!D2189-RS_wells_baseline_bgw!D2189</f>
        <v>-341.27880000002915</v>
      </c>
      <c r="E2189">
        <f>RS_wells_scenario_1_bgw!E2189-RS_wells_baseline_bgw!E2189</f>
        <v>-3628901</v>
      </c>
      <c r="F2189">
        <f>RS_wells_scenario_1_bgw!F2189-RS_wells_baseline_bgw!F2189</f>
        <v>0</v>
      </c>
      <c r="G2189">
        <f>RS_wells_scenario_1_bgw!G2189-RS_wells_baseline_bgw!G2189</f>
        <v>0</v>
      </c>
      <c r="H2189" s="19">
        <f>RS_wells_scenario_1_bgw!H2189-RS_wells_baseline_bgw!H2189</f>
        <v>3527888.8746999986</v>
      </c>
      <c r="I2189">
        <f>RS_wells_scenario_1_bgw!I2189-RS_wells_baseline_bgw!I2189</f>
        <v>-1467773.385900002</v>
      </c>
      <c r="J2189">
        <f>RS_wells_scenario_1_bgw!J2189-RS_wells_baseline_bgw!J2189</f>
        <v>2314.3006000006571</v>
      </c>
      <c r="K2189">
        <f>RS_wells_scenario_1_bgw!K2189-RS_wells_baseline_bgw!K2189</f>
        <v>-38610046.139999986</v>
      </c>
      <c r="L2189">
        <f>RS_wells_scenario_1_bgw!L2189-RS_wells_baseline_bgw!L2189</f>
        <v>7120524.2270999998</v>
      </c>
      <c r="M2189">
        <f>RS_wells_scenario_1_bgw!M2189-RS_wells_baseline_bgw!M2189</f>
        <v>0</v>
      </c>
      <c r="N2189">
        <f>RS_wells_scenario_1_bgw!N2189-RS_wells_baseline_bgw!N2189</f>
        <v>7063958.9069999978</v>
      </c>
      <c r="O2189">
        <v>10.145833333333334</v>
      </c>
      <c r="P2189">
        <f t="shared" si="293"/>
        <v>2000</v>
      </c>
      <c r="Q2189" s="2">
        <f t="shared" si="294"/>
        <v>36779.083333332441</v>
      </c>
      <c r="R2189">
        <f t="shared" si="295"/>
        <v>-81.009622733104223</v>
      </c>
      <c r="S2189">
        <f>I2189*$O2189/ref!$B$3</f>
        <v>-341.86832287520133</v>
      </c>
      <c r="T2189">
        <f>K2189*$O2189/ref!$B$3</f>
        <v>-8992.9084740300714</v>
      </c>
      <c r="U2189">
        <f>L2189*$O2189/ref!$B$3</f>
        <v>1658.4860434829834</v>
      </c>
      <c r="V2189">
        <f>N2189*$O2189/ref!$B$3</f>
        <v>1645.3110593190422</v>
      </c>
      <c r="W2189">
        <f t="shared" si="296"/>
        <v>9</v>
      </c>
      <c r="X2189" t="str">
        <f t="shared" si="297"/>
        <v>9 2000</v>
      </c>
      <c r="AB2189" s="1"/>
    </row>
    <row r="2190" spans="1:28" x14ac:dyDescent="0.3">
      <c r="A2190">
        <v>730</v>
      </c>
      <c r="B2190">
        <v>2</v>
      </c>
      <c r="C2190">
        <f>RS_wells_scenario_1_bgw!C2190-RS_wells_baseline_bgw!C2190</f>
        <v>-24496643.472499967</v>
      </c>
      <c r="D2190">
        <f>RS_wells_scenario_1_bgw!D2190-RS_wells_baseline_bgw!D2190</f>
        <v>-341.76049999997485</v>
      </c>
      <c r="E2190">
        <f>RS_wells_scenario_1_bgw!E2190-RS_wells_baseline_bgw!E2190</f>
        <v>-3628901</v>
      </c>
      <c r="F2190">
        <f>RS_wells_scenario_1_bgw!F2190-RS_wells_baseline_bgw!F2190</f>
        <v>0</v>
      </c>
      <c r="G2190">
        <f>RS_wells_scenario_1_bgw!G2190-RS_wells_baseline_bgw!G2190</f>
        <v>0</v>
      </c>
      <c r="H2190" s="19">
        <f>RS_wells_scenario_1_bgw!H2190-RS_wells_baseline_bgw!H2190</f>
        <v>3621799.5776000023</v>
      </c>
      <c r="I2190">
        <f>RS_wells_scenario_1_bgw!I2190-RS_wells_baseline_bgw!I2190</f>
        <v>-247481.52460000105</v>
      </c>
      <c r="J2190">
        <f>RS_wells_scenario_1_bgw!J2190-RS_wells_baseline_bgw!J2190</f>
        <v>2317.3007000004873</v>
      </c>
      <c r="K2190">
        <f>RS_wells_scenario_1_bgw!K2190-RS_wells_baseline_bgw!K2190</f>
        <v>-38610046.139999986</v>
      </c>
      <c r="L2190">
        <f>RS_wells_scenario_1_bgw!L2190-RS_wells_baseline_bgw!L2190</f>
        <v>7171420.2502999902</v>
      </c>
      <c r="M2190">
        <f>RS_wells_scenario_1_bgw!M2190-RS_wells_baseline_bgw!M2190</f>
        <v>0</v>
      </c>
      <c r="N2190">
        <f>RS_wells_scenario_1_bgw!N2190-RS_wells_baseline_bgw!N2190</f>
        <v>7096676.0166000053</v>
      </c>
      <c r="O2190">
        <v>10.145833333333334</v>
      </c>
      <c r="P2190">
        <f t="shared" si="293"/>
        <v>2000</v>
      </c>
      <c r="Q2190" s="2">
        <f t="shared" si="294"/>
        <v>36789.229166665777</v>
      </c>
      <c r="R2190">
        <f t="shared" si="295"/>
        <v>-79.607707651775556</v>
      </c>
      <c r="S2190">
        <f>I2190*$O2190/ref!$B$3</f>
        <v>-57.642477081516169</v>
      </c>
      <c r="T2190">
        <f>K2190*$O2190/ref!$B$3</f>
        <v>-8992.9084740300714</v>
      </c>
      <c r="U2190">
        <f>L2190*$O2190/ref!$B$3</f>
        <v>1670.3405560797823</v>
      </c>
      <c r="V2190">
        <f>N2190*$O2190/ref!$B$3</f>
        <v>1652.9314069120192</v>
      </c>
      <c r="W2190">
        <f t="shared" si="296"/>
        <v>9</v>
      </c>
      <c r="X2190" t="str">
        <f t="shared" si="297"/>
        <v>9 2000</v>
      </c>
      <c r="AB2190" s="1"/>
    </row>
    <row r="2191" spans="1:28" x14ac:dyDescent="0.3">
      <c r="A2191">
        <v>730</v>
      </c>
      <c r="B2191">
        <v>3</v>
      </c>
      <c r="C2191">
        <f>RS_wells_scenario_1_bgw!C2191-RS_wells_baseline_bgw!C2191</f>
        <v>-24280932.152999997</v>
      </c>
      <c r="D2191">
        <f>RS_wells_scenario_1_bgw!D2191-RS_wells_baseline_bgw!D2191</f>
        <v>-342.25219999998808</v>
      </c>
      <c r="E2191">
        <f>RS_wells_scenario_1_bgw!E2191-RS_wells_baseline_bgw!E2191</f>
        <v>-3628901</v>
      </c>
      <c r="F2191">
        <f>RS_wells_scenario_1_bgw!F2191-RS_wells_baseline_bgw!F2191</f>
        <v>0</v>
      </c>
      <c r="G2191">
        <f>RS_wells_scenario_1_bgw!G2191-RS_wells_baseline_bgw!G2191</f>
        <v>0</v>
      </c>
      <c r="H2191" s="19">
        <f>RS_wells_scenario_1_bgw!H2191-RS_wells_baseline_bgw!H2191</f>
        <v>3784229.6112000011</v>
      </c>
      <c r="I2191">
        <f>RS_wells_scenario_1_bgw!I2191-RS_wells_baseline_bgw!I2191</f>
        <v>86627.577100000344</v>
      </c>
      <c r="J2191">
        <f>RS_wells_scenario_1_bgw!J2191-RS_wells_baseline_bgw!J2191</f>
        <v>2324.7188999997452</v>
      </c>
      <c r="K2191">
        <f>RS_wells_scenario_1_bgw!K2191-RS_wells_baseline_bgw!K2191</f>
        <v>-38610046.139999986</v>
      </c>
      <c r="L2191">
        <f>RS_wells_scenario_1_bgw!L2191-RS_wells_baseline_bgw!L2191</f>
        <v>7217773.2419000119</v>
      </c>
      <c r="M2191">
        <f>RS_wells_scenario_1_bgw!M2191-RS_wells_baseline_bgw!M2191</f>
        <v>0</v>
      </c>
      <c r="N2191">
        <f>RS_wells_scenario_1_bgw!N2191-RS_wells_baseline_bgw!N2191</f>
        <v>7073954.5066</v>
      </c>
      <c r="O2191">
        <v>10.145833333333334</v>
      </c>
      <c r="P2191">
        <f t="shared" si="293"/>
        <v>2000</v>
      </c>
      <c r="Q2191" s="2">
        <f t="shared" si="294"/>
        <v>36799.374999999112</v>
      </c>
      <c r="R2191">
        <f t="shared" si="295"/>
        <v>-75.365976985108787</v>
      </c>
      <c r="S2191">
        <f>I2191*$O2191/ref!$B$3</f>
        <v>20.176973354616319</v>
      </c>
      <c r="T2191">
        <f>K2191*$O2191/ref!$B$3</f>
        <v>-8992.9084740300714</v>
      </c>
      <c r="U2191">
        <f>L2191*$O2191/ref!$B$3</f>
        <v>1681.1369226379832</v>
      </c>
      <c r="V2191">
        <f>N2191*$O2191/ref!$B$3</f>
        <v>1647.6391972347531</v>
      </c>
      <c r="W2191">
        <f t="shared" si="296"/>
        <v>9</v>
      </c>
      <c r="X2191" t="str">
        <f t="shared" si="297"/>
        <v>9 2000</v>
      </c>
      <c r="AB2191" s="1"/>
    </row>
    <row r="2192" spans="1:28" x14ac:dyDescent="0.3">
      <c r="A2192">
        <v>731</v>
      </c>
      <c r="B2192">
        <v>1</v>
      </c>
      <c r="C2192">
        <f>RS_wells_scenario_1_bgw!C2192-RS_wells_baseline_bgw!C2192</f>
        <v>-3659537.7765999883</v>
      </c>
      <c r="D2192">
        <f>RS_wells_scenario_1_bgw!D2192-RS_wells_baseline_bgw!D2192</f>
        <v>-342.33620000001974</v>
      </c>
      <c r="E2192">
        <f>RS_wells_scenario_1_bgw!E2192-RS_wells_baseline_bgw!E2192</f>
        <v>0</v>
      </c>
      <c r="F2192">
        <f>RS_wells_scenario_1_bgw!F2192-RS_wells_baseline_bgw!F2192</f>
        <v>0</v>
      </c>
      <c r="G2192">
        <f>RS_wells_scenario_1_bgw!G2192-RS_wells_baseline_bgw!G2192</f>
        <v>0</v>
      </c>
      <c r="H2192" s="19">
        <f>RS_wells_scenario_1_bgw!H2192-RS_wells_baseline_bgw!H2192</f>
        <v>-555788.65069998801</v>
      </c>
      <c r="I2192">
        <f>RS_wells_scenario_1_bgw!I2192-RS_wells_baseline_bgw!I2192</f>
        <v>-13385610.53339994</v>
      </c>
      <c r="J2192">
        <f>RS_wells_scenario_1_bgw!J2192-RS_wells_baseline_bgw!J2192</f>
        <v>2330.0566999996081</v>
      </c>
      <c r="K2192">
        <f>RS_wells_scenario_1_bgw!K2192-RS_wells_baseline_bgw!K2192</f>
        <v>-72598.280000001192</v>
      </c>
      <c r="L2192">
        <f>RS_wells_scenario_1_bgw!L2192-RS_wells_baseline_bgw!L2192</f>
        <v>6056.2717999999877</v>
      </c>
      <c r="M2192">
        <f>RS_wells_scenario_1_bgw!M2192-RS_wells_baseline_bgw!M2192</f>
        <v>0</v>
      </c>
      <c r="N2192">
        <f>RS_wells_scenario_1_bgw!N2192-RS_wells_baseline_bgw!N2192</f>
        <v>8691825.4631999955</v>
      </c>
      <c r="O2192">
        <v>10.145833333333334</v>
      </c>
      <c r="P2192">
        <f t="shared" si="293"/>
        <v>2000</v>
      </c>
      <c r="Q2192" s="2">
        <f t="shared" si="294"/>
        <v>36809.520833332448</v>
      </c>
      <c r="R2192">
        <f t="shared" si="295"/>
        <v>-211.85828439633411</v>
      </c>
      <c r="S2192">
        <f>I2192*$O2192/ref!$B$3</f>
        <v>-3117.7266652154931</v>
      </c>
      <c r="T2192">
        <f>K2192*$O2192/ref!$B$3</f>
        <v>-16.909321606213929</v>
      </c>
      <c r="U2192">
        <f>L2192*$O2192/ref!$B$3</f>
        <v>1.4106043228688372</v>
      </c>
      <c r="V2192">
        <f>N2192*$O2192/ref!$B$3</f>
        <v>2024.4676885227263</v>
      </c>
      <c r="W2192">
        <f t="shared" si="296"/>
        <v>10</v>
      </c>
      <c r="X2192" t="str">
        <f t="shared" si="297"/>
        <v>10 2000</v>
      </c>
      <c r="AB2192" s="1"/>
    </row>
    <row r="2193" spans="1:28" x14ac:dyDescent="0.3">
      <c r="A2193">
        <v>731</v>
      </c>
      <c r="B2193">
        <v>2</v>
      </c>
      <c r="C2193">
        <f>RS_wells_scenario_1_bgw!C2193-RS_wells_baseline_bgw!C2193</f>
        <v>-2022062.5649999976</v>
      </c>
      <c r="D2193">
        <f>RS_wells_scenario_1_bgw!D2193-RS_wells_baseline_bgw!D2193</f>
        <v>-342.87030000000959</v>
      </c>
      <c r="E2193">
        <f>RS_wells_scenario_1_bgw!E2193-RS_wells_baseline_bgw!E2193</f>
        <v>0</v>
      </c>
      <c r="F2193">
        <f>RS_wells_scenario_1_bgw!F2193-RS_wells_baseline_bgw!F2193</f>
        <v>0</v>
      </c>
      <c r="G2193">
        <f>RS_wells_scenario_1_bgw!G2193-RS_wells_baseline_bgw!G2193</f>
        <v>0</v>
      </c>
      <c r="H2193" s="19">
        <f>RS_wells_scenario_1_bgw!H2193-RS_wells_baseline_bgw!H2193</f>
        <v>-1589473.5276000053</v>
      </c>
      <c r="I2193">
        <f>RS_wells_scenario_1_bgw!I2193-RS_wells_baseline_bgw!I2193</f>
        <v>-12400979.05490005</v>
      </c>
      <c r="J2193">
        <f>RS_wells_scenario_1_bgw!J2193-RS_wells_baseline_bgw!J2193</f>
        <v>2336.0456999996677</v>
      </c>
      <c r="K2193">
        <f>RS_wells_scenario_1_bgw!K2193-RS_wells_baseline_bgw!K2193</f>
        <v>-72598.280000001192</v>
      </c>
      <c r="L2193">
        <f>RS_wells_scenario_1_bgw!L2193-RS_wells_baseline_bgw!L2193</f>
        <v>5410.0511000000406</v>
      </c>
      <c r="M2193">
        <f>RS_wells_scenario_1_bgw!M2193-RS_wells_baseline_bgw!M2193</f>
        <v>0</v>
      </c>
      <c r="N2193">
        <f>RS_wells_scenario_1_bgw!N2193-RS_wells_baseline_bgw!N2193</f>
        <v>9410315.1666000038</v>
      </c>
      <c r="O2193">
        <v>10.145833333333334</v>
      </c>
      <c r="P2193">
        <f t="shared" si="293"/>
        <v>2000</v>
      </c>
      <c r="Q2193" s="2">
        <f t="shared" si="294"/>
        <v>36819.666666665784</v>
      </c>
      <c r="R2193">
        <f t="shared" si="295"/>
        <v>-251.99974098969093</v>
      </c>
      <c r="S2193">
        <f>I2193*$O2193/ref!$B$3</f>
        <v>-2888.3899600820346</v>
      </c>
      <c r="T2193">
        <f>K2193*$O2193/ref!$B$3</f>
        <v>-16.909321606213929</v>
      </c>
      <c r="U2193">
        <f>L2193*$O2193/ref!$B$3</f>
        <v>1.2600889987469486</v>
      </c>
      <c r="V2193">
        <f>N2193*$O2193/ref!$B$3</f>
        <v>2191.8156403687453</v>
      </c>
      <c r="W2193">
        <f t="shared" si="296"/>
        <v>10</v>
      </c>
      <c r="X2193" t="str">
        <f t="shared" si="297"/>
        <v>10 2000</v>
      </c>
      <c r="AB2193" s="1"/>
    </row>
    <row r="2194" spans="1:28" x14ac:dyDescent="0.3">
      <c r="A2194">
        <v>731</v>
      </c>
      <c r="B2194">
        <v>3</v>
      </c>
      <c r="C2194">
        <f>RS_wells_scenario_1_bgw!C2194-RS_wells_baseline_bgw!C2194</f>
        <v>-1161975.2607000023</v>
      </c>
      <c r="D2194">
        <f>RS_wells_scenario_1_bgw!D2194-RS_wells_baseline_bgw!D2194</f>
        <v>-343.41729999997187</v>
      </c>
      <c r="E2194">
        <f>RS_wells_scenario_1_bgw!E2194-RS_wells_baseline_bgw!E2194</f>
        <v>0</v>
      </c>
      <c r="F2194">
        <f>RS_wells_scenario_1_bgw!F2194-RS_wells_baseline_bgw!F2194</f>
        <v>0</v>
      </c>
      <c r="G2194">
        <f>RS_wells_scenario_1_bgw!G2194-RS_wells_baseline_bgw!G2194</f>
        <v>0</v>
      </c>
      <c r="H2194" s="19">
        <f>RS_wells_scenario_1_bgw!H2194-RS_wells_baseline_bgw!H2194</f>
        <v>-1231661.5832999945</v>
      </c>
      <c r="I2194">
        <f>RS_wells_scenario_1_bgw!I2194-RS_wells_baseline_bgw!I2194</f>
        <v>-12980718.89410001</v>
      </c>
      <c r="J2194">
        <f>RS_wells_scenario_1_bgw!J2194-RS_wells_baseline_bgw!J2194</f>
        <v>2338.5625</v>
      </c>
      <c r="K2194">
        <f>RS_wells_scenario_1_bgw!K2194-RS_wells_baseline_bgw!K2194</f>
        <v>-72598.280000001192</v>
      </c>
      <c r="L2194">
        <f>RS_wells_scenario_1_bgw!L2194-RS_wells_baseline_bgw!L2194</f>
        <v>3744.6356999999844</v>
      </c>
      <c r="M2194">
        <f>RS_wells_scenario_1_bgw!M2194-RS_wells_baseline_bgw!M2194</f>
        <v>0</v>
      </c>
      <c r="N2194">
        <f>RS_wells_scenario_1_bgw!N2194-RS_wells_baseline_bgw!N2194</f>
        <v>9741426.3348999918</v>
      </c>
      <c r="O2194">
        <v>10.145833333333334</v>
      </c>
      <c r="P2194">
        <f t="shared" si="293"/>
        <v>2000</v>
      </c>
      <c r="Q2194" s="2">
        <f t="shared" si="294"/>
        <v>36829.81249999912</v>
      </c>
      <c r="R2194">
        <f t="shared" si="295"/>
        <v>-251.38803936311538</v>
      </c>
      <c r="S2194">
        <f>I2194*$O2194/ref!$B$3</f>
        <v>-3023.420809145769</v>
      </c>
      <c r="T2194">
        <f>K2194*$O2194/ref!$B$3</f>
        <v>-16.909321606213929</v>
      </c>
      <c r="U2194">
        <f>L2194*$O2194/ref!$B$3</f>
        <v>0.87218663237488159</v>
      </c>
      <c r="V2194">
        <f>N2194*$O2194/ref!$B$3</f>
        <v>2268.9368232975094</v>
      </c>
      <c r="W2194">
        <f t="shared" si="296"/>
        <v>10</v>
      </c>
      <c r="X2194" t="str">
        <f t="shared" si="297"/>
        <v>10 2000</v>
      </c>
      <c r="AB2194" s="1"/>
    </row>
    <row r="2195" spans="1:28" x14ac:dyDescent="0.3">
      <c r="A2195">
        <v>732</v>
      </c>
      <c r="B2195">
        <v>1</v>
      </c>
      <c r="C2195">
        <f>RS_wells_scenario_1_bgw!C2195-RS_wells_baseline_bgw!C2195</f>
        <v>4019546.9495999813</v>
      </c>
      <c r="D2195">
        <f>RS_wells_scenario_1_bgw!D2195-RS_wells_baseline_bgw!D2195</f>
        <v>-343.97200000000885</v>
      </c>
      <c r="E2195">
        <f>RS_wells_scenario_1_bgw!E2195-RS_wells_baseline_bgw!E2195</f>
        <v>0</v>
      </c>
      <c r="F2195">
        <f>RS_wells_scenario_1_bgw!F2195-RS_wells_baseline_bgw!F2195</f>
        <v>0</v>
      </c>
      <c r="G2195">
        <f>RS_wells_scenario_1_bgw!G2195-RS_wells_baseline_bgw!G2195</f>
        <v>0</v>
      </c>
      <c r="H2195" s="19">
        <f>RS_wells_scenario_1_bgw!H2195-RS_wells_baseline_bgw!H2195</f>
        <v>233770.9571999982</v>
      </c>
      <c r="I2195">
        <f>RS_wells_scenario_1_bgw!I2195-RS_wells_baseline_bgw!I2195</f>
        <v>-6116337.8664999902</v>
      </c>
      <c r="J2195">
        <f>RS_wells_scenario_1_bgw!J2195-RS_wells_baseline_bgw!J2195</f>
        <v>2341.2741000000387</v>
      </c>
      <c r="K2195">
        <f>RS_wells_scenario_1_bgw!K2195-RS_wells_baseline_bgw!K2195</f>
        <v>-72598.280000001192</v>
      </c>
      <c r="L2195">
        <f>RS_wells_scenario_1_bgw!L2195-RS_wells_baseline_bgw!L2195</f>
        <v>1165193.9606000036</v>
      </c>
      <c r="M2195">
        <f>RS_wells_scenario_1_bgw!M2195-RS_wells_baseline_bgw!M2195</f>
        <v>0</v>
      </c>
      <c r="N2195">
        <f>RS_wells_scenario_1_bgw!N2195-RS_wells_baseline_bgw!N2195</f>
        <v>9469820.0610999912</v>
      </c>
      <c r="O2195">
        <v>10.145833333333334</v>
      </c>
      <c r="P2195">
        <f t="shared" si="293"/>
        <v>2000</v>
      </c>
      <c r="Q2195" s="2">
        <f t="shared" si="294"/>
        <v>36839.958333332455</v>
      </c>
      <c r="R2195">
        <f t="shared" si="295"/>
        <v>-211.59333571363101</v>
      </c>
      <c r="S2195">
        <f>I2195*$O2195/ref!$B$3</f>
        <v>-1424.594687875677</v>
      </c>
      <c r="T2195">
        <f>K2195*$O2195/ref!$B$3</f>
        <v>-16.909321606213929</v>
      </c>
      <c r="U2195">
        <f>L2195*$O2195/ref!$B$3</f>
        <v>271.39264750354005</v>
      </c>
      <c r="V2195">
        <f>N2195*$O2195/ref!$B$3</f>
        <v>2205.6752992786273</v>
      </c>
      <c r="W2195">
        <f t="shared" si="296"/>
        <v>11</v>
      </c>
      <c r="X2195" t="str">
        <f t="shared" si="297"/>
        <v>11 2000</v>
      </c>
      <c r="AB2195" s="1"/>
    </row>
    <row r="2196" spans="1:28" x14ac:dyDescent="0.3">
      <c r="A2196">
        <v>732</v>
      </c>
      <c r="B2196">
        <v>2</v>
      </c>
      <c r="C2196">
        <f>RS_wells_scenario_1_bgw!C2196-RS_wells_baseline_bgw!C2196</f>
        <v>4947457.4571999907</v>
      </c>
      <c r="D2196">
        <f>RS_wells_scenario_1_bgw!D2196-RS_wells_baseline_bgw!D2196</f>
        <v>-344.53509999997914</v>
      </c>
      <c r="E2196">
        <f>RS_wells_scenario_1_bgw!E2196-RS_wells_baseline_bgw!E2196</f>
        <v>0</v>
      </c>
      <c r="F2196">
        <f>RS_wells_scenario_1_bgw!F2196-RS_wells_baseline_bgw!F2196</f>
        <v>0</v>
      </c>
      <c r="G2196">
        <f>RS_wells_scenario_1_bgw!G2196-RS_wells_baseline_bgw!G2196</f>
        <v>0</v>
      </c>
      <c r="H2196" s="19">
        <f>RS_wells_scenario_1_bgw!H2196-RS_wells_baseline_bgw!H2196</f>
        <v>160459.07789999992</v>
      </c>
      <c r="I2196">
        <f>RS_wells_scenario_1_bgw!I2196-RS_wells_baseline_bgw!I2196</f>
        <v>-4977664.4892000109</v>
      </c>
      <c r="J2196">
        <f>RS_wells_scenario_1_bgw!J2196-RS_wells_baseline_bgw!J2196</f>
        <v>2344.6292000003159</v>
      </c>
      <c r="K2196">
        <f>RS_wells_scenario_1_bgw!K2196-RS_wells_baseline_bgw!K2196</f>
        <v>-72598.280000001192</v>
      </c>
      <c r="L2196">
        <f>RS_wells_scenario_1_bgw!L2196-RS_wells_baseline_bgw!L2196</f>
        <v>1152674.8625000007</v>
      </c>
      <c r="M2196">
        <f>RS_wells_scenario_1_bgw!M2196-RS_wells_baseline_bgw!M2196</f>
        <v>0</v>
      </c>
      <c r="N2196">
        <f>RS_wells_scenario_1_bgw!N2196-RS_wells_baseline_bgw!N2196</f>
        <v>9176081.2989000082</v>
      </c>
      <c r="O2196">
        <v>10.145833333333334</v>
      </c>
      <c r="P2196">
        <f t="shared" si="293"/>
        <v>2000</v>
      </c>
      <c r="Q2196" s="2">
        <f t="shared" si="294"/>
        <v>36850.104166665791</v>
      </c>
      <c r="R2196">
        <f t="shared" si="295"/>
        <v>-206.54346439862562</v>
      </c>
      <c r="S2196">
        <f>I2196*$O2196/ref!$B$3</f>
        <v>-1159.3791160852873</v>
      </c>
      <c r="T2196">
        <f>K2196*$O2196/ref!$B$3</f>
        <v>-16.909321606213929</v>
      </c>
      <c r="U2196">
        <f>L2196*$O2196/ref!$B$3</f>
        <v>268.47674569439681</v>
      </c>
      <c r="V2196">
        <f>N2196*$O2196/ref!$B$3</f>
        <v>2137.258758304783</v>
      </c>
      <c r="W2196">
        <f t="shared" si="296"/>
        <v>11</v>
      </c>
      <c r="X2196" t="str">
        <f t="shared" si="297"/>
        <v>11 2000</v>
      </c>
      <c r="AB2196" s="1"/>
    </row>
    <row r="2197" spans="1:28" x14ac:dyDescent="0.3">
      <c r="A2197">
        <v>732</v>
      </c>
      <c r="B2197">
        <v>3</v>
      </c>
      <c r="C2197">
        <f>RS_wells_scenario_1_bgw!C2197-RS_wells_baseline_bgw!C2197</f>
        <v>5649384.2967000008</v>
      </c>
      <c r="D2197">
        <f>RS_wells_scenario_1_bgw!D2197-RS_wells_baseline_bgw!D2197</f>
        <v>-345.1072999999742</v>
      </c>
      <c r="E2197">
        <f>RS_wells_scenario_1_bgw!E2197-RS_wells_baseline_bgw!E2197</f>
        <v>0</v>
      </c>
      <c r="F2197">
        <f>RS_wells_scenario_1_bgw!F2197-RS_wells_baseline_bgw!F2197</f>
        <v>0</v>
      </c>
      <c r="G2197">
        <f>RS_wells_scenario_1_bgw!G2197-RS_wells_baseline_bgw!G2197</f>
        <v>0</v>
      </c>
      <c r="H2197" s="19">
        <f>RS_wells_scenario_1_bgw!H2197-RS_wells_baseline_bgw!H2197</f>
        <v>231814.85339999944</v>
      </c>
      <c r="I2197">
        <f>RS_wells_scenario_1_bgw!I2197-RS_wells_baseline_bgw!I2197</f>
        <v>-4136879.8962000012</v>
      </c>
      <c r="J2197">
        <f>RS_wells_scenario_1_bgw!J2197-RS_wells_baseline_bgw!J2197</f>
        <v>2348.3815000001341</v>
      </c>
      <c r="K2197">
        <f>RS_wells_scenario_1_bgw!K2197-RS_wells_baseline_bgw!K2197</f>
        <v>-72598.280000001192</v>
      </c>
      <c r="L2197">
        <f>RS_wells_scenario_1_bgw!L2197-RS_wells_baseline_bgw!L2197</f>
        <v>1142280.5560999997</v>
      </c>
      <c r="M2197">
        <f>RS_wells_scenario_1_bgw!M2197-RS_wells_baseline_bgw!M2197</f>
        <v>0</v>
      </c>
      <c r="N2197">
        <f>RS_wells_scenario_1_bgw!N2197-RS_wells_baseline_bgw!N2197</f>
        <v>9064308.8311000019</v>
      </c>
      <c r="O2197">
        <v>10.145833333333334</v>
      </c>
      <c r="P2197">
        <f t="shared" si="293"/>
        <v>2000</v>
      </c>
      <c r="Q2197" s="2">
        <f t="shared" si="294"/>
        <v>36860.249999999127</v>
      </c>
      <c r="R2197">
        <f t="shared" si="295"/>
        <v>-202.34808654524633</v>
      </c>
      <c r="S2197">
        <f>I2197*$O2197/ref!$B$3</f>
        <v>-963.54669299500711</v>
      </c>
      <c r="T2197">
        <f>K2197*$O2197/ref!$B$3</f>
        <v>-16.909321606213929</v>
      </c>
      <c r="U2197">
        <f>L2197*$O2197/ref!$B$3</f>
        <v>266.05574247240389</v>
      </c>
      <c r="V2197">
        <f>N2197*$O2197/ref!$B$3</f>
        <v>2111.2251304454112</v>
      </c>
      <c r="W2197">
        <f t="shared" si="296"/>
        <v>11</v>
      </c>
      <c r="X2197" t="str">
        <f t="shared" si="297"/>
        <v>11 2000</v>
      </c>
      <c r="AB2197" s="1"/>
    </row>
    <row r="2198" spans="1:28" x14ac:dyDescent="0.3">
      <c r="A2198">
        <v>733</v>
      </c>
      <c r="B2198">
        <v>1</v>
      </c>
      <c r="C2198">
        <f>RS_wells_scenario_1_bgw!C2198-RS_wells_baseline_bgw!C2198</f>
        <v>5837241.2258000076</v>
      </c>
      <c r="D2198">
        <f>RS_wells_scenario_1_bgw!D2198-RS_wells_baseline_bgw!D2198</f>
        <v>-346.90120000002207</v>
      </c>
      <c r="E2198">
        <f>RS_wells_scenario_1_bgw!E2198-RS_wells_baseline_bgw!E2198</f>
        <v>0</v>
      </c>
      <c r="F2198">
        <f>RS_wells_scenario_1_bgw!F2198-RS_wells_baseline_bgw!F2198</f>
        <v>0</v>
      </c>
      <c r="G2198">
        <f>RS_wells_scenario_1_bgw!G2198-RS_wells_baseline_bgw!G2198</f>
        <v>0</v>
      </c>
      <c r="H2198" s="19">
        <f>RS_wells_scenario_1_bgw!H2198-RS_wells_baseline_bgw!H2198</f>
        <v>239915.83500000089</v>
      </c>
      <c r="I2198">
        <f>RS_wells_scenario_1_bgw!I2198-RS_wells_baseline_bgw!I2198</f>
        <v>-3360469.4717999995</v>
      </c>
      <c r="J2198">
        <f>RS_wells_scenario_1_bgw!J2198-RS_wells_baseline_bgw!J2198</f>
        <v>2351.4061999991536</v>
      </c>
      <c r="K2198">
        <f>RS_wells_scenario_1_bgw!K2198-RS_wells_baseline_bgw!K2198</f>
        <v>-72598.280000001192</v>
      </c>
      <c r="L2198">
        <f>RS_wells_scenario_1_bgw!L2198-RS_wells_baseline_bgw!L2198</f>
        <v>588310.16849999968</v>
      </c>
      <c r="M2198">
        <f>RS_wells_scenario_1_bgw!M2198-RS_wells_baseline_bgw!M2198</f>
        <v>0</v>
      </c>
      <c r="N2198">
        <f>RS_wells_scenario_1_bgw!N2198-RS_wells_baseline_bgw!N2198</f>
        <v>8946225.8228999972</v>
      </c>
      <c r="O2198">
        <v>10.145833333333334</v>
      </c>
      <c r="P2198">
        <f t="shared" si="293"/>
        <v>2000</v>
      </c>
      <c r="Q2198" s="2">
        <f t="shared" si="294"/>
        <v>36870.395833332463</v>
      </c>
      <c r="R2198">
        <f t="shared" si="295"/>
        <v>-199.45727349140884</v>
      </c>
      <c r="S2198">
        <f>I2198*$O2198/ref!$B$3</f>
        <v>-782.7080620440197</v>
      </c>
      <c r="T2198">
        <f>K2198*$O2198/ref!$B$3</f>
        <v>-16.909321606213929</v>
      </c>
      <c r="U2198">
        <f>L2198*$O2198/ref!$B$3</f>
        <v>137.02701831740697</v>
      </c>
      <c r="V2198">
        <f>N2198*$O2198/ref!$B$3</f>
        <v>2083.7216749657077</v>
      </c>
      <c r="W2198">
        <f t="shared" si="296"/>
        <v>12</v>
      </c>
      <c r="X2198" t="str">
        <f t="shared" si="297"/>
        <v>12 2000</v>
      </c>
      <c r="AB2198" s="1"/>
    </row>
    <row r="2199" spans="1:28" x14ac:dyDescent="0.3">
      <c r="A2199">
        <v>733</v>
      </c>
      <c r="B2199">
        <v>2</v>
      </c>
      <c r="C2199">
        <f>RS_wells_scenario_1_bgw!C2199-RS_wells_baseline_bgw!C2199</f>
        <v>6099082.1219000071</v>
      </c>
      <c r="D2199">
        <f>RS_wells_scenario_1_bgw!D2199-RS_wells_baseline_bgw!D2199</f>
        <v>-356.1885000000475</v>
      </c>
      <c r="E2199">
        <f>RS_wells_scenario_1_bgw!E2199-RS_wells_baseline_bgw!E2199</f>
        <v>0</v>
      </c>
      <c r="F2199">
        <f>RS_wells_scenario_1_bgw!F2199-RS_wells_baseline_bgw!F2199</f>
        <v>0</v>
      </c>
      <c r="G2199">
        <f>RS_wells_scenario_1_bgw!G2199-RS_wells_baseline_bgw!G2199</f>
        <v>0</v>
      </c>
      <c r="H2199" s="19">
        <f>RS_wells_scenario_1_bgw!H2199-RS_wells_baseline_bgw!H2199</f>
        <v>132553.73520000279</v>
      </c>
      <c r="I2199">
        <f>RS_wells_scenario_1_bgw!I2199-RS_wells_baseline_bgw!I2199</f>
        <v>-2980014.7995000035</v>
      </c>
      <c r="J2199">
        <f>RS_wells_scenario_1_bgw!J2199-RS_wells_baseline_bgw!J2199</f>
        <v>2347.0181999998167</v>
      </c>
      <c r="K2199">
        <f>RS_wells_scenario_1_bgw!K2199-RS_wells_baseline_bgw!K2199</f>
        <v>-72598.280000001192</v>
      </c>
      <c r="L2199">
        <f>RS_wells_scenario_1_bgw!L2199-RS_wells_baseline_bgw!L2199</f>
        <v>585434.96840000059</v>
      </c>
      <c r="M2199">
        <f>RS_wells_scenario_1_bgw!M2199-RS_wells_baseline_bgw!M2199</f>
        <v>0</v>
      </c>
      <c r="N2199">
        <f>RS_wells_scenario_1_bgw!N2199-RS_wells_baseline_bgw!N2199</f>
        <v>8819343.9610999972</v>
      </c>
      <c r="O2199">
        <v>10.145833333333334</v>
      </c>
      <c r="P2199">
        <f t="shared" si="293"/>
        <v>2000</v>
      </c>
      <c r="Q2199" s="2">
        <f t="shared" si="294"/>
        <v>36880.541666665798</v>
      </c>
      <c r="R2199">
        <f t="shared" si="295"/>
        <v>-199.01008535853367</v>
      </c>
      <c r="S2199">
        <f>I2199*$O2199/ref!$B$3</f>
        <v>-694.09397352143674</v>
      </c>
      <c r="T2199">
        <f>K2199*$O2199/ref!$B$3</f>
        <v>-16.909321606213929</v>
      </c>
      <c r="U2199">
        <f>L2199*$O2199/ref!$B$3</f>
        <v>136.35733739420738</v>
      </c>
      <c r="V2199">
        <f>N2199*$O2199/ref!$B$3</f>
        <v>2054.1688232015704</v>
      </c>
      <c r="W2199">
        <f t="shared" si="296"/>
        <v>12</v>
      </c>
      <c r="X2199" t="str">
        <f t="shared" si="297"/>
        <v>12 2000</v>
      </c>
      <c r="AB2199" s="1"/>
    </row>
    <row r="2200" spans="1:28" x14ac:dyDescent="0.3">
      <c r="A2200">
        <v>733</v>
      </c>
      <c r="B2200">
        <v>3</v>
      </c>
      <c r="C2200">
        <f>RS_wells_scenario_1_bgw!C2200-RS_wells_baseline_bgw!C2200</f>
        <v>6286402.0707999915</v>
      </c>
      <c r="D2200">
        <f>RS_wells_scenario_1_bgw!D2200-RS_wells_baseline_bgw!D2200</f>
        <v>-365.36540000000969</v>
      </c>
      <c r="E2200">
        <f>RS_wells_scenario_1_bgw!E2200-RS_wells_baseline_bgw!E2200</f>
        <v>0</v>
      </c>
      <c r="F2200">
        <f>RS_wells_scenario_1_bgw!F2200-RS_wells_baseline_bgw!F2200</f>
        <v>0</v>
      </c>
      <c r="G2200">
        <f>RS_wells_scenario_1_bgw!G2200-RS_wells_baseline_bgw!G2200</f>
        <v>0</v>
      </c>
      <c r="H2200" s="19">
        <f>RS_wells_scenario_1_bgw!H2200-RS_wells_baseline_bgw!H2200</f>
        <v>255854.09089999646</v>
      </c>
      <c r="I2200">
        <f>RS_wells_scenario_1_bgw!I2200-RS_wells_baseline_bgw!I2200</f>
        <v>-2647235.2603999972</v>
      </c>
      <c r="J2200">
        <f>RS_wells_scenario_1_bgw!J2200-RS_wells_baseline_bgw!J2200</f>
        <v>2342.9736999999732</v>
      </c>
      <c r="K2200">
        <f>RS_wells_scenario_1_bgw!K2200-RS_wells_baseline_bgw!K2200</f>
        <v>-72598.280000001192</v>
      </c>
      <c r="L2200">
        <f>RS_wells_scenario_1_bgw!L2200-RS_wells_baseline_bgw!L2200</f>
        <v>581945.83339999989</v>
      </c>
      <c r="M2200">
        <f>RS_wells_scenario_1_bgw!M2200-RS_wells_baseline_bgw!M2200</f>
        <v>0</v>
      </c>
      <c r="N2200">
        <f>RS_wells_scenario_1_bgw!N2200-RS_wells_baseline_bgw!N2200</f>
        <v>8709942.5151999891</v>
      </c>
      <c r="O2200">
        <v>10.145833333333334</v>
      </c>
      <c r="P2200">
        <f t="shared" si="293"/>
        <v>2000</v>
      </c>
      <c r="Q2200" s="2">
        <f t="shared" si="294"/>
        <v>36890.687499999134</v>
      </c>
      <c r="R2200">
        <f t="shared" si="295"/>
        <v>-193.67900170217624</v>
      </c>
      <c r="S2200">
        <f>I2200*$O2200/ref!$B$3</f>
        <v>-616.58419986551053</v>
      </c>
      <c r="T2200">
        <f>K2200*$O2200/ref!$B$3</f>
        <v>-16.909321606213929</v>
      </c>
      <c r="U2200">
        <f>L2200*$O2200/ref!$B$3</f>
        <v>135.54466103544917</v>
      </c>
      <c r="V2200">
        <f>N2200*$O2200/ref!$B$3</f>
        <v>2028.6874449525535</v>
      </c>
      <c r="W2200">
        <f t="shared" si="296"/>
        <v>12</v>
      </c>
      <c r="X2200" t="str">
        <f t="shared" si="297"/>
        <v>12 2000</v>
      </c>
      <c r="AB2200" s="1"/>
    </row>
    <row r="2201" spans="1:28" x14ac:dyDescent="0.3">
      <c r="A2201">
        <v>734</v>
      </c>
      <c r="B2201">
        <v>1</v>
      </c>
      <c r="C2201">
        <f>RS_wells_scenario_1_bgw!C2201-RS_wells_baseline_bgw!C2201</f>
        <v>6246540.7585999966</v>
      </c>
      <c r="D2201">
        <f>RS_wells_scenario_1_bgw!D2201-RS_wells_baseline_bgw!D2201</f>
        <v>-373.60619999998016</v>
      </c>
      <c r="E2201">
        <f>RS_wells_scenario_1_bgw!E2201-RS_wells_baseline_bgw!E2201</f>
        <v>0</v>
      </c>
      <c r="F2201">
        <f>RS_wells_scenario_1_bgw!F2201-RS_wells_baseline_bgw!F2201</f>
        <v>0</v>
      </c>
      <c r="G2201">
        <f>RS_wells_scenario_1_bgw!G2201-RS_wells_baseline_bgw!G2201</f>
        <v>0</v>
      </c>
      <c r="H2201" s="19">
        <f>RS_wells_scenario_1_bgw!H2201-RS_wells_baseline_bgw!H2201</f>
        <v>270151.24669999629</v>
      </c>
      <c r="I2201">
        <f>RS_wells_scenario_1_bgw!I2201-RS_wells_baseline_bgw!I2201</f>
        <v>-2103320.6448000073</v>
      </c>
      <c r="J2201">
        <f>RS_wells_scenario_1_bgw!J2201-RS_wells_baseline_bgw!J2201</f>
        <v>2339.9198000002652</v>
      </c>
      <c r="K2201">
        <f>RS_wells_scenario_1_bgw!K2201-RS_wells_baseline_bgw!K2201</f>
        <v>-75672.709999997169</v>
      </c>
      <c r="L2201">
        <f>RS_wells_scenario_1_bgw!L2201-RS_wells_baseline_bgw!L2201</f>
        <v>814.14280000003055</v>
      </c>
      <c r="M2201">
        <f>RS_wells_scenario_1_bgw!M2201-RS_wells_baseline_bgw!M2201</f>
        <v>0</v>
      </c>
      <c r="N2201">
        <f>RS_wells_scenario_1_bgw!N2201-RS_wells_baseline_bgw!N2201</f>
        <v>8726201.4560000002</v>
      </c>
      <c r="O2201">
        <v>10.145833333333334</v>
      </c>
      <c r="P2201">
        <f t="shared" si="293"/>
        <v>2001</v>
      </c>
      <c r="Q2201" s="2">
        <f t="shared" si="294"/>
        <v>36900.83333333247</v>
      </c>
      <c r="R2201">
        <f t="shared" si="295"/>
        <v>-193.72394523024064</v>
      </c>
      <c r="S2201">
        <f>I2201*$O2201/ref!$B$3</f>
        <v>-489.89762875803666</v>
      </c>
      <c r="T2201">
        <f>K2201*$O2201/ref!$B$3</f>
        <v>-17.625406417392973</v>
      </c>
      <c r="U2201">
        <f>L2201*$O2201/ref!$B$3</f>
        <v>0.18962711566422508</v>
      </c>
      <c r="V2201">
        <f>N2201*$O2201/ref!$B$3</f>
        <v>2032.4744170263239</v>
      </c>
      <c r="W2201">
        <f t="shared" si="296"/>
        <v>1</v>
      </c>
      <c r="X2201" t="str">
        <f t="shared" si="297"/>
        <v>1 2001</v>
      </c>
      <c r="AB2201" s="1"/>
    </row>
    <row r="2202" spans="1:28" x14ac:dyDescent="0.3">
      <c r="A2202">
        <v>734</v>
      </c>
      <c r="B2202">
        <v>2</v>
      </c>
      <c r="C2202">
        <f>RS_wells_scenario_1_bgw!C2202-RS_wells_baseline_bgw!C2202</f>
        <v>6335716.828700006</v>
      </c>
      <c r="D2202">
        <f>RS_wells_scenario_1_bgw!D2202-RS_wells_baseline_bgw!D2202</f>
        <v>-381.82290000002831</v>
      </c>
      <c r="E2202">
        <f>RS_wells_scenario_1_bgw!E2202-RS_wells_baseline_bgw!E2202</f>
        <v>0</v>
      </c>
      <c r="F2202">
        <f>RS_wells_scenario_1_bgw!F2202-RS_wells_baseline_bgw!F2202</f>
        <v>0</v>
      </c>
      <c r="G2202">
        <f>RS_wells_scenario_1_bgw!G2202-RS_wells_baseline_bgw!G2202</f>
        <v>0</v>
      </c>
      <c r="H2202" s="19">
        <f>RS_wells_scenario_1_bgw!H2202-RS_wells_baseline_bgw!H2202</f>
        <v>298398.81880000234</v>
      </c>
      <c r="I2202">
        <f>RS_wells_scenario_1_bgw!I2202-RS_wells_baseline_bgw!I2202</f>
        <v>-1910256.8841999918</v>
      </c>
      <c r="J2202">
        <f>RS_wells_scenario_1_bgw!J2202-RS_wells_baseline_bgw!J2202</f>
        <v>2336.833599999547</v>
      </c>
      <c r="K2202">
        <f>RS_wells_scenario_1_bgw!K2202-RS_wells_baseline_bgw!K2202</f>
        <v>-75672.709999997169</v>
      </c>
      <c r="L2202">
        <f>RS_wells_scenario_1_bgw!L2202-RS_wells_baseline_bgw!L2202</f>
        <v>840.77640000003157</v>
      </c>
      <c r="M2202">
        <f>RS_wells_scenario_1_bgw!M2202-RS_wells_baseline_bgw!M2202</f>
        <v>0</v>
      </c>
      <c r="N2202">
        <f>RS_wells_scenario_1_bgw!N2202-RS_wells_baseline_bgw!N2202</f>
        <v>8662128.0960000008</v>
      </c>
      <c r="O2202">
        <v>10.145833333333334</v>
      </c>
      <c r="P2202">
        <f t="shared" si="293"/>
        <v>2001</v>
      </c>
      <c r="Q2202" s="2">
        <f t="shared" si="294"/>
        <v>36910.979166665806</v>
      </c>
      <c r="R2202">
        <f t="shared" si="295"/>
        <v>-191.60891814891175</v>
      </c>
      <c r="S2202">
        <f>I2202*$O2202/ref!$B$3</f>
        <v>-444.92993505385107</v>
      </c>
      <c r="T2202">
        <f>K2202*$O2202/ref!$B$3</f>
        <v>-17.625406417392973</v>
      </c>
      <c r="U2202">
        <f>L2202*$O2202/ref!$B$3</f>
        <v>0.1958305148071699</v>
      </c>
      <c r="V2202">
        <f>N2202*$O2202/ref!$B$3</f>
        <v>2017.5506881083566</v>
      </c>
      <c r="W2202">
        <f t="shared" si="296"/>
        <v>1</v>
      </c>
      <c r="X2202" t="str">
        <f t="shared" si="297"/>
        <v>1 2001</v>
      </c>
      <c r="AB2202" s="1"/>
    </row>
    <row r="2203" spans="1:28" x14ac:dyDescent="0.3">
      <c r="A2203">
        <v>734</v>
      </c>
      <c r="B2203">
        <v>3</v>
      </c>
      <c r="C2203">
        <f>RS_wells_scenario_1_bgw!C2203-RS_wells_baseline_bgw!C2203</f>
        <v>6402110.0997999907</v>
      </c>
      <c r="D2203">
        <f>RS_wells_scenario_1_bgw!D2203-RS_wells_baseline_bgw!D2203</f>
        <v>-389.84720000001835</v>
      </c>
      <c r="E2203">
        <f>RS_wells_scenario_1_bgw!E2203-RS_wells_baseline_bgw!E2203</f>
        <v>0</v>
      </c>
      <c r="F2203">
        <f>RS_wells_scenario_1_bgw!F2203-RS_wells_baseline_bgw!F2203</f>
        <v>0</v>
      </c>
      <c r="G2203">
        <f>RS_wells_scenario_1_bgw!G2203-RS_wells_baseline_bgw!G2203</f>
        <v>0</v>
      </c>
      <c r="H2203" s="19">
        <f>RS_wells_scenario_1_bgw!H2203-RS_wells_baseline_bgw!H2203</f>
        <v>302133.00769999623</v>
      </c>
      <c r="I2203">
        <f>RS_wells_scenario_1_bgw!I2203-RS_wells_baseline_bgw!I2203</f>
        <v>-1618752.0354999974</v>
      </c>
      <c r="J2203">
        <f>RS_wells_scenario_1_bgw!J2203-RS_wells_baseline_bgw!J2203</f>
        <v>2333.8806999996305</v>
      </c>
      <c r="K2203">
        <f>RS_wells_scenario_1_bgw!K2203-RS_wells_baseline_bgw!K2203</f>
        <v>-75672.709999997169</v>
      </c>
      <c r="L2203">
        <f>RS_wells_scenario_1_bgw!L2203-RS_wells_baseline_bgw!L2203</f>
        <v>903.57829999999376</v>
      </c>
      <c r="M2203">
        <f>RS_wells_scenario_1_bgw!M2203-RS_wells_baseline_bgw!M2203</f>
        <v>0</v>
      </c>
      <c r="N2203">
        <f>RS_wells_scenario_1_bgw!N2203-RS_wells_baseline_bgw!N2203</f>
        <v>8581160.4350999892</v>
      </c>
      <c r="O2203">
        <v>10.145833333333334</v>
      </c>
      <c r="P2203">
        <f t="shared" si="293"/>
        <v>2001</v>
      </c>
      <c r="Q2203" s="2">
        <f t="shared" si="294"/>
        <v>36921.124999999141</v>
      </c>
      <c r="R2203">
        <f t="shared" si="295"/>
        <v>-189.66844049026329</v>
      </c>
      <c r="S2203">
        <f>I2203*$O2203/ref!$B$3</f>
        <v>-377.03370891131908</v>
      </c>
      <c r="T2203">
        <f>K2203*$O2203/ref!$B$3</f>
        <v>-17.625406417392973</v>
      </c>
      <c r="U2203">
        <f>L2203*$O2203/ref!$B$3</f>
        <v>0.21045809998660708</v>
      </c>
      <c r="V2203">
        <f>N2203*$O2203/ref!$B$3</f>
        <v>1998.6920014030909</v>
      </c>
      <c r="W2203">
        <f t="shared" si="296"/>
        <v>1</v>
      </c>
      <c r="X2203" t="str">
        <f t="shared" si="297"/>
        <v>1 2001</v>
      </c>
      <c r="AB2203" s="1"/>
    </row>
    <row r="2204" spans="1:28" x14ac:dyDescent="0.3">
      <c r="A2204">
        <v>735</v>
      </c>
      <c r="B2204">
        <v>1</v>
      </c>
      <c r="C2204">
        <f>RS_wells_scenario_1_bgw!C2204-RS_wells_baseline_bgw!C2204</f>
        <v>6406738.1942999959</v>
      </c>
      <c r="D2204">
        <f>RS_wells_scenario_1_bgw!D2204-RS_wells_baseline_bgw!D2204</f>
        <v>-397.40210000000661</v>
      </c>
      <c r="E2204">
        <f>RS_wells_scenario_1_bgw!E2204-RS_wells_baseline_bgw!E2204</f>
        <v>0</v>
      </c>
      <c r="F2204">
        <f>RS_wells_scenario_1_bgw!F2204-RS_wells_baseline_bgw!F2204</f>
        <v>0</v>
      </c>
      <c r="G2204">
        <f>RS_wells_scenario_1_bgw!G2204-RS_wells_baseline_bgw!G2204</f>
        <v>0</v>
      </c>
      <c r="H2204" s="19">
        <f>RS_wells_scenario_1_bgw!H2204-RS_wells_baseline_bgw!H2204</f>
        <v>156873.59640000015</v>
      </c>
      <c r="I2204">
        <f>RS_wells_scenario_1_bgw!I2204-RS_wells_baseline_bgw!I2204</f>
        <v>-1720149.6462000012</v>
      </c>
      <c r="J2204">
        <f>RS_wells_scenario_1_bgw!J2204-RS_wells_baseline_bgw!J2204</f>
        <v>2331.337299999781</v>
      </c>
      <c r="K2204">
        <f>RS_wells_scenario_1_bgw!K2204-RS_wells_baseline_bgw!K2204</f>
        <v>-75672.709999997169</v>
      </c>
      <c r="L2204">
        <f>RS_wells_scenario_1_bgw!L2204-RS_wells_baseline_bgw!L2204</f>
        <v>229.02939999999944</v>
      </c>
      <c r="M2204">
        <f>RS_wells_scenario_1_bgw!M2204-RS_wells_baseline_bgw!M2204</f>
        <v>0</v>
      </c>
      <c r="N2204">
        <f>RS_wells_scenario_1_bgw!N2204-RS_wells_baseline_bgw!N2204</f>
        <v>8507881.5947000086</v>
      </c>
      <c r="O2204">
        <v>10.145833333333334</v>
      </c>
      <c r="P2204">
        <f t="shared" si="293"/>
        <v>2001</v>
      </c>
      <c r="Q2204" s="2">
        <f t="shared" si="294"/>
        <v>36931.270833332477</v>
      </c>
      <c r="R2204">
        <f t="shared" si="295"/>
        <v>-191.31747991523503</v>
      </c>
      <c r="S2204">
        <f>I2204*$O2204/ref!$B$3</f>
        <v>-400.65086360738098</v>
      </c>
      <c r="T2204">
        <f>K2204*$O2204/ref!$B$3</f>
        <v>-17.625406417392973</v>
      </c>
      <c r="U2204">
        <f>L2204*$O2204/ref!$B$3</f>
        <v>5.3344676786807342E-2</v>
      </c>
      <c r="V2204">
        <f>N2204*$O2204/ref!$B$3</f>
        <v>1981.6241661974407</v>
      </c>
      <c r="W2204">
        <f t="shared" si="296"/>
        <v>2</v>
      </c>
      <c r="X2204" t="str">
        <f t="shared" si="297"/>
        <v>2 2001</v>
      </c>
      <c r="AB2204" s="1"/>
    </row>
    <row r="2205" spans="1:28" x14ac:dyDescent="0.3">
      <c r="A2205">
        <v>735</v>
      </c>
      <c r="B2205">
        <v>2</v>
      </c>
      <c r="C2205">
        <f>RS_wells_scenario_1_bgw!C2205-RS_wells_baseline_bgw!C2205</f>
        <v>6473203.178399995</v>
      </c>
      <c r="D2205">
        <f>RS_wells_scenario_1_bgw!D2205-RS_wells_baseline_bgw!D2205</f>
        <v>-404.85310000000754</v>
      </c>
      <c r="E2205">
        <f>RS_wells_scenario_1_bgw!E2205-RS_wells_baseline_bgw!E2205</f>
        <v>0</v>
      </c>
      <c r="F2205">
        <f>RS_wells_scenario_1_bgw!F2205-RS_wells_baseline_bgw!F2205</f>
        <v>0</v>
      </c>
      <c r="G2205">
        <f>RS_wells_scenario_1_bgw!G2205-RS_wells_baseline_bgw!G2205</f>
        <v>0</v>
      </c>
      <c r="H2205" s="19">
        <f>RS_wells_scenario_1_bgw!H2205-RS_wells_baseline_bgw!H2205</f>
        <v>179151.90839999914</v>
      </c>
      <c r="I2205">
        <f>RS_wells_scenario_1_bgw!I2205-RS_wells_baseline_bgw!I2205</f>
        <v>-1687844.3053999916</v>
      </c>
      <c r="J2205">
        <f>RS_wells_scenario_1_bgw!J2205-RS_wells_baseline_bgw!J2205</f>
        <v>2328.8368000006303</v>
      </c>
      <c r="K2205">
        <f>RS_wells_scenario_1_bgw!K2205-RS_wells_baseline_bgw!K2205</f>
        <v>-75672.709999997169</v>
      </c>
      <c r="L2205">
        <f>RS_wells_scenario_1_bgw!L2205-RS_wells_baseline_bgw!L2205</f>
        <v>237.15639999997802</v>
      </c>
      <c r="M2205">
        <f>RS_wells_scenario_1_bgw!M2205-RS_wells_baseline_bgw!M2205</f>
        <v>0</v>
      </c>
      <c r="N2205">
        <f>RS_wells_scenario_1_bgw!N2205-RS_wells_baseline_bgw!N2205</f>
        <v>8429216.9452999979</v>
      </c>
      <c r="O2205">
        <v>10.145833333333334</v>
      </c>
      <c r="P2205">
        <f t="shared" si="293"/>
        <v>2001</v>
      </c>
      <c r="Q2205" s="2">
        <f t="shared" si="294"/>
        <v>36941.416666665813</v>
      </c>
      <c r="R2205">
        <f t="shared" si="295"/>
        <v>-189.00492638946159</v>
      </c>
      <c r="S2205">
        <f>I2205*$O2205/ref!$B$3</f>
        <v>-393.1264236731883</v>
      </c>
      <c r="T2205">
        <f>K2205*$O2205/ref!$B$3</f>
        <v>-17.625406417392973</v>
      </c>
      <c r="U2205">
        <f>L2205*$O2205/ref!$B$3</f>
        <v>5.5237587427298222E-2</v>
      </c>
      <c r="V2205">
        <f>N2205*$O2205/ref!$B$3</f>
        <v>1963.3018883728855</v>
      </c>
      <c r="W2205">
        <f t="shared" si="296"/>
        <v>2</v>
      </c>
      <c r="X2205" t="str">
        <f t="shared" si="297"/>
        <v>2 2001</v>
      </c>
      <c r="AB2205" s="1"/>
    </row>
    <row r="2206" spans="1:28" x14ac:dyDescent="0.3">
      <c r="A2206">
        <v>735</v>
      </c>
      <c r="B2206">
        <v>3</v>
      </c>
      <c r="C2206">
        <f>RS_wells_scenario_1_bgw!C2206-RS_wells_baseline_bgw!C2206</f>
        <v>6501080.0447999984</v>
      </c>
      <c r="D2206">
        <f>RS_wells_scenario_1_bgw!D2206-RS_wells_baseline_bgw!D2206</f>
        <v>-412.19960000005085</v>
      </c>
      <c r="E2206">
        <f>RS_wells_scenario_1_bgw!E2206-RS_wells_baseline_bgw!E2206</f>
        <v>0</v>
      </c>
      <c r="F2206">
        <f>RS_wells_scenario_1_bgw!F2206-RS_wells_baseline_bgw!F2206</f>
        <v>0</v>
      </c>
      <c r="G2206">
        <f>RS_wells_scenario_1_bgw!G2206-RS_wells_baseline_bgw!G2206</f>
        <v>0</v>
      </c>
      <c r="H2206" s="19">
        <f>RS_wells_scenario_1_bgw!H2206-RS_wells_baseline_bgw!H2206</f>
        <v>192374.37249999493</v>
      </c>
      <c r="I2206">
        <f>RS_wells_scenario_1_bgw!I2206-RS_wells_baseline_bgw!I2206</f>
        <v>-1510806.2026999965</v>
      </c>
      <c r="J2206">
        <f>RS_wells_scenario_1_bgw!J2206-RS_wells_baseline_bgw!J2206</f>
        <v>2326.3783999998122</v>
      </c>
      <c r="K2206">
        <f>RS_wells_scenario_1_bgw!K2206-RS_wells_baseline_bgw!K2206</f>
        <v>-75672.709999997169</v>
      </c>
      <c r="L2206">
        <f>RS_wells_scenario_1_bgw!L2206-RS_wells_baseline_bgw!L2206</f>
        <v>251.64429999998538</v>
      </c>
      <c r="M2206">
        <f>RS_wells_scenario_1_bgw!M2206-RS_wells_baseline_bgw!M2206</f>
        <v>0</v>
      </c>
      <c r="N2206">
        <f>RS_wells_scenario_1_bgw!N2206-RS_wells_baseline_bgw!N2206</f>
        <v>8358909.1338999867</v>
      </c>
      <c r="O2206">
        <v>10.145833333333334</v>
      </c>
      <c r="P2206">
        <f t="shared" si="293"/>
        <v>2001</v>
      </c>
      <c r="Q2206" s="2">
        <f t="shared" si="294"/>
        <v>36951.562499999149</v>
      </c>
      <c r="R2206">
        <f t="shared" si="295"/>
        <v>-187.091288920962</v>
      </c>
      <c r="S2206">
        <f>I2206*$O2206/ref!$B$3</f>
        <v>-351.89136665657441</v>
      </c>
      <c r="T2206">
        <f>K2206*$O2206/ref!$B$3</f>
        <v>-17.625406417392973</v>
      </c>
      <c r="U2206">
        <f>L2206*$O2206/ref!$B$3</f>
        <v>5.8612055259026283E-2</v>
      </c>
      <c r="V2206">
        <f>N2206*$O2206/ref!$B$3</f>
        <v>1946.9260542017209</v>
      </c>
      <c r="W2206">
        <f t="shared" si="296"/>
        <v>2</v>
      </c>
      <c r="X2206" t="str">
        <f t="shared" si="297"/>
        <v>2 2001</v>
      </c>
      <c r="AB2206" s="1"/>
    </row>
    <row r="2207" spans="1:28" x14ac:dyDescent="0.3">
      <c r="A2207">
        <v>736</v>
      </c>
      <c r="B2207">
        <v>1</v>
      </c>
      <c r="C2207">
        <f>RS_wells_scenario_1_bgw!C2207-RS_wells_baseline_bgw!C2207</f>
        <v>8589194.4521000087</v>
      </c>
      <c r="D2207">
        <f>RS_wells_scenario_1_bgw!D2207-RS_wells_baseline_bgw!D2207</f>
        <v>-419.75939999998081</v>
      </c>
      <c r="E2207">
        <f>RS_wells_scenario_1_bgw!E2207-RS_wells_baseline_bgw!E2207</f>
        <v>0</v>
      </c>
      <c r="F2207">
        <f>RS_wells_scenario_1_bgw!F2207-RS_wells_baseline_bgw!F2207</f>
        <v>0</v>
      </c>
      <c r="G2207">
        <f>RS_wells_scenario_1_bgw!G2207-RS_wells_baseline_bgw!G2207</f>
        <v>0</v>
      </c>
      <c r="H2207" s="19">
        <f>RS_wells_scenario_1_bgw!H2207-RS_wells_baseline_bgw!H2207</f>
        <v>210789.76039999723</v>
      </c>
      <c r="I2207">
        <f>RS_wells_scenario_1_bgw!I2207-RS_wells_baseline_bgw!I2207</f>
        <v>-1429427.2872000039</v>
      </c>
      <c r="J2207">
        <f>RS_wells_scenario_1_bgw!J2207-RS_wells_baseline_bgw!J2207</f>
        <v>2323.4736999999732</v>
      </c>
      <c r="K2207">
        <f>RS_wells_scenario_1_bgw!K2207-RS_wells_baseline_bgw!K2207</f>
        <v>-75672.709999997169</v>
      </c>
      <c r="L2207">
        <f>RS_wells_scenario_1_bgw!L2207-RS_wells_baseline_bgw!L2207</f>
        <v>2226009.7615999989</v>
      </c>
      <c r="M2207">
        <f>RS_wells_scenario_1_bgw!M2207-RS_wells_baseline_bgw!M2207</f>
        <v>0</v>
      </c>
      <c r="N2207">
        <f>RS_wells_scenario_1_bgw!N2207-RS_wells_baseline_bgw!N2207</f>
        <v>8064773.0876999944</v>
      </c>
      <c r="O2207">
        <v>10.145833333333334</v>
      </c>
      <c r="P2207">
        <f t="shared" si="293"/>
        <v>2001</v>
      </c>
      <c r="Q2207" s="2">
        <f t="shared" si="294"/>
        <v>36961.708333332484</v>
      </c>
      <c r="R2207">
        <f t="shared" si="295"/>
        <v>-179.93088951431838</v>
      </c>
      <c r="S2207">
        <f>I2207*$O2207/ref!$B$3</f>
        <v>-332.9368920580817</v>
      </c>
      <c r="T2207">
        <f>K2207*$O2207/ref!$B$3</f>
        <v>-17.625406417392973</v>
      </c>
      <c r="U2207">
        <f>L2207*$O2207/ref!$B$3</f>
        <v>518.47392193679195</v>
      </c>
      <c r="V2207">
        <f>N2207*$O2207/ref!$B$3</f>
        <v>1878.4169793148806</v>
      </c>
      <c r="W2207">
        <f t="shared" si="296"/>
        <v>3</v>
      </c>
      <c r="X2207" t="str">
        <f t="shared" si="297"/>
        <v>3 2001</v>
      </c>
      <c r="AB2207" s="1"/>
    </row>
    <row r="2208" spans="1:28" x14ac:dyDescent="0.3">
      <c r="A2208">
        <v>736</v>
      </c>
      <c r="B2208">
        <v>2</v>
      </c>
      <c r="C2208">
        <f>RS_wells_scenario_1_bgw!C2208-RS_wells_baseline_bgw!C2208</f>
        <v>8529362.945600003</v>
      </c>
      <c r="D2208">
        <f>RS_wells_scenario_1_bgw!D2208-RS_wells_baseline_bgw!D2208</f>
        <v>-427.18290000001434</v>
      </c>
      <c r="E2208">
        <f>RS_wells_scenario_1_bgw!E2208-RS_wells_baseline_bgw!E2208</f>
        <v>0</v>
      </c>
      <c r="F2208">
        <f>RS_wells_scenario_1_bgw!F2208-RS_wells_baseline_bgw!F2208</f>
        <v>0</v>
      </c>
      <c r="G2208">
        <f>RS_wells_scenario_1_bgw!G2208-RS_wells_baseline_bgw!G2208</f>
        <v>0</v>
      </c>
      <c r="H2208" s="19">
        <f>RS_wells_scenario_1_bgw!H2208-RS_wells_baseline_bgw!H2208</f>
        <v>151852.97309999913</v>
      </c>
      <c r="I2208">
        <f>RS_wells_scenario_1_bgw!I2208-RS_wells_baseline_bgw!I2208</f>
        <v>-1245165.5991000012</v>
      </c>
      <c r="J2208">
        <f>RS_wells_scenario_1_bgw!J2208-RS_wells_baseline_bgw!J2208</f>
        <v>2320.6958999997005</v>
      </c>
      <c r="K2208">
        <f>RS_wells_scenario_1_bgw!K2208-RS_wells_baseline_bgw!K2208</f>
        <v>-75672.709999997169</v>
      </c>
      <c r="L2208">
        <f>RS_wells_scenario_1_bgw!L2208-RS_wells_baseline_bgw!L2208</f>
        <v>2187599.565299999</v>
      </c>
      <c r="M2208">
        <f>RS_wells_scenario_1_bgw!M2208-RS_wells_baseline_bgw!M2208</f>
        <v>0</v>
      </c>
      <c r="N2208">
        <f>RS_wells_scenario_1_bgw!N2208-RS_wells_baseline_bgw!N2208</f>
        <v>7833534.6616000086</v>
      </c>
      <c r="O2208">
        <v>10.145833333333334</v>
      </c>
      <c r="P2208">
        <f t="shared" si="293"/>
        <v>2001</v>
      </c>
      <c r="Q2208" s="2">
        <f t="shared" si="294"/>
        <v>36971.85416666582</v>
      </c>
      <c r="R2208">
        <f t="shared" si="295"/>
        <v>-175.98354383734272</v>
      </c>
      <c r="S2208">
        <f>I2208*$O2208/ref!$B$3</f>
        <v>-290.01934437256114</v>
      </c>
      <c r="T2208">
        <f>K2208*$O2208/ref!$B$3</f>
        <v>-17.625406417392973</v>
      </c>
      <c r="U2208">
        <f>L2208*$O2208/ref!$B$3</f>
        <v>509.52756174486319</v>
      </c>
      <c r="V2208">
        <f>N2208*$O2208/ref!$B$3</f>
        <v>1824.557784377489</v>
      </c>
      <c r="W2208">
        <f t="shared" si="296"/>
        <v>3</v>
      </c>
      <c r="X2208" t="str">
        <f t="shared" si="297"/>
        <v>3 2001</v>
      </c>
      <c r="AB2208" s="1"/>
    </row>
    <row r="2209" spans="1:28" x14ac:dyDescent="0.3">
      <c r="A2209">
        <v>736</v>
      </c>
      <c r="B2209">
        <v>3</v>
      </c>
      <c r="C2209">
        <f>RS_wells_scenario_1_bgw!C2209-RS_wells_baseline_bgw!C2209</f>
        <v>8485115.1084000021</v>
      </c>
      <c r="D2209">
        <f>RS_wells_scenario_1_bgw!D2209-RS_wells_baseline_bgw!D2209</f>
        <v>-434.53049999999348</v>
      </c>
      <c r="E2209">
        <f>RS_wells_scenario_1_bgw!E2209-RS_wells_baseline_bgw!E2209</f>
        <v>0</v>
      </c>
      <c r="F2209">
        <f>RS_wells_scenario_1_bgw!F2209-RS_wells_baseline_bgw!F2209</f>
        <v>0</v>
      </c>
      <c r="G2209">
        <f>RS_wells_scenario_1_bgw!G2209-RS_wells_baseline_bgw!G2209</f>
        <v>0</v>
      </c>
      <c r="H2209" s="19">
        <f>RS_wells_scenario_1_bgw!H2209-RS_wells_baseline_bgw!H2209</f>
        <v>115386.77210000157</v>
      </c>
      <c r="I2209">
        <f>RS_wells_scenario_1_bgw!I2209-RS_wells_baseline_bgw!I2209</f>
        <v>-1108252.0229000002</v>
      </c>
      <c r="J2209">
        <f>RS_wells_scenario_1_bgw!J2209-RS_wells_baseline_bgw!J2209</f>
        <v>2317.9589999997988</v>
      </c>
      <c r="K2209">
        <f>RS_wells_scenario_1_bgw!K2209-RS_wells_baseline_bgw!K2209</f>
        <v>-75672.709999997169</v>
      </c>
      <c r="L2209">
        <f>RS_wells_scenario_1_bgw!L2209-RS_wells_baseline_bgw!L2209</f>
        <v>2152101.3073000014</v>
      </c>
      <c r="M2209">
        <f>RS_wells_scenario_1_bgw!M2209-RS_wells_baseline_bgw!M2209</f>
        <v>0</v>
      </c>
      <c r="N2209">
        <f>RS_wells_scenario_1_bgw!N2209-RS_wells_baseline_bgw!N2209</f>
        <v>7660570.8662</v>
      </c>
      <c r="O2209">
        <v>10.145833333333334</v>
      </c>
      <c r="P2209">
        <f t="shared" si="293"/>
        <v>2001</v>
      </c>
      <c r="Q2209" s="2">
        <f t="shared" si="294"/>
        <v>36981.999999999156</v>
      </c>
      <c r="R2209">
        <f t="shared" si="295"/>
        <v>-172.85645118213054</v>
      </c>
      <c r="S2209">
        <f>I2209*$O2209/ref!$B$3</f>
        <v>-258.12994296769784</v>
      </c>
      <c r="T2209">
        <f>K2209*$O2209/ref!$B$3</f>
        <v>-17.625406417392973</v>
      </c>
      <c r="U2209">
        <f>L2209*$O2209/ref!$B$3</f>
        <v>501.25943940116161</v>
      </c>
      <c r="V2209">
        <f>N2209*$O2209/ref!$B$3</f>
        <v>1784.2716998772767</v>
      </c>
      <c r="W2209">
        <f t="shared" si="296"/>
        <v>3</v>
      </c>
      <c r="X2209" t="str">
        <f t="shared" si="297"/>
        <v>3 2001</v>
      </c>
      <c r="AB2209" s="1"/>
    </row>
    <row r="2210" spans="1:28" x14ac:dyDescent="0.3">
      <c r="A2210">
        <v>737</v>
      </c>
      <c r="B2210">
        <v>1</v>
      </c>
      <c r="C2210">
        <f>RS_wells_scenario_1_bgw!C2210-RS_wells_baseline_bgw!C2210</f>
        <v>5173743.6510999799</v>
      </c>
      <c r="D2210">
        <f>RS_wells_scenario_1_bgw!D2210-RS_wells_baseline_bgw!D2210</f>
        <v>-436.64439999999013</v>
      </c>
      <c r="E2210">
        <f>RS_wells_scenario_1_bgw!E2210-RS_wells_baseline_bgw!E2210</f>
        <v>-884410.76999999955</v>
      </c>
      <c r="F2210">
        <f>RS_wells_scenario_1_bgw!F2210-RS_wells_baseline_bgw!F2210</f>
        <v>0</v>
      </c>
      <c r="G2210">
        <f>RS_wells_scenario_1_bgw!G2210-RS_wells_baseline_bgw!G2210</f>
        <v>0</v>
      </c>
      <c r="H2210" s="19">
        <f>RS_wells_scenario_1_bgw!H2210-RS_wells_baseline_bgw!H2210</f>
        <v>595867.95019999892</v>
      </c>
      <c r="I2210">
        <f>RS_wells_scenario_1_bgw!I2210-RS_wells_baseline_bgw!I2210</f>
        <v>-181354.35730000213</v>
      </c>
      <c r="J2210">
        <f>RS_wells_scenario_1_bgw!J2210-RS_wells_baseline_bgw!J2210</f>
        <v>2319.9176000002772</v>
      </c>
      <c r="K2210">
        <f>RS_wells_scenario_1_bgw!K2210-RS_wells_baseline_bgw!K2210</f>
        <v>-7472417.9699999914</v>
      </c>
      <c r="L2210">
        <f>RS_wells_scenario_1_bgw!L2210-RS_wells_baseline_bgw!L2210</f>
        <v>4972335.8219999969</v>
      </c>
      <c r="M2210">
        <f>RS_wells_scenario_1_bgw!M2210-RS_wells_baseline_bgw!M2210</f>
        <v>0</v>
      </c>
      <c r="N2210">
        <f>RS_wells_scenario_1_bgw!N2210-RS_wells_baseline_bgw!N2210</f>
        <v>7097755.5983999968</v>
      </c>
      <c r="O2210">
        <v>10.145833333333334</v>
      </c>
      <c r="P2210">
        <f t="shared" si="293"/>
        <v>2001</v>
      </c>
      <c r="Q2210" s="2">
        <f t="shared" si="294"/>
        <v>36992.145833332492</v>
      </c>
      <c r="R2210">
        <f t="shared" si="295"/>
        <v>-148.95504348682698</v>
      </c>
      <c r="S2210">
        <f>I2210*$O2210/ref!$B$3</f>
        <v>-42.240382999072658</v>
      </c>
      <c r="T2210">
        <f>K2210*$O2210/ref!$B$3</f>
        <v>-1740.4478264606271</v>
      </c>
      <c r="U2210">
        <f>L2210*$O2210/ref!$B$3</f>
        <v>1158.1379827221067</v>
      </c>
      <c r="V2210">
        <f>N2210*$O2210/ref!$B$3</f>
        <v>1653.1828590932039</v>
      </c>
      <c r="W2210">
        <f t="shared" si="296"/>
        <v>4</v>
      </c>
      <c r="X2210" t="str">
        <f t="shared" si="297"/>
        <v>4 2001</v>
      </c>
      <c r="AB2210" s="1"/>
    </row>
    <row r="2211" spans="1:28" x14ac:dyDescent="0.3">
      <c r="A2211">
        <v>737</v>
      </c>
      <c r="B2211">
        <v>2</v>
      </c>
      <c r="C2211">
        <f>RS_wells_scenario_1_bgw!C2211-RS_wells_baseline_bgw!C2211</f>
        <v>3924416.8686000109</v>
      </c>
      <c r="D2211">
        <f>RS_wells_scenario_1_bgw!D2211-RS_wells_baseline_bgw!D2211</f>
        <v>-437.34590000001481</v>
      </c>
      <c r="E2211">
        <f>RS_wells_scenario_1_bgw!E2211-RS_wells_baseline_bgw!E2211</f>
        <v>-884410.76999999955</v>
      </c>
      <c r="F2211">
        <f>RS_wells_scenario_1_bgw!F2211-RS_wells_baseline_bgw!F2211</f>
        <v>0</v>
      </c>
      <c r="G2211">
        <f>RS_wells_scenario_1_bgw!G2211-RS_wells_baseline_bgw!G2211</f>
        <v>0</v>
      </c>
      <c r="H2211" s="19">
        <f>RS_wells_scenario_1_bgw!H2211-RS_wells_baseline_bgw!H2211</f>
        <v>1077398.3281000033</v>
      </c>
      <c r="I2211">
        <f>RS_wells_scenario_1_bgw!I2211-RS_wells_baseline_bgw!I2211</f>
        <v>-49416.351099999622</v>
      </c>
      <c r="J2211">
        <f>RS_wells_scenario_1_bgw!J2211-RS_wells_baseline_bgw!J2211</f>
        <v>2323.4118999997154</v>
      </c>
      <c r="K2211">
        <f>RS_wells_scenario_1_bgw!K2211-RS_wells_baseline_bgw!K2211</f>
        <v>-7472417.9699999914</v>
      </c>
      <c r="L2211">
        <f>RS_wells_scenario_1_bgw!L2211-RS_wells_baseline_bgw!L2211</f>
        <v>4867081.7328000069</v>
      </c>
      <c r="M2211">
        <f>RS_wells_scenario_1_bgw!M2211-RS_wells_baseline_bgw!M2211</f>
        <v>0</v>
      </c>
      <c r="N2211">
        <f>RS_wells_scenario_1_bgw!N2211-RS_wells_baseline_bgw!N2211</f>
        <v>6812597.9337000027</v>
      </c>
      <c r="O2211">
        <v>10.145833333333334</v>
      </c>
      <c r="P2211">
        <f t="shared" si="293"/>
        <v>2001</v>
      </c>
      <c r="Q2211" s="2">
        <f t="shared" si="294"/>
        <v>37002.291666665828</v>
      </c>
      <c r="R2211">
        <f t="shared" si="295"/>
        <v>-131.39059806643755</v>
      </c>
      <c r="S2211">
        <f>I2211*$O2211/ref!$B$3</f>
        <v>-11.509872869652881</v>
      </c>
      <c r="T2211">
        <f>K2211*$O2211/ref!$B$3</f>
        <v>-1740.4478264606271</v>
      </c>
      <c r="U2211">
        <f>L2211*$O2211/ref!$B$3</f>
        <v>1133.6225913842991</v>
      </c>
      <c r="V2211">
        <f>N2211*$O2211/ref!$B$3</f>
        <v>1586.7649954621504</v>
      </c>
      <c r="W2211">
        <f t="shared" si="296"/>
        <v>4</v>
      </c>
      <c r="X2211" t="str">
        <f t="shared" si="297"/>
        <v>4 2001</v>
      </c>
      <c r="AB2211" s="1"/>
    </row>
    <row r="2212" spans="1:28" x14ac:dyDescent="0.3">
      <c r="A2212">
        <v>737</v>
      </c>
      <c r="B2212">
        <v>3</v>
      </c>
      <c r="C2212">
        <f>RS_wells_scenario_1_bgw!C2212-RS_wells_baseline_bgw!C2212</f>
        <v>3891820.2723999918</v>
      </c>
      <c r="D2212">
        <f>RS_wells_scenario_1_bgw!D2212-RS_wells_baseline_bgw!D2212</f>
        <v>-438.04300000000512</v>
      </c>
      <c r="E2212">
        <f>RS_wells_scenario_1_bgw!E2212-RS_wells_baseline_bgw!E2212</f>
        <v>-884410.76999999955</v>
      </c>
      <c r="F2212">
        <f>RS_wells_scenario_1_bgw!F2212-RS_wells_baseline_bgw!F2212</f>
        <v>0</v>
      </c>
      <c r="G2212">
        <f>RS_wells_scenario_1_bgw!G2212-RS_wells_baseline_bgw!G2212</f>
        <v>0</v>
      </c>
      <c r="H2212" s="19">
        <f>RS_wells_scenario_1_bgw!H2212-RS_wells_baseline_bgw!H2212</f>
        <v>821726.58940000087</v>
      </c>
      <c r="I2212">
        <f>RS_wells_scenario_1_bgw!I2212-RS_wells_baseline_bgw!I2212</f>
        <v>2500.7232000008225</v>
      </c>
      <c r="J2212">
        <f>RS_wells_scenario_1_bgw!J2212-RS_wells_baseline_bgw!J2212</f>
        <v>2327.0029999995604</v>
      </c>
      <c r="K2212">
        <f>RS_wells_scenario_1_bgw!K2212-RS_wells_baseline_bgw!K2212</f>
        <v>-7472417.9699999914</v>
      </c>
      <c r="L2212">
        <f>RS_wells_scenario_1_bgw!L2212-RS_wells_baseline_bgw!L2212</f>
        <v>4766963.7906000018</v>
      </c>
      <c r="M2212">
        <f>RS_wells_scenario_1_bgw!M2212-RS_wells_baseline_bgw!M2212</f>
        <v>0</v>
      </c>
      <c r="N2212">
        <f>RS_wells_scenario_1_bgw!N2212-RS_wells_baseline_bgw!N2212</f>
        <v>6587368.9804000035</v>
      </c>
      <c r="O2212">
        <v>10.145833333333334</v>
      </c>
      <c r="P2212">
        <f t="shared" si="293"/>
        <v>2001</v>
      </c>
      <c r="Q2212" s="2">
        <f t="shared" si="294"/>
        <v>37012.437499999163</v>
      </c>
      <c r="R2212">
        <f t="shared" si="295"/>
        <v>-132.08802728522343</v>
      </c>
      <c r="S2212">
        <f>I2212*$O2212/ref!$B$3</f>
        <v>0.58245915518843772</v>
      </c>
      <c r="T2212">
        <f>K2212*$O2212/ref!$B$3</f>
        <v>-1740.4478264606271</v>
      </c>
      <c r="U2212">
        <f>L2212*$O2212/ref!$B$3</f>
        <v>1110.3034923200764</v>
      </c>
      <c r="V2212">
        <f>N2212*$O2212/ref!$B$3</f>
        <v>1534.3055045984474</v>
      </c>
      <c r="W2212">
        <f t="shared" si="296"/>
        <v>4</v>
      </c>
      <c r="X2212" t="str">
        <f t="shared" si="297"/>
        <v>4 2001</v>
      </c>
      <c r="AB2212" s="1"/>
    </row>
    <row r="2213" spans="1:28" x14ac:dyDescent="0.3">
      <c r="A2213">
        <v>738</v>
      </c>
      <c r="B2213">
        <v>1</v>
      </c>
      <c r="C2213">
        <f>RS_wells_scenario_1_bgw!C2213-RS_wells_baseline_bgw!C2213</f>
        <v>-65141.940100001171</v>
      </c>
      <c r="D2213">
        <f>RS_wells_scenario_1_bgw!D2213-RS_wells_baseline_bgw!D2213</f>
        <v>-354.73709999996936</v>
      </c>
      <c r="E2213">
        <f>RS_wells_scenario_1_bgw!E2213-RS_wells_baseline_bgw!E2213</f>
        <v>-1387011.2399999984</v>
      </c>
      <c r="F2213">
        <f>RS_wells_scenario_1_bgw!F2213-RS_wells_baseline_bgw!F2213</f>
        <v>0</v>
      </c>
      <c r="G2213">
        <f>RS_wells_scenario_1_bgw!G2213-RS_wells_baseline_bgw!G2213</f>
        <v>0</v>
      </c>
      <c r="H2213" s="19">
        <f>RS_wells_scenario_1_bgw!H2213-RS_wells_baseline_bgw!H2213</f>
        <v>-869486.90070000291</v>
      </c>
      <c r="I2213">
        <f>RS_wells_scenario_1_bgw!I2213-RS_wells_baseline_bgw!I2213</f>
        <v>192492.61210000515</v>
      </c>
      <c r="J2213">
        <f>RS_wells_scenario_1_bgw!J2213-RS_wells_baseline_bgw!J2213</f>
        <v>2414.9435000000522</v>
      </c>
      <c r="K2213">
        <f>RS_wells_scenario_1_bgw!K2213-RS_wells_baseline_bgw!K2213</f>
        <v>-11675901.370000005</v>
      </c>
      <c r="L2213">
        <f>RS_wells_scenario_1_bgw!L2213-RS_wells_baseline_bgw!L2213</f>
        <v>826890.85319999978</v>
      </c>
      <c r="M2213">
        <f>RS_wells_scenario_1_bgw!M2213-RS_wells_baseline_bgw!M2213</f>
        <v>0</v>
      </c>
      <c r="N2213">
        <f>RS_wells_scenario_1_bgw!N2213-RS_wells_baseline_bgw!N2213</f>
        <v>8241692.4702000022</v>
      </c>
      <c r="O2213">
        <v>10.145833333333334</v>
      </c>
      <c r="P2213">
        <f t="shared" si="293"/>
        <v>2001</v>
      </c>
      <c r="Q2213" s="2">
        <f t="shared" si="294"/>
        <v>37022.583333332499</v>
      </c>
      <c r="R2213">
        <f t="shared" si="295"/>
        <v>-208.73263163573895</v>
      </c>
      <c r="S2213">
        <f>I2213*$O2213/ref!$B$3</f>
        <v>44.834663917920928</v>
      </c>
      <c r="T2213">
        <f>K2213*$O2213/ref!$B$3</f>
        <v>-2719.5075600656196</v>
      </c>
      <c r="U2213">
        <f>L2213*$O2213/ref!$B$3</f>
        <v>192.59634484446735</v>
      </c>
      <c r="V2213">
        <f>N2213*$O2213/ref!$B$3</f>
        <v>1919.6243844636715</v>
      </c>
      <c r="W2213">
        <f t="shared" si="296"/>
        <v>5</v>
      </c>
      <c r="X2213" t="str">
        <f t="shared" si="297"/>
        <v>5 2001</v>
      </c>
      <c r="AB2213" s="1"/>
    </row>
    <row r="2214" spans="1:28" x14ac:dyDescent="0.3">
      <c r="A2214">
        <v>738</v>
      </c>
      <c r="B2214">
        <v>2</v>
      </c>
      <c r="C2214">
        <f>RS_wells_scenario_1_bgw!C2214-RS_wells_baseline_bgw!C2214</f>
        <v>-45473.184000000358</v>
      </c>
      <c r="D2214">
        <f>RS_wells_scenario_1_bgw!D2214-RS_wells_baseline_bgw!D2214</f>
        <v>-355.32339999999385</v>
      </c>
      <c r="E2214">
        <f>RS_wells_scenario_1_bgw!E2214-RS_wells_baseline_bgw!E2214</f>
        <v>-1387011.2399999984</v>
      </c>
      <c r="F2214">
        <f>RS_wells_scenario_1_bgw!F2214-RS_wells_baseline_bgw!F2214</f>
        <v>0</v>
      </c>
      <c r="G2214">
        <f>RS_wells_scenario_1_bgw!G2214-RS_wells_baseline_bgw!G2214</f>
        <v>0</v>
      </c>
      <c r="H2214" s="19">
        <f>RS_wells_scenario_1_bgw!H2214-RS_wells_baseline_bgw!H2214</f>
        <v>199222.21999999881</v>
      </c>
      <c r="I2214">
        <f>RS_wells_scenario_1_bgw!I2214-RS_wells_baseline_bgw!I2214</f>
        <v>196054.51100003719</v>
      </c>
      <c r="J2214">
        <f>RS_wells_scenario_1_bgw!J2214-RS_wells_baseline_bgw!J2214</f>
        <v>2418.8550999993458</v>
      </c>
      <c r="K2214">
        <f>RS_wells_scenario_1_bgw!K2214-RS_wells_baseline_bgw!K2214</f>
        <v>-11675901.370000005</v>
      </c>
      <c r="L2214">
        <f>RS_wells_scenario_1_bgw!L2214-RS_wells_baseline_bgw!L2214</f>
        <v>853655.9093000032</v>
      </c>
      <c r="M2214">
        <f>RS_wells_scenario_1_bgw!M2214-RS_wells_baseline_bgw!M2214</f>
        <v>0</v>
      </c>
      <c r="N2214">
        <f>RS_wells_scenario_1_bgw!N2214-RS_wells_baseline_bgw!N2214</f>
        <v>9346446.1367000043</v>
      </c>
      <c r="O2214">
        <v>10.145833333333334</v>
      </c>
      <c r="P2214">
        <f t="shared" si="293"/>
        <v>2001</v>
      </c>
      <c r="Q2214" s="2">
        <f t="shared" si="294"/>
        <v>37032.729166665835</v>
      </c>
      <c r="R2214">
        <f t="shared" si="295"/>
        <v>-209.55839442611696</v>
      </c>
      <c r="S2214">
        <f>I2214*$O2214/ref!$B$3</f>
        <v>45.664288173887606</v>
      </c>
      <c r="T2214">
        <f>K2214*$O2214/ref!$B$3</f>
        <v>-2719.5075600656196</v>
      </c>
      <c r="U2214">
        <f>L2214*$O2214/ref!$B$3</f>
        <v>198.83036225374079</v>
      </c>
      <c r="V2214">
        <f>N2214*$O2214/ref!$B$3</f>
        <v>2176.9395032583902</v>
      </c>
      <c r="W2214">
        <f t="shared" si="296"/>
        <v>5</v>
      </c>
      <c r="X2214" t="str">
        <f t="shared" si="297"/>
        <v>5 2001</v>
      </c>
      <c r="AB2214" s="1"/>
    </row>
    <row r="2215" spans="1:28" x14ac:dyDescent="0.3">
      <c r="A2215">
        <v>738</v>
      </c>
      <c r="B2215">
        <v>3</v>
      </c>
      <c r="C2215">
        <f>RS_wells_scenario_1_bgw!C2215-RS_wells_baseline_bgw!C2215</f>
        <v>-36330.677699999884</v>
      </c>
      <c r="D2215">
        <f>RS_wells_scenario_1_bgw!D2215-RS_wells_baseline_bgw!D2215</f>
        <v>-355.9094000000041</v>
      </c>
      <c r="E2215">
        <f>RS_wells_scenario_1_bgw!E2215-RS_wells_baseline_bgw!E2215</f>
        <v>-1387011.2399999984</v>
      </c>
      <c r="F2215">
        <f>RS_wells_scenario_1_bgw!F2215-RS_wells_baseline_bgw!F2215</f>
        <v>0</v>
      </c>
      <c r="G2215">
        <f>RS_wells_scenario_1_bgw!G2215-RS_wells_baseline_bgw!G2215</f>
        <v>0</v>
      </c>
      <c r="H2215" s="19">
        <f>RS_wells_scenario_1_bgw!H2215-RS_wells_baseline_bgw!H2215</f>
        <v>630560.29709999263</v>
      </c>
      <c r="I2215">
        <f>RS_wells_scenario_1_bgw!I2215-RS_wells_baseline_bgw!I2215</f>
        <v>-46158.313599944115</v>
      </c>
      <c r="J2215">
        <f>RS_wells_scenario_1_bgw!J2215-RS_wells_baseline_bgw!J2215</f>
        <v>2422.7025999994949</v>
      </c>
      <c r="K2215">
        <f>RS_wells_scenario_1_bgw!K2215-RS_wells_baseline_bgw!K2215</f>
        <v>-11675901.370000005</v>
      </c>
      <c r="L2215">
        <f>RS_wells_scenario_1_bgw!L2215-RS_wells_baseline_bgw!L2215</f>
        <v>879603.79270000011</v>
      </c>
      <c r="M2215">
        <f>RS_wells_scenario_1_bgw!M2215-RS_wells_baseline_bgw!M2215</f>
        <v>0</v>
      </c>
      <c r="N2215">
        <f>RS_wells_scenario_1_bgw!N2215-RS_wells_baseline_bgw!N2215</f>
        <v>9993300.532400012</v>
      </c>
      <c r="O2215">
        <v>10.145833333333334</v>
      </c>
      <c r="P2215">
        <f t="shared" si="293"/>
        <v>2001</v>
      </c>
      <c r="Q2215" s="2">
        <f t="shared" si="294"/>
        <v>37042.874999999171</v>
      </c>
      <c r="R2215">
        <f t="shared" si="295"/>
        <v>-214.4957671317301</v>
      </c>
      <c r="S2215">
        <f>I2215*$O2215/ref!$B$3</f>
        <v>-10.751022881835775</v>
      </c>
      <c r="T2215">
        <f>K2215*$O2215/ref!$B$3</f>
        <v>-2719.5075600656196</v>
      </c>
      <c r="U2215">
        <f>L2215*$O2215/ref!$B$3</f>
        <v>204.87404683429946</v>
      </c>
      <c r="V2215">
        <f>N2215*$O2215/ref!$B$3</f>
        <v>2327.6024254279569</v>
      </c>
      <c r="W2215">
        <f t="shared" si="296"/>
        <v>5</v>
      </c>
      <c r="X2215" t="str">
        <f t="shared" si="297"/>
        <v>5 2001</v>
      </c>
      <c r="AB2215" s="1"/>
    </row>
    <row r="2216" spans="1:28" x14ac:dyDescent="0.3">
      <c r="A2216">
        <v>739</v>
      </c>
      <c r="B2216">
        <v>1</v>
      </c>
      <c r="C2216">
        <f>RS_wells_scenario_1_bgw!C2216-RS_wells_baseline_bgw!C2216</f>
        <v>-8442372.3628000021</v>
      </c>
      <c r="D2216">
        <f>RS_wells_scenario_1_bgw!D2216-RS_wells_baseline_bgw!D2216</f>
        <v>-356.47919999994338</v>
      </c>
      <c r="E2216">
        <f>RS_wells_scenario_1_bgw!E2216-RS_wells_baseline_bgw!E2216</f>
        <v>-3303075.9400000013</v>
      </c>
      <c r="F2216">
        <f>RS_wells_scenario_1_bgw!F2216-RS_wells_baseline_bgw!F2216</f>
        <v>0</v>
      </c>
      <c r="G2216">
        <f>RS_wells_scenario_1_bgw!G2216-RS_wells_baseline_bgw!G2216</f>
        <v>0</v>
      </c>
      <c r="H2216" s="19">
        <f>RS_wells_scenario_1_bgw!H2216-RS_wells_baseline_bgw!H2216</f>
        <v>548218.50519999862</v>
      </c>
      <c r="I2216">
        <f>RS_wells_scenario_1_bgw!I2216-RS_wells_baseline_bgw!I2216</f>
        <v>1328186.8226999938</v>
      </c>
      <c r="J2216">
        <f>RS_wells_scenario_1_bgw!J2216-RS_wells_baseline_bgw!J2216</f>
        <v>2424.2201000005007</v>
      </c>
      <c r="K2216">
        <f>RS_wells_scenario_1_bgw!K2216-RS_wells_baseline_bgw!K2216</f>
        <v>-27700849.969999999</v>
      </c>
      <c r="L2216">
        <f>RS_wells_scenario_1_bgw!L2216-RS_wells_baseline_bgw!L2216</f>
        <v>6498832.0239000022</v>
      </c>
      <c r="M2216">
        <f>RS_wells_scenario_1_bgw!M2216-RS_wells_baseline_bgw!M2216</f>
        <v>0</v>
      </c>
      <c r="N2216">
        <f>RS_wells_scenario_1_bgw!N2216-RS_wells_baseline_bgw!N2216</f>
        <v>8702257.1666999906</v>
      </c>
      <c r="O2216">
        <v>10.145833333333334</v>
      </c>
      <c r="P2216">
        <f t="shared" si="293"/>
        <v>2001</v>
      </c>
      <c r="Q2216" s="2">
        <f t="shared" si="294"/>
        <v>37053.020833332506</v>
      </c>
      <c r="R2216">
        <f t="shared" si="295"/>
        <v>-186.80500942726212</v>
      </c>
      <c r="S2216">
        <f>I2216*$O2216/ref!$B$3</f>
        <v>309.35633927097535</v>
      </c>
      <c r="T2216">
        <f>K2216*$O2216/ref!$B$3</f>
        <v>-6451.9790401122982</v>
      </c>
      <c r="U2216">
        <f>L2216*$O2216/ref!$B$3</f>
        <v>1513.6838056891363</v>
      </c>
      <c r="V2216">
        <f>N2216*$O2216/ref!$B$3</f>
        <v>2026.8974021382842</v>
      </c>
      <c r="W2216">
        <f t="shared" si="296"/>
        <v>6</v>
      </c>
      <c r="X2216" t="str">
        <f t="shared" si="297"/>
        <v>6 2001</v>
      </c>
      <c r="AB2216" s="1"/>
    </row>
    <row r="2217" spans="1:28" x14ac:dyDescent="0.3">
      <c r="A2217">
        <v>739</v>
      </c>
      <c r="B2217">
        <v>2</v>
      </c>
      <c r="C2217">
        <f>RS_wells_scenario_1_bgw!C2217-RS_wells_baseline_bgw!C2217</f>
        <v>-9355546.3903999925</v>
      </c>
      <c r="D2217">
        <f>RS_wells_scenario_1_bgw!D2217-RS_wells_baseline_bgw!D2217</f>
        <v>-357.02229999995325</v>
      </c>
      <c r="E2217">
        <f>RS_wells_scenario_1_bgw!E2217-RS_wells_baseline_bgw!E2217</f>
        <v>-3303075.9400000013</v>
      </c>
      <c r="F2217">
        <f>RS_wells_scenario_1_bgw!F2217-RS_wells_baseline_bgw!F2217</f>
        <v>0</v>
      </c>
      <c r="G2217">
        <f>RS_wells_scenario_1_bgw!G2217-RS_wells_baseline_bgw!G2217</f>
        <v>0</v>
      </c>
      <c r="H2217" s="19">
        <f>RS_wells_scenario_1_bgw!H2217-RS_wells_baseline_bgw!H2217</f>
        <v>187473.51729999483</v>
      </c>
      <c r="I2217">
        <f>RS_wells_scenario_1_bgw!I2217-RS_wells_baseline_bgw!I2217</f>
        <v>949461.24069999903</v>
      </c>
      <c r="J2217">
        <f>RS_wells_scenario_1_bgw!J2217-RS_wells_baseline_bgw!J2217</f>
        <v>2426.1322999997064</v>
      </c>
      <c r="K2217">
        <f>RS_wells_scenario_1_bgw!K2217-RS_wells_baseline_bgw!K2217</f>
        <v>-27700849.969999999</v>
      </c>
      <c r="L2217">
        <f>RS_wells_scenario_1_bgw!L2217-RS_wells_baseline_bgw!L2217</f>
        <v>6264462.7829000056</v>
      </c>
      <c r="M2217">
        <f>RS_wells_scenario_1_bgw!M2217-RS_wells_baseline_bgw!M2217</f>
        <v>0</v>
      </c>
      <c r="N2217">
        <f>RS_wells_scenario_1_bgw!N2217-RS_wells_baseline_bgw!N2217</f>
        <v>8031329.6322999895</v>
      </c>
      <c r="O2217">
        <v>10.145833333333334</v>
      </c>
      <c r="P2217">
        <f t="shared" si="293"/>
        <v>2001</v>
      </c>
      <c r="Q2217" s="2">
        <f t="shared" si="294"/>
        <v>37063.166666665842</v>
      </c>
      <c r="R2217">
        <f t="shared" si="295"/>
        <v>-179.69888006872839</v>
      </c>
      <c r="S2217">
        <f>I2217*$O2217/ref!$B$3</f>
        <v>221.14498403586029</v>
      </c>
      <c r="T2217">
        <f>K2217*$O2217/ref!$B$3</f>
        <v>-6451.9790401122982</v>
      </c>
      <c r="U2217">
        <f>L2217*$O2217/ref!$B$3</f>
        <v>1459.0953929791776</v>
      </c>
      <c r="V2217">
        <f>N2217*$O2217/ref!$B$3</f>
        <v>1870.627453957231</v>
      </c>
      <c r="W2217">
        <f t="shared" si="296"/>
        <v>6</v>
      </c>
      <c r="X2217" t="str">
        <f t="shared" si="297"/>
        <v>6 2001</v>
      </c>
      <c r="AB2217" s="1"/>
    </row>
    <row r="2218" spans="1:28" x14ac:dyDescent="0.3">
      <c r="A2218">
        <v>739</v>
      </c>
      <c r="B2218">
        <v>3</v>
      </c>
      <c r="C2218">
        <f>RS_wells_scenario_1_bgw!C2218-RS_wells_baseline_bgw!C2218</f>
        <v>-10311325.309799999</v>
      </c>
      <c r="D2218">
        <f>RS_wells_scenario_1_bgw!D2218-RS_wells_baseline_bgw!D2218</f>
        <v>-357.53449999995064</v>
      </c>
      <c r="E2218">
        <f>RS_wells_scenario_1_bgw!E2218-RS_wells_baseline_bgw!E2218</f>
        <v>-3303075.9400000013</v>
      </c>
      <c r="F2218">
        <f>RS_wells_scenario_1_bgw!F2218-RS_wells_baseline_bgw!F2218</f>
        <v>0</v>
      </c>
      <c r="G2218">
        <f>RS_wells_scenario_1_bgw!G2218-RS_wells_baseline_bgw!G2218</f>
        <v>0</v>
      </c>
      <c r="H2218" s="19">
        <f>RS_wells_scenario_1_bgw!H2218-RS_wells_baseline_bgw!H2218</f>
        <v>252817.60940000415</v>
      </c>
      <c r="I2218">
        <f>RS_wells_scenario_1_bgw!I2218-RS_wells_baseline_bgw!I2218</f>
        <v>606515.52319999784</v>
      </c>
      <c r="J2218">
        <f>RS_wells_scenario_1_bgw!J2218-RS_wells_baseline_bgw!J2218</f>
        <v>2428.3262000000104</v>
      </c>
      <c r="K2218">
        <f>RS_wells_scenario_1_bgw!K2218-RS_wells_baseline_bgw!K2218</f>
        <v>-27700849.969999999</v>
      </c>
      <c r="L2218">
        <f>RS_wells_scenario_1_bgw!L2218-RS_wells_baseline_bgw!L2218</f>
        <v>6076152.9188999981</v>
      </c>
      <c r="M2218">
        <f>RS_wells_scenario_1_bgw!M2218-RS_wells_baseline_bgw!M2218</f>
        <v>0</v>
      </c>
      <c r="N2218">
        <f>RS_wells_scenario_1_bgw!N2218-RS_wells_baseline_bgw!N2218</f>
        <v>7611446.52260001</v>
      </c>
      <c r="O2218">
        <v>10.145833333333334</v>
      </c>
      <c r="P2218">
        <f t="shared" si="293"/>
        <v>2001</v>
      </c>
      <c r="Q2218" s="2">
        <f t="shared" si="294"/>
        <v>37073.312499999178</v>
      </c>
      <c r="R2218">
        <f t="shared" si="295"/>
        <v>-168.58256387628879</v>
      </c>
      <c r="S2218">
        <f>I2218*$O2218/ref!$B$3</f>
        <v>141.26734188399095</v>
      </c>
      <c r="T2218">
        <f>K2218*$O2218/ref!$B$3</f>
        <v>-6451.9790401122982</v>
      </c>
      <c r="U2218">
        <f>L2218*$O2218/ref!$B$3</f>
        <v>1415.2349592058365</v>
      </c>
      <c r="V2218">
        <f>N2218*$O2218/ref!$B$3</f>
        <v>1772.8298403094414</v>
      </c>
      <c r="W2218">
        <f t="shared" si="296"/>
        <v>6</v>
      </c>
      <c r="X2218" t="str">
        <f t="shared" si="297"/>
        <v>6 2001</v>
      </c>
      <c r="AB2218" s="1"/>
    </row>
    <row r="2219" spans="1:28" x14ac:dyDescent="0.3">
      <c r="A2219">
        <v>740</v>
      </c>
      <c r="B2219">
        <v>1</v>
      </c>
      <c r="C2219">
        <f>RS_wells_scenario_1_bgw!C2219-RS_wells_baseline_bgw!C2219</f>
        <v>-60225939.104599953</v>
      </c>
      <c r="D2219">
        <f>RS_wells_scenario_1_bgw!D2219-RS_wells_baseline_bgw!D2219</f>
        <v>-358.00969999999506</v>
      </c>
      <c r="E2219">
        <f>RS_wells_scenario_1_bgw!E2219-RS_wells_baseline_bgw!E2219</f>
        <v>-10151763.370000005</v>
      </c>
      <c r="F2219">
        <f>RS_wells_scenario_1_bgw!F2219-RS_wells_baseline_bgw!F2219</f>
        <v>0</v>
      </c>
      <c r="G2219">
        <f>RS_wells_scenario_1_bgw!G2219-RS_wells_baseline_bgw!G2219</f>
        <v>0</v>
      </c>
      <c r="H2219" s="19">
        <f>RS_wells_scenario_1_bgw!H2219-RS_wells_baseline_bgw!H2219</f>
        <v>633507.86759999394</v>
      </c>
      <c r="I2219">
        <f>RS_wells_scenario_1_bgw!I2219-RS_wells_baseline_bgw!I2219</f>
        <v>327644.14250000007</v>
      </c>
      <c r="J2219">
        <f>RS_wells_scenario_1_bgw!J2219-RS_wells_baseline_bgw!J2219</f>
        <v>2429.541400000453</v>
      </c>
      <c r="K2219">
        <f>RS_wells_scenario_1_bgw!K2219-RS_wells_baseline_bgw!K2219</f>
        <v>-84979645.490000069</v>
      </c>
      <c r="L2219">
        <f>RS_wells_scenario_1_bgw!L2219-RS_wells_baseline_bgw!L2219</f>
        <v>7376736.2410000116</v>
      </c>
      <c r="M2219">
        <f>RS_wells_scenario_1_bgw!M2219-RS_wells_baseline_bgw!M2219</f>
        <v>0</v>
      </c>
      <c r="N2219">
        <f>RS_wells_scenario_1_bgw!N2219-RS_wells_baseline_bgw!N2219</f>
        <v>7197459.1938999966</v>
      </c>
      <c r="O2219">
        <v>10.145833333333334</v>
      </c>
      <c r="P2219">
        <f t="shared" si="293"/>
        <v>2001</v>
      </c>
      <c r="Q2219" s="2">
        <f t="shared" si="294"/>
        <v>37083.458333332514</v>
      </c>
      <c r="R2219">
        <f t="shared" si="295"/>
        <v>-150.37689178235973</v>
      </c>
      <c r="S2219">
        <f>I2219*$O2219/ref!$B$3</f>
        <v>76.3136561627162</v>
      </c>
      <c r="T2219">
        <f>K2219*$O2219/ref!$B$3</f>
        <v>-19793.143247642158</v>
      </c>
      <c r="U2219">
        <f>L2219*$O2219/ref!$B$3</f>
        <v>1718.1619936902193</v>
      </c>
      <c r="V2219">
        <f>N2219*$O2219/ref!$B$3</f>
        <v>1676.4054500637524</v>
      </c>
      <c r="W2219">
        <f t="shared" si="296"/>
        <v>7</v>
      </c>
      <c r="X2219" t="str">
        <f t="shared" si="297"/>
        <v>7 2001</v>
      </c>
      <c r="AB2219" s="1"/>
    </row>
    <row r="2220" spans="1:28" x14ac:dyDescent="0.3">
      <c r="A2220">
        <v>740</v>
      </c>
      <c r="B2220">
        <v>2</v>
      </c>
      <c r="C2220">
        <f>RS_wells_scenario_1_bgw!C2220-RS_wells_baseline_bgw!C2220</f>
        <v>-61449573.394000053</v>
      </c>
      <c r="D2220">
        <f>RS_wells_scenario_1_bgw!D2220-RS_wells_baseline_bgw!D2220</f>
        <v>-358.43539999995846</v>
      </c>
      <c r="E2220">
        <f>RS_wells_scenario_1_bgw!E2220-RS_wells_baseline_bgw!E2220</f>
        <v>-10151763.370000005</v>
      </c>
      <c r="F2220">
        <f>RS_wells_scenario_1_bgw!F2220-RS_wells_baseline_bgw!F2220</f>
        <v>0</v>
      </c>
      <c r="G2220">
        <f>RS_wells_scenario_1_bgw!G2220-RS_wells_baseline_bgw!G2220</f>
        <v>0</v>
      </c>
      <c r="H2220" s="19">
        <f>RS_wells_scenario_1_bgw!H2220-RS_wells_baseline_bgw!H2220</f>
        <v>1394257.1591999978</v>
      </c>
      <c r="I2220">
        <f>RS_wells_scenario_1_bgw!I2220-RS_wells_baseline_bgw!I2220</f>
        <v>198613.78289999999</v>
      </c>
      <c r="J2220">
        <f>RS_wells_scenario_1_bgw!J2220-RS_wells_baseline_bgw!J2220</f>
        <v>2431.0821000002325</v>
      </c>
      <c r="K2220">
        <f>RS_wells_scenario_1_bgw!K2220-RS_wells_baseline_bgw!K2220</f>
        <v>-84979645.490000069</v>
      </c>
      <c r="L2220">
        <f>RS_wells_scenario_1_bgw!L2220-RS_wells_baseline_bgw!L2220</f>
        <v>7326233.3649000078</v>
      </c>
      <c r="M2220">
        <f>RS_wells_scenario_1_bgw!M2220-RS_wells_baseline_bgw!M2220</f>
        <v>0</v>
      </c>
      <c r="N2220">
        <f>RS_wells_scenario_1_bgw!N2220-RS_wells_baseline_bgw!N2220</f>
        <v>6956724.5034999996</v>
      </c>
      <c r="O2220">
        <v>10.145833333333334</v>
      </c>
      <c r="P2220">
        <f t="shared" si="293"/>
        <v>2001</v>
      </c>
      <c r="Q2220" s="2">
        <f t="shared" si="294"/>
        <v>37093.604166665849</v>
      </c>
      <c r="R2220">
        <f t="shared" si="295"/>
        <v>-127.43338704009167</v>
      </c>
      <c r="S2220">
        <f>I2220*$O2220/ref!$B$3</f>
        <v>46.260384274707299</v>
      </c>
      <c r="T2220">
        <f>K2220*$O2220/ref!$B$3</f>
        <v>-19793.143247642158</v>
      </c>
      <c r="U2220">
        <f>L2220*$O2220/ref!$B$3</f>
        <v>1706.3990514550351</v>
      </c>
      <c r="V2220">
        <f>N2220*$O2220/ref!$B$3</f>
        <v>1620.3344205332203</v>
      </c>
      <c r="W2220">
        <f t="shared" si="296"/>
        <v>7</v>
      </c>
      <c r="X2220" t="str">
        <f t="shared" si="297"/>
        <v>7 2001</v>
      </c>
      <c r="AB2220" s="1"/>
    </row>
    <row r="2221" spans="1:28" x14ac:dyDescent="0.3">
      <c r="A2221">
        <v>740</v>
      </c>
      <c r="B2221">
        <v>3</v>
      </c>
      <c r="C2221">
        <f>RS_wells_scenario_1_bgw!C2221-RS_wells_baseline_bgw!C2221</f>
        <v>-62255633.412500024</v>
      </c>
      <c r="D2221">
        <f>RS_wells_scenario_1_bgw!D2221-RS_wells_baseline_bgw!D2221</f>
        <v>-358.78149999998277</v>
      </c>
      <c r="E2221">
        <f>RS_wells_scenario_1_bgw!E2221-RS_wells_baseline_bgw!E2221</f>
        <v>-10151763.370000005</v>
      </c>
      <c r="F2221">
        <f>RS_wells_scenario_1_bgw!F2221-RS_wells_baseline_bgw!F2221</f>
        <v>0</v>
      </c>
      <c r="G2221">
        <f>RS_wells_scenario_1_bgw!G2221-RS_wells_baseline_bgw!G2221</f>
        <v>0</v>
      </c>
      <c r="H2221" s="19">
        <f>RS_wells_scenario_1_bgw!H2221-RS_wells_baseline_bgw!H2221</f>
        <v>1964099.3129000068</v>
      </c>
      <c r="I2221">
        <f>RS_wells_scenario_1_bgw!I2221-RS_wells_baseline_bgw!I2221</f>
        <v>111582.70779999997</v>
      </c>
      <c r="J2221">
        <f>RS_wells_scenario_1_bgw!J2221-RS_wells_baseline_bgw!J2221</f>
        <v>2432.8911000005901</v>
      </c>
      <c r="K2221">
        <f>RS_wells_scenario_1_bgw!K2221-RS_wells_baseline_bgw!K2221</f>
        <v>-84979645.490000069</v>
      </c>
      <c r="L2221">
        <f>RS_wells_scenario_1_bgw!L2221-RS_wells_baseline_bgw!L2221</f>
        <v>7326062.0747999996</v>
      </c>
      <c r="M2221">
        <f>RS_wells_scenario_1_bgw!M2221-RS_wells_baseline_bgw!M2221</f>
        <v>0</v>
      </c>
      <c r="N2221">
        <f>RS_wells_scenario_1_bgw!N2221-RS_wells_baseline_bgw!N2221</f>
        <v>6848697.6303000003</v>
      </c>
      <c r="O2221">
        <v>10.145833333333334</v>
      </c>
      <c r="P2221">
        <f t="shared" si="293"/>
        <v>2001</v>
      </c>
      <c r="Q2221" s="2">
        <f t="shared" si="294"/>
        <v>37103.749999999185</v>
      </c>
      <c r="R2221">
        <f t="shared" si="295"/>
        <v>-111.90374152119115</v>
      </c>
      <c r="S2221">
        <f>I2221*$O2221/ref!$B$3</f>
        <v>25.989429665308386</v>
      </c>
      <c r="T2221">
        <f>K2221*$O2221/ref!$B$3</f>
        <v>-19793.143247642158</v>
      </c>
      <c r="U2221">
        <f>L2221*$O2221/ref!$B$3</f>
        <v>1706.3591552014464</v>
      </c>
      <c r="V2221">
        <f>N2221*$O2221/ref!$B$3</f>
        <v>1595.17320264965</v>
      </c>
      <c r="W2221">
        <f t="shared" si="296"/>
        <v>7</v>
      </c>
      <c r="X2221" t="str">
        <f t="shared" si="297"/>
        <v>7 2001</v>
      </c>
      <c r="AB2221" s="1"/>
    </row>
    <row r="2222" spans="1:28" x14ac:dyDescent="0.3">
      <c r="A2222">
        <v>741</v>
      </c>
      <c r="B2222">
        <v>1</v>
      </c>
      <c r="C2222">
        <f>RS_wells_scenario_1_bgw!C2222-RS_wells_baseline_bgw!C2222</f>
        <v>-70603664.438799977</v>
      </c>
      <c r="D2222">
        <f>RS_wells_scenario_1_bgw!D2222-RS_wells_baseline_bgw!D2222</f>
        <v>-359.53400000004331</v>
      </c>
      <c r="E2222">
        <f>RS_wells_scenario_1_bgw!E2222-RS_wells_baseline_bgw!E2222</f>
        <v>-11142622.450000003</v>
      </c>
      <c r="F2222">
        <f>RS_wells_scenario_1_bgw!F2222-RS_wells_baseline_bgw!F2222</f>
        <v>0</v>
      </c>
      <c r="G2222">
        <f>RS_wells_scenario_1_bgw!G2222-RS_wells_baseline_bgw!G2222</f>
        <v>0</v>
      </c>
      <c r="H2222" s="19">
        <f>RS_wells_scenario_1_bgw!H2222-RS_wells_baseline_bgw!H2222</f>
        <v>3569569.7075000033</v>
      </c>
      <c r="I2222">
        <f>RS_wells_scenario_1_bgw!I2222-RS_wells_baseline_bgw!I2222</f>
        <v>25351.84309999994</v>
      </c>
      <c r="J2222">
        <f>RS_wells_scenario_1_bgw!J2222-RS_wells_baseline_bgw!J2222</f>
        <v>2435.1391000002623</v>
      </c>
      <c r="K2222">
        <f>RS_wells_scenario_1_bgw!K2222-RS_wells_baseline_bgw!K2222</f>
        <v>-93266665.789999962</v>
      </c>
      <c r="L2222">
        <f>RS_wells_scenario_1_bgw!L2222-RS_wells_baseline_bgw!L2222</f>
        <v>7827291.0429999977</v>
      </c>
      <c r="M2222">
        <f>RS_wells_scenario_1_bgw!M2222-RS_wells_baseline_bgw!M2222</f>
        <v>0</v>
      </c>
      <c r="N2222">
        <f>RS_wells_scenario_1_bgw!N2222-RS_wells_baseline_bgw!N2222</f>
        <v>6684419.262000002</v>
      </c>
      <c r="O2222">
        <v>10.145833333333334</v>
      </c>
      <c r="P2222">
        <f t="shared" si="293"/>
        <v>2001</v>
      </c>
      <c r="Q2222" s="2">
        <f t="shared" si="294"/>
        <v>37113.895833332521</v>
      </c>
      <c r="R2222">
        <f t="shared" si="295"/>
        <v>-71.359669060710161</v>
      </c>
      <c r="S2222">
        <f>I2222*$O2222/ref!$B$3</f>
        <v>5.9048570887377423</v>
      </c>
      <c r="T2222">
        <f>K2222*$O2222/ref!$B$3</f>
        <v>-21723.325221786992</v>
      </c>
      <c r="U2222">
        <f>L2222*$O2222/ref!$B$3</f>
        <v>1823.1035439341326</v>
      </c>
      <c r="V2222">
        <f>N2222*$O2222/ref!$B$3</f>
        <v>1556.9100955549823</v>
      </c>
      <c r="W2222">
        <f t="shared" si="296"/>
        <v>8</v>
      </c>
      <c r="X2222" t="str">
        <f t="shared" si="297"/>
        <v>8 2001</v>
      </c>
      <c r="AB2222" s="1"/>
    </row>
    <row r="2223" spans="1:28" x14ac:dyDescent="0.3">
      <c r="A2223">
        <v>741</v>
      </c>
      <c r="B2223">
        <v>2</v>
      </c>
      <c r="C2223">
        <f>RS_wells_scenario_1_bgw!C2223-RS_wells_baseline_bgw!C2223</f>
        <v>-71267754.08009994</v>
      </c>
      <c r="D2223">
        <f>RS_wells_scenario_1_bgw!D2223-RS_wells_baseline_bgw!D2223</f>
        <v>-359.86109999998007</v>
      </c>
      <c r="E2223">
        <f>RS_wells_scenario_1_bgw!E2223-RS_wells_baseline_bgw!E2223</f>
        <v>-11142622.450000003</v>
      </c>
      <c r="F2223">
        <f>RS_wells_scenario_1_bgw!F2223-RS_wells_baseline_bgw!F2223</f>
        <v>0</v>
      </c>
      <c r="G2223">
        <f>RS_wells_scenario_1_bgw!G2223-RS_wells_baseline_bgw!G2223</f>
        <v>0</v>
      </c>
      <c r="H2223" s="19">
        <f>RS_wells_scenario_1_bgw!H2223-RS_wells_baseline_bgw!H2223</f>
        <v>3678311.7474000007</v>
      </c>
      <c r="I2223">
        <f>RS_wells_scenario_1_bgw!I2223-RS_wells_baseline_bgw!I2223</f>
        <v>9394.7804999999935</v>
      </c>
      <c r="J2223">
        <f>RS_wells_scenario_1_bgw!J2223-RS_wells_baseline_bgw!J2223</f>
        <v>2437.7805000003427</v>
      </c>
      <c r="K2223">
        <f>RS_wells_scenario_1_bgw!K2223-RS_wells_baseline_bgw!K2223</f>
        <v>-93266665.789999962</v>
      </c>
      <c r="L2223">
        <f>RS_wells_scenario_1_bgw!L2223-RS_wells_baseline_bgw!L2223</f>
        <v>7951933.166899994</v>
      </c>
      <c r="M2223">
        <f>RS_wells_scenario_1_bgw!M2223-RS_wells_baseline_bgw!M2223</f>
        <v>0</v>
      </c>
      <c r="N2223">
        <f>RS_wells_scenario_1_bgw!N2223-RS_wells_baseline_bgw!N2223</f>
        <v>6622858.7643000036</v>
      </c>
      <c r="O2223">
        <v>10.145833333333334</v>
      </c>
      <c r="P2223">
        <f t="shared" si="293"/>
        <v>2001</v>
      </c>
      <c r="Q2223" s="2">
        <f t="shared" si="294"/>
        <v>37124.041666665857</v>
      </c>
      <c r="R2223">
        <f t="shared" si="295"/>
        <v>-67.458121807560204</v>
      </c>
      <c r="S2223">
        <f>I2223*$O2223/ref!$B$3</f>
        <v>2.1881973635502741</v>
      </c>
      <c r="T2223">
        <f>K2223*$O2223/ref!$B$3</f>
        <v>-21723.325221786992</v>
      </c>
      <c r="U2223">
        <f>L2223*$O2223/ref!$B$3</f>
        <v>1852.1347242693494</v>
      </c>
      <c r="V2223">
        <f>N2223*$O2223/ref!$B$3</f>
        <v>1542.5716531862672</v>
      </c>
      <c r="W2223">
        <f t="shared" si="296"/>
        <v>8</v>
      </c>
      <c r="X2223" t="str">
        <f t="shared" si="297"/>
        <v>8 2001</v>
      </c>
      <c r="AB2223" s="1"/>
    </row>
    <row r="2224" spans="1:28" x14ac:dyDescent="0.3">
      <c r="A2224">
        <v>741</v>
      </c>
      <c r="B2224">
        <v>3</v>
      </c>
      <c r="C2224">
        <f>RS_wells_scenario_1_bgw!C2224-RS_wells_baseline_bgw!C2224</f>
        <v>-71660872.96209991</v>
      </c>
      <c r="D2224">
        <f>RS_wells_scenario_1_bgw!D2224-RS_wells_baseline_bgw!D2224</f>
        <v>-360.16650000005029</v>
      </c>
      <c r="E2224">
        <f>RS_wells_scenario_1_bgw!E2224-RS_wells_baseline_bgw!E2224</f>
        <v>-11142622.450000003</v>
      </c>
      <c r="F2224">
        <f>RS_wells_scenario_1_bgw!F2224-RS_wells_baseline_bgw!F2224</f>
        <v>0</v>
      </c>
      <c r="G2224">
        <f>RS_wells_scenario_1_bgw!G2224-RS_wells_baseline_bgw!G2224</f>
        <v>0</v>
      </c>
      <c r="H2224" s="19">
        <f>RS_wells_scenario_1_bgw!H2224-RS_wells_baseline_bgw!H2224</f>
        <v>4395618.8146000057</v>
      </c>
      <c r="I2224">
        <f>RS_wells_scenario_1_bgw!I2224-RS_wells_baseline_bgw!I2224</f>
        <v>3311.5003000000725</v>
      </c>
      <c r="J2224">
        <f>RS_wells_scenario_1_bgw!J2224-RS_wells_baseline_bgw!J2224</f>
        <v>2440.4249999998137</v>
      </c>
      <c r="K2224">
        <f>RS_wells_scenario_1_bgw!K2224-RS_wells_baseline_bgw!K2224</f>
        <v>-93266665.789999962</v>
      </c>
      <c r="L2224">
        <f>RS_wells_scenario_1_bgw!L2224-RS_wells_baseline_bgw!L2224</f>
        <v>8111071.918599993</v>
      </c>
      <c r="M2224">
        <f>RS_wells_scenario_1_bgw!M2224-RS_wells_baseline_bgw!M2224</f>
        <v>0</v>
      </c>
      <c r="N2224">
        <f>RS_wells_scenario_1_bgw!N2224-RS_wells_baseline_bgw!N2224</f>
        <v>6594132.4045000002</v>
      </c>
      <c r="O2224">
        <v>10.145833333333334</v>
      </c>
      <c r="P2224">
        <f t="shared" si="293"/>
        <v>2001</v>
      </c>
      <c r="Q2224" s="2">
        <f t="shared" si="294"/>
        <v>37134.187499999192</v>
      </c>
      <c r="R2224">
        <f t="shared" si="295"/>
        <v>-50.366863457044545</v>
      </c>
      <c r="S2224">
        <f>I2224*$O2224/ref!$B$3</f>
        <v>0.77130234451524504</v>
      </c>
      <c r="T2224">
        <f>K2224*$O2224/ref!$B$3</f>
        <v>-21723.325221786992</v>
      </c>
      <c r="U2224">
        <f>L2224*$O2224/ref!$B$3</f>
        <v>1889.2007309640903</v>
      </c>
      <c r="V2224">
        <f>N2224*$O2224/ref!$B$3</f>
        <v>1535.8808162072908</v>
      </c>
      <c r="W2224">
        <f t="shared" si="296"/>
        <v>8</v>
      </c>
      <c r="X2224" t="str">
        <f t="shared" si="297"/>
        <v>8 2001</v>
      </c>
      <c r="AB2224" s="1"/>
    </row>
    <row r="2225" spans="1:28" x14ac:dyDescent="0.3">
      <c r="A2225">
        <v>742</v>
      </c>
      <c r="B2225">
        <v>1</v>
      </c>
      <c r="C2225">
        <f>RS_wells_scenario_1_bgw!C2225-RS_wells_baseline_bgw!C2225</f>
        <v>-18776395.110900015</v>
      </c>
      <c r="D2225">
        <f>RS_wells_scenario_1_bgw!D2225-RS_wells_baseline_bgw!D2225</f>
        <v>-360.12259999988601</v>
      </c>
      <c r="E2225">
        <f>RS_wells_scenario_1_bgw!E2225-RS_wells_baseline_bgw!E2225</f>
        <v>-5001782.5099999979</v>
      </c>
      <c r="F2225">
        <f>RS_wells_scenario_1_bgw!F2225-RS_wells_baseline_bgw!F2225</f>
        <v>0</v>
      </c>
      <c r="G2225">
        <f>RS_wells_scenario_1_bgw!G2225-RS_wells_baseline_bgw!G2225</f>
        <v>0</v>
      </c>
      <c r="H2225" s="19">
        <f>RS_wells_scenario_1_bgw!H2225-RS_wells_baseline_bgw!H2225</f>
        <v>-521008.94339999557</v>
      </c>
      <c r="I2225">
        <f>RS_wells_scenario_1_bgw!I2225-RS_wells_baseline_bgw!I2225</f>
        <v>8853595.4280999899</v>
      </c>
      <c r="J2225">
        <f>RS_wells_scenario_1_bgw!J2225-RS_wells_baseline_bgw!J2225</f>
        <v>2445.0855999998748</v>
      </c>
      <c r="K2225">
        <f>RS_wells_scenario_1_bgw!K2225-RS_wells_baseline_bgw!K2225</f>
        <v>-41907931.670000017</v>
      </c>
      <c r="L2225">
        <f>RS_wells_scenario_1_bgw!L2225-RS_wells_baseline_bgw!L2225</f>
        <v>1341838.4035999998</v>
      </c>
      <c r="M2225">
        <f>RS_wells_scenario_1_bgw!M2225-RS_wells_baseline_bgw!M2225</f>
        <v>0</v>
      </c>
      <c r="N2225">
        <f>RS_wells_scenario_1_bgw!N2225-RS_wells_baseline_bgw!N2225</f>
        <v>7974032.5908000022</v>
      </c>
      <c r="O2225">
        <v>10.145833333333334</v>
      </c>
      <c r="P2225">
        <f t="shared" si="293"/>
        <v>2001</v>
      </c>
      <c r="Q2225" s="2">
        <f t="shared" si="294"/>
        <v>37144.333333332528</v>
      </c>
      <c r="R2225">
        <f t="shared" si="295"/>
        <v>-194.61721727835047</v>
      </c>
      <c r="S2225">
        <f>I2225*$O2225/ref!$B$3</f>
        <v>2062.1465476185604</v>
      </c>
      <c r="T2225">
        <f>K2225*$O2225/ref!$B$3</f>
        <v>-9761.0397169086755</v>
      </c>
      <c r="U2225">
        <f>L2225*$O2225/ref!$B$3</f>
        <v>312.53601476564887</v>
      </c>
      <c r="V2225">
        <f>N2225*$O2225/ref!$B$3</f>
        <v>1857.2820399638435</v>
      </c>
      <c r="W2225">
        <f t="shared" si="296"/>
        <v>9</v>
      </c>
      <c r="X2225" t="str">
        <f t="shared" si="297"/>
        <v>9 2001</v>
      </c>
      <c r="AB2225" s="1"/>
    </row>
    <row r="2226" spans="1:28" x14ac:dyDescent="0.3">
      <c r="A2226">
        <v>742</v>
      </c>
      <c r="B2226">
        <v>2</v>
      </c>
      <c r="C2226">
        <f>RS_wells_scenario_1_bgw!C2226-RS_wells_baseline_bgw!C2226</f>
        <v>-15087035.605999976</v>
      </c>
      <c r="D2226">
        <f>RS_wells_scenario_1_bgw!D2226-RS_wells_baseline_bgw!D2226</f>
        <v>-360.41619999997783</v>
      </c>
      <c r="E2226">
        <f>RS_wells_scenario_1_bgw!E2226-RS_wells_baseline_bgw!E2226</f>
        <v>-5001782.5099999979</v>
      </c>
      <c r="F2226">
        <f>RS_wells_scenario_1_bgw!F2226-RS_wells_baseline_bgw!F2226</f>
        <v>0</v>
      </c>
      <c r="G2226">
        <f>RS_wells_scenario_1_bgw!G2226-RS_wells_baseline_bgw!G2226</f>
        <v>0</v>
      </c>
      <c r="H2226" s="19">
        <f>RS_wells_scenario_1_bgw!H2226-RS_wells_baseline_bgw!H2226</f>
        <v>-1293374.5486999899</v>
      </c>
      <c r="I2226">
        <f>RS_wells_scenario_1_bgw!I2226-RS_wells_baseline_bgw!I2226</f>
        <v>10703054.707100004</v>
      </c>
      <c r="J2226">
        <f>RS_wells_scenario_1_bgw!J2226-RS_wells_baseline_bgw!J2226</f>
        <v>2449.2171999998391</v>
      </c>
      <c r="K2226">
        <f>RS_wells_scenario_1_bgw!K2226-RS_wells_baseline_bgw!K2226</f>
        <v>-41907931.670000017</v>
      </c>
      <c r="L2226">
        <f>RS_wells_scenario_1_bgw!L2226-RS_wells_baseline_bgw!L2226</f>
        <v>1363690.183699999</v>
      </c>
      <c r="M2226">
        <f>RS_wells_scenario_1_bgw!M2226-RS_wells_baseline_bgw!M2226</f>
        <v>0</v>
      </c>
      <c r="N2226">
        <f>RS_wells_scenario_1_bgw!N2226-RS_wells_baseline_bgw!N2226</f>
        <v>8766495.3034999967</v>
      </c>
      <c r="O2226">
        <v>10.145833333333334</v>
      </c>
      <c r="P2226">
        <f t="shared" si="293"/>
        <v>2001</v>
      </c>
      <c r="Q2226" s="2">
        <f t="shared" si="294"/>
        <v>37154.479166665864</v>
      </c>
      <c r="R2226">
        <f t="shared" si="295"/>
        <v>-230.46666328064117</v>
      </c>
      <c r="S2226">
        <f>I2226*$O2226/ref!$B$3</f>
        <v>2492.9157303899324</v>
      </c>
      <c r="T2226">
        <f>K2226*$O2226/ref!$B$3</f>
        <v>-9761.0397169086755</v>
      </c>
      <c r="U2226">
        <f>L2226*$O2226/ref!$B$3</f>
        <v>317.62565018647626</v>
      </c>
      <c r="V2226">
        <f>N2226*$O2226/ref!$B$3</f>
        <v>2041.8595102562074</v>
      </c>
      <c r="W2226">
        <f t="shared" si="296"/>
        <v>9</v>
      </c>
      <c r="X2226" t="str">
        <f t="shared" si="297"/>
        <v>9 2001</v>
      </c>
      <c r="AB2226" s="1"/>
    </row>
    <row r="2227" spans="1:28" x14ac:dyDescent="0.3">
      <c r="A2227">
        <v>742</v>
      </c>
      <c r="B2227">
        <v>3</v>
      </c>
      <c r="C2227">
        <f>RS_wells_scenario_1_bgw!C2227-RS_wells_baseline_bgw!C2227</f>
        <v>-13030393.394000024</v>
      </c>
      <c r="D2227">
        <f>RS_wells_scenario_1_bgw!D2227-RS_wells_baseline_bgw!D2227</f>
        <v>-360.72849999996834</v>
      </c>
      <c r="E2227">
        <f>RS_wells_scenario_1_bgw!E2227-RS_wells_baseline_bgw!E2227</f>
        <v>-5001782.5099999979</v>
      </c>
      <c r="F2227">
        <f>RS_wells_scenario_1_bgw!F2227-RS_wells_baseline_bgw!F2227</f>
        <v>0</v>
      </c>
      <c r="G2227">
        <f>RS_wells_scenario_1_bgw!G2227-RS_wells_baseline_bgw!G2227</f>
        <v>0</v>
      </c>
      <c r="H2227" s="19">
        <f>RS_wells_scenario_1_bgw!H2227-RS_wells_baseline_bgw!H2227</f>
        <v>-1576812.1528999954</v>
      </c>
      <c r="I2227">
        <f>RS_wells_scenario_1_bgw!I2227-RS_wells_baseline_bgw!I2227</f>
        <v>11835266.238100007</v>
      </c>
      <c r="J2227">
        <f>RS_wells_scenario_1_bgw!J2227-RS_wells_baseline_bgw!J2227</f>
        <v>2453.1410999996588</v>
      </c>
      <c r="K2227">
        <f>RS_wells_scenario_1_bgw!K2227-RS_wells_baseline_bgw!K2227</f>
        <v>-41907931.670000017</v>
      </c>
      <c r="L2227">
        <f>RS_wells_scenario_1_bgw!L2227-RS_wells_baseline_bgw!L2227</f>
        <v>1377607.4684999995</v>
      </c>
      <c r="M2227">
        <f>RS_wells_scenario_1_bgw!M2227-RS_wells_baseline_bgw!M2227</f>
        <v>0</v>
      </c>
      <c r="N2227">
        <f>RS_wells_scenario_1_bgw!N2227-RS_wells_baseline_bgw!N2227</f>
        <v>9224658.8941000104</v>
      </c>
      <c r="O2227">
        <v>10.145833333333334</v>
      </c>
      <c r="P2227">
        <f t="shared" si="293"/>
        <v>2001</v>
      </c>
      <c r="Q2227" s="2">
        <f t="shared" si="294"/>
        <v>37164.6249999992</v>
      </c>
      <c r="R2227">
        <f t="shared" si="295"/>
        <v>-247.45638137457058</v>
      </c>
      <c r="S2227">
        <f>I2227*$O2227/ref!$B$3</f>
        <v>2756.6262329520127</v>
      </c>
      <c r="T2227">
        <f>K2227*$O2227/ref!$B$3</f>
        <v>-9761.0397169086755</v>
      </c>
      <c r="U2227">
        <f>L2227*$O2227/ref!$B$3</f>
        <v>320.8672124461948</v>
      </c>
      <c r="V2227">
        <f>N2227*$O2227/ref!$B$3</f>
        <v>2148.573271266981</v>
      </c>
      <c r="W2227">
        <f t="shared" si="296"/>
        <v>9</v>
      </c>
      <c r="X2227" t="str">
        <f t="shared" si="297"/>
        <v>9 2001</v>
      </c>
      <c r="AB2227" s="1"/>
    </row>
    <row r="2228" spans="1:28" x14ac:dyDescent="0.3">
      <c r="A2228">
        <v>743</v>
      </c>
      <c r="B2228">
        <v>1</v>
      </c>
      <c r="C2228">
        <f>RS_wells_scenario_1_bgw!C2228-RS_wells_baseline_bgw!C2228</f>
        <v>-6882325.761500001</v>
      </c>
      <c r="D2228">
        <f>RS_wells_scenario_1_bgw!D2228-RS_wells_baseline_bgw!D2228</f>
        <v>-361.04939999995986</v>
      </c>
      <c r="E2228">
        <f>RS_wells_scenario_1_bgw!E2228-RS_wells_baseline_bgw!E2228</f>
        <v>0</v>
      </c>
      <c r="F2228">
        <f>RS_wells_scenario_1_bgw!F2228-RS_wells_baseline_bgw!F2228</f>
        <v>0</v>
      </c>
      <c r="G2228">
        <f>RS_wells_scenario_1_bgw!G2228-RS_wells_baseline_bgw!G2228</f>
        <v>0</v>
      </c>
      <c r="H2228" s="19">
        <f>RS_wells_scenario_1_bgw!H2228-RS_wells_baseline_bgw!H2228</f>
        <v>2347307.4387999997</v>
      </c>
      <c r="I2228">
        <f>RS_wells_scenario_1_bgw!I2228-RS_wells_baseline_bgw!I2228</f>
        <v>-17655152.760100007</v>
      </c>
      <c r="J2228">
        <f>RS_wells_scenario_1_bgw!J2228-RS_wells_baseline_bgw!J2228</f>
        <v>2456.4813000001013</v>
      </c>
      <c r="K2228">
        <f>RS_wells_scenario_1_bgw!K2228-RS_wells_baseline_bgw!K2228</f>
        <v>-75672.709999997169</v>
      </c>
      <c r="L2228">
        <f>RS_wells_scenario_1_bgw!L2228-RS_wells_baseline_bgw!L2228</f>
        <v>4565754.4262000024</v>
      </c>
      <c r="M2228">
        <f>RS_wells_scenario_1_bgw!M2228-RS_wells_baseline_bgw!M2228</f>
        <v>0</v>
      </c>
      <c r="N2228">
        <f>RS_wells_scenario_1_bgw!N2228-RS_wells_baseline_bgw!N2228</f>
        <v>8605462.5333999917</v>
      </c>
      <c r="O2228">
        <v>10.145833333333334</v>
      </c>
      <c r="P2228">
        <f t="shared" si="293"/>
        <v>2001</v>
      </c>
      <c r="Q2228" s="2">
        <f t="shared" si="294"/>
        <v>37174.770833332535</v>
      </c>
      <c r="R2228">
        <f t="shared" si="295"/>
        <v>-143.37125073539499</v>
      </c>
      <c r="S2228">
        <f>I2228*$O2228/ref!$B$3</f>
        <v>-4112.1725752643406</v>
      </c>
      <c r="T2228">
        <f>K2228*$O2228/ref!$B$3</f>
        <v>-17.625406417392973</v>
      </c>
      <c r="U2228">
        <f>L2228*$O2228/ref!$B$3</f>
        <v>1063.4385548474331</v>
      </c>
      <c r="V2228">
        <f>N2228*$O2228/ref!$B$3</f>
        <v>2004.3523558338097</v>
      </c>
      <c r="W2228">
        <f t="shared" si="296"/>
        <v>10</v>
      </c>
      <c r="X2228" t="str">
        <f t="shared" si="297"/>
        <v>10 2001</v>
      </c>
      <c r="AB2228" s="1"/>
    </row>
    <row r="2229" spans="1:28" x14ac:dyDescent="0.3">
      <c r="A2229">
        <v>743</v>
      </c>
      <c r="B2229">
        <v>2</v>
      </c>
      <c r="C2229">
        <f>RS_wells_scenario_1_bgw!C2229-RS_wells_baseline_bgw!C2229</f>
        <v>-1756415.7538000047</v>
      </c>
      <c r="D2229">
        <f>RS_wells_scenario_1_bgw!D2229-RS_wells_baseline_bgw!D2229</f>
        <v>-361.41539999999804</v>
      </c>
      <c r="E2229">
        <f>RS_wells_scenario_1_bgw!E2229-RS_wells_baseline_bgw!E2229</f>
        <v>0</v>
      </c>
      <c r="F2229">
        <f>RS_wells_scenario_1_bgw!F2229-RS_wells_baseline_bgw!F2229</f>
        <v>0</v>
      </c>
      <c r="G2229">
        <f>RS_wells_scenario_1_bgw!G2229-RS_wells_baseline_bgw!G2229</f>
        <v>0</v>
      </c>
      <c r="H2229" s="19">
        <f>RS_wells_scenario_1_bgw!H2229-RS_wells_baseline_bgw!H2229</f>
        <v>2516565.7346000001</v>
      </c>
      <c r="I2229">
        <f>RS_wells_scenario_1_bgw!I2229-RS_wells_baseline_bgw!I2229</f>
        <v>-12068294.168799996</v>
      </c>
      <c r="J2229">
        <f>RS_wells_scenario_1_bgw!J2229-RS_wells_baseline_bgw!J2229</f>
        <v>2461.1864999998361</v>
      </c>
      <c r="K2229">
        <f>RS_wells_scenario_1_bgw!K2229-RS_wells_baseline_bgw!K2229</f>
        <v>-75672.709999997169</v>
      </c>
      <c r="L2229">
        <f>RS_wells_scenario_1_bgw!L2229-RS_wells_baseline_bgw!L2229</f>
        <v>4539071.4936000034</v>
      </c>
      <c r="M2229">
        <f>RS_wells_scenario_1_bgw!M2229-RS_wells_baseline_bgw!M2229</f>
        <v>0</v>
      </c>
      <c r="N2229">
        <f>RS_wells_scenario_1_bgw!N2229-RS_wells_baseline_bgw!N2229</f>
        <v>8297353.6450000033</v>
      </c>
      <c r="O2229">
        <v>10.145833333333334</v>
      </c>
      <c r="P2229">
        <f t="shared" si="293"/>
        <v>2001</v>
      </c>
      <c r="Q2229" s="2">
        <f t="shared" si="294"/>
        <v>37184.916666665871</v>
      </c>
      <c r="R2229">
        <f t="shared" si="295"/>
        <v>-132.43500367468508</v>
      </c>
      <c r="S2229">
        <f>I2229*$O2229/ref!$B$3</f>
        <v>-2810.9022326511322</v>
      </c>
      <c r="T2229">
        <f>K2229*$O2229/ref!$B$3</f>
        <v>-17.625406417392973</v>
      </c>
      <c r="U2229">
        <f>L2229*$O2229/ref!$B$3</f>
        <v>1057.2236653386142</v>
      </c>
      <c r="V2229">
        <f>N2229*$O2229/ref!$B$3</f>
        <v>1932.5887784640925</v>
      </c>
      <c r="W2229">
        <f t="shared" si="296"/>
        <v>10</v>
      </c>
      <c r="X2229" t="str">
        <f t="shared" si="297"/>
        <v>10 2001</v>
      </c>
      <c r="AB2229" s="1"/>
    </row>
    <row r="2230" spans="1:28" x14ac:dyDescent="0.3">
      <c r="A2230">
        <v>743</v>
      </c>
      <c r="B2230">
        <v>3</v>
      </c>
      <c r="C2230">
        <f>RS_wells_scenario_1_bgw!C2230-RS_wells_baseline_bgw!C2230</f>
        <v>977634.10170000792</v>
      </c>
      <c r="D2230">
        <f>RS_wells_scenario_1_bgw!D2230-RS_wells_baseline_bgw!D2230</f>
        <v>-361.79399999999441</v>
      </c>
      <c r="E2230">
        <f>RS_wells_scenario_1_bgw!E2230-RS_wells_baseline_bgw!E2230</f>
        <v>0</v>
      </c>
      <c r="F2230">
        <f>RS_wells_scenario_1_bgw!F2230-RS_wells_baseline_bgw!F2230</f>
        <v>0</v>
      </c>
      <c r="G2230">
        <f>RS_wells_scenario_1_bgw!G2230-RS_wells_baseline_bgw!G2230</f>
        <v>0</v>
      </c>
      <c r="H2230" s="19">
        <f>RS_wells_scenario_1_bgw!H2230-RS_wells_baseline_bgw!H2230</f>
        <v>3038467.3717</v>
      </c>
      <c r="I2230">
        <f>RS_wells_scenario_1_bgw!I2230-RS_wells_baseline_bgw!I2230</f>
        <v>-8631652.4869999886</v>
      </c>
      <c r="J2230">
        <f>RS_wells_scenario_1_bgw!J2230-RS_wells_baseline_bgw!J2230</f>
        <v>2465.7922999998555</v>
      </c>
      <c r="K2230">
        <f>RS_wells_scenario_1_bgw!K2230-RS_wells_baseline_bgw!K2230</f>
        <v>-75672.709999997169</v>
      </c>
      <c r="L2230">
        <f>RS_wells_scenario_1_bgw!L2230-RS_wells_baseline_bgw!L2230</f>
        <v>4534023.4350000024</v>
      </c>
      <c r="M2230">
        <f>RS_wells_scenario_1_bgw!M2230-RS_wells_baseline_bgw!M2230</f>
        <v>0</v>
      </c>
      <c r="N2230">
        <f>RS_wells_scenario_1_bgw!N2230-RS_wells_baseline_bgw!N2230</f>
        <v>8060620.751699999</v>
      </c>
      <c r="O2230">
        <v>10.145833333333334</v>
      </c>
      <c r="P2230">
        <f t="shared" si="293"/>
        <v>2001</v>
      </c>
      <c r="Q2230" s="2">
        <f t="shared" si="294"/>
        <v>37195.062499999207</v>
      </c>
      <c r="R2230">
        <f t="shared" si="295"/>
        <v>-115.05506025200455</v>
      </c>
      <c r="S2230">
        <f>I2230*$O2230/ref!$B$3</f>
        <v>-2010.4524225058324</v>
      </c>
      <c r="T2230">
        <f>K2230*$O2230/ref!$B$3</f>
        <v>-17.625406417392973</v>
      </c>
      <c r="U2230">
        <f>L2230*$O2230/ref!$B$3</f>
        <v>1056.0478902878222</v>
      </c>
      <c r="V2230">
        <f>N2230*$O2230/ref!$B$3</f>
        <v>1877.4498326436235</v>
      </c>
      <c r="W2230">
        <f t="shared" si="296"/>
        <v>10</v>
      </c>
      <c r="X2230" t="str">
        <f t="shared" si="297"/>
        <v>10 2001</v>
      </c>
      <c r="AB2230" s="1"/>
    </row>
    <row r="2231" spans="1:28" x14ac:dyDescent="0.3">
      <c r="A2231">
        <v>744</v>
      </c>
      <c r="B2231">
        <v>1</v>
      </c>
      <c r="C2231">
        <f>RS_wells_scenario_1_bgw!C2231-RS_wells_baseline_bgw!C2231</f>
        <v>2080091.1776999831</v>
      </c>
      <c r="D2231">
        <f>RS_wells_scenario_1_bgw!D2231-RS_wells_baseline_bgw!D2231</f>
        <v>-362.18430000002263</v>
      </c>
      <c r="E2231">
        <f>RS_wells_scenario_1_bgw!E2231-RS_wells_baseline_bgw!E2231</f>
        <v>0</v>
      </c>
      <c r="F2231">
        <f>RS_wells_scenario_1_bgw!F2231-RS_wells_baseline_bgw!F2231</f>
        <v>0</v>
      </c>
      <c r="G2231">
        <f>RS_wells_scenario_1_bgw!G2231-RS_wells_baseline_bgw!G2231</f>
        <v>0</v>
      </c>
      <c r="H2231" s="19">
        <f>RS_wells_scenario_1_bgw!H2231-RS_wells_baseline_bgw!H2231</f>
        <v>2809283.4299999997</v>
      </c>
      <c r="I2231">
        <f>RS_wells_scenario_1_bgw!I2231-RS_wells_baseline_bgw!I2231</f>
        <v>-6030007.0854000002</v>
      </c>
      <c r="J2231">
        <f>RS_wells_scenario_1_bgw!J2231-RS_wells_baseline_bgw!J2231</f>
        <v>2470.5587999997661</v>
      </c>
      <c r="K2231">
        <f>RS_wells_scenario_1_bgw!K2231-RS_wells_baseline_bgw!K2231</f>
        <v>-75672.709999997169</v>
      </c>
      <c r="L2231">
        <f>RS_wells_scenario_1_bgw!L2231-RS_wells_baseline_bgw!L2231</f>
        <v>2734166.876699999</v>
      </c>
      <c r="M2231">
        <f>RS_wells_scenario_1_bgw!M2231-RS_wells_baseline_bgw!M2231</f>
        <v>0</v>
      </c>
      <c r="N2231">
        <f>RS_wells_scenario_1_bgw!N2231-RS_wells_baseline_bgw!N2231</f>
        <v>8303143.9758000076</v>
      </c>
      <c r="O2231">
        <v>10.145833333333334</v>
      </c>
      <c r="P2231">
        <f t="shared" si="293"/>
        <v>2001</v>
      </c>
      <c r="Q2231" s="2">
        <f t="shared" si="294"/>
        <v>37205.208333332543</v>
      </c>
      <c r="R2231">
        <f t="shared" si="295"/>
        <v>-125.86163907903799</v>
      </c>
      <c r="S2231">
        <f>I2231*$O2231/ref!$B$3</f>
        <v>-1404.4868431425048</v>
      </c>
      <c r="T2231">
        <f>K2231*$O2231/ref!$B$3</f>
        <v>-17.625406417392973</v>
      </c>
      <c r="U2231">
        <f>L2231*$O2231/ref!$B$3</f>
        <v>636.83198890079757</v>
      </c>
      <c r="V2231">
        <f>N2231*$O2231/ref!$B$3</f>
        <v>1933.9374407974653</v>
      </c>
      <c r="W2231">
        <f t="shared" si="296"/>
        <v>11</v>
      </c>
      <c r="X2231" t="str">
        <f t="shared" si="297"/>
        <v>11 2001</v>
      </c>
      <c r="AB2231" s="1"/>
    </row>
    <row r="2232" spans="1:28" x14ac:dyDescent="0.3">
      <c r="A2232">
        <v>744</v>
      </c>
      <c r="B2232">
        <v>2</v>
      </c>
      <c r="C2232">
        <f>RS_wells_scenario_1_bgw!C2232-RS_wells_baseline_bgw!C2232</f>
        <v>3361227.8731000125</v>
      </c>
      <c r="D2232">
        <f>RS_wells_scenario_1_bgw!D2232-RS_wells_baseline_bgw!D2232</f>
        <v>-362.62599999998929</v>
      </c>
      <c r="E2232">
        <f>RS_wells_scenario_1_bgw!E2232-RS_wells_baseline_bgw!E2232</f>
        <v>0</v>
      </c>
      <c r="F2232">
        <f>RS_wells_scenario_1_bgw!F2232-RS_wells_baseline_bgw!F2232</f>
        <v>0</v>
      </c>
      <c r="G2232">
        <f>RS_wells_scenario_1_bgw!G2232-RS_wells_baseline_bgw!G2232</f>
        <v>0</v>
      </c>
      <c r="H2232" s="19">
        <f>RS_wells_scenario_1_bgw!H2232-RS_wells_baseline_bgw!H2232</f>
        <v>2719314.5872999951</v>
      </c>
      <c r="I2232">
        <f>RS_wells_scenario_1_bgw!I2232-RS_wells_baseline_bgw!I2232</f>
        <v>-4877824.6770000011</v>
      </c>
      <c r="J2232">
        <f>RS_wells_scenario_1_bgw!J2232-RS_wells_baseline_bgw!J2232</f>
        <v>2475.2239000005648</v>
      </c>
      <c r="K2232">
        <f>RS_wells_scenario_1_bgw!K2232-RS_wells_baseline_bgw!K2232</f>
        <v>-75672.709999997169</v>
      </c>
      <c r="L2232">
        <f>RS_wells_scenario_1_bgw!L2232-RS_wells_baseline_bgw!L2232</f>
        <v>2753891.2236000001</v>
      </c>
      <c r="M2232">
        <f>RS_wells_scenario_1_bgw!M2232-RS_wells_baseline_bgw!M2232</f>
        <v>0</v>
      </c>
      <c r="N2232">
        <f>RS_wells_scenario_1_bgw!N2232-RS_wells_baseline_bgw!N2232</f>
        <v>8364586.0249000043</v>
      </c>
      <c r="O2232">
        <v>10.145833333333334</v>
      </c>
      <c r="P2232">
        <f t="shared" si="293"/>
        <v>2001</v>
      </c>
      <c r="Q2232" s="2">
        <f t="shared" si="294"/>
        <v>37215.354166665878</v>
      </c>
      <c r="R2232">
        <f t="shared" si="295"/>
        <v>-129.33038803207353</v>
      </c>
      <c r="S2232">
        <f>I2232*$O2232/ref!$B$3</f>
        <v>-1136.1247980271469</v>
      </c>
      <c r="T2232">
        <f>K2232*$O2232/ref!$B$3</f>
        <v>-17.625406417392973</v>
      </c>
      <c r="U2232">
        <f>L2232*$O2232/ref!$B$3</f>
        <v>641.42611048611116</v>
      </c>
      <c r="V2232">
        <f>N2232*$O2232/ref!$B$3</f>
        <v>1948.2482945584168</v>
      </c>
      <c r="W2232">
        <f t="shared" si="296"/>
        <v>11</v>
      </c>
      <c r="X2232" t="str">
        <f t="shared" si="297"/>
        <v>11 2001</v>
      </c>
      <c r="AB2232" s="1"/>
    </row>
    <row r="2233" spans="1:28" x14ac:dyDescent="0.3">
      <c r="A2233">
        <v>744</v>
      </c>
      <c r="B2233">
        <v>3</v>
      </c>
      <c r="C2233">
        <f>RS_wells_scenario_1_bgw!C2233-RS_wells_baseline_bgw!C2233</f>
        <v>4168079.2736999989</v>
      </c>
      <c r="D2233">
        <f>RS_wells_scenario_1_bgw!D2233-RS_wells_baseline_bgw!D2233</f>
        <v>-363.11110000003828</v>
      </c>
      <c r="E2233">
        <f>RS_wells_scenario_1_bgw!E2233-RS_wells_baseline_bgw!E2233</f>
        <v>0</v>
      </c>
      <c r="F2233">
        <f>RS_wells_scenario_1_bgw!F2233-RS_wells_baseline_bgw!F2233</f>
        <v>0</v>
      </c>
      <c r="G2233">
        <f>RS_wells_scenario_1_bgw!G2233-RS_wells_baseline_bgw!G2233</f>
        <v>0</v>
      </c>
      <c r="H2233" s="19">
        <f>RS_wells_scenario_1_bgw!H2233-RS_wells_baseline_bgw!H2233</f>
        <v>2646598.0568000004</v>
      </c>
      <c r="I2233">
        <f>RS_wells_scenario_1_bgw!I2233-RS_wells_baseline_bgw!I2233</f>
        <v>-4184721.242899999</v>
      </c>
      <c r="J2233">
        <f>RS_wells_scenario_1_bgw!J2233-RS_wells_baseline_bgw!J2233</f>
        <v>2479.8736000005156</v>
      </c>
      <c r="K2233">
        <f>RS_wells_scenario_1_bgw!K2233-RS_wells_baseline_bgw!K2233</f>
        <v>-75672.709999997169</v>
      </c>
      <c r="L2233">
        <f>RS_wells_scenario_1_bgw!L2233-RS_wells_baseline_bgw!L2233</f>
        <v>2766396.1855000034</v>
      </c>
      <c r="M2233">
        <f>RS_wells_scenario_1_bgw!M2233-RS_wells_baseline_bgw!M2233</f>
        <v>0</v>
      </c>
      <c r="N2233">
        <f>RS_wells_scenario_1_bgw!N2233-RS_wells_baseline_bgw!N2233</f>
        <v>8391092.9067999944</v>
      </c>
      <c r="O2233">
        <v>10.145833333333334</v>
      </c>
      <c r="P2233">
        <f t="shared" si="293"/>
        <v>2001</v>
      </c>
      <c r="Q2233" s="2">
        <f t="shared" si="294"/>
        <v>37225.499999999214</v>
      </c>
      <c r="R2233">
        <f t="shared" si="295"/>
        <v>-131.60354753722783</v>
      </c>
      <c r="S2233">
        <f>I2233*$O2233/ref!$B$3</f>
        <v>-974.68972169244512</v>
      </c>
      <c r="T2233">
        <f>K2233*$O2233/ref!$B$3</f>
        <v>-17.625406417392973</v>
      </c>
      <c r="U2233">
        <f>L2233*$O2233/ref!$B$3</f>
        <v>644.33871974407987</v>
      </c>
      <c r="V2233">
        <f>N2233*$O2233/ref!$B$3</f>
        <v>1954.4221789923847</v>
      </c>
      <c r="W2233">
        <f t="shared" si="296"/>
        <v>11</v>
      </c>
      <c r="X2233" t="str">
        <f t="shared" si="297"/>
        <v>11 2001</v>
      </c>
      <c r="AB2233" s="1"/>
    </row>
    <row r="2234" spans="1:28" x14ac:dyDescent="0.3">
      <c r="A2234">
        <v>745</v>
      </c>
      <c r="B2234">
        <v>1</v>
      </c>
      <c r="C2234">
        <f>RS_wells_scenario_1_bgw!C2234-RS_wells_baseline_bgw!C2234</f>
        <v>4729452.4593999982</v>
      </c>
      <c r="D2234">
        <f>RS_wells_scenario_1_bgw!D2234-RS_wells_baseline_bgw!D2234</f>
        <v>-363.67800000001444</v>
      </c>
      <c r="E2234">
        <f>RS_wells_scenario_1_bgw!E2234-RS_wells_baseline_bgw!E2234</f>
        <v>0</v>
      </c>
      <c r="F2234">
        <f>RS_wells_scenario_1_bgw!F2234-RS_wells_baseline_bgw!F2234</f>
        <v>0</v>
      </c>
      <c r="G2234">
        <f>RS_wells_scenario_1_bgw!G2234-RS_wells_baseline_bgw!G2234</f>
        <v>0</v>
      </c>
      <c r="H2234" s="19">
        <f>RS_wells_scenario_1_bgw!H2234-RS_wells_baseline_bgw!H2234</f>
        <v>1509640.8242999986</v>
      </c>
      <c r="I2234">
        <f>RS_wells_scenario_1_bgw!I2234-RS_wells_baseline_bgw!I2234</f>
        <v>-3415580.1176000014</v>
      </c>
      <c r="J2234">
        <f>RS_wells_scenario_1_bgw!J2234-RS_wells_baseline_bgw!J2234</f>
        <v>2484.6061000004411</v>
      </c>
      <c r="K2234">
        <f>RS_wells_scenario_1_bgw!K2234-RS_wells_baseline_bgw!K2234</f>
        <v>-75672.709999997169</v>
      </c>
      <c r="L2234">
        <f>RS_wells_scenario_1_bgw!L2234-RS_wells_baseline_bgw!L2234</f>
        <v>1747263.7961000018</v>
      </c>
      <c r="M2234">
        <f>RS_wells_scenario_1_bgw!M2234-RS_wells_baseline_bgw!M2234</f>
        <v>0</v>
      </c>
      <c r="N2234">
        <f>RS_wells_scenario_1_bgw!N2234-RS_wells_baseline_bgw!N2234</f>
        <v>8431467.7145000026</v>
      </c>
      <c r="O2234">
        <v>10.145833333333334</v>
      </c>
      <c r="P2234">
        <f t="shared" si="293"/>
        <v>2001</v>
      </c>
      <c r="Q2234" s="2">
        <f t="shared" si="294"/>
        <v>37235.64583333255</v>
      </c>
      <c r="R2234">
        <f t="shared" si="295"/>
        <v>-158.57564467812151</v>
      </c>
      <c r="S2234">
        <f>I2234*$O2234/ref!$B$3</f>
        <v>-795.54422887549788</v>
      </c>
      <c r="T2234">
        <f>K2234*$O2234/ref!$B$3</f>
        <v>-17.625406417392973</v>
      </c>
      <c r="U2234">
        <f>L2234*$O2234/ref!$B$3</f>
        <v>406.96619064733557</v>
      </c>
      <c r="V2234">
        <f>N2234*$O2234/ref!$B$3</f>
        <v>1963.8261291712108</v>
      </c>
      <c r="W2234">
        <f t="shared" si="296"/>
        <v>12</v>
      </c>
      <c r="X2234" t="str">
        <f t="shared" si="297"/>
        <v>12 2001</v>
      </c>
      <c r="AB2234" s="1"/>
    </row>
    <row r="2235" spans="1:28" x14ac:dyDescent="0.3">
      <c r="A2235">
        <v>745</v>
      </c>
      <c r="B2235">
        <v>2</v>
      </c>
      <c r="C2235">
        <f>RS_wells_scenario_1_bgw!C2235-RS_wells_baseline_bgw!C2235</f>
        <v>5236146.345299989</v>
      </c>
      <c r="D2235">
        <f>RS_wells_scenario_1_bgw!D2235-RS_wells_baseline_bgw!D2235</f>
        <v>-364.25750000000698</v>
      </c>
      <c r="E2235">
        <f>RS_wells_scenario_1_bgw!E2235-RS_wells_baseline_bgw!E2235</f>
        <v>0</v>
      </c>
      <c r="F2235">
        <f>RS_wells_scenario_1_bgw!F2235-RS_wells_baseline_bgw!F2235</f>
        <v>0</v>
      </c>
      <c r="G2235">
        <f>RS_wells_scenario_1_bgw!G2235-RS_wells_baseline_bgw!G2235</f>
        <v>0</v>
      </c>
      <c r="H2235" s="19">
        <f>RS_wells_scenario_1_bgw!H2235-RS_wells_baseline_bgw!H2235</f>
        <v>1250600.7496000007</v>
      </c>
      <c r="I2235">
        <f>RS_wells_scenario_1_bgw!I2235-RS_wells_baseline_bgw!I2235</f>
        <v>-3327656.5738999993</v>
      </c>
      <c r="J2235">
        <f>RS_wells_scenario_1_bgw!J2235-RS_wells_baseline_bgw!J2235</f>
        <v>2489.4468999998644</v>
      </c>
      <c r="K2235">
        <f>RS_wells_scenario_1_bgw!K2235-RS_wells_baseline_bgw!K2235</f>
        <v>-75672.709999997169</v>
      </c>
      <c r="L2235">
        <f>RS_wells_scenario_1_bgw!L2235-RS_wells_baseline_bgw!L2235</f>
        <v>1744990.1554999985</v>
      </c>
      <c r="M2235">
        <f>RS_wells_scenario_1_bgw!M2235-RS_wells_baseline_bgw!M2235</f>
        <v>0</v>
      </c>
      <c r="N2235">
        <f>RS_wells_scenario_1_bgw!N2235-RS_wells_baseline_bgw!N2235</f>
        <v>8412606.0405000001</v>
      </c>
      <c r="O2235">
        <v>10.145833333333334</v>
      </c>
      <c r="P2235">
        <f t="shared" si="293"/>
        <v>2001</v>
      </c>
      <c r="Q2235" s="2">
        <f t="shared" si="294"/>
        <v>37245.791666665886</v>
      </c>
      <c r="R2235">
        <f t="shared" si="295"/>
        <v>-164.07801353722795</v>
      </c>
      <c r="S2235">
        <f>I2235*$O2235/ref!$B$3</f>
        <v>-775.06540379615274</v>
      </c>
      <c r="T2235">
        <f>K2235*$O2235/ref!$B$3</f>
        <v>-17.625406417392973</v>
      </c>
      <c r="U2235">
        <f>L2235*$O2235/ref!$B$3</f>
        <v>406.43662272751158</v>
      </c>
      <c r="V2235">
        <f>N2235*$O2235/ref!$B$3</f>
        <v>1959.4329381521179</v>
      </c>
      <c r="W2235">
        <f t="shared" si="296"/>
        <v>12</v>
      </c>
      <c r="X2235" t="str">
        <f t="shared" si="297"/>
        <v>12 2001</v>
      </c>
      <c r="AB2235" s="1"/>
    </row>
    <row r="2236" spans="1:28" x14ac:dyDescent="0.3">
      <c r="A2236">
        <v>745</v>
      </c>
      <c r="B2236">
        <v>3</v>
      </c>
      <c r="C2236">
        <f>RS_wells_scenario_1_bgw!C2236-RS_wells_baseline_bgw!C2236</f>
        <v>5673223.6011999995</v>
      </c>
      <c r="D2236">
        <f>RS_wells_scenario_1_bgw!D2236-RS_wells_baseline_bgw!D2236</f>
        <v>-364.88689999998314</v>
      </c>
      <c r="E2236">
        <f>RS_wells_scenario_1_bgw!E2236-RS_wells_baseline_bgw!E2236</f>
        <v>0</v>
      </c>
      <c r="F2236">
        <f>RS_wells_scenario_1_bgw!F2236-RS_wells_baseline_bgw!F2236</f>
        <v>0</v>
      </c>
      <c r="G2236">
        <f>RS_wells_scenario_1_bgw!G2236-RS_wells_baseline_bgw!G2236</f>
        <v>0</v>
      </c>
      <c r="H2236" s="19">
        <f>RS_wells_scenario_1_bgw!H2236-RS_wells_baseline_bgw!H2236</f>
        <v>1173747.7263999954</v>
      </c>
      <c r="I2236">
        <f>RS_wells_scenario_1_bgw!I2236-RS_wells_baseline_bgw!I2236</f>
        <v>-3188870.0219999999</v>
      </c>
      <c r="J2236">
        <f>RS_wells_scenario_1_bgw!J2236-RS_wells_baseline_bgw!J2236</f>
        <v>2494.3980999998748</v>
      </c>
      <c r="K2236">
        <f>RS_wells_scenario_1_bgw!K2236-RS_wells_baseline_bgw!K2236</f>
        <v>-75672.709999997169</v>
      </c>
      <c r="L2236">
        <f>RS_wells_scenario_1_bgw!L2236-RS_wells_baseline_bgw!L2236</f>
        <v>1737287.9419999979</v>
      </c>
      <c r="M2236">
        <f>RS_wells_scenario_1_bgw!M2236-RS_wells_baseline_bgw!M2236</f>
        <v>0</v>
      </c>
      <c r="N2236">
        <f>RS_wells_scenario_1_bgw!N2236-RS_wells_baseline_bgw!N2236</f>
        <v>8419980.9404999986</v>
      </c>
      <c r="O2236">
        <v>10.145833333333334</v>
      </c>
      <c r="P2236">
        <f t="shared" si="293"/>
        <v>2001</v>
      </c>
      <c r="Q2236" s="2">
        <f t="shared" si="294"/>
        <v>37255.937499999221</v>
      </c>
      <c r="R2236">
        <f t="shared" si="295"/>
        <v>-166.00763377090499</v>
      </c>
      <c r="S2236">
        <f>I2236*$O2236/ref!$B$3</f>
        <v>-742.73975585112498</v>
      </c>
      <c r="T2236">
        <f>K2236*$O2236/ref!$B$3</f>
        <v>-17.625406417392973</v>
      </c>
      <c r="U2236">
        <f>L2236*$O2236/ref!$B$3</f>
        <v>404.64265178011129</v>
      </c>
      <c r="V2236">
        <f>N2236*$O2236/ref!$B$3</f>
        <v>1961.1506724553774</v>
      </c>
      <c r="W2236">
        <f t="shared" si="296"/>
        <v>12</v>
      </c>
      <c r="X2236" t="str">
        <f t="shared" si="297"/>
        <v>12 2001</v>
      </c>
      <c r="AB2236" s="1"/>
    </row>
    <row r="2237" spans="1:28" x14ac:dyDescent="0.3">
      <c r="A2237">
        <v>746</v>
      </c>
      <c r="B2237">
        <v>1</v>
      </c>
      <c r="C2237">
        <f>RS_wells_scenario_1_bgw!C2237-RS_wells_baseline_bgw!C2237</f>
        <v>5795009.863499999</v>
      </c>
      <c r="D2237">
        <f>RS_wells_scenario_1_bgw!D2237-RS_wells_baseline_bgw!D2237</f>
        <v>-365.56719999999041</v>
      </c>
      <c r="E2237">
        <f>RS_wells_scenario_1_bgw!E2237-RS_wells_baseline_bgw!E2237</f>
        <v>0</v>
      </c>
      <c r="F2237">
        <f>RS_wells_scenario_1_bgw!F2237-RS_wells_baseline_bgw!F2237</f>
        <v>0</v>
      </c>
      <c r="G2237">
        <f>RS_wells_scenario_1_bgw!G2237-RS_wells_baseline_bgw!G2237</f>
        <v>0</v>
      </c>
      <c r="H2237" s="19">
        <f>RS_wells_scenario_1_bgw!H2237-RS_wells_baseline_bgw!H2237</f>
        <v>-413788.92319999635</v>
      </c>
      <c r="I2237">
        <f>RS_wells_scenario_1_bgw!I2237-RS_wells_baseline_bgw!I2237</f>
        <v>-3159072.7568999976</v>
      </c>
      <c r="J2237">
        <f>RS_wells_scenario_1_bgw!J2237-RS_wells_baseline_bgw!J2237</f>
        <v>2499.6195000000298</v>
      </c>
      <c r="K2237">
        <f>RS_wells_scenario_1_bgw!K2237-RS_wells_baseline_bgw!K2237</f>
        <v>-111305.23000000045</v>
      </c>
      <c r="L2237">
        <f>RS_wells_scenario_1_bgw!L2237-RS_wells_baseline_bgw!L2237</f>
        <v>514985.80769999977</v>
      </c>
      <c r="M2237">
        <f>RS_wells_scenario_1_bgw!M2237-RS_wells_baseline_bgw!M2237</f>
        <v>0</v>
      </c>
      <c r="N2237">
        <f>RS_wells_scenario_1_bgw!N2237-RS_wells_baseline_bgw!N2237</f>
        <v>8538786.7085999995</v>
      </c>
      <c r="O2237">
        <v>10.145833333333334</v>
      </c>
      <c r="P2237">
        <f t="shared" si="293"/>
        <v>2002</v>
      </c>
      <c r="Q2237" s="2">
        <f t="shared" si="294"/>
        <v>37266.083333332557</v>
      </c>
      <c r="R2237">
        <f t="shared" si="295"/>
        <v>-205.09909809392889</v>
      </c>
      <c r="S2237">
        <f>I2237*$O2237/ref!$B$3</f>
        <v>-735.79948758910075</v>
      </c>
      <c r="T2237">
        <f>K2237*$O2237/ref!$B$3</f>
        <v>-25.92480056722539</v>
      </c>
      <c r="U2237">
        <f>L2237*$O2237/ref!$B$3</f>
        <v>119.94858066933536</v>
      </c>
      <c r="V2237">
        <f>N2237*$O2237/ref!$B$3</f>
        <v>1988.8224704852503</v>
      </c>
      <c r="W2237">
        <f t="shared" si="296"/>
        <v>1</v>
      </c>
      <c r="X2237" t="str">
        <f t="shared" si="297"/>
        <v>1 2002</v>
      </c>
      <c r="AB2237" s="1"/>
    </row>
    <row r="2238" spans="1:28" x14ac:dyDescent="0.3">
      <c r="A2238">
        <v>746</v>
      </c>
      <c r="B2238">
        <v>2</v>
      </c>
      <c r="C2238">
        <f>RS_wells_scenario_1_bgw!C2238-RS_wells_baseline_bgw!C2238</f>
        <v>5942902.3188999891</v>
      </c>
      <c r="D2238">
        <f>RS_wells_scenario_1_bgw!D2238-RS_wells_baseline_bgw!D2238</f>
        <v>-366.29979999997886</v>
      </c>
      <c r="E2238">
        <f>RS_wells_scenario_1_bgw!E2238-RS_wells_baseline_bgw!E2238</f>
        <v>0</v>
      </c>
      <c r="F2238">
        <f>RS_wells_scenario_1_bgw!F2238-RS_wells_baseline_bgw!F2238</f>
        <v>0</v>
      </c>
      <c r="G2238">
        <f>RS_wells_scenario_1_bgw!G2238-RS_wells_baseline_bgw!G2238</f>
        <v>0</v>
      </c>
      <c r="H2238" s="19">
        <f>RS_wells_scenario_1_bgw!H2238-RS_wells_baseline_bgw!H2238</f>
        <v>-273267.48029999435</v>
      </c>
      <c r="I2238">
        <f>RS_wells_scenario_1_bgw!I2238-RS_wells_baseline_bgw!I2238</f>
        <v>-2969357.1772999987</v>
      </c>
      <c r="J2238">
        <f>RS_wells_scenario_1_bgw!J2238-RS_wells_baseline_bgw!J2238</f>
        <v>2504.9747000001371</v>
      </c>
      <c r="K2238">
        <f>RS_wells_scenario_1_bgw!K2238-RS_wells_baseline_bgw!K2238</f>
        <v>-111305.23000000045</v>
      </c>
      <c r="L2238">
        <f>RS_wells_scenario_1_bgw!L2238-RS_wells_baseline_bgw!L2238</f>
        <v>508667.6091</v>
      </c>
      <c r="M2238">
        <f>RS_wells_scenario_1_bgw!M2238-RS_wells_baseline_bgw!M2238</f>
        <v>0</v>
      </c>
      <c r="N2238">
        <f>RS_wells_scenario_1_bgw!N2238-RS_wells_baseline_bgw!N2238</f>
        <v>8541897.0576000065</v>
      </c>
      <c r="O2238">
        <v>10.145833333333334</v>
      </c>
      <c r="P2238">
        <f t="shared" si="293"/>
        <v>2002</v>
      </c>
      <c r="Q2238" s="2">
        <f t="shared" si="294"/>
        <v>37276.229166665893</v>
      </c>
      <c r="R2238">
        <f t="shared" si="295"/>
        <v>-201.95107761512028</v>
      </c>
      <c r="S2238">
        <f>I2238*$O2238/ref!$B$3</f>
        <v>-691.61163976177465</v>
      </c>
      <c r="T2238">
        <f>K2238*$O2238/ref!$B$3</f>
        <v>-25.92480056722539</v>
      </c>
      <c r="U2238">
        <f>L2238*$O2238/ref!$B$3</f>
        <v>118.47696932951676</v>
      </c>
      <c r="V2238">
        <f>N2238*$O2238/ref!$B$3</f>
        <v>1989.5469214164389</v>
      </c>
      <c r="W2238">
        <f t="shared" si="296"/>
        <v>1</v>
      </c>
      <c r="X2238" t="str">
        <f t="shared" si="297"/>
        <v>1 2002</v>
      </c>
      <c r="AB2238" s="1"/>
    </row>
    <row r="2239" spans="1:28" x14ac:dyDescent="0.3">
      <c r="A2239">
        <v>746</v>
      </c>
      <c r="B2239">
        <v>3</v>
      </c>
      <c r="C2239">
        <f>RS_wells_scenario_1_bgw!C2239-RS_wells_baseline_bgw!C2239</f>
        <v>6074035.6066000015</v>
      </c>
      <c r="D2239">
        <f>RS_wells_scenario_1_bgw!D2239-RS_wells_baseline_bgw!D2239</f>
        <v>-373.17169999994803</v>
      </c>
      <c r="E2239">
        <f>RS_wells_scenario_1_bgw!E2239-RS_wells_baseline_bgw!E2239</f>
        <v>0</v>
      </c>
      <c r="F2239">
        <f>RS_wells_scenario_1_bgw!F2239-RS_wells_baseline_bgw!F2239</f>
        <v>0</v>
      </c>
      <c r="G2239">
        <f>RS_wells_scenario_1_bgw!G2239-RS_wells_baseline_bgw!G2239</f>
        <v>0</v>
      </c>
      <c r="H2239" s="19">
        <f>RS_wells_scenario_1_bgw!H2239-RS_wells_baseline_bgw!H2239</f>
        <v>-224144.05299999565</v>
      </c>
      <c r="I2239">
        <f>RS_wells_scenario_1_bgw!I2239-RS_wells_baseline_bgw!I2239</f>
        <v>-2782965.2243999988</v>
      </c>
      <c r="J2239">
        <f>RS_wells_scenario_1_bgw!J2239-RS_wells_baseline_bgw!J2239</f>
        <v>2504.3958999998868</v>
      </c>
      <c r="K2239">
        <f>RS_wells_scenario_1_bgw!K2239-RS_wells_baseline_bgw!K2239</f>
        <v>-111305.23000000045</v>
      </c>
      <c r="L2239">
        <f>RS_wells_scenario_1_bgw!L2239-RS_wells_baseline_bgw!L2239</f>
        <v>503174.11950000003</v>
      </c>
      <c r="M2239">
        <f>RS_wells_scenario_1_bgw!M2239-RS_wells_baseline_bgw!M2239</f>
        <v>0</v>
      </c>
      <c r="N2239">
        <f>RS_wells_scenario_1_bgw!N2239-RS_wells_baseline_bgw!N2239</f>
        <v>8492683.0159000009</v>
      </c>
      <c r="O2239">
        <v>10.145833333333334</v>
      </c>
      <c r="P2239">
        <f t="shared" si="293"/>
        <v>2002</v>
      </c>
      <c r="Q2239" s="2">
        <f t="shared" si="294"/>
        <v>37286.374999999229</v>
      </c>
      <c r="R2239">
        <f t="shared" si="295"/>
        <v>-199.69821463688422</v>
      </c>
      <c r="S2239">
        <f>I2239*$O2239/ref!$B$3</f>
        <v>-648.19791871499058</v>
      </c>
      <c r="T2239">
        <f>K2239*$O2239/ref!$B$3</f>
        <v>-25.92480056722539</v>
      </c>
      <c r="U2239">
        <f>L2239*$O2239/ref!$B$3</f>
        <v>117.19744614540291</v>
      </c>
      <c r="V2239">
        <f>N2239*$O2239/ref!$B$3</f>
        <v>1978.0841697004612</v>
      </c>
      <c r="W2239">
        <f t="shared" si="296"/>
        <v>1</v>
      </c>
      <c r="X2239" t="str">
        <f t="shared" si="297"/>
        <v>1 2002</v>
      </c>
      <c r="AB2239" s="1"/>
    </row>
    <row r="2240" spans="1:28" x14ac:dyDescent="0.3">
      <c r="A2240">
        <v>747</v>
      </c>
      <c r="B2240">
        <v>1</v>
      </c>
      <c r="C2240">
        <f>RS_wells_scenario_1_bgw!C2240-RS_wells_baseline_bgw!C2240</f>
        <v>7105752.439199999</v>
      </c>
      <c r="D2240">
        <f>RS_wells_scenario_1_bgw!D2240-RS_wells_baseline_bgw!D2240</f>
        <v>-383.25829999998678</v>
      </c>
      <c r="E2240">
        <f>RS_wells_scenario_1_bgw!E2240-RS_wells_baseline_bgw!E2240</f>
        <v>0</v>
      </c>
      <c r="F2240">
        <f>RS_wells_scenario_1_bgw!F2240-RS_wells_baseline_bgw!F2240</f>
        <v>0</v>
      </c>
      <c r="G2240">
        <f>RS_wells_scenario_1_bgw!G2240-RS_wells_baseline_bgw!G2240</f>
        <v>0</v>
      </c>
      <c r="H2240" s="19">
        <f>RS_wells_scenario_1_bgw!H2240-RS_wells_baseline_bgw!H2240</f>
        <v>342509.79910000414</v>
      </c>
      <c r="I2240">
        <f>RS_wells_scenario_1_bgw!I2240-RS_wells_baseline_bgw!I2240</f>
        <v>-2582358.4922000021</v>
      </c>
      <c r="J2240">
        <f>RS_wells_scenario_1_bgw!J2240-RS_wells_baseline_bgw!J2240</f>
        <v>2500.6529000001028</v>
      </c>
      <c r="K2240">
        <f>RS_wells_scenario_1_bgw!K2240-RS_wells_baseline_bgw!K2240</f>
        <v>-111305.23000000045</v>
      </c>
      <c r="L2240">
        <f>RS_wells_scenario_1_bgw!L2240-RS_wells_baseline_bgw!L2240</f>
        <v>1880851.4490999989</v>
      </c>
      <c r="M2240">
        <f>RS_wells_scenario_1_bgw!M2240-RS_wells_baseline_bgw!M2240</f>
        <v>0</v>
      </c>
      <c r="N2240">
        <f>RS_wells_scenario_1_bgw!N2240-RS_wells_baseline_bgw!N2240</f>
        <v>8201798.9282999933</v>
      </c>
      <c r="O2240">
        <v>10.145833333333334</v>
      </c>
      <c r="P2240">
        <f t="shared" si="293"/>
        <v>2002</v>
      </c>
      <c r="Q2240" s="2">
        <f t="shared" si="294"/>
        <v>37296.520833332565</v>
      </c>
      <c r="R2240">
        <f t="shared" si="295"/>
        <v>-180.05244282245107</v>
      </c>
      <c r="S2240">
        <f>I2240*$O2240/ref!$B$3</f>
        <v>-601.47334409502275</v>
      </c>
      <c r="T2240">
        <f>K2240*$O2240/ref!$B$3</f>
        <v>-25.92480056722539</v>
      </c>
      <c r="U2240">
        <f>L2240*$O2240/ref!$B$3</f>
        <v>438.08093037940938</v>
      </c>
      <c r="V2240">
        <f>N2240*$O2240/ref!$B$3</f>
        <v>1910.3325289266227</v>
      </c>
      <c r="W2240">
        <f t="shared" si="296"/>
        <v>2</v>
      </c>
      <c r="X2240" t="str">
        <f t="shared" si="297"/>
        <v>2 2002</v>
      </c>
      <c r="AB2240" s="1"/>
    </row>
    <row r="2241" spans="1:28" x14ac:dyDescent="0.3">
      <c r="A2241">
        <v>747</v>
      </c>
      <c r="B2241">
        <v>2</v>
      </c>
      <c r="C2241">
        <f>RS_wells_scenario_1_bgw!C2241-RS_wells_baseline_bgw!C2241</f>
        <v>7126938.4343999922</v>
      </c>
      <c r="D2241">
        <f>RS_wells_scenario_1_bgw!D2241-RS_wells_baseline_bgw!D2241</f>
        <v>-393.2668999999878</v>
      </c>
      <c r="E2241">
        <f>RS_wells_scenario_1_bgw!E2241-RS_wells_baseline_bgw!E2241</f>
        <v>0</v>
      </c>
      <c r="F2241">
        <f>RS_wells_scenario_1_bgw!F2241-RS_wells_baseline_bgw!F2241</f>
        <v>0</v>
      </c>
      <c r="G2241">
        <f>RS_wells_scenario_1_bgw!G2241-RS_wells_baseline_bgw!G2241</f>
        <v>0</v>
      </c>
      <c r="H2241" s="19">
        <f>RS_wells_scenario_1_bgw!H2241-RS_wells_baseline_bgw!H2241</f>
        <v>431297.6032000035</v>
      </c>
      <c r="I2241">
        <f>RS_wells_scenario_1_bgw!I2241-RS_wells_baseline_bgw!I2241</f>
        <v>-2204023.8935000002</v>
      </c>
      <c r="J2241">
        <f>RS_wells_scenario_1_bgw!J2241-RS_wells_baseline_bgw!J2241</f>
        <v>2497.2367000002414</v>
      </c>
      <c r="K2241">
        <f>RS_wells_scenario_1_bgw!K2241-RS_wells_baseline_bgw!K2241</f>
        <v>-111305.23000000045</v>
      </c>
      <c r="L2241">
        <f>RS_wells_scenario_1_bgw!L2241-RS_wells_baseline_bgw!L2241</f>
        <v>1858313.929299999</v>
      </c>
      <c r="M2241">
        <f>RS_wells_scenario_1_bgw!M2241-RS_wells_baseline_bgw!M2241</f>
        <v>0</v>
      </c>
      <c r="N2241">
        <f>RS_wells_scenario_1_bgw!N2241-RS_wells_baseline_bgw!N2241</f>
        <v>8015200.0322999954</v>
      </c>
      <c r="O2241">
        <v>10.145833333333334</v>
      </c>
      <c r="P2241">
        <f t="shared" si="293"/>
        <v>2002</v>
      </c>
      <c r="Q2241" s="2">
        <f t="shared" si="294"/>
        <v>37306.6666666659</v>
      </c>
      <c r="R2241">
        <f t="shared" si="295"/>
        <v>-173.74346916609375</v>
      </c>
      <c r="S2241">
        <f>I2241*$O2241/ref!$B$3</f>
        <v>-513.35305523726856</v>
      </c>
      <c r="T2241">
        <f>K2241*$O2241/ref!$B$3</f>
        <v>-25.92480056722539</v>
      </c>
      <c r="U2241">
        <f>L2241*$O2241/ref!$B$3</f>
        <v>432.83157501583048</v>
      </c>
      <c r="V2241">
        <f>N2241*$O2241/ref!$B$3</f>
        <v>1866.8706074619768</v>
      </c>
      <c r="W2241">
        <f t="shared" si="296"/>
        <v>2</v>
      </c>
      <c r="X2241" t="str">
        <f t="shared" si="297"/>
        <v>2 2002</v>
      </c>
      <c r="AB2241" s="1"/>
    </row>
    <row r="2242" spans="1:28" x14ac:dyDescent="0.3">
      <c r="A2242">
        <v>747</v>
      </c>
      <c r="B2242">
        <v>3</v>
      </c>
      <c r="C2242">
        <f>RS_wells_scenario_1_bgw!C2242-RS_wells_baseline_bgw!C2242</f>
        <v>7154158.3343999982</v>
      </c>
      <c r="D2242">
        <f>RS_wells_scenario_1_bgw!D2242-RS_wells_baseline_bgw!D2242</f>
        <v>-403.19819999998435</v>
      </c>
      <c r="E2242">
        <f>RS_wells_scenario_1_bgw!E2242-RS_wells_baseline_bgw!E2242</f>
        <v>0</v>
      </c>
      <c r="F2242">
        <f>RS_wells_scenario_1_bgw!F2242-RS_wells_baseline_bgw!F2242</f>
        <v>0</v>
      </c>
      <c r="G2242">
        <f>RS_wells_scenario_1_bgw!G2242-RS_wells_baseline_bgw!G2242</f>
        <v>0</v>
      </c>
      <c r="H2242" s="19">
        <f>RS_wells_scenario_1_bgw!H2242-RS_wells_baseline_bgw!H2242</f>
        <v>463651.86510000378</v>
      </c>
      <c r="I2242">
        <f>RS_wells_scenario_1_bgw!I2242-RS_wells_baseline_bgw!I2242</f>
        <v>-1983336.8931000009</v>
      </c>
      <c r="J2242">
        <f>RS_wells_scenario_1_bgw!J2242-RS_wells_baseline_bgw!J2242</f>
        <v>2494.1295999996364</v>
      </c>
      <c r="K2242">
        <f>RS_wells_scenario_1_bgw!K2242-RS_wells_baseline_bgw!K2242</f>
        <v>-111305.23000000045</v>
      </c>
      <c r="L2242">
        <f>RS_wells_scenario_1_bgw!L2242-RS_wells_baseline_bgw!L2242</f>
        <v>1839159.0059999973</v>
      </c>
      <c r="M2242">
        <f>RS_wells_scenario_1_bgw!M2242-RS_wells_baseline_bgw!M2242</f>
        <v>0</v>
      </c>
      <c r="N2242">
        <f>RS_wells_scenario_1_bgw!N2242-RS_wells_baseline_bgw!N2242</f>
        <v>7871814.2975999936</v>
      </c>
      <c r="O2242">
        <v>10.145833333333334</v>
      </c>
      <c r="P2242">
        <f t="shared" si="293"/>
        <v>2002</v>
      </c>
      <c r="Q2242" s="2">
        <f t="shared" si="294"/>
        <v>37316.812499999236</v>
      </c>
      <c r="R2242">
        <f t="shared" si="295"/>
        <v>-169.71735240549805</v>
      </c>
      <c r="S2242">
        <f>I2242*$O2242/ref!$B$3</f>
        <v>-461.95145916537558</v>
      </c>
      <c r="T2242">
        <f>K2242*$O2242/ref!$B$3</f>
        <v>-25.92480056722539</v>
      </c>
      <c r="U2242">
        <f>L2242*$O2242/ref!$B$3</f>
        <v>428.37008145948056</v>
      </c>
      <c r="V2242">
        <f>N2242*$O2242/ref!$B$3</f>
        <v>1833.4737349494935</v>
      </c>
      <c r="W2242">
        <f t="shared" si="296"/>
        <v>2</v>
      </c>
      <c r="X2242" t="str">
        <f t="shared" si="297"/>
        <v>2 2002</v>
      </c>
      <c r="AB2242" s="1"/>
    </row>
    <row r="2243" spans="1:28" x14ac:dyDescent="0.3">
      <c r="A2243">
        <v>748</v>
      </c>
      <c r="B2243">
        <v>1</v>
      </c>
      <c r="C2243">
        <f>RS_wells_scenario_1_bgw!C2243-RS_wells_baseline_bgw!C2243</f>
        <v>8742322.4422000051</v>
      </c>
      <c r="D2243">
        <f>RS_wells_scenario_1_bgw!D2243-RS_wells_baseline_bgw!D2243</f>
        <v>-413.15189999999711</v>
      </c>
      <c r="E2243">
        <f>RS_wells_scenario_1_bgw!E2243-RS_wells_baseline_bgw!E2243</f>
        <v>0</v>
      </c>
      <c r="F2243">
        <f>RS_wells_scenario_1_bgw!F2243-RS_wells_baseline_bgw!F2243</f>
        <v>0</v>
      </c>
      <c r="G2243">
        <f>RS_wells_scenario_1_bgw!G2243-RS_wells_baseline_bgw!G2243</f>
        <v>0</v>
      </c>
      <c r="H2243" s="19">
        <f>RS_wells_scenario_1_bgw!H2243-RS_wells_baseline_bgw!H2243</f>
        <v>914660.47680000216</v>
      </c>
      <c r="I2243">
        <f>RS_wells_scenario_1_bgw!I2243-RS_wells_baseline_bgw!I2243</f>
        <v>-1485829.939000003</v>
      </c>
      <c r="J2243">
        <f>RS_wells_scenario_1_bgw!J2243-RS_wells_baseline_bgw!J2243</f>
        <v>2491.0191999999806</v>
      </c>
      <c r="K2243">
        <f>RS_wells_scenario_1_bgw!K2243-RS_wells_baseline_bgw!K2243</f>
        <v>-111305.23000000045</v>
      </c>
      <c r="L2243">
        <f>RS_wells_scenario_1_bgw!L2243-RS_wells_baseline_bgw!L2243</f>
        <v>3365118.6344999969</v>
      </c>
      <c r="M2243">
        <f>RS_wells_scenario_1_bgw!M2243-RS_wells_baseline_bgw!M2243</f>
        <v>0</v>
      </c>
      <c r="N2243">
        <f>RS_wells_scenario_1_bgw!N2243-RS_wells_baseline_bgw!N2243</f>
        <v>7473102.2190999985</v>
      </c>
      <c r="O2243">
        <v>10.145833333333334</v>
      </c>
      <c r="P2243">
        <f t="shared" ref="P2243:P2306" si="298">YEAR(Q2243)</f>
        <v>2002</v>
      </c>
      <c r="Q2243" s="2">
        <f t="shared" ref="Q2243:Q2306" si="299">Q2242+(O2243)</f>
        <v>37326.958333332572</v>
      </c>
      <c r="R2243">
        <f t="shared" ref="R2243:R2306" si="300">+(H2243-N2243)/43650</f>
        <v>-150.25066992668948</v>
      </c>
      <c r="S2243">
        <f>I2243*$O2243/ref!$B$3</f>
        <v>-346.07398812605294</v>
      </c>
      <c r="T2243">
        <f>K2243*$O2243/ref!$B$3</f>
        <v>-25.92480056722539</v>
      </c>
      <c r="U2243">
        <f>L2243*$O2243/ref!$B$3</f>
        <v>783.79092774405922</v>
      </c>
      <c r="V2243">
        <f>N2243*$O2243/ref!$B$3</f>
        <v>1740.607199218367</v>
      </c>
      <c r="W2243">
        <f t="shared" si="296"/>
        <v>3</v>
      </c>
      <c r="X2243" t="str">
        <f t="shared" si="297"/>
        <v>3 2002</v>
      </c>
      <c r="AB2243" s="1"/>
    </row>
    <row r="2244" spans="1:28" x14ac:dyDescent="0.3">
      <c r="A2244">
        <v>748</v>
      </c>
      <c r="B2244">
        <v>2</v>
      </c>
      <c r="C2244">
        <f>RS_wells_scenario_1_bgw!C2244-RS_wells_baseline_bgw!C2244</f>
        <v>8203020.0789000094</v>
      </c>
      <c r="D2244">
        <f>RS_wells_scenario_1_bgw!D2244-RS_wells_baseline_bgw!D2244</f>
        <v>-423.02899999998044</v>
      </c>
      <c r="E2244">
        <f>RS_wells_scenario_1_bgw!E2244-RS_wells_baseline_bgw!E2244</f>
        <v>0</v>
      </c>
      <c r="F2244">
        <f>RS_wells_scenario_1_bgw!F2244-RS_wells_baseline_bgw!F2244</f>
        <v>0</v>
      </c>
      <c r="G2244">
        <f>RS_wells_scenario_1_bgw!G2244-RS_wells_baseline_bgw!G2244</f>
        <v>0</v>
      </c>
      <c r="H2244" s="19">
        <f>RS_wells_scenario_1_bgw!H2244-RS_wells_baseline_bgw!H2244</f>
        <v>1085425.1465000063</v>
      </c>
      <c r="I2244">
        <f>RS_wells_scenario_1_bgw!I2244-RS_wells_baseline_bgw!I2244</f>
        <v>-1273579.5670000017</v>
      </c>
      <c r="J2244">
        <f>RS_wells_scenario_1_bgw!J2244-RS_wells_baseline_bgw!J2244</f>
        <v>2488.2439999999478</v>
      </c>
      <c r="K2244">
        <f>RS_wells_scenario_1_bgw!K2244-RS_wells_baseline_bgw!K2244</f>
        <v>-111305.23000000045</v>
      </c>
      <c r="L2244">
        <f>RS_wells_scenario_1_bgw!L2244-RS_wells_baseline_bgw!L2244</f>
        <v>3318954.7008000016</v>
      </c>
      <c r="M2244">
        <f>RS_wells_scenario_1_bgw!M2244-RS_wells_baseline_bgw!M2244</f>
        <v>0</v>
      </c>
      <c r="N2244">
        <f>RS_wells_scenario_1_bgw!N2244-RS_wells_baseline_bgw!N2244</f>
        <v>7237523.9710000083</v>
      </c>
      <c r="O2244">
        <v>10.145833333333334</v>
      </c>
      <c r="P2244">
        <f t="shared" si="298"/>
        <v>2002</v>
      </c>
      <c r="Q2244" s="2">
        <f t="shared" si="299"/>
        <v>37337.104166665908</v>
      </c>
      <c r="R2244">
        <f t="shared" si="300"/>
        <v>-140.94155382588778</v>
      </c>
      <c r="S2244">
        <f>I2244*$O2244/ref!$B$3</f>
        <v>-296.63742019102045</v>
      </c>
      <c r="T2244">
        <f>K2244*$O2244/ref!$B$3</f>
        <v>-25.92480056722539</v>
      </c>
      <c r="U2244">
        <f>L2244*$O2244/ref!$B$3</f>
        <v>773.03859584940358</v>
      </c>
      <c r="V2244">
        <f>N2244*$O2244/ref!$B$3</f>
        <v>1685.7371890672848</v>
      </c>
      <c r="W2244">
        <f t="shared" si="296"/>
        <v>3</v>
      </c>
      <c r="X2244" t="str">
        <f t="shared" si="297"/>
        <v>3 2002</v>
      </c>
      <c r="AB2244" s="1"/>
    </row>
    <row r="2245" spans="1:28" x14ac:dyDescent="0.3">
      <c r="A2245">
        <v>748</v>
      </c>
      <c r="B2245">
        <v>3</v>
      </c>
      <c r="C2245">
        <f>RS_wells_scenario_1_bgw!C2245-RS_wells_baseline_bgw!C2245</f>
        <v>8023154.175999999</v>
      </c>
      <c r="D2245">
        <f>RS_wells_scenario_1_bgw!D2245-RS_wells_baseline_bgw!D2245</f>
        <v>-432.91279999999097</v>
      </c>
      <c r="E2245">
        <f>RS_wells_scenario_1_bgw!E2245-RS_wells_baseline_bgw!E2245</f>
        <v>0</v>
      </c>
      <c r="F2245">
        <f>RS_wells_scenario_1_bgw!F2245-RS_wells_baseline_bgw!F2245</f>
        <v>0</v>
      </c>
      <c r="G2245">
        <f>RS_wells_scenario_1_bgw!G2245-RS_wells_baseline_bgw!G2245</f>
        <v>0</v>
      </c>
      <c r="H2245" s="19">
        <f>RS_wells_scenario_1_bgw!H2245-RS_wells_baseline_bgw!H2245</f>
        <v>1223868.4677999988</v>
      </c>
      <c r="I2245">
        <f>RS_wells_scenario_1_bgw!I2245-RS_wells_baseline_bgw!I2245</f>
        <v>-1134752.3450000025</v>
      </c>
      <c r="J2245">
        <f>RS_wells_scenario_1_bgw!J2245-RS_wells_baseline_bgw!J2245</f>
        <v>2485.682699999772</v>
      </c>
      <c r="K2245">
        <f>RS_wells_scenario_1_bgw!K2245-RS_wells_baseline_bgw!K2245</f>
        <v>-111305.23000000045</v>
      </c>
      <c r="L2245">
        <f>RS_wells_scenario_1_bgw!L2245-RS_wells_baseline_bgw!L2245</f>
        <v>3281753.3862999976</v>
      </c>
      <c r="M2245">
        <f>RS_wells_scenario_1_bgw!M2245-RS_wells_baseline_bgw!M2245</f>
        <v>0</v>
      </c>
      <c r="N2245">
        <f>RS_wells_scenario_1_bgw!N2245-RS_wells_baseline_bgw!N2245</f>
        <v>7096347.8998999968</v>
      </c>
      <c r="O2245">
        <v>10.145833333333334</v>
      </c>
      <c r="P2245">
        <f t="shared" si="298"/>
        <v>2002</v>
      </c>
      <c r="Q2245" s="2">
        <f t="shared" si="299"/>
        <v>37347.249999999243</v>
      </c>
      <c r="R2245">
        <f t="shared" si="300"/>
        <v>-134.53561127376858</v>
      </c>
      <c r="S2245">
        <f>I2245*$O2245/ref!$B$3</f>
        <v>-264.30229951742871</v>
      </c>
      <c r="T2245">
        <f>K2245*$O2245/ref!$B$3</f>
        <v>-25.92480056722539</v>
      </c>
      <c r="U2245">
        <f>L2245*$O2245/ref!$B$3</f>
        <v>764.37380391418867</v>
      </c>
      <c r="V2245">
        <f>N2245*$O2245/ref!$B$3</f>
        <v>1652.8549831895177</v>
      </c>
      <c r="W2245">
        <f t="shared" ref="W2245:W2308" si="301">MOD(A2245-2,12)+1</f>
        <v>3</v>
      </c>
      <c r="X2245" t="str">
        <f t="shared" ref="X2245:X2308" si="302">W2245&amp;" "&amp;P2245</f>
        <v>3 2002</v>
      </c>
      <c r="AB2245" s="1"/>
    </row>
    <row r="2246" spans="1:28" x14ac:dyDescent="0.3">
      <c r="A2246">
        <v>749</v>
      </c>
      <c r="B2246">
        <v>1</v>
      </c>
      <c r="C2246">
        <f>RS_wells_scenario_1_bgw!C2246-RS_wells_baseline_bgw!C2246</f>
        <v>3386165.5453999937</v>
      </c>
      <c r="D2246">
        <f>RS_wells_scenario_1_bgw!D2246-RS_wells_baseline_bgw!D2246</f>
        <v>-441.77509999996983</v>
      </c>
      <c r="E2246">
        <f>RS_wells_scenario_1_bgw!E2246-RS_wells_baseline_bgw!E2246</f>
        <v>-868213.10000000149</v>
      </c>
      <c r="F2246">
        <f>RS_wells_scenario_1_bgw!F2246-RS_wells_baseline_bgw!F2246</f>
        <v>0</v>
      </c>
      <c r="G2246">
        <f>RS_wells_scenario_1_bgw!G2246-RS_wells_baseline_bgw!G2246</f>
        <v>0</v>
      </c>
      <c r="H2246" s="19">
        <f>RS_wells_scenario_1_bgw!H2246-RS_wells_baseline_bgw!H2246</f>
        <v>614337.90200000256</v>
      </c>
      <c r="I2246">
        <f>RS_wells_scenario_1_bgw!I2246-RS_wells_baseline_bgw!I2246</f>
        <v>-285613.85550000146</v>
      </c>
      <c r="J2246">
        <f>RS_wells_scenario_1_bgw!J2246-RS_wells_baseline_bgw!J2246</f>
        <v>2484.2686000000685</v>
      </c>
      <c r="K2246">
        <f>RS_wells_scenario_1_bgw!K2246-RS_wells_baseline_bgw!K2246</f>
        <v>-7501855.299999997</v>
      </c>
      <c r="L2246">
        <f>RS_wells_scenario_1_bgw!L2246-RS_wells_baseline_bgw!L2246</f>
        <v>3968978.8769999966</v>
      </c>
      <c r="M2246">
        <f>RS_wells_scenario_1_bgw!M2246-RS_wells_baseline_bgw!M2246</f>
        <v>0</v>
      </c>
      <c r="N2246">
        <f>RS_wells_scenario_1_bgw!N2246-RS_wells_baseline_bgw!N2246</f>
        <v>6814367.7599999979</v>
      </c>
      <c r="O2246">
        <v>10.145833333333334</v>
      </c>
      <c r="P2246">
        <f t="shared" si="298"/>
        <v>2002</v>
      </c>
      <c r="Q2246" s="2">
        <f t="shared" si="299"/>
        <v>37357.395833332579</v>
      </c>
      <c r="R2246">
        <f t="shared" si="300"/>
        <v>-142.03963019473071</v>
      </c>
      <c r="S2246">
        <f>I2246*$O2246/ref!$B$3</f>
        <v>-66.524117897010214</v>
      </c>
      <c r="T2246">
        <f>K2246*$O2246/ref!$B$3</f>
        <v>-1747.3042599766598</v>
      </c>
      <c r="U2246">
        <f>L2246*$O2246/ref!$B$3</f>
        <v>924.43981151428989</v>
      </c>
      <c r="V2246">
        <f>N2246*$O2246/ref!$B$3</f>
        <v>1587.1772168273642</v>
      </c>
      <c r="W2246">
        <f t="shared" si="301"/>
        <v>4</v>
      </c>
      <c r="X2246" t="str">
        <f t="shared" si="302"/>
        <v>4 2002</v>
      </c>
      <c r="AB2246" s="1"/>
    </row>
    <row r="2247" spans="1:28" x14ac:dyDescent="0.3">
      <c r="A2247">
        <v>749</v>
      </c>
      <c r="B2247">
        <v>2</v>
      </c>
      <c r="C2247">
        <f>RS_wells_scenario_1_bgw!C2247-RS_wells_baseline_bgw!C2247</f>
        <v>3174852.4519000053</v>
      </c>
      <c r="D2247">
        <f>RS_wells_scenario_1_bgw!D2247-RS_wells_baseline_bgw!D2247</f>
        <v>-450.57300000003306</v>
      </c>
      <c r="E2247">
        <f>RS_wells_scenario_1_bgw!E2247-RS_wells_baseline_bgw!E2247</f>
        <v>-868213.10000000149</v>
      </c>
      <c r="F2247">
        <f>RS_wells_scenario_1_bgw!F2247-RS_wells_baseline_bgw!F2247</f>
        <v>0</v>
      </c>
      <c r="G2247">
        <f>RS_wells_scenario_1_bgw!G2247-RS_wells_baseline_bgw!G2247</f>
        <v>0</v>
      </c>
      <c r="H2247" s="19">
        <f>RS_wells_scenario_1_bgw!H2247-RS_wells_baseline_bgw!H2247</f>
        <v>807553.75910000503</v>
      </c>
      <c r="I2247">
        <f>RS_wells_scenario_1_bgw!I2247-RS_wells_baseline_bgw!I2247</f>
        <v>-81092.39130000025</v>
      </c>
      <c r="J2247">
        <f>RS_wells_scenario_1_bgw!J2247-RS_wells_baseline_bgw!J2247</f>
        <v>2483.1240999996662</v>
      </c>
      <c r="K2247">
        <f>RS_wells_scenario_1_bgw!K2247-RS_wells_baseline_bgw!K2247</f>
        <v>-7501855.299999997</v>
      </c>
      <c r="L2247">
        <f>RS_wells_scenario_1_bgw!L2247-RS_wells_baseline_bgw!L2247</f>
        <v>3915138.2893999964</v>
      </c>
      <c r="M2247">
        <f>RS_wells_scenario_1_bgw!M2247-RS_wells_baseline_bgw!M2247</f>
        <v>0</v>
      </c>
      <c r="N2247">
        <f>RS_wells_scenario_1_bgw!N2247-RS_wells_baseline_bgw!N2247</f>
        <v>6661786.3263000026</v>
      </c>
      <c r="O2247">
        <v>10.145833333333334</v>
      </c>
      <c r="P2247">
        <f t="shared" si="298"/>
        <v>2002</v>
      </c>
      <c r="Q2247" s="2">
        <f t="shared" si="299"/>
        <v>37367.541666665915</v>
      </c>
      <c r="R2247">
        <f t="shared" si="300"/>
        <v>-134.11758458648333</v>
      </c>
      <c r="S2247">
        <f>I2247*$O2247/ref!$B$3</f>
        <v>-18.887738446539313</v>
      </c>
      <c r="T2247">
        <f>K2247*$O2247/ref!$B$3</f>
        <v>-1747.3042599766598</v>
      </c>
      <c r="U2247">
        <f>L2247*$O2247/ref!$B$3</f>
        <v>911.89946191928686</v>
      </c>
      <c r="V2247">
        <f>N2247*$O2247/ref!$B$3</f>
        <v>1551.638516274536</v>
      </c>
      <c r="W2247">
        <f t="shared" si="301"/>
        <v>4</v>
      </c>
      <c r="X2247" t="str">
        <f t="shared" si="302"/>
        <v>4 2002</v>
      </c>
      <c r="AB2247" s="1"/>
    </row>
    <row r="2248" spans="1:28" x14ac:dyDescent="0.3">
      <c r="A2248">
        <v>749</v>
      </c>
      <c r="B2248">
        <v>3</v>
      </c>
      <c r="C2248">
        <f>RS_wells_scenario_1_bgw!C2248-RS_wells_baseline_bgw!C2248</f>
        <v>2972954.3016000092</v>
      </c>
      <c r="D2248">
        <f>RS_wells_scenario_1_bgw!D2248-RS_wells_baseline_bgw!D2248</f>
        <v>-459.30650000000605</v>
      </c>
      <c r="E2248">
        <f>RS_wells_scenario_1_bgw!E2248-RS_wells_baseline_bgw!E2248</f>
        <v>-868213.10000000149</v>
      </c>
      <c r="F2248">
        <f>RS_wells_scenario_1_bgw!F2248-RS_wells_baseline_bgw!F2248</f>
        <v>0</v>
      </c>
      <c r="G2248">
        <f>RS_wells_scenario_1_bgw!G2248-RS_wells_baseline_bgw!G2248</f>
        <v>0</v>
      </c>
      <c r="H2248" s="19">
        <f>RS_wells_scenario_1_bgw!H2248-RS_wells_baseline_bgw!H2248</f>
        <v>945654.02160000056</v>
      </c>
      <c r="I2248">
        <f>RS_wells_scenario_1_bgw!I2248-RS_wells_baseline_bgw!I2248</f>
        <v>-11694.174300000072</v>
      </c>
      <c r="J2248">
        <f>RS_wells_scenario_1_bgw!J2248-RS_wells_baseline_bgw!J2248</f>
        <v>2482.2154000001028</v>
      </c>
      <c r="K2248">
        <f>RS_wells_scenario_1_bgw!K2248-RS_wells_baseline_bgw!K2248</f>
        <v>-7501855.299999997</v>
      </c>
      <c r="L2248">
        <f>RS_wells_scenario_1_bgw!L2248-RS_wells_baseline_bgw!L2248</f>
        <v>3872851.9936000034</v>
      </c>
      <c r="M2248">
        <f>RS_wells_scenario_1_bgw!M2248-RS_wells_baseline_bgw!M2248</f>
        <v>0</v>
      </c>
      <c r="N2248">
        <f>RS_wells_scenario_1_bgw!N2248-RS_wells_baseline_bgw!N2248</f>
        <v>6561549.0636000037</v>
      </c>
      <c r="O2248">
        <v>10.145833333333334</v>
      </c>
      <c r="P2248">
        <f t="shared" si="298"/>
        <v>2002</v>
      </c>
      <c r="Q2248" s="2">
        <f t="shared" si="299"/>
        <v>37377.687499999251</v>
      </c>
      <c r="R2248">
        <f t="shared" si="300"/>
        <v>-128.65738927835059</v>
      </c>
      <c r="S2248">
        <f>I2248*$O2248/ref!$B$3</f>
        <v>-2.7237636230199893</v>
      </c>
      <c r="T2248">
        <f>K2248*$O2248/ref!$B$3</f>
        <v>-1747.3042599766598</v>
      </c>
      <c r="U2248">
        <f>L2248*$O2248/ref!$B$3</f>
        <v>902.05029503520132</v>
      </c>
      <c r="V2248">
        <f>N2248*$O2248/ref!$B$3</f>
        <v>1528.2916255228431</v>
      </c>
      <c r="W2248">
        <f t="shared" si="301"/>
        <v>4</v>
      </c>
      <c r="X2248" t="str">
        <f t="shared" si="302"/>
        <v>4 2002</v>
      </c>
      <c r="AB2248" s="1"/>
    </row>
    <row r="2249" spans="1:28" x14ac:dyDescent="0.3">
      <c r="A2249">
        <v>750</v>
      </c>
      <c r="B2249">
        <v>1</v>
      </c>
      <c r="C2249">
        <f>RS_wells_scenario_1_bgw!C2249-RS_wells_baseline_bgw!C2249</f>
        <v>-116456.1113999933</v>
      </c>
      <c r="D2249">
        <f>RS_wells_scenario_1_bgw!D2249-RS_wells_baseline_bgw!D2249</f>
        <v>-465.53450000000885</v>
      </c>
      <c r="E2249">
        <f>RS_wells_scenario_1_bgw!E2249-RS_wells_baseline_bgw!E2249</f>
        <v>-1361607.9800000004</v>
      </c>
      <c r="F2249">
        <f>RS_wells_scenario_1_bgw!F2249-RS_wells_baseline_bgw!F2249</f>
        <v>0</v>
      </c>
      <c r="G2249">
        <f>RS_wells_scenario_1_bgw!G2249-RS_wells_baseline_bgw!G2249</f>
        <v>0</v>
      </c>
      <c r="H2249" s="19">
        <f>RS_wells_scenario_1_bgw!H2249-RS_wells_baseline_bgw!H2249</f>
        <v>410580.50150000304</v>
      </c>
      <c r="I2249">
        <f>RS_wells_scenario_1_bgw!I2249-RS_wells_baseline_bgw!I2249</f>
        <v>-129637.19310000166</v>
      </c>
      <c r="J2249">
        <f>RS_wells_scenario_1_bgw!J2249-RS_wells_baseline_bgw!J2249</f>
        <v>2483.9539999999106</v>
      </c>
      <c r="K2249">
        <f>RS_wells_scenario_1_bgw!K2249-RS_wells_baseline_bgw!K2249</f>
        <v>-11701818.430000007</v>
      </c>
      <c r="L2249">
        <f>RS_wells_scenario_1_bgw!L2249-RS_wells_baseline_bgw!L2249</f>
        <v>4237157.2449000031</v>
      </c>
      <c r="M2249">
        <f>RS_wells_scenario_1_bgw!M2249-RS_wells_baseline_bgw!M2249</f>
        <v>0</v>
      </c>
      <c r="N2249">
        <f>RS_wells_scenario_1_bgw!N2249-RS_wells_baseline_bgw!N2249</f>
        <v>6479868.8121000007</v>
      </c>
      <c r="O2249">
        <v>10.145833333333334</v>
      </c>
      <c r="P2249">
        <f t="shared" si="298"/>
        <v>2002</v>
      </c>
      <c r="Q2249" s="2">
        <f t="shared" si="299"/>
        <v>37387.833333332586</v>
      </c>
      <c r="R2249">
        <f t="shared" si="300"/>
        <v>-139.04440574112252</v>
      </c>
      <c r="S2249">
        <f>I2249*$O2249/ref!$B$3</f>
        <v>-30.194613291867928</v>
      </c>
      <c r="T2249">
        <f>K2249*$O2249/ref!$B$3</f>
        <v>-2725.5440653743899</v>
      </c>
      <c r="U2249">
        <f>L2249*$O2249/ref!$B$3</f>
        <v>986.90292042886324</v>
      </c>
      <c r="V2249">
        <f>N2249*$O2249/ref!$B$3</f>
        <v>1509.2669648629767</v>
      </c>
      <c r="W2249">
        <f t="shared" si="301"/>
        <v>5</v>
      </c>
      <c r="X2249" t="str">
        <f t="shared" si="302"/>
        <v>5 2002</v>
      </c>
      <c r="AB2249" s="1"/>
    </row>
    <row r="2250" spans="1:28" x14ac:dyDescent="0.3">
      <c r="A2250">
        <v>750</v>
      </c>
      <c r="B2250">
        <v>2</v>
      </c>
      <c r="C2250">
        <f>RS_wells_scenario_1_bgw!C2250-RS_wells_baseline_bgw!C2250</f>
        <v>-224554.05850000679</v>
      </c>
      <c r="D2250">
        <f>RS_wells_scenario_1_bgw!D2250-RS_wells_baseline_bgw!D2250</f>
        <v>-466.9262999999919</v>
      </c>
      <c r="E2250">
        <f>RS_wells_scenario_1_bgw!E2250-RS_wells_baseline_bgw!E2250</f>
        <v>-1361607.9800000004</v>
      </c>
      <c r="F2250">
        <f>RS_wells_scenario_1_bgw!F2250-RS_wells_baseline_bgw!F2250</f>
        <v>0</v>
      </c>
      <c r="G2250">
        <f>RS_wells_scenario_1_bgw!G2250-RS_wells_baseline_bgw!G2250</f>
        <v>0</v>
      </c>
      <c r="H2250" s="19">
        <f>RS_wells_scenario_1_bgw!H2250-RS_wells_baseline_bgw!H2250</f>
        <v>556504.37900000066</v>
      </c>
      <c r="I2250">
        <f>RS_wells_scenario_1_bgw!I2250-RS_wells_baseline_bgw!I2250</f>
        <v>15041.499100003392</v>
      </c>
      <c r="J2250">
        <f>RS_wells_scenario_1_bgw!J2250-RS_wells_baseline_bgw!J2250</f>
        <v>2490.6111000003293</v>
      </c>
      <c r="K2250">
        <f>RS_wells_scenario_1_bgw!K2250-RS_wells_baseline_bgw!K2250</f>
        <v>-11701818.430000007</v>
      </c>
      <c r="L2250">
        <f>RS_wells_scenario_1_bgw!L2250-RS_wells_baseline_bgw!L2250</f>
        <v>4188221.4050000012</v>
      </c>
      <c r="M2250">
        <f>RS_wells_scenario_1_bgw!M2250-RS_wells_baseline_bgw!M2250</f>
        <v>0</v>
      </c>
      <c r="N2250">
        <f>RS_wells_scenario_1_bgw!N2250-RS_wells_baseline_bgw!N2250</f>
        <v>6409287.3923999965</v>
      </c>
      <c r="O2250">
        <v>10.145833333333334</v>
      </c>
      <c r="P2250">
        <f t="shared" si="298"/>
        <v>2002</v>
      </c>
      <c r="Q2250" s="2">
        <f t="shared" si="299"/>
        <v>37397.979166665922</v>
      </c>
      <c r="R2250">
        <f t="shared" si="300"/>
        <v>-134.08437602290942</v>
      </c>
      <c r="S2250">
        <f>I2250*$O2250/ref!$B$3</f>
        <v>3.5034100769540344</v>
      </c>
      <c r="T2250">
        <f>K2250*$O2250/ref!$B$3</f>
        <v>-2725.5440653743899</v>
      </c>
      <c r="U2250">
        <f>L2250*$O2250/ref!$B$3</f>
        <v>975.50496644235955</v>
      </c>
      <c r="V2250">
        <f>N2250*$O2250/ref!$B$3</f>
        <v>1492.8274028632914</v>
      </c>
      <c r="W2250">
        <f t="shared" si="301"/>
        <v>5</v>
      </c>
      <c r="X2250" t="str">
        <f t="shared" si="302"/>
        <v>5 2002</v>
      </c>
      <c r="AB2250" s="1"/>
    </row>
    <row r="2251" spans="1:28" x14ac:dyDescent="0.3">
      <c r="A2251">
        <v>750</v>
      </c>
      <c r="B2251">
        <v>3</v>
      </c>
      <c r="C2251">
        <f>RS_wells_scenario_1_bgw!C2251-RS_wells_baseline_bgw!C2251</f>
        <v>-363990.40389999747</v>
      </c>
      <c r="D2251">
        <f>RS_wells_scenario_1_bgw!D2251-RS_wells_baseline_bgw!D2251</f>
        <v>-468.26189999998314</v>
      </c>
      <c r="E2251">
        <f>RS_wells_scenario_1_bgw!E2251-RS_wells_baseline_bgw!E2251</f>
        <v>-1361607.9800000004</v>
      </c>
      <c r="F2251">
        <f>RS_wells_scenario_1_bgw!F2251-RS_wells_baseline_bgw!F2251</f>
        <v>0</v>
      </c>
      <c r="G2251">
        <f>RS_wells_scenario_1_bgw!G2251-RS_wells_baseline_bgw!G2251</f>
        <v>0</v>
      </c>
      <c r="H2251" s="19">
        <f>RS_wells_scenario_1_bgw!H2251-RS_wells_baseline_bgw!H2251</f>
        <v>668611.30799999833</v>
      </c>
      <c r="I2251">
        <f>RS_wells_scenario_1_bgw!I2251-RS_wells_baseline_bgw!I2251</f>
        <v>99062.111899998039</v>
      </c>
      <c r="J2251">
        <f>RS_wells_scenario_1_bgw!J2251-RS_wells_baseline_bgw!J2251</f>
        <v>2497.353400000371</v>
      </c>
      <c r="K2251">
        <f>RS_wells_scenario_1_bgw!K2251-RS_wells_baseline_bgw!K2251</f>
        <v>-11701818.430000007</v>
      </c>
      <c r="L2251">
        <f>RS_wells_scenario_1_bgw!L2251-RS_wells_baseline_bgw!L2251</f>
        <v>4147525.9076999947</v>
      </c>
      <c r="M2251">
        <f>RS_wells_scenario_1_bgw!M2251-RS_wells_baseline_bgw!M2251</f>
        <v>0</v>
      </c>
      <c r="N2251">
        <f>RS_wells_scenario_1_bgw!N2251-RS_wells_baseline_bgw!N2251</f>
        <v>6337550.0961000025</v>
      </c>
      <c r="O2251">
        <v>10.145833333333334</v>
      </c>
      <c r="P2251">
        <f t="shared" si="298"/>
        <v>2002</v>
      </c>
      <c r="Q2251" s="2">
        <f t="shared" si="299"/>
        <v>37408.124999999258</v>
      </c>
      <c r="R2251">
        <f t="shared" si="300"/>
        <v>-129.87259537457055</v>
      </c>
      <c r="S2251">
        <f>I2251*$O2251/ref!$B$3</f>
        <v>23.073178994155118</v>
      </c>
      <c r="T2251">
        <f>K2251*$O2251/ref!$B$3</f>
        <v>-2725.5440653743899</v>
      </c>
      <c r="U2251">
        <f>L2251*$O2251/ref!$B$3</f>
        <v>966.02632243356743</v>
      </c>
      <c r="V2251">
        <f>N2251*$O2251/ref!$B$3</f>
        <v>1476.1186183811128</v>
      </c>
      <c r="W2251">
        <f t="shared" si="301"/>
        <v>5</v>
      </c>
      <c r="X2251" t="str">
        <f t="shared" si="302"/>
        <v>5 2002</v>
      </c>
      <c r="AB2251" s="1"/>
    </row>
    <row r="2252" spans="1:28" x14ac:dyDescent="0.3">
      <c r="A2252">
        <v>751</v>
      </c>
      <c r="B2252">
        <v>1</v>
      </c>
      <c r="C2252">
        <f>RS_wells_scenario_1_bgw!C2252-RS_wells_baseline_bgw!C2252</f>
        <v>-13006064.79550001</v>
      </c>
      <c r="D2252">
        <f>RS_wells_scenario_1_bgw!D2252-RS_wells_baseline_bgw!D2252</f>
        <v>-469.7050000000163</v>
      </c>
      <c r="E2252">
        <f>RS_wells_scenario_1_bgw!E2252-RS_wells_baseline_bgw!E2252</f>
        <v>-3242579.1700000018</v>
      </c>
      <c r="F2252">
        <f>RS_wells_scenario_1_bgw!F2252-RS_wells_baseline_bgw!F2252</f>
        <v>0</v>
      </c>
      <c r="G2252">
        <f>RS_wells_scenario_1_bgw!G2252-RS_wells_baseline_bgw!G2252</f>
        <v>0</v>
      </c>
      <c r="H2252" s="19">
        <f>RS_wells_scenario_1_bgw!H2252-RS_wells_baseline_bgw!H2252</f>
        <v>940554.20090000331</v>
      </c>
      <c r="I2252">
        <f>RS_wells_scenario_1_bgw!I2252-RS_wells_baseline_bgw!I2252</f>
        <v>596253.95499999821</v>
      </c>
      <c r="J2252">
        <f>RS_wells_scenario_1_bgw!J2252-RS_wells_baseline_bgw!J2252</f>
        <v>2503.8624999998137</v>
      </c>
      <c r="K2252">
        <f>RS_wells_scenario_1_bgw!K2252-RS_wells_baseline_bgw!K2252</f>
        <v>-27713345.550000012</v>
      </c>
      <c r="L2252">
        <f>RS_wells_scenario_1_bgw!L2252-RS_wells_baseline_bgw!L2252</f>
        <v>5388065.5414000005</v>
      </c>
      <c r="M2252">
        <f>RS_wells_scenario_1_bgw!M2252-RS_wells_baseline_bgw!M2252</f>
        <v>0</v>
      </c>
      <c r="N2252">
        <f>RS_wells_scenario_1_bgw!N2252-RS_wells_baseline_bgw!N2252</f>
        <v>6084003.4917000011</v>
      </c>
      <c r="O2252">
        <v>10.145833333333334</v>
      </c>
      <c r="P2252">
        <f t="shared" si="298"/>
        <v>2002</v>
      </c>
      <c r="Q2252" s="2">
        <f t="shared" si="299"/>
        <v>37418.270833332594</v>
      </c>
      <c r="R2252">
        <f t="shared" si="300"/>
        <v>-117.83388982359673</v>
      </c>
      <c r="S2252">
        <f>I2252*$O2252/ref!$B$3</f>
        <v>138.87725555029422</v>
      </c>
      <c r="T2252">
        <f>K2252*$O2252/ref!$B$3</f>
        <v>-6454.8894641729839</v>
      </c>
      <c r="U2252">
        <f>L2252*$O2252/ref!$B$3</f>
        <v>1254.9682041350056</v>
      </c>
      <c r="V2252">
        <f>N2252*$O2252/ref!$B$3</f>
        <v>1417.0634854500979</v>
      </c>
      <c r="W2252">
        <f t="shared" si="301"/>
        <v>6</v>
      </c>
      <c r="X2252" t="str">
        <f t="shared" si="302"/>
        <v>6 2002</v>
      </c>
      <c r="AB2252" s="1"/>
    </row>
    <row r="2253" spans="1:28" x14ac:dyDescent="0.3">
      <c r="A2253">
        <v>751</v>
      </c>
      <c r="B2253">
        <v>2</v>
      </c>
      <c r="C2253">
        <f>RS_wells_scenario_1_bgw!C2253-RS_wells_baseline_bgw!C2253</f>
        <v>-13341331.999500006</v>
      </c>
      <c r="D2253">
        <f>RS_wells_scenario_1_bgw!D2253-RS_wells_baseline_bgw!D2253</f>
        <v>-471.16049999999814</v>
      </c>
      <c r="E2253">
        <f>RS_wells_scenario_1_bgw!E2253-RS_wells_baseline_bgw!E2253</f>
        <v>-3242579.1700000018</v>
      </c>
      <c r="F2253">
        <f>RS_wells_scenario_1_bgw!F2253-RS_wells_baseline_bgw!F2253</f>
        <v>0</v>
      </c>
      <c r="G2253">
        <f>RS_wells_scenario_1_bgw!G2253-RS_wells_baseline_bgw!G2253</f>
        <v>0</v>
      </c>
      <c r="H2253" s="19">
        <f>RS_wells_scenario_1_bgw!H2253-RS_wells_baseline_bgw!H2253</f>
        <v>1304846.0938999951</v>
      </c>
      <c r="I2253">
        <f>RS_wells_scenario_1_bgw!I2253-RS_wells_baseline_bgw!I2253</f>
        <v>855966.37749999762</v>
      </c>
      <c r="J2253">
        <f>RS_wells_scenario_1_bgw!J2253-RS_wells_baseline_bgw!J2253</f>
        <v>2510.3177999993786</v>
      </c>
      <c r="K2253">
        <f>RS_wells_scenario_1_bgw!K2253-RS_wells_baseline_bgw!K2253</f>
        <v>-27713345.550000012</v>
      </c>
      <c r="L2253">
        <f>RS_wells_scenario_1_bgw!L2253-RS_wells_baseline_bgw!L2253</f>
        <v>5355940.845600009</v>
      </c>
      <c r="M2253">
        <f>RS_wells_scenario_1_bgw!M2253-RS_wells_baseline_bgw!M2253</f>
        <v>0</v>
      </c>
      <c r="N2253">
        <f>RS_wells_scenario_1_bgw!N2253-RS_wells_baseline_bgw!N2253</f>
        <v>5977394.1626000032</v>
      </c>
      <c r="O2253">
        <v>10.145833333333334</v>
      </c>
      <c r="P2253">
        <f t="shared" si="298"/>
        <v>2002</v>
      </c>
      <c r="Q2253" s="2">
        <f t="shared" si="299"/>
        <v>37428.416666665929</v>
      </c>
      <c r="R2253">
        <f t="shared" si="300"/>
        <v>-107.04577476975963</v>
      </c>
      <c r="S2253">
        <f>I2253*$O2253/ref!$B$3</f>
        <v>199.36850792130531</v>
      </c>
      <c r="T2253">
        <f>K2253*$O2253/ref!$B$3</f>
        <v>-6454.8894641729839</v>
      </c>
      <c r="U2253">
        <f>L2253*$O2253/ref!$B$3</f>
        <v>1247.4858393629497</v>
      </c>
      <c r="V2253">
        <f>N2253*$O2253/ref!$B$3</f>
        <v>1392.2324366707805</v>
      </c>
      <c r="W2253">
        <f t="shared" si="301"/>
        <v>6</v>
      </c>
      <c r="X2253" t="str">
        <f t="shared" si="302"/>
        <v>6 2002</v>
      </c>
      <c r="AB2253" s="1"/>
    </row>
    <row r="2254" spans="1:28" x14ac:dyDescent="0.3">
      <c r="A2254">
        <v>751</v>
      </c>
      <c r="B2254">
        <v>3</v>
      </c>
      <c r="C2254">
        <f>RS_wells_scenario_1_bgw!C2254-RS_wells_baseline_bgw!C2254</f>
        <v>-13645160.544200003</v>
      </c>
      <c r="D2254">
        <f>RS_wells_scenario_1_bgw!D2254-RS_wells_baseline_bgw!D2254</f>
        <v>-472.61780000000726</v>
      </c>
      <c r="E2254">
        <f>RS_wells_scenario_1_bgw!E2254-RS_wells_baseline_bgw!E2254</f>
        <v>-3242579.1700000018</v>
      </c>
      <c r="F2254">
        <f>RS_wells_scenario_1_bgw!F2254-RS_wells_baseline_bgw!F2254</f>
        <v>0</v>
      </c>
      <c r="G2254">
        <f>RS_wells_scenario_1_bgw!G2254-RS_wells_baseline_bgw!G2254</f>
        <v>0</v>
      </c>
      <c r="H2254" s="19">
        <f>RS_wells_scenario_1_bgw!H2254-RS_wells_baseline_bgw!H2254</f>
        <v>1542441.7802000046</v>
      </c>
      <c r="I2254">
        <f>RS_wells_scenario_1_bgw!I2254-RS_wells_baseline_bgw!I2254</f>
        <v>920976.17360000312</v>
      </c>
      <c r="J2254">
        <f>RS_wells_scenario_1_bgw!J2254-RS_wells_baseline_bgw!J2254</f>
        <v>2516.6655999999493</v>
      </c>
      <c r="K2254">
        <f>RS_wells_scenario_1_bgw!K2254-RS_wells_baseline_bgw!K2254</f>
        <v>-27713345.550000012</v>
      </c>
      <c r="L2254">
        <f>RS_wells_scenario_1_bgw!L2254-RS_wells_baseline_bgw!L2254</f>
        <v>5344335.7216999978</v>
      </c>
      <c r="M2254">
        <f>RS_wells_scenario_1_bgw!M2254-RS_wells_baseline_bgw!M2254</f>
        <v>0</v>
      </c>
      <c r="N2254">
        <f>RS_wells_scenario_1_bgw!N2254-RS_wells_baseline_bgw!N2254</f>
        <v>5936047.7622000054</v>
      </c>
      <c r="O2254">
        <v>10.145833333333334</v>
      </c>
      <c r="P2254">
        <f t="shared" si="298"/>
        <v>2002</v>
      </c>
      <c r="Q2254" s="2">
        <f t="shared" si="299"/>
        <v>37438.562499999265</v>
      </c>
      <c r="R2254">
        <f t="shared" si="300"/>
        <v>-100.65534895761743</v>
      </c>
      <c r="S2254">
        <f>I2254*$O2254/ref!$B$3</f>
        <v>214.51034805593889</v>
      </c>
      <c r="T2254">
        <f>K2254*$O2254/ref!$B$3</f>
        <v>-6454.8894641729839</v>
      </c>
      <c r="U2254">
        <f>L2254*$O2254/ref!$B$3</f>
        <v>1244.7828170281887</v>
      </c>
      <c r="V2254">
        <f>N2254*$O2254/ref!$B$3</f>
        <v>1382.6021867306602</v>
      </c>
      <c r="W2254">
        <f t="shared" si="301"/>
        <v>6</v>
      </c>
      <c r="X2254" t="str">
        <f t="shared" si="302"/>
        <v>6 2002</v>
      </c>
      <c r="AB2254" s="1"/>
    </row>
    <row r="2255" spans="1:28" x14ac:dyDescent="0.3">
      <c r="A2255">
        <v>752</v>
      </c>
      <c r="B2255">
        <v>1</v>
      </c>
      <c r="C2255">
        <f>RS_wells_scenario_1_bgw!C2255-RS_wells_baseline_bgw!C2255</f>
        <v>-65241603.997900009</v>
      </c>
      <c r="D2255">
        <f>RS_wells_scenario_1_bgw!D2255-RS_wells_baseline_bgw!D2255</f>
        <v>-474.07689999998547</v>
      </c>
      <c r="E2255">
        <f>RS_wells_scenario_1_bgw!E2255-RS_wells_baseline_bgw!E2255</f>
        <v>-9965831.9299999923</v>
      </c>
      <c r="F2255">
        <f>RS_wells_scenario_1_bgw!F2255-RS_wells_baseline_bgw!F2255</f>
        <v>0</v>
      </c>
      <c r="G2255">
        <f>RS_wells_scenario_1_bgw!G2255-RS_wells_baseline_bgw!G2255</f>
        <v>0</v>
      </c>
      <c r="H2255" s="19">
        <f>RS_wells_scenario_1_bgw!H2255-RS_wells_baseline_bgw!H2255</f>
        <v>3110176.3975000009</v>
      </c>
      <c r="I2255">
        <f>RS_wells_scenario_1_bgw!I2255-RS_wells_baseline_bgw!I2255</f>
        <v>6924.1269999998622</v>
      </c>
      <c r="J2255">
        <f>RS_wells_scenario_1_bgw!J2255-RS_wells_baseline_bgw!J2255</f>
        <v>2522.5372000001371</v>
      </c>
      <c r="K2255">
        <f>RS_wells_scenario_1_bgw!K2255-RS_wells_baseline_bgw!K2255</f>
        <v>-84944168.909999967</v>
      </c>
      <c r="L2255">
        <f>RS_wells_scenario_1_bgw!L2255-RS_wells_baseline_bgw!L2255</f>
        <v>7411115.588199988</v>
      </c>
      <c r="M2255">
        <f>RS_wells_scenario_1_bgw!M2255-RS_wells_baseline_bgw!M2255</f>
        <v>0</v>
      </c>
      <c r="N2255">
        <f>RS_wells_scenario_1_bgw!N2255-RS_wells_baseline_bgw!N2255</f>
        <v>5465240.9065000042</v>
      </c>
      <c r="O2255">
        <v>10.145833333333334</v>
      </c>
      <c r="P2255">
        <f t="shared" si="298"/>
        <v>2002</v>
      </c>
      <c r="Q2255" s="2">
        <f t="shared" si="299"/>
        <v>37448.708333332601</v>
      </c>
      <c r="R2255">
        <f t="shared" si="300"/>
        <v>-53.953367903780148</v>
      </c>
      <c r="S2255">
        <f>I2255*$O2255/ref!$B$3</f>
        <v>1.6127419311485751</v>
      </c>
      <c r="T2255">
        <f>K2255*$O2255/ref!$B$3</f>
        <v>-19784.880174457638</v>
      </c>
      <c r="U2255">
        <f>L2255*$O2255/ref!$B$3</f>
        <v>1726.1695034881936</v>
      </c>
      <c r="V2255">
        <f>N2255*$O2255/ref!$B$3</f>
        <v>1272.9436033945049</v>
      </c>
      <c r="W2255">
        <f t="shared" si="301"/>
        <v>7</v>
      </c>
      <c r="X2255" t="str">
        <f t="shared" si="302"/>
        <v>7 2002</v>
      </c>
      <c r="AB2255" s="1"/>
    </row>
    <row r="2256" spans="1:28" x14ac:dyDescent="0.3">
      <c r="A2256">
        <v>752</v>
      </c>
      <c r="B2256">
        <v>2</v>
      </c>
      <c r="C2256">
        <f>RS_wells_scenario_1_bgw!C2256-RS_wells_baseline_bgw!C2256</f>
        <v>-65303014.926800013</v>
      </c>
      <c r="D2256">
        <f>RS_wells_scenario_1_bgw!D2256-RS_wells_baseline_bgw!D2256</f>
        <v>-475.50490000005811</v>
      </c>
      <c r="E2256">
        <f>RS_wells_scenario_1_bgw!E2256-RS_wells_baseline_bgw!E2256</f>
        <v>-9965831.9299999923</v>
      </c>
      <c r="F2256">
        <f>RS_wells_scenario_1_bgw!F2256-RS_wells_baseline_bgw!F2256</f>
        <v>0</v>
      </c>
      <c r="G2256">
        <f>RS_wells_scenario_1_bgw!G2256-RS_wells_baseline_bgw!G2256</f>
        <v>0</v>
      </c>
      <c r="H2256" s="19">
        <f>RS_wells_scenario_1_bgw!H2256-RS_wells_baseline_bgw!H2256</f>
        <v>3262127.0166999996</v>
      </c>
      <c r="I2256">
        <f>RS_wells_scenario_1_bgw!I2256-RS_wells_baseline_bgw!I2256</f>
        <v>42018.569900000002</v>
      </c>
      <c r="J2256">
        <f>RS_wells_scenario_1_bgw!J2256-RS_wells_baseline_bgw!J2256</f>
        <v>2528.2844000002369</v>
      </c>
      <c r="K2256">
        <f>RS_wells_scenario_1_bgw!K2256-RS_wells_baseline_bgw!K2256</f>
        <v>-84944168.909999967</v>
      </c>
      <c r="L2256">
        <f>RS_wells_scenario_1_bgw!L2256-RS_wells_baseline_bgw!L2256</f>
        <v>7481999.2319999933</v>
      </c>
      <c r="M2256">
        <f>RS_wells_scenario_1_bgw!M2256-RS_wells_baseline_bgw!M2256</f>
        <v>0</v>
      </c>
      <c r="N2256">
        <f>RS_wells_scenario_1_bgw!N2256-RS_wells_baseline_bgw!N2256</f>
        <v>5391295.9846000001</v>
      </c>
      <c r="O2256">
        <v>10.145833333333334</v>
      </c>
      <c r="P2256">
        <f t="shared" si="298"/>
        <v>2002</v>
      </c>
      <c r="Q2256" s="2">
        <f t="shared" si="299"/>
        <v>37458.854166665937</v>
      </c>
      <c r="R2256">
        <f t="shared" si="300"/>
        <v>-48.778212323024064</v>
      </c>
      <c r="S2256">
        <f>I2256*$O2256/ref!$B$3</f>
        <v>9.7868091623144338</v>
      </c>
      <c r="T2256">
        <f>K2256*$O2256/ref!$B$3</f>
        <v>-19784.880174457638</v>
      </c>
      <c r="U2256">
        <f>L2256*$O2256/ref!$B$3</f>
        <v>1742.6794584022023</v>
      </c>
      <c r="V2256">
        <f>N2256*$O2256/ref!$B$3</f>
        <v>1255.7206269609926</v>
      </c>
      <c r="W2256">
        <f t="shared" si="301"/>
        <v>7</v>
      </c>
      <c r="X2256" t="str">
        <f t="shared" si="302"/>
        <v>7 2002</v>
      </c>
      <c r="AB2256" s="1"/>
    </row>
    <row r="2257" spans="1:28" x14ac:dyDescent="0.3">
      <c r="A2257">
        <v>752</v>
      </c>
      <c r="B2257">
        <v>3</v>
      </c>
      <c r="C2257">
        <f>RS_wells_scenario_1_bgw!C2257-RS_wells_baseline_bgw!C2257</f>
        <v>-65469688.999300003</v>
      </c>
      <c r="D2257">
        <f>RS_wells_scenario_1_bgw!D2257-RS_wells_baseline_bgw!D2257</f>
        <v>-477.21779999998398</v>
      </c>
      <c r="E2257">
        <f>RS_wells_scenario_1_bgw!E2257-RS_wells_baseline_bgw!E2257</f>
        <v>-9965831.9299999923</v>
      </c>
      <c r="F2257">
        <f>RS_wells_scenario_1_bgw!F2257-RS_wells_baseline_bgw!F2257</f>
        <v>0</v>
      </c>
      <c r="G2257">
        <f>RS_wells_scenario_1_bgw!G2257-RS_wells_baseline_bgw!G2257</f>
        <v>0</v>
      </c>
      <c r="H2257" s="19">
        <f>RS_wells_scenario_1_bgw!H2257-RS_wells_baseline_bgw!H2257</f>
        <v>3510650.7964999974</v>
      </c>
      <c r="I2257">
        <f>RS_wells_scenario_1_bgw!I2257-RS_wells_baseline_bgw!I2257</f>
        <v>47463.399399999995</v>
      </c>
      <c r="J2257">
        <f>RS_wells_scenario_1_bgw!J2257-RS_wells_baseline_bgw!J2257</f>
        <v>2533.5280999997631</v>
      </c>
      <c r="K2257">
        <f>RS_wells_scenario_1_bgw!K2257-RS_wells_baseline_bgw!K2257</f>
        <v>-84944168.909999967</v>
      </c>
      <c r="L2257">
        <f>RS_wells_scenario_1_bgw!L2257-RS_wells_baseline_bgw!L2257</f>
        <v>7558388.0362000018</v>
      </c>
      <c r="M2257">
        <f>RS_wells_scenario_1_bgw!M2257-RS_wells_baseline_bgw!M2257</f>
        <v>0</v>
      </c>
      <c r="N2257">
        <f>RS_wells_scenario_1_bgw!N2257-RS_wells_baseline_bgw!N2257</f>
        <v>5362284.9270999953</v>
      </c>
      <c r="O2257">
        <v>10.145833333333334</v>
      </c>
      <c r="P2257">
        <f t="shared" si="298"/>
        <v>2002</v>
      </c>
      <c r="Q2257" s="2">
        <f t="shared" si="299"/>
        <v>37468.999999999272</v>
      </c>
      <c r="R2257">
        <f t="shared" si="300"/>
        <v>-42.420025901489069</v>
      </c>
      <c r="S2257">
        <f>I2257*$O2257/ref!$B$3</f>
        <v>11.054998616754668</v>
      </c>
      <c r="T2257">
        <f>K2257*$O2257/ref!$B$3</f>
        <v>-19784.880174457638</v>
      </c>
      <c r="U2257">
        <f>L2257*$O2257/ref!$B$3</f>
        <v>1760.4716548196936</v>
      </c>
      <c r="V2257">
        <f>N2257*$O2257/ref!$B$3</f>
        <v>1248.9634792516538</v>
      </c>
      <c r="W2257">
        <f t="shared" si="301"/>
        <v>7</v>
      </c>
      <c r="X2257" t="str">
        <f t="shared" si="302"/>
        <v>7 2002</v>
      </c>
      <c r="AB2257" s="1"/>
    </row>
    <row r="2258" spans="1:28" x14ac:dyDescent="0.3">
      <c r="A2258">
        <v>753</v>
      </c>
      <c r="B2258">
        <v>1</v>
      </c>
      <c r="C2258">
        <f>RS_wells_scenario_1_bgw!C2258-RS_wells_baseline_bgw!C2258</f>
        <v>-50269831.355699956</v>
      </c>
      <c r="D2258">
        <f>RS_wells_scenario_1_bgw!D2258-RS_wells_baseline_bgw!D2258</f>
        <v>-437.19639999989886</v>
      </c>
      <c r="E2258">
        <f>RS_wells_scenario_1_bgw!E2258-RS_wells_baseline_bgw!E2258</f>
        <v>-10938543.090000004</v>
      </c>
      <c r="F2258">
        <f>RS_wells_scenario_1_bgw!F2258-RS_wells_baseline_bgw!F2258</f>
        <v>0</v>
      </c>
      <c r="G2258">
        <f>RS_wells_scenario_1_bgw!G2258-RS_wells_baseline_bgw!G2258</f>
        <v>0</v>
      </c>
      <c r="H2258" s="19">
        <f>RS_wells_scenario_1_bgw!H2258-RS_wells_baseline_bgw!H2258</f>
        <v>1607821.1198000014</v>
      </c>
      <c r="I2258">
        <f>RS_wells_scenario_1_bgw!I2258-RS_wells_baseline_bgw!I2258</f>
        <v>23649355.094699994</v>
      </c>
      <c r="J2258">
        <f>RS_wells_scenario_1_bgw!J2258-RS_wells_baseline_bgw!J2258</f>
        <v>2580.7975000003353</v>
      </c>
      <c r="K2258">
        <f>RS_wells_scenario_1_bgw!K2258-RS_wells_baseline_bgw!K2258</f>
        <v>-93224248.309999943</v>
      </c>
      <c r="L2258">
        <f>RS_wells_scenario_1_bgw!L2258-RS_wells_baseline_bgw!L2258</f>
        <v>3686178.6242000014</v>
      </c>
      <c r="M2258">
        <f>RS_wells_scenario_1_bgw!M2258-RS_wells_baseline_bgw!M2258</f>
        <v>0</v>
      </c>
      <c r="N2258">
        <f>RS_wells_scenario_1_bgw!N2258-RS_wells_baseline_bgw!N2258</f>
        <v>6314438.9839000031</v>
      </c>
      <c r="O2258">
        <v>10.145833333333334</v>
      </c>
      <c r="P2258">
        <f t="shared" si="298"/>
        <v>2002</v>
      </c>
      <c r="Q2258" s="2">
        <f t="shared" si="299"/>
        <v>37479.145833332608</v>
      </c>
      <c r="R2258">
        <f t="shared" si="300"/>
        <v>-107.82629700114552</v>
      </c>
      <c r="S2258">
        <f>I2258*$O2258/ref!$B$3</f>
        <v>5508.319908899075</v>
      </c>
      <c r="T2258">
        <f>K2258*$O2258/ref!$B$3</f>
        <v>-21713.44549996651</v>
      </c>
      <c r="U2258">
        <f>L2258*$O2258/ref!$B$3</f>
        <v>858.57102750296553</v>
      </c>
      <c r="V2258">
        <f>N2258*$O2258/ref!$B$3</f>
        <v>1470.7356640071653</v>
      </c>
      <c r="W2258">
        <f t="shared" si="301"/>
        <v>8</v>
      </c>
      <c r="X2258" t="str">
        <f t="shared" si="302"/>
        <v>8 2002</v>
      </c>
      <c r="AB2258" s="1"/>
    </row>
    <row r="2259" spans="1:28" x14ac:dyDescent="0.3">
      <c r="A2259">
        <v>753</v>
      </c>
      <c r="B2259">
        <v>2</v>
      </c>
      <c r="C2259">
        <f>RS_wells_scenario_1_bgw!C2259-RS_wells_baseline_bgw!C2259</f>
        <v>-49950856.267400026</v>
      </c>
      <c r="D2259">
        <f>RS_wells_scenario_1_bgw!D2259-RS_wells_baseline_bgw!D2259</f>
        <v>-390.69000000006054</v>
      </c>
      <c r="E2259">
        <f>RS_wells_scenario_1_bgw!E2259-RS_wells_baseline_bgw!E2259</f>
        <v>-10938543.090000004</v>
      </c>
      <c r="F2259">
        <f>RS_wells_scenario_1_bgw!F2259-RS_wells_baseline_bgw!F2259</f>
        <v>0</v>
      </c>
      <c r="G2259">
        <f>RS_wells_scenario_1_bgw!G2259-RS_wells_baseline_bgw!G2259</f>
        <v>0</v>
      </c>
      <c r="H2259" s="19">
        <f>RS_wells_scenario_1_bgw!H2259-RS_wells_baseline_bgw!H2259</f>
        <v>1258120.8428000063</v>
      </c>
      <c r="I2259">
        <f>RS_wells_scenario_1_bgw!I2259-RS_wells_baseline_bgw!I2259</f>
        <v>22840584.234500006</v>
      </c>
      <c r="J2259">
        <f>RS_wells_scenario_1_bgw!J2259-RS_wells_baseline_bgw!J2259</f>
        <v>2633.2036000005901</v>
      </c>
      <c r="K2259">
        <f>RS_wells_scenario_1_bgw!K2259-RS_wells_baseline_bgw!K2259</f>
        <v>-93224248.309999943</v>
      </c>
      <c r="L2259">
        <f>RS_wells_scenario_1_bgw!L2259-RS_wells_baseline_bgw!L2259</f>
        <v>3817286.3798999935</v>
      </c>
      <c r="M2259">
        <f>RS_wells_scenario_1_bgw!M2259-RS_wells_baseline_bgw!M2259</f>
        <v>0</v>
      </c>
      <c r="N2259">
        <f>RS_wells_scenario_1_bgw!N2259-RS_wells_baseline_bgw!N2259</f>
        <v>6900492.7777999938</v>
      </c>
      <c r="O2259">
        <v>10.145833333333334</v>
      </c>
      <c r="P2259">
        <f t="shared" si="298"/>
        <v>2002</v>
      </c>
      <c r="Q2259" s="2">
        <f t="shared" si="299"/>
        <v>37489.291666665944</v>
      </c>
      <c r="R2259">
        <f t="shared" si="300"/>
        <v>-129.26396185566981</v>
      </c>
      <c r="S2259">
        <f>I2259*$O2259/ref!$B$3</f>
        <v>5319.9440054912302</v>
      </c>
      <c r="T2259">
        <f>K2259*$O2259/ref!$B$3</f>
        <v>-21713.44549996651</v>
      </c>
      <c r="U2259">
        <f>L2259*$O2259/ref!$B$3</f>
        <v>889.10815877109007</v>
      </c>
      <c r="V2259">
        <f>N2259*$O2259/ref!$B$3</f>
        <v>1607.2371359373074</v>
      </c>
      <c r="W2259">
        <f t="shared" si="301"/>
        <v>8</v>
      </c>
      <c r="X2259" t="str">
        <f t="shared" si="302"/>
        <v>8 2002</v>
      </c>
      <c r="AB2259" s="1"/>
    </row>
    <row r="2260" spans="1:28" x14ac:dyDescent="0.3">
      <c r="A2260">
        <v>753</v>
      </c>
      <c r="B2260">
        <v>3</v>
      </c>
      <c r="C2260">
        <f>RS_wells_scenario_1_bgw!C2260-RS_wells_baseline_bgw!C2260</f>
        <v>-49523974.532200038</v>
      </c>
      <c r="D2260">
        <f>RS_wells_scenario_1_bgw!D2260-RS_wells_baseline_bgw!D2260</f>
        <v>-391.84429999999702</v>
      </c>
      <c r="E2260">
        <f>RS_wells_scenario_1_bgw!E2260-RS_wells_baseline_bgw!E2260</f>
        <v>-10938543.090000004</v>
      </c>
      <c r="F2260">
        <f>RS_wells_scenario_1_bgw!F2260-RS_wells_baseline_bgw!F2260</f>
        <v>0</v>
      </c>
      <c r="G2260">
        <f>RS_wells_scenario_1_bgw!G2260-RS_wells_baseline_bgw!G2260</f>
        <v>0</v>
      </c>
      <c r="H2260" s="19">
        <f>RS_wells_scenario_1_bgw!H2260-RS_wells_baseline_bgw!H2260</f>
        <v>526744.95389999449</v>
      </c>
      <c r="I2260">
        <f>RS_wells_scenario_1_bgw!I2260-RS_wells_baseline_bgw!I2260</f>
        <v>22424573.840499997</v>
      </c>
      <c r="J2260">
        <f>RS_wells_scenario_1_bgw!J2260-RS_wells_baseline_bgw!J2260</f>
        <v>2637.6781000001356</v>
      </c>
      <c r="K2260">
        <f>RS_wells_scenario_1_bgw!K2260-RS_wells_baseline_bgw!K2260</f>
        <v>-93224248.309999943</v>
      </c>
      <c r="L2260">
        <f>RS_wells_scenario_1_bgw!L2260-RS_wells_baseline_bgw!L2260</f>
        <v>3947998.616899997</v>
      </c>
      <c r="M2260">
        <f>RS_wells_scenario_1_bgw!M2260-RS_wells_baseline_bgw!M2260</f>
        <v>0</v>
      </c>
      <c r="N2260">
        <f>RS_wells_scenario_1_bgw!N2260-RS_wells_baseline_bgw!N2260</f>
        <v>7339912.003899999</v>
      </c>
      <c r="O2260">
        <v>10.145833333333334</v>
      </c>
      <c r="P2260">
        <f t="shared" si="298"/>
        <v>2002</v>
      </c>
      <c r="Q2260" s="2">
        <f t="shared" si="299"/>
        <v>37499.43749999928</v>
      </c>
      <c r="R2260">
        <f t="shared" si="300"/>
        <v>-156.08630126002302</v>
      </c>
      <c r="S2260">
        <f>I2260*$O2260/ref!$B$3</f>
        <v>5223.0484103934705</v>
      </c>
      <c r="T2260">
        <f>K2260*$O2260/ref!$B$3</f>
        <v>-21713.44549996651</v>
      </c>
      <c r="U2260">
        <f>L2260*$O2260/ref!$B$3</f>
        <v>919.55316729333992</v>
      </c>
      <c r="V2260">
        <f>N2260*$O2260/ref!$B$3</f>
        <v>1709.5850292218108</v>
      </c>
      <c r="W2260">
        <f t="shared" si="301"/>
        <v>8</v>
      </c>
      <c r="X2260" t="str">
        <f t="shared" si="302"/>
        <v>8 2002</v>
      </c>
      <c r="AB2260" s="1"/>
    </row>
    <row r="2261" spans="1:28" x14ac:dyDescent="0.3">
      <c r="A2261">
        <v>754</v>
      </c>
      <c r="B2261">
        <v>1</v>
      </c>
      <c r="C2261">
        <f>RS_wells_scenario_1_bgw!C2261-RS_wells_baseline_bgw!C2261</f>
        <v>-30367759.897700012</v>
      </c>
      <c r="D2261">
        <f>RS_wells_scenario_1_bgw!D2261-RS_wells_baseline_bgw!D2261</f>
        <v>-392.93030000000726</v>
      </c>
      <c r="E2261">
        <f>RS_wells_scenario_1_bgw!E2261-RS_wells_baseline_bgw!E2261</f>
        <v>-4910174.1099999994</v>
      </c>
      <c r="F2261">
        <f>RS_wells_scenario_1_bgw!F2261-RS_wells_baseline_bgw!F2261</f>
        <v>0</v>
      </c>
      <c r="G2261">
        <f>RS_wells_scenario_1_bgw!G2261-RS_wells_baseline_bgw!G2261</f>
        <v>0</v>
      </c>
      <c r="H2261" s="19">
        <f>RS_wells_scenario_1_bgw!H2261-RS_wells_baseline_bgw!H2261</f>
        <v>4373869.7697000019</v>
      </c>
      <c r="I2261">
        <f>RS_wells_scenario_1_bgw!I2261-RS_wells_baseline_bgw!I2261</f>
        <v>-2183948.8475000001</v>
      </c>
      <c r="J2261">
        <f>RS_wells_scenario_1_bgw!J2261-RS_wells_baseline_bgw!J2261</f>
        <v>2640.7310000006109</v>
      </c>
      <c r="K2261">
        <f>RS_wells_scenario_1_bgw!K2261-RS_wells_baseline_bgw!K2261</f>
        <v>-41908528.599999964</v>
      </c>
      <c r="L2261">
        <f>RS_wells_scenario_1_bgw!L2261-RS_wells_baseline_bgw!L2261</f>
        <v>6311695.3104000092</v>
      </c>
      <c r="M2261">
        <f>RS_wells_scenario_1_bgw!M2261-RS_wells_baseline_bgw!M2261</f>
        <v>0</v>
      </c>
      <c r="N2261">
        <f>RS_wells_scenario_1_bgw!N2261-RS_wells_baseline_bgw!N2261</f>
        <v>6770908.3835999966</v>
      </c>
      <c r="O2261">
        <v>10.145833333333334</v>
      </c>
      <c r="P2261">
        <f t="shared" si="298"/>
        <v>2002</v>
      </c>
      <c r="Q2261" s="2">
        <f t="shared" si="299"/>
        <v>37509.583333332615</v>
      </c>
      <c r="R2261">
        <f t="shared" si="300"/>
        <v>-54.91497397250847</v>
      </c>
      <c r="S2261">
        <f>I2261*$O2261/ref!$B$3</f>
        <v>-508.67725012076266</v>
      </c>
      <c r="T2261">
        <f>K2261*$O2261/ref!$B$3</f>
        <v>-9761.1787516261011</v>
      </c>
      <c r="U2261">
        <f>L2261*$O2261/ref!$B$3</f>
        <v>1470.0966177708931</v>
      </c>
      <c r="V2261">
        <f>N2261*$O2261/ref!$B$3</f>
        <v>1577.0548203690305</v>
      </c>
      <c r="W2261">
        <f t="shared" si="301"/>
        <v>9</v>
      </c>
      <c r="X2261" t="str">
        <f t="shared" si="302"/>
        <v>9 2002</v>
      </c>
      <c r="AB2261" s="1"/>
    </row>
    <row r="2262" spans="1:28" x14ac:dyDescent="0.3">
      <c r="A2262">
        <v>754</v>
      </c>
      <c r="B2262">
        <v>2</v>
      </c>
      <c r="C2262">
        <f>RS_wells_scenario_1_bgw!C2262-RS_wells_baseline_bgw!C2262</f>
        <v>-29061540.708200037</v>
      </c>
      <c r="D2262">
        <f>RS_wells_scenario_1_bgw!D2262-RS_wells_baseline_bgw!D2262</f>
        <v>-393.99009999993723</v>
      </c>
      <c r="E2262">
        <f>RS_wells_scenario_1_bgw!E2262-RS_wells_baseline_bgw!E2262</f>
        <v>-4910174.1099999994</v>
      </c>
      <c r="F2262">
        <f>RS_wells_scenario_1_bgw!F2262-RS_wells_baseline_bgw!F2262</f>
        <v>0</v>
      </c>
      <c r="G2262">
        <f>RS_wells_scenario_1_bgw!G2262-RS_wells_baseline_bgw!G2262</f>
        <v>0</v>
      </c>
      <c r="H2262" s="19">
        <f>RS_wells_scenario_1_bgw!H2262-RS_wells_baseline_bgw!H2262</f>
        <v>4551306.9427000023</v>
      </c>
      <c r="I2262">
        <f>RS_wells_scenario_1_bgw!I2262-RS_wells_baseline_bgw!I2262</f>
        <v>-514642.07349999994</v>
      </c>
      <c r="J2262">
        <f>RS_wells_scenario_1_bgw!J2262-RS_wells_baseline_bgw!J2262</f>
        <v>2648.9361000005156</v>
      </c>
      <c r="K2262">
        <f>RS_wells_scenario_1_bgw!K2262-RS_wells_baseline_bgw!K2262</f>
        <v>-41908528.599999964</v>
      </c>
      <c r="L2262">
        <f>RS_wells_scenario_1_bgw!L2262-RS_wells_baseline_bgw!L2262</f>
        <v>6382152.7065999955</v>
      </c>
      <c r="M2262">
        <f>RS_wells_scenario_1_bgw!M2262-RS_wells_baseline_bgw!M2262</f>
        <v>0</v>
      </c>
      <c r="N2262">
        <f>RS_wells_scenario_1_bgw!N2262-RS_wells_baseline_bgw!N2262</f>
        <v>6529073.4504000023</v>
      </c>
      <c r="O2262">
        <v>10.145833333333334</v>
      </c>
      <c r="P2262">
        <f t="shared" si="298"/>
        <v>2002</v>
      </c>
      <c r="Q2262" s="2">
        <f t="shared" si="299"/>
        <v>37519.729166665951</v>
      </c>
      <c r="R2262">
        <f t="shared" si="300"/>
        <v>-45.309656533791525</v>
      </c>
      <c r="S2262">
        <f>I2262*$O2262/ref!$B$3</f>
        <v>-119.86851937676958</v>
      </c>
      <c r="T2262">
        <f>K2262*$O2262/ref!$B$3</f>
        <v>-9761.1787516261011</v>
      </c>
      <c r="U2262">
        <f>L2262*$O2262/ref!$B$3</f>
        <v>1486.5072926778189</v>
      </c>
      <c r="V2262">
        <f>N2262*$O2262/ref!$B$3</f>
        <v>1520.7275263739675</v>
      </c>
      <c r="W2262">
        <f t="shared" si="301"/>
        <v>9</v>
      </c>
      <c r="X2262" t="str">
        <f t="shared" si="302"/>
        <v>9 2002</v>
      </c>
      <c r="AB2262" s="1"/>
    </row>
    <row r="2263" spans="1:28" x14ac:dyDescent="0.3">
      <c r="A2263">
        <v>754</v>
      </c>
      <c r="B2263">
        <v>3</v>
      </c>
      <c r="C2263">
        <f>RS_wells_scenario_1_bgw!C2263-RS_wells_baseline_bgw!C2263</f>
        <v>-28784794.012099981</v>
      </c>
      <c r="D2263">
        <f>RS_wells_scenario_1_bgw!D2263-RS_wells_baseline_bgw!D2263</f>
        <v>-394.99760000000242</v>
      </c>
      <c r="E2263">
        <f>RS_wells_scenario_1_bgw!E2263-RS_wells_baseline_bgw!E2263</f>
        <v>-4910174.1099999994</v>
      </c>
      <c r="F2263">
        <f>RS_wells_scenario_1_bgw!F2263-RS_wells_baseline_bgw!F2263</f>
        <v>0</v>
      </c>
      <c r="G2263">
        <f>RS_wells_scenario_1_bgw!G2263-RS_wells_baseline_bgw!G2263</f>
        <v>0</v>
      </c>
      <c r="H2263" s="19">
        <f>RS_wells_scenario_1_bgw!H2263-RS_wells_baseline_bgw!H2263</f>
        <v>4701810.4918000028</v>
      </c>
      <c r="I2263">
        <f>RS_wells_scenario_1_bgw!I2263-RS_wells_baseline_bgw!I2263</f>
        <v>-37277.88040000014</v>
      </c>
      <c r="J2263">
        <f>RS_wells_scenario_1_bgw!J2263-RS_wells_baseline_bgw!J2263</f>
        <v>2653.1264999993145</v>
      </c>
      <c r="K2263">
        <f>RS_wells_scenario_1_bgw!K2263-RS_wells_baseline_bgw!K2263</f>
        <v>-41908528.599999964</v>
      </c>
      <c r="L2263">
        <f>RS_wells_scenario_1_bgw!L2263-RS_wells_baseline_bgw!L2263</f>
        <v>6449308.0397000015</v>
      </c>
      <c r="M2263">
        <f>RS_wells_scenario_1_bgw!M2263-RS_wells_baseline_bgw!M2263</f>
        <v>0</v>
      </c>
      <c r="N2263">
        <f>RS_wells_scenario_1_bgw!N2263-RS_wells_baseline_bgw!N2263</f>
        <v>6440859.0639999956</v>
      </c>
      <c r="O2263">
        <v>10.145833333333334</v>
      </c>
      <c r="P2263">
        <f t="shared" si="298"/>
        <v>2002</v>
      </c>
      <c r="Q2263" s="2">
        <f t="shared" si="299"/>
        <v>37529.874999999287</v>
      </c>
      <c r="R2263">
        <f t="shared" si="300"/>
        <v>-39.840746213058253</v>
      </c>
      <c r="S2263">
        <f>I2263*$O2263/ref!$B$3</f>
        <v>-8.6826253801270603</v>
      </c>
      <c r="T2263">
        <f>K2263*$O2263/ref!$B$3</f>
        <v>-9761.1787516261011</v>
      </c>
      <c r="U2263">
        <f>L2263*$O2263/ref!$B$3</f>
        <v>1502.1488633177901</v>
      </c>
      <c r="V2263">
        <f>N2263*$O2263/ref!$B$3</f>
        <v>1500.1809592936936</v>
      </c>
      <c r="W2263">
        <f t="shared" si="301"/>
        <v>9</v>
      </c>
      <c r="X2263" t="str">
        <f t="shared" si="302"/>
        <v>9 2002</v>
      </c>
      <c r="AB2263" s="1"/>
    </row>
    <row r="2264" spans="1:28" x14ac:dyDescent="0.3">
      <c r="A2264">
        <v>755</v>
      </c>
      <c r="B2264">
        <v>1</v>
      </c>
      <c r="C2264">
        <f>RS_wells_scenario_1_bgw!C2264-RS_wells_baseline_bgw!C2264</f>
        <v>-4070908.7261999995</v>
      </c>
      <c r="D2264">
        <f>RS_wells_scenario_1_bgw!D2264-RS_wells_baseline_bgw!D2264</f>
        <v>-395.90450000000419</v>
      </c>
      <c r="E2264">
        <f>RS_wells_scenario_1_bgw!E2264-RS_wells_baseline_bgw!E2264</f>
        <v>0</v>
      </c>
      <c r="F2264">
        <f>RS_wells_scenario_1_bgw!F2264-RS_wells_baseline_bgw!F2264</f>
        <v>0</v>
      </c>
      <c r="G2264">
        <f>RS_wells_scenario_1_bgw!G2264-RS_wells_baseline_bgw!G2264</f>
        <v>0</v>
      </c>
      <c r="H2264" s="19">
        <f>RS_wells_scenario_1_bgw!H2264-RS_wells_baseline_bgw!H2264</f>
        <v>-416929.3966999948</v>
      </c>
      <c r="I2264">
        <f>RS_wells_scenario_1_bgw!I2264-RS_wells_baseline_bgw!I2264</f>
        <v>-13837542.31159997</v>
      </c>
      <c r="J2264">
        <f>RS_wells_scenario_1_bgw!J2264-RS_wells_baseline_bgw!J2264</f>
        <v>2658.0232000006363</v>
      </c>
      <c r="K2264">
        <f>RS_wells_scenario_1_bgw!K2264-RS_wells_baseline_bgw!K2264</f>
        <v>-111305.23000000045</v>
      </c>
      <c r="L2264">
        <f>RS_wells_scenario_1_bgw!L2264-RS_wells_baseline_bgw!L2264</f>
        <v>-131.7615000000078</v>
      </c>
      <c r="M2264">
        <f>RS_wells_scenario_1_bgw!M2264-RS_wells_baseline_bgw!M2264</f>
        <v>0</v>
      </c>
      <c r="N2264">
        <f>RS_wells_scenario_1_bgw!N2264-RS_wells_baseline_bgw!N2264</f>
        <v>7999518.3377999961</v>
      </c>
      <c r="O2264">
        <v>10.145833333333334</v>
      </c>
      <c r="P2264">
        <f t="shared" si="298"/>
        <v>2002</v>
      </c>
      <c r="Q2264" s="2">
        <f t="shared" si="299"/>
        <v>37540.020833332623</v>
      </c>
      <c r="R2264">
        <f t="shared" si="300"/>
        <v>-192.81667203894597</v>
      </c>
      <c r="S2264">
        <f>I2264*$O2264/ref!$B$3</f>
        <v>-3222.9889356391495</v>
      </c>
      <c r="T2264">
        <f>K2264*$O2264/ref!$B$3</f>
        <v>-25.92480056722539</v>
      </c>
      <c r="U2264">
        <f>L2264*$O2264/ref!$B$3</f>
        <v>-3.0689398961204758E-2</v>
      </c>
      <c r="V2264">
        <f>N2264*$O2264/ref!$B$3</f>
        <v>1863.2180854513881</v>
      </c>
      <c r="W2264">
        <f t="shared" si="301"/>
        <v>10</v>
      </c>
      <c r="X2264" t="str">
        <f t="shared" si="302"/>
        <v>10 2002</v>
      </c>
      <c r="AB2264" s="1"/>
    </row>
    <row r="2265" spans="1:28" x14ac:dyDescent="0.3">
      <c r="A2265">
        <v>755</v>
      </c>
      <c r="B2265">
        <v>2</v>
      </c>
      <c r="C2265">
        <f>RS_wells_scenario_1_bgw!C2265-RS_wells_baseline_bgw!C2265</f>
        <v>-2215957.436300002</v>
      </c>
      <c r="D2265">
        <f>RS_wells_scenario_1_bgw!D2265-RS_wells_baseline_bgw!D2265</f>
        <v>-396.66440000000875</v>
      </c>
      <c r="E2265">
        <f>RS_wells_scenario_1_bgw!E2265-RS_wells_baseline_bgw!E2265</f>
        <v>0</v>
      </c>
      <c r="F2265">
        <f>RS_wells_scenario_1_bgw!F2265-RS_wells_baseline_bgw!F2265</f>
        <v>0</v>
      </c>
      <c r="G2265">
        <f>RS_wells_scenario_1_bgw!G2265-RS_wells_baseline_bgw!G2265</f>
        <v>0</v>
      </c>
      <c r="H2265" s="19">
        <f>RS_wells_scenario_1_bgw!H2265-RS_wells_baseline_bgw!H2265</f>
        <v>-2640723.5559000075</v>
      </c>
      <c r="I2265">
        <f>RS_wells_scenario_1_bgw!I2265-RS_wells_baseline_bgw!I2265</f>
        <v>-13428155.730499983</v>
      </c>
      <c r="J2265">
        <f>RS_wells_scenario_1_bgw!J2265-RS_wells_baseline_bgw!J2265</f>
        <v>2662.7385999998078</v>
      </c>
      <c r="K2265">
        <f>RS_wells_scenario_1_bgw!K2265-RS_wells_baseline_bgw!K2265</f>
        <v>-111305.23000000045</v>
      </c>
      <c r="L2265">
        <f>RS_wells_scenario_1_bgw!L2265-RS_wells_baseline_bgw!L2265</f>
        <v>-79.291400000001886</v>
      </c>
      <c r="M2265">
        <f>RS_wells_scenario_1_bgw!M2265-RS_wells_baseline_bgw!M2265</f>
        <v>0</v>
      </c>
      <c r="N2265">
        <f>RS_wells_scenario_1_bgw!N2265-RS_wells_baseline_bgw!N2265</f>
        <v>8904430.4598999918</v>
      </c>
      <c r="O2265">
        <v>10.145833333333334</v>
      </c>
      <c r="P2265">
        <f t="shared" si="298"/>
        <v>2002</v>
      </c>
      <c r="Q2265" s="2">
        <f t="shared" si="299"/>
        <v>37550.166666665958</v>
      </c>
      <c r="R2265">
        <f t="shared" si="300"/>
        <v>-264.49379188545242</v>
      </c>
      <c r="S2265">
        <f>I2265*$O2265/ref!$B$3</f>
        <v>-3127.6361344283227</v>
      </c>
      <c r="T2265">
        <f>K2265*$O2265/ref!$B$3</f>
        <v>-25.92480056722539</v>
      </c>
      <c r="U2265">
        <f>L2265*$O2265/ref!$B$3</f>
        <v>-1.8468258245332551E-2</v>
      </c>
      <c r="V2265">
        <f>N2265*$O2265/ref!$B$3</f>
        <v>2073.986854325115</v>
      </c>
      <c r="W2265">
        <f t="shared" si="301"/>
        <v>10</v>
      </c>
      <c r="X2265" t="str">
        <f t="shared" si="302"/>
        <v>10 2002</v>
      </c>
      <c r="AB2265" s="1"/>
    </row>
    <row r="2266" spans="1:28" x14ac:dyDescent="0.3">
      <c r="A2266">
        <v>755</v>
      </c>
      <c r="B2266">
        <v>3</v>
      </c>
      <c r="C2266">
        <f>RS_wells_scenario_1_bgw!C2266-RS_wells_baseline_bgw!C2266</f>
        <v>-1330501.1570999995</v>
      </c>
      <c r="D2266">
        <f>RS_wells_scenario_1_bgw!D2266-RS_wells_baseline_bgw!D2266</f>
        <v>-397.56280000001425</v>
      </c>
      <c r="E2266">
        <f>RS_wells_scenario_1_bgw!E2266-RS_wells_baseline_bgw!E2266</f>
        <v>0</v>
      </c>
      <c r="F2266">
        <f>RS_wells_scenario_1_bgw!F2266-RS_wells_baseline_bgw!F2266</f>
        <v>0</v>
      </c>
      <c r="G2266">
        <f>RS_wells_scenario_1_bgw!G2266-RS_wells_baseline_bgw!G2266</f>
        <v>0</v>
      </c>
      <c r="H2266" s="19">
        <f>RS_wells_scenario_1_bgw!H2266-RS_wells_baseline_bgw!H2266</f>
        <v>-2758479.558799997</v>
      </c>
      <c r="I2266">
        <f>RS_wells_scenario_1_bgw!I2266-RS_wells_baseline_bgw!I2266</f>
        <v>-13311272.883399963</v>
      </c>
      <c r="J2266">
        <f>RS_wells_scenario_1_bgw!J2266-RS_wells_baseline_bgw!J2266</f>
        <v>2669.1063000001013</v>
      </c>
      <c r="K2266">
        <f>RS_wells_scenario_1_bgw!K2266-RS_wells_baseline_bgw!K2266</f>
        <v>-111305.23000000045</v>
      </c>
      <c r="L2266">
        <f>RS_wells_scenario_1_bgw!L2266-RS_wells_baseline_bgw!L2266</f>
        <v>-48.904899999994086</v>
      </c>
      <c r="M2266">
        <f>RS_wells_scenario_1_bgw!M2266-RS_wells_baseline_bgw!M2266</f>
        <v>0</v>
      </c>
      <c r="N2266">
        <f>RS_wells_scenario_1_bgw!N2266-RS_wells_baseline_bgw!N2266</f>
        <v>9499286.1689999998</v>
      </c>
      <c r="O2266">
        <v>10.145833333333334</v>
      </c>
      <c r="P2266">
        <f t="shared" si="298"/>
        <v>2002</v>
      </c>
      <c r="Q2266" s="2">
        <f t="shared" si="299"/>
        <v>37560.312499999294</v>
      </c>
      <c r="R2266">
        <f t="shared" si="300"/>
        <v>-280.81937520733095</v>
      </c>
      <c r="S2266">
        <f>I2266*$O2266/ref!$B$3</f>
        <v>-3100.4122160122929</v>
      </c>
      <c r="T2266">
        <f>K2266*$O2266/ref!$B$3</f>
        <v>-25.92480056722539</v>
      </c>
      <c r="U2266">
        <f>L2266*$O2266/ref!$B$3</f>
        <v>-1.1390747579964952E-2</v>
      </c>
      <c r="V2266">
        <f>N2266*$O2266/ref!$B$3</f>
        <v>2212.5384356361915</v>
      </c>
      <c r="W2266">
        <f t="shared" si="301"/>
        <v>10</v>
      </c>
      <c r="X2266" t="str">
        <f t="shared" si="302"/>
        <v>10 2002</v>
      </c>
      <c r="AB2266" s="1"/>
    </row>
    <row r="2267" spans="1:28" x14ac:dyDescent="0.3">
      <c r="A2267">
        <v>756</v>
      </c>
      <c r="B2267">
        <v>1</v>
      </c>
      <c r="C2267">
        <f>RS_wells_scenario_1_bgw!C2267-RS_wells_baseline_bgw!C2267</f>
        <v>1752644.5968999863</v>
      </c>
      <c r="D2267">
        <f>RS_wells_scenario_1_bgw!D2267-RS_wells_baseline_bgw!D2267</f>
        <v>-398.42230000003474</v>
      </c>
      <c r="E2267">
        <f>RS_wells_scenario_1_bgw!E2267-RS_wells_baseline_bgw!E2267</f>
        <v>0</v>
      </c>
      <c r="F2267">
        <f>RS_wells_scenario_1_bgw!F2267-RS_wells_baseline_bgw!F2267</f>
        <v>0</v>
      </c>
      <c r="G2267">
        <f>RS_wells_scenario_1_bgw!G2267-RS_wells_baseline_bgw!G2267</f>
        <v>0</v>
      </c>
      <c r="H2267" s="19">
        <f>RS_wells_scenario_1_bgw!H2267-RS_wells_baseline_bgw!H2267</f>
        <v>2497447.5457000025</v>
      </c>
      <c r="I2267">
        <f>RS_wells_scenario_1_bgw!I2267-RS_wells_baseline_bgw!I2267</f>
        <v>-7103835.9890000075</v>
      </c>
      <c r="J2267">
        <f>RS_wells_scenario_1_bgw!J2267-RS_wells_baseline_bgw!J2267</f>
        <v>2673.4907999997959</v>
      </c>
      <c r="K2267">
        <f>RS_wells_scenario_1_bgw!K2267-RS_wells_baseline_bgw!K2267</f>
        <v>-111305.23000000045</v>
      </c>
      <c r="L2267">
        <f>RS_wells_scenario_1_bgw!L2267-RS_wells_baseline_bgw!L2267</f>
        <v>2444954.9770999998</v>
      </c>
      <c r="M2267">
        <f>RS_wells_scenario_1_bgw!M2267-RS_wells_baseline_bgw!M2267</f>
        <v>0</v>
      </c>
      <c r="N2267">
        <f>RS_wells_scenario_1_bgw!N2267-RS_wells_baseline_bgw!N2267</f>
        <v>8983049.8388999999</v>
      </c>
      <c r="O2267">
        <v>10.145833333333334</v>
      </c>
      <c r="P2267">
        <f t="shared" si="298"/>
        <v>2002</v>
      </c>
      <c r="Q2267" s="2">
        <f t="shared" si="299"/>
        <v>37570.45833333263</v>
      </c>
      <c r="R2267">
        <f t="shared" si="300"/>
        <v>-148.58195402520039</v>
      </c>
      <c r="S2267">
        <f>I2267*$O2267/ref!$B$3</f>
        <v>-1654.5990810773474</v>
      </c>
      <c r="T2267">
        <f>K2267*$O2267/ref!$B$3</f>
        <v>-25.92480056722539</v>
      </c>
      <c r="U2267">
        <f>L2267*$O2267/ref!$B$3</f>
        <v>569.4698279421583</v>
      </c>
      <c r="V2267">
        <f>N2267*$O2267/ref!$B$3</f>
        <v>2092.2985879363232</v>
      </c>
      <c r="W2267">
        <f t="shared" si="301"/>
        <v>11</v>
      </c>
      <c r="X2267" t="str">
        <f t="shared" si="302"/>
        <v>11 2002</v>
      </c>
      <c r="AB2267" s="1"/>
    </row>
    <row r="2268" spans="1:28" x14ac:dyDescent="0.3">
      <c r="A2268">
        <v>756</v>
      </c>
      <c r="B2268">
        <v>2</v>
      </c>
      <c r="C2268">
        <f>RS_wells_scenario_1_bgw!C2268-RS_wells_baseline_bgw!C2268</f>
        <v>2910515.1699999869</v>
      </c>
      <c r="D2268">
        <f>RS_wells_scenario_1_bgw!D2268-RS_wells_baseline_bgw!D2268</f>
        <v>-399.25140000000829</v>
      </c>
      <c r="E2268">
        <f>RS_wells_scenario_1_bgw!E2268-RS_wells_baseline_bgw!E2268</f>
        <v>0</v>
      </c>
      <c r="F2268">
        <f>RS_wells_scenario_1_bgw!F2268-RS_wells_baseline_bgw!F2268</f>
        <v>0</v>
      </c>
      <c r="G2268">
        <f>RS_wells_scenario_1_bgw!G2268-RS_wells_baseline_bgw!G2268</f>
        <v>0</v>
      </c>
      <c r="H2268" s="19">
        <f>RS_wells_scenario_1_bgw!H2268-RS_wells_baseline_bgw!H2268</f>
        <v>2387311.2402999997</v>
      </c>
      <c r="I2268">
        <f>RS_wells_scenario_1_bgw!I2268-RS_wells_baseline_bgw!I2268</f>
        <v>-5636494.5340999961</v>
      </c>
      <c r="J2268">
        <f>RS_wells_scenario_1_bgw!J2268-RS_wells_baseline_bgw!J2268</f>
        <v>2677.3174000000581</v>
      </c>
      <c r="K2268">
        <f>RS_wells_scenario_1_bgw!K2268-RS_wells_baseline_bgw!K2268</f>
        <v>-111305.23000000045</v>
      </c>
      <c r="L2268">
        <f>RS_wells_scenario_1_bgw!L2268-RS_wells_baseline_bgw!L2268</f>
        <v>2444480.062900003</v>
      </c>
      <c r="M2268">
        <f>RS_wells_scenario_1_bgw!M2268-RS_wells_baseline_bgw!M2268</f>
        <v>0</v>
      </c>
      <c r="N2268">
        <f>RS_wells_scenario_1_bgw!N2268-RS_wells_baseline_bgw!N2268</f>
        <v>8581808.9650000036</v>
      </c>
      <c r="O2268">
        <v>10.145833333333334</v>
      </c>
      <c r="P2268">
        <f t="shared" si="298"/>
        <v>2002</v>
      </c>
      <c r="Q2268" s="2">
        <f t="shared" si="299"/>
        <v>37580.604166665966</v>
      </c>
      <c r="R2268">
        <f t="shared" si="300"/>
        <v>-141.91289174570454</v>
      </c>
      <c r="S2268">
        <f>I2268*$O2268/ref!$B$3</f>
        <v>-1312.8313619656308</v>
      </c>
      <c r="T2268">
        <f>K2268*$O2268/ref!$B$3</f>
        <v>-25.92480056722539</v>
      </c>
      <c r="U2268">
        <f>L2268*$O2268/ref!$B$3</f>
        <v>569.35921269145126</v>
      </c>
      <c r="V2268">
        <f>N2268*$O2268/ref!$B$3</f>
        <v>1998.8430545774995</v>
      </c>
      <c r="W2268">
        <f t="shared" si="301"/>
        <v>11</v>
      </c>
      <c r="X2268" t="str">
        <f t="shared" si="302"/>
        <v>11 2002</v>
      </c>
      <c r="AB2268" s="1"/>
    </row>
    <row r="2269" spans="1:28" x14ac:dyDescent="0.3">
      <c r="A2269">
        <v>756</v>
      </c>
      <c r="B2269">
        <v>3</v>
      </c>
      <c r="C2269">
        <f>RS_wells_scenario_1_bgw!C2269-RS_wells_baseline_bgw!C2269</f>
        <v>3625888.6297000051</v>
      </c>
      <c r="D2269">
        <f>RS_wells_scenario_1_bgw!D2269-RS_wells_baseline_bgw!D2269</f>
        <v>-400.04009999998379</v>
      </c>
      <c r="E2269">
        <f>RS_wells_scenario_1_bgw!E2269-RS_wells_baseline_bgw!E2269</f>
        <v>0</v>
      </c>
      <c r="F2269">
        <f>RS_wells_scenario_1_bgw!F2269-RS_wells_baseline_bgw!F2269</f>
        <v>0</v>
      </c>
      <c r="G2269">
        <f>RS_wells_scenario_1_bgw!G2269-RS_wells_baseline_bgw!G2269</f>
        <v>0</v>
      </c>
      <c r="H2269" s="19">
        <f>RS_wells_scenario_1_bgw!H2269-RS_wells_baseline_bgw!H2269</f>
        <v>2377598.7248000018</v>
      </c>
      <c r="I2269">
        <f>RS_wells_scenario_1_bgw!I2269-RS_wells_baseline_bgw!I2269</f>
        <v>-4707365.77700001</v>
      </c>
      <c r="J2269">
        <f>RS_wells_scenario_1_bgw!J2269-RS_wells_baseline_bgw!J2269</f>
        <v>2680.8299000002444</v>
      </c>
      <c r="K2269">
        <f>RS_wells_scenario_1_bgw!K2269-RS_wells_baseline_bgw!K2269</f>
        <v>-111305.23000000045</v>
      </c>
      <c r="L2269">
        <f>RS_wells_scenario_1_bgw!L2269-RS_wells_baseline_bgw!L2269</f>
        <v>2443951.3423999995</v>
      </c>
      <c r="M2269">
        <f>RS_wells_scenario_1_bgw!M2269-RS_wells_baseline_bgw!M2269</f>
        <v>0</v>
      </c>
      <c r="N2269">
        <f>RS_wells_scenario_1_bgw!N2269-RS_wells_baseline_bgw!N2269</f>
        <v>8371824.1829999983</v>
      </c>
      <c r="O2269">
        <v>10.145833333333334</v>
      </c>
      <c r="P2269">
        <f t="shared" si="298"/>
        <v>2002</v>
      </c>
      <c r="Q2269" s="2">
        <f t="shared" si="299"/>
        <v>37590.749999999302</v>
      </c>
      <c r="R2269">
        <f t="shared" si="300"/>
        <v>-137.32475276517746</v>
      </c>
      <c r="S2269">
        <f>I2269*$O2269/ref!$B$3</f>
        <v>-1096.4221444554469</v>
      </c>
      <c r="T2269">
        <f>K2269*$O2269/ref!$B$3</f>
        <v>-25.92480056722539</v>
      </c>
      <c r="U2269">
        <f>L2269*$O2269/ref!$B$3</f>
        <v>569.236065077288</v>
      </c>
      <c r="V2269">
        <f>N2269*$O2269/ref!$B$3</f>
        <v>1949.9341794464528</v>
      </c>
      <c r="W2269">
        <f t="shared" si="301"/>
        <v>11</v>
      </c>
      <c r="X2269" t="str">
        <f t="shared" si="302"/>
        <v>11 2002</v>
      </c>
      <c r="AB2269" s="1"/>
    </row>
    <row r="2270" spans="1:28" x14ac:dyDescent="0.3">
      <c r="A2270">
        <v>757</v>
      </c>
      <c r="B2270">
        <v>1</v>
      </c>
      <c r="C2270">
        <f>RS_wells_scenario_1_bgw!C2270-RS_wells_baseline_bgw!C2270</f>
        <v>3771425.7284999937</v>
      </c>
      <c r="D2270">
        <f>RS_wells_scenario_1_bgw!D2270-RS_wells_baseline_bgw!D2270</f>
        <v>-400.91529999999329</v>
      </c>
      <c r="E2270">
        <f>RS_wells_scenario_1_bgw!E2270-RS_wells_baseline_bgw!E2270</f>
        <v>0</v>
      </c>
      <c r="F2270">
        <f>RS_wells_scenario_1_bgw!F2270-RS_wells_baseline_bgw!F2270</f>
        <v>0</v>
      </c>
      <c r="G2270">
        <f>RS_wells_scenario_1_bgw!G2270-RS_wells_baseline_bgw!G2270</f>
        <v>0</v>
      </c>
      <c r="H2270" s="19">
        <f>RS_wells_scenario_1_bgw!H2270-RS_wells_baseline_bgw!H2270</f>
        <v>2009586.6517999955</v>
      </c>
      <c r="I2270">
        <f>RS_wells_scenario_1_bgw!I2270-RS_wells_baseline_bgw!I2270</f>
        <v>-3534615.1955000013</v>
      </c>
      <c r="J2270">
        <f>RS_wells_scenario_1_bgw!J2270-RS_wells_baseline_bgw!J2270</f>
        <v>2684.6791999991983</v>
      </c>
      <c r="K2270">
        <f>RS_wells_scenario_1_bgw!K2270-RS_wells_baseline_bgw!K2270</f>
        <v>-111305.23000000045</v>
      </c>
      <c r="L2270">
        <f>RS_wells_scenario_1_bgw!L2270-RS_wells_baseline_bgw!L2270</f>
        <v>936765.07760000043</v>
      </c>
      <c r="M2270">
        <f>RS_wells_scenario_1_bgw!M2270-RS_wells_baseline_bgw!M2270</f>
        <v>0</v>
      </c>
      <c r="N2270">
        <f>RS_wells_scenario_1_bgw!N2270-RS_wells_baseline_bgw!N2270</f>
        <v>8543104.2779000103</v>
      </c>
      <c r="O2270">
        <v>10.145833333333334</v>
      </c>
      <c r="P2270">
        <f t="shared" si="298"/>
        <v>2002</v>
      </c>
      <c r="Q2270" s="2">
        <f t="shared" si="299"/>
        <v>37600.895833332637</v>
      </c>
      <c r="R2270">
        <f t="shared" si="300"/>
        <v>-149.67967070103126</v>
      </c>
      <c r="S2270">
        <f>I2270*$O2270/ref!$B$3</f>
        <v>-823.26943689188329</v>
      </c>
      <c r="T2270">
        <f>K2270*$O2270/ref!$B$3</f>
        <v>-25.92480056722539</v>
      </c>
      <c r="U2270">
        <f>L2270*$O2270/ref!$B$3</f>
        <v>218.18784090488225</v>
      </c>
      <c r="V2270">
        <f>N2270*$O2270/ref!$B$3</f>
        <v>1989.8281026827485</v>
      </c>
      <c r="W2270">
        <f t="shared" si="301"/>
        <v>12</v>
      </c>
      <c r="X2270" t="str">
        <f t="shared" si="302"/>
        <v>12 2002</v>
      </c>
      <c r="AB2270" s="1"/>
    </row>
    <row r="2271" spans="1:28" x14ac:dyDescent="0.3">
      <c r="A2271">
        <v>757</v>
      </c>
      <c r="B2271">
        <v>2</v>
      </c>
      <c r="C2271">
        <f>RS_wells_scenario_1_bgw!C2271-RS_wells_baseline_bgw!C2271</f>
        <v>4241915.681400001</v>
      </c>
      <c r="D2271">
        <f>RS_wells_scenario_1_bgw!D2271-RS_wells_baseline_bgw!D2271</f>
        <v>-401.61959999997634</v>
      </c>
      <c r="E2271">
        <f>RS_wells_scenario_1_bgw!E2271-RS_wells_baseline_bgw!E2271</f>
        <v>0</v>
      </c>
      <c r="F2271">
        <f>RS_wells_scenario_1_bgw!F2271-RS_wells_baseline_bgw!F2271</f>
        <v>0</v>
      </c>
      <c r="G2271">
        <f>RS_wells_scenario_1_bgw!G2271-RS_wells_baseline_bgw!G2271</f>
        <v>0</v>
      </c>
      <c r="H2271" s="19">
        <f>RS_wells_scenario_1_bgw!H2271-RS_wells_baseline_bgw!H2271</f>
        <v>1988381.5223000012</v>
      </c>
      <c r="I2271">
        <f>RS_wells_scenario_1_bgw!I2271-RS_wells_baseline_bgw!I2271</f>
        <v>-3272154.4387999997</v>
      </c>
      <c r="J2271">
        <f>RS_wells_scenario_1_bgw!J2271-RS_wells_baseline_bgw!J2271</f>
        <v>2688.4186000004411</v>
      </c>
      <c r="K2271">
        <f>RS_wells_scenario_1_bgw!K2271-RS_wells_baseline_bgw!K2271</f>
        <v>-111305.23000000045</v>
      </c>
      <c r="L2271">
        <f>RS_wells_scenario_1_bgw!L2271-RS_wells_baseline_bgw!L2271</f>
        <v>946025.75430000015</v>
      </c>
      <c r="M2271">
        <f>RS_wells_scenario_1_bgw!M2271-RS_wells_baseline_bgw!M2271</f>
        <v>0</v>
      </c>
      <c r="N2271">
        <f>RS_wells_scenario_1_bgw!N2271-RS_wells_baseline_bgw!N2271</f>
        <v>8599239.7469999939</v>
      </c>
      <c r="O2271">
        <v>10.145833333333334</v>
      </c>
      <c r="P2271">
        <f t="shared" si="298"/>
        <v>2002</v>
      </c>
      <c r="Q2271" s="2">
        <f t="shared" si="299"/>
        <v>37611.041666665973</v>
      </c>
      <c r="R2271">
        <f t="shared" si="300"/>
        <v>-151.45150572050383</v>
      </c>
      <c r="S2271">
        <f>I2271*$O2271/ref!$B$3</f>
        <v>-762.13805273167281</v>
      </c>
      <c r="T2271">
        <f>K2271*$O2271/ref!$B$3</f>
        <v>-25.92480056722539</v>
      </c>
      <c r="U2271">
        <f>L2271*$O2271/ref!$B$3</f>
        <v>220.34480330965911</v>
      </c>
      <c r="V2271">
        <f>N2271*$O2271/ref!$B$3</f>
        <v>2002.902967549069</v>
      </c>
      <c r="W2271">
        <f t="shared" si="301"/>
        <v>12</v>
      </c>
      <c r="X2271" t="str">
        <f t="shared" si="302"/>
        <v>12 2002</v>
      </c>
      <c r="AB2271" s="1"/>
    </row>
    <row r="2272" spans="1:28" x14ac:dyDescent="0.3">
      <c r="A2272">
        <v>757</v>
      </c>
      <c r="B2272">
        <v>3</v>
      </c>
      <c r="C2272">
        <f>RS_wells_scenario_1_bgw!C2272-RS_wells_baseline_bgw!C2272</f>
        <v>4644035.8222000003</v>
      </c>
      <c r="D2272">
        <f>RS_wells_scenario_1_bgw!D2272-RS_wells_baseline_bgw!D2272</f>
        <v>-402.29159999999683</v>
      </c>
      <c r="E2272">
        <f>RS_wells_scenario_1_bgw!E2272-RS_wells_baseline_bgw!E2272</f>
        <v>0</v>
      </c>
      <c r="F2272">
        <f>RS_wells_scenario_1_bgw!F2272-RS_wells_baseline_bgw!F2272</f>
        <v>0</v>
      </c>
      <c r="G2272">
        <f>RS_wells_scenario_1_bgw!G2272-RS_wells_baseline_bgw!G2272</f>
        <v>0</v>
      </c>
      <c r="H2272" s="19">
        <f>RS_wells_scenario_1_bgw!H2272-RS_wells_baseline_bgw!H2272</f>
        <v>1944016.2393999957</v>
      </c>
      <c r="I2272">
        <f>RS_wells_scenario_1_bgw!I2272-RS_wells_baseline_bgw!I2272</f>
        <v>-2818156.920599997</v>
      </c>
      <c r="J2272">
        <f>RS_wells_scenario_1_bgw!J2272-RS_wells_baseline_bgw!J2272</f>
        <v>2692.2534999996424</v>
      </c>
      <c r="K2272">
        <f>RS_wells_scenario_1_bgw!K2272-RS_wells_baseline_bgw!K2272</f>
        <v>-111305.23000000045</v>
      </c>
      <c r="L2272">
        <f>RS_wells_scenario_1_bgw!L2272-RS_wells_baseline_bgw!L2272</f>
        <v>955257.60109999962</v>
      </c>
      <c r="M2272">
        <f>RS_wells_scenario_1_bgw!M2272-RS_wells_baseline_bgw!M2272</f>
        <v>0</v>
      </c>
      <c r="N2272">
        <f>RS_wells_scenario_1_bgw!N2272-RS_wells_baseline_bgw!N2272</f>
        <v>8579881.5850999951</v>
      </c>
      <c r="O2272">
        <v>10.145833333333334</v>
      </c>
      <c r="P2272">
        <f t="shared" si="298"/>
        <v>2002</v>
      </c>
      <c r="Q2272" s="2">
        <f t="shared" si="299"/>
        <v>37621.187499999309</v>
      </c>
      <c r="R2272">
        <f t="shared" si="300"/>
        <v>-152.02440654524628</v>
      </c>
      <c r="S2272">
        <f>I2272*$O2272/ref!$B$3</f>
        <v>-656.39463782340385</v>
      </c>
      <c r="T2272">
        <f>K2272*$O2272/ref!$B$3</f>
        <v>-25.92480056722539</v>
      </c>
      <c r="U2272">
        <f>L2272*$O2272/ref!$B$3</f>
        <v>222.49505076125834</v>
      </c>
      <c r="V2272">
        <f>N2272*$O2272/ref!$B$3</f>
        <v>1998.3941364132315</v>
      </c>
      <c r="W2272">
        <f t="shared" si="301"/>
        <v>12</v>
      </c>
      <c r="X2272" t="str">
        <f t="shared" si="302"/>
        <v>12 2002</v>
      </c>
      <c r="AB2272" s="1"/>
    </row>
    <row r="2273" spans="1:28" x14ac:dyDescent="0.3">
      <c r="A2273">
        <v>758</v>
      </c>
      <c r="B2273">
        <v>1</v>
      </c>
      <c r="C2273">
        <f>RS_wells_scenario_1_bgw!C2273-RS_wells_baseline_bgw!C2273</f>
        <v>5406521.8580000103</v>
      </c>
      <c r="D2273">
        <f>RS_wells_scenario_1_bgw!D2273-RS_wells_baseline_bgw!D2273</f>
        <v>-402.93469999998342</v>
      </c>
      <c r="E2273">
        <f>RS_wells_scenario_1_bgw!E2273-RS_wells_baseline_bgw!E2273</f>
        <v>0</v>
      </c>
      <c r="F2273">
        <f>RS_wells_scenario_1_bgw!F2273-RS_wells_baseline_bgw!F2273</f>
        <v>0</v>
      </c>
      <c r="G2273">
        <f>RS_wells_scenario_1_bgw!G2273-RS_wells_baseline_bgw!G2273</f>
        <v>0</v>
      </c>
      <c r="H2273" s="19">
        <f>RS_wells_scenario_1_bgw!H2273-RS_wells_baseline_bgw!H2273</f>
        <v>2168822.4386</v>
      </c>
      <c r="I2273">
        <f>RS_wells_scenario_1_bgw!I2273-RS_wells_baseline_bgw!I2273</f>
        <v>-2631949.2595999986</v>
      </c>
      <c r="J2273">
        <f>RS_wells_scenario_1_bgw!J2273-RS_wells_baseline_bgw!J2273</f>
        <v>2695.9583999998868</v>
      </c>
      <c r="K2273">
        <f>RS_wells_scenario_1_bgw!K2273-RS_wells_baseline_bgw!K2273</f>
        <v>-59329.829999998212</v>
      </c>
      <c r="L2273">
        <f>RS_wells_scenario_1_bgw!L2273-RS_wells_baseline_bgw!L2273</f>
        <v>1832540.4902000017</v>
      </c>
      <c r="M2273">
        <f>RS_wells_scenario_1_bgw!M2273-RS_wells_baseline_bgw!M2273</f>
        <v>0</v>
      </c>
      <c r="N2273">
        <f>RS_wells_scenario_1_bgw!N2273-RS_wells_baseline_bgw!N2273</f>
        <v>8375834.0795999914</v>
      </c>
      <c r="O2273">
        <v>10.145833333333334</v>
      </c>
      <c r="P2273">
        <f t="shared" si="298"/>
        <v>2003</v>
      </c>
      <c r="Q2273" s="2">
        <f t="shared" si="299"/>
        <v>37631.333333332645</v>
      </c>
      <c r="R2273">
        <f t="shared" si="300"/>
        <v>-142.19957940435262</v>
      </c>
      <c r="S2273">
        <f>I2273*$O2273/ref!$B$3</f>
        <v>-613.02384136114915</v>
      </c>
      <c r="T2273">
        <f>K2273*$O2273/ref!$B$3</f>
        <v>-13.818883537074882</v>
      </c>
      <c r="U2273">
        <f>L2273*$O2273/ref!$B$3</f>
        <v>426.82852135340192</v>
      </c>
      <c r="V2273">
        <f>N2273*$O2273/ref!$B$3</f>
        <v>1950.8681496619586</v>
      </c>
      <c r="W2273">
        <f t="shared" si="301"/>
        <v>1</v>
      </c>
      <c r="X2273" t="str">
        <f t="shared" si="302"/>
        <v>1 2003</v>
      </c>
      <c r="AB2273" s="1"/>
    </row>
    <row r="2274" spans="1:28" x14ac:dyDescent="0.3">
      <c r="A2274">
        <v>758</v>
      </c>
      <c r="B2274">
        <v>2</v>
      </c>
      <c r="C2274">
        <f>RS_wells_scenario_1_bgw!C2274-RS_wells_baseline_bgw!C2274</f>
        <v>5483999.6411999911</v>
      </c>
      <c r="D2274">
        <f>RS_wells_scenario_1_bgw!D2274-RS_wells_baseline_bgw!D2274</f>
        <v>-411.97269999998389</v>
      </c>
      <c r="E2274">
        <f>RS_wells_scenario_1_bgw!E2274-RS_wells_baseline_bgw!E2274</f>
        <v>0</v>
      </c>
      <c r="F2274">
        <f>RS_wells_scenario_1_bgw!F2274-RS_wells_baseline_bgw!F2274</f>
        <v>0</v>
      </c>
      <c r="G2274">
        <f>RS_wells_scenario_1_bgw!G2274-RS_wells_baseline_bgw!G2274</f>
        <v>0</v>
      </c>
      <c r="H2274" s="19">
        <f>RS_wells_scenario_1_bgw!H2274-RS_wells_baseline_bgw!H2274</f>
        <v>2138016.7379000001</v>
      </c>
      <c r="I2274">
        <f>RS_wells_scenario_1_bgw!I2274-RS_wells_baseline_bgw!I2274</f>
        <v>-2386525.8355000019</v>
      </c>
      <c r="J2274">
        <f>RS_wells_scenario_1_bgw!J2274-RS_wells_baseline_bgw!J2274</f>
        <v>2691.2353999996558</v>
      </c>
      <c r="K2274">
        <f>RS_wells_scenario_1_bgw!K2274-RS_wells_baseline_bgw!K2274</f>
        <v>-59329.829999998212</v>
      </c>
      <c r="L2274">
        <f>RS_wells_scenario_1_bgw!L2274-RS_wells_baseline_bgw!L2274</f>
        <v>1830717.2302999981</v>
      </c>
      <c r="M2274">
        <f>RS_wells_scenario_1_bgw!M2274-RS_wells_baseline_bgw!M2274</f>
        <v>0</v>
      </c>
      <c r="N2274">
        <f>RS_wells_scenario_1_bgw!N2274-RS_wells_baseline_bgw!N2274</f>
        <v>8191521.8652000129</v>
      </c>
      <c r="O2274">
        <v>10.145833333333334</v>
      </c>
      <c r="P2274">
        <f t="shared" si="298"/>
        <v>2003</v>
      </c>
      <c r="Q2274" s="2">
        <f t="shared" si="299"/>
        <v>37641.47916666598</v>
      </c>
      <c r="R2274">
        <f t="shared" si="300"/>
        <v>-138.68282078579639</v>
      </c>
      <c r="S2274">
        <f>I2274*$O2274/ref!$B$3</f>
        <v>-555.86072940030078</v>
      </c>
      <c r="T2274">
        <f>K2274*$O2274/ref!$B$3</f>
        <v>-13.818883537074882</v>
      </c>
      <c r="U2274">
        <f>L2274*$O2274/ref!$B$3</f>
        <v>426.40385443263085</v>
      </c>
      <c r="V2274">
        <f>N2274*$O2274/ref!$B$3</f>
        <v>1907.9388335784006</v>
      </c>
      <c r="W2274">
        <f t="shared" si="301"/>
        <v>1</v>
      </c>
      <c r="X2274" t="str">
        <f t="shared" si="302"/>
        <v>1 2003</v>
      </c>
      <c r="AB2274" s="1"/>
    </row>
    <row r="2275" spans="1:28" x14ac:dyDescent="0.3">
      <c r="A2275">
        <v>758</v>
      </c>
      <c r="B2275">
        <v>3</v>
      </c>
      <c r="C2275">
        <f>RS_wells_scenario_1_bgw!C2275-RS_wells_baseline_bgw!C2275</f>
        <v>5590447.3649999946</v>
      </c>
      <c r="D2275">
        <f>RS_wells_scenario_1_bgw!D2275-RS_wells_baseline_bgw!D2275</f>
        <v>-422.58870000002207</v>
      </c>
      <c r="E2275">
        <f>RS_wells_scenario_1_bgw!E2275-RS_wells_baseline_bgw!E2275</f>
        <v>0</v>
      </c>
      <c r="F2275">
        <f>RS_wells_scenario_1_bgw!F2275-RS_wells_baseline_bgw!F2275</f>
        <v>0</v>
      </c>
      <c r="G2275">
        <f>RS_wells_scenario_1_bgw!G2275-RS_wells_baseline_bgw!G2275</f>
        <v>0</v>
      </c>
      <c r="H2275" s="19">
        <f>RS_wells_scenario_1_bgw!H2275-RS_wells_baseline_bgw!H2275</f>
        <v>2155811.1527000032</v>
      </c>
      <c r="I2275">
        <f>RS_wells_scenario_1_bgw!I2275-RS_wells_baseline_bgw!I2275</f>
        <v>-2089098.3374000043</v>
      </c>
      <c r="J2275">
        <f>RS_wells_scenario_1_bgw!J2275-RS_wells_baseline_bgw!J2275</f>
        <v>2684.9489000001922</v>
      </c>
      <c r="K2275">
        <f>RS_wells_scenario_1_bgw!K2275-RS_wells_baseline_bgw!K2275</f>
        <v>-59329.829999998212</v>
      </c>
      <c r="L2275">
        <f>RS_wells_scenario_1_bgw!L2275-RS_wells_baseline_bgw!L2275</f>
        <v>1830077.6687000021</v>
      </c>
      <c r="M2275">
        <f>RS_wells_scenario_1_bgw!M2275-RS_wells_baseline_bgw!M2275</f>
        <v>0</v>
      </c>
      <c r="N2275">
        <f>RS_wells_scenario_1_bgw!N2275-RS_wells_baseline_bgw!N2275</f>
        <v>8094871.8401000053</v>
      </c>
      <c r="O2275">
        <v>10.145833333333334</v>
      </c>
      <c r="P2275">
        <f t="shared" si="298"/>
        <v>2003</v>
      </c>
      <c r="Q2275" s="2">
        <f t="shared" si="299"/>
        <v>37651.624999999316</v>
      </c>
      <c r="R2275">
        <f t="shared" si="300"/>
        <v>-136.06095503780074</v>
      </c>
      <c r="S2275">
        <f>I2275*$O2275/ref!$B$3</f>
        <v>-486.58502176777341</v>
      </c>
      <c r="T2275">
        <f>K2275*$O2275/ref!$B$3</f>
        <v>-13.818883537074882</v>
      </c>
      <c r="U2275">
        <f>L2275*$O2275/ref!$B$3</f>
        <v>426.25489012133698</v>
      </c>
      <c r="V2275">
        <f>N2275*$O2275/ref!$B$3</f>
        <v>1885.4274688785117</v>
      </c>
      <c r="W2275">
        <f t="shared" si="301"/>
        <v>1</v>
      </c>
      <c r="X2275" t="str">
        <f t="shared" si="302"/>
        <v>1 2003</v>
      </c>
      <c r="AB2275" s="1"/>
    </row>
    <row r="2276" spans="1:28" x14ac:dyDescent="0.3">
      <c r="A2276">
        <v>759</v>
      </c>
      <c r="B2276">
        <v>1</v>
      </c>
      <c r="C2276">
        <f>RS_wells_scenario_1_bgw!C2276-RS_wells_baseline_bgw!C2276</f>
        <v>5640524.2564999908</v>
      </c>
      <c r="D2276">
        <f>RS_wells_scenario_1_bgw!D2276-RS_wells_baseline_bgw!D2276</f>
        <v>-431.91109999996843</v>
      </c>
      <c r="E2276">
        <f>RS_wells_scenario_1_bgw!E2276-RS_wells_baseline_bgw!E2276</f>
        <v>0</v>
      </c>
      <c r="F2276">
        <f>RS_wells_scenario_1_bgw!F2276-RS_wells_baseline_bgw!F2276</f>
        <v>0</v>
      </c>
      <c r="G2276">
        <f>RS_wells_scenario_1_bgw!G2276-RS_wells_baseline_bgw!G2276</f>
        <v>0</v>
      </c>
      <c r="H2276" s="19">
        <f>RS_wells_scenario_1_bgw!H2276-RS_wells_baseline_bgw!H2276</f>
        <v>396092.80220000446</v>
      </c>
      <c r="I2276">
        <f>RS_wells_scenario_1_bgw!I2276-RS_wells_baseline_bgw!I2276</f>
        <v>-1942748.6308000013</v>
      </c>
      <c r="J2276">
        <f>RS_wells_scenario_1_bgw!J2276-RS_wells_baseline_bgw!J2276</f>
        <v>2680.1716999998316</v>
      </c>
      <c r="K2276">
        <f>RS_wells_scenario_1_bgw!K2276-RS_wells_baseline_bgw!K2276</f>
        <v>-59329.829999998212</v>
      </c>
      <c r="L2276">
        <f>RS_wells_scenario_1_bgw!L2276-RS_wells_baseline_bgw!L2276</f>
        <v>742205.93700000085</v>
      </c>
      <c r="M2276">
        <f>RS_wells_scenario_1_bgw!M2276-RS_wells_baseline_bgw!M2276</f>
        <v>0</v>
      </c>
      <c r="N2276">
        <f>RS_wells_scenario_1_bgw!N2276-RS_wells_baseline_bgw!N2276</f>
        <v>8192101.1458999962</v>
      </c>
      <c r="O2276">
        <v>10.145833333333334</v>
      </c>
      <c r="P2276">
        <f t="shared" si="298"/>
        <v>2003</v>
      </c>
      <c r="Q2276" s="2">
        <f t="shared" si="299"/>
        <v>37661.770833332652</v>
      </c>
      <c r="R2276">
        <f t="shared" si="300"/>
        <v>-178.60271119587611</v>
      </c>
      <c r="S2276">
        <f>I2276*$O2276/ref!$B$3</f>
        <v>-452.4977919343055</v>
      </c>
      <c r="T2276">
        <f>K2276*$O2276/ref!$B$3</f>
        <v>-13.818883537074882</v>
      </c>
      <c r="U2276">
        <f>L2276*$O2276/ref!$B$3</f>
        <v>172.87184884785376</v>
      </c>
      <c r="V2276">
        <f>N2276*$O2276/ref!$B$3</f>
        <v>1908.0737574864645</v>
      </c>
      <c r="W2276">
        <f t="shared" si="301"/>
        <v>2</v>
      </c>
      <c r="X2276" t="str">
        <f t="shared" si="302"/>
        <v>2 2003</v>
      </c>
      <c r="AB2276" s="1"/>
    </row>
    <row r="2277" spans="1:28" x14ac:dyDescent="0.3">
      <c r="A2277">
        <v>759</v>
      </c>
      <c r="B2277">
        <v>2</v>
      </c>
      <c r="C2277">
        <f>RS_wells_scenario_1_bgw!C2277-RS_wells_baseline_bgw!C2277</f>
        <v>5839867.6656000018</v>
      </c>
      <c r="D2277">
        <f>RS_wells_scenario_1_bgw!D2277-RS_wells_baseline_bgw!D2277</f>
        <v>-441.11230000003707</v>
      </c>
      <c r="E2277">
        <f>RS_wells_scenario_1_bgw!E2277-RS_wells_baseline_bgw!E2277</f>
        <v>0</v>
      </c>
      <c r="F2277">
        <f>RS_wells_scenario_1_bgw!F2277-RS_wells_baseline_bgw!F2277</f>
        <v>0</v>
      </c>
      <c r="G2277">
        <f>RS_wells_scenario_1_bgw!G2277-RS_wells_baseline_bgw!G2277</f>
        <v>0</v>
      </c>
      <c r="H2277" s="19">
        <f>RS_wells_scenario_1_bgw!H2277-RS_wells_baseline_bgw!H2277</f>
        <v>11953.223200000823</v>
      </c>
      <c r="I2277">
        <f>RS_wells_scenario_1_bgw!I2277-RS_wells_baseline_bgw!I2277</f>
        <v>-2703353.8658000007</v>
      </c>
      <c r="J2277">
        <f>RS_wells_scenario_1_bgw!J2277-RS_wells_baseline_bgw!J2277</f>
        <v>2675.5707000000402</v>
      </c>
      <c r="K2277">
        <f>RS_wells_scenario_1_bgw!K2277-RS_wells_baseline_bgw!K2277</f>
        <v>-59329.829999998212</v>
      </c>
      <c r="L2277">
        <f>RS_wells_scenario_1_bgw!L2277-RS_wells_baseline_bgw!L2277</f>
        <v>735462.77689999901</v>
      </c>
      <c r="M2277">
        <f>RS_wells_scenario_1_bgw!M2277-RS_wells_baseline_bgw!M2277</f>
        <v>0</v>
      </c>
      <c r="N2277">
        <f>RS_wells_scenario_1_bgw!N2277-RS_wells_baseline_bgw!N2277</f>
        <v>8288405.2921999991</v>
      </c>
      <c r="O2277">
        <v>10.145833333333334</v>
      </c>
      <c r="P2277">
        <f t="shared" si="298"/>
        <v>2003</v>
      </c>
      <c r="Q2277" s="2">
        <f t="shared" si="299"/>
        <v>37671.916666665988</v>
      </c>
      <c r="R2277">
        <f t="shared" si="300"/>
        <v>-189.60944029782357</v>
      </c>
      <c r="S2277">
        <f>I2277*$O2277/ref!$B$3</f>
        <v>-629.65513690149623</v>
      </c>
      <c r="T2277">
        <f>K2277*$O2277/ref!$B$3</f>
        <v>-13.818883537074882</v>
      </c>
      <c r="U2277">
        <f>L2277*$O2277/ref!$B$3</f>
        <v>171.30125705458923</v>
      </c>
      <c r="V2277">
        <f>N2277*$O2277/ref!$B$3</f>
        <v>1930.5045613815232</v>
      </c>
      <c r="W2277">
        <f t="shared" si="301"/>
        <v>2</v>
      </c>
      <c r="X2277" t="str">
        <f t="shared" si="302"/>
        <v>2 2003</v>
      </c>
      <c r="AB2277" s="1"/>
    </row>
    <row r="2278" spans="1:28" x14ac:dyDescent="0.3">
      <c r="A2278">
        <v>759</v>
      </c>
      <c r="B2278">
        <v>3</v>
      </c>
      <c r="C2278">
        <f>RS_wells_scenario_1_bgw!C2278-RS_wells_baseline_bgw!C2278</f>
        <v>5918675.6210999936</v>
      </c>
      <c r="D2278">
        <f>RS_wells_scenario_1_bgw!D2278-RS_wells_baseline_bgw!D2278</f>
        <v>-450.21220000000903</v>
      </c>
      <c r="E2278">
        <f>RS_wells_scenario_1_bgw!E2278-RS_wells_baseline_bgw!E2278</f>
        <v>0</v>
      </c>
      <c r="F2278">
        <f>RS_wells_scenario_1_bgw!F2278-RS_wells_baseline_bgw!F2278</f>
        <v>0</v>
      </c>
      <c r="G2278">
        <f>RS_wells_scenario_1_bgw!G2278-RS_wells_baseline_bgw!G2278</f>
        <v>0</v>
      </c>
      <c r="H2278" s="19">
        <f>RS_wells_scenario_1_bgw!H2278-RS_wells_baseline_bgw!H2278</f>
        <v>-77304.34469999373</v>
      </c>
      <c r="I2278">
        <f>RS_wells_scenario_1_bgw!I2278-RS_wells_baseline_bgw!I2278</f>
        <v>-2635318.7767999992</v>
      </c>
      <c r="J2278">
        <f>RS_wells_scenario_1_bgw!J2278-RS_wells_baseline_bgw!J2278</f>
        <v>2671.1700999997556</v>
      </c>
      <c r="K2278">
        <f>RS_wells_scenario_1_bgw!K2278-RS_wells_baseline_bgw!K2278</f>
        <v>-59329.829999998212</v>
      </c>
      <c r="L2278">
        <f>RS_wells_scenario_1_bgw!L2278-RS_wells_baseline_bgw!L2278</f>
        <v>728240.78890000097</v>
      </c>
      <c r="M2278">
        <f>RS_wells_scenario_1_bgw!M2278-RS_wells_baseline_bgw!M2278</f>
        <v>0</v>
      </c>
      <c r="N2278">
        <f>RS_wells_scenario_1_bgw!N2278-RS_wells_baseline_bgw!N2278</f>
        <v>8274999.6816000044</v>
      </c>
      <c r="O2278">
        <v>10.145833333333334</v>
      </c>
      <c r="P2278">
        <f t="shared" si="298"/>
        <v>2003</v>
      </c>
      <c r="Q2278" s="2">
        <f t="shared" si="299"/>
        <v>37682.062499999323</v>
      </c>
      <c r="R2278">
        <f t="shared" si="300"/>
        <v>-191.34717127835049</v>
      </c>
      <c r="S2278">
        <f>I2278*$O2278/ref!$B$3</f>
        <v>-613.80865678642465</v>
      </c>
      <c r="T2278">
        <f>K2278*$O2278/ref!$B$3</f>
        <v>-13.818883537074882</v>
      </c>
      <c r="U2278">
        <f>L2278*$O2278/ref!$B$3</f>
        <v>169.61913844615688</v>
      </c>
      <c r="V2278">
        <f>N2278*$O2278/ref!$B$3</f>
        <v>1927.3821763751157</v>
      </c>
      <c r="W2278">
        <f t="shared" si="301"/>
        <v>2</v>
      </c>
      <c r="X2278" t="str">
        <f t="shared" si="302"/>
        <v>2 2003</v>
      </c>
      <c r="AB2278" s="1"/>
    </row>
    <row r="2279" spans="1:28" x14ac:dyDescent="0.3">
      <c r="A2279">
        <v>760</v>
      </c>
      <c r="B2279">
        <v>1</v>
      </c>
      <c r="C2279">
        <f>RS_wells_scenario_1_bgw!C2279-RS_wells_baseline_bgw!C2279</f>
        <v>5083778.5265999958</v>
      </c>
      <c r="D2279">
        <f>RS_wells_scenario_1_bgw!D2279-RS_wells_baseline_bgw!D2279</f>
        <v>-458.77100000000792</v>
      </c>
      <c r="E2279">
        <f>RS_wells_scenario_1_bgw!E2279-RS_wells_baseline_bgw!E2279</f>
        <v>0</v>
      </c>
      <c r="F2279">
        <f>RS_wells_scenario_1_bgw!F2279-RS_wells_baseline_bgw!F2279</f>
        <v>0</v>
      </c>
      <c r="G2279">
        <f>RS_wells_scenario_1_bgw!G2279-RS_wells_baseline_bgw!G2279</f>
        <v>0</v>
      </c>
      <c r="H2279" s="19">
        <f>RS_wells_scenario_1_bgw!H2279-RS_wells_baseline_bgw!H2279</f>
        <v>-2542289.1472999975</v>
      </c>
      <c r="I2279">
        <f>RS_wells_scenario_1_bgw!I2279-RS_wells_baseline_bgw!I2279</f>
        <v>-6195170.2848999947</v>
      </c>
      <c r="J2279">
        <f>RS_wells_scenario_1_bgw!J2279-RS_wells_baseline_bgw!J2279</f>
        <v>2667.2045999998227</v>
      </c>
      <c r="K2279">
        <f>RS_wells_scenario_1_bgw!K2279-RS_wells_baseline_bgw!K2279</f>
        <v>-59329.829999998212</v>
      </c>
      <c r="L2279">
        <f>RS_wells_scenario_1_bgw!L2279-RS_wells_baseline_bgw!L2279</f>
        <v>134766.39789999975</v>
      </c>
      <c r="M2279">
        <f>RS_wells_scenario_1_bgw!M2279-RS_wells_baseline_bgw!M2279</f>
        <v>0</v>
      </c>
      <c r="N2279">
        <f>RS_wells_scenario_1_bgw!N2279-RS_wells_baseline_bgw!N2279</f>
        <v>8546862.8193999976</v>
      </c>
      <c r="O2279">
        <v>10.145833333333334</v>
      </c>
      <c r="P2279">
        <f t="shared" si="298"/>
        <v>2003</v>
      </c>
      <c r="Q2279" s="2">
        <f t="shared" si="299"/>
        <v>37692.208333332659</v>
      </c>
      <c r="R2279">
        <f t="shared" si="300"/>
        <v>-254.04700954639165</v>
      </c>
      <c r="S2279">
        <f>I2279*$O2279/ref!$B$3</f>
        <v>-1442.9560418322897</v>
      </c>
      <c r="T2279">
        <f>K2279*$O2279/ref!$B$3</f>
        <v>-13.818883537074882</v>
      </c>
      <c r="U2279">
        <f>L2279*$O2279/ref!$B$3</f>
        <v>31.389288614028484</v>
      </c>
      <c r="V2279">
        <f>N2279*$O2279/ref!$B$3</f>
        <v>1990.7035282023833</v>
      </c>
      <c r="W2279">
        <f t="shared" si="301"/>
        <v>3</v>
      </c>
      <c r="X2279" t="str">
        <f t="shared" si="302"/>
        <v>3 2003</v>
      </c>
      <c r="AB2279" s="1"/>
    </row>
    <row r="2280" spans="1:28" x14ac:dyDescent="0.3">
      <c r="A2280">
        <v>760</v>
      </c>
      <c r="B2280">
        <v>2</v>
      </c>
      <c r="C2280">
        <f>RS_wells_scenario_1_bgw!C2280-RS_wells_baseline_bgw!C2280</f>
        <v>5034743.2142999992</v>
      </c>
      <c r="D2280">
        <f>RS_wells_scenario_1_bgw!D2280-RS_wells_baseline_bgw!D2280</f>
        <v>-467.23589999997057</v>
      </c>
      <c r="E2280">
        <f>RS_wells_scenario_1_bgw!E2280-RS_wells_baseline_bgw!E2280</f>
        <v>0</v>
      </c>
      <c r="F2280">
        <f>RS_wells_scenario_1_bgw!F2280-RS_wells_baseline_bgw!F2280</f>
        <v>0</v>
      </c>
      <c r="G2280">
        <f>RS_wells_scenario_1_bgw!G2280-RS_wells_baseline_bgw!G2280</f>
        <v>0</v>
      </c>
      <c r="H2280" s="19">
        <f>RS_wells_scenario_1_bgw!H2280-RS_wells_baseline_bgw!H2280</f>
        <v>-1751621.6270000041</v>
      </c>
      <c r="I2280">
        <f>RS_wells_scenario_1_bgw!I2280-RS_wells_baseline_bgw!I2280</f>
        <v>-4963554.6617999971</v>
      </c>
      <c r="J2280">
        <f>RS_wells_scenario_1_bgw!J2280-RS_wells_baseline_bgw!J2280</f>
        <v>2663.5329999998212</v>
      </c>
      <c r="K2280">
        <f>RS_wells_scenario_1_bgw!K2280-RS_wells_baseline_bgw!K2280</f>
        <v>-59329.829999998212</v>
      </c>
      <c r="L2280">
        <f>RS_wells_scenario_1_bgw!L2280-RS_wells_baseline_bgw!L2280</f>
        <v>126477.31620000023</v>
      </c>
      <c r="M2280">
        <f>RS_wells_scenario_1_bgw!M2280-RS_wells_baseline_bgw!M2280</f>
        <v>0</v>
      </c>
      <c r="N2280">
        <f>RS_wells_scenario_1_bgw!N2280-RS_wells_baseline_bgw!N2280</f>
        <v>8449942.4889000058</v>
      </c>
      <c r="O2280">
        <v>10.145833333333334</v>
      </c>
      <c r="P2280">
        <f t="shared" si="298"/>
        <v>2003</v>
      </c>
      <c r="Q2280" s="2">
        <f t="shared" si="299"/>
        <v>37702.354166665995</v>
      </c>
      <c r="R2280">
        <f t="shared" si="300"/>
        <v>-233.71280906987423</v>
      </c>
      <c r="S2280">
        <f>I2280*$O2280/ref!$B$3</f>
        <v>-1156.0927075186519</v>
      </c>
      <c r="T2280">
        <f>K2280*$O2280/ref!$B$3</f>
        <v>-13.818883537074882</v>
      </c>
      <c r="U2280">
        <f>L2280*$O2280/ref!$B$3</f>
        <v>29.458626506255797</v>
      </c>
      <c r="V2280">
        <f>N2280*$O2280/ref!$B$3</f>
        <v>1968.1292049731708</v>
      </c>
      <c r="W2280">
        <f t="shared" si="301"/>
        <v>3</v>
      </c>
      <c r="X2280" t="str">
        <f t="shared" si="302"/>
        <v>3 2003</v>
      </c>
      <c r="AB2280" s="1"/>
    </row>
    <row r="2281" spans="1:28" x14ac:dyDescent="0.3">
      <c r="A2281">
        <v>760</v>
      </c>
      <c r="B2281">
        <v>3</v>
      </c>
      <c r="C2281">
        <f>RS_wells_scenario_1_bgw!C2281-RS_wells_baseline_bgw!C2281</f>
        <v>5060963.8982999995</v>
      </c>
      <c r="D2281">
        <f>RS_wells_scenario_1_bgw!D2281-RS_wells_baseline_bgw!D2281</f>
        <v>-475.6087000000407</v>
      </c>
      <c r="E2281">
        <f>RS_wells_scenario_1_bgw!E2281-RS_wells_baseline_bgw!E2281</f>
        <v>0</v>
      </c>
      <c r="F2281">
        <f>RS_wells_scenario_1_bgw!F2281-RS_wells_baseline_bgw!F2281</f>
        <v>0</v>
      </c>
      <c r="G2281">
        <f>RS_wells_scenario_1_bgw!G2281-RS_wells_baseline_bgw!G2281</f>
        <v>0</v>
      </c>
      <c r="H2281" s="19">
        <f>RS_wells_scenario_1_bgw!H2281-RS_wells_baseline_bgw!H2281</f>
        <v>-1430617.8162999973</v>
      </c>
      <c r="I2281">
        <f>RS_wells_scenario_1_bgw!I2281-RS_wells_baseline_bgw!I2281</f>
        <v>-4700845.2593999952</v>
      </c>
      <c r="J2281">
        <f>RS_wells_scenario_1_bgw!J2281-RS_wells_baseline_bgw!J2281</f>
        <v>2660.1017000004649</v>
      </c>
      <c r="K2281">
        <f>RS_wells_scenario_1_bgw!K2281-RS_wells_baseline_bgw!K2281</f>
        <v>-59329.829999998212</v>
      </c>
      <c r="L2281">
        <f>RS_wells_scenario_1_bgw!L2281-RS_wells_baseline_bgw!L2281</f>
        <v>121315.73619999969</v>
      </c>
      <c r="M2281">
        <f>RS_wells_scenario_1_bgw!M2281-RS_wells_baseline_bgw!M2281</f>
        <v>0</v>
      </c>
      <c r="N2281">
        <f>RS_wells_scenario_1_bgw!N2281-RS_wells_baseline_bgw!N2281</f>
        <v>8389636.908799991</v>
      </c>
      <c r="O2281">
        <v>10.145833333333334</v>
      </c>
      <c r="P2281">
        <f t="shared" si="298"/>
        <v>2003</v>
      </c>
      <c r="Q2281" s="2">
        <f t="shared" si="299"/>
        <v>37712.499999999331</v>
      </c>
      <c r="R2281">
        <f t="shared" si="300"/>
        <v>-224.97719874226777</v>
      </c>
      <c r="S2281">
        <f>I2281*$O2281/ref!$B$3</f>
        <v>-1094.9034097259516</v>
      </c>
      <c r="T2281">
        <f>K2281*$O2281/ref!$B$3</f>
        <v>-13.818883537074882</v>
      </c>
      <c r="U2281">
        <f>L2281*$O2281/ref!$B$3</f>
        <v>28.256410472815205</v>
      </c>
      <c r="V2281">
        <f>N2281*$O2281/ref!$B$3</f>
        <v>1954.083053348636</v>
      </c>
      <c r="W2281">
        <f t="shared" si="301"/>
        <v>3</v>
      </c>
      <c r="X2281" t="str">
        <f t="shared" si="302"/>
        <v>3 2003</v>
      </c>
      <c r="AB2281" s="1"/>
    </row>
    <row r="2282" spans="1:28" x14ac:dyDescent="0.3">
      <c r="A2282">
        <v>761</v>
      </c>
      <c r="B2282">
        <v>1</v>
      </c>
      <c r="C2282">
        <f>RS_wells_scenario_1_bgw!C2282-RS_wells_baseline_bgw!C2282</f>
        <v>3641461.9651999921</v>
      </c>
      <c r="D2282">
        <f>RS_wells_scenario_1_bgw!D2282-RS_wells_baseline_bgw!D2282</f>
        <v>-483.52010000002338</v>
      </c>
      <c r="E2282">
        <f>RS_wells_scenario_1_bgw!E2282-RS_wells_baseline_bgw!E2282</f>
        <v>-620233.8900000006</v>
      </c>
      <c r="F2282">
        <f>RS_wells_scenario_1_bgw!F2282-RS_wells_baseline_bgw!F2282</f>
        <v>0</v>
      </c>
      <c r="G2282">
        <f>RS_wells_scenario_1_bgw!G2282-RS_wells_baseline_bgw!G2282</f>
        <v>0</v>
      </c>
      <c r="H2282" s="19">
        <f>RS_wells_scenario_1_bgw!H2282-RS_wells_baseline_bgw!H2282</f>
        <v>-928285.75490000099</v>
      </c>
      <c r="I2282">
        <f>RS_wells_scenario_1_bgw!I2282-RS_wells_baseline_bgw!I2282</f>
        <v>-1627608.6450999975</v>
      </c>
      <c r="J2282">
        <f>RS_wells_scenario_1_bgw!J2282-RS_wells_baseline_bgw!J2282</f>
        <v>2656.987699999474</v>
      </c>
      <c r="K2282">
        <f>RS_wells_scenario_1_bgw!K2282-RS_wells_baseline_bgw!K2282</f>
        <v>-7291648.7599999979</v>
      </c>
      <c r="L2282">
        <f>RS_wells_scenario_1_bgw!L2282-RS_wells_baseline_bgw!L2282</f>
        <v>2873419.2153000012</v>
      </c>
      <c r="M2282">
        <f>RS_wells_scenario_1_bgw!M2282-RS_wells_baseline_bgw!M2282</f>
        <v>0</v>
      </c>
      <c r="N2282">
        <f>RS_wells_scenario_1_bgw!N2282-RS_wells_baseline_bgw!N2282</f>
        <v>7852815.665899992</v>
      </c>
      <c r="O2282">
        <v>10.145833333333334</v>
      </c>
      <c r="P2282">
        <f t="shared" si="298"/>
        <v>2003</v>
      </c>
      <c r="Q2282" s="2">
        <f t="shared" si="299"/>
        <v>37722.645833332666</v>
      </c>
      <c r="R2282">
        <f t="shared" si="300"/>
        <v>-201.17070838029767</v>
      </c>
      <c r="S2282">
        <f>I2282*$O2282/ref!$B$3</f>
        <v>-379.09655750865608</v>
      </c>
      <c r="T2282">
        <f>K2282*$O2282/ref!$B$3</f>
        <v>-1698.343733796296</v>
      </c>
      <c r="U2282">
        <f>L2282*$O2282/ref!$B$3</f>
        <v>669.26612615315116</v>
      </c>
      <c r="V2282">
        <f>N2282*$O2282/ref!$B$3</f>
        <v>1829.0486442518443</v>
      </c>
      <c r="W2282">
        <f t="shared" si="301"/>
        <v>4</v>
      </c>
      <c r="X2282" t="str">
        <f t="shared" si="302"/>
        <v>4 2003</v>
      </c>
      <c r="AB2282" s="1"/>
    </row>
    <row r="2283" spans="1:28" x14ac:dyDescent="0.3">
      <c r="A2283">
        <v>761</v>
      </c>
      <c r="B2283">
        <v>2</v>
      </c>
      <c r="C2283">
        <f>RS_wells_scenario_1_bgw!C2283-RS_wells_baseline_bgw!C2283</f>
        <v>3518994.5489000082</v>
      </c>
      <c r="D2283">
        <f>RS_wells_scenario_1_bgw!D2283-RS_wells_baseline_bgw!D2283</f>
        <v>-491.34370000002673</v>
      </c>
      <c r="E2283">
        <f>RS_wells_scenario_1_bgw!E2283-RS_wells_baseline_bgw!E2283</f>
        <v>-620233.8900000006</v>
      </c>
      <c r="F2283">
        <f>RS_wells_scenario_1_bgw!F2283-RS_wells_baseline_bgw!F2283</f>
        <v>0</v>
      </c>
      <c r="G2283">
        <f>RS_wells_scenario_1_bgw!G2283-RS_wells_baseline_bgw!G2283</f>
        <v>0</v>
      </c>
      <c r="H2283" s="19">
        <f>RS_wells_scenario_1_bgw!H2283-RS_wells_baseline_bgw!H2283</f>
        <v>-642399.59810000658</v>
      </c>
      <c r="I2283">
        <f>RS_wells_scenario_1_bgw!I2283-RS_wells_baseline_bgw!I2283</f>
        <v>-919829.74009999633</v>
      </c>
      <c r="J2283">
        <f>RS_wells_scenario_1_bgw!J2283-RS_wells_baseline_bgw!J2283</f>
        <v>2654.0729999998584</v>
      </c>
      <c r="K2283">
        <f>RS_wells_scenario_1_bgw!K2283-RS_wells_baseline_bgw!K2283</f>
        <v>-7291648.7599999979</v>
      </c>
      <c r="L2283">
        <f>RS_wells_scenario_1_bgw!L2283-RS_wells_baseline_bgw!L2283</f>
        <v>2810737.8495999947</v>
      </c>
      <c r="M2283">
        <f>RS_wells_scenario_1_bgw!M2283-RS_wells_baseline_bgw!M2283</f>
        <v>0</v>
      </c>
      <c r="N2283">
        <f>RS_wells_scenario_1_bgw!N2283-RS_wells_baseline_bgw!N2283</f>
        <v>7559467.9760999978</v>
      </c>
      <c r="O2283">
        <v>10.145833333333334</v>
      </c>
      <c r="P2283">
        <f t="shared" si="298"/>
        <v>2003</v>
      </c>
      <c r="Q2283" s="2">
        <f t="shared" si="299"/>
        <v>37732.791666666002</v>
      </c>
      <c r="R2283">
        <f t="shared" si="300"/>
        <v>-187.90074625887755</v>
      </c>
      <c r="S2283">
        <f>I2283*$O2283/ref!$B$3</f>
        <v>-214.24332502520386</v>
      </c>
      <c r="T2283">
        <f>K2283*$O2283/ref!$B$3</f>
        <v>-1698.343733796296</v>
      </c>
      <c r="U2283">
        <f>L2283*$O2283/ref!$B$3</f>
        <v>654.66661537496054</v>
      </c>
      <c r="V2283">
        <f>N2283*$O2283/ref!$B$3</f>
        <v>1760.7231904082012</v>
      </c>
      <c r="W2283">
        <f t="shared" si="301"/>
        <v>4</v>
      </c>
      <c r="X2283" t="str">
        <f t="shared" si="302"/>
        <v>4 2003</v>
      </c>
      <c r="AB2283" s="1"/>
    </row>
    <row r="2284" spans="1:28" x14ac:dyDescent="0.3">
      <c r="A2284">
        <v>761</v>
      </c>
      <c r="B2284">
        <v>3</v>
      </c>
      <c r="C2284">
        <f>RS_wells_scenario_1_bgw!C2284-RS_wells_baseline_bgw!C2284</f>
        <v>3434710.7400000021</v>
      </c>
      <c r="D2284">
        <f>RS_wells_scenario_1_bgw!D2284-RS_wells_baseline_bgw!D2284</f>
        <v>-499.07610000000568</v>
      </c>
      <c r="E2284">
        <f>RS_wells_scenario_1_bgw!E2284-RS_wells_baseline_bgw!E2284</f>
        <v>-620233.8900000006</v>
      </c>
      <c r="F2284">
        <f>RS_wells_scenario_1_bgw!F2284-RS_wells_baseline_bgw!F2284</f>
        <v>0</v>
      </c>
      <c r="G2284">
        <f>RS_wells_scenario_1_bgw!G2284-RS_wells_baseline_bgw!G2284</f>
        <v>0</v>
      </c>
      <c r="H2284" s="19">
        <f>RS_wells_scenario_1_bgw!H2284-RS_wells_baseline_bgw!H2284</f>
        <v>-483904.06739999354</v>
      </c>
      <c r="I2284">
        <f>RS_wells_scenario_1_bgw!I2284-RS_wells_baseline_bgw!I2284</f>
        <v>-558739.02959999815</v>
      </c>
      <c r="J2284">
        <f>RS_wells_scenario_1_bgw!J2284-RS_wells_baseline_bgw!J2284</f>
        <v>2651.3009999999776</v>
      </c>
      <c r="K2284">
        <f>RS_wells_scenario_1_bgw!K2284-RS_wells_baseline_bgw!K2284</f>
        <v>-7291648.7599999979</v>
      </c>
      <c r="L2284">
        <f>RS_wells_scenario_1_bgw!L2284-RS_wells_baseline_bgw!L2284</f>
        <v>2761881.4249000028</v>
      </c>
      <c r="M2284">
        <f>RS_wells_scenario_1_bgw!M2284-RS_wells_baseline_bgw!M2284</f>
        <v>0</v>
      </c>
      <c r="N2284">
        <f>RS_wells_scenario_1_bgw!N2284-RS_wells_baseline_bgw!N2284</f>
        <v>7375500.8849000037</v>
      </c>
      <c r="O2284">
        <v>10.145833333333334</v>
      </c>
      <c r="P2284">
        <f t="shared" si="298"/>
        <v>2003</v>
      </c>
      <c r="Q2284" s="2">
        <f t="shared" si="299"/>
        <v>37742.937499999338</v>
      </c>
      <c r="R2284">
        <f t="shared" si="300"/>
        <v>-180.05509627262308</v>
      </c>
      <c r="S2284">
        <f>I2284*$O2284/ref!$B$3</f>
        <v>-130.13941852961389</v>
      </c>
      <c r="T2284">
        <f>K2284*$O2284/ref!$B$3</f>
        <v>-1698.343733796296</v>
      </c>
      <c r="U2284">
        <f>L2284*$O2284/ref!$B$3</f>
        <v>643.28715848174045</v>
      </c>
      <c r="V2284">
        <f>N2284*$O2284/ref!$B$3</f>
        <v>1717.8742591379237</v>
      </c>
      <c r="W2284">
        <f t="shared" si="301"/>
        <v>4</v>
      </c>
      <c r="X2284" t="str">
        <f t="shared" si="302"/>
        <v>4 2003</v>
      </c>
      <c r="AB2284" s="1"/>
    </row>
    <row r="2285" spans="1:28" x14ac:dyDescent="0.3">
      <c r="A2285">
        <v>762</v>
      </c>
      <c r="B2285">
        <v>1</v>
      </c>
      <c r="C2285">
        <f>RS_wells_scenario_1_bgw!C2285-RS_wells_baseline_bgw!C2285</f>
        <v>177778.18409998715</v>
      </c>
      <c r="D2285">
        <f>RS_wells_scenario_1_bgw!D2285-RS_wells_baseline_bgw!D2285</f>
        <v>-502.51480000000447</v>
      </c>
      <c r="E2285">
        <f>RS_wells_scenario_1_bgw!E2285-RS_wells_baseline_bgw!E2285</f>
        <v>-972705.22000000253</v>
      </c>
      <c r="F2285">
        <f>RS_wells_scenario_1_bgw!F2285-RS_wells_baseline_bgw!F2285</f>
        <v>0</v>
      </c>
      <c r="G2285">
        <f>RS_wells_scenario_1_bgw!G2285-RS_wells_baseline_bgw!G2285</f>
        <v>0</v>
      </c>
      <c r="H2285" s="19">
        <f>RS_wells_scenario_1_bgw!H2285-RS_wells_baseline_bgw!H2285</f>
        <v>-131543.96389999986</v>
      </c>
      <c r="I2285">
        <f>RS_wells_scenario_1_bgw!I2285-RS_wells_baseline_bgw!I2285</f>
        <v>-622450.12240000069</v>
      </c>
      <c r="J2285">
        <f>RS_wells_scenario_1_bgw!J2285-RS_wells_baseline_bgw!J2285</f>
        <v>2652.6035000002012</v>
      </c>
      <c r="K2285">
        <f>RS_wells_scenario_1_bgw!K2285-RS_wells_baseline_bgw!K2285</f>
        <v>-11401690.549999997</v>
      </c>
      <c r="L2285">
        <f>RS_wells_scenario_1_bgw!L2285-RS_wells_baseline_bgw!L2285</f>
        <v>4018804.3172999993</v>
      </c>
      <c r="M2285">
        <f>RS_wells_scenario_1_bgw!M2285-RS_wells_baseline_bgw!M2285</f>
        <v>0</v>
      </c>
      <c r="N2285">
        <f>RS_wells_scenario_1_bgw!N2285-RS_wells_baseline_bgw!N2285</f>
        <v>6980758.9416999966</v>
      </c>
      <c r="O2285">
        <v>10.145833333333334</v>
      </c>
      <c r="P2285">
        <f t="shared" si="298"/>
        <v>2003</v>
      </c>
      <c r="Q2285" s="2">
        <f t="shared" si="299"/>
        <v>37753.083333332674</v>
      </c>
      <c r="R2285">
        <f t="shared" si="300"/>
        <v>-162.93935637113393</v>
      </c>
      <c r="S2285">
        <f>I2285*$O2285/ref!$B$3</f>
        <v>-144.97876951752389</v>
      </c>
      <c r="T2285">
        <f>K2285*$O2285/ref!$B$3</f>
        <v>-2655.6393948241885</v>
      </c>
      <c r="U2285">
        <f>L2285*$O2285/ref!$B$3</f>
        <v>936.04496792025361</v>
      </c>
      <c r="V2285">
        <f>N2285*$O2285/ref!$B$3</f>
        <v>1625.9324325680568</v>
      </c>
      <c r="W2285">
        <f t="shared" si="301"/>
        <v>5</v>
      </c>
      <c r="X2285" t="str">
        <f t="shared" si="302"/>
        <v>5 2003</v>
      </c>
      <c r="AB2285" s="1"/>
    </row>
    <row r="2286" spans="1:28" x14ac:dyDescent="0.3">
      <c r="A2286">
        <v>762</v>
      </c>
      <c r="B2286">
        <v>2</v>
      </c>
      <c r="C2286">
        <f>RS_wells_scenario_1_bgw!C2286-RS_wells_baseline_bgw!C2286</f>
        <v>-275403.87430000305</v>
      </c>
      <c r="D2286">
        <f>RS_wells_scenario_1_bgw!D2286-RS_wells_baseline_bgw!D2286</f>
        <v>-503.30849999998463</v>
      </c>
      <c r="E2286">
        <f>RS_wells_scenario_1_bgw!E2286-RS_wells_baseline_bgw!E2286</f>
        <v>-972705.22000000253</v>
      </c>
      <c r="F2286">
        <f>RS_wells_scenario_1_bgw!F2286-RS_wells_baseline_bgw!F2286</f>
        <v>0</v>
      </c>
      <c r="G2286">
        <f>RS_wells_scenario_1_bgw!G2286-RS_wells_baseline_bgw!G2286</f>
        <v>0</v>
      </c>
      <c r="H2286" s="19">
        <f>RS_wells_scenario_1_bgw!H2286-RS_wells_baseline_bgw!H2286</f>
        <v>167356.52230000496</v>
      </c>
      <c r="I2286">
        <f>RS_wells_scenario_1_bgw!I2286-RS_wells_baseline_bgw!I2286</f>
        <v>-512734.05849999934</v>
      </c>
      <c r="J2286">
        <f>RS_wells_scenario_1_bgw!J2286-RS_wells_baseline_bgw!J2286</f>
        <v>2656.5732999993488</v>
      </c>
      <c r="K2286">
        <f>RS_wells_scenario_1_bgw!K2286-RS_wells_baseline_bgw!K2286</f>
        <v>-11401690.549999997</v>
      </c>
      <c r="L2286">
        <f>RS_wells_scenario_1_bgw!L2286-RS_wells_baseline_bgw!L2286</f>
        <v>3960264.8677000031</v>
      </c>
      <c r="M2286">
        <f>RS_wells_scenario_1_bgw!M2286-RS_wells_baseline_bgw!M2286</f>
        <v>0</v>
      </c>
      <c r="N2286">
        <f>RS_wells_scenario_1_bgw!N2286-RS_wells_baseline_bgw!N2286</f>
        <v>6785046.4310000017</v>
      </c>
      <c r="O2286">
        <v>10.145833333333334</v>
      </c>
      <c r="P2286">
        <f t="shared" si="298"/>
        <v>2003</v>
      </c>
      <c r="Q2286" s="2">
        <f t="shared" si="299"/>
        <v>37763.229166666009</v>
      </c>
      <c r="R2286">
        <f t="shared" si="300"/>
        <v>-151.60801623596785</v>
      </c>
      <c r="S2286">
        <f>I2286*$O2286/ref!$B$3</f>
        <v>-119.42411161305272</v>
      </c>
      <c r="T2286">
        <f>K2286*$O2286/ref!$B$3</f>
        <v>-2655.6393948241885</v>
      </c>
      <c r="U2286">
        <f>L2286*$O2286/ref!$B$3</f>
        <v>922.41017684893518</v>
      </c>
      <c r="V2286">
        <f>N2286*$O2286/ref!$B$3</f>
        <v>1580.3478018331998</v>
      </c>
      <c r="W2286">
        <f t="shared" si="301"/>
        <v>5</v>
      </c>
      <c r="X2286" t="str">
        <f t="shared" si="302"/>
        <v>5 2003</v>
      </c>
      <c r="AB2286" s="1"/>
    </row>
    <row r="2287" spans="1:28" x14ac:dyDescent="0.3">
      <c r="A2287">
        <v>762</v>
      </c>
      <c r="B2287">
        <v>3</v>
      </c>
      <c r="C2287">
        <f>RS_wells_scenario_1_bgw!C2287-RS_wells_baseline_bgw!C2287</f>
        <v>-576084.62029999495</v>
      </c>
      <c r="D2287">
        <f>RS_wells_scenario_1_bgw!D2287-RS_wells_baseline_bgw!D2287</f>
        <v>-504.09210000000894</v>
      </c>
      <c r="E2287">
        <f>RS_wells_scenario_1_bgw!E2287-RS_wells_baseline_bgw!E2287</f>
        <v>-972705.22000000253</v>
      </c>
      <c r="F2287">
        <f>RS_wells_scenario_1_bgw!F2287-RS_wells_baseline_bgw!F2287</f>
        <v>0</v>
      </c>
      <c r="G2287">
        <f>RS_wells_scenario_1_bgw!G2287-RS_wells_baseline_bgw!G2287</f>
        <v>0</v>
      </c>
      <c r="H2287" s="19">
        <f>RS_wells_scenario_1_bgw!H2287-RS_wells_baseline_bgw!H2287</f>
        <v>330527.93799999356</v>
      </c>
      <c r="I2287">
        <f>RS_wells_scenario_1_bgw!I2287-RS_wells_baseline_bgw!I2287</f>
        <v>-466861.95760000497</v>
      </c>
      <c r="J2287">
        <f>RS_wells_scenario_1_bgw!J2287-RS_wells_baseline_bgw!J2287</f>
        <v>2660.5142999999225</v>
      </c>
      <c r="K2287">
        <f>RS_wells_scenario_1_bgw!K2287-RS_wells_baseline_bgw!K2287</f>
        <v>-11401690.549999997</v>
      </c>
      <c r="L2287">
        <f>RS_wells_scenario_1_bgw!L2287-RS_wells_baseline_bgw!L2287</f>
        <v>3918620.7907999977</v>
      </c>
      <c r="M2287">
        <f>RS_wells_scenario_1_bgw!M2287-RS_wells_baseline_bgw!M2287</f>
        <v>0</v>
      </c>
      <c r="N2287">
        <f>RS_wells_scenario_1_bgw!N2287-RS_wells_baseline_bgw!N2287</f>
        <v>6676633.1878000051</v>
      </c>
      <c r="O2287">
        <v>10.145833333333334</v>
      </c>
      <c r="P2287">
        <f t="shared" si="298"/>
        <v>2003</v>
      </c>
      <c r="Q2287" s="2">
        <f t="shared" si="299"/>
        <v>37773.374999999345</v>
      </c>
      <c r="R2287">
        <f t="shared" si="300"/>
        <v>-145.38614547079064</v>
      </c>
      <c r="S2287">
        <f>I2287*$O2287/ref!$B$3</f>
        <v>-108.73975232973793</v>
      </c>
      <c r="T2287">
        <f>K2287*$O2287/ref!$B$3</f>
        <v>-2655.6393948241885</v>
      </c>
      <c r="U2287">
        <f>L2287*$O2287/ref!$B$3</f>
        <v>912.71059320458323</v>
      </c>
      <c r="V2287">
        <f>N2287*$O2287/ref!$B$3</f>
        <v>1555.0965920849608</v>
      </c>
      <c r="W2287">
        <f t="shared" si="301"/>
        <v>5</v>
      </c>
      <c r="X2287" t="str">
        <f t="shared" si="302"/>
        <v>5 2003</v>
      </c>
      <c r="AB2287" s="1"/>
    </row>
    <row r="2288" spans="1:28" x14ac:dyDescent="0.3">
      <c r="A2288">
        <v>763</v>
      </c>
      <c r="B2288">
        <v>1</v>
      </c>
      <c r="C2288">
        <f>RS_wells_scenario_1_bgw!C2288-RS_wells_baseline_bgw!C2288</f>
        <v>-13659359.386099994</v>
      </c>
      <c r="D2288">
        <f>RS_wells_scenario_1_bgw!D2288-RS_wells_baseline_bgw!D2288</f>
        <v>-504.85939999995753</v>
      </c>
      <c r="E2288">
        <f>RS_wells_scenario_1_bgw!E2288-RS_wells_baseline_bgw!E2288</f>
        <v>-2316433.2400000021</v>
      </c>
      <c r="F2288">
        <f>RS_wells_scenario_1_bgw!F2288-RS_wells_baseline_bgw!F2288</f>
        <v>0</v>
      </c>
      <c r="G2288">
        <f>RS_wells_scenario_1_bgw!G2288-RS_wells_baseline_bgw!G2288</f>
        <v>0</v>
      </c>
      <c r="H2288" s="19">
        <f>RS_wells_scenario_1_bgw!H2288-RS_wells_baseline_bgw!H2288</f>
        <v>1323327.9243000001</v>
      </c>
      <c r="I2288">
        <f>RS_wells_scenario_1_bgw!I2288-RS_wells_baseline_bgw!I2288</f>
        <v>125006.89669999853</v>
      </c>
      <c r="J2288">
        <f>RS_wells_scenario_1_bgw!J2288-RS_wells_baseline_bgw!J2288</f>
        <v>2664.273799999617</v>
      </c>
      <c r="K2288">
        <f>RS_wells_scenario_1_bgw!K2288-RS_wells_baseline_bgw!K2288</f>
        <v>-27070411.519999981</v>
      </c>
      <c r="L2288">
        <f>RS_wells_scenario_1_bgw!L2288-RS_wells_baseline_bgw!L2288</f>
        <v>5717920.3213</v>
      </c>
      <c r="M2288">
        <f>RS_wells_scenario_1_bgw!M2288-RS_wells_baseline_bgw!M2288</f>
        <v>0</v>
      </c>
      <c r="N2288">
        <f>RS_wells_scenario_1_bgw!N2288-RS_wells_baseline_bgw!N2288</f>
        <v>6282730.5632999986</v>
      </c>
      <c r="O2288">
        <v>10.145833333333334</v>
      </c>
      <c r="P2288">
        <f t="shared" si="298"/>
        <v>2003</v>
      </c>
      <c r="Q2288" s="2">
        <f t="shared" si="299"/>
        <v>37783.520833332681</v>
      </c>
      <c r="R2288">
        <f t="shared" si="300"/>
        <v>-113.61747168384876</v>
      </c>
      <c r="S2288">
        <f>I2288*$O2288/ref!$B$3</f>
        <v>29.116141860316848</v>
      </c>
      <c r="T2288">
        <f>K2288*$O2288/ref!$B$3</f>
        <v>-6305.1396590143822</v>
      </c>
      <c r="U2288">
        <f>L2288*$O2288/ref!$B$3</f>
        <v>1331.7967537463176</v>
      </c>
      <c r="V2288">
        <f>N2288*$O2288/ref!$B$3</f>
        <v>1463.3502565078338</v>
      </c>
      <c r="W2288">
        <f t="shared" si="301"/>
        <v>6</v>
      </c>
      <c r="X2288" t="str">
        <f t="shared" si="302"/>
        <v>6 2003</v>
      </c>
      <c r="AB2288" s="1"/>
    </row>
    <row r="2289" spans="1:28" x14ac:dyDescent="0.3">
      <c r="A2289">
        <v>763</v>
      </c>
      <c r="B2289">
        <v>2</v>
      </c>
      <c r="C2289">
        <f>RS_wells_scenario_1_bgw!C2289-RS_wells_baseline_bgw!C2289</f>
        <v>-14306580.587599993</v>
      </c>
      <c r="D2289">
        <f>RS_wells_scenario_1_bgw!D2289-RS_wells_baseline_bgw!D2289</f>
        <v>-505.65990000002785</v>
      </c>
      <c r="E2289">
        <f>RS_wells_scenario_1_bgw!E2289-RS_wells_baseline_bgw!E2289</f>
        <v>-2316433.2400000021</v>
      </c>
      <c r="F2289">
        <f>RS_wells_scenario_1_bgw!F2289-RS_wells_baseline_bgw!F2289</f>
        <v>0</v>
      </c>
      <c r="G2289">
        <f>RS_wells_scenario_1_bgw!G2289-RS_wells_baseline_bgw!G2289</f>
        <v>0</v>
      </c>
      <c r="H2289" s="19">
        <f>RS_wells_scenario_1_bgw!H2289-RS_wells_baseline_bgw!H2289</f>
        <v>1706833.555399999</v>
      </c>
      <c r="I2289">
        <f>RS_wells_scenario_1_bgw!I2289-RS_wells_baseline_bgw!I2289</f>
        <v>119708.74560000002</v>
      </c>
      <c r="J2289">
        <f>RS_wells_scenario_1_bgw!J2289-RS_wells_baseline_bgw!J2289</f>
        <v>2667.8980999998748</v>
      </c>
      <c r="K2289">
        <f>RS_wells_scenario_1_bgw!K2289-RS_wells_baseline_bgw!K2289</f>
        <v>-27070411.519999981</v>
      </c>
      <c r="L2289">
        <f>RS_wells_scenario_1_bgw!L2289-RS_wells_baseline_bgw!L2289</f>
        <v>5661381.8588000089</v>
      </c>
      <c r="M2289">
        <f>RS_wells_scenario_1_bgw!M2289-RS_wells_baseline_bgw!M2289</f>
        <v>0</v>
      </c>
      <c r="N2289">
        <f>RS_wells_scenario_1_bgw!N2289-RS_wells_baseline_bgw!N2289</f>
        <v>6052779.1128000021</v>
      </c>
      <c r="O2289">
        <v>10.145833333333334</v>
      </c>
      <c r="P2289">
        <f t="shared" si="298"/>
        <v>2003</v>
      </c>
      <c r="Q2289" s="2">
        <f t="shared" si="299"/>
        <v>37793.666666666017</v>
      </c>
      <c r="R2289">
        <f t="shared" si="300"/>
        <v>-99.563472105383809</v>
      </c>
      <c r="S2289">
        <f>I2289*$O2289/ref!$B$3</f>
        <v>27.882116193755749</v>
      </c>
      <c r="T2289">
        <f>K2289*$O2289/ref!$B$3</f>
        <v>-6305.1396590143822</v>
      </c>
      <c r="U2289">
        <f>L2289*$O2289/ref!$B$3</f>
        <v>1318.6280251547696</v>
      </c>
      <c r="V2289">
        <f>N2289*$O2289/ref!$B$3</f>
        <v>1409.7908191448582</v>
      </c>
      <c r="W2289">
        <f t="shared" si="301"/>
        <v>6</v>
      </c>
      <c r="X2289" t="str">
        <f t="shared" si="302"/>
        <v>6 2003</v>
      </c>
      <c r="AB2289" s="1"/>
    </row>
    <row r="2290" spans="1:28" x14ac:dyDescent="0.3">
      <c r="A2290">
        <v>763</v>
      </c>
      <c r="B2290">
        <v>3</v>
      </c>
      <c r="C2290">
        <f>RS_wells_scenario_1_bgw!C2290-RS_wells_baseline_bgw!C2290</f>
        <v>-14918823.106000006</v>
      </c>
      <c r="D2290">
        <f>RS_wells_scenario_1_bgw!D2290-RS_wells_baseline_bgw!D2290</f>
        <v>-506.38960000005318</v>
      </c>
      <c r="E2290">
        <f>RS_wells_scenario_1_bgw!E2290-RS_wells_baseline_bgw!E2290</f>
        <v>-2316433.2400000021</v>
      </c>
      <c r="F2290">
        <f>RS_wells_scenario_1_bgw!F2290-RS_wells_baseline_bgw!F2290</f>
        <v>0</v>
      </c>
      <c r="G2290">
        <f>RS_wells_scenario_1_bgw!G2290-RS_wells_baseline_bgw!G2290</f>
        <v>0</v>
      </c>
      <c r="H2290" s="19">
        <f>RS_wells_scenario_1_bgw!H2290-RS_wells_baseline_bgw!H2290</f>
        <v>2240991.1327999979</v>
      </c>
      <c r="I2290">
        <f>RS_wells_scenario_1_bgw!I2290-RS_wells_baseline_bgw!I2290</f>
        <v>81629.997999999672</v>
      </c>
      <c r="J2290">
        <f>RS_wells_scenario_1_bgw!J2290-RS_wells_baseline_bgw!J2290</f>
        <v>2671.4761000005528</v>
      </c>
      <c r="K2290">
        <f>RS_wells_scenario_1_bgw!K2290-RS_wells_baseline_bgw!K2290</f>
        <v>-27070411.519999981</v>
      </c>
      <c r="L2290">
        <f>RS_wells_scenario_1_bgw!L2290-RS_wells_baseline_bgw!L2290</f>
        <v>5634477.8400000036</v>
      </c>
      <c r="M2290">
        <f>RS_wells_scenario_1_bgw!M2290-RS_wells_baseline_bgw!M2290</f>
        <v>0</v>
      </c>
      <c r="N2290">
        <f>RS_wells_scenario_1_bgw!N2290-RS_wells_baseline_bgw!N2290</f>
        <v>5889958.0332999974</v>
      </c>
      <c r="O2290">
        <v>10.145833333333334</v>
      </c>
      <c r="P2290">
        <f t="shared" si="298"/>
        <v>2003</v>
      </c>
      <c r="Q2290" s="2">
        <f t="shared" si="299"/>
        <v>37803.812499999352</v>
      </c>
      <c r="R2290">
        <f t="shared" si="300"/>
        <v>-83.596034375715917</v>
      </c>
      <c r="S2290">
        <f>I2290*$O2290/ref!$B$3</f>
        <v>19.012955801384987</v>
      </c>
      <c r="T2290">
        <f>K2290*$O2290/ref!$B$3</f>
        <v>-6305.1396590143822</v>
      </c>
      <c r="U2290">
        <f>L2290*$O2290/ref!$B$3</f>
        <v>1312.3616410697896</v>
      </c>
      <c r="V2290">
        <f>N2290*$O2290/ref!$B$3</f>
        <v>1371.8671383422763</v>
      </c>
      <c r="W2290">
        <f t="shared" si="301"/>
        <v>6</v>
      </c>
      <c r="X2290" t="str">
        <f t="shared" si="302"/>
        <v>6 2003</v>
      </c>
      <c r="AB2290" s="1"/>
    </row>
    <row r="2291" spans="1:28" x14ac:dyDescent="0.3">
      <c r="A2291">
        <v>764</v>
      </c>
      <c r="B2291">
        <v>1</v>
      </c>
      <c r="C2291">
        <f>RS_wells_scenario_1_bgw!C2291-RS_wells_baseline_bgw!C2291</f>
        <v>-64671483.225099921</v>
      </c>
      <c r="D2291">
        <f>RS_wells_scenario_1_bgw!D2291-RS_wells_baseline_bgw!D2291</f>
        <v>-507.09539999999106</v>
      </c>
      <c r="E2291">
        <f>RS_wells_scenario_1_bgw!E2291-RS_wells_baseline_bgw!E2291</f>
        <v>-7119388.299999997</v>
      </c>
      <c r="F2291">
        <f>RS_wells_scenario_1_bgw!F2291-RS_wells_baseline_bgw!F2291</f>
        <v>0</v>
      </c>
      <c r="G2291">
        <f>RS_wells_scenario_1_bgw!G2291-RS_wells_baseline_bgw!G2291</f>
        <v>0</v>
      </c>
      <c r="H2291" s="19">
        <f>RS_wells_scenario_1_bgw!H2291-RS_wells_baseline_bgw!H2291</f>
        <v>3947391.8545999974</v>
      </c>
      <c r="I2291">
        <f>RS_wells_scenario_1_bgw!I2291-RS_wells_baseline_bgw!I2291</f>
        <v>8302.6432000002824</v>
      </c>
      <c r="J2291">
        <f>RS_wells_scenario_1_bgw!J2291-RS_wells_baseline_bgw!J2291</f>
        <v>2674.4640000006184</v>
      </c>
      <c r="K2291">
        <f>RS_wells_scenario_1_bgw!K2291-RS_wells_baseline_bgw!K2291</f>
        <v>-83075924.050000012</v>
      </c>
      <c r="L2291">
        <f>RS_wells_scenario_1_bgw!L2291-RS_wells_baseline_bgw!L2291</f>
        <v>9873386.8219999969</v>
      </c>
      <c r="M2291">
        <f>RS_wells_scenario_1_bgw!M2291-RS_wells_baseline_bgw!M2291</f>
        <v>0</v>
      </c>
      <c r="N2291">
        <f>RS_wells_scenario_1_bgw!N2291-RS_wells_baseline_bgw!N2291</f>
        <v>5345476.5935000032</v>
      </c>
      <c r="O2291">
        <v>10.145833333333334</v>
      </c>
      <c r="P2291">
        <f t="shared" si="298"/>
        <v>2003</v>
      </c>
      <c r="Q2291" s="2">
        <f t="shared" si="299"/>
        <v>37813.958333332688</v>
      </c>
      <c r="R2291">
        <f t="shared" si="300"/>
        <v>-32.029432735395325</v>
      </c>
      <c r="S2291">
        <f>I2291*$O2291/ref!$B$3</f>
        <v>1.9338208019590495</v>
      </c>
      <c r="T2291">
        <f>K2291*$O2291/ref!$B$3</f>
        <v>-19349.735523965992</v>
      </c>
      <c r="U2291">
        <f>L2291*$O2291/ref!$B$3</f>
        <v>2299.6725695946197</v>
      </c>
      <c r="V2291">
        <f>N2291*$O2291/ref!$B$3</f>
        <v>1245.0485446484263</v>
      </c>
      <c r="W2291">
        <f t="shared" si="301"/>
        <v>7</v>
      </c>
      <c r="X2291" t="str">
        <f t="shared" si="302"/>
        <v>7 2003</v>
      </c>
      <c r="AB2291" s="1"/>
    </row>
    <row r="2292" spans="1:28" x14ac:dyDescent="0.3">
      <c r="A2292">
        <v>764</v>
      </c>
      <c r="B2292">
        <v>2</v>
      </c>
      <c r="C2292">
        <f>RS_wells_scenario_1_bgw!C2292-RS_wells_baseline_bgw!C2292</f>
        <v>-65447365.63620007</v>
      </c>
      <c r="D2292">
        <f>RS_wells_scenario_1_bgw!D2292-RS_wells_baseline_bgw!D2292</f>
        <v>-508.00640000007115</v>
      </c>
      <c r="E2292">
        <f>RS_wells_scenario_1_bgw!E2292-RS_wells_baseline_bgw!E2292</f>
        <v>-7119388.299999997</v>
      </c>
      <c r="F2292">
        <f>RS_wells_scenario_1_bgw!F2292-RS_wells_baseline_bgw!F2292</f>
        <v>0</v>
      </c>
      <c r="G2292">
        <f>RS_wells_scenario_1_bgw!G2292-RS_wells_baseline_bgw!G2292</f>
        <v>0</v>
      </c>
      <c r="H2292" s="19">
        <f>RS_wells_scenario_1_bgw!H2292-RS_wells_baseline_bgw!H2292</f>
        <v>4349530.3658000045</v>
      </c>
      <c r="I2292">
        <f>RS_wells_scenario_1_bgw!I2292-RS_wells_baseline_bgw!I2292</f>
        <v>-10136.247399999993</v>
      </c>
      <c r="J2292">
        <f>RS_wells_scenario_1_bgw!J2292-RS_wells_baseline_bgw!J2292</f>
        <v>2677.2901999996975</v>
      </c>
      <c r="K2292">
        <f>RS_wells_scenario_1_bgw!K2292-RS_wells_baseline_bgw!K2292</f>
        <v>-83075924.050000012</v>
      </c>
      <c r="L2292">
        <f>RS_wells_scenario_1_bgw!L2292-RS_wells_baseline_bgw!L2292</f>
        <v>9839516.4280000031</v>
      </c>
      <c r="M2292">
        <f>RS_wells_scenario_1_bgw!M2292-RS_wells_baseline_bgw!M2292</f>
        <v>0</v>
      </c>
      <c r="N2292">
        <f>RS_wells_scenario_1_bgw!N2292-RS_wells_baseline_bgw!N2292</f>
        <v>5021869.7366999984</v>
      </c>
      <c r="O2292">
        <v>10.145833333333334</v>
      </c>
      <c r="P2292">
        <f t="shared" si="298"/>
        <v>2003</v>
      </c>
      <c r="Q2292" s="2">
        <f t="shared" si="299"/>
        <v>37824.104166666024</v>
      </c>
      <c r="R2292">
        <f t="shared" si="300"/>
        <v>-15.402963823596654</v>
      </c>
      <c r="S2292">
        <f>I2292*$O2292/ref!$B$3</f>
        <v>-2.3608970786463099</v>
      </c>
      <c r="T2292">
        <f>K2292*$O2292/ref!$B$3</f>
        <v>-19349.735523965992</v>
      </c>
      <c r="U2292">
        <f>L2292*$O2292/ref!$B$3</f>
        <v>2291.7836032847422</v>
      </c>
      <c r="V2292">
        <f>N2292*$O2292/ref!$B$3</f>
        <v>1169.6752380686121</v>
      </c>
      <c r="W2292">
        <f t="shared" si="301"/>
        <v>7</v>
      </c>
      <c r="X2292" t="str">
        <f t="shared" si="302"/>
        <v>7 2003</v>
      </c>
      <c r="AB2292" s="1"/>
    </row>
    <row r="2293" spans="1:28" x14ac:dyDescent="0.3">
      <c r="A2293">
        <v>764</v>
      </c>
      <c r="B2293">
        <v>3</v>
      </c>
      <c r="C2293">
        <f>RS_wells_scenario_1_bgw!C2293-RS_wells_baseline_bgw!C2293</f>
        <v>-65681039.426800013</v>
      </c>
      <c r="D2293">
        <f>RS_wells_scenario_1_bgw!D2293-RS_wells_baseline_bgw!D2293</f>
        <v>-508.63749999995343</v>
      </c>
      <c r="E2293">
        <f>RS_wells_scenario_1_bgw!E2293-RS_wells_baseline_bgw!E2293</f>
        <v>-7119388.299999997</v>
      </c>
      <c r="F2293">
        <f>RS_wells_scenario_1_bgw!F2293-RS_wells_baseline_bgw!F2293</f>
        <v>0</v>
      </c>
      <c r="G2293">
        <f>RS_wells_scenario_1_bgw!G2293-RS_wells_baseline_bgw!G2293</f>
        <v>0</v>
      </c>
      <c r="H2293" s="19">
        <f>RS_wells_scenario_1_bgw!H2293-RS_wells_baseline_bgw!H2293</f>
        <v>4315185.980399996</v>
      </c>
      <c r="I2293">
        <f>RS_wells_scenario_1_bgw!I2293-RS_wells_baseline_bgw!I2293</f>
        <v>8310.2641000000294</v>
      </c>
      <c r="J2293">
        <f>RS_wells_scenario_1_bgw!J2293-RS_wells_baseline_bgw!J2293</f>
        <v>2680.4232000000775</v>
      </c>
      <c r="K2293">
        <f>RS_wells_scenario_1_bgw!K2293-RS_wells_baseline_bgw!K2293</f>
        <v>-83075924.050000012</v>
      </c>
      <c r="L2293">
        <f>RS_wells_scenario_1_bgw!L2293-RS_wells_baseline_bgw!L2293</f>
        <v>9832642.3724000156</v>
      </c>
      <c r="M2293">
        <f>RS_wells_scenario_1_bgw!M2293-RS_wells_baseline_bgw!M2293</f>
        <v>0</v>
      </c>
      <c r="N2293">
        <f>RS_wells_scenario_1_bgw!N2293-RS_wells_baseline_bgw!N2293</f>
        <v>4875313.3004000038</v>
      </c>
      <c r="O2293">
        <v>10.145833333333334</v>
      </c>
      <c r="P2293">
        <f t="shared" si="298"/>
        <v>2003</v>
      </c>
      <c r="Q2293" s="2">
        <f t="shared" si="299"/>
        <v>37834.24999999936</v>
      </c>
      <c r="R2293">
        <f t="shared" si="300"/>
        <v>-12.832241008018505</v>
      </c>
      <c r="S2293">
        <f>I2293*$O2293/ref!$B$3</f>
        <v>1.9355958336681276</v>
      </c>
      <c r="T2293">
        <f>K2293*$O2293/ref!$B$3</f>
        <v>-19349.735523965992</v>
      </c>
      <c r="U2293">
        <f>L2293*$O2293/ref!$B$3</f>
        <v>2290.1825237980215</v>
      </c>
      <c r="V2293">
        <f>N2293*$O2293/ref!$B$3</f>
        <v>1135.5398575216186</v>
      </c>
      <c r="W2293">
        <f t="shared" si="301"/>
        <v>7</v>
      </c>
      <c r="X2293" t="str">
        <f t="shared" si="302"/>
        <v>7 2003</v>
      </c>
      <c r="AB2293" s="1"/>
    </row>
    <row r="2294" spans="1:28" x14ac:dyDescent="0.3">
      <c r="A2294">
        <v>765</v>
      </c>
      <c r="B2294">
        <v>1</v>
      </c>
      <c r="C2294">
        <f>RS_wells_scenario_1_bgw!C2294-RS_wells_baseline_bgw!C2294</f>
        <v>-61662411.490500033</v>
      </c>
      <c r="D2294">
        <f>RS_wells_scenario_1_bgw!D2294-RS_wells_baseline_bgw!D2294</f>
        <v>-509.29080000007525</v>
      </c>
      <c r="E2294">
        <f>RS_wells_scenario_1_bgw!E2294-RS_wells_baseline_bgw!E2294</f>
        <v>-7814273.4899999946</v>
      </c>
      <c r="F2294">
        <f>RS_wells_scenario_1_bgw!F2294-RS_wells_baseline_bgw!F2294</f>
        <v>0</v>
      </c>
      <c r="G2294">
        <f>RS_wells_scenario_1_bgw!G2294-RS_wells_baseline_bgw!G2294</f>
        <v>0</v>
      </c>
      <c r="H2294" s="19">
        <f>RS_wells_scenario_1_bgw!H2294-RS_wells_baseline_bgw!H2294</f>
        <v>2953832.4561999887</v>
      </c>
      <c r="I2294">
        <f>RS_wells_scenario_1_bgw!I2294-RS_wells_baseline_bgw!I2294</f>
        <v>14528685.97300002</v>
      </c>
      <c r="J2294">
        <f>RS_wells_scenario_1_bgw!J2294-RS_wells_baseline_bgw!J2294</f>
        <v>2684.2496999995783</v>
      </c>
      <c r="K2294">
        <f>RS_wells_scenario_1_bgw!K2294-RS_wells_baseline_bgw!K2294</f>
        <v>-91178728.090000033</v>
      </c>
      <c r="L2294">
        <f>RS_wells_scenario_1_bgw!L2294-RS_wells_baseline_bgw!L2294</f>
        <v>4409002.5253999978</v>
      </c>
      <c r="M2294">
        <f>RS_wells_scenario_1_bgw!M2294-RS_wells_baseline_bgw!M2294</f>
        <v>0</v>
      </c>
      <c r="N2294">
        <f>RS_wells_scenario_1_bgw!N2294-RS_wells_baseline_bgw!N2294</f>
        <v>5657861.047799997</v>
      </c>
      <c r="O2294">
        <v>10.145833333333334</v>
      </c>
      <c r="P2294">
        <f t="shared" si="298"/>
        <v>2003</v>
      </c>
      <c r="Q2294" s="2">
        <f t="shared" si="299"/>
        <v>37844.395833332695</v>
      </c>
      <c r="R2294">
        <f t="shared" si="300"/>
        <v>-61.947963152348414</v>
      </c>
      <c r="S2294">
        <f>I2294*$O2294/ref!$B$3</f>
        <v>3383.9675489989904</v>
      </c>
      <c r="T2294">
        <f>K2294*$O2294/ref!$B$3</f>
        <v>-21237.010531369579</v>
      </c>
      <c r="U2294">
        <f>L2294*$O2294/ref!$B$3</f>
        <v>1026.9284845949069</v>
      </c>
      <c r="V2294">
        <f>N2294*$O2294/ref!$B$3</f>
        <v>1317.807970939795</v>
      </c>
      <c r="W2294">
        <f t="shared" si="301"/>
        <v>8</v>
      </c>
      <c r="X2294" t="str">
        <f t="shared" si="302"/>
        <v>8 2003</v>
      </c>
      <c r="AB2294" s="1"/>
    </row>
    <row r="2295" spans="1:28" x14ac:dyDescent="0.3">
      <c r="A2295">
        <v>765</v>
      </c>
      <c r="B2295">
        <v>2</v>
      </c>
      <c r="C2295">
        <f>RS_wells_scenario_1_bgw!C2295-RS_wells_baseline_bgw!C2295</f>
        <v>-61725137.650999963</v>
      </c>
      <c r="D2295">
        <f>RS_wells_scenario_1_bgw!D2295-RS_wells_baseline_bgw!D2295</f>
        <v>-509.65159999998286</v>
      </c>
      <c r="E2295">
        <f>RS_wells_scenario_1_bgw!E2295-RS_wells_baseline_bgw!E2295</f>
        <v>-7814273.4899999946</v>
      </c>
      <c r="F2295">
        <f>RS_wells_scenario_1_bgw!F2295-RS_wells_baseline_bgw!F2295</f>
        <v>0</v>
      </c>
      <c r="G2295">
        <f>RS_wells_scenario_1_bgw!G2295-RS_wells_baseline_bgw!G2295</f>
        <v>0</v>
      </c>
      <c r="H2295" s="19">
        <f>RS_wells_scenario_1_bgw!H2295-RS_wells_baseline_bgw!H2295</f>
        <v>2487731.7115000039</v>
      </c>
      <c r="I2295">
        <f>RS_wells_scenario_1_bgw!I2295-RS_wells_baseline_bgw!I2295</f>
        <v>13304956.913699999</v>
      </c>
      <c r="J2295">
        <f>RS_wells_scenario_1_bgw!J2295-RS_wells_baseline_bgw!J2295</f>
        <v>2688.1495000002906</v>
      </c>
      <c r="K2295">
        <f>RS_wells_scenario_1_bgw!K2295-RS_wells_baseline_bgw!K2295</f>
        <v>-91178728.090000033</v>
      </c>
      <c r="L2295">
        <f>RS_wells_scenario_1_bgw!L2295-RS_wells_baseline_bgw!L2295</f>
        <v>4536459.0450000018</v>
      </c>
      <c r="M2295">
        <f>RS_wells_scenario_1_bgw!M2295-RS_wells_baseline_bgw!M2295</f>
        <v>0</v>
      </c>
      <c r="N2295">
        <f>RS_wells_scenario_1_bgw!N2295-RS_wells_baseline_bgw!N2295</f>
        <v>6178738.3158000037</v>
      </c>
      <c r="O2295">
        <v>10.145833333333334</v>
      </c>
      <c r="P2295">
        <f t="shared" si="298"/>
        <v>2003</v>
      </c>
      <c r="Q2295" s="2">
        <f t="shared" si="299"/>
        <v>37854.541666666031</v>
      </c>
      <c r="R2295">
        <f t="shared" si="300"/>
        <v>-84.559143282932411</v>
      </c>
      <c r="S2295">
        <f>I2295*$O2295/ref!$B$3</f>
        <v>3098.941123819588</v>
      </c>
      <c r="T2295">
        <f>K2295*$O2295/ref!$B$3</f>
        <v>-21237.010531369579</v>
      </c>
      <c r="U2295">
        <f>L2295*$O2295/ref!$B$3</f>
        <v>1056.6151835184232</v>
      </c>
      <c r="V2295">
        <f>N2295*$O2295/ref!$B$3</f>
        <v>1439.1287686498517</v>
      </c>
      <c r="W2295">
        <f t="shared" si="301"/>
        <v>8</v>
      </c>
      <c r="X2295" t="str">
        <f t="shared" si="302"/>
        <v>8 2003</v>
      </c>
      <c r="AB2295" s="1"/>
    </row>
    <row r="2296" spans="1:28" x14ac:dyDescent="0.3">
      <c r="A2296">
        <v>765</v>
      </c>
      <c r="B2296">
        <v>3</v>
      </c>
      <c r="C2296">
        <f>RS_wells_scenario_1_bgw!C2296-RS_wells_baseline_bgw!C2296</f>
        <v>-61662188.590399981</v>
      </c>
      <c r="D2296">
        <f>RS_wells_scenario_1_bgw!D2296-RS_wells_baseline_bgw!D2296</f>
        <v>-510.26490000000922</v>
      </c>
      <c r="E2296">
        <f>RS_wells_scenario_1_bgw!E2296-RS_wells_baseline_bgw!E2296</f>
        <v>-7814273.4899999946</v>
      </c>
      <c r="F2296">
        <f>RS_wells_scenario_1_bgw!F2296-RS_wells_baseline_bgw!F2296</f>
        <v>0</v>
      </c>
      <c r="G2296">
        <f>RS_wells_scenario_1_bgw!G2296-RS_wells_baseline_bgw!G2296</f>
        <v>0</v>
      </c>
      <c r="H2296" s="19">
        <f>RS_wells_scenario_1_bgw!H2296-RS_wells_baseline_bgw!H2296</f>
        <v>2203362.212500006</v>
      </c>
      <c r="I2296">
        <f>RS_wells_scenario_1_bgw!I2296-RS_wells_baseline_bgw!I2296</f>
        <v>12715923.441599995</v>
      </c>
      <c r="J2296">
        <f>RS_wells_scenario_1_bgw!J2296-RS_wells_baseline_bgw!J2296</f>
        <v>2691.5955000007525</v>
      </c>
      <c r="K2296">
        <f>RS_wells_scenario_1_bgw!K2296-RS_wells_baseline_bgw!K2296</f>
        <v>-91178728.090000033</v>
      </c>
      <c r="L2296">
        <f>RS_wells_scenario_1_bgw!L2296-RS_wells_baseline_bgw!L2296</f>
        <v>4642077.3597000018</v>
      </c>
      <c r="M2296">
        <f>RS_wells_scenario_1_bgw!M2296-RS_wells_baseline_bgw!M2296</f>
        <v>0</v>
      </c>
      <c r="N2296">
        <f>RS_wells_scenario_1_bgw!N2296-RS_wells_baseline_bgw!N2296</f>
        <v>6533496.1279000044</v>
      </c>
      <c r="O2296">
        <v>10.145833333333334</v>
      </c>
      <c r="P2296">
        <f t="shared" si="298"/>
        <v>2003</v>
      </c>
      <c r="Q2296" s="2">
        <f t="shared" si="299"/>
        <v>37864.687499999367</v>
      </c>
      <c r="R2296">
        <f t="shared" si="300"/>
        <v>-99.201235175257693</v>
      </c>
      <c r="S2296">
        <f>I2296*$O2296/ref!$B$3</f>
        <v>2961.7456363154261</v>
      </c>
      <c r="T2296">
        <f>K2296*$O2296/ref!$B$3</f>
        <v>-21237.010531369579</v>
      </c>
      <c r="U2296">
        <f>L2296*$O2296/ref!$B$3</f>
        <v>1081.2154089062506</v>
      </c>
      <c r="V2296">
        <f>N2296*$O2296/ref!$B$3</f>
        <v>1521.7576399828313</v>
      </c>
      <c r="W2296">
        <f t="shared" si="301"/>
        <v>8</v>
      </c>
      <c r="X2296" t="str">
        <f t="shared" si="302"/>
        <v>8 2003</v>
      </c>
      <c r="AB2296" s="1"/>
    </row>
    <row r="2297" spans="1:28" x14ac:dyDescent="0.3">
      <c r="A2297">
        <v>766</v>
      </c>
      <c r="B2297">
        <v>1</v>
      </c>
      <c r="C2297">
        <f>RS_wells_scenario_1_bgw!C2297-RS_wells_baseline_bgw!C2297</f>
        <v>-30960357.624000013</v>
      </c>
      <c r="D2297">
        <f>RS_wells_scenario_1_bgw!D2297-RS_wells_baseline_bgw!D2297</f>
        <v>-510.86720000003697</v>
      </c>
      <c r="E2297">
        <f>RS_wells_scenario_1_bgw!E2297-RS_wells_baseline_bgw!E2297</f>
        <v>-3507728.8299999982</v>
      </c>
      <c r="F2297">
        <f>RS_wells_scenario_1_bgw!F2297-RS_wells_baseline_bgw!F2297</f>
        <v>0</v>
      </c>
      <c r="G2297">
        <f>RS_wells_scenario_1_bgw!G2297-RS_wells_baseline_bgw!G2297</f>
        <v>0</v>
      </c>
      <c r="H2297" s="19">
        <f>RS_wells_scenario_1_bgw!H2297-RS_wells_baseline_bgw!H2297</f>
        <v>3504397.2883000001</v>
      </c>
      <c r="I2297">
        <f>RS_wells_scenario_1_bgw!I2297-RS_wells_baseline_bgw!I2297</f>
        <v>-398666.82500000298</v>
      </c>
      <c r="J2297">
        <f>RS_wells_scenario_1_bgw!J2297-RS_wells_baseline_bgw!J2297</f>
        <v>2695.0160999996588</v>
      </c>
      <c r="K2297">
        <f>RS_wells_scenario_1_bgw!K2297-RS_wells_baseline_bgw!K2297</f>
        <v>-40961675.939999998</v>
      </c>
      <c r="L2297">
        <f>RS_wells_scenario_1_bgw!L2297-RS_wells_baseline_bgw!L2297</f>
        <v>3626681.6935000047</v>
      </c>
      <c r="M2297">
        <f>RS_wells_scenario_1_bgw!M2297-RS_wells_baseline_bgw!M2297</f>
        <v>0</v>
      </c>
      <c r="N2297">
        <f>RS_wells_scenario_1_bgw!N2297-RS_wells_baseline_bgw!N2297</f>
        <v>6678243.1411000043</v>
      </c>
      <c r="O2297">
        <v>10.145833333333334</v>
      </c>
      <c r="P2297">
        <f t="shared" si="298"/>
        <v>2003</v>
      </c>
      <c r="Q2297" s="2">
        <f t="shared" si="299"/>
        <v>37874.833333332703</v>
      </c>
      <c r="R2297">
        <f t="shared" si="300"/>
        <v>-72.711245195876387</v>
      </c>
      <c r="S2297">
        <f>I2297*$O2297/ref!$B$3</f>
        <v>-92.85599545406788</v>
      </c>
      <c r="T2297">
        <f>K2297*$O2297/ref!$B$3</f>
        <v>-9540.6413485135454</v>
      </c>
      <c r="U2297">
        <f>L2297*$O2297/ref!$B$3</f>
        <v>844.71322349178456</v>
      </c>
      <c r="V2297">
        <f>N2297*$O2297/ref!$B$3</f>
        <v>1555.4715764250948</v>
      </c>
      <c r="W2297">
        <f t="shared" si="301"/>
        <v>9</v>
      </c>
      <c r="X2297" t="str">
        <f t="shared" si="302"/>
        <v>9 2003</v>
      </c>
      <c r="AB2297" s="1"/>
    </row>
    <row r="2298" spans="1:28" x14ac:dyDescent="0.3">
      <c r="A2298">
        <v>766</v>
      </c>
      <c r="B2298">
        <v>2</v>
      </c>
      <c r="C2298">
        <f>RS_wells_scenario_1_bgw!C2298-RS_wells_baseline_bgw!C2298</f>
        <v>-29315190.089100003</v>
      </c>
      <c r="D2298">
        <f>RS_wells_scenario_1_bgw!D2298-RS_wells_baseline_bgw!D2298</f>
        <v>-511.49860000004992</v>
      </c>
      <c r="E2298">
        <f>RS_wells_scenario_1_bgw!E2298-RS_wells_baseline_bgw!E2298</f>
        <v>-3507728.8299999982</v>
      </c>
      <c r="F2298">
        <f>RS_wells_scenario_1_bgw!F2298-RS_wells_baseline_bgw!F2298</f>
        <v>0</v>
      </c>
      <c r="G2298">
        <f>RS_wells_scenario_1_bgw!G2298-RS_wells_baseline_bgw!G2298</f>
        <v>0</v>
      </c>
      <c r="H2298" s="19">
        <f>RS_wells_scenario_1_bgw!H2298-RS_wells_baseline_bgw!H2298</f>
        <v>3409736.9853999987</v>
      </c>
      <c r="I2298">
        <f>RS_wells_scenario_1_bgw!I2298-RS_wells_baseline_bgw!I2298</f>
        <v>869023.65490000322</v>
      </c>
      <c r="J2298">
        <f>RS_wells_scenario_1_bgw!J2298-RS_wells_baseline_bgw!J2298</f>
        <v>2698.3554999995977</v>
      </c>
      <c r="K2298">
        <f>RS_wells_scenario_1_bgw!K2298-RS_wells_baseline_bgw!K2298</f>
        <v>-40961675.939999998</v>
      </c>
      <c r="L2298">
        <f>RS_wells_scenario_1_bgw!L2298-RS_wells_baseline_bgw!L2298</f>
        <v>3691912.1537999958</v>
      </c>
      <c r="M2298">
        <f>RS_wells_scenario_1_bgw!M2298-RS_wells_baseline_bgw!M2298</f>
        <v>0</v>
      </c>
      <c r="N2298">
        <f>RS_wells_scenario_1_bgw!N2298-RS_wells_baseline_bgw!N2298</f>
        <v>6819940.9450999945</v>
      </c>
      <c r="O2298">
        <v>10.145833333333334</v>
      </c>
      <c r="P2298">
        <f t="shared" si="298"/>
        <v>2003</v>
      </c>
      <c r="Q2298" s="2">
        <f t="shared" si="299"/>
        <v>37884.979166666039</v>
      </c>
      <c r="R2298">
        <f t="shared" si="300"/>
        <v>-78.126093005727284</v>
      </c>
      <c r="S2298">
        <f>I2298*$O2298/ref!$B$3</f>
        <v>202.40976045315927</v>
      </c>
      <c r="T2298">
        <f>K2298*$O2298/ref!$B$3</f>
        <v>-9540.6413485135454</v>
      </c>
      <c r="U2298">
        <f>L2298*$O2298/ref!$B$3</f>
        <v>859.90645991190229</v>
      </c>
      <c r="V2298">
        <f>N2298*$O2298/ref!$B$3</f>
        <v>1588.4753023911931</v>
      </c>
      <c r="W2298">
        <f t="shared" si="301"/>
        <v>9</v>
      </c>
      <c r="X2298" t="str">
        <f t="shared" si="302"/>
        <v>9 2003</v>
      </c>
      <c r="AB2298" s="1"/>
    </row>
    <row r="2299" spans="1:28" x14ac:dyDescent="0.3">
      <c r="A2299">
        <v>766</v>
      </c>
      <c r="B2299">
        <v>3</v>
      </c>
      <c r="C2299">
        <f>RS_wells_scenario_1_bgw!C2299-RS_wells_baseline_bgw!C2299</f>
        <v>-28951894.556300014</v>
      </c>
      <c r="D2299">
        <f>RS_wells_scenario_1_bgw!D2299-RS_wells_baseline_bgw!D2299</f>
        <v>-512.08239999995567</v>
      </c>
      <c r="E2299">
        <f>RS_wells_scenario_1_bgw!E2299-RS_wells_baseline_bgw!E2299</f>
        <v>-3507728.8299999982</v>
      </c>
      <c r="F2299">
        <f>RS_wells_scenario_1_bgw!F2299-RS_wells_baseline_bgw!F2299</f>
        <v>0</v>
      </c>
      <c r="G2299">
        <f>RS_wells_scenario_1_bgw!G2299-RS_wells_baseline_bgw!G2299</f>
        <v>0</v>
      </c>
      <c r="H2299" s="19">
        <f>RS_wells_scenario_1_bgw!H2299-RS_wells_baseline_bgw!H2299</f>
        <v>3358827.2708000019</v>
      </c>
      <c r="I2299">
        <f>RS_wells_scenario_1_bgw!I2299-RS_wells_baseline_bgw!I2299</f>
        <v>1009360.1438999996</v>
      </c>
      <c r="J2299">
        <f>RS_wells_scenario_1_bgw!J2299-RS_wells_baseline_bgw!J2299</f>
        <v>2701.6949000004679</v>
      </c>
      <c r="K2299">
        <f>RS_wells_scenario_1_bgw!K2299-RS_wells_baseline_bgw!K2299</f>
        <v>-40961675.939999998</v>
      </c>
      <c r="L2299">
        <f>RS_wells_scenario_1_bgw!L2299-RS_wells_baseline_bgw!L2299</f>
        <v>3743690.8505000025</v>
      </c>
      <c r="M2299">
        <f>RS_wells_scenario_1_bgw!M2299-RS_wells_baseline_bgw!M2299</f>
        <v>0</v>
      </c>
      <c r="N2299">
        <f>RS_wells_scenario_1_bgw!N2299-RS_wells_baseline_bgw!N2299</f>
        <v>6897388.3960000053</v>
      </c>
      <c r="O2299">
        <v>10.145833333333334</v>
      </c>
      <c r="P2299">
        <f t="shared" si="298"/>
        <v>2003</v>
      </c>
      <c r="Q2299" s="2">
        <f t="shared" si="299"/>
        <v>37895.124999999374</v>
      </c>
      <c r="R2299">
        <f t="shared" si="300"/>
        <v>-81.066692444444527</v>
      </c>
      <c r="S2299">
        <f>I2299*$O2299/ref!$B$3</f>
        <v>235.09641398803367</v>
      </c>
      <c r="T2299">
        <f>K2299*$O2299/ref!$B$3</f>
        <v>-9540.6413485135454</v>
      </c>
      <c r="U2299">
        <f>L2299*$O2299/ref!$B$3</f>
        <v>871.96656154035679</v>
      </c>
      <c r="V2299">
        <f>N2299*$O2299/ref!$B$3</f>
        <v>1606.5140748641736</v>
      </c>
      <c r="W2299">
        <f t="shared" si="301"/>
        <v>9</v>
      </c>
      <c r="X2299" t="str">
        <f t="shared" si="302"/>
        <v>9 2003</v>
      </c>
      <c r="AB2299" s="1"/>
    </row>
    <row r="2300" spans="1:28" x14ac:dyDescent="0.3">
      <c r="A2300">
        <v>767</v>
      </c>
      <c r="B2300">
        <v>1</v>
      </c>
      <c r="C2300">
        <f>RS_wells_scenario_1_bgw!C2300-RS_wells_baseline_bgw!C2300</f>
        <v>-10677779.503100008</v>
      </c>
      <c r="D2300">
        <f>RS_wells_scenario_1_bgw!D2300-RS_wells_baseline_bgw!D2300</f>
        <v>-512.65490000002319</v>
      </c>
      <c r="E2300">
        <f>RS_wells_scenario_1_bgw!E2300-RS_wells_baseline_bgw!E2300</f>
        <v>0</v>
      </c>
      <c r="F2300">
        <f>RS_wells_scenario_1_bgw!F2300-RS_wells_baseline_bgw!F2300</f>
        <v>0</v>
      </c>
      <c r="G2300">
        <f>RS_wells_scenario_1_bgw!G2300-RS_wells_baseline_bgw!G2300</f>
        <v>0</v>
      </c>
      <c r="H2300" s="19">
        <f>RS_wells_scenario_1_bgw!H2300-RS_wells_baseline_bgw!H2300</f>
        <v>3007359.066399999</v>
      </c>
      <c r="I2300">
        <f>RS_wells_scenario_1_bgw!I2300-RS_wells_baseline_bgw!I2300</f>
        <v>-17178460.884499997</v>
      </c>
      <c r="J2300">
        <f>RS_wells_scenario_1_bgw!J2300-RS_wells_baseline_bgw!J2300</f>
        <v>2705.1335000004619</v>
      </c>
      <c r="K2300">
        <f>RS_wells_scenario_1_bgw!K2300-RS_wells_baseline_bgw!K2300</f>
        <v>-59329.829999998212</v>
      </c>
      <c r="L2300">
        <f>RS_wells_scenario_1_bgw!L2300-RS_wells_baseline_bgw!L2300</f>
        <v>2444029.9409999996</v>
      </c>
      <c r="M2300">
        <f>RS_wells_scenario_1_bgw!M2300-RS_wells_baseline_bgw!M2300</f>
        <v>0</v>
      </c>
      <c r="N2300">
        <f>RS_wells_scenario_1_bgw!N2300-RS_wells_baseline_bgw!N2300</f>
        <v>7169619.6761000082</v>
      </c>
      <c r="O2300">
        <v>10.145833333333334</v>
      </c>
      <c r="P2300">
        <f t="shared" si="298"/>
        <v>2003</v>
      </c>
      <c r="Q2300" s="2">
        <f t="shared" si="299"/>
        <v>37905.27083333271</v>
      </c>
      <c r="R2300">
        <f t="shared" si="300"/>
        <v>-95.355340428407999</v>
      </c>
      <c r="S2300">
        <f>I2300*$O2300/ref!$B$3</f>
        <v>-4001.1432749614987</v>
      </c>
      <c r="T2300">
        <f>K2300*$O2300/ref!$B$3</f>
        <v>-13.818883537074882</v>
      </c>
      <c r="U2300">
        <f>L2300*$O2300/ref!$B$3</f>
        <v>569.25437197113172</v>
      </c>
      <c r="V2300">
        <f>N2300*$O2300/ref!$B$3</f>
        <v>1669.9211730279617</v>
      </c>
      <c r="W2300">
        <f t="shared" si="301"/>
        <v>10</v>
      </c>
      <c r="X2300" t="str">
        <f t="shared" si="302"/>
        <v>10 2003</v>
      </c>
      <c r="AB2300" s="1"/>
    </row>
    <row r="2301" spans="1:28" x14ac:dyDescent="0.3">
      <c r="A2301">
        <v>767</v>
      </c>
      <c r="B2301">
        <v>2</v>
      </c>
      <c r="C2301">
        <f>RS_wells_scenario_1_bgw!C2301-RS_wells_baseline_bgw!C2301</f>
        <v>-5303075.0805999935</v>
      </c>
      <c r="D2301">
        <f>RS_wells_scenario_1_bgw!D2301-RS_wells_baseline_bgw!D2301</f>
        <v>-513.21789999998873</v>
      </c>
      <c r="E2301">
        <f>RS_wells_scenario_1_bgw!E2301-RS_wells_baseline_bgw!E2301</f>
        <v>0</v>
      </c>
      <c r="F2301">
        <f>RS_wells_scenario_1_bgw!F2301-RS_wells_baseline_bgw!F2301</f>
        <v>0</v>
      </c>
      <c r="G2301">
        <f>RS_wells_scenario_1_bgw!G2301-RS_wells_baseline_bgw!G2301</f>
        <v>0</v>
      </c>
      <c r="H2301" s="19">
        <f>RS_wells_scenario_1_bgw!H2301-RS_wells_baseline_bgw!H2301</f>
        <v>2783839.8528000042</v>
      </c>
      <c r="I2301">
        <f>RS_wells_scenario_1_bgw!I2301-RS_wells_baseline_bgw!I2301</f>
        <v>-12116968.686900005</v>
      </c>
      <c r="J2301">
        <f>RS_wells_scenario_1_bgw!J2301-RS_wells_baseline_bgw!J2301</f>
        <v>2708.5625</v>
      </c>
      <c r="K2301">
        <f>RS_wells_scenario_1_bgw!K2301-RS_wells_baseline_bgw!K2301</f>
        <v>-59329.829999998212</v>
      </c>
      <c r="L2301">
        <f>RS_wells_scenario_1_bgw!L2301-RS_wells_baseline_bgw!L2301</f>
        <v>2465731.0141000003</v>
      </c>
      <c r="M2301">
        <f>RS_wells_scenario_1_bgw!M2301-RS_wells_baseline_bgw!M2301</f>
        <v>0</v>
      </c>
      <c r="N2301">
        <f>RS_wells_scenario_1_bgw!N2301-RS_wells_baseline_bgw!N2301</f>
        <v>7312860.737699993</v>
      </c>
      <c r="O2301">
        <v>10.145833333333334</v>
      </c>
      <c r="P2301">
        <f t="shared" si="298"/>
        <v>2003</v>
      </c>
      <c r="Q2301" s="2">
        <f t="shared" si="299"/>
        <v>37915.416666666046</v>
      </c>
      <c r="R2301">
        <f t="shared" si="300"/>
        <v>-103.75763768384854</v>
      </c>
      <c r="S2301">
        <f>I2301*$O2301/ref!$B$3</f>
        <v>-2822.2393205350395</v>
      </c>
      <c r="T2301">
        <f>K2301*$O2301/ref!$B$3</f>
        <v>-13.818883537074882</v>
      </c>
      <c r="U2301">
        <f>L2301*$O2301/ref!$B$3</f>
        <v>574.30890527753877</v>
      </c>
      <c r="V2301">
        <f>N2301*$O2301/ref!$B$3</f>
        <v>1703.2843488195865</v>
      </c>
      <c r="W2301">
        <f t="shared" si="301"/>
        <v>10</v>
      </c>
      <c r="X2301" t="str">
        <f t="shared" si="302"/>
        <v>10 2003</v>
      </c>
      <c r="AB2301" s="1"/>
    </row>
    <row r="2302" spans="1:28" x14ac:dyDescent="0.3">
      <c r="A2302">
        <v>767</v>
      </c>
      <c r="B2302">
        <v>3</v>
      </c>
      <c r="C2302">
        <f>RS_wells_scenario_1_bgw!C2302-RS_wells_baseline_bgw!C2302</f>
        <v>-2127641.2935000062</v>
      </c>
      <c r="D2302">
        <f>RS_wells_scenario_1_bgw!D2302-RS_wells_baseline_bgw!D2302</f>
        <v>-513.83149999997113</v>
      </c>
      <c r="E2302">
        <f>RS_wells_scenario_1_bgw!E2302-RS_wells_baseline_bgw!E2302</f>
        <v>0</v>
      </c>
      <c r="F2302">
        <f>RS_wells_scenario_1_bgw!F2302-RS_wells_baseline_bgw!F2302</f>
        <v>0</v>
      </c>
      <c r="G2302">
        <f>RS_wells_scenario_1_bgw!G2302-RS_wells_baseline_bgw!G2302</f>
        <v>0</v>
      </c>
      <c r="H2302" s="19">
        <f>RS_wells_scenario_1_bgw!H2302-RS_wells_baseline_bgw!H2302</f>
        <v>2481697.7012000009</v>
      </c>
      <c r="I2302">
        <f>RS_wells_scenario_1_bgw!I2302-RS_wells_baseline_bgw!I2302</f>
        <v>-9257846.3914999962</v>
      </c>
      <c r="J2302">
        <f>RS_wells_scenario_1_bgw!J2302-RS_wells_baseline_bgw!J2302</f>
        <v>2711.9561000000685</v>
      </c>
      <c r="K2302">
        <f>RS_wells_scenario_1_bgw!K2302-RS_wells_baseline_bgw!K2302</f>
        <v>-59329.829999998212</v>
      </c>
      <c r="L2302">
        <f>RS_wells_scenario_1_bgw!L2302-RS_wells_baseline_bgw!L2302</f>
        <v>2479844.4930999987</v>
      </c>
      <c r="M2302">
        <f>RS_wells_scenario_1_bgw!M2302-RS_wells_baseline_bgw!M2302</f>
        <v>0</v>
      </c>
      <c r="N2302">
        <f>RS_wells_scenario_1_bgw!N2302-RS_wells_baseline_bgw!N2302</f>
        <v>7235053.4733999968</v>
      </c>
      <c r="O2302">
        <v>10.145833333333334</v>
      </c>
      <c r="P2302">
        <f t="shared" si="298"/>
        <v>2003</v>
      </c>
      <c r="Q2302" s="2">
        <f t="shared" si="299"/>
        <v>37925.562499999382</v>
      </c>
      <c r="R2302">
        <f t="shared" si="300"/>
        <v>-108.89703945475362</v>
      </c>
      <c r="S2302">
        <f>I2302*$O2302/ref!$B$3</f>
        <v>-2156.3031798383927</v>
      </c>
      <c r="T2302">
        <f>K2302*$O2302/ref!$B$3</f>
        <v>-13.818883537074882</v>
      </c>
      <c r="U2302">
        <f>L2302*$O2302/ref!$B$3</f>
        <v>577.5961643612734</v>
      </c>
      <c r="V2302">
        <f>N2302*$O2302/ref!$B$3</f>
        <v>1685.1617699465291</v>
      </c>
      <c r="W2302">
        <f t="shared" si="301"/>
        <v>10</v>
      </c>
      <c r="X2302" t="str">
        <f t="shared" si="302"/>
        <v>10 2003</v>
      </c>
      <c r="AB2302" s="1"/>
    </row>
    <row r="2303" spans="1:28" x14ac:dyDescent="0.3">
      <c r="A2303">
        <v>768</v>
      </c>
      <c r="B2303">
        <v>1</v>
      </c>
      <c r="C2303">
        <f>RS_wells_scenario_1_bgw!C2303-RS_wells_baseline_bgw!C2303</f>
        <v>-542043.08090001345</v>
      </c>
      <c r="D2303">
        <f>RS_wells_scenario_1_bgw!D2303-RS_wells_baseline_bgw!D2303</f>
        <v>-514.39059999998426</v>
      </c>
      <c r="E2303">
        <f>RS_wells_scenario_1_bgw!E2303-RS_wells_baseline_bgw!E2303</f>
        <v>0</v>
      </c>
      <c r="F2303">
        <f>RS_wells_scenario_1_bgw!F2303-RS_wells_baseline_bgw!F2303</f>
        <v>0</v>
      </c>
      <c r="G2303">
        <f>RS_wells_scenario_1_bgw!G2303-RS_wells_baseline_bgw!G2303</f>
        <v>0</v>
      </c>
      <c r="H2303" s="19">
        <f>RS_wells_scenario_1_bgw!H2303-RS_wells_baseline_bgw!H2303</f>
        <v>3583149.7140000015</v>
      </c>
      <c r="I2303">
        <f>RS_wells_scenario_1_bgw!I2303-RS_wells_baseline_bgw!I2303</f>
        <v>-6541321.8076999933</v>
      </c>
      <c r="J2303">
        <f>RS_wells_scenario_1_bgw!J2303-RS_wells_baseline_bgw!J2303</f>
        <v>2715.4911000002176</v>
      </c>
      <c r="K2303">
        <f>RS_wells_scenario_1_bgw!K2303-RS_wells_baseline_bgw!K2303</f>
        <v>-59329.829999998212</v>
      </c>
      <c r="L2303">
        <f>RS_wells_scenario_1_bgw!L2303-RS_wells_baseline_bgw!L2303</f>
        <v>2315130.7600000016</v>
      </c>
      <c r="M2303">
        <f>RS_wells_scenario_1_bgw!M2303-RS_wells_baseline_bgw!M2303</f>
        <v>0</v>
      </c>
      <c r="N2303">
        <f>RS_wells_scenario_1_bgw!N2303-RS_wells_baseline_bgw!N2303</f>
        <v>7310706.8733999953</v>
      </c>
      <c r="O2303">
        <v>10.145833333333334</v>
      </c>
      <c r="P2303">
        <f t="shared" si="298"/>
        <v>2003</v>
      </c>
      <c r="Q2303" s="2">
        <f t="shared" si="299"/>
        <v>37935.708333332717</v>
      </c>
      <c r="R2303">
        <f t="shared" si="300"/>
        <v>-85.396498497136164</v>
      </c>
      <c r="S2303">
        <f>I2303*$O2303/ref!$B$3</f>
        <v>-1523.5803682420305</v>
      </c>
      <c r="T2303">
        <f>K2303*$O2303/ref!$B$3</f>
        <v>-13.818883537074882</v>
      </c>
      <c r="U2303">
        <f>L2303*$O2303/ref!$B$3</f>
        <v>539.23165371518257</v>
      </c>
      <c r="V2303">
        <f>N2303*$O2303/ref!$B$3</f>
        <v>1702.7826787504773</v>
      </c>
      <c r="W2303">
        <f t="shared" si="301"/>
        <v>11</v>
      </c>
      <c r="X2303" t="str">
        <f t="shared" si="302"/>
        <v>11 2003</v>
      </c>
      <c r="AB2303" s="1"/>
    </row>
    <row r="2304" spans="1:28" x14ac:dyDescent="0.3">
      <c r="A2304">
        <v>768</v>
      </c>
      <c r="B2304">
        <v>2</v>
      </c>
      <c r="C2304">
        <f>RS_wells_scenario_1_bgw!C2304-RS_wells_baseline_bgw!C2304</f>
        <v>857620.71320000291</v>
      </c>
      <c r="D2304">
        <f>RS_wells_scenario_1_bgw!D2304-RS_wells_baseline_bgw!D2304</f>
        <v>-514.95309999998426</v>
      </c>
      <c r="E2304">
        <f>RS_wells_scenario_1_bgw!E2304-RS_wells_baseline_bgw!E2304</f>
        <v>0</v>
      </c>
      <c r="F2304">
        <f>RS_wells_scenario_1_bgw!F2304-RS_wells_baseline_bgw!F2304</f>
        <v>0</v>
      </c>
      <c r="G2304">
        <f>RS_wells_scenario_1_bgw!G2304-RS_wells_baseline_bgw!G2304</f>
        <v>0</v>
      </c>
      <c r="H2304" s="19">
        <f>RS_wells_scenario_1_bgw!H2304-RS_wells_baseline_bgw!H2304</f>
        <v>3529144.6861999966</v>
      </c>
      <c r="I2304">
        <f>RS_wells_scenario_1_bgw!I2304-RS_wells_baseline_bgw!I2304</f>
        <v>-5276684.0081999972</v>
      </c>
      <c r="J2304">
        <f>RS_wells_scenario_1_bgw!J2304-RS_wells_baseline_bgw!J2304</f>
        <v>2719.0481000002474</v>
      </c>
      <c r="K2304">
        <f>RS_wells_scenario_1_bgw!K2304-RS_wells_baseline_bgw!K2304</f>
        <v>-59329.829999998212</v>
      </c>
      <c r="L2304">
        <f>RS_wells_scenario_1_bgw!L2304-RS_wells_baseline_bgw!L2304</f>
        <v>2331491.5782999992</v>
      </c>
      <c r="M2304">
        <f>RS_wells_scenario_1_bgw!M2304-RS_wells_baseline_bgw!M2304</f>
        <v>0</v>
      </c>
      <c r="N2304">
        <f>RS_wells_scenario_1_bgw!N2304-RS_wells_baseline_bgw!N2304</f>
        <v>7350424.7350000069</v>
      </c>
      <c r="O2304">
        <v>10.145833333333334</v>
      </c>
      <c r="P2304">
        <f t="shared" si="298"/>
        <v>2003</v>
      </c>
      <c r="Q2304" s="2">
        <f t="shared" si="299"/>
        <v>37945.854166666053</v>
      </c>
      <c r="R2304">
        <f t="shared" si="300"/>
        <v>-87.543643729668048</v>
      </c>
      <c r="S2304">
        <f>I2304*$O2304/ref!$B$3</f>
        <v>-1229.0256313099742</v>
      </c>
      <c r="T2304">
        <f>K2304*$O2304/ref!$B$3</f>
        <v>-13.818883537074882</v>
      </c>
      <c r="U2304">
        <f>L2304*$O2304/ref!$B$3</f>
        <v>543.04235471767856</v>
      </c>
      <c r="V2304">
        <f>N2304*$O2304/ref!$B$3</f>
        <v>1712.0336154848692</v>
      </c>
      <c r="W2304">
        <f t="shared" si="301"/>
        <v>11</v>
      </c>
      <c r="X2304" t="str">
        <f t="shared" si="302"/>
        <v>11 2003</v>
      </c>
      <c r="AB2304" s="1"/>
    </row>
    <row r="2305" spans="1:28" x14ac:dyDescent="0.3">
      <c r="A2305">
        <v>768</v>
      </c>
      <c r="B2305">
        <v>3</v>
      </c>
      <c r="C2305">
        <f>RS_wells_scenario_1_bgw!C2305-RS_wells_baseline_bgw!C2305</f>
        <v>1807384.5407000035</v>
      </c>
      <c r="D2305">
        <f>RS_wells_scenario_1_bgw!D2305-RS_wells_baseline_bgw!D2305</f>
        <v>-515.52430000004824</v>
      </c>
      <c r="E2305">
        <f>RS_wells_scenario_1_bgw!E2305-RS_wells_baseline_bgw!E2305</f>
        <v>0</v>
      </c>
      <c r="F2305">
        <f>RS_wells_scenario_1_bgw!F2305-RS_wells_baseline_bgw!F2305</f>
        <v>0</v>
      </c>
      <c r="G2305">
        <f>RS_wells_scenario_1_bgw!G2305-RS_wells_baseline_bgw!G2305</f>
        <v>0</v>
      </c>
      <c r="H2305" s="19">
        <f>RS_wells_scenario_1_bgw!H2305-RS_wells_baseline_bgw!H2305</f>
        <v>3472856.7800999992</v>
      </c>
      <c r="I2305">
        <f>RS_wells_scenario_1_bgw!I2305-RS_wells_baseline_bgw!I2305</f>
        <v>-4476163.2579999939</v>
      </c>
      <c r="J2305">
        <f>RS_wells_scenario_1_bgw!J2305-RS_wells_baseline_bgw!J2305</f>
        <v>2722.672499999404</v>
      </c>
      <c r="K2305">
        <f>RS_wells_scenario_1_bgw!K2305-RS_wells_baseline_bgw!K2305</f>
        <v>-59329.829999998212</v>
      </c>
      <c r="L2305">
        <f>RS_wells_scenario_1_bgw!L2305-RS_wells_baseline_bgw!L2305</f>
        <v>2342456.5943000019</v>
      </c>
      <c r="M2305">
        <f>RS_wells_scenario_1_bgw!M2305-RS_wells_baseline_bgw!M2305</f>
        <v>0</v>
      </c>
      <c r="N2305">
        <f>RS_wells_scenario_1_bgw!N2305-RS_wells_baseline_bgw!N2305</f>
        <v>7360301.5456999987</v>
      </c>
      <c r="O2305">
        <v>10.145833333333334</v>
      </c>
      <c r="P2305">
        <f t="shared" si="298"/>
        <v>2003</v>
      </c>
      <c r="Q2305" s="2">
        <f t="shared" si="299"/>
        <v>37955.999999999389</v>
      </c>
      <c r="R2305">
        <f t="shared" si="300"/>
        <v>-89.059444801832754</v>
      </c>
      <c r="S2305">
        <f>I2305*$O2305/ref!$B$3</f>
        <v>-1042.5713128663515</v>
      </c>
      <c r="T2305">
        <f>K2305*$O2305/ref!$B$3</f>
        <v>-13.818883537074882</v>
      </c>
      <c r="U2305">
        <f>L2305*$O2305/ref!$B$3</f>
        <v>545.59628549897707</v>
      </c>
      <c r="V2305">
        <f>N2305*$O2305/ref!$B$3</f>
        <v>1714.3340855314027</v>
      </c>
      <c r="W2305">
        <f t="shared" si="301"/>
        <v>11</v>
      </c>
      <c r="X2305" t="str">
        <f t="shared" si="302"/>
        <v>11 2003</v>
      </c>
      <c r="AB2305" s="1"/>
    </row>
    <row r="2306" spans="1:28" x14ac:dyDescent="0.3">
      <c r="A2306">
        <v>769</v>
      </c>
      <c r="B2306">
        <v>1</v>
      </c>
      <c r="C2306">
        <f>RS_wells_scenario_1_bgw!C2306-RS_wells_baseline_bgw!C2306</f>
        <v>2663951.1316000074</v>
      </c>
      <c r="D2306">
        <f>RS_wells_scenario_1_bgw!D2306-RS_wells_baseline_bgw!D2306</f>
        <v>-516.10910000000149</v>
      </c>
      <c r="E2306">
        <f>RS_wells_scenario_1_bgw!E2306-RS_wells_baseline_bgw!E2306</f>
        <v>0</v>
      </c>
      <c r="F2306">
        <f>RS_wells_scenario_1_bgw!F2306-RS_wells_baseline_bgw!F2306</f>
        <v>0</v>
      </c>
      <c r="G2306">
        <f>RS_wells_scenario_1_bgw!G2306-RS_wells_baseline_bgw!G2306</f>
        <v>0</v>
      </c>
      <c r="H2306" s="19">
        <f>RS_wells_scenario_1_bgw!H2306-RS_wells_baseline_bgw!H2306</f>
        <v>2483772.3659999967</v>
      </c>
      <c r="I2306">
        <f>RS_wells_scenario_1_bgw!I2306-RS_wells_baseline_bgw!I2306</f>
        <v>-2980324.4673000127</v>
      </c>
      <c r="J2306">
        <f>RS_wells_scenario_1_bgw!J2306-RS_wells_baseline_bgw!J2306</f>
        <v>2726.6088999994099</v>
      </c>
      <c r="K2306">
        <f>RS_wells_scenario_1_bgw!K2306-RS_wells_baseline_bgw!K2306</f>
        <v>-59329.829999998212</v>
      </c>
      <c r="L2306">
        <f>RS_wells_scenario_1_bgw!L2306-RS_wells_baseline_bgw!L2306</f>
        <v>394827.3758999994</v>
      </c>
      <c r="M2306">
        <f>RS_wells_scenario_1_bgw!M2306-RS_wells_baseline_bgw!M2306</f>
        <v>0</v>
      </c>
      <c r="N2306">
        <f>RS_wells_scenario_1_bgw!N2306-RS_wells_baseline_bgw!N2306</f>
        <v>7710977.1867999956</v>
      </c>
      <c r="O2306">
        <v>10.145833333333334</v>
      </c>
      <c r="P2306">
        <f t="shared" si="298"/>
        <v>2003</v>
      </c>
      <c r="Q2306" s="2">
        <f t="shared" si="299"/>
        <v>37966.145833332725</v>
      </c>
      <c r="R2306">
        <f t="shared" si="300"/>
        <v>-119.7526877617411</v>
      </c>
      <c r="S2306">
        <f>I2306*$O2306/ref!$B$3</f>
        <v>-694.16610019470568</v>
      </c>
      <c r="T2306">
        <f>K2306*$O2306/ref!$B$3</f>
        <v>-13.818883537074882</v>
      </c>
      <c r="U2306">
        <f>L2306*$O2306/ref!$B$3</f>
        <v>91.961725236885769</v>
      </c>
      <c r="V2306">
        <f>N2306*$O2306/ref!$B$3</f>
        <v>1796.0121527641941</v>
      </c>
      <c r="W2306">
        <f t="shared" si="301"/>
        <v>12</v>
      </c>
      <c r="X2306" t="str">
        <f t="shared" si="302"/>
        <v>12 2003</v>
      </c>
      <c r="AB2306" s="1"/>
    </row>
    <row r="2307" spans="1:28" x14ac:dyDescent="0.3">
      <c r="A2307">
        <v>769</v>
      </c>
      <c r="B2307">
        <v>2</v>
      </c>
      <c r="C2307">
        <f>RS_wells_scenario_1_bgw!C2307-RS_wells_baseline_bgw!C2307</f>
        <v>3105248.9351000041</v>
      </c>
      <c r="D2307">
        <f>RS_wells_scenario_1_bgw!D2307-RS_wells_baseline_bgw!D2307</f>
        <v>-516.7147999999579</v>
      </c>
      <c r="E2307">
        <f>RS_wells_scenario_1_bgw!E2307-RS_wells_baseline_bgw!E2307</f>
        <v>0</v>
      </c>
      <c r="F2307">
        <f>RS_wells_scenario_1_bgw!F2307-RS_wells_baseline_bgw!F2307</f>
        <v>0</v>
      </c>
      <c r="G2307">
        <f>RS_wells_scenario_1_bgw!G2307-RS_wells_baseline_bgw!G2307</f>
        <v>0</v>
      </c>
      <c r="H2307" s="19">
        <f>RS_wells_scenario_1_bgw!H2307-RS_wells_baseline_bgw!H2307</f>
        <v>2406907.5326000005</v>
      </c>
      <c r="I2307">
        <f>RS_wells_scenario_1_bgw!I2307-RS_wells_baseline_bgw!I2307</f>
        <v>-2779786.9038000032</v>
      </c>
      <c r="J2307">
        <f>RS_wells_scenario_1_bgw!J2307-RS_wells_baseline_bgw!J2307</f>
        <v>2730.6322999997064</v>
      </c>
      <c r="K2307">
        <f>RS_wells_scenario_1_bgw!K2307-RS_wells_baseline_bgw!K2307</f>
        <v>-59329.829999998212</v>
      </c>
      <c r="L2307">
        <f>RS_wells_scenario_1_bgw!L2307-RS_wells_baseline_bgw!L2307</f>
        <v>399356.54789999966</v>
      </c>
      <c r="M2307">
        <f>RS_wells_scenario_1_bgw!M2307-RS_wells_baseline_bgw!M2307</f>
        <v>0</v>
      </c>
      <c r="N2307">
        <f>RS_wells_scenario_1_bgw!N2307-RS_wells_baseline_bgw!N2307</f>
        <v>7858581.0520000085</v>
      </c>
      <c r="O2307">
        <v>10.145833333333334</v>
      </c>
      <c r="P2307">
        <f t="shared" ref="P2307:P2370" si="303">YEAR(Q2307)</f>
        <v>2003</v>
      </c>
      <c r="Q2307" s="2">
        <f t="shared" ref="Q2307:Q2370" si="304">Q2306+(O2307)</f>
        <v>37976.29166666606</v>
      </c>
      <c r="R2307">
        <f t="shared" ref="R2307:R2370" si="305">+(H2307-N2307)/43650</f>
        <v>-124.89515508361988</v>
      </c>
      <c r="S2307">
        <f>I2307*$O2307/ref!$B$3</f>
        <v>-647.45763609131154</v>
      </c>
      <c r="T2307">
        <f>K2307*$O2307/ref!$B$3</f>
        <v>-13.818883537074882</v>
      </c>
      <c r="U2307">
        <f>L2307*$O2307/ref!$B$3</f>
        <v>93.016643148961123</v>
      </c>
      <c r="V2307">
        <f>N2307*$O2307/ref!$B$3</f>
        <v>1830.391496558389</v>
      </c>
      <c r="W2307">
        <f t="shared" si="301"/>
        <v>12</v>
      </c>
      <c r="X2307" t="str">
        <f t="shared" si="302"/>
        <v>12 2003</v>
      </c>
      <c r="AB2307" s="1"/>
    </row>
    <row r="2308" spans="1:28" x14ac:dyDescent="0.3">
      <c r="A2308">
        <v>769</v>
      </c>
      <c r="B2308">
        <v>3</v>
      </c>
      <c r="C2308">
        <f>RS_wells_scenario_1_bgw!C2308-RS_wells_baseline_bgw!C2308</f>
        <v>3459181.6999000013</v>
      </c>
      <c r="D2308">
        <f>RS_wells_scenario_1_bgw!D2308-RS_wells_baseline_bgw!D2308</f>
        <v>-517.37609999999404</v>
      </c>
      <c r="E2308">
        <f>RS_wells_scenario_1_bgw!E2308-RS_wells_baseline_bgw!E2308</f>
        <v>0</v>
      </c>
      <c r="F2308">
        <f>RS_wells_scenario_1_bgw!F2308-RS_wells_baseline_bgw!F2308</f>
        <v>0</v>
      </c>
      <c r="G2308">
        <f>RS_wells_scenario_1_bgw!G2308-RS_wells_baseline_bgw!G2308</f>
        <v>0</v>
      </c>
      <c r="H2308" s="19">
        <f>RS_wells_scenario_1_bgw!H2308-RS_wells_baseline_bgw!H2308</f>
        <v>2360840.8787999973</v>
      </c>
      <c r="I2308">
        <f>RS_wells_scenario_1_bgw!I2308-RS_wells_baseline_bgw!I2308</f>
        <v>-2443876.1623999998</v>
      </c>
      <c r="J2308">
        <f>RS_wells_scenario_1_bgw!J2308-RS_wells_baseline_bgw!J2308</f>
        <v>2734.76070000045</v>
      </c>
      <c r="K2308">
        <f>RS_wells_scenario_1_bgw!K2308-RS_wells_baseline_bgw!K2308</f>
        <v>-59329.829999998212</v>
      </c>
      <c r="L2308">
        <f>RS_wells_scenario_1_bgw!L2308-RS_wells_baseline_bgw!L2308</f>
        <v>403137.57660000026</v>
      </c>
      <c r="M2308">
        <f>RS_wells_scenario_1_bgw!M2308-RS_wells_baseline_bgw!M2308</f>
        <v>0</v>
      </c>
      <c r="N2308">
        <f>RS_wells_scenario_1_bgw!N2308-RS_wells_baseline_bgw!N2308</f>
        <v>7946513.5046999902</v>
      </c>
      <c r="O2308">
        <v>10.145833333333334</v>
      </c>
      <c r="P2308">
        <f t="shared" si="303"/>
        <v>2003</v>
      </c>
      <c r="Q2308" s="2">
        <f t="shared" si="304"/>
        <v>37986.437499999396</v>
      </c>
      <c r="R2308">
        <f t="shared" si="305"/>
        <v>-127.96500861168369</v>
      </c>
      <c r="S2308">
        <f>I2308*$O2308/ref!$B$3</f>
        <v>-569.21855443105289</v>
      </c>
      <c r="T2308">
        <f>K2308*$O2308/ref!$B$3</f>
        <v>-13.818883537074882</v>
      </c>
      <c r="U2308">
        <f>L2308*$O2308/ref!$B$3</f>
        <v>93.897306303661679</v>
      </c>
      <c r="V2308">
        <f>N2308*$O2308/ref!$B$3</f>
        <v>1850.8723966889038</v>
      </c>
      <c r="W2308">
        <f t="shared" si="301"/>
        <v>12</v>
      </c>
      <c r="X2308" t="str">
        <f t="shared" si="302"/>
        <v>12 2003</v>
      </c>
      <c r="AB2308" s="1"/>
    </row>
    <row r="2309" spans="1:28" x14ac:dyDescent="0.3">
      <c r="A2309">
        <v>770</v>
      </c>
      <c r="B2309">
        <v>1</v>
      </c>
      <c r="C2309">
        <f>RS_wells_scenario_1_bgw!C2309-RS_wells_baseline_bgw!C2309</f>
        <v>3774879.1093999892</v>
      </c>
      <c r="D2309">
        <f>RS_wells_scenario_1_bgw!D2309-RS_wells_baseline_bgw!D2309</f>
        <v>-518.04209999996237</v>
      </c>
      <c r="E2309">
        <f>RS_wells_scenario_1_bgw!E2309-RS_wells_baseline_bgw!E2309</f>
        <v>0</v>
      </c>
      <c r="F2309">
        <f>RS_wells_scenario_1_bgw!F2309-RS_wells_baseline_bgw!F2309</f>
        <v>0</v>
      </c>
      <c r="G2309">
        <f>RS_wells_scenario_1_bgw!G2309-RS_wells_baseline_bgw!G2309</f>
        <v>0</v>
      </c>
      <c r="H2309" s="19">
        <f>RS_wells_scenario_1_bgw!H2309-RS_wells_baseline_bgw!H2309</f>
        <v>2635559.9560999982</v>
      </c>
      <c r="I2309">
        <f>RS_wells_scenario_1_bgw!I2309-RS_wells_baseline_bgw!I2309</f>
        <v>-2670857.3208000064</v>
      </c>
      <c r="J2309">
        <f>RS_wells_scenario_1_bgw!J2309-RS_wells_baseline_bgw!J2309</f>
        <v>2739.018200000748</v>
      </c>
      <c r="K2309">
        <f>RS_wells_scenario_1_bgw!K2309-RS_wells_baseline_bgw!K2309</f>
        <v>-71446.259999997914</v>
      </c>
      <c r="L2309">
        <f>RS_wells_scenario_1_bgw!L2309-RS_wells_baseline_bgw!L2309</f>
        <v>1324016.4447000008</v>
      </c>
      <c r="M2309">
        <f>RS_wells_scenario_1_bgw!M2309-RS_wells_baseline_bgw!M2309</f>
        <v>0</v>
      </c>
      <c r="N2309">
        <f>RS_wells_scenario_1_bgw!N2309-RS_wells_baseline_bgw!N2309</f>
        <v>7822327.8637999967</v>
      </c>
      <c r="O2309">
        <v>10.145833333333334</v>
      </c>
      <c r="P2309">
        <f t="shared" si="303"/>
        <v>2004</v>
      </c>
      <c r="Q2309" s="2">
        <f t="shared" si="304"/>
        <v>37996.583333332732</v>
      </c>
      <c r="R2309">
        <f t="shared" si="305"/>
        <v>-118.82629799999997</v>
      </c>
      <c r="S2309">
        <f>I2309*$O2309/ref!$B$3</f>
        <v>-622.08616239554794</v>
      </c>
      <c r="T2309">
        <f>K2309*$O2309/ref!$B$3</f>
        <v>-16.640997388658835</v>
      </c>
      <c r="U2309">
        <f>L2309*$O2309/ref!$B$3</f>
        <v>308.3849903241221</v>
      </c>
      <c r="V2309">
        <f>N2309*$O2309/ref!$B$3</f>
        <v>1821.9475386777808</v>
      </c>
      <c r="W2309">
        <f t="shared" ref="W2309:W2372" si="306">MOD(A2309-2,12)+1</f>
        <v>1</v>
      </c>
      <c r="X2309" t="str">
        <f t="shared" ref="X2309:X2372" si="307">W2309&amp;" "&amp;P2309</f>
        <v>1 2004</v>
      </c>
      <c r="AB2309" s="1"/>
    </row>
    <row r="2310" spans="1:28" x14ac:dyDescent="0.3">
      <c r="A2310">
        <v>770</v>
      </c>
      <c r="B2310">
        <v>2</v>
      </c>
      <c r="C2310">
        <f>RS_wells_scenario_1_bgw!C2310-RS_wells_baseline_bgw!C2310</f>
        <v>3949542.1518000066</v>
      </c>
      <c r="D2310">
        <f>RS_wells_scenario_1_bgw!D2310-RS_wells_baseline_bgw!D2310</f>
        <v>-518.74440000002505</v>
      </c>
      <c r="E2310">
        <f>RS_wells_scenario_1_bgw!E2310-RS_wells_baseline_bgw!E2310</f>
        <v>0</v>
      </c>
      <c r="F2310">
        <f>RS_wells_scenario_1_bgw!F2310-RS_wells_baseline_bgw!F2310</f>
        <v>0</v>
      </c>
      <c r="G2310">
        <f>RS_wells_scenario_1_bgw!G2310-RS_wells_baseline_bgw!G2310</f>
        <v>0</v>
      </c>
      <c r="H2310" s="19">
        <f>RS_wells_scenario_1_bgw!H2310-RS_wells_baseline_bgw!H2310</f>
        <v>2609481.2248999998</v>
      </c>
      <c r="I2310">
        <f>RS_wells_scenario_1_bgw!I2310-RS_wells_baseline_bgw!I2310</f>
        <v>-2410019.7835999951</v>
      </c>
      <c r="J2310">
        <f>RS_wells_scenario_1_bgw!J2310-RS_wells_baseline_bgw!J2310</f>
        <v>2743.477800000459</v>
      </c>
      <c r="K2310">
        <f>RS_wells_scenario_1_bgw!K2310-RS_wells_baseline_bgw!K2310</f>
        <v>-71446.259999997914</v>
      </c>
      <c r="L2310">
        <f>RS_wells_scenario_1_bgw!L2310-RS_wells_baseline_bgw!L2310</f>
        <v>1325063.2518000007</v>
      </c>
      <c r="M2310">
        <f>RS_wells_scenario_1_bgw!M2310-RS_wells_baseline_bgw!M2310</f>
        <v>0</v>
      </c>
      <c r="N2310">
        <f>RS_wells_scenario_1_bgw!N2310-RS_wells_baseline_bgw!N2310</f>
        <v>7712700.8189999983</v>
      </c>
      <c r="O2310">
        <v>10.145833333333334</v>
      </c>
      <c r="P2310">
        <f t="shared" si="303"/>
        <v>2004</v>
      </c>
      <c r="Q2310" s="2">
        <f t="shared" si="304"/>
        <v>38006.729166666068</v>
      </c>
      <c r="R2310">
        <f t="shared" si="305"/>
        <v>-116.91224728751429</v>
      </c>
      <c r="S2310">
        <f>I2310*$O2310/ref!$B$3</f>
        <v>-561.33285248947709</v>
      </c>
      <c r="T2310">
        <f>K2310*$O2310/ref!$B$3</f>
        <v>-16.640997388658835</v>
      </c>
      <c r="U2310">
        <f>L2310*$O2310/ref!$B$3</f>
        <v>308.62880874397399</v>
      </c>
      <c r="V2310">
        <f>N2310*$O2310/ref!$B$3</f>
        <v>1796.413614771292</v>
      </c>
      <c r="W2310">
        <f t="shared" si="306"/>
        <v>1</v>
      </c>
      <c r="X2310" t="str">
        <f t="shared" si="307"/>
        <v>1 2004</v>
      </c>
      <c r="AB2310" s="1"/>
    </row>
    <row r="2311" spans="1:28" x14ac:dyDescent="0.3">
      <c r="A2311">
        <v>770</v>
      </c>
      <c r="B2311">
        <v>3</v>
      </c>
      <c r="C2311">
        <f>RS_wells_scenario_1_bgw!C2311-RS_wells_baseline_bgw!C2311</f>
        <v>4106129.5257999897</v>
      </c>
      <c r="D2311">
        <f>RS_wells_scenario_1_bgw!D2311-RS_wells_baseline_bgw!D2311</f>
        <v>-519.48710000002757</v>
      </c>
      <c r="E2311">
        <f>RS_wells_scenario_1_bgw!E2311-RS_wells_baseline_bgw!E2311</f>
        <v>0</v>
      </c>
      <c r="F2311">
        <f>RS_wells_scenario_1_bgw!F2311-RS_wells_baseline_bgw!F2311</f>
        <v>0</v>
      </c>
      <c r="G2311">
        <f>RS_wells_scenario_1_bgw!G2311-RS_wells_baseline_bgw!G2311</f>
        <v>0</v>
      </c>
      <c r="H2311" s="19">
        <f>RS_wells_scenario_1_bgw!H2311-RS_wells_baseline_bgw!H2311</f>
        <v>2541380.7190000005</v>
      </c>
      <c r="I2311">
        <f>RS_wells_scenario_1_bgw!I2311-RS_wells_baseline_bgw!I2311</f>
        <v>-2138796.8460000008</v>
      </c>
      <c r="J2311">
        <f>RS_wells_scenario_1_bgw!J2311-RS_wells_baseline_bgw!J2311</f>
        <v>2748.1450999993831</v>
      </c>
      <c r="K2311">
        <f>RS_wells_scenario_1_bgw!K2311-RS_wells_baseline_bgw!K2311</f>
        <v>-71446.259999997914</v>
      </c>
      <c r="L2311">
        <f>RS_wells_scenario_1_bgw!L2311-RS_wells_baseline_bgw!L2311</f>
        <v>1328469.1109999996</v>
      </c>
      <c r="M2311">
        <f>RS_wells_scenario_1_bgw!M2311-RS_wells_baseline_bgw!M2311</f>
        <v>0</v>
      </c>
      <c r="N2311">
        <f>RS_wells_scenario_1_bgw!N2311-RS_wells_baseline_bgw!N2311</f>
        <v>7590621.9181000069</v>
      </c>
      <c r="O2311">
        <v>10.145833333333334</v>
      </c>
      <c r="P2311">
        <f t="shared" si="303"/>
        <v>2004</v>
      </c>
      <c r="Q2311" s="2">
        <f t="shared" si="304"/>
        <v>38016.874999999403</v>
      </c>
      <c r="R2311">
        <f t="shared" si="305"/>
        <v>-115.67562884536098</v>
      </c>
      <c r="S2311">
        <f>I2311*$O2311/ref!$B$3</f>
        <v>-498.16061371384325</v>
      </c>
      <c r="T2311">
        <f>K2311*$O2311/ref!$B$3</f>
        <v>-16.640997388658835</v>
      </c>
      <c r="U2311">
        <f>L2311*$O2311/ref!$B$3</f>
        <v>309.42208881284427</v>
      </c>
      <c r="V2311">
        <f>N2311*$O2311/ref!$B$3</f>
        <v>1767.9794508124346</v>
      </c>
      <c r="W2311">
        <f t="shared" si="306"/>
        <v>1</v>
      </c>
      <c r="X2311" t="str">
        <f t="shared" si="307"/>
        <v>1 2004</v>
      </c>
      <c r="AB2311" s="1"/>
    </row>
    <row r="2312" spans="1:28" x14ac:dyDescent="0.3">
      <c r="A2312">
        <v>771</v>
      </c>
      <c r="B2312">
        <v>1</v>
      </c>
      <c r="C2312">
        <f>RS_wells_scenario_1_bgw!C2312-RS_wells_baseline_bgw!C2312</f>
        <v>4278487.4067000002</v>
      </c>
      <c r="D2312">
        <f>RS_wells_scenario_1_bgw!D2312-RS_wells_baseline_bgw!D2312</f>
        <v>-520.27340000000549</v>
      </c>
      <c r="E2312">
        <f>RS_wells_scenario_1_bgw!E2312-RS_wells_baseline_bgw!E2312</f>
        <v>0</v>
      </c>
      <c r="F2312">
        <f>RS_wells_scenario_1_bgw!F2312-RS_wells_baseline_bgw!F2312</f>
        <v>0</v>
      </c>
      <c r="G2312">
        <f>RS_wells_scenario_1_bgw!G2312-RS_wells_baseline_bgw!G2312</f>
        <v>0</v>
      </c>
      <c r="H2312" s="19">
        <f>RS_wells_scenario_1_bgw!H2312-RS_wells_baseline_bgw!H2312</f>
        <v>2338587.3247999996</v>
      </c>
      <c r="I2312">
        <f>RS_wells_scenario_1_bgw!I2312-RS_wells_baseline_bgw!I2312</f>
        <v>-1412723.0025999993</v>
      </c>
      <c r="J2312">
        <f>RS_wells_scenario_1_bgw!J2312-RS_wells_baseline_bgw!J2312</f>
        <v>2753.5213999999687</v>
      </c>
      <c r="K2312">
        <f>RS_wells_scenario_1_bgw!K2312-RS_wells_baseline_bgw!K2312</f>
        <v>-71446.259999997914</v>
      </c>
      <c r="L2312">
        <f>RS_wells_scenario_1_bgw!L2312-RS_wells_baseline_bgw!L2312</f>
        <v>1081076.2181000002</v>
      </c>
      <c r="M2312">
        <f>RS_wells_scenario_1_bgw!M2312-RS_wells_baseline_bgw!M2312</f>
        <v>0</v>
      </c>
      <c r="N2312">
        <f>RS_wells_scenario_1_bgw!N2312-RS_wells_baseline_bgw!N2312</f>
        <v>7625534.2814999968</v>
      </c>
      <c r="O2312">
        <v>10.145833333333334</v>
      </c>
      <c r="P2312">
        <f t="shared" si="303"/>
        <v>2004</v>
      </c>
      <c r="Q2312" s="2">
        <f t="shared" si="304"/>
        <v>38027.020833332739</v>
      </c>
      <c r="R2312">
        <f t="shared" si="305"/>
        <v>-121.12135066895755</v>
      </c>
      <c r="S2312">
        <f>I2312*$O2312/ref!$B$3</f>
        <v>-329.04619216129078</v>
      </c>
      <c r="T2312">
        <f>K2312*$O2312/ref!$B$3</f>
        <v>-16.640997388658835</v>
      </c>
      <c r="U2312">
        <f>L2312*$O2312/ref!$B$3</f>
        <v>251.80025549754174</v>
      </c>
      <c r="V2312">
        <f>N2312*$O2312/ref!$B$3</f>
        <v>1776.1111087630561</v>
      </c>
      <c r="W2312">
        <f t="shared" si="306"/>
        <v>2</v>
      </c>
      <c r="X2312" t="str">
        <f t="shared" si="307"/>
        <v>2 2004</v>
      </c>
      <c r="AB2312" s="1"/>
    </row>
    <row r="2313" spans="1:28" x14ac:dyDescent="0.3">
      <c r="A2313">
        <v>771</v>
      </c>
      <c r="B2313">
        <v>2</v>
      </c>
      <c r="C2313">
        <f>RS_wells_scenario_1_bgw!C2313-RS_wells_baseline_bgw!C2313</f>
        <v>4529999.0120999962</v>
      </c>
      <c r="D2313">
        <f>RS_wells_scenario_1_bgw!D2313-RS_wells_baseline_bgw!D2313</f>
        <v>-521.10549999994691</v>
      </c>
      <c r="E2313">
        <f>RS_wells_scenario_1_bgw!E2313-RS_wells_baseline_bgw!E2313</f>
        <v>0</v>
      </c>
      <c r="F2313">
        <f>RS_wells_scenario_1_bgw!F2313-RS_wells_baseline_bgw!F2313</f>
        <v>0</v>
      </c>
      <c r="G2313">
        <f>RS_wells_scenario_1_bgw!G2313-RS_wells_baseline_bgw!G2313</f>
        <v>0</v>
      </c>
      <c r="H2313" s="19">
        <f>RS_wells_scenario_1_bgw!H2313-RS_wells_baseline_bgw!H2313</f>
        <v>2372505.397800006</v>
      </c>
      <c r="I2313">
        <f>RS_wells_scenario_1_bgw!I2313-RS_wells_baseline_bgw!I2313</f>
        <v>-1928201.2487999946</v>
      </c>
      <c r="J2313">
        <f>RS_wells_scenario_1_bgw!J2313-RS_wells_baseline_bgw!J2313</f>
        <v>2758.5886000003666</v>
      </c>
      <c r="K2313">
        <f>RS_wells_scenario_1_bgw!K2313-RS_wells_baseline_bgw!K2313</f>
        <v>-71446.259999997914</v>
      </c>
      <c r="L2313">
        <f>RS_wells_scenario_1_bgw!L2313-RS_wells_baseline_bgw!L2313</f>
        <v>1081285.3103999998</v>
      </c>
      <c r="M2313">
        <f>RS_wells_scenario_1_bgw!M2313-RS_wells_baseline_bgw!M2313</f>
        <v>0</v>
      </c>
      <c r="N2313">
        <f>RS_wells_scenario_1_bgw!N2313-RS_wells_baseline_bgw!N2313</f>
        <v>7664249.7265000045</v>
      </c>
      <c r="O2313">
        <v>10.145833333333334</v>
      </c>
      <c r="P2313">
        <f t="shared" si="303"/>
        <v>2004</v>
      </c>
      <c r="Q2313" s="2">
        <f t="shared" si="304"/>
        <v>38037.166666666075</v>
      </c>
      <c r="R2313">
        <f t="shared" si="305"/>
        <v>-121.23125609851085</v>
      </c>
      <c r="S2313">
        <f>I2313*$O2313/ref!$B$3</f>
        <v>-449.10946977616959</v>
      </c>
      <c r="T2313">
        <f>K2313*$O2313/ref!$B$3</f>
        <v>-16.640997388658835</v>
      </c>
      <c r="U2313">
        <f>L2313*$O2313/ref!$B$3</f>
        <v>251.84895649908171</v>
      </c>
      <c r="V2313">
        <f>N2313*$O2313/ref!$B$3</f>
        <v>1785.1285663479025</v>
      </c>
      <c r="W2313">
        <f t="shared" si="306"/>
        <v>2</v>
      </c>
      <c r="X2313" t="str">
        <f t="shared" si="307"/>
        <v>2 2004</v>
      </c>
      <c r="AB2313" s="1"/>
    </row>
    <row r="2314" spans="1:28" x14ac:dyDescent="0.3">
      <c r="A2314">
        <v>771</v>
      </c>
      <c r="B2314">
        <v>3</v>
      </c>
      <c r="C2314">
        <f>RS_wells_scenario_1_bgw!C2314-RS_wells_baseline_bgw!C2314</f>
        <v>4648212.6672999859</v>
      </c>
      <c r="D2314">
        <f>RS_wells_scenario_1_bgw!D2314-RS_wells_baseline_bgw!D2314</f>
        <v>-521.98519999999553</v>
      </c>
      <c r="E2314">
        <f>RS_wells_scenario_1_bgw!E2314-RS_wells_baseline_bgw!E2314</f>
        <v>0</v>
      </c>
      <c r="F2314">
        <f>RS_wells_scenario_1_bgw!F2314-RS_wells_baseline_bgw!F2314</f>
        <v>0</v>
      </c>
      <c r="G2314">
        <f>RS_wells_scenario_1_bgw!G2314-RS_wells_baseline_bgw!G2314</f>
        <v>0</v>
      </c>
      <c r="H2314" s="19">
        <f>RS_wells_scenario_1_bgw!H2314-RS_wells_baseline_bgw!H2314</f>
        <v>2382068.9404000044</v>
      </c>
      <c r="I2314">
        <f>RS_wells_scenario_1_bgw!I2314-RS_wells_baseline_bgw!I2314</f>
        <v>-1565571.9782000035</v>
      </c>
      <c r="J2314">
        <f>RS_wells_scenario_1_bgw!J2314-RS_wells_baseline_bgw!J2314</f>
        <v>2763.8584000002593</v>
      </c>
      <c r="K2314">
        <f>RS_wells_scenario_1_bgw!K2314-RS_wells_baseline_bgw!K2314</f>
        <v>-71446.259999997914</v>
      </c>
      <c r="L2314">
        <f>RS_wells_scenario_1_bgw!L2314-RS_wells_baseline_bgw!L2314</f>
        <v>1083315.8311000001</v>
      </c>
      <c r="M2314">
        <f>RS_wells_scenario_1_bgw!M2314-RS_wells_baseline_bgw!M2314</f>
        <v>0</v>
      </c>
      <c r="N2314">
        <f>RS_wells_scenario_1_bgw!N2314-RS_wells_baseline_bgw!N2314</f>
        <v>7661846.0936000049</v>
      </c>
      <c r="O2314">
        <v>10.145833333333334</v>
      </c>
      <c r="P2314">
        <f t="shared" si="303"/>
        <v>2004</v>
      </c>
      <c r="Q2314" s="2">
        <f t="shared" si="304"/>
        <v>38047.312499999411</v>
      </c>
      <c r="R2314">
        <f t="shared" si="305"/>
        <v>-120.95709400229096</v>
      </c>
      <c r="S2314">
        <f>I2314*$O2314/ref!$B$3</f>
        <v>-364.64720757929757</v>
      </c>
      <c r="T2314">
        <f>K2314*$O2314/ref!$B$3</f>
        <v>-16.640997388658835</v>
      </c>
      <c r="U2314">
        <f>L2314*$O2314/ref!$B$3</f>
        <v>252.32189783521773</v>
      </c>
      <c r="V2314">
        <f>N2314*$O2314/ref!$B$3</f>
        <v>1784.5687211046079</v>
      </c>
      <c r="W2314">
        <f t="shared" si="306"/>
        <v>2</v>
      </c>
      <c r="X2314" t="str">
        <f t="shared" si="307"/>
        <v>2 2004</v>
      </c>
      <c r="AB2314" s="1"/>
    </row>
    <row r="2315" spans="1:28" x14ac:dyDescent="0.3">
      <c r="A2315">
        <v>772</v>
      </c>
      <c r="B2315">
        <v>1</v>
      </c>
      <c r="C2315">
        <f>RS_wells_scenario_1_bgw!C2315-RS_wells_baseline_bgw!C2315</f>
        <v>1129469.4448999986</v>
      </c>
      <c r="D2315">
        <f>RS_wells_scenario_1_bgw!D2315-RS_wells_baseline_bgw!D2315</f>
        <v>-522.9770000000135</v>
      </c>
      <c r="E2315">
        <f>RS_wells_scenario_1_bgw!E2315-RS_wells_baseline_bgw!E2315</f>
        <v>0</v>
      </c>
      <c r="F2315">
        <f>RS_wells_scenario_1_bgw!F2315-RS_wells_baseline_bgw!F2315</f>
        <v>0</v>
      </c>
      <c r="G2315">
        <f>RS_wells_scenario_1_bgw!G2315-RS_wells_baseline_bgw!G2315</f>
        <v>0</v>
      </c>
      <c r="H2315" s="19">
        <f>RS_wells_scenario_1_bgw!H2315-RS_wells_baseline_bgw!H2315</f>
        <v>1173294.1903000027</v>
      </c>
      <c r="I2315">
        <f>RS_wells_scenario_1_bgw!I2315-RS_wells_baseline_bgw!I2315</f>
        <v>-4855778.8352999985</v>
      </c>
      <c r="J2315">
        <f>RS_wells_scenario_1_bgw!J2315-RS_wells_baseline_bgw!J2315</f>
        <v>2769.3042999999598</v>
      </c>
      <c r="K2315">
        <f>RS_wells_scenario_1_bgw!K2315-RS_wells_baseline_bgw!K2315</f>
        <v>-71446.259999997914</v>
      </c>
      <c r="L2315">
        <f>RS_wells_scenario_1_bgw!L2315-RS_wells_baseline_bgw!L2315</f>
        <v>227187.06859999988</v>
      </c>
      <c r="M2315">
        <f>RS_wells_scenario_1_bgw!M2315-RS_wells_baseline_bgw!M2315</f>
        <v>0</v>
      </c>
      <c r="N2315">
        <f>RS_wells_scenario_1_bgw!N2315-RS_wells_baseline_bgw!N2315</f>
        <v>7941227.6922999918</v>
      </c>
      <c r="O2315">
        <v>10.145833333333334</v>
      </c>
      <c r="P2315">
        <f t="shared" si="303"/>
        <v>2004</v>
      </c>
      <c r="Q2315" s="2">
        <f t="shared" si="304"/>
        <v>38057.458333332746</v>
      </c>
      <c r="R2315">
        <f t="shared" si="305"/>
        <v>-155.0500229553262</v>
      </c>
      <c r="S2315">
        <f>I2315*$O2315/ref!$B$3</f>
        <v>-1130.9899624995692</v>
      </c>
      <c r="T2315">
        <f>K2315*$O2315/ref!$B$3</f>
        <v>-16.640997388658835</v>
      </c>
      <c r="U2315">
        <f>L2315*$O2315/ref!$B$3</f>
        <v>52.915567803125938</v>
      </c>
      <c r="V2315">
        <f>N2315*$O2315/ref!$B$3</f>
        <v>1849.6412449064969</v>
      </c>
      <c r="W2315">
        <f t="shared" si="306"/>
        <v>3</v>
      </c>
      <c r="X2315" t="str">
        <f t="shared" si="307"/>
        <v>3 2004</v>
      </c>
      <c r="AB2315" s="1"/>
    </row>
    <row r="2316" spans="1:28" x14ac:dyDescent="0.3">
      <c r="A2316">
        <v>772</v>
      </c>
      <c r="B2316">
        <v>2</v>
      </c>
      <c r="C2316">
        <f>RS_wells_scenario_1_bgw!C2316-RS_wells_baseline_bgw!C2316</f>
        <v>1180269.5729999989</v>
      </c>
      <c r="D2316">
        <f>RS_wells_scenario_1_bgw!D2316-RS_wells_baseline_bgw!D2316</f>
        <v>-523.95150000002468</v>
      </c>
      <c r="E2316">
        <f>RS_wells_scenario_1_bgw!E2316-RS_wells_baseline_bgw!E2316</f>
        <v>0</v>
      </c>
      <c r="F2316">
        <f>RS_wells_scenario_1_bgw!F2316-RS_wells_baseline_bgw!F2316</f>
        <v>0</v>
      </c>
      <c r="G2316">
        <f>RS_wells_scenario_1_bgw!G2316-RS_wells_baseline_bgw!G2316</f>
        <v>0</v>
      </c>
      <c r="H2316" s="19">
        <f>RS_wells_scenario_1_bgw!H2316-RS_wells_baseline_bgw!H2316</f>
        <v>1157726.6292999983</v>
      </c>
      <c r="I2316">
        <f>RS_wells_scenario_1_bgw!I2316-RS_wells_baseline_bgw!I2316</f>
        <v>-6903806.3550000042</v>
      </c>
      <c r="J2316">
        <f>RS_wells_scenario_1_bgw!J2316-RS_wells_baseline_bgw!J2316</f>
        <v>2774.9085999997333</v>
      </c>
      <c r="K2316">
        <f>RS_wells_scenario_1_bgw!K2316-RS_wells_baseline_bgw!K2316</f>
        <v>-71446.259999997914</v>
      </c>
      <c r="L2316">
        <f>RS_wells_scenario_1_bgw!L2316-RS_wells_baseline_bgw!L2316</f>
        <v>225859.82010000013</v>
      </c>
      <c r="M2316">
        <f>RS_wells_scenario_1_bgw!M2316-RS_wells_baseline_bgw!M2316</f>
        <v>0</v>
      </c>
      <c r="N2316">
        <f>RS_wells_scenario_1_bgw!N2316-RS_wells_baseline_bgw!N2316</f>
        <v>8190988.2319000065</v>
      </c>
      <c r="O2316">
        <v>10.145833333333334</v>
      </c>
      <c r="P2316">
        <f t="shared" si="303"/>
        <v>2004</v>
      </c>
      <c r="Q2316" s="2">
        <f t="shared" si="304"/>
        <v>38067.604166666082</v>
      </c>
      <c r="R2316">
        <f t="shared" si="305"/>
        <v>-161.12855905154657</v>
      </c>
      <c r="S2316">
        <f>I2316*$O2316/ref!$B$3</f>
        <v>-1608.0089220256555</v>
      </c>
      <c r="T2316">
        <f>K2316*$O2316/ref!$B$3</f>
        <v>-16.640997388658835</v>
      </c>
      <c r="U2316">
        <f>L2316*$O2316/ref!$B$3</f>
        <v>52.606430014491536</v>
      </c>
      <c r="V2316">
        <f>N2316*$O2316/ref!$B$3</f>
        <v>1907.8145416931166</v>
      </c>
      <c r="W2316">
        <f t="shared" si="306"/>
        <v>3</v>
      </c>
      <c r="X2316" t="str">
        <f t="shared" si="307"/>
        <v>3 2004</v>
      </c>
      <c r="AB2316" s="1"/>
    </row>
    <row r="2317" spans="1:28" x14ac:dyDescent="0.3">
      <c r="A2317">
        <v>772</v>
      </c>
      <c r="B2317">
        <v>3</v>
      </c>
      <c r="C2317">
        <f>RS_wells_scenario_1_bgw!C2317-RS_wells_baseline_bgw!C2317</f>
        <v>1262883.0306000039</v>
      </c>
      <c r="D2317">
        <f>RS_wells_scenario_1_bgw!D2317-RS_wells_baseline_bgw!D2317</f>
        <v>-524.9658000000054</v>
      </c>
      <c r="E2317">
        <f>RS_wells_scenario_1_bgw!E2317-RS_wells_baseline_bgw!E2317</f>
        <v>0</v>
      </c>
      <c r="F2317">
        <f>RS_wells_scenario_1_bgw!F2317-RS_wells_baseline_bgw!F2317</f>
        <v>0</v>
      </c>
      <c r="G2317">
        <f>RS_wells_scenario_1_bgw!G2317-RS_wells_baseline_bgw!G2317</f>
        <v>0</v>
      </c>
      <c r="H2317" s="19">
        <f>RS_wells_scenario_1_bgw!H2317-RS_wells_baseline_bgw!H2317</f>
        <v>567216.10840000212</v>
      </c>
      <c r="I2317">
        <f>RS_wells_scenario_1_bgw!I2317-RS_wells_baseline_bgw!I2317</f>
        <v>-6767257.3494999856</v>
      </c>
      <c r="J2317">
        <f>RS_wells_scenario_1_bgw!J2317-RS_wells_baseline_bgw!J2317</f>
        <v>2780.5578000005335</v>
      </c>
      <c r="K2317">
        <f>RS_wells_scenario_1_bgw!K2317-RS_wells_baseline_bgw!K2317</f>
        <v>-71446.259999997914</v>
      </c>
      <c r="L2317">
        <f>RS_wells_scenario_1_bgw!L2317-RS_wells_baseline_bgw!L2317</f>
        <v>223189.6557</v>
      </c>
      <c r="M2317">
        <f>RS_wells_scenario_1_bgw!M2317-RS_wells_baseline_bgw!M2317</f>
        <v>0</v>
      </c>
      <c r="N2317">
        <f>RS_wells_scenario_1_bgw!N2317-RS_wells_baseline_bgw!N2317</f>
        <v>8333310.5649999976</v>
      </c>
      <c r="O2317">
        <v>10.145833333333334</v>
      </c>
      <c r="P2317">
        <f t="shared" si="303"/>
        <v>2004</v>
      </c>
      <c r="Q2317" s="2">
        <f t="shared" si="304"/>
        <v>38077.749999999418</v>
      </c>
      <c r="R2317">
        <f t="shared" si="305"/>
        <v>-177.91739877663221</v>
      </c>
      <c r="S2317">
        <f>I2317*$O2317/ref!$B$3</f>
        <v>-1576.2044350735064</v>
      </c>
      <c r="T2317">
        <f>K2317*$O2317/ref!$B$3</f>
        <v>-16.640997388658835</v>
      </c>
      <c r="U2317">
        <f>L2317*$O2317/ref!$B$3</f>
        <v>51.984505244633844</v>
      </c>
      <c r="V2317">
        <f>N2317*$O2317/ref!$B$3</f>
        <v>1940.9637306564696</v>
      </c>
      <c r="W2317">
        <f t="shared" si="306"/>
        <v>3</v>
      </c>
      <c r="X2317" t="str">
        <f t="shared" si="307"/>
        <v>3 2004</v>
      </c>
      <c r="AB2317" s="1"/>
    </row>
    <row r="2318" spans="1:28" x14ac:dyDescent="0.3">
      <c r="A2318">
        <v>773</v>
      </c>
      <c r="B2318">
        <v>1</v>
      </c>
      <c r="C2318">
        <f>RS_wells_scenario_1_bgw!C2318-RS_wells_baseline_bgw!C2318</f>
        <v>5165833.7113000005</v>
      </c>
      <c r="D2318">
        <f>RS_wells_scenario_1_bgw!D2318-RS_wells_baseline_bgw!D2318</f>
        <v>-526.01130000001285</v>
      </c>
      <c r="E2318">
        <f>RS_wells_scenario_1_bgw!E2318-RS_wells_baseline_bgw!E2318</f>
        <v>-1346779.9399999976</v>
      </c>
      <c r="F2318">
        <f>RS_wells_scenario_1_bgw!F2318-RS_wells_baseline_bgw!F2318</f>
        <v>0</v>
      </c>
      <c r="G2318">
        <f>RS_wells_scenario_1_bgw!G2318-RS_wells_baseline_bgw!G2318</f>
        <v>0</v>
      </c>
      <c r="H2318" s="19">
        <f>RS_wells_scenario_1_bgw!H2318-RS_wells_baseline_bgw!H2318</f>
        <v>1775059.883600004</v>
      </c>
      <c r="I2318">
        <f>RS_wells_scenario_1_bgw!I2318-RS_wells_baseline_bgw!I2318</f>
        <v>-384878.11349999905</v>
      </c>
      <c r="J2318">
        <f>RS_wells_scenario_1_bgw!J2318-RS_wells_baseline_bgw!J2318</f>
        <v>2785.853900000453</v>
      </c>
      <c r="K2318">
        <f>RS_wells_scenario_1_bgw!K2318-RS_wells_baseline_bgw!K2318</f>
        <v>-5832341.4699999988</v>
      </c>
      <c r="L2318">
        <f>RS_wells_scenario_1_bgw!L2318-RS_wells_baseline_bgw!L2318</f>
        <v>4077389.9767000005</v>
      </c>
      <c r="M2318">
        <f>RS_wells_scenario_1_bgw!M2318-RS_wells_baseline_bgw!M2318</f>
        <v>0</v>
      </c>
      <c r="N2318">
        <f>RS_wells_scenario_1_bgw!N2318-RS_wells_baseline_bgw!N2318</f>
        <v>7599572.9768000022</v>
      </c>
      <c r="O2318">
        <v>10.145833333333334</v>
      </c>
      <c r="P2318">
        <f t="shared" si="303"/>
        <v>2004</v>
      </c>
      <c r="Q2318" s="2">
        <f t="shared" si="304"/>
        <v>38087.895833332754</v>
      </c>
      <c r="R2318">
        <f t="shared" si="305"/>
        <v>-133.43672607560134</v>
      </c>
      <c r="S2318">
        <f>I2318*$O2318/ref!$B$3</f>
        <v>-89.644380009612959</v>
      </c>
      <c r="T2318">
        <f>K2318*$O2318/ref!$B$3</f>
        <v>-1358.4473025185566</v>
      </c>
      <c r="U2318">
        <f>L2318*$O2318/ref!$B$3</f>
        <v>949.69052200647593</v>
      </c>
      <c r="V2318">
        <f>N2318*$O2318/ref!$B$3</f>
        <v>1770.0642981431749</v>
      </c>
      <c r="W2318">
        <f t="shared" si="306"/>
        <v>4</v>
      </c>
      <c r="X2318" t="str">
        <f t="shared" si="307"/>
        <v>4 2004</v>
      </c>
      <c r="AB2318" s="1"/>
    </row>
    <row r="2319" spans="1:28" x14ac:dyDescent="0.3">
      <c r="A2319">
        <v>773</v>
      </c>
      <c r="B2319">
        <v>2</v>
      </c>
      <c r="C2319">
        <f>RS_wells_scenario_1_bgw!C2319-RS_wells_baseline_bgw!C2319</f>
        <v>4853769.3493999988</v>
      </c>
      <c r="D2319">
        <f>RS_wells_scenario_1_bgw!D2319-RS_wells_baseline_bgw!D2319</f>
        <v>-527.07709999999497</v>
      </c>
      <c r="E2319">
        <f>RS_wells_scenario_1_bgw!E2319-RS_wells_baseline_bgw!E2319</f>
        <v>-1346779.9399999976</v>
      </c>
      <c r="F2319">
        <f>RS_wells_scenario_1_bgw!F2319-RS_wells_baseline_bgw!F2319</f>
        <v>0</v>
      </c>
      <c r="G2319">
        <f>RS_wells_scenario_1_bgw!G2319-RS_wells_baseline_bgw!G2319</f>
        <v>0</v>
      </c>
      <c r="H2319" s="19">
        <f>RS_wells_scenario_1_bgw!H2319-RS_wells_baseline_bgw!H2319</f>
        <v>1734386.1218999997</v>
      </c>
      <c r="I2319">
        <f>RS_wells_scenario_1_bgw!I2319-RS_wells_baseline_bgw!I2319</f>
        <v>-185545.00400000066</v>
      </c>
      <c r="J2319">
        <f>RS_wells_scenario_1_bgw!J2319-RS_wells_baseline_bgw!J2319</f>
        <v>2791.2006000000983</v>
      </c>
      <c r="K2319">
        <f>RS_wells_scenario_1_bgw!K2319-RS_wells_baseline_bgw!K2319</f>
        <v>-5832341.4699999988</v>
      </c>
      <c r="L2319">
        <f>RS_wells_scenario_1_bgw!L2319-RS_wells_baseline_bgw!L2319</f>
        <v>4019521.9746000022</v>
      </c>
      <c r="M2319">
        <f>RS_wells_scenario_1_bgw!M2319-RS_wells_baseline_bgw!M2319</f>
        <v>0</v>
      </c>
      <c r="N2319">
        <f>RS_wells_scenario_1_bgw!N2319-RS_wells_baseline_bgw!N2319</f>
        <v>7239987.5135999918</v>
      </c>
      <c r="O2319">
        <v>10.145833333333334</v>
      </c>
      <c r="P2319">
        <f t="shared" si="303"/>
        <v>2004</v>
      </c>
      <c r="Q2319" s="2">
        <f t="shared" si="304"/>
        <v>38098.041666666089</v>
      </c>
      <c r="R2319">
        <f t="shared" si="305"/>
        <v>-126.1306160756012</v>
      </c>
      <c r="S2319">
        <f>I2319*$O2319/ref!$B$3</f>
        <v>-43.216452856213806</v>
      </c>
      <c r="T2319">
        <f>K2319*$O2319/ref!$B$3</f>
        <v>-1358.4473025185566</v>
      </c>
      <c r="U2319">
        <f>L2319*$O2319/ref!$B$3</f>
        <v>936.21212199179354</v>
      </c>
      <c r="V2319">
        <f>N2319*$O2319/ref!$B$3</f>
        <v>1686.3109882552783</v>
      </c>
      <c r="W2319">
        <f t="shared" si="306"/>
        <v>4</v>
      </c>
      <c r="X2319" t="str">
        <f t="shared" si="307"/>
        <v>4 2004</v>
      </c>
      <c r="AB2319" s="1"/>
    </row>
    <row r="2320" spans="1:28" x14ac:dyDescent="0.3">
      <c r="A2320">
        <v>773</v>
      </c>
      <c r="B2320">
        <v>3</v>
      </c>
      <c r="C2320">
        <f>RS_wells_scenario_1_bgw!C2320-RS_wells_baseline_bgw!C2320</f>
        <v>4560933.2273000032</v>
      </c>
      <c r="D2320">
        <f>RS_wells_scenario_1_bgw!D2320-RS_wells_baseline_bgw!D2320</f>
        <v>-528.15759999997681</v>
      </c>
      <c r="E2320">
        <f>RS_wells_scenario_1_bgw!E2320-RS_wells_baseline_bgw!E2320</f>
        <v>-1346779.9399999976</v>
      </c>
      <c r="F2320">
        <f>RS_wells_scenario_1_bgw!F2320-RS_wells_baseline_bgw!F2320</f>
        <v>0</v>
      </c>
      <c r="G2320">
        <f>RS_wells_scenario_1_bgw!G2320-RS_wells_baseline_bgw!G2320</f>
        <v>0</v>
      </c>
      <c r="H2320" s="19">
        <f>RS_wells_scenario_1_bgw!H2320-RS_wells_baseline_bgw!H2320</f>
        <v>1852462.4786999971</v>
      </c>
      <c r="I2320">
        <f>RS_wells_scenario_1_bgw!I2320-RS_wells_baseline_bgw!I2320</f>
        <v>-242076.01970000193</v>
      </c>
      <c r="J2320">
        <f>RS_wells_scenario_1_bgw!J2320-RS_wells_baseline_bgw!J2320</f>
        <v>2796.5203999998048</v>
      </c>
      <c r="K2320">
        <f>RS_wells_scenario_1_bgw!K2320-RS_wells_baseline_bgw!K2320</f>
        <v>-5832341.4699999988</v>
      </c>
      <c r="L2320">
        <f>RS_wells_scenario_1_bgw!L2320-RS_wells_baseline_bgw!L2320</f>
        <v>3971888.1721000001</v>
      </c>
      <c r="M2320">
        <f>RS_wells_scenario_1_bgw!M2320-RS_wells_baseline_bgw!M2320</f>
        <v>0</v>
      </c>
      <c r="N2320">
        <f>RS_wells_scenario_1_bgw!N2320-RS_wells_baseline_bgw!N2320</f>
        <v>7038226.0706999972</v>
      </c>
      <c r="O2320">
        <v>10.145833333333334</v>
      </c>
      <c r="P2320">
        <f t="shared" si="303"/>
        <v>2004</v>
      </c>
      <c r="Q2320" s="2">
        <f t="shared" si="304"/>
        <v>38108.187499999425</v>
      </c>
      <c r="R2320">
        <f t="shared" si="305"/>
        <v>-118.80328962199313</v>
      </c>
      <c r="S2320">
        <f>I2320*$O2320/ref!$B$3</f>
        <v>-56.383446966779985</v>
      </c>
      <c r="T2320">
        <f>K2320*$O2320/ref!$B$3</f>
        <v>-1358.4473025185566</v>
      </c>
      <c r="U2320">
        <f>L2320*$O2320/ref!$B$3</f>
        <v>925.11743371819523</v>
      </c>
      <c r="V2320">
        <f>N2320*$O2320/ref!$B$3</f>
        <v>1639.3174627099111</v>
      </c>
      <c r="W2320">
        <f t="shared" si="306"/>
        <v>4</v>
      </c>
      <c r="X2320" t="str">
        <f t="shared" si="307"/>
        <v>4 2004</v>
      </c>
      <c r="AB2320" s="1"/>
    </row>
    <row r="2321" spans="1:28" x14ac:dyDescent="0.3">
      <c r="A2321">
        <v>774</v>
      </c>
      <c r="B2321">
        <v>1</v>
      </c>
      <c r="C2321">
        <f>RS_wells_scenario_1_bgw!C2321-RS_wells_baseline_bgw!C2321</f>
        <v>3504202.9774000049</v>
      </c>
      <c r="D2321">
        <f>RS_wells_scenario_1_bgw!D2321-RS_wells_baseline_bgw!D2321</f>
        <v>-529.1697999999742</v>
      </c>
      <c r="E2321">
        <f>RS_wells_scenario_1_bgw!E2321-RS_wells_baseline_bgw!E2321</f>
        <v>-2112139.629999999</v>
      </c>
      <c r="F2321">
        <f>RS_wells_scenario_1_bgw!F2321-RS_wells_baseline_bgw!F2321</f>
        <v>0</v>
      </c>
      <c r="G2321">
        <f>RS_wells_scenario_1_bgw!G2321-RS_wells_baseline_bgw!G2321</f>
        <v>0</v>
      </c>
      <c r="H2321" s="19">
        <f>RS_wells_scenario_1_bgw!H2321-RS_wells_baseline_bgw!H2321</f>
        <v>2836404.6385999992</v>
      </c>
      <c r="I2321">
        <f>RS_wells_scenario_1_bgw!I2321-RS_wells_baseline_bgw!I2321</f>
        <v>23902.737300001085</v>
      </c>
      <c r="J2321">
        <f>RS_wells_scenario_1_bgw!J2321-RS_wells_baseline_bgw!J2321</f>
        <v>2801.3203999996185</v>
      </c>
      <c r="K2321">
        <f>RS_wells_scenario_1_bgw!K2321-RS_wells_baseline_bgw!K2321</f>
        <v>-9106190.5900000036</v>
      </c>
      <c r="L2321">
        <f>RS_wells_scenario_1_bgw!L2321-RS_wells_baseline_bgw!L2321</f>
        <v>6974150.5351999998</v>
      </c>
      <c r="M2321">
        <f>RS_wells_scenario_1_bgw!M2321-RS_wells_baseline_bgw!M2321</f>
        <v>0</v>
      </c>
      <c r="N2321">
        <f>RS_wells_scenario_1_bgw!N2321-RS_wells_baseline_bgw!N2321</f>
        <v>6290521.8509000018</v>
      </c>
      <c r="O2321">
        <v>10.145833333333334</v>
      </c>
      <c r="P2321">
        <f t="shared" si="303"/>
        <v>2004</v>
      </c>
      <c r="Q2321" s="2">
        <f t="shared" si="304"/>
        <v>38118.333333332761</v>
      </c>
      <c r="R2321">
        <f t="shared" si="305"/>
        <v>-79.132123993127209</v>
      </c>
      <c r="S2321">
        <f>I2321*$O2321/ref!$B$3</f>
        <v>5.5673367506028706</v>
      </c>
      <c r="T2321">
        <f>K2321*$O2321/ref!$B$3</f>
        <v>-2120.9800740979886</v>
      </c>
      <c r="U2321">
        <f>L2321*$O2321/ref!$B$3</f>
        <v>1624.3932270825683</v>
      </c>
      <c r="V2321">
        <f>N2321*$O2321/ref!$B$3</f>
        <v>1465.1649742636121</v>
      </c>
      <c r="W2321">
        <f t="shared" si="306"/>
        <v>5</v>
      </c>
      <c r="X2321" t="str">
        <f t="shared" si="307"/>
        <v>5 2004</v>
      </c>
      <c r="AB2321" s="1"/>
    </row>
    <row r="2322" spans="1:28" x14ac:dyDescent="0.3">
      <c r="A2322">
        <v>774</v>
      </c>
      <c r="B2322">
        <v>2</v>
      </c>
      <c r="C2322">
        <f>RS_wells_scenario_1_bgw!C2322-RS_wells_baseline_bgw!C2322</f>
        <v>2753146.68780002</v>
      </c>
      <c r="D2322">
        <f>RS_wells_scenario_1_bgw!D2322-RS_wells_baseline_bgw!D2322</f>
        <v>-530.23980000003939</v>
      </c>
      <c r="E2322">
        <f>RS_wells_scenario_1_bgw!E2322-RS_wells_baseline_bgw!E2322</f>
        <v>-2112139.629999999</v>
      </c>
      <c r="F2322">
        <f>RS_wells_scenario_1_bgw!F2322-RS_wells_baseline_bgw!F2322</f>
        <v>0</v>
      </c>
      <c r="G2322">
        <f>RS_wells_scenario_1_bgw!G2322-RS_wells_baseline_bgw!G2322</f>
        <v>0</v>
      </c>
      <c r="H2322" s="19">
        <f>RS_wells_scenario_1_bgw!H2322-RS_wells_baseline_bgw!H2322</f>
        <v>3110713.3555999994</v>
      </c>
      <c r="I2322">
        <f>RS_wells_scenario_1_bgw!I2322-RS_wells_baseline_bgw!I2322</f>
        <v>65382.503200000152</v>
      </c>
      <c r="J2322">
        <f>RS_wells_scenario_1_bgw!J2322-RS_wells_baseline_bgw!J2322</f>
        <v>2806.175199999474</v>
      </c>
      <c r="K2322">
        <f>RS_wells_scenario_1_bgw!K2322-RS_wells_baseline_bgw!K2322</f>
        <v>-9106190.5900000036</v>
      </c>
      <c r="L2322">
        <f>RS_wells_scenario_1_bgw!L2322-RS_wells_baseline_bgw!L2322</f>
        <v>6834947.1650000066</v>
      </c>
      <c r="M2322">
        <f>RS_wells_scenario_1_bgw!M2322-RS_wells_baseline_bgw!M2322</f>
        <v>0</v>
      </c>
      <c r="N2322">
        <f>RS_wells_scenario_1_bgw!N2322-RS_wells_baseline_bgw!N2322</f>
        <v>5906703.4294999987</v>
      </c>
      <c r="O2322">
        <v>10.145833333333334</v>
      </c>
      <c r="P2322">
        <f t="shared" si="303"/>
        <v>2004</v>
      </c>
      <c r="Q2322" s="2">
        <f t="shared" si="304"/>
        <v>38128.479166666097</v>
      </c>
      <c r="R2322">
        <f t="shared" si="305"/>
        <v>-64.054755415807549</v>
      </c>
      <c r="S2322">
        <f>I2322*$O2322/ref!$B$3</f>
        <v>15.228649687404383</v>
      </c>
      <c r="T2322">
        <f>K2322*$O2322/ref!$B$3</f>
        <v>-2120.9800740979886</v>
      </c>
      <c r="U2322">
        <f>L2322*$O2322/ref!$B$3</f>
        <v>1591.9704953679807</v>
      </c>
      <c r="V2322">
        <f>N2322*$O2322/ref!$B$3</f>
        <v>1375.7674138001701</v>
      </c>
      <c r="W2322">
        <f t="shared" si="306"/>
        <v>5</v>
      </c>
      <c r="X2322" t="str">
        <f t="shared" si="307"/>
        <v>5 2004</v>
      </c>
      <c r="AB2322" s="1"/>
    </row>
    <row r="2323" spans="1:28" x14ac:dyDescent="0.3">
      <c r="A2323">
        <v>774</v>
      </c>
      <c r="B2323">
        <v>3</v>
      </c>
      <c r="C2323">
        <f>RS_wells_scenario_1_bgw!C2323-RS_wells_baseline_bgw!C2323</f>
        <v>2222788.5250999928</v>
      </c>
      <c r="D2323">
        <f>RS_wells_scenario_1_bgw!D2323-RS_wells_baseline_bgw!D2323</f>
        <v>-531.43209999997634</v>
      </c>
      <c r="E2323">
        <f>RS_wells_scenario_1_bgw!E2323-RS_wells_baseline_bgw!E2323</f>
        <v>-2112139.629999999</v>
      </c>
      <c r="F2323">
        <f>RS_wells_scenario_1_bgw!F2323-RS_wells_baseline_bgw!F2323</f>
        <v>0</v>
      </c>
      <c r="G2323">
        <f>RS_wells_scenario_1_bgw!G2323-RS_wells_baseline_bgw!G2323</f>
        <v>0</v>
      </c>
      <c r="H2323" s="19">
        <f>RS_wells_scenario_1_bgw!H2323-RS_wells_baseline_bgw!H2323</f>
        <v>3330539.064000003</v>
      </c>
      <c r="I2323">
        <f>RS_wells_scenario_1_bgw!I2323-RS_wells_baseline_bgw!I2323</f>
        <v>77932.29629999958</v>
      </c>
      <c r="J2323">
        <f>RS_wells_scenario_1_bgw!J2323-RS_wells_baseline_bgw!J2323</f>
        <v>2810.938000000082</v>
      </c>
      <c r="K2323">
        <f>RS_wells_scenario_1_bgw!K2323-RS_wells_baseline_bgw!K2323</f>
        <v>-9106190.5900000036</v>
      </c>
      <c r="L2323">
        <f>RS_wells_scenario_1_bgw!L2323-RS_wells_baseline_bgw!L2323</f>
        <v>6728096.4827000052</v>
      </c>
      <c r="M2323">
        <f>RS_wells_scenario_1_bgw!M2323-RS_wells_baseline_bgw!M2323</f>
        <v>0</v>
      </c>
      <c r="N2323">
        <f>RS_wells_scenario_1_bgw!N2323-RS_wells_baseline_bgw!N2323</f>
        <v>5674780.7105000019</v>
      </c>
      <c r="O2323">
        <v>10.145833333333334</v>
      </c>
      <c r="P2323">
        <f t="shared" si="303"/>
        <v>2004</v>
      </c>
      <c r="Q2323" s="2">
        <f t="shared" si="304"/>
        <v>38138.624999999432</v>
      </c>
      <c r="R2323">
        <f t="shared" si="305"/>
        <v>-53.705421454753697</v>
      </c>
      <c r="S2323">
        <f>I2323*$O2323/ref!$B$3</f>
        <v>18.151700861885807</v>
      </c>
      <c r="T2323">
        <f>K2323*$O2323/ref!$B$3</f>
        <v>-2120.9800740979886</v>
      </c>
      <c r="U2323">
        <f>L2323*$O2323/ref!$B$3</f>
        <v>1567.0832314981744</v>
      </c>
      <c r="V2323">
        <f>N2323*$O2323/ref!$B$3</f>
        <v>1321.7488359033043</v>
      </c>
      <c r="W2323">
        <f t="shared" si="306"/>
        <v>5</v>
      </c>
      <c r="X2323" t="str">
        <f t="shared" si="307"/>
        <v>5 2004</v>
      </c>
      <c r="AB2323" s="1"/>
    </row>
    <row r="2324" spans="1:28" x14ac:dyDescent="0.3">
      <c r="A2324">
        <v>775</v>
      </c>
      <c r="B2324">
        <v>1</v>
      </c>
      <c r="C2324">
        <f>RS_wells_scenario_1_bgw!C2324-RS_wells_baseline_bgw!C2324</f>
        <v>-3261069.2665999979</v>
      </c>
      <c r="D2324">
        <f>RS_wells_scenario_1_bgw!D2324-RS_wells_baseline_bgw!D2324</f>
        <v>-532.34130000002915</v>
      </c>
      <c r="E2324">
        <f>RS_wells_scenario_1_bgw!E2324-RS_wells_baseline_bgw!E2324</f>
        <v>-5029920.5</v>
      </c>
      <c r="F2324">
        <f>RS_wells_scenario_1_bgw!F2324-RS_wells_baseline_bgw!F2324</f>
        <v>0</v>
      </c>
      <c r="G2324">
        <f>RS_wells_scenario_1_bgw!G2324-RS_wells_baseline_bgw!G2324</f>
        <v>0</v>
      </c>
      <c r="H2324" s="19">
        <f>RS_wells_scenario_1_bgw!H2324-RS_wells_baseline_bgw!H2324</f>
        <v>-1768167.6433000118</v>
      </c>
      <c r="I2324">
        <f>RS_wells_scenario_1_bgw!I2324-RS_wells_baseline_bgw!I2324</f>
        <v>1452815.0013999939</v>
      </c>
      <c r="J2324">
        <f>RS_wells_scenario_1_bgw!J2324-RS_wells_baseline_bgw!J2324</f>
        <v>2816.4917999999598</v>
      </c>
      <c r="K2324">
        <f>RS_wells_scenario_1_bgw!K2324-RS_wells_baseline_bgw!K2324</f>
        <v>-21587092.219999999</v>
      </c>
      <c r="L2324">
        <f>RS_wells_scenario_1_bgw!L2324-RS_wells_baseline_bgw!L2324</f>
        <v>3610095.1523999944</v>
      </c>
      <c r="M2324">
        <f>RS_wells_scenario_1_bgw!M2324-RS_wells_baseline_bgw!M2324</f>
        <v>0</v>
      </c>
      <c r="N2324">
        <f>RS_wells_scenario_1_bgw!N2324-RS_wells_baseline_bgw!N2324</f>
        <v>6478520.2534999996</v>
      </c>
      <c r="O2324">
        <v>10.145833333333334</v>
      </c>
      <c r="P2324">
        <f t="shared" si="303"/>
        <v>2004</v>
      </c>
      <c r="Q2324" s="2">
        <f t="shared" si="304"/>
        <v>38148.770833332768</v>
      </c>
      <c r="R2324">
        <f t="shared" si="305"/>
        <v>-188.92755777319613</v>
      </c>
      <c r="S2324">
        <f>I2324*$O2324/ref!$B$3</f>
        <v>338.38427154202873</v>
      </c>
      <c r="T2324">
        <f>K2324*$O2324/ref!$B$3</f>
        <v>-5027.985303384221</v>
      </c>
      <c r="U2324">
        <f>L2324*$O2324/ref!$B$3</f>
        <v>840.84994797348361</v>
      </c>
      <c r="V2324">
        <f>N2324*$O2324/ref!$B$3</f>
        <v>1508.952863605037</v>
      </c>
      <c r="W2324">
        <f t="shared" si="306"/>
        <v>6</v>
      </c>
      <c r="X2324" t="str">
        <f t="shared" si="307"/>
        <v>6 2004</v>
      </c>
      <c r="AB2324" s="1"/>
    </row>
    <row r="2325" spans="1:28" x14ac:dyDescent="0.3">
      <c r="A2325">
        <v>775</v>
      </c>
      <c r="B2325">
        <v>2</v>
      </c>
      <c r="C2325">
        <f>RS_wells_scenario_1_bgw!C2325-RS_wells_baseline_bgw!C2325</f>
        <v>-2802689.0425000042</v>
      </c>
      <c r="D2325">
        <f>RS_wells_scenario_1_bgw!D2325-RS_wells_baseline_bgw!D2325</f>
        <v>-533.37790000002133</v>
      </c>
      <c r="E2325">
        <f>RS_wells_scenario_1_bgw!E2325-RS_wells_baseline_bgw!E2325</f>
        <v>-5029920.5</v>
      </c>
      <c r="F2325">
        <f>RS_wells_scenario_1_bgw!F2325-RS_wells_baseline_bgw!F2325</f>
        <v>0</v>
      </c>
      <c r="G2325">
        <f>RS_wells_scenario_1_bgw!G2325-RS_wells_baseline_bgw!G2325</f>
        <v>0</v>
      </c>
      <c r="H2325" s="19">
        <f>RS_wells_scenario_1_bgw!H2325-RS_wells_baseline_bgw!H2325</f>
        <v>-1008241.7197999954</v>
      </c>
      <c r="I2325">
        <f>RS_wells_scenario_1_bgw!I2325-RS_wells_baseline_bgw!I2325</f>
        <v>2348890.5070999861</v>
      </c>
      <c r="J2325">
        <f>RS_wells_scenario_1_bgw!J2325-RS_wells_baseline_bgw!J2325</f>
        <v>2821.6743999999017</v>
      </c>
      <c r="K2325">
        <f>RS_wells_scenario_1_bgw!K2325-RS_wells_baseline_bgw!K2325</f>
        <v>-21587092.219999999</v>
      </c>
      <c r="L2325">
        <f>RS_wells_scenario_1_bgw!L2325-RS_wells_baseline_bgw!L2325</f>
        <v>3598573.0364999995</v>
      </c>
      <c r="M2325">
        <f>RS_wells_scenario_1_bgw!M2325-RS_wells_baseline_bgw!M2325</f>
        <v>0</v>
      </c>
      <c r="N2325">
        <f>RS_wells_scenario_1_bgw!N2325-RS_wells_baseline_bgw!N2325</f>
        <v>6881864.8050999939</v>
      </c>
      <c r="O2325">
        <v>10.145833333333334</v>
      </c>
      <c r="P2325">
        <f t="shared" si="303"/>
        <v>2004</v>
      </c>
      <c r="Q2325" s="2">
        <f t="shared" si="304"/>
        <v>38158.916666666104</v>
      </c>
      <c r="R2325">
        <f t="shared" si="305"/>
        <v>-180.75845417869391</v>
      </c>
      <c r="S2325">
        <f>I2325*$O2325/ref!$B$3</f>
        <v>547.09484856026802</v>
      </c>
      <c r="T2325">
        <f>K2325*$O2325/ref!$B$3</f>
        <v>-5027.985303384221</v>
      </c>
      <c r="U2325">
        <f>L2325*$O2325/ref!$B$3</f>
        <v>838.16625955363293</v>
      </c>
      <c r="V2325">
        <f>N2325*$O2325/ref!$B$3</f>
        <v>1602.8983777565893</v>
      </c>
      <c r="W2325">
        <f t="shared" si="306"/>
        <v>6</v>
      </c>
      <c r="X2325" t="str">
        <f t="shared" si="307"/>
        <v>6 2004</v>
      </c>
      <c r="AB2325" s="1"/>
    </row>
    <row r="2326" spans="1:28" x14ac:dyDescent="0.3">
      <c r="A2326">
        <v>775</v>
      </c>
      <c r="B2326">
        <v>3</v>
      </c>
      <c r="C2326">
        <f>RS_wells_scenario_1_bgw!C2326-RS_wells_baseline_bgw!C2326</f>
        <v>-2528972.3751999959</v>
      </c>
      <c r="D2326">
        <f>RS_wells_scenario_1_bgw!D2326-RS_wells_baseline_bgw!D2326</f>
        <v>-534.46460000000661</v>
      </c>
      <c r="E2326">
        <f>RS_wells_scenario_1_bgw!E2326-RS_wells_baseline_bgw!E2326</f>
        <v>-5029920.5</v>
      </c>
      <c r="F2326">
        <f>RS_wells_scenario_1_bgw!F2326-RS_wells_baseline_bgw!F2326</f>
        <v>0</v>
      </c>
      <c r="G2326">
        <f>RS_wells_scenario_1_bgw!G2326-RS_wells_baseline_bgw!G2326</f>
        <v>0</v>
      </c>
      <c r="H2326" s="19">
        <f>RS_wells_scenario_1_bgw!H2326-RS_wells_baseline_bgw!H2326</f>
        <v>-1102852.0890999883</v>
      </c>
      <c r="I2326">
        <f>RS_wells_scenario_1_bgw!I2326-RS_wells_baseline_bgw!I2326</f>
        <v>2327913.6818000078</v>
      </c>
      <c r="J2326">
        <f>RS_wells_scenario_1_bgw!J2326-RS_wells_baseline_bgw!J2326</f>
        <v>2826.5660999994725</v>
      </c>
      <c r="K2326">
        <f>RS_wells_scenario_1_bgw!K2326-RS_wells_baseline_bgw!K2326</f>
        <v>-21587092.219999999</v>
      </c>
      <c r="L2326">
        <f>RS_wells_scenario_1_bgw!L2326-RS_wells_baseline_bgw!L2326</f>
        <v>3592958.1134000048</v>
      </c>
      <c r="M2326">
        <f>RS_wells_scenario_1_bgw!M2326-RS_wells_baseline_bgw!M2326</f>
        <v>0</v>
      </c>
      <c r="N2326">
        <f>RS_wells_scenario_1_bgw!N2326-RS_wells_baseline_bgw!N2326</f>
        <v>7165415.8409999907</v>
      </c>
      <c r="O2326">
        <v>10.145833333333334</v>
      </c>
      <c r="P2326">
        <f t="shared" si="303"/>
        <v>2004</v>
      </c>
      <c r="Q2326" s="2">
        <f t="shared" si="304"/>
        <v>38169.06249999944</v>
      </c>
      <c r="R2326">
        <f t="shared" si="305"/>
        <v>-189.42194570675781</v>
      </c>
      <c r="S2326">
        <f>I2326*$O2326/ref!$B$3</f>
        <v>542.20900436017553</v>
      </c>
      <c r="T2326">
        <f>K2326*$O2326/ref!$B$3</f>
        <v>-5027.985303384221</v>
      </c>
      <c r="U2326">
        <f>L2326*$O2326/ref!$B$3</f>
        <v>836.85845252994068</v>
      </c>
      <c r="V2326">
        <f>N2326*$O2326/ref!$B$3</f>
        <v>1668.9420313776952</v>
      </c>
      <c r="W2326">
        <f t="shared" si="306"/>
        <v>6</v>
      </c>
      <c r="X2326" t="str">
        <f t="shared" si="307"/>
        <v>6 2004</v>
      </c>
      <c r="AB2326" s="1"/>
    </row>
    <row r="2327" spans="1:28" x14ac:dyDescent="0.3">
      <c r="A2327">
        <v>776</v>
      </c>
      <c r="B2327">
        <v>1</v>
      </c>
      <c r="C2327">
        <f>RS_wells_scenario_1_bgw!C2327-RS_wells_baseline_bgw!C2327</f>
        <v>-14484747.495700002</v>
      </c>
      <c r="D2327">
        <f>RS_wells_scenario_1_bgw!D2327-RS_wells_baseline_bgw!D2327</f>
        <v>-535.30270000000019</v>
      </c>
      <c r="E2327">
        <f>RS_wells_scenario_1_bgw!E2327-RS_wells_baseline_bgw!E2327</f>
        <v>-15459095.780000001</v>
      </c>
      <c r="F2327">
        <f>RS_wells_scenario_1_bgw!F2327-RS_wells_baseline_bgw!F2327</f>
        <v>0</v>
      </c>
      <c r="G2327">
        <f>RS_wells_scenario_1_bgw!G2327-RS_wells_baseline_bgw!G2327</f>
        <v>0</v>
      </c>
      <c r="H2327" s="19">
        <f>RS_wells_scenario_1_bgw!H2327-RS_wells_baseline_bgw!H2327</f>
        <v>-4949046.0766000003</v>
      </c>
      <c r="I2327">
        <f>RS_wells_scenario_1_bgw!I2327-RS_wells_baseline_bgw!I2327</f>
        <v>21443789.345199943</v>
      </c>
      <c r="J2327">
        <f>RS_wells_scenario_1_bgw!J2327-RS_wells_baseline_bgw!J2327</f>
        <v>2831.6677000001073</v>
      </c>
      <c r="K2327">
        <f>RS_wells_scenario_1_bgw!K2327-RS_wells_baseline_bgw!K2327</f>
        <v>-66198219.110000014</v>
      </c>
      <c r="L2327">
        <f>RS_wells_scenario_1_bgw!L2327-RS_wells_baseline_bgw!L2327</f>
        <v>1962310.4784000032</v>
      </c>
      <c r="M2327">
        <f>RS_wells_scenario_1_bgw!M2327-RS_wells_baseline_bgw!M2327</f>
        <v>0</v>
      </c>
      <c r="N2327">
        <f>RS_wells_scenario_1_bgw!N2327-RS_wells_baseline_bgw!N2327</f>
        <v>8263494.4954999983</v>
      </c>
      <c r="O2327">
        <v>10.145833333333334</v>
      </c>
      <c r="P2327">
        <f t="shared" si="303"/>
        <v>2004</v>
      </c>
      <c r="Q2327" s="2">
        <f t="shared" si="304"/>
        <v>38179.208333332776</v>
      </c>
      <c r="R2327">
        <f t="shared" si="305"/>
        <v>-302.69279661168383</v>
      </c>
      <c r="S2327">
        <f>I2327*$O2327/ref!$B$3</f>
        <v>4994.6077302917301</v>
      </c>
      <c r="T2327">
        <f>K2327*$O2327/ref!$B$3</f>
        <v>-15418.643206004175</v>
      </c>
      <c r="U2327">
        <f>L2327*$O2327/ref!$B$3</f>
        <v>457.05406478650218</v>
      </c>
      <c r="V2327">
        <f>N2327*$O2327/ref!$B$3</f>
        <v>1924.7024311813684</v>
      </c>
      <c r="W2327">
        <f t="shared" si="306"/>
        <v>7</v>
      </c>
      <c r="X2327" t="str">
        <f t="shared" si="307"/>
        <v>7 2004</v>
      </c>
      <c r="AB2327" s="1"/>
    </row>
    <row r="2328" spans="1:28" x14ac:dyDescent="0.3">
      <c r="A2328">
        <v>776</v>
      </c>
      <c r="B2328">
        <v>2</v>
      </c>
      <c r="C2328">
        <f>RS_wells_scenario_1_bgw!C2328-RS_wells_baseline_bgw!C2328</f>
        <v>-11088077.334399998</v>
      </c>
      <c r="D2328">
        <f>RS_wells_scenario_1_bgw!D2328-RS_wells_baseline_bgw!D2328</f>
        <v>-536.28999999997905</v>
      </c>
      <c r="E2328">
        <f>RS_wells_scenario_1_bgw!E2328-RS_wells_baseline_bgw!E2328</f>
        <v>-15459095.780000001</v>
      </c>
      <c r="F2328">
        <f>RS_wells_scenario_1_bgw!F2328-RS_wells_baseline_bgw!F2328</f>
        <v>0</v>
      </c>
      <c r="G2328">
        <f>RS_wells_scenario_1_bgw!G2328-RS_wells_baseline_bgw!G2328</f>
        <v>0</v>
      </c>
      <c r="H2328" s="19">
        <f>RS_wells_scenario_1_bgw!H2328-RS_wells_baseline_bgw!H2328</f>
        <v>-3221699.5493000001</v>
      </c>
      <c r="I2328">
        <f>RS_wells_scenario_1_bgw!I2328-RS_wells_baseline_bgw!I2328</f>
        <v>25192905.944800019</v>
      </c>
      <c r="J2328">
        <f>RS_wells_scenario_1_bgw!J2328-RS_wells_baseline_bgw!J2328</f>
        <v>2835.041900000535</v>
      </c>
      <c r="K2328">
        <f>RS_wells_scenario_1_bgw!K2328-RS_wells_baseline_bgw!K2328</f>
        <v>-66198219.110000014</v>
      </c>
      <c r="L2328">
        <f>RS_wells_scenario_1_bgw!L2328-RS_wells_baseline_bgw!L2328</f>
        <v>1987276.0771999992</v>
      </c>
      <c r="M2328">
        <f>RS_wells_scenario_1_bgw!M2328-RS_wells_baseline_bgw!M2328</f>
        <v>0</v>
      </c>
      <c r="N2328">
        <f>RS_wells_scenario_1_bgw!N2328-RS_wells_baseline_bgw!N2328</f>
        <v>9104019.0883000046</v>
      </c>
      <c r="O2328">
        <v>10.145833333333334</v>
      </c>
      <c r="P2328">
        <f t="shared" si="303"/>
        <v>2004</v>
      </c>
      <c r="Q2328" s="2">
        <f t="shared" si="304"/>
        <v>38189.354166666111</v>
      </c>
      <c r="R2328">
        <f t="shared" si="305"/>
        <v>-282.37614290034372</v>
      </c>
      <c r="S2328">
        <f>I2328*$O2328/ref!$B$3</f>
        <v>5867.8380371506782</v>
      </c>
      <c r="T2328">
        <f>K2328*$O2328/ref!$B$3</f>
        <v>-15418.643206004175</v>
      </c>
      <c r="U2328">
        <f>L2328*$O2328/ref!$B$3</f>
        <v>462.86895928814641</v>
      </c>
      <c r="V2328">
        <f>N2328*$O2328/ref!$B$3</f>
        <v>2120.4742959912105</v>
      </c>
      <c r="W2328">
        <f t="shared" si="306"/>
        <v>7</v>
      </c>
      <c r="X2328" t="str">
        <f t="shared" si="307"/>
        <v>7 2004</v>
      </c>
      <c r="AB2328" s="1"/>
    </row>
    <row r="2329" spans="1:28" x14ac:dyDescent="0.3">
      <c r="A2329">
        <v>776</v>
      </c>
      <c r="B2329">
        <v>3</v>
      </c>
      <c r="C2329">
        <f>RS_wells_scenario_1_bgw!C2329-RS_wells_baseline_bgw!C2329</f>
        <v>-9216847.7457000017</v>
      </c>
      <c r="D2329">
        <f>RS_wells_scenario_1_bgw!D2329-RS_wells_baseline_bgw!D2329</f>
        <v>-537.24399999994785</v>
      </c>
      <c r="E2329">
        <f>RS_wells_scenario_1_bgw!E2329-RS_wells_baseline_bgw!E2329</f>
        <v>-15459095.780000001</v>
      </c>
      <c r="F2329">
        <f>RS_wells_scenario_1_bgw!F2329-RS_wells_baseline_bgw!F2329</f>
        <v>0</v>
      </c>
      <c r="G2329">
        <f>RS_wells_scenario_1_bgw!G2329-RS_wells_baseline_bgw!G2329</f>
        <v>0</v>
      </c>
      <c r="H2329" s="19">
        <f>RS_wells_scenario_1_bgw!H2329-RS_wells_baseline_bgw!H2329</f>
        <v>-2029477.8409000039</v>
      </c>
      <c r="I2329">
        <f>RS_wells_scenario_1_bgw!I2329-RS_wells_baseline_bgw!I2329</f>
        <v>27716195.203199983</v>
      </c>
      <c r="J2329">
        <f>RS_wells_scenario_1_bgw!J2329-RS_wells_baseline_bgw!J2329</f>
        <v>2838.7510000001639</v>
      </c>
      <c r="K2329">
        <f>RS_wells_scenario_1_bgw!K2329-RS_wells_baseline_bgw!K2329</f>
        <v>-66198219.110000014</v>
      </c>
      <c r="L2329">
        <f>RS_wells_scenario_1_bgw!L2329-RS_wells_baseline_bgw!L2329</f>
        <v>2017684.7912000008</v>
      </c>
      <c r="M2329">
        <f>RS_wells_scenario_1_bgw!M2329-RS_wells_baseline_bgw!M2329</f>
        <v>0</v>
      </c>
      <c r="N2329">
        <f>RS_wells_scenario_1_bgw!N2329-RS_wells_baseline_bgw!N2329</f>
        <v>9732285.1867999882</v>
      </c>
      <c r="O2329">
        <v>10.145833333333334</v>
      </c>
      <c r="P2329">
        <f t="shared" si="303"/>
        <v>2004</v>
      </c>
      <c r="Q2329" s="2">
        <f t="shared" si="304"/>
        <v>38199.499999999447</v>
      </c>
      <c r="R2329">
        <f t="shared" si="305"/>
        <v>-269.45619765635723</v>
      </c>
      <c r="S2329">
        <f>I2329*$O2329/ref!$B$3</f>
        <v>6455.5531948071593</v>
      </c>
      <c r="T2329">
        <f>K2329*$O2329/ref!$B$3</f>
        <v>-15418.643206004175</v>
      </c>
      <c r="U2329">
        <f>L2329*$O2329/ref!$B$3</f>
        <v>469.95164395584652</v>
      </c>
      <c r="V2329">
        <f>N2329*$O2329/ref!$B$3</f>
        <v>2266.8077010500815</v>
      </c>
      <c r="W2329">
        <f t="shared" si="306"/>
        <v>7</v>
      </c>
      <c r="X2329" t="str">
        <f t="shared" si="307"/>
        <v>7 2004</v>
      </c>
      <c r="AB2329" s="1"/>
    </row>
    <row r="2330" spans="1:28" x14ac:dyDescent="0.3">
      <c r="A2330">
        <v>777</v>
      </c>
      <c r="B2330">
        <v>1</v>
      </c>
      <c r="C2330">
        <f>RS_wells_scenario_1_bgw!C2330-RS_wells_baseline_bgw!C2330</f>
        <v>-40138225.675899982</v>
      </c>
      <c r="D2330">
        <f>RS_wells_scenario_1_bgw!D2330-RS_wells_baseline_bgw!D2330</f>
        <v>-538.15570000000298</v>
      </c>
      <c r="E2330">
        <f>RS_wells_scenario_1_bgw!E2330-RS_wells_baseline_bgw!E2330</f>
        <v>-16967975.020000011</v>
      </c>
      <c r="F2330">
        <f>RS_wells_scenario_1_bgw!F2330-RS_wells_baseline_bgw!F2330</f>
        <v>0</v>
      </c>
      <c r="G2330">
        <f>RS_wells_scenario_1_bgw!G2330-RS_wells_baseline_bgw!G2330</f>
        <v>0</v>
      </c>
      <c r="H2330" s="19">
        <f>RS_wells_scenario_1_bgw!H2330-RS_wells_baseline_bgw!H2330</f>
        <v>139455.80200000107</v>
      </c>
      <c r="I2330">
        <f>RS_wells_scenario_1_bgw!I2330-RS_wells_baseline_bgw!I2330</f>
        <v>1498384.3068000004</v>
      </c>
      <c r="J2330">
        <f>RS_wells_scenario_1_bgw!J2330-RS_wells_baseline_bgw!J2330</f>
        <v>2841.5058000003919</v>
      </c>
      <c r="K2330">
        <f>RS_wells_scenario_1_bgw!K2330-RS_wells_baseline_bgw!K2330</f>
        <v>-72652497.629999936</v>
      </c>
      <c r="L2330">
        <f>RS_wells_scenario_1_bgw!L2330-RS_wells_baseline_bgw!L2330</f>
        <v>5544788.3464999944</v>
      </c>
      <c r="M2330">
        <f>RS_wells_scenario_1_bgw!M2330-RS_wells_baseline_bgw!M2330</f>
        <v>0</v>
      </c>
      <c r="N2330">
        <f>RS_wells_scenario_1_bgw!N2330-RS_wells_baseline_bgw!N2330</f>
        <v>8615231.3728000075</v>
      </c>
      <c r="O2330">
        <v>10.145833333333334</v>
      </c>
      <c r="P2330">
        <f t="shared" si="303"/>
        <v>2004</v>
      </c>
      <c r="Q2330" s="2">
        <f t="shared" si="304"/>
        <v>38209.645833332783</v>
      </c>
      <c r="R2330">
        <f t="shared" si="305"/>
        <v>-194.17584354639189</v>
      </c>
      <c r="S2330">
        <f>I2330*$O2330/ref!$B$3</f>
        <v>348.99810482265855</v>
      </c>
      <c r="T2330">
        <f>K2330*$O2330/ref!$B$3</f>
        <v>-16921.949775123379</v>
      </c>
      <c r="U2330">
        <f>L2330*$O2330/ref!$B$3</f>
        <v>1291.4714975252034</v>
      </c>
      <c r="V2330">
        <f>N2330*$O2330/ref!$B$3</f>
        <v>2006.6276776063685</v>
      </c>
      <c r="W2330">
        <f t="shared" si="306"/>
        <v>8</v>
      </c>
      <c r="X2330" t="str">
        <f t="shared" si="307"/>
        <v>8 2004</v>
      </c>
      <c r="AB2330" s="1"/>
    </row>
    <row r="2331" spans="1:28" x14ac:dyDescent="0.3">
      <c r="A2331">
        <v>777</v>
      </c>
      <c r="B2331">
        <v>2</v>
      </c>
      <c r="C2331">
        <f>RS_wells_scenario_1_bgw!C2331-RS_wells_baseline_bgw!C2331</f>
        <v>-41925193.365399957</v>
      </c>
      <c r="D2331">
        <f>RS_wells_scenario_1_bgw!D2331-RS_wells_baseline_bgw!D2331</f>
        <v>-539.01800000004005</v>
      </c>
      <c r="E2331">
        <f>RS_wells_scenario_1_bgw!E2331-RS_wells_baseline_bgw!E2331</f>
        <v>-16967975.020000011</v>
      </c>
      <c r="F2331">
        <f>RS_wells_scenario_1_bgw!F2331-RS_wells_baseline_bgw!F2331</f>
        <v>0</v>
      </c>
      <c r="G2331">
        <f>RS_wells_scenario_1_bgw!G2331-RS_wells_baseline_bgw!G2331</f>
        <v>0</v>
      </c>
      <c r="H2331" s="19">
        <f>RS_wells_scenario_1_bgw!H2331-RS_wells_baseline_bgw!H2331</f>
        <v>693205.40129999816</v>
      </c>
      <c r="I2331">
        <f>RS_wells_scenario_1_bgw!I2331-RS_wells_baseline_bgw!I2331</f>
        <v>896648.41709999926</v>
      </c>
      <c r="J2331">
        <f>RS_wells_scenario_1_bgw!J2331-RS_wells_baseline_bgw!J2331</f>
        <v>2844.3660000003874</v>
      </c>
      <c r="K2331">
        <f>RS_wells_scenario_1_bgw!K2331-RS_wells_baseline_bgw!K2331</f>
        <v>-72652497.629999936</v>
      </c>
      <c r="L2331">
        <f>RS_wells_scenario_1_bgw!L2331-RS_wells_baseline_bgw!L2331</f>
        <v>5453749.8739000112</v>
      </c>
      <c r="M2331">
        <f>RS_wells_scenario_1_bgw!M2331-RS_wells_baseline_bgw!M2331</f>
        <v>0</v>
      </c>
      <c r="N2331">
        <f>RS_wells_scenario_1_bgw!N2331-RS_wells_baseline_bgw!N2331</f>
        <v>7986026.3697999939</v>
      </c>
      <c r="O2331">
        <v>10.145833333333334</v>
      </c>
      <c r="P2331">
        <f t="shared" si="303"/>
        <v>2004</v>
      </c>
      <c r="Q2331" s="2">
        <f t="shared" si="304"/>
        <v>38219.791666666119</v>
      </c>
      <c r="R2331">
        <f t="shared" si="305"/>
        <v>-167.07493627720496</v>
      </c>
      <c r="S2331">
        <f>I2331*$O2331/ref!$B$3</f>
        <v>208.84401741262036</v>
      </c>
      <c r="T2331">
        <f>K2331*$O2331/ref!$B$3</f>
        <v>-16921.949775123379</v>
      </c>
      <c r="U2331">
        <f>L2331*$O2331/ref!$B$3</f>
        <v>1270.2671547813866</v>
      </c>
      <c r="V2331">
        <f>N2331*$O2331/ref!$B$3</f>
        <v>1860.0755864002704</v>
      </c>
      <c r="W2331">
        <f t="shared" si="306"/>
        <v>8</v>
      </c>
      <c r="X2331" t="str">
        <f t="shared" si="307"/>
        <v>8 2004</v>
      </c>
      <c r="AB2331" s="1"/>
    </row>
    <row r="2332" spans="1:28" x14ac:dyDescent="0.3">
      <c r="A2332">
        <v>777</v>
      </c>
      <c r="B2332">
        <v>3</v>
      </c>
      <c r="C2332">
        <f>RS_wells_scenario_1_bgw!C2332-RS_wells_baseline_bgw!C2332</f>
        <v>-43138094.740099967</v>
      </c>
      <c r="D2332">
        <f>RS_wells_scenario_1_bgw!D2332-RS_wells_baseline_bgw!D2332</f>
        <v>-539.94999999995343</v>
      </c>
      <c r="E2332">
        <f>RS_wells_scenario_1_bgw!E2332-RS_wells_baseline_bgw!E2332</f>
        <v>-16967975.020000011</v>
      </c>
      <c r="F2332">
        <f>RS_wells_scenario_1_bgw!F2332-RS_wells_baseline_bgw!F2332</f>
        <v>0</v>
      </c>
      <c r="G2332">
        <f>RS_wells_scenario_1_bgw!G2332-RS_wells_baseline_bgw!G2332</f>
        <v>0</v>
      </c>
      <c r="H2332" s="19">
        <f>RS_wells_scenario_1_bgw!H2332-RS_wells_baseline_bgw!H2332</f>
        <v>1093970.942400001</v>
      </c>
      <c r="I2332">
        <f>RS_wells_scenario_1_bgw!I2332-RS_wells_baseline_bgw!I2332</f>
        <v>571282.9609000003</v>
      </c>
      <c r="J2332">
        <f>RS_wells_scenario_1_bgw!J2332-RS_wells_baseline_bgw!J2332</f>
        <v>2847.169299999252</v>
      </c>
      <c r="K2332">
        <f>RS_wells_scenario_1_bgw!K2332-RS_wells_baseline_bgw!K2332</f>
        <v>-72652497.629999936</v>
      </c>
      <c r="L2332">
        <f>RS_wells_scenario_1_bgw!L2332-RS_wells_baseline_bgw!L2332</f>
        <v>5403191.3027999997</v>
      </c>
      <c r="M2332">
        <f>RS_wells_scenario_1_bgw!M2332-RS_wells_baseline_bgw!M2332</f>
        <v>0</v>
      </c>
      <c r="N2332">
        <f>RS_wells_scenario_1_bgw!N2332-RS_wells_baseline_bgw!N2332</f>
        <v>7569854.709800005</v>
      </c>
      <c r="O2332">
        <v>10.145833333333334</v>
      </c>
      <c r="P2332">
        <f t="shared" si="303"/>
        <v>2004</v>
      </c>
      <c r="Q2332" s="2">
        <f t="shared" si="304"/>
        <v>38229.937499999454</v>
      </c>
      <c r="R2332">
        <f t="shared" si="305"/>
        <v>-148.35930738602528</v>
      </c>
      <c r="S2332">
        <f>I2332*$O2332/ref!$B$3</f>
        <v>133.06110439542212</v>
      </c>
      <c r="T2332">
        <f>K2332*$O2332/ref!$B$3</f>
        <v>-16921.949775123379</v>
      </c>
      <c r="U2332">
        <f>L2332*$O2332/ref!$B$3</f>
        <v>1258.4912402737602</v>
      </c>
      <c r="V2332">
        <f>N2332*$O2332/ref!$B$3</f>
        <v>1763.1424298250508</v>
      </c>
      <c r="W2332">
        <f t="shared" si="306"/>
        <v>8</v>
      </c>
      <c r="X2332" t="str">
        <f t="shared" si="307"/>
        <v>8 2004</v>
      </c>
      <c r="AB2332" s="1"/>
    </row>
    <row r="2333" spans="1:28" x14ac:dyDescent="0.3">
      <c r="A2333">
        <v>778</v>
      </c>
      <c r="B2333">
        <v>1</v>
      </c>
      <c r="C2333">
        <f>RS_wells_scenario_1_bgw!C2333-RS_wells_baseline_bgw!C2333</f>
        <v>-15816914.717400014</v>
      </c>
      <c r="D2333">
        <f>RS_wells_scenario_1_bgw!D2333-RS_wells_baseline_bgw!D2333</f>
        <v>-540.72479999996722</v>
      </c>
      <c r="E2333">
        <f>RS_wells_scenario_1_bgw!E2333-RS_wells_baseline_bgw!E2333</f>
        <v>-7616709.7700000033</v>
      </c>
      <c r="F2333">
        <f>RS_wells_scenario_1_bgw!F2333-RS_wells_baseline_bgw!F2333</f>
        <v>0</v>
      </c>
      <c r="G2333">
        <f>RS_wells_scenario_1_bgw!G2333-RS_wells_baseline_bgw!G2333</f>
        <v>0</v>
      </c>
      <c r="H2333" s="19">
        <f>RS_wells_scenario_1_bgw!H2333-RS_wells_baseline_bgw!H2333</f>
        <v>645882.6772999987</v>
      </c>
      <c r="I2333">
        <f>RS_wells_scenario_1_bgw!I2333-RS_wells_baseline_bgw!I2333</f>
        <v>-2474980.6242000014</v>
      </c>
      <c r="J2333">
        <f>RS_wells_scenario_1_bgw!J2333-RS_wells_baseline_bgw!J2333</f>
        <v>2851.4804999995977</v>
      </c>
      <c r="K2333">
        <f>RS_wells_scenario_1_bgw!K2333-RS_wells_baseline_bgw!K2333</f>
        <v>-32652163.039999992</v>
      </c>
      <c r="L2333">
        <f>RS_wells_scenario_1_bgw!L2333-RS_wells_baseline_bgw!L2333</f>
        <v>4680747.752700001</v>
      </c>
      <c r="M2333">
        <f>RS_wells_scenario_1_bgw!M2333-RS_wells_baseline_bgw!M2333</f>
        <v>0</v>
      </c>
      <c r="N2333">
        <f>RS_wells_scenario_1_bgw!N2333-RS_wells_baseline_bgw!N2333</f>
        <v>7677558.9790000021</v>
      </c>
      <c r="O2333">
        <v>10.145833333333334</v>
      </c>
      <c r="P2333">
        <f t="shared" si="303"/>
        <v>2004</v>
      </c>
      <c r="Q2333" s="2">
        <f t="shared" si="304"/>
        <v>38240.08333333279</v>
      </c>
      <c r="R2333">
        <f t="shared" si="305"/>
        <v>-161.09224058877442</v>
      </c>
      <c r="S2333">
        <f>I2333*$O2333/ref!$B$3</f>
        <v>-576.46329009096689</v>
      </c>
      <c r="T2333">
        <f>K2333*$O2333/ref!$B$3</f>
        <v>-7605.2204815580035</v>
      </c>
      <c r="U2333">
        <f>L2333*$O2333/ref!$B$3</f>
        <v>1090.2223731466659</v>
      </c>
      <c r="V2333">
        <f>N2333*$O2333/ref!$B$3</f>
        <v>1788.2285079837204</v>
      </c>
      <c r="W2333">
        <f t="shared" si="306"/>
        <v>9</v>
      </c>
      <c r="X2333" t="str">
        <f t="shared" si="307"/>
        <v>9 2004</v>
      </c>
      <c r="AB2333" s="1"/>
    </row>
    <row r="2334" spans="1:28" x14ac:dyDescent="0.3">
      <c r="A2334">
        <v>778</v>
      </c>
      <c r="B2334">
        <v>2</v>
      </c>
      <c r="C2334">
        <f>RS_wells_scenario_1_bgw!C2334-RS_wells_baseline_bgw!C2334</f>
        <v>-14653634.671899974</v>
      </c>
      <c r="D2334">
        <f>RS_wells_scenario_1_bgw!D2334-RS_wells_baseline_bgw!D2334</f>
        <v>-541.47380000003614</v>
      </c>
      <c r="E2334">
        <f>RS_wells_scenario_1_bgw!E2334-RS_wells_baseline_bgw!E2334</f>
        <v>-7616709.7700000033</v>
      </c>
      <c r="F2334">
        <f>RS_wells_scenario_1_bgw!F2334-RS_wells_baseline_bgw!F2334</f>
        <v>0</v>
      </c>
      <c r="G2334">
        <f>RS_wells_scenario_1_bgw!G2334-RS_wells_baseline_bgw!G2334</f>
        <v>0</v>
      </c>
      <c r="H2334" s="19">
        <f>RS_wells_scenario_1_bgw!H2334-RS_wells_baseline_bgw!H2334</f>
        <v>920207.99989999831</v>
      </c>
      <c r="I2334">
        <f>RS_wells_scenario_1_bgw!I2334-RS_wells_baseline_bgw!I2334</f>
        <v>-836051.32899999991</v>
      </c>
      <c r="J2334">
        <f>RS_wells_scenario_1_bgw!J2334-RS_wells_baseline_bgw!J2334</f>
        <v>2855.9414999997243</v>
      </c>
      <c r="K2334">
        <f>RS_wells_scenario_1_bgw!K2334-RS_wells_baseline_bgw!K2334</f>
        <v>-32652163.039999992</v>
      </c>
      <c r="L2334">
        <f>RS_wells_scenario_1_bgw!L2334-RS_wells_baseline_bgw!L2334</f>
        <v>4645204.9023000002</v>
      </c>
      <c r="M2334">
        <f>RS_wells_scenario_1_bgw!M2334-RS_wells_baseline_bgw!M2334</f>
        <v>0</v>
      </c>
      <c r="N2334">
        <f>RS_wells_scenario_1_bgw!N2334-RS_wells_baseline_bgw!N2334</f>
        <v>7466951.4952999949</v>
      </c>
      <c r="O2334">
        <v>10.145833333333334</v>
      </c>
      <c r="P2334">
        <f t="shared" si="303"/>
        <v>2004</v>
      </c>
      <c r="Q2334" s="2">
        <f t="shared" si="304"/>
        <v>38250.229166666126</v>
      </c>
      <c r="R2334">
        <f t="shared" si="305"/>
        <v>-149.98266885223359</v>
      </c>
      <c r="S2334">
        <f>I2334*$O2334/ref!$B$3</f>
        <v>-194.72996882795761</v>
      </c>
      <c r="T2334">
        <f>K2334*$O2334/ref!$B$3</f>
        <v>-7605.2204815580035</v>
      </c>
      <c r="U2334">
        <f>L2334*$O2334/ref!$B$3</f>
        <v>1081.9438645068585</v>
      </c>
      <c r="V2334">
        <f>N2334*$O2334/ref!$B$3</f>
        <v>1739.174595486636</v>
      </c>
      <c r="W2334">
        <f t="shared" si="306"/>
        <v>9</v>
      </c>
      <c r="X2334" t="str">
        <f t="shared" si="307"/>
        <v>9 2004</v>
      </c>
      <c r="AB2334" s="1"/>
    </row>
    <row r="2335" spans="1:28" x14ac:dyDescent="0.3">
      <c r="A2335">
        <v>778</v>
      </c>
      <c r="B2335">
        <v>3</v>
      </c>
      <c r="C2335">
        <f>RS_wells_scenario_1_bgw!C2335-RS_wells_baseline_bgw!C2335</f>
        <v>-14397143.315899998</v>
      </c>
      <c r="D2335">
        <f>RS_wells_scenario_1_bgw!D2335-RS_wells_baseline_bgw!D2335</f>
        <v>-542.19969999999739</v>
      </c>
      <c r="E2335">
        <f>RS_wells_scenario_1_bgw!E2335-RS_wells_baseline_bgw!E2335</f>
        <v>-7616709.7700000033</v>
      </c>
      <c r="F2335">
        <f>RS_wells_scenario_1_bgw!F2335-RS_wells_baseline_bgw!F2335</f>
        <v>0</v>
      </c>
      <c r="G2335">
        <f>RS_wells_scenario_1_bgw!G2335-RS_wells_baseline_bgw!G2335</f>
        <v>0</v>
      </c>
      <c r="H2335" s="19">
        <f>RS_wells_scenario_1_bgw!H2335-RS_wells_baseline_bgw!H2335</f>
        <v>1052415.0599999949</v>
      </c>
      <c r="I2335">
        <f>RS_wells_scenario_1_bgw!I2335-RS_wells_baseline_bgw!I2335</f>
        <v>-276087.12310000136</v>
      </c>
      <c r="J2335">
        <f>RS_wells_scenario_1_bgw!J2335-RS_wells_baseline_bgw!J2335</f>
        <v>2860.1940000001341</v>
      </c>
      <c r="K2335">
        <f>RS_wells_scenario_1_bgw!K2335-RS_wells_baseline_bgw!K2335</f>
        <v>-32652163.039999992</v>
      </c>
      <c r="L2335">
        <f>RS_wells_scenario_1_bgw!L2335-RS_wells_baseline_bgw!L2335</f>
        <v>4613467.9381000102</v>
      </c>
      <c r="M2335">
        <f>RS_wells_scenario_1_bgw!M2335-RS_wells_baseline_bgw!M2335</f>
        <v>0</v>
      </c>
      <c r="N2335">
        <f>RS_wells_scenario_1_bgw!N2335-RS_wells_baseline_bgw!N2335</f>
        <v>7320473.0313000008</v>
      </c>
      <c r="O2335">
        <v>10.145833333333334</v>
      </c>
      <c r="P2335">
        <f t="shared" si="303"/>
        <v>2004</v>
      </c>
      <c r="Q2335" s="2">
        <f t="shared" si="304"/>
        <v>38260.374999999462</v>
      </c>
      <c r="R2335">
        <f t="shared" si="305"/>
        <v>-143.59812076288674</v>
      </c>
      <c r="S2335">
        <f>I2335*$O2335/ref!$B$3</f>
        <v>-64.305186787238227</v>
      </c>
      <c r="T2335">
        <f>K2335*$O2335/ref!$B$3</f>
        <v>-7605.2204815580035</v>
      </c>
      <c r="U2335">
        <f>L2335*$O2335/ref!$B$3</f>
        <v>1074.5518087382848</v>
      </c>
      <c r="V2335">
        <f>N2335*$O2335/ref!$B$3</f>
        <v>1705.0573759580179</v>
      </c>
      <c r="W2335">
        <f t="shared" si="306"/>
        <v>9</v>
      </c>
      <c r="X2335" t="str">
        <f t="shared" si="307"/>
        <v>9 2004</v>
      </c>
      <c r="AB2335" s="1"/>
    </row>
    <row r="2336" spans="1:28" x14ac:dyDescent="0.3">
      <c r="A2336">
        <v>779</v>
      </c>
      <c r="B2336">
        <v>1</v>
      </c>
      <c r="C2336">
        <f>RS_wells_scenario_1_bgw!C2336-RS_wells_baseline_bgw!C2336</f>
        <v>-4308546.2409999967</v>
      </c>
      <c r="D2336">
        <f>RS_wells_scenario_1_bgw!D2336-RS_wells_baseline_bgw!D2336</f>
        <v>-542.90679999999702</v>
      </c>
      <c r="E2336">
        <f>RS_wells_scenario_1_bgw!E2336-RS_wells_baseline_bgw!E2336</f>
        <v>0</v>
      </c>
      <c r="F2336">
        <f>RS_wells_scenario_1_bgw!F2336-RS_wells_baseline_bgw!F2336</f>
        <v>0</v>
      </c>
      <c r="G2336">
        <f>RS_wells_scenario_1_bgw!G2336-RS_wells_baseline_bgw!G2336</f>
        <v>0</v>
      </c>
      <c r="H2336" s="19">
        <f>RS_wells_scenario_1_bgw!H2336-RS_wells_baseline_bgw!H2336</f>
        <v>570129.30669999868</v>
      </c>
      <c r="I2336">
        <f>RS_wells_scenario_1_bgw!I2336-RS_wells_baseline_bgw!I2336</f>
        <v>-12473113.974099994</v>
      </c>
      <c r="J2336">
        <f>RS_wells_scenario_1_bgw!J2336-RS_wells_baseline_bgw!J2336</f>
        <v>2864.7819999996573</v>
      </c>
      <c r="K2336">
        <f>RS_wells_scenario_1_bgw!K2336-RS_wells_baseline_bgw!K2336</f>
        <v>-71446.259999997914</v>
      </c>
      <c r="L2336">
        <f>RS_wells_scenario_1_bgw!L2336-RS_wells_baseline_bgw!L2336</f>
        <v>1152933.1521999985</v>
      </c>
      <c r="M2336">
        <f>RS_wells_scenario_1_bgw!M2336-RS_wells_baseline_bgw!M2336</f>
        <v>0</v>
      </c>
      <c r="N2336">
        <f>RS_wells_scenario_1_bgw!N2336-RS_wells_baseline_bgw!N2336</f>
        <v>7850219.7082000002</v>
      </c>
      <c r="O2336">
        <v>10.145833333333334</v>
      </c>
      <c r="P2336">
        <f t="shared" si="303"/>
        <v>2004</v>
      </c>
      <c r="Q2336" s="2">
        <f t="shared" si="304"/>
        <v>38270.520833332797</v>
      </c>
      <c r="R2336">
        <f t="shared" si="305"/>
        <v>-166.78328525773199</v>
      </c>
      <c r="S2336">
        <f>I2336*$O2336/ref!$B$3</f>
        <v>-2905.1913574125233</v>
      </c>
      <c r="T2336">
        <f>K2336*$O2336/ref!$B$3</f>
        <v>-16.640997388658835</v>
      </c>
      <c r="U2336">
        <f>L2336*$O2336/ref!$B$3</f>
        <v>268.53690557152936</v>
      </c>
      <c r="V2336">
        <f>N2336*$O2336/ref!$B$3</f>
        <v>1828.4440034308045</v>
      </c>
      <c r="W2336">
        <f t="shared" si="306"/>
        <v>10</v>
      </c>
      <c r="X2336" t="str">
        <f t="shared" si="307"/>
        <v>10 2004</v>
      </c>
      <c r="AB2336" s="1"/>
    </row>
    <row r="2337" spans="1:28" x14ac:dyDescent="0.3">
      <c r="A2337">
        <v>779</v>
      </c>
      <c r="B2337">
        <v>2</v>
      </c>
      <c r="C2337">
        <f>RS_wells_scenario_1_bgw!C2337-RS_wells_baseline_bgw!C2337</f>
        <v>-572165.11089999974</v>
      </c>
      <c r="D2337">
        <f>RS_wells_scenario_1_bgw!D2337-RS_wells_baseline_bgw!D2337</f>
        <v>-543.60339999996359</v>
      </c>
      <c r="E2337">
        <f>RS_wells_scenario_1_bgw!E2337-RS_wells_baseline_bgw!E2337</f>
        <v>0</v>
      </c>
      <c r="F2337">
        <f>RS_wells_scenario_1_bgw!F2337-RS_wells_baseline_bgw!F2337</f>
        <v>0</v>
      </c>
      <c r="G2337">
        <f>RS_wells_scenario_1_bgw!G2337-RS_wells_baseline_bgw!G2337</f>
        <v>0</v>
      </c>
      <c r="H2337" s="19">
        <f>RS_wells_scenario_1_bgw!H2337-RS_wells_baseline_bgw!H2337</f>
        <v>430158.24170000106</v>
      </c>
      <c r="I2337">
        <f>RS_wells_scenario_1_bgw!I2337-RS_wells_baseline_bgw!I2337</f>
        <v>-9215769.176699996</v>
      </c>
      <c r="J2337">
        <f>RS_wells_scenario_1_bgw!J2337-RS_wells_baseline_bgw!J2337</f>
        <v>2869.0430999994278</v>
      </c>
      <c r="K2337">
        <f>RS_wells_scenario_1_bgw!K2337-RS_wells_baseline_bgw!K2337</f>
        <v>-71446.259999997914</v>
      </c>
      <c r="L2337">
        <f>RS_wells_scenario_1_bgw!L2337-RS_wells_baseline_bgw!L2337</f>
        <v>1155955.9785999991</v>
      </c>
      <c r="M2337">
        <f>RS_wells_scenario_1_bgw!M2337-RS_wells_baseline_bgw!M2337</f>
        <v>0</v>
      </c>
      <c r="N2337">
        <f>RS_wells_scenario_1_bgw!N2337-RS_wells_baseline_bgw!N2337</f>
        <v>8077536.1048000008</v>
      </c>
      <c r="O2337">
        <v>10.145833333333334</v>
      </c>
      <c r="P2337">
        <f t="shared" si="303"/>
        <v>2004</v>
      </c>
      <c r="Q2337" s="2">
        <f t="shared" si="304"/>
        <v>38280.666666666133</v>
      </c>
      <c r="R2337">
        <f t="shared" si="305"/>
        <v>-175.19766009392899</v>
      </c>
      <c r="S2337">
        <f>I2337*$O2337/ref!$B$3</f>
        <v>-2146.5027113238916</v>
      </c>
      <c r="T2337">
        <f>K2337*$O2337/ref!$B$3</f>
        <v>-16.640997388658835</v>
      </c>
      <c r="U2337">
        <f>L2337*$O2337/ref!$B$3</f>
        <v>269.24097106395374</v>
      </c>
      <c r="V2337">
        <f>N2337*$O2337/ref!$B$3</f>
        <v>1881.3896938311143</v>
      </c>
      <c r="W2337">
        <f t="shared" si="306"/>
        <v>10</v>
      </c>
      <c r="X2337" t="str">
        <f t="shared" si="307"/>
        <v>10 2004</v>
      </c>
      <c r="AB2337" s="1"/>
    </row>
    <row r="2338" spans="1:28" x14ac:dyDescent="0.3">
      <c r="A2338">
        <v>779</v>
      </c>
      <c r="B2338">
        <v>3</v>
      </c>
      <c r="C2338">
        <f>RS_wells_scenario_1_bgw!C2338-RS_wells_baseline_bgw!C2338</f>
        <v>1680558.7461999953</v>
      </c>
      <c r="D2338">
        <f>RS_wells_scenario_1_bgw!D2338-RS_wells_baseline_bgw!D2338</f>
        <v>-544.2898999999743</v>
      </c>
      <c r="E2338">
        <f>RS_wells_scenario_1_bgw!E2338-RS_wells_baseline_bgw!E2338</f>
        <v>0</v>
      </c>
      <c r="F2338">
        <f>RS_wells_scenario_1_bgw!F2338-RS_wells_baseline_bgw!F2338</f>
        <v>0</v>
      </c>
      <c r="G2338">
        <f>RS_wells_scenario_1_bgw!G2338-RS_wells_baseline_bgw!G2338</f>
        <v>0</v>
      </c>
      <c r="H2338" s="19">
        <f>RS_wells_scenario_1_bgw!H2338-RS_wells_baseline_bgw!H2338</f>
        <v>389397.60499999672</v>
      </c>
      <c r="I2338">
        <f>RS_wells_scenario_1_bgw!I2338-RS_wells_baseline_bgw!I2338</f>
        <v>-7107410.7630000114</v>
      </c>
      <c r="J2338">
        <f>RS_wells_scenario_1_bgw!J2338-RS_wells_baseline_bgw!J2338</f>
        <v>2873.0699000004679</v>
      </c>
      <c r="K2338">
        <f>RS_wells_scenario_1_bgw!K2338-RS_wells_baseline_bgw!K2338</f>
        <v>-71446.259999997914</v>
      </c>
      <c r="L2338">
        <f>RS_wells_scenario_1_bgw!L2338-RS_wells_baseline_bgw!L2338</f>
        <v>1155862.8517999984</v>
      </c>
      <c r="M2338">
        <f>RS_wells_scenario_1_bgw!M2338-RS_wells_baseline_bgw!M2338</f>
        <v>0</v>
      </c>
      <c r="N2338">
        <f>RS_wells_scenario_1_bgw!N2338-RS_wells_baseline_bgw!N2338</f>
        <v>8174417.480099991</v>
      </c>
      <c r="O2338">
        <v>10.145833333333334</v>
      </c>
      <c r="P2338">
        <f t="shared" si="303"/>
        <v>2004</v>
      </c>
      <c r="Q2338" s="2">
        <f t="shared" si="304"/>
        <v>38290.812499999469</v>
      </c>
      <c r="R2338">
        <f t="shared" si="305"/>
        <v>-178.35097079266882</v>
      </c>
      <c r="S2338">
        <f>I2338*$O2338/ref!$B$3</f>
        <v>-1655.4317041537561</v>
      </c>
      <c r="T2338">
        <f>K2338*$O2338/ref!$B$3</f>
        <v>-16.640997388658835</v>
      </c>
      <c r="U2338">
        <f>L2338*$O2338/ref!$B$3</f>
        <v>269.21928031575186</v>
      </c>
      <c r="V2338">
        <f>N2338*$O2338/ref!$B$3</f>
        <v>1903.954943759898</v>
      </c>
      <c r="W2338">
        <f t="shared" si="306"/>
        <v>10</v>
      </c>
      <c r="X2338" t="str">
        <f t="shared" si="307"/>
        <v>10 2004</v>
      </c>
      <c r="AB2338" s="1"/>
    </row>
    <row r="2339" spans="1:28" x14ac:dyDescent="0.3">
      <c r="A2339">
        <v>780</v>
      </c>
      <c r="B2339">
        <v>1</v>
      </c>
      <c r="C2339">
        <f>RS_wells_scenario_1_bgw!C2339-RS_wells_baseline_bgw!C2339</f>
        <v>3141369.4635999948</v>
      </c>
      <c r="D2339">
        <f>RS_wells_scenario_1_bgw!D2339-RS_wells_baseline_bgw!D2339</f>
        <v>-545.02539999998407</v>
      </c>
      <c r="E2339">
        <f>RS_wells_scenario_1_bgw!E2339-RS_wells_baseline_bgw!E2339</f>
        <v>0</v>
      </c>
      <c r="F2339">
        <f>RS_wells_scenario_1_bgw!F2339-RS_wells_baseline_bgw!F2339</f>
        <v>0</v>
      </c>
      <c r="G2339">
        <f>RS_wells_scenario_1_bgw!G2339-RS_wells_baseline_bgw!G2339</f>
        <v>0</v>
      </c>
      <c r="H2339" s="19">
        <f>RS_wells_scenario_1_bgw!H2339-RS_wells_baseline_bgw!H2339</f>
        <v>631332.15199999511</v>
      </c>
      <c r="I2339">
        <f>RS_wells_scenario_1_bgw!I2339-RS_wells_baseline_bgw!I2339</f>
        <v>-4668554.9862000048</v>
      </c>
      <c r="J2339">
        <f>RS_wells_scenario_1_bgw!J2339-RS_wells_baseline_bgw!J2339</f>
        <v>2876.9957999996841</v>
      </c>
      <c r="K2339">
        <f>RS_wells_scenario_1_bgw!K2339-RS_wells_baseline_bgw!K2339</f>
        <v>-71446.259999997914</v>
      </c>
      <c r="L2339">
        <f>RS_wells_scenario_1_bgw!L2339-RS_wells_baseline_bgw!L2339</f>
        <v>246685.77190000005</v>
      </c>
      <c r="M2339">
        <f>RS_wells_scenario_1_bgw!M2339-RS_wells_baseline_bgw!M2339</f>
        <v>0</v>
      </c>
      <c r="N2339">
        <f>RS_wells_scenario_1_bgw!N2339-RS_wells_baseline_bgw!N2339</f>
        <v>8377129.2425999939</v>
      </c>
      <c r="O2339">
        <v>10.145833333333334</v>
      </c>
      <c r="P2339">
        <f t="shared" si="303"/>
        <v>2004</v>
      </c>
      <c r="Q2339" s="2">
        <f t="shared" si="304"/>
        <v>38300.958333332805</v>
      </c>
      <c r="R2339">
        <f t="shared" si="305"/>
        <v>-177.45239611912942</v>
      </c>
      <c r="S2339">
        <f>I2339*$O2339/ref!$B$3</f>
        <v>-1087.3824792811652</v>
      </c>
      <c r="T2339">
        <f>K2339*$O2339/ref!$B$3</f>
        <v>-16.640997388658835</v>
      </c>
      <c r="U2339">
        <f>L2339*$O2339/ref!$B$3</f>
        <v>57.457133319607074</v>
      </c>
      <c r="V2339">
        <f>N2339*$O2339/ref!$B$3</f>
        <v>1951.1698142151615</v>
      </c>
      <c r="W2339">
        <f t="shared" si="306"/>
        <v>11</v>
      </c>
      <c r="X2339" t="str">
        <f t="shared" si="307"/>
        <v>11 2004</v>
      </c>
      <c r="AB2339" s="1"/>
    </row>
    <row r="2340" spans="1:28" x14ac:dyDescent="0.3">
      <c r="A2340">
        <v>780</v>
      </c>
      <c r="B2340">
        <v>2</v>
      </c>
      <c r="C2340">
        <f>RS_wells_scenario_1_bgw!C2340-RS_wells_baseline_bgw!C2340</f>
        <v>3952034.5283000022</v>
      </c>
      <c r="D2340">
        <f>RS_wells_scenario_1_bgw!D2340-RS_wells_baseline_bgw!D2340</f>
        <v>-545.69060000003083</v>
      </c>
      <c r="E2340">
        <f>RS_wells_scenario_1_bgw!E2340-RS_wells_baseline_bgw!E2340</f>
        <v>0</v>
      </c>
      <c r="F2340">
        <f>RS_wells_scenario_1_bgw!F2340-RS_wells_baseline_bgw!F2340</f>
        <v>0</v>
      </c>
      <c r="G2340">
        <f>RS_wells_scenario_1_bgw!G2340-RS_wells_baseline_bgw!G2340</f>
        <v>0</v>
      </c>
      <c r="H2340" s="19">
        <f>RS_wells_scenario_1_bgw!H2340-RS_wells_baseline_bgw!H2340</f>
        <v>533491.81329999864</v>
      </c>
      <c r="I2340">
        <f>RS_wells_scenario_1_bgw!I2340-RS_wells_baseline_bgw!I2340</f>
        <v>-4103448.2472000048</v>
      </c>
      <c r="J2340">
        <f>RS_wells_scenario_1_bgw!J2340-RS_wells_baseline_bgw!J2340</f>
        <v>2880.8035000003874</v>
      </c>
      <c r="K2340">
        <f>RS_wells_scenario_1_bgw!K2340-RS_wells_baseline_bgw!K2340</f>
        <v>-71446.259999997914</v>
      </c>
      <c r="L2340">
        <f>RS_wells_scenario_1_bgw!L2340-RS_wells_baseline_bgw!L2340</f>
        <v>245412.87459999975</v>
      </c>
      <c r="M2340">
        <f>RS_wells_scenario_1_bgw!M2340-RS_wells_baseline_bgw!M2340</f>
        <v>0</v>
      </c>
      <c r="N2340">
        <f>RS_wells_scenario_1_bgw!N2340-RS_wells_baseline_bgw!N2340</f>
        <v>8455905.1129000038</v>
      </c>
      <c r="O2340">
        <v>10.145833333333334</v>
      </c>
      <c r="P2340">
        <f t="shared" si="303"/>
        <v>2004</v>
      </c>
      <c r="Q2340" s="2">
        <f t="shared" si="304"/>
        <v>38311.10416666614</v>
      </c>
      <c r="R2340">
        <f t="shared" si="305"/>
        <v>-181.49858647422693</v>
      </c>
      <c r="S2340">
        <f>I2340*$O2340/ref!$B$3</f>
        <v>-955.75991754017571</v>
      </c>
      <c r="T2340">
        <f>K2340*$O2340/ref!$B$3</f>
        <v>-16.640997388658835</v>
      </c>
      <c r="U2340">
        <f>L2340*$O2340/ref!$B$3</f>
        <v>57.160654810510358</v>
      </c>
      <c r="V2340">
        <f>N2340*$O2340/ref!$B$3</f>
        <v>1969.5179971984535</v>
      </c>
      <c r="W2340">
        <f t="shared" si="306"/>
        <v>11</v>
      </c>
      <c r="X2340" t="str">
        <f t="shared" si="307"/>
        <v>11 2004</v>
      </c>
      <c r="AB2340" s="1"/>
    </row>
    <row r="2341" spans="1:28" x14ac:dyDescent="0.3">
      <c r="A2341">
        <v>780</v>
      </c>
      <c r="B2341">
        <v>3</v>
      </c>
      <c r="C2341">
        <f>RS_wells_scenario_1_bgw!C2341-RS_wells_baseline_bgw!C2341</f>
        <v>4480998.5843999982</v>
      </c>
      <c r="D2341">
        <f>RS_wells_scenario_1_bgw!D2341-RS_wells_baseline_bgw!D2341</f>
        <v>-546.34189999999944</v>
      </c>
      <c r="E2341">
        <f>RS_wells_scenario_1_bgw!E2341-RS_wells_baseline_bgw!E2341</f>
        <v>0</v>
      </c>
      <c r="F2341">
        <f>RS_wells_scenario_1_bgw!F2341-RS_wells_baseline_bgw!F2341</f>
        <v>0</v>
      </c>
      <c r="G2341">
        <f>RS_wells_scenario_1_bgw!G2341-RS_wells_baseline_bgw!G2341</f>
        <v>0</v>
      </c>
      <c r="H2341" s="19">
        <f>RS_wells_scenario_1_bgw!H2341-RS_wells_baseline_bgw!H2341</f>
        <v>467154.67480000108</v>
      </c>
      <c r="I2341">
        <f>RS_wells_scenario_1_bgw!I2341-RS_wells_baseline_bgw!I2341</f>
        <v>-3588838.4979999959</v>
      </c>
      <c r="J2341">
        <f>RS_wells_scenario_1_bgw!J2341-RS_wells_baseline_bgw!J2341</f>
        <v>2884.476800000295</v>
      </c>
      <c r="K2341">
        <f>RS_wells_scenario_1_bgw!K2341-RS_wells_baseline_bgw!K2341</f>
        <v>-71446.259999997914</v>
      </c>
      <c r="L2341">
        <f>RS_wells_scenario_1_bgw!L2341-RS_wells_baseline_bgw!L2341</f>
        <v>244020.95610000007</v>
      </c>
      <c r="M2341">
        <f>RS_wells_scenario_1_bgw!M2341-RS_wells_baseline_bgw!M2341</f>
        <v>0</v>
      </c>
      <c r="N2341">
        <f>RS_wells_scenario_1_bgw!N2341-RS_wells_baseline_bgw!N2341</f>
        <v>8472665.1629000008</v>
      </c>
      <c r="O2341">
        <v>10.145833333333334</v>
      </c>
      <c r="P2341">
        <f t="shared" si="303"/>
        <v>2004</v>
      </c>
      <c r="Q2341" s="2">
        <f t="shared" si="304"/>
        <v>38321.249999999476</v>
      </c>
      <c r="R2341">
        <f t="shared" si="305"/>
        <v>-183.40230213287515</v>
      </c>
      <c r="S2341">
        <f>I2341*$O2341/ref!$B$3</f>
        <v>-835.89892701924452</v>
      </c>
      <c r="T2341">
        <f>K2341*$O2341/ref!$B$3</f>
        <v>-16.640997388658835</v>
      </c>
      <c r="U2341">
        <f>L2341*$O2341/ref!$B$3</f>
        <v>56.836454325786292</v>
      </c>
      <c r="V2341">
        <f>N2341*$O2341/ref!$B$3</f>
        <v>1973.4216857649892</v>
      </c>
      <c r="W2341">
        <f t="shared" si="306"/>
        <v>11</v>
      </c>
      <c r="X2341" t="str">
        <f t="shared" si="307"/>
        <v>11 2004</v>
      </c>
      <c r="AB2341" s="1"/>
    </row>
    <row r="2342" spans="1:28" x14ac:dyDescent="0.3">
      <c r="A2342">
        <v>781</v>
      </c>
      <c r="B2342">
        <v>1</v>
      </c>
      <c r="C2342">
        <f>RS_wells_scenario_1_bgw!C2342-RS_wells_baseline_bgw!C2342</f>
        <v>4954180.0631000102</v>
      </c>
      <c r="D2342">
        <f>RS_wells_scenario_1_bgw!D2342-RS_wells_baseline_bgw!D2342</f>
        <v>-546.9826999999932</v>
      </c>
      <c r="E2342">
        <f>RS_wells_scenario_1_bgw!E2342-RS_wells_baseline_bgw!E2342</f>
        <v>0</v>
      </c>
      <c r="F2342">
        <f>RS_wells_scenario_1_bgw!F2342-RS_wells_baseline_bgw!F2342</f>
        <v>0</v>
      </c>
      <c r="G2342">
        <f>RS_wells_scenario_1_bgw!G2342-RS_wells_baseline_bgw!G2342</f>
        <v>0</v>
      </c>
      <c r="H2342" s="19">
        <f>RS_wells_scenario_1_bgw!H2342-RS_wells_baseline_bgw!H2342</f>
        <v>1365617.3408000022</v>
      </c>
      <c r="I2342">
        <f>RS_wells_scenario_1_bgw!I2342-RS_wells_baseline_bgw!I2342</f>
        <v>-2868718.9421000034</v>
      </c>
      <c r="J2342">
        <f>RS_wells_scenario_1_bgw!J2342-RS_wells_baseline_bgw!J2342</f>
        <v>2887.8659000005573</v>
      </c>
      <c r="K2342">
        <f>RS_wells_scenario_1_bgw!K2342-RS_wells_baseline_bgw!K2342</f>
        <v>-71446.259999997914</v>
      </c>
      <c r="L2342">
        <f>RS_wells_scenario_1_bgw!L2342-RS_wells_baseline_bgw!L2342</f>
        <v>1595570.9881999977</v>
      </c>
      <c r="M2342">
        <f>RS_wells_scenario_1_bgw!M2342-RS_wells_baseline_bgw!M2342</f>
        <v>0</v>
      </c>
      <c r="N2342">
        <f>RS_wells_scenario_1_bgw!N2342-RS_wells_baseline_bgw!N2342</f>
        <v>8171441.5015999973</v>
      </c>
      <c r="O2342">
        <v>10.145833333333334</v>
      </c>
      <c r="P2342">
        <f t="shared" si="303"/>
        <v>2004</v>
      </c>
      <c r="Q2342" s="2">
        <f t="shared" si="304"/>
        <v>38331.395833332812</v>
      </c>
      <c r="R2342">
        <f t="shared" si="305"/>
        <v>-155.91807928522326</v>
      </c>
      <c r="S2342">
        <f>I2342*$O2342/ref!$B$3</f>
        <v>-668.17135598537538</v>
      </c>
      <c r="T2342">
        <f>K2342*$O2342/ref!$B$3</f>
        <v>-16.640997388658835</v>
      </c>
      <c r="U2342">
        <f>L2342*$O2342/ref!$B$3</f>
        <v>371.63446551375444</v>
      </c>
      <c r="V2342">
        <f>N2342*$O2342/ref!$B$3</f>
        <v>1903.2617899062589</v>
      </c>
      <c r="W2342">
        <f t="shared" si="306"/>
        <v>12</v>
      </c>
      <c r="X2342" t="str">
        <f t="shared" si="307"/>
        <v>12 2004</v>
      </c>
      <c r="AB2342" s="1"/>
    </row>
    <row r="2343" spans="1:28" x14ac:dyDescent="0.3">
      <c r="A2343">
        <v>781</v>
      </c>
      <c r="B2343">
        <v>2</v>
      </c>
      <c r="C2343">
        <f>RS_wells_scenario_1_bgw!C2343-RS_wells_baseline_bgw!C2343</f>
        <v>5227603.9582999945</v>
      </c>
      <c r="D2343">
        <f>RS_wells_scenario_1_bgw!D2343-RS_wells_baseline_bgw!D2343</f>
        <v>-547.60609999997541</v>
      </c>
      <c r="E2343">
        <f>RS_wells_scenario_1_bgw!E2343-RS_wells_baseline_bgw!E2343</f>
        <v>0</v>
      </c>
      <c r="F2343">
        <f>RS_wells_scenario_1_bgw!F2343-RS_wells_baseline_bgw!F2343</f>
        <v>0</v>
      </c>
      <c r="G2343">
        <f>RS_wells_scenario_1_bgw!G2343-RS_wells_baseline_bgw!G2343</f>
        <v>0</v>
      </c>
      <c r="H2343" s="19">
        <f>RS_wells_scenario_1_bgw!H2343-RS_wells_baseline_bgw!H2343</f>
        <v>1491506.9090999998</v>
      </c>
      <c r="I2343">
        <f>RS_wells_scenario_1_bgw!I2343-RS_wells_baseline_bgw!I2343</f>
        <v>-2826994.5625</v>
      </c>
      <c r="J2343">
        <f>RS_wells_scenario_1_bgw!J2343-RS_wells_baseline_bgw!J2343</f>
        <v>2891.2891999995336</v>
      </c>
      <c r="K2343">
        <f>RS_wells_scenario_1_bgw!K2343-RS_wells_baseline_bgw!K2343</f>
        <v>-71446.259999997914</v>
      </c>
      <c r="L2343">
        <f>RS_wells_scenario_1_bgw!L2343-RS_wells_baseline_bgw!L2343</f>
        <v>1588227.4349000007</v>
      </c>
      <c r="M2343">
        <f>RS_wells_scenario_1_bgw!M2343-RS_wells_baseline_bgw!M2343</f>
        <v>0</v>
      </c>
      <c r="N2343">
        <f>RS_wells_scenario_1_bgw!N2343-RS_wells_baseline_bgw!N2343</f>
        <v>7956983.5310000032</v>
      </c>
      <c r="O2343">
        <v>10.145833333333334</v>
      </c>
      <c r="P2343">
        <f t="shared" si="303"/>
        <v>2004</v>
      </c>
      <c r="Q2343" s="2">
        <f t="shared" si="304"/>
        <v>38341.541666666148</v>
      </c>
      <c r="R2343">
        <f t="shared" si="305"/>
        <v>-148.12088480870568</v>
      </c>
      <c r="S2343">
        <f>I2343*$O2343/ref!$B$3</f>
        <v>-658.45306853454053</v>
      </c>
      <c r="T2343">
        <f>K2343*$O2343/ref!$B$3</f>
        <v>-16.640997388658835</v>
      </c>
      <c r="U2343">
        <f>L2343*$O2343/ref!$B$3</f>
        <v>369.92403236737664</v>
      </c>
      <c r="V2343">
        <f>N2343*$O2343/ref!$B$3</f>
        <v>1853.3110363086366</v>
      </c>
      <c r="W2343">
        <f t="shared" si="306"/>
        <v>12</v>
      </c>
      <c r="X2343" t="str">
        <f t="shared" si="307"/>
        <v>12 2004</v>
      </c>
      <c r="AB2343" s="1"/>
    </row>
    <row r="2344" spans="1:28" x14ac:dyDescent="0.3">
      <c r="A2344">
        <v>781</v>
      </c>
      <c r="B2344">
        <v>3</v>
      </c>
      <c r="C2344">
        <f>RS_wells_scenario_1_bgw!C2344-RS_wells_baseline_bgw!C2344</f>
        <v>5326291.0215999931</v>
      </c>
      <c r="D2344">
        <f>RS_wells_scenario_1_bgw!D2344-RS_wells_baseline_bgw!D2344</f>
        <v>-548.21889999997802</v>
      </c>
      <c r="E2344">
        <f>RS_wells_scenario_1_bgw!E2344-RS_wells_baseline_bgw!E2344</f>
        <v>0</v>
      </c>
      <c r="F2344">
        <f>RS_wells_scenario_1_bgw!F2344-RS_wells_baseline_bgw!F2344</f>
        <v>0</v>
      </c>
      <c r="G2344">
        <f>RS_wells_scenario_1_bgw!G2344-RS_wells_baseline_bgw!G2344</f>
        <v>0</v>
      </c>
      <c r="H2344" s="19">
        <f>RS_wells_scenario_1_bgw!H2344-RS_wells_baseline_bgw!H2344</f>
        <v>1691094.4834000021</v>
      </c>
      <c r="I2344">
        <f>RS_wells_scenario_1_bgw!I2344-RS_wells_baseline_bgw!I2344</f>
        <v>-2587209.7718999982</v>
      </c>
      <c r="J2344">
        <f>RS_wells_scenario_1_bgw!J2344-RS_wells_baseline_bgw!J2344</f>
        <v>2894.75</v>
      </c>
      <c r="K2344">
        <f>RS_wells_scenario_1_bgw!K2344-RS_wells_baseline_bgw!K2344</f>
        <v>-71446.259999997914</v>
      </c>
      <c r="L2344">
        <f>RS_wells_scenario_1_bgw!L2344-RS_wells_baseline_bgw!L2344</f>
        <v>1583469.2124000005</v>
      </c>
      <c r="M2344">
        <f>RS_wells_scenario_1_bgw!M2344-RS_wells_baseline_bgw!M2344</f>
        <v>0</v>
      </c>
      <c r="N2344">
        <f>RS_wells_scenario_1_bgw!N2344-RS_wells_baseline_bgw!N2344</f>
        <v>7953872.6670999974</v>
      </c>
      <c r="O2344">
        <v>10.145833333333334</v>
      </c>
      <c r="P2344">
        <f t="shared" si="303"/>
        <v>2004</v>
      </c>
      <c r="Q2344" s="2">
        <f t="shared" si="304"/>
        <v>38351.687499999483</v>
      </c>
      <c r="R2344">
        <f t="shared" si="305"/>
        <v>-143.47716342955314</v>
      </c>
      <c r="S2344">
        <f>I2344*$O2344/ref!$B$3</f>
        <v>-602.60328613564582</v>
      </c>
      <c r="T2344">
        <f>K2344*$O2344/ref!$B$3</f>
        <v>-16.640997388658835</v>
      </c>
      <c r="U2344">
        <f>L2344*$O2344/ref!$B$3</f>
        <v>368.81576486398086</v>
      </c>
      <c r="V2344">
        <f>N2344*$O2344/ref!$B$3</f>
        <v>1852.5864654488537</v>
      </c>
      <c r="W2344">
        <f t="shared" si="306"/>
        <v>12</v>
      </c>
      <c r="X2344" t="str">
        <f t="shared" si="307"/>
        <v>12 2004</v>
      </c>
      <c r="AB2344" s="1"/>
    </row>
    <row r="2345" spans="1:28" x14ac:dyDescent="0.3">
      <c r="A2345">
        <v>782</v>
      </c>
      <c r="B2345">
        <v>1</v>
      </c>
      <c r="C2345">
        <f>RS_wells_scenario_1_bgw!C2345-RS_wells_baseline_bgw!C2345</f>
        <v>5387061.9544999897</v>
      </c>
      <c r="D2345">
        <f>RS_wells_scenario_1_bgw!D2345-RS_wells_baseline_bgw!D2345</f>
        <v>-548.82209999999031</v>
      </c>
      <c r="E2345">
        <f>RS_wells_scenario_1_bgw!E2345-RS_wells_baseline_bgw!E2345</f>
        <v>0</v>
      </c>
      <c r="F2345">
        <f>RS_wells_scenario_1_bgw!F2345-RS_wells_baseline_bgw!F2345</f>
        <v>0</v>
      </c>
      <c r="G2345">
        <f>RS_wells_scenario_1_bgw!G2345-RS_wells_baseline_bgw!G2345</f>
        <v>0</v>
      </c>
      <c r="H2345" s="19">
        <f>RS_wells_scenario_1_bgw!H2345-RS_wells_baseline_bgw!H2345</f>
        <v>334298.91430000216</v>
      </c>
      <c r="I2345">
        <f>RS_wells_scenario_1_bgw!I2345-RS_wells_baseline_bgw!I2345</f>
        <v>-2126594.954900004</v>
      </c>
      <c r="J2345">
        <f>RS_wells_scenario_1_bgw!J2345-RS_wells_baseline_bgw!J2345</f>
        <v>2898.4780999999493</v>
      </c>
      <c r="K2345">
        <f>RS_wells_scenario_1_bgw!K2345-RS_wells_baseline_bgw!K2345</f>
        <v>-82745.779999997467</v>
      </c>
      <c r="L2345">
        <f>RS_wells_scenario_1_bgw!L2345-RS_wells_baseline_bgw!L2345</f>
        <v>13093.231900000013</v>
      </c>
      <c r="M2345">
        <f>RS_wells_scenario_1_bgw!M2345-RS_wells_baseline_bgw!M2345</f>
        <v>0</v>
      </c>
      <c r="N2345">
        <f>RS_wells_scenario_1_bgw!N2345-RS_wells_baseline_bgw!N2345</f>
        <v>8225535.1194000095</v>
      </c>
      <c r="O2345">
        <v>10.145833333333334</v>
      </c>
      <c r="P2345">
        <f t="shared" si="303"/>
        <v>2005</v>
      </c>
      <c r="Q2345" s="2">
        <f t="shared" si="304"/>
        <v>38361.833333332819</v>
      </c>
      <c r="R2345">
        <f t="shared" si="305"/>
        <v>-180.78433459564735</v>
      </c>
      <c r="S2345">
        <f>I2345*$O2345/ref!$B$3</f>
        <v>-495.31859458041686</v>
      </c>
      <c r="T2345">
        <f>K2345*$O2345/ref!$B$3</f>
        <v>-19.272839598637304</v>
      </c>
      <c r="U2345">
        <f>L2345*$O2345/ref!$B$3</f>
        <v>3.0496269203875914</v>
      </c>
      <c r="V2345">
        <f>N2345*$O2345/ref!$B$3</f>
        <v>1915.8610743552022</v>
      </c>
      <c r="W2345">
        <f t="shared" si="306"/>
        <v>1</v>
      </c>
      <c r="X2345" t="str">
        <f t="shared" si="307"/>
        <v>1 2005</v>
      </c>
      <c r="AB2345" s="1"/>
    </row>
    <row r="2346" spans="1:28" x14ac:dyDescent="0.3">
      <c r="A2346">
        <v>782</v>
      </c>
      <c r="B2346">
        <v>2</v>
      </c>
      <c r="C2346">
        <f>RS_wells_scenario_1_bgw!C2346-RS_wells_baseline_bgw!C2346</f>
        <v>5541321.7969000041</v>
      </c>
      <c r="D2346">
        <f>RS_wells_scenario_1_bgw!D2346-RS_wells_baseline_bgw!D2346</f>
        <v>-549.42999999999302</v>
      </c>
      <c r="E2346">
        <f>RS_wells_scenario_1_bgw!E2346-RS_wells_baseline_bgw!E2346</f>
        <v>0</v>
      </c>
      <c r="F2346">
        <f>RS_wells_scenario_1_bgw!F2346-RS_wells_baseline_bgw!F2346</f>
        <v>0</v>
      </c>
      <c r="G2346">
        <f>RS_wells_scenario_1_bgw!G2346-RS_wells_baseline_bgw!G2346</f>
        <v>0</v>
      </c>
      <c r="H2346" s="19">
        <f>RS_wells_scenario_1_bgw!H2346-RS_wells_baseline_bgw!H2346</f>
        <v>172671.22699999809</v>
      </c>
      <c r="I2346">
        <f>RS_wells_scenario_1_bgw!I2346-RS_wells_baseline_bgw!I2346</f>
        <v>-2359373.0559999943</v>
      </c>
      <c r="J2346">
        <f>RS_wells_scenario_1_bgw!J2346-RS_wells_baseline_bgw!J2346</f>
        <v>2902.2052999995649</v>
      </c>
      <c r="K2346">
        <f>RS_wells_scenario_1_bgw!K2346-RS_wells_baseline_bgw!K2346</f>
        <v>-82745.779999997467</v>
      </c>
      <c r="L2346">
        <f>RS_wells_scenario_1_bgw!L2346-RS_wells_baseline_bgw!L2346</f>
        <v>12974.192000000039</v>
      </c>
      <c r="M2346">
        <f>RS_wells_scenario_1_bgw!M2346-RS_wells_baseline_bgw!M2346</f>
        <v>0</v>
      </c>
      <c r="N2346">
        <f>RS_wells_scenario_1_bgw!N2346-RS_wells_baseline_bgw!N2346</f>
        <v>8306229.2757000029</v>
      </c>
      <c r="O2346">
        <v>10.145833333333334</v>
      </c>
      <c r="P2346">
        <f t="shared" si="303"/>
        <v>2005</v>
      </c>
      <c r="Q2346" s="2">
        <f t="shared" si="304"/>
        <v>38371.979166666155</v>
      </c>
      <c r="R2346">
        <f t="shared" si="305"/>
        <v>-186.33580867583058</v>
      </c>
      <c r="S2346">
        <f>I2346*$O2346/ref!$B$3</f>
        <v>-549.53640489745817</v>
      </c>
      <c r="T2346">
        <f>K2346*$O2346/ref!$B$3</f>
        <v>-19.272839598637304</v>
      </c>
      <c r="U2346">
        <f>L2346*$O2346/ref!$B$3</f>
        <v>3.0219005892255986</v>
      </c>
      <c r="V2346">
        <f>N2346*$O2346/ref!$B$3</f>
        <v>1934.6560573853601</v>
      </c>
      <c r="W2346">
        <f t="shared" si="306"/>
        <v>1</v>
      </c>
      <c r="X2346" t="str">
        <f t="shared" si="307"/>
        <v>1 2005</v>
      </c>
      <c r="AB2346" s="1"/>
    </row>
    <row r="2347" spans="1:28" x14ac:dyDescent="0.3">
      <c r="A2347">
        <v>782</v>
      </c>
      <c r="B2347">
        <v>3</v>
      </c>
      <c r="C2347">
        <f>RS_wells_scenario_1_bgw!C2347-RS_wells_baseline_bgw!C2347</f>
        <v>5588697.3156000078</v>
      </c>
      <c r="D2347">
        <f>RS_wells_scenario_1_bgw!D2347-RS_wells_baseline_bgw!D2347</f>
        <v>-550.04450000001816</v>
      </c>
      <c r="E2347">
        <f>RS_wells_scenario_1_bgw!E2347-RS_wells_baseline_bgw!E2347</f>
        <v>0</v>
      </c>
      <c r="F2347">
        <f>RS_wells_scenario_1_bgw!F2347-RS_wells_baseline_bgw!F2347</f>
        <v>0</v>
      </c>
      <c r="G2347">
        <f>RS_wells_scenario_1_bgw!G2347-RS_wells_baseline_bgw!G2347</f>
        <v>0</v>
      </c>
      <c r="H2347" s="19">
        <f>RS_wells_scenario_1_bgw!H2347-RS_wells_baseline_bgw!H2347</f>
        <v>253004.19269999862</v>
      </c>
      <c r="I2347">
        <f>RS_wells_scenario_1_bgw!I2347-RS_wells_baseline_bgw!I2347</f>
        <v>-2238752.8293999955</v>
      </c>
      <c r="J2347">
        <f>RS_wells_scenario_1_bgw!J2347-RS_wells_baseline_bgw!J2347</f>
        <v>2905.9712999993935</v>
      </c>
      <c r="K2347">
        <f>RS_wells_scenario_1_bgw!K2347-RS_wells_baseline_bgw!K2347</f>
        <v>-82745.779999997467</v>
      </c>
      <c r="L2347">
        <f>RS_wells_scenario_1_bgw!L2347-RS_wells_baseline_bgw!L2347</f>
        <v>12948.326300000073</v>
      </c>
      <c r="M2347">
        <f>RS_wells_scenario_1_bgw!M2347-RS_wells_baseline_bgw!M2347</f>
        <v>0</v>
      </c>
      <c r="N2347">
        <f>RS_wells_scenario_1_bgw!N2347-RS_wells_baseline_bgw!N2347</f>
        <v>8296141.9036999941</v>
      </c>
      <c r="O2347">
        <v>10.145833333333334</v>
      </c>
      <c r="P2347">
        <f t="shared" si="303"/>
        <v>2005</v>
      </c>
      <c r="Q2347" s="2">
        <f t="shared" si="304"/>
        <v>38382.124999999491</v>
      </c>
      <c r="R2347">
        <f t="shared" si="305"/>
        <v>-184.26432327605946</v>
      </c>
      <c r="S2347">
        <f>I2347*$O2347/ref!$B$3</f>
        <v>-521.44198993619807</v>
      </c>
      <c r="T2347">
        <f>K2347*$O2347/ref!$B$3</f>
        <v>-19.272839598637304</v>
      </c>
      <c r="U2347">
        <f>L2347*$O2347/ref!$B$3</f>
        <v>3.0158760464971857</v>
      </c>
      <c r="V2347">
        <f>N2347*$O2347/ref!$B$3</f>
        <v>1932.3065441832614</v>
      </c>
      <c r="W2347">
        <f t="shared" si="306"/>
        <v>1</v>
      </c>
      <c r="X2347" t="str">
        <f t="shared" si="307"/>
        <v>1 2005</v>
      </c>
      <c r="AB2347" s="1"/>
    </row>
    <row r="2348" spans="1:28" x14ac:dyDescent="0.3">
      <c r="A2348">
        <v>783</v>
      </c>
      <c r="B2348">
        <v>1</v>
      </c>
      <c r="C2348">
        <f>RS_wells_scenario_1_bgw!C2348-RS_wells_baseline_bgw!C2348</f>
        <v>5747066.607099995</v>
      </c>
      <c r="D2348">
        <f>RS_wells_scenario_1_bgw!D2348-RS_wells_baseline_bgw!D2348</f>
        <v>-550.67050000000745</v>
      </c>
      <c r="E2348">
        <f>RS_wells_scenario_1_bgw!E2348-RS_wells_baseline_bgw!E2348</f>
        <v>0</v>
      </c>
      <c r="F2348">
        <f>RS_wells_scenario_1_bgw!F2348-RS_wells_baseline_bgw!F2348</f>
        <v>0</v>
      </c>
      <c r="G2348">
        <f>RS_wells_scenario_1_bgw!G2348-RS_wells_baseline_bgw!G2348</f>
        <v>0</v>
      </c>
      <c r="H2348" s="19">
        <f>RS_wells_scenario_1_bgw!H2348-RS_wells_baseline_bgw!H2348</f>
        <v>346823.25280000269</v>
      </c>
      <c r="I2348">
        <f>RS_wells_scenario_1_bgw!I2348-RS_wells_baseline_bgw!I2348</f>
        <v>-2427710.7261999995</v>
      </c>
      <c r="J2348">
        <f>RS_wells_scenario_1_bgw!J2348-RS_wells_baseline_bgw!J2348</f>
        <v>2909.7236999999732</v>
      </c>
      <c r="K2348">
        <f>RS_wells_scenario_1_bgw!K2348-RS_wells_baseline_bgw!K2348</f>
        <v>-82745.779999997467</v>
      </c>
      <c r="L2348">
        <f>RS_wells_scenario_1_bgw!L2348-RS_wells_baseline_bgw!L2348</f>
        <v>470113.4793999996</v>
      </c>
      <c r="M2348">
        <f>RS_wells_scenario_1_bgw!M2348-RS_wells_baseline_bgw!M2348</f>
        <v>0</v>
      </c>
      <c r="N2348">
        <f>RS_wells_scenario_1_bgw!N2348-RS_wells_baseline_bgw!N2348</f>
        <v>8164802.6995999962</v>
      </c>
      <c r="O2348">
        <v>10.145833333333334</v>
      </c>
      <c r="P2348">
        <f t="shared" si="303"/>
        <v>2005</v>
      </c>
      <c r="Q2348" s="2">
        <f t="shared" si="304"/>
        <v>38392.270833332826</v>
      </c>
      <c r="R2348">
        <f t="shared" si="305"/>
        <v>-179.10605834593341</v>
      </c>
      <c r="S2348">
        <f>I2348*$O2348/ref!$B$3</f>
        <v>-565.45336110125868</v>
      </c>
      <c r="T2348">
        <f>K2348*$O2348/ref!$B$3</f>
        <v>-19.272839598637304</v>
      </c>
      <c r="U2348">
        <f>L2348*$O2348/ref!$B$3</f>
        <v>109.49708470490886</v>
      </c>
      <c r="V2348">
        <f>N2348*$O2348/ref!$B$3</f>
        <v>1901.7155048138575</v>
      </c>
      <c r="W2348">
        <f t="shared" si="306"/>
        <v>2</v>
      </c>
      <c r="X2348" t="str">
        <f t="shared" si="307"/>
        <v>2 2005</v>
      </c>
      <c r="AB2348" s="1"/>
    </row>
    <row r="2349" spans="1:28" x14ac:dyDescent="0.3">
      <c r="A2349">
        <v>783</v>
      </c>
      <c r="B2349">
        <v>2</v>
      </c>
      <c r="C2349">
        <f>RS_wells_scenario_1_bgw!C2349-RS_wells_baseline_bgw!C2349</f>
        <v>5782944.9610999972</v>
      </c>
      <c r="D2349">
        <f>RS_wells_scenario_1_bgw!D2349-RS_wells_baseline_bgw!D2349</f>
        <v>-551.31319999997504</v>
      </c>
      <c r="E2349">
        <f>RS_wells_scenario_1_bgw!E2349-RS_wells_baseline_bgw!E2349</f>
        <v>0</v>
      </c>
      <c r="F2349">
        <f>RS_wells_scenario_1_bgw!F2349-RS_wells_baseline_bgw!F2349</f>
        <v>0</v>
      </c>
      <c r="G2349">
        <f>RS_wells_scenario_1_bgw!G2349-RS_wells_baseline_bgw!G2349</f>
        <v>0</v>
      </c>
      <c r="H2349" s="19">
        <f>RS_wells_scenario_1_bgw!H2349-RS_wells_baseline_bgw!H2349</f>
        <v>381607.79370000213</v>
      </c>
      <c r="I2349">
        <f>RS_wells_scenario_1_bgw!I2349-RS_wells_baseline_bgw!I2349</f>
        <v>-2253684.8698999956</v>
      </c>
      <c r="J2349">
        <f>RS_wells_scenario_1_bgw!J2349-RS_wells_baseline_bgw!J2349</f>
        <v>2913.644499999471</v>
      </c>
      <c r="K2349">
        <f>RS_wells_scenario_1_bgw!K2349-RS_wells_baseline_bgw!K2349</f>
        <v>-82745.779999997467</v>
      </c>
      <c r="L2349">
        <f>RS_wells_scenario_1_bgw!L2349-RS_wells_baseline_bgw!L2349</f>
        <v>468032.93360000011</v>
      </c>
      <c r="M2349">
        <f>RS_wells_scenario_1_bgw!M2349-RS_wells_baseline_bgw!M2349</f>
        <v>0</v>
      </c>
      <c r="N2349">
        <f>RS_wells_scenario_1_bgw!N2349-RS_wells_baseline_bgw!N2349</f>
        <v>8076860.5263999999</v>
      </c>
      <c r="O2349">
        <v>10.145833333333334</v>
      </c>
      <c r="P2349">
        <f t="shared" si="303"/>
        <v>2005</v>
      </c>
      <c r="Q2349" s="2">
        <f t="shared" si="304"/>
        <v>38402.416666666162</v>
      </c>
      <c r="R2349">
        <f t="shared" si="305"/>
        <v>-176.29444977548678</v>
      </c>
      <c r="S2349">
        <f>I2349*$O2349/ref!$B$3</f>
        <v>-524.9199053227818</v>
      </c>
      <c r="T2349">
        <f>K2349*$O2349/ref!$B$3</f>
        <v>-19.272839598637304</v>
      </c>
      <c r="U2349">
        <f>L2349*$O2349/ref!$B$3</f>
        <v>109.01249170837161</v>
      </c>
      <c r="V2349">
        <f>N2349*$O2349/ref!$B$3</f>
        <v>1881.2323406206001</v>
      </c>
      <c r="W2349">
        <f t="shared" si="306"/>
        <v>2</v>
      </c>
      <c r="X2349" t="str">
        <f t="shared" si="307"/>
        <v>2 2005</v>
      </c>
      <c r="AB2349" s="1"/>
    </row>
    <row r="2350" spans="1:28" x14ac:dyDescent="0.3">
      <c r="A2350">
        <v>783</v>
      </c>
      <c r="B2350">
        <v>3</v>
      </c>
      <c r="C2350">
        <f>RS_wells_scenario_1_bgw!C2350-RS_wells_baseline_bgw!C2350</f>
        <v>5843814.3798999935</v>
      </c>
      <c r="D2350">
        <f>RS_wells_scenario_1_bgw!D2350-RS_wells_baseline_bgw!D2350</f>
        <v>-551.99170000001322</v>
      </c>
      <c r="E2350">
        <f>RS_wells_scenario_1_bgw!E2350-RS_wells_baseline_bgw!E2350</f>
        <v>0</v>
      </c>
      <c r="F2350">
        <f>RS_wells_scenario_1_bgw!F2350-RS_wells_baseline_bgw!F2350</f>
        <v>0</v>
      </c>
      <c r="G2350">
        <f>RS_wells_scenario_1_bgw!G2350-RS_wells_baseline_bgw!G2350</f>
        <v>0</v>
      </c>
      <c r="H2350" s="19">
        <f>RS_wells_scenario_1_bgw!H2350-RS_wells_baseline_bgw!H2350</f>
        <v>354971.62949999422</v>
      </c>
      <c r="I2350">
        <f>RS_wells_scenario_1_bgw!I2350-RS_wells_baseline_bgw!I2350</f>
        <v>-2085316.4718000069</v>
      </c>
      <c r="J2350">
        <f>RS_wells_scenario_1_bgw!J2350-RS_wells_baseline_bgw!J2350</f>
        <v>2917.7281999997795</v>
      </c>
      <c r="K2350">
        <f>RS_wells_scenario_1_bgw!K2350-RS_wells_baseline_bgw!K2350</f>
        <v>-82745.779999997467</v>
      </c>
      <c r="L2350">
        <f>RS_wells_scenario_1_bgw!L2350-RS_wells_baseline_bgw!L2350</f>
        <v>466295.23980000056</v>
      </c>
      <c r="M2350">
        <f>RS_wells_scenario_1_bgw!M2350-RS_wells_baseline_bgw!M2350</f>
        <v>0</v>
      </c>
      <c r="N2350">
        <f>RS_wells_scenario_1_bgw!N2350-RS_wells_baseline_bgw!N2350</f>
        <v>8004300.9657000005</v>
      </c>
      <c r="O2350">
        <v>10.145833333333334</v>
      </c>
      <c r="P2350">
        <f t="shared" si="303"/>
        <v>2005</v>
      </c>
      <c r="Q2350" s="2">
        <f t="shared" si="304"/>
        <v>38412.562499999498</v>
      </c>
      <c r="R2350">
        <f t="shared" si="305"/>
        <v>-175.24236738144344</v>
      </c>
      <c r="S2350">
        <f>I2350*$O2350/ref!$B$3</f>
        <v>-485.70416368543556</v>
      </c>
      <c r="T2350">
        <f>K2350*$O2350/ref!$B$3</f>
        <v>-19.272839598637304</v>
      </c>
      <c r="U2350">
        <f>L2350*$O2350/ref!$B$3</f>
        <v>108.6077545256544</v>
      </c>
      <c r="V2350">
        <f>N2350*$O2350/ref!$B$3</f>
        <v>1864.3320373698639</v>
      </c>
      <c r="W2350">
        <f t="shared" si="306"/>
        <v>2</v>
      </c>
      <c r="X2350" t="str">
        <f t="shared" si="307"/>
        <v>2 2005</v>
      </c>
      <c r="AB2350" s="1"/>
    </row>
    <row r="2351" spans="1:28" x14ac:dyDescent="0.3">
      <c r="A2351">
        <v>784</v>
      </c>
      <c r="B2351">
        <v>1</v>
      </c>
      <c r="C2351">
        <f>RS_wells_scenario_1_bgw!C2351-RS_wells_baseline_bgw!C2351</f>
        <v>7804970.5477000028</v>
      </c>
      <c r="D2351">
        <f>RS_wells_scenario_1_bgw!D2351-RS_wells_baseline_bgw!D2351</f>
        <v>-552.66899999999441</v>
      </c>
      <c r="E2351">
        <f>RS_wells_scenario_1_bgw!E2351-RS_wells_baseline_bgw!E2351</f>
        <v>0</v>
      </c>
      <c r="F2351">
        <f>RS_wells_scenario_1_bgw!F2351-RS_wells_baseline_bgw!F2351</f>
        <v>0</v>
      </c>
      <c r="G2351">
        <f>RS_wells_scenario_1_bgw!G2351-RS_wells_baseline_bgw!G2351</f>
        <v>0</v>
      </c>
      <c r="H2351" s="19">
        <f>RS_wells_scenario_1_bgw!H2351-RS_wells_baseline_bgw!H2351</f>
        <v>1208409.6200000048</v>
      </c>
      <c r="I2351">
        <f>RS_wells_scenario_1_bgw!I2351-RS_wells_baseline_bgw!I2351</f>
        <v>-1651050.9856000021</v>
      </c>
      <c r="J2351">
        <f>RS_wells_scenario_1_bgw!J2351-RS_wells_baseline_bgw!J2351</f>
        <v>2921.7629999993369</v>
      </c>
      <c r="K2351">
        <f>RS_wells_scenario_1_bgw!K2351-RS_wells_baseline_bgw!K2351</f>
        <v>-82745.779999997467</v>
      </c>
      <c r="L2351">
        <f>RS_wells_scenario_1_bgw!L2351-RS_wells_baseline_bgw!L2351</f>
        <v>2832291.9604000002</v>
      </c>
      <c r="M2351">
        <f>RS_wells_scenario_1_bgw!M2351-RS_wells_baseline_bgw!M2351</f>
        <v>0</v>
      </c>
      <c r="N2351">
        <f>RS_wells_scenario_1_bgw!N2351-RS_wells_baseline_bgw!N2351</f>
        <v>7537263.4961999953</v>
      </c>
      <c r="O2351">
        <v>10.145833333333334</v>
      </c>
      <c r="P2351">
        <f t="shared" si="303"/>
        <v>2005</v>
      </c>
      <c r="Q2351" s="2">
        <f t="shared" si="304"/>
        <v>38422.708333332834</v>
      </c>
      <c r="R2351">
        <f t="shared" si="305"/>
        <v>-144.9909249988543</v>
      </c>
      <c r="S2351">
        <f>I2351*$O2351/ref!$B$3</f>
        <v>-384.55666034741404</v>
      </c>
      <c r="T2351">
        <f>K2351*$O2351/ref!$B$3</f>
        <v>-19.272839598637304</v>
      </c>
      <c r="U2351">
        <f>L2351*$O2351/ref!$B$3</f>
        <v>659.68691876855689</v>
      </c>
      <c r="V2351">
        <f>N2351*$O2351/ref!$B$3</f>
        <v>1755.5514054605705</v>
      </c>
      <c r="W2351">
        <f t="shared" si="306"/>
        <v>3</v>
      </c>
      <c r="X2351" t="str">
        <f t="shared" si="307"/>
        <v>3 2005</v>
      </c>
      <c r="AB2351" s="1"/>
    </row>
    <row r="2352" spans="1:28" x14ac:dyDescent="0.3">
      <c r="A2352">
        <v>784</v>
      </c>
      <c r="B2352">
        <v>2</v>
      </c>
      <c r="C2352">
        <f>RS_wells_scenario_1_bgw!C2352-RS_wells_baseline_bgw!C2352</f>
        <v>7294830.1975999922</v>
      </c>
      <c r="D2352">
        <f>RS_wells_scenario_1_bgw!D2352-RS_wells_baseline_bgw!D2352</f>
        <v>-553.39559999998892</v>
      </c>
      <c r="E2352">
        <f>RS_wells_scenario_1_bgw!E2352-RS_wells_baseline_bgw!E2352</f>
        <v>0</v>
      </c>
      <c r="F2352">
        <f>RS_wells_scenario_1_bgw!F2352-RS_wells_baseline_bgw!F2352</f>
        <v>0</v>
      </c>
      <c r="G2352">
        <f>RS_wells_scenario_1_bgw!G2352-RS_wells_baseline_bgw!G2352</f>
        <v>0</v>
      </c>
      <c r="H2352" s="19">
        <f>RS_wells_scenario_1_bgw!H2352-RS_wells_baseline_bgw!H2352</f>
        <v>1431649.696800001</v>
      </c>
      <c r="I2352">
        <f>RS_wells_scenario_1_bgw!I2352-RS_wells_baseline_bgw!I2352</f>
        <v>-1438467.6737999991</v>
      </c>
      <c r="J2352">
        <f>RS_wells_scenario_1_bgw!J2352-RS_wells_baseline_bgw!J2352</f>
        <v>2926.0424999995157</v>
      </c>
      <c r="K2352">
        <f>RS_wells_scenario_1_bgw!K2352-RS_wells_baseline_bgw!K2352</f>
        <v>-82745.779999997467</v>
      </c>
      <c r="L2352">
        <f>RS_wells_scenario_1_bgw!L2352-RS_wells_baseline_bgw!L2352</f>
        <v>2799126.4908000007</v>
      </c>
      <c r="M2352">
        <f>RS_wells_scenario_1_bgw!M2352-RS_wells_baseline_bgw!M2352</f>
        <v>0</v>
      </c>
      <c r="N2352">
        <f>RS_wells_scenario_1_bgw!N2352-RS_wells_baseline_bgw!N2352</f>
        <v>7227501.4425000027</v>
      </c>
      <c r="O2352">
        <v>10.145833333333334</v>
      </c>
      <c r="P2352">
        <f t="shared" si="303"/>
        <v>2005</v>
      </c>
      <c r="Q2352" s="2">
        <f t="shared" si="304"/>
        <v>38432.854166666169</v>
      </c>
      <c r="R2352">
        <f t="shared" si="305"/>
        <v>-132.78010872164953</v>
      </c>
      <c r="S2352">
        <f>I2352*$O2352/ref!$B$3</f>
        <v>-335.04254531135194</v>
      </c>
      <c r="T2352">
        <f>K2352*$O2352/ref!$B$3</f>
        <v>-19.272839598637304</v>
      </c>
      <c r="U2352">
        <f>L2352*$O2352/ref!$B$3</f>
        <v>651.96214083046391</v>
      </c>
      <c r="V2352">
        <f>N2352*$O2352/ref!$B$3</f>
        <v>1683.4027789722516</v>
      </c>
      <c r="W2352">
        <f t="shared" si="306"/>
        <v>3</v>
      </c>
      <c r="X2352" t="str">
        <f t="shared" si="307"/>
        <v>3 2005</v>
      </c>
      <c r="AB2352" s="1"/>
    </row>
    <row r="2353" spans="1:28" x14ac:dyDescent="0.3">
      <c r="A2353">
        <v>784</v>
      </c>
      <c r="B2353">
        <v>3</v>
      </c>
      <c r="C2353">
        <f>RS_wells_scenario_1_bgw!C2353-RS_wells_baseline_bgw!C2353</f>
        <v>7043830.4046999961</v>
      </c>
      <c r="D2353">
        <f>RS_wells_scenario_1_bgw!D2353-RS_wells_baseline_bgw!D2353</f>
        <v>-554.1528999999864</v>
      </c>
      <c r="E2353">
        <f>RS_wells_scenario_1_bgw!E2353-RS_wells_baseline_bgw!E2353</f>
        <v>0</v>
      </c>
      <c r="F2353">
        <f>RS_wells_scenario_1_bgw!F2353-RS_wells_baseline_bgw!F2353</f>
        <v>0</v>
      </c>
      <c r="G2353">
        <f>RS_wells_scenario_1_bgw!G2353-RS_wells_baseline_bgw!G2353</f>
        <v>0</v>
      </c>
      <c r="H2353" s="19">
        <f>RS_wells_scenario_1_bgw!H2353-RS_wells_baseline_bgw!H2353</f>
        <v>1674781.5813999996</v>
      </c>
      <c r="I2353">
        <f>RS_wells_scenario_1_bgw!I2353-RS_wells_baseline_bgw!I2353</f>
        <v>-1293510.2316999994</v>
      </c>
      <c r="J2353">
        <f>RS_wells_scenario_1_bgw!J2353-RS_wells_baseline_bgw!J2353</f>
        <v>2930.564600000158</v>
      </c>
      <c r="K2353">
        <f>RS_wells_scenario_1_bgw!K2353-RS_wells_baseline_bgw!K2353</f>
        <v>-82745.779999997467</v>
      </c>
      <c r="L2353">
        <f>RS_wells_scenario_1_bgw!L2353-RS_wells_baseline_bgw!L2353</f>
        <v>2772879.9013999999</v>
      </c>
      <c r="M2353">
        <f>RS_wells_scenario_1_bgw!M2353-RS_wells_baseline_bgw!M2353</f>
        <v>0</v>
      </c>
      <c r="N2353">
        <f>RS_wells_scenario_1_bgw!N2353-RS_wells_baseline_bgw!N2353</f>
        <v>7073439.2380999923</v>
      </c>
      <c r="O2353">
        <v>10.145833333333334</v>
      </c>
      <c r="P2353">
        <f t="shared" si="303"/>
        <v>2005</v>
      </c>
      <c r="Q2353" s="2">
        <f t="shared" si="304"/>
        <v>38442.999999999505</v>
      </c>
      <c r="R2353">
        <f t="shared" si="305"/>
        <v>-123.68058778235951</v>
      </c>
      <c r="S2353">
        <f>I2353*$O2353/ref!$B$3</f>
        <v>-301.27959655164324</v>
      </c>
      <c r="T2353">
        <f>K2353*$O2353/ref!$B$3</f>
        <v>-19.272839598637304</v>
      </c>
      <c r="U2353">
        <f>L2353*$O2353/ref!$B$3</f>
        <v>645.84888275836011</v>
      </c>
      <c r="V2353">
        <f>N2353*$O2353/ref!$B$3</f>
        <v>1647.5191828104419</v>
      </c>
      <c r="W2353">
        <f t="shared" si="306"/>
        <v>3</v>
      </c>
      <c r="X2353" t="str">
        <f t="shared" si="307"/>
        <v>3 2005</v>
      </c>
      <c r="AB2353" s="1"/>
    </row>
    <row r="2354" spans="1:28" x14ac:dyDescent="0.3">
      <c r="A2354">
        <v>785</v>
      </c>
      <c r="B2354">
        <v>1</v>
      </c>
      <c r="C2354">
        <f>RS_wells_scenario_1_bgw!C2354-RS_wells_baseline_bgw!C2354</f>
        <v>4158017.9878000021</v>
      </c>
      <c r="D2354">
        <f>RS_wells_scenario_1_bgw!D2354-RS_wells_baseline_bgw!D2354</f>
        <v>-554.94929999997839</v>
      </c>
      <c r="E2354">
        <f>RS_wells_scenario_1_bgw!E2354-RS_wells_baseline_bgw!E2354</f>
        <v>-861989.44999999925</v>
      </c>
      <c r="F2354">
        <f>RS_wells_scenario_1_bgw!F2354-RS_wells_baseline_bgw!F2354</f>
        <v>0</v>
      </c>
      <c r="G2354">
        <f>RS_wells_scenario_1_bgw!G2354-RS_wells_baseline_bgw!G2354</f>
        <v>0</v>
      </c>
      <c r="H2354" s="19">
        <f>RS_wells_scenario_1_bgw!H2354-RS_wells_baseline_bgw!H2354</f>
        <v>1009573.0434000045</v>
      </c>
      <c r="I2354">
        <f>RS_wells_scenario_1_bgw!I2354-RS_wells_baseline_bgw!I2354</f>
        <v>-364479.75519999862</v>
      </c>
      <c r="J2354">
        <f>RS_wells_scenario_1_bgw!J2354-RS_wells_baseline_bgw!J2354</f>
        <v>2935.1842000000179</v>
      </c>
      <c r="K2354">
        <f>RS_wells_scenario_1_bgw!K2354-RS_wells_baseline_bgw!K2354</f>
        <v>-5941788.099999994</v>
      </c>
      <c r="L2354">
        <f>RS_wells_scenario_1_bgw!L2354-RS_wells_baseline_bgw!L2354</f>
        <v>3732759.8255999982</v>
      </c>
      <c r="M2354">
        <f>RS_wells_scenario_1_bgw!M2354-RS_wells_baseline_bgw!M2354</f>
        <v>0</v>
      </c>
      <c r="N2354">
        <f>RS_wells_scenario_1_bgw!N2354-RS_wells_baseline_bgw!N2354</f>
        <v>6805110.5573999956</v>
      </c>
      <c r="O2354">
        <v>10.145833333333334</v>
      </c>
      <c r="P2354">
        <f t="shared" si="303"/>
        <v>2005</v>
      </c>
      <c r="Q2354" s="2">
        <f t="shared" si="304"/>
        <v>38453.145833332841</v>
      </c>
      <c r="R2354">
        <f t="shared" si="305"/>
        <v>-132.77290982817848</v>
      </c>
      <c r="S2354">
        <f>I2354*$O2354/ref!$B$3</f>
        <v>-84.893270193602376</v>
      </c>
      <c r="T2354">
        <f>K2354*$O2354/ref!$B$3</f>
        <v>-1383.9392048802404</v>
      </c>
      <c r="U2354">
        <f>L2354*$O2354/ref!$B$3</f>
        <v>869.42054783976096</v>
      </c>
      <c r="V2354">
        <f>N2354*$O2354/ref!$B$3</f>
        <v>1585.0210635970491</v>
      </c>
      <c r="W2354">
        <f t="shared" si="306"/>
        <v>4</v>
      </c>
      <c r="X2354" t="str">
        <f t="shared" si="307"/>
        <v>4 2005</v>
      </c>
      <c r="AB2354" s="1"/>
    </row>
    <row r="2355" spans="1:28" x14ac:dyDescent="0.3">
      <c r="A2355">
        <v>785</v>
      </c>
      <c r="B2355">
        <v>2</v>
      </c>
      <c r="C2355">
        <f>RS_wells_scenario_1_bgw!C2355-RS_wells_baseline_bgw!C2355</f>
        <v>3939903.2745999992</v>
      </c>
      <c r="D2355">
        <f>RS_wells_scenario_1_bgw!D2355-RS_wells_baseline_bgw!D2355</f>
        <v>-555.78749999997672</v>
      </c>
      <c r="E2355">
        <f>RS_wells_scenario_1_bgw!E2355-RS_wells_baseline_bgw!E2355</f>
        <v>-861989.44999999925</v>
      </c>
      <c r="F2355">
        <f>RS_wells_scenario_1_bgw!F2355-RS_wells_baseline_bgw!F2355</f>
        <v>0</v>
      </c>
      <c r="G2355">
        <f>RS_wells_scenario_1_bgw!G2355-RS_wells_baseline_bgw!G2355</f>
        <v>0</v>
      </c>
      <c r="H2355" s="19">
        <f>RS_wells_scenario_1_bgw!H2355-RS_wells_baseline_bgw!H2355</f>
        <v>1164696.0605000034</v>
      </c>
      <c r="I2355">
        <f>RS_wells_scenario_1_bgw!I2355-RS_wells_baseline_bgw!I2355</f>
        <v>-200829.43350000121</v>
      </c>
      <c r="J2355">
        <f>RS_wells_scenario_1_bgw!J2355-RS_wells_baseline_bgw!J2355</f>
        <v>2940.0394999999553</v>
      </c>
      <c r="K2355">
        <f>RS_wells_scenario_1_bgw!K2355-RS_wells_baseline_bgw!K2355</f>
        <v>-5941788.099999994</v>
      </c>
      <c r="L2355">
        <f>RS_wells_scenario_1_bgw!L2355-RS_wells_baseline_bgw!L2355</f>
        <v>3681569.0841999948</v>
      </c>
      <c r="M2355">
        <f>RS_wells_scenario_1_bgw!M2355-RS_wells_baseline_bgw!M2355</f>
        <v>0</v>
      </c>
      <c r="N2355">
        <f>RS_wells_scenario_1_bgw!N2355-RS_wells_baseline_bgw!N2355</f>
        <v>6632532.7635999992</v>
      </c>
      <c r="O2355">
        <v>10.145833333333334</v>
      </c>
      <c r="P2355">
        <f t="shared" si="303"/>
        <v>2005</v>
      </c>
      <c r="Q2355" s="2">
        <f t="shared" si="304"/>
        <v>38463.291666666177</v>
      </c>
      <c r="R2355">
        <f t="shared" si="305"/>
        <v>-125.26544566093919</v>
      </c>
      <c r="S2355">
        <f>I2355*$O2355/ref!$B$3</f>
        <v>-46.7764453792186</v>
      </c>
      <c r="T2355">
        <f>K2355*$O2355/ref!$B$3</f>
        <v>-1383.9392048802404</v>
      </c>
      <c r="U2355">
        <f>L2355*$O2355/ref!$B$3</f>
        <v>857.49739057497197</v>
      </c>
      <c r="V2355">
        <f>N2355*$O2355/ref!$B$3</f>
        <v>1544.82488515515</v>
      </c>
      <c r="W2355">
        <f t="shared" si="306"/>
        <v>4</v>
      </c>
      <c r="X2355" t="str">
        <f t="shared" si="307"/>
        <v>4 2005</v>
      </c>
      <c r="AB2355" s="1"/>
    </row>
    <row r="2356" spans="1:28" x14ac:dyDescent="0.3">
      <c r="A2356">
        <v>785</v>
      </c>
      <c r="B2356">
        <v>3</v>
      </c>
      <c r="C2356">
        <f>RS_wells_scenario_1_bgw!C2356-RS_wells_baseline_bgw!C2356</f>
        <v>3813394.8881999999</v>
      </c>
      <c r="D2356">
        <f>RS_wells_scenario_1_bgw!D2356-RS_wells_baseline_bgw!D2356</f>
        <v>-556.6699999999837</v>
      </c>
      <c r="E2356">
        <f>RS_wells_scenario_1_bgw!E2356-RS_wells_baseline_bgw!E2356</f>
        <v>-861989.44999999925</v>
      </c>
      <c r="F2356">
        <f>RS_wells_scenario_1_bgw!F2356-RS_wells_baseline_bgw!F2356</f>
        <v>0</v>
      </c>
      <c r="G2356">
        <f>RS_wells_scenario_1_bgw!G2356-RS_wells_baseline_bgw!G2356</f>
        <v>0</v>
      </c>
      <c r="H2356" s="19">
        <f>RS_wells_scenario_1_bgw!H2356-RS_wells_baseline_bgw!H2356</f>
        <v>1296685.8947999999</v>
      </c>
      <c r="I2356">
        <f>RS_wells_scenario_1_bgw!I2356-RS_wells_baseline_bgw!I2356</f>
        <v>-39849.536400001496</v>
      </c>
      <c r="J2356">
        <f>RS_wells_scenario_1_bgw!J2356-RS_wells_baseline_bgw!J2356</f>
        <v>2945.1171000003815</v>
      </c>
      <c r="K2356">
        <f>RS_wells_scenario_1_bgw!K2356-RS_wells_baseline_bgw!K2356</f>
        <v>-5941788.099999994</v>
      </c>
      <c r="L2356">
        <f>RS_wells_scenario_1_bgw!L2356-RS_wells_baseline_bgw!L2356</f>
        <v>3641622.4562999979</v>
      </c>
      <c r="M2356">
        <f>RS_wells_scenario_1_bgw!M2356-RS_wells_baseline_bgw!M2356</f>
        <v>0</v>
      </c>
      <c r="N2356">
        <f>RS_wells_scenario_1_bgw!N2356-RS_wells_baseline_bgw!N2356</f>
        <v>6509710.6489999965</v>
      </c>
      <c r="O2356">
        <v>10.145833333333334</v>
      </c>
      <c r="P2356">
        <f t="shared" si="303"/>
        <v>2005</v>
      </c>
      <c r="Q2356" s="2">
        <f t="shared" si="304"/>
        <v>38473.437499999513</v>
      </c>
      <c r="R2356">
        <f t="shared" si="305"/>
        <v>-119.42782942038939</v>
      </c>
      <c r="S2356">
        <f>I2356*$O2356/ref!$B$3</f>
        <v>-9.2816059395090722</v>
      </c>
      <c r="T2356">
        <f>K2356*$O2356/ref!$B$3</f>
        <v>-1383.9392048802404</v>
      </c>
      <c r="U2356">
        <f>L2356*$O2356/ref!$B$3</f>
        <v>848.19317044407092</v>
      </c>
      <c r="V2356">
        <f>N2356*$O2356/ref!$B$3</f>
        <v>1516.2176146230288</v>
      </c>
      <c r="W2356">
        <f t="shared" si="306"/>
        <v>4</v>
      </c>
      <c r="X2356" t="str">
        <f t="shared" si="307"/>
        <v>4 2005</v>
      </c>
      <c r="AB2356" s="1"/>
    </row>
    <row r="2357" spans="1:28" x14ac:dyDescent="0.3">
      <c r="A2357">
        <v>786</v>
      </c>
      <c r="B2357">
        <v>1</v>
      </c>
      <c r="C2357">
        <f>RS_wells_scenario_1_bgw!C2357-RS_wells_baseline_bgw!C2357</f>
        <v>1259953.6352999955</v>
      </c>
      <c r="D2357">
        <f>RS_wells_scenario_1_bgw!D2357-RS_wells_baseline_bgw!D2357</f>
        <v>-557.76150000002235</v>
      </c>
      <c r="E2357">
        <f>RS_wells_scenario_1_bgw!E2357-RS_wells_baseline_bgw!E2357</f>
        <v>-1351847.8000000007</v>
      </c>
      <c r="F2357">
        <f>RS_wells_scenario_1_bgw!F2357-RS_wells_baseline_bgw!F2357</f>
        <v>0</v>
      </c>
      <c r="G2357">
        <f>RS_wells_scenario_1_bgw!G2357-RS_wells_baseline_bgw!G2357</f>
        <v>0</v>
      </c>
      <c r="H2357" s="19">
        <f>RS_wells_scenario_1_bgw!H2357-RS_wells_baseline_bgw!H2357</f>
        <v>1294749.8828000054</v>
      </c>
      <c r="I2357">
        <f>RS_wells_scenario_1_bgw!I2357-RS_wells_baseline_bgw!I2357</f>
        <v>-340209.99860000052</v>
      </c>
      <c r="J2357">
        <f>RS_wells_scenario_1_bgw!J2357-RS_wells_baseline_bgw!J2357</f>
        <v>2950.0564000001177</v>
      </c>
      <c r="K2357">
        <f>RS_wells_scenario_1_bgw!K2357-RS_wells_baseline_bgw!K2357</f>
        <v>-9271413.25</v>
      </c>
      <c r="L2357">
        <f>RS_wells_scenario_1_bgw!L2357-RS_wells_baseline_bgw!L2357</f>
        <v>4274403.4883999974</v>
      </c>
      <c r="M2357">
        <f>RS_wells_scenario_1_bgw!M2357-RS_wells_baseline_bgw!M2357</f>
        <v>0</v>
      </c>
      <c r="N2357">
        <f>RS_wells_scenario_1_bgw!N2357-RS_wells_baseline_bgw!N2357</f>
        <v>6293001.1867000014</v>
      </c>
      <c r="O2357">
        <v>10.145833333333334</v>
      </c>
      <c r="P2357">
        <f t="shared" si="303"/>
        <v>2005</v>
      </c>
      <c r="Q2357" s="2">
        <f t="shared" si="304"/>
        <v>38483.583333332848</v>
      </c>
      <c r="R2357">
        <f t="shared" si="305"/>
        <v>-114.50747546162648</v>
      </c>
      <c r="S2357">
        <f>I2357*$O2357/ref!$B$3</f>
        <v>-79.240448671468599</v>
      </c>
      <c r="T2357">
        <f>K2357*$O2357/ref!$B$3</f>
        <v>-2159.4631221064819</v>
      </c>
      <c r="U2357">
        <f>L2357*$O2357/ref!$B$3</f>
        <v>995.57817705980199</v>
      </c>
      <c r="V2357">
        <f>N2357*$O2357/ref!$B$3</f>
        <v>1465.7424519450667</v>
      </c>
      <c r="W2357">
        <f t="shared" si="306"/>
        <v>5</v>
      </c>
      <c r="X2357" t="str">
        <f t="shared" si="307"/>
        <v>5 2005</v>
      </c>
      <c r="AB2357" s="1"/>
    </row>
    <row r="2358" spans="1:28" x14ac:dyDescent="0.3">
      <c r="A2358">
        <v>786</v>
      </c>
      <c r="B2358">
        <v>2</v>
      </c>
      <c r="C2358">
        <f>RS_wells_scenario_1_bgw!C2358-RS_wells_baseline_bgw!C2358</f>
        <v>928847.25689999759</v>
      </c>
      <c r="D2358">
        <f>RS_wells_scenario_1_bgw!D2358-RS_wells_baseline_bgw!D2358</f>
        <v>-558.73580000002403</v>
      </c>
      <c r="E2358">
        <f>RS_wells_scenario_1_bgw!E2358-RS_wells_baseline_bgw!E2358</f>
        <v>-1351847.8000000007</v>
      </c>
      <c r="F2358">
        <f>RS_wells_scenario_1_bgw!F2358-RS_wells_baseline_bgw!F2358</f>
        <v>0</v>
      </c>
      <c r="G2358">
        <f>RS_wells_scenario_1_bgw!G2358-RS_wells_baseline_bgw!G2358</f>
        <v>0</v>
      </c>
      <c r="H2358" s="19">
        <f>RS_wells_scenario_1_bgw!H2358-RS_wells_baseline_bgw!H2358</f>
        <v>1782960.4813000038</v>
      </c>
      <c r="I2358">
        <f>RS_wells_scenario_1_bgw!I2358-RS_wells_baseline_bgw!I2358</f>
        <v>-252954.64780000038</v>
      </c>
      <c r="J2358">
        <f>RS_wells_scenario_1_bgw!J2358-RS_wells_baseline_bgw!J2358</f>
        <v>2955.415300000459</v>
      </c>
      <c r="K2358">
        <f>RS_wells_scenario_1_bgw!K2358-RS_wells_baseline_bgw!K2358</f>
        <v>-9271413.25</v>
      </c>
      <c r="L2358">
        <f>RS_wells_scenario_1_bgw!L2358-RS_wells_baseline_bgw!L2358</f>
        <v>4247380.1411000043</v>
      </c>
      <c r="M2358">
        <f>RS_wells_scenario_1_bgw!M2358-RS_wells_baseline_bgw!M2358</f>
        <v>0</v>
      </c>
      <c r="N2358">
        <f>RS_wells_scenario_1_bgw!N2358-RS_wells_baseline_bgw!N2358</f>
        <v>6174761.0341999978</v>
      </c>
      <c r="O2358">
        <v>10.145833333333334</v>
      </c>
      <c r="P2358">
        <f t="shared" si="303"/>
        <v>2005</v>
      </c>
      <c r="Q2358" s="2">
        <f t="shared" si="304"/>
        <v>38493.729166666184</v>
      </c>
      <c r="R2358">
        <f t="shared" si="305"/>
        <v>-100.61398746620834</v>
      </c>
      <c r="S2358">
        <f>I2358*$O2358/ref!$B$3</f>
        <v>-58.917256599422345</v>
      </c>
      <c r="T2358">
        <f>K2358*$O2358/ref!$B$3</f>
        <v>-2159.4631221064819</v>
      </c>
      <c r="U2358">
        <f>L2358*$O2358/ref!$B$3</f>
        <v>989.28399942402336</v>
      </c>
      <c r="V2358">
        <f>N2358*$O2358/ref!$B$3</f>
        <v>1438.2023949989475</v>
      </c>
      <c r="W2358">
        <f t="shared" si="306"/>
        <v>5</v>
      </c>
      <c r="X2358" t="str">
        <f t="shared" si="307"/>
        <v>5 2005</v>
      </c>
      <c r="AB2358" s="1"/>
    </row>
    <row r="2359" spans="1:28" x14ac:dyDescent="0.3">
      <c r="A2359">
        <v>786</v>
      </c>
      <c r="B2359">
        <v>3</v>
      </c>
      <c r="C2359">
        <f>RS_wells_scenario_1_bgw!C2359-RS_wells_baseline_bgw!C2359</f>
        <v>405689.9062999934</v>
      </c>
      <c r="D2359">
        <f>RS_wells_scenario_1_bgw!D2359-RS_wells_baseline_bgw!D2359</f>
        <v>-559.75550000002841</v>
      </c>
      <c r="E2359">
        <f>RS_wells_scenario_1_bgw!E2359-RS_wells_baseline_bgw!E2359</f>
        <v>-1351847.8000000007</v>
      </c>
      <c r="F2359">
        <f>RS_wells_scenario_1_bgw!F2359-RS_wells_baseline_bgw!F2359</f>
        <v>0</v>
      </c>
      <c r="G2359">
        <f>RS_wells_scenario_1_bgw!G2359-RS_wells_baseline_bgw!G2359</f>
        <v>0</v>
      </c>
      <c r="H2359" s="19">
        <f>RS_wells_scenario_1_bgw!H2359-RS_wells_baseline_bgw!H2359</f>
        <v>2099836.0354999974</v>
      </c>
      <c r="I2359">
        <f>RS_wells_scenario_1_bgw!I2359-RS_wells_baseline_bgw!I2359</f>
        <v>-202162.5458999984</v>
      </c>
      <c r="J2359">
        <f>RS_wells_scenario_1_bgw!J2359-RS_wells_baseline_bgw!J2359</f>
        <v>2960.9846999999136</v>
      </c>
      <c r="K2359">
        <f>RS_wells_scenario_1_bgw!K2359-RS_wells_baseline_bgw!K2359</f>
        <v>-9271413.25</v>
      </c>
      <c r="L2359">
        <f>RS_wells_scenario_1_bgw!L2359-RS_wells_baseline_bgw!L2359</f>
        <v>4251286.5643000007</v>
      </c>
      <c r="M2359">
        <f>RS_wells_scenario_1_bgw!M2359-RS_wells_baseline_bgw!M2359</f>
        <v>0</v>
      </c>
      <c r="N2359">
        <f>RS_wells_scenario_1_bgw!N2359-RS_wells_baseline_bgw!N2359</f>
        <v>6102989.4074999988</v>
      </c>
      <c r="O2359">
        <v>10.145833333333334</v>
      </c>
      <c r="P2359">
        <f t="shared" si="303"/>
        <v>2005</v>
      </c>
      <c r="Q2359" s="2">
        <f t="shared" si="304"/>
        <v>38503.87499999952</v>
      </c>
      <c r="R2359">
        <f t="shared" si="305"/>
        <v>-91.71027198167242</v>
      </c>
      <c r="S2359">
        <f>I2359*$O2359/ref!$B$3</f>
        <v>-47.086948965650457</v>
      </c>
      <c r="T2359">
        <f>K2359*$O2359/ref!$B$3</f>
        <v>-2159.4631221064819</v>
      </c>
      <c r="U2359">
        <f>L2359*$O2359/ref!$B$3</f>
        <v>990.19386899970368</v>
      </c>
      <c r="V2359">
        <f>N2359*$O2359/ref!$B$3</f>
        <v>1421.4856144075698</v>
      </c>
      <c r="W2359">
        <f t="shared" si="306"/>
        <v>5</v>
      </c>
      <c r="X2359" t="str">
        <f t="shared" si="307"/>
        <v>5 2005</v>
      </c>
      <c r="AB2359" s="1"/>
    </row>
    <row r="2360" spans="1:28" x14ac:dyDescent="0.3">
      <c r="A2360">
        <v>787</v>
      </c>
      <c r="B2360">
        <v>1</v>
      </c>
      <c r="C2360">
        <f>RS_wells_scenario_1_bgw!C2360-RS_wells_baseline_bgw!C2360</f>
        <v>-1276232.0319000036</v>
      </c>
      <c r="D2360">
        <f>RS_wells_scenario_1_bgw!D2360-RS_wells_baseline_bgw!D2360</f>
        <v>-560.64600000000792</v>
      </c>
      <c r="E2360">
        <f>RS_wells_scenario_1_bgw!E2360-RS_wells_baseline_bgw!E2360</f>
        <v>-3219336.1900000013</v>
      </c>
      <c r="F2360">
        <f>RS_wells_scenario_1_bgw!F2360-RS_wells_baseline_bgw!F2360</f>
        <v>0</v>
      </c>
      <c r="G2360">
        <f>RS_wells_scenario_1_bgw!G2360-RS_wells_baseline_bgw!G2360</f>
        <v>0</v>
      </c>
      <c r="H2360" s="19">
        <f>RS_wells_scenario_1_bgw!H2360-RS_wells_baseline_bgw!H2360</f>
        <v>-3087957.0784000009</v>
      </c>
      <c r="I2360">
        <f>RS_wells_scenario_1_bgw!I2360-RS_wells_baseline_bgw!I2360</f>
        <v>4973732.6930999756</v>
      </c>
      <c r="J2360">
        <f>RS_wells_scenario_1_bgw!J2360-RS_wells_baseline_bgw!J2360</f>
        <v>2967.2390000000596</v>
      </c>
      <c r="K2360">
        <f>RS_wells_scenario_1_bgw!K2360-RS_wells_baseline_bgw!K2360</f>
        <v>-21964949.529999971</v>
      </c>
      <c r="L2360">
        <f>RS_wells_scenario_1_bgw!L2360-RS_wells_baseline_bgw!L2360</f>
        <v>2396812.387500003</v>
      </c>
      <c r="M2360">
        <f>RS_wells_scenario_1_bgw!M2360-RS_wells_baseline_bgw!M2360</f>
        <v>0</v>
      </c>
      <c r="N2360">
        <f>RS_wells_scenario_1_bgw!N2360-RS_wells_baseline_bgw!N2360</f>
        <v>7098196.6138999984</v>
      </c>
      <c r="O2360">
        <v>10.145833333333334</v>
      </c>
      <c r="P2360">
        <f t="shared" si="303"/>
        <v>2005</v>
      </c>
      <c r="Q2360" s="2">
        <f t="shared" si="304"/>
        <v>38514.020833332856</v>
      </c>
      <c r="R2360">
        <f t="shared" si="305"/>
        <v>-233.35976385567008</v>
      </c>
      <c r="S2360">
        <f>I2360*$O2360/ref!$B$3</f>
        <v>1158.4633367480144</v>
      </c>
      <c r="T2360">
        <f>K2360*$O2360/ref!$B$3</f>
        <v>-5115.9944239315446</v>
      </c>
      <c r="U2360">
        <f>L2360*$O2360/ref!$B$3</f>
        <v>558.25663486785538</v>
      </c>
      <c r="V2360">
        <f>N2360*$O2360/ref!$B$3</f>
        <v>1653.285578784674</v>
      </c>
      <c r="W2360">
        <f t="shared" si="306"/>
        <v>6</v>
      </c>
      <c r="X2360" t="str">
        <f t="shared" si="307"/>
        <v>6 2005</v>
      </c>
      <c r="AB2360" s="1"/>
    </row>
    <row r="2361" spans="1:28" x14ac:dyDescent="0.3">
      <c r="A2361">
        <v>787</v>
      </c>
      <c r="B2361">
        <v>2</v>
      </c>
      <c r="C2361">
        <f>RS_wells_scenario_1_bgw!C2361-RS_wells_baseline_bgw!C2361</f>
        <v>-755717.94080000371</v>
      </c>
      <c r="D2361">
        <f>RS_wells_scenario_1_bgw!D2361-RS_wells_baseline_bgw!D2361</f>
        <v>-530.45610000001034</v>
      </c>
      <c r="E2361">
        <f>RS_wells_scenario_1_bgw!E2361-RS_wells_baseline_bgw!E2361</f>
        <v>-3219336.1900000013</v>
      </c>
      <c r="F2361">
        <f>RS_wells_scenario_1_bgw!F2361-RS_wells_baseline_bgw!F2361</f>
        <v>0</v>
      </c>
      <c r="G2361">
        <f>RS_wells_scenario_1_bgw!G2361-RS_wells_baseline_bgw!G2361</f>
        <v>0</v>
      </c>
      <c r="H2361" s="19">
        <f>RS_wells_scenario_1_bgw!H2361-RS_wells_baseline_bgw!H2361</f>
        <v>-2343488.8690000027</v>
      </c>
      <c r="I2361">
        <f>RS_wells_scenario_1_bgw!I2361-RS_wells_baseline_bgw!I2361</f>
        <v>5387723.4414000511</v>
      </c>
      <c r="J2361">
        <f>RS_wells_scenario_1_bgw!J2361-RS_wells_baseline_bgw!J2361</f>
        <v>3004.5267999991775</v>
      </c>
      <c r="K2361">
        <f>RS_wells_scenario_1_bgw!K2361-RS_wells_baseline_bgw!K2361</f>
        <v>-21964949.529999971</v>
      </c>
      <c r="L2361">
        <f>RS_wells_scenario_1_bgw!L2361-RS_wells_baseline_bgw!L2361</f>
        <v>2409373.3519999981</v>
      </c>
      <c r="M2361">
        <f>RS_wells_scenario_1_bgw!M2361-RS_wells_baseline_bgw!M2361</f>
        <v>0</v>
      </c>
      <c r="N2361">
        <f>RS_wells_scenario_1_bgw!N2361-RS_wells_baseline_bgw!N2361</f>
        <v>7819759.6173999906</v>
      </c>
      <c r="O2361">
        <v>10.145833333333334</v>
      </c>
      <c r="P2361">
        <f t="shared" si="303"/>
        <v>2005</v>
      </c>
      <c r="Q2361" s="2">
        <f t="shared" si="304"/>
        <v>38524.166666666191</v>
      </c>
      <c r="R2361">
        <f t="shared" si="305"/>
        <v>-232.83501687056113</v>
      </c>
      <c r="S2361">
        <f>I2361*$O2361/ref!$B$3</f>
        <v>1254.8885234742429</v>
      </c>
      <c r="T2361">
        <f>K2361*$O2361/ref!$B$3</f>
        <v>-5115.9944239315446</v>
      </c>
      <c r="U2361">
        <f>L2361*$O2361/ref!$B$3</f>
        <v>561.18228804331147</v>
      </c>
      <c r="V2361">
        <f>N2361*$O2361/ref!$B$3</f>
        <v>1821.3493522697599</v>
      </c>
      <c r="W2361">
        <f t="shared" si="306"/>
        <v>6</v>
      </c>
      <c r="X2361" t="str">
        <f t="shared" si="307"/>
        <v>6 2005</v>
      </c>
      <c r="AB2361" s="1"/>
    </row>
    <row r="2362" spans="1:28" x14ac:dyDescent="0.3">
      <c r="A2362">
        <v>787</v>
      </c>
      <c r="B2362">
        <v>3</v>
      </c>
      <c r="C2362">
        <f>RS_wells_scenario_1_bgw!C2362-RS_wells_baseline_bgw!C2362</f>
        <v>-512181.67980000377</v>
      </c>
      <c r="D2362">
        <f>RS_wells_scenario_1_bgw!D2362-RS_wells_baseline_bgw!D2362</f>
        <v>-461.09479999996256</v>
      </c>
      <c r="E2362">
        <f>RS_wells_scenario_1_bgw!E2362-RS_wells_baseline_bgw!E2362</f>
        <v>-3219336.1900000013</v>
      </c>
      <c r="F2362">
        <f>RS_wells_scenario_1_bgw!F2362-RS_wells_baseline_bgw!F2362</f>
        <v>0</v>
      </c>
      <c r="G2362">
        <f>RS_wells_scenario_1_bgw!G2362-RS_wells_baseline_bgw!G2362</f>
        <v>0</v>
      </c>
      <c r="H2362" s="19">
        <f>RS_wells_scenario_1_bgw!H2362-RS_wells_baseline_bgw!H2362</f>
        <v>-1810602.7122000009</v>
      </c>
      <c r="I2362">
        <f>RS_wells_scenario_1_bgw!I2362-RS_wells_baseline_bgw!I2362</f>
        <v>5605013.1541999578</v>
      </c>
      <c r="J2362">
        <f>RS_wells_scenario_1_bgw!J2362-RS_wells_baseline_bgw!J2362</f>
        <v>3079.8818000005558</v>
      </c>
      <c r="K2362">
        <f>RS_wells_scenario_1_bgw!K2362-RS_wells_baseline_bgw!K2362</f>
        <v>-21964949.529999971</v>
      </c>
      <c r="L2362">
        <f>RS_wells_scenario_1_bgw!L2362-RS_wells_baseline_bgw!L2362</f>
        <v>2424429.7175999954</v>
      </c>
      <c r="M2362">
        <f>RS_wells_scenario_1_bgw!M2362-RS_wells_baseline_bgw!M2362</f>
        <v>0</v>
      </c>
      <c r="N2362">
        <f>RS_wells_scenario_1_bgw!N2362-RS_wells_baseline_bgw!N2362</f>
        <v>8369947.4217999876</v>
      </c>
      <c r="O2362">
        <v>10.145833333333334</v>
      </c>
      <c r="P2362">
        <f t="shared" si="303"/>
        <v>2005</v>
      </c>
      <c r="Q2362" s="2">
        <f t="shared" si="304"/>
        <v>38534.312499999527</v>
      </c>
      <c r="R2362">
        <f t="shared" si="305"/>
        <v>-233.23138909507418</v>
      </c>
      <c r="S2362">
        <f>I2362*$O2362/ref!$B$3</f>
        <v>1305.4988359424642</v>
      </c>
      <c r="T2362">
        <f>K2362*$O2362/ref!$B$3</f>
        <v>-5115.9944239315446</v>
      </c>
      <c r="U2362">
        <f>L2362*$O2362/ref!$B$3</f>
        <v>564.68916077020106</v>
      </c>
      <c r="V2362">
        <f>N2362*$O2362/ref!$B$3</f>
        <v>1949.4970512016923</v>
      </c>
      <c r="W2362">
        <f t="shared" si="306"/>
        <v>6</v>
      </c>
      <c r="X2362" t="str">
        <f t="shared" si="307"/>
        <v>6 2005</v>
      </c>
      <c r="AB2362" s="1"/>
    </row>
    <row r="2363" spans="1:28" x14ac:dyDescent="0.3">
      <c r="A2363">
        <v>788</v>
      </c>
      <c r="B2363">
        <v>1</v>
      </c>
      <c r="C2363">
        <f>RS_wells_scenario_1_bgw!C2363-RS_wells_baseline_bgw!C2363</f>
        <v>-43257594.167800009</v>
      </c>
      <c r="D2363">
        <f>RS_wells_scenario_1_bgw!D2363-RS_wells_baseline_bgw!D2363</f>
        <v>-462.05480000004172</v>
      </c>
      <c r="E2363">
        <f>RS_wells_scenario_1_bgw!E2363-RS_wells_baseline_bgw!E2363</f>
        <v>-9894395.5599999949</v>
      </c>
      <c r="F2363">
        <f>RS_wells_scenario_1_bgw!F2363-RS_wells_baseline_bgw!F2363</f>
        <v>0</v>
      </c>
      <c r="G2363">
        <f>RS_wells_scenario_1_bgw!G2363-RS_wells_baseline_bgw!G2363</f>
        <v>0</v>
      </c>
      <c r="H2363" s="19">
        <f>RS_wells_scenario_1_bgw!H2363-RS_wells_baseline_bgw!H2363</f>
        <v>319917.65040000528</v>
      </c>
      <c r="I2363">
        <f>RS_wells_scenario_1_bgw!I2363-RS_wells_baseline_bgw!I2363</f>
        <v>1280627.6658999994</v>
      </c>
      <c r="J2363">
        <f>RS_wells_scenario_1_bgw!J2363-RS_wells_baseline_bgw!J2363</f>
        <v>3082.8042000001296</v>
      </c>
      <c r="K2363">
        <f>RS_wells_scenario_1_bgw!K2363-RS_wells_baseline_bgw!K2363</f>
        <v>-67336106.689999998</v>
      </c>
      <c r="L2363">
        <f>RS_wells_scenario_1_bgw!L2363-RS_wells_baseline_bgw!L2363</f>
        <v>5599282.0996000022</v>
      </c>
      <c r="M2363">
        <f>RS_wells_scenario_1_bgw!M2363-RS_wells_baseline_bgw!M2363</f>
        <v>0</v>
      </c>
      <c r="N2363">
        <f>RS_wells_scenario_1_bgw!N2363-RS_wells_baseline_bgw!N2363</f>
        <v>7509712.6867999956</v>
      </c>
      <c r="O2363">
        <v>10.145833333333334</v>
      </c>
      <c r="P2363">
        <f t="shared" si="303"/>
        <v>2005</v>
      </c>
      <c r="Q2363" s="2">
        <f t="shared" si="304"/>
        <v>38544.458333332863</v>
      </c>
      <c r="R2363">
        <f t="shared" si="305"/>
        <v>-164.71466291867102</v>
      </c>
      <c r="S2363">
        <f>I2363*$O2363/ref!$B$3</f>
        <v>298.27903719644348</v>
      </c>
      <c r="T2363">
        <f>K2363*$O2363/ref!$B$3</f>
        <v>-15683.67575280743</v>
      </c>
      <c r="U2363">
        <f>L2363*$O2363/ref!$B$3</f>
        <v>1304.1639800013397</v>
      </c>
      <c r="V2363">
        <f>N2363*$O2363/ref!$B$3</f>
        <v>1749.1343733124802</v>
      </c>
      <c r="W2363">
        <f t="shared" si="306"/>
        <v>7</v>
      </c>
      <c r="X2363" t="str">
        <f t="shared" si="307"/>
        <v>7 2005</v>
      </c>
      <c r="AB2363" s="1"/>
    </row>
    <row r="2364" spans="1:28" x14ac:dyDescent="0.3">
      <c r="A2364">
        <v>788</v>
      </c>
      <c r="B2364">
        <v>2</v>
      </c>
      <c r="C2364">
        <f>RS_wells_scenario_1_bgw!C2364-RS_wells_baseline_bgw!C2364</f>
        <v>-44347310.721599996</v>
      </c>
      <c r="D2364">
        <f>RS_wells_scenario_1_bgw!D2364-RS_wells_baseline_bgw!D2364</f>
        <v>-462.99749999999767</v>
      </c>
      <c r="E2364">
        <f>RS_wells_scenario_1_bgw!E2364-RS_wells_baseline_bgw!E2364</f>
        <v>-9894395.5599999949</v>
      </c>
      <c r="F2364">
        <f>RS_wells_scenario_1_bgw!F2364-RS_wells_baseline_bgw!F2364</f>
        <v>0</v>
      </c>
      <c r="G2364">
        <f>RS_wells_scenario_1_bgw!G2364-RS_wells_baseline_bgw!G2364</f>
        <v>0</v>
      </c>
      <c r="H2364" s="19">
        <f>RS_wells_scenario_1_bgw!H2364-RS_wells_baseline_bgw!H2364</f>
        <v>920703.67049999535</v>
      </c>
      <c r="I2364">
        <f>RS_wells_scenario_1_bgw!I2364-RS_wells_baseline_bgw!I2364</f>
        <v>1209267.1984000001</v>
      </c>
      <c r="J2364">
        <f>RS_wells_scenario_1_bgw!J2364-RS_wells_baseline_bgw!J2364</f>
        <v>3086.0722999991849</v>
      </c>
      <c r="K2364">
        <f>RS_wells_scenario_1_bgw!K2364-RS_wells_baseline_bgw!K2364</f>
        <v>-67336106.689999998</v>
      </c>
      <c r="L2364">
        <f>RS_wells_scenario_1_bgw!L2364-RS_wells_baseline_bgw!L2364</f>
        <v>5546919.9663999975</v>
      </c>
      <c r="M2364">
        <f>RS_wells_scenario_1_bgw!M2364-RS_wells_baseline_bgw!M2364</f>
        <v>0</v>
      </c>
      <c r="N2364">
        <f>RS_wells_scenario_1_bgw!N2364-RS_wells_baseline_bgw!N2364</f>
        <v>7020453.393400006</v>
      </c>
      <c r="O2364">
        <v>10.145833333333334</v>
      </c>
      <c r="P2364">
        <f t="shared" si="303"/>
        <v>2005</v>
      </c>
      <c r="Q2364" s="2">
        <f t="shared" si="304"/>
        <v>38554.604166666199</v>
      </c>
      <c r="R2364">
        <f t="shared" si="305"/>
        <v>-139.74226169301284</v>
      </c>
      <c r="S2364">
        <f>I2364*$O2364/ref!$B$3</f>
        <v>281.65802227808388</v>
      </c>
      <c r="T2364">
        <f>K2364*$O2364/ref!$B$3</f>
        <v>-15683.67575280743</v>
      </c>
      <c r="U2364">
        <f>L2364*$O2364/ref!$B$3</f>
        <v>1291.9679865113249</v>
      </c>
      <c r="V2364">
        <f>N2364*$O2364/ref!$B$3</f>
        <v>1635.1779167555303</v>
      </c>
      <c r="W2364">
        <f t="shared" si="306"/>
        <v>7</v>
      </c>
      <c r="X2364" t="str">
        <f t="shared" si="307"/>
        <v>7 2005</v>
      </c>
      <c r="AB2364" s="1"/>
    </row>
    <row r="2365" spans="1:28" x14ac:dyDescent="0.3">
      <c r="A2365">
        <v>788</v>
      </c>
      <c r="B2365">
        <v>3</v>
      </c>
      <c r="C2365">
        <f>RS_wells_scenario_1_bgw!C2365-RS_wells_baseline_bgw!C2365</f>
        <v>-45305062.888199985</v>
      </c>
      <c r="D2365">
        <f>RS_wells_scenario_1_bgw!D2365-RS_wells_baseline_bgw!D2365</f>
        <v>-463.84850000002189</v>
      </c>
      <c r="E2365">
        <f>RS_wells_scenario_1_bgw!E2365-RS_wells_baseline_bgw!E2365</f>
        <v>-9894395.5599999949</v>
      </c>
      <c r="F2365">
        <f>RS_wells_scenario_1_bgw!F2365-RS_wells_baseline_bgw!F2365</f>
        <v>0</v>
      </c>
      <c r="G2365">
        <f>RS_wells_scenario_1_bgw!G2365-RS_wells_baseline_bgw!G2365</f>
        <v>0</v>
      </c>
      <c r="H2365" s="19">
        <f>RS_wells_scenario_1_bgw!H2365-RS_wells_baseline_bgw!H2365</f>
        <v>1395044.5040999949</v>
      </c>
      <c r="I2365">
        <f>RS_wells_scenario_1_bgw!I2365-RS_wells_baseline_bgw!I2365</f>
        <v>1081641.623399999</v>
      </c>
      <c r="J2365">
        <f>RS_wells_scenario_1_bgw!J2365-RS_wells_baseline_bgw!J2365</f>
        <v>3089.5916999997571</v>
      </c>
      <c r="K2365">
        <f>RS_wells_scenario_1_bgw!K2365-RS_wells_baseline_bgw!K2365</f>
        <v>-67336106.689999998</v>
      </c>
      <c r="L2365">
        <f>RS_wells_scenario_1_bgw!L2365-RS_wells_baseline_bgw!L2365</f>
        <v>5547095.3015000075</v>
      </c>
      <c r="M2365">
        <f>RS_wells_scenario_1_bgw!M2365-RS_wells_baseline_bgw!M2365</f>
        <v>0</v>
      </c>
      <c r="N2365">
        <f>RS_wells_scenario_1_bgw!N2365-RS_wells_baseline_bgw!N2365</f>
        <v>6699028.2472000048</v>
      </c>
      <c r="O2365">
        <v>10.145833333333334</v>
      </c>
      <c r="P2365">
        <f t="shared" si="303"/>
        <v>2005</v>
      </c>
      <c r="Q2365" s="2">
        <f t="shared" si="304"/>
        <v>38564.749999999534</v>
      </c>
      <c r="R2365">
        <f t="shared" si="305"/>
        <v>-121.51165505383757</v>
      </c>
      <c r="S2365">
        <f>I2365*$O2365/ref!$B$3</f>
        <v>251.93194759900115</v>
      </c>
      <c r="T2365">
        <f>K2365*$O2365/ref!$B$3</f>
        <v>-15683.67575280743</v>
      </c>
      <c r="U2365">
        <f>L2365*$O2365/ref!$B$3</f>
        <v>1292.0088249112832</v>
      </c>
      <c r="V2365">
        <f>N2365*$O2365/ref!$B$3</f>
        <v>1560.3127661015469</v>
      </c>
      <c r="W2365">
        <f t="shared" si="306"/>
        <v>7</v>
      </c>
      <c r="X2365" t="str">
        <f t="shared" si="307"/>
        <v>7 2005</v>
      </c>
      <c r="AB2365" s="1"/>
    </row>
    <row r="2366" spans="1:28" x14ac:dyDescent="0.3">
      <c r="A2366">
        <v>789</v>
      </c>
      <c r="B2366">
        <v>1</v>
      </c>
      <c r="C2366">
        <f>RS_wells_scenario_1_bgw!C2366-RS_wells_baseline_bgw!C2366</f>
        <v>-38586647.181699991</v>
      </c>
      <c r="D2366">
        <f>RS_wells_scenario_1_bgw!D2366-RS_wells_baseline_bgw!D2366</f>
        <v>-464.70309999998426</v>
      </c>
      <c r="E2366">
        <f>RS_wells_scenario_1_bgw!E2366-RS_wells_baseline_bgw!E2366</f>
        <v>-10860134.309999995</v>
      </c>
      <c r="F2366">
        <f>RS_wells_scenario_1_bgw!F2366-RS_wells_baseline_bgw!F2366</f>
        <v>0</v>
      </c>
      <c r="G2366">
        <f>RS_wells_scenario_1_bgw!G2366-RS_wells_baseline_bgw!G2366</f>
        <v>0</v>
      </c>
      <c r="H2366" s="19">
        <f>RS_wells_scenario_1_bgw!H2366-RS_wells_baseline_bgw!H2366</f>
        <v>-43082.142399996519</v>
      </c>
      <c r="I2366">
        <f>RS_wells_scenario_1_bgw!I2366-RS_wells_baseline_bgw!I2366</f>
        <v>13994025.258100003</v>
      </c>
      <c r="J2366">
        <f>RS_wells_scenario_1_bgw!J2366-RS_wells_baseline_bgw!J2366</f>
        <v>3094.4599000001326</v>
      </c>
      <c r="K2366">
        <f>RS_wells_scenario_1_bgw!K2366-RS_wells_baseline_bgw!K2366</f>
        <v>-73900345.549999952</v>
      </c>
      <c r="L2366">
        <f>RS_wells_scenario_1_bgw!L2366-RS_wells_baseline_bgw!L2366</f>
        <v>3411703.9277000055</v>
      </c>
      <c r="M2366">
        <f>RS_wells_scenario_1_bgw!M2366-RS_wells_baseline_bgw!M2366</f>
        <v>0</v>
      </c>
      <c r="N2366">
        <f>RS_wells_scenario_1_bgw!N2366-RS_wells_baseline_bgw!N2366</f>
        <v>7158176.7300999984</v>
      </c>
      <c r="O2366">
        <v>10.145833333333334</v>
      </c>
      <c r="P2366">
        <f t="shared" si="303"/>
        <v>2005</v>
      </c>
      <c r="Q2366" s="2">
        <f t="shared" si="304"/>
        <v>38574.89583333287</v>
      </c>
      <c r="R2366">
        <f t="shared" si="305"/>
        <v>-164.97729375715912</v>
      </c>
      <c r="S2366">
        <f>I2366*$O2366/ref!$B$3</f>
        <v>3259.4363620555469</v>
      </c>
      <c r="T2366">
        <f>K2366*$O2366/ref!$B$3</f>
        <v>-17212.59387571261</v>
      </c>
      <c r="U2366">
        <f>L2366*$O2366/ref!$B$3</f>
        <v>794.64140112770838</v>
      </c>
      <c r="V2366">
        <f>N2366*$O2366/ref!$B$3</f>
        <v>1667.2559245670241</v>
      </c>
      <c r="W2366">
        <f t="shared" si="306"/>
        <v>8</v>
      </c>
      <c r="X2366" t="str">
        <f t="shared" si="307"/>
        <v>8 2005</v>
      </c>
      <c r="AB2366" s="1"/>
    </row>
    <row r="2367" spans="1:28" x14ac:dyDescent="0.3">
      <c r="A2367">
        <v>789</v>
      </c>
      <c r="B2367">
        <v>2</v>
      </c>
      <c r="C2367">
        <f>RS_wells_scenario_1_bgw!C2367-RS_wells_baseline_bgw!C2367</f>
        <v>-38194175.985200047</v>
      </c>
      <c r="D2367">
        <f>RS_wells_scenario_1_bgw!D2367-RS_wells_baseline_bgw!D2367</f>
        <v>-467.95189999998547</v>
      </c>
      <c r="E2367">
        <f>RS_wells_scenario_1_bgw!E2367-RS_wells_baseline_bgw!E2367</f>
        <v>-10860134.309999995</v>
      </c>
      <c r="F2367">
        <f>RS_wells_scenario_1_bgw!F2367-RS_wells_baseline_bgw!F2367</f>
        <v>0</v>
      </c>
      <c r="G2367">
        <f>RS_wells_scenario_1_bgw!G2367-RS_wells_baseline_bgw!G2367</f>
        <v>0</v>
      </c>
      <c r="H2367" s="19">
        <f>RS_wells_scenario_1_bgw!H2367-RS_wells_baseline_bgw!H2367</f>
        <v>-125022.80469998717</v>
      </c>
      <c r="I2367">
        <f>RS_wells_scenario_1_bgw!I2367-RS_wells_baseline_bgw!I2367</f>
        <v>13913126.449300006</v>
      </c>
      <c r="J2367">
        <f>RS_wells_scenario_1_bgw!J2367-RS_wells_baseline_bgw!J2367</f>
        <v>3096.6874000001699</v>
      </c>
      <c r="K2367">
        <f>RS_wells_scenario_1_bgw!K2367-RS_wells_baseline_bgw!K2367</f>
        <v>-73900345.549999952</v>
      </c>
      <c r="L2367">
        <f>RS_wells_scenario_1_bgw!L2367-RS_wells_baseline_bgw!L2367</f>
        <v>3466270.8752000034</v>
      </c>
      <c r="M2367">
        <f>RS_wells_scenario_1_bgw!M2367-RS_wells_baseline_bgw!M2367</f>
        <v>0</v>
      </c>
      <c r="N2367">
        <f>RS_wells_scenario_1_bgw!N2367-RS_wells_baseline_bgw!N2367</f>
        <v>7416646.0707000047</v>
      </c>
      <c r="O2367">
        <v>10.145833333333334</v>
      </c>
      <c r="P2367">
        <f t="shared" si="303"/>
        <v>2005</v>
      </c>
      <c r="Q2367" s="2">
        <f t="shared" si="304"/>
        <v>38585.041666666206</v>
      </c>
      <c r="R2367">
        <f t="shared" si="305"/>
        <v>-172.77591925314988</v>
      </c>
      <c r="S2367">
        <f>I2367*$O2367/ref!$B$3</f>
        <v>3240.5937121255661</v>
      </c>
      <c r="T2367">
        <f>K2367*$O2367/ref!$B$3</f>
        <v>-17212.59387571261</v>
      </c>
      <c r="U2367">
        <f>L2367*$O2367/ref!$B$3</f>
        <v>807.35093177150372</v>
      </c>
      <c r="V2367">
        <f>N2367*$O2367/ref!$B$3</f>
        <v>1727.4576429211158</v>
      </c>
      <c r="W2367">
        <f t="shared" si="306"/>
        <v>8</v>
      </c>
      <c r="X2367" t="str">
        <f t="shared" si="307"/>
        <v>8 2005</v>
      </c>
      <c r="AB2367" s="1"/>
    </row>
    <row r="2368" spans="1:28" x14ac:dyDescent="0.3">
      <c r="A2368">
        <v>789</v>
      </c>
      <c r="B2368">
        <v>3</v>
      </c>
      <c r="C2368">
        <f>RS_wells_scenario_1_bgw!C2368-RS_wells_baseline_bgw!C2368</f>
        <v>-37954911.127399981</v>
      </c>
      <c r="D2368">
        <f>RS_wells_scenario_1_bgw!D2368-RS_wells_baseline_bgw!D2368</f>
        <v>-475.91399999998976</v>
      </c>
      <c r="E2368">
        <f>RS_wells_scenario_1_bgw!E2368-RS_wells_baseline_bgw!E2368</f>
        <v>-10860134.309999995</v>
      </c>
      <c r="F2368">
        <f>RS_wells_scenario_1_bgw!F2368-RS_wells_baseline_bgw!F2368</f>
        <v>0</v>
      </c>
      <c r="G2368">
        <f>RS_wells_scenario_1_bgw!G2368-RS_wells_baseline_bgw!G2368</f>
        <v>0</v>
      </c>
      <c r="H2368" s="19">
        <f>RS_wells_scenario_1_bgw!H2368-RS_wells_baseline_bgw!H2368</f>
        <v>-142921.23479999602</v>
      </c>
      <c r="I2368">
        <f>RS_wells_scenario_1_bgw!I2368-RS_wells_baseline_bgw!I2368</f>
        <v>13849903.230000004</v>
      </c>
      <c r="J2368">
        <f>RS_wells_scenario_1_bgw!J2368-RS_wells_baseline_bgw!J2368</f>
        <v>3093.9556999998167</v>
      </c>
      <c r="K2368">
        <f>RS_wells_scenario_1_bgw!K2368-RS_wells_baseline_bgw!K2368</f>
        <v>-73900345.549999952</v>
      </c>
      <c r="L2368">
        <f>RS_wells_scenario_1_bgw!L2368-RS_wells_baseline_bgw!L2368</f>
        <v>3516297.9900999963</v>
      </c>
      <c r="M2368">
        <f>RS_wells_scenario_1_bgw!M2368-RS_wells_baseline_bgw!M2368</f>
        <v>0</v>
      </c>
      <c r="N2368">
        <f>RS_wells_scenario_1_bgw!N2368-RS_wells_baseline_bgw!N2368</f>
        <v>7602242.0971000046</v>
      </c>
      <c r="O2368">
        <v>10.145833333333334</v>
      </c>
      <c r="P2368">
        <f t="shared" si="303"/>
        <v>2005</v>
      </c>
      <c r="Q2368" s="2">
        <f t="shared" si="304"/>
        <v>38595.187499999542</v>
      </c>
      <c r="R2368">
        <f t="shared" si="305"/>
        <v>-177.43787701947309</v>
      </c>
      <c r="S2368">
        <f>I2368*$O2368/ref!$B$3</f>
        <v>3225.8679948203644</v>
      </c>
      <c r="T2368">
        <f>K2368*$O2368/ref!$B$3</f>
        <v>-17212.59387571261</v>
      </c>
      <c r="U2368">
        <f>L2368*$O2368/ref!$B$3</f>
        <v>819.00306147588492</v>
      </c>
      <c r="V2368">
        <f>N2368*$O2368/ref!$B$3</f>
        <v>1770.6859797251407</v>
      </c>
      <c r="W2368">
        <f t="shared" si="306"/>
        <v>8</v>
      </c>
      <c r="X2368" t="str">
        <f t="shared" si="307"/>
        <v>8 2005</v>
      </c>
      <c r="AB2368" s="1"/>
    </row>
    <row r="2369" spans="1:28" x14ac:dyDescent="0.3">
      <c r="A2369">
        <v>790</v>
      </c>
      <c r="B2369">
        <v>1</v>
      </c>
      <c r="C2369">
        <f>RS_wells_scenario_1_bgw!C2369-RS_wells_baseline_bgw!C2369</f>
        <v>-20102223.117200017</v>
      </c>
      <c r="D2369">
        <f>RS_wells_scenario_1_bgw!D2369-RS_wells_baseline_bgw!D2369</f>
        <v>-487.10920000000624</v>
      </c>
      <c r="E2369">
        <f>RS_wells_scenario_1_bgw!E2369-RS_wells_baseline_bgw!E2369</f>
        <v>-4874977.150000006</v>
      </c>
      <c r="F2369">
        <f>RS_wells_scenario_1_bgw!F2369-RS_wells_baseline_bgw!F2369</f>
        <v>0</v>
      </c>
      <c r="G2369">
        <f>RS_wells_scenario_1_bgw!G2369-RS_wells_baseline_bgw!G2369</f>
        <v>0</v>
      </c>
      <c r="H2369" s="19">
        <f>RS_wells_scenario_1_bgw!H2369-RS_wells_baseline_bgw!H2369</f>
        <v>3309391.0330999941</v>
      </c>
      <c r="I2369">
        <f>RS_wells_scenario_1_bgw!I2369-RS_wells_baseline_bgw!I2369</f>
        <v>-1748480.6459999979</v>
      </c>
      <c r="J2369">
        <f>RS_wells_scenario_1_bgw!J2369-RS_wells_baseline_bgw!J2369</f>
        <v>3086.503200000152</v>
      </c>
      <c r="K2369">
        <f>RS_wells_scenario_1_bgw!K2369-RS_wells_baseline_bgw!K2369</f>
        <v>-33218533.310000002</v>
      </c>
      <c r="L2369">
        <f>RS_wells_scenario_1_bgw!L2369-RS_wells_baseline_bgw!L2369</f>
        <v>6074124.3548000008</v>
      </c>
      <c r="M2369">
        <f>RS_wells_scenario_1_bgw!M2369-RS_wells_baseline_bgw!M2369</f>
        <v>0</v>
      </c>
      <c r="N2369">
        <f>RS_wells_scenario_1_bgw!N2369-RS_wells_baseline_bgw!N2369</f>
        <v>6890727.4817999974</v>
      </c>
      <c r="O2369">
        <v>10.145833333333334</v>
      </c>
      <c r="P2369">
        <f t="shared" si="303"/>
        <v>2005</v>
      </c>
      <c r="Q2369" s="2">
        <f t="shared" si="304"/>
        <v>38605.333333332877</v>
      </c>
      <c r="R2369">
        <f t="shared" si="305"/>
        <v>-82.046654036655283</v>
      </c>
      <c r="S2369">
        <f>I2369*$O2369/ref!$B$3</f>
        <v>-407.24961480429249</v>
      </c>
      <c r="T2369">
        <f>K2369*$O2369/ref!$B$3</f>
        <v>-7737.1373402443005</v>
      </c>
      <c r="U2369">
        <f>L2369*$O2369/ref!$B$3</f>
        <v>1414.7624735937025</v>
      </c>
      <c r="V2369">
        <f>N2369*$O2369/ref!$B$3</f>
        <v>1604.962639480314</v>
      </c>
      <c r="W2369">
        <f t="shared" si="306"/>
        <v>9</v>
      </c>
      <c r="X2369" t="str">
        <f t="shared" si="307"/>
        <v>9 2005</v>
      </c>
      <c r="AB2369" s="1"/>
    </row>
    <row r="2370" spans="1:28" x14ac:dyDescent="0.3">
      <c r="A2370">
        <v>790</v>
      </c>
      <c r="B2370">
        <v>2</v>
      </c>
      <c r="C2370">
        <f>RS_wells_scenario_1_bgw!C2370-RS_wells_baseline_bgw!C2370</f>
        <v>-19472290.170400023</v>
      </c>
      <c r="D2370">
        <f>RS_wells_scenario_1_bgw!D2370-RS_wells_baseline_bgw!D2370</f>
        <v>-498.16230000002543</v>
      </c>
      <c r="E2370">
        <f>RS_wells_scenario_1_bgw!E2370-RS_wells_baseline_bgw!E2370</f>
        <v>-4874977.150000006</v>
      </c>
      <c r="F2370">
        <f>RS_wells_scenario_1_bgw!F2370-RS_wells_baseline_bgw!F2370</f>
        <v>0</v>
      </c>
      <c r="G2370">
        <f>RS_wells_scenario_1_bgw!G2370-RS_wells_baseline_bgw!G2370</f>
        <v>0</v>
      </c>
      <c r="H2370" s="19">
        <f>RS_wells_scenario_1_bgw!H2370-RS_wells_baseline_bgw!H2370</f>
        <v>3767781.6893000007</v>
      </c>
      <c r="I2370">
        <f>RS_wells_scenario_1_bgw!I2370-RS_wells_baseline_bgw!I2370</f>
        <v>-379382.47059999965</v>
      </c>
      <c r="J2370">
        <f>RS_wells_scenario_1_bgw!J2370-RS_wells_baseline_bgw!J2370</f>
        <v>3079.1947999997064</v>
      </c>
      <c r="K2370">
        <f>RS_wells_scenario_1_bgw!K2370-RS_wells_baseline_bgw!K2370</f>
        <v>-33218533.310000002</v>
      </c>
      <c r="L2370">
        <f>RS_wells_scenario_1_bgw!L2370-RS_wells_baseline_bgw!L2370</f>
        <v>6097821.4175000042</v>
      </c>
      <c r="M2370">
        <f>RS_wells_scenario_1_bgw!M2370-RS_wells_baseline_bgw!M2370</f>
        <v>0</v>
      </c>
      <c r="N2370">
        <f>RS_wells_scenario_1_bgw!N2370-RS_wells_baseline_bgw!N2370</f>
        <v>6577033.7150000036</v>
      </c>
      <c r="O2370">
        <v>10.145833333333334</v>
      </c>
      <c r="P2370">
        <f t="shared" si="303"/>
        <v>2005</v>
      </c>
      <c r="Q2370" s="2">
        <f t="shared" si="304"/>
        <v>38615.479166666213</v>
      </c>
      <c r="R2370">
        <f t="shared" si="305"/>
        <v>-64.358580199312783</v>
      </c>
      <c r="S2370">
        <f>I2370*$O2370/ref!$B$3</f>
        <v>-88.364355286864779</v>
      </c>
      <c r="T2370">
        <f>K2370*$O2370/ref!$B$3</f>
        <v>-7737.1373402443005</v>
      </c>
      <c r="U2370">
        <f>L2370*$O2370/ref!$B$3</f>
        <v>1420.2819053807498</v>
      </c>
      <c r="V2370">
        <f>N2370*$O2370/ref!$B$3</f>
        <v>1531.8982529867817</v>
      </c>
      <c r="W2370">
        <f t="shared" si="306"/>
        <v>9</v>
      </c>
      <c r="X2370" t="str">
        <f t="shared" si="307"/>
        <v>9 2005</v>
      </c>
      <c r="AB2370" s="1"/>
    </row>
    <row r="2371" spans="1:28" x14ac:dyDescent="0.3">
      <c r="A2371">
        <v>790</v>
      </c>
      <c r="B2371">
        <v>3</v>
      </c>
      <c r="C2371">
        <f>RS_wells_scenario_1_bgw!C2371-RS_wells_baseline_bgw!C2371</f>
        <v>-19790562.495599985</v>
      </c>
      <c r="D2371">
        <f>RS_wells_scenario_1_bgw!D2371-RS_wells_baseline_bgw!D2371</f>
        <v>-509.11190000001807</v>
      </c>
      <c r="E2371">
        <f>RS_wells_scenario_1_bgw!E2371-RS_wells_baseline_bgw!E2371</f>
        <v>-4874977.150000006</v>
      </c>
      <c r="F2371">
        <f>RS_wells_scenario_1_bgw!F2371-RS_wells_baseline_bgw!F2371</f>
        <v>0</v>
      </c>
      <c r="G2371">
        <f>RS_wells_scenario_1_bgw!G2371-RS_wells_baseline_bgw!G2371</f>
        <v>0</v>
      </c>
      <c r="H2371" s="19">
        <f>RS_wells_scenario_1_bgw!H2371-RS_wells_baseline_bgw!H2371</f>
        <v>4111366.0287999958</v>
      </c>
      <c r="I2371">
        <f>RS_wells_scenario_1_bgw!I2371-RS_wells_baseline_bgw!I2371</f>
        <v>-23907.5652999999</v>
      </c>
      <c r="J2371">
        <f>RS_wells_scenario_1_bgw!J2371-RS_wells_baseline_bgw!J2371</f>
        <v>3078.4499000003561</v>
      </c>
      <c r="K2371">
        <f>RS_wells_scenario_1_bgw!K2371-RS_wells_baseline_bgw!K2371</f>
        <v>-33218533.310000002</v>
      </c>
      <c r="L2371">
        <f>RS_wells_scenario_1_bgw!L2371-RS_wells_baseline_bgw!L2371</f>
        <v>6146542.3517000079</v>
      </c>
      <c r="M2371">
        <f>RS_wells_scenario_1_bgw!M2371-RS_wells_baseline_bgw!M2371</f>
        <v>0</v>
      </c>
      <c r="N2371">
        <f>RS_wells_scenario_1_bgw!N2371-RS_wells_baseline_bgw!N2371</f>
        <v>6334621.5288999975</v>
      </c>
      <c r="O2371">
        <v>10.145833333333334</v>
      </c>
      <c r="P2371">
        <f t="shared" ref="P2371:P2434" si="308">YEAR(Q2371)</f>
        <v>2005</v>
      </c>
      <c r="Q2371" s="2">
        <f t="shared" ref="Q2371:Q2434" si="309">Q2370+(O2371)</f>
        <v>38625.624999999549</v>
      </c>
      <c r="R2371">
        <f t="shared" ref="R2371:R2434" si="310">+(H2371-N2371)/43650</f>
        <v>-50.933688432989733</v>
      </c>
      <c r="S2371">
        <f>I2371*$O2371/ref!$B$3</f>
        <v>-5.5684612704220005</v>
      </c>
      <c r="T2371">
        <f>K2371*$O2371/ref!$B$3</f>
        <v>-7737.1373402443005</v>
      </c>
      <c r="U2371">
        <f>L2371*$O2371/ref!$B$3</f>
        <v>1431.6298043301883</v>
      </c>
      <c r="V2371">
        <f>N2371*$O2371/ref!$B$3</f>
        <v>1475.4365073912893</v>
      </c>
      <c r="W2371">
        <f t="shared" si="306"/>
        <v>9</v>
      </c>
      <c r="X2371" t="str">
        <f t="shared" si="307"/>
        <v>9 2005</v>
      </c>
      <c r="AB2371" s="1"/>
    </row>
    <row r="2372" spans="1:28" x14ac:dyDescent="0.3">
      <c r="A2372">
        <v>791</v>
      </c>
      <c r="B2372">
        <v>1</v>
      </c>
      <c r="C2372">
        <f>RS_wells_scenario_1_bgw!C2372-RS_wells_baseline_bgw!C2372</f>
        <v>-6270036.9011000097</v>
      </c>
      <c r="D2372">
        <f>RS_wells_scenario_1_bgw!D2372-RS_wells_baseline_bgw!D2372</f>
        <v>-518.06680000002962</v>
      </c>
      <c r="E2372">
        <f>RS_wells_scenario_1_bgw!E2372-RS_wells_baseline_bgw!E2372</f>
        <v>0</v>
      </c>
      <c r="F2372">
        <f>RS_wells_scenario_1_bgw!F2372-RS_wells_baseline_bgw!F2372</f>
        <v>0</v>
      </c>
      <c r="G2372">
        <f>RS_wells_scenario_1_bgw!G2372-RS_wells_baseline_bgw!G2372</f>
        <v>0</v>
      </c>
      <c r="H2372" s="19">
        <f>RS_wells_scenario_1_bgw!H2372-RS_wells_baseline_bgw!H2372</f>
        <v>2801053.6267000064</v>
      </c>
      <c r="I2372">
        <f>RS_wells_scenario_1_bgw!I2372-RS_wells_baseline_bgw!I2372</f>
        <v>-12655378.706799999</v>
      </c>
      <c r="J2372">
        <f>RS_wells_scenario_1_bgw!J2372-RS_wells_baseline_bgw!J2372</f>
        <v>3075.4085999997333</v>
      </c>
      <c r="K2372">
        <f>RS_wells_scenario_1_bgw!K2372-RS_wells_baseline_bgw!K2372</f>
        <v>-82745.779999997467</v>
      </c>
      <c r="L2372">
        <f>RS_wells_scenario_1_bgw!L2372-RS_wells_baseline_bgw!L2372</f>
        <v>2089406.9321000017</v>
      </c>
      <c r="M2372">
        <f>RS_wells_scenario_1_bgw!M2372-RS_wells_baseline_bgw!M2372</f>
        <v>0</v>
      </c>
      <c r="N2372">
        <f>RS_wells_scenario_1_bgw!N2372-RS_wells_baseline_bgw!N2372</f>
        <v>7087325.3955999985</v>
      </c>
      <c r="O2372">
        <v>10.145833333333334</v>
      </c>
      <c r="P2372">
        <f t="shared" si="308"/>
        <v>2005</v>
      </c>
      <c r="Q2372" s="2">
        <f t="shared" si="309"/>
        <v>38635.770833332885</v>
      </c>
      <c r="R2372">
        <f t="shared" si="310"/>
        <v>-98.196375003436245</v>
      </c>
      <c r="S2372">
        <f>I2372*$O2372/ref!$B$3</f>
        <v>-2947.6437816668581</v>
      </c>
      <c r="T2372">
        <f>K2372*$O2372/ref!$B$3</f>
        <v>-19.272839598637304</v>
      </c>
      <c r="U2372">
        <f>L2372*$O2372/ref!$B$3</f>
        <v>486.65689849857517</v>
      </c>
      <c r="V2372">
        <f>N2372*$O2372/ref!$B$3</f>
        <v>1650.753495015113</v>
      </c>
      <c r="W2372">
        <f t="shared" si="306"/>
        <v>10</v>
      </c>
      <c r="X2372" t="str">
        <f t="shared" si="307"/>
        <v>10 2005</v>
      </c>
      <c r="AB2372" s="1"/>
    </row>
    <row r="2373" spans="1:28" x14ac:dyDescent="0.3">
      <c r="A2373">
        <v>791</v>
      </c>
      <c r="B2373">
        <v>2</v>
      </c>
      <c r="C2373">
        <f>RS_wells_scenario_1_bgw!C2373-RS_wells_baseline_bgw!C2373</f>
        <v>-2076496.4921000004</v>
      </c>
      <c r="D2373">
        <f>RS_wells_scenario_1_bgw!D2373-RS_wells_baseline_bgw!D2373</f>
        <v>-527.16200000001118</v>
      </c>
      <c r="E2373">
        <f>RS_wells_scenario_1_bgw!E2373-RS_wells_baseline_bgw!E2373</f>
        <v>0</v>
      </c>
      <c r="F2373">
        <f>RS_wells_scenario_1_bgw!F2373-RS_wells_baseline_bgw!F2373</f>
        <v>0</v>
      </c>
      <c r="G2373">
        <f>RS_wells_scenario_1_bgw!G2373-RS_wells_baseline_bgw!G2373</f>
        <v>0</v>
      </c>
      <c r="H2373" s="19">
        <f>RS_wells_scenario_1_bgw!H2373-RS_wells_baseline_bgw!H2373</f>
        <v>1459069.5384999961</v>
      </c>
      <c r="I2373">
        <f>RS_wells_scenario_1_bgw!I2373-RS_wells_baseline_bgw!I2373</f>
        <v>-9531359.59799999</v>
      </c>
      <c r="J2373">
        <f>RS_wells_scenario_1_bgw!J2373-RS_wells_baseline_bgw!J2373</f>
        <v>3071.8575999997556</v>
      </c>
      <c r="K2373">
        <f>RS_wells_scenario_1_bgw!K2373-RS_wells_baseline_bgw!K2373</f>
        <v>-82745.779999997467</v>
      </c>
      <c r="L2373">
        <f>RS_wells_scenario_1_bgw!L2373-RS_wells_baseline_bgw!L2373</f>
        <v>2122173.4696999975</v>
      </c>
      <c r="M2373">
        <f>RS_wells_scenario_1_bgw!M2373-RS_wells_baseline_bgw!M2373</f>
        <v>0</v>
      </c>
      <c r="N2373">
        <f>RS_wells_scenario_1_bgw!N2373-RS_wells_baseline_bgw!N2373</f>
        <v>7472296.9439999983</v>
      </c>
      <c r="O2373">
        <v>10.145833333333334</v>
      </c>
      <c r="P2373">
        <f t="shared" si="308"/>
        <v>2005</v>
      </c>
      <c r="Q2373" s="2">
        <f t="shared" si="309"/>
        <v>38645.91666666622</v>
      </c>
      <c r="R2373">
        <f t="shared" si="310"/>
        <v>-137.76007801832765</v>
      </c>
      <c r="S2373">
        <f>I2373*$O2373/ref!$B$3</f>
        <v>-2220.0088595356956</v>
      </c>
      <c r="T2373">
        <f>K2373*$O2373/ref!$B$3</f>
        <v>-19.272839598637304</v>
      </c>
      <c r="U2373">
        <f>L2373*$O2373/ref!$B$3</f>
        <v>494.28875867763759</v>
      </c>
      <c r="V2373">
        <f>N2373*$O2373/ref!$B$3</f>
        <v>1740.419637534435</v>
      </c>
      <c r="W2373">
        <f t="shared" ref="W2373:W2436" si="311">MOD(A2373-2,12)+1</f>
        <v>10</v>
      </c>
      <c r="X2373" t="str">
        <f t="shared" ref="X2373:X2436" si="312">W2373&amp;" "&amp;P2373</f>
        <v>10 2005</v>
      </c>
      <c r="AB2373" s="1"/>
    </row>
    <row r="2374" spans="1:28" x14ac:dyDescent="0.3">
      <c r="A2374">
        <v>791</v>
      </c>
      <c r="B2374">
        <v>3</v>
      </c>
      <c r="C2374">
        <f>RS_wells_scenario_1_bgw!C2374-RS_wells_baseline_bgw!C2374</f>
        <v>695167.16129998863</v>
      </c>
      <c r="D2374">
        <f>RS_wells_scenario_1_bgw!D2374-RS_wells_baseline_bgw!D2374</f>
        <v>-535.93609999999171</v>
      </c>
      <c r="E2374">
        <f>RS_wells_scenario_1_bgw!E2374-RS_wells_baseline_bgw!E2374</f>
        <v>0</v>
      </c>
      <c r="F2374">
        <f>RS_wells_scenario_1_bgw!F2374-RS_wells_baseline_bgw!F2374</f>
        <v>0</v>
      </c>
      <c r="G2374">
        <f>RS_wells_scenario_1_bgw!G2374-RS_wells_baseline_bgw!G2374</f>
        <v>0</v>
      </c>
      <c r="H2374" s="19">
        <f>RS_wells_scenario_1_bgw!H2374-RS_wells_baseline_bgw!H2374</f>
        <v>163322.00039999932</v>
      </c>
      <c r="I2374">
        <f>RS_wells_scenario_1_bgw!I2374-RS_wells_baseline_bgw!I2374</f>
        <v>-8297110.4447000027</v>
      </c>
      <c r="J2374">
        <f>RS_wells_scenario_1_bgw!J2374-RS_wells_baseline_bgw!J2374</f>
        <v>3068.3505999995396</v>
      </c>
      <c r="K2374">
        <f>RS_wells_scenario_1_bgw!K2374-RS_wells_baseline_bgw!K2374</f>
        <v>-82745.779999997467</v>
      </c>
      <c r="L2374">
        <f>RS_wells_scenario_1_bgw!L2374-RS_wells_baseline_bgw!L2374</f>
        <v>2116396.9516999982</v>
      </c>
      <c r="M2374">
        <f>RS_wells_scenario_1_bgw!M2374-RS_wells_baseline_bgw!M2374</f>
        <v>0</v>
      </c>
      <c r="N2374">
        <f>RS_wells_scenario_1_bgw!N2374-RS_wells_baseline_bgw!N2374</f>
        <v>7664180.6260999963</v>
      </c>
      <c r="O2374">
        <v>10.145833333333334</v>
      </c>
      <c r="P2374">
        <f t="shared" si="308"/>
        <v>2005</v>
      </c>
      <c r="Q2374" s="2">
        <f t="shared" si="309"/>
        <v>38656.062499999556</v>
      </c>
      <c r="R2374">
        <f t="shared" si="310"/>
        <v>-171.84097653379146</v>
      </c>
      <c r="S2374">
        <f>I2374*$O2374/ref!$B$3</f>
        <v>-1932.5321331539358</v>
      </c>
      <c r="T2374">
        <f>K2374*$O2374/ref!$B$3</f>
        <v>-19.272839598637304</v>
      </c>
      <c r="U2374">
        <f>L2374*$O2374/ref!$B$3</f>
        <v>492.94331357031456</v>
      </c>
      <c r="V2374">
        <f>N2374*$O2374/ref!$B$3</f>
        <v>1785.1124717395062</v>
      </c>
      <c r="W2374">
        <f t="shared" si="311"/>
        <v>10</v>
      </c>
      <c r="X2374" t="str">
        <f t="shared" si="312"/>
        <v>10 2005</v>
      </c>
      <c r="AB2374" s="1"/>
    </row>
    <row r="2375" spans="1:28" x14ac:dyDescent="0.3">
      <c r="A2375">
        <v>792</v>
      </c>
      <c r="B2375">
        <v>1</v>
      </c>
      <c r="C2375">
        <f>RS_wells_scenario_1_bgw!C2375-RS_wells_baseline_bgw!C2375</f>
        <v>1770732.4236000031</v>
      </c>
      <c r="D2375">
        <f>RS_wells_scenario_1_bgw!D2375-RS_wells_baseline_bgw!D2375</f>
        <v>-546.80139999999665</v>
      </c>
      <c r="E2375">
        <f>RS_wells_scenario_1_bgw!E2375-RS_wells_baseline_bgw!E2375</f>
        <v>0</v>
      </c>
      <c r="F2375">
        <f>RS_wells_scenario_1_bgw!F2375-RS_wells_baseline_bgw!F2375</f>
        <v>0</v>
      </c>
      <c r="G2375">
        <f>RS_wells_scenario_1_bgw!G2375-RS_wells_baseline_bgw!G2375</f>
        <v>0</v>
      </c>
      <c r="H2375" s="19">
        <f>RS_wells_scenario_1_bgw!H2375-RS_wells_baseline_bgw!H2375</f>
        <v>2744554.6414000019</v>
      </c>
      <c r="I2375">
        <f>RS_wells_scenario_1_bgw!I2375-RS_wells_baseline_bgw!I2375</f>
        <v>-4781556.6214999929</v>
      </c>
      <c r="J2375">
        <f>RS_wells_scenario_1_bgw!J2375-RS_wells_baseline_bgw!J2375</f>
        <v>3062.5277000004426</v>
      </c>
      <c r="K2375">
        <f>RS_wells_scenario_1_bgw!K2375-RS_wells_baseline_bgw!K2375</f>
        <v>-82745.779999997467</v>
      </c>
      <c r="L2375">
        <f>RS_wells_scenario_1_bgw!L2375-RS_wells_baseline_bgw!L2375</f>
        <v>1803961.4944000021</v>
      </c>
      <c r="M2375">
        <f>RS_wells_scenario_1_bgw!M2375-RS_wells_baseline_bgw!M2375</f>
        <v>0</v>
      </c>
      <c r="N2375">
        <f>RS_wells_scenario_1_bgw!N2375-RS_wells_baseline_bgw!N2375</f>
        <v>7686653.3186000064</v>
      </c>
      <c r="O2375">
        <v>10.145833333333334</v>
      </c>
      <c r="P2375">
        <f t="shared" si="308"/>
        <v>2005</v>
      </c>
      <c r="Q2375" s="2">
        <f t="shared" si="309"/>
        <v>38666.208333332892</v>
      </c>
      <c r="R2375">
        <f t="shared" si="310"/>
        <v>-113.22104644215359</v>
      </c>
      <c r="S2375">
        <f>I2375*$O2375/ref!$B$3</f>
        <v>-1113.7024002671108</v>
      </c>
      <c r="T2375">
        <f>K2375*$O2375/ref!$B$3</f>
        <v>-19.272839598637304</v>
      </c>
      <c r="U2375">
        <f>L2375*$O2375/ref!$B$3</f>
        <v>420.1720078497097</v>
      </c>
      <c r="V2375">
        <f>N2375*$O2375/ref!$B$3</f>
        <v>1790.3467277692664</v>
      </c>
      <c r="W2375">
        <f t="shared" si="311"/>
        <v>11</v>
      </c>
      <c r="X2375" t="str">
        <f t="shared" si="312"/>
        <v>11 2005</v>
      </c>
      <c r="AB2375" s="1"/>
    </row>
    <row r="2376" spans="1:28" x14ac:dyDescent="0.3">
      <c r="A2376">
        <v>792</v>
      </c>
      <c r="B2376">
        <v>2</v>
      </c>
      <c r="C2376">
        <f>RS_wells_scenario_1_bgw!C2376-RS_wells_baseline_bgw!C2376</f>
        <v>2853737.9899999946</v>
      </c>
      <c r="D2376">
        <f>RS_wells_scenario_1_bgw!D2376-RS_wells_baseline_bgw!D2376</f>
        <v>-557.53620000003139</v>
      </c>
      <c r="E2376">
        <f>RS_wells_scenario_1_bgw!E2376-RS_wells_baseline_bgw!E2376</f>
        <v>0</v>
      </c>
      <c r="F2376">
        <f>RS_wells_scenario_1_bgw!F2376-RS_wells_baseline_bgw!F2376</f>
        <v>0</v>
      </c>
      <c r="G2376">
        <f>RS_wells_scenario_1_bgw!G2376-RS_wells_baseline_bgw!G2376</f>
        <v>0</v>
      </c>
      <c r="H2376" s="19">
        <f>RS_wells_scenario_1_bgw!H2376-RS_wells_baseline_bgw!H2376</f>
        <v>2503403.5579999983</v>
      </c>
      <c r="I2376">
        <f>RS_wells_scenario_1_bgw!I2376-RS_wells_baseline_bgw!I2376</f>
        <v>-3994796.8724999949</v>
      </c>
      <c r="J2376">
        <f>RS_wells_scenario_1_bgw!J2376-RS_wells_baseline_bgw!J2376</f>
        <v>3056.7615000000224</v>
      </c>
      <c r="K2376">
        <f>RS_wells_scenario_1_bgw!K2376-RS_wells_baseline_bgw!K2376</f>
        <v>-82745.779999997467</v>
      </c>
      <c r="L2376">
        <f>RS_wells_scenario_1_bgw!L2376-RS_wells_baseline_bgw!L2376</f>
        <v>1817905.0938000008</v>
      </c>
      <c r="M2376">
        <f>RS_wells_scenario_1_bgw!M2376-RS_wells_baseline_bgw!M2376</f>
        <v>0</v>
      </c>
      <c r="N2376">
        <f>RS_wells_scenario_1_bgw!N2376-RS_wells_baseline_bgw!N2376</f>
        <v>7709685.0605000034</v>
      </c>
      <c r="O2376">
        <v>10.145833333333334</v>
      </c>
      <c r="P2376">
        <f t="shared" si="308"/>
        <v>2005</v>
      </c>
      <c r="Q2376" s="2">
        <f t="shared" si="309"/>
        <v>38676.354166666228</v>
      </c>
      <c r="R2376">
        <f t="shared" si="310"/>
        <v>-119.27334484536094</v>
      </c>
      <c r="S2376">
        <f>I2376*$O2376/ref!$B$3</f>
        <v>-930.45324308783745</v>
      </c>
      <c r="T2376">
        <f>K2376*$O2376/ref!$B$3</f>
        <v>-19.272839598637304</v>
      </c>
      <c r="U2376">
        <f>L2376*$O2376/ref!$B$3</f>
        <v>423.41969920827614</v>
      </c>
      <c r="V2376">
        <f>N2376*$O2376/ref!$B$3</f>
        <v>1795.7111955078731</v>
      </c>
      <c r="W2376">
        <f t="shared" si="311"/>
        <v>11</v>
      </c>
      <c r="X2376" t="str">
        <f t="shared" si="312"/>
        <v>11 2005</v>
      </c>
      <c r="AB2376" s="1"/>
    </row>
    <row r="2377" spans="1:28" x14ac:dyDescent="0.3">
      <c r="A2377">
        <v>792</v>
      </c>
      <c r="B2377">
        <v>3</v>
      </c>
      <c r="C2377">
        <f>RS_wells_scenario_1_bgw!C2377-RS_wells_baseline_bgw!C2377</f>
        <v>3562939.8721999973</v>
      </c>
      <c r="D2377">
        <f>RS_wells_scenario_1_bgw!D2377-RS_wells_baseline_bgw!D2377</f>
        <v>-568.14010000001872</v>
      </c>
      <c r="E2377">
        <f>RS_wells_scenario_1_bgw!E2377-RS_wells_baseline_bgw!E2377</f>
        <v>0</v>
      </c>
      <c r="F2377">
        <f>RS_wells_scenario_1_bgw!F2377-RS_wells_baseline_bgw!F2377</f>
        <v>0</v>
      </c>
      <c r="G2377">
        <f>RS_wells_scenario_1_bgw!G2377-RS_wells_baseline_bgw!G2377</f>
        <v>0</v>
      </c>
      <c r="H2377" s="19">
        <f>RS_wells_scenario_1_bgw!H2377-RS_wells_baseline_bgw!H2377</f>
        <v>2412415.3991000056</v>
      </c>
      <c r="I2377">
        <f>RS_wells_scenario_1_bgw!I2377-RS_wells_baseline_bgw!I2377</f>
        <v>-3428856.9640000015</v>
      </c>
      <c r="J2377">
        <f>RS_wells_scenario_1_bgw!J2377-RS_wells_baseline_bgw!J2377</f>
        <v>3051.0874999994412</v>
      </c>
      <c r="K2377">
        <f>RS_wells_scenario_1_bgw!K2377-RS_wells_baseline_bgw!K2377</f>
        <v>-82745.779999997467</v>
      </c>
      <c r="L2377">
        <f>RS_wells_scenario_1_bgw!L2377-RS_wells_baseline_bgw!L2377</f>
        <v>1826673.0234999992</v>
      </c>
      <c r="M2377">
        <f>RS_wells_scenario_1_bgw!M2377-RS_wells_baseline_bgw!M2377</f>
        <v>0</v>
      </c>
      <c r="N2377">
        <f>RS_wells_scenario_1_bgw!N2377-RS_wells_baseline_bgw!N2377</f>
        <v>7707397.1237000078</v>
      </c>
      <c r="O2377">
        <v>10.145833333333334</v>
      </c>
      <c r="P2377">
        <f t="shared" si="308"/>
        <v>2005</v>
      </c>
      <c r="Q2377" s="2">
        <f t="shared" si="309"/>
        <v>38686.499999999563</v>
      </c>
      <c r="R2377">
        <f t="shared" si="310"/>
        <v>-121.3054232439863</v>
      </c>
      <c r="S2377">
        <f>I2377*$O2377/ref!$B$3</f>
        <v>-798.63662260292358</v>
      </c>
      <c r="T2377">
        <f>K2377*$O2377/ref!$B$3</f>
        <v>-19.272839598637304</v>
      </c>
      <c r="U2377">
        <f>L2377*$O2377/ref!$B$3</f>
        <v>425.46189281283461</v>
      </c>
      <c r="V2377">
        <f>N2377*$O2377/ref!$B$3</f>
        <v>1795.178297770271</v>
      </c>
      <c r="W2377">
        <f t="shared" si="311"/>
        <v>11</v>
      </c>
      <c r="X2377" t="str">
        <f t="shared" si="312"/>
        <v>11 2005</v>
      </c>
      <c r="AB2377" s="1"/>
    </row>
    <row r="2378" spans="1:28" x14ac:dyDescent="0.3">
      <c r="A2378">
        <v>793</v>
      </c>
      <c r="B2378">
        <v>1</v>
      </c>
      <c r="C2378">
        <f>RS_wells_scenario_1_bgw!C2378-RS_wells_baseline_bgw!C2378</f>
        <v>3656758.2460999936</v>
      </c>
      <c r="D2378">
        <f>RS_wells_scenario_1_bgw!D2378-RS_wells_baseline_bgw!D2378</f>
        <v>-576.75359999999637</v>
      </c>
      <c r="E2378">
        <f>RS_wells_scenario_1_bgw!E2378-RS_wells_baseline_bgw!E2378</f>
        <v>0</v>
      </c>
      <c r="F2378">
        <f>RS_wells_scenario_1_bgw!F2378-RS_wells_baseline_bgw!F2378</f>
        <v>0</v>
      </c>
      <c r="G2378">
        <f>RS_wells_scenario_1_bgw!G2378-RS_wells_baseline_bgw!G2378</f>
        <v>0</v>
      </c>
      <c r="H2378" s="19">
        <f>RS_wells_scenario_1_bgw!H2378-RS_wells_baseline_bgw!H2378</f>
        <v>2811163.1807999983</v>
      </c>
      <c r="I2378">
        <f>RS_wells_scenario_1_bgw!I2378-RS_wells_baseline_bgw!I2378</f>
        <v>-2165338.8306999952</v>
      </c>
      <c r="J2378">
        <f>RS_wells_scenario_1_bgw!J2378-RS_wells_baseline_bgw!J2378</f>
        <v>3047.5516000008211</v>
      </c>
      <c r="K2378">
        <f>RS_wells_scenario_1_bgw!K2378-RS_wells_baseline_bgw!K2378</f>
        <v>-82745.779999997467</v>
      </c>
      <c r="L2378">
        <f>RS_wells_scenario_1_bgw!L2378-RS_wells_baseline_bgw!L2378</f>
        <v>940275.5775000006</v>
      </c>
      <c r="M2378">
        <f>RS_wells_scenario_1_bgw!M2378-RS_wells_baseline_bgw!M2378</f>
        <v>0</v>
      </c>
      <c r="N2378">
        <f>RS_wells_scenario_1_bgw!N2378-RS_wells_baseline_bgw!N2378</f>
        <v>7834766.0016000047</v>
      </c>
      <c r="O2378">
        <v>10.145833333333334</v>
      </c>
      <c r="P2378">
        <f t="shared" si="308"/>
        <v>2005</v>
      </c>
      <c r="Q2378" s="2">
        <f t="shared" si="309"/>
        <v>38696.645833332899</v>
      </c>
      <c r="R2378">
        <f t="shared" si="310"/>
        <v>-115.08826622680427</v>
      </c>
      <c r="S2378">
        <f>I2378*$O2378/ref!$B$3</f>
        <v>-504.34267416154808</v>
      </c>
      <c r="T2378">
        <f>K2378*$O2378/ref!$B$3</f>
        <v>-19.272839598637304</v>
      </c>
      <c r="U2378">
        <f>L2378*$O2378/ref!$B$3</f>
        <v>219.00549349675748</v>
      </c>
      <c r="V2378">
        <f>N2378*$O2378/ref!$B$3</f>
        <v>1824.8445835146936</v>
      </c>
      <c r="W2378">
        <f t="shared" si="311"/>
        <v>12</v>
      </c>
      <c r="X2378" t="str">
        <f t="shared" si="312"/>
        <v>12 2005</v>
      </c>
      <c r="AB2378" s="1"/>
    </row>
    <row r="2379" spans="1:28" x14ac:dyDescent="0.3">
      <c r="A2379">
        <v>793</v>
      </c>
      <c r="B2379">
        <v>2</v>
      </c>
      <c r="C2379">
        <f>RS_wells_scenario_1_bgw!C2379-RS_wells_baseline_bgw!C2379</f>
        <v>3913023.7504000068</v>
      </c>
      <c r="D2379">
        <f>RS_wells_scenario_1_bgw!D2379-RS_wells_baseline_bgw!D2379</f>
        <v>-577.5228000000352</v>
      </c>
      <c r="E2379">
        <f>RS_wells_scenario_1_bgw!E2379-RS_wells_baseline_bgw!E2379</f>
        <v>0</v>
      </c>
      <c r="F2379">
        <f>RS_wells_scenario_1_bgw!F2379-RS_wells_baseline_bgw!F2379</f>
        <v>0</v>
      </c>
      <c r="G2379">
        <f>RS_wells_scenario_1_bgw!G2379-RS_wells_baseline_bgw!G2379</f>
        <v>0</v>
      </c>
      <c r="H2379" s="19">
        <f>RS_wells_scenario_1_bgw!H2379-RS_wells_baseline_bgw!H2379</f>
        <v>2737886.3090999983</v>
      </c>
      <c r="I2379">
        <f>RS_wells_scenario_1_bgw!I2379-RS_wells_baseline_bgw!I2379</f>
        <v>-2110561.0791000053</v>
      </c>
      <c r="J2379">
        <f>RS_wells_scenario_1_bgw!J2379-RS_wells_baseline_bgw!J2379</f>
        <v>3051.8501000003889</v>
      </c>
      <c r="K2379">
        <f>RS_wells_scenario_1_bgw!K2379-RS_wells_baseline_bgw!K2379</f>
        <v>-82745.779999997467</v>
      </c>
      <c r="L2379">
        <f>RS_wells_scenario_1_bgw!L2379-RS_wells_baseline_bgw!L2379</f>
        <v>950032.20570000075</v>
      </c>
      <c r="M2379">
        <f>RS_wells_scenario_1_bgw!M2379-RS_wells_baseline_bgw!M2379</f>
        <v>0</v>
      </c>
      <c r="N2379">
        <f>RS_wells_scenario_1_bgw!N2379-RS_wells_baseline_bgw!N2379</f>
        <v>7860871.9625999928</v>
      </c>
      <c r="O2379">
        <v>10.145833333333334</v>
      </c>
      <c r="P2379">
        <f t="shared" si="308"/>
        <v>2005</v>
      </c>
      <c r="Q2379" s="2">
        <f t="shared" si="309"/>
        <v>38706.791666666235</v>
      </c>
      <c r="R2379">
        <f t="shared" si="310"/>
        <v>-117.36507797250846</v>
      </c>
      <c r="S2379">
        <f>I2379*$O2379/ref!$B$3</f>
        <v>-491.58404381011951</v>
      </c>
      <c r="T2379">
        <f>K2379*$O2379/ref!$B$3</f>
        <v>-19.272839598637304</v>
      </c>
      <c r="U2379">
        <f>L2379*$O2379/ref!$B$3</f>
        <v>221.27797108198482</v>
      </c>
      <c r="V2379">
        <f>N2379*$O2379/ref!$B$3</f>
        <v>1830.9250869424341</v>
      </c>
      <c r="W2379">
        <f t="shared" si="311"/>
        <v>12</v>
      </c>
      <c r="X2379" t="str">
        <f t="shared" si="312"/>
        <v>12 2005</v>
      </c>
      <c r="AB2379" s="1"/>
    </row>
    <row r="2380" spans="1:28" x14ac:dyDescent="0.3">
      <c r="A2380">
        <v>793</v>
      </c>
      <c r="B2380">
        <v>3</v>
      </c>
      <c r="C2380">
        <f>RS_wells_scenario_1_bgw!C2380-RS_wells_baseline_bgw!C2380</f>
        <v>4243217.9902999997</v>
      </c>
      <c r="D2380">
        <f>RS_wells_scenario_1_bgw!D2380-RS_wells_baseline_bgw!D2380</f>
        <v>-578.32709999999497</v>
      </c>
      <c r="E2380">
        <f>RS_wells_scenario_1_bgw!E2380-RS_wells_baseline_bgw!E2380</f>
        <v>0</v>
      </c>
      <c r="F2380">
        <f>RS_wells_scenario_1_bgw!F2380-RS_wells_baseline_bgw!F2380</f>
        <v>0</v>
      </c>
      <c r="G2380">
        <f>RS_wells_scenario_1_bgw!G2380-RS_wells_baseline_bgw!G2380</f>
        <v>0</v>
      </c>
      <c r="H2380" s="19">
        <f>RS_wells_scenario_1_bgw!H2380-RS_wells_baseline_bgw!H2380</f>
        <v>2785182.8403000012</v>
      </c>
      <c r="I2380">
        <f>RS_wells_scenario_1_bgw!I2380-RS_wells_baseline_bgw!I2380</f>
        <v>-1826787.9139999971</v>
      </c>
      <c r="J2380">
        <f>RS_wells_scenario_1_bgw!J2380-RS_wells_baseline_bgw!J2380</f>
        <v>3056.1618999997154</v>
      </c>
      <c r="K2380">
        <f>RS_wells_scenario_1_bgw!K2380-RS_wells_baseline_bgw!K2380</f>
        <v>-82745.779999997467</v>
      </c>
      <c r="L2380">
        <f>RS_wells_scenario_1_bgw!L2380-RS_wells_baseline_bgw!L2380</f>
        <v>958483.00740000047</v>
      </c>
      <c r="M2380">
        <f>RS_wells_scenario_1_bgw!M2380-RS_wells_baseline_bgw!M2380</f>
        <v>0</v>
      </c>
      <c r="N2380">
        <f>RS_wells_scenario_1_bgw!N2380-RS_wells_baseline_bgw!N2380</f>
        <v>7951877.4779999927</v>
      </c>
      <c r="O2380">
        <v>10.145833333333334</v>
      </c>
      <c r="P2380">
        <f t="shared" si="308"/>
        <v>2005</v>
      </c>
      <c r="Q2380" s="2">
        <f t="shared" si="309"/>
        <v>38716.937499999571</v>
      </c>
      <c r="R2380">
        <f t="shared" si="310"/>
        <v>-118.36642927147747</v>
      </c>
      <c r="S2380">
        <f>I2380*$O2380/ref!$B$3</f>
        <v>-425.48865268116703</v>
      </c>
      <c r="T2380">
        <f>K2380*$O2380/ref!$B$3</f>
        <v>-19.272839598637304</v>
      </c>
      <c r="U2380">
        <f>L2380*$O2380/ref!$B$3</f>
        <v>223.24630041121452</v>
      </c>
      <c r="V2380">
        <f>N2380*$O2380/ref!$B$3</f>
        <v>1852.1217534176981</v>
      </c>
      <c r="W2380">
        <f t="shared" si="311"/>
        <v>12</v>
      </c>
      <c r="X2380" t="str">
        <f t="shared" si="312"/>
        <v>12 2005</v>
      </c>
      <c r="AB2380" s="1"/>
    </row>
    <row r="2381" spans="1:28" x14ac:dyDescent="0.3">
      <c r="A2381">
        <v>794</v>
      </c>
      <c r="B2381">
        <v>1</v>
      </c>
      <c r="C2381">
        <f>RS_wells_scenario_1_bgw!C2381-RS_wells_baseline_bgw!C2381</f>
        <v>5013388.6497000009</v>
      </c>
      <c r="D2381">
        <f>RS_wells_scenario_1_bgw!D2381-RS_wells_baseline_bgw!D2381</f>
        <v>-579.11700000002747</v>
      </c>
      <c r="E2381">
        <f>RS_wells_scenario_1_bgw!E2381-RS_wells_baseline_bgw!E2381</f>
        <v>0</v>
      </c>
      <c r="F2381">
        <f>RS_wells_scenario_1_bgw!F2381-RS_wells_baseline_bgw!F2381</f>
        <v>0</v>
      </c>
      <c r="G2381">
        <f>RS_wells_scenario_1_bgw!G2381-RS_wells_baseline_bgw!G2381</f>
        <v>0</v>
      </c>
      <c r="H2381" s="19">
        <f>RS_wells_scenario_1_bgw!H2381-RS_wells_baseline_bgw!H2381</f>
        <v>2939503.1851999983</v>
      </c>
      <c r="I2381">
        <f>RS_wells_scenario_1_bgw!I2381-RS_wells_baseline_bgw!I2381</f>
        <v>-1991281.3586999997</v>
      </c>
      <c r="J2381">
        <f>RS_wells_scenario_1_bgw!J2381-RS_wells_baseline_bgw!J2381</f>
        <v>3060.422499999404</v>
      </c>
      <c r="K2381">
        <f>RS_wells_scenario_1_bgw!K2381-RS_wells_baseline_bgw!K2381</f>
        <v>-102433.73999999836</v>
      </c>
      <c r="L2381">
        <f>RS_wells_scenario_1_bgw!L2381-RS_wells_baseline_bgw!L2381</f>
        <v>2363463.2036000006</v>
      </c>
      <c r="M2381">
        <f>RS_wells_scenario_1_bgw!M2381-RS_wells_baseline_bgw!M2381</f>
        <v>0</v>
      </c>
      <c r="N2381">
        <f>RS_wells_scenario_1_bgw!N2381-RS_wells_baseline_bgw!N2381</f>
        <v>7687501.8271000013</v>
      </c>
      <c r="O2381">
        <v>10.145833333333334</v>
      </c>
      <c r="P2381">
        <f t="shared" si="308"/>
        <v>2006</v>
      </c>
      <c r="Q2381" s="2">
        <f t="shared" si="309"/>
        <v>38727.083333332906</v>
      </c>
      <c r="R2381">
        <f t="shared" si="310"/>
        <v>-108.77431023825895</v>
      </c>
      <c r="S2381">
        <f>I2381*$O2381/ref!$B$3</f>
        <v>-463.80185457171137</v>
      </c>
      <c r="T2381">
        <f>K2381*$O2381/ref!$B$3</f>
        <v>-23.858486082414679</v>
      </c>
      <c r="U2381">
        <f>L2381*$O2381/ref!$B$3</f>
        <v>550.4890668776784</v>
      </c>
      <c r="V2381">
        <f>N2381*$O2381/ref!$B$3</f>
        <v>1790.5443592160721</v>
      </c>
      <c r="W2381">
        <f t="shared" si="311"/>
        <v>1</v>
      </c>
      <c r="X2381" t="str">
        <f t="shared" si="312"/>
        <v>1 2006</v>
      </c>
      <c r="AB2381" s="1"/>
    </row>
    <row r="2382" spans="1:28" x14ac:dyDescent="0.3">
      <c r="A2382">
        <v>794</v>
      </c>
      <c r="B2382">
        <v>2</v>
      </c>
      <c r="C2382">
        <f>RS_wells_scenario_1_bgw!C2382-RS_wells_baseline_bgw!C2382</f>
        <v>5081634.821600005</v>
      </c>
      <c r="D2382">
        <f>RS_wells_scenario_1_bgw!D2382-RS_wells_baseline_bgw!D2382</f>
        <v>-579.92570000002161</v>
      </c>
      <c r="E2382">
        <f>RS_wells_scenario_1_bgw!E2382-RS_wells_baseline_bgw!E2382</f>
        <v>0</v>
      </c>
      <c r="F2382">
        <f>RS_wells_scenario_1_bgw!F2382-RS_wells_baseline_bgw!F2382</f>
        <v>0</v>
      </c>
      <c r="G2382">
        <f>RS_wells_scenario_1_bgw!G2382-RS_wells_baseline_bgw!G2382</f>
        <v>0</v>
      </c>
      <c r="H2382" s="19">
        <f>RS_wells_scenario_1_bgw!H2382-RS_wells_baseline_bgw!H2382</f>
        <v>2974530.0898999982</v>
      </c>
      <c r="I2382">
        <f>RS_wells_scenario_1_bgw!I2382-RS_wells_baseline_bgw!I2382</f>
        <v>-1739792.1541000009</v>
      </c>
      <c r="J2382">
        <f>RS_wells_scenario_1_bgw!J2382-RS_wells_baseline_bgw!J2382</f>
        <v>3064.8467999994755</v>
      </c>
      <c r="K2382">
        <f>RS_wells_scenario_1_bgw!K2382-RS_wells_baseline_bgw!K2382</f>
        <v>-102433.73999999836</v>
      </c>
      <c r="L2382">
        <f>RS_wells_scenario_1_bgw!L2382-RS_wells_baseline_bgw!L2382</f>
        <v>2363172.7613000013</v>
      </c>
      <c r="M2382">
        <f>RS_wells_scenario_1_bgw!M2382-RS_wells_baseline_bgw!M2382</f>
        <v>0</v>
      </c>
      <c r="N2382">
        <f>RS_wells_scenario_1_bgw!N2382-RS_wells_baseline_bgw!N2382</f>
        <v>7526985.2448000014</v>
      </c>
      <c r="O2382">
        <v>10.145833333333334</v>
      </c>
      <c r="P2382">
        <f t="shared" si="308"/>
        <v>2006</v>
      </c>
      <c r="Q2382" s="2">
        <f t="shared" si="309"/>
        <v>38737.229166666242</v>
      </c>
      <c r="R2382">
        <f t="shared" si="310"/>
        <v>-104.29450526689584</v>
      </c>
      <c r="S2382">
        <f>I2382*$O2382/ref!$B$3</f>
        <v>-405.22592355692365</v>
      </c>
      <c r="T2382">
        <f>K2382*$O2382/ref!$B$3</f>
        <v>-23.858486082414679</v>
      </c>
      <c r="U2382">
        <f>L2382*$O2382/ref!$B$3</f>
        <v>550.42141813643093</v>
      </c>
      <c r="V2382">
        <f>N2382*$O2382/ref!$B$3</f>
        <v>1753.1574333379251</v>
      </c>
      <c r="W2382">
        <f t="shared" si="311"/>
        <v>1</v>
      </c>
      <c r="X2382" t="str">
        <f t="shared" si="312"/>
        <v>1 2006</v>
      </c>
      <c r="AB2382" s="1"/>
    </row>
    <row r="2383" spans="1:28" x14ac:dyDescent="0.3">
      <c r="A2383">
        <v>794</v>
      </c>
      <c r="B2383">
        <v>3</v>
      </c>
      <c r="C2383">
        <f>RS_wells_scenario_1_bgw!C2383-RS_wells_baseline_bgw!C2383</f>
        <v>5161092.3654000014</v>
      </c>
      <c r="D2383">
        <f>RS_wells_scenario_1_bgw!D2383-RS_wells_baseline_bgw!D2383</f>
        <v>-580.75829999998678</v>
      </c>
      <c r="E2383">
        <f>RS_wells_scenario_1_bgw!E2383-RS_wells_baseline_bgw!E2383</f>
        <v>0</v>
      </c>
      <c r="F2383">
        <f>RS_wells_scenario_1_bgw!F2383-RS_wells_baseline_bgw!F2383</f>
        <v>0</v>
      </c>
      <c r="G2383">
        <f>RS_wells_scenario_1_bgw!G2383-RS_wells_baseline_bgw!G2383</f>
        <v>0</v>
      </c>
      <c r="H2383" s="19">
        <f>RS_wells_scenario_1_bgw!H2383-RS_wells_baseline_bgw!H2383</f>
        <v>3061807.9211000018</v>
      </c>
      <c r="I2383">
        <f>RS_wells_scenario_1_bgw!I2383-RS_wells_baseline_bgw!I2383</f>
        <v>-1491340.9550999999</v>
      </c>
      <c r="J2383">
        <f>RS_wells_scenario_1_bgw!J2383-RS_wells_baseline_bgw!J2383</f>
        <v>3069.4445000002161</v>
      </c>
      <c r="K2383">
        <f>RS_wells_scenario_1_bgw!K2383-RS_wells_baseline_bgw!K2383</f>
        <v>-102433.73999999836</v>
      </c>
      <c r="L2383">
        <f>RS_wells_scenario_1_bgw!L2383-RS_wells_baseline_bgw!L2383</f>
        <v>2363982.0301999971</v>
      </c>
      <c r="M2383">
        <f>RS_wells_scenario_1_bgw!M2383-RS_wells_baseline_bgw!M2383</f>
        <v>0</v>
      </c>
      <c r="N2383">
        <f>RS_wells_scenario_1_bgw!N2383-RS_wells_baseline_bgw!N2383</f>
        <v>7473288.5873999968</v>
      </c>
      <c r="O2383">
        <v>10.145833333333334</v>
      </c>
      <c r="P2383">
        <f t="shared" si="308"/>
        <v>2006</v>
      </c>
      <c r="Q2383" s="2">
        <f t="shared" si="309"/>
        <v>38747.374999999578</v>
      </c>
      <c r="R2383">
        <f t="shared" si="310"/>
        <v>-101.06484917067571</v>
      </c>
      <c r="S2383">
        <f>I2383*$O2383/ref!$B$3</f>
        <v>-347.35759351741854</v>
      </c>
      <c r="T2383">
        <f>K2383*$O2383/ref!$B$3</f>
        <v>-23.858486082414679</v>
      </c>
      <c r="U2383">
        <f>L2383*$O2383/ref!$B$3</f>
        <v>550.60991004141738</v>
      </c>
      <c r="V2383">
        <f>N2383*$O2383/ref!$B$3</f>
        <v>1740.6506074302679</v>
      </c>
      <c r="W2383">
        <f t="shared" si="311"/>
        <v>1</v>
      </c>
      <c r="X2383" t="str">
        <f t="shared" si="312"/>
        <v>1 2006</v>
      </c>
      <c r="AB2383" s="1"/>
    </row>
    <row r="2384" spans="1:28" x14ac:dyDescent="0.3">
      <c r="A2384">
        <v>795</v>
      </c>
      <c r="B2384">
        <v>1</v>
      </c>
      <c r="C2384">
        <f>RS_wells_scenario_1_bgw!C2384-RS_wells_baseline_bgw!C2384</f>
        <v>5286278.7801000029</v>
      </c>
      <c r="D2384">
        <f>RS_wells_scenario_1_bgw!D2384-RS_wells_baseline_bgw!D2384</f>
        <v>-581.61999999999534</v>
      </c>
      <c r="E2384">
        <f>RS_wells_scenario_1_bgw!E2384-RS_wells_baseline_bgw!E2384</f>
        <v>0</v>
      </c>
      <c r="F2384">
        <f>RS_wells_scenario_1_bgw!F2384-RS_wells_baseline_bgw!F2384</f>
        <v>0</v>
      </c>
      <c r="G2384">
        <f>RS_wells_scenario_1_bgw!G2384-RS_wells_baseline_bgw!G2384</f>
        <v>0</v>
      </c>
      <c r="H2384" s="19">
        <f>RS_wells_scenario_1_bgw!H2384-RS_wells_baseline_bgw!H2384</f>
        <v>3217935.4743999988</v>
      </c>
      <c r="I2384">
        <f>RS_wells_scenario_1_bgw!I2384-RS_wells_baseline_bgw!I2384</f>
        <v>-1348447.9556999989</v>
      </c>
      <c r="J2384">
        <f>RS_wells_scenario_1_bgw!J2384-RS_wells_baseline_bgw!J2384</f>
        <v>3074.1765000000596</v>
      </c>
      <c r="K2384">
        <f>RS_wells_scenario_1_bgw!K2384-RS_wells_baseline_bgw!K2384</f>
        <v>-102433.73999999836</v>
      </c>
      <c r="L2384">
        <f>RS_wells_scenario_1_bgw!L2384-RS_wells_baseline_bgw!L2384</f>
        <v>2702155.4477000013</v>
      </c>
      <c r="M2384">
        <f>RS_wells_scenario_1_bgw!M2384-RS_wells_baseline_bgw!M2384</f>
        <v>0</v>
      </c>
      <c r="N2384">
        <f>RS_wells_scenario_1_bgw!N2384-RS_wells_baseline_bgw!N2384</f>
        <v>7233645.5668000057</v>
      </c>
      <c r="O2384">
        <v>10.145833333333334</v>
      </c>
      <c r="P2384">
        <f t="shared" si="308"/>
        <v>2006</v>
      </c>
      <c r="Q2384" s="2">
        <f t="shared" si="309"/>
        <v>38757.520833332914</v>
      </c>
      <c r="R2384">
        <f t="shared" si="310"/>
        <v>-91.997940261168537</v>
      </c>
      <c r="S2384">
        <f>I2384*$O2384/ref!$B$3</f>
        <v>-314.07548708003304</v>
      </c>
      <c r="T2384">
        <f>K2384*$O2384/ref!$B$3</f>
        <v>-23.858486082414679</v>
      </c>
      <c r="U2384">
        <f>L2384*$O2384/ref!$B$3</f>
        <v>629.37600581090294</v>
      </c>
      <c r="V2384">
        <f>N2384*$O2384/ref!$B$3</f>
        <v>1684.8338455729659</v>
      </c>
      <c r="W2384">
        <f t="shared" si="311"/>
        <v>2</v>
      </c>
      <c r="X2384" t="str">
        <f t="shared" si="312"/>
        <v>2 2006</v>
      </c>
      <c r="AB2384" s="1"/>
    </row>
    <row r="2385" spans="1:28" x14ac:dyDescent="0.3">
      <c r="A2385">
        <v>795</v>
      </c>
      <c r="B2385">
        <v>2</v>
      </c>
      <c r="C2385">
        <f>RS_wells_scenario_1_bgw!C2385-RS_wells_baseline_bgw!C2385</f>
        <v>5322855.7767999917</v>
      </c>
      <c r="D2385">
        <f>RS_wells_scenario_1_bgw!D2385-RS_wells_baseline_bgw!D2385</f>
        <v>-582.51479999994626</v>
      </c>
      <c r="E2385">
        <f>RS_wells_scenario_1_bgw!E2385-RS_wells_baseline_bgw!E2385</f>
        <v>0</v>
      </c>
      <c r="F2385">
        <f>RS_wells_scenario_1_bgw!F2385-RS_wells_baseline_bgw!F2385</f>
        <v>0</v>
      </c>
      <c r="G2385">
        <f>RS_wells_scenario_1_bgw!G2385-RS_wells_baseline_bgw!G2385</f>
        <v>0</v>
      </c>
      <c r="H2385" s="19">
        <f>RS_wells_scenario_1_bgw!H2385-RS_wells_baseline_bgw!H2385</f>
        <v>3328374.7208999991</v>
      </c>
      <c r="I2385">
        <f>RS_wells_scenario_1_bgw!I2385-RS_wells_baseline_bgw!I2385</f>
        <v>-1136851.4180999994</v>
      </c>
      <c r="J2385">
        <f>RS_wells_scenario_1_bgw!J2385-RS_wells_baseline_bgw!J2385</f>
        <v>3079.1189000001177</v>
      </c>
      <c r="K2385">
        <f>RS_wells_scenario_1_bgw!K2385-RS_wells_baseline_bgw!K2385</f>
        <v>-102433.73999999836</v>
      </c>
      <c r="L2385">
        <f>RS_wells_scenario_1_bgw!L2385-RS_wells_baseline_bgw!L2385</f>
        <v>2702992.2405000031</v>
      </c>
      <c r="M2385">
        <f>RS_wells_scenario_1_bgw!M2385-RS_wells_baseline_bgw!M2385</f>
        <v>0</v>
      </c>
      <c r="N2385">
        <f>RS_wells_scenario_1_bgw!N2385-RS_wells_baseline_bgw!N2385</f>
        <v>7201137.8691000044</v>
      </c>
      <c r="O2385">
        <v>10.145833333333334</v>
      </c>
      <c r="P2385">
        <f t="shared" si="308"/>
        <v>2006</v>
      </c>
      <c r="Q2385" s="2">
        <f t="shared" si="309"/>
        <v>38767.66666666625</v>
      </c>
      <c r="R2385">
        <f t="shared" si="310"/>
        <v>-88.723096178694277</v>
      </c>
      <c r="S2385">
        <f>I2385*$O2385/ref!$B$3</f>
        <v>-264.79120782383478</v>
      </c>
      <c r="T2385">
        <f>K2385*$O2385/ref!$B$3</f>
        <v>-23.858486082414679</v>
      </c>
      <c r="U2385">
        <f>L2385*$O2385/ref!$B$3</f>
        <v>629.57090848040139</v>
      </c>
      <c r="V2385">
        <f>N2385*$O2385/ref!$B$3</f>
        <v>1677.2622734215747</v>
      </c>
      <c r="W2385">
        <f t="shared" si="311"/>
        <v>2</v>
      </c>
      <c r="X2385" t="str">
        <f t="shared" si="312"/>
        <v>2 2006</v>
      </c>
      <c r="AB2385" s="1"/>
    </row>
    <row r="2386" spans="1:28" x14ac:dyDescent="0.3">
      <c r="A2386">
        <v>795</v>
      </c>
      <c r="B2386">
        <v>3</v>
      </c>
      <c r="C2386">
        <f>RS_wells_scenario_1_bgw!C2386-RS_wells_baseline_bgw!C2386</f>
        <v>5070969.9958000034</v>
      </c>
      <c r="D2386">
        <f>RS_wells_scenario_1_bgw!D2386-RS_wells_baseline_bgw!D2386</f>
        <v>-583.42530000000261</v>
      </c>
      <c r="E2386">
        <f>RS_wells_scenario_1_bgw!E2386-RS_wells_baseline_bgw!E2386</f>
        <v>0</v>
      </c>
      <c r="F2386">
        <f>RS_wells_scenario_1_bgw!F2386-RS_wells_baseline_bgw!F2386</f>
        <v>0</v>
      </c>
      <c r="G2386">
        <f>RS_wells_scenario_1_bgw!G2386-RS_wells_baseline_bgw!G2386</f>
        <v>0</v>
      </c>
      <c r="H2386" s="19">
        <f>RS_wells_scenario_1_bgw!H2386-RS_wells_baseline_bgw!H2386</f>
        <v>3320606.1981999986</v>
      </c>
      <c r="I2386">
        <f>RS_wells_scenario_1_bgw!I2386-RS_wells_baseline_bgw!I2386</f>
        <v>-1165877.6559999995</v>
      </c>
      <c r="J2386">
        <f>RS_wells_scenario_1_bgw!J2386-RS_wells_baseline_bgw!J2386</f>
        <v>3084.2920000003651</v>
      </c>
      <c r="K2386">
        <f>RS_wells_scenario_1_bgw!K2386-RS_wells_baseline_bgw!K2386</f>
        <v>-102433.73999999836</v>
      </c>
      <c r="L2386">
        <f>RS_wells_scenario_1_bgw!L2386-RS_wells_baseline_bgw!L2386</f>
        <v>2707233.0896999985</v>
      </c>
      <c r="M2386">
        <f>RS_wells_scenario_1_bgw!M2386-RS_wells_baseline_bgw!M2386</f>
        <v>0</v>
      </c>
      <c r="N2386">
        <f>RS_wells_scenario_1_bgw!N2386-RS_wells_baseline_bgw!N2386</f>
        <v>6989699.6535999998</v>
      </c>
      <c r="O2386">
        <v>10.145833333333334</v>
      </c>
      <c r="P2386">
        <f t="shared" si="308"/>
        <v>2006</v>
      </c>
      <c r="Q2386" s="2">
        <f t="shared" si="309"/>
        <v>38777.812499999585</v>
      </c>
      <c r="R2386">
        <f t="shared" si="310"/>
        <v>-84.05712383505157</v>
      </c>
      <c r="S2386">
        <f>I2386*$O2386/ref!$B$3</f>
        <v>-271.55189129553094</v>
      </c>
      <c r="T2386">
        <f>K2386*$O2386/ref!$B$3</f>
        <v>-23.858486082414679</v>
      </c>
      <c r="U2386">
        <f>L2386*$O2386/ref!$B$3</f>
        <v>630.55867131729201</v>
      </c>
      <c r="V2386">
        <f>N2386*$O2386/ref!$B$3</f>
        <v>1628.0148699605907</v>
      </c>
      <c r="W2386">
        <f t="shared" si="311"/>
        <v>2</v>
      </c>
      <c r="X2386" t="str">
        <f t="shared" si="312"/>
        <v>2 2006</v>
      </c>
      <c r="AB2386" s="1"/>
    </row>
    <row r="2387" spans="1:28" x14ac:dyDescent="0.3">
      <c r="A2387">
        <v>796</v>
      </c>
      <c r="B2387">
        <v>1</v>
      </c>
      <c r="C2387">
        <f>RS_wells_scenario_1_bgw!C2387-RS_wells_baseline_bgw!C2387</f>
        <v>6342904.181400001</v>
      </c>
      <c r="D2387">
        <f>RS_wells_scenario_1_bgw!D2387-RS_wells_baseline_bgw!D2387</f>
        <v>-584.41820000001462</v>
      </c>
      <c r="E2387">
        <f>RS_wells_scenario_1_bgw!E2387-RS_wells_baseline_bgw!E2387</f>
        <v>0</v>
      </c>
      <c r="F2387">
        <f>RS_wells_scenario_1_bgw!F2387-RS_wells_baseline_bgw!F2387</f>
        <v>0</v>
      </c>
      <c r="G2387">
        <f>RS_wells_scenario_1_bgw!G2387-RS_wells_baseline_bgw!G2387</f>
        <v>0</v>
      </c>
      <c r="H2387" s="19">
        <f>RS_wells_scenario_1_bgw!H2387-RS_wells_baseline_bgw!H2387</f>
        <v>1853674.7010999992</v>
      </c>
      <c r="I2387">
        <f>RS_wells_scenario_1_bgw!I2387-RS_wells_baseline_bgw!I2387</f>
        <v>-1662101.501199998</v>
      </c>
      <c r="J2387">
        <f>RS_wells_scenario_1_bgw!J2387-RS_wells_baseline_bgw!J2387</f>
        <v>3089.6479000002146</v>
      </c>
      <c r="K2387">
        <f>RS_wells_scenario_1_bgw!K2387-RS_wells_baseline_bgw!K2387</f>
        <v>-102433.73999999836</v>
      </c>
      <c r="L2387">
        <f>RS_wells_scenario_1_bgw!L2387-RS_wells_baseline_bgw!L2387</f>
        <v>2664786.5907000005</v>
      </c>
      <c r="M2387">
        <f>RS_wells_scenario_1_bgw!M2387-RS_wells_baseline_bgw!M2387</f>
        <v>0</v>
      </c>
      <c r="N2387">
        <f>RS_wells_scenario_1_bgw!N2387-RS_wells_baseline_bgw!N2387</f>
        <v>7269751.9316000044</v>
      </c>
      <c r="O2387">
        <v>10.145833333333334</v>
      </c>
      <c r="P2387">
        <f t="shared" si="308"/>
        <v>2006</v>
      </c>
      <c r="Q2387" s="2">
        <f t="shared" si="309"/>
        <v>38787.958333332921</v>
      </c>
      <c r="R2387">
        <f t="shared" si="310"/>
        <v>-124.0796616380299</v>
      </c>
      <c r="S2387">
        <f>I2387*$O2387/ref!$B$3</f>
        <v>-387.1305053778309</v>
      </c>
      <c r="T2387">
        <f>K2387*$O2387/ref!$B$3</f>
        <v>-23.858486082414679</v>
      </c>
      <c r="U2387">
        <f>L2387*$O2387/ref!$B$3</f>
        <v>620.67219049916798</v>
      </c>
      <c r="V2387">
        <f>N2387*$O2387/ref!$B$3</f>
        <v>1693.2436058928308</v>
      </c>
      <c r="W2387">
        <f t="shared" si="311"/>
        <v>3</v>
      </c>
      <c r="X2387" t="str">
        <f t="shared" si="312"/>
        <v>3 2006</v>
      </c>
      <c r="AB2387" s="1"/>
    </row>
    <row r="2388" spans="1:28" x14ac:dyDescent="0.3">
      <c r="A2388">
        <v>796</v>
      </c>
      <c r="B2388">
        <v>2</v>
      </c>
      <c r="C2388">
        <f>RS_wells_scenario_1_bgw!C2388-RS_wells_baseline_bgw!C2388</f>
        <v>6268650.6753999889</v>
      </c>
      <c r="D2388">
        <f>RS_wells_scenario_1_bgw!D2388-RS_wells_baseline_bgw!D2388</f>
        <v>-585.43210000003455</v>
      </c>
      <c r="E2388">
        <f>RS_wells_scenario_1_bgw!E2388-RS_wells_baseline_bgw!E2388</f>
        <v>0</v>
      </c>
      <c r="F2388">
        <f>RS_wells_scenario_1_bgw!F2388-RS_wells_baseline_bgw!F2388</f>
        <v>0</v>
      </c>
      <c r="G2388">
        <f>RS_wells_scenario_1_bgw!G2388-RS_wells_baseline_bgw!G2388</f>
        <v>0</v>
      </c>
      <c r="H2388" s="19">
        <f>RS_wells_scenario_1_bgw!H2388-RS_wells_baseline_bgw!H2388</f>
        <v>1916754.0099999979</v>
      </c>
      <c r="I2388">
        <f>RS_wells_scenario_1_bgw!I2388-RS_wells_baseline_bgw!I2388</f>
        <v>-1465354.3460000008</v>
      </c>
      <c r="J2388">
        <f>RS_wells_scenario_1_bgw!J2388-RS_wells_baseline_bgw!J2388</f>
        <v>3095.2312000002712</v>
      </c>
      <c r="K2388">
        <f>RS_wells_scenario_1_bgw!K2388-RS_wells_baseline_bgw!K2388</f>
        <v>-102433.73999999836</v>
      </c>
      <c r="L2388">
        <f>RS_wells_scenario_1_bgw!L2388-RS_wells_baseline_bgw!L2388</f>
        <v>2645478.7617000006</v>
      </c>
      <c r="M2388">
        <f>RS_wells_scenario_1_bgw!M2388-RS_wells_baseline_bgw!M2388</f>
        <v>0</v>
      </c>
      <c r="N2388">
        <f>RS_wells_scenario_1_bgw!N2388-RS_wells_baseline_bgw!N2388</f>
        <v>7097355.1921999976</v>
      </c>
      <c r="O2388">
        <v>10.145833333333334</v>
      </c>
      <c r="P2388">
        <f t="shared" si="308"/>
        <v>2006</v>
      </c>
      <c r="Q2388" s="2">
        <f t="shared" si="309"/>
        <v>38798.104166666257</v>
      </c>
      <c r="R2388">
        <f t="shared" si="310"/>
        <v>-118.68502135624283</v>
      </c>
      <c r="S2388">
        <f>I2388*$O2388/ref!$B$3</f>
        <v>-341.30488909071801</v>
      </c>
      <c r="T2388">
        <f>K2388*$O2388/ref!$B$3</f>
        <v>-23.858486082414679</v>
      </c>
      <c r="U2388">
        <f>L2388*$O2388/ref!$B$3</f>
        <v>616.17508271536406</v>
      </c>
      <c r="V2388">
        <f>N2388*$O2388/ref!$B$3</f>
        <v>1653.0895979689888</v>
      </c>
      <c r="W2388">
        <f t="shared" si="311"/>
        <v>3</v>
      </c>
      <c r="X2388" t="str">
        <f t="shared" si="312"/>
        <v>3 2006</v>
      </c>
      <c r="AB2388" s="1"/>
    </row>
    <row r="2389" spans="1:28" x14ac:dyDescent="0.3">
      <c r="A2389">
        <v>796</v>
      </c>
      <c r="B2389">
        <v>3</v>
      </c>
      <c r="C2389">
        <f>RS_wells_scenario_1_bgw!C2389-RS_wells_baseline_bgw!C2389</f>
        <v>6243858.7926999927</v>
      </c>
      <c r="D2389">
        <f>RS_wells_scenario_1_bgw!D2389-RS_wells_baseline_bgw!D2389</f>
        <v>-586.48980000003939</v>
      </c>
      <c r="E2389">
        <f>RS_wells_scenario_1_bgw!E2389-RS_wells_baseline_bgw!E2389</f>
        <v>0</v>
      </c>
      <c r="F2389">
        <f>RS_wells_scenario_1_bgw!F2389-RS_wells_baseline_bgw!F2389</f>
        <v>0</v>
      </c>
      <c r="G2389">
        <f>RS_wells_scenario_1_bgw!G2389-RS_wells_baseline_bgw!G2389</f>
        <v>0</v>
      </c>
      <c r="H2389" s="19">
        <f>RS_wells_scenario_1_bgw!H2389-RS_wells_baseline_bgw!H2389</f>
        <v>1988816.0262000039</v>
      </c>
      <c r="I2389">
        <f>RS_wells_scenario_1_bgw!I2389-RS_wells_baseline_bgw!I2389</f>
        <v>-1314195.2151999995</v>
      </c>
      <c r="J2389">
        <f>RS_wells_scenario_1_bgw!J2389-RS_wells_baseline_bgw!J2389</f>
        <v>3101.0137000000104</v>
      </c>
      <c r="K2389">
        <f>RS_wells_scenario_1_bgw!K2389-RS_wells_baseline_bgw!K2389</f>
        <v>-102433.73999999836</v>
      </c>
      <c r="L2389">
        <f>RS_wells_scenario_1_bgw!L2389-RS_wells_baseline_bgw!L2389</f>
        <v>2631300.8491000012</v>
      </c>
      <c r="M2389">
        <f>RS_wells_scenario_1_bgw!M2389-RS_wells_baseline_bgw!M2389</f>
        <v>0</v>
      </c>
      <c r="N2389">
        <f>RS_wells_scenario_1_bgw!N2389-RS_wells_baseline_bgw!N2389</f>
        <v>7012667.3012000024</v>
      </c>
      <c r="O2389">
        <v>10.145833333333334</v>
      </c>
      <c r="P2389">
        <f t="shared" si="308"/>
        <v>2006</v>
      </c>
      <c r="Q2389" s="2">
        <f t="shared" si="309"/>
        <v>38808.249999999593</v>
      </c>
      <c r="R2389">
        <f t="shared" si="310"/>
        <v>-115.09395819014888</v>
      </c>
      <c r="S2389">
        <f>I2389*$O2389/ref!$B$3</f>
        <v>-306.09746604415358</v>
      </c>
      <c r="T2389">
        <f>K2389*$O2389/ref!$B$3</f>
        <v>-23.858486082414679</v>
      </c>
      <c r="U2389">
        <f>L2389*$O2389/ref!$B$3</f>
        <v>612.87281599694893</v>
      </c>
      <c r="V2389">
        <f>N2389*$O2389/ref!$B$3</f>
        <v>1633.3644090930143</v>
      </c>
      <c r="W2389">
        <f t="shared" si="311"/>
        <v>3</v>
      </c>
      <c r="X2389" t="str">
        <f t="shared" si="312"/>
        <v>3 2006</v>
      </c>
      <c r="AB2389" s="1"/>
    </row>
    <row r="2390" spans="1:28" x14ac:dyDescent="0.3">
      <c r="A2390">
        <v>797</v>
      </c>
      <c r="B2390">
        <v>1</v>
      </c>
      <c r="C2390">
        <f>RS_wells_scenario_1_bgw!C2390-RS_wells_baseline_bgw!C2390</f>
        <v>3687296.4745000005</v>
      </c>
      <c r="D2390">
        <f>RS_wells_scenario_1_bgw!D2390-RS_wells_baseline_bgw!D2390</f>
        <v>-587.57330000004731</v>
      </c>
      <c r="E2390">
        <f>RS_wells_scenario_1_bgw!E2390-RS_wells_baseline_bgw!E2390</f>
        <v>-1517848.5799999982</v>
      </c>
      <c r="F2390">
        <f>RS_wells_scenario_1_bgw!F2390-RS_wells_baseline_bgw!F2390</f>
        <v>0</v>
      </c>
      <c r="G2390">
        <f>RS_wells_scenario_1_bgw!G2390-RS_wells_baseline_bgw!G2390</f>
        <v>0</v>
      </c>
      <c r="H2390" s="19">
        <f>RS_wells_scenario_1_bgw!H2390-RS_wells_baseline_bgw!H2390</f>
        <v>1875398.4724000022</v>
      </c>
      <c r="I2390">
        <f>RS_wells_scenario_1_bgw!I2390-RS_wells_baseline_bgw!I2390</f>
        <v>-852357.6688000001</v>
      </c>
      <c r="J2390">
        <f>RS_wells_scenario_1_bgw!J2390-RS_wells_baseline_bgw!J2390</f>
        <v>3106.5882999999449</v>
      </c>
      <c r="K2390">
        <f>RS_wells_scenario_1_bgw!K2390-RS_wells_baseline_bgw!K2390</f>
        <v>-6985094.3599999994</v>
      </c>
      <c r="L2390">
        <f>RS_wells_scenario_1_bgw!L2390-RS_wells_baseline_bgw!L2390</f>
        <v>5168008.4769999981</v>
      </c>
      <c r="M2390">
        <f>RS_wells_scenario_1_bgw!M2390-RS_wells_baseline_bgw!M2390</f>
        <v>0</v>
      </c>
      <c r="N2390">
        <f>RS_wells_scenario_1_bgw!N2390-RS_wells_baseline_bgw!N2390</f>
        <v>6449288.631099999</v>
      </c>
      <c r="O2390">
        <v>10.145833333333334</v>
      </c>
      <c r="P2390">
        <f t="shared" si="308"/>
        <v>2006</v>
      </c>
      <c r="Q2390" s="2">
        <f t="shared" si="309"/>
        <v>38818.395833332928</v>
      </c>
      <c r="R2390">
        <f t="shared" si="310"/>
        <v>-104.78557064604803</v>
      </c>
      <c r="S2390">
        <f>I2390*$O2390/ref!$B$3</f>
        <v>-198.52798090067344</v>
      </c>
      <c r="T2390">
        <f>K2390*$O2390/ref!$B$3</f>
        <v>-1626.9422220883071</v>
      </c>
      <c r="U2390">
        <f>L2390*$O2390/ref!$B$3</f>
        <v>1203.7133304154229</v>
      </c>
      <c r="V2390">
        <f>N2390*$O2390/ref!$B$3</f>
        <v>1502.1443427387987</v>
      </c>
      <c r="W2390">
        <f t="shared" si="311"/>
        <v>4</v>
      </c>
      <c r="X2390" t="str">
        <f t="shared" si="312"/>
        <v>4 2006</v>
      </c>
      <c r="AB2390" s="1"/>
    </row>
    <row r="2391" spans="1:28" x14ac:dyDescent="0.3">
      <c r="A2391">
        <v>797</v>
      </c>
      <c r="B2391">
        <v>2</v>
      </c>
      <c r="C2391">
        <f>RS_wells_scenario_1_bgw!C2391-RS_wells_baseline_bgw!C2391</f>
        <v>2885613.5825999975</v>
      </c>
      <c r="D2391">
        <f>RS_wells_scenario_1_bgw!D2391-RS_wells_baseline_bgw!D2391</f>
        <v>-588.71929999999702</v>
      </c>
      <c r="E2391">
        <f>RS_wells_scenario_1_bgw!E2391-RS_wells_baseline_bgw!E2391</f>
        <v>-1517848.5799999982</v>
      </c>
      <c r="F2391">
        <f>RS_wells_scenario_1_bgw!F2391-RS_wells_baseline_bgw!F2391</f>
        <v>0</v>
      </c>
      <c r="G2391">
        <f>RS_wells_scenario_1_bgw!G2391-RS_wells_baseline_bgw!G2391</f>
        <v>0</v>
      </c>
      <c r="H2391" s="19">
        <f>RS_wells_scenario_1_bgw!H2391-RS_wells_baseline_bgw!H2391</f>
        <v>2325738.2142000049</v>
      </c>
      <c r="I2391">
        <f>RS_wells_scenario_1_bgw!I2391-RS_wells_baseline_bgw!I2391</f>
        <v>-460851.95220000111</v>
      </c>
      <c r="J2391">
        <f>RS_wells_scenario_1_bgw!J2391-RS_wells_baseline_bgw!J2391</f>
        <v>3111.0668999999762</v>
      </c>
      <c r="K2391">
        <f>RS_wells_scenario_1_bgw!K2391-RS_wells_baseline_bgw!K2391</f>
        <v>-6985094.3599999994</v>
      </c>
      <c r="L2391">
        <f>RS_wells_scenario_1_bgw!L2391-RS_wells_baseline_bgw!L2391</f>
        <v>5102214.3759000003</v>
      </c>
      <c r="M2391">
        <f>RS_wells_scenario_1_bgw!M2391-RS_wells_baseline_bgw!M2391</f>
        <v>0</v>
      </c>
      <c r="N2391">
        <f>RS_wells_scenario_1_bgw!N2391-RS_wells_baseline_bgw!N2391</f>
        <v>6158042.0998000056</v>
      </c>
      <c r="O2391">
        <v>10.145833333333334</v>
      </c>
      <c r="P2391">
        <f t="shared" si="308"/>
        <v>2006</v>
      </c>
      <c r="Q2391" s="2">
        <f t="shared" si="309"/>
        <v>38828.541666666264</v>
      </c>
      <c r="R2391">
        <f t="shared" si="310"/>
        <v>-87.796194400916391</v>
      </c>
      <c r="S2391">
        <f>I2391*$O2391/ref!$B$3</f>
        <v>-107.33992420483268</v>
      </c>
      <c r="T2391">
        <f>K2391*$O2391/ref!$B$3</f>
        <v>-1626.9422220883071</v>
      </c>
      <c r="U2391">
        <f>L2391*$O2391/ref!$B$3</f>
        <v>1188.3888128746271</v>
      </c>
      <c r="V2391">
        <f>N2391*$O2391/ref!$B$3</f>
        <v>1434.3082829251812</v>
      </c>
      <c r="W2391">
        <f t="shared" si="311"/>
        <v>4</v>
      </c>
      <c r="X2391" t="str">
        <f t="shared" si="312"/>
        <v>4 2006</v>
      </c>
      <c r="AB2391" s="1"/>
    </row>
    <row r="2392" spans="1:28" x14ac:dyDescent="0.3">
      <c r="A2392">
        <v>797</v>
      </c>
      <c r="B2392">
        <v>3</v>
      </c>
      <c r="C2392">
        <f>RS_wells_scenario_1_bgw!C2392-RS_wells_baseline_bgw!C2392</f>
        <v>2746046.1187999994</v>
      </c>
      <c r="D2392">
        <f>RS_wells_scenario_1_bgw!D2392-RS_wells_baseline_bgw!D2392</f>
        <v>-589.90869999997085</v>
      </c>
      <c r="E2392">
        <f>RS_wells_scenario_1_bgw!E2392-RS_wells_baseline_bgw!E2392</f>
        <v>-1517848.5799999982</v>
      </c>
      <c r="F2392">
        <f>RS_wells_scenario_1_bgw!F2392-RS_wells_baseline_bgw!F2392</f>
        <v>0</v>
      </c>
      <c r="G2392">
        <f>RS_wells_scenario_1_bgw!G2392-RS_wells_baseline_bgw!G2392</f>
        <v>0</v>
      </c>
      <c r="H2392" s="19">
        <f>RS_wells_scenario_1_bgw!H2392-RS_wells_baseline_bgw!H2392</f>
        <v>2634167.566200003</v>
      </c>
      <c r="I2392">
        <f>RS_wells_scenario_1_bgw!I2392-RS_wells_baseline_bgw!I2392</f>
        <v>-312251.66029999964</v>
      </c>
      <c r="J2392">
        <f>RS_wells_scenario_1_bgw!J2392-RS_wells_baseline_bgw!J2392</f>
        <v>3117.1123999999836</v>
      </c>
      <c r="K2392">
        <f>RS_wells_scenario_1_bgw!K2392-RS_wells_baseline_bgw!K2392</f>
        <v>-6985094.3599999994</v>
      </c>
      <c r="L2392">
        <f>RS_wells_scenario_1_bgw!L2392-RS_wells_baseline_bgw!L2392</f>
        <v>5040725.8973999992</v>
      </c>
      <c r="M2392">
        <f>RS_wells_scenario_1_bgw!M2392-RS_wells_baseline_bgw!M2392</f>
        <v>0</v>
      </c>
      <c r="N2392">
        <f>RS_wells_scenario_1_bgw!N2392-RS_wells_baseline_bgw!N2392</f>
        <v>5987934.5238999948</v>
      </c>
      <c r="O2392">
        <v>10.145833333333334</v>
      </c>
      <c r="P2392">
        <f t="shared" si="308"/>
        <v>2006</v>
      </c>
      <c r="Q2392" s="2">
        <f t="shared" si="309"/>
        <v>38838.6874999996</v>
      </c>
      <c r="R2392">
        <f t="shared" si="310"/>
        <v>-76.833149088201409</v>
      </c>
      <c r="S2392">
        <f>I2392*$O2392/ref!$B$3</f>
        <v>-72.72849640634557</v>
      </c>
      <c r="T2392">
        <f>K2392*$O2392/ref!$B$3</f>
        <v>-1626.9422220883071</v>
      </c>
      <c r="U2392">
        <f>L2392*$O2392/ref!$B$3</f>
        <v>1174.0671449503557</v>
      </c>
      <c r="V2392">
        <f>N2392*$O2392/ref!$B$3</f>
        <v>1394.6874584573468</v>
      </c>
      <c r="W2392">
        <f t="shared" si="311"/>
        <v>4</v>
      </c>
      <c r="X2392" t="str">
        <f t="shared" si="312"/>
        <v>4 2006</v>
      </c>
      <c r="AB2392" s="1"/>
    </row>
    <row r="2393" spans="1:28" x14ac:dyDescent="0.3">
      <c r="A2393">
        <v>798</v>
      </c>
      <c r="B2393">
        <v>1</v>
      </c>
      <c r="C2393">
        <f>RS_wells_scenario_1_bgw!C2393-RS_wells_baseline_bgw!C2393</f>
        <v>-345201.45160000026</v>
      </c>
      <c r="D2393">
        <f>RS_wells_scenario_1_bgw!D2393-RS_wells_baseline_bgw!D2393</f>
        <v>-591.14150000002701</v>
      </c>
      <c r="E2393">
        <f>RS_wells_scenario_1_bgw!E2393-RS_wells_baseline_bgw!E2393</f>
        <v>-2380424.1799999997</v>
      </c>
      <c r="F2393">
        <f>RS_wells_scenario_1_bgw!F2393-RS_wells_baseline_bgw!F2393</f>
        <v>0</v>
      </c>
      <c r="G2393">
        <f>RS_wells_scenario_1_bgw!G2393-RS_wells_baseline_bgw!G2393</f>
        <v>0</v>
      </c>
      <c r="H2393" s="19">
        <f>RS_wells_scenario_1_bgw!H2393-RS_wells_baseline_bgw!H2393</f>
        <v>186336.92759999633</v>
      </c>
      <c r="I2393">
        <f>RS_wells_scenario_1_bgw!I2393-RS_wells_baseline_bgw!I2393</f>
        <v>-1405545.7395000011</v>
      </c>
      <c r="J2393">
        <f>RS_wells_scenario_1_bgw!J2393-RS_wells_baseline_bgw!J2393</f>
        <v>3123.4254999998957</v>
      </c>
      <c r="K2393">
        <f>RS_wells_scenario_1_bgw!K2393-RS_wells_baseline_bgw!K2393</f>
        <v>-10896429.640000001</v>
      </c>
      <c r="L2393">
        <f>RS_wells_scenario_1_bgw!L2393-RS_wells_baseline_bgw!L2393</f>
        <v>4167422.4965000004</v>
      </c>
      <c r="M2393">
        <f>RS_wells_scenario_1_bgw!M2393-RS_wells_baseline_bgw!M2393</f>
        <v>0</v>
      </c>
      <c r="N2393">
        <f>RS_wells_scenario_1_bgw!N2393-RS_wells_baseline_bgw!N2393</f>
        <v>6130174.4287</v>
      </c>
      <c r="O2393">
        <v>10.145833333333334</v>
      </c>
      <c r="P2393">
        <f t="shared" si="308"/>
        <v>2006</v>
      </c>
      <c r="Q2393" s="2">
        <f t="shared" si="309"/>
        <v>38848.833333332936</v>
      </c>
      <c r="R2393">
        <f t="shared" si="310"/>
        <v>-136.1703894868271</v>
      </c>
      <c r="S2393">
        <f>I2393*$O2393/ref!$B$3</f>
        <v>-327.37449071037105</v>
      </c>
      <c r="T2393">
        <f>K2393*$O2393/ref!$B$3</f>
        <v>-2537.9559011899296</v>
      </c>
      <c r="U2393">
        <f>L2393*$O2393/ref!$B$3</f>
        <v>970.66056196218835</v>
      </c>
      <c r="V2393">
        <f>N2393*$O2393/ref!$B$3</f>
        <v>1427.8174485273667</v>
      </c>
      <c r="W2393">
        <f t="shared" si="311"/>
        <v>5</v>
      </c>
      <c r="X2393" t="str">
        <f t="shared" si="312"/>
        <v>5 2006</v>
      </c>
      <c r="AB2393" s="1"/>
    </row>
    <row r="2394" spans="1:28" x14ac:dyDescent="0.3">
      <c r="A2394">
        <v>798</v>
      </c>
      <c r="B2394">
        <v>2</v>
      </c>
      <c r="C2394">
        <f>RS_wells_scenario_1_bgw!C2394-RS_wells_baseline_bgw!C2394</f>
        <v>-221682.81319999695</v>
      </c>
      <c r="D2394">
        <f>RS_wells_scenario_1_bgw!D2394-RS_wells_baseline_bgw!D2394</f>
        <v>-592.41720000002533</v>
      </c>
      <c r="E2394">
        <f>RS_wells_scenario_1_bgw!E2394-RS_wells_baseline_bgw!E2394</f>
        <v>-2380424.1799999997</v>
      </c>
      <c r="F2394">
        <f>RS_wells_scenario_1_bgw!F2394-RS_wells_baseline_bgw!F2394</f>
        <v>0</v>
      </c>
      <c r="G2394">
        <f>RS_wells_scenario_1_bgw!G2394-RS_wells_baseline_bgw!G2394</f>
        <v>0</v>
      </c>
      <c r="H2394" s="19">
        <f>RS_wells_scenario_1_bgw!H2394-RS_wells_baseline_bgw!H2394</f>
        <v>284810.43019999564</v>
      </c>
      <c r="I2394">
        <f>RS_wells_scenario_1_bgw!I2394-RS_wells_baseline_bgw!I2394</f>
        <v>-1660661.1529000029</v>
      </c>
      <c r="J2394">
        <f>RS_wells_scenario_1_bgw!J2394-RS_wells_baseline_bgw!J2394</f>
        <v>3129.880900000222</v>
      </c>
      <c r="K2394">
        <f>RS_wells_scenario_1_bgw!K2394-RS_wells_baseline_bgw!K2394</f>
        <v>-10896429.640000001</v>
      </c>
      <c r="L2394">
        <f>RS_wells_scenario_1_bgw!L2394-RS_wells_baseline_bgw!L2394</f>
        <v>4091684.4908000007</v>
      </c>
      <c r="M2394">
        <f>RS_wells_scenario_1_bgw!M2394-RS_wells_baseline_bgw!M2394</f>
        <v>0</v>
      </c>
      <c r="N2394">
        <f>RS_wells_scenario_1_bgw!N2394-RS_wells_baseline_bgw!N2394</f>
        <v>6202994.9179999977</v>
      </c>
      <c r="O2394">
        <v>10.145833333333334</v>
      </c>
      <c r="P2394">
        <f t="shared" si="308"/>
        <v>2006</v>
      </c>
      <c r="Q2394" s="2">
        <f t="shared" si="309"/>
        <v>38858.979166666271</v>
      </c>
      <c r="R2394">
        <f t="shared" si="310"/>
        <v>-135.58269158762891</v>
      </c>
      <c r="S2394">
        <f>I2394*$O2394/ref!$B$3</f>
        <v>-386.79502480405444</v>
      </c>
      <c r="T2394">
        <f>K2394*$O2394/ref!$B$3</f>
        <v>-2537.9559011899296</v>
      </c>
      <c r="U2394">
        <f>L2394*$O2394/ref!$B$3</f>
        <v>953.01994711298619</v>
      </c>
      <c r="V2394">
        <f>N2394*$O2394/ref!$B$3</f>
        <v>1444.7785262980176</v>
      </c>
      <c r="W2394">
        <f t="shared" si="311"/>
        <v>5</v>
      </c>
      <c r="X2394" t="str">
        <f t="shared" si="312"/>
        <v>5 2006</v>
      </c>
      <c r="AB2394" s="1"/>
    </row>
    <row r="2395" spans="1:28" x14ac:dyDescent="0.3">
      <c r="A2395">
        <v>798</v>
      </c>
      <c r="B2395">
        <v>3</v>
      </c>
      <c r="C2395">
        <f>RS_wells_scenario_1_bgw!C2395-RS_wells_baseline_bgw!C2395</f>
        <v>-198448.5203999877</v>
      </c>
      <c r="D2395">
        <f>RS_wells_scenario_1_bgw!D2395-RS_wells_baseline_bgw!D2395</f>
        <v>-593.72580000001471</v>
      </c>
      <c r="E2395">
        <f>RS_wells_scenario_1_bgw!E2395-RS_wells_baseline_bgw!E2395</f>
        <v>-2380424.1799999997</v>
      </c>
      <c r="F2395">
        <f>RS_wells_scenario_1_bgw!F2395-RS_wells_baseline_bgw!F2395</f>
        <v>0</v>
      </c>
      <c r="G2395">
        <f>RS_wells_scenario_1_bgw!G2395-RS_wells_baseline_bgw!G2395</f>
        <v>0</v>
      </c>
      <c r="H2395" s="19">
        <f>RS_wells_scenario_1_bgw!H2395-RS_wells_baseline_bgw!H2395</f>
        <v>619414.16750000417</v>
      </c>
      <c r="I2395">
        <f>RS_wells_scenario_1_bgw!I2395-RS_wells_baseline_bgw!I2395</f>
        <v>-1266533.1004000008</v>
      </c>
      <c r="J2395">
        <f>RS_wells_scenario_1_bgw!J2395-RS_wells_baseline_bgw!J2395</f>
        <v>3136.4786000000313</v>
      </c>
      <c r="K2395">
        <f>RS_wells_scenario_1_bgw!K2395-RS_wells_baseline_bgw!K2395</f>
        <v>-10896429.640000001</v>
      </c>
      <c r="L2395">
        <f>RS_wells_scenario_1_bgw!L2395-RS_wells_baseline_bgw!L2395</f>
        <v>4042077.7138999999</v>
      </c>
      <c r="M2395">
        <f>RS_wells_scenario_1_bgw!M2395-RS_wells_baseline_bgw!M2395</f>
        <v>0</v>
      </c>
      <c r="N2395">
        <f>RS_wells_scenario_1_bgw!N2395-RS_wells_baseline_bgw!N2395</f>
        <v>6296536.1984999999</v>
      </c>
      <c r="O2395">
        <v>10.145833333333334</v>
      </c>
      <c r="P2395">
        <f t="shared" si="308"/>
        <v>2006</v>
      </c>
      <c r="Q2395" s="2">
        <f t="shared" si="309"/>
        <v>38869.124999999607</v>
      </c>
      <c r="R2395">
        <f t="shared" si="310"/>
        <v>-130.06006943871697</v>
      </c>
      <c r="S2395">
        <f>I2395*$O2395/ref!$B$3</f>
        <v>-294.99618337484719</v>
      </c>
      <c r="T2395">
        <f>K2395*$O2395/ref!$B$3</f>
        <v>-2537.9559011899296</v>
      </c>
      <c r="U2395">
        <f>L2395*$O2395/ref!$B$3</f>
        <v>941.46572097360922</v>
      </c>
      <c r="V2395">
        <f>N2395*$O2395/ref!$B$3</f>
        <v>1466.5658137576045</v>
      </c>
      <c r="W2395">
        <f t="shared" si="311"/>
        <v>5</v>
      </c>
      <c r="X2395" t="str">
        <f t="shared" si="312"/>
        <v>5 2006</v>
      </c>
      <c r="AB2395" s="1"/>
    </row>
    <row r="2396" spans="1:28" x14ac:dyDescent="0.3">
      <c r="A2396">
        <v>799</v>
      </c>
      <c r="B2396">
        <v>1</v>
      </c>
      <c r="C2396">
        <f>RS_wells_scenario_1_bgw!C2396-RS_wells_baseline_bgw!C2396</f>
        <v>-5338993.6387000084</v>
      </c>
      <c r="D2396">
        <f>RS_wells_scenario_1_bgw!D2396-RS_wells_baseline_bgw!D2396</f>
        <v>-595.08179999998538</v>
      </c>
      <c r="E2396">
        <f>RS_wells_scenario_1_bgw!E2396-RS_wells_baseline_bgw!E2396</f>
        <v>-5668822.9299999997</v>
      </c>
      <c r="F2396">
        <f>RS_wells_scenario_1_bgw!F2396-RS_wells_baseline_bgw!F2396</f>
        <v>0</v>
      </c>
      <c r="G2396">
        <f>RS_wells_scenario_1_bgw!G2396-RS_wells_baseline_bgw!G2396</f>
        <v>0</v>
      </c>
      <c r="H2396" s="19">
        <f>RS_wells_scenario_1_bgw!H2396-RS_wells_baseline_bgw!H2396</f>
        <v>689185.39219999313</v>
      </c>
      <c r="I2396">
        <f>RS_wells_scenario_1_bgw!I2396-RS_wells_baseline_bgw!I2396</f>
        <v>3786836.6913000047</v>
      </c>
      <c r="J2396">
        <f>RS_wells_scenario_1_bgw!J2396-RS_wells_baseline_bgw!J2396</f>
        <v>3142.9957000007853</v>
      </c>
      <c r="K2396">
        <f>RS_wells_scenario_1_bgw!K2396-RS_wells_baseline_bgw!K2396</f>
        <v>-25807621.069999993</v>
      </c>
      <c r="L2396">
        <f>RS_wells_scenario_1_bgw!L2396-RS_wells_baseline_bgw!L2396</f>
        <v>5281909.6193999946</v>
      </c>
      <c r="M2396">
        <f>RS_wells_scenario_1_bgw!M2396-RS_wells_baseline_bgw!M2396</f>
        <v>0</v>
      </c>
      <c r="N2396">
        <f>RS_wells_scenario_1_bgw!N2396-RS_wells_baseline_bgw!N2396</f>
        <v>6221753.4126000032</v>
      </c>
      <c r="O2396">
        <v>10.145833333333334</v>
      </c>
      <c r="P2396">
        <f t="shared" si="308"/>
        <v>2006</v>
      </c>
      <c r="Q2396" s="2">
        <f t="shared" si="309"/>
        <v>38879.270833332943</v>
      </c>
      <c r="R2396">
        <f t="shared" si="310"/>
        <v>-126.74840825658671</v>
      </c>
      <c r="S2396">
        <f>I2396*$O2396/ref!$B$3</f>
        <v>882.01593045182051</v>
      </c>
      <c r="T2396">
        <f>K2396*$O2396/ref!$B$3</f>
        <v>-6011.0151998632145</v>
      </c>
      <c r="U2396">
        <f>L2396*$O2396/ref!$B$3</f>
        <v>1230.2427612525817</v>
      </c>
      <c r="V2396">
        <f>N2396*$O2396/ref!$B$3</f>
        <v>1449.1476851546724</v>
      </c>
      <c r="W2396">
        <f t="shared" si="311"/>
        <v>6</v>
      </c>
      <c r="X2396" t="str">
        <f t="shared" si="312"/>
        <v>6 2006</v>
      </c>
      <c r="AB2396" s="1"/>
    </row>
    <row r="2397" spans="1:28" x14ac:dyDescent="0.3">
      <c r="A2397">
        <v>799</v>
      </c>
      <c r="B2397">
        <v>2</v>
      </c>
      <c r="C2397">
        <f>RS_wells_scenario_1_bgw!C2397-RS_wells_baseline_bgw!C2397</f>
        <v>-4902265.5694999993</v>
      </c>
      <c r="D2397">
        <f>RS_wells_scenario_1_bgw!D2397-RS_wells_baseline_bgw!D2397</f>
        <v>-596.47080000001006</v>
      </c>
      <c r="E2397">
        <f>RS_wells_scenario_1_bgw!E2397-RS_wells_baseline_bgw!E2397</f>
        <v>-5668822.9299999997</v>
      </c>
      <c r="F2397">
        <f>RS_wells_scenario_1_bgw!F2397-RS_wells_baseline_bgw!F2397</f>
        <v>0</v>
      </c>
      <c r="G2397">
        <f>RS_wells_scenario_1_bgw!G2397-RS_wells_baseline_bgw!G2397</f>
        <v>0</v>
      </c>
      <c r="H2397" s="19">
        <f>RS_wells_scenario_1_bgw!H2397-RS_wells_baseline_bgw!H2397</f>
        <v>958327.64139999449</v>
      </c>
      <c r="I2397">
        <f>RS_wells_scenario_1_bgw!I2397-RS_wells_baseline_bgw!I2397</f>
        <v>4622907.9165999964</v>
      </c>
      <c r="J2397">
        <f>RS_wells_scenario_1_bgw!J2397-RS_wells_baseline_bgw!J2397</f>
        <v>3149.5864999992773</v>
      </c>
      <c r="K2397">
        <f>RS_wells_scenario_1_bgw!K2397-RS_wells_baseline_bgw!K2397</f>
        <v>-25807621.069999993</v>
      </c>
      <c r="L2397">
        <f>RS_wells_scenario_1_bgw!L2397-RS_wells_baseline_bgw!L2397</f>
        <v>5252951.5076000094</v>
      </c>
      <c r="M2397">
        <f>RS_wells_scenario_1_bgw!M2397-RS_wells_baseline_bgw!M2397</f>
        <v>0</v>
      </c>
      <c r="N2397">
        <f>RS_wells_scenario_1_bgw!N2397-RS_wells_baseline_bgw!N2397</f>
        <v>6113505.0380999967</v>
      </c>
      <c r="O2397">
        <v>10.145833333333334</v>
      </c>
      <c r="P2397">
        <f t="shared" si="308"/>
        <v>2006</v>
      </c>
      <c r="Q2397" s="2">
        <f t="shared" si="309"/>
        <v>38889.416666666279</v>
      </c>
      <c r="R2397">
        <f t="shared" si="310"/>
        <v>-118.10257495303556</v>
      </c>
      <c r="S2397">
        <f>I2397*$O2397/ref!$B$3</f>
        <v>1076.7505334520386</v>
      </c>
      <c r="T2397">
        <f>K2397*$O2397/ref!$B$3</f>
        <v>-6011.0151998632145</v>
      </c>
      <c r="U2397">
        <f>L2397*$O2397/ref!$B$3</f>
        <v>1223.4979454589477</v>
      </c>
      <c r="V2397">
        <f>N2397*$O2397/ref!$B$3</f>
        <v>1423.9348760113917</v>
      </c>
      <c r="W2397">
        <f t="shared" si="311"/>
        <v>6</v>
      </c>
      <c r="X2397" t="str">
        <f t="shared" si="312"/>
        <v>6 2006</v>
      </c>
      <c r="AB2397" s="1"/>
    </row>
    <row r="2398" spans="1:28" x14ac:dyDescent="0.3">
      <c r="A2398">
        <v>799</v>
      </c>
      <c r="B2398">
        <v>3</v>
      </c>
      <c r="C2398">
        <f>RS_wells_scenario_1_bgw!C2398-RS_wells_baseline_bgw!C2398</f>
        <v>-4632462.3997000009</v>
      </c>
      <c r="D2398">
        <f>RS_wells_scenario_1_bgw!D2398-RS_wells_baseline_bgw!D2398</f>
        <v>-597.88419999997132</v>
      </c>
      <c r="E2398">
        <f>RS_wells_scenario_1_bgw!E2398-RS_wells_baseline_bgw!E2398</f>
        <v>-5668822.9299999997</v>
      </c>
      <c r="F2398">
        <f>RS_wells_scenario_1_bgw!F2398-RS_wells_baseline_bgw!F2398</f>
        <v>0</v>
      </c>
      <c r="G2398">
        <f>RS_wells_scenario_1_bgw!G2398-RS_wells_baseline_bgw!G2398</f>
        <v>0</v>
      </c>
      <c r="H2398" s="19">
        <f>RS_wells_scenario_1_bgw!H2398-RS_wells_baseline_bgw!H2398</f>
        <v>1105662.9549999982</v>
      </c>
      <c r="I2398">
        <f>RS_wells_scenario_1_bgw!I2398-RS_wells_baseline_bgw!I2398</f>
        <v>5059527.8482000008</v>
      </c>
      <c r="J2398">
        <f>RS_wells_scenario_1_bgw!J2398-RS_wells_baseline_bgw!J2398</f>
        <v>3156.164800000377</v>
      </c>
      <c r="K2398">
        <f>RS_wells_scenario_1_bgw!K2398-RS_wells_baseline_bgw!K2398</f>
        <v>-25807621.069999993</v>
      </c>
      <c r="L2398">
        <f>RS_wells_scenario_1_bgw!L2398-RS_wells_baseline_bgw!L2398</f>
        <v>5231402.4441000074</v>
      </c>
      <c r="M2398">
        <f>RS_wells_scenario_1_bgw!M2398-RS_wells_baseline_bgw!M2398</f>
        <v>0</v>
      </c>
      <c r="N2398">
        <f>RS_wells_scenario_1_bgw!N2398-RS_wells_baseline_bgw!N2398</f>
        <v>6278729.6718999967</v>
      </c>
      <c r="O2398">
        <v>10.145833333333334</v>
      </c>
      <c r="P2398">
        <f t="shared" si="308"/>
        <v>2006</v>
      </c>
      <c r="Q2398" s="2">
        <f t="shared" si="309"/>
        <v>38899.562499999614</v>
      </c>
      <c r="R2398">
        <f t="shared" si="310"/>
        <v>-118.51241046735392</v>
      </c>
      <c r="S2398">
        <f>I2398*$O2398/ref!$B$3</f>
        <v>1178.4464254636327</v>
      </c>
      <c r="T2398">
        <f>K2398*$O2398/ref!$B$3</f>
        <v>-6011.0151998632145</v>
      </c>
      <c r="U2398">
        <f>L2398*$O2398/ref!$B$3</f>
        <v>1218.4788176637128</v>
      </c>
      <c r="V2398">
        <f>N2398*$O2398/ref!$B$3</f>
        <v>1462.4183837500473</v>
      </c>
      <c r="W2398">
        <f t="shared" si="311"/>
        <v>6</v>
      </c>
      <c r="X2398" t="str">
        <f t="shared" si="312"/>
        <v>6 2006</v>
      </c>
      <c r="AB2398" s="1"/>
    </row>
    <row r="2399" spans="1:28" x14ac:dyDescent="0.3">
      <c r="A2399">
        <v>800</v>
      </c>
      <c r="B2399">
        <v>1</v>
      </c>
      <c r="C2399">
        <f>RS_wells_scenario_1_bgw!C2399-RS_wells_baseline_bgw!C2399</f>
        <v>-51548854.243699968</v>
      </c>
      <c r="D2399">
        <f>RS_wells_scenario_1_bgw!D2399-RS_wells_baseline_bgw!D2399</f>
        <v>-599.3122999999905</v>
      </c>
      <c r="E2399">
        <f>RS_wells_scenario_1_bgw!E2399-RS_wells_baseline_bgw!E2399</f>
        <v>-17422714.61999999</v>
      </c>
      <c r="F2399">
        <f>RS_wells_scenario_1_bgw!F2399-RS_wells_baseline_bgw!F2399</f>
        <v>0</v>
      </c>
      <c r="G2399">
        <f>RS_wells_scenario_1_bgw!G2399-RS_wells_baseline_bgw!G2399</f>
        <v>0</v>
      </c>
      <c r="H2399" s="19">
        <f>RS_wells_scenario_1_bgw!H2399-RS_wells_baseline_bgw!H2399</f>
        <v>2919836.377700001</v>
      </c>
      <c r="I2399">
        <f>RS_wells_scenario_1_bgw!I2399-RS_wells_baseline_bgw!I2399</f>
        <v>161181.6529000001</v>
      </c>
      <c r="J2399">
        <f>RS_wells_scenario_1_bgw!J2399-RS_wells_baseline_bgw!J2399</f>
        <v>3162.5202000001445</v>
      </c>
      <c r="K2399">
        <f>RS_wells_scenario_1_bgw!K2399-RS_wells_baseline_bgw!K2399</f>
        <v>-79105456.909999967</v>
      </c>
      <c r="L2399">
        <f>RS_wells_scenario_1_bgw!L2399-RS_wells_baseline_bgw!L2399</f>
        <v>7076764.0128999949</v>
      </c>
      <c r="M2399">
        <f>RS_wells_scenario_1_bgw!M2399-RS_wells_baseline_bgw!M2399</f>
        <v>0</v>
      </c>
      <c r="N2399">
        <f>RS_wells_scenario_1_bgw!N2399-RS_wells_baseline_bgw!N2399</f>
        <v>5651716.764200002</v>
      </c>
      <c r="O2399">
        <v>10.145833333333334</v>
      </c>
      <c r="P2399">
        <f t="shared" si="308"/>
        <v>2006</v>
      </c>
      <c r="Q2399" s="2">
        <f t="shared" si="309"/>
        <v>38909.70833333295</v>
      </c>
      <c r="R2399">
        <f t="shared" si="310"/>
        <v>-62.586034054982839</v>
      </c>
      <c r="S2399">
        <f>I2399*$O2399/ref!$B$3</f>
        <v>37.541831650931691</v>
      </c>
      <c r="T2399">
        <f>K2399*$O2399/ref!$B$3</f>
        <v>-18424.949071764036</v>
      </c>
      <c r="U2399">
        <f>L2399*$O2399/ref!$B$3</f>
        <v>1648.2935770021702</v>
      </c>
      <c r="V2399">
        <f>N2399*$O2399/ref!$B$3</f>
        <v>1316.3768672355186</v>
      </c>
      <c r="W2399">
        <f t="shared" si="311"/>
        <v>7</v>
      </c>
      <c r="X2399" t="str">
        <f t="shared" si="312"/>
        <v>7 2006</v>
      </c>
      <c r="AB2399" s="1"/>
    </row>
    <row r="2400" spans="1:28" x14ac:dyDescent="0.3">
      <c r="A2400">
        <v>800</v>
      </c>
      <c r="B2400">
        <v>2</v>
      </c>
      <c r="C2400">
        <f>RS_wells_scenario_1_bgw!C2400-RS_wells_baseline_bgw!C2400</f>
        <v>-52366327.908299983</v>
      </c>
      <c r="D2400">
        <f>RS_wells_scenario_1_bgw!D2400-RS_wells_baseline_bgw!D2400</f>
        <v>-600.89039999991655</v>
      </c>
      <c r="E2400">
        <f>RS_wells_scenario_1_bgw!E2400-RS_wells_baseline_bgw!E2400</f>
        <v>-17422714.61999999</v>
      </c>
      <c r="F2400">
        <f>RS_wells_scenario_1_bgw!F2400-RS_wells_baseline_bgw!F2400</f>
        <v>0</v>
      </c>
      <c r="G2400">
        <f>RS_wells_scenario_1_bgw!G2400-RS_wells_baseline_bgw!G2400</f>
        <v>0</v>
      </c>
      <c r="H2400" s="19">
        <f>RS_wells_scenario_1_bgw!H2400-RS_wells_baseline_bgw!H2400</f>
        <v>3178016.246299997</v>
      </c>
      <c r="I2400">
        <f>RS_wells_scenario_1_bgw!I2400-RS_wells_baseline_bgw!I2400</f>
        <v>110510.74239999987</v>
      </c>
      <c r="J2400">
        <f>RS_wells_scenario_1_bgw!J2400-RS_wells_baseline_bgw!J2400</f>
        <v>3168.7014999995008</v>
      </c>
      <c r="K2400">
        <f>RS_wells_scenario_1_bgw!K2400-RS_wells_baseline_bgw!K2400</f>
        <v>-79105456.909999967</v>
      </c>
      <c r="L2400">
        <f>RS_wells_scenario_1_bgw!L2400-RS_wells_baseline_bgw!L2400</f>
        <v>7085010.9302000105</v>
      </c>
      <c r="M2400">
        <f>RS_wells_scenario_1_bgw!M2400-RS_wells_baseline_bgw!M2400</f>
        <v>0</v>
      </c>
      <c r="N2400">
        <f>RS_wells_scenario_1_bgw!N2400-RS_wells_baseline_bgw!N2400</f>
        <v>5360856.9112000018</v>
      </c>
      <c r="O2400">
        <v>10.145833333333334</v>
      </c>
      <c r="P2400">
        <f t="shared" si="308"/>
        <v>2006</v>
      </c>
      <c r="Q2400" s="2">
        <f t="shared" si="309"/>
        <v>38919.854166666286</v>
      </c>
      <c r="R2400">
        <f t="shared" si="310"/>
        <v>-50.00780446506311</v>
      </c>
      <c r="S2400">
        <f>I2400*$O2400/ref!$B$3</f>
        <v>25.739751467707347</v>
      </c>
      <c r="T2400">
        <f>K2400*$O2400/ref!$B$3</f>
        <v>-18424.949071764036</v>
      </c>
      <c r="U2400">
        <f>L2400*$O2400/ref!$B$3</f>
        <v>1650.2144183345792</v>
      </c>
      <c r="V2400">
        <f>N2400*$O2400/ref!$B$3</f>
        <v>1248.6308710946594</v>
      </c>
      <c r="W2400">
        <f t="shared" si="311"/>
        <v>7</v>
      </c>
      <c r="X2400" t="str">
        <f t="shared" si="312"/>
        <v>7 2006</v>
      </c>
      <c r="AB2400" s="1"/>
    </row>
    <row r="2401" spans="1:28" x14ac:dyDescent="0.3">
      <c r="A2401">
        <v>800</v>
      </c>
      <c r="B2401">
        <v>3</v>
      </c>
      <c r="C2401">
        <f>RS_wells_scenario_1_bgw!C2401-RS_wells_baseline_bgw!C2401</f>
        <v>-52439253.076000035</v>
      </c>
      <c r="D2401">
        <f>RS_wells_scenario_1_bgw!D2401-RS_wells_baseline_bgw!D2401</f>
        <v>-602.30299999995623</v>
      </c>
      <c r="E2401">
        <f>RS_wells_scenario_1_bgw!E2401-RS_wells_baseline_bgw!E2401</f>
        <v>-17422714.61999999</v>
      </c>
      <c r="F2401">
        <f>RS_wells_scenario_1_bgw!F2401-RS_wells_baseline_bgw!F2401</f>
        <v>0</v>
      </c>
      <c r="G2401">
        <f>RS_wells_scenario_1_bgw!G2401-RS_wells_baseline_bgw!G2401</f>
        <v>0</v>
      </c>
      <c r="H2401" s="19">
        <f>RS_wells_scenario_1_bgw!H2401-RS_wells_baseline_bgw!H2401</f>
        <v>3231956.6642000005</v>
      </c>
      <c r="I2401">
        <f>RS_wells_scenario_1_bgw!I2401-RS_wells_baseline_bgw!I2401</f>
        <v>120948.85899999971</v>
      </c>
      <c r="J2401">
        <f>RS_wells_scenario_1_bgw!J2401-RS_wells_baseline_bgw!J2401</f>
        <v>3174.9661999996752</v>
      </c>
      <c r="K2401">
        <f>RS_wells_scenario_1_bgw!K2401-RS_wells_baseline_bgw!K2401</f>
        <v>-79105456.909999967</v>
      </c>
      <c r="L2401">
        <f>RS_wells_scenario_1_bgw!L2401-RS_wells_baseline_bgw!L2401</f>
        <v>7100871.9900000095</v>
      </c>
      <c r="M2401">
        <f>RS_wells_scenario_1_bgw!M2401-RS_wells_baseline_bgw!M2401</f>
        <v>0</v>
      </c>
      <c r="N2401">
        <f>RS_wells_scenario_1_bgw!N2401-RS_wells_baseline_bgw!N2401</f>
        <v>5255053.0982000008</v>
      </c>
      <c r="O2401">
        <v>10.145833333333334</v>
      </c>
      <c r="P2401">
        <f t="shared" si="308"/>
        <v>2006</v>
      </c>
      <c r="Q2401" s="2">
        <f t="shared" si="309"/>
        <v>38929.999999999622</v>
      </c>
      <c r="R2401">
        <f t="shared" si="310"/>
        <v>-46.348142817869423</v>
      </c>
      <c r="S2401">
        <f>I2401*$O2401/ref!$B$3</f>
        <v>28.170958798687565</v>
      </c>
      <c r="T2401">
        <f>K2401*$O2401/ref!$B$3</f>
        <v>-18424.949071764036</v>
      </c>
      <c r="U2401">
        <f>L2401*$O2401/ref!$B$3</f>
        <v>1653.9087174443321</v>
      </c>
      <c r="V2401">
        <f>N2401*$O2401/ref!$B$3</f>
        <v>1223.9874401320978</v>
      </c>
      <c r="W2401">
        <f t="shared" si="311"/>
        <v>7</v>
      </c>
      <c r="X2401" t="str">
        <f t="shared" si="312"/>
        <v>7 2006</v>
      </c>
      <c r="AB2401" s="1"/>
    </row>
    <row r="2402" spans="1:28" x14ac:dyDescent="0.3">
      <c r="A2402">
        <v>801</v>
      </c>
      <c r="B2402">
        <v>1</v>
      </c>
      <c r="C2402">
        <f>RS_wells_scenario_1_bgw!C2402-RS_wells_baseline_bgw!C2402</f>
        <v>-22888231.275700033</v>
      </c>
      <c r="D2402">
        <f>RS_wells_scenario_1_bgw!D2402-RS_wells_baseline_bgw!D2402</f>
        <v>-603.71870000008494</v>
      </c>
      <c r="E2402">
        <f>RS_wells_scenario_1_bgw!E2402-RS_wells_baseline_bgw!E2402</f>
        <v>-19123251.920000002</v>
      </c>
      <c r="F2402">
        <f>RS_wells_scenario_1_bgw!F2402-RS_wells_baseline_bgw!F2402</f>
        <v>0</v>
      </c>
      <c r="G2402">
        <f>RS_wells_scenario_1_bgw!G2402-RS_wells_baseline_bgw!G2402</f>
        <v>0</v>
      </c>
      <c r="H2402" s="19">
        <f>RS_wells_scenario_1_bgw!H2402-RS_wells_baseline_bgw!H2402</f>
        <v>-3443106.4273999929</v>
      </c>
      <c r="I2402">
        <f>RS_wells_scenario_1_bgw!I2402-RS_wells_baseline_bgw!I2402</f>
        <v>32649891.573900044</v>
      </c>
      <c r="J2402">
        <f>RS_wells_scenario_1_bgw!J2402-RS_wells_baseline_bgw!J2402</f>
        <v>3181.6759000001475</v>
      </c>
      <c r="K2402">
        <f>RS_wells_scenario_1_bgw!K2402-RS_wells_baseline_bgw!K2402</f>
        <v>-86816517.139999986</v>
      </c>
      <c r="L2402">
        <f>RS_wells_scenario_1_bgw!L2402-RS_wells_baseline_bgw!L2402</f>
        <v>1753933.5435000025</v>
      </c>
      <c r="M2402">
        <f>RS_wells_scenario_1_bgw!M2402-RS_wells_baseline_bgw!M2402</f>
        <v>0</v>
      </c>
      <c r="N2402">
        <f>RS_wells_scenario_1_bgw!N2402-RS_wells_baseline_bgw!N2402</f>
        <v>6961316.0029000044</v>
      </c>
      <c r="O2402">
        <v>10.145833333333334</v>
      </c>
      <c r="P2402">
        <f t="shared" si="308"/>
        <v>2006</v>
      </c>
      <c r="Q2402" s="2">
        <f t="shared" si="309"/>
        <v>38940.145833332957</v>
      </c>
      <c r="R2402">
        <f t="shared" si="310"/>
        <v>-238.36019313402056</v>
      </c>
      <c r="S2402">
        <f>I2402*$O2402/ref!$B$3</f>
        <v>7604.6914201146519</v>
      </c>
      <c r="T2402">
        <f>K2402*$O2402/ref!$B$3</f>
        <v>-20220.980566641796</v>
      </c>
      <c r="U2402">
        <f>L2402*$O2402/ref!$B$3</f>
        <v>408.51968342731351</v>
      </c>
      <c r="V2402">
        <f>N2402*$O2402/ref!$B$3</f>
        <v>1621.4038555116995</v>
      </c>
      <c r="W2402">
        <f t="shared" si="311"/>
        <v>8</v>
      </c>
      <c r="X2402" t="str">
        <f t="shared" si="312"/>
        <v>8 2006</v>
      </c>
      <c r="AB2402" s="1"/>
    </row>
    <row r="2403" spans="1:28" x14ac:dyDescent="0.3">
      <c r="A2403">
        <v>801</v>
      </c>
      <c r="B2403">
        <v>2</v>
      </c>
      <c r="C2403">
        <f>RS_wells_scenario_1_bgw!C2403-RS_wells_baseline_bgw!C2403</f>
        <v>-21309203.299800038</v>
      </c>
      <c r="D2403">
        <f>RS_wells_scenario_1_bgw!D2403-RS_wells_baseline_bgw!D2403</f>
        <v>-604.97160000004806</v>
      </c>
      <c r="E2403">
        <f>RS_wells_scenario_1_bgw!E2403-RS_wells_baseline_bgw!E2403</f>
        <v>-19123251.920000002</v>
      </c>
      <c r="F2403">
        <f>RS_wells_scenario_1_bgw!F2403-RS_wells_baseline_bgw!F2403</f>
        <v>0</v>
      </c>
      <c r="G2403">
        <f>RS_wells_scenario_1_bgw!G2403-RS_wells_baseline_bgw!G2403</f>
        <v>0</v>
      </c>
      <c r="H2403" s="19">
        <f>RS_wells_scenario_1_bgw!H2403-RS_wells_baseline_bgw!H2403</f>
        <v>-2224661.8377999961</v>
      </c>
      <c r="I2403">
        <f>RS_wells_scenario_1_bgw!I2403-RS_wells_baseline_bgw!I2403</f>
        <v>34364509.970799983</v>
      </c>
      <c r="J2403">
        <f>RS_wells_scenario_1_bgw!J2403-RS_wells_baseline_bgw!J2403</f>
        <v>3188.1530999997631</v>
      </c>
      <c r="K2403">
        <f>RS_wells_scenario_1_bgw!K2403-RS_wells_baseline_bgw!K2403</f>
        <v>-86816517.139999986</v>
      </c>
      <c r="L2403">
        <f>RS_wells_scenario_1_bgw!L2403-RS_wells_baseline_bgw!L2403</f>
        <v>1804914.813500002</v>
      </c>
      <c r="M2403">
        <f>RS_wells_scenario_1_bgw!M2403-RS_wells_baseline_bgw!M2403</f>
        <v>0</v>
      </c>
      <c r="N2403">
        <f>RS_wells_scenario_1_bgw!N2403-RS_wells_baseline_bgw!N2403</f>
        <v>8013617.6433000043</v>
      </c>
      <c r="O2403">
        <v>10.145833333333334</v>
      </c>
      <c r="P2403">
        <f t="shared" si="308"/>
        <v>2006</v>
      </c>
      <c r="Q2403" s="2">
        <f t="shared" si="309"/>
        <v>38950.291666666293</v>
      </c>
      <c r="R2403">
        <f t="shared" si="310"/>
        <v>-234.55394000229097</v>
      </c>
      <c r="S2403">
        <f>I2403*$O2403/ref!$B$3</f>
        <v>8004.0539656888932</v>
      </c>
      <c r="T2403">
        <f>K2403*$O2403/ref!$B$3</f>
        <v>-20220.980566641796</v>
      </c>
      <c r="U2403">
        <f>L2403*$O2403/ref!$B$3</f>
        <v>420.39405139199818</v>
      </c>
      <c r="V2403">
        <f>N2403*$O2403/ref!$B$3</f>
        <v>1866.502043296173</v>
      </c>
      <c r="W2403">
        <f t="shared" si="311"/>
        <v>8</v>
      </c>
      <c r="X2403" t="str">
        <f t="shared" si="312"/>
        <v>8 2006</v>
      </c>
      <c r="AB2403" s="1"/>
    </row>
    <row r="2404" spans="1:28" x14ac:dyDescent="0.3">
      <c r="A2404">
        <v>801</v>
      </c>
      <c r="B2404">
        <v>3</v>
      </c>
      <c r="C2404">
        <f>RS_wells_scenario_1_bgw!C2404-RS_wells_baseline_bgw!C2404</f>
        <v>-20269494.087899983</v>
      </c>
      <c r="D2404">
        <f>RS_wells_scenario_1_bgw!D2404-RS_wells_baseline_bgw!D2404</f>
        <v>-606.33340000000317</v>
      </c>
      <c r="E2404">
        <f>RS_wells_scenario_1_bgw!E2404-RS_wells_baseline_bgw!E2404</f>
        <v>-19123251.920000002</v>
      </c>
      <c r="F2404">
        <f>RS_wells_scenario_1_bgw!F2404-RS_wells_baseline_bgw!F2404</f>
        <v>0</v>
      </c>
      <c r="G2404">
        <f>RS_wells_scenario_1_bgw!G2404-RS_wells_baseline_bgw!G2404</f>
        <v>0</v>
      </c>
      <c r="H2404" s="19">
        <f>RS_wells_scenario_1_bgw!H2404-RS_wells_baseline_bgw!H2404</f>
        <v>-1491272.4144999981</v>
      </c>
      <c r="I2404">
        <f>RS_wells_scenario_1_bgw!I2404-RS_wells_baseline_bgw!I2404</f>
        <v>35338230.323700011</v>
      </c>
      <c r="J2404">
        <f>RS_wells_scenario_1_bgw!J2404-RS_wells_baseline_bgw!J2404</f>
        <v>3193.4095000000671</v>
      </c>
      <c r="K2404">
        <f>RS_wells_scenario_1_bgw!K2404-RS_wells_baseline_bgw!K2404</f>
        <v>-86816517.139999986</v>
      </c>
      <c r="L2404">
        <f>RS_wells_scenario_1_bgw!L2404-RS_wells_baseline_bgw!L2404</f>
        <v>1851411.5395000018</v>
      </c>
      <c r="M2404">
        <f>RS_wells_scenario_1_bgw!M2404-RS_wells_baseline_bgw!M2404</f>
        <v>0</v>
      </c>
      <c r="N2404">
        <f>RS_wells_scenario_1_bgw!N2404-RS_wells_baseline_bgw!N2404</f>
        <v>8749476.3672999889</v>
      </c>
      <c r="O2404">
        <v>10.145833333333334</v>
      </c>
      <c r="P2404">
        <f t="shared" si="308"/>
        <v>2006</v>
      </c>
      <c r="Q2404" s="2">
        <f t="shared" si="309"/>
        <v>38960.437499999629</v>
      </c>
      <c r="R2404">
        <f t="shared" si="310"/>
        <v>-234.6105104650627</v>
      </c>
      <c r="S2404">
        <f>I2404*$O2404/ref!$B$3</f>
        <v>8230.8492919928012</v>
      </c>
      <c r="T2404">
        <f>K2404*$O2404/ref!$B$3</f>
        <v>-20220.980566641796</v>
      </c>
      <c r="U2404">
        <f>L2404*$O2404/ref!$B$3</f>
        <v>431.2238960325322</v>
      </c>
      <c r="V2404">
        <f>N2404*$O2404/ref!$B$3</f>
        <v>2037.8955228779726</v>
      </c>
      <c r="W2404">
        <f t="shared" si="311"/>
        <v>8</v>
      </c>
      <c r="X2404" t="str">
        <f t="shared" si="312"/>
        <v>8 2006</v>
      </c>
      <c r="AB2404" s="1"/>
    </row>
    <row r="2405" spans="1:28" x14ac:dyDescent="0.3">
      <c r="A2405">
        <v>802</v>
      </c>
      <c r="B2405">
        <v>1</v>
      </c>
      <c r="C2405">
        <f>RS_wells_scenario_1_bgw!C2405-RS_wells_baseline_bgw!C2405</f>
        <v>-21812887.654299974</v>
      </c>
      <c r="D2405">
        <f>RS_wells_scenario_1_bgw!D2405-RS_wells_baseline_bgw!D2405</f>
        <v>-607.65800000005402</v>
      </c>
      <c r="E2405">
        <f>RS_wells_scenario_1_bgw!E2405-RS_wells_baseline_bgw!E2405</f>
        <v>-8584186.3399999961</v>
      </c>
      <c r="F2405">
        <f>RS_wells_scenario_1_bgw!F2405-RS_wells_baseline_bgw!F2405</f>
        <v>0</v>
      </c>
      <c r="G2405">
        <f>RS_wells_scenario_1_bgw!G2405-RS_wells_baseline_bgw!G2405</f>
        <v>0</v>
      </c>
      <c r="H2405" s="19">
        <f>RS_wells_scenario_1_bgw!H2405-RS_wells_baseline_bgw!H2405</f>
        <v>2000182.9065000042</v>
      </c>
      <c r="I2405">
        <f>RS_wells_scenario_1_bgw!I2405-RS_wells_baseline_bgw!I2405</f>
        <v>-1894838.7644000053</v>
      </c>
      <c r="J2405">
        <f>RS_wells_scenario_1_bgw!J2405-RS_wells_baseline_bgw!J2405</f>
        <v>3199.094800000079</v>
      </c>
      <c r="K2405">
        <f>RS_wells_scenario_1_bgw!K2405-RS_wells_baseline_bgw!K2405</f>
        <v>-39027289.909999996</v>
      </c>
      <c r="L2405">
        <f>RS_wells_scenario_1_bgw!L2405-RS_wells_baseline_bgw!L2405</f>
        <v>4505500.509800002</v>
      </c>
      <c r="M2405">
        <f>RS_wells_scenario_1_bgw!M2405-RS_wells_baseline_bgw!M2405</f>
        <v>0</v>
      </c>
      <c r="N2405">
        <f>RS_wells_scenario_1_bgw!N2405-RS_wells_baseline_bgw!N2405</f>
        <v>7998143.6775999963</v>
      </c>
      <c r="O2405">
        <v>10.145833333333334</v>
      </c>
      <c r="P2405">
        <f t="shared" si="308"/>
        <v>2006</v>
      </c>
      <c r="Q2405" s="2">
        <f t="shared" si="309"/>
        <v>38970.583333332965</v>
      </c>
      <c r="R2405">
        <f t="shared" si="310"/>
        <v>-137.41032694387152</v>
      </c>
      <c r="S2405">
        <f>I2405*$O2405/ref!$B$3</f>
        <v>-441.33880388295967</v>
      </c>
      <c r="T2405">
        <f>K2405*$O2405/ref!$B$3</f>
        <v>-9090.0913424825903</v>
      </c>
      <c r="U2405">
        <f>L2405*$O2405/ref!$B$3</f>
        <v>1049.4044365399263</v>
      </c>
      <c r="V2405">
        <f>N2405*$O2405/ref!$B$3</f>
        <v>1862.897904705769</v>
      </c>
      <c r="W2405">
        <f t="shared" si="311"/>
        <v>9</v>
      </c>
      <c r="X2405" t="str">
        <f t="shared" si="312"/>
        <v>9 2006</v>
      </c>
      <c r="AB2405" s="1"/>
    </row>
    <row r="2406" spans="1:28" x14ac:dyDescent="0.3">
      <c r="A2406">
        <v>802</v>
      </c>
      <c r="B2406">
        <v>2</v>
      </c>
      <c r="C2406">
        <f>RS_wells_scenario_1_bgw!C2406-RS_wells_baseline_bgw!C2406</f>
        <v>-20719502.09739995</v>
      </c>
      <c r="D2406">
        <f>RS_wells_scenario_1_bgw!D2406-RS_wells_baseline_bgw!D2406</f>
        <v>-608.94220000004862</v>
      </c>
      <c r="E2406">
        <f>RS_wells_scenario_1_bgw!E2406-RS_wells_baseline_bgw!E2406</f>
        <v>-8584186.3399999961</v>
      </c>
      <c r="F2406">
        <f>RS_wells_scenario_1_bgw!F2406-RS_wells_baseline_bgw!F2406</f>
        <v>0</v>
      </c>
      <c r="G2406">
        <f>RS_wells_scenario_1_bgw!G2406-RS_wells_baseline_bgw!G2406</f>
        <v>0</v>
      </c>
      <c r="H2406" s="19">
        <f>RS_wells_scenario_1_bgw!H2406-RS_wells_baseline_bgw!H2406</f>
        <v>2096518.7907999977</v>
      </c>
      <c r="I2406">
        <f>RS_wells_scenario_1_bgw!I2406-RS_wells_baseline_bgw!I2406</f>
        <v>-257762.04780000076</v>
      </c>
      <c r="J2406">
        <f>RS_wells_scenario_1_bgw!J2406-RS_wells_baseline_bgw!J2406</f>
        <v>3204.5816000001505</v>
      </c>
      <c r="K2406">
        <f>RS_wells_scenario_1_bgw!K2406-RS_wells_baseline_bgw!K2406</f>
        <v>-39027289.909999996</v>
      </c>
      <c r="L2406">
        <f>RS_wells_scenario_1_bgw!L2406-RS_wells_baseline_bgw!L2406</f>
        <v>4481910.3778999969</v>
      </c>
      <c r="M2406">
        <f>RS_wells_scenario_1_bgw!M2406-RS_wells_baseline_bgw!M2406</f>
        <v>0</v>
      </c>
      <c r="N2406">
        <f>RS_wells_scenario_1_bgw!N2406-RS_wells_baseline_bgw!N2406</f>
        <v>7572596.9208000004</v>
      </c>
      <c r="O2406">
        <v>10.145833333333334</v>
      </c>
      <c r="P2406">
        <f t="shared" si="308"/>
        <v>2006</v>
      </c>
      <c r="Q2406" s="2">
        <f t="shared" si="309"/>
        <v>38980.7291666663</v>
      </c>
      <c r="R2406">
        <f t="shared" si="310"/>
        <v>-125.45425269186718</v>
      </c>
      <c r="S2406">
        <f>I2406*$O2406/ref!$B$3</f>
        <v>-60.036978343377129</v>
      </c>
      <c r="T2406">
        <f>K2406*$O2406/ref!$B$3</f>
        <v>-9090.0913424825903</v>
      </c>
      <c r="U2406">
        <f>L2406*$O2406/ref!$B$3</f>
        <v>1043.9099106774652</v>
      </c>
      <c r="V2406">
        <f>N2406*$O2406/ref!$B$3</f>
        <v>1763.7811354212583</v>
      </c>
      <c r="W2406">
        <f t="shared" si="311"/>
        <v>9</v>
      </c>
      <c r="X2406" t="str">
        <f t="shared" si="312"/>
        <v>9 2006</v>
      </c>
      <c r="AB2406" s="1"/>
    </row>
    <row r="2407" spans="1:28" x14ac:dyDescent="0.3">
      <c r="A2407">
        <v>802</v>
      </c>
      <c r="B2407">
        <v>3</v>
      </c>
      <c r="C2407">
        <f>RS_wells_scenario_1_bgw!C2407-RS_wells_baseline_bgw!C2407</f>
        <v>-20777048.695899963</v>
      </c>
      <c r="D2407">
        <f>RS_wells_scenario_1_bgw!D2407-RS_wells_baseline_bgw!D2407</f>
        <v>-610.18460000003688</v>
      </c>
      <c r="E2407">
        <f>RS_wells_scenario_1_bgw!E2407-RS_wells_baseline_bgw!E2407</f>
        <v>-8584186.3399999961</v>
      </c>
      <c r="F2407">
        <f>RS_wells_scenario_1_bgw!F2407-RS_wells_baseline_bgw!F2407</f>
        <v>0</v>
      </c>
      <c r="G2407">
        <f>RS_wells_scenario_1_bgw!G2407-RS_wells_baseline_bgw!G2407</f>
        <v>0</v>
      </c>
      <c r="H2407" s="19">
        <f>RS_wells_scenario_1_bgw!H2407-RS_wells_baseline_bgw!H2407</f>
        <v>2367412.9742999971</v>
      </c>
      <c r="I2407">
        <f>RS_wells_scenario_1_bgw!I2407-RS_wells_baseline_bgw!I2407</f>
        <v>212633.85470000096</v>
      </c>
      <c r="J2407">
        <f>RS_wells_scenario_1_bgw!J2407-RS_wells_baseline_bgw!J2407</f>
        <v>3209.8903000000864</v>
      </c>
      <c r="K2407">
        <f>RS_wells_scenario_1_bgw!K2407-RS_wells_baseline_bgw!K2407</f>
        <v>-39027289.909999996</v>
      </c>
      <c r="L2407">
        <f>RS_wells_scenario_1_bgw!L2407-RS_wells_baseline_bgw!L2407</f>
        <v>4472172.556599997</v>
      </c>
      <c r="M2407">
        <f>RS_wells_scenario_1_bgw!M2407-RS_wells_baseline_bgw!M2407</f>
        <v>0</v>
      </c>
      <c r="N2407">
        <f>RS_wells_scenario_1_bgw!N2407-RS_wells_baseline_bgw!N2407</f>
        <v>7275730.3572999984</v>
      </c>
      <c r="O2407">
        <v>10.145833333333334</v>
      </c>
      <c r="P2407">
        <f t="shared" si="308"/>
        <v>2006</v>
      </c>
      <c r="Q2407" s="2">
        <f t="shared" si="309"/>
        <v>38990.874999999636</v>
      </c>
      <c r="R2407">
        <f t="shared" si="310"/>
        <v>-112.44713363115696</v>
      </c>
      <c r="S2407">
        <f>I2407*$O2407/ref!$B$3</f>
        <v>49.525887300514846</v>
      </c>
      <c r="T2407">
        <f>K2407*$O2407/ref!$B$3</f>
        <v>-9090.0913424825903</v>
      </c>
      <c r="U2407">
        <f>L2407*$O2407/ref!$B$3</f>
        <v>1041.6418135255005</v>
      </c>
      <c r="V2407">
        <f>N2407*$O2407/ref!$B$3</f>
        <v>1694.6360785913585</v>
      </c>
      <c r="W2407">
        <f t="shared" si="311"/>
        <v>9</v>
      </c>
      <c r="X2407" t="str">
        <f t="shared" si="312"/>
        <v>9 2006</v>
      </c>
      <c r="AB2407" s="1"/>
    </row>
    <row r="2408" spans="1:28" x14ac:dyDescent="0.3">
      <c r="A2408">
        <v>803</v>
      </c>
      <c r="B2408">
        <v>1</v>
      </c>
      <c r="C2408">
        <f>RS_wells_scenario_1_bgw!C2408-RS_wells_baseline_bgw!C2408</f>
        <v>-7575656.3208000064</v>
      </c>
      <c r="D2408">
        <f>RS_wells_scenario_1_bgw!D2408-RS_wells_baseline_bgw!D2408</f>
        <v>-611.38740000000689</v>
      </c>
      <c r="E2408">
        <f>RS_wells_scenario_1_bgw!E2408-RS_wells_baseline_bgw!E2408</f>
        <v>0</v>
      </c>
      <c r="F2408">
        <f>RS_wells_scenario_1_bgw!F2408-RS_wells_baseline_bgw!F2408</f>
        <v>0</v>
      </c>
      <c r="G2408">
        <f>RS_wells_scenario_1_bgw!G2408-RS_wells_baseline_bgw!G2408</f>
        <v>0</v>
      </c>
      <c r="H2408" s="19">
        <f>RS_wells_scenario_1_bgw!H2408-RS_wells_baseline_bgw!H2408</f>
        <v>1282031.0073000044</v>
      </c>
      <c r="I2408">
        <f>RS_wells_scenario_1_bgw!I2408-RS_wells_baseline_bgw!I2408</f>
        <v>-15452657.546500012</v>
      </c>
      <c r="J2408">
        <f>RS_wells_scenario_1_bgw!J2408-RS_wells_baseline_bgw!J2408</f>
        <v>3215.3422999996692</v>
      </c>
      <c r="K2408">
        <f>RS_wells_scenario_1_bgw!K2408-RS_wells_baseline_bgw!K2408</f>
        <v>-102433.73999999836</v>
      </c>
      <c r="L2408">
        <f>RS_wells_scenario_1_bgw!L2408-RS_wells_baseline_bgw!L2408</f>
        <v>1543450.5066</v>
      </c>
      <c r="M2408">
        <f>RS_wells_scenario_1_bgw!M2408-RS_wells_baseline_bgw!M2408</f>
        <v>0</v>
      </c>
      <c r="N2408">
        <f>RS_wells_scenario_1_bgw!N2408-RS_wells_baseline_bgw!N2408</f>
        <v>7766377.4536999986</v>
      </c>
      <c r="O2408">
        <v>10.145833333333334</v>
      </c>
      <c r="P2408">
        <f t="shared" si="308"/>
        <v>2006</v>
      </c>
      <c r="Q2408" s="2">
        <f t="shared" si="309"/>
        <v>39001.020833332972</v>
      </c>
      <c r="R2408">
        <f t="shared" si="310"/>
        <v>-148.5531831935852</v>
      </c>
      <c r="S2408">
        <f>I2408*$O2408/ref!$B$3</f>
        <v>-3599.1755744688871</v>
      </c>
      <c r="T2408">
        <f>K2408*$O2408/ref!$B$3</f>
        <v>-23.858486082414679</v>
      </c>
      <c r="U2408">
        <f>L2408*$O2408/ref!$B$3</f>
        <v>359.49475661644863</v>
      </c>
      <c r="V2408">
        <f>N2408*$O2408/ref!$B$3</f>
        <v>1808.9157770660677</v>
      </c>
      <c r="W2408">
        <f t="shared" si="311"/>
        <v>10</v>
      </c>
      <c r="X2408" t="str">
        <f t="shared" si="312"/>
        <v>10 2006</v>
      </c>
      <c r="AB2408" s="1"/>
    </row>
    <row r="2409" spans="1:28" x14ac:dyDescent="0.3">
      <c r="A2409">
        <v>803</v>
      </c>
      <c r="B2409">
        <v>2</v>
      </c>
      <c r="C2409">
        <f>RS_wells_scenario_1_bgw!C2409-RS_wells_baseline_bgw!C2409</f>
        <v>-2930173.1698000133</v>
      </c>
      <c r="D2409">
        <f>RS_wells_scenario_1_bgw!D2409-RS_wells_baseline_bgw!D2409</f>
        <v>-612.55909999995492</v>
      </c>
      <c r="E2409">
        <f>RS_wells_scenario_1_bgw!E2409-RS_wells_baseline_bgw!E2409</f>
        <v>0</v>
      </c>
      <c r="F2409">
        <f>RS_wells_scenario_1_bgw!F2409-RS_wells_baseline_bgw!F2409</f>
        <v>0</v>
      </c>
      <c r="G2409">
        <f>RS_wells_scenario_1_bgw!G2409-RS_wells_baseline_bgw!G2409</f>
        <v>0</v>
      </c>
      <c r="H2409" s="19">
        <f>RS_wells_scenario_1_bgw!H2409-RS_wells_baseline_bgw!H2409</f>
        <v>1035719.9138000011</v>
      </c>
      <c r="I2409">
        <f>RS_wells_scenario_1_bgw!I2409-RS_wells_baseline_bgw!I2409</f>
        <v>-11192779.039100006</v>
      </c>
      <c r="J2409">
        <f>RS_wells_scenario_1_bgw!J2409-RS_wells_baseline_bgw!J2409</f>
        <v>3220.5823999997228</v>
      </c>
      <c r="K2409">
        <f>RS_wells_scenario_1_bgw!K2409-RS_wells_baseline_bgw!K2409</f>
        <v>-102433.73999999836</v>
      </c>
      <c r="L2409">
        <f>RS_wells_scenario_1_bgw!L2409-RS_wells_baseline_bgw!L2409</f>
        <v>1544190.4202999994</v>
      </c>
      <c r="M2409">
        <f>RS_wells_scenario_1_bgw!M2409-RS_wells_baseline_bgw!M2409</f>
        <v>0</v>
      </c>
      <c r="N2409">
        <f>RS_wells_scenario_1_bgw!N2409-RS_wells_baseline_bgw!N2409</f>
        <v>7936714.257100001</v>
      </c>
      <c r="O2409">
        <v>10.145833333333334</v>
      </c>
      <c r="P2409">
        <f t="shared" si="308"/>
        <v>2006</v>
      </c>
      <c r="Q2409" s="2">
        <f t="shared" si="309"/>
        <v>39011.166666666308</v>
      </c>
      <c r="R2409">
        <f t="shared" si="310"/>
        <v>-158.09838128980527</v>
      </c>
      <c r="S2409">
        <f>I2409*$O2409/ref!$B$3</f>
        <v>-2606.9805020095382</v>
      </c>
      <c r="T2409">
        <f>K2409*$O2409/ref!$B$3</f>
        <v>-23.858486082414679</v>
      </c>
      <c r="U2409">
        <f>L2409*$O2409/ref!$B$3</f>
        <v>359.66709456597209</v>
      </c>
      <c r="V2409">
        <f>N2409*$O2409/ref!$B$3</f>
        <v>1848.5899923514028</v>
      </c>
      <c r="W2409">
        <f t="shared" si="311"/>
        <v>10</v>
      </c>
      <c r="X2409" t="str">
        <f t="shared" si="312"/>
        <v>10 2006</v>
      </c>
      <c r="AB2409" s="1"/>
    </row>
    <row r="2410" spans="1:28" x14ac:dyDescent="0.3">
      <c r="A2410">
        <v>803</v>
      </c>
      <c r="B2410">
        <v>3</v>
      </c>
      <c r="C2410">
        <f>RS_wells_scenario_1_bgw!C2410-RS_wells_baseline_bgw!C2410</f>
        <v>-104684.99240000546</v>
      </c>
      <c r="D2410">
        <f>RS_wells_scenario_1_bgw!D2410-RS_wells_baseline_bgw!D2410</f>
        <v>-613.69579999998678</v>
      </c>
      <c r="E2410">
        <f>RS_wells_scenario_1_bgw!E2410-RS_wells_baseline_bgw!E2410</f>
        <v>0</v>
      </c>
      <c r="F2410">
        <f>RS_wells_scenario_1_bgw!F2410-RS_wells_baseline_bgw!F2410</f>
        <v>0</v>
      </c>
      <c r="G2410">
        <f>RS_wells_scenario_1_bgw!G2410-RS_wells_baseline_bgw!G2410</f>
        <v>0</v>
      </c>
      <c r="H2410" s="19">
        <f>RS_wells_scenario_1_bgw!H2410-RS_wells_baseline_bgw!H2410</f>
        <v>931000.2621999979</v>
      </c>
      <c r="I2410">
        <f>RS_wells_scenario_1_bgw!I2410-RS_wells_baseline_bgw!I2410</f>
        <v>-8533140.6299999952</v>
      </c>
      <c r="J2410">
        <f>RS_wells_scenario_1_bgw!J2410-RS_wells_baseline_bgw!J2410</f>
        <v>3225.6945000002161</v>
      </c>
      <c r="K2410">
        <f>RS_wells_scenario_1_bgw!K2410-RS_wells_baseline_bgw!K2410</f>
        <v>-102433.73999999836</v>
      </c>
      <c r="L2410">
        <f>RS_wells_scenario_1_bgw!L2410-RS_wells_baseline_bgw!L2410</f>
        <v>1540281.9681999981</v>
      </c>
      <c r="M2410">
        <f>RS_wells_scenario_1_bgw!M2410-RS_wells_baseline_bgw!M2410</f>
        <v>0</v>
      </c>
      <c r="N2410">
        <f>RS_wells_scenario_1_bgw!N2410-RS_wells_baseline_bgw!N2410</f>
        <v>7951744.6708999947</v>
      </c>
      <c r="O2410">
        <v>10.145833333333334</v>
      </c>
      <c r="P2410">
        <f t="shared" si="308"/>
        <v>2006</v>
      </c>
      <c r="Q2410" s="2">
        <f t="shared" si="309"/>
        <v>39021.312499999643</v>
      </c>
      <c r="R2410">
        <f t="shared" si="310"/>
        <v>-160.84179630469637</v>
      </c>
      <c r="S2410">
        <f>I2410*$O2410/ref!$B$3</f>
        <v>-1987.507406838268</v>
      </c>
      <c r="T2410">
        <f>K2410*$O2410/ref!$B$3</f>
        <v>-23.858486082414679</v>
      </c>
      <c r="U2410">
        <f>L2410*$O2410/ref!$B$3</f>
        <v>358.75675242644206</v>
      </c>
      <c r="V2410">
        <f>N2410*$O2410/ref!$B$3</f>
        <v>1852.0908204814709</v>
      </c>
      <c r="W2410">
        <f t="shared" si="311"/>
        <v>10</v>
      </c>
      <c r="X2410" t="str">
        <f t="shared" si="312"/>
        <v>10 2006</v>
      </c>
      <c r="AB2410" s="1"/>
    </row>
    <row r="2411" spans="1:28" x14ac:dyDescent="0.3">
      <c r="A2411">
        <v>804</v>
      </c>
      <c r="B2411">
        <v>1</v>
      </c>
      <c r="C2411">
        <f>RS_wells_scenario_1_bgw!C2411-RS_wells_baseline_bgw!C2411</f>
        <v>1492007.4763000011</v>
      </c>
      <c r="D2411">
        <f>RS_wells_scenario_1_bgw!D2411-RS_wells_baseline_bgw!D2411</f>
        <v>-614.80879999999888</v>
      </c>
      <c r="E2411">
        <f>RS_wells_scenario_1_bgw!E2411-RS_wells_baseline_bgw!E2411</f>
        <v>0</v>
      </c>
      <c r="F2411">
        <f>RS_wells_scenario_1_bgw!F2411-RS_wells_baseline_bgw!F2411</f>
        <v>0</v>
      </c>
      <c r="G2411">
        <f>RS_wells_scenario_1_bgw!G2411-RS_wells_baseline_bgw!G2411</f>
        <v>0</v>
      </c>
      <c r="H2411" s="19">
        <f>RS_wells_scenario_1_bgw!H2411-RS_wells_baseline_bgw!H2411</f>
        <v>2779929.2708999999</v>
      </c>
      <c r="I2411">
        <f>RS_wells_scenario_1_bgw!I2411-RS_wells_baseline_bgw!I2411</f>
        <v>-5993246.738499999</v>
      </c>
      <c r="J2411">
        <f>RS_wells_scenario_1_bgw!J2411-RS_wells_baseline_bgw!J2411</f>
        <v>3230.7255999995396</v>
      </c>
      <c r="K2411">
        <f>RS_wells_scenario_1_bgw!K2411-RS_wells_baseline_bgw!K2411</f>
        <v>-102433.73999999836</v>
      </c>
      <c r="L2411">
        <f>RS_wells_scenario_1_bgw!L2411-RS_wells_baseline_bgw!L2411</f>
        <v>2531695.022300005</v>
      </c>
      <c r="M2411">
        <f>RS_wells_scenario_1_bgw!M2411-RS_wells_baseline_bgw!M2411</f>
        <v>0</v>
      </c>
      <c r="N2411">
        <f>RS_wells_scenario_1_bgw!N2411-RS_wells_baseline_bgw!N2411</f>
        <v>7800204.143900007</v>
      </c>
      <c r="O2411">
        <v>10.145833333333334</v>
      </c>
      <c r="P2411">
        <f t="shared" si="308"/>
        <v>2006</v>
      </c>
      <c r="Q2411" s="2">
        <f t="shared" si="309"/>
        <v>39031.458333332979</v>
      </c>
      <c r="R2411">
        <f t="shared" si="310"/>
        <v>-115.01202458190166</v>
      </c>
      <c r="S2411">
        <f>I2411*$O2411/ref!$B$3</f>
        <v>-1395.9247597420701</v>
      </c>
      <c r="T2411">
        <f>K2411*$O2411/ref!$B$3</f>
        <v>-23.858486082414679</v>
      </c>
      <c r="U2411">
        <f>L2411*$O2411/ref!$B$3</f>
        <v>589.67299694870223</v>
      </c>
      <c r="V2411">
        <f>N2411*$O2411/ref!$B$3</f>
        <v>1816.7945640492537</v>
      </c>
      <c r="W2411">
        <f t="shared" si="311"/>
        <v>11</v>
      </c>
      <c r="X2411" t="str">
        <f t="shared" si="312"/>
        <v>11 2006</v>
      </c>
      <c r="AB2411" s="1"/>
    </row>
    <row r="2412" spans="1:28" x14ac:dyDescent="0.3">
      <c r="A2412">
        <v>804</v>
      </c>
      <c r="B2412">
        <v>2</v>
      </c>
      <c r="C2412">
        <f>RS_wells_scenario_1_bgw!C2412-RS_wells_baseline_bgw!C2412</f>
        <v>2572083.0976999998</v>
      </c>
      <c r="D2412">
        <f>RS_wells_scenario_1_bgw!D2412-RS_wells_baseline_bgw!D2412</f>
        <v>-615.90650000004098</v>
      </c>
      <c r="E2412">
        <f>RS_wells_scenario_1_bgw!E2412-RS_wells_baseline_bgw!E2412</f>
        <v>0</v>
      </c>
      <c r="F2412">
        <f>RS_wells_scenario_1_bgw!F2412-RS_wells_baseline_bgw!F2412</f>
        <v>0</v>
      </c>
      <c r="G2412">
        <f>RS_wells_scenario_1_bgw!G2412-RS_wells_baseline_bgw!G2412</f>
        <v>0</v>
      </c>
      <c r="H2412" s="19">
        <f>RS_wells_scenario_1_bgw!H2412-RS_wells_baseline_bgw!H2412</f>
        <v>2837867.2724000029</v>
      </c>
      <c r="I2412">
        <f>RS_wells_scenario_1_bgw!I2412-RS_wells_baseline_bgw!I2412</f>
        <v>-4747199.7223999947</v>
      </c>
      <c r="J2412">
        <f>RS_wells_scenario_1_bgw!J2412-RS_wells_baseline_bgw!J2412</f>
        <v>3235.7340000001714</v>
      </c>
      <c r="K2412">
        <f>RS_wells_scenario_1_bgw!K2412-RS_wells_baseline_bgw!K2412</f>
        <v>-102433.73999999836</v>
      </c>
      <c r="L2412">
        <f>RS_wells_scenario_1_bgw!L2412-RS_wells_baseline_bgw!L2412</f>
        <v>2534997.4618999958</v>
      </c>
      <c r="M2412">
        <f>RS_wells_scenario_1_bgw!M2412-RS_wells_baseline_bgw!M2412</f>
        <v>0</v>
      </c>
      <c r="N2412">
        <f>RS_wells_scenario_1_bgw!N2412-RS_wells_baseline_bgw!N2412</f>
        <v>7696363.2337000072</v>
      </c>
      <c r="O2412">
        <v>10.145833333333334</v>
      </c>
      <c r="P2412">
        <f t="shared" si="308"/>
        <v>2006</v>
      </c>
      <c r="Q2412" s="2">
        <f t="shared" si="309"/>
        <v>39041.604166666315</v>
      </c>
      <c r="R2412">
        <f t="shared" si="310"/>
        <v>-111.305749399771</v>
      </c>
      <c r="S2412">
        <f>I2412*$O2412/ref!$B$3</f>
        <v>-1105.7001189971675</v>
      </c>
      <c r="T2412">
        <f>K2412*$O2412/ref!$B$3</f>
        <v>-23.858486082414679</v>
      </c>
      <c r="U2412">
        <f>L2412*$O2412/ref!$B$3</f>
        <v>590.44218890864033</v>
      </c>
      <c r="V2412">
        <f>N2412*$O2412/ref!$B$3</f>
        <v>1792.6083251128252</v>
      </c>
      <c r="W2412">
        <f t="shared" si="311"/>
        <v>11</v>
      </c>
      <c r="X2412" t="str">
        <f t="shared" si="312"/>
        <v>11 2006</v>
      </c>
      <c r="AB2412" s="1"/>
    </row>
    <row r="2413" spans="1:28" x14ac:dyDescent="0.3">
      <c r="A2413">
        <v>804</v>
      </c>
      <c r="B2413">
        <v>3</v>
      </c>
      <c r="C2413">
        <f>RS_wells_scenario_1_bgw!C2413-RS_wells_baseline_bgw!C2413</f>
        <v>3279150.5829000026</v>
      </c>
      <c r="D2413">
        <f>RS_wells_scenario_1_bgw!D2413-RS_wells_baseline_bgw!D2413</f>
        <v>-616.99250000005122</v>
      </c>
      <c r="E2413">
        <f>RS_wells_scenario_1_bgw!E2413-RS_wells_baseline_bgw!E2413</f>
        <v>0</v>
      </c>
      <c r="F2413">
        <f>RS_wells_scenario_1_bgw!F2413-RS_wells_baseline_bgw!F2413</f>
        <v>0</v>
      </c>
      <c r="G2413">
        <f>RS_wells_scenario_1_bgw!G2413-RS_wells_baseline_bgw!G2413</f>
        <v>0</v>
      </c>
      <c r="H2413" s="19">
        <f>RS_wells_scenario_1_bgw!H2413-RS_wells_baseline_bgw!H2413</f>
        <v>2868281.2419000007</v>
      </c>
      <c r="I2413">
        <f>RS_wells_scenario_1_bgw!I2413-RS_wells_baseline_bgw!I2413</f>
        <v>-3912983.6622999981</v>
      </c>
      <c r="J2413">
        <f>RS_wells_scenario_1_bgw!J2413-RS_wells_baseline_bgw!J2413</f>
        <v>3240.7711999993771</v>
      </c>
      <c r="K2413">
        <f>RS_wells_scenario_1_bgw!K2413-RS_wells_baseline_bgw!K2413</f>
        <v>-102433.73999999836</v>
      </c>
      <c r="L2413">
        <f>RS_wells_scenario_1_bgw!L2413-RS_wells_baseline_bgw!L2413</f>
        <v>2537615.8099000007</v>
      </c>
      <c r="M2413">
        <f>RS_wells_scenario_1_bgw!M2413-RS_wells_baseline_bgw!M2413</f>
        <v>0</v>
      </c>
      <c r="N2413">
        <f>RS_wells_scenario_1_bgw!N2413-RS_wells_baseline_bgw!N2413</f>
        <v>7615246.8399000019</v>
      </c>
      <c r="O2413">
        <v>10.145833333333334</v>
      </c>
      <c r="P2413">
        <f t="shared" si="308"/>
        <v>2006</v>
      </c>
      <c r="Q2413" s="2">
        <f t="shared" si="309"/>
        <v>39051.749999999651</v>
      </c>
      <c r="R2413">
        <f t="shared" si="310"/>
        <v>-108.75064371134023</v>
      </c>
      <c r="S2413">
        <f>I2413*$O2413/ref!$B$3</f>
        <v>-911.39761418163607</v>
      </c>
      <c r="T2413">
        <f>K2413*$O2413/ref!$B$3</f>
        <v>-23.858486082414679</v>
      </c>
      <c r="U2413">
        <f>L2413*$O2413/ref!$B$3</f>
        <v>591.05204479515828</v>
      </c>
      <c r="V2413">
        <f>N2413*$O2413/ref!$B$3</f>
        <v>1773.7149960931768</v>
      </c>
      <c r="W2413">
        <f t="shared" si="311"/>
        <v>11</v>
      </c>
      <c r="X2413" t="str">
        <f t="shared" si="312"/>
        <v>11 2006</v>
      </c>
      <c r="AB2413" s="1"/>
    </row>
    <row r="2414" spans="1:28" x14ac:dyDescent="0.3">
      <c r="A2414">
        <v>805</v>
      </c>
      <c r="B2414">
        <v>1</v>
      </c>
      <c r="C2414">
        <f>RS_wells_scenario_1_bgw!C2414-RS_wells_baseline_bgw!C2414</f>
        <v>467430.80990000069</v>
      </c>
      <c r="D2414">
        <f>RS_wells_scenario_1_bgw!D2414-RS_wells_baseline_bgw!D2414</f>
        <v>-618.07519999996293</v>
      </c>
      <c r="E2414">
        <f>RS_wells_scenario_1_bgw!E2414-RS_wells_baseline_bgw!E2414</f>
        <v>0</v>
      </c>
      <c r="F2414">
        <f>RS_wells_scenario_1_bgw!F2414-RS_wells_baseline_bgw!F2414</f>
        <v>0</v>
      </c>
      <c r="G2414">
        <f>RS_wells_scenario_1_bgw!G2414-RS_wells_baseline_bgw!G2414</f>
        <v>0</v>
      </c>
      <c r="H2414" s="19">
        <f>RS_wells_scenario_1_bgw!H2414-RS_wells_baseline_bgw!H2414</f>
        <v>-66514.971699997783</v>
      </c>
      <c r="I2414">
        <f>RS_wells_scenario_1_bgw!I2414-RS_wells_baseline_bgw!I2414</f>
        <v>-7553340.4553999901</v>
      </c>
      <c r="J2414">
        <f>RS_wells_scenario_1_bgw!J2414-RS_wells_baseline_bgw!J2414</f>
        <v>3246.1933000003919</v>
      </c>
      <c r="K2414">
        <f>RS_wells_scenario_1_bgw!K2414-RS_wells_baseline_bgw!K2414</f>
        <v>-102433.73999999836</v>
      </c>
      <c r="L2414">
        <f>RS_wells_scenario_1_bgw!L2414-RS_wells_baseline_bgw!L2414</f>
        <v>0</v>
      </c>
      <c r="M2414">
        <f>RS_wells_scenario_1_bgw!M2414-RS_wells_baseline_bgw!M2414</f>
        <v>0</v>
      </c>
      <c r="N2414">
        <f>RS_wells_scenario_1_bgw!N2414-RS_wells_baseline_bgw!N2414</f>
        <v>8116781.0895999968</v>
      </c>
      <c r="O2414">
        <v>10.145833333333334</v>
      </c>
      <c r="P2414">
        <f t="shared" si="308"/>
        <v>2006</v>
      </c>
      <c r="Q2414" s="2">
        <f t="shared" si="309"/>
        <v>39061.895833332987</v>
      </c>
      <c r="R2414">
        <f t="shared" si="310"/>
        <v>-187.47528204581889</v>
      </c>
      <c r="S2414">
        <f>I2414*$O2414/ref!$B$3</f>
        <v>-1759.2959910562995</v>
      </c>
      <c r="T2414">
        <f>K2414*$O2414/ref!$B$3</f>
        <v>-23.858486082414679</v>
      </c>
      <c r="U2414">
        <f>L2414*$O2414/ref!$B$3</f>
        <v>0</v>
      </c>
      <c r="V2414">
        <f>N2414*$O2414/ref!$B$3</f>
        <v>1890.5304898584322</v>
      </c>
      <c r="W2414">
        <f t="shared" si="311"/>
        <v>12</v>
      </c>
      <c r="X2414" t="str">
        <f t="shared" si="312"/>
        <v>12 2006</v>
      </c>
      <c r="AB2414" s="1"/>
    </row>
    <row r="2415" spans="1:28" x14ac:dyDescent="0.3">
      <c r="A2415">
        <v>805</v>
      </c>
      <c r="B2415">
        <v>2</v>
      </c>
      <c r="C2415">
        <f>RS_wells_scenario_1_bgw!C2415-RS_wells_baseline_bgw!C2415</f>
        <v>735130.13279999793</v>
      </c>
      <c r="D2415">
        <f>RS_wells_scenario_1_bgw!D2415-RS_wells_baseline_bgw!D2415</f>
        <v>-619.15760000003502</v>
      </c>
      <c r="E2415">
        <f>RS_wells_scenario_1_bgw!E2415-RS_wells_baseline_bgw!E2415</f>
        <v>0</v>
      </c>
      <c r="F2415">
        <f>RS_wells_scenario_1_bgw!F2415-RS_wells_baseline_bgw!F2415</f>
        <v>0</v>
      </c>
      <c r="G2415">
        <f>RS_wells_scenario_1_bgw!G2415-RS_wells_baseline_bgw!G2415</f>
        <v>0</v>
      </c>
      <c r="H2415" s="19">
        <f>RS_wells_scenario_1_bgw!H2415-RS_wells_baseline_bgw!H2415</f>
        <v>122076.97399999201</v>
      </c>
      <c r="I2415">
        <f>RS_wells_scenario_1_bgw!I2415-RS_wells_baseline_bgw!I2415</f>
        <v>-7389100.7757000029</v>
      </c>
      <c r="J2415">
        <f>RS_wells_scenario_1_bgw!J2415-RS_wells_baseline_bgw!J2415</f>
        <v>3251.4995999997482</v>
      </c>
      <c r="K2415">
        <f>RS_wells_scenario_1_bgw!K2415-RS_wells_baseline_bgw!K2415</f>
        <v>-102433.73999999836</v>
      </c>
      <c r="L2415">
        <f>RS_wells_scenario_1_bgw!L2415-RS_wells_baseline_bgw!L2415</f>
        <v>0</v>
      </c>
      <c r="M2415">
        <f>RS_wells_scenario_1_bgw!M2415-RS_wells_baseline_bgw!M2415</f>
        <v>0</v>
      </c>
      <c r="N2415">
        <f>RS_wells_scenario_1_bgw!N2415-RS_wells_baseline_bgw!N2415</f>
        <v>8399748.1161999926</v>
      </c>
      <c r="O2415">
        <v>10.145833333333334</v>
      </c>
      <c r="P2415">
        <f t="shared" si="308"/>
        <v>2006</v>
      </c>
      <c r="Q2415" s="2">
        <f t="shared" si="309"/>
        <v>39072.041666666322</v>
      </c>
      <c r="R2415">
        <f t="shared" si="310"/>
        <v>-189.63736866437574</v>
      </c>
      <c r="S2415">
        <f>I2415*$O2415/ref!$B$3</f>
        <v>-1721.0418951665813</v>
      </c>
      <c r="T2415">
        <f>K2415*$O2415/ref!$B$3</f>
        <v>-23.858486082414679</v>
      </c>
      <c r="U2415">
        <f>L2415*$O2415/ref!$B$3</f>
        <v>0</v>
      </c>
      <c r="V2415">
        <f>N2415*$O2415/ref!$B$3</f>
        <v>1956.4381182035299</v>
      </c>
      <c r="W2415">
        <f t="shared" si="311"/>
        <v>12</v>
      </c>
      <c r="X2415" t="str">
        <f t="shared" si="312"/>
        <v>12 2006</v>
      </c>
      <c r="AB2415" s="1"/>
    </row>
    <row r="2416" spans="1:28" x14ac:dyDescent="0.3">
      <c r="A2416">
        <v>805</v>
      </c>
      <c r="B2416">
        <v>3</v>
      </c>
      <c r="C2416">
        <f>RS_wells_scenario_1_bgw!C2416-RS_wells_baseline_bgw!C2416</f>
        <v>939696.51229999959</v>
      </c>
      <c r="D2416">
        <f>RS_wells_scenario_1_bgw!D2416-RS_wells_baseline_bgw!D2416</f>
        <v>-620.4725000000326</v>
      </c>
      <c r="E2416">
        <f>RS_wells_scenario_1_bgw!E2416-RS_wells_baseline_bgw!E2416</f>
        <v>0</v>
      </c>
      <c r="F2416">
        <f>RS_wells_scenario_1_bgw!F2416-RS_wells_baseline_bgw!F2416</f>
        <v>0</v>
      </c>
      <c r="G2416">
        <f>RS_wells_scenario_1_bgw!G2416-RS_wells_baseline_bgw!G2416</f>
        <v>0</v>
      </c>
      <c r="H2416" s="19">
        <f>RS_wells_scenario_1_bgw!H2416-RS_wells_baseline_bgw!H2416</f>
        <v>153857.0951000005</v>
      </c>
      <c r="I2416">
        <f>RS_wells_scenario_1_bgw!I2416-RS_wells_baseline_bgw!I2416</f>
        <v>-7327409.302699998</v>
      </c>
      <c r="J2416">
        <f>RS_wells_scenario_1_bgw!J2416-RS_wells_baseline_bgw!J2416</f>
        <v>3256.4855000004172</v>
      </c>
      <c r="K2416">
        <f>RS_wells_scenario_1_bgw!K2416-RS_wells_baseline_bgw!K2416</f>
        <v>-102433.73999999836</v>
      </c>
      <c r="L2416">
        <f>RS_wells_scenario_1_bgw!L2416-RS_wells_baseline_bgw!L2416</f>
        <v>0</v>
      </c>
      <c r="M2416">
        <f>RS_wells_scenario_1_bgw!M2416-RS_wells_baseline_bgw!M2416</f>
        <v>0</v>
      </c>
      <c r="N2416">
        <f>RS_wells_scenario_1_bgw!N2416-RS_wells_baseline_bgw!N2416</f>
        <v>8550204.1578000039</v>
      </c>
      <c r="O2416">
        <v>10.145833333333334</v>
      </c>
      <c r="P2416">
        <f t="shared" si="308"/>
        <v>2006</v>
      </c>
      <c r="Q2416" s="2">
        <f t="shared" si="309"/>
        <v>39082.187499999658</v>
      </c>
      <c r="R2416">
        <f t="shared" si="310"/>
        <v>-192.35617554868278</v>
      </c>
      <c r="S2416">
        <f>I2416*$O2416/ref!$B$3</f>
        <v>-1706.6729465176861</v>
      </c>
      <c r="T2416">
        <f>K2416*$O2416/ref!$B$3</f>
        <v>-23.858486082414679</v>
      </c>
      <c r="U2416">
        <f>L2416*$O2416/ref!$B$3</f>
        <v>0</v>
      </c>
      <c r="V2416">
        <f>N2416*$O2416/ref!$B$3</f>
        <v>1991.4817803262752</v>
      </c>
      <c r="W2416">
        <f t="shared" si="311"/>
        <v>12</v>
      </c>
      <c r="X2416" t="str">
        <f t="shared" si="312"/>
        <v>12 2006</v>
      </c>
      <c r="AB2416" s="1"/>
    </row>
    <row r="2417" spans="1:28" x14ac:dyDescent="0.3">
      <c r="A2417">
        <v>806</v>
      </c>
      <c r="B2417">
        <v>1</v>
      </c>
      <c r="C2417">
        <f>RS_wells_scenario_1_bgw!C2417-RS_wells_baseline_bgw!C2417</f>
        <v>4838478.5505000055</v>
      </c>
      <c r="D2417">
        <f>RS_wells_scenario_1_bgw!D2417-RS_wells_baseline_bgw!D2417</f>
        <v>-621.55009999999311</v>
      </c>
      <c r="E2417">
        <f>RS_wells_scenario_1_bgw!E2417-RS_wells_baseline_bgw!E2417</f>
        <v>0</v>
      </c>
      <c r="F2417">
        <f>RS_wells_scenario_1_bgw!F2417-RS_wells_baseline_bgw!F2417</f>
        <v>0</v>
      </c>
      <c r="G2417">
        <f>RS_wells_scenario_1_bgw!G2417-RS_wells_baseline_bgw!G2417</f>
        <v>0</v>
      </c>
      <c r="H2417" s="19">
        <f>RS_wells_scenario_1_bgw!H2417-RS_wells_baseline_bgw!H2417</f>
        <v>1210733.5914000049</v>
      </c>
      <c r="I2417">
        <f>RS_wells_scenario_1_bgw!I2417-RS_wells_baseline_bgw!I2417</f>
        <v>-2673503.8249999955</v>
      </c>
      <c r="J2417">
        <f>RS_wells_scenario_1_bgw!J2417-RS_wells_baseline_bgw!J2417</f>
        <v>3261.6287000002339</v>
      </c>
      <c r="K2417">
        <f>RS_wells_scenario_1_bgw!K2417-RS_wells_baseline_bgw!K2417</f>
        <v>-71872.309999998659</v>
      </c>
      <c r="L2417">
        <f>RS_wells_scenario_1_bgw!L2417-RS_wells_baseline_bgw!L2417</f>
        <v>374043.90870000049</v>
      </c>
      <c r="M2417">
        <f>RS_wells_scenario_1_bgw!M2417-RS_wells_baseline_bgw!M2417</f>
        <v>0</v>
      </c>
      <c r="N2417">
        <f>RS_wells_scenario_1_bgw!N2417-RS_wells_baseline_bgw!N2417</f>
        <v>8438390.7686000019</v>
      </c>
      <c r="O2417">
        <v>10.145833333333334</v>
      </c>
      <c r="P2417">
        <f t="shared" si="308"/>
        <v>2007</v>
      </c>
      <c r="Q2417" s="2">
        <f t="shared" si="309"/>
        <v>39092.333333332994</v>
      </c>
      <c r="R2417">
        <f t="shared" si="310"/>
        <v>-165.58206591523475</v>
      </c>
      <c r="S2417">
        <f>I2417*$O2417/ref!$B$3</f>
        <v>-622.70257631953916</v>
      </c>
      <c r="T2417">
        <f>K2417*$O2417/ref!$B$3</f>
        <v>-16.740231371479641</v>
      </c>
      <c r="U2417">
        <f>L2417*$O2417/ref!$B$3</f>
        <v>87.120917286931942</v>
      </c>
      <c r="V2417">
        <f>N2417*$O2417/ref!$B$3</f>
        <v>1965.4386212064783</v>
      </c>
      <c r="W2417">
        <f t="shared" si="311"/>
        <v>1</v>
      </c>
      <c r="X2417" t="str">
        <f t="shared" si="312"/>
        <v>1 2007</v>
      </c>
      <c r="AB2417" s="1"/>
    </row>
    <row r="2418" spans="1:28" x14ac:dyDescent="0.3">
      <c r="A2418">
        <v>806</v>
      </c>
      <c r="B2418">
        <v>2</v>
      </c>
      <c r="C2418">
        <f>RS_wells_scenario_1_bgw!C2418-RS_wells_baseline_bgw!C2418</f>
        <v>5053152.0250999928</v>
      </c>
      <c r="D2418">
        <f>RS_wells_scenario_1_bgw!D2418-RS_wells_baseline_bgw!D2418</f>
        <v>-622.62119999999413</v>
      </c>
      <c r="E2418">
        <f>RS_wells_scenario_1_bgw!E2418-RS_wells_baseline_bgw!E2418</f>
        <v>0</v>
      </c>
      <c r="F2418">
        <f>RS_wells_scenario_1_bgw!F2418-RS_wells_baseline_bgw!F2418</f>
        <v>0</v>
      </c>
      <c r="G2418">
        <f>RS_wells_scenario_1_bgw!G2418-RS_wells_baseline_bgw!G2418</f>
        <v>0</v>
      </c>
      <c r="H2418" s="19">
        <f>RS_wells_scenario_1_bgw!H2418-RS_wells_baseline_bgw!H2418</f>
        <v>1188654.6398999989</v>
      </c>
      <c r="I2418">
        <f>RS_wells_scenario_1_bgw!I2418-RS_wells_baseline_bgw!I2418</f>
        <v>-2404696.6132000014</v>
      </c>
      <c r="J2418">
        <f>RS_wells_scenario_1_bgw!J2418-RS_wells_baseline_bgw!J2418</f>
        <v>3266.8140000002459</v>
      </c>
      <c r="K2418">
        <f>RS_wells_scenario_1_bgw!K2418-RS_wells_baseline_bgw!K2418</f>
        <v>-71872.309999998659</v>
      </c>
      <c r="L2418">
        <f>RS_wells_scenario_1_bgw!L2418-RS_wells_baseline_bgw!L2418</f>
        <v>373327.66839999985</v>
      </c>
      <c r="M2418">
        <f>RS_wells_scenario_1_bgw!M2418-RS_wells_baseline_bgw!M2418</f>
        <v>0</v>
      </c>
      <c r="N2418">
        <f>RS_wells_scenario_1_bgw!N2418-RS_wells_baseline_bgw!N2418</f>
        <v>8361630.3788999915</v>
      </c>
      <c r="O2418">
        <v>10.145833333333334</v>
      </c>
      <c r="P2418">
        <f t="shared" si="308"/>
        <v>2007</v>
      </c>
      <c r="Q2418" s="2">
        <f t="shared" si="309"/>
        <v>39102.47916666633</v>
      </c>
      <c r="R2418">
        <f t="shared" si="310"/>
        <v>-164.32934109965618</v>
      </c>
      <c r="S2418">
        <f>I2418*$O2418/ref!$B$3</f>
        <v>-560.09299942053144</v>
      </c>
      <c r="T2418">
        <f>K2418*$O2418/ref!$B$3</f>
        <v>-16.740231371479641</v>
      </c>
      <c r="U2418">
        <f>L2418*$O2418/ref!$B$3</f>
        <v>86.954093257767042</v>
      </c>
      <c r="V2418">
        <f>N2418*$O2418/ref!$B$3</f>
        <v>1947.5598764751185</v>
      </c>
      <c r="W2418">
        <f t="shared" si="311"/>
        <v>1</v>
      </c>
      <c r="X2418" t="str">
        <f t="shared" si="312"/>
        <v>1 2007</v>
      </c>
      <c r="AB2418" s="1"/>
    </row>
    <row r="2419" spans="1:28" x14ac:dyDescent="0.3">
      <c r="A2419">
        <v>806</v>
      </c>
      <c r="B2419">
        <v>3</v>
      </c>
      <c r="C2419">
        <f>RS_wells_scenario_1_bgw!C2419-RS_wells_baseline_bgw!C2419</f>
        <v>5168830.4060000032</v>
      </c>
      <c r="D2419">
        <f>RS_wells_scenario_1_bgw!D2419-RS_wells_baseline_bgw!D2419</f>
        <v>-623.68710000003921</v>
      </c>
      <c r="E2419">
        <f>RS_wells_scenario_1_bgw!E2419-RS_wells_baseline_bgw!E2419</f>
        <v>0</v>
      </c>
      <c r="F2419">
        <f>RS_wells_scenario_1_bgw!F2419-RS_wells_baseline_bgw!F2419</f>
        <v>0</v>
      </c>
      <c r="G2419">
        <f>RS_wells_scenario_1_bgw!G2419-RS_wells_baseline_bgw!G2419</f>
        <v>0</v>
      </c>
      <c r="H2419" s="19">
        <f>RS_wells_scenario_1_bgw!H2419-RS_wells_baseline_bgw!H2419</f>
        <v>1160060.1177000031</v>
      </c>
      <c r="I2419">
        <f>RS_wells_scenario_1_bgw!I2419-RS_wells_baseline_bgw!I2419</f>
        <v>-2246896.1920999959</v>
      </c>
      <c r="J2419">
        <f>RS_wells_scenario_1_bgw!J2419-RS_wells_baseline_bgw!J2419</f>
        <v>3272.0367000000551</v>
      </c>
      <c r="K2419">
        <f>RS_wells_scenario_1_bgw!K2419-RS_wells_baseline_bgw!K2419</f>
        <v>-71872.309999998659</v>
      </c>
      <c r="L2419">
        <f>RS_wells_scenario_1_bgw!L2419-RS_wells_baseline_bgw!L2419</f>
        <v>372536.8797999993</v>
      </c>
      <c r="M2419">
        <f>RS_wells_scenario_1_bgw!M2419-RS_wells_baseline_bgw!M2419</f>
        <v>0</v>
      </c>
      <c r="N2419">
        <f>RS_wells_scenario_1_bgw!N2419-RS_wells_baseline_bgw!N2419</f>
        <v>8295505.4186999947</v>
      </c>
      <c r="O2419">
        <v>10.145833333333334</v>
      </c>
      <c r="P2419">
        <f t="shared" si="308"/>
        <v>2007</v>
      </c>
      <c r="Q2419" s="2">
        <f t="shared" si="309"/>
        <v>39112.624999999665</v>
      </c>
      <c r="R2419">
        <f t="shared" si="310"/>
        <v>-163.46953725085891</v>
      </c>
      <c r="S2419">
        <f>I2419*$O2419/ref!$B$3</f>
        <v>-523.33871171597514</v>
      </c>
      <c r="T2419">
        <f>K2419*$O2419/ref!$B$3</f>
        <v>-16.740231371479641</v>
      </c>
      <c r="U2419">
        <f>L2419*$O2419/ref!$B$3</f>
        <v>86.769905715583704</v>
      </c>
      <c r="V2419">
        <f>N2419*$O2419/ref!$B$3</f>
        <v>1932.1582964622062</v>
      </c>
      <c r="W2419">
        <f t="shared" si="311"/>
        <v>1</v>
      </c>
      <c r="X2419" t="str">
        <f t="shared" si="312"/>
        <v>1 2007</v>
      </c>
      <c r="AB2419" s="1"/>
    </row>
    <row r="2420" spans="1:28" x14ac:dyDescent="0.3">
      <c r="A2420">
        <v>807</v>
      </c>
      <c r="B2420">
        <v>1</v>
      </c>
      <c r="C2420">
        <f>RS_wells_scenario_1_bgw!C2420-RS_wells_baseline_bgw!C2420</f>
        <v>5549592.6244999915</v>
      </c>
      <c r="D2420">
        <f>RS_wells_scenario_1_bgw!D2420-RS_wells_baseline_bgw!D2420</f>
        <v>-624.7441000000108</v>
      </c>
      <c r="E2420">
        <f>RS_wells_scenario_1_bgw!E2420-RS_wells_baseline_bgw!E2420</f>
        <v>0</v>
      </c>
      <c r="F2420">
        <f>RS_wells_scenario_1_bgw!F2420-RS_wells_baseline_bgw!F2420</f>
        <v>0</v>
      </c>
      <c r="G2420">
        <f>RS_wells_scenario_1_bgw!G2420-RS_wells_baseline_bgw!G2420</f>
        <v>0</v>
      </c>
      <c r="H2420" s="19">
        <f>RS_wells_scenario_1_bgw!H2420-RS_wells_baseline_bgw!H2420</f>
        <v>1112083.9032000005</v>
      </c>
      <c r="I2420">
        <f>RS_wells_scenario_1_bgw!I2420-RS_wells_baseline_bgw!I2420</f>
        <v>-2268108.5131999999</v>
      </c>
      <c r="J2420">
        <f>RS_wells_scenario_1_bgw!J2420-RS_wells_baseline_bgw!J2420</f>
        <v>3277.1582000004128</v>
      </c>
      <c r="K2420">
        <f>RS_wells_scenario_1_bgw!K2420-RS_wells_baseline_bgw!K2420</f>
        <v>-71872.309999998659</v>
      </c>
      <c r="L2420">
        <f>RS_wells_scenario_1_bgw!L2420-RS_wells_baseline_bgw!L2420</f>
        <v>841054.02610000037</v>
      </c>
      <c r="M2420">
        <f>RS_wells_scenario_1_bgw!M2420-RS_wells_baseline_bgw!M2420</f>
        <v>0</v>
      </c>
      <c r="N2420">
        <f>RS_wells_scenario_1_bgw!N2420-RS_wells_baseline_bgw!N2420</f>
        <v>8162943.5690999925</v>
      </c>
      <c r="O2420">
        <v>10.145833333333334</v>
      </c>
      <c r="P2420">
        <f t="shared" si="308"/>
        <v>2007</v>
      </c>
      <c r="Q2420" s="2">
        <f t="shared" si="309"/>
        <v>39122.770833333001</v>
      </c>
      <c r="R2420">
        <f t="shared" si="310"/>
        <v>-161.53172201374551</v>
      </c>
      <c r="S2420">
        <f>I2420*$O2420/ref!$B$3</f>
        <v>-528.27940672271961</v>
      </c>
      <c r="T2420">
        <f>K2420*$O2420/ref!$B$3</f>
        <v>-16.740231371479641</v>
      </c>
      <c r="U2420">
        <f>L2420*$O2420/ref!$B$3</f>
        <v>195.89517844673065</v>
      </c>
      <c r="V2420">
        <f>N2420*$O2420/ref!$B$3</f>
        <v>1901.2824830462278</v>
      </c>
      <c r="W2420">
        <f t="shared" si="311"/>
        <v>2</v>
      </c>
      <c r="X2420" t="str">
        <f t="shared" si="312"/>
        <v>2 2007</v>
      </c>
      <c r="AB2420" s="1"/>
    </row>
    <row r="2421" spans="1:28" x14ac:dyDescent="0.3">
      <c r="A2421">
        <v>807</v>
      </c>
      <c r="B2421">
        <v>2</v>
      </c>
      <c r="C2421">
        <f>RS_wells_scenario_1_bgw!C2421-RS_wells_baseline_bgw!C2421</f>
        <v>5582901.7337000072</v>
      </c>
      <c r="D2421">
        <f>RS_wells_scenario_1_bgw!D2421-RS_wells_baseline_bgw!D2421</f>
        <v>-625.79660000000149</v>
      </c>
      <c r="E2421">
        <f>RS_wells_scenario_1_bgw!E2421-RS_wells_baseline_bgw!E2421</f>
        <v>0</v>
      </c>
      <c r="F2421">
        <f>RS_wells_scenario_1_bgw!F2421-RS_wells_baseline_bgw!F2421</f>
        <v>0</v>
      </c>
      <c r="G2421">
        <f>RS_wells_scenario_1_bgw!G2421-RS_wells_baseline_bgw!G2421</f>
        <v>0</v>
      </c>
      <c r="H2421" s="19">
        <f>RS_wells_scenario_1_bgw!H2421-RS_wells_baseline_bgw!H2421</f>
        <v>1107795.2688999996</v>
      </c>
      <c r="I2421">
        <f>RS_wells_scenario_1_bgw!I2421-RS_wells_baseline_bgw!I2421</f>
        <v>-2131005.2512999997</v>
      </c>
      <c r="J2421">
        <f>RS_wells_scenario_1_bgw!J2421-RS_wells_baseline_bgw!J2421</f>
        <v>3282.3553999997675</v>
      </c>
      <c r="K2421">
        <f>RS_wells_scenario_1_bgw!K2421-RS_wells_baseline_bgw!K2421</f>
        <v>-71872.309999998659</v>
      </c>
      <c r="L2421">
        <f>RS_wells_scenario_1_bgw!L2421-RS_wells_baseline_bgw!L2421</f>
        <v>837090.26279999875</v>
      </c>
      <c r="M2421">
        <f>RS_wells_scenario_1_bgw!M2421-RS_wells_baseline_bgw!M2421</f>
        <v>0</v>
      </c>
      <c r="N2421">
        <f>RS_wells_scenario_1_bgw!N2421-RS_wells_baseline_bgw!N2421</f>
        <v>8072424.4354000017</v>
      </c>
      <c r="O2421">
        <v>10.145833333333334</v>
      </c>
      <c r="P2421">
        <f t="shared" si="308"/>
        <v>2007</v>
      </c>
      <c r="Q2421" s="2">
        <f t="shared" si="309"/>
        <v>39132.916666666337</v>
      </c>
      <c r="R2421">
        <f t="shared" si="310"/>
        <v>-159.55622374570453</v>
      </c>
      <c r="S2421">
        <f>I2421*$O2421/ref!$B$3</f>
        <v>-496.34582442947465</v>
      </c>
      <c r="T2421">
        <f>K2421*$O2421/ref!$B$3</f>
        <v>-16.740231371479641</v>
      </c>
      <c r="U2421">
        <f>L2421*$O2421/ref!$B$3</f>
        <v>194.97195342803002</v>
      </c>
      <c r="V2421">
        <f>N2421*$O2421/ref!$B$3</f>
        <v>1880.1991027891611</v>
      </c>
      <c r="W2421">
        <f t="shared" si="311"/>
        <v>2</v>
      </c>
      <c r="X2421" t="str">
        <f t="shared" si="312"/>
        <v>2 2007</v>
      </c>
      <c r="AB2421" s="1"/>
    </row>
    <row r="2422" spans="1:28" x14ac:dyDescent="0.3">
      <c r="A2422">
        <v>807</v>
      </c>
      <c r="B2422">
        <v>3</v>
      </c>
      <c r="C2422">
        <f>RS_wells_scenario_1_bgw!C2422-RS_wells_baseline_bgw!C2422</f>
        <v>5624698.2697000057</v>
      </c>
      <c r="D2422">
        <f>RS_wells_scenario_1_bgw!D2422-RS_wells_baseline_bgw!D2422</f>
        <v>-626.84830000001239</v>
      </c>
      <c r="E2422">
        <f>RS_wells_scenario_1_bgw!E2422-RS_wells_baseline_bgw!E2422</f>
        <v>0</v>
      </c>
      <c r="F2422">
        <f>RS_wells_scenario_1_bgw!F2422-RS_wells_baseline_bgw!F2422</f>
        <v>0</v>
      </c>
      <c r="G2422">
        <f>RS_wells_scenario_1_bgw!G2422-RS_wells_baseline_bgw!G2422</f>
        <v>0</v>
      </c>
      <c r="H2422" s="19">
        <f>RS_wells_scenario_1_bgw!H2422-RS_wells_baseline_bgw!H2422</f>
        <v>1099661.005400002</v>
      </c>
      <c r="I2422">
        <f>RS_wells_scenario_1_bgw!I2422-RS_wells_baseline_bgw!I2422</f>
        <v>-2006009.9767000005</v>
      </c>
      <c r="J2422">
        <f>RS_wells_scenario_1_bgw!J2422-RS_wells_baseline_bgw!J2422</f>
        <v>3287.6192999994382</v>
      </c>
      <c r="K2422">
        <f>RS_wells_scenario_1_bgw!K2422-RS_wells_baseline_bgw!K2422</f>
        <v>-71872.309999998659</v>
      </c>
      <c r="L2422">
        <f>RS_wells_scenario_1_bgw!L2422-RS_wells_baseline_bgw!L2422</f>
        <v>833649.27019999921</v>
      </c>
      <c r="M2422">
        <f>RS_wells_scenario_1_bgw!M2422-RS_wells_baseline_bgw!M2422</f>
        <v>0</v>
      </c>
      <c r="N2422">
        <f>RS_wells_scenario_1_bgw!N2422-RS_wells_baseline_bgw!N2422</f>
        <v>7989346.4466999918</v>
      </c>
      <c r="O2422">
        <v>10.145833333333334</v>
      </c>
      <c r="P2422">
        <f t="shared" si="308"/>
        <v>2007</v>
      </c>
      <c r="Q2422" s="2">
        <f t="shared" si="309"/>
        <v>39143.062499999673</v>
      </c>
      <c r="R2422">
        <f t="shared" si="310"/>
        <v>-157.83929991523459</v>
      </c>
      <c r="S2422">
        <f>I2422*$O2422/ref!$B$3</f>
        <v>-467.23238954550249</v>
      </c>
      <c r="T2422">
        <f>K2422*$O2422/ref!$B$3</f>
        <v>-16.740231371479641</v>
      </c>
      <c r="U2422">
        <f>L2422*$O2422/ref!$B$3</f>
        <v>194.17049021818548</v>
      </c>
      <c r="V2422">
        <f>N2422*$O2422/ref!$B$3</f>
        <v>1860.848886374587</v>
      </c>
      <c r="W2422">
        <f t="shared" si="311"/>
        <v>2</v>
      </c>
      <c r="X2422" t="str">
        <f t="shared" si="312"/>
        <v>2 2007</v>
      </c>
      <c r="AB2422" s="1"/>
    </row>
    <row r="2423" spans="1:28" x14ac:dyDescent="0.3">
      <c r="A2423">
        <v>808</v>
      </c>
      <c r="B2423">
        <v>1</v>
      </c>
      <c r="C2423">
        <f>RS_wells_scenario_1_bgw!C2423-RS_wells_baseline_bgw!C2423</f>
        <v>-165574.02430000156</v>
      </c>
      <c r="D2423">
        <f>RS_wells_scenario_1_bgw!D2423-RS_wells_baseline_bgw!D2423</f>
        <v>-627.89810000004945</v>
      </c>
      <c r="E2423">
        <f>RS_wells_scenario_1_bgw!E2423-RS_wells_baseline_bgw!E2423</f>
        <v>0</v>
      </c>
      <c r="F2423">
        <f>RS_wells_scenario_1_bgw!F2423-RS_wells_baseline_bgw!F2423</f>
        <v>0</v>
      </c>
      <c r="G2423">
        <f>RS_wells_scenario_1_bgw!G2423-RS_wells_baseline_bgw!G2423</f>
        <v>0</v>
      </c>
      <c r="H2423" s="19">
        <f>RS_wells_scenario_1_bgw!H2423-RS_wells_baseline_bgw!H2423</f>
        <v>-1501752.1854999959</v>
      </c>
      <c r="I2423">
        <f>RS_wells_scenario_1_bgw!I2423-RS_wells_baseline_bgw!I2423</f>
        <v>-10023830.837800026</v>
      </c>
      <c r="J2423">
        <f>RS_wells_scenario_1_bgw!J2423-RS_wells_baseline_bgw!J2423</f>
        <v>3293.162100000307</v>
      </c>
      <c r="K2423">
        <f>RS_wells_scenario_1_bgw!K2423-RS_wells_baseline_bgw!K2423</f>
        <v>-71872.309999998659</v>
      </c>
      <c r="L2423">
        <f>RS_wells_scenario_1_bgw!L2423-RS_wells_baseline_bgw!L2423</f>
        <v>59.621599999984028</v>
      </c>
      <c r="M2423">
        <f>RS_wells_scenario_1_bgw!M2423-RS_wells_baseline_bgw!M2423</f>
        <v>0</v>
      </c>
      <c r="N2423">
        <f>RS_wells_scenario_1_bgw!N2423-RS_wells_baseline_bgw!N2423</f>
        <v>8533806.3184999973</v>
      </c>
      <c r="O2423">
        <v>10.145833333333334</v>
      </c>
      <c r="P2423">
        <f t="shared" si="308"/>
        <v>2007</v>
      </c>
      <c r="Q2423" s="2">
        <f t="shared" si="309"/>
        <v>39153.208333333008</v>
      </c>
      <c r="R2423">
        <f t="shared" si="310"/>
        <v>-229.90970226804109</v>
      </c>
      <c r="S2423">
        <f>I2423*$O2423/ref!$B$3</f>
        <v>-2334.7134307127203</v>
      </c>
      <c r="T2423">
        <f>K2423*$O2423/ref!$B$3</f>
        <v>-16.740231371479641</v>
      </c>
      <c r="U2423">
        <f>L2423*$O2423/ref!$B$3</f>
        <v>1.388684152126962E-2</v>
      </c>
      <c r="V2423">
        <f>N2423*$O2423/ref!$B$3</f>
        <v>1987.6624565300251</v>
      </c>
      <c r="W2423">
        <f t="shared" si="311"/>
        <v>3</v>
      </c>
      <c r="X2423" t="str">
        <f t="shared" si="312"/>
        <v>3 2007</v>
      </c>
      <c r="AB2423" s="1"/>
    </row>
    <row r="2424" spans="1:28" x14ac:dyDescent="0.3">
      <c r="A2424">
        <v>808</v>
      </c>
      <c r="B2424">
        <v>2</v>
      </c>
      <c r="C2424">
        <f>RS_wells_scenario_1_bgw!C2424-RS_wells_baseline_bgw!C2424</f>
        <v>-182978.16169999912</v>
      </c>
      <c r="D2424">
        <f>RS_wells_scenario_1_bgw!D2424-RS_wells_baseline_bgw!D2424</f>
        <v>-628.96109999995679</v>
      </c>
      <c r="E2424">
        <f>RS_wells_scenario_1_bgw!E2424-RS_wells_baseline_bgw!E2424</f>
        <v>0</v>
      </c>
      <c r="F2424">
        <f>RS_wells_scenario_1_bgw!F2424-RS_wells_baseline_bgw!F2424</f>
        <v>0</v>
      </c>
      <c r="G2424">
        <f>RS_wells_scenario_1_bgw!G2424-RS_wells_baseline_bgw!G2424</f>
        <v>0</v>
      </c>
      <c r="H2424" s="19">
        <f>RS_wells_scenario_1_bgw!H2424-RS_wells_baseline_bgw!H2424</f>
        <v>-1596919.5271999985</v>
      </c>
      <c r="I2424">
        <f>RS_wells_scenario_1_bgw!I2424-RS_wells_baseline_bgw!I2424</f>
        <v>-10486274.015900016</v>
      </c>
      <c r="J2424">
        <f>RS_wells_scenario_1_bgw!J2424-RS_wells_baseline_bgw!J2424</f>
        <v>3298.681599999778</v>
      </c>
      <c r="K2424">
        <f>RS_wells_scenario_1_bgw!K2424-RS_wells_baseline_bgw!K2424</f>
        <v>-71872.309999998659</v>
      </c>
      <c r="L2424">
        <f>RS_wells_scenario_1_bgw!L2424-RS_wells_baseline_bgw!L2424</f>
        <v>57.815799999982119</v>
      </c>
      <c r="M2424">
        <f>RS_wells_scenario_1_bgw!M2424-RS_wells_baseline_bgw!M2424</f>
        <v>0</v>
      </c>
      <c r="N2424">
        <f>RS_wells_scenario_1_bgw!N2424-RS_wells_baseline_bgw!N2424</f>
        <v>8918661.2232999951</v>
      </c>
      <c r="O2424">
        <v>10.145833333333334</v>
      </c>
      <c r="P2424">
        <f t="shared" si="308"/>
        <v>2007</v>
      </c>
      <c r="Q2424" s="2">
        <f t="shared" si="309"/>
        <v>39163.354166666344</v>
      </c>
      <c r="R2424">
        <f t="shared" si="310"/>
        <v>-240.90677549828163</v>
      </c>
      <c r="S2424">
        <f>I2424*$O2424/ref!$B$3</f>
        <v>-2442.4239773412669</v>
      </c>
      <c r="T2424">
        <f>K2424*$O2424/ref!$B$3</f>
        <v>-16.740231371479641</v>
      </c>
      <c r="U2424">
        <f>L2424*$O2424/ref!$B$3</f>
        <v>1.3466241295526904E-2</v>
      </c>
      <c r="V2424">
        <f>N2424*$O2424/ref!$B$3</f>
        <v>2077.3014308554757</v>
      </c>
      <c r="W2424">
        <f t="shared" si="311"/>
        <v>3</v>
      </c>
      <c r="X2424" t="str">
        <f t="shared" si="312"/>
        <v>3 2007</v>
      </c>
      <c r="AB2424" s="1"/>
    </row>
    <row r="2425" spans="1:28" x14ac:dyDescent="0.3">
      <c r="A2425">
        <v>808</v>
      </c>
      <c r="B2425">
        <v>3</v>
      </c>
      <c r="C2425">
        <f>RS_wells_scenario_1_bgw!C2425-RS_wells_baseline_bgw!C2425</f>
        <v>-177430.98129999824</v>
      </c>
      <c r="D2425">
        <f>RS_wells_scenario_1_bgw!D2425-RS_wells_baseline_bgw!D2425</f>
        <v>-629.78590000001714</v>
      </c>
      <c r="E2425">
        <f>RS_wells_scenario_1_bgw!E2425-RS_wells_baseline_bgw!E2425</f>
        <v>0</v>
      </c>
      <c r="F2425">
        <f>RS_wells_scenario_1_bgw!F2425-RS_wells_baseline_bgw!F2425</f>
        <v>0</v>
      </c>
      <c r="G2425">
        <f>RS_wells_scenario_1_bgw!G2425-RS_wells_baseline_bgw!G2425</f>
        <v>0</v>
      </c>
      <c r="H2425" s="19">
        <f>RS_wells_scenario_1_bgw!H2425-RS_wells_baseline_bgw!H2425</f>
        <v>-1471633.7086000144</v>
      </c>
      <c r="I2425">
        <f>RS_wells_scenario_1_bgw!I2425-RS_wells_baseline_bgw!I2425</f>
        <v>-10851564.547900021</v>
      </c>
      <c r="J2425">
        <f>RS_wells_scenario_1_bgw!J2425-RS_wells_baseline_bgw!J2425</f>
        <v>3304.4172000000253</v>
      </c>
      <c r="K2425">
        <f>RS_wells_scenario_1_bgw!K2425-RS_wells_baseline_bgw!K2425</f>
        <v>-71872.309999998659</v>
      </c>
      <c r="L2425">
        <f>RS_wells_scenario_1_bgw!L2425-RS_wells_baseline_bgw!L2425</f>
        <v>56.261200000008103</v>
      </c>
      <c r="M2425">
        <f>RS_wells_scenario_1_bgw!M2425-RS_wells_baseline_bgw!M2425</f>
        <v>0</v>
      </c>
      <c r="N2425">
        <f>RS_wells_scenario_1_bgw!N2425-RS_wells_baseline_bgw!N2425</f>
        <v>9223153.5863000005</v>
      </c>
      <c r="O2425">
        <v>10.145833333333334</v>
      </c>
      <c r="P2425">
        <f t="shared" si="308"/>
        <v>2007</v>
      </c>
      <c r="Q2425" s="2">
        <f t="shared" si="309"/>
        <v>39173.49999999968</v>
      </c>
      <c r="R2425">
        <f t="shared" si="310"/>
        <v>-245.01230916151238</v>
      </c>
      <c r="S2425">
        <f>I2425*$O2425/ref!$B$3</f>
        <v>-2527.5060906543231</v>
      </c>
      <c r="T2425">
        <f>K2425*$O2425/ref!$B$3</f>
        <v>-16.740231371479641</v>
      </c>
      <c r="U2425">
        <f>L2425*$O2425/ref!$B$3</f>
        <v>1.310414964034471E-2</v>
      </c>
      <c r="V2425">
        <f>N2425*$O2425/ref!$B$3</f>
        <v>2148.222660567847</v>
      </c>
      <c r="W2425">
        <f t="shared" si="311"/>
        <v>3</v>
      </c>
      <c r="X2425" t="str">
        <f t="shared" si="312"/>
        <v>3 2007</v>
      </c>
      <c r="AB2425" s="1"/>
    </row>
    <row r="2426" spans="1:28" x14ac:dyDescent="0.3">
      <c r="A2426">
        <v>809</v>
      </c>
      <c r="B2426">
        <v>1</v>
      </c>
      <c r="C2426">
        <f>RS_wells_scenario_1_bgw!C2426-RS_wells_baseline_bgw!C2426</f>
        <v>4395859.7624000013</v>
      </c>
      <c r="D2426">
        <f>RS_wells_scenario_1_bgw!D2426-RS_wells_baseline_bgw!D2426</f>
        <v>-631.10910000000149</v>
      </c>
      <c r="E2426">
        <f>RS_wells_scenario_1_bgw!E2426-RS_wells_baseline_bgw!E2426</f>
        <v>-428644.19999999925</v>
      </c>
      <c r="F2426">
        <f>RS_wells_scenario_1_bgw!F2426-RS_wells_baseline_bgw!F2426</f>
        <v>0</v>
      </c>
      <c r="G2426">
        <f>RS_wells_scenario_1_bgw!G2426-RS_wells_baseline_bgw!G2426</f>
        <v>0</v>
      </c>
      <c r="H2426" s="19">
        <f>RS_wells_scenario_1_bgw!H2426-RS_wells_baseline_bgw!H2426</f>
        <v>340877.52589999884</v>
      </c>
      <c r="I2426">
        <f>RS_wells_scenario_1_bgw!I2426-RS_wells_baseline_bgw!I2426</f>
        <v>-1466936.8505999967</v>
      </c>
      <c r="J2426">
        <f>RS_wells_scenario_1_bgw!J2426-RS_wells_baseline_bgw!J2426</f>
        <v>3309.3021999998018</v>
      </c>
      <c r="K2426">
        <f>RS_wells_scenario_1_bgw!K2426-RS_wells_baseline_bgw!K2426</f>
        <v>-5345938.8700000048</v>
      </c>
      <c r="L2426">
        <f>RS_wells_scenario_1_bgw!L2426-RS_wells_baseline_bgw!L2426</f>
        <v>2488577.4847000018</v>
      </c>
      <c r="M2426">
        <f>RS_wells_scenario_1_bgw!M2426-RS_wells_baseline_bgw!M2426</f>
        <v>0</v>
      </c>
      <c r="N2426">
        <f>RS_wells_scenario_1_bgw!N2426-RS_wells_baseline_bgw!N2426</f>
        <v>8583984.8258000016</v>
      </c>
      <c r="O2426">
        <v>10.145833333333334</v>
      </c>
      <c r="P2426">
        <f t="shared" si="308"/>
        <v>2007</v>
      </c>
      <c r="Q2426" s="2">
        <f t="shared" si="309"/>
        <v>39183.645833333016</v>
      </c>
      <c r="R2426">
        <f t="shared" si="310"/>
        <v>-188.84552806185573</v>
      </c>
      <c r="S2426">
        <f>I2426*$O2426/ref!$B$3</f>
        <v>-341.67348018164523</v>
      </c>
      <c r="T2426">
        <f>K2426*$O2426/ref!$B$3</f>
        <v>-1245.1562163730116</v>
      </c>
      <c r="U2426">
        <f>L2426*$O2426/ref!$B$3</f>
        <v>579.63022031340915</v>
      </c>
      <c r="V2426">
        <f>N2426*$O2426/ref!$B$3</f>
        <v>1999.3498479896507</v>
      </c>
      <c r="W2426">
        <f t="shared" si="311"/>
        <v>4</v>
      </c>
      <c r="X2426" t="str">
        <f t="shared" si="312"/>
        <v>4 2007</v>
      </c>
      <c r="AB2426" s="1"/>
    </row>
    <row r="2427" spans="1:28" x14ac:dyDescent="0.3">
      <c r="A2427">
        <v>809</v>
      </c>
      <c r="B2427">
        <v>2</v>
      </c>
      <c r="C2427">
        <f>RS_wells_scenario_1_bgw!C2427-RS_wells_baseline_bgw!C2427</f>
        <v>4318187.6738999933</v>
      </c>
      <c r="D2427">
        <f>RS_wells_scenario_1_bgw!D2427-RS_wells_baseline_bgw!D2427</f>
        <v>-632.19199999998091</v>
      </c>
      <c r="E2427">
        <f>RS_wells_scenario_1_bgw!E2427-RS_wells_baseline_bgw!E2427</f>
        <v>-428644.19999999925</v>
      </c>
      <c r="F2427">
        <f>RS_wells_scenario_1_bgw!F2427-RS_wells_baseline_bgw!F2427</f>
        <v>0</v>
      </c>
      <c r="G2427">
        <f>RS_wells_scenario_1_bgw!G2427-RS_wells_baseline_bgw!G2427</f>
        <v>0</v>
      </c>
      <c r="H2427" s="19">
        <f>RS_wells_scenario_1_bgw!H2427-RS_wells_baseline_bgw!H2427</f>
        <v>436515.21389999986</v>
      </c>
      <c r="I2427">
        <f>RS_wells_scenario_1_bgw!I2427-RS_wells_baseline_bgw!I2427</f>
        <v>-1021034.8696000017</v>
      </c>
      <c r="J2427">
        <f>RS_wells_scenario_1_bgw!J2427-RS_wells_baseline_bgw!J2427</f>
        <v>3314.4779000002891</v>
      </c>
      <c r="K2427">
        <f>RS_wells_scenario_1_bgw!K2427-RS_wells_baseline_bgw!K2427</f>
        <v>-5345938.8700000048</v>
      </c>
      <c r="L2427">
        <f>RS_wells_scenario_1_bgw!L2427-RS_wells_baseline_bgw!L2427</f>
        <v>2450930.757100001</v>
      </c>
      <c r="M2427">
        <f>RS_wells_scenario_1_bgw!M2427-RS_wells_baseline_bgw!M2427</f>
        <v>0</v>
      </c>
      <c r="N2427">
        <f>RS_wells_scenario_1_bgw!N2427-RS_wells_baseline_bgw!N2427</f>
        <v>8198126.5605000108</v>
      </c>
      <c r="O2427">
        <v>10.145833333333334</v>
      </c>
      <c r="P2427">
        <f t="shared" si="308"/>
        <v>2007</v>
      </c>
      <c r="Q2427" s="2">
        <f t="shared" si="309"/>
        <v>39193.791666666351</v>
      </c>
      <c r="R2427">
        <f t="shared" si="310"/>
        <v>-177.81469293470815</v>
      </c>
      <c r="S2427">
        <f>I2427*$O2427/ref!$B$3</f>
        <v>-237.8156477154121</v>
      </c>
      <c r="T2427">
        <f>K2427*$O2427/ref!$B$3</f>
        <v>-1245.1562163730116</v>
      </c>
      <c r="U2427">
        <f>L2427*$O2427/ref!$B$3</f>
        <v>570.86168441407472</v>
      </c>
      <c r="V2427">
        <f>N2427*$O2427/ref!$B$3</f>
        <v>1909.4771746649762</v>
      </c>
      <c r="W2427">
        <f t="shared" si="311"/>
        <v>4</v>
      </c>
      <c r="X2427" t="str">
        <f t="shared" si="312"/>
        <v>4 2007</v>
      </c>
      <c r="AB2427" s="1"/>
    </row>
    <row r="2428" spans="1:28" x14ac:dyDescent="0.3">
      <c r="A2428">
        <v>809</v>
      </c>
      <c r="B2428">
        <v>3</v>
      </c>
      <c r="C2428">
        <f>RS_wells_scenario_1_bgw!C2428-RS_wells_baseline_bgw!C2428</f>
        <v>4322488.1163000017</v>
      </c>
      <c r="D2428">
        <f>RS_wells_scenario_1_bgw!D2428-RS_wells_baseline_bgw!D2428</f>
        <v>-633.26360000000568</v>
      </c>
      <c r="E2428">
        <f>RS_wells_scenario_1_bgw!E2428-RS_wells_baseline_bgw!E2428</f>
        <v>-428644.19999999925</v>
      </c>
      <c r="F2428">
        <f>RS_wells_scenario_1_bgw!F2428-RS_wells_baseline_bgw!F2428</f>
        <v>0</v>
      </c>
      <c r="G2428">
        <f>RS_wells_scenario_1_bgw!G2428-RS_wells_baseline_bgw!G2428</f>
        <v>0</v>
      </c>
      <c r="H2428" s="19">
        <f>RS_wells_scenario_1_bgw!H2428-RS_wells_baseline_bgw!H2428</f>
        <v>509659.2744999975</v>
      </c>
      <c r="I2428">
        <f>RS_wells_scenario_1_bgw!I2428-RS_wells_baseline_bgw!I2428</f>
        <v>-645126.4001000002</v>
      </c>
      <c r="J2428">
        <f>RS_wells_scenario_1_bgw!J2428-RS_wells_baseline_bgw!J2428</f>
        <v>3319.656799999997</v>
      </c>
      <c r="K2428">
        <f>RS_wells_scenario_1_bgw!K2428-RS_wells_baseline_bgw!K2428</f>
        <v>-5345938.8700000048</v>
      </c>
      <c r="L2428">
        <f>RS_wells_scenario_1_bgw!L2428-RS_wells_baseline_bgw!L2428</f>
        <v>2420839.5247000009</v>
      </c>
      <c r="M2428">
        <f>RS_wells_scenario_1_bgw!M2428-RS_wells_baseline_bgw!M2428</f>
        <v>0</v>
      </c>
      <c r="N2428">
        <f>RS_wells_scenario_1_bgw!N2428-RS_wells_baseline_bgw!N2428</f>
        <v>7942315.9482999966</v>
      </c>
      <c r="O2428">
        <v>10.145833333333334</v>
      </c>
      <c r="P2428">
        <f t="shared" si="308"/>
        <v>2007</v>
      </c>
      <c r="Q2428" s="2">
        <f t="shared" si="309"/>
        <v>39203.937499999687</v>
      </c>
      <c r="R2428">
        <f t="shared" si="310"/>
        <v>-170.27850340893468</v>
      </c>
      <c r="S2428">
        <f>I2428*$O2428/ref!$B$3</f>
        <v>-150.26044385555369</v>
      </c>
      <c r="T2428">
        <f>K2428*$O2428/ref!$B$3</f>
        <v>-1245.1562163730116</v>
      </c>
      <c r="U2428">
        <f>L2428*$O2428/ref!$B$3</f>
        <v>563.85294638090204</v>
      </c>
      <c r="V2428">
        <f>N2428*$O2428/ref!$B$3</f>
        <v>1849.8947174501159</v>
      </c>
      <c r="W2428">
        <f t="shared" si="311"/>
        <v>4</v>
      </c>
      <c r="X2428" t="str">
        <f t="shared" si="312"/>
        <v>4 2007</v>
      </c>
      <c r="AB2428" s="1"/>
    </row>
    <row r="2429" spans="1:28" x14ac:dyDescent="0.3">
      <c r="A2429">
        <v>810</v>
      </c>
      <c r="B2429">
        <v>1</v>
      </c>
      <c r="C2429">
        <f>RS_wells_scenario_1_bgw!C2429-RS_wells_baseline_bgw!C2429</f>
        <v>-11486.330800000578</v>
      </c>
      <c r="D2429">
        <f>RS_wells_scenario_1_bgw!D2429-RS_wells_baseline_bgw!D2429</f>
        <v>-634.06569999997737</v>
      </c>
      <c r="E2429">
        <f>RS_wells_scenario_1_bgw!E2429-RS_wells_baseline_bgw!E2429</f>
        <v>-672237.5700000003</v>
      </c>
      <c r="F2429">
        <f>RS_wells_scenario_1_bgw!F2429-RS_wells_baseline_bgw!F2429</f>
        <v>0</v>
      </c>
      <c r="G2429">
        <f>RS_wells_scenario_1_bgw!G2429-RS_wells_baseline_bgw!G2429</f>
        <v>0</v>
      </c>
      <c r="H2429" s="19">
        <f>RS_wells_scenario_1_bgw!H2429-RS_wells_baseline_bgw!H2429</f>
        <v>-4069179.0721000135</v>
      </c>
      <c r="I2429">
        <f>RS_wells_scenario_1_bgw!I2429-RS_wells_baseline_bgw!I2429</f>
        <v>-6995557.872699976</v>
      </c>
      <c r="J2429">
        <f>RS_wells_scenario_1_bgw!J2429-RS_wells_baseline_bgw!J2429</f>
        <v>3324.9429000001401</v>
      </c>
      <c r="K2429">
        <f>RS_wells_scenario_1_bgw!K2429-RS_wells_baseline_bgw!K2429</f>
        <v>-8343129.2699999958</v>
      </c>
      <c r="L2429">
        <f>RS_wells_scenario_1_bgw!L2429-RS_wells_baseline_bgw!L2429</f>
        <v>3713.5877999998629</v>
      </c>
      <c r="M2429">
        <f>RS_wells_scenario_1_bgw!M2429-RS_wells_baseline_bgw!M2429</f>
        <v>0</v>
      </c>
      <c r="N2429">
        <f>RS_wells_scenario_1_bgw!N2429-RS_wells_baseline_bgw!N2429</f>
        <v>10512798.85769999</v>
      </c>
      <c r="O2429">
        <v>10.145833333333334</v>
      </c>
      <c r="P2429">
        <f t="shared" si="308"/>
        <v>2007</v>
      </c>
      <c r="Q2429" s="2">
        <f t="shared" si="309"/>
        <v>39214.083333333023</v>
      </c>
      <c r="R2429">
        <f t="shared" si="310"/>
        <v>-334.06593195418105</v>
      </c>
      <c r="S2429">
        <f>I2429*$O2429/ref!$B$3</f>
        <v>-1629.3793445845236</v>
      </c>
      <c r="T2429">
        <f>K2429*$O2429/ref!$B$3</f>
        <v>-1943.2506669392783</v>
      </c>
      <c r="U2429">
        <f>L2429*$O2429/ref!$B$3</f>
        <v>0.86495507087921519</v>
      </c>
      <c r="V2429">
        <f>N2429*$O2429/ref!$B$3</f>
        <v>2448.6020449284015</v>
      </c>
      <c r="W2429">
        <f t="shared" si="311"/>
        <v>5</v>
      </c>
      <c r="X2429" t="str">
        <f t="shared" si="312"/>
        <v>5 2007</v>
      </c>
      <c r="AB2429" s="1"/>
    </row>
    <row r="2430" spans="1:28" x14ac:dyDescent="0.3">
      <c r="A2430">
        <v>810</v>
      </c>
      <c r="B2430">
        <v>2</v>
      </c>
      <c r="C2430">
        <f>RS_wells_scenario_1_bgw!C2430-RS_wells_baseline_bgw!C2430</f>
        <v>-10052.78220000118</v>
      </c>
      <c r="D2430">
        <f>RS_wells_scenario_1_bgw!D2430-RS_wells_baseline_bgw!D2430</f>
        <v>-635.09870000003139</v>
      </c>
      <c r="E2430">
        <f>RS_wells_scenario_1_bgw!E2430-RS_wells_baseline_bgw!E2430</f>
        <v>-672237.5700000003</v>
      </c>
      <c r="F2430">
        <f>RS_wells_scenario_1_bgw!F2430-RS_wells_baseline_bgw!F2430</f>
        <v>0</v>
      </c>
      <c r="G2430">
        <f>RS_wells_scenario_1_bgw!G2430-RS_wells_baseline_bgw!G2430</f>
        <v>0</v>
      </c>
      <c r="H2430" s="19">
        <f>RS_wells_scenario_1_bgw!H2430-RS_wells_baseline_bgw!H2430</f>
        <v>-3545595.659100011</v>
      </c>
      <c r="I2430">
        <f>RS_wells_scenario_1_bgw!I2430-RS_wells_baseline_bgw!I2430</f>
        <v>-8502481.1401000023</v>
      </c>
      <c r="J2430">
        <f>RS_wells_scenario_1_bgw!J2430-RS_wells_baseline_bgw!J2430</f>
        <v>3329.8405999997631</v>
      </c>
      <c r="K2430">
        <f>RS_wells_scenario_1_bgw!K2430-RS_wells_baseline_bgw!K2430</f>
        <v>-8343129.2699999958</v>
      </c>
      <c r="L2430">
        <f>RS_wells_scenario_1_bgw!L2430-RS_wells_baseline_bgw!L2430</f>
        <v>4110.4243000000715</v>
      </c>
      <c r="M2430">
        <f>RS_wells_scenario_1_bgw!M2430-RS_wells_baseline_bgw!M2430</f>
        <v>0</v>
      </c>
      <c r="N2430">
        <f>RS_wells_scenario_1_bgw!N2430-RS_wells_baseline_bgw!N2430</f>
        <v>12583550.626100004</v>
      </c>
      <c r="O2430">
        <v>10.145833333333334</v>
      </c>
      <c r="P2430">
        <f t="shared" si="308"/>
        <v>2007</v>
      </c>
      <c r="Q2430" s="2">
        <f t="shared" si="309"/>
        <v>39224.229166666359</v>
      </c>
      <c r="R2430">
        <f t="shared" si="310"/>
        <v>-369.51079691179871</v>
      </c>
      <c r="S2430">
        <f>I2430*$O2430/ref!$B$3</f>
        <v>-1980.3663123798121</v>
      </c>
      <c r="T2430">
        <f>K2430*$O2430/ref!$B$3</f>
        <v>-1943.2506669392783</v>
      </c>
      <c r="U2430">
        <f>L2430*$O2430/ref!$B$3</f>
        <v>0.9573847538357223</v>
      </c>
      <c r="V2430">
        <f>N2430*$O2430/ref!$B$3</f>
        <v>2930.9138520195816</v>
      </c>
      <c r="W2430">
        <f t="shared" si="311"/>
        <v>5</v>
      </c>
      <c r="X2430" t="str">
        <f t="shared" si="312"/>
        <v>5 2007</v>
      </c>
      <c r="AB2430" s="1"/>
    </row>
    <row r="2431" spans="1:28" x14ac:dyDescent="0.3">
      <c r="A2431">
        <v>810</v>
      </c>
      <c r="B2431">
        <v>3</v>
      </c>
      <c r="C2431">
        <f>RS_wells_scenario_1_bgw!C2431-RS_wells_baseline_bgw!C2431</f>
        <v>-8494.8284000009298</v>
      </c>
      <c r="D2431">
        <f>RS_wells_scenario_1_bgw!D2431-RS_wells_baseline_bgw!D2431</f>
        <v>-561.53800000000047</v>
      </c>
      <c r="E2431">
        <f>RS_wells_scenario_1_bgw!E2431-RS_wells_baseline_bgw!E2431</f>
        <v>-672237.5700000003</v>
      </c>
      <c r="F2431">
        <f>RS_wells_scenario_1_bgw!F2431-RS_wells_baseline_bgw!F2431</f>
        <v>0</v>
      </c>
      <c r="G2431">
        <f>RS_wells_scenario_1_bgw!G2431-RS_wells_baseline_bgw!G2431</f>
        <v>0</v>
      </c>
      <c r="H2431" s="19">
        <f>RS_wells_scenario_1_bgw!H2431-RS_wells_baseline_bgw!H2431</f>
        <v>-3216078.2450000048</v>
      </c>
      <c r="I2431">
        <f>RS_wells_scenario_1_bgw!I2431-RS_wells_baseline_bgw!I2431</f>
        <v>-9703086.7093999386</v>
      </c>
      <c r="J2431">
        <f>RS_wells_scenario_1_bgw!J2431-RS_wells_baseline_bgw!J2431</f>
        <v>3409.1622999999672</v>
      </c>
      <c r="K2431">
        <f>RS_wells_scenario_1_bgw!K2431-RS_wells_baseline_bgw!K2431</f>
        <v>-8343129.2699999958</v>
      </c>
      <c r="L2431">
        <f>RS_wells_scenario_1_bgw!L2431-RS_wells_baseline_bgw!L2431</f>
        <v>4280.360599999316</v>
      </c>
      <c r="M2431">
        <f>RS_wells_scenario_1_bgw!M2431-RS_wells_baseline_bgw!M2431</f>
        <v>0</v>
      </c>
      <c r="N2431">
        <f>RS_wells_scenario_1_bgw!N2431-RS_wells_baseline_bgw!N2431</f>
        <v>14101970.606500015</v>
      </c>
      <c r="O2431">
        <v>10.145833333333334</v>
      </c>
      <c r="P2431">
        <f t="shared" si="308"/>
        <v>2007</v>
      </c>
      <c r="Q2431" s="2">
        <f t="shared" si="309"/>
        <v>39234.374999999694</v>
      </c>
      <c r="R2431">
        <f t="shared" si="310"/>
        <v>-396.74796910652964</v>
      </c>
      <c r="S2431">
        <f>I2431*$O2431/ref!$B$3</f>
        <v>-2260.0069001940665</v>
      </c>
      <c r="T2431">
        <f>K2431*$O2431/ref!$B$3</f>
        <v>-1943.2506669392783</v>
      </c>
      <c r="U2431">
        <f>L2431*$O2431/ref!$B$3</f>
        <v>0.99696568535720231</v>
      </c>
      <c r="V2431">
        <f>N2431*$O2431/ref!$B$3</f>
        <v>3284.578591485646</v>
      </c>
      <c r="W2431">
        <f t="shared" si="311"/>
        <v>5</v>
      </c>
      <c r="X2431" t="str">
        <f t="shared" si="312"/>
        <v>5 2007</v>
      </c>
      <c r="AB2431" s="1"/>
    </row>
    <row r="2432" spans="1:28" x14ac:dyDescent="0.3">
      <c r="A2432">
        <v>811</v>
      </c>
      <c r="B2432">
        <v>1</v>
      </c>
      <c r="C2432">
        <f>RS_wells_scenario_1_bgw!C2432-RS_wells_baseline_bgw!C2432</f>
        <v>389514.56940001249</v>
      </c>
      <c r="D2432">
        <f>RS_wells_scenario_1_bgw!D2432-RS_wells_baseline_bgw!D2432</f>
        <v>-569.4145000000135</v>
      </c>
      <c r="E2432">
        <f>RS_wells_scenario_1_bgw!E2432-RS_wells_baseline_bgw!E2432</f>
        <v>-1600889.7699999996</v>
      </c>
      <c r="F2432">
        <f>RS_wells_scenario_1_bgw!F2432-RS_wells_baseline_bgw!F2432</f>
        <v>0</v>
      </c>
      <c r="G2432">
        <f>RS_wells_scenario_1_bgw!G2432-RS_wells_baseline_bgw!G2432</f>
        <v>0</v>
      </c>
      <c r="H2432" s="19">
        <f>RS_wells_scenario_1_bgw!H2432-RS_wells_baseline_bgw!H2432</f>
        <v>-130296.86930000037</v>
      </c>
      <c r="I2432">
        <f>RS_wells_scenario_1_bgw!I2432-RS_wells_baseline_bgw!I2432</f>
        <v>1226599.6864999831</v>
      </c>
      <c r="J2432">
        <f>RS_wells_scenario_1_bgw!J2432-RS_wells_baseline_bgw!J2432</f>
        <v>3405.6865999996662</v>
      </c>
      <c r="K2432">
        <f>RS_wells_scenario_1_bgw!K2432-RS_wells_baseline_bgw!K2432</f>
        <v>-19769323.330000013</v>
      </c>
      <c r="L2432">
        <f>RS_wells_scenario_1_bgw!L2432-RS_wells_baseline_bgw!L2432</f>
        <v>4633797.5787999928</v>
      </c>
      <c r="M2432">
        <f>RS_wells_scenario_1_bgw!M2432-RS_wells_baseline_bgw!M2432</f>
        <v>0</v>
      </c>
      <c r="N2432">
        <f>RS_wells_scenario_1_bgw!N2432-RS_wells_baseline_bgw!N2432</f>
        <v>12643709.491099998</v>
      </c>
      <c r="O2432">
        <v>10.145833333333334</v>
      </c>
      <c r="P2432">
        <f t="shared" si="308"/>
        <v>2007</v>
      </c>
      <c r="Q2432" s="2">
        <f t="shared" si="309"/>
        <v>39244.52083333303</v>
      </c>
      <c r="R2432">
        <f t="shared" si="310"/>
        <v>-292.64619382359678</v>
      </c>
      <c r="S2432">
        <f>I2432*$O2432/ref!$B$3</f>
        <v>285.69504099971869</v>
      </c>
      <c r="T2432">
        <f>K2432*$O2432/ref!$B$3</f>
        <v>-4604.5973282589184</v>
      </c>
      <c r="U2432">
        <f>L2432*$O2432/ref!$B$3</f>
        <v>1079.2869131062503</v>
      </c>
      <c r="V2432">
        <f>N2432*$O2432/ref!$B$3</f>
        <v>2944.925831308205</v>
      </c>
      <c r="W2432">
        <f t="shared" si="311"/>
        <v>6</v>
      </c>
      <c r="X2432" t="str">
        <f t="shared" si="312"/>
        <v>6 2007</v>
      </c>
      <c r="AB2432" s="1"/>
    </row>
    <row r="2433" spans="1:28" x14ac:dyDescent="0.3">
      <c r="A2433">
        <v>811</v>
      </c>
      <c r="B2433">
        <v>2</v>
      </c>
      <c r="C2433">
        <f>RS_wells_scenario_1_bgw!C2433-RS_wells_baseline_bgw!C2433</f>
        <v>-27214.375699996948</v>
      </c>
      <c r="D2433">
        <f>RS_wells_scenario_1_bgw!D2433-RS_wells_baseline_bgw!D2433</f>
        <v>-577.22560000000522</v>
      </c>
      <c r="E2433">
        <f>RS_wells_scenario_1_bgw!E2433-RS_wells_baseline_bgw!E2433</f>
        <v>-1600889.7699999996</v>
      </c>
      <c r="F2433">
        <f>RS_wells_scenario_1_bgw!F2433-RS_wells_baseline_bgw!F2433</f>
        <v>0</v>
      </c>
      <c r="G2433">
        <f>RS_wells_scenario_1_bgw!G2433-RS_wells_baseline_bgw!G2433</f>
        <v>0</v>
      </c>
      <c r="H2433" s="19">
        <f>RS_wells_scenario_1_bgw!H2433-RS_wells_baseline_bgw!H2433</f>
        <v>-264427.09160000086</v>
      </c>
      <c r="I2433">
        <f>RS_wells_scenario_1_bgw!I2433-RS_wells_baseline_bgw!I2433</f>
        <v>1568649.5148999989</v>
      </c>
      <c r="J2433">
        <f>RS_wells_scenario_1_bgw!J2433-RS_wells_baseline_bgw!J2433</f>
        <v>3402.2307000001892</v>
      </c>
      <c r="K2433">
        <f>RS_wells_scenario_1_bgw!K2433-RS_wells_baseline_bgw!K2433</f>
        <v>-19769323.330000013</v>
      </c>
      <c r="L2433">
        <f>RS_wells_scenario_1_bgw!L2433-RS_wells_baseline_bgw!L2433</f>
        <v>4542191.6291000098</v>
      </c>
      <c r="M2433">
        <f>RS_wells_scenario_1_bgw!M2433-RS_wells_baseline_bgw!M2433</f>
        <v>0</v>
      </c>
      <c r="N2433">
        <f>RS_wells_scenario_1_bgw!N2433-RS_wells_baseline_bgw!N2433</f>
        <v>11811954.643700004</v>
      </c>
      <c r="O2433">
        <v>10.145833333333334</v>
      </c>
      <c r="P2433">
        <f t="shared" si="308"/>
        <v>2007</v>
      </c>
      <c r="Q2433" s="2">
        <f t="shared" si="309"/>
        <v>39254.666666666366</v>
      </c>
      <c r="R2433">
        <f t="shared" si="310"/>
        <v>-276.66395728064157</v>
      </c>
      <c r="S2433">
        <f>I2433*$O2433/ref!$B$3</f>
        <v>365.36401599149616</v>
      </c>
      <c r="T2433">
        <f>K2433*$O2433/ref!$B$3</f>
        <v>-4604.5973282589184</v>
      </c>
      <c r="U2433">
        <f>L2433*$O2433/ref!$B$3</f>
        <v>1057.9503957050165</v>
      </c>
      <c r="V2433">
        <f>N2433*$O2433/ref!$B$3</f>
        <v>2751.1965830090212</v>
      </c>
      <c r="W2433">
        <f t="shared" si="311"/>
        <v>6</v>
      </c>
      <c r="X2433" t="str">
        <f t="shared" si="312"/>
        <v>6 2007</v>
      </c>
      <c r="AB2433" s="1"/>
    </row>
    <row r="2434" spans="1:28" x14ac:dyDescent="0.3">
      <c r="A2434">
        <v>811</v>
      </c>
      <c r="B2434">
        <v>3</v>
      </c>
      <c r="C2434">
        <f>RS_wells_scenario_1_bgw!C2434-RS_wells_baseline_bgw!C2434</f>
        <v>-302788.83300000429</v>
      </c>
      <c r="D2434">
        <f>RS_wells_scenario_1_bgw!D2434-RS_wells_baseline_bgw!D2434</f>
        <v>-584.95549999998184</v>
      </c>
      <c r="E2434">
        <f>RS_wells_scenario_1_bgw!E2434-RS_wells_baseline_bgw!E2434</f>
        <v>-1600889.7699999996</v>
      </c>
      <c r="F2434">
        <f>RS_wells_scenario_1_bgw!F2434-RS_wells_baseline_bgw!F2434</f>
        <v>0</v>
      </c>
      <c r="G2434">
        <f>RS_wells_scenario_1_bgw!G2434-RS_wells_baseline_bgw!G2434</f>
        <v>0</v>
      </c>
      <c r="H2434" s="19">
        <f>RS_wells_scenario_1_bgw!H2434-RS_wells_baseline_bgw!H2434</f>
        <v>-299836.4747999981</v>
      </c>
      <c r="I2434">
        <f>RS_wells_scenario_1_bgw!I2434-RS_wells_baseline_bgw!I2434</f>
        <v>1793486.9322000146</v>
      </c>
      <c r="J2434">
        <f>RS_wells_scenario_1_bgw!J2434-RS_wells_baseline_bgw!J2434</f>
        <v>3398.7467000000179</v>
      </c>
      <c r="K2434">
        <f>RS_wells_scenario_1_bgw!K2434-RS_wells_baseline_bgw!K2434</f>
        <v>-19769323.330000013</v>
      </c>
      <c r="L2434">
        <f>RS_wells_scenario_1_bgw!L2434-RS_wells_baseline_bgw!L2434</f>
        <v>4467570.3531999886</v>
      </c>
      <c r="M2434">
        <f>RS_wells_scenario_1_bgw!M2434-RS_wells_baseline_bgw!M2434</f>
        <v>0</v>
      </c>
      <c r="N2434">
        <f>RS_wells_scenario_1_bgw!N2434-RS_wells_baseline_bgw!N2434</f>
        <v>11318637.3662</v>
      </c>
      <c r="O2434">
        <v>10.145833333333334</v>
      </c>
      <c r="P2434">
        <f t="shared" si="308"/>
        <v>2007</v>
      </c>
      <c r="Q2434" s="2">
        <f t="shared" si="309"/>
        <v>39264.812499999702</v>
      </c>
      <c r="R2434">
        <f t="shared" si="310"/>
        <v>-266.17351296678117</v>
      </c>
      <c r="S2434">
        <f>I2434*$O2434/ref!$B$3</f>
        <v>417.73231174501029</v>
      </c>
      <c r="T2434">
        <f>K2434*$O2434/ref!$B$3</f>
        <v>-4604.5973282589184</v>
      </c>
      <c r="U2434">
        <f>L2434*$O2434/ref!$B$3</f>
        <v>1040.5698854111163</v>
      </c>
      <c r="V2434">
        <f>N2434*$O2434/ref!$B$3</f>
        <v>2636.2949558747514</v>
      </c>
      <c r="W2434">
        <f t="shared" si="311"/>
        <v>6</v>
      </c>
      <c r="X2434" t="str">
        <f t="shared" si="312"/>
        <v>6 2007</v>
      </c>
      <c r="AB2434" s="1"/>
    </row>
    <row r="2435" spans="1:28" x14ac:dyDescent="0.3">
      <c r="A2435">
        <v>812</v>
      </c>
      <c r="B2435">
        <v>1</v>
      </c>
      <c r="C2435">
        <f>RS_wells_scenario_1_bgw!C2435-RS_wells_baseline_bgw!C2435</f>
        <v>-27042551.573199987</v>
      </c>
      <c r="D2435">
        <f>RS_wells_scenario_1_bgw!D2435-RS_wells_baseline_bgw!D2435</f>
        <v>-593.87109999998938</v>
      </c>
      <c r="E2435">
        <f>RS_wells_scenario_1_bgw!E2435-RS_wells_baseline_bgw!E2435</f>
        <v>-4920217.9399999976</v>
      </c>
      <c r="F2435">
        <f>RS_wells_scenario_1_bgw!F2435-RS_wells_baseline_bgw!F2435</f>
        <v>0</v>
      </c>
      <c r="G2435">
        <f>RS_wells_scenario_1_bgw!G2435-RS_wells_baseline_bgw!G2435</f>
        <v>0</v>
      </c>
      <c r="H2435" s="19">
        <f>RS_wells_scenario_1_bgw!H2435-RS_wells_baseline_bgw!H2435</f>
        <v>-467363.22319999337</v>
      </c>
      <c r="I2435">
        <f>RS_wells_scenario_1_bgw!I2435-RS_wells_baseline_bgw!I2435</f>
        <v>12431928.131599993</v>
      </c>
      <c r="J2435">
        <f>RS_wells_scenario_1_bgw!J2435-RS_wells_baseline_bgw!J2435</f>
        <v>3392.2571000000462</v>
      </c>
      <c r="K2435">
        <f>RS_wells_scenario_1_bgw!K2435-RS_wells_baseline_bgw!K2435</f>
        <v>-60610555.659999967</v>
      </c>
      <c r="L2435">
        <f>RS_wells_scenario_1_bgw!L2435-RS_wells_baseline_bgw!L2435</f>
        <v>4516451.6455999911</v>
      </c>
      <c r="M2435">
        <f>RS_wells_scenario_1_bgw!M2435-RS_wells_baseline_bgw!M2435</f>
        <v>0</v>
      </c>
      <c r="N2435">
        <f>RS_wells_scenario_1_bgw!N2435-RS_wells_baseline_bgw!N2435</f>
        <v>11223982.742499992</v>
      </c>
      <c r="O2435">
        <v>10.145833333333334</v>
      </c>
      <c r="P2435">
        <f t="shared" ref="P2435:P2452" si="313">YEAR(Q2435)</f>
        <v>2007</v>
      </c>
      <c r="Q2435" s="2">
        <f t="shared" ref="Q2435:Q2452" si="314">Q2434+(O2435)</f>
        <v>39274.958333333037</v>
      </c>
      <c r="R2435">
        <f t="shared" ref="R2435:R2452" si="315">+(H2435-N2435)/43650</f>
        <v>-267.84297745017147</v>
      </c>
      <c r="S2435">
        <f>I2435*$O2435/ref!$B$3</f>
        <v>2895.5985040218457</v>
      </c>
      <c r="T2435">
        <f>K2435*$O2435/ref!$B$3</f>
        <v>-14117.185398693366</v>
      </c>
      <c r="U2435">
        <f>L2435*$O2435/ref!$B$3</f>
        <v>1051.9551343966157</v>
      </c>
      <c r="V2435">
        <f>N2435*$O2435/ref!$B$3</f>
        <v>2614.2483526541437</v>
      </c>
      <c r="W2435">
        <f t="shared" si="311"/>
        <v>7</v>
      </c>
      <c r="X2435" t="str">
        <f t="shared" si="312"/>
        <v>7 2007</v>
      </c>
      <c r="AB2435" s="1"/>
    </row>
    <row r="2436" spans="1:28" x14ac:dyDescent="0.3">
      <c r="A2436">
        <v>812</v>
      </c>
      <c r="B2436">
        <v>2</v>
      </c>
      <c r="C2436">
        <f>RS_wells_scenario_1_bgw!C2436-RS_wells_baseline_bgw!C2436</f>
        <v>-24880533.474699974</v>
      </c>
      <c r="D2436">
        <f>RS_wells_scenario_1_bgw!D2436-RS_wells_baseline_bgw!D2436</f>
        <v>-603.89839999994729</v>
      </c>
      <c r="E2436">
        <f>RS_wells_scenario_1_bgw!E2436-RS_wells_baseline_bgw!E2436</f>
        <v>-4920217.9399999976</v>
      </c>
      <c r="F2436">
        <f>RS_wells_scenario_1_bgw!F2436-RS_wells_baseline_bgw!F2436</f>
        <v>0</v>
      </c>
      <c r="G2436">
        <f>RS_wells_scenario_1_bgw!G2436-RS_wells_baseline_bgw!G2436</f>
        <v>0</v>
      </c>
      <c r="H2436" s="19">
        <f>RS_wells_scenario_1_bgw!H2436-RS_wells_baseline_bgw!H2436</f>
        <v>-443699.50589999557</v>
      </c>
      <c r="I2436">
        <f>RS_wells_scenario_1_bgw!I2436-RS_wells_baseline_bgw!I2436</f>
        <v>14696148.533700004</v>
      </c>
      <c r="J2436">
        <f>RS_wells_scenario_1_bgw!J2436-RS_wells_baseline_bgw!J2436</f>
        <v>3384.7396999998018</v>
      </c>
      <c r="K2436">
        <f>RS_wells_scenario_1_bgw!K2436-RS_wells_baseline_bgw!K2436</f>
        <v>-60610555.659999967</v>
      </c>
      <c r="L2436">
        <f>RS_wells_scenario_1_bgw!L2436-RS_wells_baseline_bgw!L2436</f>
        <v>4501850.2453999966</v>
      </c>
      <c r="M2436">
        <f>RS_wells_scenario_1_bgw!M2436-RS_wells_baseline_bgw!M2436</f>
        <v>0</v>
      </c>
      <c r="N2436">
        <f>RS_wells_scenario_1_bgw!N2436-RS_wells_baseline_bgw!N2436</f>
        <v>11162982.774599999</v>
      </c>
      <c r="O2436">
        <v>10.145833333333334</v>
      </c>
      <c r="P2436">
        <f t="shared" si="313"/>
        <v>2007</v>
      </c>
      <c r="Q2436" s="2">
        <f t="shared" si="314"/>
        <v>39285.104166666373</v>
      </c>
      <c r="R2436">
        <f t="shared" si="315"/>
        <v>-265.90337412371122</v>
      </c>
      <c r="S2436">
        <f>I2436*$O2436/ref!$B$3</f>
        <v>3422.9723063551723</v>
      </c>
      <c r="T2436">
        <f>K2436*$O2436/ref!$B$3</f>
        <v>-14117.185398693366</v>
      </c>
      <c r="U2436">
        <f>L2436*$O2436/ref!$B$3</f>
        <v>1048.5542305200674</v>
      </c>
      <c r="V2436">
        <f>N2436*$O2436/ref!$B$3</f>
        <v>2600.0404668035467</v>
      </c>
      <c r="W2436">
        <f t="shared" si="311"/>
        <v>7</v>
      </c>
      <c r="X2436" t="str">
        <f t="shared" si="312"/>
        <v>7 2007</v>
      </c>
      <c r="AB2436" s="1"/>
    </row>
    <row r="2437" spans="1:28" x14ac:dyDescent="0.3">
      <c r="A2437">
        <v>812</v>
      </c>
      <c r="B2437">
        <v>3</v>
      </c>
      <c r="C2437">
        <f>RS_wells_scenario_1_bgw!C2437-RS_wells_baseline_bgw!C2437</f>
        <v>-23814567.625800014</v>
      </c>
      <c r="D2437">
        <f>RS_wells_scenario_1_bgw!D2437-RS_wells_baseline_bgw!D2437</f>
        <v>-612.55359999998473</v>
      </c>
      <c r="E2437">
        <f>RS_wells_scenario_1_bgw!E2437-RS_wells_baseline_bgw!E2437</f>
        <v>-4920217.9399999976</v>
      </c>
      <c r="F2437">
        <f>RS_wells_scenario_1_bgw!F2437-RS_wells_baseline_bgw!F2437</f>
        <v>0</v>
      </c>
      <c r="G2437">
        <f>RS_wells_scenario_1_bgw!G2437-RS_wells_baseline_bgw!G2437</f>
        <v>0</v>
      </c>
      <c r="H2437" s="19">
        <f>RS_wells_scenario_1_bgw!H2437-RS_wells_baseline_bgw!H2437</f>
        <v>-438059.91360001266</v>
      </c>
      <c r="I2437">
        <f>RS_wells_scenario_1_bgw!I2437-RS_wells_baseline_bgw!I2437</f>
        <v>15816772.006300002</v>
      </c>
      <c r="J2437">
        <f>RS_wells_scenario_1_bgw!J2437-RS_wells_baseline_bgw!J2437</f>
        <v>3378.5997000001371</v>
      </c>
      <c r="K2437">
        <f>RS_wells_scenario_1_bgw!K2437-RS_wells_baseline_bgw!K2437</f>
        <v>-60610555.659999967</v>
      </c>
      <c r="L2437">
        <f>RS_wells_scenario_1_bgw!L2437-RS_wells_baseline_bgw!L2437</f>
        <v>4491744.006099999</v>
      </c>
      <c r="M2437">
        <f>RS_wells_scenario_1_bgw!M2437-RS_wells_baseline_bgw!M2437</f>
        <v>0</v>
      </c>
      <c r="N2437">
        <f>RS_wells_scenario_1_bgw!N2437-RS_wells_baseline_bgw!N2437</f>
        <v>11121502.894500002</v>
      </c>
      <c r="O2437">
        <v>10.145833333333334</v>
      </c>
      <c r="P2437">
        <f t="shared" si="313"/>
        <v>2007</v>
      </c>
      <c r="Q2437" s="2">
        <f t="shared" si="314"/>
        <v>39295.249999999709</v>
      </c>
      <c r="R2437">
        <f t="shared" si="315"/>
        <v>-264.82389021993163</v>
      </c>
      <c r="S2437">
        <f>I2437*$O2437/ref!$B$3</f>
        <v>3683.9837614153375</v>
      </c>
      <c r="T2437">
        <f>K2437*$O2437/ref!$B$3</f>
        <v>-14117.185398693366</v>
      </c>
      <c r="U2437">
        <f>L2437*$O2437/ref!$B$3</f>
        <v>1046.2003228165649</v>
      </c>
      <c r="V2437">
        <f>N2437*$O2437/ref!$B$3</f>
        <v>2590.3791272677058</v>
      </c>
      <c r="W2437">
        <f t="shared" ref="W2437:W2452" si="316">MOD(A2437-2,12)+1</f>
        <v>7</v>
      </c>
      <c r="X2437" t="str">
        <f t="shared" ref="X2437:X2452" si="317">W2437&amp;" "&amp;P2437</f>
        <v>7 2007</v>
      </c>
      <c r="AB2437" s="1"/>
    </row>
    <row r="2438" spans="1:28" x14ac:dyDescent="0.3">
      <c r="A2438">
        <v>813</v>
      </c>
      <c r="B2438">
        <v>1</v>
      </c>
      <c r="C2438">
        <f>RS_wells_scenario_1_bgw!C2438-RS_wells_baseline_bgw!C2438</f>
        <v>-41351743.515300035</v>
      </c>
      <c r="D2438">
        <f>RS_wells_scenario_1_bgw!D2438-RS_wells_baseline_bgw!D2438</f>
        <v>-622.09879999997793</v>
      </c>
      <c r="E2438">
        <f>RS_wells_scenario_1_bgw!E2438-RS_wells_baseline_bgw!E2438</f>
        <v>-5400454.049999997</v>
      </c>
      <c r="F2438">
        <f>RS_wells_scenario_1_bgw!F2438-RS_wells_baseline_bgw!F2438</f>
        <v>0</v>
      </c>
      <c r="G2438">
        <f>RS_wells_scenario_1_bgw!G2438-RS_wells_baseline_bgw!G2438</f>
        <v>0</v>
      </c>
      <c r="H2438" s="19">
        <f>RS_wells_scenario_1_bgw!H2438-RS_wells_baseline_bgw!H2438</f>
        <v>216839.11290000379</v>
      </c>
      <c r="I2438">
        <f>RS_wells_scenario_1_bgw!I2438-RS_wells_baseline_bgw!I2438</f>
        <v>1820845.5566000007</v>
      </c>
      <c r="J2438">
        <f>RS_wells_scenario_1_bgw!J2438-RS_wells_baseline_bgw!J2438</f>
        <v>3370.5758999995887</v>
      </c>
      <c r="K2438">
        <f>RS_wells_scenario_1_bgw!K2438-RS_wells_baseline_bgw!K2438</f>
        <v>-66519410.410000026</v>
      </c>
      <c r="L2438">
        <f>RS_wells_scenario_1_bgw!L2438-RS_wells_baseline_bgw!L2438</f>
        <v>8015652.0613000095</v>
      </c>
      <c r="M2438">
        <f>RS_wells_scenario_1_bgw!M2438-RS_wells_baseline_bgw!M2438</f>
        <v>0</v>
      </c>
      <c r="N2438">
        <f>RS_wells_scenario_1_bgw!N2438-RS_wells_baseline_bgw!N2438</f>
        <v>10061260.198799998</v>
      </c>
      <c r="O2438">
        <v>10.145833333333334</v>
      </c>
      <c r="P2438">
        <f t="shared" si="313"/>
        <v>2007</v>
      </c>
      <c r="Q2438" s="2">
        <f t="shared" si="314"/>
        <v>39305.395833333045</v>
      </c>
      <c r="R2438">
        <f t="shared" si="315"/>
        <v>-225.53083816494831</v>
      </c>
      <c r="S2438">
        <f>I2438*$O2438/ref!$B$3</f>
        <v>424.10458087704717</v>
      </c>
      <c r="T2438">
        <f>K2438*$O2438/ref!$B$3</f>
        <v>-15493.453890070217</v>
      </c>
      <c r="U2438">
        <f>L2438*$O2438/ref!$B$3</f>
        <v>1866.9758923769441</v>
      </c>
      <c r="V2438">
        <f>N2438*$O2438/ref!$B$3</f>
        <v>2343.4313383912991</v>
      </c>
      <c r="W2438">
        <f t="shared" si="316"/>
        <v>8</v>
      </c>
      <c r="X2438" t="str">
        <f t="shared" si="317"/>
        <v>8 2007</v>
      </c>
      <c r="AB2438" s="1"/>
    </row>
    <row r="2439" spans="1:28" x14ac:dyDescent="0.3">
      <c r="A2439">
        <v>813</v>
      </c>
      <c r="B2439">
        <v>2</v>
      </c>
      <c r="C2439">
        <f>RS_wells_scenario_1_bgw!C2439-RS_wells_baseline_bgw!C2439</f>
        <v>-43043733.154799998</v>
      </c>
      <c r="D2439">
        <f>RS_wells_scenario_1_bgw!D2439-RS_wells_baseline_bgw!D2439</f>
        <v>-631.47039999999106</v>
      </c>
      <c r="E2439">
        <f>RS_wells_scenario_1_bgw!E2439-RS_wells_baseline_bgw!E2439</f>
        <v>-5400454.049999997</v>
      </c>
      <c r="F2439">
        <f>RS_wells_scenario_1_bgw!F2439-RS_wells_baseline_bgw!F2439</f>
        <v>0</v>
      </c>
      <c r="G2439">
        <f>RS_wells_scenario_1_bgw!G2439-RS_wells_baseline_bgw!G2439</f>
        <v>0</v>
      </c>
      <c r="H2439" s="19">
        <f>RS_wells_scenario_1_bgw!H2439-RS_wells_baseline_bgw!H2439</f>
        <v>421936.3273999989</v>
      </c>
      <c r="I2439">
        <f>RS_wells_scenario_1_bgw!I2439-RS_wells_baseline_bgw!I2439</f>
        <v>1166547.1592000006</v>
      </c>
      <c r="J2439">
        <f>RS_wells_scenario_1_bgw!J2439-RS_wells_baseline_bgw!J2439</f>
        <v>3362.8176999995485</v>
      </c>
      <c r="K2439">
        <f>RS_wells_scenario_1_bgw!K2439-RS_wells_baseline_bgw!K2439</f>
        <v>-66519410.410000026</v>
      </c>
      <c r="L2439">
        <f>RS_wells_scenario_1_bgw!L2439-RS_wells_baseline_bgw!L2439</f>
        <v>7781585.2794999927</v>
      </c>
      <c r="M2439">
        <f>RS_wells_scenario_1_bgw!M2439-RS_wells_baseline_bgw!M2439</f>
        <v>0</v>
      </c>
      <c r="N2439">
        <f>RS_wells_scenario_1_bgw!N2439-RS_wells_baseline_bgw!N2439</f>
        <v>9371610.1045999974</v>
      </c>
      <c r="O2439">
        <v>10.145833333333334</v>
      </c>
      <c r="P2439">
        <f t="shared" si="313"/>
        <v>2007</v>
      </c>
      <c r="Q2439" s="2">
        <f t="shared" si="314"/>
        <v>39315.54166666638</v>
      </c>
      <c r="R2439">
        <f t="shared" si="315"/>
        <v>-205.03261803436422</v>
      </c>
      <c r="S2439">
        <f>I2439*$O2439/ref!$B$3</f>
        <v>271.70782949303657</v>
      </c>
      <c r="T2439">
        <f>K2439*$O2439/ref!$B$3</f>
        <v>-15493.453890070217</v>
      </c>
      <c r="U2439">
        <f>L2439*$O2439/ref!$B$3</f>
        <v>1812.4579273399222</v>
      </c>
      <c r="V2439">
        <f>N2439*$O2439/ref!$B$3</f>
        <v>2182.8006011536763</v>
      </c>
      <c r="W2439">
        <f t="shared" si="316"/>
        <v>8</v>
      </c>
      <c r="X2439" t="str">
        <f t="shared" si="317"/>
        <v>8 2007</v>
      </c>
      <c r="AB2439" s="1"/>
    </row>
    <row r="2440" spans="1:28" x14ac:dyDescent="0.3">
      <c r="A2440">
        <v>813</v>
      </c>
      <c r="B2440">
        <v>3</v>
      </c>
      <c r="C2440">
        <f>RS_wells_scenario_1_bgw!C2440-RS_wells_baseline_bgw!C2440</f>
        <v>-44464885.676399946</v>
      </c>
      <c r="D2440">
        <f>RS_wells_scenario_1_bgw!D2440-RS_wells_baseline_bgw!D2440</f>
        <v>-640.67389999999432</v>
      </c>
      <c r="E2440">
        <f>RS_wells_scenario_1_bgw!E2440-RS_wells_baseline_bgw!E2440</f>
        <v>-5400454.049999997</v>
      </c>
      <c r="F2440">
        <f>RS_wells_scenario_1_bgw!F2440-RS_wells_baseline_bgw!F2440</f>
        <v>0</v>
      </c>
      <c r="G2440">
        <f>RS_wells_scenario_1_bgw!G2440-RS_wells_baseline_bgw!G2440</f>
        <v>0</v>
      </c>
      <c r="H2440" s="19">
        <f>RS_wells_scenario_1_bgw!H2440-RS_wells_baseline_bgw!H2440</f>
        <v>870151.59950000048</v>
      </c>
      <c r="I2440">
        <f>RS_wells_scenario_1_bgw!I2440-RS_wells_baseline_bgw!I2440</f>
        <v>757519.81749999989</v>
      </c>
      <c r="J2440">
        <f>RS_wells_scenario_1_bgw!J2440-RS_wells_baseline_bgw!J2440</f>
        <v>3355.2747000008821</v>
      </c>
      <c r="K2440">
        <f>RS_wells_scenario_1_bgw!K2440-RS_wells_baseline_bgw!K2440</f>
        <v>-66519410.410000026</v>
      </c>
      <c r="L2440">
        <f>RS_wells_scenario_1_bgw!L2440-RS_wells_baseline_bgw!L2440</f>
        <v>7610494.1101999879</v>
      </c>
      <c r="M2440">
        <f>RS_wells_scenario_1_bgw!M2440-RS_wells_baseline_bgw!M2440</f>
        <v>0</v>
      </c>
      <c r="N2440">
        <f>RS_wells_scenario_1_bgw!N2440-RS_wells_baseline_bgw!N2440</f>
        <v>8887751.9997000024</v>
      </c>
      <c r="O2440">
        <v>10.145833333333334</v>
      </c>
      <c r="P2440">
        <f t="shared" si="313"/>
        <v>2007</v>
      </c>
      <c r="Q2440" s="2">
        <f t="shared" si="314"/>
        <v>39325.687499999716</v>
      </c>
      <c r="R2440">
        <f t="shared" si="315"/>
        <v>-183.67927606414668</v>
      </c>
      <c r="S2440">
        <f>I2440*$O2440/ref!$B$3</f>
        <v>176.43870098833983</v>
      </c>
      <c r="T2440">
        <f>K2440*$O2440/ref!$B$3</f>
        <v>-15493.453890070217</v>
      </c>
      <c r="U2440">
        <f>L2440*$O2440/ref!$B$3</f>
        <v>1772.6080079523426</v>
      </c>
      <c r="V2440">
        <f>N2440*$O2440/ref!$B$3</f>
        <v>2070.1021693516132</v>
      </c>
      <c r="W2440">
        <f t="shared" si="316"/>
        <v>8</v>
      </c>
      <c r="X2440" t="str">
        <f t="shared" si="317"/>
        <v>8 2007</v>
      </c>
      <c r="AB2440" s="1"/>
    </row>
    <row r="2441" spans="1:28" x14ac:dyDescent="0.3">
      <c r="A2441">
        <v>814</v>
      </c>
      <c r="B2441">
        <v>1</v>
      </c>
      <c r="C2441">
        <f>RS_wells_scenario_1_bgw!C2441-RS_wells_baseline_bgw!C2441</f>
        <v>-15367368.895699978</v>
      </c>
      <c r="D2441">
        <f>RS_wells_scenario_1_bgw!D2441-RS_wells_baseline_bgw!D2441</f>
        <v>-642.289700000023</v>
      </c>
      <c r="E2441">
        <f>RS_wells_scenario_1_bgw!E2441-RS_wells_baseline_bgw!E2441</f>
        <v>-2424195.6400000006</v>
      </c>
      <c r="F2441">
        <f>RS_wells_scenario_1_bgw!F2441-RS_wells_baseline_bgw!F2441</f>
        <v>0</v>
      </c>
      <c r="G2441">
        <f>RS_wells_scenario_1_bgw!G2441-RS_wells_baseline_bgw!G2441</f>
        <v>0</v>
      </c>
      <c r="H2441" s="19">
        <f>RS_wells_scenario_1_bgw!H2441-RS_wells_baseline_bgw!H2441</f>
        <v>988469.20889999717</v>
      </c>
      <c r="I2441">
        <f>RS_wells_scenario_1_bgw!I2441-RS_wells_baseline_bgw!I2441</f>
        <v>-1507441.9979000017</v>
      </c>
      <c r="J2441">
        <f>RS_wells_scenario_1_bgw!J2441-RS_wells_baseline_bgw!J2441</f>
        <v>3356.3632999993861</v>
      </c>
      <c r="K2441">
        <f>RS_wells_scenario_1_bgw!K2441-RS_wells_baseline_bgw!K2441</f>
        <v>-29899332.670000017</v>
      </c>
      <c r="L2441">
        <f>RS_wells_scenario_1_bgw!L2441-RS_wells_baseline_bgw!L2441</f>
        <v>5668025.4076000005</v>
      </c>
      <c r="M2441">
        <f>RS_wells_scenario_1_bgw!M2441-RS_wells_baseline_bgw!M2441</f>
        <v>0</v>
      </c>
      <c r="N2441">
        <f>RS_wells_scenario_1_bgw!N2441-RS_wells_baseline_bgw!N2441</f>
        <v>8929651.247299999</v>
      </c>
      <c r="O2441">
        <v>10.145833333333334</v>
      </c>
      <c r="P2441">
        <f t="shared" si="313"/>
        <v>2007</v>
      </c>
      <c r="Q2441" s="2">
        <f t="shared" si="314"/>
        <v>39335.833333333052</v>
      </c>
      <c r="R2441">
        <f t="shared" si="315"/>
        <v>-181.92856903550978</v>
      </c>
      <c r="S2441">
        <f>I2441*$O2441/ref!$B$3</f>
        <v>-351.10778857576753</v>
      </c>
      <c r="T2441">
        <f>K2441*$O2441/ref!$B$3</f>
        <v>-6964.0414611503329</v>
      </c>
      <c r="U2441">
        <f>L2441*$O2441/ref!$B$3</f>
        <v>1320.175415854186</v>
      </c>
      <c r="V2441">
        <f>N2441*$O2441/ref!$B$3</f>
        <v>2079.8611864072063</v>
      </c>
      <c r="W2441">
        <f t="shared" si="316"/>
        <v>9</v>
      </c>
      <c r="X2441" t="str">
        <f t="shared" si="317"/>
        <v>9 2007</v>
      </c>
      <c r="AB2441" s="1"/>
    </row>
    <row r="2442" spans="1:28" x14ac:dyDescent="0.3">
      <c r="A2442">
        <v>814</v>
      </c>
      <c r="B2442">
        <v>2</v>
      </c>
      <c r="C2442">
        <f>RS_wells_scenario_1_bgw!C2442-RS_wells_baseline_bgw!C2442</f>
        <v>-14409524.332800031</v>
      </c>
      <c r="D2442">
        <f>RS_wells_scenario_1_bgw!D2442-RS_wells_baseline_bgw!D2442</f>
        <v>-642.5559999999823</v>
      </c>
      <c r="E2442">
        <f>RS_wells_scenario_1_bgw!E2442-RS_wells_baseline_bgw!E2442</f>
        <v>-2424195.6400000006</v>
      </c>
      <c r="F2442">
        <f>RS_wells_scenario_1_bgw!F2442-RS_wells_baseline_bgw!F2442</f>
        <v>0</v>
      </c>
      <c r="G2442">
        <f>RS_wells_scenario_1_bgw!G2442-RS_wells_baseline_bgw!G2442</f>
        <v>0</v>
      </c>
      <c r="H2442" s="19">
        <f>RS_wells_scenario_1_bgw!H2442-RS_wells_baseline_bgw!H2442</f>
        <v>1140622.3511000052</v>
      </c>
      <c r="I2442">
        <f>RS_wells_scenario_1_bgw!I2442-RS_wells_baseline_bgw!I2442</f>
        <v>-283161.01640000008</v>
      </c>
      <c r="J2442">
        <f>RS_wells_scenario_1_bgw!J2442-RS_wells_baseline_bgw!J2442</f>
        <v>3358.6816000007093</v>
      </c>
      <c r="K2442">
        <f>RS_wells_scenario_1_bgw!K2442-RS_wells_baseline_bgw!K2442</f>
        <v>-29899332.670000017</v>
      </c>
      <c r="L2442">
        <f>RS_wells_scenario_1_bgw!L2442-RS_wells_baseline_bgw!L2442</f>
        <v>5603402.5161000043</v>
      </c>
      <c r="M2442">
        <f>RS_wells_scenario_1_bgw!M2442-RS_wells_baseline_bgw!M2442</f>
        <v>0</v>
      </c>
      <c r="N2442">
        <f>RS_wells_scenario_1_bgw!N2442-RS_wells_baseline_bgw!N2442</f>
        <v>8771623.2393999994</v>
      </c>
      <c r="O2442">
        <v>10.145833333333334</v>
      </c>
      <c r="P2442">
        <f t="shared" si="313"/>
        <v>2007</v>
      </c>
      <c r="Q2442" s="2">
        <f t="shared" si="314"/>
        <v>39345.979166666388</v>
      </c>
      <c r="R2442">
        <f t="shared" si="315"/>
        <v>-174.82247166781201</v>
      </c>
      <c r="S2442">
        <f>I2442*$O2442/ref!$B$3</f>
        <v>-65.952811728458855</v>
      </c>
      <c r="T2442">
        <f>K2442*$O2442/ref!$B$3</f>
        <v>-6964.0414611503329</v>
      </c>
      <c r="U2442">
        <f>L2442*$O2442/ref!$B$3</f>
        <v>1305.1236921012694</v>
      </c>
      <c r="V2442">
        <f>N2442*$O2442/ref!$B$3</f>
        <v>2043.0538900308961</v>
      </c>
      <c r="W2442">
        <f t="shared" si="316"/>
        <v>9</v>
      </c>
      <c r="X2442" t="str">
        <f t="shared" si="317"/>
        <v>9 2007</v>
      </c>
      <c r="AB2442" s="1"/>
    </row>
    <row r="2443" spans="1:28" x14ac:dyDescent="0.3">
      <c r="A2443">
        <v>814</v>
      </c>
      <c r="B2443">
        <v>3</v>
      </c>
      <c r="C2443">
        <f>RS_wells_scenario_1_bgw!C2443-RS_wells_baseline_bgw!C2443</f>
        <v>-14446258.719099998</v>
      </c>
      <c r="D2443">
        <f>RS_wells_scenario_1_bgw!D2443-RS_wells_baseline_bgw!D2443</f>
        <v>-642.78659999999218</v>
      </c>
      <c r="E2443">
        <f>RS_wells_scenario_1_bgw!E2443-RS_wells_baseline_bgw!E2443</f>
        <v>-2424195.6400000006</v>
      </c>
      <c r="F2443">
        <f>RS_wells_scenario_1_bgw!F2443-RS_wells_baseline_bgw!F2443</f>
        <v>0</v>
      </c>
      <c r="G2443">
        <f>RS_wells_scenario_1_bgw!G2443-RS_wells_baseline_bgw!G2443</f>
        <v>0</v>
      </c>
      <c r="H2443" s="19">
        <f>RS_wells_scenario_1_bgw!H2443-RS_wells_baseline_bgw!H2443</f>
        <v>1433875.1968999952</v>
      </c>
      <c r="I2443">
        <f>RS_wells_scenario_1_bgw!I2443-RS_wells_baseline_bgw!I2443</f>
        <v>164524.36430000048</v>
      </c>
      <c r="J2443">
        <f>RS_wells_scenario_1_bgw!J2443-RS_wells_baseline_bgw!J2443</f>
        <v>3360.9829999990761</v>
      </c>
      <c r="K2443">
        <f>RS_wells_scenario_1_bgw!K2443-RS_wells_baseline_bgw!K2443</f>
        <v>-29899332.670000017</v>
      </c>
      <c r="L2443">
        <f>RS_wells_scenario_1_bgw!L2443-RS_wells_baseline_bgw!L2443</f>
        <v>5552986.5653999895</v>
      </c>
      <c r="M2443">
        <f>RS_wells_scenario_1_bgw!M2443-RS_wells_baseline_bgw!M2443</f>
        <v>0</v>
      </c>
      <c r="N2443">
        <f>RS_wells_scenario_1_bgw!N2443-RS_wells_baseline_bgw!N2443</f>
        <v>8603739.000500001</v>
      </c>
      <c r="O2443">
        <v>10.145833333333334</v>
      </c>
      <c r="P2443">
        <f t="shared" si="313"/>
        <v>2007</v>
      </c>
      <c r="Q2443" s="2">
        <f t="shared" si="314"/>
        <v>39356.124999999724</v>
      </c>
      <c r="R2443">
        <f t="shared" si="315"/>
        <v>-164.25804819243999</v>
      </c>
      <c r="S2443">
        <f>I2443*$O2443/ref!$B$3</f>
        <v>38.320403568880202</v>
      </c>
      <c r="T2443">
        <f>K2443*$O2443/ref!$B$3</f>
        <v>-6964.0414611503329</v>
      </c>
      <c r="U2443">
        <f>L2443*$O2443/ref!$B$3</f>
        <v>1293.3809962072405</v>
      </c>
      <c r="V2443">
        <f>N2443*$O2443/ref!$B$3</f>
        <v>2003.9509169553016</v>
      </c>
      <c r="W2443">
        <f t="shared" si="316"/>
        <v>9</v>
      </c>
      <c r="X2443" t="str">
        <f t="shared" si="317"/>
        <v>9 2007</v>
      </c>
      <c r="AB2443" s="1"/>
    </row>
    <row r="2444" spans="1:28" x14ac:dyDescent="0.3">
      <c r="A2444">
        <v>815</v>
      </c>
      <c r="B2444">
        <v>1</v>
      </c>
      <c r="C2444">
        <f>RS_wells_scenario_1_bgw!C2444-RS_wells_baseline_bgw!C2444</f>
        <v>-1198702.2483000159</v>
      </c>
      <c r="D2444">
        <f>RS_wells_scenario_1_bgw!D2444-RS_wells_baseline_bgw!D2444</f>
        <v>-643.01350000000093</v>
      </c>
      <c r="E2444">
        <f>RS_wells_scenario_1_bgw!E2444-RS_wells_baseline_bgw!E2444</f>
        <v>0</v>
      </c>
      <c r="F2444">
        <f>RS_wells_scenario_1_bgw!F2444-RS_wells_baseline_bgw!F2444</f>
        <v>0</v>
      </c>
      <c r="G2444">
        <f>RS_wells_scenario_1_bgw!G2444-RS_wells_baseline_bgw!G2444</f>
        <v>0</v>
      </c>
      <c r="H2444" s="19">
        <f>RS_wells_scenario_1_bgw!H2444-RS_wells_baseline_bgw!H2444</f>
        <v>1537796.0033000037</v>
      </c>
      <c r="I2444">
        <f>RS_wells_scenario_1_bgw!I2444-RS_wells_baseline_bgw!I2444</f>
        <v>-12098225.806400001</v>
      </c>
      <c r="J2444">
        <f>RS_wells_scenario_1_bgw!J2444-RS_wells_baseline_bgw!J2444</f>
        <v>3365.9173999996856</v>
      </c>
      <c r="K2444">
        <f>RS_wells_scenario_1_bgw!K2444-RS_wells_baseline_bgw!K2444</f>
        <v>-71872.309999998659</v>
      </c>
      <c r="L2444">
        <f>RS_wells_scenario_1_bgw!L2444-RS_wells_baseline_bgw!L2444</f>
        <v>3845971.6262999997</v>
      </c>
      <c r="M2444">
        <f>RS_wells_scenario_1_bgw!M2444-RS_wells_baseline_bgw!M2444</f>
        <v>0</v>
      </c>
      <c r="N2444">
        <f>RS_wells_scenario_1_bgw!N2444-RS_wells_baseline_bgw!N2444</f>
        <v>8742677.5765999928</v>
      </c>
      <c r="O2444">
        <v>10.145833333333334</v>
      </c>
      <c r="P2444">
        <f t="shared" si="313"/>
        <v>2007</v>
      </c>
      <c r="Q2444" s="2">
        <f t="shared" si="314"/>
        <v>39366.270833333059</v>
      </c>
      <c r="R2444">
        <f t="shared" si="315"/>
        <v>-165.06028804810973</v>
      </c>
      <c r="S2444">
        <f>I2444*$O2444/ref!$B$3</f>
        <v>-2817.8737984565355</v>
      </c>
      <c r="T2444">
        <f>K2444*$O2444/ref!$B$3</f>
        <v>-16.740231371479641</v>
      </c>
      <c r="U2444">
        <f>L2444*$O2444/ref!$B$3</f>
        <v>895.78941976971419</v>
      </c>
      <c r="V2444">
        <f>N2444*$O2444/ref!$B$3</f>
        <v>2036.3119738120777</v>
      </c>
      <c r="W2444">
        <f t="shared" si="316"/>
        <v>10</v>
      </c>
      <c r="X2444" t="str">
        <f t="shared" si="317"/>
        <v>10 2007</v>
      </c>
      <c r="AB2444" s="1"/>
    </row>
    <row r="2445" spans="1:28" x14ac:dyDescent="0.3">
      <c r="A2445">
        <v>815</v>
      </c>
      <c r="B2445">
        <v>2</v>
      </c>
      <c r="C2445">
        <f>RS_wells_scenario_1_bgw!C2445-RS_wells_baseline_bgw!C2445</f>
        <v>2479433.7877999842</v>
      </c>
      <c r="D2445">
        <f>RS_wells_scenario_1_bgw!D2445-RS_wells_baseline_bgw!D2445</f>
        <v>-643.58640000002924</v>
      </c>
      <c r="E2445">
        <f>RS_wells_scenario_1_bgw!E2445-RS_wells_baseline_bgw!E2445</f>
        <v>0</v>
      </c>
      <c r="F2445">
        <f>RS_wells_scenario_1_bgw!F2445-RS_wells_baseline_bgw!F2445</f>
        <v>0</v>
      </c>
      <c r="G2445">
        <f>RS_wells_scenario_1_bgw!G2445-RS_wells_baseline_bgw!G2445</f>
        <v>0</v>
      </c>
      <c r="H2445" s="19">
        <f>RS_wells_scenario_1_bgw!H2445-RS_wells_baseline_bgw!H2445</f>
        <v>1472699.8100000024</v>
      </c>
      <c r="I2445">
        <f>RS_wells_scenario_1_bgw!I2445-RS_wells_baseline_bgw!I2445</f>
        <v>-8523114.9344999939</v>
      </c>
      <c r="J2445">
        <f>RS_wells_scenario_1_bgw!J2445-RS_wells_baseline_bgw!J2445</f>
        <v>3370.2933000000194</v>
      </c>
      <c r="K2445">
        <f>RS_wells_scenario_1_bgw!K2445-RS_wells_baseline_bgw!K2445</f>
        <v>-71872.309999998659</v>
      </c>
      <c r="L2445">
        <f>RS_wells_scenario_1_bgw!L2445-RS_wells_baseline_bgw!L2445</f>
        <v>3818651.1199000031</v>
      </c>
      <c r="M2445">
        <f>RS_wells_scenario_1_bgw!M2445-RS_wells_baseline_bgw!M2445</f>
        <v>0</v>
      </c>
      <c r="N2445">
        <f>RS_wells_scenario_1_bgw!N2445-RS_wells_baseline_bgw!N2445</f>
        <v>8726784.177699998</v>
      </c>
      <c r="O2445">
        <v>10.145833333333334</v>
      </c>
      <c r="P2445">
        <f t="shared" si="313"/>
        <v>2007</v>
      </c>
      <c r="Q2445" s="2">
        <f t="shared" si="314"/>
        <v>39376.416666666395</v>
      </c>
      <c r="R2445">
        <f t="shared" si="315"/>
        <v>-166.18749983276049</v>
      </c>
      <c r="S2445">
        <f>I2445*$O2445/ref!$B$3</f>
        <v>-1985.1722590973643</v>
      </c>
      <c r="T2445">
        <f>K2445*$O2445/ref!$B$3</f>
        <v>-16.740231371479641</v>
      </c>
      <c r="U2445">
        <f>L2445*$O2445/ref!$B$3</f>
        <v>889.42602894059041</v>
      </c>
      <c r="V2445">
        <f>N2445*$O2445/ref!$B$3</f>
        <v>2032.6101423993246</v>
      </c>
      <c r="W2445">
        <f t="shared" si="316"/>
        <v>10</v>
      </c>
      <c r="X2445" t="str">
        <f t="shared" si="317"/>
        <v>10 2007</v>
      </c>
      <c r="AB2445" s="1"/>
    </row>
    <row r="2446" spans="1:28" x14ac:dyDescent="0.3">
      <c r="A2446">
        <v>815</v>
      </c>
      <c r="B2446">
        <v>3</v>
      </c>
      <c r="C2446">
        <f>RS_wells_scenario_1_bgw!C2446-RS_wells_baseline_bgw!C2446</f>
        <v>4614305.9801000059</v>
      </c>
      <c r="D2446">
        <f>RS_wells_scenario_1_bgw!D2446-RS_wells_baseline_bgw!D2446</f>
        <v>-643.86819999996806</v>
      </c>
      <c r="E2446">
        <f>RS_wells_scenario_1_bgw!E2446-RS_wells_baseline_bgw!E2446</f>
        <v>0</v>
      </c>
      <c r="F2446">
        <f>RS_wells_scenario_1_bgw!F2446-RS_wells_baseline_bgw!F2446</f>
        <v>0</v>
      </c>
      <c r="G2446">
        <f>RS_wells_scenario_1_bgw!G2446-RS_wells_baseline_bgw!G2446</f>
        <v>0</v>
      </c>
      <c r="H2446" s="19">
        <f>RS_wells_scenario_1_bgw!H2446-RS_wells_baseline_bgw!H2446</f>
        <v>1457943.1757999957</v>
      </c>
      <c r="I2446">
        <f>RS_wells_scenario_1_bgw!I2446-RS_wells_baseline_bgw!I2446</f>
        <v>-6255051.7295999974</v>
      </c>
      <c r="J2446">
        <f>RS_wells_scenario_1_bgw!J2446-RS_wells_baseline_bgw!J2446</f>
        <v>3374.8672000002116</v>
      </c>
      <c r="K2446">
        <f>RS_wells_scenario_1_bgw!K2446-RS_wells_baseline_bgw!K2446</f>
        <v>-71872.309999998659</v>
      </c>
      <c r="L2446">
        <f>RS_wells_scenario_1_bgw!L2446-RS_wells_baseline_bgw!L2446</f>
        <v>3788894.8030999973</v>
      </c>
      <c r="M2446">
        <f>RS_wells_scenario_1_bgw!M2446-RS_wells_baseline_bgw!M2446</f>
        <v>0</v>
      </c>
      <c r="N2446">
        <f>RS_wells_scenario_1_bgw!N2446-RS_wells_baseline_bgw!N2446</f>
        <v>8658758.323300004</v>
      </c>
      <c r="O2446">
        <v>10.145833333333334</v>
      </c>
      <c r="P2446">
        <f t="shared" si="313"/>
        <v>2007</v>
      </c>
      <c r="Q2446" s="2">
        <f t="shared" si="314"/>
        <v>39386.562499999731</v>
      </c>
      <c r="R2446">
        <f t="shared" si="315"/>
        <v>-164.96712823596812</v>
      </c>
      <c r="S2446">
        <f>I2446*$O2446/ref!$B$3</f>
        <v>-1456.9034054155184</v>
      </c>
      <c r="T2446">
        <f>K2446*$O2446/ref!$B$3</f>
        <v>-16.740231371479641</v>
      </c>
      <c r="U2446">
        <f>L2446*$O2446/ref!$B$3</f>
        <v>882.49529820443968</v>
      </c>
      <c r="V2446">
        <f>N2446*$O2446/ref!$B$3</f>
        <v>2016.7658131729713</v>
      </c>
      <c r="W2446">
        <f t="shared" si="316"/>
        <v>10</v>
      </c>
      <c r="X2446" t="str">
        <f t="shared" si="317"/>
        <v>10 2007</v>
      </c>
      <c r="AB2446" s="1"/>
    </row>
    <row r="2447" spans="1:28" x14ac:dyDescent="0.3">
      <c r="A2447">
        <v>816</v>
      </c>
      <c r="B2447">
        <v>1</v>
      </c>
      <c r="C2447">
        <f>RS_wells_scenario_1_bgw!C2447-RS_wells_baseline_bgw!C2447</f>
        <v>5311721.8629000187</v>
      </c>
      <c r="D2447">
        <f>RS_wells_scenario_1_bgw!D2447-RS_wells_baseline_bgw!D2447</f>
        <v>-644.19689999998081</v>
      </c>
      <c r="E2447">
        <f>RS_wells_scenario_1_bgw!E2447-RS_wells_baseline_bgw!E2447</f>
        <v>0</v>
      </c>
      <c r="F2447">
        <f>RS_wells_scenario_1_bgw!F2447-RS_wells_baseline_bgw!F2447</f>
        <v>0</v>
      </c>
      <c r="G2447">
        <f>RS_wells_scenario_1_bgw!G2447-RS_wells_baseline_bgw!G2447</f>
        <v>0</v>
      </c>
      <c r="H2447" s="19">
        <f>RS_wells_scenario_1_bgw!H2447-RS_wells_baseline_bgw!H2447</f>
        <v>1574339.552099999</v>
      </c>
      <c r="I2447">
        <f>RS_wells_scenario_1_bgw!I2447-RS_wells_baseline_bgw!I2447</f>
        <v>-4549223.3342000023</v>
      </c>
      <c r="J2447">
        <f>RS_wells_scenario_1_bgw!J2447-RS_wells_baseline_bgw!J2447</f>
        <v>3379.5325999995694</v>
      </c>
      <c r="K2447">
        <f>RS_wells_scenario_1_bgw!K2447-RS_wells_baseline_bgw!K2447</f>
        <v>-71872.309999998659</v>
      </c>
      <c r="L2447">
        <f>RS_wells_scenario_1_bgw!L2447-RS_wells_baseline_bgw!L2447</f>
        <v>2767901.9667999968</v>
      </c>
      <c r="M2447">
        <f>RS_wells_scenario_1_bgw!M2447-RS_wells_baseline_bgw!M2447</f>
        <v>0</v>
      </c>
      <c r="N2447">
        <f>RS_wells_scenario_1_bgw!N2447-RS_wells_baseline_bgw!N2447</f>
        <v>8779560.3534000069</v>
      </c>
      <c r="O2447">
        <v>10.145833333333334</v>
      </c>
      <c r="P2447">
        <f t="shared" si="313"/>
        <v>2007</v>
      </c>
      <c r="Q2447" s="2">
        <f t="shared" si="314"/>
        <v>39396.708333333067</v>
      </c>
      <c r="R2447">
        <f t="shared" si="315"/>
        <v>-165.0680595945019</v>
      </c>
      <c r="S2447">
        <f>I2447*$O2447/ref!$B$3</f>
        <v>-1059.5881943274608</v>
      </c>
      <c r="T2447">
        <f>K2447*$O2447/ref!$B$3</f>
        <v>-16.740231371479641</v>
      </c>
      <c r="U2447">
        <f>L2447*$O2447/ref!$B$3</f>
        <v>644.68944072907027</v>
      </c>
      <c r="V2447">
        <f>N2447*$O2447/ref!$B$3</f>
        <v>2044.9025731298798</v>
      </c>
      <c r="W2447">
        <f t="shared" si="316"/>
        <v>11</v>
      </c>
      <c r="X2447" t="str">
        <f t="shared" si="317"/>
        <v>11 2007</v>
      </c>
      <c r="AB2447" s="1"/>
    </row>
    <row r="2448" spans="1:28" x14ac:dyDescent="0.3">
      <c r="A2448">
        <v>816</v>
      </c>
      <c r="B2448">
        <v>2</v>
      </c>
      <c r="C2448">
        <f>RS_wells_scenario_1_bgw!C2448-RS_wells_baseline_bgw!C2448</f>
        <v>6052914.6426999867</v>
      </c>
      <c r="D2448">
        <f>RS_wells_scenario_1_bgw!D2448-RS_wells_baseline_bgw!D2448</f>
        <v>-644.5806000000448</v>
      </c>
      <c r="E2448">
        <f>RS_wells_scenario_1_bgw!E2448-RS_wells_baseline_bgw!E2448</f>
        <v>0</v>
      </c>
      <c r="F2448">
        <f>RS_wells_scenario_1_bgw!F2448-RS_wells_baseline_bgw!F2448</f>
        <v>0</v>
      </c>
      <c r="G2448">
        <f>RS_wells_scenario_1_bgw!G2448-RS_wells_baseline_bgw!G2448</f>
        <v>0</v>
      </c>
      <c r="H2448" s="19">
        <f>RS_wells_scenario_1_bgw!H2448-RS_wells_baseline_bgw!H2448</f>
        <v>1467711.8621000014</v>
      </c>
      <c r="I2448">
        <f>RS_wells_scenario_1_bgw!I2448-RS_wells_baseline_bgw!I2448</f>
        <v>-3841380.0582000017</v>
      </c>
      <c r="J2448">
        <f>RS_wells_scenario_1_bgw!J2448-RS_wells_baseline_bgw!J2448</f>
        <v>3384.1469000000507</v>
      </c>
      <c r="K2448">
        <f>RS_wells_scenario_1_bgw!K2448-RS_wells_baseline_bgw!K2448</f>
        <v>-71872.309999998659</v>
      </c>
      <c r="L2448">
        <f>RS_wells_scenario_1_bgw!L2448-RS_wells_baseline_bgw!L2448</f>
        <v>2758605.3378999978</v>
      </c>
      <c r="M2448">
        <f>RS_wells_scenario_1_bgw!M2448-RS_wells_baseline_bgw!M2448</f>
        <v>0</v>
      </c>
      <c r="N2448">
        <f>RS_wells_scenario_1_bgw!N2448-RS_wells_baseline_bgw!N2448</f>
        <v>8783088.6336000115</v>
      </c>
      <c r="O2448">
        <v>10.145833333333334</v>
      </c>
      <c r="P2448">
        <f t="shared" si="313"/>
        <v>2007</v>
      </c>
      <c r="Q2448" s="2">
        <f t="shared" si="314"/>
        <v>39406.854166666402</v>
      </c>
      <c r="R2448">
        <f t="shared" si="315"/>
        <v>-167.59167861397503</v>
      </c>
      <c r="S2448">
        <f>I2448*$O2448/ref!$B$3</f>
        <v>-894.71996878988796</v>
      </c>
      <c r="T2448">
        <f>K2448*$O2448/ref!$B$3</f>
        <v>-16.740231371479641</v>
      </c>
      <c r="U2448">
        <f>L2448*$O2448/ref!$B$3</f>
        <v>642.5241044714661</v>
      </c>
      <c r="V2448">
        <f>N2448*$O2448/ref!$B$3</f>
        <v>2045.7243670431615</v>
      </c>
      <c r="W2448">
        <f t="shared" si="316"/>
        <v>11</v>
      </c>
      <c r="X2448" t="str">
        <f t="shared" si="317"/>
        <v>11 2007</v>
      </c>
      <c r="AB2448" s="1"/>
    </row>
    <row r="2449" spans="1:28" x14ac:dyDescent="0.3">
      <c r="A2449">
        <v>816</v>
      </c>
      <c r="B2449">
        <v>3</v>
      </c>
      <c r="C2449">
        <f>RS_wells_scenario_1_bgw!C2449-RS_wells_baseline_bgw!C2449</f>
        <v>6601255.1555000097</v>
      </c>
      <c r="D2449">
        <f>RS_wells_scenario_1_bgw!D2449-RS_wells_baseline_bgw!D2449</f>
        <v>-645.02509999996983</v>
      </c>
      <c r="E2449">
        <f>RS_wells_scenario_1_bgw!E2449-RS_wells_baseline_bgw!E2449</f>
        <v>0</v>
      </c>
      <c r="F2449">
        <f>RS_wells_scenario_1_bgw!F2449-RS_wells_baseline_bgw!F2449</f>
        <v>0</v>
      </c>
      <c r="G2449">
        <f>RS_wells_scenario_1_bgw!G2449-RS_wells_baseline_bgw!G2449</f>
        <v>0</v>
      </c>
      <c r="H2449" s="19">
        <f>RS_wells_scenario_1_bgw!H2449-RS_wells_baseline_bgw!H2449</f>
        <v>1410458.9507999979</v>
      </c>
      <c r="I2449">
        <f>RS_wells_scenario_1_bgw!I2449-RS_wells_baseline_bgw!I2449</f>
        <v>-3341064.9149000049</v>
      </c>
      <c r="J2449">
        <f>RS_wells_scenario_1_bgw!J2449-RS_wells_baseline_bgw!J2449</f>
        <v>3388.806099999696</v>
      </c>
      <c r="K2449">
        <f>RS_wells_scenario_1_bgw!K2449-RS_wells_baseline_bgw!K2449</f>
        <v>-71872.309999998659</v>
      </c>
      <c r="L2449">
        <f>RS_wells_scenario_1_bgw!L2449-RS_wells_baseline_bgw!L2449</f>
        <v>2745748.8791000023</v>
      </c>
      <c r="M2449">
        <f>RS_wells_scenario_1_bgw!M2449-RS_wells_baseline_bgw!M2449</f>
        <v>0</v>
      </c>
      <c r="N2449">
        <f>RS_wells_scenario_1_bgw!N2449-RS_wells_baseline_bgw!N2449</f>
        <v>8712348.6872999966</v>
      </c>
      <c r="O2449">
        <v>10.145833333333334</v>
      </c>
      <c r="P2449">
        <f t="shared" si="313"/>
        <v>2007</v>
      </c>
      <c r="Q2449" s="2">
        <f t="shared" si="314"/>
        <v>39416.999999999738</v>
      </c>
      <c r="R2449">
        <f t="shared" si="315"/>
        <v>-167.28269728522335</v>
      </c>
      <c r="S2449">
        <f>I2449*$O2449/ref!$B$3</f>
        <v>-778.18842475718475</v>
      </c>
      <c r="T2449">
        <f>K2449*$O2449/ref!$B$3</f>
        <v>-16.740231371479641</v>
      </c>
      <c r="U2449">
        <f>L2449*$O2449/ref!$B$3</f>
        <v>639.52962586169519</v>
      </c>
      <c r="V2449">
        <f>N2449*$O2449/ref!$B$3</f>
        <v>2029.2478816168784</v>
      </c>
      <c r="W2449">
        <f t="shared" si="316"/>
        <v>11</v>
      </c>
      <c r="X2449" t="str">
        <f t="shared" si="317"/>
        <v>11 2007</v>
      </c>
      <c r="AB2449" s="1"/>
    </row>
    <row r="2450" spans="1:28" x14ac:dyDescent="0.3">
      <c r="A2450">
        <v>817</v>
      </c>
      <c r="B2450">
        <v>1</v>
      </c>
      <c r="C2450">
        <f>RS_wells_scenario_1_bgw!C2450-RS_wells_baseline_bgw!C2450</f>
        <v>353938.59299999475</v>
      </c>
      <c r="D2450">
        <f>RS_wells_scenario_1_bgw!D2450-RS_wells_baseline_bgw!D2450</f>
        <v>-645.5344000000041</v>
      </c>
      <c r="E2450">
        <f>RS_wells_scenario_1_bgw!E2450-RS_wells_baseline_bgw!E2450</f>
        <v>0</v>
      </c>
      <c r="F2450">
        <f>RS_wells_scenario_1_bgw!F2450-RS_wells_baseline_bgw!F2450</f>
        <v>0</v>
      </c>
      <c r="G2450">
        <f>RS_wells_scenario_1_bgw!G2450-RS_wells_baseline_bgw!G2450</f>
        <v>0</v>
      </c>
      <c r="H2450" s="19">
        <f>RS_wells_scenario_1_bgw!H2450-RS_wells_baseline_bgw!H2450</f>
        <v>-784067.38899999857</v>
      </c>
      <c r="I2450">
        <f>RS_wells_scenario_1_bgw!I2450-RS_wells_baseline_bgw!I2450</f>
        <v>-9192140.0997000039</v>
      </c>
      <c r="J2450">
        <f>RS_wells_scenario_1_bgw!J2450-RS_wells_baseline_bgw!J2450</f>
        <v>3393.9114000005648</v>
      </c>
      <c r="K2450">
        <f>RS_wells_scenario_1_bgw!K2450-RS_wells_baseline_bgw!K2450</f>
        <v>-71872.309999998659</v>
      </c>
      <c r="L2450">
        <f>RS_wells_scenario_1_bgw!L2450-RS_wells_baseline_bgw!L2450</f>
        <v>0</v>
      </c>
      <c r="M2450">
        <f>RS_wells_scenario_1_bgw!M2450-RS_wells_baseline_bgw!M2450</f>
        <v>0</v>
      </c>
      <c r="N2450">
        <f>RS_wells_scenario_1_bgw!N2450-RS_wells_baseline_bgw!N2450</f>
        <v>9225738.5496000051</v>
      </c>
      <c r="O2450">
        <v>10.145833333333334</v>
      </c>
      <c r="P2450">
        <f t="shared" si="313"/>
        <v>2007</v>
      </c>
      <c r="Q2450" s="2">
        <f t="shared" si="314"/>
        <v>39427.145833333074</v>
      </c>
      <c r="R2450">
        <f t="shared" si="315"/>
        <v>-229.31972367926699</v>
      </c>
      <c r="S2450">
        <f>I2450*$O2450/ref!$B$3</f>
        <v>-2140.9991145134595</v>
      </c>
      <c r="T2450">
        <f>K2450*$O2450/ref!$B$3</f>
        <v>-16.740231371479641</v>
      </c>
      <c r="U2450">
        <f>L2450*$O2450/ref!$B$3</f>
        <v>0</v>
      </c>
      <c r="V2450">
        <f>N2450*$O2450/ref!$B$3</f>
        <v>2148.8247406140968</v>
      </c>
      <c r="W2450">
        <f t="shared" si="316"/>
        <v>12</v>
      </c>
      <c r="X2450" t="str">
        <f t="shared" si="317"/>
        <v>12 2007</v>
      </c>
      <c r="AB2450" s="1"/>
    </row>
    <row r="2451" spans="1:28" x14ac:dyDescent="0.3">
      <c r="A2451">
        <v>817</v>
      </c>
      <c r="B2451">
        <v>2</v>
      </c>
      <c r="C2451">
        <f>RS_wells_scenario_1_bgw!C2451-RS_wells_baseline_bgw!C2451</f>
        <v>323733.50739999861</v>
      </c>
      <c r="D2451">
        <f>RS_wells_scenario_1_bgw!D2451-RS_wells_baseline_bgw!D2451</f>
        <v>-646.10560000000987</v>
      </c>
      <c r="E2451">
        <f>RS_wells_scenario_1_bgw!E2451-RS_wells_baseline_bgw!E2451</f>
        <v>0</v>
      </c>
      <c r="F2451">
        <f>RS_wells_scenario_1_bgw!F2451-RS_wells_baseline_bgw!F2451</f>
        <v>0</v>
      </c>
      <c r="G2451">
        <f>RS_wells_scenario_1_bgw!G2451-RS_wells_baseline_bgw!G2451</f>
        <v>0</v>
      </c>
      <c r="H2451" s="19">
        <f>RS_wells_scenario_1_bgw!H2451-RS_wells_baseline_bgw!H2451</f>
        <v>-512676.49780000001</v>
      </c>
      <c r="I2451">
        <f>RS_wells_scenario_1_bgw!I2451-RS_wells_baseline_bgw!I2451</f>
        <v>-9856923.7588</v>
      </c>
      <c r="J2451">
        <f>RS_wells_scenario_1_bgw!J2451-RS_wells_baseline_bgw!J2451</f>
        <v>3398.940700000152</v>
      </c>
      <c r="K2451">
        <f>RS_wells_scenario_1_bgw!K2451-RS_wells_baseline_bgw!K2451</f>
        <v>-71872.309999998659</v>
      </c>
      <c r="L2451">
        <f>RS_wells_scenario_1_bgw!L2451-RS_wells_baseline_bgw!L2451</f>
        <v>0</v>
      </c>
      <c r="M2451">
        <f>RS_wells_scenario_1_bgw!M2451-RS_wells_baseline_bgw!M2451</f>
        <v>0</v>
      </c>
      <c r="N2451">
        <f>RS_wells_scenario_1_bgw!N2451-RS_wells_baseline_bgw!N2451</f>
        <v>9523393.1626999974</v>
      </c>
      <c r="O2451">
        <v>10.145833333333334</v>
      </c>
      <c r="P2451">
        <f t="shared" si="313"/>
        <v>2007</v>
      </c>
      <c r="Q2451" s="2">
        <f t="shared" si="314"/>
        <v>39437.29166666641</v>
      </c>
      <c r="R2451">
        <f t="shared" si="315"/>
        <v>-229.92141261168379</v>
      </c>
      <c r="S2451">
        <f>I2451*$O2451/ref!$B$3</f>
        <v>-2295.8380540899525</v>
      </c>
      <c r="T2451">
        <f>K2451*$O2451/ref!$B$3</f>
        <v>-16.740231371479641</v>
      </c>
      <c r="U2451">
        <f>L2451*$O2451/ref!$B$3</f>
        <v>0</v>
      </c>
      <c r="V2451">
        <f>N2451*$O2451/ref!$B$3</f>
        <v>2218.1533470284753</v>
      </c>
      <c r="W2451">
        <f t="shared" si="316"/>
        <v>12</v>
      </c>
      <c r="X2451" t="str">
        <f t="shared" si="317"/>
        <v>12 2007</v>
      </c>
      <c r="AB2451" s="1"/>
    </row>
    <row r="2452" spans="1:28" x14ac:dyDescent="0.3">
      <c r="A2452">
        <v>817</v>
      </c>
      <c r="B2452">
        <v>3</v>
      </c>
      <c r="C2452">
        <f>RS_wells_scenario_1_bgw!C2452-RS_wells_baseline_bgw!C2452</f>
        <v>278133.48039999604</v>
      </c>
      <c r="D2452">
        <f>RS_wells_scenario_1_bgw!D2452-RS_wells_baseline_bgw!D2452</f>
        <v>-646.73300000000745</v>
      </c>
      <c r="E2452">
        <f>RS_wells_scenario_1_bgw!E2452-RS_wells_baseline_bgw!E2452</f>
        <v>0</v>
      </c>
      <c r="F2452">
        <f>RS_wells_scenario_1_bgw!F2452-RS_wells_baseline_bgw!F2452</f>
        <v>0</v>
      </c>
      <c r="G2452">
        <f>RS_wells_scenario_1_bgw!G2452-RS_wells_baseline_bgw!G2452</f>
        <v>0</v>
      </c>
      <c r="H2452" s="19">
        <f>RS_wells_scenario_1_bgw!H2452-RS_wells_baseline_bgw!H2452</f>
        <v>-366540.28409999609</v>
      </c>
      <c r="I2452">
        <f>RS_wells_scenario_1_bgw!I2452-RS_wells_baseline_bgw!I2452</f>
        <v>-9579090.6202000082</v>
      </c>
      <c r="J2452">
        <f>RS_wells_scenario_1_bgw!J2452-RS_wells_baseline_bgw!J2452</f>
        <v>3403.9370999997482</v>
      </c>
      <c r="K2452">
        <f>RS_wells_scenario_1_bgw!K2452-RS_wells_baseline_bgw!K2452</f>
        <v>-71872.309999998659</v>
      </c>
      <c r="L2452">
        <f>RS_wells_scenario_1_bgw!L2452-RS_wells_baseline_bgw!L2452</f>
        <v>0</v>
      </c>
      <c r="M2452">
        <f>RS_wells_scenario_1_bgw!M2452-RS_wells_baseline_bgw!M2452</f>
        <v>0</v>
      </c>
      <c r="N2452">
        <f>RS_wells_scenario_1_bgw!N2452-RS_wells_baseline_bgw!N2452</f>
        <v>9634124.0754000098</v>
      </c>
      <c r="O2452">
        <v>10.145833333333334</v>
      </c>
      <c r="P2452">
        <f t="shared" si="313"/>
        <v>2007</v>
      </c>
      <c r="Q2452" s="2">
        <f t="shared" si="314"/>
        <v>39447.437499999745</v>
      </c>
      <c r="R2452">
        <f t="shared" si="315"/>
        <v>-229.11029460481112</v>
      </c>
      <c r="S2452">
        <f>I2452*$O2452/ref!$B$3</f>
        <v>-2231.1261918605583</v>
      </c>
      <c r="T2452">
        <f>K2452*$O2452/ref!$B$3</f>
        <v>-16.740231371479641</v>
      </c>
      <c r="U2452">
        <f>L2452*$O2452/ref!$B$3</f>
        <v>0</v>
      </c>
      <c r="V2452">
        <f>N2452*$O2452/ref!$B$3</f>
        <v>2243.9443797443205</v>
      </c>
      <c r="W2452">
        <f t="shared" si="316"/>
        <v>12</v>
      </c>
      <c r="X2452" t="str">
        <f t="shared" si="317"/>
        <v>12 2007</v>
      </c>
      <c r="AB2452" s="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5"/>
  <sheetViews>
    <sheetView showGridLines="0" workbookViewId="0"/>
  </sheetViews>
  <sheetFormatPr defaultRowHeight="14.4" x14ac:dyDescent="0.3"/>
  <cols>
    <col min="1" max="1" width="12.44140625" customWidth="1"/>
    <col min="2" max="2" width="7.77734375" customWidth="1"/>
    <col min="4" max="4" width="8.44140625" customWidth="1"/>
    <col min="5" max="5" width="9.5546875" customWidth="1"/>
    <col min="6" max="6" width="8.88671875" customWidth="1"/>
    <col min="9" max="9" width="12.44140625" customWidth="1"/>
    <col min="10" max="10" width="6.88671875" customWidth="1"/>
    <col min="13" max="13" width="9.5546875" customWidth="1"/>
  </cols>
  <sheetData>
    <row r="1" spans="1:15" s="53" customFormat="1" ht="58.2" thickBot="1" x14ac:dyDescent="0.35">
      <c r="A1" s="69" t="s">
        <v>254</v>
      </c>
      <c r="B1" s="70" t="s">
        <v>71</v>
      </c>
      <c r="C1" s="70" t="s">
        <v>28</v>
      </c>
      <c r="D1" s="70" t="s">
        <v>255</v>
      </c>
      <c r="E1" s="70" t="s">
        <v>256</v>
      </c>
      <c r="F1" s="70" t="s">
        <v>32</v>
      </c>
      <c r="G1" s="71" t="s">
        <v>257</v>
      </c>
      <c r="I1" s="60" t="s">
        <v>254</v>
      </c>
      <c r="J1" s="61" t="s">
        <v>71</v>
      </c>
      <c r="K1" s="61" t="s">
        <v>28</v>
      </c>
      <c r="L1" s="61" t="s">
        <v>255</v>
      </c>
      <c r="M1" s="61" t="s">
        <v>256</v>
      </c>
      <c r="N1" s="61" t="s">
        <v>32</v>
      </c>
      <c r="O1" s="62" t="s">
        <v>257</v>
      </c>
    </row>
    <row r="2" spans="1:15" ht="18" customHeight="1" thickTop="1" x14ac:dyDescent="0.3">
      <c r="A2" s="67" t="str">
        <f>QNWRGrp!A176</f>
        <v>Jan/Feb</v>
      </c>
      <c r="B2" s="68">
        <f>QNWRGrp!B176</f>
        <v>2003</v>
      </c>
      <c r="C2" s="58">
        <f>QNWRGrp!E176</f>
        <v>1860</v>
      </c>
      <c r="D2" s="58">
        <f>QNWRGrp!F176</f>
        <v>7340</v>
      </c>
      <c r="E2" s="58">
        <f>QNWRGrp!H176</f>
        <v>1180</v>
      </c>
      <c r="F2" s="58">
        <f>QNWRGrp!I176</f>
        <v>1500</v>
      </c>
      <c r="G2" s="59">
        <f>QNWRGrp!J176</f>
        <v>0</v>
      </c>
      <c r="I2" s="65" t="str">
        <f>QNWRGrp!A2</f>
        <v>Jan/Feb</v>
      </c>
      <c r="J2" s="58">
        <f>QNWRGrp!B2</f>
        <v>1974</v>
      </c>
      <c r="K2" s="58">
        <f>QNWRGrp!E2</f>
        <v>19590</v>
      </c>
      <c r="L2" s="58">
        <f>QNWRGrp!F2</f>
        <v>960</v>
      </c>
      <c r="M2" s="58">
        <f>QNWRGrp!H2</f>
        <v>0</v>
      </c>
      <c r="N2" s="58">
        <f>QNWRGrp!I2</f>
        <v>1500</v>
      </c>
      <c r="O2" s="59">
        <f>QNWRGrp!J2</f>
        <v>0</v>
      </c>
    </row>
    <row r="3" spans="1:15" x14ac:dyDescent="0.3">
      <c r="A3" s="66" t="str">
        <f>QNWRGrp!A177</f>
        <v>Mar/Apr</v>
      </c>
      <c r="B3" s="47">
        <f>QNWRGrp!B177</f>
        <v>2003</v>
      </c>
      <c r="C3" s="4">
        <f>QNWRGrp!E177</f>
        <v>4720</v>
      </c>
      <c r="D3" s="4">
        <f>QNWRGrp!F177</f>
        <v>9640</v>
      </c>
      <c r="E3" s="4">
        <f>QNWRGrp!H177</f>
        <v>320</v>
      </c>
      <c r="F3" s="4">
        <f>QNWRGrp!I177</f>
        <v>3500</v>
      </c>
      <c r="G3" s="55">
        <f>QNWRGrp!J177</f>
        <v>0</v>
      </c>
      <c r="I3" s="63" t="str">
        <f>QNWRGrp!A3</f>
        <v>Mar/Apr</v>
      </c>
      <c r="J3" s="4">
        <f>QNWRGrp!B3</f>
        <v>1974</v>
      </c>
      <c r="K3" s="4">
        <f>QNWRGrp!E3</f>
        <v>20230</v>
      </c>
      <c r="L3" s="4">
        <f>QNWRGrp!F3</f>
        <v>860</v>
      </c>
      <c r="M3" s="4">
        <f>QNWRGrp!H3</f>
        <v>0</v>
      </c>
      <c r="N3" s="4">
        <f>QNWRGrp!I3</f>
        <v>3500</v>
      </c>
      <c r="O3" s="55">
        <f>QNWRGrp!J3</f>
        <v>0</v>
      </c>
    </row>
    <row r="4" spans="1:15" x14ac:dyDescent="0.3">
      <c r="A4" s="66" t="str">
        <f>QNWRGrp!A178</f>
        <v>May/Jun</v>
      </c>
      <c r="B4" s="47">
        <f>QNWRGrp!B178</f>
        <v>2003</v>
      </c>
      <c r="C4" s="4">
        <f>QNWRGrp!E178</f>
        <v>2770</v>
      </c>
      <c r="D4" s="4">
        <f>QNWRGrp!F178</f>
        <v>5690</v>
      </c>
      <c r="E4" s="4">
        <f>QNWRGrp!H178</f>
        <v>0</v>
      </c>
      <c r="F4" s="4">
        <f>QNWRGrp!I178</f>
        <v>2000</v>
      </c>
      <c r="G4" s="55">
        <f>QNWRGrp!J178</f>
        <v>0</v>
      </c>
      <c r="I4" s="63" t="str">
        <f>QNWRGrp!A4</f>
        <v>May/Jun</v>
      </c>
      <c r="J4" s="4">
        <f>QNWRGrp!B4</f>
        <v>1974</v>
      </c>
      <c r="K4" s="4">
        <f>QNWRGrp!E4</f>
        <v>11220</v>
      </c>
      <c r="L4" s="4">
        <f>QNWRGrp!F4</f>
        <v>820</v>
      </c>
      <c r="M4" s="4">
        <f>QNWRGrp!H4</f>
        <v>0</v>
      </c>
      <c r="N4" s="4">
        <f>QNWRGrp!I4</f>
        <v>2000</v>
      </c>
      <c r="O4" s="55">
        <f>QNWRGrp!J4</f>
        <v>0</v>
      </c>
    </row>
    <row r="5" spans="1:15" x14ac:dyDescent="0.3">
      <c r="A5" s="66" t="str">
        <f>QNWRGrp!A179</f>
        <v>Jul/Aug/Sep</v>
      </c>
      <c r="B5" s="47">
        <f>QNWRGrp!B179</f>
        <v>2003</v>
      </c>
      <c r="C5" s="4">
        <f>QNWRGrp!E179</f>
        <v>650</v>
      </c>
      <c r="D5" s="4">
        <f>QNWRGrp!F179</f>
        <v>4040</v>
      </c>
      <c r="E5" s="4">
        <f>QNWRGrp!H179</f>
        <v>120</v>
      </c>
      <c r="F5" s="4">
        <f>QNWRGrp!I179</f>
        <v>3500</v>
      </c>
      <c r="G5" s="55">
        <f>QNWRGrp!J179</f>
        <v>2850</v>
      </c>
      <c r="I5" s="63" t="str">
        <f>QNWRGrp!A5</f>
        <v>Jul/Aug/Sep</v>
      </c>
      <c r="J5" s="4">
        <f>QNWRGrp!B5</f>
        <v>1974</v>
      </c>
      <c r="K5" s="4">
        <f>QNWRGrp!E5</f>
        <v>8260</v>
      </c>
      <c r="L5" s="4">
        <f>QNWRGrp!F5</f>
        <v>1620</v>
      </c>
      <c r="M5" s="4">
        <f>QNWRGrp!H5</f>
        <v>1320</v>
      </c>
      <c r="N5" s="4">
        <f>QNWRGrp!I5</f>
        <v>3500</v>
      </c>
      <c r="O5" s="55">
        <f>QNWRGrp!J5</f>
        <v>0</v>
      </c>
    </row>
    <row r="6" spans="1:15" x14ac:dyDescent="0.3">
      <c r="A6" s="66" t="str">
        <f>QNWRGrp!A180</f>
        <v>Oct/Nov</v>
      </c>
      <c r="B6" s="47">
        <f>QNWRGrp!B180</f>
        <v>2003</v>
      </c>
      <c r="C6" s="4">
        <f>QNWRGrp!E180</f>
        <v>840</v>
      </c>
      <c r="D6" s="4">
        <f>QNWRGrp!F180</f>
        <v>4290</v>
      </c>
      <c r="E6" s="4">
        <f>QNWRGrp!H180</f>
        <v>40</v>
      </c>
      <c r="F6" s="4">
        <f>QNWRGrp!I180</f>
        <v>3600</v>
      </c>
      <c r="G6" s="55">
        <f>QNWRGrp!J180</f>
        <v>2760</v>
      </c>
      <c r="I6" s="63" t="str">
        <f>QNWRGrp!A6</f>
        <v>Oct/Nov</v>
      </c>
      <c r="J6" s="4">
        <f>QNWRGrp!B6</f>
        <v>1974</v>
      </c>
      <c r="K6" s="4">
        <f>QNWRGrp!E6</f>
        <v>7240</v>
      </c>
      <c r="L6" s="4">
        <f>QNWRGrp!F6</f>
        <v>1390</v>
      </c>
      <c r="M6" s="4">
        <f>QNWRGrp!H6</f>
        <v>2430</v>
      </c>
      <c r="N6" s="4">
        <f>QNWRGrp!I6</f>
        <v>3600</v>
      </c>
      <c r="O6" s="55">
        <f>QNWRGrp!J6</f>
        <v>0</v>
      </c>
    </row>
    <row r="7" spans="1:15" x14ac:dyDescent="0.3">
      <c r="A7" s="66" t="str">
        <f>QNWRGrp!A181</f>
        <v>Dec</v>
      </c>
      <c r="B7" s="47">
        <f>QNWRGrp!B181</f>
        <v>2003</v>
      </c>
      <c r="C7" s="4">
        <f>QNWRGrp!E181</f>
        <v>540</v>
      </c>
      <c r="D7" s="4">
        <f>QNWRGrp!F181</f>
        <v>2800</v>
      </c>
      <c r="E7" s="4">
        <f>QNWRGrp!H181</f>
        <v>80</v>
      </c>
      <c r="F7" s="4">
        <f>QNWRGrp!I181</f>
        <v>500</v>
      </c>
      <c r="G7" s="55">
        <f>QNWRGrp!J181</f>
        <v>0</v>
      </c>
      <c r="I7" s="63" t="str">
        <f>QNWRGrp!A7</f>
        <v>Dec</v>
      </c>
      <c r="J7" s="4">
        <f>QNWRGrp!B7</f>
        <v>1974</v>
      </c>
      <c r="K7" s="4">
        <f>QNWRGrp!E7</f>
        <v>5070</v>
      </c>
      <c r="L7" s="4">
        <f>QNWRGrp!F7</f>
        <v>600</v>
      </c>
      <c r="M7" s="4">
        <f>QNWRGrp!H7</f>
        <v>600</v>
      </c>
      <c r="N7" s="4">
        <f>QNWRGrp!I7</f>
        <v>500</v>
      </c>
      <c r="O7" s="55">
        <f>QNWRGrp!J7</f>
        <v>0</v>
      </c>
    </row>
    <row r="8" spans="1:15" x14ac:dyDescent="0.3">
      <c r="A8" s="66" t="str">
        <f>QNWRGrp!A182</f>
        <v>Jan/Feb</v>
      </c>
      <c r="B8" s="47">
        <f>QNWRGrp!B182</f>
        <v>2004</v>
      </c>
      <c r="C8" s="4">
        <f>QNWRGrp!E182</f>
        <v>1050</v>
      </c>
      <c r="D8" s="4">
        <f>QNWRGrp!F182</f>
        <v>5140</v>
      </c>
      <c r="E8" s="4">
        <f>QNWRGrp!H182</f>
        <v>970</v>
      </c>
      <c r="F8" s="4">
        <f>QNWRGrp!I182</f>
        <v>1500</v>
      </c>
      <c r="G8" s="55">
        <f>QNWRGrp!J182</f>
        <v>450</v>
      </c>
      <c r="I8" s="63" t="str">
        <f>QNWRGrp!A8</f>
        <v>Jan/Feb</v>
      </c>
      <c r="J8" s="4">
        <f>QNWRGrp!B8</f>
        <v>1975</v>
      </c>
      <c r="K8" s="4">
        <f>QNWRGrp!E8</f>
        <v>9750</v>
      </c>
      <c r="L8" s="4">
        <f>QNWRGrp!F8</f>
        <v>1130</v>
      </c>
      <c r="M8" s="4">
        <f>QNWRGrp!H8</f>
        <v>0</v>
      </c>
      <c r="N8" s="4">
        <f>QNWRGrp!I8</f>
        <v>1500</v>
      </c>
      <c r="O8" s="55">
        <f>QNWRGrp!J8</f>
        <v>0</v>
      </c>
    </row>
    <row r="9" spans="1:15" x14ac:dyDescent="0.3">
      <c r="A9" s="66" t="str">
        <f>QNWRGrp!A183</f>
        <v>Mar/Apr</v>
      </c>
      <c r="B9" s="47">
        <f>QNWRGrp!B183</f>
        <v>2004</v>
      </c>
      <c r="C9" s="4">
        <f>QNWRGrp!E183</f>
        <v>2300</v>
      </c>
      <c r="D9" s="4">
        <f>QNWRGrp!F183</f>
        <v>6270</v>
      </c>
      <c r="E9" s="4">
        <f>QNWRGrp!H183</f>
        <v>2840</v>
      </c>
      <c r="F9" s="4">
        <f>QNWRGrp!I183</f>
        <v>3500</v>
      </c>
      <c r="G9" s="55">
        <f>QNWRGrp!J183</f>
        <v>1200</v>
      </c>
      <c r="I9" s="63" t="str">
        <f>QNWRGrp!A9</f>
        <v>Mar/Apr</v>
      </c>
      <c r="J9" s="4">
        <f>QNWRGrp!B9</f>
        <v>1975</v>
      </c>
      <c r="K9" s="4">
        <f>QNWRGrp!E9</f>
        <v>9990</v>
      </c>
      <c r="L9" s="4">
        <f>QNWRGrp!F9</f>
        <v>1040</v>
      </c>
      <c r="M9" s="4">
        <f>QNWRGrp!H9</f>
        <v>630</v>
      </c>
      <c r="N9" s="4">
        <f>QNWRGrp!I9</f>
        <v>3500</v>
      </c>
      <c r="O9" s="55">
        <f>QNWRGrp!J9</f>
        <v>0</v>
      </c>
    </row>
    <row r="10" spans="1:15" x14ac:dyDescent="0.3">
      <c r="A10" s="66" t="str">
        <f>QNWRGrp!A184</f>
        <v>May/Jun</v>
      </c>
      <c r="B10" s="47">
        <f>QNWRGrp!B184</f>
        <v>2004</v>
      </c>
      <c r="C10" s="4">
        <f>QNWRGrp!E184</f>
        <v>1500</v>
      </c>
      <c r="D10" s="4">
        <f>QNWRGrp!F184</f>
        <v>5430</v>
      </c>
      <c r="E10" s="4">
        <f>QNWRGrp!H184</f>
        <v>370</v>
      </c>
      <c r="F10" s="4">
        <f>QNWRGrp!I184</f>
        <v>2000</v>
      </c>
      <c r="G10" s="55">
        <f>QNWRGrp!J184</f>
        <v>500</v>
      </c>
      <c r="I10" s="63" t="str">
        <f>QNWRGrp!A10</f>
        <v>May/Jun</v>
      </c>
      <c r="J10" s="4">
        <f>QNWRGrp!B10</f>
        <v>1975</v>
      </c>
      <c r="K10" s="4">
        <f>QNWRGrp!E10</f>
        <v>14550</v>
      </c>
      <c r="L10" s="4">
        <f>QNWRGrp!F10</f>
        <v>1310</v>
      </c>
      <c r="M10" s="4">
        <f>QNWRGrp!H10</f>
        <v>1020</v>
      </c>
      <c r="N10" s="4">
        <f>QNWRGrp!I10</f>
        <v>2000</v>
      </c>
      <c r="O10" s="55">
        <f>QNWRGrp!J10</f>
        <v>0</v>
      </c>
    </row>
    <row r="11" spans="1:15" x14ac:dyDescent="0.3">
      <c r="A11" s="66" t="str">
        <f>QNWRGrp!A185</f>
        <v>Jul/Aug/Sep</v>
      </c>
      <c r="B11" s="47">
        <f>QNWRGrp!B185</f>
        <v>2004</v>
      </c>
      <c r="C11" s="4">
        <f>QNWRGrp!E185</f>
        <v>2960</v>
      </c>
      <c r="D11" s="4">
        <f>QNWRGrp!F185</f>
        <v>13070</v>
      </c>
      <c r="E11" s="4">
        <f>QNWRGrp!H185</f>
        <v>4370</v>
      </c>
      <c r="F11" s="4">
        <f>QNWRGrp!I185</f>
        <v>3500</v>
      </c>
      <c r="G11" s="55">
        <f>QNWRGrp!J185</f>
        <v>540</v>
      </c>
      <c r="I11" s="63" t="str">
        <f>QNWRGrp!A11</f>
        <v>Jul/Aug/Sep</v>
      </c>
      <c r="J11" s="4">
        <f>QNWRGrp!B11</f>
        <v>1975</v>
      </c>
      <c r="K11" s="4">
        <f>QNWRGrp!E11</f>
        <v>16600</v>
      </c>
      <c r="L11" s="4">
        <f>QNWRGrp!F11</f>
        <v>3000</v>
      </c>
      <c r="M11" s="4">
        <f>QNWRGrp!H11</f>
        <v>3840</v>
      </c>
      <c r="N11" s="4">
        <f>QNWRGrp!I11</f>
        <v>3500</v>
      </c>
      <c r="O11" s="55">
        <f>QNWRGrp!J11</f>
        <v>0</v>
      </c>
    </row>
    <row r="12" spans="1:15" x14ac:dyDescent="0.3">
      <c r="A12" s="66" t="str">
        <f>QNWRGrp!A186</f>
        <v>Oct/Nov</v>
      </c>
      <c r="B12" s="47">
        <f>QNWRGrp!B186</f>
        <v>2004</v>
      </c>
      <c r="C12" s="4">
        <f>QNWRGrp!E186</f>
        <v>1690</v>
      </c>
      <c r="D12" s="4">
        <f>QNWRGrp!F186</f>
        <v>7640</v>
      </c>
      <c r="E12" s="4">
        <f>QNWRGrp!H186</f>
        <v>550</v>
      </c>
      <c r="F12" s="4">
        <f>QNWRGrp!I186</f>
        <v>3600</v>
      </c>
      <c r="G12" s="55">
        <f>QNWRGrp!J186</f>
        <v>1910</v>
      </c>
      <c r="I12" s="63" t="str">
        <f>QNWRGrp!A12</f>
        <v>Oct/Nov</v>
      </c>
      <c r="J12" s="4">
        <f>QNWRGrp!B12</f>
        <v>1975</v>
      </c>
      <c r="K12" s="4">
        <f>QNWRGrp!E12</f>
        <v>5230</v>
      </c>
      <c r="L12" s="4">
        <f>QNWRGrp!F12</f>
        <v>2270</v>
      </c>
      <c r="M12" s="4">
        <f>QNWRGrp!H12</f>
        <v>1040</v>
      </c>
      <c r="N12" s="4">
        <f>QNWRGrp!I12</f>
        <v>3600</v>
      </c>
      <c r="O12" s="55">
        <f>QNWRGrp!J12</f>
        <v>0</v>
      </c>
    </row>
    <row r="13" spans="1:15" x14ac:dyDescent="0.3">
      <c r="A13" s="66" t="str">
        <f>QNWRGrp!A187</f>
        <v>Dec</v>
      </c>
      <c r="B13" s="47">
        <f>QNWRGrp!B187</f>
        <v>2004</v>
      </c>
      <c r="C13" s="4">
        <f>QNWRGrp!E187</f>
        <v>1080</v>
      </c>
      <c r="D13" s="4">
        <f>QNWRGrp!F187</f>
        <v>3220</v>
      </c>
      <c r="E13" s="4">
        <f>QNWRGrp!H187</f>
        <v>580</v>
      </c>
      <c r="F13" s="4">
        <f>QNWRGrp!I187</f>
        <v>500</v>
      </c>
      <c r="G13" s="55">
        <f>QNWRGrp!J187</f>
        <v>0</v>
      </c>
      <c r="I13" s="63" t="str">
        <f>QNWRGrp!A13</f>
        <v>Dec</v>
      </c>
      <c r="J13" s="4">
        <f>QNWRGrp!B13</f>
        <v>1975</v>
      </c>
      <c r="K13" s="4">
        <f>QNWRGrp!E13</f>
        <v>3540</v>
      </c>
      <c r="L13" s="4">
        <f>QNWRGrp!F13</f>
        <v>1240</v>
      </c>
      <c r="M13" s="4">
        <f>QNWRGrp!H13</f>
        <v>920</v>
      </c>
      <c r="N13" s="4">
        <f>QNWRGrp!I13</f>
        <v>500</v>
      </c>
      <c r="O13" s="55">
        <f>QNWRGrp!J13</f>
        <v>0</v>
      </c>
    </row>
    <row r="14" spans="1:15" x14ac:dyDescent="0.3">
      <c r="A14" s="66" t="str">
        <f>QNWRGrp!A188</f>
        <v>Jan/Feb</v>
      </c>
      <c r="B14" s="47">
        <f>QNWRGrp!B188</f>
        <v>2005</v>
      </c>
      <c r="C14" s="4">
        <f>QNWRGrp!E188</f>
        <v>2490</v>
      </c>
      <c r="D14" s="4">
        <f>QNWRGrp!F188</f>
        <v>7820</v>
      </c>
      <c r="E14" s="4">
        <f>QNWRGrp!H188</f>
        <v>2130</v>
      </c>
      <c r="F14" s="4">
        <f>QNWRGrp!I188</f>
        <v>1500</v>
      </c>
      <c r="G14" s="55">
        <f>QNWRGrp!J188</f>
        <v>0</v>
      </c>
      <c r="I14" s="63" t="str">
        <f>QNWRGrp!A14</f>
        <v>Jan/Feb</v>
      </c>
      <c r="J14" s="4">
        <f>QNWRGrp!B14</f>
        <v>1976</v>
      </c>
      <c r="K14" s="4">
        <f>QNWRGrp!E14</f>
        <v>6850</v>
      </c>
      <c r="L14" s="4">
        <f>QNWRGrp!F14</f>
        <v>2060</v>
      </c>
      <c r="M14" s="4">
        <f>QNWRGrp!H14</f>
        <v>340</v>
      </c>
      <c r="N14" s="4">
        <f>QNWRGrp!I14</f>
        <v>1500</v>
      </c>
      <c r="O14" s="55">
        <f>QNWRGrp!J14</f>
        <v>0</v>
      </c>
    </row>
    <row r="15" spans="1:15" x14ac:dyDescent="0.3">
      <c r="A15" s="66" t="str">
        <f>QNWRGrp!A189</f>
        <v>Mar/Apr</v>
      </c>
      <c r="B15" s="47">
        <f>QNWRGrp!B189</f>
        <v>2005</v>
      </c>
      <c r="C15" s="4">
        <f>QNWRGrp!E189</f>
        <v>2390</v>
      </c>
      <c r="D15" s="4">
        <f>QNWRGrp!F189</f>
        <v>5630</v>
      </c>
      <c r="E15" s="4">
        <f>QNWRGrp!H189</f>
        <v>130</v>
      </c>
      <c r="F15" s="4">
        <f>QNWRGrp!I189</f>
        <v>3500</v>
      </c>
      <c r="G15" s="55">
        <f>QNWRGrp!J189</f>
        <v>1110</v>
      </c>
      <c r="I15" s="63" t="str">
        <f>QNWRGrp!A15</f>
        <v>Mar/Apr</v>
      </c>
      <c r="J15" s="4">
        <f>QNWRGrp!B15</f>
        <v>1976</v>
      </c>
      <c r="K15" s="4">
        <f>QNWRGrp!E15</f>
        <v>19610</v>
      </c>
      <c r="L15" s="4">
        <f>QNWRGrp!F15</f>
        <v>2410</v>
      </c>
      <c r="M15" s="4">
        <f>QNWRGrp!H15</f>
        <v>180</v>
      </c>
      <c r="N15" s="4">
        <f>QNWRGrp!I15</f>
        <v>3500</v>
      </c>
      <c r="O15" s="55">
        <f>QNWRGrp!J15</f>
        <v>0</v>
      </c>
    </row>
    <row r="16" spans="1:15" x14ac:dyDescent="0.3">
      <c r="A16" s="66" t="str">
        <f>QNWRGrp!A190</f>
        <v>May/Jun</v>
      </c>
      <c r="B16" s="47">
        <f>QNWRGrp!B190</f>
        <v>2005</v>
      </c>
      <c r="C16" s="4">
        <f>QNWRGrp!E190</f>
        <v>3000</v>
      </c>
      <c r="D16" s="4">
        <f>QNWRGrp!F190</f>
        <v>7280</v>
      </c>
      <c r="E16" s="4">
        <f>QNWRGrp!H190</f>
        <v>0</v>
      </c>
      <c r="F16" s="4">
        <f>QNWRGrp!I190</f>
        <v>2000</v>
      </c>
      <c r="G16" s="55">
        <f>QNWRGrp!J190</f>
        <v>0</v>
      </c>
      <c r="I16" s="63" t="str">
        <f>QNWRGrp!A16</f>
        <v>May/Jun</v>
      </c>
      <c r="J16" s="4">
        <f>QNWRGrp!B16</f>
        <v>1976</v>
      </c>
      <c r="K16" s="4">
        <f>QNWRGrp!E16</f>
        <v>15800</v>
      </c>
      <c r="L16" s="4">
        <f>QNWRGrp!F16</f>
        <v>2390</v>
      </c>
      <c r="M16" s="4">
        <f>QNWRGrp!H16</f>
        <v>190</v>
      </c>
      <c r="N16" s="4">
        <f>QNWRGrp!I16</f>
        <v>2000</v>
      </c>
      <c r="O16" s="55">
        <f>QNWRGrp!J16</f>
        <v>0</v>
      </c>
    </row>
    <row r="17" spans="1:15" x14ac:dyDescent="0.3">
      <c r="A17" s="66" t="str">
        <f>QNWRGrp!A191</f>
        <v>Jul/Aug/Sep</v>
      </c>
      <c r="B17" s="47">
        <f>QNWRGrp!B191</f>
        <v>2005</v>
      </c>
      <c r="C17" s="4">
        <f>QNWRGrp!E191</f>
        <v>3620</v>
      </c>
      <c r="D17" s="4">
        <f>QNWRGrp!F191</f>
        <v>8230</v>
      </c>
      <c r="E17" s="4">
        <f>QNWRGrp!H191</f>
        <v>1660</v>
      </c>
      <c r="F17" s="4">
        <f>QNWRGrp!I191</f>
        <v>3500</v>
      </c>
      <c r="G17" s="55">
        <f>QNWRGrp!J191</f>
        <v>0</v>
      </c>
      <c r="I17" s="63" t="str">
        <f>QNWRGrp!A17</f>
        <v>Jul/Aug/Sep</v>
      </c>
      <c r="J17" s="4">
        <f>QNWRGrp!B17</f>
        <v>1976</v>
      </c>
      <c r="K17" s="4">
        <f>QNWRGrp!E17</f>
        <v>8240</v>
      </c>
      <c r="L17" s="4">
        <f>QNWRGrp!F17</f>
        <v>4680</v>
      </c>
      <c r="M17" s="4">
        <f>QNWRGrp!H17</f>
        <v>1270</v>
      </c>
      <c r="N17" s="4">
        <f>QNWRGrp!I17</f>
        <v>3500</v>
      </c>
      <c r="O17" s="55">
        <f>QNWRGrp!J17</f>
        <v>0</v>
      </c>
    </row>
    <row r="18" spans="1:15" x14ac:dyDescent="0.3">
      <c r="A18" s="66" t="str">
        <f>QNWRGrp!A192</f>
        <v>Oct/Nov</v>
      </c>
      <c r="B18" s="47">
        <f>QNWRGrp!B192</f>
        <v>2005</v>
      </c>
      <c r="C18" s="4">
        <f>QNWRGrp!E192</f>
        <v>900</v>
      </c>
      <c r="D18" s="4">
        <f>QNWRGrp!F192</f>
        <v>5510</v>
      </c>
      <c r="E18" s="4">
        <f>QNWRGrp!H192</f>
        <v>0</v>
      </c>
      <c r="F18" s="4">
        <f>QNWRGrp!I192</f>
        <v>3600</v>
      </c>
      <c r="G18" s="55">
        <f>QNWRGrp!J192</f>
        <v>2700</v>
      </c>
      <c r="I18" s="63" t="str">
        <f>QNWRGrp!A18</f>
        <v>Oct/Nov</v>
      </c>
      <c r="J18" s="4">
        <f>QNWRGrp!B18</f>
        <v>1976</v>
      </c>
      <c r="K18" s="4">
        <f>QNWRGrp!E18</f>
        <v>4650</v>
      </c>
      <c r="L18" s="4">
        <f>QNWRGrp!F18</f>
        <v>4010</v>
      </c>
      <c r="M18" s="4">
        <f>QNWRGrp!H18</f>
        <v>2060</v>
      </c>
      <c r="N18" s="4">
        <f>QNWRGrp!I18</f>
        <v>3600</v>
      </c>
      <c r="O18" s="55">
        <f>QNWRGrp!J18</f>
        <v>0</v>
      </c>
    </row>
    <row r="19" spans="1:15" x14ac:dyDescent="0.3">
      <c r="A19" s="66" t="str">
        <f>QNWRGrp!A193</f>
        <v>Dec</v>
      </c>
      <c r="B19" s="47">
        <f>QNWRGrp!B193</f>
        <v>2005</v>
      </c>
      <c r="C19" s="4">
        <f>QNWRGrp!E193</f>
        <v>740</v>
      </c>
      <c r="D19" s="4">
        <f>QNWRGrp!F193</f>
        <v>2540</v>
      </c>
      <c r="E19" s="4">
        <f>QNWRGrp!H193</f>
        <v>640</v>
      </c>
      <c r="F19" s="4">
        <f>QNWRGrp!I193</f>
        <v>500</v>
      </c>
      <c r="G19" s="55">
        <f>QNWRGrp!J193</f>
        <v>0</v>
      </c>
      <c r="I19" s="63" t="str">
        <f>QNWRGrp!A19</f>
        <v>Dec</v>
      </c>
      <c r="J19" s="4">
        <f>QNWRGrp!B19</f>
        <v>1976</v>
      </c>
      <c r="K19" s="4">
        <f>QNWRGrp!E19</f>
        <v>3810</v>
      </c>
      <c r="L19" s="4">
        <f>QNWRGrp!F19</f>
        <v>1740</v>
      </c>
      <c r="M19" s="4">
        <f>QNWRGrp!H19</f>
        <v>70</v>
      </c>
      <c r="N19" s="4">
        <f>QNWRGrp!I19</f>
        <v>500</v>
      </c>
      <c r="O19" s="55">
        <f>QNWRGrp!J19</f>
        <v>0</v>
      </c>
    </row>
    <row r="20" spans="1:15" x14ac:dyDescent="0.3">
      <c r="A20" s="66" t="str">
        <f>QNWRGrp!A194</f>
        <v>Jan/Feb</v>
      </c>
      <c r="B20" s="47">
        <f>QNWRGrp!B194</f>
        <v>2006</v>
      </c>
      <c r="C20" s="4">
        <f>QNWRGrp!E194</f>
        <v>1760</v>
      </c>
      <c r="D20" s="4">
        <f>QNWRGrp!F194</f>
        <v>3710</v>
      </c>
      <c r="E20" s="4">
        <f>QNWRGrp!H194</f>
        <v>1870</v>
      </c>
      <c r="F20" s="4">
        <f>QNWRGrp!I194</f>
        <v>1500</v>
      </c>
      <c r="G20" s="55">
        <f>QNWRGrp!J194</f>
        <v>0</v>
      </c>
      <c r="I20" s="63" t="str">
        <f>QNWRGrp!A20</f>
        <v>Jan/Feb</v>
      </c>
      <c r="J20" s="4">
        <f>QNWRGrp!B20</f>
        <v>1977</v>
      </c>
      <c r="K20" s="4">
        <f>QNWRGrp!E20</f>
        <v>4990</v>
      </c>
      <c r="L20" s="4">
        <f>QNWRGrp!F20</f>
        <v>3080</v>
      </c>
      <c r="M20" s="4">
        <f>QNWRGrp!H20</f>
        <v>400</v>
      </c>
      <c r="N20" s="4">
        <f>QNWRGrp!I20</f>
        <v>1500</v>
      </c>
      <c r="O20" s="55">
        <f>QNWRGrp!J20</f>
        <v>0</v>
      </c>
    </row>
    <row r="21" spans="1:15" x14ac:dyDescent="0.3">
      <c r="A21" s="66" t="str">
        <f>QNWRGrp!A195</f>
        <v>Mar/Apr</v>
      </c>
      <c r="B21" s="47">
        <f>QNWRGrp!B195</f>
        <v>2006</v>
      </c>
      <c r="C21" s="4">
        <f>QNWRGrp!E195</f>
        <v>1940</v>
      </c>
      <c r="D21" s="4">
        <f>QNWRGrp!F195</f>
        <v>4020</v>
      </c>
      <c r="E21" s="4">
        <f>QNWRGrp!H195</f>
        <v>1240</v>
      </c>
      <c r="F21" s="4">
        <f>QNWRGrp!I195</f>
        <v>3500</v>
      </c>
      <c r="G21" s="55">
        <f>QNWRGrp!J195</f>
        <v>1560</v>
      </c>
      <c r="I21" s="63" t="str">
        <f>QNWRGrp!A21</f>
        <v>Mar/Apr</v>
      </c>
      <c r="J21" s="4">
        <f>QNWRGrp!B21</f>
        <v>1977</v>
      </c>
      <c r="K21" s="4">
        <f>QNWRGrp!E21</f>
        <v>6780</v>
      </c>
      <c r="L21" s="4">
        <f>QNWRGrp!F21</f>
        <v>2920</v>
      </c>
      <c r="M21" s="4">
        <f>QNWRGrp!H21</f>
        <v>1140</v>
      </c>
      <c r="N21" s="4">
        <f>QNWRGrp!I21</f>
        <v>3500</v>
      </c>
      <c r="O21" s="55">
        <f>QNWRGrp!J21</f>
        <v>0</v>
      </c>
    </row>
    <row r="22" spans="1:15" x14ac:dyDescent="0.3">
      <c r="A22" s="66" t="str">
        <f>QNWRGrp!A196</f>
        <v>May/Jun</v>
      </c>
      <c r="B22" s="47">
        <f>QNWRGrp!B196</f>
        <v>2006</v>
      </c>
      <c r="C22" s="4">
        <f>QNWRGrp!E196</f>
        <v>1060</v>
      </c>
      <c r="D22" s="4">
        <f>QNWRGrp!F196</f>
        <v>4910</v>
      </c>
      <c r="E22" s="4">
        <f>QNWRGrp!H196</f>
        <v>790</v>
      </c>
      <c r="F22" s="4">
        <f>QNWRGrp!I196</f>
        <v>2000</v>
      </c>
      <c r="G22" s="55">
        <f>QNWRGrp!J196</f>
        <v>940</v>
      </c>
      <c r="I22" s="63" t="str">
        <f>QNWRGrp!A22</f>
        <v>May/Jun</v>
      </c>
      <c r="J22" s="4">
        <f>QNWRGrp!B22</f>
        <v>1977</v>
      </c>
      <c r="K22" s="4">
        <f>QNWRGrp!E22</f>
        <v>18550</v>
      </c>
      <c r="L22" s="4">
        <f>QNWRGrp!F22</f>
        <v>3030</v>
      </c>
      <c r="M22" s="4">
        <f>QNWRGrp!H22</f>
        <v>1670</v>
      </c>
      <c r="N22" s="4">
        <f>QNWRGrp!I22</f>
        <v>2000</v>
      </c>
      <c r="O22" s="55">
        <f>QNWRGrp!J22</f>
        <v>0</v>
      </c>
    </row>
    <row r="23" spans="1:15" x14ac:dyDescent="0.3">
      <c r="A23" s="66" t="str">
        <f>QNWRGrp!A197</f>
        <v>Jul/Aug/Sep</v>
      </c>
      <c r="B23" s="47">
        <f>QNWRGrp!B197</f>
        <v>2006</v>
      </c>
      <c r="C23" s="4">
        <f>QNWRGrp!E197</f>
        <v>940</v>
      </c>
      <c r="D23" s="4">
        <f>QNWRGrp!F197</f>
        <v>7970</v>
      </c>
      <c r="E23" s="4">
        <f>QNWRGrp!H197</f>
        <v>750</v>
      </c>
      <c r="F23" s="4">
        <f>QNWRGrp!I197</f>
        <v>3500</v>
      </c>
      <c r="G23" s="55">
        <f>QNWRGrp!J197</f>
        <v>2560</v>
      </c>
      <c r="I23" s="63" t="str">
        <f>QNWRGrp!A23</f>
        <v>Jul/Aug/Sep</v>
      </c>
      <c r="J23" s="4">
        <f>QNWRGrp!B23</f>
        <v>1977</v>
      </c>
      <c r="K23" s="4">
        <f>QNWRGrp!E23</f>
        <v>7450</v>
      </c>
      <c r="L23" s="4">
        <f>QNWRGrp!F23</f>
        <v>5280</v>
      </c>
      <c r="M23" s="4">
        <f>QNWRGrp!H23</f>
        <v>1980</v>
      </c>
      <c r="N23" s="4">
        <f>QNWRGrp!I23</f>
        <v>3500</v>
      </c>
      <c r="O23" s="55">
        <f>QNWRGrp!J23</f>
        <v>0</v>
      </c>
    </row>
    <row r="24" spans="1:15" x14ac:dyDescent="0.3">
      <c r="A24" s="66" t="str">
        <f>QNWRGrp!A198</f>
        <v>Oct/Nov</v>
      </c>
      <c r="B24" s="47">
        <f>QNWRGrp!B198</f>
        <v>2006</v>
      </c>
      <c r="C24" s="4">
        <f>QNWRGrp!E198</f>
        <v>730</v>
      </c>
      <c r="D24" s="4">
        <f>QNWRGrp!F198</f>
        <v>5150</v>
      </c>
      <c r="E24" s="4">
        <f>QNWRGrp!H198</f>
        <v>220</v>
      </c>
      <c r="F24" s="4">
        <f>QNWRGrp!I198</f>
        <v>3600</v>
      </c>
      <c r="G24" s="55">
        <f>QNWRGrp!J198</f>
        <v>2870</v>
      </c>
      <c r="I24" s="63" t="str">
        <f>QNWRGrp!A24</f>
        <v>Oct/Nov</v>
      </c>
      <c r="J24" s="4">
        <f>QNWRGrp!B24</f>
        <v>1977</v>
      </c>
      <c r="K24" s="4">
        <f>QNWRGrp!E24</f>
        <v>5060</v>
      </c>
      <c r="L24" s="4">
        <f>QNWRGrp!F24</f>
        <v>3440</v>
      </c>
      <c r="M24" s="4">
        <f>QNWRGrp!H24</f>
        <v>2780</v>
      </c>
      <c r="N24" s="4">
        <f>QNWRGrp!I24</f>
        <v>3600</v>
      </c>
      <c r="O24" s="55">
        <f>QNWRGrp!J24</f>
        <v>0</v>
      </c>
    </row>
    <row r="25" spans="1:15" x14ac:dyDescent="0.3">
      <c r="A25" s="66" t="str">
        <f>QNWRGrp!A199</f>
        <v>Dec</v>
      </c>
      <c r="B25" s="47">
        <f>QNWRGrp!B199</f>
        <v>2006</v>
      </c>
      <c r="C25" s="4">
        <f>QNWRGrp!E199</f>
        <v>640</v>
      </c>
      <c r="D25" s="4">
        <f>QNWRGrp!F199</f>
        <v>3650</v>
      </c>
      <c r="E25" s="4">
        <f>QNWRGrp!H199</f>
        <v>0</v>
      </c>
      <c r="F25" s="4">
        <f>QNWRGrp!I199</f>
        <v>500</v>
      </c>
      <c r="G25" s="55">
        <f>QNWRGrp!J199</f>
        <v>0</v>
      </c>
      <c r="I25" s="63" t="str">
        <f>QNWRGrp!A25</f>
        <v>Dec</v>
      </c>
      <c r="J25" s="4">
        <f>QNWRGrp!B25</f>
        <v>1977</v>
      </c>
      <c r="K25" s="4">
        <f>QNWRGrp!E25</f>
        <v>3010</v>
      </c>
      <c r="L25" s="4">
        <f>QNWRGrp!F25</f>
        <v>1600</v>
      </c>
      <c r="M25" s="4">
        <f>QNWRGrp!H25</f>
        <v>490</v>
      </c>
      <c r="N25" s="4">
        <f>QNWRGrp!I25</f>
        <v>500</v>
      </c>
      <c r="O25" s="55">
        <f>QNWRGrp!J25</f>
        <v>0</v>
      </c>
    </row>
    <row r="26" spans="1:15" x14ac:dyDescent="0.3">
      <c r="A26" s="66" t="str">
        <f>QNWRGrp!A200</f>
        <v>Jan/Feb</v>
      </c>
      <c r="B26" s="47">
        <f>QNWRGrp!B200</f>
        <v>2007</v>
      </c>
      <c r="C26" s="4">
        <f>QNWRGrp!E200</f>
        <v>1670</v>
      </c>
      <c r="D26" s="4">
        <f>QNWRGrp!F200</f>
        <v>7400</v>
      </c>
      <c r="E26" s="4">
        <f>QNWRGrp!H200</f>
        <v>1690</v>
      </c>
      <c r="F26" s="4">
        <f>QNWRGrp!I200</f>
        <v>1500</v>
      </c>
      <c r="G26" s="55">
        <f>QNWRGrp!J200</f>
        <v>0</v>
      </c>
      <c r="I26" s="63" t="str">
        <f>QNWRGrp!A26</f>
        <v>Jan/Feb</v>
      </c>
      <c r="J26" s="4">
        <f>QNWRGrp!B26</f>
        <v>1978</v>
      </c>
      <c r="K26" s="4">
        <f>QNWRGrp!E26</f>
        <v>6340</v>
      </c>
      <c r="L26" s="4">
        <f>QNWRGrp!F26</f>
        <v>3110</v>
      </c>
      <c r="M26" s="4">
        <f>QNWRGrp!H26</f>
        <v>50</v>
      </c>
      <c r="N26" s="4">
        <f>QNWRGrp!I26</f>
        <v>1500</v>
      </c>
      <c r="O26" s="55">
        <f>QNWRGrp!J26</f>
        <v>0</v>
      </c>
    </row>
    <row r="27" spans="1:15" x14ac:dyDescent="0.3">
      <c r="A27" s="66" t="str">
        <f>QNWRGrp!A201</f>
        <v>Mar/Apr</v>
      </c>
      <c r="B27" s="47">
        <f>QNWRGrp!B201</f>
        <v>2007</v>
      </c>
      <c r="C27" s="4">
        <f>QNWRGrp!E201</f>
        <v>10540</v>
      </c>
      <c r="D27" s="4">
        <f>QNWRGrp!F201</f>
        <v>9530</v>
      </c>
      <c r="E27" s="4">
        <f>QNWRGrp!H201</f>
        <v>1420</v>
      </c>
      <c r="F27" s="4">
        <f>QNWRGrp!I201</f>
        <v>3500</v>
      </c>
      <c r="G27" s="55">
        <f>QNWRGrp!J201</f>
        <v>0</v>
      </c>
      <c r="I27" s="63" t="str">
        <f>QNWRGrp!A27</f>
        <v>Mar/Apr</v>
      </c>
      <c r="J27" s="4">
        <f>QNWRGrp!B27</f>
        <v>1978</v>
      </c>
      <c r="K27" s="4">
        <f>QNWRGrp!E27</f>
        <v>8770</v>
      </c>
      <c r="L27" s="4">
        <f>QNWRGrp!F27</f>
        <v>2750</v>
      </c>
      <c r="M27" s="4">
        <f>QNWRGrp!H27</f>
        <v>360</v>
      </c>
      <c r="N27" s="4">
        <f>QNWRGrp!I27</f>
        <v>3500</v>
      </c>
      <c r="O27" s="55">
        <f>QNWRGrp!J27</f>
        <v>0</v>
      </c>
    </row>
    <row r="28" spans="1:15" x14ac:dyDescent="0.3">
      <c r="A28" s="66" t="str">
        <f>QNWRGrp!A202</f>
        <v>May/Jun</v>
      </c>
      <c r="B28" s="47">
        <f>QNWRGrp!B202</f>
        <v>2007</v>
      </c>
      <c r="C28" s="4">
        <f>QNWRGrp!E202</f>
        <v>32510</v>
      </c>
      <c r="D28" s="4">
        <f>QNWRGrp!F202</f>
        <v>14730</v>
      </c>
      <c r="E28" s="4">
        <f>QNWRGrp!H202</f>
        <v>130</v>
      </c>
      <c r="F28" s="4">
        <f>QNWRGrp!I202</f>
        <v>2000</v>
      </c>
      <c r="G28" s="55">
        <f>QNWRGrp!J202</f>
        <v>0</v>
      </c>
      <c r="I28" s="63" t="str">
        <f>QNWRGrp!A28</f>
        <v>May/Jun</v>
      </c>
      <c r="J28" s="4">
        <f>QNWRGrp!B28</f>
        <v>1978</v>
      </c>
      <c r="K28" s="4">
        <f>QNWRGrp!E28</f>
        <v>20670</v>
      </c>
      <c r="L28" s="4">
        <f>QNWRGrp!F28</f>
        <v>3410</v>
      </c>
      <c r="M28" s="4">
        <f>QNWRGrp!H28</f>
        <v>260</v>
      </c>
      <c r="N28" s="4">
        <f>QNWRGrp!I28</f>
        <v>2000</v>
      </c>
      <c r="O28" s="55">
        <f>QNWRGrp!J28</f>
        <v>0</v>
      </c>
    </row>
    <row r="29" spans="1:15" x14ac:dyDescent="0.3">
      <c r="A29" s="66" t="str">
        <f>QNWRGrp!A203</f>
        <v>Jul/Aug/Sep</v>
      </c>
      <c r="B29" s="47">
        <f>QNWRGrp!B203</f>
        <v>2007</v>
      </c>
      <c r="C29" s="4">
        <f>QNWRGrp!E203</f>
        <v>16420</v>
      </c>
      <c r="D29" s="4">
        <f>QNWRGrp!F203</f>
        <v>14710</v>
      </c>
      <c r="E29" s="4">
        <f>QNWRGrp!H203</f>
        <v>1720</v>
      </c>
      <c r="F29" s="4">
        <f>QNWRGrp!I203</f>
        <v>3500</v>
      </c>
      <c r="G29" s="55">
        <f>QNWRGrp!J203</f>
        <v>0</v>
      </c>
      <c r="I29" s="63" t="str">
        <f>QNWRGrp!A29</f>
        <v>Jul/Aug/Sep</v>
      </c>
      <c r="J29" s="4">
        <f>QNWRGrp!B29</f>
        <v>1978</v>
      </c>
      <c r="K29" s="4">
        <f>QNWRGrp!E29</f>
        <v>3100</v>
      </c>
      <c r="L29" s="4">
        <f>QNWRGrp!F29</f>
        <v>5240</v>
      </c>
      <c r="M29" s="4">
        <f>QNWRGrp!H29</f>
        <v>910</v>
      </c>
      <c r="N29" s="4">
        <f>QNWRGrp!I29</f>
        <v>3500</v>
      </c>
      <c r="O29" s="55">
        <f>QNWRGrp!J29</f>
        <v>400</v>
      </c>
    </row>
    <row r="30" spans="1:15" x14ac:dyDescent="0.3">
      <c r="A30" s="66" t="str">
        <f>QNWRGrp!A204</f>
        <v>Oct/Nov</v>
      </c>
      <c r="B30" s="47">
        <f>QNWRGrp!B204</f>
        <v>2007</v>
      </c>
      <c r="C30" s="4">
        <f>QNWRGrp!E204</f>
        <v>2510</v>
      </c>
      <c r="D30" s="4">
        <f>QNWRGrp!F204</f>
        <v>7580</v>
      </c>
      <c r="E30" s="4">
        <f>QNWRGrp!H204</f>
        <v>1670</v>
      </c>
      <c r="F30" s="4">
        <f>QNWRGrp!I204</f>
        <v>3600</v>
      </c>
      <c r="G30" s="55">
        <f>QNWRGrp!J204</f>
        <v>1090</v>
      </c>
      <c r="I30" s="63" t="str">
        <f>QNWRGrp!A30</f>
        <v>Oct/Nov</v>
      </c>
      <c r="J30" s="4">
        <f>QNWRGrp!B30</f>
        <v>1978</v>
      </c>
      <c r="K30" s="4">
        <f>QNWRGrp!E30</f>
        <v>2410</v>
      </c>
      <c r="L30" s="4">
        <f>QNWRGrp!F30</f>
        <v>4540</v>
      </c>
      <c r="M30" s="4">
        <f>QNWRGrp!H30</f>
        <v>1870</v>
      </c>
      <c r="N30" s="4">
        <f>QNWRGrp!I30</f>
        <v>3600</v>
      </c>
      <c r="O30" s="55">
        <f>QNWRGrp!J30</f>
        <v>1190</v>
      </c>
    </row>
    <row r="31" spans="1:15" x14ac:dyDescent="0.3">
      <c r="A31" s="72" t="str">
        <f>QNWRGrp!A205</f>
        <v>Dec</v>
      </c>
      <c r="B31" s="73">
        <f>QNWRGrp!B205</f>
        <v>2007</v>
      </c>
      <c r="C31" s="56">
        <f>QNWRGrp!E205</f>
        <v>3280</v>
      </c>
      <c r="D31" s="56">
        <f>QNWRGrp!F205</f>
        <v>5240</v>
      </c>
      <c r="E31" s="56">
        <f>QNWRGrp!H205</f>
        <v>830</v>
      </c>
      <c r="F31" s="56">
        <f>QNWRGrp!I205</f>
        <v>500</v>
      </c>
      <c r="G31" s="57">
        <f>QNWRGrp!J205</f>
        <v>0</v>
      </c>
      <c r="I31" s="63" t="str">
        <f>QNWRGrp!A31</f>
        <v>Dec</v>
      </c>
      <c r="J31" s="4">
        <f>QNWRGrp!B31</f>
        <v>1978</v>
      </c>
      <c r="K31" s="4">
        <f>QNWRGrp!E31</f>
        <v>2040</v>
      </c>
      <c r="L31" s="4">
        <f>QNWRGrp!F31</f>
        <v>2380</v>
      </c>
      <c r="M31" s="4">
        <f>QNWRGrp!H31</f>
        <v>1610</v>
      </c>
      <c r="N31" s="4">
        <f>QNWRGrp!I31</f>
        <v>500</v>
      </c>
      <c r="O31" s="55">
        <f>QNWRGrp!J31</f>
        <v>0</v>
      </c>
    </row>
    <row r="32" spans="1:15" x14ac:dyDescent="0.3">
      <c r="B32" s="52"/>
      <c r="C32" s="52"/>
      <c r="D32" s="52"/>
      <c r="E32" s="52"/>
      <c r="F32" s="52"/>
      <c r="G32" s="52"/>
      <c r="I32" s="63" t="str">
        <f>QNWRGrp!A32</f>
        <v>Jan/Feb</v>
      </c>
      <c r="J32" s="4">
        <f>QNWRGrp!B32</f>
        <v>1979</v>
      </c>
      <c r="K32" s="4">
        <f>QNWRGrp!E32</f>
        <v>4270</v>
      </c>
      <c r="L32" s="4">
        <f>QNWRGrp!F32</f>
        <v>4660</v>
      </c>
      <c r="M32" s="4">
        <f>QNWRGrp!H32</f>
        <v>2270</v>
      </c>
      <c r="N32" s="4">
        <f>QNWRGrp!I32</f>
        <v>1500</v>
      </c>
      <c r="O32" s="55">
        <f>QNWRGrp!J32</f>
        <v>0</v>
      </c>
    </row>
    <row r="33" spans="9:15" x14ac:dyDescent="0.3">
      <c r="I33" s="63" t="str">
        <f>QNWRGrp!A33</f>
        <v>Mar/Apr</v>
      </c>
      <c r="J33" s="4">
        <f>QNWRGrp!B33</f>
        <v>1979</v>
      </c>
      <c r="K33" s="4">
        <f>QNWRGrp!E33</f>
        <v>8050</v>
      </c>
      <c r="L33" s="4">
        <f>QNWRGrp!F33</f>
        <v>4370</v>
      </c>
      <c r="M33" s="4">
        <f>QNWRGrp!H33</f>
        <v>0</v>
      </c>
      <c r="N33" s="4">
        <f>QNWRGrp!I33</f>
        <v>3500</v>
      </c>
      <c r="O33" s="55">
        <f>QNWRGrp!J33</f>
        <v>0</v>
      </c>
    </row>
    <row r="34" spans="9:15" x14ac:dyDescent="0.3">
      <c r="I34" s="63" t="str">
        <f>QNWRGrp!A34</f>
        <v>May/Jun</v>
      </c>
      <c r="J34" s="4">
        <f>QNWRGrp!B34</f>
        <v>1979</v>
      </c>
      <c r="K34" s="4">
        <f>QNWRGrp!E34</f>
        <v>4960</v>
      </c>
      <c r="L34" s="4">
        <f>QNWRGrp!F34</f>
        <v>3610</v>
      </c>
      <c r="M34" s="4">
        <f>QNWRGrp!H34</f>
        <v>790</v>
      </c>
      <c r="N34" s="4">
        <f>QNWRGrp!I34</f>
        <v>2000</v>
      </c>
      <c r="O34" s="55">
        <f>QNWRGrp!J34</f>
        <v>0</v>
      </c>
    </row>
    <row r="35" spans="9:15" x14ac:dyDescent="0.3">
      <c r="I35" s="63" t="str">
        <f>QNWRGrp!A35</f>
        <v>Jul/Aug/Sep</v>
      </c>
      <c r="J35" s="4">
        <f>QNWRGrp!B35</f>
        <v>1979</v>
      </c>
      <c r="K35" s="4">
        <f>QNWRGrp!E35</f>
        <v>3920</v>
      </c>
      <c r="L35" s="4">
        <f>QNWRGrp!F35</f>
        <v>5660</v>
      </c>
      <c r="M35" s="4">
        <f>QNWRGrp!H35</f>
        <v>3150</v>
      </c>
      <c r="N35" s="4">
        <f>QNWRGrp!I35</f>
        <v>3500</v>
      </c>
      <c r="O35" s="55">
        <f>QNWRGrp!J35</f>
        <v>0</v>
      </c>
    </row>
    <row r="36" spans="9:15" x14ac:dyDescent="0.3">
      <c r="I36" s="63" t="str">
        <f>QNWRGrp!A36</f>
        <v>Oct/Nov</v>
      </c>
      <c r="J36" s="4">
        <f>QNWRGrp!B36</f>
        <v>1979</v>
      </c>
      <c r="K36" s="4">
        <f>QNWRGrp!E36</f>
        <v>3040</v>
      </c>
      <c r="L36" s="4">
        <f>QNWRGrp!F36</f>
        <v>6370</v>
      </c>
      <c r="M36" s="4">
        <f>QNWRGrp!H36</f>
        <v>470</v>
      </c>
      <c r="N36" s="4">
        <f>QNWRGrp!I36</f>
        <v>3600</v>
      </c>
      <c r="O36" s="55">
        <f>QNWRGrp!J36</f>
        <v>560</v>
      </c>
    </row>
    <row r="37" spans="9:15" x14ac:dyDescent="0.3">
      <c r="I37" s="63" t="str">
        <f>QNWRGrp!A37</f>
        <v>Dec</v>
      </c>
      <c r="J37" s="4">
        <f>QNWRGrp!B37</f>
        <v>1979</v>
      </c>
      <c r="K37" s="4">
        <f>QNWRGrp!E37</f>
        <v>2210</v>
      </c>
      <c r="L37" s="4">
        <f>QNWRGrp!F37</f>
        <v>2670</v>
      </c>
      <c r="M37" s="4">
        <f>QNWRGrp!H37</f>
        <v>180</v>
      </c>
      <c r="N37" s="4">
        <f>QNWRGrp!I37</f>
        <v>500</v>
      </c>
      <c r="O37" s="55">
        <f>QNWRGrp!J37</f>
        <v>0</v>
      </c>
    </row>
    <row r="38" spans="9:15" x14ac:dyDescent="0.3">
      <c r="I38" s="63" t="str">
        <f>QNWRGrp!A38</f>
        <v>Jan/Feb</v>
      </c>
      <c r="J38" s="4">
        <f>QNWRGrp!B38</f>
        <v>1980</v>
      </c>
      <c r="K38" s="4">
        <f>QNWRGrp!E38</f>
        <v>5780</v>
      </c>
      <c r="L38" s="4">
        <f>QNWRGrp!F38</f>
        <v>5170</v>
      </c>
      <c r="M38" s="4">
        <f>QNWRGrp!H38</f>
        <v>270</v>
      </c>
      <c r="N38" s="4">
        <f>QNWRGrp!I38</f>
        <v>1500</v>
      </c>
      <c r="O38" s="55">
        <f>QNWRGrp!J38</f>
        <v>0</v>
      </c>
    </row>
    <row r="39" spans="9:15" x14ac:dyDescent="0.3">
      <c r="I39" s="63" t="str">
        <f>QNWRGrp!A39</f>
        <v>Mar/Apr</v>
      </c>
      <c r="J39" s="4">
        <f>QNWRGrp!B39</f>
        <v>1980</v>
      </c>
      <c r="K39" s="4">
        <f>QNWRGrp!E39</f>
        <v>11630</v>
      </c>
      <c r="L39" s="4">
        <f>QNWRGrp!F39</f>
        <v>4860</v>
      </c>
      <c r="M39" s="4">
        <f>QNWRGrp!H39</f>
        <v>150</v>
      </c>
      <c r="N39" s="4">
        <f>QNWRGrp!I39</f>
        <v>3500</v>
      </c>
      <c r="O39" s="55">
        <f>QNWRGrp!J39</f>
        <v>0</v>
      </c>
    </row>
    <row r="40" spans="9:15" x14ac:dyDescent="0.3">
      <c r="I40" s="63" t="str">
        <f>QNWRGrp!A40</f>
        <v>May/Jun</v>
      </c>
      <c r="J40" s="4">
        <f>QNWRGrp!B40</f>
        <v>1980</v>
      </c>
      <c r="K40" s="4">
        <f>QNWRGrp!E40</f>
        <v>6620</v>
      </c>
      <c r="L40" s="4">
        <f>QNWRGrp!F40</f>
        <v>3530</v>
      </c>
      <c r="M40" s="4">
        <f>QNWRGrp!H40</f>
        <v>1160</v>
      </c>
      <c r="N40" s="4">
        <f>QNWRGrp!I40</f>
        <v>2000</v>
      </c>
      <c r="O40" s="55">
        <f>QNWRGrp!J40</f>
        <v>0</v>
      </c>
    </row>
    <row r="41" spans="9:15" x14ac:dyDescent="0.3">
      <c r="I41" s="63" t="str">
        <f>QNWRGrp!A41</f>
        <v>Jul/Aug/Sep</v>
      </c>
      <c r="J41" s="4">
        <f>QNWRGrp!B41</f>
        <v>1980</v>
      </c>
      <c r="K41" s="4">
        <f>QNWRGrp!E41</f>
        <v>1590</v>
      </c>
      <c r="L41" s="4">
        <f>QNWRGrp!F41</f>
        <v>3020</v>
      </c>
      <c r="M41" s="4">
        <f>QNWRGrp!H41</f>
        <v>1480</v>
      </c>
      <c r="N41" s="4">
        <f>QNWRGrp!I41</f>
        <v>3500</v>
      </c>
      <c r="O41" s="55">
        <f>QNWRGrp!J41</f>
        <v>1910</v>
      </c>
    </row>
    <row r="42" spans="9:15" x14ac:dyDescent="0.3">
      <c r="I42" s="63" t="str">
        <f>QNWRGrp!A42</f>
        <v>Oct/Nov</v>
      </c>
      <c r="J42" s="4">
        <f>QNWRGrp!B42</f>
        <v>1980</v>
      </c>
      <c r="K42" s="4">
        <f>QNWRGrp!E42</f>
        <v>690</v>
      </c>
      <c r="L42" s="4">
        <f>QNWRGrp!F42</f>
        <v>2150</v>
      </c>
      <c r="M42" s="4">
        <f>QNWRGrp!H42</f>
        <v>20</v>
      </c>
      <c r="N42" s="4">
        <f>QNWRGrp!I42</f>
        <v>3600</v>
      </c>
      <c r="O42" s="55">
        <f>QNWRGrp!J42</f>
        <v>2150</v>
      </c>
    </row>
    <row r="43" spans="9:15" x14ac:dyDescent="0.3">
      <c r="I43" s="63" t="str">
        <f>QNWRGrp!A43</f>
        <v>Dec</v>
      </c>
      <c r="J43" s="4">
        <f>QNWRGrp!B43</f>
        <v>1980</v>
      </c>
      <c r="K43" s="4">
        <f>QNWRGrp!E43</f>
        <v>1440</v>
      </c>
      <c r="L43" s="4">
        <f>QNWRGrp!F43</f>
        <v>3150</v>
      </c>
      <c r="M43" s="4">
        <f>QNWRGrp!H43</f>
        <v>300</v>
      </c>
      <c r="N43" s="4">
        <f>QNWRGrp!I43</f>
        <v>500</v>
      </c>
      <c r="O43" s="55">
        <f>QNWRGrp!J43</f>
        <v>0</v>
      </c>
    </row>
    <row r="44" spans="9:15" x14ac:dyDescent="0.3">
      <c r="I44" s="63" t="str">
        <f>QNWRGrp!A44</f>
        <v>Jan/Feb</v>
      </c>
      <c r="J44" s="4">
        <f>QNWRGrp!B44</f>
        <v>1981</v>
      </c>
      <c r="K44" s="4">
        <f>QNWRGrp!E44</f>
        <v>2540</v>
      </c>
      <c r="L44" s="4">
        <f>QNWRGrp!F44</f>
        <v>4450</v>
      </c>
      <c r="M44" s="4">
        <f>QNWRGrp!H44</f>
        <v>1480</v>
      </c>
      <c r="N44" s="4">
        <f>QNWRGrp!I44</f>
        <v>1500</v>
      </c>
      <c r="O44" s="55">
        <f>QNWRGrp!J44</f>
        <v>0</v>
      </c>
    </row>
    <row r="45" spans="9:15" x14ac:dyDescent="0.3">
      <c r="I45" s="63" t="str">
        <f>QNWRGrp!A45</f>
        <v>Mar/Apr</v>
      </c>
      <c r="J45" s="4">
        <f>QNWRGrp!B45</f>
        <v>1981</v>
      </c>
      <c r="K45" s="4">
        <f>QNWRGrp!E45</f>
        <v>2900</v>
      </c>
      <c r="L45" s="4">
        <f>QNWRGrp!F45</f>
        <v>4330</v>
      </c>
      <c r="M45" s="4">
        <f>QNWRGrp!H45</f>
        <v>2330</v>
      </c>
      <c r="N45" s="4">
        <f>QNWRGrp!I45</f>
        <v>3500</v>
      </c>
      <c r="O45" s="55">
        <f>QNWRGrp!J45</f>
        <v>600</v>
      </c>
    </row>
    <row r="46" spans="9:15" x14ac:dyDescent="0.3">
      <c r="I46" s="63" t="str">
        <f>QNWRGrp!A46</f>
        <v>May/Jun</v>
      </c>
      <c r="J46" s="4">
        <f>QNWRGrp!B46</f>
        <v>1981</v>
      </c>
      <c r="K46" s="4">
        <f>QNWRGrp!E46</f>
        <v>5630</v>
      </c>
      <c r="L46" s="4">
        <f>QNWRGrp!F46</f>
        <v>7240</v>
      </c>
      <c r="M46" s="4">
        <f>QNWRGrp!H46</f>
        <v>1940</v>
      </c>
      <c r="N46" s="4">
        <f>QNWRGrp!I46</f>
        <v>2000</v>
      </c>
      <c r="O46" s="55">
        <f>QNWRGrp!J46</f>
        <v>0</v>
      </c>
    </row>
    <row r="47" spans="9:15" x14ac:dyDescent="0.3">
      <c r="I47" s="63" t="str">
        <f>QNWRGrp!A47</f>
        <v>Jul/Aug/Sep</v>
      </c>
      <c r="J47" s="4">
        <f>QNWRGrp!B47</f>
        <v>1981</v>
      </c>
      <c r="K47" s="4">
        <f>QNWRGrp!E47</f>
        <v>2100</v>
      </c>
      <c r="L47" s="4">
        <f>QNWRGrp!F47</f>
        <v>9350</v>
      </c>
      <c r="M47" s="4">
        <f>QNWRGrp!H47</f>
        <v>1780</v>
      </c>
      <c r="N47" s="4">
        <f>QNWRGrp!I47</f>
        <v>3500</v>
      </c>
      <c r="O47" s="55">
        <f>QNWRGrp!J47</f>
        <v>1400</v>
      </c>
    </row>
    <row r="48" spans="9:15" x14ac:dyDescent="0.3">
      <c r="I48" s="63" t="str">
        <f>QNWRGrp!A48</f>
        <v>Oct/Nov</v>
      </c>
      <c r="J48" s="4">
        <f>QNWRGrp!B48</f>
        <v>1981</v>
      </c>
      <c r="K48" s="4">
        <f>QNWRGrp!E48</f>
        <v>2520</v>
      </c>
      <c r="L48" s="4">
        <f>QNWRGrp!F48</f>
        <v>5820</v>
      </c>
      <c r="M48" s="4">
        <f>QNWRGrp!H48</f>
        <v>1370</v>
      </c>
      <c r="N48" s="4">
        <f>QNWRGrp!I48</f>
        <v>3600</v>
      </c>
      <c r="O48" s="55">
        <f>QNWRGrp!J48</f>
        <v>1080</v>
      </c>
    </row>
    <row r="49" spans="9:15" x14ac:dyDescent="0.3">
      <c r="I49" s="63" t="str">
        <f>QNWRGrp!A49</f>
        <v>Dec</v>
      </c>
      <c r="J49" s="4">
        <f>QNWRGrp!B49</f>
        <v>1981</v>
      </c>
      <c r="K49" s="4">
        <f>QNWRGrp!E49</f>
        <v>1550</v>
      </c>
      <c r="L49" s="4">
        <f>QNWRGrp!F49</f>
        <v>2730</v>
      </c>
      <c r="M49" s="4">
        <f>QNWRGrp!H49</f>
        <v>470</v>
      </c>
      <c r="N49" s="4">
        <f>QNWRGrp!I49</f>
        <v>500</v>
      </c>
      <c r="O49" s="55">
        <f>QNWRGrp!J49</f>
        <v>0</v>
      </c>
    </row>
    <row r="50" spans="9:15" x14ac:dyDescent="0.3">
      <c r="I50" s="63" t="str">
        <f>QNWRGrp!A50</f>
        <v>Jan/Feb</v>
      </c>
      <c r="J50" s="4">
        <f>QNWRGrp!B50</f>
        <v>1982</v>
      </c>
      <c r="K50" s="4">
        <f>QNWRGrp!E50</f>
        <v>4190</v>
      </c>
      <c r="L50" s="4">
        <f>QNWRGrp!F50</f>
        <v>5060</v>
      </c>
      <c r="M50" s="4">
        <f>QNWRGrp!H50</f>
        <v>140</v>
      </c>
      <c r="N50" s="4">
        <f>QNWRGrp!I50</f>
        <v>1500</v>
      </c>
      <c r="O50" s="55">
        <f>QNWRGrp!J50</f>
        <v>0</v>
      </c>
    </row>
    <row r="51" spans="9:15" x14ac:dyDescent="0.3">
      <c r="I51" s="63" t="str">
        <f>QNWRGrp!A51</f>
        <v>Mar/Apr</v>
      </c>
      <c r="J51" s="4">
        <f>QNWRGrp!B51</f>
        <v>1982</v>
      </c>
      <c r="K51" s="4">
        <f>QNWRGrp!E51</f>
        <v>3890</v>
      </c>
      <c r="L51" s="4">
        <f>QNWRGrp!F51</f>
        <v>4280</v>
      </c>
      <c r="M51" s="4">
        <f>QNWRGrp!H51</f>
        <v>900</v>
      </c>
      <c r="N51" s="4">
        <f>QNWRGrp!I51</f>
        <v>3500</v>
      </c>
      <c r="O51" s="55">
        <f>QNWRGrp!J51</f>
        <v>0</v>
      </c>
    </row>
    <row r="52" spans="9:15" x14ac:dyDescent="0.3">
      <c r="I52" s="63" t="str">
        <f>QNWRGrp!A52</f>
        <v>May/Jun</v>
      </c>
      <c r="J52" s="4">
        <f>QNWRGrp!B52</f>
        <v>1982</v>
      </c>
      <c r="K52" s="4">
        <f>QNWRGrp!E52</f>
        <v>4360</v>
      </c>
      <c r="L52" s="4">
        <f>QNWRGrp!F52</f>
        <v>4880</v>
      </c>
      <c r="M52" s="4">
        <f>QNWRGrp!H52</f>
        <v>980</v>
      </c>
      <c r="N52" s="4">
        <f>QNWRGrp!I52</f>
        <v>2000</v>
      </c>
      <c r="O52" s="55">
        <f>QNWRGrp!J52</f>
        <v>0</v>
      </c>
    </row>
    <row r="53" spans="9:15" x14ac:dyDescent="0.3">
      <c r="I53" s="63" t="str">
        <f>QNWRGrp!A53</f>
        <v>Jul/Aug/Sep</v>
      </c>
      <c r="J53" s="4">
        <f>QNWRGrp!B53</f>
        <v>1982</v>
      </c>
      <c r="K53" s="4">
        <f>QNWRGrp!E53</f>
        <v>2000</v>
      </c>
      <c r="L53" s="4">
        <f>QNWRGrp!F53</f>
        <v>6090</v>
      </c>
      <c r="M53" s="4">
        <f>QNWRGrp!H53</f>
        <v>1620</v>
      </c>
      <c r="N53" s="4">
        <f>QNWRGrp!I53</f>
        <v>3500</v>
      </c>
      <c r="O53" s="55">
        <f>QNWRGrp!J53</f>
        <v>1500</v>
      </c>
    </row>
    <row r="54" spans="9:15" x14ac:dyDescent="0.3">
      <c r="I54" s="63" t="str">
        <f>QNWRGrp!A54</f>
        <v>Oct/Nov</v>
      </c>
      <c r="J54" s="4">
        <f>QNWRGrp!B54</f>
        <v>1982</v>
      </c>
      <c r="K54" s="4">
        <f>QNWRGrp!E54</f>
        <v>850</v>
      </c>
      <c r="L54" s="4">
        <f>QNWRGrp!F54</f>
        <v>5050</v>
      </c>
      <c r="M54" s="4">
        <f>QNWRGrp!H54</f>
        <v>240</v>
      </c>
      <c r="N54" s="4">
        <f>QNWRGrp!I54</f>
        <v>3600</v>
      </c>
      <c r="O54" s="55">
        <f>QNWRGrp!J54</f>
        <v>2750</v>
      </c>
    </row>
    <row r="55" spans="9:15" x14ac:dyDescent="0.3">
      <c r="I55" s="63" t="str">
        <f>QNWRGrp!A55</f>
        <v>Dec</v>
      </c>
      <c r="J55" s="4">
        <f>QNWRGrp!B55</f>
        <v>1982</v>
      </c>
      <c r="K55" s="4">
        <f>QNWRGrp!E55</f>
        <v>690</v>
      </c>
      <c r="L55" s="4">
        <f>QNWRGrp!F55</f>
        <v>2640</v>
      </c>
      <c r="M55" s="4">
        <f>QNWRGrp!H55</f>
        <v>80</v>
      </c>
      <c r="N55" s="4">
        <f>QNWRGrp!I55</f>
        <v>500</v>
      </c>
      <c r="O55" s="55">
        <f>QNWRGrp!J55</f>
        <v>0</v>
      </c>
    </row>
    <row r="56" spans="9:15" x14ac:dyDescent="0.3">
      <c r="I56" s="63" t="str">
        <f>QNWRGrp!A56</f>
        <v>Jan/Feb</v>
      </c>
      <c r="J56" s="4">
        <f>QNWRGrp!B56</f>
        <v>1983</v>
      </c>
      <c r="K56" s="4">
        <f>QNWRGrp!E56</f>
        <v>2520</v>
      </c>
      <c r="L56" s="4">
        <f>QNWRGrp!F56</f>
        <v>5020</v>
      </c>
      <c r="M56" s="4">
        <f>QNWRGrp!H56</f>
        <v>870</v>
      </c>
      <c r="N56" s="4">
        <f>QNWRGrp!I56</f>
        <v>1500</v>
      </c>
      <c r="O56" s="55">
        <f>QNWRGrp!J56</f>
        <v>0</v>
      </c>
    </row>
    <row r="57" spans="9:15" x14ac:dyDescent="0.3">
      <c r="I57" s="63" t="str">
        <f>QNWRGrp!A57</f>
        <v>Mar/Apr</v>
      </c>
      <c r="J57" s="4">
        <f>QNWRGrp!B57</f>
        <v>1983</v>
      </c>
      <c r="K57" s="4">
        <f>QNWRGrp!E57</f>
        <v>6270</v>
      </c>
      <c r="L57" s="4">
        <f>QNWRGrp!F57</f>
        <v>4940</v>
      </c>
      <c r="M57" s="4">
        <f>QNWRGrp!H57</f>
        <v>70</v>
      </c>
      <c r="N57" s="4">
        <f>QNWRGrp!I57</f>
        <v>3500</v>
      </c>
      <c r="O57" s="55">
        <f>QNWRGrp!J57</f>
        <v>0</v>
      </c>
    </row>
    <row r="58" spans="9:15" x14ac:dyDescent="0.3">
      <c r="I58" s="63" t="str">
        <f>QNWRGrp!A58</f>
        <v>May/Jun</v>
      </c>
      <c r="J58" s="4">
        <f>QNWRGrp!B58</f>
        <v>1983</v>
      </c>
      <c r="K58" s="4">
        <f>QNWRGrp!E58</f>
        <v>9490</v>
      </c>
      <c r="L58" s="4">
        <f>QNWRGrp!F58</f>
        <v>5200</v>
      </c>
      <c r="M58" s="4">
        <f>QNWRGrp!H58</f>
        <v>150</v>
      </c>
      <c r="N58" s="4">
        <f>QNWRGrp!I58</f>
        <v>2000</v>
      </c>
      <c r="O58" s="55">
        <f>QNWRGrp!J58</f>
        <v>0</v>
      </c>
    </row>
    <row r="59" spans="9:15" x14ac:dyDescent="0.3">
      <c r="I59" s="63" t="str">
        <f>QNWRGrp!A59</f>
        <v>Jul/Aug/Sep</v>
      </c>
      <c r="J59" s="4">
        <f>QNWRGrp!B59</f>
        <v>1983</v>
      </c>
      <c r="K59" s="4">
        <f>QNWRGrp!E59</f>
        <v>1350</v>
      </c>
      <c r="L59" s="4">
        <f>QNWRGrp!F59</f>
        <v>2490</v>
      </c>
      <c r="M59" s="4">
        <f>QNWRGrp!H59</f>
        <v>1080</v>
      </c>
      <c r="N59" s="4">
        <f>QNWRGrp!I59</f>
        <v>3500</v>
      </c>
      <c r="O59" s="55">
        <f>QNWRGrp!J59</f>
        <v>2150</v>
      </c>
    </row>
    <row r="60" spans="9:15" x14ac:dyDescent="0.3">
      <c r="I60" s="63" t="str">
        <f>QNWRGrp!A60</f>
        <v>Oct/Nov</v>
      </c>
      <c r="J60" s="4">
        <f>QNWRGrp!B60</f>
        <v>1983</v>
      </c>
      <c r="K60" s="4">
        <f>QNWRGrp!E60</f>
        <v>730</v>
      </c>
      <c r="L60" s="4">
        <f>QNWRGrp!F60</f>
        <v>6410</v>
      </c>
      <c r="M60" s="4">
        <f>QNWRGrp!H60</f>
        <v>180</v>
      </c>
      <c r="N60" s="4">
        <f>QNWRGrp!I60</f>
        <v>3600</v>
      </c>
      <c r="O60" s="55">
        <f>QNWRGrp!J60</f>
        <v>2870</v>
      </c>
    </row>
    <row r="61" spans="9:15" x14ac:dyDescent="0.3">
      <c r="I61" s="63" t="str">
        <f>QNWRGrp!A61</f>
        <v>Dec</v>
      </c>
      <c r="J61" s="4">
        <f>QNWRGrp!B61</f>
        <v>1983</v>
      </c>
      <c r="K61" s="4">
        <f>QNWRGrp!E61</f>
        <v>520</v>
      </c>
      <c r="L61" s="4">
        <f>QNWRGrp!F61</f>
        <v>4070</v>
      </c>
      <c r="M61" s="4">
        <f>QNWRGrp!H61</f>
        <v>180</v>
      </c>
      <c r="N61" s="4">
        <f>QNWRGrp!I61</f>
        <v>500</v>
      </c>
      <c r="O61" s="55">
        <f>QNWRGrp!J61</f>
        <v>0</v>
      </c>
    </row>
    <row r="62" spans="9:15" x14ac:dyDescent="0.3">
      <c r="I62" s="63" t="str">
        <f>QNWRGrp!A62</f>
        <v>Jan/Feb</v>
      </c>
      <c r="J62" s="4">
        <f>QNWRGrp!B62</f>
        <v>1984</v>
      </c>
      <c r="K62" s="4">
        <f>QNWRGrp!E62</f>
        <v>2230</v>
      </c>
      <c r="L62" s="4">
        <f>QNWRGrp!F62</f>
        <v>6090</v>
      </c>
      <c r="M62" s="4">
        <f>QNWRGrp!H62</f>
        <v>610</v>
      </c>
      <c r="N62" s="4">
        <f>QNWRGrp!I62</f>
        <v>1500</v>
      </c>
      <c r="O62" s="55">
        <f>QNWRGrp!J62</f>
        <v>0</v>
      </c>
    </row>
    <row r="63" spans="9:15" x14ac:dyDescent="0.3">
      <c r="I63" s="63" t="str">
        <f>QNWRGrp!A63</f>
        <v>Mar/Apr</v>
      </c>
      <c r="J63" s="4">
        <f>QNWRGrp!B63</f>
        <v>1984</v>
      </c>
      <c r="K63" s="4">
        <f>QNWRGrp!E63</f>
        <v>8080</v>
      </c>
      <c r="L63" s="4">
        <f>QNWRGrp!F63</f>
        <v>6990</v>
      </c>
      <c r="M63" s="4">
        <f>QNWRGrp!H63</f>
        <v>940</v>
      </c>
      <c r="N63" s="4">
        <f>QNWRGrp!I63</f>
        <v>3500</v>
      </c>
      <c r="O63" s="55">
        <f>QNWRGrp!J63</f>
        <v>0</v>
      </c>
    </row>
    <row r="64" spans="9:15" x14ac:dyDescent="0.3">
      <c r="I64" s="63" t="str">
        <f>QNWRGrp!A64</f>
        <v>May/Jun</v>
      </c>
      <c r="J64" s="4">
        <f>QNWRGrp!B64</f>
        <v>1984</v>
      </c>
      <c r="K64" s="4">
        <f>QNWRGrp!E64</f>
        <v>4140</v>
      </c>
      <c r="L64" s="4">
        <f>QNWRGrp!F64</f>
        <v>4370</v>
      </c>
      <c r="M64" s="4">
        <f>QNWRGrp!H64</f>
        <v>430</v>
      </c>
      <c r="N64" s="4">
        <f>QNWRGrp!I64</f>
        <v>2000</v>
      </c>
      <c r="O64" s="55">
        <f>QNWRGrp!J64</f>
        <v>0</v>
      </c>
    </row>
    <row r="65" spans="9:15" x14ac:dyDescent="0.3">
      <c r="I65" s="63" t="str">
        <f>QNWRGrp!A65</f>
        <v>Jul/Aug/Sep</v>
      </c>
      <c r="J65" s="4">
        <f>QNWRGrp!B65</f>
        <v>1984</v>
      </c>
      <c r="K65" s="4">
        <f>QNWRGrp!E65</f>
        <v>520</v>
      </c>
      <c r="L65" s="4">
        <f>QNWRGrp!F65</f>
        <v>830</v>
      </c>
      <c r="M65" s="4">
        <f>QNWRGrp!H65</f>
        <v>150</v>
      </c>
      <c r="N65" s="4">
        <f>QNWRGrp!I65</f>
        <v>3500</v>
      </c>
      <c r="O65" s="55">
        <f>QNWRGrp!J65</f>
        <v>830</v>
      </c>
    </row>
    <row r="66" spans="9:15" x14ac:dyDescent="0.3">
      <c r="I66" s="63" t="str">
        <f>QNWRGrp!A66</f>
        <v>Oct/Nov</v>
      </c>
      <c r="J66" s="4">
        <f>QNWRGrp!B66</f>
        <v>1984</v>
      </c>
      <c r="K66" s="4">
        <f>QNWRGrp!E66</f>
        <v>400</v>
      </c>
      <c r="L66" s="4">
        <f>QNWRGrp!F66</f>
        <v>4590</v>
      </c>
      <c r="M66" s="4">
        <f>QNWRGrp!H66</f>
        <v>30</v>
      </c>
      <c r="N66" s="4">
        <f>QNWRGrp!I66</f>
        <v>3600</v>
      </c>
      <c r="O66" s="55">
        <f>QNWRGrp!J66</f>
        <v>3200</v>
      </c>
    </row>
    <row r="67" spans="9:15" x14ac:dyDescent="0.3">
      <c r="I67" s="63" t="str">
        <f>QNWRGrp!A67</f>
        <v>Dec</v>
      </c>
      <c r="J67" s="4">
        <f>QNWRGrp!B67</f>
        <v>1984</v>
      </c>
      <c r="K67" s="4">
        <f>QNWRGrp!E67</f>
        <v>970</v>
      </c>
      <c r="L67" s="4">
        <f>QNWRGrp!F67</f>
        <v>4140</v>
      </c>
      <c r="M67" s="4">
        <f>QNWRGrp!H67</f>
        <v>460</v>
      </c>
      <c r="N67" s="4">
        <f>QNWRGrp!I67</f>
        <v>500</v>
      </c>
      <c r="O67" s="55">
        <f>QNWRGrp!J67</f>
        <v>0</v>
      </c>
    </row>
    <row r="68" spans="9:15" x14ac:dyDescent="0.3">
      <c r="I68" s="63" t="str">
        <f>QNWRGrp!A68</f>
        <v>Jan/Feb</v>
      </c>
      <c r="J68" s="4">
        <f>QNWRGrp!B68</f>
        <v>1985</v>
      </c>
      <c r="K68" s="4">
        <f>QNWRGrp!E68</f>
        <v>1840</v>
      </c>
      <c r="L68" s="4">
        <f>QNWRGrp!F68</f>
        <v>7560</v>
      </c>
      <c r="M68" s="4">
        <f>QNWRGrp!H68</f>
        <v>1840</v>
      </c>
      <c r="N68" s="4">
        <f>QNWRGrp!I68</f>
        <v>1500</v>
      </c>
      <c r="O68" s="55">
        <f>QNWRGrp!J68</f>
        <v>0</v>
      </c>
    </row>
    <row r="69" spans="9:15" x14ac:dyDescent="0.3">
      <c r="I69" s="63" t="str">
        <f>QNWRGrp!A69</f>
        <v>Mar/Apr</v>
      </c>
      <c r="J69" s="4">
        <f>QNWRGrp!B69</f>
        <v>1985</v>
      </c>
      <c r="K69" s="4">
        <f>QNWRGrp!E69</f>
        <v>3450</v>
      </c>
      <c r="L69" s="4">
        <f>QNWRGrp!F69</f>
        <v>6650</v>
      </c>
      <c r="M69" s="4">
        <f>QNWRGrp!H69</f>
        <v>2830</v>
      </c>
      <c r="N69" s="4">
        <f>QNWRGrp!I69</f>
        <v>3500</v>
      </c>
      <c r="O69" s="55">
        <f>QNWRGrp!J69</f>
        <v>50</v>
      </c>
    </row>
    <row r="70" spans="9:15" x14ac:dyDescent="0.3">
      <c r="I70" s="63" t="str">
        <f>QNWRGrp!A70</f>
        <v>May/Jun</v>
      </c>
      <c r="J70" s="4">
        <f>QNWRGrp!B70</f>
        <v>1985</v>
      </c>
      <c r="K70" s="4">
        <f>QNWRGrp!E70</f>
        <v>4250</v>
      </c>
      <c r="L70" s="4">
        <f>QNWRGrp!F70</f>
        <v>5130</v>
      </c>
      <c r="M70" s="4">
        <f>QNWRGrp!H70</f>
        <v>790</v>
      </c>
      <c r="N70" s="4">
        <f>QNWRGrp!I70</f>
        <v>2000</v>
      </c>
      <c r="O70" s="55">
        <f>QNWRGrp!J70</f>
        <v>0</v>
      </c>
    </row>
    <row r="71" spans="9:15" x14ac:dyDescent="0.3">
      <c r="I71" s="63" t="str">
        <f>QNWRGrp!A71</f>
        <v>Jul/Aug/Sep</v>
      </c>
      <c r="J71" s="4">
        <f>QNWRGrp!B71</f>
        <v>1985</v>
      </c>
      <c r="K71" s="4">
        <f>QNWRGrp!E71</f>
        <v>1490</v>
      </c>
      <c r="L71" s="4">
        <f>QNWRGrp!F71</f>
        <v>6060</v>
      </c>
      <c r="M71" s="4">
        <f>QNWRGrp!H71</f>
        <v>1040</v>
      </c>
      <c r="N71" s="4">
        <f>QNWRGrp!I71</f>
        <v>3500</v>
      </c>
      <c r="O71" s="55">
        <f>QNWRGrp!J71</f>
        <v>2010</v>
      </c>
    </row>
    <row r="72" spans="9:15" x14ac:dyDescent="0.3">
      <c r="I72" s="63" t="str">
        <f>QNWRGrp!A72</f>
        <v>Oct/Nov</v>
      </c>
      <c r="J72" s="4">
        <f>QNWRGrp!B72</f>
        <v>1985</v>
      </c>
      <c r="K72" s="4">
        <f>QNWRGrp!E72</f>
        <v>4980</v>
      </c>
      <c r="L72" s="4">
        <f>QNWRGrp!F72</f>
        <v>8190</v>
      </c>
      <c r="M72" s="4">
        <f>QNWRGrp!H72</f>
        <v>1630</v>
      </c>
      <c r="N72" s="4">
        <f>QNWRGrp!I72</f>
        <v>3600</v>
      </c>
      <c r="O72" s="55">
        <f>QNWRGrp!J72</f>
        <v>0</v>
      </c>
    </row>
    <row r="73" spans="9:15" x14ac:dyDescent="0.3">
      <c r="I73" s="63" t="str">
        <f>QNWRGrp!A73</f>
        <v>Dec</v>
      </c>
      <c r="J73" s="4">
        <f>QNWRGrp!B73</f>
        <v>1985</v>
      </c>
      <c r="K73" s="4">
        <f>QNWRGrp!E73</f>
        <v>1590</v>
      </c>
      <c r="L73" s="4">
        <f>QNWRGrp!F73</f>
        <v>3280</v>
      </c>
      <c r="M73" s="4">
        <f>QNWRGrp!H73</f>
        <v>510</v>
      </c>
      <c r="N73" s="4">
        <f>QNWRGrp!I73</f>
        <v>500</v>
      </c>
      <c r="O73" s="55">
        <f>QNWRGrp!J73</f>
        <v>0</v>
      </c>
    </row>
    <row r="74" spans="9:15" x14ac:dyDescent="0.3">
      <c r="I74" s="63" t="str">
        <f>QNWRGrp!A74</f>
        <v>Jan/Feb</v>
      </c>
      <c r="J74" s="4">
        <f>QNWRGrp!B74</f>
        <v>1986</v>
      </c>
      <c r="K74" s="4">
        <f>QNWRGrp!E74</f>
        <v>3280</v>
      </c>
      <c r="L74" s="4">
        <f>QNWRGrp!F74</f>
        <v>4900</v>
      </c>
      <c r="M74" s="4">
        <f>QNWRGrp!H74</f>
        <v>990</v>
      </c>
      <c r="N74" s="4">
        <f>QNWRGrp!I74</f>
        <v>1500</v>
      </c>
      <c r="O74" s="55">
        <f>QNWRGrp!J74</f>
        <v>0</v>
      </c>
    </row>
    <row r="75" spans="9:15" x14ac:dyDescent="0.3">
      <c r="I75" s="63" t="str">
        <f>QNWRGrp!A75</f>
        <v>Mar/Apr</v>
      </c>
      <c r="J75" s="4">
        <f>QNWRGrp!B75</f>
        <v>1986</v>
      </c>
      <c r="K75" s="4">
        <f>QNWRGrp!E75</f>
        <v>2900</v>
      </c>
      <c r="L75" s="4">
        <f>QNWRGrp!F75</f>
        <v>4870</v>
      </c>
      <c r="M75" s="4">
        <f>QNWRGrp!H75</f>
        <v>600</v>
      </c>
      <c r="N75" s="4">
        <f>QNWRGrp!I75</f>
        <v>3500</v>
      </c>
      <c r="O75" s="55">
        <f>QNWRGrp!J75</f>
        <v>600</v>
      </c>
    </row>
    <row r="76" spans="9:15" x14ac:dyDescent="0.3">
      <c r="I76" s="63" t="str">
        <f>QNWRGrp!A76</f>
        <v>May/Jun</v>
      </c>
      <c r="J76" s="4">
        <f>QNWRGrp!B76</f>
        <v>1986</v>
      </c>
      <c r="K76" s="4">
        <f>QNWRGrp!E76</f>
        <v>1990</v>
      </c>
      <c r="L76" s="4">
        <f>QNWRGrp!F76</f>
        <v>4970</v>
      </c>
      <c r="M76" s="4">
        <f>QNWRGrp!H76</f>
        <v>670</v>
      </c>
      <c r="N76" s="4">
        <f>QNWRGrp!I76</f>
        <v>2000</v>
      </c>
      <c r="O76" s="55">
        <f>QNWRGrp!J76</f>
        <v>10</v>
      </c>
    </row>
    <row r="77" spans="9:15" x14ac:dyDescent="0.3">
      <c r="I77" s="63" t="str">
        <f>QNWRGrp!A77</f>
        <v>Jul/Aug/Sep</v>
      </c>
      <c r="J77" s="4">
        <f>QNWRGrp!B77</f>
        <v>1986</v>
      </c>
      <c r="K77" s="4">
        <f>QNWRGrp!E77</f>
        <v>4740</v>
      </c>
      <c r="L77" s="4">
        <f>QNWRGrp!F77</f>
        <v>11700</v>
      </c>
      <c r="M77" s="4">
        <f>QNWRGrp!H77</f>
        <v>2260</v>
      </c>
      <c r="N77" s="4">
        <f>QNWRGrp!I77</f>
        <v>3500</v>
      </c>
      <c r="O77" s="55">
        <f>QNWRGrp!J77</f>
        <v>0</v>
      </c>
    </row>
    <row r="78" spans="9:15" x14ac:dyDescent="0.3">
      <c r="I78" s="63" t="str">
        <f>QNWRGrp!A78</f>
        <v>Oct/Nov</v>
      </c>
      <c r="J78" s="4">
        <f>QNWRGrp!B78</f>
        <v>1986</v>
      </c>
      <c r="K78" s="4">
        <f>QNWRGrp!E78</f>
        <v>2530</v>
      </c>
      <c r="L78" s="4">
        <f>QNWRGrp!F78</f>
        <v>7370</v>
      </c>
      <c r="M78" s="4">
        <f>QNWRGrp!H78</f>
        <v>2760</v>
      </c>
      <c r="N78" s="4">
        <f>QNWRGrp!I78</f>
        <v>3600</v>
      </c>
      <c r="O78" s="55">
        <f>QNWRGrp!J78</f>
        <v>1070</v>
      </c>
    </row>
    <row r="79" spans="9:15" x14ac:dyDescent="0.3">
      <c r="I79" s="63" t="str">
        <f>QNWRGrp!A79</f>
        <v>Dec</v>
      </c>
      <c r="J79" s="4">
        <f>QNWRGrp!B79</f>
        <v>1986</v>
      </c>
      <c r="K79" s="4">
        <f>QNWRGrp!E79</f>
        <v>1440</v>
      </c>
      <c r="L79" s="4">
        <f>QNWRGrp!F79</f>
        <v>3480</v>
      </c>
      <c r="M79" s="4">
        <f>QNWRGrp!H79</f>
        <v>1120</v>
      </c>
      <c r="N79" s="4">
        <f>QNWRGrp!I79</f>
        <v>500</v>
      </c>
      <c r="O79" s="55">
        <f>QNWRGrp!J79</f>
        <v>0</v>
      </c>
    </row>
    <row r="80" spans="9:15" x14ac:dyDescent="0.3">
      <c r="I80" s="63" t="str">
        <f>QNWRGrp!A80</f>
        <v>Jan/Feb</v>
      </c>
      <c r="J80" s="4">
        <f>QNWRGrp!B80</f>
        <v>1987</v>
      </c>
      <c r="K80" s="4">
        <f>QNWRGrp!E80</f>
        <v>3050</v>
      </c>
      <c r="L80" s="4">
        <f>QNWRGrp!F80</f>
        <v>6700</v>
      </c>
      <c r="M80" s="4">
        <f>QNWRGrp!H80</f>
        <v>1990</v>
      </c>
      <c r="N80" s="4">
        <f>QNWRGrp!I80</f>
        <v>1500</v>
      </c>
      <c r="O80" s="55">
        <f>QNWRGrp!J80</f>
        <v>0</v>
      </c>
    </row>
    <row r="81" spans="9:15" x14ac:dyDescent="0.3">
      <c r="I81" s="63" t="str">
        <f>QNWRGrp!A81</f>
        <v>Mar/Apr</v>
      </c>
      <c r="J81" s="4">
        <f>QNWRGrp!B81</f>
        <v>1987</v>
      </c>
      <c r="K81" s="4">
        <f>QNWRGrp!E81</f>
        <v>20610</v>
      </c>
      <c r="L81" s="4">
        <f>QNWRGrp!F81</f>
        <v>7090</v>
      </c>
      <c r="M81" s="4">
        <f>QNWRGrp!H81</f>
        <v>300</v>
      </c>
      <c r="N81" s="4">
        <f>QNWRGrp!I81</f>
        <v>3500</v>
      </c>
      <c r="O81" s="55">
        <f>QNWRGrp!J81</f>
        <v>0</v>
      </c>
    </row>
    <row r="82" spans="9:15" x14ac:dyDescent="0.3">
      <c r="I82" s="63" t="str">
        <f>QNWRGrp!A82</f>
        <v>May/Jun</v>
      </c>
      <c r="J82" s="4">
        <f>QNWRGrp!B82</f>
        <v>1987</v>
      </c>
      <c r="K82" s="4">
        <f>QNWRGrp!E82</f>
        <v>6180</v>
      </c>
      <c r="L82" s="4">
        <f>QNWRGrp!F82</f>
        <v>6680</v>
      </c>
      <c r="M82" s="4">
        <f>QNWRGrp!H82</f>
        <v>550</v>
      </c>
      <c r="N82" s="4">
        <f>QNWRGrp!I82</f>
        <v>2000</v>
      </c>
      <c r="O82" s="55">
        <f>QNWRGrp!J82</f>
        <v>0</v>
      </c>
    </row>
    <row r="83" spans="9:15" x14ac:dyDescent="0.3">
      <c r="I83" s="63" t="str">
        <f>QNWRGrp!A83</f>
        <v>Jul/Aug/Sep</v>
      </c>
      <c r="J83" s="4">
        <f>QNWRGrp!B83</f>
        <v>1987</v>
      </c>
      <c r="K83" s="4">
        <f>QNWRGrp!E83</f>
        <v>11640</v>
      </c>
      <c r="L83" s="4">
        <f>QNWRGrp!F83</f>
        <v>9380</v>
      </c>
      <c r="M83" s="4">
        <f>QNWRGrp!H83</f>
        <v>2120</v>
      </c>
      <c r="N83" s="4">
        <f>QNWRGrp!I83</f>
        <v>3500</v>
      </c>
      <c r="O83" s="55">
        <f>QNWRGrp!J83</f>
        <v>0</v>
      </c>
    </row>
    <row r="84" spans="9:15" x14ac:dyDescent="0.3">
      <c r="I84" s="63" t="str">
        <f>QNWRGrp!A84</f>
        <v>Oct/Nov</v>
      </c>
      <c r="J84" s="4">
        <f>QNWRGrp!B84</f>
        <v>1987</v>
      </c>
      <c r="K84" s="4">
        <f>QNWRGrp!E84</f>
        <v>3380</v>
      </c>
      <c r="L84" s="4">
        <f>QNWRGrp!F84</f>
        <v>5450</v>
      </c>
      <c r="M84" s="4">
        <f>QNWRGrp!H84</f>
        <v>3210</v>
      </c>
      <c r="N84" s="4">
        <f>QNWRGrp!I84</f>
        <v>3600</v>
      </c>
      <c r="O84" s="55">
        <f>QNWRGrp!J84</f>
        <v>220</v>
      </c>
    </row>
    <row r="85" spans="9:15" x14ac:dyDescent="0.3">
      <c r="I85" s="63" t="str">
        <f>QNWRGrp!A85</f>
        <v>Dec</v>
      </c>
      <c r="J85" s="4">
        <f>QNWRGrp!B85</f>
        <v>1987</v>
      </c>
      <c r="K85" s="4">
        <f>QNWRGrp!E85</f>
        <v>2500</v>
      </c>
      <c r="L85" s="4">
        <f>QNWRGrp!F85</f>
        <v>2960</v>
      </c>
      <c r="M85" s="4">
        <f>QNWRGrp!H85</f>
        <v>2000</v>
      </c>
      <c r="N85" s="4">
        <f>QNWRGrp!I85</f>
        <v>500</v>
      </c>
      <c r="O85" s="55">
        <f>QNWRGrp!J85</f>
        <v>0</v>
      </c>
    </row>
    <row r="86" spans="9:15" x14ac:dyDescent="0.3">
      <c r="I86" s="63" t="str">
        <f>QNWRGrp!A86</f>
        <v>Jan/Feb</v>
      </c>
      <c r="J86" s="4">
        <f>QNWRGrp!B86</f>
        <v>1988</v>
      </c>
      <c r="K86" s="4">
        <f>QNWRGrp!E86</f>
        <v>5170</v>
      </c>
      <c r="L86" s="4">
        <f>QNWRGrp!F86</f>
        <v>6060</v>
      </c>
      <c r="M86" s="4">
        <f>QNWRGrp!H86</f>
        <v>3560</v>
      </c>
      <c r="N86" s="4">
        <f>QNWRGrp!I86</f>
        <v>1500</v>
      </c>
      <c r="O86" s="55">
        <f>QNWRGrp!J86</f>
        <v>0</v>
      </c>
    </row>
    <row r="87" spans="9:15" x14ac:dyDescent="0.3">
      <c r="I87" s="63" t="str">
        <f>QNWRGrp!A87</f>
        <v>Mar/Apr</v>
      </c>
      <c r="J87" s="4">
        <f>QNWRGrp!B87</f>
        <v>1988</v>
      </c>
      <c r="K87" s="4">
        <f>QNWRGrp!E87</f>
        <v>6310</v>
      </c>
      <c r="L87" s="4">
        <f>QNWRGrp!F87</f>
        <v>5400</v>
      </c>
      <c r="M87" s="4">
        <f>QNWRGrp!H87</f>
        <v>3110</v>
      </c>
      <c r="N87" s="4">
        <f>QNWRGrp!I87</f>
        <v>3500</v>
      </c>
      <c r="O87" s="55">
        <f>QNWRGrp!J87</f>
        <v>0</v>
      </c>
    </row>
    <row r="88" spans="9:15" x14ac:dyDescent="0.3">
      <c r="I88" s="63" t="str">
        <f>QNWRGrp!A88</f>
        <v>May/Jun</v>
      </c>
      <c r="J88" s="4">
        <f>QNWRGrp!B88</f>
        <v>1988</v>
      </c>
      <c r="K88" s="4">
        <f>QNWRGrp!E88</f>
        <v>3420</v>
      </c>
      <c r="L88" s="4">
        <f>QNWRGrp!F88</f>
        <v>2840</v>
      </c>
      <c r="M88" s="4">
        <f>QNWRGrp!H88</f>
        <v>490</v>
      </c>
      <c r="N88" s="4">
        <f>QNWRGrp!I88</f>
        <v>2000</v>
      </c>
      <c r="O88" s="55">
        <f>QNWRGrp!J88</f>
        <v>0</v>
      </c>
    </row>
    <row r="89" spans="9:15" x14ac:dyDescent="0.3">
      <c r="I89" s="63" t="str">
        <f>QNWRGrp!A89</f>
        <v>Jul/Aug/Sep</v>
      </c>
      <c r="J89" s="4">
        <f>QNWRGrp!B89</f>
        <v>1988</v>
      </c>
      <c r="K89" s="4">
        <f>QNWRGrp!E89</f>
        <v>830</v>
      </c>
      <c r="L89" s="4">
        <f>QNWRGrp!F89</f>
        <v>1960</v>
      </c>
      <c r="M89" s="4">
        <f>QNWRGrp!H89</f>
        <v>460</v>
      </c>
      <c r="N89" s="4">
        <f>QNWRGrp!I89</f>
        <v>3500</v>
      </c>
      <c r="O89" s="55">
        <f>QNWRGrp!J89</f>
        <v>1960</v>
      </c>
    </row>
    <row r="90" spans="9:15" x14ac:dyDescent="0.3">
      <c r="I90" s="63" t="str">
        <f>QNWRGrp!A90</f>
        <v>Oct/Nov</v>
      </c>
      <c r="J90" s="4">
        <f>QNWRGrp!B90</f>
        <v>1988</v>
      </c>
      <c r="K90" s="4">
        <f>QNWRGrp!E90</f>
        <v>550</v>
      </c>
      <c r="L90" s="4">
        <f>QNWRGrp!F90</f>
        <v>1560</v>
      </c>
      <c r="M90" s="4">
        <f>QNWRGrp!H90</f>
        <v>150</v>
      </c>
      <c r="N90" s="4">
        <f>QNWRGrp!I90</f>
        <v>3600</v>
      </c>
      <c r="O90" s="55">
        <f>QNWRGrp!J90</f>
        <v>1560</v>
      </c>
    </row>
    <row r="91" spans="9:15" x14ac:dyDescent="0.3">
      <c r="I91" s="63" t="str">
        <f>QNWRGrp!A91</f>
        <v>Dec</v>
      </c>
      <c r="J91" s="4">
        <f>QNWRGrp!B91</f>
        <v>1988</v>
      </c>
      <c r="K91" s="4">
        <f>QNWRGrp!E91</f>
        <v>480</v>
      </c>
      <c r="L91" s="4">
        <f>QNWRGrp!F91</f>
        <v>1440</v>
      </c>
      <c r="M91" s="4">
        <f>QNWRGrp!H91</f>
        <v>260</v>
      </c>
      <c r="N91" s="4">
        <f>QNWRGrp!I91</f>
        <v>500</v>
      </c>
      <c r="O91" s="55">
        <f>QNWRGrp!J91</f>
        <v>20</v>
      </c>
    </row>
    <row r="92" spans="9:15" x14ac:dyDescent="0.3">
      <c r="I92" s="63" t="str">
        <f>QNWRGrp!A92</f>
        <v>Jan/Feb</v>
      </c>
      <c r="J92" s="4">
        <f>QNWRGrp!B92</f>
        <v>1989</v>
      </c>
      <c r="K92" s="4">
        <f>QNWRGrp!E92</f>
        <v>1220</v>
      </c>
      <c r="L92" s="4">
        <f>QNWRGrp!F92</f>
        <v>4040</v>
      </c>
      <c r="M92" s="4">
        <f>QNWRGrp!H92</f>
        <v>550</v>
      </c>
      <c r="N92" s="4">
        <f>QNWRGrp!I92</f>
        <v>1500</v>
      </c>
      <c r="O92" s="55">
        <f>QNWRGrp!J92</f>
        <v>280</v>
      </c>
    </row>
    <row r="93" spans="9:15" x14ac:dyDescent="0.3">
      <c r="I93" s="63" t="str">
        <f>QNWRGrp!A93</f>
        <v>Mar/Apr</v>
      </c>
      <c r="J93" s="4">
        <f>QNWRGrp!B93</f>
        <v>1989</v>
      </c>
      <c r="K93" s="4">
        <f>QNWRGrp!E93</f>
        <v>1620</v>
      </c>
      <c r="L93" s="4">
        <f>QNWRGrp!F93</f>
        <v>2720</v>
      </c>
      <c r="M93" s="4">
        <f>QNWRGrp!H93</f>
        <v>1000</v>
      </c>
      <c r="N93" s="4">
        <f>QNWRGrp!I93</f>
        <v>3500</v>
      </c>
      <c r="O93" s="55">
        <f>QNWRGrp!J93</f>
        <v>1880</v>
      </c>
    </row>
    <row r="94" spans="9:15" x14ac:dyDescent="0.3">
      <c r="I94" s="63" t="str">
        <f>QNWRGrp!A94</f>
        <v>May/Jun</v>
      </c>
      <c r="J94" s="4">
        <f>QNWRGrp!B94</f>
        <v>1989</v>
      </c>
      <c r="K94" s="4">
        <f>QNWRGrp!E94</f>
        <v>4850</v>
      </c>
      <c r="L94" s="4">
        <f>QNWRGrp!F94</f>
        <v>10680</v>
      </c>
      <c r="M94" s="4">
        <f>QNWRGrp!H94</f>
        <v>2240</v>
      </c>
      <c r="N94" s="4">
        <f>QNWRGrp!I94</f>
        <v>2000</v>
      </c>
      <c r="O94" s="55">
        <f>QNWRGrp!J94</f>
        <v>0</v>
      </c>
    </row>
    <row r="95" spans="9:15" x14ac:dyDescent="0.3">
      <c r="I95" s="63" t="str">
        <f>QNWRGrp!A95</f>
        <v>Jul/Aug/Sep</v>
      </c>
      <c r="J95" s="4">
        <f>QNWRGrp!B95</f>
        <v>1989</v>
      </c>
      <c r="K95" s="4">
        <f>QNWRGrp!E95</f>
        <v>4030</v>
      </c>
      <c r="L95" s="4">
        <f>QNWRGrp!F95</f>
        <v>12360</v>
      </c>
      <c r="M95" s="4">
        <f>QNWRGrp!H95</f>
        <v>310</v>
      </c>
      <c r="N95" s="4">
        <f>QNWRGrp!I95</f>
        <v>3500</v>
      </c>
      <c r="O95" s="55">
        <f>QNWRGrp!J95</f>
        <v>0</v>
      </c>
    </row>
    <row r="96" spans="9:15" x14ac:dyDescent="0.3">
      <c r="I96" s="63" t="str">
        <f>QNWRGrp!A96</f>
        <v>Oct/Nov</v>
      </c>
      <c r="J96" s="4">
        <f>QNWRGrp!B96</f>
        <v>1989</v>
      </c>
      <c r="K96" s="4">
        <f>QNWRGrp!E96</f>
        <v>1050</v>
      </c>
      <c r="L96" s="4">
        <f>QNWRGrp!F96</f>
        <v>5410</v>
      </c>
      <c r="M96" s="4">
        <f>QNWRGrp!H96</f>
        <v>1060</v>
      </c>
      <c r="N96" s="4">
        <f>QNWRGrp!I96</f>
        <v>3600</v>
      </c>
      <c r="O96" s="55">
        <f>QNWRGrp!J96</f>
        <v>2550</v>
      </c>
    </row>
    <row r="97" spans="9:15" x14ac:dyDescent="0.3">
      <c r="I97" s="63" t="str">
        <f>QNWRGrp!A97</f>
        <v>Dec</v>
      </c>
      <c r="J97" s="4">
        <f>QNWRGrp!B97</f>
        <v>1989</v>
      </c>
      <c r="K97" s="4">
        <f>QNWRGrp!E97</f>
        <v>540</v>
      </c>
      <c r="L97" s="4">
        <f>QNWRGrp!F97</f>
        <v>3040</v>
      </c>
      <c r="M97" s="4">
        <f>QNWRGrp!H97</f>
        <v>440</v>
      </c>
      <c r="N97" s="4">
        <f>QNWRGrp!I97</f>
        <v>500</v>
      </c>
      <c r="O97" s="55">
        <f>QNWRGrp!J97</f>
        <v>0</v>
      </c>
    </row>
    <row r="98" spans="9:15" x14ac:dyDescent="0.3">
      <c r="I98" s="63" t="str">
        <f>QNWRGrp!A98</f>
        <v>Jan/Feb</v>
      </c>
      <c r="J98" s="4">
        <f>QNWRGrp!B98</f>
        <v>1990</v>
      </c>
      <c r="K98" s="4">
        <f>QNWRGrp!E98</f>
        <v>2110</v>
      </c>
      <c r="L98" s="4">
        <f>QNWRGrp!F98</f>
        <v>7040</v>
      </c>
      <c r="M98" s="4">
        <f>QNWRGrp!H98</f>
        <v>1750</v>
      </c>
      <c r="N98" s="4">
        <f>QNWRGrp!I98</f>
        <v>1500</v>
      </c>
      <c r="O98" s="55">
        <f>QNWRGrp!J98</f>
        <v>0</v>
      </c>
    </row>
    <row r="99" spans="9:15" x14ac:dyDescent="0.3">
      <c r="I99" s="63" t="str">
        <f>QNWRGrp!A99</f>
        <v>Mar/Apr</v>
      </c>
      <c r="J99" s="4">
        <f>QNWRGrp!B99</f>
        <v>1990</v>
      </c>
      <c r="K99" s="4">
        <f>QNWRGrp!E99</f>
        <v>3810</v>
      </c>
      <c r="L99" s="4">
        <f>QNWRGrp!F99</f>
        <v>6240</v>
      </c>
      <c r="M99" s="4">
        <f>QNWRGrp!H99</f>
        <v>2160</v>
      </c>
      <c r="N99" s="4">
        <f>QNWRGrp!I99</f>
        <v>3500</v>
      </c>
      <c r="O99" s="55">
        <f>QNWRGrp!J99</f>
        <v>0</v>
      </c>
    </row>
    <row r="100" spans="9:15" x14ac:dyDescent="0.3">
      <c r="I100" s="63" t="str">
        <f>QNWRGrp!A100</f>
        <v>May/Jun</v>
      </c>
      <c r="J100" s="4">
        <f>QNWRGrp!B100</f>
        <v>1990</v>
      </c>
      <c r="K100" s="4">
        <f>QNWRGrp!E100</f>
        <v>6070</v>
      </c>
      <c r="L100" s="4">
        <f>QNWRGrp!F100</f>
        <v>5790</v>
      </c>
      <c r="M100" s="4">
        <f>QNWRGrp!H100</f>
        <v>2110</v>
      </c>
      <c r="N100" s="4">
        <f>QNWRGrp!I100</f>
        <v>2000</v>
      </c>
      <c r="O100" s="55">
        <f>QNWRGrp!J100</f>
        <v>0</v>
      </c>
    </row>
    <row r="101" spans="9:15" x14ac:dyDescent="0.3">
      <c r="I101" s="63" t="str">
        <f>QNWRGrp!A101</f>
        <v>Jul/Aug/Sep</v>
      </c>
      <c r="J101" s="4">
        <f>QNWRGrp!B101</f>
        <v>1990</v>
      </c>
      <c r="K101" s="4">
        <f>QNWRGrp!E101</f>
        <v>750</v>
      </c>
      <c r="L101" s="4">
        <f>QNWRGrp!F101</f>
        <v>4800</v>
      </c>
      <c r="M101" s="4">
        <f>QNWRGrp!H101</f>
        <v>280</v>
      </c>
      <c r="N101" s="4">
        <f>QNWRGrp!I101</f>
        <v>3500</v>
      </c>
      <c r="O101" s="55">
        <f>QNWRGrp!J101</f>
        <v>2750</v>
      </c>
    </row>
    <row r="102" spans="9:15" x14ac:dyDescent="0.3">
      <c r="I102" s="63" t="str">
        <f>QNWRGrp!A102</f>
        <v>Oct/Nov</v>
      </c>
      <c r="J102" s="4">
        <f>QNWRGrp!B102</f>
        <v>1990</v>
      </c>
      <c r="K102" s="4">
        <f>QNWRGrp!E102</f>
        <v>700</v>
      </c>
      <c r="L102" s="4">
        <f>QNWRGrp!F102</f>
        <v>4200</v>
      </c>
      <c r="M102" s="4">
        <f>QNWRGrp!H102</f>
        <v>460</v>
      </c>
      <c r="N102" s="4">
        <f>QNWRGrp!I102</f>
        <v>3600</v>
      </c>
      <c r="O102" s="55">
        <f>QNWRGrp!J102</f>
        <v>2900</v>
      </c>
    </row>
    <row r="103" spans="9:15" x14ac:dyDescent="0.3">
      <c r="I103" s="63" t="str">
        <f>QNWRGrp!A103</f>
        <v>Dec</v>
      </c>
      <c r="J103" s="4">
        <f>QNWRGrp!B103</f>
        <v>1990</v>
      </c>
      <c r="K103" s="4">
        <f>QNWRGrp!E103</f>
        <v>420</v>
      </c>
      <c r="L103" s="4">
        <f>QNWRGrp!F103</f>
        <v>2540</v>
      </c>
      <c r="M103" s="4">
        <f>QNWRGrp!H103</f>
        <v>0</v>
      </c>
      <c r="N103" s="4">
        <f>QNWRGrp!I103</f>
        <v>500</v>
      </c>
      <c r="O103" s="55">
        <f>QNWRGrp!J103</f>
        <v>80</v>
      </c>
    </row>
    <row r="104" spans="9:15" x14ac:dyDescent="0.3">
      <c r="I104" s="63" t="str">
        <f>QNWRGrp!A104</f>
        <v>Jan/Feb</v>
      </c>
      <c r="J104" s="4">
        <f>QNWRGrp!B104</f>
        <v>1991</v>
      </c>
      <c r="K104" s="4">
        <f>QNWRGrp!E104</f>
        <v>1040</v>
      </c>
      <c r="L104" s="4">
        <f>QNWRGrp!F104</f>
        <v>4720</v>
      </c>
      <c r="M104" s="4">
        <f>QNWRGrp!H104</f>
        <v>510</v>
      </c>
      <c r="N104" s="4">
        <f>QNWRGrp!I104</f>
        <v>1500</v>
      </c>
      <c r="O104" s="55">
        <f>QNWRGrp!J104</f>
        <v>460</v>
      </c>
    </row>
    <row r="105" spans="9:15" x14ac:dyDescent="0.3">
      <c r="I105" s="63" t="str">
        <f>QNWRGrp!A105</f>
        <v>Mar/Apr</v>
      </c>
      <c r="J105" s="4">
        <f>QNWRGrp!B105</f>
        <v>1991</v>
      </c>
      <c r="K105" s="4">
        <f>QNWRGrp!E105</f>
        <v>1360</v>
      </c>
      <c r="L105" s="4">
        <f>QNWRGrp!F105</f>
        <v>5710</v>
      </c>
      <c r="M105" s="4">
        <f>QNWRGrp!H105</f>
        <v>1040</v>
      </c>
      <c r="N105" s="4">
        <f>QNWRGrp!I105</f>
        <v>3500</v>
      </c>
      <c r="O105" s="55">
        <f>QNWRGrp!J105</f>
        <v>2140</v>
      </c>
    </row>
    <row r="106" spans="9:15" x14ac:dyDescent="0.3">
      <c r="I106" s="63" t="str">
        <f>QNWRGrp!A106</f>
        <v>May/Jun</v>
      </c>
      <c r="J106" s="4">
        <f>QNWRGrp!B106</f>
        <v>1991</v>
      </c>
      <c r="K106" s="4">
        <f>QNWRGrp!E106</f>
        <v>1110</v>
      </c>
      <c r="L106" s="4">
        <f>QNWRGrp!F106</f>
        <v>3430</v>
      </c>
      <c r="M106" s="4">
        <f>QNWRGrp!H106</f>
        <v>1040</v>
      </c>
      <c r="N106" s="4">
        <f>QNWRGrp!I106</f>
        <v>2000</v>
      </c>
      <c r="O106" s="55">
        <f>QNWRGrp!J106</f>
        <v>890</v>
      </c>
    </row>
    <row r="107" spans="9:15" x14ac:dyDescent="0.3">
      <c r="I107" s="63" t="str">
        <f>QNWRGrp!A107</f>
        <v>Jul/Aug/Sep</v>
      </c>
      <c r="J107" s="4">
        <f>QNWRGrp!B107</f>
        <v>1991</v>
      </c>
      <c r="K107" s="4">
        <f>QNWRGrp!E107</f>
        <v>150</v>
      </c>
      <c r="L107" s="4">
        <f>QNWRGrp!F107</f>
        <v>2470</v>
      </c>
      <c r="M107" s="4">
        <f>QNWRGrp!H107</f>
        <v>0</v>
      </c>
      <c r="N107" s="4">
        <f>QNWRGrp!I107</f>
        <v>3500</v>
      </c>
      <c r="O107" s="55">
        <f>QNWRGrp!J107</f>
        <v>2470</v>
      </c>
    </row>
    <row r="108" spans="9:15" x14ac:dyDescent="0.3">
      <c r="I108" s="63" t="str">
        <f>QNWRGrp!A108</f>
        <v>Oct/Nov</v>
      </c>
      <c r="J108" s="4">
        <f>QNWRGrp!B108</f>
        <v>1991</v>
      </c>
      <c r="K108" s="4">
        <f>QNWRGrp!E108</f>
        <v>220</v>
      </c>
      <c r="L108" s="4">
        <f>QNWRGrp!F108</f>
        <v>2460</v>
      </c>
      <c r="M108" s="4">
        <f>QNWRGrp!H108</f>
        <v>0</v>
      </c>
      <c r="N108" s="4">
        <f>QNWRGrp!I108</f>
        <v>3600</v>
      </c>
      <c r="O108" s="55">
        <f>QNWRGrp!J108</f>
        <v>2460</v>
      </c>
    </row>
    <row r="109" spans="9:15" x14ac:dyDescent="0.3">
      <c r="I109" s="63" t="str">
        <f>QNWRGrp!A109</f>
        <v>Dec</v>
      </c>
      <c r="J109" s="4">
        <f>QNWRGrp!B109</f>
        <v>1991</v>
      </c>
      <c r="K109" s="4">
        <f>QNWRGrp!E109</f>
        <v>340</v>
      </c>
      <c r="L109" s="4">
        <f>QNWRGrp!F109</f>
        <v>2940</v>
      </c>
      <c r="M109" s="4">
        <f>QNWRGrp!H109</f>
        <v>0</v>
      </c>
      <c r="N109" s="4">
        <f>QNWRGrp!I109</f>
        <v>500</v>
      </c>
      <c r="O109" s="55">
        <f>QNWRGrp!J109</f>
        <v>160</v>
      </c>
    </row>
    <row r="110" spans="9:15" x14ac:dyDescent="0.3">
      <c r="I110" s="63" t="str">
        <f>QNWRGrp!A110</f>
        <v>Jan/Feb</v>
      </c>
      <c r="J110" s="4">
        <f>QNWRGrp!B110</f>
        <v>1992</v>
      </c>
      <c r="K110" s="4">
        <f>QNWRGrp!E110</f>
        <v>770</v>
      </c>
      <c r="L110" s="4">
        <f>QNWRGrp!F110</f>
        <v>4340</v>
      </c>
      <c r="M110" s="4">
        <f>QNWRGrp!H110</f>
        <v>0</v>
      </c>
      <c r="N110" s="4">
        <f>QNWRGrp!I110</f>
        <v>1500</v>
      </c>
      <c r="O110" s="55">
        <f>QNWRGrp!J110</f>
        <v>730</v>
      </c>
    </row>
    <row r="111" spans="9:15" x14ac:dyDescent="0.3">
      <c r="I111" s="63" t="str">
        <f>QNWRGrp!A111</f>
        <v>Mar/Apr</v>
      </c>
      <c r="J111" s="4">
        <f>QNWRGrp!B111</f>
        <v>1992</v>
      </c>
      <c r="K111" s="4">
        <f>QNWRGrp!E111</f>
        <v>860</v>
      </c>
      <c r="L111" s="4">
        <f>QNWRGrp!F111</f>
        <v>2690</v>
      </c>
      <c r="M111" s="4">
        <f>QNWRGrp!H111</f>
        <v>450</v>
      </c>
      <c r="N111" s="4">
        <f>QNWRGrp!I111</f>
        <v>3500</v>
      </c>
      <c r="O111" s="55">
        <f>QNWRGrp!J111</f>
        <v>2640</v>
      </c>
    </row>
    <row r="112" spans="9:15" x14ac:dyDescent="0.3">
      <c r="I112" s="63" t="str">
        <f>QNWRGrp!A112</f>
        <v>May/Jun</v>
      </c>
      <c r="J112" s="4">
        <f>QNWRGrp!B112</f>
        <v>1992</v>
      </c>
      <c r="K112" s="4">
        <f>QNWRGrp!E112</f>
        <v>2540</v>
      </c>
      <c r="L112" s="4">
        <f>QNWRGrp!F112</f>
        <v>11120</v>
      </c>
      <c r="M112" s="4">
        <f>QNWRGrp!H112</f>
        <v>830</v>
      </c>
      <c r="N112" s="4">
        <f>QNWRGrp!I112</f>
        <v>2000</v>
      </c>
      <c r="O112" s="55">
        <f>QNWRGrp!J112</f>
        <v>0</v>
      </c>
    </row>
    <row r="113" spans="9:15" x14ac:dyDescent="0.3">
      <c r="I113" s="63" t="str">
        <f>QNWRGrp!A113</f>
        <v>Jul/Aug/Sep</v>
      </c>
      <c r="J113" s="4">
        <f>QNWRGrp!B113</f>
        <v>1992</v>
      </c>
      <c r="K113" s="4">
        <f>QNWRGrp!E113</f>
        <v>2750</v>
      </c>
      <c r="L113" s="4">
        <f>QNWRGrp!F113</f>
        <v>15610</v>
      </c>
      <c r="M113" s="4">
        <f>QNWRGrp!H113</f>
        <v>2930</v>
      </c>
      <c r="N113" s="4">
        <f>QNWRGrp!I113</f>
        <v>3500</v>
      </c>
      <c r="O113" s="55">
        <f>QNWRGrp!J113</f>
        <v>750</v>
      </c>
    </row>
    <row r="114" spans="9:15" x14ac:dyDescent="0.3">
      <c r="I114" s="63" t="str">
        <f>QNWRGrp!A114</f>
        <v>Oct/Nov</v>
      </c>
      <c r="J114" s="4">
        <f>QNWRGrp!B114</f>
        <v>1992</v>
      </c>
      <c r="K114" s="4">
        <f>QNWRGrp!E114</f>
        <v>940</v>
      </c>
      <c r="L114" s="4">
        <f>QNWRGrp!F114</f>
        <v>8690</v>
      </c>
      <c r="M114" s="4">
        <f>QNWRGrp!H114</f>
        <v>360</v>
      </c>
      <c r="N114" s="4">
        <f>QNWRGrp!I114</f>
        <v>3600</v>
      </c>
      <c r="O114" s="55">
        <f>QNWRGrp!J114</f>
        <v>2660</v>
      </c>
    </row>
    <row r="115" spans="9:15" x14ac:dyDescent="0.3">
      <c r="I115" s="63" t="str">
        <f>QNWRGrp!A115</f>
        <v>Dec</v>
      </c>
      <c r="J115" s="4">
        <f>QNWRGrp!B115</f>
        <v>1992</v>
      </c>
      <c r="K115" s="4">
        <f>QNWRGrp!E115</f>
        <v>1320</v>
      </c>
      <c r="L115" s="4">
        <f>QNWRGrp!F115</f>
        <v>4280</v>
      </c>
      <c r="M115" s="4">
        <f>QNWRGrp!H115</f>
        <v>850</v>
      </c>
      <c r="N115" s="4">
        <f>QNWRGrp!I115</f>
        <v>500</v>
      </c>
      <c r="O115" s="55">
        <f>QNWRGrp!J115</f>
        <v>0</v>
      </c>
    </row>
    <row r="116" spans="9:15" x14ac:dyDescent="0.3">
      <c r="I116" s="63" t="str">
        <f>QNWRGrp!A116</f>
        <v>Jan/Feb</v>
      </c>
      <c r="J116" s="4">
        <f>QNWRGrp!B116</f>
        <v>1993</v>
      </c>
      <c r="K116" s="4">
        <f>QNWRGrp!E116</f>
        <v>5150</v>
      </c>
      <c r="L116" s="4">
        <f>QNWRGrp!F116</f>
        <v>8180</v>
      </c>
      <c r="M116" s="4">
        <f>QNWRGrp!H116</f>
        <v>990</v>
      </c>
      <c r="N116" s="4">
        <f>QNWRGrp!I116</f>
        <v>1500</v>
      </c>
      <c r="O116" s="55">
        <f>QNWRGrp!J116</f>
        <v>0</v>
      </c>
    </row>
    <row r="117" spans="9:15" x14ac:dyDescent="0.3">
      <c r="I117" s="63" t="str">
        <f>QNWRGrp!A117</f>
        <v>Mar/Apr</v>
      </c>
      <c r="J117" s="4">
        <f>QNWRGrp!B117</f>
        <v>1993</v>
      </c>
      <c r="K117" s="4">
        <f>QNWRGrp!E117</f>
        <v>8180</v>
      </c>
      <c r="L117" s="4">
        <f>QNWRGrp!F117</f>
        <v>7500</v>
      </c>
      <c r="M117" s="4">
        <f>QNWRGrp!H117</f>
        <v>640</v>
      </c>
      <c r="N117" s="4">
        <f>QNWRGrp!I117</f>
        <v>3500</v>
      </c>
      <c r="O117" s="55">
        <f>QNWRGrp!J117</f>
        <v>0</v>
      </c>
    </row>
    <row r="118" spans="9:15" x14ac:dyDescent="0.3">
      <c r="I118" s="63" t="str">
        <f>QNWRGrp!A118</f>
        <v>May/Jun</v>
      </c>
      <c r="J118" s="4">
        <f>QNWRGrp!B118</f>
        <v>1993</v>
      </c>
      <c r="K118" s="4">
        <f>QNWRGrp!E118</f>
        <v>46390</v>
      </c>
      <c r="L118" s="4">
        <f>QNWRGrp!F118</f>
        <v>7930</v>
      </c>
      <c r="M118" s="4">
        <f>QNWRGrp!H118</f>
        <v>2600</v>
      </c>
      <c r="N118" s="4">
        <f>QNWRGrp!I118</f>
        <v>2000</v>
      </c>
      <c r="O118" s="55">
        <f>QNWRGrp!J118</f>
        <v>0</v>
      </c>
    </row>
    <row r="119" spans="9:15" x14ac:dyDescent="0.3">
      <c r="I119" s="63" t="str">
        <f>QNWRGrp!A119</f>
        <v>Jul/Aug/Sep</v>
      </c>
      <c r="J119" s="4">
        <f>QNWRGrp!B119</f>
        <v>1993</v>
      </c>
      <c r="K119" s="4">
        <f>QNWRGrp!E119</f>
        <v>72440</v>
      </c>
      <c r="L119" s="4">
        <f>QNWRGrp!F119</f>
        <v>13840</v>
      </c>
      <c r="M119" s="4">
        <f>QNWRGrp!H119</f>
        <v>2590</v>
      </c>
      <c r="N119" s="4">
        <f>QNWRGrp!I119</f>
        <v>3500</v>
      </c>
      <c r="O119" s="55">
        <f>QNWRGrp!J119</f>
        <v>0</v>
      </c>
    </row>
    <row r="120" spans="9:15" x14ac:dyDescent="0.3">
      <c r="I120" s="63" t="str">
        <f>QNWRGrp!A120</f>
        <v>Oct/Nov</v>
      </c>
      <c r="J120" s="4">
        <f>QNWRGrp!B120</f>
        <v>1993</v>
      </c>
      <c r="K120" s="4">
        <f>QNWRGrp!E120</f>
        <v>4200</v>
      </c>
      <c r="L120" s="4">
        <f>QNWRGrp!F120</f>
        <v>7900</v>
      </c>
      <c r="M120" s="4">
        <f>QNWRGrp!H120</f>
        <v>2970</v>
      </c>
      <c r="N120" s="4">
        <f>QNWRGrp!I120</f>
        <v>3600</v>
      </c>
      <c r="O120" s="55">
        <f>QNWRGrp!J120</f>
        <v>0</v>
      </c>
    </row>
    <row r="121" spans="9:15" x14ac:dyDescent="0.3">
      <c r="I121" s="63" t="str">
        <f>QNWRGrp!A121</f>
        <v>Dec</v>
      </c>
      <c r="J121" s="4">
        <f>QNWRGrp!B121</f>
        <v>1993</v>
      </c>
      <c r="K121" s="4">
        <f>QNWRGrp!E121</f>
        <v>2640</v>
      </c>
      <c r="L121" s="4">
        <f>QNWRGrp!F121</f>
        <v>3800</v>
      </c>
      <c r="M121" s="4">
        <f>QNWRGrp!H121</f>
        <v>1420</v>
      </c>
      <c r="N121" s="4">
        <f>QNWRGrp!I121</f>
        <v>500</v>
      </c>
      <c r="O121" s="55">
        <f>QNWRGrp!J121</f>
        <v>0</v>
      </c>
    </row>
    <row r="122" spans="9:15" x14ac:dyDescent="0.3">
      <c r="I122" s="63" t="str">
        <f>QNWRGrp!A122</f>
        <v>Jan/Feb</v>
      </c>
      <c r="J122" s="4">
        <f>QNWRGrp!B122</f>
        <v>1994</v>
      </c>
      <c r="K122" s="4">
        <f>QNWRGrp!E122</f>
        <v>4870</v>
      </c>
      <c r="L122" s="4">
        <f>QNWRGrp!F122</f>
        <v>7560</v>
      </c>
      <c r="M122" s="4">
        <f>QNWRGrp!H122</f>
        <v>2000</v>
      </c>
      <c r="N122" s="4">
        <f>QNWRGrp!I122</f>
        <v>1500</v>
      </c>
      <c r="O122" s="55">
        <f>QNWRGrp!J122</f>
        <v>0</v>
      </c>
    </row>
    <row r="123" spans="9:15" x14ac:dyDescent="0.3">
      <c r="I123" s="63" t="str">
        <f>QNWRGrp!A123</f>
        <v>Mar/Apr</v>
      </c>
      <c r="J123" s="4">
        <f>QNWRGrp!B123</f>
        <v>1994</v>
      </c>
      <c r="K123" s="4">
        <f>QNWRGrp!E123</f>
        <v>4740</v>
      </c>
      <c r="L123" s="4">
        <f>QNWRGrp!F123</f>
        <v>6740</v>
      </c>
      <c r="M123" s="4">
        <f>QNWRGrp!H123</f>
        <v>160</v>
      </c>
      <c r="N123" s="4">
        <f>QNWRGrp!I123</f>
        <v>3500</v>
      </c>
      <c r="O123" s="55">
        <f>QNWRGrp!J123</f>
        <v>0</v>
      </c>
    </row>
    <row r="124" spans="9:15" x14ac:dyDescent="0.3">
      <c r="I124" s="63" t="str">
        <f>QNWRGrp!A124</f>
        <v>May/Jun</v>
      </c>
      <c r="J124" s="4">
        <f>QNWRGrp!B124</f>
        <v>1994</v>
      </c>
      <c r="K124" s="4">
        <f>QNWRGrp!E124</f>
        <v>2870</v>
      </c>
      <c r="L124" s="4">
        <f>QNWRGrp!F124</f>
        <v>3950</v>
      </c>
      <c r="M124" s="4">
        <f>QNWRGrp!H124</f>
        <v>370</v>
      </c>
      <c r="N124" s="4">
        <f>QNWRGrp!I124</f>
        <v>2000</v>
      </c>
      <c r="O124" s="55">
        <f>QNWRGrp!J124</f>
        <v>0</v>
      </c>
    </row>
    <row r="125" spans="9:15" x14ac:dyDescent="0.3">
      <c r="I125" s="63" t="str">
        <f>QNWRGrp!A125</f>
        <v>Jul/Aug/Sep</v>
      </c>
      <c r="J125" s="4">
        <f>QNWRGrp!B125</f>
        <v>1994</v>
      </c>
      <c r="K125" s="4">
        <f>QNWRGrp!E125</f>
        <v>750</v>
      </c>
      <c r="L125" s="4">
        <f>QNWRGrp!F125</f>
        <v>6370</v>
      </c>
      <c r="M125" s="4">
        <f>QNWRGrp!H125</f>
        <v>690</v>
      </c>
      <c r="N125" s="4">
        <f>QNWRGrp!I125</f>
        <v>3500</v>
      </c>
      <c r="O125" s="55">
        <f>QNWRGrp!J125</f>
        <v>2750</v>
      </c>
    </row>
    <row r="126" spans="9:15" x14ac:dyDescent="0.3">
      <c r="I126" s="63" t="str">
        <f>QNWRGrp!A126</f>
        <v>Oct/Nov</v>
      </c>
      <c r="J126" s="4">
        <f>QNWRGrp!B126</f>
        <v>1994</v>
      </c>
      <c r="K126" s="4">
        <f>QNWRGrp!E126</f>
        <v>790</v>
      </c>
      <c r="L126" s="4">
        <f>QNWRGrp!F126</f>
        <v>7020</v>
      </c>
      <c r="M126" s="4">
        <f>QNWRGrp!H126</f>
        <v>80</v>
      </c>
      <c r="N126" s="4">
        <f>QNWRGrp!I126</f>
        <v>3600</v>
      </c>
      <c r="O126" s="55">
        <f>QNWRGrp!J126</f>
        <v>2810</v>
      </c>
    </row>
    <row r="127" spans="9:15" x14ac:dyDescent="0.3">
      <c r="I127" s="63" t="str">
        <f>QNWRGrp!A127</f>
        <v>Dec</v>
      </c>
      <c r="J127" s="4">
        <f>QNWRGrp!B127</f>
        <v>1994</v>
      </c>
      <c r="K127" s="4">
        <f>QNWRGrp!E127</f>
        <v>740</v>
      </c>
      <c r="L127" s="4">
        <f>QNWRGrp!F127</f>
        <v>3780</v>
      </c>
      <c r="M127" s="4">
        <f>QNWRGrp!H127</f>
        <v>0</v>
      </c>
      <c r="N127" s="4">
        <f>QNWRGrp!I127</f>
        <v>500</v>
      </c>
      <c r="O127" s="55">
        <f>QNWRGrp!J127</f>
        <v>0</v>
      </c>
    </row>
    <row r="128" spans="9:15" x14ac:dyDescent="0.3">
      <c r="I128" s="63" t="str">
        <f>QNWRGrp!A128</f>
        <v>Jan/Feb</v>
      </c>
      <c r="J128" s="4">
        <f>QNWRGrp!B128</f>
        <v>1995</v>
      </c>
      <c r="K128" s="4">
        <f>QNWRGrp!E128</f>
        <v>1720</v>
      </c>
      <c r="L128" s="4">
        <f>QNWRGrp!F128</f>
        <v>7310</v>
      </c>
      <c r="M128" s="4">
        <f>QNWRGrp!H128</f>
        <v>900</v>
      </c>
      <c r="N128" s="4">
        <f>QNWRGrp!I128</f>
        <v>1500</v>
      </c>
      <c r="O128" s="55">
        <f>QNWRGrp!J128</f>
        <v>0</v>
      </c>
    </row>
    <row r="129" spans="9:15" x14ac:dyDescent="0.3">
      <c r="I129" s="63" t="str">
        <f>QNWRGrp!A129</f>
        <v>Mar/Apr</v>
      </c>
      <c r="J129" s="4">
        <f>QNWRGrp!B129</f>
        <v>1995</v>
      </c>
      <c r="K129" s="4">
        <f>QNWRGrp!E129</f>
        <v>2390</v>
      </c>
      <c r="L129" s="4">
        <f>QNWRGrp!F129</f>
        <v>7820</v>
      </c>
      <c r="M129" s="4">
        <f>QNWRGrp!H129</f>
        <v>1100</v>
      </c>
      <c r="N129" s="4">
        <f>QNWRGrp!I129</f>
        <v>3500</v>
      </c>
      <c r="O129" s="55">
        <f>QNWRGrp!J129</f>
        <v>1110</v>
      </c>
    </row>
    <row r="130" spans="9:15" x14ac:dyDescent="0.3">
      <c r="I130" s="63" t="str">
        <f>QNWRGrp!A130</f>
        <v>May/Jun</v>
      </c>
      <c r="J130" s="4">
        <f>QNWRGrp!B130</f>
        <v>1995</v>
      </c>
      <c r="K130" s="4">
        <f>QNWRGrp!E130</f>
        <v>28770</v>
      </c>
      <c r="L130" s="4">
        <f>QNWRGrp!F130</f>
        <v>10780</v>
      </c>
      <c r="M130" s="4">
        <f>QNWRGrp!H130</f>
        <v>1510</v>
      </c>
      <c r="N130" s="4">
        <f>QNWRGrp!I130</f>
        <v>2000</v>
      </c>
      <c r="O130" s="55">
        <f>QNWRGrp!J130</f>
        <v>0</v>
      </c>
    </row>
    <row r="131" spans="9:15" x14ac:dyDescent="0.3">
      <c r="I131" s="63" t="str">
        <f>QNWRGrp!A131</f>
        <v>Jul/Aug/Sep</v>
      </c>
      <c r="J131" s="4">
        <f>QNWRGrp!B131</f>
        <v>1995</v>
      </c>
      <c r="K131" s="4">
        <f>QNWRGrp!E131</f>
        <v>6800</v>
      </c>
      <c r="L131" s="4">
        <f>QNWRGrp!F131</f>
        <v>11990</v>
      </c>
      <c r="M131" s="4">
        <f>QNWRGrp!H131</f>
        <v>1140</v>
      </c>
      <c r="N131" s="4">
        <f>QNWRGrp!I131</f>
        <v>3500</v>
      </c>
      <c r="O131" s="55">
        <f>QNWRGrp!J131</f>
        <v>0</v>
      </c>
    </row>
    <row r="132" spans="9:15" x14ac:dyDescent="0.3">
      <c r="I132" s="63" t="str">
        <f>QNWRGrp!A132</f>
        <v>Oct/Nov</v>
      </c>
      <c r="J132" s="4">
        <f>QNWRGrp!B132</f>
        <v>1995</v>
      </c>
      <c r="K132" s="4">
        <f>QNWRGrp!E132</f>
        <v>1260</v>
      </c>
      <c r="L132" s="4">
        <f>QNWRGrp!F132</f>
        <v>6180</v>
      </c>
      <c r="M132" s="4">
        <f>QNWRGrp!H132</f>
        <v>830</v>
      </c>
      <c r="N132" s="4">
        <f>QNWRGrp!I132</f>
        <v>3600</v>
      </c>
      <c r="O132" s="55">
        <f>QNWRGrp!J132</f>
        <v>2340</v>
      </c>
    </row>
    <row r="133" spans="9:15" x14ac:dyDescent="0.3">
      <c r="I133" s="63" t="str">
        <f>QNWRGrp!A133</f>
        <v>Dec</v>
      </c>
      <c r="J133" s="4">
        <f>QNWRGrp!B133</f>
        <v>1995</v>
      </c>
      <c r="K133" s="4">
        <f>QNWRGrp!E133</f>
        <v>1140</v>
      </c>
      <c r="L133" s="4">
        <f>QNWRGrp!F133</f>
        <v>3940</v>
      </c>
      <c r="M133" s="4">
        <f>QNWRGrp!H133</f>
        <v>520</v>
      </c>
      <c r="N133" s="4">
        <f>QNWRGrp!I133</f>
        <v>500</v>
      </c>
      <c r="O133" s="55">
        <f>QNWRGrp!J133</f>
        <v>0</v>
      </c>
    </row>
    <row r="134" spans="9:15" x14ac:dyDescent="0.3">
      <c r="I134" s="63" t="str">
        <f>QNWRGrp!A134</f>
        <v>Jan/Feb</v>
      </c>
      <c r="J134" s="4">
        <f>QNWRGrp!B134</f>
        <v>1996</v>
      </c>
      <c r="K134" s="4">
        <f>QNWRGrp!E134</f>
        <v>2630</v>
      </c>
      <c r="L134" s="4">
        <f>QNWRGrp!F134</f>
        <v>7150</v>
      </c>
      <c r="M134" s="4">
        <f>QNWRGrp!H134</f>
        <v>1020</v>
      </c>
      <c r="N134" s="4">
        <f>QNWRGrp!I134</f>
        <v>1500</v>
      </c>
      <c r="O134" s="55">
        <f>QNWRGrp!J134</f>
        <v>0</v>
      </c>
    </row>
    <row r="135" spans="9:15" x14ac:dyDescent="0.3">
      <c r="I135" s="63" t="str">
        <f>QNWRGrp!A135</f>
        <v>Mar/Apr</v>
      </c>
      <c r="J135" s="4">
        <f>QNWRGrp!B135</f>
        <v>1996</v>
      </c>
      <c r="K135" s="4">
        <f>QNWRGrp!E135</f>
        <v>3490</v>
      </c>
      <c r="L135" s="4">
        <f>QNWRGrp!F135</f>
        <v>6450</v>
      </c>
      <c r="M135" s="4">
        <f>QNWRGrp!H135</f>
        <v>1200</v>
      </c>
      <c r="N135" s="4">
        <f>QNWRGrp!I135</f>
        <v>3500</v>
      </c>
      <c r="O135" s="55">
        <f>QNWRGrp!J135</f>
        <v>10</v>
      </c>
    </row>
    <row r="136" spans="9:15" x14ac:dyDescent="0.3">
      <c r="I136" s="63" t="str">
        <f>QNWRGrp!A136</f>
        <v>May/Jun</v>
      </c>
      <c r="J136" s="4">
        <f>QNWRGrp!B136</f>
        <v>1996</v>
      </c>
      <c r="K136" s="4">
        <f>QNWRGrp!E136</f>
        <v>6820</v>
      </c>
      <c r="L136" s="4">
        <f>QNWRGrp!F136</f>
        <v>8070</v>
      </c>
      <c r="M136" s="4">
        <f>QNWRGrp!H136</f>
        <v>1180</v>
      </c>
      <c r="N136" s="4">
        <f>QNWRGrp!I136</f>
        <v>2000</v>
      </c>
      <c r="O136" s="55">
        <f>QNWRGrp!J136</f>
        <v>0</v>
      </c>
    </row>
    <row r="137" spans="9:15" x14ac:dyDescent="0.3">
      <c r="I137" s="63" t="str">
        <f>QNWRGrp!A137</f>
        <v>Jul/Aug/Sep</v>
      </c>
      <c r="J137" s="4">
        <f>QNWRGrp!B137</f>
        <v>1996</v>
      </c>
      <c r="K137" s="4">
        <f>QNWRGrp!E137</f>
        <v>8010</v>
      </c>
      <c r="L137" s="4">
        <f>QNWRGrp!F137</f>
        <v>13710</v>
      </c>
      <c r="M137" s="4">
        <f>QNWRGrp!H137</f>
        <v>2670</v>
      </c>
      <c r="N137" s="4">
        <f>QNWRGrp!I137</f>
        <v>3500</v>
      </c>
      <c r="O137" s="55">
        <f>QNWRGrp!J137</f>
        <v>0</v>
      </c>
    </row>
    <row r="138" spans="9:15" x14ac:dyDescent="0.3">
      <c r="I138" s="63" t="str">
        <f>QNWRGrp!A138</f>
        <v>Oct/Nov</v>
      </c>
      <c r="J138" s="4">
        <f>QNWRGrp!B138</f>
        <v>1996</v>
      </c>
      <c r="K138" s="4">
        <f>QNWRGrp!E138</f>
        <v>7920</v>
      </c>
      <c r="L138" s="4">
        <f>QNWRGrp!F138</f>
        <v>8670</v>
      </c>
      <c r="M138" s="4">
        <f>QNWRGrp!H138</f>
        <v>2790</v>
      </c>
      <c r="N138" s="4">
        <f>QNWRGrp!I138</f>
        <v>3600</v>
      </c>
      <c r="O138" s="55">
        <f>QNWRGrp!J138</f>
        <v>0</v>
      </c>
    </row>
    <row r="139" spans="9:15" x14ac:dyDescent="0.3">
      <c r="I139" s="63" t="str">
        <f>QNWRGrp!A139</f>
        <v>Dec</v>
      </c>
      <c r="J139" s="4">
        <f>QNWRGrp!B139</f>
        <v>1996</v>
      </c>
      <c r="K139" s="4">
        <f>QNWRGrp!E139</f>
        <v>3090</v>
      </c>
      <c r="L139" s="4">
        <f>QNWRGrp!F139</f>
        <v>3940</v>
      </c>
      <c r="M139" s="4">
        <f>QNWRGrp!H139</f>
        <v>1160</v>
      </c>
      <c r="N139" s="4">
        <f>QNWRGrp!I139</f>
        <v>500</v>
      </c>
      <c r="O139" s="55">
        <f>QNWRGrp!J139</f>
        <v>0</v>
      </c>
    </row>
    <row r="140" spans="9:15" x14ac:dyDescent="0.3">
      <c r="I140" s="63" t="str">
        <f>QNWRGrp!A140</f>
        <v>Jan/Feb</v>
      </c>
      <c r="J140" s="4">
        <f>QNWRGrp!B140</f>
        <v>1997</v>
      </c>
      <c r="K140" s="4">
        <f>QNWRGrp!E140</f>
        <v>6070</v>
      </c>
      <c r="L140" s="4">
        <f>QNWRGrp!F140</f>
        <v>7530</v>
      </c>
      <c r="M140" s="4">
        <f>QNWRGrp!H140</f>
        <v>2090</v>
      </c>
      <c r="N140" s="4">
        <f>QNWRGrp!I140</f>
        <v>1500</v>
      </c>
      <c r="O140" s="55">
        <f>QNWRGrp!J140</f>
        <v>0</v>
      </c>
    </row>
    <row r="141" spans="9:15" x14ac:dyDescent="0.3">
      <c r="I141" s="63" t="str">
        <f>QNWRGrp!A141</f>
        <v>Mar/Apr</v>
      </c>
      <c r="J141" s="4">
        <f>QNWRGrp!B141</f>
        <v>1997</v>
      </c>
      <c r="K141" s="4">
        <f>QNWRGrp!E141</f>
        <v>6920</v>
      </c>
      <c r="L141" s="4">
        <f>QNWRGrp!F141</f>
        <v>6880</v>
      </c>
      <c r="M141" s="4">
        <f>QNWRGrp!H141</f>
        <v>620</v>
      </c>
      <c r="N141" s="4">
        <f>QNWRGrp!I141</f>
        <v>3500</v>
      </c>
      <c r="O141" s="55">
        <f>QNWRGrp!J141</f>
        <v>0</v>
      </c>
    </row>
    <row r="142" spans="9:15" x14ac:dyDescent="0.3">
      <c r="I142" s="63" t="str">
        <f>QNWRGrp!A142</f>
        <v>May/Jun</v>
      </c>
      <c r="J142" s="4">
        <f>QNWRGrp!B142</f>
        <v>1997</v>
      </c>
      <c r="K142" s="4">
        <f>QNWRGrp!E142</f>
        <v>5540</v>
      </c>
      <c r="L142" s="4">
        <f>QNWRGrp!F142</f>
        <v>7200</v>
      </c>
      <c r="M142" s="4">
        <f>QNWRGrp!H142</f>
        <v>730</v>
      </c>
      <c r="N142" s="4">
        <f>QNWRGrp!I142</f>
        <v>2000</v>
      </c>
      <c r="O142" s="55">
        <f>QNWRGrp!J142</f>
        <v>0</v>
      </c>
    </row>
    <row r="143" spans="9:15" x14ac:dyDescent="0.3">
      <c r="I143" s="63" t="str">
        <f>QNWRGrp!A143</f>
        <v>Jul/Aug/Sep</v>
      </c>
      <c r="J143" s="4">
        <f>QNWRGrp!B143</f>
        <v>1997</v>
      </c>
      <c r="K143" s="4">
        <f>QNWRGrp!E143</f>
        <v>8490</v>
      </c>
      <c r="L143" s="4">
        <f>QNWRGrp!F143</f>
        <v>12640</v>
      </c>
      <c r="M143" s="4">
        <f>QNWRGrp!H143</f>
        <v>3480</v>
      </c>
      <c r="N143" s="4">
        <f>QNWRGrp!I143</f>
        <v>3500</v>
      </c>
      <c r="O143" s="55">
        <f>QNWRGrp!J143</f>
        <v>0</v>
      </c>
    </row>
    <row r="144" spans="9:15" x14ac:dyDescent="0.3">
      <c r="I144" s="63" t="str">
        <f>QNWRGrp!A144</f>
        <v>Oct/Nov</v>
      </c>
      <c r="J144" s="4">
        <f>QNWRGrp!B144</f>
        <v>1997</v>
      </c>
      <c r="K144" s="4">
        <f>QNWRGrp!E144</f>
        <v>5540</v>
      </c>
      <c r="L144" s="4">
        <f>QNWRGrp!F144</f>
        <v>8100</v>
      </c>
      <c r="M144" s="4">
        <f>QNWRGrp!H144</f>
        <v>1580</v>
      </c>
      <c r="N144" s="4">
        <f>QNWRGrp!I144</f>
        <v>3600</v>
      </c>
      <c r="O144" s="55">
        <f>QNWRGrp!J144</f>
        <v>0</v>
      </c>
    </row>
    <row r="145" spans="9:15" x14ac:dyDescent="0.3">
      <c r="I145" s="63" t="str">
        <f>QNWRGrp!A145</f>
        <v>Dec</v>
      </c>
      <c r="J145" s="4">
        <f>QNWRGrp!B145</f>
        <v>1997</v>
      </c>
      <c r="K145" s="4">
        <f>QNWRGrp!E145</f>
        <v>3890</v>
      </c>
      <c r="L145" s="4">
        <f>QNWRGrp!F145</f>
        <v>3890</v>
      </c>
      <c r="M145" s="4">
        <f>QNWRGrp!H145</f>
        <v>140</v>
      </c>
      <c r="N145" s="4">
        <f>QNWRGrp!I145</f>
        <v>500</v>
      </c>
      <c r="O145" s="55">
        <f>QNWRGrp!J145</f>
        <v>0</v>
      </c>
    </row>
    <row r="146" spans="9:15" x14ac:dyDescent="0.3">
      <c r="I146" s="63" t="str">
        <f>QNWRGrp!A146</f>
        <v>Jan/Feb</v>
      </c>
      <c r="J146" s="4">
        <f>QNWRGrp!B146</f>
        <v>1998</v>
      </c>
      <c r="K146" s="4">
        <f>QNWRGrp!E146</f>
        <v>8900</v>
      </c>
      <c r="L146" s="4">
        <f>QNWRGrp!F146</f>
        <v>7290</v>
      </c>
      <c r="M146" s="4">
        <f>QNWRGrp!H146</f>
        <v>0</v>
      </c>
      <c r="N146" s="4">
        <f>QNWRGrp!I146</f>
        <v>1500</v>
      </c>
      <c r="O146" s="55">
        <f>QNWRGrp!J146</f>
        <v>0</v>
      </c>
    </row>
    <row r="147" spans="9:15" x14ac:dyDescent="0.3">
      <c r="I147" s="63" t="str">
        <f>QNWRGrp!A147</f>
        <v>Mar/Apr</v>
      </c>
      <c r="J147" s="4">
        <f>QNWRGrp!B147</f>
        <v>1998</v>
      </c>
      <c r="K147" s="4">
        <f>QNWRGrp!E147</f>
        <v>16130</v>
      </c>
      <c r="L147" s="4">
        <f>QNWRGrp!F147</f>
        <v>7050</v>
      </c>
      <c r="M147" s="4">
        <f>QNWRGrp!H147</f>
        <v>90</v>
      </c>
      <c r="N147" s="4">
        <f>QNWRGrp!I147</f>
        <v>3500</v>
      </c>
      <c r="O147" s="55">
        <f>QNWRGrp!J147</f>
        <v>0</v>
      </c>
    </row>
    <row r="148" spans="9:15" x14ac:dyDescent="0.3">
      <c r="I148" s="63" t="str">
        <f>QNWRGrp!A148</f>
        <v>May/Jun</v>
      </c>
      <c r="J148" s="4">
        <f>QNWRGrp!B148</f>
        <v>1998</v>
      </c>
      <c r="K148" s="4">
        <f>QNWRGrp!E148</f>
        <v>6250</v>
      </c>
      <c r="L148" s="4">
        <f>QNWRGrp!F148</f>
        <v>5630</v>
      </c>
      <c r="M148" s="4">
        <f>QNWRGrp!H148</f>
        <v>1110</v>
      </c>
      <c r="N148" s="4">
        <f>QNWRGrp!I148</f>
        <v>2000</v>
      </c>
      <c r="O148" s="55">
        <f>QNWRGrp!J148</f>
        <v>0</v>
      </c>
    </row>
    <row r="149" spans="9:15" x14ac:dyDescent="0.3">
      <c r="I149" s="63" t="str">
        <f>QNWRGrp!A149</f>
        <v>Jul/Aug/Sep</v>
      </c>
      <c r="J149" s="4">
        <f>QNWRGrp!B149</f>
        <v>1998</v>
      </c>
      <c r="K149" s="4">
        <f>QNWRGrp!E149</f>
        <v>3130</v>
      </c>
      <c r="L149" s="4">
        <f>QNWRGrp!F149</f>
        <v>9100</v>
      </c>
      <c r="M149" s="4">
        <f>QNWRGrp!H149</f>
        <v>3200</v>
      </c>
      <c r="N149" s="4">
        <f>QNWRGrp!I149</f>
        <v>3500</v>
      </c>
      <c r="O149" s="55">
        <f>QNWRGrp!J149</f>
        <v>370</v>
      </c>
    </row>
    <row r="150" spans="9:15" x14ac:dyDescent="0.3">
      <c r="I150" s="63" t="str">
        <f>QNWRGrp!A150</f>
        <v>Oct/Nov</v>
      </c>
      <c r="J150" s="4">
        <f>QNWRGrp!B150</f>
        <v>1998</v>
      </c>
      <c r="K150" s="4">
        <f>QNWRGrp!E150</f>
        <v>5140</v>
      </c>
      <c r="L150" s="4">
        <f>QNWRGrp!F150</f>
        <v>9310</v>
      </c>
      <c r="M150" s="4">
        <f>QNWRGrp!H150</f>
        <v>1920</v>
      </c>
      <c r="N150" s="4">
        <f>QNWRGrp!I150</f>
        <v>3600</v>
      </c>
      <c r="O150" s="55">
        <f>QNWRGrp!J150</f>
        <v>0</v>
      </c>
    </row>
    <row r="151" spans="9:15" x14ac:dyDescent="0.3">
      <c r="I151" s="63" t="str">
        <f>QNWRGrp!A151</f>
        <v>Dec</v>
      </c>
      <c r="J151" s="4">
        <f>QNWRGrp!B151</f>
        <v>1998</v>
      </c>
      <c r="K151" s="4">
        <f>QNWRGrp!E151</f>
        <v>2320</v>
      </c>
      <c r="L151" s="4">
        <f>QNWRGrp!F151</f>
        <v>4100</v>
      </c>
      <c r="M151" s="4">
        <f>QNWRGrp!H151</f>
        <v>790</v>
      </c>
      <c r="N151" s="4">
        <f>QNWRGrp!I151</f>
        <v>500</v>
      </c>
      <c r="O151" s="55">
        <f>QNWRGrp!J151</f>
        <v>0</v>
      </c>
    </row>
    <row r="152" spans="9:15" x14ac:dyDescent="0.3">
      <c r="I152" s="63" t="str">
        <f>QNWRGrp!A152</f>
        <v>Jan/Feb</v>
      </c>
      <c r="J152" s="4">
        <f>QNWRGrp!B152</f>
        <v>1999</v>
      </c>
      <c r="K152" s="4">
        <f>QNWRGrp!E152</f>
        <v>6740</v>
      </c>
      <c r="L152" s="4">
        <f>QNWRGrp!F152</f>
        <v>7950</v>
      </c>
      <c r="M152" s="4">
        <f>QNWRGrp!H152</f>
        <v>850</v>
      </c>
      <c r="N152" s="4">
        <f>QNWRGrp!I152</f>
        <v>1500</v>
      </c>
      <c r="O152" s="55">
        <f>QNWRGrp!J152</f>
        <v>0</v>
      </c>
    </row>
    <row r="153" spans="9:15" x14ac:dyDescent="0.3">
      <c r="I153" s="63" t="str">
        <f>QNWRGrp!A153</f>
        <v>Mar/Apr</v>
      </c>
      <c r="J153" s="4">
        <f>QNWRGrp!B153</f>
        <v>1999</v>
      </c>
      <c r="K153" s="4">
        <f>QNWRGrp!E153</f>
        <v>9900</v>
      </c>
      <c r="L153" s="4">
        <f>QNWRGrp!F153</f>
        <v>7850</v>
      </c>
      <c r="M153" s="4">
        <f>QNWRGrp!H153</f>
        <v>30</v>
      </c>
      <c r="N153" s="4">
        <f>QNWRGrp!I153</f>
        <v>3500</v>
      </c>
      <c r="O153" s="55">
        <f>QNWRGrp!J153</f>
        <v>0</v>
      </c>
    </row>
    <row r="154" spans="9:15" x14ac:dyDescent="0.3">
      <c r="I154" s="63" t="str">
        <f>QNWRGrp!A154</f>
        <v>May/Jun</v>
      </c>
      <c r="J154" s="4">
        <f>QNWRGrp!B154</f>
        <v>1999</v>
      </c>
      <c r="K154" s="4">
        <f>QNWRGrp!E154</f>
        <v>6950</v>
      </c>
      <c r="L154" s="4">
        <f>QNWRGrp!F154</f>
        <v>7620</v>
      </c>
      <c r="M154" s="4">
        <f>QNWRGrp!H154</f>
        <v>300</v>
      </c>
      <c r="N154" s="4">
        <f>QNWRGrp!I154</f>
        <v>2000</v>
      </c>
      <c r="O154" s="55">
        <f>QNWRGrp!J154</f>
        <v>0</v>
      </c>
    </row>
    <row r="155" spans="9:15" x14ac:dyDescent="0.3">
      <c r="I155" s="63" t="str">
        <f>QNWRGrp!A155</f>
        <v>Jul/Aug/Sep</v>
      </c>
      <c r="J155" s="4">
        <f>QNWRGrp!B155</f>
        <v>1999</v>
      </c>
      <c r="K155" s="4">
        <f>QNWRGrp!E155</f>
        <v>8680</v>
      </c>
      <c r="L155" s="4">
        <f>QNWRGrp!F155</f>
        <v>11410</v>
      </c>
      <c r="M155" s="4">
        <f>QNWRGrp!H155</f>
        <v>1120</v>
      </c>
      <c r="N155" s="4">
        <f>QNWRGrp!I155</f>
        <v>3500</v>
      </c>
      <c r="O155" s="55">
        <f>QNWRGrp!J155</f>
        <v>0</v>
      </c>
    </row>
    <row r="156" spans="9:15" x14ac:dyDescent="0.3">
      <c r="I156" s="63" t="str">
        <f>QNWRGrp!A156</f>
        <v>Oct/Nov</v>
      </c>
      <c r="J156" s="4">
        <f>QNWRGrp!B156</f>
        <v>1999</v>
      </c>
      <c r="K156" s="4">
        <f>QNWRGrp!E156</f>
        <v>2450</v>
      </c>
      <c r="L156" s="4">
        <f>QNWRGrp!F156</f>
        <v>5290</v>
      </c>
      <c r="M156" s="4">
        <f>QNWRGrp!H156</f>
        <v>1190</v>
      </c>
      <c r="N156" s="4">
        <f>QNWRGrp!I156</f>
        <v>3600</v>
      </c>
      <c r="O156" s="55">
        <f>QNWRGrp!J156</f>
        <v>1150</v>
      </c>
    </row>
    <row r="157" spans="9:15" x14ac:dyDescent="0.3">
      <c r="I157" s="63" t="str">
        <f>QNWRGrp!A157</f>
        <v>Dec</v>
      </c>
      <c r="J157" s="4">
        <f>QNWRGrp!B157</f>
        <v>1999</v>
      </c>
      <c r="K157" s="4">
        <f>QNWRGrp!E157</f>
        <v>1880</v>
      </c>
      <c r="L157" s="4">
        <f>QNWRGrp!F157</f>
        <v>3620</v>
      </c>
      <c r="M157" s="4">
        <f>QNWRGrp!H157</f>
        <v>1170</v>
      </c>
      <c r="N157" s="4">
        <f>QNWRGrp!I157</f>
        <v>500</v>
      </c>
      <c r="O157" s="55">
        <f>QNWRGrp!J157</f>
        <v>0</v>
      </c>
    </row>
    <row r="158" spans="9:15" x14ac:dyDescent="0.3">
      <c r="I158" s="63" t="str">
        <f>QNWRGrp!A158</f>
        <v>Jan/Feb</v>
      </c>
      <c r="J158" s="4">
        <f>QNWRGrp!B158</f>
        <v>2000</v>
      </c>
      <c r="K158" s="4">
        <f>QNWRGrp!E158</f>
        <v>4840</v>
      </c>
      <c r="L158" s="4">
        <f>QNWRGrp!F158</f>
        <v>8230</v>
      </c>
      <c r="M158" s="4">
        <f>QNWRGrp!H158</f>
        <v>1970</v>
      </c>
      <c r="N158" s="4">
        <f>QNWRGrp!I158</f>
        <v>1500</v>
      </c>
      <c r="O158" s="55">
        <f>QNWRGrp!J158</f>
        <v>0</v>
      </c>
    </row>
    <row r="159" spans="9:15" x14ac:dyDescent="0.3">
      <c r="I159" s="63" t="str">
        <f>QNWRGrp!A159</f>
        <v>Mar/Apr</v>
      </c>
      <c r="J159" s="4">
        <f>QNWRGrp!B159</f>
        <v>2000</v>
      </c>
      <c r="K159" s="4">
        <f>QNWRGrp!E159</f>
        <v>14590</v>
      </c>
      <c r="L159" s="4">
        <f>QNWRGrp!F159</f>
        <v>8590</v>
      </c>
      <c r="M159" s="4">
        <f>QNWRGrp!H159</f>
        <v>310</v>
      </c>
      <c r="N159" s="4">
        <f>QNWRGrp!I159</f>
        <v>3500</v>
      </c>
      <c r="O159" s="55">
        <f>QNWRGrp!J159</f>
        <v>0</v>
      </c>
    </row>
    <row r="160" spans="9:15" x14ac:dyDescent="0.3">
      <c r="I160" s="63" t="str">
        <f>QNWRGrp!A160</f>
        <v>May/Jun</v>
      </c>
      <c r="J160" s="4">
        <f>QNWRGrp!B160</f>
        <v>2000</v>
      </c>
      <c r="K160" s="4">
        <f>QNWRGrp!E160</f>
        <v>5940</v>
      </c>
      <c r="L160" s="4">
        <f>QNWRGrp!F160</f>
        <v>7840</v>
      </c>
      <c r="M160" s="4">
        <f>QNWRGrp!H160</f>
        <v>450</v>
      </c>
      <c r="N160" s="4">
        <f>QNWRGrp!I160</f>
        <v>2000</v>
      </c>
      <c r="O160" s="55">
        <f>QNWRGrp!J160</f>
        <v>0</v>
      </c>
    </row>
    <row r="161" spans="9:15" x14ac:dyDescent="0.3">
      <c r="I161" s="63" t="str">
        <f>QNWRGrp!A161</f>
        <v>Jul/Aug/Sep</v>
      </c>
      <c r="J161" s="4">
        <f>QNWRGrp!B161</f>
        <v>2000</v>
      </c>
      <c r="K161" s="4">
        <f>QNWRGrp!E161</f>
        <v>5020</v>
      </c>
      <c r="L161" s="4">
        <f>QNWRGrp!F161</f>
        <v>8690</v>
      </c>
      <c r="M161" s="4">
        <f>QNWRGrp!H161</f>
        <v>1570</v>
      </c>
      <c r="N161" s="4">
        <f>QNWRGrp!I161</f>
        <v>3500</v>
      </c>
      <c r="O161" s="55">
        <f>QNWRGrp!J161</f>
        <v>0</v>
      </c>
    </row>
    <row r="162" spans="9:15" x14ac:dyDescent="0.3">
      <c r="I162" s="63" t="str">
        <f>QNWRGrp!A162</f>
        <v>Oct/Nov</v>
      </c>
      <c r="J162" s="4">
        <f>QNWRGrp!B162</f>
        <v>2000</v>
      </c>
      <c r="K162" s="4">
        <f>QNWRGrp!E162</f>
        <v>3090</v>
      </c>
      <c r="L162" s="4">
        <f>QNWRGrp!F162</f>
        <v>10340</v>
      </c>
      <c r="M162" s="4">
        <f>QNWRGrp!H162</f>
        <v>820</v>
      </c>
      <c r="N162" s="4">
        <f>QNWRGrp!I162</f>
        <v>3600</v>
      </c>
      <c r="O162" s="55">
        <f>QNWRGrp!J162</f>
        <v>510</v>
      </c>
    </row>
    <row r="163" spans="9:15" x14ac:dyDescent="0.3">
      <c r="I163" s="63" t="str">
        <f>QNWRGrp!A163</f>
        <v>Dec</v>
      </c>
      <c r="J163" s="4">
        <f>QNWRGrp!B163</f>
        <v>2000</v>
      </c>
      <c r="K163" s="4">
        <f>QNWRGrp!E163</f>
        <v>1550</v>
      </c>
      <c r="L163" s="4">
        <f>QNWRGrp!F163</f>
        <v>4580</v>
      </c>
      <c r="M163" s="4">
        <f>QNWRGrp!H163</f>
        <v>1530</v>
      </c>
      <c r="N163" s="4">
        <f>QNWRGrp!I163</f>
        <v>500</v>
      </c>
      <c r="O163" s="55">
        <f>QNWRGrp!J163</f>
        <v>0</v>
      </c>
    </row>
    <row r="164" spans="9:15" x14ac:dyDescent="0.3">
      <c r="I164" s="63" t="str">
        <f>QNWRGrp!A164</f>
        <v>Jan/Feb</v>
      </c>
      <c r="J164" s="4">
        <f>QNWRGrp!B164</f>
        <v>2001</v>
      </c>
      <c r="K164" s="4">
        <f>QNWRGrp!E164</f>
        <v>5900</v>
      </c>
      <c r="L164" s="4">
        <f>QNWRGrp!F164</f>
        <v>9070</v>
      </c>
      <c r="M164" s="4">
        <f>QNWRGrp!H164</f>
        <v>2470</v>
      </c>
      <c r="N164" s="4">
        <f>QNWRGrp!I164</f>
        <v>1500</v>
      </c>
      <c r="O164" s="55">
        <f>QNWRGrp!J164</f>
        <v>0</v>
      </c>
    </row>
    <row r="165" spans="9:15" x14ac:dyDescent="0.3">
      <c r="I165" s="63" t="str">
        <f>QNWRGrp!A165</f>
        <v>Mar/Apr</v>
      </c>
      <c r="J165" s="4">
        <f>QNWRGrp!B165</f>
        <v>2001</v>
      </c>
      <c r="K165" s="4">
        <f>QNWRGrp!E165</f>
        <v>6740</v>
      </c>
      <c r="L165" s="4">
        <f>QNWRGrp!F165</f>
        <v>7470</v>
      </c>
      <c r="M165" s="4">
        <f>QNWRGrp!H165</f>
        <v>100</v>
      </c>
      <c r="N165" s="4">
        <f>QNWRGrp!I165</f>
        <v>3500</v>
      </c>
      <c r="O165" s="55">
        <f>QNWRGrp!J165</f>
        <v>0</v>
      </c>
    </row>
    <row r="166" spans="9:15" x14ac:dyDescent="0.3">
      <c r="I166" s="63" t="str">
        <f>QNWRGrp!A166</f>
        <v>May/Jun</v>
      </c>
      <c r="J166" s="4">
        <f>QNWRGrp!B166</f>
        <v>2001</v>
      </c>
      <c r="K166" s="4">
        <f>QNWRGrp!E166</f>
        <v>12000</v>
      </c>
      <c r="L166" s="4">
        <f>QNWRGrp!F166</f>
        <v>9270</v>
      </c>
      <c r="M166" s="4">
        <f>QNWRGrp!H166</f>
        <v>1070</v>
      </c>
      <c r="N166" s="4">
        <f>QNWRGrp!I166</f>
        <v>2000</v>
      </c>
      <c r="O166" s="55">
        <f>QNWRGrp!J166</f>
        <v>0</v>
      </c>
    </row>
    <row r="167" spans="9:15" x14ac:dyDescent="0.3">
      <c r="I167" s="63" t="str">
        <f>QNWRGrp!A167</f>
        <v>Jul/Aug/Sep</v>
      </c>
      <c r="J167" s="4">
        <f>QNWRGrp!B167</f>
        <v>2001</v>
      </c>
      <c r="K167" s="4">
        <f>QNWRGrp!E167</f>
        <v>1740</v>
      </c>
      <c r="L167" s="4">
        <f>QNWRGrp!F167</f>
        <v>9930</v>
      </c>
      <c r="M167" s="4">
        <f>QNWRGrp!H167</f>
        <v>330</v>
      </c>
      <c r="N167" s="4">
        <f>QNWRGrp!I167</f>
        <v>3500</v>
      </c>
      <c r="O167" s="55">
        <f>QNWRGrp!J167</f>
        <v>1760</v>
      </c>
    </row>
    <row r="168" spans="9:15" x14ac:dyDescent="0.3">
      <c r="I168" s="63" t="str">
        <f>QNWRGrp!A168</f>
        <v>Oct/Nov</v>
      </c>
      <c r="J168" s="4">
        <f>QNWRGrp!B168</f>
        <v>2001</v>
      </c>
      <c r="K168" s="4">
        <f>QNWRGrp!E168</f>
        <v>1140</v>
      </c>
      <c r="L168" s="4">
        <f>QNWRGrp!F168</f>
        <v>6170</v>
      </c>
      <c r="M168" s="4">
        <f>QNWRGrp!H168</f>
        <v>420</v>
      </c>
      <c r="N168" s="4">
        <f>QNWRGrp!I168</f>
        <v>3600</v>
      </c>
      <c r="O168" s="55">
        <f>QNWRGrp!J168</f>
        <v>2460</v>
      </c>
    </row>
    <row r="169" spans="9:15" x14ac:dyDescent="0.3">
      <c r="I169" s="63" t="str">
        <f>QNWRGrp!A169</f>
        <v>Dec</v>
      </c>
      <c r="J169" s="4">
        <f>QNWRGrp!B169</f>
        <v>2001</v>
      </c>
      <c r="K169" s="4">
        <f>QNWRGrp!E169</f>
        <v>900</v>
      </c>
      <c r="L169" s="4">
        <f>QNWRGrp!F169</f>
        <v>3880</v>
      </c>
      <c r="M169" s="4">
        <f>QNWRGrp!H169</f>
        <v>0</v>
      </c>
      <c r="N169" s="4">
        <f>QNWRGrp!I169</f>
        <v>500</v>
      </c>
      <c r="O169" s="55">
        <f>QNWRGrp!J169</f>
        <v>0</v>
      </c>
    </row>
    <row r="170" spans="9:15" x14ac:dyDescent="0.3">
      <c r="I170" s="63" t="str">
        <f>QNWRGrp!A170</f>
        <v>Jan/Feb</v>
      </c>
      <c r="J170" s="4">
        <f>QNWRGrp!B170</f>
        <v>2002</v>
      </c>
      <c r="K170" s="4">
        <f>QNWRGrp!E170</f>
        <v>2410</v>
      </c>
      <c r="L170" s="4">
        <f>QNWRGrp!F170</f>
        <v>8890</v>
      </c>
      <c r="M170" s="4">
        <f>QNWRGrp!H170</f>
        <v>1990</v>
      </c>
      <c r="N170" s="4">
        <f>QNWRGrp!I170</f>
        <v>1500</v>
      </c>
      <c r="O170" s="55">
        <f>QNWRGrp!J170</f>
        <v>0</v>
      </c>
    </row>
    <row r="171" spans="9:15" x14ac:dyDescent="0.3">
      <c r="I171" s="63" t="str">
        <f>QNWRGrp!A171</f>
        <v>Mar/Apr</v>
      </c>
      <c r="J171" s="4">
        <f>QNWRGrp!B171</f>
        <v>2002</v>
      </c>
      <c r="K171" s="4">
        <f>QNWRGrp!E171</f>
        <v>2740</v>
      </c>
      <c r="L171" s="4">
        <f>QNWRGrp!F171</f>
        <v>6530</v>
      </c>
      <c r="M171" s="4">
        <f>QNWRGrp!H171</f>
        <v>2890</v>
      </c>
      <c r="N171" s="4">
        <f>QNWRGrp!I171</f>
        <v>3500</v>
      </c>
      <c r="O171" s="55">
        <f>QNWRGrp!J171</f>
        <v>760</v>
      </c>
    </row>
    <row r="172" spans="9:15" x14ac:dyDescent="0.3">
      <c r="I172" s="63" t="str">
        <f>QNWRGrp!A172</f>
        <v>May/Jun</v>
      </c>
      <c r="J172" s="4">
        <f>QNWRGrp!B172</f>
        <v>2002</v>
      </c>
      <c r="K172" s="4">
        <f>QNWRGrp!E172</f>
        <v>2390</v>
      </c>
      <c r="L172" s="4">
        <f>QNWRGrp!F172</f>
        <v>5730</v>
      </c>
      <c r="M172" s="4">
        <f>QNWRGrp!H172</f>
        <v>2280</v>
      </c>
      <c r="N172" s="4">
        <f>QNWRGrp!I172</f>
        <v>2000</v>
      </c>
      <c r="O172" s="55">
        <f>QNWRGrp!J172</f>
        <v>0</v>
      </c>
    </row>
    <row r="173" spans="9:15" x14ac:dyDescent="0.3">
      <c r="I173" s="63" t="str">
        <f>QNWRGrp!A173</f>
        <v>Jul/Aug/Sep</v>
      </c>
      <c r="J173" s="4">
        <f>QNWRGrp!B173</f>
        <v>2002</v>
      </c>
      <c r="K173" s="4">
        <f>QNWRGrp!E173</f>
        <v>980</v>
      </c>
      <c r="L173" s="4">
        <f>QNWRGrp!F173</f>
        <v>5340</v>
      </c>
      <c r="M173" s="4">
        <f>QNWRGrp!H173</f>
        <v>1050</v>
      </c>
      <c r="N173" s="4">
        <f>QNWRGrp!I173</f>
        <v>3500</v>
      </c>
      <c r="O173" s="55">
        <f>QNWRGrp!J173</f>
        <v>2520</v>
      </c>
    </row>
    <row r="174" spans="9:15" x14ac:dyDescent="0.3">
      <c r="I174" s="63" t="str">
        <f>QNWRGrp!A174</f>
        <v>Oct/Nov</v>
      </c>
      <c r="J174" s="4">
        <f>QNWRGrp!B174</f>
        <v>2002</v>
      </c>
      <c r="K174" s="4">
        <f>QNWRGrp!E174</f>
        <v>1610</v>
      </c>
      <c r="L174" s="4">
        <f>QNWRGrp!F174</f>
        <v>9170</v>
      </c>
      <c r="M174" s="4">
        <f>QNWRGrp!H174</f>
        <v>970</v>
      </c>
      <c r="N174" s="4">
        <f>QNWRGrp!I174</f>
        <v>3600</v>
      </c>
      <c r="O174" s="55">
        <f>QNWRGrp!J174</f>
        <v>1990</v>
      </c>
    </row>
    <row r="175" spans="9:15" x14ac:dyDescent="0.3">
      <c r="I175" s="63" t="str">
        <f>QNWRGrp!A175</f>
        <v>Dec</v>
      </c>
      <c r="J175" s="4">
        <f>QNWRGrp!B175</f>
        <v>2002</v>
      </c>
      <c r="K175" s="4">
        <f>QNWRGrp!E175</f>
        <v>810</v>
      </c>
      <c r="L175" s="4">
        <f>QNWRGrp!F175</f>
        <v>3560</v>
      </c>
      <c r="M175" s="4">
        <f>QNWRGrp!H175</f>
        <v>1150</v>
      </c>
      <c r="N175" s="4">
        <f>QNWRGrp!I175</f>
        <v>500</v>
      </c>
      <c r="O175" s="55">
        <f>QNWRGrp!J175</f>
        <v>0</v>
      </c>
    </row>
    <row r="176" spans="9:15" x14ac:dyDescent="0.3">
      <c r="I176" s="63" t="str">
        <f>QNWRGrp!A176</f>
        <v>Jan/Feb</v>
      </c>
      <c r="J176" s="4">
        <f>QNWRGrp!B176</f>
        <v>2003</v>
      </c>
      <c r="K176" s="4">
        <f>QNWRGrp!E176</f>
        <v>1860</v>
      </c>
      <c r="L176" s="4">
        <f>QNWRGrp!F176</f>
        <v>7340</v>
      </c>
      <c r="M176" s="4">
        <f>QNWRGrp!H176</f>
        <v>1180</v>
      </c>
      <c r="N176" s="4">
        <f>QNWRGrp!I176</f>
        <v>1500</v>
      </c>
      <c r="O176" s="55">
        <f>QNWRGrp!J176</f>
        <v>0</v>
      </c>
    </row>
    <row r="177" spans="9:15" x14ac:dyDescent="0.3">
      <c r="I177" s="63" t="str">
        <f>QNWRGrp!A177</f>
        <v>Mar/Apr</v>
      </c>
      <c r="J177" s="4">
        <f>QNWRGrp!B177</f>
        <v>2003</v>
      </c>
      <c r="K177" s="4">
        <f>QNWRGrp!E177</f>
        <v>4720</v>
      </c>
      <c r="L177" s="4">
        <f>QNWRGrp!F177</f>
        <v>9640</v>
      </c>
      <c r="M177" s="4">
        <f>QNWRGrp!H177</f>
        <v>320</v>
      </c>
      <c r="N177" s="4">
        <f>QNWRGrp!I177</f>
        <v>3500</v>
      </c>
      <c r="O177" s="55">
        <f>QNWRGrp!J177</f>
        <v>0</v>
      </c>
    </row>
    <row r="178" spans="9:15" x14ac:dyDescent="0.3">
      <c r="I178" s="63" t="str">
        <f>QNWRGrp!A178</f>
        <v>May/Jun</v>
      </c>
      <c r="J178" s="4">
        <f>QNWRGrp!B178</f>
        <v>2003</v>
      </c>
      <c r="K178" s="4">
        <f>QNWRGrp!E178</f>
        <v>2770</v>
      </c>
      <c r="L178" s="4">
        <f>QNWRGrp!F178</f>
        <v>5690</v>
      </c>
      <c r="M178" s="4">
        <f>QNWRGrp!H178</f>
        <v>0</v>
      </c>
      <c r="N178" s="4">
        <f>QNWRGrp!I178</f>
        <v>2000</v>
      </c>
      <c r="O178" s="55">
        <f>QNWRGrp!J178</f>
        <v>0</v>
      </c>
    </row>
    <row r="179" spans="9:15" x14ac:dyDescent="0.3">
      <c r="I179" s="63" t="str">
        <f>QNWRGrp!A179</f>
        <v>Jul/Aug/Sep</v>
      </c>
      <c r="J179" s="4">
        <f>QNWRGrp!B179</f>
        <v>2003</v>
      </c>
      <c r="K179" s="4">
        <f>QNWRGrp!E179</f>
        <v>650</v>
      </c>
      <c r="L179" s="4">
        <f>QNWRGrp!F179</f>
        <v>4040</v>
      </c>
      <c r="M179" s="4">
        <f>QNWRGrp!H179</f>
        <v>120</v>
      </c>
      <c r="N179" s="4">
        <f>QNWRGrp!I179</f>
        <v>3500</v>
      </c>
      <c r="O179" s="55">
        <f>QNWRGrp!J179</f>
        <v>2850</v>
      </c>
    </row>
    <row r="180" spans="9:15" x14ac:dyDescent="0.3">
      <c r="I180" s="63" t="str">
        <f>QNWRGrp!A180</f>
        <v>Oct/Nov</v>
      </c>
      <c r="J180" s="4">
        <f>QNWRGrp!B180</f>
        <v>2003</v>
      </c>
      <c r="K180" s="4">
        <f>QNWRGrp!E180</f>
        <v>840</v>
      </c>
      <c r="L180" s="4">
        <f>QNWRGrp!F180</f>
        <v>4290</v>
      </c>
      <c r="M180" s="4">
        <f>QNWRGrp!H180</f>
        <v>40</v>
      </c>
      <c r="N180" s="4">
        <f>QNWRGrp!I180</f>
        <v>3600</v>
      </c>
      <c r="O180" s="55">
        <f>QNWRGrp!J180</f>
        <v>2760</v>
      </c>
    </row>
    <row r="181" spans="9:15" x14ac:dyDescent="0.3">
      <c r="I181" s="63" t="str">
        <f>QNWRGrp!A181</f>
        <v>Dec</v>
      </c>
      <c r="J181" s="4">
        <f>QNWRGrp!B181</f>
        <v>2003</v>
      </c>
      <c r="K181" s="4">
        <f>QNWRGrp!E181</f>
        <v>540</v>
      </c>
      <c r="L181" s="4">
        <f>QNWRGrp!F181</f>
        <v>2800</v>
      </c>
      <c r="M181" s="4">
        <f>QNWRGrp!H181</f>
        <v>80</v>
      </c>
      <c r="N181" s="4">
        <f>QNWRGrp!I181</f>
        <v>500</v>
      </c>
      <c r="O181" s="55">
        <f>QNWRGrp!J181</f>
        <v>0</v>
      </c>
    </row>
    <row r="182" spans="9:15" x14ac:dyDescent="0.3">
      <c r="I182" s="63" t="str">
        <f>QNWRGrp!A182</f>
        <v>Jan/Feb</v>
      </c>
      <c r="J182" s="4">
        <f>QNWRGrp!B182</f>
        <v>2004</v>
      </c>
      <c r="K182" s="4">
        <f>QNWRGrp!E182</f>
        <v>1050</v>
      </c>
      <c r="L182" s="4">
        <f>QNWRGrp!F182</f>
        <v>5140</v>
      </c>
      <c r="M182" s="4">
        <f>QNWRGrp!H182</f>
        <v>970</v>
      </c>
      <c r="N182" s="4">
        <f>QNWRGrp!I182</f>
        <v>1500</v>
      </c>
      <c r="O182" s="55">
        <f>QNWRGrp!J182</f>
        <v>450</v>
      </c>
    </row>
    <row r="183" spans="9:15" x14ac:dyDescent="0.3">
      <c r="I183" s="63" t="str">
        <f>QNWRGrp!A183</f>
        <v>Mar/Apr</v>
      </c>
      <c r="J183" s="4">
        <f>QNWRGrp!B183</f>
        <v>2004</v>
      </c>
      <c r="K183" s="4">
        <f>QNWRGrp!E183</f>
        <v>2300</v>
      </c>
      <c r="L183" s="4">
        <f>QNWRGrp!F183</f>
        <v>6270</v>
      </c>
      <c r="M183" s="4">
        <f>QNWRGrp!H183</f>
        <v>2840</v>
      </c>
      <c r="N183" s="4">
        <f>QNWRGrp!I183</f>
        <v>3500</v>
      </c>
      <c r="O183" s="55">
        <f>QNWRGrp!J183</f>
        <v>1200</v>
      </c>
    </row>
    <row r="184" spans="9:15" x14ac:dyDescent="0.3">
      <c r="I184" s="63" t="str">
        <f>QNWRGrp!A184</f>
        <v>May/Jun</v>
      </c>
      <c r="J184" s="4">
        <f>QNWRGrp!B184</f>
        <v>2004</v>
      </c>
      <c r="K184" s="4">
        <f>QNWRGrp!E184</f>
        <v>1500</v>
      </c>
      <c r="L184" s="4">
        <f>QNWRGrp!F184</f>
        <v>5430</v>
      </c>
      <c r="M184" s="4">
        <f>QNWRGrp!H184</f>
        <v>370</v>
      </c>
      <c r="N184" s="4">
        <f>QNWRGrp!I184</f>
        <v>2000</v>
      </c>
      <c r="O184" s="55">
        <f>QNWRGrp!J184</f>
        <v>500</v>
      </c>
    </row>
    <row r="185" spans="9:15" x14ac:dyDescent="0.3">
      <c r="I185" s="63" t="str">
        <f>QNWRGrp!A185</f>
        <v>Jul/Aug/Sep</v>
      </c>
      <c r="J185" s="4">
        <f>QNWRGrp!B185</f>
        <v>2004</v>
      </c>
      <c r="K185" s="4">
        <f>QNWRGrp!E185</f>
        <v>2960</v>
      </c>
      <c r="L185" s="4">
        <f>QNWRGrp!F185</f>
        <v>13070</v>
      </c>
      <c r="M185" s="4">
        <f>QNWRGrp!H185</f>
        <v>4370</v>
      </c>
      <c r="N185" s="4">
        <f>QNWRGrp!I185</f>
        <v>3500</v>
      </c>
      <c r="O185" s="55">
        <f>QNWRGrp!J185</f>
        <v>540</v>
      </c>
    </row>
    <row r="186" spans="9:15" x14ac:dyDescent="0.3">
      <c r="I186" s="63" t="str">
        <f>QNWRGrp!A186</f>
        <v>Oct/Nov</v>
      </c>
      <c r="J186" s="4">
        <f>QNWRGrp!B186</f>
        <v>2004</v>
      </c>
      <c r="K186" s="4">
        <f>QNWRGrp!E186</f>
        <v>1690</v>
      </c>
      <c r="L186" s="4">
        <f>QNWRGrp!F186</f>
        <v>7640</v>
      </c>
      <c r="M186" s="4">
        <f>QNWRGrp!H186</f>
        <v>550</v>
      </c>
      <c r="N186" s="4">
        <f>QNWRGrp!I186</f>
        <v>3600</v>
      </c>
      <c r="O186" s="55">
        <f>QNWRGrp!J186</f>
        <v>1910</v>
      </c>
    </row>
    <row r="187" spans="9:15" x14ac:dyDescent="0.3">
      <c r="I187" s="63" t="str">
        <f>QNWRGrp!A187</f>
        <v>Dec</v>
      </c>
      <c r="J187" s="4">
        <f>QNWRGrp!B187</f>
        <v>2004</v>
      </c>
      <c r="K187" s="4">
        <f>QNWRGrp!E187</f>
        <v>1080</v>
      </c>
      <c r="L187" s="4">
        <f>QNWRGrp!F187</f>
        <v>3220</v>
      </c>
      <c r="M187" s="4">
        <f>QNWRGrp!H187</f>
        <v>580</v>
      </c>
      <c r="N187" s="4">
        <f>QNWRGrp!I187</f>
        <v>500</v>
      </c>
      <c r="O187" s="55">
        <f>QNWRGrp!J187</f>
        <v>0</v>
      </c>
    </row>
    <row r="188" spans="9:15" x14ac:dyDescent="0.3">
      <c r="I188" s="63" t="str">
        <f>QNWRGrp!A188</f>
        <v>Jan/Feb</v>
      </c>
      <c r="J188" s="4">
        <f>QNWRGrp!B188</f>
        <v>2005</v>
      </c>
      <c r="K188" s="4">
        <f>QNWRGrp!E188</f>
        <v>2490</v>
      </c>
      <c r="L188" s="4">
        <f>QNWRGrp!F188</f>
        <v>7820</v>
      </c>
      <c r="M188" s="4">
        <f>QNWRGrp!H188</f>
        <v>2130</v>
      </c>
      <c r="N188" s="4">
        <f>QNWRGrp!I188</f>
        <v>1500</v>
      </c>
      <c r="O188" s="55">
        <f>QNWRGrp!J188</f>
        <v>0</v>
      </c>
    </row>
    <row r="189" spans="9:15" x14ac:dyDescent="0.3">
      <c r="I189" s="63" t="str">
        <f>QNWRGrp!A189</f>
        <v>Mar/Apr</v>
      </c>
      <c r="J189" s="4">
        <f>QNWRGrp!B189</f>
        <v>2005</v>
      </c>
      <c r="K189" s="4">
        <f>QNWRGrp!E189</f>
        <v>2390</v>
      </c>
      <c r="L189" s="4">
        <f>QNWRGrp!F189</f>
        <v>5630</v>
      </c>
      <c r="M189" s="4">
        <f>QNWRGrp!H189</f>
        <v>130</v>
      </c>
      <c r="N189" s="4">
        <f>QNWRGrp!I189</f>
        <v>3500</v>
      </c>
      <c r="O189" s="55">
        <f>QNWRGrp!J189</f>
        <v>1110</v>
      </c>
    </row>
    <row r="190" spans="9:15" x14ac:dyDescent="0.3">
      <c r="I190" s="63" t="str">
        <f>QNWRGrp!A190</f>
        <v>May/Jun</v>
      </c>
      <c r="J190" s="4">
        <f>QNWRGrp!B190</f>
        <v>2005</v>
      </c>
      <c r="K190" s="4">
        <f>QNWRGrp!E190</f>
        <v>3000</v>
      </c>
      <c r="L190" s="4">
        <f>QNWRGrp!F190</f>
        <v>7280</v>
      </c>
      <c r="M190" s="4">
        <f>QNWRGrp!H190</f>
        <v>0</v>
      </c>
      <c r="N190" s="4">
        <f>QNWRGrp!I190</f>
        <v>2000</v>
      </c>
      <c r="O190" s="55">
        <f>QNWRGrp!J190</f>
        <v>0</v>
      </c>
    </row>
    <row r="191" spans="9:15" x14ac:dyDescent="0.3">
      <c r="I191" s="63" t="str">
        <f>QNWRGrp!A191</f>
        <v>Jul/Aug/Sep</v>
      </c>
      <c r="J191" s="4">
        <f>QNWRGrp!B191</f>
        <v>2005</v>
      </c>
      <c r="K191" s="4">
        <f>QNWRGrp!E191</f>
        <v>3620</v>
      </c>
      <c r="L191" s="4">
        <f>QNWRGrp!F191</f>
        <v>8230</v>
      </c>
      <c r="M191" s="4">
        <f>QNWRGrp!H191</f>
        <v>1660</v>
      </c>
      <c r="N191" s="4">
        <f>QNWRGrp!I191</f>
        <v>3500</v>
      </c>
      <c r="O191" s="55">
        <f>QNWRGrp!J191</f>
        <v>0</v>
      </c>
    </row>
    <row r="192" spans="9:15" x14ac:dyDescent="0.3">
      <c r="I192" s="63" t="str">
        <f>QNWRGrp!A192</f>
        <v>Oct/Nov</v>
      </c>
      <c r="J192" s="4">
        <f>QNWRGrp!B192</f>
        <v>2005</v>
      </c>
      <c r="K192" s="4">
        <f>QNWRGrp!E192</f>
        <v>900</v>
      </c>
      <c r="L192" s="4">
        <f>QNWRGrp!F192</f>
        <v>5510</v>
      </c>
      <c r="M192" s="4">
        <f>QNWRGrp!H192</f>
        <v>0</v>
      </c>
      <c r="N192" s="4">
        <f>QNWRGrp!I192</f>
        <v>3600</v>
      </c>
      <c r="O192" s="55">
        <f>QNWRGrp!J192</f>
        <v>2700</v>
      </c>
    </row>
    <row r="193" spans="9:15" x14ac:dyDescent="0.3">
      <c r="I193" s="63" t="str">
        <f>QNWRGrp!A193</f>
        <v>Dec</v>
      </c>
      <c r="J193" s="4">
        <f>QNWRGrp!B193</f>
        <v>2005</v>
      </c>
      <c r="K193" s="4">
        <f>QNWRGrp!E193</f>
        <v>740</v>
      </c>
      <c r="L193" s="4">
        <f>QNWRGrp!F193</f>
        <v>2540</v>
      </c>
      <c r="M193" s="4">
        <f>QNWRGrp!H193</f>
        <v>640</v>
      </c>
      <c r="N193" s="4">
        <f>QNWRGrp!I193</f>
        <v>500</v>
      </c>
      <c r="O193" s="55">
        <f>QNWRGrp!J193</f>
        <v>0</v>
      </c>
    </row>
    <row r="194" spans="9:15" x14ac:dyDescent="0.3">
      <c r="I194" s="63" t="str">
        <f>QNWRGrp!A194</f>
        <v>Jan/Feb</v>
      </c>
      <c r="J194" s="4">
        <f>QNWRGrp!B194</f>
        <v>2006</v>
      </c>
      <c r="K194" s="4">
        <f>QNWRGrp!E194</f>
        <v>1760</v>
      </c>
      <c r="L194" s="4">
        <f>QNWRGrp!F194</f>
        <v>3710</v>
      </c>
      <c r="M194" s="4">
        <f>QNWRGrp!H194</f>
        <v>1870</v>
      </c>
      <c r="N194" s="4">
        <f>QNWRGrp!I194</f>
        <v>1500</v>
      </c>
      <c r="O194" s="55">
        <f>QNWRGrp!J194</f>
        <v>0</v>
      </c>
    </row>
    <row r="195" spans="9:15" x14ac:dyDescent="0.3">
      <c r="I195" s="63" t="str">
        <f>QNWRGrp!A195</f>
        <v>Mar/Apr</v>
      </c>
      <c r="J195" s="4">
        <f>QNWRGrp!B195</f>
        <v>2006</v>
      </c>
      <c r="K195" s="4">
        <f>QNWRGrp!E195</f>
        <v>1940</v>
      </c>
      <c r="L195" s="4">
        <f>QNWRGrp!F195</f>
        <v>4020</v>
      </c>
      <c r="M195" s="4">
        <f>QNWRGrp!H195</f>
        <v>1240</v>
      </c>
      <c r="N195" s="4">
        <f>QNWRGrp!I195</f>
        <v>3500</v>
      </c>
      <c r="O195" s="55">
        <f>QNWRGrp!J195</f>
        <v>1560</v>
      </c>
    </row>
    <row r="196" spans="9:15" x14ac:dyDescent="0.3">
      <c r="I196" s="63" t="str">
        <f>QNWRGrp!A196</f>
        <v>May/Jun</v>
      </c>
      <c r="J196" s="4">
        <f>QNWRGrp!B196</f>
        <v>2006</v>
      </c>
      <c r="K196" s="4">
        <f>QNWRGrp!E196</f>
        <v>1060</v>
      </c>
      <c r="L196" s="4">
        <f>QNWRGrp!F196</f>
        <v>4910</v>
      </c>
      <c r="M196" s="4">
        <f>QNWRGrp!H196</f>
        <v>790</v>
      </c>
      <c r="N196" s="4">
        <f>QNWRGrp!I196</f>
        <v>2000</v>
      </c>
      <c r="O196" s="55">
        <f>QNWRGrp!J196</f>
        <v>940</v>
      </c>
    </row>
    <row r="197" spans="9:15" x14ac:dyDescent="0.3">
      <c r="I197" s="63" t="str">
        <f>QNWRGrp!A197</f>
        <v>Jul/Aug/Sep</v>
      </c>
      <c r="J197" s="4">
        <f>QNWRGrp!B197</f>
        <v>2006</v>
      </c>
      <c r="K197" s="4">
        <f>QNWRGrp!E197</f>
        <v>940</v>
      </c>
      <c r="L197" s="4">
        <f>QNWRGrp!F197</f>
        <v>7970</v>
      </c>
      <c r="M197" s="4">
        <f>QNWRGrp!H197</f>
        <v>750</v>
      </c>
      <c r="N197" s="4">
        <f>QNWRGrp!I197</f>
        <v>3500</v>
      </c>
      <c r="O197" s="55">
        <f>QNWRGrp!J197</f>
        <v>2560</v>
      </c>
    </row>
    <row r="198" spans="9:15" x14ac:dyDescent="0.3">
      <c r="I198" s="63" t="str">
        <f>QNWRGrp!A198</f>
        <v>Oct/Nov</v>
      </c>
      <c r="J198" s="4">
        <f>QNWRGrp!B198</f>
        <v>2006</v>
      </c>
      <c r="K198" s="4">
        <f>QNWRGrp!E198</f>
        <v>730</v>
      </c>
      <c r="L198" s="4">
        <f>QNWRGrp!F198</f>
        <v>5150</v>
      </c>
      <c r="M198" s="4">
        <f>QNWRGrp!H198</f>
        <v>220</v>
      </c>
      <c r="N198" s="4">
        <f>QNWRGrp!I198</f>
        <v>3600</v>
      </c>
      <c r="O198" s="55">
        <f>QNWRGrp!J198</f>
        <v>2870</v>
      </c>
    </row>
    <row r="199" spans="9:15" x14ac:dyDescent="0.3">
      <c r="I199" s="63" t="str">
        <f>QNWRGrp!A199</f>
        <v>Dec</v>
      </c>
      <c r="J199" s="4">
        <f>QNWRGrp!B199</f>
        <v>2006</v>
      </c>
      <c r="K199" s="4">
        <f>QNWRGrp!E199</f>
        <v>640</v>
      </c>
      <c r="L199" s="4">
        <f>QNWRGrp!F199</f>
        <v>3650</v>
      </c>
      <c r="M199" s="4">
        <f>QNWRGrp!H199</f>
        <v>0</v>
      </c>
      <c r="N199" s="4">
        <f>QNWRGrp!I199</f>
        <v>500</v>
      </c>
      <c r="O199" s="55">
        <f>QNWRGrp!J199</f>
        <v>0</v>
      </c>
    </row>
    <row r="200" spans="9:15" x14ac:dyDescent="0.3">
      <c r="I200" s="63" t="str">
        <f>QNWRGrp!A200</f>
        <v>Jan/Feb</v>
      </c>
      <c r="J200" s="4">
        <f>QNWRGrp!B200</f>
        <v>2007</v>
      </c>
      <c r="K200" s="4">
        <f>QNWRGrp!E200</f>
        <v>1670</v>
      </c>
      <c r="L200" s="4">
        <f>QNWRGrp!F200</f>
        <v>7400</v>
      </c>
      <c r="M200" s="4">
        <f>QNWRGrp!H200</f>
        <v>1690</v>
      </c>
      <c r="N200" s="4">
        <f>QNWRGrp!I200</f>
        <v>1500</v>
      </c>
      <c r="O200" s="55">
        <f>QNWRGrp!J200</f>
        <v>0</v>
      </c>
    </row>
    <row r="201" spans="9:15" x14ac:dyDescent="0.3">
      <c r="I201" s="63" t="str">
        <f>QNWRGrp!A201</f>
        <v>Mar/Apr</v>
      </c>
      <c r="J201" s="4">
        <f>QNWRGrp!B201</f>
        <v>2007</v>
      </c>
      <c r="K201" s="4">
        <f>QNWRGrp!E201</f>
        <v>10540</v>
      </c>
      <c r="L201" s="4">
        <f>QNWRGrp!F201</f>
        <v>9530</v>
      </c>
      <c r="M201" s="4">
        <f>QNWRGrp!H201</f>
        <v>1420</v>
      </c>
      <c r="N201" s="4">
        <f>QNWRGrp!I201</f>
        <v>3500</v>
      </c>
      <c r="O201" s="55">
        <f>QNWRGrp!J201</f>
        <v>0</v>
      </c>
    </row>
    <row r="202" spans="9:15" x14ac:dyDescent="0.3">
      <c r="I202" s="63" t="str">
        <f>QNWRGrp!A202</f>
        <v>May/Jun</v>
      </c>
      <c r="J202" s="4">
        <f>QNWRGrp!B202</f>
        <v>2007</v>
      </c>
      <c r="K202" s="4">
        <f>QNWRGrp!E202</f>
        <v>32510</v>
      </c>
      <c r="L202" s="4">
        <f>QNWRGrp!F202</f>
        <v>14730</v>
      </c>
      <c r="M202" s="4">
        <f>QNWRGrp!H202</f>
        <v>130</v>
      </c>
      <c r="N202" s="4">
        <f>QNWRGrp!I202</f>
        <v>2000</v>
      </c>
      <c r="O202" s="55">
        <f>QNWRGrp!J202</f>
        <v>0</v>
      </c>
    </row>
    <row r="203" spans="9:15" x14ac:dyDescent="0.3">
      <c r="I203" s="63" t="str">
        <f>QNWRGrp!A203</f>
        <v>Jul/Aug/Sep</v>
      </c>
      <c r="J203" s="4">
        <f>QNWRGrp!B203</f>
        <v>2007</v>
      </c>
      <c r="K203" s="4">
        <f>QNWRGrp!E203</f>
        <v>16420</v>
      </c>
      <c r="L203" s="4">
        <f>QNWRGrp!F203</f>
        <v>14710</v>
      </c>
      <c r="M203" s="4">
        <f>QNWRGrp!H203</f>
        <v>1720</v>
      </c>
      <c r="N203" s="4">
        <f>QNWRGrp!I203</f>
        <v>3500</v>
      </c>
      <c r="O203" s="55">
        <f>QNWRGrp!J203</f>
        <v>0</v>
      </c>
    </row>
    <row r="204" spans="9:15" x14ac:dyDescent="0.3">
      <c r="I204" s="63" t="str">
        <f>QNWRGrp!A204</f>
        <v>Oct/Nov</v>
      </c>
      <c r="J204" s="4">
        <f>QNWRGrp!B204</f>
        <v>2007</v>
      </c>
      <c r="K204" s="4">
        <f>QNWRGrp!E204</f>
        <v>2510</v>
      </c>
      <c r="L204" s="4">
        <f>QNWRGrp!F204</f>
        <v>7580</v>
      </c>
      <c r="M204" s="4">
        <f>QNWRGrp!H204</f>
        <v>1670</v>
      </c>
      <c r="N204" s="4">
        <f>QNWRGrp!I204</f>
        <v>3600</v>
      </c>
      <c r="O204" s="55">
        <f>QNWRGrp!J204</f>
        <v>1090</v>
      </c>
    </row>
    <row r="205" spans="9:15" x14ac:dyDescent="0.3">
      <c r="I205" s="64" t="str">
        <f>QNWRGrp!A205</f>
        <v>Dec</v>
      </c>
      <c r="J205" s="56">
        <f>QNWRGrp!B205</f>
        <v>2007</v>
      </c>
      <c r="K205" s="56">
        <f>QNWRGrp!E205</f>
        <v>3280</v>
      </c>
      <c r="L205" s="56">
        <f>QNWRGrp!F205</f>
        <v>5240</v>
      </c>
      <c r="M205" s="56">
        <f>QNWRGrp!H205</f>
        <v>830</v>
      </c>
      <c r="N205" s="56">
        <f>QNWRGrp!I205</f>
        <v>500</v>
      </c>
      <c r="O205" s="57">
        <f>QNWRGrp!J205</f>
        <v>0</v>
      </c>
    </row>
  </sheetData>
  <printOptions horizontalCentered="1"/>
  <pageMargins left="0.25" right="0.25" top="0.75" bottom="0.75" header="0.3" footer="0.3"/>
  <pageSetup scale="11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218"/>
  <sheetViews>
    <sheetView topLeftCell="AC107" workbookViewId="0"/>
  </sheetViews>
  <sheetFormatPr defaultRowHeight="14.4" x14ac:dyDescent="0.3"/>
  <cols>
    <col min="1" max="1" width="14.109375" customWidth="1"/>
    <col min="2" max="2" width="7.33203125" customWidth="1"/>
    <col min="3" max="3" width="12.5546875" customWidth="1"/>
    <col min="4" max="4" width="9.109375" customWidth="1"/>
    <col min="5" max="5" width="10.5546875" customWidth="1"/>
    <col min="6" max="6" width="18.88671875" customWidth="1"/>
    <col min="7" max="8" width="31.5546875" customWidth="1"/>
    <col min="9" max="9" width="16.5546875" customWidth="1"/>
    <col min="10" max="10" width="24.6640625" customWidth="1"/>
    <col min="11" max="19" width="9.109375" customWidth="1"/>
    <col min="20" max="20" width="0.33203125" customWidth="1"/>
    <col min="21" max="21" width="9.88671875" customWidth="1"/>
    <col min="22" max="22" width="9.33203125" customWidth="1"/>
    <col min="23" max="23" width="9.6640625" customWidth="1"/>
    <col min="24" max="24" width="13.6640625" customWidth="1"/>
    <col min="25" max="25" width="10.88671875" customWidth="1"/>
    <col min="26" max="26" width="10.109375" customWidth="1"/>
    <col min="27" max="27" width="11" customWidth="1"/>
    <col min="28" max="28" width="10.6640625" customWidth="1"/>
    <col min="30" max="30" width="12.109375" bestFit="1" customWidth="1"/>
  </cols>
  <sheetData>
    <row r="1" spans="1:43" ht="90" customHeight="1" x14ac:dyDescent="0.3">
      <c r="A1" s="48" t="s">
        <v>230</v>
      </c>
      <c r="B1" s="10" t="s">
        <v>15</v>
      </c>
      <c r="C1" t="s">
        <v>26</v>
      </c>
      <c r="D1" t="s">
        <v>27</v>
      </c>
      <c r="E1" t="s">
        <v>28</v>
      </c>
      <c r="F1" s="21" t="s">
        <v>29</v>
      </c>
      <c r="G1" s="21" t="s">
        <v>30</v>
      </c>
      <c r="H1" s="21" t="s">
        <v>31</v>
      </c>
      <c r="I1" t="s">
        <v>32</v>
      </c>
      <c r="J1" t="s">
        <v>33</v>
      </c>
      <c r="K1" t="s">
        <v>34</v>
      </c>
      <c r="L1" t="s">
        <v>35</v>
      </c>
      <c r="M1" t="s">
        <v>175</v>
      </c>
      <c r="N1" t="s">
        <v>172</v>
      </c>
      <c r="O1" t="s">
        <v>173</v>
      </c>
      <c r="P1" t="s">
        <v>174</v>
      </c>
      <c r="Q1" t="s">
        <v>177</v>
      </c>
      <c r="R1" t="s">
        <v>176</v>
      </c>
      <c r="S1" t="s">
        <v>201</v>
      </c>
      <c r="T1" t="s">
        <v>202</v>
      </c>
      <c r="U1" s="48" t="s">
        <v>233</v>
      </c>
      <c r="V1" s="48" t="s">
        <v>232</v>
      </c>
      <c r="W1" s="48" t="s">
        <v>231</v>
      </c>
      <c r="X1" s="48" t="s">
        <v>234</v>
      </c>
      <c r="Y1" s="48" t="s">
        <v>248</v>
      </c>
      <c r="Z1" s="48" t="s">
        <v>246</v>
      </c>
      <c r="AA1" s="48" t="s">
        <v>247</v>
      </c>
      <c r="AB1" s="50" t="s">
        <v>229</v>
      </c>
      <c r="AC1" t="s">
        <v>204</v>
      </c>
      <c r="AD1" t="s">
        <v>15</v>
      </c>
      <c r="AE1" t="s">
        <v>182</v>
      </c>
      <c r="AF1" t="s">
        <v>32</v>
      </c>
      <c r="AG1" t="s">
        <v>28</v>
      </c>
      <c r="AH1" t="s">
        <v>203</v>
      </c>
      <c r="AI1" t="s">
        <v>242</v>
      </c>
      <c r="AJ1" t="s">
        <v>244</v>
      </c>
      <c r="AK1" t="s">
        <v>243</v>
      </c>
      <c r="AM1" t="s">
        <v>25</v>
      </c>
      <c r="AN1" t="s">
        <v>200</v>
      </c>
      <c r="AP1" t="s">
        <v>187</v>
      </c>
      <c r="AQ1" t="s">
        <v>107</v>
      </c>
    </row>
    <row r="2" spans="1:43" x14ac:dyDescent="0.3">
      <c r="A2" t="str">
        <f>VLOOKUP(D2,lookup!$M$18:$N$23,2)</f>
        <v>Jan/Feb</v>
      </c>
      <c r="B2">
        <v>1974</v>
      </c>
      <c r="C2" t="str">
        <f>CONCATENATE(A2," ",B2)</f>
        <v>Jan/Feb 1974</v>
      </c>
      <c r="D2" t="s">
        <v>36</v>
      </c>
      <c r="E2">
        <f>SUMIFS(lookup!$I$411:$I$818,lookup!$F$411:$F$818,QNWRGrp!B2,lookup!$C$411:$C$818,QNWRGrp!D2)</f>
        <v>19590</v>
      </c>
      <c r="F2">
        <f>ABS(ROUND(SUMIFS(lookup!$E$411:$E$818,lookup!$F$411:$F$818,QNWRGrp!B2,lookup!$C$411:$C$818,QNWRGrp!D2),-1))</f>
        <v>960</v>
      </c>
      <c r="G2">
        <f>E2-F2</f>
        <v>18630</v>
      </c>
      <c r="H2">
        <f>ABS(ROUND(SUMIFS(lookup!$J$411:$J$818,lookup!$F$411:$F$818,QNWRGrp!B2,lookup!$C$411:$C$818,QNWRGrp!D2),-1))</f>
        <v>0</v>
      </c>
      <c r="I2">
        <f>VLOOKUP(D2,lookup!$M$18:$O$23,3)</f>
        <v>1500</v>
      </c>
      <c r="J2">
        <f>IF(E2&lt;I2,IF(E2+F2&gt;I2,I2-E2,IF(E2+F2&lt;I2,F2,0)),0)</f>
        <v>0</v>
      </c>
      <c r="K2" t="str">
        <f>IF(J2&gt;0,J2,"")</f>
        <v/>
      </c>
      <c r="L2">
        <f>I2-J2</f>
        <v>1500</v>
      </c>
      <c r="M2">
        <f>E2</f>
        <v>19590</v>
      </c>
      <c r="N2">
        <f>E2+F2</f>
        <v>20550</v>
      </c>
      <c r="O2">
        <f>MAX(0,I2-E2)</f>
        <v>0</v>
      </c>
      <c r="P2">
        <f>MAX(0,I2-(E2+F2))</f>
        <v>0</v>
      </c>
      <c r="Q2">
        <f>O2-P2</f>
        <v>0</v>
      </c>
      <c r="R2">
        <f>Q2-J2</f>
        <v>0</v>
      </c>
      <c r="S2">
        <f t="shared" ref="S2:S65" si="0">MATCH($A2,$AM$2:$AM$7,0)</f>
        <v>1</v>
      </c>
      <c r="T2">
        <f t="shared" ref="T2:T65" si="1">B2+INDEX($AN$2:$AN$7,$S2,1)</f>
        <v>1974.0166666666667</v>
      </c>
      <c r="U2">
        <f>INDEX(Impacts_scenario_1_RSBsn_Mask!$Y$2:$Y$70,$B2-1939+1,1)</f>
        <v>0.86919530403853751</v>
      </c>
      <c r="V2">
        <f>I2</f>
        <v>1500</v>
      </c>
      <c r="W2">
        <f>E2</f>
        <v>19590</v>
      </c>
      <c r="X2">
        <f>MAX(0,I2-E2)</f>
        <v>0</v>
      </c>
      <c r="Y2">
        <f>F2</f>
        <v>960</v>
      </c>
      <c r="Z2" s="16">
        <f t="shared" ref="Z2:Z65" si="2">MAX(0,I2-(E2+F2))</f>
        <v>0</v>
      </c>
      <c r="AA2" s="16">
        <f t="shared" ref="AA2:AA65" si="3">O2-Z2</f>
        <v>0</v>
      </c>
      <c r="AB2">
        <f t="shared" ref="AB2:AB65" si="4">IF(OR(B2=2007,X2&gt;Y2),1,0)</f>
        <v>0</v>
      </c>
      <c r="AC2">
        <f t="shared" ref="AC2:AC35" si="5">COUNTIF($B$2:$B$205,$AD2)</f>
        <v>6</v>
      </c>
      <c r="AD2">
        <v>1974</v>
      </c>
      <c r="AE2">
        <f>INDEX(Impacts_scenario_1_RSBsn_Mask!$Y$2:$Y$70,$AD2-1939+1,1)</f>
        <v>0.86919530403853751</v>
      </c>
      <c r="AF2">
        <f t="shared" ref="AF2:AF35" si="6">SUMIF($B$2:$B$205,$AD2,V$2:V$205)</f>
        <v>14600</v>
      </c>
      <c r="AG2">
        <f t="shared" ref="AG2:AG35" si="7">SUMIF($B$2:$B$205,$AD2,W$2:W$205)</f>
        <v>71610</v>
      </c>
      <c r="AH2">
        <f t="shared" ref="AH2:AH35" si="8">SUMIF($B$2:$B$205,$AD2,X$2:X$205)</f>
        <v>0</v>
      </c>
      <c r="AI2">
        <f t="shared" ref="AI2:AI35" si="9">SUMIF($B$2:$B$205,$AD2,Y$2:Y$205)</f>
        <v>6250</v>
      </c>
      <c r="AJ2">
        <f t="shared" ref="AJ2:AJ35" si="10">SUMIF($B$2:$B$205,$AD2,Z$2:Z$205)</f>
        <v>0</v>
      </c>
      <c r="AK2">
        <f t="shared" ref="AK2:AK35" si="11">SUMIF($B$2:$B$205,$AD2,AA$2:AA$205)</f>
        <v>0</v>
      </c>
      <c r="AM2" t="s">
        <v>64</v>
      </c>
      <c r="AN2">
        <f>0.2/12</f>
        <v>1.6666666666666666E-2</v>
      </c>
      <c r="AP2" t="s">
        <v>188</v>
      </c>
    </row>
    <row r="3" spans="1:43" x14ac:dyDescent="0.3">
      <c r="A3" t="str">
        <f>VLOOKUP(D3,lookup!$M$18:$N$23,2)</f>
        <v>Mar/Apr</v>
      </c>
      <c r="B3">
        <v>1974</v>
      </c>
      <c r="C3" t="str">
        <f t="shared" ref="C3:C66" si="12">CONCATENATE(A3," ",B3)</f>
        <v>Mar/Apr 1974</v>
      </c>
      <c r="D3" t="s">
        <v>37</v>
      </c>
      <c r="E3">
        <f>SUMIFS(lookup!$I$411:$I$818,lookup!$F$411:$F$818,QNWRGrp!B3,lookup!$C$411:$C$818,QNWRGrp!D3)</f>
        <v>20230</v>
      </c>
      <c r="F3">
        <f>ABS(ROUND(SUMIFS(lookup!$E$411:$E$818,lookup!$F$411:$F$818,QNWRGrp!B3,lookup!$C$411:$C$818,QNWRGrp!D3),-1))</f>
        <v>860</v>
      </c>
      <c r="G3">
        <f t="shared" ref="G3:G66" si="13">E3-F3</f>
        <v>19370</v>
      </c>
      <c r="H3">
        <f>ABS(ROUND(SUMIFS(lookup!$J$411:$J$818,lookup!$F$411:$F$818,QNWRGrp!B3,lookup!$C$411:$C$818,QNWRGrp!D3),-1))</f>
        <v>0</v>
      </c>
      <c r="I3">
        <f>VLOOKUP(D3,lookup!$M$18:$O$23,3)</f>
        <v>3500</v>
      </c>
      <c r="J3">
        <f t="shared" ref="J3:J66" si="14">IF(E3&lt;I3,IF(E3+F3&gt;I3,I3-E3,IF(E3+F3&lt;I3,F3,0)),0)</f>
        <v>0</v>
      </c>
      <c r="K3" t="str">
        <f t="shared" ref="K3:K66" si="15">IF(J3&gt;0,J3,"")</f>
        <v/>
      </c>
      <c r="L3">
        <f t="shared" ref="L3:L66" si="16">I3-J3</f>
        <v>3500</v>
      </c>
      <c r="M3">
        <f t="shared" ref="M3:M66" si="17">E3</f>
        <v>20230</v>
      </c>
      <c r="N3">
        <f t="shared" ref="N3:N66" si="18">E3+F3</f>
        <v>21090</v>
      </c>
      <c r="O3">
        <f t="shared" ref="O3:O66" si="19">MAX(0,I3-E3)</f>
        <v>0</v>
      </c>
      <c r="P3">
        <f t="shared" ref="P3:P66" si="20">MAX(0,I3-(E3+F3))</f>
        <v>0</v>
      </c>
      <c r="Q3">
        <f t="shared" ref="Q3:Q66" si="21">O3-P3</f>
        <v>0</v>
      </c>
      <c r="R3">
        <f t="shared" ref="R3:R66" si="22">Q3-J3</f>
        <v>0</v>
      </c>
      <c r="S3">
        <f t="shared" si="0"/>
        <v>2</v>
      </c>
      <c r="T3">
        <f t="shared" si="1"/>
        <v>1974.0333333333333</v>
      </c>
      <c r="U3">
        <f>INDEX(Impacts_scenario_1_RSBsn_Mask!$Y$2:$Y$70,$B3-1939+1,1)</f>
        <v>0.86919530403853751</v>
      </c>
      <c r="V3">
        <f t="shared" ref="V3:V66" si="23">I3</f>
        <v>3500</v>
      </c>
      <c r="W3">
        <f t="shared" ref="W3:W66" si="24">E3</f>
        <v>20230</v>
      </c>
      <c r="X3">
        <f t="shared" ref="X3:X66" si="25">MAX(0,I3-E3)</f>
        <v>0</v>
      </c>
      <c r="Y3">
        <f t="shared" ref="Y3:Y66" si="26">F3</f>
        <v>860</v>
      </c>
      <c r="Z3" s="16">
        <f t="shared" si="2"/>
        <v>0</v>
      </c>
      <c r="AA3" s="16">
        <f t="shared" si="3"/>
        <v>0</v>
      </c>
      <c r="AB3">
        <f t="shared" si="4"/>
        <v>0</v>
      </c>
      <c r="AC3">
        <f t="shared" si="5"/>
        <v>6</v>
      </c>
      <c r="AD3">
        <f>1+AD2</f>
        <v>1975</v>
      </c>
      <c r="AE3">
        <f>INDEX(Impacts_scenario_1_RSBsn_Mask!$Y$2:$Y$70,$AD3-1939+1,1)</f>
        <v>0.8979020443186978</v>
      </c>
      <c r="AF3">
        <f t="shared" si="6"/>
        <v>14600</v>
      </c>
      <c r="AG3">
        <f t="shared" si="7"/>
        <v>59660</v>
      </c>
      <c r="AH3">
        <f t="shared" si="8"/>
        <v>0</v>
      </c>
      <c r="AI3">
        <f t="shared" si="9"/>
        <v>9990</v>
      </c>
      <c r="AJ3">
        <f t="shared" si="10"/>
        <v>0</v>
      </c>
      <c r="AK3">
        <f t="shared" si="11"/>
        <v>0</v>
      </c>
      <c r="AM3" t="s">
        <v>65</v>
      </c>
      <c r="AN3">
        <f>0.4/12</f>
        <v>3.3333333333333333E-2</v>
      </c>
      <c r="AP3" t="s">
        <v>189</v>
      </c>
    </row>
    <row r="4" spans="1:43" x14ac:dyDescent="0.3">
      <c r="A4" t="str">
        <f>VLOOKUP(D4,lookup!$M$18:$N$23,2)</f>
        <v>May/Jun</v>
      </c>
      <c r="B4">
        <v>1974</v>
      </c>
      <c r="C4" t="str">
        <f t="shared" si="12"/>
        <v>May/Jun 1974</v>
      </c>
      <c r="D4" t="s">
        <v>38</v>
      </c>
      <c r="E4">
        <f>SUMIFS(lookup!$I$411:$I$818,lookup!$F$411:$F$818,QNWRGrp!B4,lookup!$C$411:$C$818,QNWRGrp!D4)</f>
        <v>11220</v>
      </c>
      <c r="F4">
        <f>ABS(ROUND(SUMIFS(lookup!$E$411:$E$818,lookup!$F$411:$F$818,QNWRGrp!B4,lookup!$C$411:$C$818,QNWRGrp!D4),-1))</f>
        <v>820</v>
      </c>
      <c r="G4">
        <f t="shared" si="13"/>
        <v>10400</v>
      </c>
      <c r="H4">
        <f>ABS(ROUND(SUMIFS(lookup!$J$411:$J$818,lookup!$F$411:$F$818,QNWRGrp!B4,lookup!$C$411:$C$818,QNWRGrp!D4),-1))</f>
        <v>0</v>
      </c>
      <c r="I4">
        <f>VLOOKUP(D4,lookup!$M$18:$O$23,3)</f>
        <v>2000</v>
      </c>
      <c r="J4">
        <f t="shared" si="14"/>
        <v>0</v>
      </c>
      <c r="K4" t="str">
        <f t="shared" si="15"/>
        <v/>
      </c>
      <c r="L4">
        <f t="shared" si="16"/>
        <v>2000</v>
      </c>
      <c r="M4">
        <f t="shared" si="17"/>
        <v>11220</v>
      </c>
      <c r="N4">
        <f t="shared" si="18"/>
        <v>12040</v>
      </c>
      <c r="O4">
        <f t="shared" si="19"/>
        <v>0</v>
      </c>
      <c r="P4">
        <f t="shared" si="20"/>
        <v>0</v>
      </c>
      <c r="Q4">
        <f t="shared" si="21"/>
        <v>0</v>
      </c>
      <c r="R4">
        <f t="shared" si="22"/>
        <v>0</v>
      </c>
      <c r="S4">
        <f t="shared" si="0"/>
        <v>3</v>
      </c>
      <c r="T4">
        <f t="shared" si="1"/>
        <v>1974.5</v>
      </c>
      <c r="U4">
        <f>INDEX(Impacts_scenario_1_RSBsn_Mask!$Y$2:$Y$70,$B4-1939+1,1)</f>
        <v>0.86919530403853751</v>
      </c>
      <c r="V4">
        <f t="shared" si="23"/>
        <v>2000</v>
      </c>
      <c r="W4">
        <f t="shared" si="24"/>
        <v>11220</v>
      </c>
      <c r="X4">
        <f t="shared" si="25"/>
        <v>0</v>
      </c>
      <c r="Y4">
        <f t="shared" si="26"/>
        <v>820</v>
      </c>
      <c r="Z4" s="16">
        <f t="shared" si="2"/>
        <v>0</v>
      </c>
      <c r="AA4" s="16">
        <f t="shared" si="3"/>
        <v>0</v>
      </c>
      <c r="AB4">
        <f t="shared" si="4"/>
        <v>0</v>
      </c>
      <c r="AC4">
        <f t="shared" si="5"/>
        <v>6</v>
      </c>
      <c r="AD4">
        <f t="shared" ref="AD4:AD35" si="27">1+AD3</f>
        <v>1976</v>
      </c>
      <c r="AE4">
        <f>INDEX(Impacts_scenario_1_RSBsn_Mask!$Y$2:$Y$70,$AD4-1939+1,1)</f>
        <v>0.94645032162536336</v>
      </c>
      <c r="AF4">
        <f t="shared" si="6"/>
        <v>14600</v>
      </c>
      <c r="AG4">
        <f t="shared" si="7"/>
        <v>58960</v>
      </c>
      <c r="AH4">
        <f t="shared" si="8"/>
        <v>0</v>
      </c>
      <c r="AI4">
        <f t="shared" si="9"/>
        <v>17290</v>
      </c>
      <c r="AJ4">
        <f t="shared" si="10"/>
        <v>0</v>
      </c>
      <c r="AK4">
        <f t="shared" si="11"/>
        <v>0</v>
      </c>
      <c r="AM4" t="s">
        <v>66</v>
      </c>
      <c r="AN4">
        <f>6/12</f>
        <v>0.5</v>
      </c>
      <c r="AP4" t="s">
        <v>190</v>
      </c>
    </row>
    <row r="5" spans="1:43" x14ac:dyDescent="0.3">
      <c r="A5" t="str">
        <f>VLOOKUP(D5,lookup!$M$18:$N$23,2)</f>
        <v>Jul/Aug/Sep</v>
      </c>
      <c r="B5">
        <v>1974</v>
      </c>
      <c r="C5" t="str">
        <f t="shared" si="12"/>
        <v>Jul/Aug/Sep 1974</v>
      </c>
      <c r="D5" t="s">
        <v>39</v>
      </c>
      <c r="E5">
        <f>SUMIFS(lookup!$I$411:$I$818,lookup!$F$411:$F$818,QNWRGrp!B5,lookup!$C$411:$C$818,QNWRGrp!D5)</f>
        <v>8260</v>
      </c>
      <c r="F5">
        <f>ABS(ROUND(SUMIFS(lookup!$E$411:$E$818,lookup!$F$411:$F$818,QNWRGrp!B5,lookup!$C$411:$C$818,QNWRGrp!D5),-1))</f>
        <v>1620</v>
      </c>
      <c r="G5">
        <f t="shared" si="13"/>
        <v>6640</v>
      </c>
      <c r="H5">
        <f>ABS(ROUND(SUMIFS(lookup!$J$411:$J$818,lookup!$F$411:$F$818,QNWRGrp!B5,lookup!$C$411:$C$818,QNWRGrp!D5),-1))</f>
        <v>1320</v>
      </c>
      <c r="I5">
        <f>VLOOKUP(D5,lookup!$M$18:$O$23,3)</f>
        <v>3500</v>
      </c>
      <c r="J5">
        <f t="shared" si="14"/>
        <v>0</v>
      </c>
      <c r="K5" t="str">
        <f t="shared" si="15"/>
        <v/>
      </c>
      <c r="L5">
        <f t="shared" si="16"/>
        <v>3500</v>
      </c>
      <c r="M5">
        <f t="shared" si="17"/>
        <v>8260</v>
      </c>
      <c r="N5">
        <f t="shared" si="18"/>
        <v>9880</v>
      </c>
      <c r="O5">
        <f t="shared" si="19"/>
        <v>0</v>
      </c>
      <c r="P5">
        <f t="shared" si="20"/>
        <v>0</v>
      </c>
      <c r="Q5">
        <f t="shared" si="21"/>
        <v>0</v>
      </c>
      <c r="R5">
        <f t="shared" si="22"/>
        <v>0</v>
      </c>
      <c r="S5">
        <f t="shared" si="0"/>
        <v>4</v>
      </c>
      <c r="T5">
        <f t="shared" si="1"/>
        <v>1974.75</v>
      </c>
      <c r="U5">
        <f>INDEX(Impacts_scenario_1_RSBsn_Mask!$Y$2:$Y$70,$B5-1939+1,1)</f>
        <v>0.86919530403853751</v>
      </c>
      <c r="V5">
        <f t="shared" si="23"/>
        <v>3500</v>
      </c>
      <c r="W5">
        <f t="shared" si="24"/>
        <v>8260</v>
      </c>
      <c r="X5">
        <f t="shared" si="25"/>
        <v>0</v>
      </c>
      <c r="Y5">
        <f t="shared" si="26"/>
        <v>1620</v>
      </c>
      <c r="Z5" s="16">
        <f t="shared" si="2"/>
        <v>0</v>
      </c>
      <c r="AA5" s="16">
        <f t="shared" si="3"/>
        <v>0</v>
      </c>
      <c r="AB5">
        <f t="shared" si="4"/>
        <v>0</v>
      </c>
      <c r="AC5">
        <f t="shared" si="5"/>
        <v>6</v>
      </c>
      <c r="AD5">
        <f t="shared" si="27"/>
        <v>1977</v>
      </c>
      <c r="AE5">
        <f>INDEX(Impacts_scenario_1_RSBsn_Mask!$Y$2:$Y$70,$AD5-1939+1,1)</f>
        <v>0.92013239784973822</v>
      </c>
      <c r="AF5">
        <f t="shared" si="6"/>
        <v>14600</v>
      </c>
      <c r="AG5">
        <f t="shared" si="7"/>
        <v>45840</v>
      </c>
      <c r="AH5">
        <f t="shared" si="8"/>
        <v>0</v>
      </c>
      <c r="AI5">
        <f t="shared" si="9"/>
        <v>19350</v>
      </c>
      <c r="AJ5">
        <f t="shared" si="10"/>
        <v>0</v>
      </c>
      <c r="AK5">
        <f t="shared" si="11"/>
        <v>0</v>
      </c>
      <c r="AM5" t="s">
        <v>67</v>
      </c>
      <c r="AN5">
        <f>9/12</f>
        <v>0.75</v>
      </c>
      <c r="AP5" t="s">
        <v>191</v>
      </c>
    </row>
    <row r="6" spans="1:43" x14ac:dyDescent="0.3">
      <c r="A6" t="str">
        <f>VLOOKUP(D6,lookup!$M$18:$N$23,2)</f>
        <v>Oct/Nov</v>
      </c>
      <c r="B6">
        <v>1974</v>
      </c>
      <c r="C6" t="str">
        <f t="shared" si="12"/>
        <v>Oct/Nov 1974</v>
      </c>
      <c r="D6" t="s">
        <v>40</v>
      </c>
      <c r="E6">
        <f>SUMIFS(lookup!$I$411:$I$818,lookup!$F$411:$F$818,QNWRGrp!B6,lookup!$C$411:$C$818,QNWRGrp!D6)</f>
        <v>7240</v>
      </c>
      <c r="F6">
        <f>ABS(ROUND(SUMIFS(lookup!$E$411:$E$818,lookup!$F$411:$F$818,QNWRGrp!B6,lookup!$C$411:$C$818,QNWRGrp!D6),-1))</f>
        <v>1390</v>
      </c>
      <c r="G6">
        <f t="shared" si="13"/>
        <v>5850</v>
      </c>
      <c r="H6">
        <f>ABS(ROUND(SUMIFS(lookup!$J$411:$J$818,lookup!$F$411:$F$818,QNWRGrp!B6,lookup!$C$411:$C$818,QNWRGrp!D6),-1))</f>
        <v>2430</v>
      </c>
      <c r="I6">
        <f>VLOOKUP(D6,lookup!$M$18:$O$23,3)</f>
        <v>3600</v>
      </c>
      <c r="J6">
        <f t="shared" si="14"/>
        <v>0</v>
      </c>
      <c r="K6" t="str">
        <f t="shared" si="15"/>
        <v/>
      </c>
      <c r="L6">
        <f t="shared" si="16"/>
        <v>3600</v>
      </c>
      <c r="M6">
        <f t="shared" si="17"/>
        <v>7240</v>
      </c>
      <c r="N6">
        <f t="shared" si="18"/>
        <v>8630</v>
      </c>
      <c r="O6">
        <f t="shared" si="19"/>
        <v>0</v>
      </c>
      <c r="P6">
        <f t="shared" si="20"/>
        <v>0</v>
      </c>
      <c r="Q6">
        <f t="shared" si="21"/>
        <v>0</v>
      </c>
      <c r="R6">
        <f t="shared" si="22"/>
        <v>0</v>
      </c>
      <c r="S6">
        <f t="shared" si="0"/>
        <v>5</v>
      </c>
      <c r="T6">
        <f t="shared" si="1"/>
        <v>1974.9166666666667</v>
      </c>
      <c r="U6">
        <f>INDEX(Impacts_scenario_1_RSBsn_Mask!$Y$2:$Y$70,$B6-1939+1,1)</f>
        <v>0.86919530403853751</v>
      </c>
      <c r="V6">
        <f t="shared" si="23"/>
        <v>3600</v>
      </c>
      <c r="W6">
        <f t="shared" si="24"/>
        <v>7240</v>
      </c>
      <c r="X6">
        <f t="shared" si="25"/>
        <v>0</v>
      </c>
      <c r="Y6">
        <f t="shared" si="26"/>
        <v>1390</v>
      </c>
      <c r="Z6" s="16">
        <f t="shared" si="2"/>
        <v>0</v>
      </c>
      <c r="AA6" s="16">
        <f t="shared" si="3"/>
        <v>0</v>
      </c>
      <c r="AB6">
        <f t="shared" si="4"/>
        <v>0</v>
      </c>
      <c r="AC6">
        <f t="shared" si="5"/>
        <v>6</v>
      </c>
      <c r="AD6">
        <f t="shared" si="27"/>
        <v>1978</v>
      </c>
      <c r="AE6">
        <f>INDEX(Impacts_scenario_1_RSBsn_Mask!$Y$2:$Y$70,$AD6-1939+1,1)</f>
        <v>0.94659121018916303</v>
      </c>
      <c r="AF6">
        <f t="shared" si="6"/>
        <v>14600</v>
      </c>
      <c r="AG6">
        <f t="shared" si="7"/>
        <v>43330</v>
      </c>
      <c r="AH6">
        <f t="shared" si="8"/>
        <v>1590</v>
      </c>
      <c r="AI6">
        <f t="shared" si="9"/>
        <v>21430</v>
      </c>
      <c r="AJ6">
        <f t="shared" si="10"/>
        <v>0</v>
      </c>
      <c r="AK6">
        <f t="shared" si="11"/>
        <v>1590</v>
      </c>
      <c r="AM6" t="s">
        <v>68</v>
      </c>
      <c r="AN6">
        <f>11/12</f>
        <v>0.91666666666666663</v>
      </c>
      <c r="AP6" t="s">
        <v>192</v>
      </c>
    </row>
    <row r="7" spans="1:43" x14ac:dyDescent="0.3">
      <c r="A7" t="str">
        <f>VLOOKUP(D7,lookup!$M$18:$N$23,2)</f>
        <v>Dec</v>
      </c>
      <c r="B7">
        <v>1974</v>
      </c>
      <c r="C7" t="str">
        <f t="shared" si="12"/>
        <v>Dec 1974</v>
      </c>
      <c r="D7" t="s">
        <v>41</v>
      </c>
      <c r="E7">
        <f>SUMIFS(lookup!$I$411:$I$818,lookup!$F$411:$F$818,QNWRGrp!B7,lookup!$C$411:$C$818,QNWRGrp!D7)</f>
        <v>5070</v>
      </c>
      <c r="F7">
        <f>ABS(ROUND(SUMIFS(lookup!$E$411:$E$818,lookup!$F$411:$F$818,QNWRGrp!B7,lookup!$C$411:$C$818,QNWRGrp!D7),-1))</f>
        <v>600</v>
      </c>
      <c r="G7">
        <f t="shared" si="13"/>
        <v>4470</v>
      </c>
      <c r="H7">
        <f>ABS(ROUND(SUMIFS(lookup!$J$411:$J$818,lookup!$F$411:$F$818,QNWRGrp!B7,lookup!$C$411:$C$818,QNWRGrp!D7),-1))</f>
        <v>600</v>
      </c>
      <c r="I7">
        <f>VLOOKUP(D7,lookup!$M$18:$O$23,3)</f>
        <v>500</v>
      </c>
      <c r="J7">
        <f t="shared" si="14"/>
        <v>0</v>
      </c>
      <c r="K7" t="str">
        <f t="shared" si="15"/>
        <v/>
      </c>
      <c r="L7">
        <f t="shared" si="16"/>
        <v>500</v>
      </c>
      <c r="M7">
        <f t="shared" si="17"/>
        <v>5070</v>
      </c>
      <c r="N7">
        <f t="shared" si="18"/>
        <v>5670</v>
      </c>
      <c r="O7">
        <f t="shared" si="19"/>
        <v>0</v>
      </c>
      <c r="P7">
        <f t="shared" si="20"/>
        <v>0</v>
      </c>
      <c r="Q7">
        <f t="shared" si="21"/>
        <v>0</v>
      </c>
      <c r="R7">
        <f t="shared" si="22"/>
        <v>0</v>
      </c>
      <c r="S7">
        <f t="shared" si="0"/>
        <v>6</v>
      </c>
      <c r="T7">
        <f t="shared" si="1"/>
        <v>1975</v>
      </c>
      <c r="U7">
        <f>INDEX(Impacts_scenario_1_RSBsn_Mask!$Y$2:$Y$70,$B7-1939+1,1)</f>
        <v>0.86919530403853751</v>
      </c>
      <c r="V7">
        <f t="shared" si="23"/>
        <v>500</v>
      </c>
      <c r="W7">
        <f t="shared" si="24"/>
        <v>5070</v>
      </c>
      <c r="X7">
        <f t="shared" si="25"/>
        <v>0</v>
      </c>
      <c r="Y7">
        <f t="shared" si="26"/>
        <v>600</v>
      </c>
      <c r="Z7" s="16">
        <f t="shared" si="2"/>
        <v>0</v>
      </c>
      <c r="AA7" s="16">
        <f t="shared" si="3"/>
        <v>0</v>
      </c>
      <c r="AB7">
        <f t="shared" si="4"/>
        <v>0</v>
      </c>
      <c r="AC7">
        <f t="shared" si="5"/>
        <v>6</v>
      </c>
      <c r="AD7">
        <f t="shared" si="27"/>
        <v>1979</v>
      </c>
      <c r="AE7">
        <f>INDEX(Impacts_scenario_1_RSBsn_Mask!$Y$2:$Y$70,$AD7-1939+1,1)</f>
        <v>0.89639798646082092</v>
      </c>
      <c r="AF7">
        <f t="shared" si="6"/>
        <v>14600</v>
      </c>
      <c r="AG7">
        <f t="shared" si="7"/>
        <v>26450</v>
      </c>
      <c r="AH7">
        <f t="shared" si="8"/>
        <v>560</v>
      </c>
      <c r="AI7">
        <f t="shared" si="9"/>
        <v>27340</v>
      </c>
      <c r="AJ7">
        <f t="shared" si="10"/>
        <v>0</v>
      </c>
      <c r="AK7">
        <f t="shared" si="11"/>
        <v>560</v>
      </c>
      <c r="AM7" t="s">
        <v>69</v>
      </c>
      <c r="AN7">
        <v>1</v>
      </c>
      <c r="AP7" t="s">
        <v>193</v>
      </c>
    </row>
    <row r="8" spans="1:43" x14ac:dyDescent="0.3">
      <c r="A8" t="str">
        <f>VLOOKUP(D8,lookup!$M$18:$N$23,2)</f>
        <v>Jan/Feb</v>
      </c>
      <c r="B8">
        <v>1975</v>
      </c>
      <c r="C8" t="str">
        <f t="shared" si="12"/>
        <v>Jan/Feb 1975</v>
      </c>
      <c r="D8" t="s">
        <v>36</v>
      </c>
      <c r="E8">
        <f>SUMIFS(lookup!$I$411:$I$818,lookup!$F$411:$F$818,QNWRGrp!B8,lookup!$C$411:$C$818,QNWRGrp!D8)</f>
        <v>9750</v>
      </c>
      <c r="F8">
        <f>ABS(ROUND(SUMIFS(lookup!$E$411:$E$818,lookup!$F$411:$F$818,QNWRGrp!B8,lookup!$C$411:$C$818,QNWRGrp!D8),-1))</f>
        <v>1130</v>
      </c>
      <c r="G8">
        <f t="shared" si="13"/>
        <v>8620</v>
      </c>
      <c r="H8">
        <f>ABS(ROUND(SUMIFS(lookup!$J$411:$J$818,lookup!$F$411:$F$818,QNWRGrp!B8,lookup!$C$411:$C$818,QNWRGrp!D8),-1))</f>
        <v>0</v>
      </c>
      <c r="I8">
        <f>VLOOKUP(D8,lookup!$M$18:$O$23,3)</f>
        <v>1500</v>
      </c>
      <c r="J8">
        <f t="shared" si="14"/>
        <v>0</v>
      </c>
      <c r="K8" t="str">
        <f t="shared" si="15"/>
        <v/>
      </c>
      <c r="L8">
        <f t="shared" si="16"/>
        <v>1500</v>
      </c>
      <c r="M8">
        <f t="shared" si="17"/>
        <v>9750</v>
      </c>
      <c r="N8">
        <f t="shared" si="18"/>
        <v>10880</v>
      </c>
      <c r="O8">
        <f t="shared" si="19"/>
        <v>0</v>
      </c>
      <c r="P8">
        <f t="shared" si="20"/>
        <v>0</v>
      </c>
      <c r="Q8">
        <f t="shared" si="21"/>
        <v>0</v>
      </c>
      <c r="R8">
        <f t="shared" si="22"/>
        <v>0</v>
      </c>
      <c r="S8">
        <f t="shared" si="0"/>
        <v>1</v>
      </c>
      <c r="T8">
        <f t="shared" si="1"/>
        <v>1975.0166666666667</v>
      </c>
      <c r="U8">
        <f>INDEX(Impacts_scenario_1_RSBsn_Mask!$Y$2:$Y$70,$B8-1939+1,1)</f>
        <v>0.8979020443186978</v>
      </c>
      <c r="V8">
        <f t="shared" si="23"/>
        <v>1500</v>
      </c>
      <c r="W8">
        <f t="shared" si="24"/>
        <v>9750</v>
      </c>
      <c r="X8">
        <f t="shared" si="25"/>
        <v>0</v>
      </c>
      <c r="Y8">
        <f t="shared" si="26"/>
        <v>1130</v>
      </c>
      <c r="Z8" s="16">
        <f t="shared" si="2"/>
        <v>0</v>
      </c>
      <c r="AA8" s="16">
        <f t="shared" si="3"/>
        <v>0</v>
      </c>
      <c r="AB8">
        <f t="shared" si="4"/>
        <v>0</v>
      </c>
      <c r="AC8">
        <f t="shared" si="5"/>
        <v>6</v>
      </c>
      <c r="AD8">
        <f t="shared" si="27"/>
        <v>1980</v>
      </c>
      <c r="AE8">
        <f>INDEX(Impacts_scenario_1_RSBsn_Mask!$Y$2:$Y$70,$AD8-1939+1,1)</f>
        <v>0.90849387390422831</v>
      </c>
      <c r="AF8">
        <f t="shared" si="6"/>
        <v>14600</v>
      </c>
      <c r="AG8">
        <f t="shared" si="7"/>
        <v>27750</v>
      </c>
      <c r="AH8">
        <f t="shared" si="8"/>
        <v>4820</v>
      </c>
      <c r="AI8">
        <f t="shared" si="9"/>
        <v>21880</v>
      </c>
      <c r="AJ8">
        <f t="shared" si="10"/>
        <v>760</v>
      </c>
      <c r="AK8">
        <f t="shared" si="11"/>
        <v>4060</v>
      </c>
      <c r="AP8" t="s">
        <v>194</v>
      </c>
    </row>
    <row r="9" spans="1:43" x14ac:dyDescent="0.3">
      <c r="A9" t="str">
        <f>VLOOKUP(D9,lookup!$M$18:$N$23,2)</f>
        <v>Mar/Apr</v>
      </c>
      <c r="B9">
        <v>1975</v>
      </c>
      <c r="C9" t="str">
        <f t="shared" si="12"/>
        <v>Mar/Apr 1975</v>
      </c>
      <c r="D9" t="s">
        <v>37</v>
      </c>
      <c r="E9">
        <f>SUMIFS(lookup!$I$411:$I$818,lookup!$F$411:$F$818,QNWRGrp!B9,lookup!$C$411:$C$818,QNWRGrp!D9)</f>
        <v>9990</v>
      </c>
      <c r="F9">
        <f>ABS(ROUND(SUMIFS(lookup!$E$411:$E$818,lookup!$F$411:$F$818,QNWRGrp!B9,lookup!$C$411:$C$818,QNWRGrp!D9),-1))</f>
        <v>1040</v>
      </c>
      <c r="G9">
        <f t="shared" si="13"/>
        <v>8950</v>
      </c>
      <c r="H9">
        <f>ABS(ROUND(SUMIFS(lookup!$J$411:$J$818,lookup!$F$411:$F$818,QNWRGrp!B9,lookup!$C$411:$C$818,QNWRGrp!D9),-1))</f>
        <v>630</v>
      </c>
      <c r="I9">
        <f>VLOOKUP(D9,lookup!$M$18:$O$23,3)</f>
        <v>3500</v>
      </c>
      <c r="J9">
        <f t="shared" si="14"/>
        <v>0</v>
      </c>
      <c r="K9" t="str">
        <f t="shared" si="15"/>
        <v/>
      </c>
      <c r="L9">
        <f t="shared" si="16"/>
        <v>3500</v>
      </c>
      <c r="M9">
        <f t="shared" si="17"/>
        <v>9990</v>
      </c>
      <c r="N9">
        <f t="shared" si="18"/>
        <v>11030</v>
      </c>
      <c r="O9">
        <f t="shared" si="19"/>
        <v>0</v>
      </c>
      <c r="P9">
        <f t="shared" si="20"/>
        <v>0</v>
      </c>
      <c r="Q9">
        <f t="shared" si="21"/>
        <v>0</v>
      </c>
      <c r="R9">
        <f t="shared" si="22"/>
        <v>0</v>
      </c>
      <c r="S9">
        <f t="shared" si="0"/>
        <v>2</v>
      </c>
      <c r="T9">
        <f t="shared" si="1"/>
        <v>1975.0333333333333</v>
      </c>
      <c r="U9">
        <f>INDEX(Impacts_scenario_1_RSBsn_Mask!$Y$2:$Y$70,$B9-1939+1,1)</f>
        <v>0.8979020443186978</v>
      </c>
      <c r="V9">
        <f t="shared" si="23"/>
        <v>3500</v>
      </c>
      <c r="W9">
        <f t="shared" si="24"/>
        <v>9990</v>
      </c>
      <c r="X9">
        <f t="shared" si="25"/>
        <v>0</v>
      </c>
      <c r="Y9">
        <f t="shared" si="26"/>
        <v>1040</v>
      </c>
      <c r="Z9" s="16">
        <f t="shared" si="2"/>
        <v>0</v>
      </c>
      <c r="AA9" s="16">
        <f t="shared" si="3"/>
        <v>0</v>
      </c>
      <c r="AB9">
        <f t="shared" si="4"/>
        <v>0</v>
      </c>
      <c r="AC9">
        <f t="shared" si="5"/>
        <v>6</v>
      </c>
      <c r="AD9">
        <f t="shared" si="27"/>
        <v>1981</v>
      </c>
      <c r="AE9">
        <f>INDEX(Impacts_scenario_1_RSBsn_Mask!$Y$2:$Y$70,$AD9-1939+1,1)</f>
        <v>0.89260305142465768</v>
      </c>
      <c r="AF9">
        <f t="shared" si="6"/>
        <v>14600</v>
      </c>
      <c r="AG9">
        <f t="shared" si="7"/>
        <v>17240</v>
      </c>
      <c r="AH9">
        <f t="shared" si="8"/>
        <v>3080</v>
      </c>
      <c r="AI9">
        <f t="shared" si="9"/>
        <v>33920</v>
      </c>
      <c r="AJ9">
        <f t="shared" si="10"/>
        <v>0</v>
      </c>
      <c r="AK9">
        <f t="shared" si="11"/>
        <v>3080</v>
      </c>
      <c r="AP9" t="s">
        <v>195</v>
      </c>
    </row>
    <row r="10" spans="1:43" x14ac:dyDescent="0.3">
      <c r="A10" t="str">
        <f>VLOOKUP(D10,lookup!$M$18:$N$23,2)</f>
        <v>May/Jun</v>
      </c>
      <c r="B10">
        <v>1975</v>
      </c>
      <c r="C10" t="str">
        <f t="shared" si="12"/>
        <v>May/Jun 1975</v>
      </c>
      <c r="D10" t="s">
        <v>38</v>
      </c>
      <c r="E10">
        <f>SUMIFS(lookup!$I$411:$I$818,lookup!$F$411:$F$818,QNWRGrp!B10,lookup!$C$411:$C$818,QNWRGrp!D10)</f>
        <v>14550</v>
      </c>
      <c r="F10">
        <f>ABS(ROUND(SUMIFS(lookup!$E$411:$E$818,lookup!$F$411:$F$818,QNWRGrp!B10,lookup!$C$411:$C$818,QNWRGrp!D10),-1))</f>
        <v>1310</v>
      </c>
      <c r="G10">
        <f t="shared" si="13"/>
        <v>13240</v>
      </c>
      <c r="H10">
        <f>ABS(ROUND(SUMIFS(lookup!$J$411:$J$818,lookup!$F$411:$F$818,QNWRGrp!B10,lookup!$C$411:$C$818,QNWRGrp!D10),-1))</f>
        <v>1020</v>
      </c>
      <c r="I10">
        <f>VLOOKUP(D10,lookup!$M$18:$O$23,3)</f>
        <v>2000</v>
      </c>
      <c r="J10">
        <f t="shared" si="14"/>
        <v>0</v>
      </c>
      <c r="K10" t="str">
        <f t="shared" si="15"/>
        <v/>
      </c>
      <c r="L10">
        <f t="shared" si="16"/>
        <v>2000</v>
      </c>
      <c r="M10">
        <f t="shared" si="17"/>
        <v>14550</v>
      </c>
      <c r="N10">
        <f t="shared" si="18"/>
        <v>15860</v>
      </c>
      <c r="O10">
        <f t="shared" si="19"/>
        <v>0</v>
      </c>
      <c r="P10">
        <f t="shared" si="20"/>
        <v>0</v>
      </c>
      <c r="Q10">
        <f t="shared" si="21"/>
        <v>0</v>
      </c>
      <c r="R10">
        <f t="shared" si="22"/>
        <v>0</v>
      </c>
      <c r="S10">
        <f t="shared" si="0"/>
        <v>3</v>
      </c>
      <c r="T10">
        <f t="shared" si="1"/>
        <v>1975.5</v>
      </c>
      <c r="U10">
        <f>INDEX(Impacts_scenario_1_RSBsn_Mask!$Y$2:$Y$70,$B10-1939+1,1)</f>
        <v>0.8979020443186978</v>
      </c>
      <c r="V10">
        <f t="shared" si="23"/>
        <v>2000</v>
      </c>
      <c r="W10">
        <f t="shared" si="24"/>
        <v>14550</v>
      </c>
      <c r="X10">
        <f t="shared" si="25"/>
        <v>0</v>
      </c>
      <c r="Y10">
        <f t="shared" si="26"/>
        <v>1310</v>
      </c>
      <c r="Z10" s="16">
        <f t="shared" si="2"/>
        <v>0</v>
      </c>
      <c r="AA10" s="16">
        <f t="shared" si="3"/>
        <v>0</v>
      </c>
      <c r="AB10">
        <f t="shared" si="4"/>
        <v>0</v>
      </c>
      <c r="AC10">
        <f t="shared" si="5"/>
        <v>6</v>
      </c>
      <c r="AD10">
        <f t="shared" si="27"/>
        <v>1982</v>
      </c>
      <c r="AE10">
        <f>INDEX(Impacts_scenario_1_RSBsn_Mask!$Y$2:$Y$70,$AD10-1939+1,1)</f>
        <v>0.86731638145592638</v>
      </c>
      <c r="AF10">
        <f t="shared" si="6"/>
        <v>14600</v>
      </c>
      <c r="AG10">
        <f t="shared" si="7"/>
        <v>15980</v>
      </c>
      <c r="AH10">
        <f t="shared" si="8"/>
        <v>4250</v>
      </c>
      <c r="AI10">
        <f t="shared" si="9"/>
        <v>28000</v>
      </c>
      <c r="AJ10">
        <f t="shared" si="10"/>
        <v>0</v>
      </c>
      <c r="AK10">
        <f t="shared" si="11"/>
        <v>4250</v>
      </c>
      <c r="AP10" t="s">
        <v>196</v>
      </c>
    </row>
    <row r="11" spans="1:43" x14ac:dyDescent="0.3">
      <c r="A11" t="str">
        <f>VLOOKUP(D11,lookup!$M$18:$N$23,2)</f>
        <v>Jul/Aug/Sep</v>
      </c>
      <c r="B11">
        <v>1975</v>
      </c>
      <c r="C11" t="str">
        <f t="shared" si="12"/>
        <v>Jul/Aug/Sep 1975</v>
      </c>
      <c r="D11" t="s">
        <v>39</v>
      </c>
      <c r="E11">
        <f>SUMIFS(lookup!$I$411:$I$818,lookup!$F$411:$F$818,QNWRGrp!B11,lookup!$C$411:$C$818,QNWRGrp!D11)</f>
        <v>16600</v>
      </c>
      <c r="F11">
        <f>ABS(ROUND(SUMIFS(lookup!$E$411:$E$818,lookup!$F$411:$F$818,QNWRGrp!B11,lookup!$C$411:$C$818,QNWRGrp!D11),-1))</f>
        <v>3000</v>
      </c>
      <c r="G11">
        <f t="shared" si="13"/>
        <v>13600</v>
      </c>
      <c r="H11">
        <f>ABS(ROUND(SUMIFS(lookup!$J$411:$J$818,lookup!$F$411:$F$818,QNWRGrp!B11,lookup!$C$411:$C$818,QNWRGrp!D11),-1))</f>
        <v>3840</v>
      </c>
      <c r="I11">
        <f>VLOOKUP(D11,lookup!$M$18:$O$23,3)</f>
        <v>3500</v>
      </c>
      <c r="J11">
        <f t="shared" si="14"/>
        <v>0</v>
      </c>
      <c r="K11" t="str">
        <f t="shared" si="15"/>
        <v/>
      </c>
      <c r="L11">
        <f t="shared" si="16"/>
        <v>3500</v>
      </c>
      <c r="M11">
        <f t="shared" si="17"/>
        <v>16600</v>
      </c>
      <c r="N11">
        <f t="shared" si="18"/>
        <v>19600</v>
      </c>
      <c r="O11">
        <f t="shared" si="19"/>
        <v>0</v>
      </c>
      <c r="P11">
        <f t="shared" si="20"/>
        <v>0</v>
      </c>
      <c r="Q11">
        <f t="shared" si="21"/>
        <v>0</v>
      </c>
      <c r="R11">
        <f t="shared" si="22"/>
        <v>0</v>
      </c>
      <c r="S11">
        <f t="shared" si="0"/>
        <v>4</v>
      </c>
      <c r="T11">
        <f t="shared" si="1"/>
        <v>1975.75</v>
      </c>
      <c r="U11">
        <f>INDEX(Impacts_scenario_1_RSBsn_Mask!$Y$2:$Y$70,$B11-1939+1,1)</f>
        <v>0.8979020443186978</v>
      </c>
      <c r="V11">
        <f t="shared" si="23"/>
        <v>3500</v>
      </c>
      <c r="W11">
        <f t="shared" si="24"/>
        <v>16600</v>
      </c>
      <c r="X11">
        <f t="shared" si="25"/>
        <v>0</v>
      </c>
      <c r="Y11">
        <f t="shared" si="26"/>
        <v>3000</v>
      </c>
      <c r="Z11" s="16">
        <f t="shared" si="2"/>
        <v>0</v>
      </c>
      <c r="AA11" s="16">
        <f t="shared" si="3"/>
        <v>0</v>
      </c>
      <c r="AB11">
        <f t="shared" si="4"/>
        <v>0</v>
      </c>
      <c r="AC11">
        <f t="shared" si="5"/>
        <v>6</v>
      </c>
      <c r="AD11">
        <f t="shared" si="27"/>
        <v>1983</v>
      </c>
      <c r="AE11">
        <f>INDEX(Impacts_scenario_1_RSBsn_Mask!$Y$2:$Y$70,$AD11-1939+1,1)</f>
        <v>0.86316096143604104</v>
      </c>
      <c r="AF11">
        <f t="shared" si="6"/>
        <v>14600</v>
      </c>
      <c r="AG11">
        <f t="shared" si="7"/>
        <v>20880</v>
      </c>
      <c r="AH11">
        <f t="shared" si="8"/>
        <v>5020</v>
      </c>
      <c r="AI11">
        <f t="shared" si="9"/>
        <v>28130</v>
      </c>
      <c r="AJ11">
        <f t="shared" si="10"/>
        <v>0</v>
      </c>
      <c r="AK11">
        <f t="shared" si="11"/>
        <v>5020</v>
      </c>
      <c r="AP11" t="s">
        <v>197</v>
      </c>
    </row>
    <row r="12" spans="1:43" x14ac:dyDescent="0.3">
      <c r="A12" t="str">
        <f>VLOOKUP(D12,lookup!$M$18:$N$23,2)</f>
        <v>Oct/Nov</v>
      </c>
      <c r="B12">
        <v>1975</v>
      </c>
      <c r="C12" t="str">
        <f t="shared" si="12"/>
        <v>Oct/Nov 1975</v>
      </c>
      <c r="D12" t="s">
        <v>40</v>
      </c>
      <c r="E12">
        <f>SUMIFS(lookup!$I$411:$I$818,lookup!$F$411:$F$818,QNWRGrp!B12,lookup!$C$411:$C$818,QNWRGrp!D12)</f>
        <v>5230</v>
      </c>
      <c r="F12">
        <f>ABS(ROUND(SUMIFS(lookup!$E$411:$E$818,lookup!$F$411:$F$818,QNWRGrp!B12,lookup!$C$411:$C$818,QNWRGrp!D12),-1))</f>
        <v>2270</v>
      </c>
      <c r="G12">
        <f t="shared" si="13"/>
        <v>2960</v>
      </c>
      <c r="H12">
        <f>ABS(ROUND(SUMIFS(lookup!$J$411:$J$818,lookup!$F$411:$F$818,QNWRGrp!B12,lookup!$C$411:$C$818,QNWRGrp!D12),-1))</f>
        <v>1040</v>
      </c>
      <c r="I12">
        <f>VLOOKUP(D12,lookup!$M$18:$O$23,3)</f>
        <v>3600</v>
      </c>
      <c r="J12">
        <f t="shared" si="14"/>
        <v>0</v>
      </c>
      <c r="K12" t="str">
        <f t="shared" si="15"/>
        <v/>
      </c>
      <c r="L12">
        <f t="shared" si="16"/>
        <v>3600</v>
      </c>
      <c r="M12">
        <f t="shared" si="17"/>
        <v>5230</v>
      </c>
      <c r="N12">
        <f t="shared" si="18"/>
        <v>7500</v>
      </c>
      <c r="O12">
        <f t="shared" si="19"/>
        <v>0</v>
      </c>
      <c r="P12">
        <f t="shared" si="20"/>
        <v>0</v>
      </c>
      <c r="Q12">
        <f t="shared" si="21"/>
        <v>0</v>
      </c>
      <c r="R12">
        <f t="shared" si="22"/>
        <v>0</v>
      </c>
      <c r="S12">
        <f t="shared" si="0"/>
        <v>5</v>
      </c>
      <c r="T12">
        <f t="shared" si="1"/>
        <v>1975.9166666666667</v>
      </c>
      <c r="U12">
        <f>INDEX(Impacts_scenario_1_RSBsn_Mask!$Y$2:$Y$70,$B12-1939+1,1)</f>
        <v>0.8979020443186978</v>
      </c>
      <c r="V12">
        <f t="shared" si="23"/>
        <v>3600</v>
      </c>
      <c r="W12">
        <f t="shared" si="24"/>
        <v>5230</v>
      </c>
      <c r="X12">
        <f t="shared" si="25"/>
        <v>0</v>
      </c>
      <c r="Y12">
        <f t="shared" si="26"/>
        <v>2270</v>
      </c>
      <c r="Z12" s="16">
        <f t="shared" si="2"/>
        <v>0</v>
      </c>
      <c r="AA12" s="16">
        <f t="shared" si="3"/>
        <v>0</v>
      </c>
      <c r="AB12">
        <f t="shared" si="4"/>
        <v>0</v>
      </c>
      <c r="AC12">
        <f t="shared" si="5"/>
        <v>6</v>
      </c>
      <c r="AD12">
        <f t="shared" si="27"/>
        <v>1984</v>
      </c>
      <c r="AE12">
        <f>INDEX(Impacts_scenario_1_RSBsn_Mask!$Y$2:$Y$70,$AD12-1939+1,1)</f>
        <v>0.87692266591890644</v>
      </c>
      <c r="AF12">
        <f t="shared" si="6"/>
        <v>14600</v>
      </c>
      <c r="AG12">
        <f t="shared" si="7"/>
        <v>16340</v>
      </c>
      <c r="AH12">
        <f t="shared" si="8"/>
        <v>6180</v>
      </c>
      <c r="AI12">
        <f t="shared" si="9"/>
        <v>27010</v>
      </c>
      <c r="AJ12">
        <f t="shared" si="10"/>
        <v>2150</v>
      </c>
      <c r="AK12">
        <f t="shared" si="11"/>
        <v>4030</v>
      </c>
      <c r="AP12" t="s">
        <v>198</v>
      </c>
    </row>
    <row r="13" spans="1:43" x14ac:dyDescent="0.3">
      <c r="A13" t="str">
        <f>VLOOKUP(D13,lookup!$M$18:$N$23,2)</f>
        <v>Dec</v>
      </c>
      <c r="B13">
        <v>1975</v>
      </c>
      <c r="C13" t="str">
        <f t="shared" si="12"/>
        <v>Dec 1975</v>
      </c>
      <c r="D13" t="s">
        <v>41</v>
      </c>
      <c r="E13">
        <f>SUMIFS(lookup!$I$411:$I$818,lookup!$F$411:$F$818,QNWRGrp!B13,lookup!$C$411:$C$818,QNWRGrp!D13)</f>
        <v>3540</v>
      </c>
      <c r="F13">
        <f>ABS(ROUND(SUMIFS(lookup!$E$411:$E$818,lookup!$F$411:$F$818,QNWRGrp!B13,lookup!$C$411:$C$818,QNWRGrp!D13),-1))</f>
        <v>1240</v>
      </c>
      <c r="G13">
        <f t="shared" si="13"/>
        <v>2300</v>
      </c>
      <c r="H13">
        <f>ABS(ROUND(SUMIFS(lookup!$J$411:$J$818,lookup!$F$411:$F$818,QNWRGrp!B13,lookup!$C$411:$C$818,QNWRGrp!D13),-1))</f>
        <v>920</v>
      </c>
      <c r="I13">
        <f>VLOOKUP(D13,lookup!$M$18:$O$23,3)</f>
        <v>500</v>
      </c>
      <c r="J13">
        <f t="shared" si="14"/>
        <v>0</v>
      </c>
      <c r="K13" t="str">
        <f t="shared" si="15"/>
        <v/>
      </c>
      <c r="L13">
        <f t="shared" si="16"/>
        <v>500</v>
      </c>
      <c r="M13">
        <f t="shared" si="17"/>
        <v>3540</v>
      </c>
      <c r="N13">
        <f t="shared" si="18"/>
        <v>4780</v>
      </c>
      <c r="O13">
        <f t="shared" si="19"/>
        <v>0</v>
      </c>
      <c r="P13">
        <f t="shared" si="20"/>
        <v>0</v>
      </c>
      <c r="Q13">
        <f t="shared" si="21"/>
        <v>0</v>
      </c>
      <c r="R13">
        <f t="shared" si="22"/>
        <v>0</v>
      </c>
      <c r="S13">
        <f t="shared" si="0"/>
        <v>6</v>
      </c>
      <c r="T13">
        <f t="shared" si="1"/>
        <v>1976</v>
      </c>
      <c r="U13">
        <f>INDEX(Impacts_scenario_1_RSBsn_Mask!$Y$2:$Y$70,$B13-1939+1,1)</f>
        <v>0.8979020443186978</v>
      </c>
      <c r="V13">
        <f t="shared" si="23"/>
        <v>500</v>
      </c>
      <c r="W13">
        <f t="shared" si="24"/>
        <v>3540</v>
      </c>
      <c r="X13">
        <f t="shared" si="25"/>
        <v>0</v>
      </c>
      <c r="Y13">
        <f t="shared" si="26"/>
        <v>1240</v>
      </c>
      <c r="Z13" s="16">
        <f t="shared" si="2"/>
        <v>0</v>
      </c>
      <c r="AA13" s="16">
        <f t="shared" si="3"/>
        <v>0</v>
      </c>
      <c r="AB13">
        <f t="shared" si="4"/>
        <v>0</v>
      </c>
      <c r="AC13">
        <f t="shared" si="5"/>
        <v>6</v>
      </c>
      <c r="AD13">
        <f t="shared" si="27"/>
        <v>1985</v>
      </c>
      <c r="AE13">
        <f>INDEX(Impacts_scenario_1_RSBsn_Mask!$Y$2:$Y$70,$AD13-1939+1,1)</f>
        <v>0.86662367033910981</v>
      </c>
      <c r="AF13">
        <f t="shared" si="6"/>
        <v>14600</v>
      </c>
      <c r="AG13">
        <f t="shared" si="7"/>
        <v>17600</v>
      </c>
      <c r="AH13">
        <f t="shared" si="8"/>
        <v>2060</v>
      </c>
      <c r="AI13">
        <f t="shared" si="9"/>
        <v>36870</v>
      </c>
      <c r="AJ13">
        <f t="shared" si="10"/>
        <v>0</v>
      </c>
      <c r="AK13">
        <f t="shared" si="11"/>
        <v>2060</v>
      </c>
      <c r="AP13" t="s">
        <v>199</v>
      </c>
    </row>
    <row r="14" spans="1:43" x14ac:dyDescent="0.3">
      <c r="A14" t="str">
        <f>VLOOKUP(D14,lookup!$M$18:$N$23,2)</f>
        <v>Jan/Feb</v>
      </c>
      <c r="B14">
        <v>1976</v>
      </c>
      <c r="C14" t="str">
        <f t="shared" si="12"/>
        <v>Jan/Feb 1976</v>
      </c>
      <c r="D14" t="s">
        <v>36</v>
      </c>
      <c r="E14">
        <f>SUMIFS(lookup!$I$411:$I$818,lookup!$F$411:$F$818,QNWRGrp!B14,lookup!$C$411:$C$818,QNWRGrp!D14)</f>
        <v>6850</v>
      </c>
      <c r="F14">
        <f>ABS(ROUND(SUMIFS(lookup!$E$411:$E$818,lookup!$F$411:$F$818,QNWRGrp!B14,lookup!$C$411:$C$818,QNWRGrp!D14),-1))</f>
        <v>2060</v>
      </c>
      <c r="G14">
        <f t="shared" si="13"/>
        <v>4790</v>
      </c>
      <c r="H14">
        <f>ABS(ROUND(SUMIFS(lookup!$J$411:$J$818,lookup!$F$411:$F$818,QNWRGrp!B14,lookup!$C$411:$C$818,QNWRGrp!D14),-1))</f>
        <v>340</v>
      </c>
      <c r="I14">
        <f>VLOOKUP(D14,lookup!$M$18:$O$23,3)</f>
        <v>1500</v>
      </c>
      <c r="J14">
        <f t="shared" si="14"/>
        <v>0</v>
      </c>
      <c r="K14" t="str">
        <f t="shared" si="15"/>
        <v/>
      </c>
      <c r="L14">
        <f t="shared" si="16"/>
        <v>1500</v>
      </c>
      <c r="M14">
        <f t="shared" si="17"/>
        <v>6850</v>
      </c>
      <c r="N14">
        <f t="shared" si="18"/>
        <v>8910</v>
      </c>
      <c r="O14">
        <f t="shared" si="19"/>
        <v>0</v>
      </c>
      <c r="P14">
        <f t="shared" si="20"/>
        <v>0</v>
      </c>
      <c r="Q14">
        <f t="shared" si="21"/>
        <v>0</v>
      </c>
      <c r="R14">
        <f t="shared" si="22"/>
        <v>0</v>
      </c>
      <c r="S14">
        <f t="shared" si="0"/>
        <v>1</v>
      </c>
      <c r="T14">
        <f t="shared" si="1"/>
        <v>1976.0166666666667</v>
      </c>
      <c r="U14">
        <f>INDEX(Impacts_scenario_1_RSBsn_Mask!$Y$2:$Y$70,$B14-1939+1,1)</f>
        <v>0.94645032162536336</v>
      </c>
      <c r="V14">
        <f t="shared" si="23"/>
        <v>1500</v>
      </c>
      <c r="W14">
        <f t="shared" si="24"/>
        <v>6850</v>
      </c>
      <c r="X14">
        <f t="shared" si="25"/>
        <v>0</v>
      </c>
      <c r="Y14">
        <f t="shared" si="26"/>
        <v>2060</v>
      </c>
      <c r="Z14" s="16">
        <f t="shared" si="2"/>
        <v>0</v>
      </c>
      <c r="AA14" s="16">
        <f t="shared" si="3"/>
        <v>0</v>
      </c>
      <c r="AB14">
        <f t="shared" si="4"/>
        <v>0</v>
      </c>
      <c r="AC14">
        <f t="shared" si="5"/>
        <v>6</v>
      </c>
      <c r="AD14">
        <f t="shared" si="27"/>
        <v>1986</v>
      </c>
      <c r="AE14">
        <f>INDEX(Impacts_scenario_1_RSBsn_Mask!$Y$2:$Y$70,$AD14-1939+1,1)</f>
        <v>0.85809501850925274</v>
      </c>
      <c r="AF14">
        <f t="shared" si="6"/>
        <v>14600</v>
      </c>
      <c r="AG14">
        <f t="shared" si="7"/>
        <v>16880</v>
      </c>
      <c r="AH14">
        <f t="shared" si="8"/>
        <v>1680</v>
      </c>
      <c r="AI14">
        <f t="shared" si="9"/>
        <v>37290</v>
      </c>
      <c r="AJ14">
        <f t="shared" si="10"/>
        <v>0</v>
      </c>
      <c r="AK14">
        <f t="shared" si="11"/>
        <v>1680</v>
      </c>
    </row>
    <row r="15" spans="1:43" x14ac:dyDescent="0.3">
      <c r="A15" t="str">
        <f>VLOOKUP(D15,lookup!$M$18:$N$23,2)</f>
        <v>Mar/Apr</v>
      </c>
      <c r="B15">
        <v>1976</v>
      </c>
      <c r="C15" t="str">
        <f t="shared" si="12"/>
        <v>Mar/Apr 1976</v>
      </c>
      <c r="D15" t="s">
        <v>37</v>
      </c>
      <c r="E15">
        <f>SUMIFS(lookup!$I$411:$I$818,lookup!$F$411:$F$818,QNWRGrp!B15,lookup!$C$411:$C$818,QNWRGrp!D15)</f>
        <v>19610</v>
      </c>
      <c r="F15">
        <f>ABS(ROUND(SUMIFS(lookup!$E$411:$E$818,lookup!$F$411:$F$818,QNWRGrp!B15,lookup!$C$411:$C$818,QNWRGrp!D15),-1))</f>
        <v>2410</v>
      </c>
      <c r="G15">
        <f t="shared" si="13"/>
        <v>17200</v>
      </c>
      <c r="H15">
        <f>ABS(ROUND(SUMIFS(lookup!$J$411:$J$818,lookup!$F$411:$F$818,QNWRGrp!B15,lookup!$C$411:$C$818,QNWRGrp!D15),-1))</f>
        <v>180</v>
      </c>
      <c r="I15">
        <f>VLOOKUP(D15,lookup!$M$18:$O$23,3)</f>
        <v>3500</v>
      </c>
      <c r="J15">
        <f t="shared" si="14"/>
        <v>0</v>
      </c>
      <c r="K15" t="str">
        <f t="shared" si="15"/>
        <v/>
      </c>
      <c r="L15">
        <f t="shared" si="16"/>
        <v>3500</v>
      </c>
      <c r="M15">
        <f t="shared" si="17"/>
        <v>19610</v>
      </c>
      <c r="N15">
        <f t="shared" si="18"/>
        <v>22020</v>
      </c>
      <c r="O15">
        <f t="shared" si="19"/>
        <v>0</v>
      </c>
      <c r="P15">
        <f t="shared" si="20"/>
        <v>0</v>
      </c>
      <c r="Q15">
        <f t="shared" si="21"/>
        <v>0</v>
      </c>
      <c r="R15">
        <f t="shared" si="22"/>
        <v>0</v>
      </c>
      <c r="S15">
        <f t="shared" si="0"/>
        <v>2</v>
      </c>
      <c r="T15">
        <f t="shared" si="1"/>
        <v>1976.0333333333333</v>
      </c>
      <c r="U15">
        <f>INDEX(Impacts_scenario_1_RSBsn_Mask!$Y$2:$Y$70,$B15-1939+1,1)</f>
        <v>0.94645032162536336</v>
      </c>
      <c r="V15">
        <f t="shared" si="23"/>
        <v>3500</v>
      </c>
      <c r="W15">
        <f t="shared" si="24"/>
        <v>19610</v>
      </c>
      <c r="X15">
        <f t="shared" si="25"/>
        <v>0</v>
      </c>
      <c r="Y15">
        <f t="shared" si="26"/>
        <v>2410</v>
      </c>
      <c r="Z15" s="16">
        <f t="shared" si="2"/>
        <v>0</v>
      </c>
      <c r="AA15" s="16">
        <f t="shared" si="3"/>
        <v>0</v>
      </c>
      <c r="AB15">
        <f t="shared" si="4"/>
        <v>0</v>
      </c>
      <c r="AC15">
        <f t="shared" si="5"/>
        <v>6</v>
      </c>
      <c r="AD15">
        <f t="shared" si="27"/>
        <v>1987</v>
      </c>
      <c r="AE15">
        <f>INDEX(Impacts_scenario_1_RSBsn_Mask!$Y$2:$Y$70,$AD15-1939+1,1)</f>
        <v>0.8582819112406922</v>
      </c>
      <c r="AF15">
        <f t="shared" si="6"/>
        <v>14600</v>
      </c>
      <c r="AG15">
        <f t="shared" si="7"/>
        <v>47360</v>
      </c>
      <c r="AH15">
        <f t="shared" si="8"/>
        <v>220</v>
      </c>
      <c r="AI15">
        <f t="shared" si="9"/>
        <v>38260</v>
      </c>
      <c r="AJ15">
        <f t="shared" si="10"/>
        <v>0</v>
      </c>
      <c r="AK15">
        <f t="shared" si="11"/>
        <v>220</v>
      </c>
      <c r="AO15">
        <v>365.25</v>
      </c>
    </row>
    <row r="16" spans="1:43" x14ac:dyDescent="0.3">
      <c r="A16" t="str">
        <f>VLOOKUP(D16,lookup!$M$18:$N$23,2)</f>
        <v>May/Jun</v>
      </c>
      <c r="B16">
        <v>1976</v>
      </c>
      <c r="C16" t="str">
        <f t="shared" si="12"/>
        <v>May/Jun 1976</v>
      </c>
      <c r="D16" t="s">
        <v>38</v>
      </c>
      <c r="E16">
        <f>SUMIFS(lookup!$I$411:$I$818,lookup!$F$411:$F$818,QNWRGrp!B16,lookup!$C$411:$C$818,QNWRGrp!D16)</f>
        <v>15800</v>
      </c>
      <c r="F16">
        <f>ABS(ROUND(SUMIFS(lookup!$E$411:$E$818,lookup!$F$411:$F$818,QNWRGrp!B16,lookup!$C$411:$C$818,QNWRGrp!D16),-1))</f>
        <v>2390</v>
      </c>
      <c r="G16">
        <f t="shared" si="13"/>
        <v>13410</v>
      </c>
      <c r="H16">
        <f>ABS(ROUND(SUMIFS(lookup!$J$411:$J$818,lookup!$F$411:$F$818,QNWRGrp!B16,lookup!$C$411:$C$818,QNWRGrp!D16),-1))</f>
        <v>190</v>
      </c>
      <c r="I16">
        <f>VLOOKUP(D16,lookup!$M$18:$O$23,3)</f>
        <v>2000</v>
      </c>
      <c r="J16">
        <f t="shared" si="14"/>
        <v>0</v>
      </c>
      <c r="K16" t="str">
        <f t="shared" si="15"/>
        <v/>
      </c>
      <c r="L16">
        <f t="shared" si="16"/>
        <v>2000</v>
      </c>
      <c r="M16">
        <f t="shared" si="17"/>
        <v>15800</v>
      </c>
      <c r="N16">
        <f t="shared" si="18"/>
        <v>18190</v>
      </c>
      <c r="O16">
        <f t="shared" si="19"/>
        <v>0</v>
      </c>
      <c r="P16">
        <f t="shared" si="20"/>
        <v>0</v>
      </c>
      <c r="Q16">
        <f t="shared" si="21"/>
        <v>0</v>
      </c>
      <c r="R16">
        <f t="shared" si="22"/>
        <v>0</v>
      </c>
      <c r="S16">
        <f t="shared" si="0"/>
        <v>3</v>
      </c>
      <c r="T16">
        <f t="shared" si="1"/>
        <v>1976.5</v>
      </c>
      <c r="U16">
        <f>INDEX(Impacts_scenario_1_RSBsn_Mask!$Y$2:$Y$70,$B16-1939+1,1)</f>
        <v>0.94645032162536336</v>
      </c>
      <c r="V16">
        <f t="shared" si="23"/>
        <v>2000</v>
      </c>
      <c r="W16">
        <f t="shared" si="24"/>
        <v>15800</v>
      </c>
      <c r="X16">
        <f t="shared" si="25"/>
        <v>0</v>
      </c>
      <c r="Y16">
        <f t="shared" si="26"/>
        <v>2390</v>
      </c>
      <c r="Z16" s="16">
        <f t="shared" si="2"/>
        <v>0</v>
      </c>
      <c r="AA16" s="16">
        <f t="shared" si="3"/>
        <v>0</v>
      </c>
      <c r="AB16">
        <f t="shared" si="4"/>
        <v>0</v>
      </c>
      <c r="AC16">
        <f t="shared" si="5"/>
        <v>6</v>
      </c>
      <c r="AD16">
        <f t="shared" si="27"/>
        <v>1988</v>
      </c>
      <c r="AE16">
        <f>INDEX(Impacts_scenario_1_RSBsn_Mask!$Y$2:$Y$70,$AD16-1939+1,1)</f>
        <v>0.80618521114000308</v>
      </c>
      <c r="AF16">
        <f t="shared" si="6"/>
        <v>14600</v>
      </c>
      <c r="AG16">
        <f t="shared" si="7"/>
        <v>16760</v>
      </c>
      <c r="AH16">
        <f t="shared" si="8"/>
        <v>5740</v>
      </c>
      <c r="AI16">
        <f t="shared" si="9"/>
        <v>19260</v>
      </c>
      <c r="AJ16">
        <f t="shared" si="10"/>
        <v>2200</v>
      </c>
      <c r="AK16">
        <f t="shared" si="11"/>
        <v>3540</v>
      </c>
      <c r="AO16">
        <f>AO15/12</f>
        <v>30.4375</v>
      </c>
    </row>
    <row r="17" spans="1:37" x14ac:dyDescent="0.3">
      <c r="A17" t="str">
        <f>VLOOKUP(D17,lookup!$M$18:$N$23,2)</f>
        <v>Jul/Aug/Sep</v>
      </c>
      <c r="B17">
        <v>1976</v>
      </c>
      <c r="C17" t="str">
        <f t="shared" si="12"/>
        <v>Jul/Aug/Sep 1976</v>
      </c>
      <c r="D17" t="s">
        <v>39</v>
      </c>
      <c r="E17">
        <f>SUMIFS(lookup!$I$411:$I$818,lookup!$F$411:$F$818,QNWRGrp!B17,lookup!$C$411:$C$818,QNWRGrp!D17)</f>
        <v>8240</v>
      </c>
      <c r="F17">
        <f>ABS(ROUND(SUMIFS(lookup!$E$411:$E$818,lookup!$F$411:$F$818,QNWRGrp!B17,lookup!$C$411:$C$818,QNWRGrp!D17),-1))</f>
        <v>4680</v>
      </c>
      <c r="G17">
        <f t="shared" si="13"/>
        <v>3560</v>
      </c>
      <c r="H17">
        <f>ABS(ROUND(SUMIFS(lookup!$J$411:$J$818,lookup!$F$411:$F$818,QNWRGrp!B17,lookup!$C$411:$C$818,QNWRGrp!D17),-1))</f>
        <v>1270</v>
      </c>
      <c r="I17">
        <f>VLOOKUP(D17,lookup!$M$18:$O$23,3)</f>
        <v>3500</v>
      </c>
      <c r="J17">
        <f t="shared" si="14"/>
        <v>0</v>
      </c>
      <c r="K17" t="str">
        <f t="shared" si="15"/>
        <v/>
      </c>
      <c r="L17">
        <f t="shared" si="16"/>
        <v>3500</v>
      </c>
      <c r="M17">
        <f t="shared" si="17"/>
        <v>8240</v>
      </c>
      <c r="N17">
        <f t="shared" si="18"/>
        <v>12920</v>
      </c>
      <c r="O17">
        <f t="shared" si="19"/>
        <v>0</v>
      </c>
      <c r="P17">
        <f t="shared" si="20"/>
        <v>0</v>
      </c>
      <c r="Q17">
        <f t="shared" si="21"/>
        <v>0</v>
      </c>
      <c r="R17">
        <f t="shared" si="22"/>
        <v>0</v>
      </c>
      <c r="S17">
        <f t="shared" si="0"/>
        <v>4</v>
      </c>
      <c r="T17">
        <f t="shared" si="1"/>
        <v>1976.75</v>
      </c>
      <c r="U17">
        <f>INDEX(Impacts_scenario_1_RSBsn_Mask!$Y$2:$Y$70,$B17-1939+1,1)</f>
        <v>0.94645032162536336</v>
      </c>
      <c r="V17">
        <f t="shared" si="23"/>
        <v>3500</v>
      </c>
      <c r="W17">
        <f t="shared" si="24"/>
        <v>8240</v>
      </c>
      <c r="X17">
        <f t="shared" si="25"/>
        <v>0</v>
      </c>
      <c r="Y17">
        <f t="shared" si="26"/>
        <v>4680</v>
      </c>
      <c r="Z17" s="16">
        <f t="shared" si="2"/>
        <v>0</v>
      </c>
      <c r="AA17" s="16">
        <f t="shared" si="3"/>
        <v>0</v>
      </c>
      <c r="AB17">
        <f t="shared" si="4"/>
        <v>0</v>
      </c>
      <c r="AC17">
        <f t="shared" si="5"/>
        <v>6</v>
      </c>
      <c r="AD17">
        <f t="shared" si="27"/>
        <v>1989</v>
      </c>
      <c r="AE17">
        <f>INDEX(Impacts_scenario_1_RSBsn_Mask!$Y$2:$Y$70,$AD17-1939+1,1)</f>
        <v>0.83158126095787488</v>
      </c>
      <c r="AF17">
        <f t="shared" si="6"/>
        <v>14600</v>
      </c>
      <c r="AG17">
        <f t="shared" si="7"/>
        <v>13310</v>
      </c>
      <c r="AH17">
        <f t="shared" si="8"/>
        <v>4710</v>
      </c>
      <c r="AI17">
        <f t="shared" si="9"/>
        <v>38250</v>
      </c>
      <c r="AJ17">
        <f t="shared" si="10"/>
        <v>0</v>
      </c>
      <c r="AK17">
        <f t="shared" si="11"/>
        <v>4710</v>
      </c>
    </row>
    <row r="18" spans="1:37" x14ac:dyDescent="0.3">
      <c r="A18" t="str">
        <f>VLOOKUP(D18,lookup!$M$18:$N$23,2)</f>
        <v>Oct/Nov</v>
      </c>
      <c r="B18">
        <v>1976</v>
      </c>
      <c r="C18" t="str">
        <f t="shared" si="12"/>
        <v>Oct/Nov 1976</v>
      </c>
      <c r="D18" t="s">
        <v>40</v>
      </c>
      <c r="E18">
        <f>SUMIFS(lookup!$I$411:$I$818,lookup!$F$411:$F$818,QNWRGrp!B18,lookup!$C$411:$C$818,QNWRGrp!D18)</f>
        <v>4650</v>
      </c>
      <c r="F18">
        <f>ABS(ROUND(SUMIFS(lookup!$E$411:$E$818,lookup!$F$411:$F$818,QNWRGrp!B18,lookup!$C$411:$C$818,QNWRGrp!D18),-1))</f>
        <v>4010</v>
      </c>
      <c r="G18">
        <f t="shared" si="13"/>
        <v>640</v>
      </c>
      <c r="H18">
        <f>ABS(ROUND(SUMIFS(lookup!$J$411:$J$818,lookup!$F$411:$F$818,QNWRGrp!B18,lookup!$C$411:$C$818,QNWRGrp!D18),-1))</f>
        <v>2060</v>
      </c>
      <c r="I18">
        <f>VLOOKUP(D18,lookup!$M$18:$O$23,3)</f>
        <v>3600</v>
      </c>
      <c r="J18">
        <f t="shared" si="14"/>
        <v>0</v>
      </c>
      <c r="K18" t="str">
        <f t="shared" si="15"/>
        <v/>
      </c>
      <c r="L18">
        <f t="shared" si="16"/>
        <v>3600</v>
      </c>
      <c r="M18">
        <f t="shared" si="17"/>
        <v>4650</v>
      </c>
      <c r="N18">
        <f t="shared" si="18"/>
        <v>8660</v>
      </c>
      <c r="O18">
        <f t="shared" si="19"/>
        <v>0</v>
      </c>
      <c r="P18">
        <f t="shared" si="20"/>
        <v>0</v>
      </c>
      <c r="Q18">
        <f t="shared" si="21"/>
        <v>0</v>
      </c>
      <c r="R18">
        <f t="shared" si="22"/>
        <v>0</v>
      </c>
      <c r="S18">
        <f t="shared" si="0"/>
        <v>5</v>
      </c>
      <c r="T18">
        <f t="shared" si="1"/>
        <v>1976.9166666666667</v>
      </c>
      <c r="U18">
        <f>INDEX(Impacts_scenario_1_RSBsn_Mask!$Y$2:$Y$70,$B18-1939+1,1)</f>
        <v>0.94645032162536336</v>
      </c>
      <c r="V18">
        <f t="shared" si="23"/>
        <v>3600</v>
      </c>
      <c r="W18">
        <f t="shared" si="24"/>
        <v>4650</v>
      </c>
      <c r="X18">
        <f t="shared" si="25"/>
        <v>0</v>
      </c>
      <c r="Y18">
        <f t="shared" si="26"/>
        <v>4010</v>
      </c>
      <c r="Z18" s="16">
        <f t="shared" si="2"/>
        <v>0</v>
      </c>
      <c r="AA18" s="16">
        <f t="shared" si="3"/>
        <v>0</v>
      </c>
      <c r="AB18">
        <f t="shared" si="4"/>
        <v>0</v>
      </c>
      <c r="AC18">
        <f t="shared" si="5"/>
        <v>6</v>
      </c>
      <c r="AD18">
        <f t="shared" si="27"/>
        <v>1990</v>
      </c>
      <c r="AE18">
        <f>INDEX(Impacts_scenario_1_RSBsn_Mask!$Y$2:$Y$70,$AD18-1939+1,1)</f>
        <v>0.80313089482042643</v>
      </c>
      <c r="AF18">
        <f t="shared" si="6"/>
        <v>14600</v>
      </c>
      <c r="AG18">
        <f t="shared" si="7"/>
        <v>13860</v>
      </c>
      <c r="AH18">
        <f t="shared" si="8"/>
        <v>5730</v>
      </c>
      <c r="AI18">
        <f t="shared" si="9"/>
        <v>30610</v>
      </c>
      <c r="AJ18">
        <f t="shared" si="10"/>
        <v>0</v>
      </c>
      <c r="AK18">
        <f t="shared" si="11"/>
        <v>5730</v>
      </c>
    </row>
    <row r="19" spans="1:37" x14ac:dyDescent="0.3">
      <c r="A19" t="str">
        <f>VLOOKUP(D19,lookup!$M$18:$N$23,2)</f>
        <v>Dec</v>
      </c>
      <c r="B19">
        <v>1976</v>
      </c>
      <c r="C19" t="str">
        <f t="shared" si="12"/>
        <v>Dec 1976</v>
      </c>
      <c r="D19" t="s">
        <v>41</v>
      </c>
      <c r="E19">
        <f>SUMIFS(lookup!$I$411:$I$818,lookup!$F$411:$F$818,QNWRGrp!B19,lookup!$C$411:$C$818,QNWRGrp!D19)</f>
        <v>3810</v>
      </c>
      <c r="F19">
        <f>ABS(ROUND(SUMIFS(lookup!$E$411:$E$818,lookup!$F$411:$F$818,QNWRGrp!B19,lookup!$C$411:$C$818,QNWRGrp!D19),-1))</f>
        <v>1740</v>
      </c>
      <c r="G19">
        <f t="shared" si="13"/>
        <v>2070</v>
      </c>
      <c r="H19">
        <f>ABS(ROUND(SUMIFS(lookup!$J$411:$J$818,lookup!$F$411:$F$818,QNWRGrp!B19,lookup!$C$411:$C$818,QNWRGrp!D19),-1))</f>
        <v>70</v>
      </c>
      <c r="I19">
        <f>VLOOKUP(D19,lookup!$M$18:$O$23,3)</f>
        <v>500</v>
      </c>
      <c r="J19">
        <f t="shared" si="14"/>
        <v>0</v>
      </c>
      <c r="K19" t="str">
        <f t="shared" si="15"/>
        <v/>
      </c>
      <c r="L19">
        <f t="shared" si="16"/>
        <v>500</v>
      </c>
      <c r="M19">
        <f t="shared" si="17"/>
        <v>3810</v>
      </c>
      <c r="N19">
        <f t="shared" si="18"/>
        <v>5550</v>
      </c>
      <c r="O19">
        <f t="shared" si="19"/>
        <v>0</v>
      </c>
      <c r="P19">
        <f t="shared" si="20"/>
        <v>0</v>
      </c>
      <c r="Q19">
        <f t="shared" si="21"/>
        <v>0</v>
      </c>
      <c r="R19">
        <f t="shared" si="22"/>
        <v>0</v>
      </c>
      <c r="S19">
        <f t="shared" si="0"/>
        <v>6</v>
      </c>
      <c r="T19">
        <f t="shared" si="1"/>
        <v>1977</v>
      </c>
      <c r="U19">
        <f>INDEX(Impacts_scenario_1_RSBsn_Mask!$Y$2:$Y$70,$B19-1939+1,1)</f>
        <v>0.94645032162536336</v>
      </c>
      <c r="V19">
        <f t="shared" si="23"/>
        <v>500</v>
      </c>
      <c r="W19">
        <f t="shared" si="24"/>
        <v>3810</v>
      </c>
      <c r="X19">
        <f t="shared" si="25"/>
        <v>0</v>
      </c>
      <c r="Y19">
        <f t="shared" si="26"/>
        <v>1740</v>
      </c>
      <c r="Z19" s="16">
        <f t="shared" si="2"/>
        <v>0</v>
      </c>
      <c r="AA19" s="16">
        <f t="shared" si="3"/>
        <v>0</v>
      </c>
      <c r="AB19">
        <f t="shared" si="4"/>
        <v>0</v>
      </c>
      <c r="AC19">
        <f t="shared" si="5"/>
        <v>6</v>
      </c>
      <c r="AD19">
        <f t="shared" si="27"/>
        <v>1991</v>
      </c>
      <c r="AE19">
        <f>INDEX(Impacts_scenario_1_RSBsn_Mask!$Y$2:$Y$70,$AD19-1939+1,1)</f>
        <v>0.84738672720189012</v>
      </c>
      <c r="AF19">
        <f t="shared" si="6"/>
        <v>14600</v>
      </c>
      <c r="AG19">
        <f t="shared" si="7"/>
        <v>4220</v>
      </c>
      <c r="AH19">
        <f t="shared" si="8"/>
        <v>10380</v>
      </c>
      <c r="AI19">
        <f t="shared" si="9"/>
        <v>21730</v>
      </c>
      <c r="AJ19">
        <f t="shared" si="10"/>
        <v>1800</v>
      </c>
      <c r="AK19">
        <f t="shared" si="11"/>
        <v>8580</v>
      </c>
    </row>
    <row r="20" spans="1:37" x14ac:dyDescent="0.3">
      <c r="A20" t="str">
        <f>VLOOKUP(D20,lookup!$M$18:$N$23,2)</f>
        <v>Jan/Feb</v>
      </c>
      <c r="B20">
        <v>1977</v>
      </c>
      <c r="C20" t="str">
        <f t="shared" si="12"/>
        <v>Jan/Feb 1977</v>
      </c>
      <c r="D20" t="s">
        <v>36</v>
      </c>
      <c r="E20">
        <f>SUMIFS(lookup!$I$411:$I$818,lookup!$F$411:$F$818,QNWRGrp!B20,lookup!$C$411:$C$818,QNWRGrp!D20)</f>
        <v>4990</v>
      </c>
      <c r="F20">
        <f>ABS(ROUND(SUMIFS(lookup!$E$411:$E$818,lookup!$F$411:$F$818,QNWRGrp!B20,lookup!$C$411:$C$818,QNWRGrp!D20),-1))</f>
        <v>3080</v>
      </c>
      <c r="G20">
        <f t="shared" si="13"/>
        <v>1910</v>
      </c>
      <c r="H20">
        <f>ABS(ROUND(SUMIFS(lookup!$J$411:$J$818,lookup!$F$411:$F$818,QNWRGrp!B20,lookup!$C$411:$C$818,QNWRGrp!D20),-1))</f>
        <v>400</v>
      </c>
      <c r="I20">
        <f>VLOOKUP(D20,lookup!$M$18:$O$23,3)</f>
        <v>1500</v>
      </c>
      <c r="J20">
        <f t="shared" si="14"/>
        <v>0</v>
      </c>
      <c r="K20" t="str">
        <f t="shared" si="15"/>
        <v/>
      </c>
      <c r="L20">
        <f t="shared" si="16"/>
        <v>1500</v>
      </c>
      <c r="M20">
        <f t="shared" si="17"/>
        <v>4990</v>
      </c>
      <c r="N20">
        <f t="shared" si="18"/>
        <v>8070</v>
      </c>
      <c r="O20">
        <f t="shared" si="19"/>
        <v>0</v>
      </c>
      <c r="P20">
        <f t="shared" si="20"/>
        <v>0</v>
      </c>
      <c r="Q20">
        <f t="shared" si="21"/>
        <v>0</v>
      </c>
      <c r="R20">
        <f t="shared" si="22"/>
        <v>0</v>
      </c>
      <c r="S20">
        <f t="shared" si="0"/>
        <v>1</v>
      </c>
      <c r="T20">
        <f t="shared" si="1"/>
        <v>1977.0166666666667</v>
      </c>
      <c r="U20">
        <f>INDEX(Impacts_scenario_1_RSBsn_Mask!$Y$2:$Y$70,$B20-1939+1,1)</f>
        <v>0.92013239784973822</v>
      </c>
      <c r="V20">
        <f t="shared" si="23"/>
        <v>1500</v>
      </c>
      <c r="W20">
        <f t="shared" si="24"/>
        <v>4990</v>
      </c>
      <c r="X20">
        <f t="shared" si="25"/>
        <v>0</v>
      </c>
      <c r="Y20">
        <f t="shared" si="26"/>
        <v>3080</v>
      </c>
      <c r="Z20" s="16">
        <f t="shared" si="2"/>
        <v>0</v>
      </c>
      <c r="AA20" s="16">
        <f t="shared" si="3"/>
        <v>0</v>
      </c>
      <c r="AB20">
        <f t="shared" si="4"/>
        <v>0</v>
      </c>
      <c r="AC20">
        <f t="shared" si="5"/>
        <v>6</v>
      </c>
      <c r="AD20">
        <f t="shared" si="27"/>
        <v>1992</v>
      </c>
      <c r="AE20">
        <f>INDEX(Impacts_scenario_1_RSBsn_Mask!$Y$2:$Y$70,$AD20-1939+1,1)</f>
        <v>0.80362742709491453</v>
      </c>
      <c r="AF20">
        <f t="shared" si="6"/>
        <v>14600</v>
      </c>
      <c r="AG20">
        <f t="shared" si="7"/>
        <v>9180</v>
      </c>
      <c r="AH20">
        <f t="shared" si="8"/>
        <v>6780</v>
      </c>
      <c r="AI20">
        <f t="shared" si="9"/>
        <v>46730</v>
      </c>
      <c r="AJ20">
        <f t="shared" si="10"/>
        <v>0</v>
      </c>
      <c r="AK20">
        <f t="shared" si="11"/>
        <v>6780</v>
      </c>
    </row>
    <row r="21" spans="1:37" x14ac:dyDescent="0.3">
      <c r="A21" t="str">
        <f>VLOOKUP(D21,lookup!$M$18:$N$23,2)</f>
        <v>Mar/Apr</v>
      </c>
      <c r="B21">
        <v>1977</v>
      </c>
      <c r="C21" t="str">
        <f t="shared" si="12"/>
        <v>Mar/Apr 1977</v>
      </c>
      <c r="D21" t="s">
        <v>37</v>
      </c>
      <c r="E21">
        <f>SUMIFS(lookup!$I$411:$I$818,lookup!$F$411:$F$818,QNWRGrp!B21,lookup!$C$411:$C$818,QNWRGrp!D21)</f>
        <v>6780</v>
      </c>
      <c r="F21">
        <f>ABS(ROUND(SUMIFS(lookup!$E$411:$E$818,lookup!$F$411:$F$818,QNWRGrp!B21,lookup!$C$411:$C$818,QNWRGrp!D21),-1))</f>
        <v>2920</v>
      </c>
      <c r="G21">
        <f t="shared" si="13"/>
        <v>3860</v>
      </c>
      <c r="H21">
        <f>ABS(ROUND(SUMIFS(lookup!$J$411:$J$818,lookup!$F$411:$F$818,QNWRGrp!B21,lookup!$C$411:$C$818,QNWRGrp!D21),-1))</f>
        <v>1140</v>
      </c>
      <c r="I21">
        <f>VLOOKUP(D21,lookup!$M$18:$O$23,3)</f>
        <v>3500</v>
      </c>
      <c r="J21">
        <f t="shared" si="14"/>
        <v>0</v>
      </c>
      <c r="K21" t="str">
        <f t="shared" si="15"/>
        <v/>
      </c>
      <c r="L21">
        <f t="shared" si="16"/>
        <v>3500</v>
      </c>
      <c r="M21">
        <f t="shared" si="17"/>
        <v>6780</v>
      </c>
      <c r="N21">
        <f t="shared" si="18"/>
        <v>9700</v>
      </c>
      <c r="O21">
        <f t="shared" si="19"/>
        <v>0</v>
      </c>
      <c r="P21">
        <f t="shared" si="20"/>
        <v>0</v>
      </c>
      <c r="Q21">
        <f t="shared" si="21"/>
        <v>0</v>
      </c>
      <c r="R21">
        <f t="shared" si="22"/>
        <v>0</v>
      </c>
      <c r="S21">
        <f t="shared" si="0"/>
        <v>2</v>
      </c>
      <c r="T21">
        <f t="shared" si="1"/>
        <v>1977.0333333333333</v>
      </c>
      <c r="U21">
        <f>INDEX(Impacts_scenario_1_RSBsn_Mask!$Y$2:$Y$70,$B21-1939+1,1)</f>
        <v>0.92013239784973822</v>
      </c>
      <c r="V21">
        <f t="shared" si="23"/>
        <v>3500</v>
      </c>
      <c r="W21">
        <f t="shared" si="24"/>
        <v>6780</v>
      </c>
      <c r="X21">
        <f t="shared" si="25"/>
        <v>0</v>
      </c>
      <c r="Y21">
        <f t="shared" si="26"/>
        <v>2920</v>
      </c>
      <c r="Z21" s="16">
        <f t="shared" si="2"/>
        <v>0</v>
      </c>
      <c r="AA21" s="16">
        <f t="shared" si="3"/>
        <v>0</v>
      </c>
      <c r="AB21">
        <f t="shared" si="4"/>
        <v>0</v>
      </c>
      <c r="AC21">
        <f t="shared" si="5"/>
        <v>6</v>
      </c>
      <c r="AD21">
        <f t="shared" si="27"/>
        <v>1993</v>
      </c>
      <c r="AE21">
        <f>INDEX(Impacts_scenario_1_RSBsn_Mask!$Y$2:$Y$70,$AD21-1939+1,1)</f>
        <v>0.79512650365411874</v>
      </c>
      <c r="AF21">
        <f t="shared" si="6"/>
        <v>14600</v>
      </c>
      <c r="AG21">
        <f t="shared" si="7"/>
        <v>139000</v>
      </c>
      <c r="AH21">
        <f t="shared" si="8"/>
        <v>0</v>
      </c>
      <c r="AI21">
        <f t="shared" si="9"/>
        <v>49150</v>
      </c>
      <c r="AJ21">
        <f t="shared" si="10"/>
        <v>0</v>
      </c>
      <c r="AK21">
        <f t="shared" si="11"/>
        <v>0</v>
      </c>
    </row>
    <row r="22" spans="1:37" x14ac:dyDescent="0.3">
      <c r="A22" t="str">
        <f>VLOOKUP(D22,lookup!$M$18:$N$23,2)</f>
        <v>May/Jun</v>
      </c>
      <c r="B22">
        <v>1977</v>
      </c>
      <c r="C22" t="str">
        <f t="shared" si="12"/>
        <v>May/Jun 1977</v>
      </c>
      <c r="D22" t="s">
        <v>38</v>
      </c>
      <c r="E22">
        <f>SUMIFS(lookup!$I$411:$I$818,lookup!$F$411:$F$818,QNWRGrp!B22,lookup!$C$411:$C$818,QNWRGrp!D22)</f>
        <v>18550</v>
      </c>
      <c r="F22">
        <f>ABS(ROUND(SUMIFS(lookup!$E$411:$E$818,lookup!$F$411:$F$818,QNWRGrp!B22,lookup!$C$411:$C$818,QNWRGrp!D22),-1))</f>
        <v>3030</v>
      </c>
      <c r="G22">
        <f t="shared" si="13"/>
        <v>15520</v>
      </c>
      <c r="H22">
        <f>ABS(ROUND(SUMIFS(lookup!$J$411:$J$818,lookup!$F$411:$F$818,QNWRGrp!B22,lookup!$C$411:$C$818,QNWRGrp!D22),-1))</f>
        <v>1670</v>
      </c>
      <c r="I22">
        <f>VLOOKUP(D22,lookup!$M$18:$O$23,3)</f>
        <v>2000</v>
      </c>
      <c r="J22">
        <f t="shared" si="14"/>
        <v>0</v>
      </c>
      <c r="K22" t="str">
        <f t="shared" si="15"/>
        <v/>
      </c>
      <c r="L22">
        <f t="shared" si="16"/>
        <v>2000</v>
      </c>
      <c r="M22">
        <f t="shared" si="17"/>
        <v>18550</v>
      </c>
      <c r="N22">
        <f t="shared" si="18"/>
        <v>21580</v>
      </c>
      <c r="O22">
        <f t="shared" si="19"/>
        <v>0</v>
      </c>
      <c r="P22">
        <f t="shared" si="20"/>
        <v>0</v>
      </c>
      <c r="Q22">
        <f t="shared" si="21"/>
        <v>0</v>
      </c>
      <c r="R22">
        <f t="shared" si="22"/>
        <v>0</v>
      </c>
      <c r="S22">
        <f t="shared" si="0"/>
        <v>3</v>
      </c>
      <c r="T22">
        <f t="shared" si="1"/>
        <v>1977.5</v>
      </c>
      <c r="U22">
        <f>INDEX(Impacts_scenario_1_RSBsn_Mask!$Y$2:$Y$70,$B22-1939+1,1)</f>
        <v>0.92013239784973822</v>
      </c>
      <c r="V22">
        <f t="shared" si="23"/>
        <v>2000</v>
      </c>
      <c r="W22">
        <f t="shared" si="24"/>
        <v>18550</v>
      </c>
      <c r="X22">
        <f t="shared" si="25"/>
        <v>0</v>
      </c>
      <c r="Y22">
        <f t="shared" si="26"/>
        <v>3030</v>
      </c>
      <c r="Z22" s="16">
        <f t="shared" si="2"/>
        <v>0</v>
      </c>
      <c r="AA22" s="16">
        <f t="shared" si="3"/>
        <v>0</v>
      </c>
      <c r="AB22">
        <f t="shared" si="4"/>
        <v>0</v>
      </c>
      <c r="AC22">
        <f t="shared" si="5"/>
        <v>6</v>
      </c>
      <c r="AD22">
        <f t="shared" si="27"/>
        <v>1994</v>
      </c>
      <c r="AE22">
        <f>INDEX(Impacts_scenario_1_RSBsn_Mask!$Y$2:$Y$70,$AD22-1939+1,1)</f>
        <v>0.8343145012830413</v>
      </c>
      <c r="AF22">
        <f t="shared" si="6"/>
        <v>14600</v>
      </c>
      <c r="AG22">
        <f t="shared" si="7"/>
        <v>14760</v>
      </c>
      <c r="AH22">
        <f t="shared" si="8"/>
        <v>5560</v>
      </c>
      <c r="AI22">
        <f t="shared" si="9"/>
        <v>35420</v>
      </c>
      <c r="AJ22">
        <f t="shared" si="10"/>
        <v>0</v>
      </c>
      <c r="AK22">
        <f t="shared" si="11"/>
        <v>5560</v>
      </c>
    </row>
    <row r="23" spans="1:37" x14ac:dyDescent="0.3">
      <c r="A23" t="str">
        <f>VLOOKUP(D23,lookup!$M$18:$N$23,2)</f>
        <v>Jul/Aug/Sep</v>
      </c>
      <c r="B23">
        <v>1977</v>
      </c>
      <c r="C23" t="str">
        <f t="shared" si="12"/>
        <v>Jul/Aug/Sep 1977</v>
      </c>
      <c r="D23" t="s">
        <v>39</v>
      </c>
      <c r="E23">
        <f>SUMIFS(lookup!$I$411:$I$818,lookup!$F$411:$F$818,QNWRGrp!B23,lookup!$C$411:$C$818,QNWRGrp!D23)</f>
        <v>7450</v>
      </c>
      <c r="F23">
        <f>ABS(ROUND(SUMIFS(lookup!$E$411:$E$818,lookup!$F$411:$F$818,QNWRGrp!B23,lookup!$C$411:$C$818,QNWRGrp!D23),-1))</f>
        <v>5280</v>
      </c>
      <c r="G23">
        <f t="shared" si="13"/>
        <v>2170</v>
      </c>
      <c r="H23">
        <f>ABS(ROUND(SUMIFS(lookup!$J$411:$J$818,lookup!$F$411:$F$818,QNWRGrp!B23,lookup!$C$411:$C$818,QNWRGrp!D23),-1))</f>
        <v>1980</v>
      </c>
      <c r="I23">
        <f>VLOOKUP(D23,lookup!$M$18:$O$23,3)</f>
        <v>3500</v>
      </c>
      <c r="J23">
        <f t="shared" si="14"/>
        <v>0</v>
      </c>
      <c r="K23" t="str">
        <f t="shared" si="15"/>
        <v/>
      </c>
      <c r="L23">
        <f t="shared" si="16"/>
        <v>3500</v>
      </c>
      <c r="M23">
        <f t="shared" si="17"/>
        <v>7450</v>
      </c>
      <c r="N23">
        <f t="shared" si="18"/>
        <v>12730</v>
      </c>
      <c r="O23">
        <f t="shared" si="19"/>
        <v>0</v>
      </c>
      <c r="P23">
        <f t="shared" si="20"/>
        <v>0</v>
      </c>
      <c r="Q23">
        <f t="shared" si="21"/>
        <v>0</v>
      </c>
      <c r="R23">
        <f t="shared" si="22"/>
        <v>0</v>
      </c>
      <c r="S23">
        <f t="shared" si="0"/>
        <v>4</v>
      </c>
      <c r="T23">
        <f t="shared" si="1"/>
        <v>1977.75</v>
      </c>
      <c r="U23">
        <f>INDEX(Impacts_scenario_1_RSBsn_Mask!$Y$2:$Y$70,$B23-1939+1,1)</f>
        <v>0.92013239784973822</v>
      </c>
      <c r="V23">
        <f t="shared" si="23"/>
        <v>3500</v>
      </c>
      <c r="W23">
        <f t="shared" si="24"/>
        <v>7450</v>
      </c>
      <c r="X23">
        <f t="shared" si="25"/>
        <v>0</v>
      </c>
      <c r="Y23">
        <f t="shared" si="26"/>
        <v>5280</v>
      </c>
      <c r="Z23" s="16">
        <f t="shared" si="2"/>
        <v>0</v>
      </c>
      <c r="AA23" s="16">
        <f t="shared" si="3"/>
        <v>0</v>
      </c>
      <c r="AB23">
        <f t="shared" si="4"/>
        <v>0</v>
      </c>
      <c r="AC23">
        <f t="shared" si="5"/>
        <v>6</v>
      </c>
      <c r="AD23">
        <f t="shared" si="27"/>
        <v>1995</v>
      </c>
      <c r="AE23">
        <f>INDEX(Impacts_scenario_1_RSBsn_Mask!$Y$2:$Y$70,$AD23-1939+1,1)</f>
        <v>0.80203335343176474</v>
      </c>
      <c r="AF23">
        <f t="shared" si="6"/>
        <v>14600</v>
      </c>
      <c r="AG23">
        <f t="shared" si="7"/>
        <v>42080</v>
      </c>
      <c r="AH23">
        <f t="shared" si="8"/>
        <v>3450</v>
      </c>
      <c r="AI23">
        <f t="shared" si="9"/>
        <v>48020</v>
      </c>
      <c r="AJ23">
        <f t="shared" si="10"/>
        <v>0</v>
      </c>
      <c r="AK23">
        <f t="shared" si="11"/>
        <v>3450</v>
      </c>
    </row>
    <row r="24" spans="1:37" x14ac:dyDescent="0.3">
      <c r="A24" t="str">
        <f>VLOOKUP(D24,lookup!$M$18:$N$23,2)</f>
        <v>Oct/Nov</v>
      </c>
      <c r="B24">
        <v>1977</v>
      </c>
      <c r="C24" t="str">
        <f t="shared" si="12"/>
        <v>Oct/Nov 1977</v>
      </c>
      <c r="D24" t="s">
        <v>40</v>
      </c>
      <c r="E24">
        <f>SUMIFS(lookup!$I$411:$I$818,lookup!$F$411:$F$818,QNWRGrp!B24,lookup!$C$411:$C$818,QNWRGrp!D24)</f>
        <v>5060</v>
      </c>
      <c r="F24">
        <f>ABS(ROUND(SUMIFS(lookup!$E$411:$E$818,lookup!$F$411:$F$818,QNWRGrp!B24,lookup!$C$411:$C$818,QNWRGrp!D24),-1))</f>
        <v>3440</v>
      </c>
      <c r="G24">
        <f t="shared" si="13"/>
        <v>1620</v>
      </c>
      <c r="H24">
        <f>ABS(ROUND(SUMIFS(lookup!$J$411:$J$818,lookup!$F$411:$F$818,QNWRGrp!B24,lookup!$C$411:$C$818,QNWRGrp!D24),-1))</f>
        <v>2780</v>
      </c>
      <c r="I24">
        <f>VLOOKUP(D24,lookup!$M$18:$O$23,3)</f>
        <v>3600</v>
      </c>
      <c r="J24">
        <f t="shared" si="14"/>
        <v>0</v>
      </c>
      <c r="K24" t="str">
        <f t="shared" si="15"/>
        <v/>
      </c>
      <c r="L24">
        <f t="shared" si="16"/>
        <v>3600</v>
      </c>
      <c r="M24">
        <f t="shared" si="17"/>
        <v>5060</v>
      </c>
      <c r="N24">
        <f t="shared" si="18"/>
        <v>8500</v>
      </c>
      <c r="O24">
        <f t="shared" si="19"/>
        <v>0</v>
      </c>
      <c r="P24">
        <f t="shared" si="20"/>
        <v>0</v>
      </c>
      <c r="Q24">
        <f t="shared" si="21"/>
        <v>0</v>
      </c>
      <c r="R24">
        <f t="shared" si="22"/>
        <v>0</v>
      </c>
      <c r="S24">
        <f t="shared" si="0"/>
        <v>5</v>
      </c>
      <c r="T24">
        <f t="shared" si="1"/>
        <v>1977.9166666666667</v>
      </c>
      <c r="U24">
        <f>INDEX(Impacts_scenario_1_RSBsn_Mask!$Y$2:$Y$70,$B24-1939+1,1)</f>
        <v>0.92013239784973822</v>
      </c>
      <c r="V24">
        <f t="shared" si="23"/>
        <v>3600</v>
      </c>
      <c r="W24">
        <f t="shared" si="24"/>
        <v>5060</v>
      </c>
      <c r="X24">
        <f t="shared" si="25"/>
        <v>0</v>
      </c>
      <c r="Y24">
        <f t="shared" si="26"/>
        <v>3440</v>
      </c>
      <c r="Z24" s="16">
        <f t="shared" si="2"/>
        <v>0</v>
      </c>
      <c r="AA24" s="16">
        <f t="shared" si="3"/>
        <v>0</v>
      </c>
      <c r="AB24">
        <f t="shared" si="4"/>
        <v>0</v>
      </c>
      <c r="AC24">
        <f t="shared" si="5"/>
        <v>6</v>
      </c>
      <c r="AD24">
        <f t="shared" si="27"/>
        <v>1996</v>
      </c>
      <c r="AE24">
        <f>INDEX(Impacts_scenario_1_RSBsn_Mask!$Y$2:$Y$70,$AD24-1939+1,1)</f>
        <v>0.77421117423974262</v>
      </c>
      <c r="AF24">
        <f t="shared" si="6"/>
        <v>14600</v>
      </c>
      <c r="AG24">
        <f t="shared" si="7"/>
        <v>31960</v>
      </c>
      <c r="AH24">
        <f t="shared" si="8"/>
        <v>10</v>
      </c>
      <c r="AI24">
        <f t="shared" si="9"/>
        <v>47990</v>
      </c>
      <c r="AJ24">
        <f t="shared" si="10"/>
        <v>0</v>
      </c>
      <c r="AK24">
        <f t="shared" si="11"/>
        <v>10</v>
      </c>
    </row>
    <row r="25" spans="1:37" x14ac:dyDescent="0.3">
      <c r="A25" t="str">
        <f>VLOOKUP(D25,lookup!$M$18:$N$23,2)</f>
        <v>Dec</v>
      </c>
      <c r="B25">
        <v>1977</v>
      </c>
      <c r="C25" t="str">
        <f t="shared" si="12"/>
        <v>Dec 1977</v>
      </c>
      <c r="D25" t="s">
        <v>41</v>
      </c>
      <c r="E25">
        <f>SUMIFS(lookup!$I$411:$I$818,lookup!$F$411:$F$818,QNWRGrp!B25,lookup!$C$411:$C$818,QNWRGrp!D25)</f>
        <v>3010</v>
      </c>
      <c r="F25">
        <f>ABS(ROUND(SUMIFS(lookup!$E$411:$E$818,lookup!$F$411:$F$818,QNWRGrp!B25,lookup!$C$411:$C$818,QNWRGrp!D25),-1))</f>
        <v>1600</v>
      </c>
      <c r="G25">
        <f t="shared" si="13"/>
        <v>1410</v>
      </c>
      <c r="H25">
        <f>ABS(ROUND(SUMIFS(lookup!$J$411:$J$818,lookup!$F$411:$F$818,QNWRGrp!B25,lookup!$C$411:$C$818,QNWRGrp!D25),-1))</f>
        <v>490</v>
      </c>
      <c r="I25">
        <f>VLOOKUP(D25,lookup!$M$18:$O$23,3)</f>
        <v>500</v>
      </c>
      <c r="J25">
        <f t="shared" si="14"/>
        <v>0</v>
      </c>
      <c r="K25" t="str">
        <f t="shared" si="15"/>
        <v/>
      </c>
      <c r="L25">
        <f t="shared" si="16"/>
        <v>500</v>
      </c>
      <c r="M25">
        <f t="shared" si="17"/>
        <v>3010</v>
      </c>
      <c r="N25">
        <f t="shared" si="18"/>
        <v>4610</v>
      </c>
      <c r="O25">
        <f t="shared" si="19"/>
        <v>0</v>
      </c>
      <c r="P25">
        <f t="shared" si="20"/>
        <v>0</v>
      </c>
      <c r="Q25">
        <f t="shared" si="21"/>
        <v>0</v>
      </c>
      <c r="R25">
        <f t="shared" si="22"/>
        <v>0</v>
      </c>
      <c r="S25">
        <f t="shared" si="0"/>
        <v>6</v>
      </c>
      <c r="T25">
        <f t="shared" si="1"/>
        <v>1978</v>
      </c>
      <c r="U25">
        <f>INDEX(Impacts_scenario_1_RSBsn_Mask!$Y$2:$Y$70,$B25-1939+1,1)</f>
        <v>0.92013239784973822</v>
      </c>
      <c r="V25">
        <f t="shared" si="23"/>
        <v>500</v>
      </c>
      <c r="W25">
        <f t="shared" si="24"/>
        <v>3010</v>
      </c>
      <c r="X25">
        <f t="shared" si="25"/>
        <v>0</v>
      </c>
      <c r="Y25">
        <f t="shared" si="26"/>
        <v>1600</v>
      </c>
      <c r="Z25" s="16">
        <f t="shared" si="2"/>
        <v>0</v>
      </c>
      <c r="AA25" s="16">
        <f t="shared" si="3"/>
        <v>0</v>
      </c>
      <c r="AB25">
        <f t="shared" si="4"/>
        <v>0</v>
      </c>
      <c r="AC25">
        <f t="shared" si="5"/>
        <v>6</v>
      </c>
      <c r="AD25">
        <f t="shared" si="27"/>
        <v>1997</v>
      </c>
      <c r="AE25">
        <f>INDEX(Impacts_scenario_1_RSBsn_Mask!$Y$2:$Y$70,$AD25-1939+1,1)</f>
        <v>0.76880523768828357</v>
      </c>
      <c r="AF25">
        <f t="shared" si="6"/>
        <v>14600</v>
      </c>
      <c r="AG25">
        <f t="shared" si="7"/>
        <v>36450</v>
      </c>
      <c r="AH25">
        <f t="shared" si="8"/>
        <v>0</v>
      </c>
      <c r="AI25">
        <f t="shared" si="9"/>
        <v>46240</v>
      </c>
      <c r="AJ25">
        <f t="shared" si="10"/>
        <v>0</v>
      </c>
      <c r="AK25">
        <f t="shared" si="11"/>
        <v>0</v>
      </c>
    </row>
    <row r="26" spans="1:37" x14ac:dyDescent="0.3">
      <c r="A26" t="str">
        <f>VLOOKUP(D26,lookup!$M$18:$N$23,2)</f>
        <v>Jan/Feb</v>
      </c>
      <c r="B26">
        <v>1978</v>
      </c>
      <c r="C26" t="str">
        <f t="shared" si="12"/>
        <v>Jan/Feb 1978</v>
      </c>
      <c r="D26" t="s">
        <v>36</v>
      </c>
      <c r="E26">
        <f>SUMIFS(lookup!$I$411:$I$818,lookup!$F$411:$F$818,QNWRGrp!B26,lookup!$C$411:$C$818,QNWRGrp!D26)</f>
        <v>6340</v>
      </c>
      <c r="F26">
        <f>ABS(ROUND(SUMIFS(lookup!$E$411:$E$818,lookup!$F$411:$F$818,QNWRGrp!B26,lookup!$C$411:$C$818,QNWRGrp!D26),-1))</f>
        <v>3110</v>
      </c>
      <c r="G26">
        <f t="shared" si="13"/>
        <v>3230</v>
      </c>
      <c r="H26">
        <f>ABS(ROUND(SUMIFS(lookup!$J$411:$J$818,lookup!$F$411:$F$818,QNWRGrp!B26,lookup!$C$411:$C$818,QNWRGrp!D26),-1))</f>
        <v>50</v>
      </c>
      <c r="I26">
        <f>VLOOKUP(D26,lookup!$M$18:$O$23,3)</f>
        <v>1500</v>
      </c>
      <c r="J26">
        <f t="shared" si="14"/>
        <v>0</v>
      </c>
      <c r="K26" t="str">
        <f t="shared" si="15"/>
        <v/>
      </c>
      <c r="L26">
        <f t="shared" si="16"/>
        <v>1500</v>
      </c>
      <c r="M26">
        <f t="shared" si="17"/>
        <v>6340</v>
      </c>
      <c r="N26">
        <f t="shared" si="18"/>
        <v>9450</v>
      </c>
      <c r="O26">
        <f t="shared" si="19"/>
        <v>0</v>
      </c>
      <c r="P26">
        <f t="shared" si="20"/>
        <v>0</v>
      </c>
      <c r="Q26">
        <f t="shared" si="21"/>
        <v>0</v>
      </c>
      <c r="R26">
        <f t="shared" si="22"/>
        <v>0</v>
      </c>
      <c r="S26">
        <f t="shared" si="0"/>
        <v>1</v>
      </c>
      <c r="T26">
        <f t="shared" si="1"/>
        <v>1978.0166666666667</v>
      </c>
      <c r="U26">
        <f>INDEX(Impacts_scenario_1_RSBsn_Mask!$Y$2:$Y$70,$B26-1939+1,1)</f>
        <v>0.94659121018916303</v>
      </c>
      <c r="V26">
        <f t="shared" si="23"/>
        <v>1500</v>
      </c>
      <c r="W26">
        <f t="shared" si="24"/>
        <v>6340</v>
      </c>
      <c r="X26">
        <f t="shared" si="25"/>
        <v>0</v>
      </c>
      <c r="Y26">
        <f t="shared" si="26"/>
        <v>3110</v>
      </c>
      <c r="Z26" s="16">
        <f t="shared" si="2"/>
        <v>0</v>
      </c>
      <c r="AA26" s="16">
        <f t="shared" si="3"/>
        <v>0</v>
      </c>
      <c r="AB26">
        <f t="shared" si="4"/>
        <v>0</v>
      </c>
      <c r="AC26">
        <f t="shared" si="5"/>
        <v>6</v>
      </c>
      <c r="AD26">
        <f t="shared" si="27"/>
        <v>1998</v>
      </c>
      <c r="AE26">
        <f>INDEX(Impacts_scenario_1_RSBsn_Mask!$Y$2:$Y$70,$AD26-1939+1,1)</f>
        <v>0.76931417544010294</v>
      </c>
      <c r="AF26">
        <f t="shared" si="6"/>
        <v>14600</v>
      </c>
      <c r="AG26">
        <f t="shared" si="7"/>
        <v>41870</v>
      </c>
      <c r="AH26">
        <f t="shared" si="8"/>
        <v>370</v>
      </c>
      <c r="AI26">
        <f t="shared" si="9"/>
        <v>42480</v>
      </c>
      <c r="AJ26">
        <f t="shared" si="10"/>
        <v>0</v>
      </c>
      <c r="AK26">
        <f t="shared" si="11"/>
        <v>370</v>
      </c>
    </row>
    <row r="27" spans="1:37" x14ac:dyDescent="0.3">
      <c r="A27" t="str">
        <f>VLOOKUP(D27,lookup!$M$18:$N$23,2)</f>
        <v>Mar/Apr</v>
      </c>
      <c r="B27">
        <v>1978</v>
      </c>
      <c r="C27" t="str">
        <f t="shared" si="12"/>
        <v>Mar/Apr 1978</v>
      </c>
      <c r="D27" t="s">
        <v>37</v>
      </c>
      <c r="E27">
        <f>SUMIFS(lookup!$I$411:$I$818,lookup!$F$411:$F$818,QNWRGrp!B27,lookup!$C$411:$C$818,QNWRGrp!D27)</f>
        <v>8770</v>
      </c>
      <c r="F27">
        <f>ABS(ROUND(SUMIFS(lookup!$E$411:$E$818,lookup!$F$411:$F$818,QNWRGrp!B27,lookup!$C$411:$C$818,QNWRGrp!D27),-1))</f>
        <v>2750</v>
      </c>
      <c r="G27">
        <f t="shared" si="13"/>
        <v>6020</v>
      </c>
      <c r="H27">
        <f>ABS(ROUND(SUMIFS(lookup!$J$411:$J$818,lookup!$F$411:$F$818,QNWRGrp!B27,lookup!$C$411:$C$818,QNWRGrp!D27),-1))</f>
        <v>360</v>
      </c>
      <c r="I27">
        <f>VLOOKUP(D27,lookup!$M$18:$O$23,3)</f>
        <v>3500</v>
      </c>
      <c r="J27">
        <f t="shared" si="14"/>
        <v>0</v>
      </c>
      <c r="K27" t="str">
        <f t="shared" si="15"/>
        <v/>
      </c>
      <c r="L27">
        <f t="shared" si="16"/>
        <v>3500</v>
      </c>
      <c r="M27">
        <f t="shared" si="17"/>
        <v>8770</v>
      </c>
      <c r="N27">
        <f t="shared" si="18"/>
        <v>11520</v>
      </c>
      <c r="O27">
        <f t="shared" si="19"/>
        <v>0</v>
      </c>
      <c r="P27">
        <f t="shared" si="20"/>
        <v>0</v>
      </c>
      <c r="Q27">
        <f t="shared" si="21"/>
        <v>0</v>
      </c>
      <c r="R27">
        <f t="shared" si="22"/>
        <v>0</v>
      </c>
      <c r="S27">
        <f t="shared" si="0"/>
        <v>2</v>
      </c>
      <c r="T27">
        <f t="shared" si="1"/>
        <v>1978.0333333333333</v>
      </c>
      <c r="U27">
        <f>INDEX(Impacts_scenario_1_RSBsn_Mask!$Y$2:$Y$70,$B27-1939+1,1)</f>
        <v>0.94659121018916303</v>
      </c>
      <c r="V27">
        <f t="shared" si="23"/>
        <v>3500</v>
      </c>
      <c r="W27">
        <f t="shared" si="24"/>
        <v>8770</v>
      </c>
      <c r="X27">
        <f t="shared" si="25"/>
        <v>0</v>
      </c>
      <c r="Y27">
        <f t="shared" si="26"/>
        <v>2750</v>
      </c>
      <c r="Z27" s="16">
        <f t="shared" si="2"/>
        <v>0</v>
      </c>
      <c r="AA27" s="16">
        <f t="shared" si="3"/>
        <v>0</v>
      </c>
      <c r="AB27">
        <f t="shared" si="4"/>
        <v>0</v>
      </c>
      <c r="AC27">
        <f t="shared" si="5"/>
        <v>6</v>
      </c>
      <c r="AD27">
        <f t="shared" si="27"/>
        <v>1999</v>
      </c>
      <c r="AE27">
        <f>INDEX(Impacts_scenario_1_RSBsn_Mask!$Y$2:$Y$70,$AD27-1939+1,1)</f>
        <v>0.78223792420288263</v>
      </c>
      <c r="AF27">
        <f t="shared" si="6"/>
        <v>14600</v>
      </c>
      <c r="AG27">
        <f t="shared" si="7"/>
        <v>36600</v>
      </c>
      <c r="AH27">
        <f t="shared" si="8"/>
        <v>1150</v>
      </c>
      <c r="AI27">
        <f t="shared" si="9"/>
        <v>43740</v>
      </c>
      <c r="AJ27">
        <f t="shared" si="10"/>
        <v>0</v>
      </c>
      <c r="AK27">
        <f t="shared" si="11"/>
        <v>1150</v>
      </c>
    </row>
    <row r="28" spans="1:37" x14ac:dyDescent="0.3">
      <c r="A28" t="str">
        <f>VLOOKUP(D28,lookup!$M$18:$N$23,2)</f>
        <v>May/Jun</v>
      </c>
      <c r="B28">
        <v>1978</v>
      </c>
      <c r="C28" t="str">
        <f t="shared" si="12"/>
        <v>May/Jun 1978</v>
      </c>
      <c r="D28" t="s">
        <v>38</v>
      </c>
      <c r="E28">
        <f>SUMIFS(lookup!$I$411:$I$818,lookup!$F$411:$F$818,QNWRGrp!B28,lookup!$C$411:$C$818,QNWRGrp!D28)</f>
        <v>20670</v>
      </c>
      <c r="F28">
        <f>ABS(ROUND(SUMIFS(lookup!$E$411:$E$818,lookup!$F$411:$F$818,QNWRGrp!B28,lookup!$C$411:$C$818,QNWRGrp!D28),-1))</f>
        <v>3410</v>
      </c>
      <c r="G28">
        <f t="shared" si="13"/>
        <v>17260</v>
      </c>
      <c r="H28">
        <f>ABS(ROUND(SUMIFS(lookup!$J$411:$J$818,lookup!$F$411:$F$818,QNWRGrp!B28,lookup!$C$411:$C$818,QNWRGrp!D28),-1))</f>
        <v>260</v>
      </c>
      <c r="I28">
        <f>VLOOKUP(D28,lookup!$M$18:$O$23,3)</f>
        <v>2000</v>
      </c>
      <c r="J28">
        <f t="shared" si="14"/>
        <v>0</v>
      </c>
      <c r="K28" t="str">
        <f t="shared" si="15"/>
        <v/>
      </c>
      <c r="L28">
        <f t="shared" si="16"/>
        <v>2000</v>
      </c>
      <c r="M28">
        <f t="shared" si="17"/>
        <v>20670</v>
      </c>
      <c r="N28">
        <f t="shared" si="18"/>
        <v>24080</v>
      </c>
      <c r="O28">
        <f t="shared" si="19"/>
        <v>0</v>
      </c>
      <c r="P28">
        <f t="shared" si="20"/>
        <v>0</v>
      </c>
      <c r="Q28">
        <f t="shared" si="21"/>
        <v>0</v>
      </c>
      <c r="R28">
        <f t="shared" si="22"/>
        <v>0</v>
      </c>
      <c r="S28">
        <f t="shared" si="0"/>
        <v>3</v>
      </c>
      <c r="T28">
        <f t="shared" si="1"/>
        <v>1978.5</v>
      </c>
      <c r="U28">
        <f>INDEX(Impacts_scenario_1_RSBsn_Mask!$Y$2:$Y$70,$B28-1939+1,1)</f>
        <v>0.94659121018916303</v>
      </c>
      <c r="V28">
        <f t="shared" si="23"/>
        <v>2000</v>
      </c>
      <c r="W28">
        <f t="shared" si="24"/>
        <v>20670</v>
      </c>
      <c r="X28">
        <f t="shared" si="25"/>
        <v>0</v>
      </c>
      <c r="Y28">
        <f t="shared" si="26"/>
        <v>3410</v>
      </c>
      <c r="Z28" s="16">
        <f t="shared" si="2"/>
        <v>0</v>
      </c>
      <c r="AA28" s="16">
        <f t="shared" si="3"/>
        <v>0</v>
      </c>
      <c r="AB28">
        <f t="shared" si="4"/>
        <v>0</v>
      </c>
      <c r="AC28">
        <f t="shared" si="5"/>
        <v>6</v>
      </c>
      <c r="AD28">
        <f t="shared" si="27"/>
        <v>2000</v>
      </c>
      <c r="AE28">
        <f>INDEX(Impacts_scenario_1_RSBsn_Mask!$Y$2:$Y$70,$AD28-1939+1,1)</f>
        <v>0.7626729795032422</v>
      </c>
      <c r="AF28">
        <f t="shared" si="6"/>
        <v>14600</v>
      </c>
      <c r="AG28">
        <f t="shared" si="7"/>
        <v>35030</v>
      </c>
      <c r="AH28">
        <f t="shared" si="8"/>
        <v>510</v>
      </c>
      <c r="AI28">
        <f t="shared" si="9"/>
        <v>48270</v>
      </c>
      <c r="AJ28">
        <f t="shared" si="10"/>
        <v>0</v>
      </c>
      <c r="AK28">
        <f t="shared" si="11"/>
        <v>510</v>
      </c>
    </row>
    <row r="29" spans="1:37" x14ac:dyDescent="0.3">
      <c r="A29" t="str">
        <f>VLOOKUP(D29,lookup!$M$18:$N$23,2)</f>
        <v>Jul/Aug/Sep</v>
      </c>
      <c r="B29">
        <v>1978</v>
      </c>
      <c r="C29" t="str">
        <f t="shared" si="12"/>
        <v>Jul/Aug/Sep 1978</v>
      </c>
      <c r="D29" t="s">
        <v>39</v>
      </c>
      <c r="E29">
        <f>SUMIFS(lookup!$I$411:$I$818,lookup!$F$411:$F$818,QNWRGrp!B29,lookup!$C$411:$C$818,QNWRGrp!D29)</f>
        <v>3100</v>
      </c>
      <c r="F29">
        <f>ABS(ROUND(SUMIFS(lookup!$E$411:$E$818,lookup!$F$411:$F$818,QNWRGrp!B29,lookup!$C$411:$C$818,QNWRGrp!D29),-1))</f>
        <v>5240</v>
      </c>
      <c r="G29">
        <f t="shared" si="13"/>
        <v>-2140</v>
      </c>
      <c r="H29">
        <f>ABS(ROUND(SUMIFS(lookup!$J$411:$J$818,lookup!$F$411:$F$818,QNWRGrp!B29,lookup!$C$411:$C$818,QNWRGrp!D29),-1))</f>
        <v>910</v>
      </c>
      <c r="I29">
        <f>VLOOKUP(D29,lookup!$M$18:$O$23,3)</f>
        <v>3500</v>
      </c>
      <c r="J29">
        <f t="shared" si="14"/>
        <v>400</v>
      </c>
      <c r="K29">
        <f t="shared" si="15"/>
        <v>400</v>
      </c>
      <c r="L29">
        <f t="shared" si="16"/>
        <v>3100</v>
      </c>
      <c r="M29">
        <f t="shared" si="17"/>
        <v>3100</v>
      </c>
      <c r="N29">
        <f t="shared" si="18"/>
        <v>8340</v>
      </c>
      <c r="O29">
        <f t="shared" si="19"/>
        <v>400</v>
      </c>
      <c r="P29">
        <f t="shared" si="20"/>
        <v>0</v>
      </c>
      <c r="Q29">
        <f t="shared" si="21"/>
        <v>400</v>
      </c>
      <c r="R29">
        <f t="shared" si="22"/>
        <v>0</v>
      </c>
      <c r="S29">
        <f t="shared" si="0"/>
        <v>4</v>
      </c>
      <c r="T29">
        <f t="shared" si="1"/>
        <v>1978.75</v>
      </c>
      <c r="U29">
        <f>INDEX(Impacts_scenario_1_RSBsn_Mask!$Y$2:$Y$70,$B29-1939+1,1)</f>
        <v>0.94659121018916303</v>
      </c>
      <c r="V29">
        <f t="shared" si="23"/>
        <v>3500</v>
      </c>
      <c r="W29">
        <f t="shared" si="24"/>
        <v>3100</v>
      </c>
      <c r="X29">
        <f t="shared" si="25"/>
        <v>400</v>
      </c>
      <c r="Y29">
        <f t="shared" si="26"/>
        <v>5240</v>
      </c>
      <c r="Z29" s="16">
        <f t="shared" si="2"/>
        <v>0</v>
      </c>
      <c r="AA29" s="16">
        <f t="shared" si="3"/>
        <v>400</v>
      </c>
      <c r="AB29">
        <f t="shared" si="4"/>
        <v>0</v>
      </c>
      <c r="AC29">
        <f t="shared" si="5"/>
        <v>6</v>
      </c>
      <c r="AD29">
        <f t="shared" si="27"/>
        <v>2001</v>
      </c>
      <c r="AE29">
        <f>INDEX(Impacts_scenario_1_RSBsn_Mask!$Y$2:$Y$70,$AD29-1939+1,1)</f>
        <v>0.7822335954334898</v>
      </c>
      <c r="AF29">
        <f t="shared" si="6"/>
        <v>14600</v>
      </c>
      <c r="AG29">
        <f t="shared" si="7"/>
        <v>28420</v>
      </c>
      <c r="AH29">
        <f t="shared" si="8"/>
        <v>4220</v>
      </c>
      <c r="AI29">
        <f t="shared" si="9"/>
        <v>45790</v>
      </c>
      <c r="AJ29">
        <f t="shared" si="10"/>
        <v>0</v>
      </c>
      <c r="AK29">
        <f t="shared" si="11"/>
        <v>4220</v>
      </c>
    </row>
    <row r="30" spans="1:37" x14ac:dyDescent="0.3">
      <c r="A30" t="str">
        <f>VLOOKUP(D30,lookup!$M$18:$N$23,2)</f>
        <v>Oct/Nov</v>
      </c>
      <c r="B30">
        <v>1978</v>
      </c>
      <c r="C30" t="str">
        <f t="shared" si="12"/>
        <v>Oct/Nov 1978</v>
      </c>
      <c r="D30" t="s">
        <v>40</v>
      </c>
      <c r="E30">
        <f>SUMIFS(lookup!$I$411:$I$818,lookup!$F$411:$F$818,QNWRGrp!B30,lookup!$C$411:$C$818,QNWRGrp!D30)</f>
        <v>2410</v>
      </c>
      <c r="F30">
        <f>ABS(ROUND(SUMIFS(lookup!$E$411:$E$818,lookup!$F$411:$F$818,QNWRGrp!B30,lookup!$C$411:$C$818,QNWRGrp!D30),-1))</f>
        <v>4540</v>
      </c>
      <c r="G30">
        <f t="shared" si="13"/>
        <v>-2130</v>
      </c>
      <c r="H30">
        <f>ABS(ROUND(SUMIFS(lookup!$J$411:$J$818,lookup!$F$411:$F$818,QNWRGrp!B30,lookup!$C$411:$C$818,QNWRGrp!D30),-1))</f>
        <v>1870</v>
      </c>
      <c r="I30">
        <f>VLOOKUP(D30,lookup!$M$18:$O$23,3)</f>
        <v>3600</v>
      </c>
      <c r="J30">
        <f t="shared" si="14"/>
        <v>1190</v>
      </c>
      <c r="K30">
        <f t="shared" si="15"/>
        <v>1190</v>
      </c>
      <c r="L30">
        <f t="shared" si="16"/>
        <v>2410</v>
      </c>
      <c r="M30">
        <f t="shared" si="17"/>
        <v>2410</v>
      </c>
      <c r="N30">
        <f t="shared" si="18"/>
        <v>6950</v>
      </c>
      <c r="O30">
        <f t="shared" si="19"/>
        <v>1190</v>
      </c>
      <c r="P30">
        <f t="shared" si="20"/>
        <v>0</v>
      </c>
      <c r="Q30">
        <f t="shared" si="21"/>
        <v>1190</v>
      </c>
      <c r="R30">
        <f t="shared" si="22"/>
        <v>0</v>
      </c>
      <c r="S30">
        <f t="shared" si="0"/>
        <v>5</v>
      </c>
      <c r="T30">
        <f t="shared" si="1"/>
        <v>1978.9166666666667</v>
      </c>
      <c r="U30">
        <f>INDEX(Impacts_scenario_1_RSBsn_Mask!$Y$2:$Y$70,$B30-1939+1,1)</f>
        <v>0.94659121018916303</v>
      </c>
      <c r="V30">
        <f t="shared" si="23"/>
        <v>3600</v>
      </c>
      <c r="W30">
        <f t="shared" si="24"/>
        <v>2410</v>
      </c>
      <c r="X30">
        <f t="shared" si="25"/>
        <v>1190</v>
      </c>
      <c r="Y30">
        <f t="shared" si="26"/>
        <v>4540</v>
      </c>
      <c r="Z30" s="16">
        <f t="shared" si="2"/>
        <v>0</v>
      </c>
      <c r="AA30" s="16">
        <f t="shared" si="3"/>
        <v>1190</v>
      </c>
      <c r="AB30">
        <f t="shared" si="4"/>
        <v>0</v>
      </c>
      <c r="AC30">
        <f t="shared" si="5"/>
        <v>6</v>
      </c>
      <c r="AD30">
        <f t="shared" si="27"/>
        <v>2002</v>
      </c>
      <c r="AE30">
        <f>INDEX(Impacts_scenario_1_RSBsn_Mask!$Y$2:$Y$70,$AD30-1939+1,1)</f>
        <v>0.77533027361382389</v>
      </c>
      <c r="AF30">
        <f t="shared" si="6"/>
        <v>14600</v>
      </c>
      <c r="AG30">
        <f t="shared" si="7"/>
        <v>10940</v>
      </c>
      <c r="AH30">
        <f t="shared" si="8"/>
        <v>5270</v>
      </c>
      <c r="AI30">
        <f t="shared" si="9"/>
        <v>39220</v>
      </c>
      <c r="AJ30">
        <f t="shared" si="10"/>
        <v>0</v>
      </c>
      <c r="AK30">
        <f t="shared" si="11"/>
        <v>5270</v>
      </c>
    </row>
    <row r="31" spans="1:37" x14ac:dyDescent="0.3">
      <c r="A31" t="str">
        <f>VLOOKUP(D31,lookup!$M$18:$N$23,2)</f>
        <v>Dec</v>
      </c>
      <c r="B31">
        <v>1978</v>
      </c>
      <c r="C31" t="str">
        <f t="shared" si="12"/>
        <v>Dec 1978</v>
      </c>
      <c r="D31" t="s">
        <v>41</v>
      </c>
      <c r="E31">
        <f>SUMIFS(lookup!$I$411:$I$818,lookup!$F$411:$F$818,QNWRGrp!B31,lookup!$C$411:$C$818,QNWRGrp!D31)</f>
        <v>2040</v>
      </c>
      <c r="F31">
        <f>ABS(ROUND(SUMIFS(lookup!$E$411:$E$818,lookup!$F$411:$F$818,QNWRGrp!B31,lookup!$C$411:$C$818,QNWRGrp!D31),-1))</f>
        <v>2380</v>
      </c>
      <c r="G31">
        <f t="shared" si="13"/>
        <v>-340</v>
      </c>
      <c r="H31">
        <f>ABS(ROUND(SUMIFS(lookup!$J$411:$J$818,lookup!$F$411:$F$818,QNWRGrp!B31,lookup!$C$411:$C$818,QNWRGrp!D31),-1))</f>
        <v>1610</v>
      </c>
      <c r="I31">
        <f>VLOOKUP(D31,lookup!$M$18:$O$23,3)</f>
        <v>500</v>
      </c>
      <c r="J31">
        <f t="shared" si="14"/>
        <v>0</v>
      </c>
      <c r="K31" t="str">
        <f t="shared" si="15"/>
        <v/>
      </c>
      <c r="L31">
        <f t="shared" si="16"/>
        <v>500</v>
      </c>
      <c r="M31">
        <f t="shared" si="17"/>
        <v>2040</v>
      </c>
      <c r="N31">
        <f t="shared" si="18"/>
        <v>4420</v>
      </c>
      <c r="O31">
        <f t="shared" si="19"/>
        <v>0</v>
      </c>
      <c r="P31">
        <f t="shared" si="20"/>
        <v>0</v>
      </c>
      <c r="Q31">
        <f t="shared" si="21"/>
        <v>0</v>
      </c>
      <c r="R31">
        <f t="shared" si="22"/>
        <v>0</v>
      </c>
      <c r="S31">
        <f t="shared" si="0"/>
        <v>6</v>
      </c>
      <c r="T31">
        <f t="shared" si="1"/>
        <v>1979</v>
      </c>
      <c r="U31">
        <f>INDEX(Impacts_scenario_1_RSBsn_Mask!$Y$2:$Y$70,$B31-1939+1,1)</f>
        <v>0.94659121018916303</v>
      </c>
      <c r="V31">
        <f t="shared" si="23"/>
        <v>500</v>
      </c>
      <c r="W31">
        <f t="shared" si="24"/>
        <v>2040</v>
      </c>
      <c r="X31">
        <f t="shared" si="25"/>
        <v>0</v>
      </c>
      <c r="Y31">
        <f t="shared" si="26"/>
        <v>2380</v>
      </c>
      <c r="Z31" s="16">
        <f t="shared" si="2"/>
        <v>0</v>
      </c>
      <c r="AA31" s="16">
        <f t="shared" si="3"/>
        <v>0</v>
      </c>
      <c r="AB31">
        <f t="shared" si="4"/>
        <v>0</v>
      </c>
      <c r="AC31">
        <f t="shared" si="5"/>
        <v>6</v>
      </c>
      <c r="AD31">
        <f t="shared" si="27"/>
        <v>2003</v>
      </c>
      <c r="AE31">
        <f>INDEX(Impacts_scenario_1_RSBsn_Mask!$Y$2:$Y$70,$AD31-1939+1,1)</f>
        <v>0.74112452446331556</v>
      </c>
      <c r="AF31">
        <f t="shared" si="6"/>
        <v>14600</v>
      </c>
      <c r="AG31">
        <f t="shared" si="7"/>
        <v>11380</v>
      </c>
      <c r="AH31">
        <f t="shared" si="8"/>
        <v>5610</v>
      </c>
      <c r="AI31">
        <f t="shared" si="9"/>
        <v>33800</v>
      </c>
      <c r="AJ31">
        <f t="shared" si="10"/>
        <v>0</v>
      </c>
      <c r="AK31">
        <f t="shared" si="11"/>
        <v>5610</v>
      </c>
    </row>
    <row r="32" spans="1:37" x14ac:dyDescent="0.3">
      <c r="A32" t="str">
        <f>VLOOKUP(D32,lookup!$M$18:$N$23,2)</f>
        <v>Jan/Feb</v>
      </c>
      <c r="B32">
        <v>1979</v>
      </c>
      <c r="C32" t="str">
        <f t="shared" si="12"/>
        <v>Jan/Feb 1979</v>
      </c>
      <c r="D32" t="s">
        <v>36</v>
      </c>
      <c r="E32">
        <f>SUMIFS(lookup!$I$411:$I$818,lookup!$F$411:$F$818,QNWRGrp!B32,lookup!$C$411:$C$818,QNWRGrp!D32)</f>
        <v>4270</v>
      </c>
      <c r="F32">
        <f>ABS(ROUND(SUMIFS(lookup!$E$411:$E$818,lookup!$F$411:$F$818,QNWRGrp!B32,lookup!$C$411:$C$818,QNWRGrp!D32),-1))</f>
        <v>4660</v>
      </c>
      <c r="G32">
        <f t="shared" si="13"/>
        <v>-390</v>
      </c>
      <c r="H32">
        <f>ABS(ROUND(SUMIFS(lookup!$J$411:$J$818,lookup!$F$411:$F$818,QNWRGrp!B32,lookup!$C$411:$C$818,QNWRGrp!D32),-1))</f>
        <v>2270</v>
      </c>
      <c r="I32">
        <f>VLOOKUP(D32,lookup!$M$18:$O$23,3)</f>
        <v>1500</v>
      </c>
      <c r="J32">
        <f t="shared" si="14"/>
        <v>0</v>
      </c>
      <c r="K32" t="str">
        <f t="shared" si="15"/>
        <v/>
      </c>
      <c r="L32">
        <f t="shared" si="16"/>
        <v>1500</v>
      </c>
      <c r="M32">
        <f t="shared" si="17"/>
        <v>4270</v>
      </c>
      <c r="N32">
        <f t="shared" si="18"/>
        <v>8930</v>
      </c>
      <c r="O32">
        <f t="shared" si="19"/>
        <v>0</v>
      </c>
      <c r="P32">
        <f t="shared" si="20"/>
        <v>0</v>
      </c>
      <c r="Q32">
        <f t="shared" si="21"/>
        <v>0</v>
      </c>
      <c r="R32">
        <f t="shared" si="22"/>
        <v>0</v>
      </c>
      <c r="S32">
        <f t="shared" si="0"/>
        <v>1</v>
      </c>
      <c r="T32">
        <f t="shared" si="1"/>
        <v>1979.0166666666667</v>
      </c>
      <c r="U32">
        <f>INDEX(Impacts_scenario_1_RSBsn_Mask!$Y$2:$Y$70,$B32-1939+1,1)</f>
        <v>0.89639798646082092</v>
      </c>
      <c r="V32">
        <f t="shared" si="23"/>
        <v>1500</v>
      </c>
      <c r="W32">
        <f t="shared" si="24"/>
        <v>4270</v>
      </c>
      <c r="X32">
        <f t="shared" si="25"/>
        <v>0</v>
      </c>
      <c r="Y32">
        <f t="shared" si="26"/>
        <v>4660</v>
      </c>
      <c r="Z32" s="16">
        <f t="shared" si="2"/>
        <v>0</v>
      </c>
      <c r="AA32" s="16">
        <f t="shared" si="3"/>
        <v>0</v>
      </c>
      <c r="AB32">
        <f t="shared" si="4"/>
        <v>0</v>
      </c>
      <c r="AC32">
        <f t="shared" si="5"/>
        <v>6</v>
      </c>
      <c r="AD32">
        <f t="shared" si="27"/>
        <v>2004</v>
      </c>
      <c r="AE32">
        <f>INDEX(Impacts_scenario_1_RSBsn_Mask!$Y$2:$Y$70,$AD32-1939+1,1)</f>
        <v>0.70828236489555452</v>
      </c>
      <c r="AF32">
        <f t="shared" si="6"/>
        <v>14600</v>
      </c>
      <c r="AG32">
        <f t="shared" si="7"/>
        <v>10580</v>
      </c>
      <c r="AH32">
        <f t="shared" si="8"/>
        <v>4600</v>
      </c>
      <c r="AI32">
        <f t="shared" si="9"/>
        <v>40770</v>
      </c>
      <c r="AJ32">
        <f t="shared" si="10"/>
        <v>0</v>
      </c>
      <c r="AK32">
        <f t="shared" si="11"/>
        <v>4600</v>
      </c>
    </row>
    <row r="33" spans="1:37" x14ac:dyDescent="0.3">
      <c r="A33" t="str">
        <f>VLOOKUP(D33,lookup!$M$18:$N$23,2)</f>
        <v>Mar/Apr</v>
      </c>
      <c r="B33">
        <v>1979</v>
      </c>
      <c r="C33" t="str">
        <f t="shared" si="12"/>
        <v>Mar/Apr 1979</v>
      </c>
      <c r="D33" t="s">
        <v>37</v>
      </c>
      <c r="E33">
        <f>SUMIFS(lookup!$I$411:$I$818,lookup!$F$411:$F$818,QNWRGrp!B33,lookup!$C$411:$C$818,QNWRGrp!D33)</f>
        <v>8050</v>
      </c>
      <c r="F33">
        <f>ABS(ROUND(SUMIFS(lookup!$E$411:$E$818,lookup!$F$411:$F$818,QNWRGrp!B33,lookup!$C$411:$C$818,QNWRGrp!D33),-1))</f>
        <v>4370</v>
      </c>
      <c r="G33">
        <f t="shared" si="13"/>
        <v>3680</v>
      </c>
      <c r="H33">
        <f>ABS(ROUND(SUMIFS(lookup!$J$411:$J$818,lookup!$F$411:$F$818,QNWRGrp!B33,lookup!$C$411:$C$818,QNWRGrp!D33),-1))</f>
        <v>0</v>
      </c>
      <c r="I33">
        <f>VLOOKUP(D33,lookup!$M$18:$O$23,3)</f>
        <v>3500</v>
      </c>
      <c r="J33">
        <f t="shared" si="14"/>
        <v>0</v>
      </c>
      <c r="K33" t="str">
        <f t="shared" si="15"/>
        <v/>
      </c>
      <c r="L33">
        <f t="shared" si="16"/>
        <v>3500</v>
      </c>
      <c r="M33">
        <f t="shared" si="17"/>
        <v>8050</v>
      </c>
      <c r="N33">
        <f t="shared" si="18"/>
        <v>12420</v>
      </c>
      <c r="O33">
        <f t="shared" si="19"/>
        <v>0</v>
      </c>
      <c r="P33">
        <f t="shared" si="20"/>
        <v>0</v>
      </c>
      <c r="Q33">
        <f t="shared" si="21"/>
        <v>0</v>
      </c>
      <c r="R33">
        <f t="shared" si="22"/>
        <v>0</v>
      </c>
      <c r="S33">
        <f t="shared" si="0"/>
        <v>2</v>
      </c>
      <c r="T33">
        <f t="shared" si="1"/>
        <v>1979.0333333333333</v>
      </c>
      <c r="U33">
        <f>INDEX(Impacts_scenario_1_RSBsn_Mask!$Y$2:$Y$70,$B33-1939+1,1)</f>
        <v>0.89639798646082092</v>
      </c>
      <c r="V33">
        <f t="shared" si="23"/>
        <v>3500</v>
      </c>
      <c r="W33">
        <f t="shared" si="24"/>
        <v>8050</v>
      </c>
      <c r="X33">
        <f t="shared" si="25"/>
        <v>0</v>
      </c>
      <c r="Y33">
        <f t="shared" si="26"/>
        <v>4370</v>
      </c>
      <c r="Z33" s="16">
        <f t="shared" si="2"/>
        <v>0</v>
      </c>
      <c r="AA33" s="16">
        <f t="shared" si="3"/>
        <v>0</v>
      </c>
      <c r="AB33">
        <f t="shared" si="4"/>
        <v>0</v>
      </c>
      <c r="AC33">
        <f t="shared" si="5"/>
        <v>6</v>
      </c>
      <c r="AD33">
        <f t="shared" si="27"/>
        <v>2005</v>
      </c>
      <c r="AE33">
        <f>INDEX(Impacts_scenario_1_RSBsn_Mask!$Y$2:$Y$70,$AD33-1939+1,1)</f>
        <v>0.71261361675498336</v>
      </c>
      <c r="AF33">
        <f t="shared" si="6"/>
        <v>14600</v>
      </c>
      <c r="AG33">
        <f t="shared" si="7"/>
        <v>13140</v>
      </c>
      <c r="AH33">
        <f t="shared" si="8"/>
        <v>3810</v>
      </c>
      <c r="AI33">
        <f t="shared" si="9"/>
        <v>37010</v>
      </c>
      <c r="AJ33">
        <f t="shared" si="10"/>
        <v>0</v>
      </c>
      <c r="AK33">
        <f t="shared" si="11"/>
        <v>3810</v>
      </c>
    </row>
    <row r="34" spans="1:37" x14ac:dyDescent="0.3">
      <c r="A34" t="str">
        <f>VLOOKUP(D34,lookup!$M$18:$N$23,2)</f>
        <v>May/Jun</v>
      </c>
      <c r="B34">
        <v>1979</v>
      </c>
      <c r="C34" t="str">
        <f t="shared" si="12"/>
        <v>May/Jun 1979</v>
      </c>
      <c r="D34" t="s">
        <v>38</v>
      </c>
      <c r="E34">
        <f>SUMIFS(lookup!$I$411:$I$818,lookup!$F$411:$F$818,QNWRGrp!B34,lookup!$C$411:$C$818,QNWRGrp!D34)</f>
        <v>4960</v>
      </c>
      <c r="F34">
        <f>ABS(ROUND(SUMIFS(lookup!$E$411:$E$818,lookup!$F$411:$F$818,QNWRGrp!B34,lookup!$C$411:$C$818,QNWRGrp!D34),-1))</f>
        <v>3610</v>
      </c>
      <c r="G34">
        <f t="shared" si="13"/>
        <v>1350</v>
      </c>
      <c r="H34">
        <f>ABS(ROUND(SUMIFS(lookup!$J$411:$J$818,lookup!$F$411:$F$818,QNWRGrp!B34,lookup!$C$411:$C$818,QNWRGrp!D34),-1))</f>
        <v>790</v>
      </c>
      <c r="I34">
        <f>VLOOKUP(D34,lookup!$M$18:$O$23,3)</f>
        <v>2000</v>
      </c>
      <c r="J34">
        <f t="shared" si="14"/>
        <v>0</v>
      </c>
      <c r="K34" t="str">
        <f t="shared" si="15"/>
        <v/>
      </c>
      <c r="L34">
        <f t="shared" si="16"/>
        <v>2000</v>
      </c>
      <c r="M34">
        <f t="shared" si="17"/>
        <v>4960</v>
      </c>
      <c r="N34">
        <f t="shared" si="18"/>
        <v>8570</v>
      </c>
      <c r="O34">
        <f t="shared" si="19"/>
        <v>0</v>
      </c>
      <c r="P34">
        <f t="shared" si="20"/>
        <v>0</v>
      </c>
      <c r="Q34">
        <f t="shared" si="21"/>
        <v>0</v>
      </c>
      <c r="R34">
        <f t="shared" si="22"/>
        <v>0</v>
      </c>
      <c r="S34">
        <f t="shared" si="0"/>
        <v>3</v>
      </c>
      <c r="T34">
        <f t="shared" si="1"/>
        <v>1979.5</v>
      </c>
      <c r="U34">
        <f>INDEX(Impacts_scenario_1_RSBsn_Mask!$Y$2:$Y$70,$B34-1939+1,1)</f>
        <v>0.89639798646082092</v>
      </c>
      <c r="V34">
        <f t="shared" si="23"/>
        <v>2000</v>
      </c>
      <c r="W34">
        <f t="shared" si="24"/>
        <v>4960</v>
      </c>
      <c r="X34">
        <f t="shared" si="25"/>
        <v>0</v>
      </c>
      <c r="Y34">
        <f t="shared" si="26"/>
        <v>3610</v>
      </c>
      <c r="Z34" s="16">
        <f t="shared" si="2"/>
        <v>0</v>
      </c>
      <c r="AA34" s="16">
        <f t="shared" si="3"/>
        <v>0</v>
      </c>
      <c r="AB34">
        <f t="shared" si="4"/>
        <v>0</v>
      </c>
      <c r="AC34">
        <f t="shared" si="5"/>
        <v>6</v>
      </c>
      <c r="AD34">
        <f t="shared" si="27"/>
        <v>2006</v>
      </c>
      <c r="AE34">
        <f>INDEX(Impacts_scenario_1_RSBsn_Mask!$Y$2:$Y$70,$AD34-1939+1,1)</f>
        <v>0.63233109703607848</v>
      </c>
      <c r="AF34">
        <f t="shared" si="6"/>
        <v>14600</v>
      </c>
      <c r="AG34">
        <f t="shared" si="7"/>
        <v>7070</v>
      </c>
      <c r="AH34">
        <f t="shared" si="8"/>
        <v>7930</v>
      </c>
      <c r="AI34">
        <f t="shared" si="9"/>
        <v>29410</v>
      </c>
      <c r="AJ34">
        <f t="shared" si="10"/>
        <v>0</v>
      </c>
      <c r="AK34">
        <f t="shared" si="11"/>
        <v>7930</v>
      </c>
    </row>
    <row r="35" spans="1:37" x14ac:dyDescent="0.3">
      <c r="A35" t="str">
        <f>VLOOKUP(D35,lookup!$M$18:$N$23,2)</f>
        <v>Jul/Aug/Sep</v>
      </c>
      <c r="B35">
        <v>1979</v>
      </c>
      <c r="C35" t="str">
        <f t="shared" si="12"/>
        <v>Jul/Aug/Sep 1979</v>
      </c>
      <c r="D35" t="s">
        <v>39</v>
      </c>
      <c r="E35">
        <f>SUMIFS(lookup!$I$411:$I$818,lookup!$F$411:$F$818,QNWRGrp!B35,lookup!$C$411:$C$818,QNWRGrp!D35)</f>
        <v>3920</v>
      </c>
      <c r="F35">
        <f>ABS(ROUND(SUMIFS(lookup!$E$411:$E$818,lookup!$F$411:$F$818,QNWRGrp!B35,lookup!$C$411:$C$818,QNWRGrp!D35),-1))</f>
        <v>5660</v>
      </c>
      <c r="G35">
        <f t="shared" si="13"/>
        <v>-1740</v>
      </c>
      <c r="H35">
        <f>ABS(ROUND(SUMIFS(lookup!$J$411:$J$818,lookup!$F$411:$F$818,QNWRGrp!B35,lookup!$C$411:$C$818,QNWRGrp!D35),-1))</f>
        <v>3150</v>
      </c>
      <c r="I35">
        <f>VLOOKUP(D35,lookup!$M$18:$O$23,3)</f>
        <v>3500</v>
      </c>
      <c r="J35">
        <f t="shared" si="14"/>
        <v>0</v>
      </c>
      <c r="K35" t="str">
        <f t="shared" si="15"/>
        <v/>
      </c>
      <c r="L35">
        <f t="shared" si="16"/>
        <v>3500</v>
      </c>
      <c r="M35">
        <f t="shared" si="17"/>
        <v>3920</v>
      </c>
      <c r="N35">
        <f t="shared" si="18"/>
        <v>9580</v>
      </c>
      <c r="O35">
        <f t="shared" si="19"/>
        <v>0</v>
      </c>
      <c r="P35">
        <f t="shared" si="20"/>
        <v>0</v>
      </c>
      <c r="Q35">
        <f t="shared" si="21"/>
        <v>0</v>
      </c>
      <c r="R35">
        <f t="shared" si="22"/>
        <v>0</v>
      </c>
      <c r="S35">
        <f t="shared" si="0"/>
        <v>4</v>
      </c>
      <c r="T35">
        <f t="shared" si="1"/>
        <v>1979.75</v>
      </c>
      <c r="U35">
        <f>INDEX(Impacts_scenario_1_RSBsn_Mask!$Y$2:$Y$70,$B35-1939+1,1)</f>
        <v>0.89639798646082092</v>
      </c>
      <c r="V35">
        <f t="shared" si="23"/>
        <v>3500</v>
      </c>
      <c r="W35">
        <f t="shared" si="24"/>
        <v>3920</v>
      </c>
      <c r="X35">
        <f t="shared" si="25"/>
        <v>0</v>
      </c>
      <c r="Y35">
        <f t="shared" si="26"/>
        <v>5660</v>
      </c>
      <c r="Z35" s="16">
        <f t="shared" si="2"/>
        <v>0</v>
      </c>
      <c r="AA35" s="16">
        <f t="shared" si="3"/>
        <v>0</v>
      </c>
      <c r="AB35">
        <f t="shared" si="4"/>
        <v>0</v>
      </c>
      <c r="AC35">
        <f t="shared" si="5"/>
        <v>6</v>
      </c>
      <c r="AD35">
        <f t="shared" si="27"/>
        <v>2007</v>
      </c>
      <c r="AE35">
        <f>INDEX(Impacts_scenario_1_RSBsn_Mask!$Y$2:$Y$70,$AD35-1939+1,1)</f>
        <v>0.74993777836288589</v>
      </c>
      <c r="AF35">
        <f t="shared" si="6"/>
        <v>14600</v>
      </c>
      <c r="AG35">
        <f t="shared" si="7"/>
        <v>66930</v>
      </c>
      <c r="AH35">
        <f t="shared" si="8"/>
        <v>1090</v>
      </c>
      <c r="AI35">
        <f t="shared" si="9"/>
        <v>59190</v>
      </c>
      <c r="AJ35">
        <f t="shared" si="10"/>
        <v>0</v>
      </c>
      <c r="AK35">
        <f t="shared" si="11"/>
        <v>1090</v>
      </c>
    </row>
    <row r="36" spans="1:37" x14ac:dyDescent="0.3">
      <c r="A36" t="str">
        <f>VLOOKUP(D36,lookup!$M$18:$N$23,2)</f>
        <v>Oct/Nov</v>
      </c>
      <c r="B36">
        <v>1979</v>
      </c>
      <c r="C36" t="str">
        <f t="shared" si="12"/>
        <v>Oct/Nov 1979</v>
      </c>
      <c r="D36" t="s">
        <v>40</v>
      </c>
      <c r="E36">
        <f>SUMIFS(lookup!$I$411:$I$818,lookup!$F$411:$F$818,QNWRGrp!B36,lookup!$C$411:$C$818,QNWRGrp!D36)</f>
        <v>3040</v>
      </c>
      <c r="F36">
        <f>ABS(ROUND(SUMIFS(lookup!$E$411:$E$818,lookup!$F$411:$F$818,QNWRGrp!B36,lookup!$C$411:$C$818,QNWRGrp!D36),-1))</f>
        <v>6370</v>
      </c>
      <c r="G36">
        <f t="shared" si="13"/>
        <v>-3330</v>
      </c>
      <c r="H36">
        <f>ABS(ROUND(SUMIFS(lookup!$J$411:$J$818,lookup!$F$411:$F$818,QNWRGrp!B36,lookup!$C$411:$C$818,QNWRGrp!D36),-1))</f>
        <v>470</v>
      </c>
      <c r="I36">
        <f>VLOOKUP(D36,lookup!$M$18:$O$23,3)</f>
        <v>3600</v>
      </c>
      <c r="J36">
        <f t="shared" si="14"/>
        <v>560</v>
      </c>
      <c r="K36">
        <f t="shared" si="15"/>
        <v>560</v>
      </c>
      <c r="L36">
        <f t="shared" si="16"/>
        <v>3040</v>
      </c>
      <c r="M36">
        <f t="shared" si="17"/>
        <v>3040</v>
      </c>
      <c r="N36">
        <f t="shared" si="18"/>
        <v>9410</v>
      </c>
      <c r="O36">
        <f t="shared" si="19"/>
        <v>560</v>
      </c>
      <c r="P36">
        <f t="shared" si="20"/>
        <v>0</v>
      </c>
      <c r="Q36">
        <f t="shared" si="21"/>
        <v>560</v>
      </c>
      <c r="R36">
        <f t="shared" si="22"/>
        <v>0</v>
      </c>
      <c r="S36">
        <f t="shared" si="0"/>
        <v>5</v>
      </c>
      <c r="T36">
        <f t="shared" si="1"/>
        <v>1979.9166666666667</v>
      </c>
      <c r="U36">
        <f>INDEX(Impacts_scenario_1_RSBsn_Mask!$Y$2:$Y$70,$B36-1939+1,1)</f>
        <v>0.89639798646082092</v>
      </c>
      <c r="V36">
        <f t="shared" si="23"/>
        <v>3600</v>
      </c>
      <c r="W36">
        <f t="shared" si="24"/>
        <v>3040</v>
      </c>
      <c r="X36">
        <f t="shared" si="25"/>
        <v>560</v>
      </c>
      <c r="Y36">
        <f t="shared" si="26"/>
        <v>6370</v>
      </c>
      <c r="Z36" s="16">
        <f t="shared" si="2"/>
        <v>0</v>
      </c>
      <c r="AA36" s="16">
        <f t="shared" si="3"/>
        <v>560</v>
      </c>
      <c r="AB36">
        <f t="shared" si="4"/>
        <v>0</v>
      </c>
    </row>
    <row r="37" spans="1:37" x14ac:dyDescent="0.3">
      <c r="A37" t="str">
        <f>VLOOKUP(D37,lookup!$M$18:$N$23,2)</f>
        <v>Dec</v>
      </c>
      <c r="B37">
        <v>1979</v>
      </c>
      <c r="C37" t="str">
        <f t="shared" si="12"/>
        <v>Dec 1979</v>
      </c>
      <c r="D37" t="s">
        <v>41</v>
      </c>
      <c r="E37">
        <f>SUMIFS(lookup!$I$411:$I$818,lookup!$F$411:$F$818,QNWRGrp!B37,lookup!$C$411:$C$818,QNWRGrp!D37)</f>
        <v>2210</v>
      </c>
      <c r="F37">
        <f>ABS(ROUND(SUMIFS(lookup!$E$411:$E$818,lookup!$F$411:$F$818,QNWRGrp!B37,lookup!$C$411:$C$818,QNWRGrp!D37),-1))</f>
        <v>2670</v>
      </c>
      <c r="G37">
        <f t="shared" si="13"/>
        <v>-460</v>
      </c>
      <c r="H37">
        <f>ABS(ROUND(SUMIFS(lookup!$J$411:$J$818,lookup!$F$411:$F$818,QNWRGrp!B37,lookup!$C$411:$C$818,QNWRGrp!D37),-1))</f>
        <v>180</v>
      </c>
      <c r="I37">
        <f>VLOOKUP(D37,lookup!$M$18:$O$23,3)</f>
        <v>500</v>
      </c>
      <c r="J37">
        <f t="shared" si="14"/>
        <v>0</v>
      </c>
      <c r="K37" t="str">
        <f t="shared" si="15"/>
        <v/>
      </c>
      <c r="L37">
        <f t="shared" si="16"/>
        <v>500</v>
      </c>
      <c r="M37">
        <f t="shared" si="17"/>
        <v>2210</v>
      </c>
      <c r="N37">
        <f t="shared" si="18"/>
        <v>4880</v>
      </c>
      <c r="O37">
        <f t="shared" si="19"/>
        <v>0</v>
      </c>
      <c r="P37">
        <f t="shared" si="20"/>
        <v>0</v>
      </c>
      <c r="Q37">
        <f t="shared" si="21"/>
        <v>0</v>
      </c>
      <c r="R37">
        <f t="shared" si="22"/>
        <v>0</v>
      </c>
      <c r="S37">
        <f t="shared" si="0"/>
        <v>6</v>
      </c>
      <c r="T37">
        <f t="shared" si="1"/>
        <v>1980</v>
      </c>
      <c r="U37">
        <f>INDEX(Impacts_scenario_1_RSBsn_Mask!$Y$2:$Y$70,$B37-1939+1,1)</f>
        <v>0.89639798646082092</v>
      </c>
      <c r="V37">
        <f t="shared" si="23"/>
        <v>500</v>
      </c>
      <c r="W37">
        <f t="shared" si="24"/>
        <v>2210</v>
      </c>
      <c r="X37">
        <f t="shared" si="25"/>
        <v>0</v>
      </c>
      <c r="Y37">
        <f t="shared" si="26"/>
        <v>2670</v>
      </c>
      <c r="Z37" s="16">
        <f t="shared" si="2"/>
        <v>0</v>
      </c>
      <c r="AA37" s="16">
        <f t="shared" si="3"/>
        <v>0</v>
      </c>
      <c r="AB37">
        <f t="shared" si="4"/>
        <v>0</v>
      </c>
    </row>
    <row r="38" spans="1:37" x14ac:dyDescent="0.3">
      <c r="A38" t="str">
        <f>VLOOKUP(D38,lookup!$M$18:$N$23,2)</f>
        <v>Jan/Feb</v>
      </c>
      <c r="B38">
        <v>1980</v>
      </c>
      <c r="C38" t="str">
        <f t="shared" si="12"/>
        <v>Jan/Feb 1980</v>
      </c>
      <c r="D38" t="s">
        <v>36</v>
      </c>
      <c r="E38">
        <f>SUMIFS(lookup!$I$411:$I$818,lookup!$F$411:$F$818,QNWRGrp!B38,lookup!$C$411:$C$818,QNWRGrp!D38)</f>
        <v>5780</v>
      </c>
      <c r="F38">
        <f>ABS(ROUND(SUMIFS(lookup!$E$411:$E$818,lookup!$F$411:$F$818,QNWRGrp!B38,lookup!$C$411:$C$818,QNWRGrp!D38),-1))</f>
        <v>5170</v>
      </c>
      <c r="G38">
        <f t="shared" si="13"/>
        <v>610</v>
      </c>
      <c r="H38">
        <f>ABS(ROUND(SUMIFS(lookup!$J$411:$J$818,lookup!$F$411:$F$818,QNWRGrp!B38,lookup!$C$411:$C$818,QNWRGrp!D38),-1))</f>
        <v>270</v>
      </c>
      <c r="I38">
        <f>VLOOKUP(D38,lookup!$M$18:$O$23,3)</f>
        <v>1500</v>
      </c>
      <c r="J38">
        <f t="shared" si="14"/>
        <v>0</v>
      </c>
      <c r="K38" t="str">
        <f t="shared" si="15"/>
        <v/>
      </c>
      <c r="L38">
        <f t="shared" si="16"/>
        <v>1500</v>
      </c>
      <c r="M38">
        <f t="shared" si="17"/>
        <v>5780</v>
      </c>
      <c r="N38">
        <f t="shared" si="18"/>
        <v>10950</v>
      </c>
      <c r="O38">
        <f t="shared" si="19"/>
        <v>0</v>
      </c>
      <c r="P38">
        <f t="shared" si="20"/>
        <v>0</v>
      </c>
      <c r="Q38">
        <f t="shared" si="21"/>
        <v>0</v>
      </c>
      <c r="R38">
        <f t="shared" si="22"/>
        <v>0</v>
      </c>
      <c r="S38">
        <f t="shared" si="0"/>
        <v>1</v>
      </c>
      <c r="T38">
        <f t="shared" si="1"/>
        <v>1980.0166666666667</v>
      </c>
      <c r="U38">
        <f>INDEX(Impacts_scenario_1_RSBsn_Mask!$Y$2:$Y$70,$B38-1939+1,1)</f>
        <v>0.90849387390422831</v>
      </c>
      <c r="V38">
        <f t="shared" si="23"/>
        <v>1500</v>
      </c>
      <c r="W38">
        <f t="shared" si="24"/>
        <v>5780</v>
      </c>
      <c r="X38">
        <f t="shared" si="25"/>
        <v>0</v>
      </c>
      <c r="Y38">
        <f t="shared" si="26"/>
        <v>5170</v>
      </c>
      <c r="Z38" s="16">
        <f t="shared" si="2"/>
        <v>0</v>
      </c>
      <c r="AA38" s="16">
        <f t="shared" si="3"/>
        <v>0</v>
      </c>
      <c r="AB38">
        <f t="shared" si="4"/>
        <v>0</v>
      </c>
    </row>
    <row r="39" spans="1:37" x14ac:dyDescent="0.3">
      <c r="A39" t="str">
        <f>VLOOKUP(D39,lookup!$M$18:$N$23,2)</f>
        <v>Mar/Apr</v>
      </c>
      <c r="B39">
        <v>1980</v>
      </c>
      <c r="C39" t="str">
        <f t="shared" si="12"/>
        <v>Mar/Apr 1980</v>
      </c>
      <c r="D39" t="s">
        <v>37</v>
      </c>
      <c r="E39">
        <f>SUMIFS(lookup!$I$411:$I$818,lookup!$F$411:$F$818,QNWRGrp!B39,lookup!$C$411:$C$818,QNWRGrp!D39)</f>
        <v>11630</v>
      </c>
      <c r="F39">
        <f>ABS(ROUND(SUMIFS(lookup!$E$411:$E$818,lookup!$F$411:$F$818,QNWRGrp!B39,lookup!$C$411:$C$818,QNWRGrp!D39),-1))</f>
        <v>4860</v>
      </c>
      <c r="G39">
        <f t="shared" si="13"/>
        <v>6770</v>
      </c>
      <c r="H39">
        <f>ABS(ROUND(SUMIFS(lookup!$J$411:$J$818,lookup!$F$411:$F$818,QNWRGrp!B39,lookup!$C$411:$C$818,QNWRGrp!D39),-1))</f>
        <v>150</v>
      </c>
      <c r="I39">
        <f>VLOOKUP(D39,lookup!$M$18:$O$23,3)</f>
        <v>3500</v>
      </c>
      <c r="J39">
        <f t="shared" si="14"/>
        <v>0</v>
      </c>
      <c r="K39" t="str">
        <f t="shared" si="15"/>
        <v/>
      </c>
      <c r="L39">
        <f t="shared" si="16"/>
        <v>3500</v>
      </c>
      <c r="M39">
        <f t="shared" si="17"/>
        <v>11630</v>
      </c>
      <c r="N39">
        <f t="shared" si="18"/>
        <v>16490</v>
      </c>
      <c r="O39">
        <f t="shared" si="19"/>
        <v>0</v>
      </c>
      <c r="P39">
        <f t="shared" si="20"/>
        <v>0</v>
      </c>
      <c r="Q39">
        <f t="shared" si="21"/>
        <v>0</v>
      </c>
      <c r="R39">
        <f t="shared" si="22"/>
        <v>0</v>
      </c>
      <c r="S39">
        <f t="shared" si="0"/>
        <v>2</v>
      </c>
      <c r="T39">
        <f t="shared" si="1"/>
        <v>1980.0333333333333</v>
      </c>
      <c r="U39">
        <f>INDEX(Impacts_scenario_1_RSBsn_Mask!$Y$2:$Y$70,$B39-1939+1,1)</f>
        <v>0.90849387390422831</v>
      </c>
      <c r="V39">
        <f t="shared" si="23"/>
        <v>3500</v>
      </c>
      <c r="W39">
        <f t="shared" si="24"/>
        <v>11630</v>
      </c>
      <c r="X39">
        <f t="shared" si="25"/>
        <v>0</v>
      </c>
      <c r="Y39">
        <f t="shared" si="26"/>
        <v>4860</v>
      </c>
      <c r="Z39" s="16">
        <f t="shared" si="2"/>
        <v>0</v>
      </c>
      <c r="AA39" s="16">
        <f t="shared" si="3"/>
        <v>0</v>
      </c>
      <c r="AB39">
        <f t="shared" si="4"/>
        <v>0</v>
      </c>
    </row>
    <row r="40" spans="1:37" ht="15" customHeight="1" x14ac:dyDescent="0.3">
      <c r="A40" t="str">
        <f>VLOOKUP(D40,lookup!$M$18:$N$23,2)</f>
        <v>May/Jun</v>
      </c>
      <c r="B40">
        <v>1980</v>
      </c>
      <c r="C40" t="str">
        <f t="shared" si="12"/>
        <v>May/Jun 1980</v>
      </c>
      <c r="D40" t="s">
        <v>38</v>
      </c>
      <c r="E40">
        <f>SUMIFS(lookup!$I$411:$I$818,lookup!$F$411:$F$818,QNWRGrp!B40,lookup!$C$411:$C$818,QNWRGrp!D40)</f>
        <v>6620</v>
      </c>
      <c r="F40">
        <f>ABS(ROUND(SUMIFS(lookup!$E$411:$E$818,lookup!$F$411:$F$818,QNWRGrp!B40,lookup!$C$411:$C$818,QNWRGrp!D40),-1))</f>
        <v>3530</v>
      </c>
      <c r="G40">
        <f t="shared" si="13"/>
        <v>3090</v>
      </c>
      <c r="H40">
        <f>ABS(ROUND(SUMIFS(lookup!$J$411:$J$818,lookup!$F$411:$F$818,QNWRGrp!B40,lookup!$C$411:$C$818,QNWRGrp!D40),-1))</f>
        <v>1160</v>
      </c>
      <c r="I40">
        <f>VLOOKUP(D40,lookup!$M$18:$O$23,3)</f>
        <v>2000</v>
      </c>
      <c r="J40">
        <f t="shared" si="14"/>
        <v>0</v>
      </c>
      <c r="K40" t="str">
        <f t="shared" si="15"/>
        <v/>
      </c>
      <c r="L40">
        <f t="shared" si="16"/>
        <v>2000</v>
      </c>
      <c r="M40">
        <f t="shared" si="17"/>
        <v>6620</v>
      </c>
      <c r="N40">
        <f t="shared" si="18"/>
        <v>10150</v>
      </c>
      <c r="O40">
        <f t="shared" si="19"/>
        <v>0</v>
      </c>
      <c r="P40">
        <f t="shared" si="20"/>
        <v>0</v>
      </c>
      <c r="Q40">
        <f t="shared" si="21"/>
        <v>0</v>
      </c>
      <c r="R40">
        <f t="shared" si="22"/>
        <v>0</v>
      </c>
      <c r="S40">
        <f t="shared" si="0"/>
        <v>3</v>
      </c>
      <c r="T40">
        <f t="shared" si="1"/>
        <v>1980.5</v>
      </c>
      <c r="U40">
        <f>INDEX(Impacts_scenario_1_RSBsn_Mask!$Y$2:$Y$70,$B40-1939+1,1)</f>
        <v>0.90849387390422831</v>
      </c>
      <c r="V40">
        <f t="shared" si="23"/>
        <v>2000</v>
      </c>
      <c r="W40">
        <f t="shared" si="24"/>
        <v>6620</v>
      </c>
      <c r="X40">
        <f t="shared" si="25"/>
        <v>0</v>
      </c>
      <c r="Y40">
        <f t="shared" si="26"/>
        <v>3530</v>
      </c>
      <c r="Z40" s="16">
        <f t="shared" si="2"/>
        <v>0</v>
      </c>
      <c r="AA40" s="16">
        <f t="shared" si="3"/>
        <v>0</v>
      </c>
      <c r="AB40">
        <f t="shared" si="4"/>
        <v>0</v>
      </c>
    </row>
    <row r="41" spans="1:37" x14ac:dyDescent="0.3">
      <c r="A41" t="str">
        <f>VLOOKUP(D41,lookup!$M$18:$N$23,2)</f>
        <v>Jul/Aug/Sep</v>
      </c>
      <c r="B41">
        <v>1980</v>
      </c>
      <c r="C41" t="str">
        <f t="shared" si="12"/>
        <v>Jul/Aug/Sep 1980</v>
      </c>
      <c r="D41" t="s">
        <v>39</v>
      </c>
      <c r="E41">
        <f>SUMIFS(lookup!$I$411:$I$818,lookup!$F$411:$F$818,QNWRGrp!B41,lookup!$C$411:$C$818,QNWRGrp!D41)</f>
        <v>1590</v>
      </c>
      <c r="F41">
        <f>ABS(ROUND(SUMIFS(lookup!$E$411:$E$818,lookup!$F$411:$F$818,QNWRGrp!B41,lookup!$C$411:$C$818,QNWRGrp!D41),-1))</f>
        <v>3020</v>
      </c>
      <c r="G41">
        <f t="shared" si="13"/>
        <v>-1430</v>
      </c>
      <c r="H41">
        <f>ABS(ROUND(SUMIFS(lookup!$J$411:$J$818,lookup!$F$411:$F$818,QNWRGrp!B41,lookup!$C$411:$C$818,QNWRGrp!D41),-1))</f>
        <v>1480</v>
      </c>
      <c r="I41">
        <f>VLOOKUP(D41,lookup!$M$18:$O$23,3)</f>
        <v>3500</v>
      </c>
      <c r="J41">
        <f t="shared" si="14"/>
        <v>1910</v>
      </c>
      <c r="K41">
        <f t="shared" si="15"/>
        <v>1910</v>
      </c>
      <c r="L41">
        <f t="shared" si="16"/>
        <v>1590</v>
      </c>
      <c r="M41">
        <f t="shared" si="17"/>
        <v>1590</v>
      </c>
      <c r="N41">
        <f t="shared" si="18"/>
        <v>4610</v>
      </c>
      <c r="O41">
        <f t="shared" si="19"/>
        <v>1910</v>
      </c>
      <c r="P41">
        <f t="shared" si="20"/>
        <v>0</v>
      </c>
      <c r="Q41">
        <f t="shared" si="21"/>
        <v>1910</v>
      </c>
      <c r="R41">
        <f t="shared" si="22"/>
        <v>0</v>
      </c>
      <c r="S41">
        <f t="shared" si="0"/>
        <v>4</v>
      </c>
      <c r="T41">
        <f t="shared" si="1"/>
        <v>1980.75</v>
      </c>
      <c r="U41">
        <f>INDEX(Impacts_scenario_1_RSBsn_Mask!$Y$2:$Y$70,$B41-1939+1,1)</f>
        <v>0.90849387390422831</v>
      </c>
      <c r="V41">
        <f t="shared" si="23"/>
        <v>3500</v>
      </c>
      <c r="W41">
        <f t="shared" si="24"/>
        <v>1590</v>
      </c>
      <c r="X41">
        <f t="shared" si="25"/>
        <v>1910</v>
      </c>
      <c r="Y41">
        <f t="shared" si="26"/>
        <v>3020</v>
      </c>
      <c r="Z41" s="16">
        <f t="shared" si="2"/>
        <v>0</v>
      </c>
      <c r="AA41" s="16">
        <f t="shared" si="3"/>
        <v>1910</v>
      </c>
      <c r="AB41">
        <f t="shared" si="4"/>
        <v>0</v>
      </c>
    </row>
    <row r="42" spans="1:37" x14ac:dyDescent="0.3">
      <c r="A42" s="4" t="str">
        <f>VLOOKUP(D42,lookup!$M$18:$N$23,2)</f>
        <v>Oct/Nov</v>
      </c>
      <c r="B42" s="4">
        <v>1980</v>
      </c>
      <c r="C42" t="str">
        <f t="shared" si="12"/>
        <v>Oct/Nov 1980</v>
      </c>
      <c r="D42" t="s">
        <v>40</v>
      </c>
      <c r="E42">
        <f>SUMIFS(lookup!$I$411:$I$818,lookup!$F$411:$F$818,QNWRGrp!B42,lookup!$C$411:$C$818,QNWRGrp!D42)</f>
        <v>690</v>
      </c>
      <c r="F42">
        <f>ABS(ROUND(SUMIFS(lookup!$E$411:$E$818,lookup!$F$411:$F$818,QNWRGrp!B42,lookup!$C$411:$C$818,QNWRGrp!D42),-1))</f>
        <v>2150</v>
      </c>
      <c r="G42">
        <f t="shared" si="13"/>
        <v>-1460</v>
      </c>
      <c r="H42">
        <f>ABS(ROUND(SUMIFS(lookup!$J$411:$J$818,lookup!$F$411:$F$818,QNWRGrp!B42,lookup!$C$411:$C$818,QNWRGrp!D42),-1))</f>
        <v>20</v>
      </c>
      <c r="I42">
        <f>VLOOKUP(D42,lookup!$M$18:$O$23,3)</f>
        <v>3600</v>
      </c>
      <c r="J42">
        <f t="shared" si="14"/>
        <v>2150</v>
      </c>
      <c r="K42">
        <f t="shared" si="15"/>
        <v>2150</v>
      </c>
      <c r="L42">
        <f t="shared" si="16"/>
        <v>1450</v>
      </c>
      <c r="M42">
        <f t="shared" si="17"/>
        <v>690</v>
      </c>
      <c r="N42">
        <f t="shared" si="18"/>
        <v>2840</v>
      </c>
      <c r="O42">
        <f t="shared" si="19"/>
        <v>2910</v>
      </c>
      <c r="P42">
        <f t="shared" si="20"/>
        <v>760</v>
      </c>
      <c r="Q42">
        <f t="shared" si="21"/>
        <v>2150</v>
      </c>
      <c r="R42">
        <f t="shared" si="22"/>
        <v>0</v>
      </c>
      <c r="S42">
        <f t="shared" si="0"/>
        <v>5</v>
      </c>
      <c r="T42">
        <f t="shared" si="1"/>
        <v>1980.9166666666667</v>
      </c>
      <c r="U42" s="4">
        <f>INDEX(Impacts_scenario_1_RSBsn_Mask!$Y$2:$Y$70,$B42-1939+1,1)</f>
        <v>0.90849387390422831</v>
      </c>
      <c r="V42" s="4">
        <f t="shared" si="23"/>
        <v>3600</v>
      </c>
      <c r="W42" s="4">
        <f t="shared" si="24"/>
        <v>690</v>
      </c>
      <c r="X42" s="4">
        <f t="shared" si="25"/>
        <v>2910</v>
      </c>
      <c r="Y42" s="4">
        <f t="shared" si="26"/>
        <v>2150</v>
      </c>
      <c r="Z42" s="42">
        <f t="shared" si="2"/>
        <v>760</v>
      </c>
      <c r="AA42" s="42">
        <f t="shared" si="3"/>
        <v>2150</v>
      </c>
      <c r="AB42">
        <f t="shared" si="4"/>
        <v>1</v>
      </c>
    </row>
    <row r="43" spans="1:37" x14ac:dyDescent="0.3">
      <c r="A43" t="str">
        <f>VLOOKUP(D43,lookup!$M$18:$N$23,2)</f>
        <v>Dec</v>
      </c>
      <c r="B43">
        <v>1980</v>
      </c>
      <c r="C43" t="str">
        <f t="shared" si="12"/>
        <v>Dec 1980</v>
      </c>
      <c r="D43" t="s">
        <v>41</v>
      </c>
      <c r="E43">
        <f>SUMIFS(lookup!$I$411:$I$818,lookup!$F$411:$F$818,QNWRGrp!B43,lookup!$C$411:$C$818,QNWRGrp!D43)</f>
        <v>1440</v>
      </c>
      <c r="F43">
        <f>ABS(ROUND(SUMIFS(lookup!$E$411:$E$818,lookup!$F$411:$F$818,QNWRGrp!B43,lookup!$C$411:$C$818,QNWRGrp!D43),-1))</f>
        <v>3150</v>
      </c>
      <c r="G43">
        <f t="shared" si="13"/>
        <v>-1710</v>
      </c>
      <c r="H43">
        <f>ABS(ROUND(SUMIFS(lookup!$J$411:$J$818,lookup!$F$411:$F$818,QNWRGrp!B43,lookup!$C$411:$C$818,QNWRGrp!D43),-1))</f>
        <v>300</v>
      </c>
      <c r="I43">
        <f>VLOOKUP(D43,lookup!$M$18:$O$23,3)</f>
        <v>500</v>
      </c>
      <c r="J43">
        <f t="shared" si="14"/>
        <v>0</v>
      </c>
      <c r="K43" t="str">
        <f t="shared" si="15"/>
        <v/>
      </c>
      <c r="L43">
        <f t="shared" si="16"/>
        <v>500</v>
      </c>
      <c r="M43">
        <f t="shared" si="17"/>
        <v>1440</v>
      </c>
      <c r="N43">
        <f t="shared" si="18"/>
        <v>4590</v>
      </c>
      <c r="O43">
        <f t="shared" si="19"/>
        <v>0</v>
      </c>
      <c r="P43">
        <f t="shared" si="20"/>
        <v>0</v>
      </c>
      <c r="Q43">
        <f t="shared" si="21"/>
        <v>0</v>
      </c>
      <c r="R43">
        <f t="shared" si="22"/>
        <v>0</v>
      </c>
      <c r="S43">
        <f t="shared" si="0"/>
        <v>6</v>
      </c>
      <c r="T43">
        <f t="shared" si="1"/>
        <v>1981</v>
      </c>
      <c r="U43">
        <f>INDEX(Impacts_scenario_1_RSBsn_Mask!$Y$2:$Y$70,$B43-1939+1,1)</f>
        <v>0.90849387390422831</v>
      </c>
      <c r="V43">
        <f t="shared" si="23"/>
        <v>500</v>
      </c>
      <c r="W43">
        <f t="shared" si="24"/>
        <v>1440</v>
      </c>
      <c r="X43">
        <f t="shared" si="25"/>
        <v>0</v>
      </c>
      <c r="Y43">
        <f t="shared" si="26"/>
        <v>3150</v>
      </c>
      <c r="Z43" s="16">
        <f t="shared" si="2"/>
        <v>0</v>
      </c>
      <c r="AA43" s="16">
        <f t="shared" si="3"/>
        <v>0</v>
      </c>
      <c r="AB43">
        <f t="shared" si="4"/>
        <v>0</v>
      </c>
    </row>
    <row r="44" spans="1:37" x14ac:dyDescent="0.3">
      <c r="A44" t="str">
        <f>VLOOKUP(D44,lookup!$M$18:$N$23,2)</f>
        <v>Jan/Feb</v>
      </c>
      <c r="B44">
        <v>1981</v>
      </c>
      <c r="C44" t="str">
        <f t="shared" si="12"/>
        <v>Jan/Feb 1981</v>
      </c>
      <c r="D44" t="s">
        <v>36</v>
      </c>
      <c r="E44">
        <f>SUMIFS(lookup!$I$411:$I$818,lookup!$F$411:$F$818,QNWRGrp!B44,lookup!$C$411:$C$818,QNWRGrp!D44)</f>
        <v>2540</v>
      </c>
      <c r="F44">
        <f>ABS(ROUND(SUMIFS(lookup!$E$411:$E$818,lookup!$F$411:$F$818,QNWRGrp!B44,lookup!$C$411:$C$818,QNWRGrp!D44),-1))</f>
        <v>4450</v>
      </c>
      <c r="G44">
        <f t="shared" si="13"/>
        <v>-1910</v>
      </c>
      <c r="H44">
        <f>ABS(ROUND(SUMIFS(lookup!$J$411:$J$818,lookup!$F$411:$F$818,QNWRGrp!B44,lookup!$C$411:$C$818,QNWRGrp!D44),-1))</f>
        <v>1480</v>
      </c>
      <c r="I44">
        <f>VLOOKUP(D44,lookup!$M$18:$O$23,3)</f>
        <v>1500</v>
      </c>
      <c r="J44">
        <f t="shared" si="14"/>
        <v>0</v>
      </c>
      <c r="K44" t="str">
        <f t="shared" si="15"/>
        <v/>
      </c>
      <c r="L44">
        <f t="shared" si="16"/>
        <v>1500</v>
      </c>
      <c r="M44">
        <f t="shared" si="17"/>
        <v>2540</v>
      </c>
      <c r="N44">
        <f t="shared" si="18"/>
        <v>6990</v>
      </c>
      <c r="O44">
        <f t="shared" si="19"/>
        <v>0</v>
      </c>
      <c r="P44">
        <f t="shared" si="20"/>
        <v>0</v>
      </c>
      <c r="Q44">
        <f t="shared" si="21"/>
        <v>0</v>
      </c>
      <c r="R44">
        <f t="shared" si="22"/>
        <v>0</v>
      </c>
      <c r="S44">
        <f t="shared" si="0"/>
        <v>1</v>
      </c>
      <c r="T44">
        <f t="shared" si="1"/>
        <v>1981.0166666666667</v>
      </c>
      <c r="U44">
        <f>INDEX(Impacts_scenario_1_RSBsn_Mask!$Y$2:$Y$70,$B44-1939+1,1)</f>
        <v>0.89260305142465768</v>
      </c>
      <c r="V44">
        <f t="shared" si="23"/>
        <v>1500</v>
      </c>
      <c r="W44">
        <f t="shared" si="24"/>
        <v>2540</v>
      </c>
      <c r="X44">
        <f t="shared" si="25"/>
        <v>0</v>
      </c>
      <c r="Y44">
        <f t="shared" si="26"/>
        <v>4450</v>
      </c>
      <c r="Z44" s="16">
        <f t="shared" si="2"/>
        <v>0</v>
      </c>
      <c r="AA44" s="16">
        <f t="shared" si="3"/>
        <v>0</v>
      </c>
      <c r="AB44">
        <f t="shared" si="4"/>
        <v>0</v>
      </c>
    </row>
    <row r="45" spans="1:37" x14ac:dyDescent="0.3">
      <c r="A45" t="str">
        <f>VLOOKUP(D45,lookup!$M$18:$N$23,2)</f>
        <v>Mar/Apr</v>
      </c>
      <c r="B45">
        <v>1981</v>
      </c>
      <c r="C45" t="str">
        <f t="shared" si="12"/>
        <v>Mar/Apr 1981</v>
      </c>
      <c r="D45" t="s">
        <v>37</v>
      </c>
      <c r="E45">
        <f>SUMIFS(lookup!$I$411:$I$818,lookup!$F$411:$F$818,QNWRGrp!B45,lookup!$C$411:$C$818,QNWRGrp!D45)</f>
        <v>2900</v>
      </c>
      <c r="F45">
        <f>ABS(ROUND(SUMIFS(lookup!$E$411:$E$818,lookup!$F$411:$F$818,QNWRGrp!B45,lookup!$C$411:$C$818,QNWRGrp!D45),-1))</f>
        <v>4330</v>
      </c>
      <c r="G45">
        <f t="shared" si="13"/>
        <v>-1430</v>
      </c>
      <c r="H45">
        <f>ABS(ROUND(SUMIFS(lookup!$J$411:$J$818,lookup!$F$411:$F$818,QNWRGrp!B45,lookup!$C$411:$C$818,QNWRGrp!D45),-1))</f>
        <v>2330</v>
      </c>
      <c r="I45">
        <f>VLOOKUP(D45,lookup!$M$18:$O$23,3)</f>
        <v>3500</v>
      </c>
      <c r="J45">
        <f t="shared" si="14"/>
        <v>600</v>
      </c>
      <c r="K45">
        <f t="shared" si="15"/>
        <v>600</v>
      </c>
      <c r="L45">
        <f t="shared" si="16"/>
        <v>2900</v>
      </c>
      <c r="M45">
        <f t="shared" si="17"/>
        <v>2900</v>
      </c>
      <c r="N45">
        <f t="shared" si="18"/>
        <v>7230</v>
      </c>
      <c r="O45">
        <f t="shared" si="19"/>
        <v>600</v>
      </c>
      <c r="P45">
        <f t="shared" si="20"/>
        <v>0</v>
      </c>
      <c r="Q45">
        <f t="shared" si="21"/>
        <v>600</v>
      </c>
      <c r="R45">
        <f t="shared" si="22"/>
        <v>0</v>
      </c>
      <c r="S45">
        <f t="shared" si="0"/>
        <v>2</v>
      </c>
      <c r="T45">
        <f t="shared" si="1"/>
        <v>1981.0333333333333</v>
      </c>
      <c r="U45">
        <f>INDEX(Impacts_scenario_1_RSBsn_Mask!$Y$2:$Y$70,$B45-1939+1,1)</f>
        <v>0.89260305142465768</v>
      </c>
      <c r="V45">
        <f t="shared" si="23"/>
        <v>3500</v>
      </c>
      <c r="W45">
        <f t="shared" si="24"/>
        <v>2900</v>
      </c>
      <c r="X45">
        <f t="shared" si="25"/>
        <v>600</v>
      </c>
      <c r="Y45">
        <f t="shared" si="26"/>
        <v>4330</v>
      </c>
      <c r="Z45" s="16">
        <f t="shared" si="2"/>
        <v>0</v>
      </c>
      <c r="AA45" s="16">
        <f t="shared" si="3"/>
        <v>600</v>
      </c>
      <c r="AB45">
        <f t="shared" si="4"/>
        <v>0</v>
      </c>
    </row>
    <row r="46" spans="1:37" x14ac:dyDescent="0.3">
      <c r="A46" t="str">
        <f>VLOOKUP(D46,lookup!$M$18:$N$23,2)</f>
        <v>May/Jun</v>
      </c>
      <c r="B46">
        <v>1981</v>
      </c>
      <c r="C46" t="str">
        <f t="shared" si="12"/>
        <v>May/Jun 1981</v>
      </c>
      <c r="D46" t="s">
        <v>38</v>
      </c>
      <c r="E46">
        <f>SUMIFS(lookup!$I$411:$I$818,lookup!$F$411:$F$818,QNWRGrp!B46,lookup!$C$411:$C$818,QNWRGrp!D46)</f>
        <v>5630</v>
      </c>
      <c r="F46">
        <f>ABS(ROUND(SUMIFS(lookup!$E$411:$E$818,lookup!$F$411:$F$818,QNWRGrp!B46,lookup!$C$411:$C$818,QNWRGrp!D46),-1))</f>
        <v>7240</v>
      </c>
      <c r="G46">
        <f t="shared" si="13"/>
        <v>-1610</v>
      </c>
      <c r="H46">
        <f>ABS(ROUND(SUMIFS(lookup!$J$411:$J$818,lookup!$F$411:$F$818,QNWRGrp!B46,lookup!$C$411:$C$818,QNWRGrp!D46),-1))</f>
        <v>1940</v>
      </c>
      <c r="I46">
        <f>VLOOKUP(D46,lookup!$M$18:$O$23,3)</f>
        <v>2000</v>
      </c>
      <c r="J46">
        <f t="shared" si="14"/>
        <v>0</v>
      </c>
      <c r="K46" t="str">
        <f t="shared" si="15"/>
        <v/>
      </c>
      <c r="L46">
        <f t="shared" si="16"/>
        <v>2000</v>
      </c>
      <c r="M46">
        <f t="shared" si="17"/>
        <v>5630</v>
      </c>
      <c r="N46">
        <f t="shared" si="18"/>
        <v>12870</v>
      </c>
      <c r="O46">
        <f t="shared" si="19"/>
        <v>0</v>
      </c>
      <c r="P46">
        <f t="shared" si="20"/>
        <v>0</v>
      </c>
      <c r="Q46">
        <f t="shared" si="21"/>
        <v>0</v>
      </c>
      <c r="R46">
        <f t="shared" si="22"/>
        <v>0</v>
      </c>
      <c r="S46">
        <f t="shared" si="0"/>
        <v>3</v>
      </c>
      <c r="T46">
        <f t="shared" si="1"/>
        <v>1981.5</v>
      </c>
      <c r="U46">
        <f>INDEX(Impacts_scenario_1_RSBsn_Mask!$Y$2:$Y$70,$B46-1939+1,1)</f>
        <v>0.89260305142465768</v>
      </c>
      <c r="V46">
        <f t="shared" si="23"/>
        <v>2000</v>
      </c>
      <c r="W46">
        <f t="shared" si="24"/>
        <v>5630</v>
      </c>
      <c r="X46">
        <f t="shared" si="25"/>
        <v>0</v>
      </c>
      <c r="Y46">
        <f t="shared" si="26"/>
        <v>7240</v>
      </c>
      <c r="Z46" s="16">
        <f t="shared" si="2"/>
        <v>0</v>
      </c>
      <c r="AA46" s="16">
        <f t="shared" si="3"/>
        <v>0</v>
      </c>
      <c r="AB46">
        <f t="shared" si="4"/>
        <v>0</v>
      </c>
    </row>
    <row r="47" spans="1:37" x14ac:dyDescent="0.3">
      <c r="A47" t="str">
        <f>VLOOKUP(D47,lookup!$M$18:$N$23,2)</f>
        <v>Jul/Aug/Sep</v>
      </c>
      <c r="B47">
        <v>1981</v>
      </c>
      <c r="C47" t="str">
        <f t="shared" si="12"/>
        <v>Jul/Aug/Sep 1981</v>
      </c>
      <c r="D47" t="s">
        <v>39</v>
      </c>
      <c r="E47">
        <f>SUMIFS(lookup!$I$411:$I$818,lookup!$F$411:$F$818,QNWRGrp!B47,lookup!$C$411:$C$818,QNWRGrp!D47)</f>
        <v>2100</v>
      </c>
      <c r="F47">
        <f>ABS(ROUND(SUMIFS(lookup!$E$411:$E$818,lookup!$F$411:$F$818,QNWRGrp!B47,lookup!$C$411:$C$818,QNWRGrp!D47),-1))</f>
        <v>9350</v>
      </c>
      <c r="G47">
        <f t="shared" si="13"/>
        <v>-7250</v>
      </c>
      <c r="H47">
        <f>ABS(ROUND(SUMIFS(lookup!$J$411:$J$818,lookup!$F$411:$F$818,QNWRGrp!B47,lookup!$C$411:$C$818,QNWRGrp!D47),-1))</f>
        <v>1780</v>
      </c>
      <c r="I47">
        <f>VLOOKUP(D47,lookup!$M$18:$O$23,3)</f>
        <v>3500</v>
      </c>
      <c r="J47">
        <f t="shared" si="14"/>
        <v>1400</v>
      </c>
      <c r="K47">
        <f t="shared" si="15"/>
        <v>1400</v>
      </c>
      <c r="L47">
        <f t="shared" si="16"/>
        <v>2100</v>
      </c>
      <c r="M47">
        <f t="shared" si="17"/>
        <v>2100</v>
      </c>
      <c r="N47">
        <f t="shared" si="18"/>
        <v>11450</v>
      </c>
      <c r="O47">
        <f t="shared" si="19"/>
        <v>1400</v>
      </c>
      <c r="P47">
        <f t="shared" si="20"/>
        <v>0</v>
      </c>
      <c r="Q47">
        <f t="shared" si="21"/>
        <v>1400</v>
      </c>
      <c r="R47">
        <f t="shared" si="22"/>
        <v>0</v>
      </c>
      <c r="S47">
        <f t="shared" si="0"/>
        <v>4</v>
      </c>
      <c r="T47">
        <f t="shared" si="1"/>
        <v>1981.75</v>
      </c>
      <c r="U47">
        <f>INDEX(Impacts_scenario_1_RSBsn_Mask!$Y$2:$Y$70,$B47-1939+1,1)</f>
        <v>0.89260305142465768</v>
      </c>
      <c r="V47">
        <f t="shared" si="23"/>
        <v>3500</v>
      </c>
      <c r="W47">
        <f t="shared" si="24"/>
        <v>2100</v>
      </c>
      <c r="X47">
        <f t="shared" si="25"/>
        <v>1400</v>
      </c>
      <c r="Y47">
        <f t="shared" si="26"/>
        <v>9350</v>
      </c>
      <c r="Z47" s="16">
        <f t="shared" si="2"/>
        <v>0</v>
      </c>
      <c r="AA47" s="16">
        <f t="shared" si="3"/>
        <v>1400</v>
      </c>
      <c r="AB47">
        <f t="shared" si="4"/>
        <v>0</v>
      </c>
    </row>
    <row r="48" spans="1:37" x14ac:dyDescent="0.3">
      <c r="A48" t="str">
        <f>VLOOKUP(D48,lookup!$M$18:$N$23,2)</f>
        <v>Oct/Nov</v>
      </c>
      <c r="B48">
        <v>1981</v>
      </c>
      <c r="C48" t="str">
        <f t="shared" si="12"/>
        <v>Oct/Nov 1981</v>
      </c>
      <c r="D48" t="s">
        <v>40</v>
      </c>
      <c r="E48">
        <f>SUMIFS(lookup!$I$411:$I$818,lookup!$F$411:$F$818,QNWRGrp!B48,lookup!$C$411:$C$818,QNWRGrp!D48)</f>
        <v>2520</v>
      </c>
      <c r="F48">
        <f>ABS(ROUND(SUMIFS(lookup!$E$411:$E$818,lookup!$F$411:$F$818,QNWRGrp!B48,lookup!$C$411:$C$818,QNWRGrp!D48),-1))</f>
        <v>5820</v>
      </c>
      <c r="G48">
        <f t="shared" si="13"/>
        <v>-3300</v>
      </c>
      <c r="H48">
        <f>ABS(ROUND(SUMIFS(lookup!$J$411:$J$818,lookup!$F$411:$F$818,QNWRGrp!B48,lookup!$C$411:$C$818,QNWRGrp!D48),-1))</f>
        <v>1370</v>
      </c>
      <c r="I48">
        <f>VLOOKUP(D48,lookup!$M$18:$O$23,3)</f>
        <v>3600</v>
      </c>
      <c r="J48">
        <f t="shared" si="14"/>
        <v>1080</v>
      </c>
      <c r="K48">
        <f t="shared" si="15"/>
        <v>1080</v>
      </c>
      <c r="L48">
        <f t="shared" si="16"/>
        <v>2520</v>
      </c>
      <c r="M48">
        <f t="shared" si="17"/>
        <v>2520</v>
      </c>
      <c r="N48">
        <f t="shared" si="18"/>
        <v>8340</v>
      </c>
      <c r="O48">
        <f t="shared" si="19"/>
        <v>1080</v>
      </c>
      <c r="P48">
        <f t="shared" si="20"/>
        <v>0</v>
      </c>
      <c r="Q48">
        <f t="shared" si="21"/>
        <v>1080</v>
      </c>
      <c r="R48">
        <f t="shared" si="22"/>
        <v>0</v>
      </c>
      <c r="S48">
        <f t="shared" si="0"/>
        <v>5</v>
      </c>
      <c r="T48">
        <f t="shared" si="1"/>
        <v>1981.9166666666667</v>
      </c>
      <c r="U48">
        <f>INDEX(Impacts_scenario_1_RSBsn_Mask!$Y$2:$Y$70,$B48-1939+1,1)</f>
        <v>0.89260305142465768</v>
      </c>
      <c r="V48">
        <f t="shared" si="23"/>
        <v>3600</v>
      </c>
      <c r="W48">
        <f t="shared" si="24"/>
        <v>2520</v>
      </c>
      <c r="X48">
        <f t="shared" si="25"/>
        <v>1080</v>
      </c>
      <c r="Y48">
        <f t="shared" si="26"/>
        <v>5820</v>
      </c>
      <c r="Z48" s="16">
        <f t="shared" si="2"/>
        <v>0</v>
      </c>
      <c r="AA48" s="16">
        <f t="shared" si="3"/>
        <v>1080</v>
      </c>
      <c r="AB48">
        <f t="shared" si="4"/>
        <v>0</v>
      </c>
    </row>
    <row r="49" spans="1:28" x14ac:dyDescent="0.3">
      <c r="A49" t="str">
        <f>VLOOKUP(D49,lookup!$M$18:$N$23,2)</f>
        <v>Dec</v>
      </c>
      <c r="B49">
        <v>1981</v>
      </c>
      <c r="C49" t="str">
        <f t="shared" si="12"/>
        <v>Dec 1981</v>
      </c>
      <c r="D49" t="s">
        <v>41</v>
      </c>
      <c r="E49">
        <f>SUMIFS(lookup!$I$411:$I$818,lookup!$F$411:$F$818,QNWRGrp!B49,lookup!$C$411:$C$818,QNWRGrp!D49)</f>
        <v>1550</v>
      </c>
      <c r="F49">
        <f>ABS(ROUND(SUMIFS(lookup!$E$411:$E$818,lookup!$F$411:$F$818,QNWRGrp!B49,lookup!$C$411:$C$818,QNWRGrp!D49),-1))</f>
        <v>2730</v>
      </c>
      <c r="G49">
        <f t="shared" si="13"/>
        <v>-1180</v>
      </c>
      <c r="H49">
        <f>ABS(ROUND(SUMIFS(lookup!$J$411:$J$818,lookup!$F$411:$F$818,QNWRGrp!B49,lookup!$C$411:$C$818,QNWRGrp!D49),-1))</f>
        <v>470</v>
      </c>
      <c r="I49">
        <f>VLOOKUP(D49,lookup!$M$18:$O$23,3)</f>
        <v>500</v>
      </c>
      <c r="J49">
        <f t="shared" si="14"/>
        <v>0</v>
      </c>
      <c r="K49" t="str">
        <f t="shared" si="15"/>
        <v/>
      </c>
      <c r="L49">
        <f t="shared" si="16"/>
        <v>500</v>
      </c>
      <c r="M49">
        <f t="shared" si="17"/>
        <v>1550</v>
      </c>
      <c r="N49">
        <f t="shared" si="18"/>
        <v>4280</v>
      </c>
      <c r="O49">
        <f t="shared" si="19"/>
        <v>0</v>
      </c>
      <c r="P49">
        <f t="shared" si="20"/>
        <v>0</v>
      </c>
      <c r="Q49">
        <f t="shared" si="21"/>
        <v>0</v>
      </c>
      <c r="R49">
        <f t="shared" si="22"/>
        <v>0</v>
      </c>
      <c r="S49">
        <f t="shared" si="0"/>
        <v>6</v>
      </c>
      <c r="T49">
        <f t="shared" si="1"/>
        <v>1982</v>
      </c>
      <c r="U49">
        <f>INDEX(Impacts_scenario_1_RSBsn_Mask!$Y$2:$Y$70,$B49-1939+1,1)</f>
        <v>0.89260305142465768</v>
      </c>
      <c r="V49">
        <f t="shared" si="23"/>
        <v>500</v>
      </c>
      <c r="W49">
        <f t="shared" si="24"/>
        <v>1550</v>
      </c>
      <c r="X49">
        <f t="shared" si="25"/>
        <v>0</v>
      </c>
      <c r="Y49">
        <f t="shared" si="26"/>
        <v>2730</v>
      </c>
      <c r="Z49" s="16">
        <f t="shared" si="2"/>
        <v>0</v>
      </c>
      <c r="AA49" s="16">
        <f t="shared" si="3"/>
        <v>0</v>
      </c>
      <c r="AB49">
        <f t="shared" si="4"/>
        <v>0</v>
      </c>
    </row>
    <row r="50" spans="1:28" x14ac:dyDescent="0.3">
      <c r="A50" t="str">
        <f>VLOOKUP(D50,lookup!$M$18:$N$23,2)</f>
        <v>Jan/Feb</v>
      </c>
      <c r="B50">
        <v>1982</v>
      </c>
      <c r="C50" t="str">
        <f t="shared" si="12"/>
        <v>Jan/Feb 1982</v>
      </c>
      <c r="D50" t="s">
        <v>36</v>
      </c>
      <c r="E50">
        <f>SUMIFS(lookup!$I$411:$I$818,lookup!$F$411:$F$818,QNWRGrp!B50,lookup!$C$411:$C$818,QNWRGrp!D50)</f>
        <v>4190</v>
      </c>
      <c r="F50">
        <f>ABS(ROUND(SUMIFS(lookup!$E$411:$E$818,lookup!$F$411:$F$818,QNWRGrp!B50,lookup!$C$411:$C$818,QNWRGrp!D50),-1))</f>
        <v>5060</v>
      </c>
      <c r="G50">
        <f t="shared" si="13"/>
        <v>-870</v>
      </c>
      <c r="H50">
        <f>ABS(ROUND(SUMIFS(lookup!$J$411:$J$818,lookup!$F$411:$F$818,QNWRGrp!B50,lookup!$C$411:$C$818,QNWRGrp!D50),-1))</f>
        <v>140</v>
      </c>
      <c r="I50">
        <f>VLOOKUP(D50,lookup!$M$18:$O$23,3)</f>
        <v>1500</v>
      </c>
      <c r="J50">
        <f t="shared" si="14"/>
        <v>0</v>
      </c>
      <c r="K50" t="str">
        <f t="shared" si="15"/>
        <v/>
      </c>
      <c r="L50">
        <f t="shared" si="16"/>
        <v>1500</v>
      </c>
      <c r="M50">
        <f t="shared" si="17"/>
        <v>4190</v>
      </c>
      <c r="N50">
        <f t="shared" si="18"/>
        <v>9250</v>
      </c>
      <c r="O50">
        <f t="shared" si="19"/>
        <v>0</v>
      </c>
      <c r="P50">
        <f t="shared" si="20"/>
        <v>0</v>
      </c>
      <c r="Q50">
        <f t="shared" si="21"/>
        <v>0</v>
      </c>
      <c r="R50">
        <f t="shared" si="22"/>
        <v>0</v>
      </c>
      <c r="S50">
        <f t="shared" si="0"/>
        <v>1</v>
      </c>
      <c r="T50">
        <f t="shared" si="1"/>
        <v>1982.0166666666667</v>
      </c>
      <c r="U50">
        <f>INDEX(Impacts_scenario_1_RSBsn_Mask!$Y$2:$Y$70,$B50-1939+1,1)</f>
        <v>0.86731638145592638</v>
      </c>
      <c r="V50">
        <f t="shared" si="23"/>
        <v>1500</v>
      </c>
      <c r="W50">
        <f t="shared" si="24"/>
        <v>4190</v>
      </c>
      <c r="X50">
        <f t="shared" si="25"/>
        <v>0</v>
      </c>
      <c r="Y50">
        <f t="shared" si="26"/>
        <v>5060</v>
      </c>
      <c r="Z50" s="16">
        <f t="shared" si="2"/>
        <v>0</v>
      </c>
      <c r="AA50" s="16">
        <f t="shared" si="3"/>
        <v>0</v>
      </c>
      <c r="AB50">
        <f t="shared" si="4"/>
        <v>0</v>
      </c>
    </row>
    <row r="51" spans="1:28" x14ac:dyDescent="0.3">
      <c r="A51" t="str">
        <f>VLOOKUP(D51,lookup!$M$18:$N$23,2)</f>
        <v>Mar/Apr</v>
      </c>
      <c r="B51">
        <v>1982</v>
      </c>
      <c r="C51" t="str">
        <f t="shared" si="12"/>
        <v>Mar/Apr 1982</v>
      </c>
      <c r="D51" t="s">
        <v>37</v>
      </c>
      <c r="E51">
        <f>SUMIFS(lookup!$I$411:$I$818,lookup!$F$411:$F$818,QNWRGrp!B51,lookup!$C$411:$C$818,QNWRGrp!D51)</f>
        <v>3890</v>
      </c>
      <c r="F51">
        <f>ABS(ROUND(SUMIFS(lookup!$E$411:$E$818,lookup!$F$411:$F$818,QNWRGrp!B51,lookup!$C$411:$C$818,QNWRGrp!D51),-1))</f>
        <v>4280</v>
      </c>
      <c r="G51">
        <f t="shared" si="13"/>
        <v>-390</v>
      </c>
      <c r="H51">
        <f>ABS(ROUND(SUMIFS(lookup!$J$411:$J$818,lookup!$F$411:$F$818,QNWRGrp!B51,lookup!$C$411:$C$818,QNWRGrp!D51),-1))</f>
        <v>900</v>
      </c>
      <c r="I51">
        <f>VLOOKUP(D51,lookup!$M$18:$O$23,3)</f>
        <v>3500</v>
      </c>
      <c r="J51">
        <f t="shared" si="14"/>
        <v>0</v>
      </c>
      <c r="K51" t="str">
        <f t="shared" si="15"/>
        <v/>
      </c>
      <c r="L51">
        <f t="shared" si="16"/>
        <v>3500</v>
      </c>
      <c r="M51">
        <f t="shared" si="17"/>
        <v>3890</v>
      </c>
      <c r="N51">
        <f t="shared" si="18"/>
        <v>8170</v>
      </c>
      <c r="O51">
        <f t="shared" si="19"/>
        <v>0</v>
      </c>
      <c r="P51">
        <f t="shared" si="20"/>
        <v>0</v>
      </c>
      <c r="Q51">
        <f t="shared" si="21"/>
        <v>0</v>
      </c>
      <c r="R51">
        <f t="shared" si="22"/>
        <v>0</v>
      </c>
      <c r="S51">
        <f t="shared" si="0"/>
        <v>2</v>
      </c>
      <c r="T51">
        <f t="shared" si="1"/>
        <v>1982.0333333333333</v>
      </c>
      <c r="U51">
        <f>INDEX(Impacts_scenario_1_RSBsn_Mask!$Y$2:$Y$70,$B51-1939+1,1)</f>
        <v>0.86731638145592638</v>
      </c>
      <c r="V51">
        <f t="shared" si="23"/>
        <v>3500</v>
      </c>
      <c r="W51">
        <f t="shared" si="24"/>
        <v>3890</v>
      </c>
      <c r="X51">
        <f t="shared" si="25"/>
        <v>0</v>
      </c>
      <c r="Y51">
        <f t="shared" si="26"/>
        <v>4280</v>
      </c>
      <c r="Z51" s="16">
        <f t="shared" si="2"/>
        <v>0</v>
      </c>
      <c r="AA51" s="16">
        <f t="shared" si="3"/>
        <v>0</v>
      </c>
      <c r="AB51">
        <f t="shared" si="4"/>
        <v>0</v>
      </c>
    </row>
    <row r="52" spans="1:28" x14ac:dyDescent="0.3">
      <c r="A52" t="str">
        <f>VLOOKUP(D52,lookup!$M$18:$N$23,2)</f>
        <v>May/Jun</v>
      </c>
      <c r="B52">
        <v>1982</v>
      </c>
      <c r="C52" t="str">
        <f t="shared" si="12"/>
        <v>May/Jun 1982</v>
      </c>
      <c r="D52" t="s">
        <v>38</v>
      </c>
      <c r="E52">
        <f>SUMIFS(lookup!$I$411:$I$818,lookup!$F$411:$F$818,QNWRGrp!B52,lookup!$C$411:$C$818,QNWRGrp!D52)</f>
        <v>4360</v>
      </c>
      <c r="F52">
        <f>ABS(ROUND(SUMIFS(lookup!$E$411:$E$818,lookup!$F$411:$F$818,QNWRGrp!B52,lookup!$C$411:$C$818,QNWRGrp!D52),-1))</f>
        <v>4880</v>
      </c>
      <c r="G52">
        <f t="shared" si="13"/>
        <v>-520</v>
      </c>
      <c r="H52">
        <f>ABS(ROUND(SUMIFS(lookup!$J$411:$J$818,lookup!$F$411:$F$818,QNWRGrp!B52,lookup!$C$411:$C$818,QNWRGrp!D52),-1))</f>
        <v>980</v>
      </c>
      <c r="I52">
        <f>VLOOKUP(D52,lookup!$M$18:$O$23,3)</f>
        <v>2000</v>
      </c>
      <c r="J52">
        <f t="shared" si="14"/>
        <v>0</v>
      </c>
      <c r="K52" t="str">
        <f t="shared" si="15"/>
        <v/>
      </c>
      <c r="L52">
        <f t="shared" si="16"/>
        <v>2000</v>
      </c>
      <c r="M52">
        <f t="shared" si="17"/>
        <v>4360</v>
      </c>
      <c r="N52">
        <f t="shared" si="18"/>
        <v>9240</v>
      </c>
      <c r="O52">
        <f t="shared" si="19"/>
        <v>0</v>
      </c>
      <c r="P52">
        <f t="shared" si="20"/>
        <v>0</v>
      </c>
      <c r="Q52">
        <f t="shared" si="21"/>
        <v>0</v>
      </c>
      <c r="R52">
        <f t="shared" si="22"/>
        <v>0</v>
      </c>
      <c r="S52">
        <f t="shared" si="0"/>
        <v>3</v>
      </c>
      <c r="T52">
        <f t="shared" si="1"/>
        <v>1982.5</v>
      </c>
      <c r="U52">
        <f>INDEX(Impacts_scenario_1_RSBsn_Mask!$Y$2:$Y$70,$B52-1939+1,1)</f>
        <v>0.86731638145592638</v>
      </c>
      <c r="V52">
        <f t="shared" si="23"/>
        <v>2000</v>
      </c>
      <c r="W52">
        <f t="shared" si="24"/>
        <v>4360</v>
      </c>
      <c r="X52">
        <f t="shared" si="25"/>
        <v>0</v>
      </c>
      <c r="Y52">
        <f t="shared" si="26"/>
        <v>4880</v>
      </c>
      <c r="Z52" s="16">
        <f t="shared" si="2"/>
        <v>0</v>
      </c>
      <c r="AA52" s="16">
        <f t="shared" si="3"/>
        <v>0</v>
      </c>
      <c r="AB52">
        <f t="shared" si="4"/>
        <v>0</v>
      </c>
    </row>
    <row r="53" spans="1:28" x14ac:dyDescent="0.3">
      <c r="A53" t="str">
        <f>VLOOKUP(D53,lookup!$M$18:$N$23,2)</f>
        <v>Jul/Aug/Sep</v>
      </c>
      <c r="B53">
        <v>1982</v>
      </c>
      <c r="C53" t="str">
        <f t="shared" si="12"/>
        <v>Jul/Aug/Sep 1982</v>
      </c>
      <c r="D53" t="s">
        <v>39</v>
      </c>
      <c r="E53">
        <f>SUMIFS(lookup!$I$411:$I$818,lookup!$F$411:$F$818,QNWRGrp!B53,lookup!$C$411:$C$818,QNWRGrp!D53)</f>
        <v>2000</v>
      </c>
      <c r="F53">
        <f>ABS(ROUND(SUMIFS(lookup!$E$411:$E$818,lookup!$F$411:$F$818,QNWRGrp!B53,lookup!$C$411:$C$818,QNWRGrp!D53),-1))</f>
        <v>6090</v>
      </c>
      <c r="G53">
        <f t="shared" si="13"/>
        <v>-4090</v>
      </c>
      <c r="H53">
        <f>ABS(ROUND(SUMIFS(lookup!$J$411:$J$818,lookup!$F$411:$F$818,QNWRGrp!B53,lookup!$C$411:$C$818,QNWRGrp!D53),-1))</f>
        <v>1620</v>
      </c>
      <c r="I53">
        <f>VLOOKUP(D53,lookup!$M$18:$O$23,3)</f>
        <v>3500</v>
      </c>
      <c r="J53">
        <f t="shared" si="14"/>
        <v>1500</v>
      </c>
      <c r="K53">
        <f t="shared" si="15"/>
        <v>1500</v>
      </c>
      <c r="L53">
        <f t="shared" si="16"/>
        <v>2000</v>
      </c>
      <c r="M53">
        <f t="shared" si="17"/>
        <v>2000</v>
      </c>
      <c r="N53">
        <f t="shared" si="18"/>
        <v>8090</v>
      </c>
      <c r="O53">
        <f t="shared" si="19"/>
        <v>1500</v>
      </c>
      <c r="P53">
        <f t="shared" si="20"/>
        <v>0</v>
      </c>
      <c r="Q53">
        <f t="shared" si="21"/>
        <v>1500</v>
      </c>
      <c r="R53">
        <f t="shared" si="22"/>
        <v>0</v>
      </c>
      <c r="S53">
        <f t="shared" si="0"/>
        <v>4</v>
      </c>
      <c r="T53">
        <f t="shared" si="1"/>
        <v>1982.75</v>
      </c>
      <c r="U53">
        <f>INDEX(Impacts_scenario_1_RSBsn_Mask!$Y$2:$Y$70,$B53-1939+1,1)</f>
        <v>0.86731638145592638</v>
      </c>
      <c r="V53">
        <f t="shared" si="23"/>
        <v>3500</v>
      </c>
      <c r="W53">
        <f t="shared" si="24"/>
        <v>2000</v>
      </c>
      <c r="X53">
        <f t="shared" si="25"/>
        <v>1500</v>
      </c>
      <c r="Y53">
        <f t="shared" si="26"/>
        <v>6090</v>
      </c>
      <c r="Z53" s="16">
        <f t="shared" si="2"/>
        <v>0</v>
      </c>
      <c r="AA53" s="16">
        <f t="shared" si="3"/>
        <v>1500</v>
      </c>
      <c r="AB53">
        <f t="shared" si="4"/>
        <v>0</v>
      </c>
    </row>
    <row r="54" spans="1:28" x14ac:dyDescent="0.3">
      <c r="A54" t="str">
        <f>VLOOKUP(D54,lookup!$M$18:$N$23,2)</f>
        <v>Oct/Nov</v>
      </c>
      <c r="B54">
        <v>1982</v>
      </c>
      <c r="C54" t="str">
        <f t="shared" si="12"/>
        <v>Oct/Nov 1982</v>
      </c>
      <c r="D54" t="s">
        <v>40</v>
      </c>
      <c r="E54">
        <f>SUMIFS(lookup!$I$411:$I$818,lookup!$F$411:$F$818,QNWRGrp!B54,lookup!$C$411:$C$818,QNWRGrp!D54)</f>
        <v>850</v>
      </c>
      <c r="F54">
        <f>ABS(ROUND(SUMIFS(lookup!$E$411:$E$818,lookup!$F$411:$F$818,QNWRGrp!B54,lookup!$C$411:$C$818,QNWRGrp!D54),-1))</f>
        <v>5050</v>
      </c>
      <c r="G54">
        <f t="shared" si="13"/>
        <v>-4200</v>
      </c>
      <c r="H54">
        <f>ABS(ROUND(SUMIFS(lookup!$J$411:$J$818,lookup!$F$411:$F$818,QNWRGrp!B54,lookup!$C$411:$C$818,QNWRGrp!D54),-1))</f>
        <v>240</v>
      </c>
      <c r="I54">
        <f>VLOOKUP(D54,lookup!$M$18:$O$23,3)</f>
        <v>3600</v>
      </c>
      <c r="J54">
        <f t="shared" si="14"/>
        <v>2750</v>
      </c>
      <c r="K54">
        <f t="shared" si="15"/>
        <v>2750</v>
      </c>
      <c r="L54">
        <f t="shared" si="16"/>
        <v>850</v>
      </c>
      <c r="M54">
        <f t="shared" si="17"/>
        <v>850</v>
      </c>
      <c r="N54">
        <f t="shared" si="18"/>
        <v>5900</v>
      </c>
      <c r="O54">
        <f t="shared" si="19"/>
        <v>2750</v>
      </c>
      <c r="P54">
        <f t="shared" si="20"/>
        <v>0</v>
      </c>
      <c r="Q54">
        <f t="shared" si="21"/>
        <v>2750</v>
      </c>
      <c r="R54">
        <f t="shared" si="22"/>
        <v>0</v>
      </c>
      <c r="S54">
        <f t="shared" si="0"/>
        <v>5</v>
      </c>
      <c r="T54">
        <f t="shared" si="1"/>
        <v>1982.9166666666667</v>
      </c>
      <c r="U54">
        <f>INDEX(Impacts_scenario_1_RSBsn_Mask!$Y$2:$Y$70,$B54-1939+1,1)</f>
        <v>0.86731638145592638</v>
      </c>
      <c r="V54">
        <f t="shared" si="23"/>
        <v>3600</v>
      </c>
      <c r="W54">
        <f t="shared" si="24"/>
        <v>850</v>
      </c>
      <c r="X54">
        <f t="shared" si="25"/>
        <v>2750</v>
      </c>
      <c r="Y54">
        <f t="shared" si="26"/>
        <v>5050</v>
      </c>
      <c r="Z54" s="16">
        <f t="shared" si="2"/>
        <v>0</v>
      </c>
      <c r="AA54" s="16">
        <f t="shared" si="3"/>
        <v>2750</v>
      </c>
      <c r="AB54">
        <f t="shared" si="4"/>
        <v>0</v>
      </c>
    </row>
    <row r="55" spans="1:28" x14ac:dyDescent="0.3">
      <c r="A55" t="str">
        <f>VLOOKUP(D55,lookup!$M$18:$N$23,2)</f>
        <v>Dec</v>
      </c>
      <c r="B55">
        <v>1982</v>
      </c>
      <c r="C55" t="str">
        <f t="shared" si="12"/>
        <v>Dec 1982</v>
      </c>
      <c r="D55" t="s">
        <v>41</v>
      </c>
      <c r="E55">
        <f>SUMIFS(lookup!$I$411:$I$818,lookup!$F$411:$F$818,QNWRGrp!B55,lookup!$C$411:$C$818,QNWRGrp!D55)</f>
        <v>690</v>
      </c>
      <c r="F55">
        <f>ABS(ROUND(SUMIFS(lookup!$E$411:$E$818,lookup!$F$411:$F$818,QNWRGrp!B55,lookup!$C$411:$C$818,QNWRGrp!D55),-1))</f>
        <v>2640</v>
      </c>
      <c r="G55">
        <f t="shared" si="13"/>
        <v>-1950</v>
      </c>
      <c r="H55">
        <f>ABS(ROUND(SUMIFS(lookup!$J$411:$J$818,lookup!$F$411:$F$818,QNWRGrp!B55,lookup!$C$411:$C$818,QNWRGrp!D55),-1))</f>
        <v>80</v>
      </c>
      <c r="I55">
        <f>VLOOKUP(D55,lookup!$M$18:$O$23,3)</f>
        <v>500</v>
      </c>
      <c r="J55">
        <f t="shared" si="14"/>
        <v>0</v>
      </c>
      <c r="K55" t="str">
        <f t="shared" si="15"/>
        <v/>
      </c>
      <c r="L55">
        <f t="shared" si="16"/>
        <v>500</v>
      </c>
      <c r="M55">
        <f t="shared" si="17"/>
        <v>690</v>
      </c>
      <c r="N55">
        <f t="shared" si="18"/>
        <v>3330</v>
      </c>
      <c r="O55">
        <f t="shared" si="19"/>
        <v>0</v>
      </c>
      <c r="P55">
        <f t="shared" si="20"/>
        <v>0</v>
      </c>
      <c r="Q55">
        <f t="shared" si="21"/>
        <v>0</v>
      </c>
      <c r="R55">
        <f t="shared" si="22"/>
        <v>0</v>
      </c>
      <c r="S55">
        <f t="shared" si="0"/>
        <v>6</v>
      </c>
      <c r="T55">
        <f t="shared" si="1"/>
        <v>1983</v>
      </c>
      <c r="U55">
        <f>INDEX(Impacts_scenario_1_RSBsn_Mask!$Y$2:$Y$70,$B55-1939+1,1)</f>
        <v>0.86731638145592638</v>
      </c>
      <c r="V55">
        <f t="shared" si="23"/>
        <v>500</v>
      </c>
      <c r="W55">
        <f t="shared" si="24"/>
        <v>690</v>
      </c>
      <c r="X55">
        <f t="shared" si="25"/>
        <v>0</v>
      </c>
      <c r="Y55">
        <f t="shared" si="26"/>
        <v>2640</v>
      </c>
      <c r="Z55" s="16">
        <f t="shared" si="2"/>
        <v>0</v>
      </c>
      <c r="AA55" s="16">
        <f t="shared" si="3"/>
        <v>0</v>
      </c>
      <c r="AB55">
        <f t="shared" si="4"/>
        <v>0</v>
      </c>
    </row>
    <row r="56" spans="1:28" x14ac:dyDescent="0.3">
      <c r="A56" t="str">
        <f>VLOOKUP(D56,lookup!$M$18:$N$23,2)</f>
        <v>Jan/Feb</v>
      </c>
      <c r="B56">
        <v>1983</v>
      </c>
      <c r="C56" t="str">
        <f t="shared" si="12"/>
        <v>Jan/Feb 1983</v>
      </c>
      <c r="D56" t="s">
        <v>36</v>
      </c>
      <c r="E56">
        <f>SUMIFS(lookup!$I$411:$I$818,lookup!$F$411:$F$818,QNWRGrp!B56,lookup!$C$411:$C$818,QNWRGrp!D56)</f>
        <v>2520</v>
      </c>
      <c r="F56">
        <f>ABS(ROUND(SUMIFS(lookup!$E$411:$E$818,lookup!$F$411:$F$818,QNWRGrp!B56,lookup!$C$411:$C$818,QNWRGrp!D56),-1))</f>
        <v>5020</v>
      </c>
      <c r="G56">
        <f t="shared" si="13"/>
        <v>-2500</v>
      </c>
      <c r="H56">
        <f>ABS(ROUND(SUMIFS(lookup!$J$411:$J$818,lookup!$F$411:$F$818,QNWRGrp!B56,lookup!$C$411:$C$818,QNWRGrp!D56),-1))</f>
        <v>870</v>
      </c>
      <c r="I56">
        <f>VLOOKUP(D56,lookup!$M$18:$O$23,3)</f>
        <v>1500</v>
      </c>
      <c r="J56">
        <f t="shared" si="14"/>
        <v>0</v>
      </c>
      <c r="K56" t="str">
        <f t="shared" si="15"/>
        <v/>
      </c>
      <c r="L56">
        <f t="shared" si="16"/>
        <v>1500</v>
      </c>
      <c r="M56">
        <f t="shared" si="17"/>
        <v>2520</v>
      </c>
      <c r="N56">
        <f t="shared" si="18"/>
        <v>7540</v>
      </c>
      <c r="O56">
        <f t="shared" si="19"/>
        <v>0</v>
      </c>
      <c r="P56">
        <f t="shared" si="20"/>
        <v>0</v>
      </c>
      <c r="Q56">
        <f t="shared" si="21"/>
        <v>0</v>
      </c>
      <c r="R56">
        <f t="shared" si="22"/>
        <v>0</v>
      </c>
      <c r="S56">
        <f t="shared" si="0"/>
        <v>1</v>
      </c>
      <c r="T56">
        <f t="shared" si="1"/>
        <v>1983.0166666666667</v>
      </c>
      <c r="U56">
        <f>INDEX(Impacts_scenario_1_RSBsn_Mask!$Y$2:$Y$70,$B56-1939+1,1)</f>
        <v>0.86316096143604104</v>
      </c>
      <c r="V56">
        <f t="shared" si="23"/>
        <v>1500</v>
      </c>
      <c r="W56">
        <f t="shared" si="24"/>
        <v>2520</v>
      </c>
      <c r="X56">
        <f t="shared" si="25"/>
        <v>0</v>
      </c>
      <c r="Y56">
        <f t="shared" si="26"/>
        <v>5020</v>
      </c>
      <c r="Z56" s="16">
        <f t="shared" si="2"/>
        <v>0</v>
      </c>
      <c r="AA56" s="16">
        <f t="shared" si="3"/>
        <v>0</v>
      </c>
      <c r="AB56">
        <f t="shared" si="4"/>
        <v>0</v>
      </c>
    </row>
    <row r="57" spans="1:28" x14ac:dyDescent="0.3">
      <c r="A57" t="str">
        <f>VLOOKUP(D57,lookup!$M$18:$N$23,2)</f>
        <v>Mar/Apr</v>
      </c>
      <c r="B57">
        <v>1983</v>
      </c>
      <c r="C57" t="str">
        <f t="shared" si="12"/>
        <v>Mar/Apr 1983</v>
      </c>
      <c r="D57" t="s">
        <v>37</v>
      </c>
      <c r="E57">
        <f>SUMIFS(lookup!$I$411:$I$818,lookup!$F$411:$F$818,QNWRGrp!B57,lookup!$C$411:$C$818,QNWRGrp!D57)</f>
        <v>6270</v>
      </c>
      <c r="F57">
        <f>ABS(ROUND(SUMIFS(lookup!$E$411:$E$818,lookup!$F$411:$F$818,QNWRGrp!B57,lookup!$C$411:$C$818,QNWRGrp!D57),-1))</f>
        <v>4940</v>
      </c>
      <c r="G57">
        <f t="shared" si="13"/>
        <v>1330</v>
      </c>
      <c r="H57">
        <f>ABS(ROUND(SUMIFS(lookup!$J$411:$J$818,lookup!$F$411:$F$818,QNWRGrp!B57,lookup!$C$411:$C$818,QNWRGrp!D57),-1))</f>
        <v>70</v>
      </c>
      <c r="I57">
        <f>VLOOKUP(D57,lookup!$M$18:$O$23,3)</f>
        <v>3500</v>
      </c>
      <c r="J57">
        <f t="shared" si="14"/>
        <v>0</v>
      </c>
      <c r="K57" t="str">
        <f t="shared" si="15"/>
        <v/>
      </c>
      <c r="L57">
        <f t="shared" si="16"/>
        <v>3500</v>
      </c>
      <c r="M57">
        <f t="shared" si="17"/>
        <v>6270</v>
      </c>
      <c r="N57">
        <f t="shared" si="18"/>
        <v>11210</v>
      </c>
      <c r="O57">
        <f t="shared" si="19"/>
        <v>0</v>
      </c>
      <c r="P57">
        <f t="shared" si="20"/>
        <v>0</v>
      </c>
      <c r="Q57">
        <f t="shared" si="21"/>
        <v>0</v>
      </c>
      <c r="R57">
        <f t="shared" si="22"/>
        <v>0</v>
      </c>
      <c r="S57">
        <f t="shared" si="0"/>
        <v>2</v>
      </c>
      <c r="T57">
        <f t="shared" si="1"/>
        <v>1983.0333333333333</v>
      </c>
      <c r="U57">
        <f>INDEX(Impacts_scenario_1_RSBsn_Mask!$Y$2:$Y$70,$B57-1939+1,1)</f>
        <v>0.86316096143604104</v>
      </c>
      <c r="V57">
        <f t="shared" si="23"/>
        <v>3500</v>
      </c>
      <c r="W57">
        <f t="shared" si="24"/>
        <v>6270</v>
      </c>
      <c r="X57">
        <f t="shared" si="25"/>
        <v>0</v>
      </c>
      <c r="Y57">
        <f t="shared" si="26"/>
        <v>4940</v>
      </c>
      <c r="Z57" s="16">
        <f t="shared" si="2"/>
        <v>0</v>
      </c>
      <c r="AA57" s="16">
        <f t="shared" si="3"/>
        <v>0</v>
      </c>
      <c r="AB57">
        <f t="shared" si="4"/>
        <v>0</v>
      </c>
    </row>
    <row r="58" spans="1:28" x14ac:dyDescent="0.3">
      <c r="A58" t="str">
        <f>VLOOKUP(D58,lookup!$M$18:$N$23,2)</f>
        <v>May/Jun</v>
      </c>
      <c r="B58">
        <v>1983</v>
      </c>
      <c r="C58" t="str">
        <f t="shared" si="12"/>
        <v>May/Jun 1983</v>
      </c>
      <c r="D58" t="s">
        <v>38</v>
      </c>
      <c r="E58">
        <f>SUMIFS(lookup!$I$411:$I$818,lookup!$F$411:$F$818,QNWRGrp!B58,lookup!$C$411:$C$818,QNWRGrp!D58)</f>
        <v>9490</v>
      </c>
      <c r="F58">
        <f>ABS(ROUND(SUMIFS(lookup!$E$411:$E$818,lookup!$F$411:$F$818,QNWRGrp!B58,lookup!$C$411:$C$818,QNWRGrp!D58),-1))</f>
        <v>5200</v>
      </c>
      <c r="G58">
        <f t="shared" si="13"/>
        <v>4290</v>
      </c>
      <c r="H58">
        <f>ABS(ROUND(SUMIFS(lookup!$J$411:$J$818,lookup!$F$411:$F$818,QNWRGrp!B58,lookup!$C$411:$C$818,QNWRGrp!D58),-1))</f>
        <v>150</v>
      </c>
      <c r="I58">
        <f>VLOOKUP(D58,lookup!$M$18:$O$23,3)</f>
        <v>2000</v>
      </c>
      <c r="J58">
        <f t="shared" si="14"/>
        <v>0</v>
      </c>
      <c r="K58" t="str">
        <f t="shared" si="15"/>
        <v/>
      </c>
      <c r="L58">
        <f t="shared" si="16"/>
        <v>2000</v>
      </c>
      <c r="M58">
        <f t="shared" si="17"/>
        <v>9490</v>
      </c>
      <c r="N58">
        <f t="shared" si="18"/>
        <v>14690</v>
      </c>
      <c r="O58">
        <f t="shared" si="19"/>
        <v>0</v>
      </c>
      <c r="P58">
        <f t="shared" si="20"/>
        <v>0</v>
      </c>
      <c r="Q58">
        <f t="shared" si="21"/>
        <v>0</v>
      </c>
      <c r="R58">
        <f t="shared" si="22"/>
        <v>0</v>
      </c>
      <c r="S58">
        <f t="shared" si="0"/>
        <v>3</v>
      </c>
      <c r="T58">
        <f t="shared" si="1"/>
        <v>1983.5</v>
      </c>
      <c r="U58">
        <f>INDEX(Impacts_scenario_1_RSBsn_Mask!$Y$2:$Y$70,$B58-1939+1,1)</f>
        <v>0.86316096143604104</v>
      </c>
      <c r="V58">
        <f t="shared" si="23"/>
        <v>2000</v>
      </c>
      <c r="W58">
        <f t="shared" si="24"/>
        <v>9490</v>
      </c>
      <c r="X58">
        <f t="shared" si="25"/>
        <v>0</v>
      </c>
      <c r="Y58">
        <f t="shared" si="26"/>
        <v>5200</v>
      </c>
      <c r="Z58" s="16">
        <f t="shared" si="2"/>
        <v>0</v>
      </c>
      <c r="AA58" s="16">
        <f t="shared" si="3"/>
        <v>0</v>
      </c>
      <c r="AB58">
        <f t="shared" si="4"/>
        <v>0</v>
      </c>
    </row>
    <row r="59" spans="1:28" x14ac:dyDescent="0.3">
      <c r="A59" t="str">
        <f>VLOOKUP(D59,lookup!$M$18:$N$23,2)</f>
        <v>Jul/Aug/Sep</v>
      </c>
      <c r="B59">
        <v>1983</v>
      </c>
      <c r="C59" t="str">
        <f t="shared" si="12"/>
        <v>Jul/Aug/Sep 1983</v>
      </c>
      <c r="D59" t="s">
        <v>39</v>
      </c>
      <c r="E59">
        <f>SUMIFS(lookup!$I$411:$I$818,lookup!$F$411:$F$818,QNWRGrp!B59,lookup!$C$411:$C$818,QNWRGrp!D59)</f>
        <v>1350</v>
      </c>
      <c r="F59">
        <f>ABS(ROUND(SUMIFS(lookup!$E$411:$E$818,lookup!$F$411:$F$818,QNWRGrp!B59,lookup!$C$411:$C$818,QNWRGrp!D59),-1))</f>
        <v>2490</v>
      </c>
      <c r="G59">
        <f t="shared" si="13"/>
        <v>-1140</v>
      </c>
      <c r="H59">
        <f>ABS(ROUND(SUMIFS(lookup!$J$411:$J$818,lookup!$F$411:$F$818,QNWRGrp!B59,lookup!$C$411:$C$818,QNWRGrp!D59),-1))</f>
        <v>1080</v>
      </c>
      <c r="I59">
        <f>VLOOKUP(D59,lookup!$M$18:$O$23,3)</f>
        <v>3500</v>
      </c>
      <c r="J59">
        <f t="shared" si="14"/>
        <v>2150</v>
      </c>
      <c r="K59">
        <f t="shared" si="15"/>
        <v>2150</v>
      </c>
      <c r="L59">
        <f t="shared" si="16"/>
        <v>1350</v>
      </c>
      <c r="M59">
        <f t="shared" si="17"/>
        <v>1350</v>
      </c>
      <c r="N59">
        <f t="shared" si="18"/>
        <v>3840</v>
      </c>
      <c r="O59">
        <f t="shared" si="19"/>
        <v>2150</v>
      </c>
      <c r="P59">
        <f t="shared" si="20"/>
        <v>0</v>
      </c>
      <c r="Q59">
        <f t="shared" si="21"/>
        <v>2150</v>
      </c>
      <c r="R59">
        <f t="shared" si="22"/>
        <v>0</v>
      </c>
      <c r="S59">
        <f t="shared" si="0"/>
        <v>4</v>
      </c>
      <c r="T59">
        <f t="shared" si="1"/>
        <v>1983.75</v>
      </c>
      <c r="U59">
        <f>INDEX(Impacts_scenario_1_RSBsn_Mask!$Y$2:$Y$70,$B59-1939+1,1)</f>
        <v>0.86316096143604104</v>
      </c>
      <c r="V59">
        <f t="shared" si="23"/>
        <v>3500</v>
      </c>
      <c r="W59">
        <f t="shared" si="24"/>
        <v>1350</v>
      </c>
      <c r="X59">
        <f t="shared" si="25"/>
        <v>2150</v>
      </c>
      <c r="Y59">
        <f t="shared" si="26"/>
        <v>2490</v>
      </c>
      <c r="Z59" s="16">
        <f t="shared" si="2"/>
        <v>0</v>
      </c>
      <c r="AA59" s="16">
        <f t="shared" si="3"/>
        <v>2150</v>
      </c>
      <c r="AB59">
        <f t="shared" si="4"/>
        <v>0</v>
      </c>
    </row>
    <row r="60" spans="1:28" x14ac:dyDescent="0.3">
      <c r="A60" t="str">
        <f>VLOOKUP(D60,lookup!$M$18:$N$23,2)</f>
        <v>Oct/Nov</v>
      </c>
      <c r="B60">
        <v>1983</v>
      </c>
      <c r="C60" t="str">
        <f t="shared" si="12"/>
        <v>Oct/Nov 1983</v>
      </c>
      <c r="D60" t="s">
        <v>40</v>
      </c>
      <c r="E60">
        <f>SUMIFS(lookup!$I$411:$I$818,lookup!$F$411:$F$818,QNWRGrp!B60,lookup!$C$411:$C$818,QNWRGrp!D60)</f>
        <v>730</v>
      </c>
      <c r="F60">
        <f>ABS(ROUND(SUMIFS(lookup!$E$411:$E$818,lookup!$F$411:$F$818,QNWRGrp!B60,lookup!$C$411:$C$818,QNWRGrp!D60),-1))</f>
        <v>6410</v>
      </c>
      <c r="G60">
        <f t="shared" si="13"/>
        <v>-5680</v>
      </c>
      <c r="H60">
        <f>ABS(ROUND(SUMIFS(lookup!$J$411:$J$818,lookup!$F$411:$F$818,QNWRGrp!B60,lookup!$C$411:$C$818,QNWRGrp!D60),-1))</f>
        <v>180</v>
      </c>
      <c r="I60">
        <f>VLOOKUP(D60,lookup!$M$18:$O$23,3)</f>
        <v>3600</v>
      </c>
      <c r="J60">
        <f t="shared" si="14"/>
        <v>2870</v>
      </c>
      <c r="K60">
        <f t="shared" si="15"/>
        <v>2870</v>
      </c>
      <c r="L60">
        <f t="shared" si="16"/>
        <v>730</v>
      </c>
      <c r="M60">
        <f t="shared" si="17"/>
        <v>730</v>
      </c>
      <c r="N60">
        <f t="shared" si="18"/>
        <v>7140</v>
      </c>
      <c r="O60">
        <f t="shared" si="19"/>
        <v>2870</v>
      </c>
      <c r="P60">
        <f t="shared" si="20"/>
        <v>0</v>
      </c>
      <c r="Q60">
        <f t="shared" si="21"/>
        <v>2870</v>
      </c>
      <c r="R60">
        <f t="shared" si="22"/>
        <v>0</v>
      </c>
      <c r="S60">
        <f t="shared" si="0"/>
        <v>5</v>
      </c>
      <c r="T60">
        <f t="shared" si="1"/>
        <v>1983.9166666666667</v>
      </c>
      <c r="U60">
        <f>INDEX(Impacts_scenario_1_RSBsn_Mask!$Y$2:$Y$70,$B60-1939+1,1)</f>
        <v>0.86316096143604104</v>
      </c>
      <c r="V60">
        <f t="shared" si="23"/>
        <v>3600</v>
      </c>
      <c r="W60">
        <f t="shared" si="24"/>
        <v>730</v>
      </c>
      <c r="X60">
        <f t="shared" si="25"/>
        <v>2870</v>
      </c>
      <c r="Y60">
        <f t="shared" si="26"/>
        <v>6410</v>
      </c>
      <c r="Z60" s="16">
        <f t="shared" si="2"/>
        <v>0</v>
      </c>
      <c r="AA60" s="16">
        <f t="shared" si="3"/>
        <v>2870</v>
      </c>
      <c r="AB60">
        <f t="shared" si="4"/>
        <v>0</v>
      </c>
    </row>
    <row r="61" spans="1:28" x14ac:dyDescent="0.3">
      <c r="A61" t="str">
        <f>VLOOKUP(D61,lookup!$M$18:$N$23,2)</f>
        <v>Dec</v>
      </c>
      <c r="B61">
        <v>1983</v>
      </c>
      <c r="C61" t="str">
        <f t="shared" si="12"/>
        <v>Dec 1983</v>
      </c>
      <c r="D61" t="s">
        <v>41</v>
      </c>
      <c r="E61">
        <f>SUMIFS(lookup!$I$411:$I$818,lookup!$F$411:$F$818,QNWRGrp!B61,lookup!$C$411:$C$818,QNWRGrp!D61)</f>
        <v>520</v>
      </c>
      <c r="F61">
        <f>ABS(ROUND(SUMIFS(lookup!$E$411:$E$818,lookup!$F$411:$F$818,QNWRGrp!B61,lookup!$C$411:$C$818,QNWRGrp!D61),-1))</f>
        <v>4070</v>
      </c>
      <c r="G61">
        <f t="shared" si="13"/>
        <v>-3550</v>
      </c>
      <c r="H61">
        <f>ABS(ROUND(SUMIFS(lookup!$J$411:$J$818,lookup!$F$411:$F$818,QNWRGrp!B61,lookup!$C$411:$C$818,QNWRGrp!D61),-1))</f>
        <v>180</v>
      </c>
      <c r="I61">
        <f>VLOOKUP(D61,lookup!$M$18:$O$23,3)</f>
        <v>500</v>
      </c>
      <c r="J61">
        <f t="shared" si="14"/>
        <v>0</v>
      </c>
      <c r="K61" t="str">
        <f t="shared" si="15"/>
        <v/>
      </c>
      <c r="L61">
        <f t="shared" si="16"/>
        <v>500</v>
      </c>
      <c r="M61">
        <f t="shared" si="17"/>
        <v>520</v>
      </c>
      <c r="N61">
        <f t="shared" si="18"/>
        <v>4590</v>
      </c>
      <c r="O61">
        <f t="shared" si="19"/>
        <v>0</v>
      </c>
      <c r="P61">
        <f t="shared" si="20"/>
        <v>0</v>
      </c>
      <c r="Q61">
        <f t="shared" si="21"/>
        <v>0</v>
      </c>
      <c r="R61">
        <f t="shared" si="22"/>
        <v>0</v>
      </c>
      <c r="S61">
        <f t="shared" si="0"/>
        <v>6</v>
      </c>
      <c r="T61">
        <f t="shared" si="1"/>
        <v>1984</v>
      </c>
      <c r="U61">
        <f>INDEX(Impacts_scenario_1_RSBsn_Mask!$Y$2:$Y$70,$B61-1939+1,1)</f>
        <v>0.86316096143604104</v>
      </c>
      <c r="V61">
        <f t="shared" si="23"/>
        <v>500</v>
      </c>
      <c r="W61">
        <f t="shared" si="24"/>
        <v>520</v>
      </c>
      <c r="X61">
        <f t="shared" si="25"/>
        <v>0</v>
      </c>
      <c r="Y61">
        <f t="shared" si="26"/>
        <v>4070</v>
      </c>
      <c r="Z61" s="16">
        <f t="shared" si="2"/>
        <v>0</v>
      </c>
      <c r="AA61" s="16">
        <f t="shared" si="3"/>
        <v>0</v>
      </c>
      <c r="AB61">
        <f t="shared" si="4"/>
        <v>0</v>
      </c>
    </row>
    <row r="62" spans="1:28" x14ac:dyDescent="0.3">
      <c r="A62" t="str">
        <f>VLOOKUP(D62,lookup!$M$18:$N$23,2)</f>
        <v>Jan/Feb</v>
      </c>
      <c r="B62">
        <v>1984</v>
      </c>
      <c r="C62" t="str">
        <f t="shared" si="12"/>
        <v>Jan/Feb 1984</v>
      </c>
      <c r="D62" t="s">
        <v>36</v>
      </c>
      <c r="E62">
        <f>SUMIFS(lookup!$I$411:$I$818,lookup!$F$411:$F$818,QNWRGrp!B62,lookup!$C$411:$C$818,QNWRGrp!D62)</f>
        <v>2230</v>
      </c>
      <c r="F62">
        <f>ABS(ROUND(SUMIFS(lookup!$E$411:$E$818,lookup!$F$411:$F$818,QNWRGrp!B62,lookup!$C$411:$C$818,QNWRGrp!D62),-1))</f>
        <v>6090</v>
      </c>
      <c r="G62">
        <f t="shared" si="13"/>
        <v>-3860</v>
      </c>
      <c r="H62">
        <f>ABS(ROUND(SUMIFS(lookup!$J$411:$J$818,lookup!$F$411:$F$818,QNWRGrp!B62,lookup!$C$411:$C$818,QNWRGrp!D62),-1))</f>
        <v>610</v>
      </c>
      <c r="I62">
        <f>VLOOKUP(D62,lookup!$M$18:$O$23,3)</f>
        <v>1500</v>
      </c>
      <c r="J62">
        <f t="shared" si="14"/>
        <v>0</v>
      </c>
      <c r="K62" t="str">
        <f t="shared" si="15"/>
        <v/>
      </c>
      <c r="L62">
        <f t="shared" si="16"/>
        <v>1500</v>
      </c>
      <c r="M62">
        <f t="shared" si="17"/>
        <v>2230</v>
      </c>
      <c r="N62">
        <f t="shared" si="18"/>
        <v>8320</v>
      </c>
      <c r="O62">
        <f t="shared" si="19"/>
        <v>0</v>
      </c>
      <c r="P62">
        <f t="shared" si="20"/>
        <v>0</v>
      </c>
      <c r="Q62">
        <f t="shared" si="21"/>
        <v>0</v>
      </c>
      <c r="R62">
        <f t="shared" si="22"/>
        <v>0</v>
      </c>
      <c r="S62">
        <f t="shared" si="0"/>
        <v>1</v>
      </c>
      <c r="T62">
        <f t="shared" si="1"/>
        <v>1984.0166666666667</v>
      </c>
      <c r="U62">
        <f>INDEX(Impacts_scenario_1_RSBsn_Mask!$Y$2:$Y$70,$B62-1939+1,1)</f>
        <v>0.87692266591890644</v>
      </c>
      <c r="V62">
        <f t="shared" si="23"/>
        <v>1500</v>
      </c>
      <c r="W62">
        <f t="shared" si="24"/>
        <v>2230</v>
      </c>
      <c r="X62">
        <f t="shared" si="25"/>
        <v>0</v>
      </c>
      <c r="Y62">
        <f t="shared" si="26"/>
        <v>6090</v>
      </c>
      <c r="Z62" s="16">
        <f t="shared" si="2"/>
        <v>0</v>
      </c>
      <c r="AA62" s="16">
        <f t="shared" si="3"/>
        <v>0</v>
      </c>
      <c r="AB62">
        <f t="shared" si="4"/>
        <v>0</v>
      </c>
    </row>
    <row r="63" spans="1:28" x14ac:dyDescent="0.3">
      <c r="A63" t="str">
        <f>VLOOKUP(D63,lookup!$M$18:$N$23,2)</f>
        <v>Mar/Apr</v>
      </c>
      <c r="B63">
        <v>1984</v>
      </c>
      <c r="C63" t="str">
        <f t="shared" si="12"/>
        <v>Mar/Apr 1984</v>
      </c>
      <c r="D63" t="s">
        <v>37</v>
      </c>
      <c r="E63">
        <f>SUMIFS(lookup!$I$411:$I$818,lookup!$F$411:$F$818,QNWRGrp!B63,lookup!$C$411:$C$818,QNWRGrp!D63)</f>
        <v>8080</v>
      </c>
      <c r="F63">
        <f>ABS(ROUND(SUMIFS(lookup!$E$411:$E$818,lookup!$F$411:$F$818,QNWRGrp!B63,lookup!$C$411:$C$818,QNWRGrp!D63),-1))</f>
        <v>6990</v>
      </c>
      <c r="G63">
        <f t="shared" si="13"/>
        <v>1090</v>
      </c>
      <c r="H63">
        <f>ABS(ROUND(SUMIFS(lookup!$J$411:$J$818,lookup!$F$411:$F$818,QNWRGrp!B63,lookup!$C$411:$C$818,QNWRGrp!D63),-1))</f>
        <v>940</v>
      </c>
      <c r="I63">
        <f>VLOOKUP(D63,lookup!$M$18:$O$23,3)</f>
        <v>3500</v>
      </c>
      <c r="J63">
        <f t="shared" si="14"/>
        <v>0</v>
      </c>
      <c r="K63" t="str">
        <f t="shared" si="15"/>
        <v/>
      </c>
      <c r="L63">
        <f t="shared" si="16"/>
        <v>3500</v>
      </c>
      <c r="M63">
        <f t="shared" si="17"/>
        <v>8080</v>
      </c>
      <c r="N63">
        <f t="shared" si="18"/>
        <v>15070</v>
      </c>
      <c r="O63">
        <f t="shared" si="19"/>
        <v>0</v>
      </c>
      <c r="P63">
        <f t="shared" si="20"/>
        <v>0</v>
      </c>
      <c r="Q63">
        <f t="shared" si="21"/>
        <v>0</v>
      </c>
      <c r="R63">
        <f t="shared" si="22"/>
        <v>0</v>
      </c>
      <c r="S63">
        <f t="shared" si="0"/>
        <v>2</v>
      </c>
      <c r="T63">
        <f t="shared" si="1"/>
        <v>1984.0333333333333</v>
      </c>
      <c r="U63">
        <f>INDEX(Impacts_scenario_1_RSBsn_Mask!$Y$2:$Y$70,$B63-1939+1,1)</f>
        <v>0.87692266591890644</v>
      </c>
      <c r="V63">
        <f t="shared" si="23"/>
        <v>3500</v>
      </c>
      <c r="W63">
        <f t="shared" si="24"/>
        <v>8080</v>
      </c>
      <c r="X63">
        <f t="shared" si="25"/>
        <v>0</v>
      </c>
      <c r="Y63">
        <f t="shared" si="26"/>
        <v>6990</v>
      </c>
      <c r="Z63" s="16">
        <f t="shared" si="2"/>
        <v>0</v>
      </c>
      <c r="AA63" s="16">
        <f t="shared" si="3"/>
        <v>0</v>
      </c>
      <c r="AB63">
        <f t="shared" si="4"/>
        <v>0</v>
      </c>
    </row>
    <row r="64" spans="1:28" x14ac:dyDescent="0.3">
      <c r="A64" t="str">
        <f>VLOOKUP(D64,lookup!$M$18:$N$23,2)</f>
        <v>May/Jun</v>
      </c>
      <c r="B64">
        <v>1984</v>
      </c>
      <c r="C64" t="str">
        <f t="shared" si="12"/>
        <v>May/Jun 1984</v>
      </c>
      <c r="D64" t="s">
        <v>38</v>
      </c>
      <c r="E64">
        <f>SUMIFS(lookup!$I$411:$I$818,lookup!$F$411:$F$818,QNWRGrp!B64,lookup!$C$411:$C$818,QNWRGrp!D64)</f>
        <v>4140</v>
      </c>
      <c r="F64">
        <f>ABS(ROUND(SUMIFS(lookup!$E$411:$E$818,lookup!$F$411:$F$818,QNWRGrp!B64,lookup!$C$411:$C$818,QNWRGrp!D64),-1))</f>
        <v>4370</v>
      </c>
      <c r="G64">
        <f t="shared" si="13"/>
        <v>-230</v>
      </c>
      <c r="H64">
        <f>ABS(ROUND(SUMIFS(lookup!$J$411:$J$818,lookup!$F$411:$F$818,QNWRGrp!B64,lookup!$C$411:$C$818,QNWRGrp!D64),-1))</f>
        <v>430</v>
      </c>
      <c r="I64">
        <f>VLOOKUP(D64,lookup!$M$18:$O$23,3)</f>
        <v>2000</v>
      </c>
      <c r="J64">
        <f t="shared" si="14"/>
        <v>0</v>
      </c>
      <c r="K64" t="str">
        <f t="shared" si="15"/>
        <v/>
      </c>
      <c r="L64">
        <f t="shared" si="16"/>
        <v>2000</v>
      </c>
      <c r="M64">
        <f t="shared" si="17"/>
        <v>4140</v>
      </c>
      <c r="N64">
        <f t="shared" si="18"/>
        <v>8510</v>
      </c>
      <c r="O64">
        <f t="shared" si="19"/>
        <v>0</v>
      </c>
      <c r="P64">
        <f t="shared" si="20"/>
        <v>0</v>
      </c>
      <c r="Q64">
        <f t="shared" si="21"/>
        <v>0</v>
      </c>
      <c r="R64">
        <f t="shared" si="22"/>
        <v>0</v>
      </c>
      <c r="S64">
        <f t="shared" si="0"/>
        <v>3</v>
      </c>
      <c r="T64">
        <f t="shared" si="1"/>
        <v>1984.5</v>
      </c>
      <c r="U64">
        <f>INDEX(Impacts_scenario_1_RSBsn_Mask!$Y$2:$Y$70,$B64-1939+1,1)</f>
        <v>0.87692266591890644</v>
      </c>
      <c r="V64">
        <f t="shared" si="23"/>
        <v>2000</v>
      </c>
      <c r="W64">
        <f t="shared" si="24"/>
        <v>4140</v>
      </c>
      <c r="X64">
        <f t="shared" si="25"/>
        <v>0</v>
      </c>
      <c r="Y64">
        <f t="shared" si="26"/>
        <v>4370</v>
      </c>
      <c r="Z64" s="16">
        <f t="shared" si="2"/>
        <v>0</v>
      </c>
      <c r="AA64" s="16">
        <f t="shared" si="3"/>
        <v>0</v>
      </c>
      <c r="AB64">
        <f t="shared" si="4"/>
        <v>0</v>
      </c>
    </row>
    <row r="65" spans="1:28" x14ac:dyDescent="0.3">
      <c r="A65" s="4" t="str">
        <f>VLOOKUP(D65,lookup!$M$18:$N$23,2)</f>
        <v>Jul/Aug/Sep</v>
      </c>
      <c r="B65" s="4">
        <v>1984</v>
      </c>
      <c r="C65" t="str">
        <f t="shared" si="12"/>
        <v>Jul/Aug/Sep 1984</v>
      </c>
      <c r="D65" t="s">
        <v>39</v>
      </c>
      <c r="E65">
        <f>SUMIFS(lookup!$I$411:$I$818,lookup!$F$411:$F$818,QNWRGrp!B65,lookup!$C$411:$C$818,QNWRGrp!D65)</f>
        <v>520</v>
      </c>
      <c r="F65">
        <f>ABS(ROUND(SUMIFS(lookup!$E$411:$E$818,lookup!$F$411:$F$818,QNWRGrp!B65,lookup!$C$411:$C$818,QNWRGrp!D65),-1))</f>
        <v>830</v>
      </c>
      <c r="G65">
        <f t="shared" si="13"/>
        <v>-310</v>
      </c>
      <c r="H65">
        <f>ABS(ROUND(SUMIFS(lookup!$J$411:$J$818,lookup!$F$411:$F$818,QNWRGrp!B65,lookup!$C$411:$C$818,QNWRGrp!D65),-1))</f>
        <v>150</v>
      </c>
      <c r="I65">
        <f>VLOOKUP(D65,lookup!$M$18:$O$23,3)</f>
        <v>3500</v>
      </c>
      <c r="J65">
        <f t="shared" si="14"/>
        <v>830</v>
      </c>
      <c r="K65">
        <f t="shared" si="15"/>
        <v>830</v>
      </c>
      <c r="L65">
        <f t="shared" si="16"/>
        <v>2670</v>
      </c>
      <c r="M65">
        <f t="shared" si="17"/>
        <v>520</v>
      </c>
      <c r="N65">
        <f t="shared" si="18"/>
        <v>1350</v>
      </c>
      <c r="O65">
        <f t="shared" si="19"/>
        <v>2980</v>
      </c>
      <c r="P65">
        <f t="shared" si="20"/>
        <v>2150</v>
      </c>
      <c r="Q65">
        <f t="shared" si="21"/>
        <v>830</v>
      </c>
      <c r="R65">
        <f t="shared" si="22"/>
        <v>0</v>
      </c>
      <c r="S65">
        <f t="shared" si="0"/>
        <v>4</v>
      </c>
      <c r="T65">
        <f t="shared" si="1"/>
        <v>1984.75</v>
      </c>
      <c r="U65" s="4">
        <f>INDEX(Impacts_scenario_1_RSBsn_Mask!$Y$2:$Y$70,$B65-1939+1,1)</f>
        <v>0.87692266591890644</v>
      </c>
      <c r="V65" s="4">
        <f t="shared" si="23"/>
        <v>3500</v>
      </c>
      <c r="W65" s="4">
        <f t="shared" si="24"/>
        <v>520</v>
      </c>
      <c r="X65" s="4">
        <f t="shared" si="25"/>
        <v>2980</v>
      </c>
      <c r="Y65" s="4">
        <f t="shared" si="26"/>
        <v>830</v>
      </c>
      <c r="Z65" s="42">
        <f t="shared" si="2"/>
        <v>2150</v>
      </c>
      <c r="AA65" s="42">
        <f t="shared" si="3"/>
        <v>830</v>
      </c>
      <c r="AB65">
        <f t="shared" si="4"/>
        <v>1</v>
      </c>
    </row>
    <row r="66" spans="1:28" x14ac:dyDescent="0.3">
      <c r="A66" t="str">
        <f>VLOOKUP(D66,lookup!$M$18:$N$23,2)</f>
        <v>Oct/Nov</v>
      </c>
      <c r="B66">
        <v>1984</v>
      </c>
      <c r="C66" t="str">
        <f t="shared" si="12"/>
        <v>Oct/Nov 1984</v>
      </c>
      <c r="D66" t="s">
        <v>40</v>
      </c>
      <c r="E66">
        <f>SUMIFS(lookup!$I$411:$I$818,lookup!$F$411:$F$818,QNWRGrp!B66,lookup!$C$411:$C$818,QNWRGrp!D66)</f>
        <v>400</v>
      </c>
      <c r="F66">
        <f>ABS(ROUND(SUMIFS(lookup!$E$411:$E$818,lookup!$F$411:$F$818,QNWRGrp!B66,lookup!$C$411:$C$818,QNWRGrp!D66),-1))</f>
        <v>4590</v>
      </c>
      <c r="G66">
        <f t="shared" si="13"/>
        <v>-4190</v>
      </c>
      <c r="H66">
        <f>ABS(ROUND(SUMIFS(lookup!$J$411:$J$818,lookup!$F$411:$F$818,QNWRGrp!B66,lookup!$C$411:$C$818,QNWRGrp!D66),-1))</f>
        <v>30</v>
      </c>
      <c r="I66">
        <f>VLOOKUP(D66,lookup!$M$18:$O$23,3)</f>
        <v>3600</v>
      </c>
      <c r="J66">
        <f t="shared" si="14"/>
        <v>3200</v>
      </c>
      <c r="K66">
        <f t="shared" si="15"/>
        <v>3200</v>
      </c>
      <c r="L66">
        <f t="shared" si="16"/>
        <v>400</v>
      </c>
      <c r="M66">
        <f t="shared" si="17"/>
        <v>400</v>
      </c>
      <c r="N66">
        <f t="shared" si="18"/>
        <v>4990</v>
      </c>
      <c r="O66">
        <f t="shared" si="19"/>
        <v>3200</v>
      </c>
      <c r="P66">
        <f t="shared" si="20"/>
        <v>0</v>
      </c>
      <c r="Q66">
        <f t="shared" si="21"/>
        <v>3200</v>
      </c>
      <c r="R66">
        <f t="shared" si="22"/>
        <v>0</v>
      </c>
      <c r="S66">
        <f t="shared" ref="S66:S129" si="28">MATCH($A66,$AM$2:$AM$7,0)</f>
        <v>5</v>
      </c>
      <c r="T66">
        <f t="shared" ref="T66:T129" si="29">B66+INDEX($AN$2:$AN$7,$S66,1)</f>
        <v>1984.9166666666667</v>
      </c>
      <c r="U66">
        <f>INDEX(Impacts_scenario_1_RSBsn_Mask!$Y$2:$Y$70,$B66-1939+1,1)</f>
        <v>0.87692266591890644</v>
      </c>
      <c r="V66">
        <f t="shared" si="23"/>
        <v>3600</v>
      </c>
      <c r="W66">
        <f t="shared" si="24"/>
        <v>400</v>
      </c>
      <c r="X66">
        <f t="shared" si="25"/>
        <v>3200</v>
      </c>
      <c r="Y66">
        <f t="shared" si="26"/>
        <v>4590</v>
      </c>
      <c r="Z66" s="16">
        <f t="shared" ref="Z66:Z129" si="30">MAX(0,I66-(E66+F66))</f>
        <v>0</v>
      </c>
      <c r="AA66" s="16">
        <f t="shared" ref="AA66:AA129" si="31">O66-Z66</f>
        <v>3200</v>
      </c>
      <c r="AB66">
        <f t="shared" ref="AB66:AB129" si="32">IF(OR(B66=2007,X66&gt;Y66),1,0)</f>
        <v>0</v>
      </c>
    </row>
    <row r="67" spans="1:28" x14ac:dyDescent="0.3">
      <c r="A67" t="str">
        <f>VLOOKUP(D67,lookup!$M$18:$N$23,2)</f>
        <v>Dec</v>
      </c>
      <c r="B67">
        <v>1984</v>
      </c>
      <c r="C67" t="str">
        <f t="shared" ref="C67:C130" si="33">CONCATENATE(A67," ",B67)</f>
        <v>Dec 1984</v>
      </c>
      <c r="D67" t="s">
        <v>41</v>
      </c>
      <c r="E67">
        <f>SUMIFS(lookup!$I$411:$I$818,lookup!$F$411:$F$818,QNWRGrp!B67,lookup!$C$411:$C$818,QNWRGrp!D67)</f>
        <v>970</v>
      </c>
      <c r="F67">
        <f>ABS(ROUND(SUMIFS(lookup!$E$411:$E$818,lookup!$F$411:$F$818,QNWRGrp!B67,lookup!$C$411:$C$818,QNWRGrp!D67),-1))</f>
        <v>4140</v>
      </c>
      <c r="G67">
        <f t="shared" ref="G67:G130" si="34">E67-F67</f>
        <v>-3170</v>
      </c>
      <c r="H67">
        <f>ABS(ROUND(SUMIFS(lookup!$J$411:$J$818,lookup!$F$411:$F$818,QNWRGrp!B67,lookup!$C$411:$C$818,QNWRGrp!D67),-1))</f>
        <v>460</v>
      </c>
      <c r="I67">
        <f>VLOOKUP(D67,lookup!$M$18:$O$23,3)</f>
        <v>500</v>
      </c>
      <c r="J67">
        <f t="shared" ref="J67:J130" si="35">IF(E67&lt;I67,IF(E67+F67&gt;I67,I67-E67,IF(E67+F67&lt;I67,F67,0)),0)</f>
        <v>0</v>
      </c>
      <c r="K67" t="str">
        <f t="shared" ref="K67:K130" si="36">IF(J67&gt;0,J67,"")</f>
        <v/>
      </c>
      <c r="L67">
        <f t="shared" ref="L67:L130" si="37">I67-J67</f>
        <v>500</v>
      </c>
      <c r="M67">
        <f t="shared" ref="M67:M130" si="38">E67</f>
        <v>970</v>
      </c>
      <c r="N67">
        <f t="shared" ref="N67:N130" si="39">E67+F67</f>
        <v>5110</v>
      </c>
      <c r="O67">
        <f t="shared" ref="O67:O130" si="40">MAX(0,I67-E67)</f>
        <v>0</v>
      </c>
      <c r="P67">
        <f t="shared" ref="P67:P130" si="41">MAX(0,I67-(E67+F67))</f>
        <v>0</v>
      </c>
      <c r="Q67">
        <f t="shared" ref="Q67:Q130" si="42">O67-P67</f>
        <v>0</v>
      </c>
      <c r="R67">
        <f t="shared" ref="R67:R130" si="43">Q67-J67</f>
        <v>0</v>
      </c>
      <c r="S67">
        <f t="shared" si="28"/>
        <v>6</v>
      </c>
      <c r="T67">
        <f t="shared" si="29"/>
        <v>1985</v>
      </c>
      <c r="U67">
        <f>INDEX(Impacts_scenario_1_RSBsn_Mask!$Y$2:$Y$70,$B67-1939+1,1)</f>
        <v>0.87692266591890644</v>
      </c>
      <c r="V67">
        <f t="shared" ref="V67:V130" si="44">I67</f>
        <v>500</v>
      </c>
      <c r="W67">
        <f t="shared" ref="W67:W130" si="45">E67</f>
        <v>970</v>
      </c>
      <c r="X67">
        <f t="shared" ref="X67:X130" si="46">MAX(0,I67-E67)</f>
        <v>0</v>
      </c>
      <c r="Y67">
        <f t="shared" ref="Y67:Y130" si="47">F67</f>
        <v>4140</v>
      </c>
      <c r="Z67" s="16">
        <f t="shared" si="30"/>
        <v>0</v>
      </c>
      <c r="AA67" s="16">
        <f t="shared" si="31"/>
        <v>0</v>
      </c>
      <c r="AB67">
        <f t="shared" si="32"/>
        <v>0</v>
      </c>
    </row>
    <row r="68" spans="1:28" x14ac:dyDescent="0.3">
      <c r="A68" t="str">
        <f>VLOOKUP(D68,lookup!$M$18:$N$23,2)</f>
        <v>Jan/Feb</v>
      </c>
      <c r="B68">
        <v>1985</v>
      </c>
      <c r="C68" t="str">
        <f t="shared" si="33"/>
        <v>Jan/Feb 1985</v>
      </c>
      <c r="D68" t="s">
        <v>36</v>
      </c>
      <c r="E68">
        <f>SUMIFS(lookup!$I$411:$I$818,lookup!$F$411:$F$818,QNWRGrp!B68,lookup!$C$411:$C$818,QNWRGrp!D68)</f>
        <v>1840</v>
      </c>
      <c r="F68">
        <f>ABS(ROUND(SUMIFS(lookup!$E$411:$E$818,lookup!$F$411:$F$818,QNWRGrp!B68,lookup!$C$411:$C$818,QNWRGrp!D68),-1))</f>
        <v>7560</v>
      </c>
      <c r="G68">
        <f t="shared" si="34"/>
        <v>-5720</v>
      </c>
      <c r="H68">
        <f>ABS(ROUND(SUMIFS(lookup!$J$411:$J$818,lookup!$F$411:$F$818,QNWRGrp!B68,lookup!$C$411:$C$818,QNWRGrp!D68),-1))</f>
        <v>1840</v>
      </c>
      <c r="I68">
        <f>VLOOKUP(D68,lookup!$M$18:$O$23,3)</f>
        <v>1500</v>
      </c>
      <c r="J68">
        <f t="shared" si="35"/>
        <v>0</v>
      </c>
      <c r="K68" t="str">
        <f t="shared" si="36"/>
        <v/>
      </c>
      <c r="L68">
        <f t="shared" si="37"/>
        <v>1500</v>
      </c>
      <c r="M68">
        <f t="shared" si="38"/>
        <v>1840</v>
      </c>
      <c r="N68">
        <f t="shared" si="39"/>
        <v>9400</v>
      </c>
      <c r="O68">
        <f t="shared" si="40"/>
        <v>0</v>
      </c>
      <c r="P68">
        <f t="shared" si="41"/>
        <v>0</v>
      </c>
      <c r="Q68">
        <f t="shared" si="42"/>
        <v>0</v>
      </c>
      <c r="R68">
        <f t="shared" si="43"/>
        <v>0</v>
      </c>
      <c r="S68">
        <f t="shared" si="28"/>
        <v>1</v>
      </c>
      <c r="T68">
        <f t="shared" si="29"/>
        <v>1985.0166666666667</v>
      </c>
      <c r="U68">
        <f>INDEX(Impacts_scenario_1_RSBsn_Mask!$Y$2:$Y$70,$B68-1939+1,1)</f>
        <v>0.86662367033910981</v>
      </c>
      <c r="V68">
        <f t="shared" si="44"/>
        <v>1500</v>
      </c>
      <c r="W68">
        <f t="shared" si="45"/>
        <v>1840</v>
      </c>
      <c r="X68">
        <f t="shared" si="46"/>
        <v>0</v>
      </c>
      <c r="Y68">
        <f t="shared" si="47"/>
        <v>7560</v>
      </c>
      <c r="Z68" s="16">
        <f t="shared" si="30"/>
        <v>0</v>
      </c>
      <c r="AA68" s="16">
        <f t="shared" si="31"/>
        <v>0</v>
      </c>
      <c r="AB68">
        <f t="shared" si="32"/>
        <v>0</v>
      </c>
    </row>
    <row r="69" spans="1:28" x14ac:dyDescent="0.3">
      <c r="A69" t="str">
        <f>VLOOKUP(D69,lookup!$M$18:$N$23,2)</f>
        <v>Mar/Apr</v>
      </c>
      <c r="B69">
        <v>1985</v>
      </c>
      <c r="C69" t="str">
        <f t="shared" si="33"/>
        <v>Mar/Apr 1985</v>
      </c>
      <c r="D69" t="s">
        <v>37</v>
      </c>
      <c r="E69">
        <f>SUMIFS(lookup!$I$411:$I$818,lookup!$F$411:$F$818,QNWRGrp!B69,lookup!$C$411:$C$818,QNWRGrp!D69)</f>
        <v>3450</v>
      </c>
      <c r="F69">
        <f>ABS(ROUND(SUMIFS(lookup!$E$411:$E$818,lookup!$F$411:$F$818,QNWRGrp!B69,lookup!$C$411:$C$818,QNWRGrp!D69),-1))</f>
        <v>6650</v>
      </c>
      <c r="G69">
        <f t="shared" si="34"/>
        <v>-3200</v>
      </c>
      <c r="H69">
        <f>ABS(ROUND(SUMIFS(lookup!$J$411:$J$818,lookup!$F$411:$F$818,QNWRGrp!B69,lookup!$C$411:$C$818,QNWRGrp!D69),-1))</f>
        <v>2830</v>
      </c>
      <c r="I69">
        <f>VLOOKUP(D69,lookup!$M$18:$O$23,3)</f>
        <v>3500</v>
      </c>
      <c r="J69">
        <f t="shared" si="35"/>
        <v>50</v>
      </c>
      <c r="K69">
        <f t="shared" si="36"/>
        <v>50</v>
      </c>
      <c r="L69">
        <f t="shared" si="37"/>
        <v>3450</v>
      </c>
      <c r="M69">
        <f t="shared" si="38"/>
        <v>3450</v>
      </c>
      <c r="N69">
        <f t="shared" si="39"/>
        <v>10100</v>
      </c>
      <c r="O69">
        <f t="shared" si="40"/>
        <v>50</v>
      </c>
      <c r="P69">
        <f t="shared" si="41"/>
        <v>0</v>
      </c>
      <c r="Q69">
        <f t="shared" si="42"/>
        <v>50</v>
      </c>
      <c r="R69">
        <f t="shared" si="43"/>
        <v>0</v>
      </c>
      <c r="S69">
        <f t="shared" si="28"/>
        <v>2</v>
      </c>
      <c r="T69">
        <f t="shared" si="29"/>
        <v>1985.0333333333333</v>
      </c>
      <c r="U69">
        <f>INDEX(Impacts_scenario_1_RSBsn_Mask!$Y$2:$Y$70,$B69-1939+1,1)</f>
        <v>0.86662367033910981</v>
      </c>
      <c r="V69">
        <f t="shared" si="44"/>
        <v>3500</v>
      </c>
      <c r="W69">
        <f t="shared" si="45"/>
        <v>3450</v>
      </c>
      <c r="X69">
        <f t="shared" si="46"/>
        <v>50</v>
      </c>
      <c r="Y69">
        <f t="shared" si="47"/>
        <v>6650</v>
      </c>
      <c r="Z69" s="16">
        <f t="shared" si="30"/>
        <v>0</v>
      </c>
      <c r="AA69" s="16">
        <f t="shared" si="31"/>
        <v>50</v>
      </c>
      <c r="AB69">
        <f t="shared" si="32"/>
        <v>0</v>
      </c>
    </row>
    <row r="70" spans="1:28" x14ac:dyDescent="0.3">
      <c r="A70" t="str">
        <f>VLOOKUP(D70,lookup!$M$18:$N$23,2)</f>
        <v>May/Jun</v>
      </c>
      <c r="B70">
        <v>1985</v>
      </c>
      <c r="C70" t="str">
        <f t="shared" si="33"/>
        <v>May/Jun 1985</v>
      </c>
      <c r="D70" t="s">
        <v>38</v>
      </c>
      <c r="E70">
        <f>SUMIFS(lookup!$I$411:$I$818,lookup!$F$411:$F$818,QNWRGrp!B70,lookup!$C$411:$C$818,QNWRGrp!D70)</f>
        <v>4250</v>
      </c>
      <c r="F70">
        <f>ABS(ROUND(SUMIFS(lookup!$E$411:$E$818,lookup!$F$411:$F$818,QNWRGrp!B70,lookup!$C$411:$C$818,QNWRGrp!D70),-1))</f>
        <v>5130</v>
      </c>
      <c r="G70">
        <f t="shared" si="34"/>
        <v>-880</v>
      </c>
      <c r="H70">
        <f>ABS(ROUND(SUMIFS(lookup!$J$411:$J$818,lookup!$F$411:$F$818,QNWRGrp!B70,lookup!$C$411:$C$818,QNWRGrp!D70),-1))</f>
        <v>790</v>
      </c>
      <c r="I70">
        <f>VLOOKUP(D70,lookup!$M$18:$O$23,3)</f>
        <v>2000</v>
      </c>
      <c r="J70">
        <f t="shared" si="35"/>
        <v>0</v>
      </c>
      <c r="K70" t="str">
        <f t="shared" si="36"/>
        <v/>
      </c>
      <c r="L70">
        <f t="shared" si="37"/>
        <v>2000</v>
      </c>
      <c r="M70">
        <f t="shared" si="38"/>
        <v>4250</v>
      </c>
      <c r="N70">
        <f t="shared" si="39"/>
        <v>9380</v>
      </c>
      <c r="O70">
        <f t="shared" si="40"/>
        <v>0</v>
      </c>
      <c r="P70">
        <f t="shared" si="41"/>
        <v>0</v>
      </c>
      <c r="Q70">
        <f t="shared" si="42"/>
        <v>0</v>
      </c>
      <c r="R70">
        <f t="shared" si="43"/>
        <v>0</v>
      </c>
      <c r="S70">
        <f t="shared" si="28"/>
        <v>3</v>
      </c>
      <c r="T70">
        <f t="shared" si="29"/>
        <v>1985.5</v>
      </c>
      <c r="U70">
        <f>INDEX(Impacts_scenario_1_RSBsn_Mask!$Y$2:$Y$70,$B70-1939+1,1)</f>
        <v>0.86662367033910981</v>
      </c>
      <c r="V70">
        <f t="shared" si="44"/>
        <v>2000</v>
      </c>
      <c r="W70">
        <f t="shared" si="45"/>
        <v>4250</v>
      </c>
      <c r="X70">
        <f t="shared" si="46"/>
        <v>0</v>
      </c>
      <c r="Y70">
        <f t="shared" si="47"/>
        <v>5130</v>
      </c>
      <c r="Z70" s="16">
        <f t="shared" si="30"/>
        <v>0</v>
      </c>
      <c r="AA70" s="16">
        <f t="shared" si="31"/>
        <v>0</v>
      </c>
      <c r="AB70">
        <f t="shared" si="32"/>
        <v>0</v>
      </c>
    </row>
    <row r="71" spans="1:28" x14ac:dyDescent="0.3">
      <c r="A71" t="str">
        <f>VLOOKUP(D71,lookup!$M$18:$N$23,2)</f>
        <v>Jul/Aug/Sep</v>
      </c>
      <c r="B71">
        <v>1985</v>
      </c>
      <c r="C71" t="str">
        <f t="shared" si="33"/>
        <v>Jul/Aug/Sep 1985</v>
      </c>
      <c r="D71" t="s">
        <v>39</v>
      </c>
      <c r="E71">
        <f>SUMIFS(lookup!$I$411:$I$818,lookup!$F$411:$F$818,QNWRGrp!B71,lookup!$C$411:$C$818,QNWRGrp!D71)</f>
        <v>1490</v>
      </c>
      <c r="F71">
        <f>ABS(ROUND(SUMIFS(lookup!$E$411:$E$818,lookup!$F$411:$F$818,QNWRGrp!B71,lookup!$C$411:$C$818,QNWRGrp!D71),-1))</f>
        <v>6060</v>
      </c>
      <c r="G71">
        <f t="shared" si="34"/>
        <v>-4570</v>
      </c>
      <c r="H71">
        <f>ABS(ROUND(SUMIFS(lookup!$J$411:$J$818,lookup!$F$411:$F$818,QNWRGrp!B71,lookup!$C$411:$C$818,QNWRGrp!D71),-1))</f>
        <v>1040</v>
      </c>
      <c r="I71">
        <f>VLOOKUP(D71,lookup!$M$18:$O$23,3)</f>
        <v>3500</v>
      </c>
      <c r="J71">
        <f t="shared" si="35"/>
        <v>2010</v>
      </c>
      <c r="K71">
        <f t="shared" si="36"/>
        <v>2010</v>
      </c>
      <c r="L71">
        <f t="shared" si="37"/>
        <v>1490</v>
      </c>
      <c r="M71">
        <f t="shared" si="38"/>
        <v>1490</v>
      </c>
      <c r="N71">
        <f t="shared" si="39"/>
        <v>7550</v>
      </c>
      <c r="O71">
        <f t="shared" si="40"/>
        <v>2010</v>
      </c>
      <c r="P71">
        <f t="shared" si="41"/>
        <v>0</v>
      </c>
      <c r="Q71">
        <f t="shared" si="42"/>
        <v>2010</v>
      </c>
      <c r="R71">
        <f t="shared" si="43"/>
        <v>0</v>
      </c>
      <c r="S71">
        <f t="shared" si="28"/>
        <v>4</v>
      </c>
      <c r="T71">
        <f t="shared" si="29"/>
        <v>1985.75</v>
      </c>
      <c r="U71">
        <f>INDEX(Impacts_scenario_1_RSBsn_Mask!$Y$2:$Y$70,$B71-1939+1,1)</f>
        <v>0.86662367033910981</v>
      </c>
      <c r="V71">
        <f t="shared" si="44"/>
        <v>3500</v>
      </c>
      <c r="W71">
        <f t="shared" si="45"/>
        <v>1490</v>
      </c>
      <c r="X71">
        <f t="shared" si="46"/>
        <v>2010</v>
      </c>
      <c r="Y71">
        <f t="shared" si="47"/>
        <v>6060</v>
      </c>
      <c r="Z71" s="16">
        <f t="shared" si="30"/>
        <v>0</v>
      </c>
      <c r="AA71" s="16">
        <f t="shared" si="31"/>
        <v>2010</v>
      </c>
      <c r="AB71">
        <f t="shared" si="32"/>
        <v>0</v>
      </c>
    </row>
    <row r="72" spans="1:28" x14ac:dyDescent="0.3">
      <c r="A72" t="str">
        <f>VLOOKUP(D72,lookup!$M$18:$N$23,2)</f>
        <v>Oct/Nov</v>
      </c>
      <c r="B72">
        <v>1985</v>
      </c>
      <c r="C72" t="str">
        <f t="shared" si="33"/>
        <v>Oct/Nov 1985</v>
      </c>
      <c r="D72" t="s">
        <v>40</v>
      </c>
      <c r="E72">
        <f>SUMIFS(lookup!$I$411:$I$818,lookup!$F$411:$F$818,QNWRGrp!B72,lookup!$C$411:$C$818,QNWRGrp!D72)</f>
        <v>4980</v>
      </c>
      <c r="F72">
        <f>ABS(ROUND(SUMIFS(lookup!$E$411:$E$818,lookup!$F$411:$F$818,QNWRGrp!B72,lookup!$C$411:$C$818,QNWRGrp!D72),-1))</f>
        <v>8190</v>
      </c>
      <c r="G72">
        <f t="shared" si="34"/>
        <v>-3210</v>
      </c>
      <c r="H72">
        <f>ABS(ROUND(SUMIFS(lookup!$J$411:$J$818,lookup!$F$411:$F$818,QNWRGrp!B72,lookup!$C$411:$C$818,QNWRGrp!D72),-1))</f>
        <v>1630</v>
      </c>
      <c r="I72">
        <f>VLOOKUP(D72,lookup!$M$18:$O$23,3)</f>
        <v>3600</v>
      </c>
      <c r="J72">
        <f t="shared" si="35"/>
        <v>0</v>
      </c>
      <c r="K72" t="str">
        <f t="shared" si="36"/>
        <v/>
      </c>
      <c r="L72">
        <f t="shared" si="37"/>
        <v>3600</v>
      </c>
      <c r="M72">
        <f t="shared" si="38"/>
        <v>4980</v>
      </c>
      <c r="N72">
        <f t="shared" si="39"/>
        <v>13170</v>
      </c>
      <c r="O72">
        <f t="shared" si="40"/>
        <v>0</v>
      </c>
      <c r="P72">
        <f t="shared" si="41"/>
        <v>0</v>
      </c>
      <c r="Q72">
        <f t="shared" si="42"/>
        <v>0</v>
      </c>
      <c r="R72">
        <f t="shared" si="43"/>
        <v>0</v>
      </c>
      <c r="S72">
        <f t="shared" si="28"/>
        <v>5</v>
      </c>
      <c r="T72">
        <f t="shared" si="29"/>
        <v>1985.9166666666667</v>
      </c>
      <c r="U72">
        <f>INDEX(Impacts_scenario_1_RSBsn_Mask!$Y$2:$Y$70,$B72-1939+1,1)</f>
        <v>0.86662367033910981</v>
      </c>
      <c r="V72">
        <f t="shared" si="44"/>
        <v>3600</v>
      </c>
      <c r="W72">
        <f t="shared" si="45"/>
        <v>4980</v>
      </c>
      <c r="X72">
        <f t="shared" si="46"/>
        <v>0</v>
      </c>
      <c r="Y72">
        <f t="shared" si="47"/>
        <v>8190</v>
      </c>
      <c r="Z72" s="16">
        <f t="shared" si="30"/>
        <v>0</v>
      </c>
      <c r="AA72" s="16">
        <f t="shared" si="31"/>
        <v>0</v>
      </c>
      <c r="AB72">
        <f t="shared" si="32"/>
        <v>0</v>
      </c>
    </row>
    <row r="73" spans="1:28" x14ac:dyDescent="0.3">
      <c r="A73" t="str">
        <f>VLOOKUP(D73,lookup!$M$18:$N$23,2)</f>
        <v>Dec</v>
      </c>
      <c r="B73">
        <v>1985</v>
      </c>
      <c r="C73" t="str">
        <f t="shared" si="33"/>
        <v>Dec 1985</v>
      </c>
      <c r="D73" t="s">
        <v>41</v>
      </c>
      <c r="E73">
        <f>SUMIFS(lookup!$I$411:$I$818,lookup!$F$411:$F$818,QNWRGrp!B73,lookup!$C$411:$C$818,QNWRGrp!D73)</f>
        <v>1590</v>
      </c>
      <c r="F73">
        <f>ABS(ROUND(SUMIFS(lookup!$E$411:$E$818,lookup!$F$411:$F$818,QNWRGrp!B73,lookup!$C$411:$C$818,QNWRGrp!D73),-1))</f>
        <v>3280</v>
      </c>
      <c r="G73">
        <f t="shared" si="34"/>
        <v>-1690</v>
      </c>
      <c r="H73">
        <f>ABS(ROUND(SUMIFS(lookup!$J$411:$J$818,lookup!$F$411:$F$818,QNWRGrp!B73,lookup!$C$411:$C$818,QNWRGrp!D73),-1))</f>
        <v>510</v>
      </c>
      <c r="I73">
        <f>VLOOKUP(D73,lookup!$M$18:$O$23,3)</f>
        <v>500</v>
      </c>
      <c r="J73">
        <f t="shared" si="35"/>
        <v>0</v>
      </c>
      <c r="K73" t="str">
        <f t="shared" si="36"/>
        <v/>
      </c>
      <c r="L73">
        <f t="shared" si="37"/>
        <v>500</v>
      </c>
      <c r="M73">
        <f t="shared" si="38"/>
        <v>1590</v>
      </c>
      <c r="N73">
        <f t="shared" si="39"/>
        <v>4870</v>
      </c>
      <c r="O73">
        <f t="shared" si="40"/>
        <v>0</v>
      </c>
      <c r="P73">
        <f t="shared" si="41"/>
        <v>0</v>
      </c>
      <c r="Q73">
        <f t="shared" si="42"/>
        <v>0</v>
      </c>
      <c r="R73">
        <f t="shared" si="43"/>
        <v>0</v>
      </c>
      <c r="S73">
        <f t="shared" si="28"/>
        <v>6</v>
      </c>
      <c r="T73">
        <f t="shared" si="29"/>
        <v>1986</v>
      </c>
      <c r="U73">
        <f>INDEX(Impacts_scenario_1_RSBsn_Mask!$Y$2:$Y$70,$B73-1939+1,1)</f>
        <v>0.86662367033910981</v>
      </c>
      <c r="V73">
        <f t="shared" si="44"/>
        <v>500</v>
      </c>
      <c r="W73">
        <f t="shared" si="45"/>
        <v>1590</v>
      </c>
      <c r="X73">
        <f t="shared" si="46"/>
        <v>0</v>
      </c>
      <c r="Y73">
        <f t="shared" si="47"/>
        <v>3280</v>
      </c>
      <c r="Z73" s="16">
        <f t="shared" si="30"/>
        <v>0</v>
      </c>
      <c r="AA73" s="16">
        <f t="shared" si="31"/>
        <v>0</v>
      </c>
      <c r="AB73">
        <f t="shared" si="32"/>
        <v>0</v>
      </c>
    </row>
    <row r="74" spans="1:28" x14ac:dyDescent="0.3">
      <c r="A74" t="str">
        <f>VLOOKUP(D74,lookup!$M$18:$N$23,2)</f>
        <v>Jan/Feb</v>
      </c>
      <c r="B74">
        <v>1986</v>
      </c>
      <c r="C74" t="str">
        <f t="shared" si="33"/>
        <v>Jan/Feb 1986</v>
      </c>
      <c r="D74" t="s">
        <v>36</v>
      </c>
      <c r="E74">
        <f>SUMIFS(lookup!$I$411:$I$818,lookup!$F$411:$F$818,QNWRGrp!B74,lookup!$C$411:$C$818,QNWRGrp!D74)</f>
        <v>3280</v>
      </c>
      <c r="F74">
        <f>ABS(ROUND(SUMIFS(lookup!$E$411:$E$818,lookup!$F$411:$F$818,QNWRGrp!B74,lookup!$C$411:$C$818,QNWRGrp!D74),-1))</f>
        <v>4900</v>
      </c>
      <c r="G74">
        <f t="shared" si="34"/>
        <v>-1620</v>
      </c>
      <c r="H74">
        <f>ABS(ROUND(SUMIFS(lookup!$J$411:$J$818,lookup!$F$411:$F$818,QNWRGrp!B74,lookup!$C$411:$C$818,QNWRGrp!D74),-1))</f>
        <v>990</v>
      </c>
      <c r="I74">
        <f>VLOOKUP(D74,lookup!$M$18:$O$23,3)</f>
        <v>1500</v>
      </c>
      <c r="J74">
        <f t="shared" si="35"/>
        <v>0</v>
      </c>
      <c r="K74" t="str">
        <f t="shared" si="36"/>
        <v/>
      </c>
      <c r="L74">
        <f t="shared" si="37"/>
        <v>1500</v>
      </c>
      <c r="M74">
        <f t="shared" si="38"/>
        <v>3280</v>
      </c>
      <c r="N74">
        <f t="shared" si="39"/>
        <v>8180</v>
      </c>
      <c r="O74">
        <f t="shared" si="40"/>
        <v>0</v>
      </c>
      <c r="P74">
        <f t="shared" si="41"/>
        <v>0</v>
      </c>
      <c r="Q74">
        <f t="shared" si="42"/>
        <v>0</v>
      </c>
      <c r="R74">
        <f t="shared" si="43"/>
        <v>0</v>
      </c>
      <c r="S74">
        <f t="shared" si="28"/>
        <v>1</v>
      </c>
      <c r="T74">
        <f t="shared" si="29"/>
        <v>1986.0166666666667</v>
      </c>
      <c r="U74">
        <f>INDEX(Impacts_scenario_1_RSBsn_Mask!$Y$2:$Y$70,$B74-1939+1,1)</f>
        <v>0.85809501850925274</v>
      </c>
      <c r="V74">
        <f t="shared" si="44"/>
        <v>1500</v>
      </c>
      <c r="W74">
        <f t="shared" si="45"/>
        <v>3280</v>
      </c>
      <c r="X74">
        <f t="shared" si="46"/>
        <v>0</v>
      </c>
      <c r="Y74">
        <f t="shared" si="47"/>
        <v>4900</v>
      </c>
      <c r="Z74" s="16">
        <f t="shared" si="30"/>
        <v>0</v>
      </c>
      <c r="AA74" s="16">
        <f t="shared" si="31"/>
        <v>0</v>
      </c>
      <c r="AB74">
        <f t="shared" si="32"/>
        <v>0</v>
      </c>
    </row>
    <row r="75" spans="1:28" x14ac:dyDescent="0.3">
      <c r="A75" t="str">
        <f>VLOOKUP(D75,lookup!$M$18:$N$23,2)</f>
        <v>Mar/Apr</v>
      </c>
      <c r="B75">
        <v>1986</v>
      </c>
      <c r="C75" t="str">
        <f t="shared" si="33"/>
        <v>Mar/Apr 1986</v>
      </c>
      <c r="D75" t="s">
        <v>37</v>
      </c>
      <c r="E75">
        <f>SUMIFS(lookup!$I$411:$I$818,lookup!$F$411:$F$818,QNWRGrp!B75,lookup!$C$411:$C$818,QNWRGrp!D75)</f>
        <v>2900</v>
      </c>
      <c r="F75">
        <f>ABS(ROUND(SUMIFS(lookup!$E$411:$E$818,lookup!$F$411:$F$818,QNWRGrp!B75,lookup!$C$411:$C$818,QNWRGrp!D75),-1))</f>
        <v>4870</v>
      </c>
      <c r="G75">
        <f t="shared" si="34"/>
        <v>-1970</v>
      </c>
      <c r="H75">
        <f>ABS(ROUND(SUMIFS(lookup!$J$411:$J$818,lookup!$F$411:$F$818,QNWRGrp!B75,lookup!$C$411:$C$818,QNWRGrp!D75),-1))</f>
        <v>600</v>
      </c>
      <c r="I75">
        <f>VLOOKUP(D75,lookup!$M$18:$O$23,3)</f>
        <v>3500</v>
      </c>
      <c r="J75">
        <f t="shared" si="35"/>
        <v>600</v>
      </c>
      <c r="K75">
        <f t="shared" si="36"/>
        <v>600</v>
      </c>
      <c r="L75">
        <f t="shared" si="37"/>
        <v>2900</v>
      </c>
      <c r="M75">
        <f t="shared" si="38"/>
        <v>2900</v>
      </c>
      <c r="N75">
        <f t="shared" si="39"/>
        <v>7770</v>
      </c>
      <c r="O75">
        <f t="shared" si="40"/>
        <v>600</v>
      </c>
      <c r="P75">
        <f t="shared" si="41"/>
        <v>0</v>
      </c>
      <c r="Q75">
        <f t="shared" si="42"/>
        <v>600</v>
      </c>
      <c r="R75">
        <f t="shared" si="43"/>
        <v>0</v>
      </c>
      <c r="S75">
        <f t="shared" si="28"/>
        <v>2</v>
      </c>
      <c r="T75">
        <f t="shared" si="29"/>
        <v>1986.0333333333333</v>
      </c>
      <c r="U75">
        <f>INDEX(Impacts_scenario_1_RSBsn_Mask!$Y$2:$Y$70,$B75-1939+1,1)</f>
        <v>0.85809501850925274</v>
      </c>
      <c r="V75">
        <f t="shared" si="44"/>
        <v>3500</v>
      </c>
      <c r="W75">
        <f t="shared" si="45"/>
        <v>2900</v>
      </c>
      <c r="X75">
        <f t="shared" si="46"/>
        <v>600</v>
      </c>
      <c r="Y75">
        <f t="shared" si="47"/>
        <v>4870</v>
      </c>
      <c r="Z75" s="16">
        <f t="shared" si="30"/>
        <v>0</v>
      </c>
      <c r="AA75" s="16">
        <f t="shared" si="31"/>
        <v>600</v>
      </c>
      <c r="AB75">
        <f t="shared" si="32"/>
        <v>0</v>
      </c>
    </row>
    <row r="76" spans="1:28" x14ac:dyDescent="0.3">
      <c r="A76" t="str">
        <f>VLOOKUP(D76,lookup!$M$18:$N$23,2)</f>
        <v>May/Jun</v>
      </c>
      <c r="B76">
        <v>1986</v>
      </c>
      <c r="C76" t="str">
        <f t="shared" si="33"/>
        <v>May/Jun 1986</v>
      </c>
      <c r="D76" t="s">
        <v>38</v>
      </c>
      <c r="E76">
        <f>SUMIFS(lookup!$I$411:$I$818,lookup!$F$411:$F$818,QNWRGrp!B76,lookup!$C$411:$C$818,QNWRGrp!D76)</f>
        <v>1990</v>
      </c>
      <c r="F76">
        <f>ABS(ROUND(SUMIFS(lookup!$E$411:$E$818,lookup!$F$411:$F$818,QNWRGrp!B76,lookup!$C$411:$C$818,QNWRGrp!D76),-1))</f>
        <v>4970</v>
      </c>
      <c r="G76">
        <f t="shared" si="34"/>
        <v>-2980</v>
      </c>
      <c r="H76">
        <f>ABS(ROUND(SUMIFS(lookup!$J$411:$J$818,lookup!$F$411:$F$818,QNWRGrp!B76,lookup!$C$411:$C$818,QNWRGrp!D76),-1))</f>
        <v>670</v>
      </c>
      <c r="I76">
        <f>VLOOKUP(D76,lookup!$M$18:$O$23,3)</f>
        <v>2000</v>
      </c>
      <c r="J76">
        <f t="shared" si="35"/>
        <v>10</v>
      </c>
      <c r="K76">
        <f t="shared" si="36"/>
        <v>10</v>
      </c>
      <c r="L76">
        <f t="shared" si="37"/>
        <v>1990</v>
      </c>
      <c r="M76">
        <f t="shared" si="38"/>
        <v>1990</v>
      </c>
      <c r="N76">
        <f t="shared" si="39"/>
        <v>6960</v>
      </c>
      <c r="O76">
        <f t="shared" si="40"/>
        <v>10</v>
      </c>
      <c r="P76">
        <f t="shared" si="41"/>
        <v>0</v>
      </c>
      <c r="Q76">
        <f t="shared" si="42"/>
        <v>10</v>
      </c>
      <c r="R76">
        <f t="shared" si="43"/>
        <v>0</v>
      </c>
      <c r="S76">
        <f t="shared" si="28"/>
        <v>3</v>
      </c>
      <c r="T76">
        <f t="shared" si="29"/>
        <v>1986.5</v>
      </c>
      <c r="U76">
        <f>INDEX(Impacts_scenario_1_RSBsn_Mask!$Y$2:$Y$70,$B76-1939+1,1)</f>
        <v>0.85809501850925274</v>
      </c>
      <c r="V76">
        <f t="shared" si="44"/>
        <v>2000</v>
      </c>
      <c r="W76">
        <f t="shared" si="45"/>
        <v>1990</v>
      </c>
      <c r="X76">
        <f t="shared" si="46"/>
        <v>10</v>
      </c>
      <c r="Y76">
        <f t="shared" si="47"/>
        <v>4970</v>
      </c>
      <c r="Z76" s="16">
        <f t="shared" si="30"/>
        <v>0</v>
      </c>
      <c r="AA76" s="16">
        <f t="shared" si="31"/>
        <v>10</v>
      </c>
      <c r="AB76">
        <f t="shared" si="32"/>
        <v>0</v>
      </c>
    </row>
    <row r="77" spans="1:28" x14ac:dyDescent="0.3">
      <c r="A77" t="str">
        <f>VLOOKUP(D77,lookup!$M$18:$N$23,2)</f>
        <v>Jul/Aug/Sep</v>
      </c>
      <c r="B77">
        <v>1986</v>
      </c>
      <c r="C77" t="str">
        <f t="shared" si="33"/>
        <v>Jul/Aug/Sep 1986</v>
      </c>
      <c r="D77" t="s">
        <v>39</v>
      </c>
      <c r="E77">
        <f>SUMIFS(lookup!$I$411:$I$818,lookup!$F$411:$F$818,QNWRGrp!B77,lookup!$C$411:$C$818,QNWRGrp!D77)</f>
        <v>4740</v>
      </c>
      <c r="F77">
        <f>ABS(ROUND(SUMIFS(lookup!$E$411:$E$818,lookup!$F$411:$F$818,QNWRGrp!B77,lookup!$C$411:$C$818,QNWRGrp!D77),-1))</f>
        <v>11700</v>
      </c>
      <c r="G77">
        <f t="shared" si="34"/>
        <v>-6960</v>
      </c>
      <c r="H77">
        <f>ABS(ROUND(SUMIFS(lookup!$J$411:$J$818,lookup!$F$411:$F$818,QNWRGrp!B77,lookup!$C$411:$C$818,QNWRGrp!D77),-1))</f>
        <v>2260</v>
      </c>
      <c r="I77">
        <f>VLOOKUP(D77,lookup!$M$18:$O$23,3)</f>
        <v>3500</v>
      </c>
      <c r="J77">
        <f t="shared" si="35"/>
        <v>0</v>
      </c>
      <c r="K77" t="str">
        <f t="shared" si="36"/>
        <v/>
      </c>
      <c r="L77">
        <f t="shared" si="37"/>
        <v>3500</v>
      </c>
      <c r="M77">
        <f t="shared" si="38"/>
        <v>4740</v>
      </c>
      <c r="N77">
        <f t="shared" si="39"/>
        <v>16440</v>
      </c>
      <c r="O77">
        <f t="shared" si="40"/>
        <v>0</v>
      </c>
      <c r="P77">
        <f t="shared" si="41"/>
        <v>0</v>
      </c>
      <c r="Q77">
        <f t="shared" si="42"/>
        <v>0</v>
      </c>
      <c r="R77">
        <f t="shared" si="43"/>
        <v>0</v>
      </c>
      <c r="S77">
        <f t="shared" si="28"/>
        <v>4</v>
      </c>
      <c r="T77">
        <f t="shared" si="29"/>
        <v>1986.75</v>
      </c>
      <c r="U77">
        <f>INDEX(Impacts_scenario_1_RSBsn_Mask!$Y$2:$Y$70,$B77-1939+1,1)</f>
        <v>0.85809501850925274</v>
      </c>
      <c r="V77">
        <f t="shared" si="44"/>
        <v>3500</v>
      </c>
      <c r="W77">
        <f t="shared" si="45"/>
        <v>4740</v>
      </c>
      <c r="X77">
        <f t="shared" si="46"/>
        <v>0</v>
      </c>
      <c r="Y77">
        <f t="shared" si="47"/>
        <v>11700</v>
      </c>
      <c r="Z77" s="16">
        <f t="shared" si="30"/>
        <v>0</v>
      </c>
      <c r="AA77" s="16">
        <f t="shared" si="31"/>
        <v>0</v>
      </c>
      <c r="AB77">
        <f t="shared" si="32"/>
        <v>0</v>
      </c>
    </row>
    <row r="78" spans="1:28" x14ac:dyDescent="0.3">
      <c r="A78" t="str">
        <f>VLOOKUP(D78,lookup!$M$18:$N$23,2)</f>
        <v>Oct/Nov</v>
      </c>
      <c r="B78">
        <v>1986</v>
      </c>
      <c r="C78" t="str">
        <f t="shared" si="33"/>
        <v>Oct/Nov 1986</v>
      </c>
      <c r="D78" t="s">
        <v>40</v>
      </c>
      <c r="E78">
        <f>SUMIFS(lookup!$I$411:$I$818,lookup!$F$411:$F$818,QNWRGrp!B78,lookup!$C$411:$C$818,QNWRGrp!D78)</f>
        <v>2530</v>
      </c>
      <c r="F78">
        <f>ABS(ROUND(SUMIFS(lookup!$E$411:$E$818,lookup!$F$411:$F$818,QNWRGrp!B78,lookup!$C$411:$C$818,QNWRGrp!D78),-1))</f>
        <v>7370</v>
      </c>
      <c r="G78">
        <f t="shared" si="34"/>
        <v>-4840</v>
      </c>
      <c r="H78">
        <f>ABS(ROUND(SUMIFS(lookup!$J$411:$J$818,lookup!$F$411:$F$818,QNWRGrp!B78,lookup!$C$411:$C$818,QNWRGrp!D78),-1))</f>
        <v>2760</v>
      </c>
      <c r="I78">
        <f>VLOOKUP(D78,lookup!$M$18:$O$23,3)</f>
        <v>3600</v>
      </c>
      <c r="J78">
        <f t="shared" si="35"/>
        <v>1070</v>
      </c>
      <c r="K78">
        <f t="shared" si="36"/>
        <v>1070</v>
      </c>
      <c r="L78">
        <f t="shared" si="37"/>
        <v>2530</v>
      </c>
      <c r="M78">
        <f t="shared" si="38"/>
        <v>2530</v>
      </c>
      <c r="N78">
        <f t="shared" si="39"/>
        <v>9900</v>
      </c>
      <c r="O78">
        <f t="shared" si="40"/>
        <v>1070</v>
      </c>
      <c r="P78">
        <f t="shared" si="41"/>
        <v>0</v>
      </c>
      <c r="Q78">
        <f t="shared" si="42"/>
        <v>1070</v>
      </c>
      <c r="R78">
        <f t="shared" si="43"/>
        <v>0</v>
      </c>
      <c r="S78">
        <f t="shared" si="28"/>
        <v>5</v>
      </c>
      <c r="T78">
        <f t="shared" si="29"/>
        <v>1986.9166666666667</v>
      </c>
      <c r="U78">
        <f>INDEX(Impacts_scenario_1_RSBsn_Mask!$Y$2:$Y$70,$B78-1939+1,1)</f>
        <v>0.85809501850925274</v>
      </c>
      <c r="V78">
        <f t="shared" si="44"/>
        <v>3600</v>
      </c>
      <c r="W78">
        <f t="shared" si="45"/>
        <v>2530</v>
      </c>
      <c r="X78">
        <f t="shared" si="46"/>
        <v>1070</v>
      </c>
      <c r="Y78">
        <f t="shared" si="47"/>
        <v>7370</v>
      </c>
      <c r="Z78" s="16">
        <f t="shared" si="30"/>
        <v>0</v>
      </c>
      <c r="AA78" s="16">
        <f t="shared" si="31"/>
        <v>1070</v>
      </c>
      <c r="AB78">
        <f t="shared" si="32"/>
        <v>0</v>
      </c>
    </row>
    <row r="79" spans="1:28" x14ac:dyDescent="0.3">
      <c r="A79" t="str">
        <f>VLOOKUP(D79,lookup!$M$18:$N$23,2)</f>
        <v>Dec</v>
      </c>
      <c r="B79">
        <v>1986</v>
      </c>
      <c r="C79" t="str">
        <f t="shared" si="33"/>
        <v>Dec 1986</v>
      </c>
      <c r="D79" t="s">
        <v>41</v>
      </c>
      <c r="E79">
        <f>SUMIFS(lookup!$I$411:$I$818,lookup!$F$411:$F$818,QNWRGrp!B79,lookup!$C$411:$C$818,QNWRGrp!D79)</f>
        <v>1440</v>
      </c>
      <c r="F79">
        <f>ABS(ROUND(SUMIFS(lookup!$E$411:$E$818,lookup!$F$411:$F$818,QNWRGrp!B79,lookup!$C$411:$C$818,QNWRGrp!D79),-1))</f>
        <v>3480</v>
      </c>
      <c r="G79">
        <f t="shared" si="34"/>
        <v>-2040</v>
      </c>
      <c r="H79">
        <f>ABS(ROUND(SUMIFS(lookup!$J$411:$J$818,lookup!$F$411:$F$818,QNWRGrp!B79,lookup!$C$411:$C$818,QNWRGrp!D79),-1))</f>
        <v>1120</v>
      </c>
      <c r="I79">
        <f>VLOOKUP(D79,lookup!$M$18:$O$23,3)</f>
        <v>500</v>
      </c>
      <c r="J79">
        <f t="shared" si="35"/>
        <v>0</v>
      </c>
      <c r="K79" t="str">
        <f t="shared" si="36"/>
        <v/>
      </c>
      <c r="L79">
        <f t="shared" si="37"/>
        <v>500</v>
      </c>
      <c r="M79">
        <f t="shared" si="38"/>
        <v>1440</v>
      </c>
      <c r="N79">
        <f t="shared" si="39"/>
        <v>4920</v>
      </c>
      <c r="O79">
        <f t="shared" si="40"/>
        <v>0</v>
      </c>
      <c r="P79">
        <f t="shared" si="41"/>
        <v>0</v>
      </c>
      <c r="Q79">
        <f t="shared" si="42"/>
        <v>0</v>
      </c>
      <c r="R79">
        <f t="shared" si="43"/>
        <v>0</v>
      </c>
      <c r="S79">
        <f t="shared" si="28"/>
        <v>6</v>
      </c>
      <c r="T79">
        <f t="shared" si="29"/>
        <v>1987</v>
      </c>
      <c r="U79">
        <f>INDEX(Impacts_scenario_1_RSBsn_Mask!$Y$2:$Y$70,$B79-1939+1,1)</f>
        <v>0.85809501850925274</v>
      </c>
      <c r="V79">
        <f t="shared" si="44"/>
        <v>500</v>
      </c>
      <c r="W79">
        <f t="shared" si="45"/>
        <v>1440</v>
      </c>
      <c r="X79">
        <f t="shared" si="46"/>
        <v>0</v>
      </c>
      <c r="Y79">
        <f t="shared" si="47"/>
        <v>3480</v>
      </c>
      <c r="Z79" s="16">
        <f t="shared" si="30"/>
        <v>0</v>
      </c>
      <c r="AA79" s="16">
        <f t="shared" si="31"/>
        <v>0</v>
      </c>
      <c r="AB79">
        <f t="shared" si="32"/>
        <v>0</v>
      </c>
    </row>
    <row r="80" spans="1:28" x14ac:dyDescent="0.3">
      <c r="A80" t="str">
        <f>VLOOKUP(D80,lookup!$M$18:$N$23,2)</f>
        <v>Jan/Feb</v>
      </c>
      <c r="B80">
        <v>1987</v>
      </c>
      <c r="C80" t="str">
        <f t="shared" si="33"/>
        <v>Jan/Feb 1987</v>
      </c>
      <c r="D80" t="s">
        <v>36</v>
      </c>
      <c r="E80">
        <f>SUMIFS(lookup!$I$411:$I$818,lookup!$F$411:$F$818,QNWRGrp!B80,lookup!$C$411:$C$818,QNWRGrp!D80)</f>
        <v>3050</v>
      </c>
      <c r="F80">
        <f>ABS(ROUND(SUMIFS(lookup!$E$411:$E$818,lookup!$F$411:$F$818,QNWRGrp!B80,lookup!$C$411:$C$818,QNWRGrp!D80),-1))</f>
        <v>6700</v>
      </c>
      <c r="G80">
        <f t="shared" si="34"/>
        <v>-3650</v>
      </c>
      <c r="H80">
        <f>ABS(ROUND(SUMIFS(lookup!$J$411:$J$818,lookup!$F$411:$F$818,QNWRGrp!B80,lookup!$C$411:$C$818,QNWRGrp!D80),-1))</f>
        <v>1990</v>
      </c>
      <c r="I80">
        <f>VLOOKUP(D80,lookup!$M$18:$O$23,3)</f>
        <v>1500</v>
      </c>
      <c r="J80">
        <f t="shared" si="35"/>
        <v>0</v>
      </c>
      <c r="K80" t="str">
        <f t="shared" si="36"/>
        <v/>
      </c>
      <c r="L80">
        <f t="shared" si="37"/>
        <v>1500</v>
      </c>
      <c r="M80">
        <f t="shared" si="38"/>
        <v>3050</v>
      </c>
      <c r="N80">
        <f t="shared" si="39"/>
        <v>9750</v>
      </c>
      <c r="O80">
        <f t="shared" si="40"/>
        <v>0</v>
      </c>
      <c r="P80">
        <f t="shared" si="41"/>
        <v>0</v>
      </c>
      <c r="Q80">
        <f t="shared" si="42"/>
        <v>0</v>
      </c>
      <c r="R80">
        <f t="shared" si="43"/>
        <v>0</v>
      </c>
      <c r="S80">
        <f t="shared" si="28"/>
        <v>1</v>
      </c>
      <c r="T80">
        <f t="shared" si="29"/>
        <v>1987.0166666666667</v>
      </c>
      <c r="U80">
        <f>INDEX(Impacts_scenario_1_RSBsn_Mask!$Y$2:$Y$70,$B80-1939+1,1)</f>
        <v>0.8582819112406922</v>
      </c>
      <c r="V80">
        <f t="shared" si="44"/>
        <v>1500</v>
      </c>
      <c r="W80">
        <f t="shared" si="45"/>
        <v>3050</v>
      </c>
      <c r="X80">
        <f t="shared" si="46"/>
        <v>0</v>
      </c>
      <c r="Y80">
        <f t="shared" si="47"/>
        <v>6700</v>
      </c>
      <c r="Z80" s="16">
        <f t="shared" si="30"/>
        <v>0</v>
      </c>
      <c r="AA80" s="16">
        <f t="shared" si="31"/>
        <v>0</v>
      </c>
      <c r="AB80">
        <f t="shared" si="32"/>
        <v>0</v>
      </c>
    </row>
    <row r="81" spans="1:28" x14ac:dyDescent="0.3">
      <c r="A81" t="str">
        <f>VLOOKUP(D81,lookup!$M$18:$N$23,2)</f>
        <v>Mar/Apr</v>
      </c>
      <c r="B81">
        <v>1987</v>
      </c>
      <c r="C81" t="str">
        <f t="shared" si="33"/>
        <v>Mar/Apr 1987</v>
      </c>
      <c r="D81" t="s">
        <v>37</v>
      </c>
      <c r="E81">
        <f>SUMIFS(lookup!$I$411:$I$818,lookup!$F$411:$F$818,QNWRGrp!B81,lookup!$C$411:$C$818,QNWRGrp!D81)</f>
        <v>20610</v>
      </c>
      <c r="F81">
        <f>ABS(ROUND(SUMIFS(lookup!$E$411:$E$818,lookup!$F$411:$F$818,QNWRGrp!B81,lookup!$C$411:$C$818,QNWRGrp!D81),-1))</f>
        <v>7090</v>
      </c>
      <c r="G81">
        <f t="shared" si="34"/>
        <v>13520</v>
      </c>
      <c r="H81">
        <f>ABS(ROUND(SUMIFS(lookup!$J$411:$J$818,lookup!$F$411:$F$818,QNWRGrp!B81,lookup!$C$411:$C$818,QNWRGrp!D81),-1))</f>
        <v>300</v>
      </c>
      <c r="I81">
        <f>VLOOKUP(D81,lookup!$M$18:$O$23,3)</f>
        <v>3500</v>
      </c>
      <c r="J81">
        <f t="shared" si="35"/>
        <v>0</v>
      </c>
      <c r="K81" t="str">
        <f t="shared" si="36"/>
        <v/>
      </c>
      <c r="L81">
        <f t="shared" si="37"/>
        <v>3500</v>
      </c>
      <c r="M81">
        <f t="shared" si="38"/>
        <v>20610</v>
      </c>
      <c r="N81">
        <f t="shared" si="39"/>
        <v>27700</v>
      </c>
      <c r="O81">
        <f t="shared" si="40"/>
        <v>0</v>
      </c>
      <c r="P81">
        <f t="shared" si="41"/>
        <v>0</v>
      </c>
      <c r="Q81">
        <f t="shared" si="42"/>
        <v>0</v>
      </c>
      <c r="R81">
        <f t="shared" si="43"/>
        <v>0</v>
      </c>
      <c r="S81">
        <f t="shared" si="28"/>
        <v>2</v>
      </c>
      <c r="T81">
        <f t="shared" si="29"/>
        <v>1987.0333333333333</v>
      </c>
      <c r="U81">
        <f>INDEX(Impacts_scenario_1_RSBsn_Mask!$Y$2:$Y$70,$B81-1939+1,1)</f>
        <v>0.8582819112406922</v>
      </c>
      <c r="V81">
        <f t="shared" si="44"/>
        <v>3500</v>
      </c>
      <c r="W81">
        <f t="shared" si="45"/>
        <v>20610</v>
      </c>
      <c r="X81">
        <f t="shared" si="46"/>
        <v>0</v>
      </c>
      <c r="Y81">
        <f t="shared" si="47"/>
        <v>7090</v>
      </c>
      <c r="Z81" s="16">
        <f t="shared" si="30"/>
        <v>0</v>
      </c>
      <c r="AA81" s="16">
        <f t="shared" si="31"/>
        <v>0</v>
      </c>
      <c r="AB81">
        <f t="shared" si="32"/>
        <v>0</v>
      </c>
    </row>
    <row r="82" spans="1:28" x14ac:dyDescent="0.3">
      <c r="A82" t="str">
        <f>VLOOKUP(D82,lookup!$M$18:$N$23,2)</f>
        <v>May/Jun</v>
      </c>
      <c r="B82">
        <v>1987</v>
      </c>
      <c r="C82" t="str">
        <f t="shared" si="33"/>
        <v>May/Jun 1987</v>
      </c>
      <c r="D82" t="s">
        <v>38</v>
      </c>
      <c r="E82">
        <f>SUMIFS(lookup!$I$411:$I$818,lookup!$F$411:$F$818,QNWRGrp!B82,lookup!$C$411:$C$818,QNWRGrp!D82)</f>
        <v>6180</v>
      </c>
      <c r="F82">
        <f>ABS(ROUND(SUMIFS(lookup!$E$411:$E$818,lookup!$F$411:$F$818,QNWRGrp!B82,lookup!$C$411:$C$818,QNWRGrp!D82),-1))</f>
        <v>6680</v>
      </c>
      <c r="G82">
        <f t="shared" si="34"/>
        <v>-500</v>
      </c>
      <c r="H82">
        <f>ABS(ROUND(SUMIFS(lookup!$J$411:$J$818,lookup!$F$411:$F$818,QNWRGrp!B82,lookup!$C$411:$C$818,QNWRGrp!D82),-1))</f>
        <v>550</v>
      </c>
      <c r="I82">
        <f>VLOOKUP(D82,lookup!$M$18:$O$23,3)</f>
        <v>2000</v>
      </c>
      <c r="J82">
        <f t="shared" si="35"/>
        <v>0</v>
      </c>
      <c r="K82" t="str">
        <f t="shared" si="36"/>
        <v/>
      </c>
      <c r="L82">
        <f t="shared" si="37"/>
        <v>2000</v>
      </c>
      <c r="M82">
        <f t="shared" si="38"/>
        <v>6180</v>
      </c>
      <c r="N82">
        <f t="shared" si="39"/>
        <v>12860</v>
      </c>
      <c r="O82">
        <f t="shared" si="40"/>
        <v>0</v>
      </c>
      <c r="P82">
        <f t="shared" si="41"/>
        <v>0</v>
      </c>
      <c r="Q82">
        <f t="shared" si="42"/>
        <v>0</v>
      </c>
      <c r="R82">
        <f t="shared" si="43"/>
        <v>0</v>
      </c>
      <c r="S82">
        <f t="shared" si="28"/>
        <v>3</v>
      </c>
      <c r="T82">
        <f t="shared" si="29"/>
        <v>1987.5</v>
      </c>
      <c r="U82">
        <f>INDEX(Impacts_scenario_1_RSBsn_Mask!$Y$2:$Y$70,$B82-1939+1,1)</f>
        <v>0.8582819112406922</v>
      </c>
      <c r="V82">
        <f t="shared" si="44"/>
        <v>2000</v>
      </c>
      <c r="W82">
        <f t="shared" si="45"/>
        <v>6180</v>
      </c>
      <c r="X82">
        <f t="shared" si="46"/>
        <v>0</v>
      </c>
      <c r="Y82">
        <f t="shared" si="47"/>
        <v>6680</v>
      </c>
      <c r="Z82" s="16">
        <f t="shared" si="30"/>
        <v>0</v>
      </c>
      <c r="AA82" s="16">
        <f t="shared" si="31"/>
        <v>0</v>
      </c>
      <c r="AB82">
        <f t="shared" si="32"/>
        <v>0</v>
      </c>
    </row>
    <row r="83" spans="1:28" x14ac:dyDescent="0.3">
      <c r="A83" t="str">
        <f>VLOOKUP(D83,lookup!$M$18:$N$23,2)</f>
        <v>Jul/Aug/Sep</v>
      </c>
      <c r="B83">
        <v>1987</v>
      </c>
      <c r="C83" t="str">
        <f t="shared" si="33"/>
        <v>Jul/Aug/Sep 1987</v>
      </c>
      <c r="D83" t="s">
        <v>39</v>
      </c>
      <c r="E83">
        <f>SUMIFS(lookup!$I$411:$I$818,lookup!$F$411:$F$818,QNWRGrp!B83,lookup!$C$411:$C$818,QNWRGrp!D83)</f>
        <v>11640</v>
      </c>
      <c r="F83">
        <f>ABS(ROUND(SUMIFS(lookup!$E$411:$E$818,lookup!$F$411:$F$818,QNWRGrp!B83,lookup!$C$411:$C$818,QNWRGrp!D83),-1))</f>
        <v>9380</v>
      </c>
      <c r="G83">
        <f t="shared" si="34"/>
        <v>2260</v>
      </c>
      <c r="H83">
        <f>ABS(ROUND(SUMIFS(lookup!$J$411:$J$818,lookup!$F$411:$F$818,QNWRGrp!B83,lookup!$C$411:$C$818,QNWRGrp!D83),-1))</f>
        <v>2120</v>
      </c>
      <c r="I83">
        <f>VLOOKUP(D83,lookup!$M$18:$O$23,3)</f>
        <v>3500</v>
      </c>
      <c r="J83">
        <f t="shared" si="35"/>
        <v>0</v>
      </c>
      <c r="K83" t="str">
        <f t="shared" si="36"/>
        <v/>
      </c>
      <c r="L83">
        <f t="shared" si="37"/>
        <v>3500</v>
      </c>
      <c r="M83">
        <f t="shared" si="38"/>
        <v>11640</v>
      </c>
      <c r="N83">
        <f t="shared" si="39"/>
        <v>21020</v>
      </c>
      <c r="O83">
        <f t="shared" si="40"/>
        <v>0</v>
      </c>
      <c r="P83">
        <f t="shared" si="41"/>
        <v>0</v>
      </c>
      <c r="Q83">
        <f t="shared" si="42"/>
        <v>0</v>
      </c>
      <c r="R83">
        <f t="shared" si="43"/>
        <v>0</v>
      </c>
      <c r="S83">
        <f t="shared" si="28"/>
        <v>4</v>
      </c>
      <c r="T83">
        <f t="shared" si="29"/>
        <v>1987.75</v>
      </c>
      <c r="U83">
        <f>INDEX(Impacts_scenario_1_RSBsn_Mask!$Y$2:$Y$70,$B83-1939+1,1)</f>
        <v>0.8582819112406922</v>
      </c>
      <c r="V83">
        <f t="shared" si="44"/>
        <v>3500</v>
      </c>
      <c r="W83">
        <f t="shared" si="45"/>
        <v>11640</v>
      </c>
      <c r="X83">
        <f t="shared" si="46"/>
        <v>0</v>
      </c>
      <c r="Y83">
        <f t="shared" si="47"/>
        <v>9380</v>
      </c>
      <c r="Z83" s="16">
        <f t="shared" si="30"/>
        <v>0</v>
      </c>
      <c r="AA83" s="16">
        <f t="shared" si="31"/>
        <v>0</v>
      </c>
      <c r="AB83">
        <f t="shared" si="32"/>
        <v>0</v>
      </c>
    </row>
    <row r="84" spans="1:28" x14ac:dyDescent="0.3">
      <c r="A84" t="str">
        <f>VLOOKUP(D84,lookup!$M$18:$N$23,2)</f>
        <v>Oct/Nov</v>
      </c>
      <c r="B84">
        <v>1987</v>
      </c>
      <c r="C84" t="str">
        <f t="shared" si="33"/>
        <v>Oct/Nov 1987</v>
      </c>
      <c r="D84" t="s">
        <v>40</v>
      </c>
      <c r="E84">
        <f>SUMIFS(lookup!$I$411:$I$818,lookup!$F$411:$F$818,QNWRGrp!B84,lookup!$C$411:$C$818,QNWRGrp!D84)</f>
        <v>3380</v>
      </c>
      <c r="F84">
        <f>ABS(ROUND(SUMIFS(lookup!$E$411:$E$818,lookup!$F$411:$F$818,QNWRGrp!B84,lookup!$C$411:$C$818,QNWRGrp!D84),-1))</f>
        <v>5450</v>
      </c>
      <c r="G84">
        <f t="shared" si="34"/>
        <v>-2070</v>
      </c>
      <c r="H84">
        <f>ABS(ROUND(SUMIFS(lookup!$J$411:$J$818,lookup!$F$411:$F$818,QNWRGrp!B84,lookup!$C$411:$C$818,QNWRGrp!D84),-1))</f>
        <v>3210</v>
      </c>
      <c r="I84">
        <f>VLOOKUP(D84,lookup!$M$18:$O$23,3)</f>
        <v>3600</v>
      </c>
      <c r="J84">
        <f t="shared" si="35"/>
        <v>220</v>
      </c>
      <c r="K84">
        <f t="shared" si="36"/>
        <v>220</v>
      </c>
      <c r="L84">
        <f t="shared" si="37"/>
        <v>3380</v>
      </c>
      <c r="M84">
        <f t="shared" si="38"/>
        <v>3380</v>
      </c>
      <c r="N84">
        <f t="shared" si="39"/>
        <v>8830</v>
      </c>
      <c r="O84">
        <f t="shared" si="40"/>
        <v>220</v>
      </c>
      <c r="P84">
        <f t="shared" si="41"/>
        <v>0</v>
      </c>
      <c r="Q84">
        <f t="shared" si="42"/>
        <v>220</v>
      </c>
      <c r="R84">
        <f t="shared" si="43"/>
        <v>0</v>
      </c>
      <c r="S84">
        <f t="shared" si="28"/>
        <v>5</v>
      </c>
      <c r="T84">
        <f t="shared" si="29"/>
        <v>1987.9166666666667</v>
      </c>
      <c r="U84">
        <f>INDEX(Impacts_scenario_1_RSBsn_Mask!$Y$2:$Y$70,$B84-1939+1,1)</f>
        <v>0.8582819112406922</v>
      </c>
      <c r="V84">
        <f t="shared" si="44"/>
        <v>3600</v>
      </c>
      <c r="W84">
        <f t="shared" si="45"/>
        <v>3380</v>
      </c>
      <c r="X84">
        <f t="shared" si="46"/>
        <v>220</v>
      </c>
      <c r="Y84">
        <f t="shared" si="47"/>
        <v>5450</v>
      </c>
      <c r="Z84" s="16">
        <f t="shared" si="30"/>
        <v>0</v>
      </c>
      <c r="AA84" s="16">
        <f t="shared" si="31"/>
        <v>220</v>
      </c>
      <c r="AB84">
        <f t="shared" si="32"/>
        <v>0</v>
      </c>
    </row>
    <row r="85" spans="1:28" x14ac:dyDescent="0.3">
      <c r="A85" t="str">
        <f>VLOOKUP(D85,lookup!$M$18:$N$23,2)</f>
        <v>Dec</v>
      </c>
      <c r="B85">
        <v>1987</v>
      </c>
      <c r="C85" t="str">
        <f t="shared" si="33"/>
        <v>Dec 1987</v>
      </c>
      <c r="D85" t="s">
        <v>41</v>
      </c>
      <c r="E85">
        <f>SUMIFS(lookup!$I$411:$I$818,lookup!$F$411:$F$818,QNWRGrp!B85,lookup!$C$411:$C$818,QNWRGrp!D85)</f>
        <v>2500</v>
      </c>
      <c r="F85">
        <f>ABS(ROUND(SUMIFS(lookup!$E$411:$E$818,lookup!$F$411:$F$818,QNWRGrp!B85,lookup!$C$411:$C$818,QNWRGrp!D85),-1))</f>
        <v>2960</v>
      </c>
      <c r="G85">
        <f t="shared" si="34"/>
        <v>-460</v>
      </c>
      <c r="H85">
        <f>ABS(ROUND(SUMIFS(lookup!$J$411:$J$818,lookup!$F$411:$F$818,QNWRGrp!B85,lookup!$C$411:$C$818,QNWRGrp!D85),-1))</f>
        <v>2000</v>
      </c>
      <c r="I85">
        <f>VLOOKUP(D85,lookup!$M$18:$O$23,3)</f>
        <v>500</v>
      </c>
      <c r="J85">
        <f t="shared" si="35"/>
        <v>0</v>
      </c>
      <c r="K85" t="str">
        <f t="shared" si="36"/>
        <v/>
      </c>
      <c r="L85">
        <f t="shared" si="37"/>
        <v>500</v>
      </c>
      <c r="M85">
        <f t="shared" si="38"/>
        <v>2500</v>
      </c>
      <c r="N85">
        <f t="shared" si="39"/>
        <v>5460</v>
      </c>
      <c r="O85">
        <f t="shared" si="40"/>
        <v>0</v>
      </c>
      <c r="P85">
        <f t="shared" si="41"/>
        <v>0</v>
      </c>
      <c r="Q85">
        <f t="shared" si="42"/>
        <v>0</v>
      </c>
      <c r="R85">
        <f t="shared" si="43"/>
        <v>0</v>
      </c>
      <c r="S85">
        <f t="shared" si="28"/>
        <v>6</v>
      </c>
      <c r="T85">
        <f t="shared" si="29"/>
        <v>1988</v>
      </c>
      <c r="U85">
        <f>INDEX(Impacts_scenario_1_RSBsn_Mask!$Y$2:$Y$70,$B85-1939+1,1)</f>
        <v>0.8582819112406922</v>
      </c>
      <c r="V85">
        <f t="shared" si="44"/>
        <v>500</v>
      </c>
      <c r="W85">
        <f t="shared" si="45"/>
        <v>2500</v>
      </c>
      <c r="X85">
        <f t="shared" si="46"/>
        <v>0</v>
      </c>
      <c r="Y85">
        <f t="shared" si="47"/>
        <v>2960</v>
      </c>
      <c r="Z85" s="16">
        <f t="shared" si="30"/>
        <v>0</v>
      </c>
      <c r="AA85" s="16">
        <f t="shared" si="31"/>
        <v>0</v>
      </c>
      <c r="AB85">
        <f t="shared" si="32"/>
        <v>0</v>
      </c>
    </row>
    <row r="86" spans="1:28" x14ac:dyDescent="0.3">
      <c r="A86" t="str">
        <f>VLOOKUP(D86,lookup!$M$18:$N$23,2)</f>
        <v>Jan/Feb</v>
      </c>
      <c r="B86">
        <v>1988</v>
      </c>
      <c r="C86" t="str">
        <f t="shared" si="33"/>
        <v>Jan/Feb 1988</v>
      </c>
      <c r="D86" t="s">
        <v>36</v>
      </c>
      <c r="E86">
        <f>SUMIFS(lookup!$I$411:$I$818,lookup!$F$411:$F$818,QNWRGrp!B86,lookup!$C$411:$C$818,QNWRGrp!D86)</f>
        <v>5170</v>
      </c>
      <c r="F86">
        <f>ABS(ROUND(SUMIFS(lookup!$E$411:$E$818,lookup!$F$411:$F$818,QNWRGrp!B86,lookup!$C$411:$C$818,QNWRGrp!D86),-1))</f>
        <v>6060</v>
      </c>
      <c r="G86">
        <f t="shared" si="34"/>
        <v>-890</v>
      </c>
      <c r="H86">
        <f>ABS(ROUND(SUMIFS(lookup!$J$411:$J$818,lookup!$F$411:$F$818,QNWRGrp!B86,lookup!$C$411:$C$818,QNWRGrp!D86),-1))</f>
        <v>3560</v>
      </c>
      <c r="I86">
        <f>VLOOKUP(D86,lookup!$M$18:$O$23,3)</f>
        <v>1500</v>
      </c>
      <c r="J86">
        <f t="shared" si="35"/>
        <v>0</v>
      </c>
      <c r="K86" t="str">
        <f t="shared" si="36"/>
        <v/>
      </c>
      <c r="L86">
        <f t="shared" si="37"/>
        <v>1500</v>
      </c>
      <c r="M86">
        <f t="shared" si="38"/>
        <v>5170</v>
      </c>
      <c r="N86">
        <f t="shared" si="39"/>
        <v>11230</v>
      </c>
      <c r="O86">
        <f t="shared" si="40"/>
        <v>0</v>
      </c>
      <c r="P86">
        <f t="shared" si="41"/>
        <v>0</v>
      </c>
      <c r="Q86">
        <f t="shared" si="42"/>
        <v>0</v>
      </c>
      <c r="R86">
        <f t="shared" si="43"/>
        <v>0</v>
      </c>
      <c r="S86">
        <f t="shared" si="28"/>
        <v>1</v>
      </c>
      <c r="T86">
        <f t="shared" si="29"/>
        <v>1988.0166666666667</v>
      </c>
      <c r="U86">
        <f>INDEX(Impacts_scenario_1_RSBsn_Mask!$Y$2:$Y$70,$B86-1939+1,1)</f>
        <v>0.80618521114000308</v>
      </c>
      <c r="V86">
        <f t="shared" si="44"/>
        <v>1500</v>
      </c>
      <c r="W86">
        <f t="shared" si="45"/>
        <v>5170</v>
      </c>
      <c r="X86">
        <f t="shared" si="46"/>
        <v>0</v>
      </c>
      <c r="Y86">
        <f t="shared" si="47"/>
        <v>6060</v>
      </c>
      <c r="Z86" s="16">
        <f t="shared" si="30"/>
        <v>0</v>
      </c>
      <c r="AA86" s="16">
        <f t="shared" si="31"/>
        <v>0</v>
      </c>
      <c r="AB86">
        <f t="shared" si="32"/>
        <v>0</v>
      </c>
    </row>
    <row r="87" spans="1:28" x14ac:dyDescent="0.3">
      <c r="A87" t="str">
        <f>VLOOKUP(D87,lookup!$M$18:$N$23,2)</f>
        <v>Mar/Apr</v>
      </c>
      <c r="B87">
        <v>1988</v>
      </c>
      <c r="C87" t="str">
        <f t="shared" si="33"/>
        <v>Mar/Apr 1988</v>
      </c>
      <c r="D87" t="s">
        <v>37</v>
      </c>
      <c r="E87">
        <f>SUMIFS(lookup!$I$411:$I$818,lookup!$F$411:$F$818,QNWRGrp!B87,lookup!$C$411:$C$818,QNWRGrp!D87)</f>
        <v>6310</v>
      </c>
      <c r="F87">
        <f>ABS(ROUND(SUMIFS(lookup!$E$411:$E$818,lookup!$F$411:$F$818,QNWRGrp!B87,lookup!$C$411:$C$818,QNWRGrp!D87),-1))</f>
        <v>5400</v>
      </c>
      <c r="G87">
        <f t="shared" si="34"/>
        <v>910</v>
      </c>
      <c r="H87">
        <f>ABS(ROUND(SUMIFS(lookup!$J$411:$J$818,lookup!$F$411:$F$818,QNWRGrp!B87,lookup!$C$411:$C$818,QNWRGrp!D87),-1))</f>
        <v>3110</v>
      </c>
      <c r="I87">
        <f>VLOOKUP(D87,lookup!$M$18:$O$23,3)</f>
        <v>3500</v>
      </c>
      <c r="J87">
        <f t="shared" si="35"/>
        <v>0</v>
      </c>
      <c r="K87" t="str">
        <f t="shared" si="36"/>
        <v/>
      </c>
      <c r="L87">
        <f t="shared" si="37"/>
        <v>3500</v>
      </c>
      <c r="M87">
        <f t="shared" si="38"/>
        <v>6310</v>
      </c>
      <c r="N87">
        <f t="shared" si="39"/>
        <v>11710</v>
      </c>
      <c r="O87">
        <f t="shared" si="40"/>
        <v>0</v>
      </c>
      <c r="P87">
        <f t="shared" si="41"/>
        <v>0</v>
      </c>
      <c r="Q87">
        <f t="shared" si="42"/>
        <v>0</v>
      </c>
      <c r="R87">
        <f t="shared" si="43"/>
        <v>0</v>
      </c>
      <c r="S87">
        <f t="shared" si="28"/>
        <v>2</v>
      </c>
      <c r="T87">
        <f t="shared" si="29"/>
        <v>1988.0333333333333</v>
      </c>
      <c r="U87">
        <f>INDEX(Impacts_scenario_1_RSBsn_Mask!$Y$2:$Y$70,$B87-1939+1,1)</f>
        <v>0.80618521114000308</v>
      </c>
      <c r="V87">
        <f t="shared" si="44"/>
        <v>3500</v>
      </c>
      <c r="W87">
        <f t="shared" si="45"/>
        <v>6310</v>
      </c>
      <c r="X87">
        <f t="shared" si="46"/>
        <v>0</v>
      </c>
      <c r="Y87">
        <f t="shared" si="47"/>
        <v>5400</v>
      </c>
      <c r="Z87" s="16">
        <f t="shared" si="30"/>
        <v>0</v>
      </c>
      <c r="AA87" s="16">
        <f t="shared" si="31"/>
        <v>0</v>
      </c>
      <c r="AB87">
        <f t="shared" si="32"/>
        <v>0</v>
      </c>
    </row>
    <row r="88" spans="1:28" x14ac:dyDescent="0.3">
      <c r="A88" t="str">
        <f>VLOOKUP(D88,lookup!$M$18:$N$23,2)</f>
        <v>May/Jun</v>
      </c>
      <c r="B88">
        <v>1988</v>
      </c>
      <c r="C88" t="str">
        <f t="shared" si="33"/>
        <v>May/Jun 1988</v>
      </c>
      <c r="D88" t="s">
        <v>38</v>
      </c>
      <c r="E88">
        <f>SUMIFS(lookup!$I$411:$I$818,lookup!$F$411:$F$818,QNWRGrp!B88,lookup!$C$411:$C$818,QNWRGrp!D88)</f>
        <v>3420</v>
      </c>
      <c r="F88">
        <f>ABS(ROUND(SUMIFS(lookup!$E$411:$E$818,lookup!$F$411:$F$818,QNWRGrp!B88,lookup!$C$411:$C$818,QNWRGrp!D88),-1))</f>
        <v>2840</v>
      </c>
      <c r="G88">
        <f t="shared" si="34"/>
        <v>580</v>
      </c>
      <c r="H88">
        <f>ABS(ROUND(SUMIFS(lookup!$J$411:$J$818,lookup!$F$411:$F$818,QNWRGrp!B88,lookup!$C$411:$C$818,QNWRGrp!D88),-1))</f>
        <v>490</v>
      </c>
      <c r="I88">
        <f>VLOOKUP(D88,lookup!$M$18:$O$23,3)</f>
        <v>2000</v>
      </c>
      <c r="J88">
        <f t="shared" si="35"/>
        <v>0</v>
      </c>
      <c r="K88" t="str">
        <f t="shared" si="36"/>
        <v/>
      </c>
      <c r="L88">
        <f t="shared" si="37"/>
        <v>2000</v>
      </c>
      <c r="M88">
        <f t="shared" si="38"/>
        <v>3420</v>
      </c>
      <c r="N88">
        <f t="shared" si="39"/>
        <v>6260</v>
      </c>
      <c r="O88">
        <f t="shared" si="40"/>
        <v>0</v>
      </c>
      <c r="P88">
        <f t="shared" si="41"/>
        <v>0</v>
      </c>
      <c r="Q88">
        <f t="shared" si="42"/>
        <v>0</v>
      </c>
      <c r="R88">
        <f t="shared" si="43"/>
        <v>0</v>
      </c>
      <c r="S88">
        <f t="shared" si="28"/>
        <v>3</v>
      </c>
      <c r="T88">
        <f t="shared" si="29"/>
        <v>1988.5</v>
      </c>
      <c r="U88">
        <f>INDEX(Impacts_scenario_1_RSBsn_Mask!$Y$2:$Y$70,$B88-1939+1,1)</f>
        <v>0.80618521114000308</v>
      </c>
      <c r="V88">
        <f t="shared" si="44"/>
        <v>2000</v>
      </c>
      <c r="W88">
        <f t="shared" si="45"/>
        <v>3420</v>
      </c>
      <c r="X88">
        <f t="shared" si="46"/>
        <v>0</v>
      </c>
      <c r="Y88">
        <f t="shared" si="47"/>
        <v>2840</v>
      </c>
      <c r="Z88" s="16">
        <f t="shared" si="30"/>
        <v>0</v>
      </c>
      <c r="AA88" s="16">
        <f t="shared" si="31"/>
        <v>0</v>
      </c>
      <c r="AB88">
        <f t="shared" si="32"/>
        <v>0</v>
      </c>
    </row>
    <row r="89" spans="1:28" x14ac:dyDescent="0.3">
      <c r="A89" s="4" t="str">
        <f>VLOOKUP(D89,lookup!$M$18:$N$23,2)</f>
        <v>Jul/Aug/Sep</v>
      </c>
      <c r="B89" s="4">
        <v>1988</v>
      </c>
      <c r="C89" t="str">
        <f t="shared" si="33"/>
        <v>Jul/Aug/Sep 1988</v>
      </c>
      <c r="D89" t="s">
        <v>39</v>
      </c>
      <c r="E89">
        <f>SUMIFS(lookup!$I$411:$I$818,lookup!$F$411:$F$818,QNWRGrp!B89,lookup!$C$411:$C$818,QNWRGrp!D89)</f>
        <v>830</v>
      </c>
      <c r="F89">
        <f>ABS(ROUND(SUMIFS(lookup!$E$411:$E$818,lookup!$F$411:$F$818,QNWRGrp!B89,lookup!$C$411:$C$818,QNWRGrp!D89),-1))</f>
        <v>1960</v>
      </c>
      <c r="G89">
        <f t="shared" si="34"/>
        <v>-1130</v>
      </c>
      <c r="H89">
        <f>ABS(ROUND(SUMIFS(lookup!$J$411:$J$818,lookup!$F$411:$F$818,QNWRGrp!B89,lookup!$C$411:$C$818,QNWRGrp!D89),-1))</f>
        <v>460</v>
      </c>
      <c r="I89">
        <f>VLOOKUP(D89,lookup!$M$18:$O$23,3)</f>
        <v>3500</v>
      </c>
      <c r="J89">
        <f t="shared" si="35"/>
        <v>1960</v>
      </c>
      <c r="K89">
        <f t="shared" si="36"/>
        <v>1960</v>
      </c>
      <c r="L89">
        <f t="shared" si="37"/>
        <v>1540</v>
      </c>
      <c r="M89">
        <f t="shared" si="38"/>
        <v>830</v>
      </c>
      <c r="N89">
        <f t="shared" si="39"/>
        <v>2790</v>
      </c>
      <c r="O89">
        <f t="shared" si="40"/>
        <v>2670</v>
      </c>
      <c r="P89">
        <f t="shared" si="41"/>
        <v>710</v>
      </c>
      <c r="Q89">
        <f t="shared" si="42"/>
        <v>1960</v>
      </c>
      <c r="R89">
        <f t="shared" si="43"/>
        <v>0</v>
      </c>
      <c r="S89">
        <f t="shared" si="28"/>
        <v>4</v>
      </c>
      <c r="T89">
        <f t="shared" si="29"/>
        <v>1988.75</v>
      </c>
      <c r="U89" s="4">
        <f>INDEX(Impacts_scenario_1_RSBsn_Mask!$Y$2:$Y$70,$B89-1939+1,1)</f>
        <v>0.80618521114000308</v>
      </c>
      <c r="V89" s="4">
        <f t="shared" si="44"/>
        <v>3500</v>
      </c>
      <c r="W89" s="4">
        <f t="shared" si="45"/>
        <v>830</v>
      </c>
      <c r="X89" s="4">
        <f t="shared" si="46"/>
        <v>2670</v>
      </c>
      <c r="Y89" s="4">
        <f t="shared" si="47"/>
        <v>1960</v>
      </c>
      <c r="Z89" s="42">
        <f t="shared" si="30"/>
        <v>710</v>
      </c>
      <c r="AA89" s="42">
        <f t="shared" si="31"/>
        <v>1960</v>
      </c>
      <c r="AB89">
        <f t="shared" si="32"/>
        <v>1</v>
      </c>
    </row>
    <row r="90" spans="1:28" x14ac:dyDescent="0.3">
      <c r="A90" s="4" t="str">
        <f>VLOOKUP(D90,lookup!$M$18:$N$23,2)</f>
        <v>Oct/Nov</v>
      </c>
      <c r="B90" s="4">
        <v>1988</v>
      </c>
      <c r="C90" t="str">
        <f t="shared" si="33"/>
        <v>Oct/Nov 1988</v>
      </c>
      <c r="D90" t="s">
        <v>40</v>
      </c>
      <c r="E90">
        <f>SUMIFS(lookup!$I$411:$I$818,lookup!$F$411:$F$818,QNWRGrp!B90,lookup!$C$411:$C$818,QNWRGrp!D90)</f>
        <v>550</v>
      </c>
      <c r="F90">
        <f>ABS(ROUND(SUMIFS(lookup!$E$411:$E$818,lookup!$F$411:$F$818,QNWRGrp!B90,lookup!$C$411:$C$818,QNWRGrp!D90),-1))</f>
        <v>1560</v>
      </c>
      <c r="G90">
        <f t="shared" si="34"/>
        <v>-1010</v>
      </c>
      <c r="H90">
        <f>ABS(ROUND(SUMIFS(lookup!$J$411:$J$818,lookup!$F$411:$F$818,QNWRGrp!B90,lookup!$C$411:$C$818,QNWRGrp!D90),-1))</f>
        <v>150</v>
      </c>
      <c r="I90">
        <f>VLOOKUP(D90,lookup!$M$18:$O$23,3)</f>
        <v>3600</v>
      </c>
      <c r="J90">
        <f t="shared" si="35"/>
        <v>1560</v>
      </c>
      <c r="K90">
        <f t="shared" si="36"/>
        <v>1560</v>
      </c>
      <c r="L90">
        <f t="shared" si="37"/>
        <v>2040</v>
      </c>
      <c r="M90">
        <f t="shared" si="38"/>
        <v>550</v>
      </c>
      <c r="N90">
        <f t="shared" si="39"/>
        <v>2110</v>
      </c>
      <c r="O90">
        <f t="shared" si="40"/>
        <v>3050</v>
      </c>
      <c r="P90">
        <f t="shared" si="41"/>
        <v>1490</v>
      </c>
      <c r="Q90">
        <f t="shared" si="42"/>
        <v>1560</v>
      </c>
      <c r="R90">
        <f t="shared" si="43"/>
        <v>0</v>
      </c>
      <c r="S90">
        <f t="shared" si="28"/>
        <v>5</v>
      </c>
      <c r="T90">
        <f t="shared" si="29"/>
        <v>1988.9166666666667</v>
      </c>
      <c r="U90" s="4">
        <f>INDEX(Impacts_scenario_1_RSBsn_Mask!$Y$2:$Y$70,$B90-1939+1,1)</f>
        <v>0.80618521114000308</v>
      </c>
      <c r="V90" s="4">
        <f t="shared" si="44"/>
        <v>3600</v>
      </c>
      <c r="W90" s="4">
        <f t="shared" si="45"/>
        <v>550</v>
      </c>
      <c r="X90" s="4">
        <f t="shared" si="46"/>
        <v>3050</v>
      </c>
      <c r="Y90" s="4">
        <f t="shared" si="47"/>
        <v>1560</v>
      </c>
      <c r="Z90" s="42">
        <f t="shared" si="30"/>
        <v>1490</v>
      </c>
      <c r="AA90" s="42">
        <f t="shared" si="31"/>
        <v>1560</v>
      </c>
      <c r="AB90">
        <f t="shared" si="32"/>
        <v>1</v>
      </c>
    </row>
    <row r="91" spans="1:28" x14ac:dyDescent="0.3">
      <c r="A91" t="str">
        <f>VLOOKUP(D91,lookup!$M$18:$N$23,2)</f>
        <v>Dec</v>
      </c>
      <c r="B91">
        <v>1988</v>
      </c>
      <c r="C91" t="str">
        <f t="shared" si="33"/>
        <v>Dec 1988</v>
      </c>
      <c r="D91" t="s">
        <v>41</v>
      </c>
      <c r="E91">
        <f>SUMIFS(lookup!$I$411:$I$818,lookup!$F$411:$F$818,QNWRGrp!B91,lookup!$C$411:$C$818,QNWRGrp!D91)</f>
        <v>480</v>
      </c>
      <c r="F91">
        <f>ABS(ROUND(SUMIFS(lookup!$E$411:$E$818,lookup!$F$411:$F$818,QNWRGrp!B91,lookup!$C$411:$C$818,QNWRGrp!D91),-1))</f>
        <v>1440</v>
      </c>
      <c r="G91">
        <f t="shared" si="34"/>
        <v>-960</v>
      </c>
      <c r="H91">
        <f>ABS(ROUND(SUMIFS(lookup!$J$411:$J$818,lookup!$F$411:$F$818,QNWRGrp!B91,lookup!$C$411:$C$818,QNWRGrp!D91),-1))</f>
        <v>260</v>
      </c>
      <c r="I91">
        <f>VLOOKUP(D91,lookup!$M$18:$O$23,3)</f>
        <v>500</v>
      </c>
      <c r="J91">
        <f t="shared" si="35"/>
        <v>20</v>
      </c>
      <c r="K91">
        <f t="shared" si="36"/>
        <v>20</v>
      </c>
      <c r="L91">
        <f t="shared" si="37"/>
        <v>480</v>
      </c>
      <c r="M91">
        <f t="shared" si="38"/>
        <v>480</v>
      </c>
      <c r="N91">
        <f t="shared" si="39"/>
        <v>1920</v>
      </c>
      <c r="O91">
        <f t="shared" si="40"/>
        <v>20</v>
      </c>
      <c r="P91">
        <f t="shared" si="41"/>
        <v>0</v>
      </c>
      <c r="Q91">
        <f t="shared" si="42"/>
        <v>20</v>
      </c>
      <c r="R91">
        <f t="shared" si="43"/>
        <v>0</v>
      </c>
      <c r="S91">
        <f t="shared" si="28"/>
        <v>6</v>
      </c>
      <c r="T91">
        <f t="shared" si="29"/>
        <v>1989</v>
      </c>
      <c r="U91">
        <f>INDEX(Impacts_scenario_1_RSBsn_Mask!$Y$2:$Y$70,$B91-1939+1,1)</f>
        <v>0.80618521114000308</v>
      </c>
      <c r="V91">
        <f t="shared" si="44"/>
        <v>500</v>
      </c>
      <c r="W91">
        <f t="shared" si="45"/>
        <v>480</v>
      </c>
      <c r="X91">
        <f t="shared" si="46"/>
        <v>20</v>
      </c>
      <c r="Y91">
        <f t="shared" si="47"/>
        <v>1440</v>
      </c>
      <c r="Z91" s="16">
        <f t="shared" si="30"/>
        <v>0</v>
      </c>
      <c r="AA91" s="16">
        <f t="shared" si="31"/>
        <v>20</v>
      </c>
      <c r="AB91">
        <f t="shared" si="32"/>
        <v>0</v>
      </c>
    </row>
    <row r="92" spans="1:28" x14ac:dyDescent="0.3">
      <c r="A92" t="str">
        <f>VLOOKUP(D92,lookup!$M$18:$N$23,2)</f>
        <v>Jan/Feb</v>
      </c>
      <c r="B92">
        <v>1989</v>
      </c>
      <c r="C92" t="str">
        <f t="shared" si="33"/>
        <v>Jan/Feb 1989</v>
      </c>
      <c r="D92" t="s">
        <v>36</v>
      </c>
      <c r="E92">
        <f>SUMIFS(lookup!$I$411:$I$818,lookup!$F$411:$F$818,QNWRGrp!B92,lookup!$C$411:$C$818,QNWRGrp!D92)</f>
        <v>1220</v>
      </c>
      <c r="F92">
        <f>ABS(ROUND(SUMIFS(lookup!$E$411:$E$818,lookup!$F$411:$F$818,QNWRGrp!B92,lookup!$C$411:$C$818,QNWRGrp!D92),-1))</f>
        <v>4040</v>
      </c>
      <c r="G92">
        <f t="shared" si="34"/>
        <v>-2820</v>
      </c>
      <c r="H92">
        <f>ABS(ROUND(SUMIFS(lookup!$J$411:$J$818,lookup!$F$411:$F$818,QNWRGrp!B92,lookup!$C$411:$C$818,QNWRGrp!D92),-1))</f>
        <v>550</v>
      </c>
      <c r="I92">
        <f>VLOOKUP(D92,lookup!$M$18:$O$23,3)</f>
        <v>1500</v>
      </c>
      <c r="J92">
        <f t="shared" si="35"/>
        <v>280</v>
      </c>
      <c r="K92">
        <f t="shared" si="36"/>
        <v>280</v>
      </c>
      <c r="L92">
        <f t="shared" si="37"/>
        <v>1220</v>
      </c>
      <c r="M92">
        <f t="shared" si="38"/>
        <v>1220</v>
      </c>
      <c r="N92">
        <f t="shared" si="39"/>
        <v>5260</v>
      </c>
      <c r="O92">
        <f t="shared" si="40"/>
        <v>280</v>
      </c>
      <c r="P92">
        <f t="shared" si="41"/>
        <v>0</v>
      </c>
      <c r="Q92">
        <f t="shared" si="42"/>
        <v>280</v>
      </c>
      <c r="R92">
        <f t="shared" si="43"/>
        <v>0</v>
      </c>
      <c r="S92">
        <f t="shared" si="28"/>
        <v>1</v>
      </c>
      <c r="T92">
        <f t="shared" si="29"/>
        <v>1989.0166666666667</v>
      </c>
      <c r="U92">
        <f>INDEX(Impacts_scenario_1_RSBsn_Mask!$Y$2:$Y$70,$B92-1939+1,1)</f>
        <v>0.83158126095787488</v>
      </c>
      <c r="V92">
        <f t="shared" si="44"/>
        <v>1500</v>
      </c>
      <c r="W92">
        <f t="shared" si="45"/>
        <v>1220</v>
      </c>
      <c r="X92">
        <f t="shared" si="46"/>
        <v>280</v>
      </c>
      <c r="Y92">
        <f t="shared" si="47"/>
        <v>4040</v>
      </c>
      <c r="Z92" s="16">
        <f t="shared" si="30"/>
        <v>0</v>
      </c>
      <c r="AA92" s="16">
        <f t="shared" si="31"/>
        <v>280</v>
      </c>
      <c r="AB92">
        <f t="shared" si="32"/>
        <v>0</v>
      </c>
    </row>
    <row r="93" spans="1:28" x14ac:dyDescent="0.3">
      <c r="A93" t="str">
        <f>VLOOKUP(D93,lookup!$M$18:$N$23,2)</f>
        <v>Mar/Apr</v>
      </c>
      <c r="B93">
        <v>1989</v>
      </c>
      <c r="C93" t="str">
        <f t="shared" si="33"/>
        <v>Mar/Apr 1989</v>
      </c>
      <c r="D93" t="s">
        <v>37</v>
      </c>
      <c r="E93">
        <f>SUMIFS(lookup!$I$411:$I$818,lookup!$F$411:$F$818,QNWRGrp!B93,lookup!$C$411:$C$818,QNWRGrp!D93)</f>
        <v>1620</v>
      </c>
      <c r="F93">
        <f>ABS(ROUND(SUMIFS(lookup!$E$411:$E$818,lookup!$F$411:$F$818,QNWRGrp!B93,lookup!$C$411:$C$818,QNWRGrp!D93),-1))</f>
        <v>2720</v>
      </c>
      <c r="G93">
        <f t="shared" si="34"/>
        <v>-1100</v>
      </c>
      <c r="H93">
        <f>ABS(ROUND(SUMIFS(lookup!$J$411:$J$818,lookup!$F$411:$F$818,QNWRGrp!B93,lookup!$C$411:$C$818,QNWRGrp!D93),-1))</f>
        <v>1000</v>
      </c>
      <c r="I93">
        <f>VLOOKUP(D93,lookup!$M$18:$O$23,3)</f>
        <v>3500</v>
      </c>
      <c r="J93">
        <f t="shared" si="35"/>
        <v>1880</v>
      </c>
      <c r="K93">
        <f t="shared" si="36"/>
        <v>1880</v>
      </c>
      <c r="L93">
        <f t="shared" si="37"/>
        <v>1620</v>
      </c>
      <c r="M93">
        <f t="shared" si="38"/>
        <v>1620</v>
      </c>
      <c r="N93">
        <f t="shared" si="39"/>
        <v>4340</v>
      </c>
      <c r="O93">
        <f t="shared" si="40"/>
        <v>1880</v>
      </c>
      <c r="P93">
        <f t="shared" si="41"/>
        <v>0</v>
      </c>
      <c r="Q93">
        <f t="shared" si="42"/>
        <v>1880</v>
      </c>
      <c r="R93">
        <f t="shared" si="43"/>
        <v>0</v>
      </c>
      <c r="S93">
        <f t="shared" si="28"/>
        <v>2</v>
      </c>
      <c r="T93">
        <f t="shared" si="29"/>
        <v>1989.0333333333333</v>
      </c>
      <c r="U93">
        <f>INDEX(Impacts_scenario_1_RSBsn_Mask!$Y$2:$Y$70,$B93-1939+1,1)</f>
        <v>0.83158126095787488</v>
      </c>
      <c r="V93">
        <f t="shared" si="44"/>
        <v>3500</v>
      </c>
      <c r="W93">
        <f t="shared" si="45"/>
        <v>1620</v>
      </c>
      <c r="X93">
        <f t="shared" si="46"/>
        <v>1880</v>
      </c>
      <c r="Y93">
        <f t="shared" si="47"/>
        <v>2720</v>
      </c>
      <c r="Z93" s="16">
        <f t="shared" si="30"/>
        <v>0</v>
      </c>
      <c r="AA93" s="16">
        <f t="shared" si="31"/>
        <v>1880</v>
      </c>
      <c r="AB93">
        <f t="shared" si="32"/>
        <v>0</v>
      </c>
    </row>
    <row r="94" spans="1:28" x14ac:dyDescent="0.3">
      <c r="A94" t="str">
        <f>VLOOKUP(D94,lookup!$M$18:$N$23,2)</f>
        <v>May/Jun</v>
      </c>
      <c r="B94">
        <v>1989</v>
      </c>
      <c r="C94" t="str">
        <f t="shared" si="33"/>
        <v>May/Jun 1989</v>
      </c>
      <c r="D94" t="s">
        <v>38</v>
      </c>
      <c r="E94">
        <f>SUMIFS(lookup!$I$411:$I$818,lookup!$F$411:$F$818,QNWRGrp!B94,lookup!$C$411:$C$818,QNWRGrp!D94)</f>
        <v>4850</v>
      </c>
      <c r="F94">
        <f>ABS(ROUND(SUMIFS(lookup!$E$411:$E$818,lookup!$F$411:$F$818,QNWRGrp!B94,lookup!$C$411:$C$818,QNWRGrp!D94),-1))</f>
        <v>10680</v>
      </c>
      <c r="G94">
        <f t="shared" si="34"/>
        <v>-5830</v>
      </c>
      <c r="H94">
        <f>ABS(ROUND(SUMIFS(lookup!$J$411:$J$818,lookup!$F$411:$F$818,QNWRGrp!B94,lookup!$C$411:$C$818,QNWRGrp!D94),-1))</f>
        <v>2240</v>
      </c>
      <c r="I94">
        <f>VLOOKUP(D94,lookup!$M$18:$O$23,3)</f>
        <v>2000</v>
      </c>
      <c r="J94">
        <f t="shared" si="35"/>
        <v>0</v>
      </c>
      <c r="K94" t="str">
        <f t="shared" si="36"/>
        <v/>
      </c>
      <c r="L94">
        <f t="shared" si="37"/>
        <v>2000</v>
      </c>
      <c r="M94">
        <f t="shared" si="38"/>
        <v>4850</v>
      </c>
      <c r="N94">
        <f t="shared" si="39"/>
        <v>15530</v>
      </c>
      <c r="O94">
        <f t="shared" si="40"/>
        <v>0</v>
      </c>
      <c r="P94">
        <f t="shared" si="41"/>
        <v>0</v>
      </c>
      <c r="Q94">
        <f t="shared" si="42"/>
        <v>0</v>
      </c>
      <c r="R94">
        <f t="shared" si="43"/>
        <v>0</v>
      </c>
      <c r="S94">
        <f t="shared" si="28"/>
        <v>3</v>
      </c>
      <c r="T94">
        <f t="shared" si="29"/>
        <v>1989.5</v>
      </c>
      <c r="U94">
        <f>INDEX(Impacts_scenario_1_RSBsn_Mask!$Y$2:$Y$70,$B94-1939+1,1)</f>
        <v>0.83158126095787488</v>
      </c>
      <c r="V94">
        <f t="shared" si="44"/>
        <v>2000</v>
      </c>
      <c r="W94">
        <f t="shared" si="45"/>
        <v>4850</v>
      </c>
      <c r="X94">
        <f t="shared" si="46"/>
        <v>0</v>
      </c>
      <c r="Y94">
        <f t="shared" si="47"/>
        <v>10680</v>
      </c>
      <c r="Z94" s="16">
        <f t="shared" si="30"/>
        <v>0</v>
      </c>
      <c r="AA94" s="16">
        <f t="shared" si="31"/>
        <v>0</v>
      </c>
      <c r="AB94">
        <f t="shared" si="32"/>
        <v>0</v>
      </c>
    </row>
    <row r="95" spans="1:28" x14ac:dyDescent="0.3">
      <c r="A95" t="str">
        <f>VLOOKUP(D95,lookup!$M$18:$N$23,2)</f>
        <v>Jul/Aug/Sep</v>
      </c>
      <c r="B95">
        <v>1989</v>
      </c>
      <c r="C95" t="str">
        <f t="shared" si="33"/>
        <v>Jul/Aug/Sep 1989</v>
      </c>
      <c r="D95" t="s">
        <v>39</v>
      </c>
      <c r="E95">
        <f>SUMIFS(lookup!$I$411:$I$818,lookup!$F$411:$F$818,QNWRGrp!B95,lookup!$C$411:$C$818,QNWRGrp!D95)</f>
        <v>4030</v>
      </c>
      <c r="F95">
        <f>ABS(ROUND(SUMIFS(lookup!$E$411:$E$818,lookup!$F$411:$F$818,QNWRGrp!B95,lookup!$C$411:$C$818,QNWRGrp!D95),-1))</f>
        <v>12360</v>
      </c>
      <c r="G95">
        <f t="shared" si="34"/>
        <v>-8330</v>
      </c>
      <c r="H95">
        <f>ABS(ROUND(SUMIFS(lookup!$J$411:$J$818,lookup!$F$411:$F$818,QNWRGrp!B95,lookup!$C$411:$C$818,QNWRGrp!D95),-1))</f>
        <v>310</v>
      </c>
      <c r="I95">
        <f>VLOOKUP(D95,lookup!$M$18:$O$23,3)</f>
        <v>3500</v>
      </c>
      <c r="J95">
        <f t="shared" si="35"/>
        <v>0</v>
      </c>
      <c r="K95" t="str">
        <f t="shared" si="36"/>
        <v/>
      </c>
      <c r="L95">
        <f t="shared" si="37"/>
        <v>3500</v>
      </c>
      <c r="M95">
        <f t="shared" si="38"/>
        <v>4030</v>
      </c>
      <c r="N95">
        <f t="shared" si="39"/>
        <v>16390</v>
      </c>
      <c r="O95">
        <f t="shared" si="40"/>
        <v>0</v>
      </c>
      <c r="P95">
        <f t="shared" si="41"/>
        <v>0</v>
      </c>
      <c r="Q95">
        <f t="shared" si="42"/>
        <v>0</v>
      </c>
      <c r="R95">
        <f t="shared" si="43"/>
        <v>0</v>
      </c>
      <c r="S95">
        <f t="shared" si="28"/>
        <v>4</v>
      </c>
      <c r="T95">
        <f t="shared" si="29"/>
        <v>1989.75</v>
      </c>
      <c r="U95">
        <f>INDEX(Impacts_scenario_1_RSBsn_Mask!$Y$2:$Y$70,$B95-1939+1,1)</f>
        <v>0.83158126095787488</v>
      </c>
      <c r="V95">
        <f t="shared" si="44"/>
        <v>3500</v>
      </c>
      <c r="W95">
        <f t="shared" si="45"/>
        <v>4030</v>
      </c>
      <c r="X95">
        <f t="shared" si="46"/>
        <v>0</v>
      </c>
      <c r="Y95">
        <f t="shared" si="47"/>
        <v>12360</v>
      </c>
      <c r="Z95" s="16">
        <f t="shared" si="30"/>
        <v>0</v>
      </c>
      <c r="AA95" s="16">
        <f t="shared" si="31"/>
        <v>0</v>
      </c>
      <c r="AB95">
        <f t="shared" si="32"/>
        <v>0</v>
      </c>
    </row>
    <row r="96" spans="1:28" x14ac:dyDescent="0.3">
      <c r="A96" t="str">
        <f>VLOOKUP(D96,lookup!$M$18:$N$23,2)</f>
        <v>Oct/Nov</v>
      </c>
      <c r="B96">
        <v>1989</v>
      </c>
      <c r="C96" t="str">
        <f t="shared" si="33"/>
        <v>Oct/Nov 1989</v>
      </c>
      <c r="D96" t="s">
        <v>40</v>
      </c>
      <c r="E96">
        <f>SUMIFS(lookup!$I$411:$I$818,lookup!$F$411:$F$818,QNWRGrp!B96,lookup!$C$411:$C$818,QNWRGrp!D96)</f>
        <v>1050</v>
      </c>
      <c r="F96">
        <f>ABS(ROUND(SUMIFS(lookup!$E$411:$E$818,lookup!$F$411:$F$818,QNWRGrp!B96,lookup!$C$411:$C$818,QNWRGrp!D96),-1))</f>
        <v>5410</v>
      </c>
      <c r="G96">
        <f t="shared" si="34"/>
        <v>-4360</v>
      </c>
      <c r="H96">
        <f>ABS(ROUND(SUMIFS(lookup!$J$411:$J$818,lookup!$F$411:$F$818,QNWRGrp!B96,lookup!$C$411:$C$818,QNWRGrp!D96),-1))</f>
        <v>1060</v>
      </c>
      <c r="I96">
        <f>VLOOKUP(D96,lookup!$M$18:$O$23,3)</f>
        <v>3600</v>
      </c>
      <c r="J96">
        <f t="shared" si="35"/>
        <v>2550</v>
      </c>
      <c r="K96">
        <f t="shared" si="36"/>
        <v>2550</v>
      </c>
      <c r="L96">
        <f t="shared" si="37"/>
        <v>1050</v>
      </c>
      <c r="M96">
        <f t="shared" si="38"/>
        <v>1050</v>
      </c>
      <c r="N96">
        <f t="shared" si="39"/>
        <v>6460</v>
      </c>
      <c r="O96">
        <f t="shared" si="40"/>
        <v>2550</v>
      </c>
      <c r="P96">
        <f t="shared" si="41"/>
        <v>0</v>
      </c>
      <c r="Q96">
        <f t="shared" si="42"/>
        <v>2550</v>
      </c>
      <c r="R96">
        <f t="shared" si="43"/>
        <v>0</v>
      </c>
      <c r="S96">
        <f t="shared" si="28"/>
        <v>5</v>
      </c>
      <c r="T96">
        <f t="shared" si="29"/>
        <v>1989.9166666666667</v>
      </c>
      <c r="U96">
        <f>INDEX(Impacts_scenario_1_RSBsn_Mask!$Y$2:$Y$70,$B96-1939+1,1)</f>
        <v>0.83158126095787488</v>
      </c>
      <c r="V96">
        <f t="shared" si="44"/>
        <v>3600</v>
      </c>
      <c r="W96">
        <f t="shared" si="45"/>
        <v>1050</v>
      </c>
      <c r="X96">
        <f t="shared" si="46"/>
        <v>2550</v>
      </c>
      <c r="Y96">
        <f t="shared" si="47"/>
        <v>5410</v>
      </c>
      <c r="Z96" s="16">
        <f t="shared" si="30"/>
        <v>0</v>
      </c>
      <c r="AA96" s="16">
        <f t="shared" si="31"/>
        <v>2550</v>
      </c>
      <c r="AB96">
        <f t="shared" si="32"/>
        <v>0</v>
      </c>
    </row>
    <row r="97" spans="1:28" x14ac:dyDescent="0.3">
      <c r="A97" t="str">
        <f>VLOOKUP(D97,lookup!$M$18:$N$23,2)</f>
        <v>Dec</v>
      </c>
      <c r="B97">
        <v>1989</v>
      </c>
      <c r="C97" t="str">
        <f t="shared" si="33"/>
        <v>Dec 1989</v>
      </c>
      <c r="D97" t="s">
        <v>41</v>
      </c>
      <c r="E97">
        <f>SUMIFS(lookup!$I$411:$I$818,lookup!$F$411:$F$818,QNWRGrp!B97,lookup!$C$411:$C$818,QNWRGrp!D97)</f>
        <v>540</v>
      </c>
      <c r="F97">
        <f>ABS(ROUND(SUMIFS(lookup!$E$411:$E$818,lookup!$F$411:$F$818,QNWRGrp!B97,lookup!$C$411:$C$818,QNWRGrp!D97),-1))</f>
        <v>3040</v>
      </c>
      <c r="G97">
        <f t="shared" si="34"/>
        <v>-2500</v>
      </c>
      <c r="H97">
        <f>ABS(ROUND(SUMIFS(lookup!$J$411:$J$818,lookup!$F$411:$F$818,QNWRGrp!B97,lookup!$C$411:$C$818,QNWRGrp!D97),-1))</f>
        <v>440</v>
      </c>
      <c r="I97">
        <f>VLOOKUP(D97,lookup!$M$18:$O$23,3)</f>
        <v>500</v>
      </c>
      <c r="J97">
        <f t="shared" si="35"/>
        <v>0</v>
      </c>
      <c r="K97" t="str">
        <f t="shared" si="36"/>
        <v/>
      </c>
      <c r="L97">
        <f t="shared" si="37"/>
        <v>500</v>
      </c>
      <c r="M97">
        <f t="shared" si="38"/>
        <v>540</v>
      </c>
      <c r="N97">
        <f t="shared" si="39"/>
        <v>3580</v>
      </c>
      <c r="O97">
        <f t="shared" si="40"/>
        <v>0</v>
      </c>
      <c r="P97">
        <f t="shared" si="41"/>
        <v>0</v>
      </c>
      <c r="Q97">
        <f t="shared" si="42"/>
        <v>0</v>
      </c>
      <c r="R97">
        <f t="shared" si="43"/>
        <v>0</v>
      </c>
      <c r="S97">
        <f t="shared" si="28"/>
        <v>6</v>
      </c>
      <c r="T97">
        <f t="shared" si="29"/>
        <v>1990</v>
      </c>
      <c r="U97">
        <f>INDEX(Impacts_scenario_1_RSBsn_Mask!$Y$2:$Y$70,$B97-1939+1,1)</f>
        <v>0.83158126095787488</v>
      </c>
      <c r="V97">
        <f t="shared" si="44"/>
        <v>500</v>
      </c>
      <c r="W97">
        <f t="shared" si="45"/>
        <v>540</v>
      </c>
      <c r="X97">
        <f t="shared" si="46"/>
        <v>0</v>
      </c>
      <c r="Y97">
        <f t="shared" si="47"/>
        <v>3040</v>
      </c>
      <c r="Z97" s="16">
        <f t="shared" si="30"/>
        <v>0</v>
      </c>
      <c r="AA97" s="16">
        <f t="shared" si="31"/>
        <v>0</v>
      </c>
      <c r="AB97">
        <f t="shared" si="32"/>
        <v>0</v>
      </c>
    </row>
    <row r="98" spans="1:28" x14ac:dyDescent="0.3">
      <c r="A98" t="str">
        <f>VLOOKUP(D98,lookup!$M$18:$N$23,2)</f>
        <v>Jan/Feb</v>
      </c>
      <c r="B98">
        <v>1990</v>
      </c>
      <c r="C98" t="str">
        <f t="shared" si="33"/>
        <v>Jan/Feb 1990</v>
      </c>
      <c r="D98" t="s">
        <v>36</v>
      </c>
      <c r="E98">
        <f>SUMIFS(lookup!$I$411:$I$818,lookup!$F$411:$F$818,QNWRGrp!B98,lookup!$C$411:$C$818,QNWRGrp!D98)</f>
        <v>2110</v>
      </c>
      <c r="F98">
        <f>ABS(ROUND(SUMIFS(lookup!$E$411:$E$818,lookup!$F$411:$F$818,QNWRGrp!B98,lookup!$C$411:$C$818,QNWRGrp!D98),-1))</f>
        <v>7040</v>
      </c>
      <c r="G98">
        <f t="shared" si="34"/>
        <v>-4930</v>
      </c>
      <c r="H98">
        <f>ABS(ROUND(SUMIFS(lookup!$J$411:$J$818,lookup!$F$411:$F$818,QNWRGrp!B98,lookup!$C$411:$C$818,QNWRGrp!D98),-1))</f>
        <v>1750</v>
      </c>
      <c r="I98">
        <f>VLOOKUP(D98,lookup!$M$18:$O$23,3)</f>
        <v>1500</v>
      </c>
      <c r="J98">
        <f t="shared" si="35"/>
        <v>0</v>
      </c>
      <c r="K98" t="str">
        <f t="shared" si="36"/>
        <v/>
      </c>
      <c r="L98">
        <f t="shared" si="37"/>
        <v>1500</v>
      </c>
      <c r="M98">
        <f t="shared" si="38"/>
        <v>2110</v>
      </c>
      <c r="N98">
        <f t="shared" si="39"/>
        <v>9150</v>
      </c>
      <c r="O98">
        <f t="shared" si="40"/>
        <v>0</v>
      </c>
      <c r="P98">
        <f t="shared" si="41"/>
        <v>0</v>
      </c>
      <c r="Q98">
        <f t="shared" si="42"/>
        <v>0</v>
      </c>
      <c r="R98">
        <f t="shared" si="43"/>
        <v>0</v>
      </c>
      <c r="S98">
        <f t="shared" si="28"/>
        <v>1</v>
      </c>
      <c r="T98">
        <f t="shared" si="29"/>
        <v>1990.0166666666667</v>
      </c>
      <c r="U98">
        <f>INDEX(Impacts_scenario_1_RSBsn_Mask!$Y$2:$Y$70,$B98-1939+1,1)</f>
        <v>0.80313089482042643</v>
      </c>
      <c r="V98">
        <f t="shared" si="44"/>
        <v>1500</v>
      </c>
      <c r="W98">
        <f t="shared" si="45"/>
        <v>2110</v>
      </c>
      <c r="X98">
        <f t="shared" si="46"/>
        <v>0</v>
      </c>
      <c r="Y98">
        <f t="shared" si="47"/>
        <v>7040</v>
      </c>
      <c r="Z98" s="16">
        <f t="shared" si="30"/>
        <v>0</v>
      </c>
      <c r="AA98" s="16">
        <f t="shared" si="31"/>
        <v>0</v>
      </c>
      <c r="AB98">
        <f t="shared" si="32"/>
        <v>0</v>
      </c>
    </row>
    <row r="99" spans="1:28" x14ac:dyDescent="0.3">
      <c r="A99" t="str">
        <f>VLOOKUP(D99,lookup!$M$18:$N$23,2)</f>
        <v>Mar/Apr</v>
      </c>
      <c r="B99">
        <v>1990</v>
      </c>
      <c r="C99" t="str">
        <f t="shared" si="33"/>
        <v>Mar/Apr 1990</v>
      </c>
      <c r="D99" t="s">
        <v>37</v>
      </c>
      <c r="E99">
        <f>SUMIFS(lookup!$I$411:$I$818,lookup!$F$411:$F$818,QNWRGrp!B99,lookup!$C$411:$C$818,QNWRGrp!D99)</f>
        <v>3810</v>
      </c>
      <c r="F99">
        <f>ABS(ROUND(SUMIFS(lookup!$E$411:$E$818,lookup!$F$411:$F$818,QNWRGrp!B99,lookup!$C$411:$C$818,QNWRGrp!D99),-1))</f>
        <v>6240</v>
      </c>
      <c r="G99">
        <f t="shared" si="34"/>
        <v>-2430</v>
      </c>
      <c r="H99">
        <f>ABS(ROUND(SUMIFS(lookup!$J$411:$J$818,lookup!$F$411:$F$818,QNWRGrp!B99,lookup!$C$411:$C$818,QNWRGrp!D99),-1))</f>
        <v>2160</v>
      </c>
      <c r="I99">
        <f>VLOOKUP(D99,lookup!$M$18:$O$23,3)</f>
        <v>3500</v>
      </c>
      <c r="J99">
        <f t="shared" si="35"/>
        <v>0</v>
      </c>
      <c r="K99" t="str">
        <f t="shared" si="36"/>
        <v/>
      </c>
      <c r="L99">
        <f t="shared" si="37"/>
        <v>3500</v>
      </c>
      <c r="M99">
        <f t="shared" si="38"/>
        <v>3810</v>
      </c>
      <c r="N99">
        <f t="shared" si="39"/>
        <v>10050</v>
      </c>
      <c r="O99">
        <f t="shared" si="40"/>
        <v>0</v>
      </c>
      <c r="P99">
        <f t="shared" si="41"/>
        <v>0</v>
      </c>
      <c r="Q99">
        <f t="shared" si="42"/>
        <v>0</v>
      </c>
      <c r="R99">
        <f t="shared" si="43"/>
        <v>0</v>
      </c>
      <c r="S99">
        <f t="shared" si="28"/>
        <v>2</v>
      </c>
      <c r="T99">
        <f t="shared" si="29"/>
        <v>1990.0333333333333</v>
      </c>
      <c r="U99">
        <f>INDEX(Impacts_scenario_1_RSBsn_Mask!$Y$2:$Y$70,$B99-1939+1,1)</f>
        <v>0.80313089482042643</v>
      </c>
      <c r="V99">
        <f t="shared" si="44"/>
        <v>3500</v>
      </c>
      <c r="W99">
        <f t="shared" si="45"/>
        <v>3810</v>
      </c>
      <c r="X99">
        <f t="shared" si="46"/>
        <v>0</v>
      </c>
      <c r="Y99">
        <f t="shared" si="47"/>
        <v>6240</v>
      </c>
      <c r="Z99" s="16">
        <f t="shared" si="30"/>
        <v>0</v>
      </c>
      <c r="AA99" s="16">
        <f t="shared" si="31"/>
        <v>0</v>
      </c>
      <c r="AB99">
        <f t="shared" si="32"/>
        <v>0</v>
      </c>
    </row>
    <row r="100" spans="1:28" x14ac:dyDescent="0.3">
      <c r="A100" t="str">
        <f>VLOOKUP(D100,lookup!$M$18:$N$23,2)</f>
        <v>May/Jun</v>
      </c>
      <c r="B100">
        <v>1990</v>
      </c>
      <c r="C100" t="str">
        <f t="shared" si="33"/>
        <v>May/Jun 1990</v>
      </c>
      <c r="D100" t="s">
        <v>38</v>
      </c>
      <c r="E100">
        <f>SUMIFS(lookup!$I$411:$I$818,lookup!$F$411:$F$818,QNWRGrp!B100,lookup!$C$411:$C$818,QNWRGrp!D100)</f>
        <v>6070</v>
      </c>
      <c r="F100">
        <f>ABS(ROUND(SUMIFS(lookup!$E$411:$E$818,lookup!$F$411:$F$818,QNWRGrp!B100,lookup!$C$411:$C$818,QNWRGrp!D100),-1))</f>
        <v>5790</v>
      </c>
      <c r="G100">
        <f t="shared" si="34"/>
        <v>280</v>
      </c>
      <c r="H100">
        <f>ABS(ROUND(SUMIFS(lookup!$J$411:$J$818,lookup!$F$411:$F$818,QNWRGrp!B100,lookup!$C$411:$C$818,QNWRGrp!D100),-1))</f>
        <v>2110</v>
      </c>
      <c r="I100">
        <f>VLOOKUP(D100,lookup!$M$18:$O$23,3)</f>
        <v>2000</v>
      </c>
      <c r="J100">
        <f t="shared" si="35"/>
        <v>0</v>
      </c>
      <c r="K100" t="str">
        <f t="shared" si="36"/>
        <v/>
      </c>
      <c r="L100">
        <f t="shared" si="37"/>
        <v>2000</v>
      </c>
      <c r="M100">
        <f t="shared" si="38"/>
        <v>6070</v>
      </c>
      <c r="N100">
        <f t="shared" si="39"/>
        <v>11860</v>
      </c>
      <c r="O100">
        <f t="shared" si="40"/>
        <v>0</v>
      </c>
      <c r="P100">
        <f t="shared" si="41"/>
        <v>0</v>
      </c>
      <c r="Q100">
        <f t="shared" si="42"/>
        <v>0</v>
      </c>
      <c r="R100">
        <f t="shared" si="43"/>
        <v>0</v>
      </c>
      <c r="S100">
        <f t="shared" si="28"/>
        <v>3</v>
      </c>
      <c r="T100">
        <f t="shared" si="29"/>
        <v>1990.5</v>
      </c>
      <c r="U100">
        <f>INDEX(Impacts_scenario_1_RSBsn_Mask!$Y$2:$Y$70,$B100-1939+1,1)</f>
        <v>0.80313089482042643</v>
      </c>
      <c r="V100">
        <f t="shared" si="44"/>
        <v>2000</v>
      </c>
      <c r="W100">
        <f t="shared" si="45"/>
        <v>6070</v>
      </c>
      <c r="X100">
        <f t="shared" si="46"/>
        <v>0</v>
      </c>
      <c r="Y100">
        <f t="shared" si="47"/>
        <v>5790</v>
      </c>
      <c r="Z100" s="16">
        <f t="shared" si="30"/>
        <v>0</v>
      </c>
      <c r="AA100" s="16">
        <f t="shared" si="31"/>
        <v>0</v>
      </c>
      <c r="AB100">
        <f t="shared" si="32"/>
        <v>0</v>
      </c>
    </row>
    <row r="101" spans="1:28" x14ac:dyDescent="0.3">
      <c r="A101" t="str">
        <f>VLOOKUP(D101,lookup!$M$18:$N$23,2)</f>
        <v>Jul/Aug/Sep</v>
      </c>
      <c r="B101">
        <v>1990</v>
      </c>
      <c r="C101" t="str">
        <f t="shared" si="33"/>
        <v>Jul/Aug/Sep 1990</v>
      </c>
      <c r="D101" t="s">
        <v>39</v>
      </c>
      <c r="E101">
        <f>SUMIFS(lookup!$I$411:$I$818,lookup!$F$411:$F$818,QNWRGrp!B101,lookup!$C$411:$C$818,QNWRGrp!D101)</f>
        <v>750</v>
      </c>
      <c r="F101">
        <f>ABS(ROUND(SUMIFS(lookup!$E$411:$E$818,lookup!$F$411:$F$818,QNWRGrp!B101,lookup!$C$411:$C$818,QNWRGrp!D101),-1))</f>
        <v>4800</v>
      </c>
      <c r="G101">
        <f t="shared" si="34"/>
        <v>-4050</v>
      </c>
      <c r="H101">
        <f>ABS(ROUND(SUMIFS(lookup!$J$411:$J$818,lookup!$F$411:$F$818,QNWRGrp!B101,lookup!$C$411:$C$818,QNWRGrp!D101),-1))</f>
        <v>280</v>
      </c>
      <c r="I101">
        <f>VLOOKUP(D101,lookup!$M$18:$O$23,3)</f>
        <v>3500</v>
      </c>
      <c r="J101">
        <f t="shared" si="35"/>
        <v>2750</v>
      </c>
      <c r="K101">
        <f t="shared" si="36"/>
        <v>2750</v>
      </c>
      <c r="L101">
        <f t="shared" si="37"/>
        <v>750</v>
      </c>
      <c r="M101">
        <f t="shared" si="38"/>
        <v>750</v>
      </c>
      <c r="N101">
        <f t="shared" si="39"/>
        <v>5550</v>
      </c>
      <c r="O101">
        <f t="shared" si="40"/>
        <v>2750</v>
      </c>
      <c r="P101">
        <f t="shared" si="41"/>
        <v>0</v>
      </c>
      <c r="Q101">
        <f t="shared" si="42"/>
        <v>2750</v>
      </c>
      <c r="R101">
        <f t="shared" si="43"/>
        <v>0</v>
      </c>
      <c r="S101">
        <f t="shared" si="28"/>
        <v>4</v>
      </c>
      <c r="T101">
        <f t="shared" si="29"/>
        <v>1990.75</v>
      </c>
      <c r="U101">
        <f>INDEX(Impacts_scenario_1_RSBsn_Mask!$Y$2:$Y$70,$B101-1939+1,1)</f>
        <v>0.80313089482042643</v>
      </c>
      <c r="V101">
        <f t="shared" si="44"/>
        <v>3500</v>
      </c>
      <c r="W101">
        <f t="shared" si="45"/>
        <v>750</v>
      </c>
      <c r="X101">
        <f t="shared" si="46"/>
        <v>2750</v>
      </c>
      <c r="Y101">
        <f t="shared" si="47"/>
        <v>4800</v>
      </c>
      <c r="Z101" s="16">
        <f t="shared" si="30"/>
        <v>0</v>
      </c>
      <c r="AA101" s="16">
        <f t="shared" si="31"/>
        <v>2750</v>
      </c>
      <c r="AB101">
        <f t="shared" si="32"/>
        <v>0</v>
      </c>
    </row>
    <row r="102" spans="1:28" x14ac:dyDescent="0.3">
      <c r="A102" t="str">
        <f>VLOOKUP(D102,lookup!$M$18:$N$23,2)</f>
        <v>Oct/Nov</v>
      </c>
      <c r="B102">
        <v>1990</v>
      </c>
      <c r="C102" t="str">
        <f t="shared" si="33"/>
        <v>Oct/Nov 1990</v>
      </c>
      <c r="D102" t="s">
        <v>40</v>
      </c>
      <c r="E102">
        <f>SUMIFS(lookup!$I$411:$I$818,lookup!$F$411:$F$818,QNWRGrp!B102,lookup!$C$411:$C$818,QNWRGrp!D102)</f>
        <v>700</v>
      </c>
      <c r="F102">
        <f>ABS(ROUND(SUMIFS(lookup!$E$411:$E$818,lookup!$F$411:$F$818,QNWRGrp!B102,lookup!$C$411:$C$818,QNWRGrp!D102),-1))</f>
        <v>4200</v>
      </c>
      <c r="G102">
        <f t="shared" si="34"/>
        <v>-3500</v>
      </c>
      <c r="H102">
        <f>ABS(ROUND(SUMIFS(lookup!$J$411:$J$818,lookup!$F$411:$F$818,QNWRGrp!B102,lookup!$C$411:$C$818,QNWRGrp!D102),-1))</f>
        <v>460</v>
      </c>
      <c r="I102">
        <f>VLOOKUP(D102,lookup!$M$18:$O$23,3)</f>
        <v>3600</v>
      </c>
      <c r="J102">
        <f t="shared" si="35"/>
        <v>2900</v>
      </c>
      <c r="K102">
        <f t="shared" si="36"/>
        <v>2900</v>
      </c>
      <c r="L102">
        <f t="shared" si="37"/>
        <v>700</v>
      </c>
      <c r="M102">
        <f t="shared" si="38"/>
        <v>700</v>
      </c>
      <c r="N102">
        <f t="shared" si="39"/>
        <v>4900</v>
      </c>
      <c r="O102">
        <f t="shared" si="40"/>
        <v>2900</v>
      </c>
      <c r="P102">
        <f t="shared" si="41"/>
        <v>0</v>
      </c>
      <c r="Q102">
        <f t="shared" si="42"/>
        <v>2900</v>
      </c>
      <c r="R102">
        <f t="shared" si="43"/>
        <v>0</v>
      </c>
      <c r="S102">
        <f t="shared" si="28"/>
        <v>5</v>
      </c>
      <c r="T102">
        <f t="shared" si="29"/>
        <v>1990.9166666666667</v>
      </c>
      <c r="U102">
        <f>INDEX(Impacts_scenario_1_RSBsn_Mask!$Y$2:$Y$70,$B102-1939+1,1)</f>
        <v>0.80313089482042643</v>
      </c>
      <c r="V102">
        <f t="shared" si="44"/>
        <v>3600</v>
      </c>
      <c r="W102">
        <f t="shared" si="45"/>
        <v>700</v>
      </c>
      <c r="X102">
        <f t="shared" si="46"/>
        <v>2900</v>
      </c>
      <c r="Y102">
        <f t="shared" si="47"/>
        <v>4200</v>
      </c>
      <c r="Z102" s="16">
        <f t="shared" si="30"/>
        <v>0</v>
      </c>
      <c r="AA102" s="16">
        <f t="shared" si="31"/>
        <v>2900</v>
      </c>
      <c r="AB102">
        <f t="shared" si="32"/>
        <v>0</v>
      </c>
    </row>
    <row r="103" spans="1:28" x14ac:dyDescent="0.3">
      <c r="A103" t="str">
        <f>VLOOKUP(D103,lookup!$M$18:$N$23,2)</f>
        <v>Dec</v>
      </c>
      <c r="B103">
        <v>1990</v>
      </c>
      <c r="C103" t="str">
        <f t="shared" si="33"/>
        <v>Dec 1990</v>
      </c>
      <c r="D103" t="s">
        <v>41</v>
      </c>
      <c r="E103">
        <f>SUMIFS(lookup!$I$411:$I$818,lookup!$F$411:$F$818,QNWRGrp!B103,lookup!$C$411:$C$818,QNWRGrp!D103)</f>
        <v>420</v>
      </c>
      <c r="F103">
        <f>ABS(ROUND(SUMIFS(lookup!$E$411:$E$818,lookup!$F$411:$F$818,QNWRGrp!B103,lookup!$C$411:$C$818,QNWRGrp!D103),-1))</f>
        <v>2540</v>
      </c>
      <c r="G103">
        <f t="shared" si="34"/>
        <v>-2120</v>
      </c>
      <c r="H103">
        <f>ABS(ROUND(SUMIFS(lookup!$J$411:$J$818,lookup!$F$411:$F$818,QNWRGrp!B103,lookup!$C$411:$C$818,QNWRGrp!D103),-1))</f>
        <v>0</v>
      </c>
      <c r="I103">
        <f>VLOOKUP(D103,lookup!$M$18:$O$23,3)</f>
        <v>500</v>
      </c>
      <c r="J103">
        <f t="shared" si="35"/>
        <v>80</v>
      </c>
      <c r="K103">
        <f t="shared" si="36"/>
        <v>80</v>
      </c>
      <c r="L103">
        <f t="shared" si="37"/>
        <v>420</v>
      </c>
      <c r="M103">
        <f t="shared" si="38"/>
        <v>420</v>
      </c>
      <c r="N103">
        <f t="shared" si="39"/>
        <v>2960</v>
      </c>
      <c r="O103">
        <f t="shared" si="40"/>
        <v>80</v>
      </c>
      <c r="P103">
        <f t="shared" si="41"/>
        <v>0</v>
      </c>
      <c r="Q103">
        <f t="shared" si="42"/>
        <v>80</v>
      </c>
      <c r="R103">
        <f t="shared" si="43"/>
        <v>0</v>
      </c>
      <c r="S103">
        <f t="shared" si="28"/>
        <v>6</v>
      </c>
      <c r="T103">
        <f t="shared" si="29"/>
        <v>1991</v>
      </c>
      <c r="U103">
        <f>INDEX(Impacts_scenario_1_RSBsn_Mask!$Y$2:$Y$70,$B103-1939+1,1)</f>
        <v>0.80313089482042643</v>
      </c>
      <c r="V103">
        <f t="shared" si="44"/>
        <v>500</v>
      </c>
      <c r="W103">
        <f t="shared" si="45"/>
        <v>420</v>
      </c>
      <c r="X103">
        <f t="shared" si="46"/>
        <v>80</v>
      </c>
      <c r="Y103">
        <f t="shared" si="47"/>
        <v>2540</v>
      </c>
      <c r="Z103" s="16">
        <f t="shared" si="30"/>
        <v>0</v>
      </c>
      <c r="AA103" s="16">
        <f t="shared" si="31"/>
        <v>80</v>
      </c>
      <c r="AB103">
        <f t="shared" si="32"/>
        <v>0</v>
      </c>
    </row>
    <row r="104" spans="1:28" x14ac:dyDescent="0.3">
      <c r="A104" t="str">
        <f>VLOOKUP(D104,lookup!$M$18:$N$23,2)</f>
        <v>Jan/Feb</v>
      </c>
      <c r="B104">
        <v>1991</v>
      </c>
      <c r="C104" t="str">
        <f t="shared" si="33"/>
        <v>Jan/Feb 1991</v>
      </c>
      <c r="D104" t="s">
        <v>36</v>
      </c>
      <c r="E104">
        <f>SUMIFS(lookup!$I$411:$I$818,lookup!$F$411:$F$818,QNWRGrp!B104,lookup!$C$411:$C$818,QNWRGrp!D104)</f>
        <v>1040</v>
      </c>
      <c r="F104">
        <f>ABS(ROUND(SUMIFS(lookup!$E$411:$E$818,lookup!$F$411:$F$818,QNWRGrp!B104,lookup!$C$411:$C$818,QNWRGrp!D104),-1))</f>
        <v>4720</v>
      </c>
      <c r="G104">
        <f t="shared" si="34"/>
        <v>-3680</v>
      </c>
      <c r="H104">
        <f>ABS(ROUND(SUMIFS(lookup!$J$411:$J$818,lookup!$F$411:$F$818,QNWRGrp!B104,lookup!$C$411:$C$818,QNWRGrp!D104),-1))</f>
        <v>510</v>
      </c>
      <c r="I104">
        <f>VLOOKUP(D104,lookup!$M$18:$O$23,3)</f>
        <v>1500</v>
      </c>
      <c r="J104">
        <f t="shared" si="35"/>
        <v>460</v>
      </c>
      <c r="K104">
        <f t="shared" si="36"/>
        <v>460</v>
      </c>
      <c r="L104">
        <f t="shared" si="37"/>
        <v>1040</v>
      </c>
      <c r="M104">
        <f t="shared" si="38"/>
        <v>1040</v>
      </c>
      <c r="N104">
        <f t="shared" si="39"/>
        <v>5760</v>
      </c>
      <c r="O104">
        <f t="shared" si="40"/>
        <v>460</v>
      </c>
      <c r="P104">
        <f t="shared" si="41"/>
        <v>0</v>
      </c>
      <c r="Q104">
        <f t="shared" si="42"/>
        <v>460</v>
      </c>
      <c r="R104">
        <f t="shared" si="43"/>
        <v>0</v>
      </c>
      <c r="S104">
        <f t="shared" si="28"/>
        <v>1</v>
      </c>
      <c r="T104">
        <f t="shared" si="29"/>
        <v>1991.0166666666667</v>
      </c>
      <c r="U104">
        <f>INDEX(Impacts_scenario_1_RSBsn_Mask!$Y$2:$Y$70,$B104-1939+1,1)</f>
        <v>0.84738672720189012</v>
      </c>
      <c r="V104">
        <f t="shared" si="44"/>
        <v>1500</v>
      </c>
      <c r="W104">
        <f t="shared" si="45"/>
        <v>1040</v>
      </c>
      <c r="X104">
        <f t="shared" si="46"/>
        <v>460</v>
      </c>
      <c r="Y104">
        <f t="shared" si="47"/>
        <v>4720</v>
      </c>
      <c r="Z104" s="16">
        <f t="shared" si="30"/>
        <v>0</v>
      </c>
      <c r="AA104" s="16">
        <f t="shared" si="31"/>
        <v>460</v>
      </c>
      <c r="AB104">
        <f t="shared" si="32"/>
        <v>0</v>
      </c>
    </row>
    <row r="105" spans="1:28" x14ac:dyDescent="0.3">
      <c r="A105" t="str">
        <f>VLOOKUP(D105,lookup!$M$18:$N$23,2)</f>
        <v>Mar/Apr</v>
      </c>
      <c r="B105">
        <v>1991</v>
      </c>
      <c r="C105" t="str">
        <f t="shared" si="33"/>
        <v>Mar/Apr 1991</v>
      </c>
      <c r="D105" t="s">
        <v>37</v>
      </c>
      <c r="E105">
        <f>SUMIFS(lookup!$I$411:$I$818,lookup!$F$411:$F$818,QNWRGrp!B105,lookup!$C$411:$C$818,QNWRGrp!D105)</f>
        <v>1360</v>
      </c>
      <c r="F105">
        <f>ABS(ROUND(SUMIFS(lookup!$E$411:$E$818,lookup!$F$411:$F$818,QNWRGrp!B105,lookup!$C$411:$C$818,QNWRGrp!D105),-1))</f>
        <v>5710</v>
      </c>
      <c r="G105">
        <f t="shared" si="34"/>
        <v>-4350</v>
      </c>
      <c r="H105">
        <f>ABS(ROUND(SUMIFS(lookup!$J$411:$J$818,lookup!$F$411:$F$818,QNWRGrp!B105,lookup!$C$411:$C$818,QNWRGrp!D105),-1))</f>
        <v>1040</v>
      </c>
      <c r="I105">
        <f>VLOOKUP(D105,lookup!$M$18:$O$23,3)</f>
        <v>3500</v>
      </c>
      <c r="J105">
        <f t="shared" si="35"/>
        <v>2140</v>
      </c>
      <c r="K105">
        <f t="shared" si="36"/>
        <v>2140</v>
      </c>
      <c r="L105">
        <f t="shared" si="37"/>
        <v>1360</v>
      </c>
      <c r="M105">
        <f t="shared" si="38"/>
        <v>1360</v>
      </c>
      <c r="N105">
        <f t="shared" si="39"/>
        <v>7070</v>
      </c>
      <c r="O105">
        <f t="shared" si="40"/>
        <v>2140</v>
      </c>
      <c r="P105">
        <f t="shared" si="41"/>
        <v>0</v>
      </c>
      <c r="Q105">
        <f t="shared" si="42"/>
        <v>2140</v>
      </c>
      <c r="R105">
        <f t="shared" si="43"/>
        <v>0</v>
      </c>
      <c r="S105">
        <f t="shared" si="28"/>
        <v>2</v>
      </c>
      <c r="T105">
        <f t="shared" si="29"/>
        <v>1991.0333333333333</v>
      </c>
      <c r="U105">
        <f>INDEX(Impacts_scenario_1_RSBsn_Mask!$Y$2:$Y$70,$B105-1939+1,1)</f>
        <v>0.84738672720189012</v>
      </c>
      <c r="V105">
        <f t="shared" si="44"/>
        <v>3500</v>
      </c>
      <c r="W105">
        <f t="shared" si="45"/>
        <v>1360</v>
      </c>
      <c r="X105">
        <f t="shared" si="46"/>
        <v>2140</v>
      </c>
      <c r="Y105">
        <f t="shared" si="47"/>
        <v>5710</v>
      </c>
      <c r="Z105" s="16">
        <f t="shared" si="30"/>
        <v>0</v>
      </c>
      <c r="AA105" s="16">
        <f t="shared" si="31"/>
        <v>2140</v>
      </c>
      <c r="AB105">
        <f t="shared" si="32"/>
        <v>0</v>
      </c>
    </row>
    <row r="106" spans="1:28" x14ac:dyDescent="0.3">
      <c r="A106" t="str">
        <f>VLOOKUP(D106,lookup!$M$18:$N$23,2)</f>
        <v>May/Jun</v>
      </c>
      <c r="B106">
        <v>1991</v>
      </c>
      <c r="C106" t="str">
        <f t="shared" si="33"/>
        <v>May/Jun 1991</v>
      </c>
      <c r="D106" t="s">
        <v>38</v>
      </c>
      <c r="E106">
        <f>SUMIFS(lookup!$I$411:$I$818,lookup!$F$411:$F$818,QNWRGrp!B106,lookup!$C$411:$C$818,QNWRGrp!D106)</f>
        <v>1110</v>
      </c>
      <c r="F106">
        <f>ABS(ROUND(SUMIFS(lookup!$E$411:$E$818,lookup!$F$411:$F$818,QNWRGrp!B106,lookup!$C$411:$C$818,QNWRGrp!D106),-1))</f>
        <v>3430</v>
      </c>
      <c r="G106">
        <f t="shared" si="34"/>
        <v>-2320</v>
      </c>
      <c r="H106">
        <f>ABS(ROUND(SUMIFS(lookup!$J$411:$J$818,lookup!$F$411:$F$818,QNWRGrp!B106,lookup!$C$411:$C$818,QNWRGrp!D106),-1))</f>
        <v>1040</v>
      </c>
      <c r="I106">
        <f>VLOOKUP(D106,lookup!$M$18:$O$23,3)</f>
        <v>2000</v>
      </c>
      <c r="J106">
        <f t="shared" si="35"/>
        <v>890</v>
      </c>
      <c r="K106">
        <f t="shared" si="36"/>
        <v>890</v>
      </c>
      <c r="L106">
        <f t="shared" si="37"/>
        <v>1110</v>
      </c>
      <c r="M106">
        <f t="shared" si="38"/>
        <v>1110</v>
      </c>
      <c r="N106">
        <f t="shared" si="39"/>
        <v>4540</v>
      </c>
      <c r="O106">
        <f t="shared" si="40"/>
        <v>890</v>
      </c>
      <c r="P106">
        <f t="shared" si="41"/>
        <v>0</v>
      </c>
      <c r="Q106">
        <f t="shared" si="42"/>
        <v>890</v>
      </c>
      <c r="R106">
        <f t="shared" si="43"/>
        <v>0</v>
      </c>
      <c r="S106">
        <f t="shared" si="28"/>
        <v>3</v>
      </c>
      <c r="T106">
        <f t="shared" si="29"/>
        <v>1991.5</v>
      </c>
      <c r="U106">
        <f>INDEX(Impacts_scenario_1_RSBsn_Mask!$Y$2:$Y$70,$B106-1939+1,1)</f>
        <v>0.84738672720189012</v>
      </c>
      <c r="V106">
        <f t="shared" si="44"/>
        <v>2000</v>
      </c>
      <c r="W106">
        <f t="shared" si="45"/>
        <v>1110</v>
      </c>
      <c r="X106">
        <f t="shared" si="46"/>
        <v>890</v>
      </c>
      <c r="Y106">
        <f t="shared" si="47"/>
        <v>3430</v>
      </c>
      <c r="Z106" s="16">
        <f t="shared" si="30"/>
        <v>0</v>
      </c>
      <c r="AA106" s="16">
        <f t="shared" si="31"/>
        <v>890</v>
      </c>
      <c r="AB106">
        <f t="shared" si="32"/>
        <v>0</v>
      </c>
    </row>
    <row r="107" spans="1:28" x14ac:dyDescent="0.3">
      <c r="A107" s="4" t="str">
        <f>VLOOKUP(D107,lookup!$M$18:$N$23,2)</f>
        <v>Jul/Aug/Sep</v>
      </c>
      <c r="B107" s="4">
        <v>1991</v>
      </c>
      <c r="C107" t="str">
        <f t="shared" si="33"/>
        <v>Jul/Aug/Sep 1991</v>
      </c>
      <c r="D107" t="s">
        <v>39</v>
      </c>
      <c r="E107">
        <f>SUMIFS(lookup!$I$411:$I$818,lookup!$F$411:$F$818,QNWRGrp!B107,lookup!$C$411:$C$818,QNWRGrp!D107)</f>
        <v>150</v>
      </c>
      <c r="F107">
        <f>ABS(ROUND(SUMIFS(lookup!$E$411:$E$818,lookup!$F$411:$F$818,QNWRGrp!B107,lookup!$C$411:$C$818,QNWRGrp!D107),-1))</f>
        <v>2470</v>
      </c>
      <c r="G107">
        <f t="shared" si="34"/>
        <v>-2320</v>
      </c>
      <c r="H107">
        <f>ABS(ROUND(SUMIFS(lookup!$J$411:$J$818,lookup!$F$411:$F$818,QNWRGrp!B107,lookup!$C$411:$C$818,QNWRGrp!D107),-1))</f>
        <v>0</v>
      </c>
      <c r="I107">
        <f>VLOOKUP(D107,lookup!$M$18:$O$23,3)</f>
        <v>3500</v>
      </c>
      <c r="J107">
        <f t="shared" si="35"/>
        <v>2470</v>
      </c>
      <c r="K107">
        <f t="shared" si="36"/>
        <v>2470</v>
      </c>
      <c r="L107">
        <f t="shared" si="37"/>
        <v>1030</v>
      </c>
      <c r="M107">
        <f t="shared" si="38"/>
        <v>150</v>
      </c>
      <c r="N107">
        <f t="shared" si="39"/>
        <v>2620</v>
      </c>
      <c r="O107">
        <f t="shared" si="40"/>
        <v>3350</v>
      </c>
      <c r="P107">
        <f t="shared" si="41"/>
        <v>880</v>
      </c>
      <c r="Q107">
        <f t="shared" si="42"/>
        <v>2470</v>
      </c>
      <c r="R107">
        <f t="shared" si="43"/>
        <v>0</v>
      </c>
      <c r="S107">
        <f t="shared" si="28"/>
        <v>4</v>
      </c>
      <c r="T107">
        <f t="shared" si="29"/>
        <v>1991.75</v>
      </c>
      <c r="U107" s="4">
        <f>INDEX(Impacts_scenario_1_RSBsn_Mask!$Y$2:$Y$70,$B107-1939+1,1)</f>
        <v>0.84738672720189012</v>
      </c>
      <c r="V107" s="4">
        <f t="shared" si="44"/>
        <v>3500</v>
      </c>
      <c r="W107" s="4">
        <f t="shared" si="45"/>
        <v>150</v>
      </c>
      <c r="X107" s="4">
        <f t="shared" si="46"/>
        <v>3350</v>
      </c>
      <c r="Y107" s="4">
        <f t="shared" si="47"/>
        <v>2470</v>
      </c>
      <c r="Z107" s="42">
        <f t="shared" si="30"/>
        <v>880</v>
      </c>
      <c r="AA107" s="42">
        <f t="shared" si="31"/>
        <v>2470</v>
      </c>
      <c r="AB107">
        <f t="shared" si="32"/>
        <v>1</v>
      </c>
    </row>
    <row r="108" spans="1:28" x14ac:dyDescent="0.3">
      <c r="A108" s="4" t="str">
        <f>VLOOKUP(D108,lookup!$M$18:$N$23,2)</f>
        <v>Oct/Nov</v>
      </c>
      <c r="B108" s="4">
        <v>1991</v>
      </c>
      <c r="C108" t="str">
        <f t="shared" si="33"/>
        <v>Oct/Nov 1991</v>
      </c>
      <c r="D108" t="s">
        <v>40</v>
      </c>
      <c r="E108">
        <f>SUMIFS(lookup!$I$411:$I$818,lookup!$F$411:$F$818,QNWRGrp!B108,lookup!$C$411:$C$818,QNWRGrp!D108)</f>
        <v>220</v>
      </c>
      <c r="F108">
        <f>ABS(ROUND(SUMIFS(lookup!$E$411:$E$818,lookup!$F$411:$F$818,QNWRGrp!B108,lookup!$C$411:$C$818,QNWRGrp!D108),-1))</f>
        <v>2460</v>
      </c>
      <c r="G108">
        <f t="shared" si="34"/>
        <v>-2240</v>
      </c>
      <c r="H108">
        <f>ABS(ROUND(SUMIFS(lookup!$J$411:$J$818,lookup!$F$411:$F$818,QNWRGrp!B108,lookup!$C$411:$C$818,QNWRGrp!D108),-1))</f>
        <v>0</v>
      </c>
      <c r="I108">
        <f>VLOOKUP(D108,lookup!$M$18:$O$23,3)</f>
        <v>3600</v>
      </c>
      <c r="J108">
        <f t="shared" si="35"/>
        <v>2460</v>
      </c>
      <c r="K108">
        <f t="shared" si="36"/>
        <v>2460</v>
      </c>
      <c r="L108">
        <f t="shared" si="37"/>
        <v>1140</v>
      </c>
      <c r="M108">
        <f t="shared" si="38"/>
        <v>220</v>
      </c>
      <c r="N108">
        <f t="shared" si="39"/>
        <v>2680</v>
      </c>
      <c r="O108">
        <f t="shared" si="40"/>
        <v>3380</v>
      </c>
      <c r="P108">
        <f t="shared" si="41"/>
        <v>920</v>
      </c>
      <c r="Q108">
        <f t="shared" si="42"/>
        <v>2460</v>
      </c>
      <c r="R108">
        <f t="shared" si="43"/>
        <v>0</v>
      </c>
      <c r="S108">
        <f t="shared" si="28"/>
        <v>5</v>
      </c>
      <c r="T108">
        <f t="shared" si="29"/>
        <v>1991.9166666666667</v>
      </c>
      <c r="U108" s="4">
        <f>INDEX(Impacts_scenario_1_RSBsn_Mask!$Y$2:$Y$70,$B108-1939+1,1)</f>
        <v>0.84738672720189012</v>
      </c>
      <c r="V108" s="4">
        <f t="shared" si="44"/>
        <v>3600</v>
      </c>
      <c r="W108" s="4">
        <f t="shared" si="45"/>
        <v>220</v>
      </c>
      <c r="X108" s="4">
        <f t="shared" si="46"/>
        <v>3380</v>
      </c>
      <c r="Y108" s="4">
        <f t="shared" si="47"/>
        <v>2460</v>
      </c>
      <c r="Z108" s="42">
        <f t="shared" si="30"/>
        <v>920</v>
      </c>
      <c r="AA108" s="42">
        <f t="shared" si="31"/>
        <v>2460</v>
      </c>
      <c r="AB108">
        <f t="shared" si="32"/>
        <v>1</v>
      </c>
    </row>
    <row r="109" spans="1:28" x14ac:dyDescent="0.3">
      <c r="A109" t="str">
        <f>VLOOKUP(D109,lookup!$M$18:$N$23,2)</f>
        <v>Dec</v>
      </c>
      <c r="B109">
        <v>1991</v>
      </c>
      <c r="C109" t="str">
        <f t="shared" si="33"/>
        <v>Dec 1991</v>
      </c>
      <c r="D109" t="s">
        <v>41</v>
      </c>
      <c r="E109">
        <f>SUMIFS(lookup!$I$411:$I$818,lookup!$F$411:$F$818,QNWRGrp!B109,lookup!$C$411:$C$818,QNWRGrp!D109)</f>
        <v>340</v>
      </c>
      <c r="F109">
        <f>ABS(ROUND(SUMIFS(lookup!$E$411:$E$818,lookup!$F$411:$F$818,QNWRGrp!B109,lookup!$C$411:$C$818,QNWRGrp!D109),-1))</f>
        <v>2940</v>
      </c>
      <c r="G109">
        <f t="shared" si="34"/>
        <v>-2600</v>
      </c>
      <c r="H109">
        <f>ABS(ROUND(SUMIFS(lookup!$J$411:$J$818,lookup!$F$411:$F$818,QNWRGrp!B109,lookup!$C$411:$C$818,QNWRGrp!D109),-1))</f>
        <v>0</v>
      </c>
      <c r="I109">
        <f>VLOOKUP(D109,lookup!$M$18:$O$23,3)</f>
        <v>500</v>
      </c>
      <c r="J109">
        <f t="shared" si="35"/>
        <v>160</v>
      </c>
      <c r="K109">
        <f t="shared" si="36"/>
        <v>160</v>
      </c>
      <c r="L109">
        <f t="shared" si="37"/>
        <v>340</v>
      </c>
      <c r="M109">
        <f t="shared" si="38"/>
        <v>340</v>
      </c>
      <c r="N109">
        <f t="shared" si="39"/>
        <v>3280</v>
      </c>
      <c r="O109">
        <f t="shared" si="40"/>
        <v>160</v>
      </c>
      <c r="P109">
        <f t="shared" si="41"/>
        <v>0</v>
      </c>
      <c r="Q109">
        <f t="shared" si="42"/>
        <v>160</v>
      </c>
      <c r="R109">
        <f t="shared" si="43"/>
        <v>0</v>
      </c>
      <c r="S109">
        <f t="shared" si="28"/>
        <v>6</v>
      </c>
      <c r="T109">
        <f t="shared" si="29"/>
        <v>1992</v>
      </c>
      <c r="U109">
        <f>INDEX(Impacts_scenario_1_RSBsn_Mask!$Y$2:$Y$70,$B109-1939+1,1)</f>
        <v>0.84738672720189012</v>
      </c>
      <c r="V109">
        <f t="shared" si="44"/>
        <v>500</v>
      </c>
      <c r="W109">
        <f t="shared" si="45"/>
        <v>340</v>
      </c>
      <c r="X109">
        <f t="shared" si="46"/>
        <v>160</v>
      </c>
      <c r="Y109">
        <f t="shared" si="47"/>
        <v>2940</v>
      </c>
      <c r="Z109" s="16">
        <f t="shared" si="30"/>
        <v>0</v>
      </c>
      <c r="AA109" s="16">
        <f t="shared" si="31"/>
        <v>160</v>
      </c>
      <c r="AB109">
        <f t="shared" si="32"/>
        <v>0</v>
      </c>
    </row>
    <row r="110" spans="1:28" x14ac:dyDescent="0.3">
      <c r="A110" t="str">
        <f>VLOOKUP(D110,lookup!$M$18:$N$23,2)</f>
        <v>Jan/Feb</v>
      </c>
      <c r="B110">
        <v>1992</v>
      </c>
      <c r="C110" t="str">
        <f t="shared" si="33"/>
        <v>Jan/Feb 1992</v>
      </c>
      <c r="D110" t="s">
        <v>36</v>
      </c>
      <c r="E110">
        <f>SUMIFS(lookup!$I$411:$I$818,lookup!$F$411:$F$818,QNWRGrp!B110,lookup!$C$411:$C$818,QNWRGrp!D110)</f>
        <v>770</v>
      </c>
      <c r="F110">
        <f>ABS(ROUND(SUMIFS(lookup!$E$411:$E$818,lookup!$F$411:$F$818,QNWRGrp!B110,lookup!$C$411:$C$818,QNWRGrp!D110),-1))</f>
        <v>4340</v>
      </c>
      <c r="G110">
        <f t="shared" si="34"/>
        <v>-3570</v>
      </c>
      <c r="H110">
        <f>ABS(ROUND(SUMIFS(lookup!$J$411:$J$818,lookup!$F$411:$F$818,QNWRGrp!B110,lookup!$C$411:$C$818,QNWRGrp!D110),-1))</f>
        <v>0</v>
      </c>
      <c r="I110">
        <f>VLOOKUP(D110,lookup!$M$18:$O$23,3)</f>
        <v>1500</v>
      </c>
      <c r="J110">
        <f t="shared" si="35"/>
        <v>730</v>
      </c>
      <c r="K110">
        <f t="shared" si="36"/>
        <v>730</v>
      </c>
      <c r="L110">
        <f t="shared" si="37"/>
        <v>770</v>
      </c>
      <c r="M110">
        <f t="shared" si="38"/>
        <v>770</v>
      </c>
      <c r="N110">
        <f t="shared" si="39"/>
        <v>5110</v>
      </c>
      <c r="O110">
        <f t="shared" si="40"/>
        <v>730</v>
      </c>
      <c r="P110">
        <f t="shared" si="41"/>
        <v>0</v>
      </c>
      <c r="Q110">
        <f t="shared" si="42"/>
        <v>730</v>
      </c>
      <c r="R110">
        <f t="shared" si="43"/>
        <v>0</v>
      </c>
      <c r="S110">
        <f t="shared" si="28"/>
        <v>1</v>
      </c>
      <c r="T110">
        <f t="shared" si="29"/>
        <v>1992.0166666666667</v>
      </c>
      <c r="U110">
        <f>INDEX(Impacts_scenario_1_RSBsn_Mask!$Y$2:$Y$70,$B110-1939+1,1)</f>
        <v>0.80362742709491453</v>
      </c>
      <c r="V110">
        <f t="shared" si="44"/>
        <v>1500</v>
      </c>
      <c r="W110">
        <f t="shared" si="45"/>
        <v>770</v>
      </c>
      <c r="X110">
        <f t="shared" si="46"/>
        <v>730</v>
      </c>
      <c r="Y110">
        <f t="shared" si="47"/>
        <v>4340</v>
      </c>
      <c r="Z110" s="16">
        <f t="shared" si="30"/>
        <v>0</v>
      </c>
      <c r="AA110" s="16">
        <f t="shared" si="31"/>
        <v>730</v>
      </c>
      <c r="AB110">
        <f t="shared" si="32"/>
        <v>0</v>
      </c>
    </row>
    <row r="111" spans="1:28" x14ac:dyDescent="0.3">
      <c r="A111" t="str">
        <f>VLOOKUP(D111,lookup!$M$18:$N$23,2)</f>
        <v>Mar/Apr</v>
      </c>
      <c r="B111">
        <v>1992</v>
      </c>
      <c r="C111" t="str">
        <f t="shared" si="33"/>
        <v>Mar/Apr 1992</v>
      </c>
      <c r="D111" t="s">
        <v>37</v>
      </c>
      <c r="E111">
        <f>SUMIFS(lookup!$I$411:$I$818,lookup!$F$411:$F$818,QNWRGrp!B111,lookup!$C$411:$C$818,QNWRGrp!D111)</f>
        <v>860</v>
      </c>
      <c r="F111">
        <f>ABS(ROUND(SUMIFS(lookup!$E$411:$E$818,lookup!$F$411:$F$818,QNWRGrp!B111,lookup!$C$411:$C$818,QNWRGrp!D111),-1))</f>
        <v>2690</v>
      </c>
      <c r="G111">
        <f t="shared" si="34"/>
        <v>-1830</v>
      </c>
      <c r="H111">
        <f>ABS(ROUND(SUMIFS(lookup!$J$411:$J$818,lookup!$F$411:$F$818,QNWRGrp!B111,lookup!$C$411:$C$818,QNWRGrp!D111),-1))</f>
        <v>450</v>
      </c>
      <c r="I111">
        <f>VLOOKUP(D111,lookup!$M$18:$O$23,3)</f>
        <v>3500</v>
      </c>
      <c r="J111">
        <f t="shared" si="35"/>
        <v>2640</v>
      </c>
      <c r="K111">
        <f t="shared" si="36"/>
        <v>2640</v>
      </c>
      <c r="L111">
        <f t="shared" si="37"/>
        <v>860</v>
      </c>
      <c r="M111">
        <f t="shared" si="38"/>
        <v>860</v>
      </c>
      <c r="N111">
        <f t="shared" si="39"/>
        <v>3550</v>
      </c>
      <c r="O111">
        <f t="shared" si="40"/>
        <v>2640</v>
      </c>
      <c r="P111">
        <f t="shared" si="41"/>
        <v>0</v>
      </c>
      <c r="Q111">
        <f t="shared" si="42"/>
        <v>2640</v>
      </c>
      <c r="R111">
        <f t="shared" si="43"/>
        <v>0</v>
      </c>
      <c r="S111">
        <f t="shared" si="28"/>
        <v>2</v>
      </c>
      <c r="T111">
        <f t="shared" si="29"/>
        <v>1992.0333333333333</v>
      </c>
      <c r="U111">
        <f>INDEX(Impacts_scenario_1_RSBsn_Mask!$Y$2:$Y$70,$B111-1939+1,1)</f>
        <v>0.80362742709491453</v>
      </c>
      <c r="V111">
        <f t="shared" si="44"/>
        <v>3500</v>
      </c>
      <c r="W111">
        <f t="shared" si="45"/>
        <v>860</v>
      </c>
      <c r="X111">
        <f t="shared" si="46"/>
        <v>2640</v>
      </c>
      <c r="Y111">
        <f t="shared" si="47"/>
        <v>2690</v>
      </c>
      <c r="Z111" s="16">
        <f t="shared" si="30"/>
        <v>0</v>
      </c>
      <c r="AA111" s="16">
        <f t="shared" si="31"/>
        <v>2640</v>
      </c>
      <c r="AB111">
        <f t="shared" si="32"/>
        <v>0</v>
      </c>
    </row>
    <row r="112" spans="1:28" x14ac:dyDescent="0.3">
      <c r="A112" t="str">
        <f>VLOOKUP(D112,lookup!$M$18:$N$23,2)</f>
        <v>May/Jun</v>
      </c>
      <c r="B112">
        <v>1992</v>
      </c>
      <c r="C112" t="str">
        <f t="shared" si="33"/>
        <v>May/Jun 1992</v>
      </c>
      <c r="D112" t="s">
        <v>38</v>
      </c>
      <c r="E112">
        <f>SUMIFS(lookup!$I$411:$I$818,lookup!$F$411:$F$818,QNWRGrp!B112,lookup!$C$411:$C$818,QNWRGrp!D112)</f>
        <v>2540</v>
      </c>
      <c r="F112">
        <f>ABS(ROUND(SUMIFS(lookup!$E$411:$E$818,lookup!$F$411:$F$818,QNWRGrp!B112,lookup!$C$411:$C$818,QNWRGrp!D112),-1))</f>
        <v>11120</v>
      </c>
      <c r="G112">
        <f t="shared" si="34"/>
        <v>-8580</v>
      </c>
      <c r="H112">
        <f>ABS(ROUND(SUMIFS(lookup!$J$411:$J$818,lookup!$F$411:$F$818,QNWRGrp!B112,lookup!$C$411:$C$818,QNWRGrp!D112),-1))</f>
        <v>830</v>
      </c>
      <c r="I112">
        <f>VLOOKUP(D112,lookup!$M$18:$O$23,3)</f>
        <v>2000</v>
      </c>
      <c r="J112">
        <f t="shared" si="35"/>
        <v>0</v>
      </c>
      <c r="K112" t="str">
        <f t="shared" si="36"/>
        <v/>
      </c>
      <c r="L112">
        <f t="shared" si="37"/>
        <v>2000</v>
      </c>
      <c r="M112">
        <f t="shared" si="38"/>
        <v>2540</v>
      </c>
      <c r="N112">
        <f t="shared" si="39"/>
        <v>13660</v>
      </c>
      <c r="O112">
        <f t="shared" si="40"/>
        <v>0</v>
      </c>
      <c r="P112">
        <f t="shared" si="41"/>
        <v>0</v>
      </c>
      <c r="Q112">
        <f t="shared" si="42"/>
        <v>0</v>
      </c>
      <c r="R112">
        <f t="shared" si="43"/>
        <v>0</v>
      </c>
      <c r="S112">
        <f t="shared" si="28"/>
        <v>3</v>
      </c>
      <c r="T112">
        <f t="shared" si="29"/>
        <v>1992.5</v>
      </c>
      <c r="U112">
        <f>INDEX(Impacts_scenario_1_RSBsn_Mask!$Y$2:$Y$70,$B112-1939+1,1)</f>
        <v>0.80362742709491453</v>
      </c>
      <c r="V112">
        <f t="shared" si="44"/>
        <v>2000</v>
      </c>
      <c r="W112">
        <f t="shared" si="45"/>
        <v>2540</v>
      </c>
      <c r="X112">
        <f t="shared" si="46"/>
        <v>0</v>
      </c>
      <c r="Y112">
        <f t="shared" si="47"/>
        <v>11120</v>
      </c>
      <c r="Z112" s="16">
        <f t="shared" si="30"/>
        <v>0</v>
      </c>
      <c r="AA112" s="16">
        <f t="shared" si="31"/>
        <v>0</v>
      </c>
      <c r="AB112">
        <f t="shared" si="32"/>
        <v>0</v>
      </c>
    </row>
    <row r="113" spans="1:28" x14ac:dyDescent="0.3">
      <c r="A113" t="str">
        <f>VLOOKUP(D113,lookup!$M$18:$N$23,2)</f>
        <v>Jul/Aug/Sep</v>
      </c>
      <c r="B113">
        <v>1992</v>
      </c>
      <c r="C113" t="str">
        <f t="shared" si="33"/>
        <v>Jul/Aug/Sep 1992</v>
      </c>
      <c r="D113" t="s">
        <v>39</v>
      </c>
      <c r="E113">
        <f>SUMIFS(lookup!$I$411:$I$818,lookup!$F$411:$F$818,QNWRGrp!B113,lookup!$C$411:$C$818,QNWRGrp!D113)</f>
        <v>2750</v>
      </c>
      <c r="F113">
        <f>ABS(ROUND(SUMIFS(lookup!$E$411:$E$818,lookup!$F$411:$F$818,QNWRGrp!B113,lookup!$C$411:$C$818,QNWRGrp!D113),-1))</f>
        <v>15610</v>
      </c>
      <c r="G113">
        <f t="shared" si="34"/>
        <v>-12860</v>
      </c>
      <c r="H113">
        <f>ABS(ROUND(SUMIFS(lookup!$J$411:$J$818,lookup!$F$411:$F$818,QNWRGrp!B113,lookup!$C$411:$C$818,QNWRGrp!D113),-1))</f>
        <v>2930</v>
      </c>
      <c r="I113">
        <f>VLOOKUP(D113,lookup!$M$18:$O$23,3)</f>
        <v>3500</v>
      </c>
      <c r="J113">
        <f t="shared" si="35"/>
        <v>750</v>
      </c>
      <c r="K113">
        <f t="shared" si="36"/>
        <v>750</v>
      </c>
      <c r="L113">
        <f t="shared" si="37"/>
        <v>2750</v>
      </c>
      <c r="M113">
        <f t="shared" si="38"/>
        <v>2750</v>
      </c>
      <c r="N113">
        <f t="shared" si="39"/>
        <v>18360</v>
      </c>
      <c r="O113">
        <f t="shared" si="40"/>
        <v>750</v>
      </c>
      <c r="P113">
        <f t="shared" si="41"/>
        <v>0</v>
      </c>
      <c r="Q113">
        <f t="shared" si="42"/>
        <v>750</v>
      </c>
      <c r="R113">
        <f t="shared" si="43"/>
        <v>0</v>
      </c>
      <c r="S113">
        <f t="shared" si="28"/>
        <v>4</v>
      </c>
      <c r="T113">
        <f t="shared" si="29"/>
        <v>1992.75</v>
      </c>
      <c r="U113">
        <f>INDEX(Impacts_scenario_1_RSBsn_Mask!$Y$2:$Y$70,$B113-1939+1,1)</f>
        <v>0.80362742709491453</v>
      </c>
      <c r="V113">
        <f t="shared" si="44"/>
        <v>3500</v>
      </c>
      <c r="W113">
        <f t="shared" si="45"/>
        <v>2750</v>
      </c>
      <c r="X113">
        <f t="shared" si="46"/>
        <v>750</v>
      </c>
      <c r="Y113">
        <f t="shared" si="47"/>
        <v>15610</v>
      </c>
      <c r="Z113" s="16">
        <f t="shared" si="30"/>
        <v>0</v>
      </c>
      <c r="AA113" s="16">
        <f t="shared" si="31"/>
        <v>750</v>
      </c>
      <c r="AB113">
        <f t="shared" si="32"/>
        <v>0</v>
      </c>
    </row>
    <row r="114" spans="1:28" x14ac:dyDescent="0.3">
      <c r="A114" t="str">
        <f>VLOOKUP(D114,lookup!$M$18:$N$23,2)</f>
        <v>Oct/Nov</v>
      </c>
      <c r="B114">
        <v>1992</v>
      </c>
      <c r="C114" t="str">
        <f t="shared" si="33"/>
        <v>Oct/Nov 1992</v>
      </c>
      <c r="D114" t="s">
        <v>40</v>
      </c>
      <c r="E114">
        <f>SUMIFS(lookup!$I$411:$I$818,lookup!$F$411:$F$818,QNWRGrp!B114,lookup!$C$411:$C$818,QNWRGrp!D114)</f>
        <v>940</v>
      </c>
      <c r="F114">
        <f>ABS(ROUND(SUMIFS(lookup!$E$411:$E$818,lookup!$F$411:$F$818,QNWRGrp!B114,lookup!$C$411:$C$818,QNWRGrp!D114),-1))</f>
        <v>8690</v>
      </c>
      <c r="G114">
        <f t="shared" si="34"/>
        <v>-7750</v>
      </c>
      <c r="H114">
        <f>ABS(ROUND(SUMIFS(lookup!$J$411:$J$818,lookup!$F$411:$F$818,QNWRGrp!B114,lookup!$C$411:$C$818,QNWRGrp!D114),-1))</f>
        <v>360</v>
      </c>
      <c r="I114">
        <f>VLOOKUP(D114,lookup!$M$18:$O$23,3)</f>
        <v>3600</v>
      </c>
      <c r="J114">
        <f t="shared" si="35"/>
        <v>2660</v>
      </c>
      <c r="K114">
        <f t="shared" si="36"/>
        <v>2660</v>
      </c>
      <c r="L114">
        <f t="shared" si="37"/>
        <v>940</v>
      </c>
      <c r="M114">
        <f t="shared" si="38"/>
        <v>940</v>
      </c>
      <c r="N114">
        <f t="shared" si="39"/>
        <v>9630</v>
      </c>
      <c r="O114">
        <f t="shared" si="40"/>
        <v>2660</v>
      </c>
      <c r="P114">
        <f t="shared" si="41"/>
        <v>0</v>
      </c>
      <c r="Q114">
        <f t="shared" si="42"/>
        <v>2660</v>
      </c>
      <c r="R114">
        <f t="shared" si="43"/>
        <v>0</v>
      </c>
      <c r="S114">
        <f t="shared" si="28"/>
        <v>5</v>
      </c>
      <c r="T114">
        <f t="shared" si="29"/>
        <v>1992.9166666666667</v>
      </c>
      <c r="U114">
        <f>INDEX(Impacts_scenario_1_RSBsn_Mask!$Y$2:$Y$70,$B114-1939+1,1)</f>
        <v>0.80362742709491453</v>
      </c>
      <c r="V114">
        <f t="shared" si="44"/>
        <v>3600</v>
      </c>
      <c r="W114">
        <f t="shared" si="45"/>
        <v>940</v>
      </c>
      <c r="X114">
        <f t="shared" si="46"/>
        <v>2660</v>
      </c>
      <c r="Y114">
        <f t="shared" si="47"/>
        <v>8690</v>
      </c>
      <c r="Z114" s="16">
        <f t="shared" si="30"/>
        <v>0</v>
      </c>
      <c r="AA114" s="16">
        <f t="shared" si="31"/>
        <v>2660</v>
      </c>
      <c r="AB114">
        <f t="shared" si="32"/>
        <v>0</v>
      </c>
    </row>
    <row r="115" spans="1:28" x14ac:dyDescent="0.3">
      <c r="A115" t="str">
        <f>VLOOKUP(D115,lookup!$M$18:$N$23,2)</f>
        <v>Dec</v>
      </c>
      <c r="B115">
        <v>1992</v>
      </c>
      <c r="C115" t="str">
        <f t="shared" si="33"/>
        <v>Dec 1992</v>
      </c>
      <c r="D115" t="s">
        <v>41</v>
      </c>
      <c r="E115">
        <f>SUMIFS(lookup!$I$411:$I$818,lookup!$F$411:$F$818,QNWRGrp!B115,lookup!$C$411:$C$818,QNWRGrp!D115)</f>
        <v>1320</v>
      </c>
      <c r="F115">
        <f>ABS(ROUND(SUMIFS(lookup!$E$411:$E$818,lookup!$F$411:$F$818,QNWRGrp!B115,lookup!$C$411:$C$818,QNWRGrp!D115),-1))</f>
        <v>4280</v>
      </c>
      <c r="G115">
        <f t="shared" si="34"/>
        <v>-2960</v>
      </c>
      <c r="H115">
        <f>ABS(ROUND(SUMIFS(lookup!$J$411:$J$818,lookup!$F$411:$F$818,QNWRGrp!B115,lookup!$C$411:$C$818,QNWRGrp!D115),-1))</f>
        <v>850</v>
      </c>
      <c r="I115">
        <f>VLOOKUP(D115,lookup!$M$18:$O$23,3)</f>
        <v>500</v>
      </c>
      <c r="J115">
        <f t="shared" si="35"/>
        <v>0</v>
      </c>
      <c r="K115" t="str">
        <f t="shared" si="36"/>
        <v/>
      </c>
      <c r="L115">
        <f t="shared" si="37"/>
        <v>500</v>
      </c>
      <c r="M115">
        <f t="shared" si="38"/>
        <v>1320</v>
      </c>
      <c r="N115">
        <f t="shared" si="39"/>
        <v>5600</v>
      </c>
      <c r="O115">
        <f t="shared" si="40"/>
        <v>0</v>
      </c>
      <c r="P115">
        <f t="shared" si="41"/>
        <v>0</v>
      </c>
      <c r="Q115">
        <f t="shared" si="42"/>
        <v>0</v>
      </c>
      <c r="R115">
        <f t="shared" si="43"/>
        <v>0</v>
      </c>
      <c r="S115">
        <f t="shared" si="28"/>
        <v>6</v>
      </c>
      <c r="T115">
        <f t="shared" si="29"/>
        <v>1993</v>
      </c>
      <c r="U115">
        <f>INDEX(Impacts_scenario_1_RSBsn_Mask!$Y$2:$Y$70,$B115-1939+1,1)</f>
        <v>0.80362742709491453</v>
      </c>
      <c r="V115">
        <f t="shared" si="44"/>
        <v>500</v>
      </c>
      <c r="W115">
        <f t="shared" si="45"/>
        <v>1320</v>
      </c>
      <c r="X115">
        <f t="shared" si="46"/>
        <v>0</v>
      </c>
      <c r="Y115">
        <f t="shared" si="47"/>
        <v>4280</v>
      </c>
      <c r="Z115" s="16">
        <f t="shared" si="30"/>
        <v>0</v>
      </c>
      <c r="AA115" s="16">
        <f t="shared" si="31"/>
        <v>0</v>
      </c>
      <c r="AB115">
        <f t="shared" si="32"/>
        <v>0</v>
      </c>
    </row>
    <row r="116" spans="1:28" x14ac:dyDescent="0.3">
      <c r="A116" t="str">
        <f>VLOOKUP(D116,lookup!$M$18:$N$23,2)</f>
        <v>Jan/Feb</v>
      </c>
      <c r="B116">
        <v>1993</v>
      </c>
      <c r="C116" t="str">
        <f t="shared" si="33"/>
        <v>Jan/Feb 1993</v>
      </c>
      <c r="D116" t="s">
        <v>36</v>
      </c>
      <c r="E116">
        <f>SUMIFS(lookup!$I$411:$I$818,lookup!$F$411:$F$818,QNWRGrp!B116,lookup!$C$411:$C$818,QNWRGrp!D116)</f>
        <v>5150</v>
      </c>
      <c r="F116">
        <f>ABS(ROUND(SUMIFS(lookup!$E$411:$E$818,lookup!$F$411:$F$818,QNWRGrp!B116,lookup!$C$411:$C$818,QNWRGrp!D116),-1))</f>
        <v>8180</v>
      </c>
      <c r="G116">
        <f t="shared" si="34"/>
        <v>-3030</v>
      </c>
      <c r="H116">
        <f>ABS(ROUND(SUMIFS(lookup!$J$411:$J$818,lookup!$F$411:$F$818,QNWRGrp!B116,lookup!$C$411:$C$818,QNWRGrp!D116),-1))</f>
        <v>990</v>
      </c>
      <c r="I116">
        <f>VLOOKUP(D116,lookup!$M$18:$O$23,3)</f>
        <v>1500</v>
      </c>
      <c r="J116">
        <f t="shared" si="35"/>
        <v>0</v>
      </c>
      <c r="K116" t="str">
        <f t="shared" si="36"/>
        <v/>
      </c>
      <c r="L116">
        <f t="shared" si="37"/>
        <v>1500</v>
      </c>
      <c r="M116">
        <f t="shared" si="38"/>
        <v>5150</v>
      </c>
      <c r="N116">
        <f t="shared" si="39"/>
        <v>13330</v>
      </c>
      <c r="O116">
        <f t="shared" si="40"/>
        <v>0</v>
      </c>
      <c r="P116">
        <f t="shared" si="41"/>
        <v>0</v>
      </c>
      <c r="Q116">
        <f t="shared" si="42"/>
        <v>0</v>
      </c>
      <c r="R116">
        <f t="shared" si="43"/>
        <v>0</v>
      </c>
      <c r="S116">
        <f t="shared" si="28"/>
        <v>1</v>
      </c>
      <c r="T116">
        <f t="shared" si="29"/>
        <v>1993.0166666666667</v>
      </c>
      <c r="U116">
        <f>INDEX(Impacts_scenario_1_RSBsn_Mask!$Y$2:$Y$70,$B116-1939+1,1)</f>
        <v>0.79512650365411874</v>
      </c>
      <c r="V116">
        <f t="shared" si="44"/>
        <v>1500</v>
      </c>
      <c r="W116">
        <f t="shared" si="45"/>
        <v>5150</v>
      </c>
      <c r="X116">
        <f t="shared" si="46"/>
        <v>0</v>
      </c>
      <c r="Y116">
        <f t="shared" si="47"/>
        <v>8180</v>
      </c>
      <c r="Z116" s="16">
        <f t="shared" si="30"/>
        <v>0</v>
      </c>
      <c r="AA116" s="16">
        <f t="shared" si="31"/>
        <v>0</v>
      </c>
      <c r="AB116">
        <f t="shared" si="32"/>
        <v>0</v>
      </c>
    </row>
    <row r="117" spans="1:28" x14ac:dyDescent="0.3">
      <c r="A117" t="str">
        <f>VLOOKUP(D117,lookup!$M$18:$N$23,2)</f>
        <v>Mar/Apr</v>
      </c>
      <c r="B117">
        <v>1993</v>
      </c>
      <c r="C117" t="str">
        <f t="shared" si="33"/>
        <v>Mar/Apr 1993</v>
      </c>
      <c r="D117" t="s">
        <v>37</v>
      </c>
      <c r="E117">
        <f>SUMIFS(lookup!$I$411:$I$818,lookup!$F$411:$F$818,QNWRGrp!B117,lookup!$C$411:$C$818,QNWRGrp!D117)</f>
        <v>8180</v>
      </c>
      <c r="F117">
        <f>ABS(ROUND(SUMIFS(lookup!$E$411:$E$818,lookup!$F$411:$F$818,QNWRGrp!B117,lookup!$C$411:$C$818,QNWRGrp!D117),-1))</f>
        <v>7500</v>
      </c>
      <c r="G117">
        <f t="shared" si="34"/>
        <v>680</v>
      </c>
      <c r="H117">
        <f>ABS(ROUND(SUMIFS(lookup!$J$411:$J$818,lookup!$F$411:$F$818,QNWRGrp!B117,lookup!$C$411:$C$818,QNWRGrp!D117),-1))</f>
        <v>640</v>
      </c>
      <c r="I117">
        <f>VLOOKUP(D117,lookup!$M$18:$O$23,3)</f>
        <v>3500</v>
      </c>
      <c r="J117">
        <f t="shared" si="35"/>
        <v>0</v>
      </c>
      <c r="K117" t="str">
        <f t="shared" si="36"/>
        <v/>
      </c>
      <c r="L117">
        <f t="shared" si="37"/>
        <v>3500</v>
      </c>
      <c r="M117">
        <f t="shared" si="38"/>
        <v>8180</v>
      </c>
      <c r="N117">
        <f t="shared" si="39"/>
        <v>15680</v>
      </c>
      <c r="O117">
        <f t="shared" si="40"/>
        <v>0</v>
      </c>
      <c r="P117">
        <f t="shared" si="41"/>
        <v>0</v>
      </c>
      <c r="Q117">
        <f t="shared" si="42"/>
        <v>0</v>
      </c>
      <c r="R117">
        <f t="shared" si="43"/>
        <v>0</v>
      </c>
      <c r="S117">
        <f t="shared" si="28"/>
        <v>2</v>
      </c>
      <c r="T117">
        <f t="shared" si="29"/>
        <v>1993.0333333333333</v>
      </c>
      <c r="U117">
        <f>INDEX(Impacts_scenario_1_RSBsn_Mask!$Y$2:$Y$70,$B117-1939+1,1)</f>
        <v>0.79512650365411874</v>
      </c>
      <c r="V117">
        <f t="shared" si="44"/>
        <v>3500</v>
      </c>
      <c r="W117">
        <f t="shared" si="45"/>
        <v>8180</v>
      </c>
      <c r="X117">
        <f t="shared" si="46"/>
        <v>0</v>
      </c>
      <c r="Y117">
        <f t="shared" si="47"/>
        <v>7500</v>
      </c>
      <c r="Z117" s="16">
        <f t="shared" si="30"/>
        <v>0</v>
      </c>
      <c r="AA117" s="16">
        <f t="shared" si="31"/>
        <v>0</v>
      </c>
      <c r="AB117">
        <f t="shared" si="32"/>
        <v>0</v>
      </c>
    </row>
    <row r="118" spans="1:28" x14ac:dyDescent="0.3">
      <c r="A118" t="str">
        <f>VLOOKUP(D118,lookup!$M$18:$N$23,2)</f>
        <v>May/Jun</v>
      </c>
      <c r="B118">
        <v>1993</v>
      </c>
      <c r="C118" t="str">
        <f t="shared" si="33"/>
        <v>May/Jun 1993</v>
      </c>
      <c r="D118" t="s">
        <v>38</v>
      </c>
      <c r="E118">
        <f>SUMIFS(lookup!$I$411:$I$818,lookup!$F$411:$F$818,QNWRGrp!B118,lookup!$C$411:$C$818,QNWRGrp!D118)</f>
        <v>46390</v>
      </c>
      <c r="F118">
        <f>ABS(ROUND(SUMIFS(lookup!$E$411:$E$818,lookup!$F$411:$F$818,QNWRGrp!B118,lookup!$C$411:$C$818,QNWRGrp!D118),-1))</f>
        <v>7930</v>
      </c>
      <c r="G118">
        <f t="shared" si="34"/>
        <v>38460</v>
      </c>
      <c r="H118">
        <f>ABS(ROUND(SUMIFS(lookup!$J$411:$J$818,lookup!$F$411:$F$818,QNWRGrp!B118,lookup!$C$411:$C$818,QNWRGrp!D118),-1))</f>
        <v>2600</v>
      </c>
      <c r="I118">
        <f>VLOOKUP(D118,lookup!$M$18:$O$23,3)</f>
        <v>2000</v>
      </c>
      <c r="J118">
        <f t="shared" si="35"/>
        <v>0</v>
      </c>
      <c r="K118" t="str">
        <f t="shared" si="36"/>
        <v/>
      </c>
      <c r="L118">
        <f t="shared" si="37"/>
        <v>2000</v>
      </c>
      <c r="M118">
        <f t="shared" si="38"/>
        <v>46390</v>
      </c>
      <c r="N118">
        <f t="shared" si="39"/>
        <v>54320</v>
      </c>
      <c r="O118">
        <f t="shared" si="40"/>
        <v>0</v>
      </c>
      <c r="P118">
        <f t="shared" si="41"/>
        <v>0</v>
      </c>
      <c r="Q118">
        <f t="shared" si="42"/>
        <v>0</v>
      </c>
      <c r="R118">
        <f t="shared" si="43"/>
        <v>0</v>
      </c>
      <c r="S118">
        <f t="shared" si="28"/>
        <v>3</v>
      </c>
      <c r="T118">
        <f t="shared" si="29"/>
        <v>1993.5</v>
      </c>
      <c r="U118">
        <f>INDEX(Impacts_scenario_1_RSBsn_Mask!$Y$2:$Y$70,$B118-1939+1,1)</f>
        <v>0.79512650365411874</v>
      </c>
      <c r="V118">
        <f t="shared" si="44"/>
        <v>2000</v>
      </c>
      <c r="W118">
        <f t="shared" si="45"/>
        <v>46390</v>
      </c>
      <c r="X118">
        <f t="shared" si="46"/>
        <v>0</v>
      </c>
      <c r="Y118">
        <f t="shared" si="47"/>
        <v>7930</v>
      </c>
      <c r="Z118" s="16">
        <f t="shared" si="30"/>
        <v>0</v>
      </c>
      <c r="AA118" s="16">
        <f t="shared" si="31"/>
        <v>0</v>
      </c>
      <c r="AB118">
        <f t="shared" si="32"/>
        <v>0</v>
      </c>
    </row>
    <row r="119" spans="1:28" x14ac:dyDescent="0.3">
      <c r="A119" t="str">
        <f>VLOOKUP(D119,lookup!$M$18:$N$23,2)</f>
        <v>Jul/Aug/Sep</v>
      </c>
      <c r="B119">
        <v>1993</v>
      </c>
      <c r="C119" t="str">
        <f t="shared" si="33"/>
        <v>Jul/Aug/Sep 1993</v>
      </c>
      <c r="D119" t="s">
        <v>39</v>
      </c>
      <c r="E119">
        <f>SUMIFS(lookup!$I$411:$I$818,lookup!$F$411:$F$818,QNWRGrp!B119,lookup!$C$411:$C$818,QNWRGrp!D119)</f>
        <v>72440</v>
      </c>
      <c r="F119">
        <f>ABS(ROUND(SUMIFS(lookup!$E$411:$E$818,lookup!$F$411:$F$818,QNWRGrp!B119,lookup!$C$411:$C$818,QNWRGrp!D119),-1))</f>
        <v>13840</v>
      </c>
      <c r="G119">
        <f t="shared" si="34"/>
        <v>58600</v>
      </c>
      <c r="H119">
        <f>ABS(ROUND(SUMIFS(lookup!$J$411:$J$818,lookup!$F$411:$F$818,QNWRGrp!B119,lookup!$C$411:$C$818,QNWRGrp!D119),-1))</f>
        <v>2590</v>
      </c>
      <c r="I119">
        <f>VLOOKUP(D119,lookup!$M$18:$O$23,3)</f>
        <v>3500</v>
      </c>
      <c r="J119">
        <f t="shared" si="35"/>
        <v>0</v>
      </c>
      <c r="K119" t="str">
        <f t="shared" si="36"/>
        <v/>
      </c>
      <c r="L119">
        <f t="shared" si="37"/>
        <v>3500</v>
      </c>
      <c r="M119">
        <f t="shared" si="38"/>
        <v>72440</v>
      </c>
      <c r="N119">
        <f t="shared" si="39"/>
        <v>86280</v>
      </c>
      <c r="O119">
        <f t="shared" si="40"/>
        <v>0</v>
      </c>
      <c r="P119">
        <f t="shared" si="41"/>
        <v>0</v>
      </c>
      <c r="Q119">
        <f t="shared" si="42"/>
        <v>0</v>
      </c>
      <c r="R119">
        <f t="shared" si="43"/>
        <v>0</v>
      </c>
      <c r="S119">
        <f t="shared" si="28"/>
        <v>4</v>
      </c>
      <c r="T119">
        <f t="shared" si="29"/>
        <v>1993.75</v>
      </c>
      <c r="U119">
        <f>INDEX(Impacts_scenario_1_RSBsn_Mask!$Y$2:$Y$70,$B119-1939+1,1)</f>
        <v>0.79512650365411874</v>
      </c>
      <c r="V119">
        <f t="shared" si="44"/>
        <v>3500</v>
      </c>
      <c r="W119">
        <f t="shared" si="45"/>
        <v>72440</v>
      </c>
      <c r="X119">
        <f t="shared" si="46"/>
        <v>0</v>
      </c>
      <c r="Y119">
        <f t="shared" si="47"/>
        <v>13840</v>
      </c>
      <c r="Z119" s="16">
        <f t="shared" si="30"/>
        <v>0</v>
      </c>
      <c r="AA119" s="16">
        <f t="shared" si="31"/>
        <v>0</v>
      </c>
      <c r="AB119">
        <f t="shared" si="32"/>
        <v>0</v>
      </c>
    </row>
    <row r="120" spans="1:28" x14ac:dyDescent="0.3">
      <c r="A120" t="str">
        <f>VLOOKUP(D120,lookup!$M$18:$N$23,2)</f>
        <v>Oct/Nov</v>
      </c>
      <c r="B120">
        <v>1993</v>
      </c>
      <c r="C120" t="str">
        <f t="shared" si="33"/>
        <v>Oct/Nov 1993</v>
      </c>
      <c r="D120" t="s">
        <v>40</v>
      </c>
      <c r="E120">
        <f>SUMIFS(lookup!$I$411:$I$818,lookup!$F$411:$F$818,QNWRGrp!B120,lookup!$C$411:$C$818,QNWRGrp!D120)</f>
        <v>4200</v>
      </c>
      <c r="F120">
        <f>ABS(ROUND(SUMIFS(lookup!$E$411:$E$818,lookup!$F$411:$F$818,QNWRGrp!B120,lookup!$C$411:$C$818,QNWRGrp!D120),-1))</f>
        <v>7900</v>
      </c>
      <c r="G120">
        <f t="shared" si="34"/>
        <v>-3700</v>
      </c>
      <c r="H120">
        <f>ABS(ROUND(SUMIFS(lookup!$J$411:$J$818,lookup!$F$411:$F$818,QNWRGrp!B120,lookup!$C$411:$C$818,QNWRGrp!D120),-1))</f>
        <v>2970</v>
      </c>
      <c r="I120">
        <f>VLOOKUP(D120,lookup!$M$18:$O$23,3)</f>
        <v>3600</v>
      </c>
      <c r="J120">
        <f t="shared" si="35"/>
        <v>0</v>
      </c>
      <c r="K120" t="str">
        <f t="shared" si="36"/>
        <v/>
      </c>
      <c r="L120">
        <f t="shared" si="37"/>
        <v>3600</v>
      </c>
      <c r="M120">
        <f t="shared" si="38"/>
        <v>4200</v>
      </c>
      <c r="N120">
        <f t="shared" si="39"/>
        <v>12100</v>
      </c>
      <c r="O120">
        <f t="shared" si="40"/>
        <v>0</v>
      </c>
      <c r="P120">
        <f t="shared" si="41"/>
        <v>0</v>
      </c>
      <c r="Q120">
        <f t="shared" si="42"/>
        <v>0</v>
      </c>
      <c r="R120">
        <f t="shared" si="43"/>
        <v>0</v>
      </c>
      <c r="S120">
        <f t="shared" si="28"/>
        <v>5</v>
      </c>
      <c r="T120">
        <f t="shared" si="29"/>
        <v>1993.9166666666667</v>
      </c>
      <c r="U120">
        <f>INDEX(Impacts_scenario_1_RSBsn_Mask!$Y$2:$Y$70,$B120-1939+1,1)</f>
        <v>0.79512650365411874</v>
      </c>
      <c r="V120">
        <f t="shared" si="44"/>
        <v>3600</v>
      </c>
      <c r="W120">
        <f t="shared" si="45"/>
        <v>4200</v>
      </c>
      <c r="X120">
        <f t="shared" si="46"/>
        <v>0</v>
      </c>
      <c r="Y120">
        <f t="shared" si="47"/>
        <v>7900</v>
      </c>
      <c r="Z120" s="16">
        <f t="shared" si="30"/>
        <v>0</v>
      </c>
      <c r="AA120" s="16">
        <f t="shared" si="31"/>
        <v>0</v>
      </c>
      <c r="AB120">
        <f t="shared" si="32"/>
        <v>0</v>
      </c>
    </row>
    <row r="121" spans="1:28" x14ac:dyDescent="0.3">
      <c r="A121" t="str">
        <f>VLOOKUP(D121,lookup!$M$18:$N$23,2)</f>
        <v>Dec</v>
      </c>
      <c r="B121">
        <v>1993</v>
      </c>
      <c r="C121" t="str">
        <f t="shared" si="33"/>
        <v>Dec 1993</v>
      </c>
      <c r="D121" t="s">
        <v>41</v>
      </c>
      <c r="E121">
        <f>SUMIFS(lookup!$I$411:$I$818,lookup!$F$411:$F$818,QNWRGrp!B121,lookup!$C$411:$C$818,QNWRGrp!D121)</f>
        <v>2640</v>
      </c>
      <c r="F121">
        <f>ABS(ROUND(SUMIFS(lookup!$E$411:$E$818,lookup!$F$411:$F$818,QNWRGrp!B121,lookup!$C$411:$C$818,QNWRGrp!D121),-1))</f>
        <v>3800</v>
      </c>
      <c r="G121">
        <f t="shared" si="34"/>
        <v>-1160</v>
      </c>
      <c r="H121">
        <f>ABS(ROUND(SUMIFS(lookup!$J$411:$J$818,lookup!$F$411:$F$818,QNWRGrp!B121,lookup!$C$411:$C$818,QNWRGrp!D121),-1))</f>
        <v>1420</v>
      </c>
      <c r="I121">
        <f>VLOOKUP(D121,lookup!$M$18:$O$23,3)</f>
        <v>500</v>
      </c>
      <c r="J121">
        <f t="shared" si="35"/>
        <v>0</v>
      </c>
      <c r="K121" t="str">
        <f t="shared" si="36"/>
        <v/>
      </c>
      <c r="L121">
        <f t="shared" si="37"/>
        <v>500</v>
      </c>
      <c r="M121">
        <f t="shared" si="38"/>
        <v>2640</v>
      </c>
      <c r="N121">
        <f t="shared" si="39"/>
        <v>6440</v>
      </c>
      <c r="O121">
        <f t="shared" si="40"/>
        <v>0</v>
      </c>
      <c r="P121">
        <f t="shared" si="41"/>
        <v>0</v>
      </c>
      <c r="Q121">
        <f t="shared" si="42"/>
        <v>0</v>
      </c>
      <c r="R121">
        <f t="shared" si="43"/>
        <v>0</v>
      </c>
      <c r="S121">
        <f t="shared" si="28"/>
        <v>6</v>
      </c>
      <c r="T121">
        <f t="shared" si="29"/>
        <v>1994</v>
      </c>
      <c r="U121">
        <f>INDEX(Impacts_scenario_1_RSBsn_Mask!$Y$2:$Y$70,$B121-1939+1,1)</f>
        <v>0.79512650365411874</v>
      </c>
      <c r="V121">
        <f t="shared" si="44"/>
        <v>500</v>
      </c>
      <c r="W121">
        <f t="shared" si="45"/>
        <v>2640</v>
      </c>
      <c r="X121">
        <f t="shared" si="46"/>
        <v>0</v>
      </c>
      <c r="Y121">
        <f t="shared" si="47"/>
        <v>3800</v>
      </c>
      <c r="Z121" s="16">
        <f t="shared" si="30"/>
        <v>0</v>
      </c>
      <c r="AA121" s="16">
        <f t="shared" si="31"/>
        <v>0</v>
      </c>
      <c r="AB121">
        <f t="shared" si="32"/>
        <v>0</v>
      </c>
    </row>
    <row r="122" spans="1:28" x14ac:dyDescent="0.3">
      <c r="A122" t="str">
        <f>VLOOKUP(D122,lookup!$M$18:$N$23,2)</f>
        <v>Jan/Feb</v>
      </c>
      <c r="B122">
        <v>1994</v>
      </c>
      <c r="C122" t="str">
        <f t="shared" si="33"/>
        <v>Jan/Feb 1994</v>
      </c>
      <c r="D122" t="s">
        <v>36</v>
      </c>
      <c r="E122">
        <f>SUMIFS(lookup!$I$411:$I$818,lookup!$F$411:$F$818,QNWRGrp!B122,lookup!$C$411:$C$818,QNWRGrp!D122)</f>
        <v>4870</v>
      </c>
      <c r="F122">
        <f>ABS(ROUND(SUMIFS(lookup!$E$411:$E$818,lookup!$F$411:$F$818,QNWRGrp!B122,lookup!$C$411:$C$818,QNWRGrp!D122),-1))</f>
        <v>7560</v>
      </c>
      <c r="G122">
        <f t="shared" si="34"/>
        <v>-2690</v>
      </c>
      <c r="H122">
        <f>ABS(ROUND(SUMIFS(lookup!$J$411:$J$818,lookup!$F$411:$F$818,QNWRGrp!B122,lookup!$C$411:$C$818,QNWRGrp!D122),-1))</f>
        <v>2000</v>
      </c>
      <c r="I122">
        <f>VLOOKUP(D122,lookup!$M$18:$O$23,3)</f>
        <v>1500</v>
      </c>
      <c r="J122">
        <f t="shared" si="35"/>
        <v>0</v>
      </c>
      <c r="K122" t="str">
        <f t="shared" si="36"/>
        <v/>
      </c>
      <c r="L122">
        <f t="shared" si="37"/>
        <v>1500</v>
      </c>
      <c r="M122">
        <f t="shared" si="38"/>
        <v>4870</v>
      </c>
      <c r="N122">
        <f t="shared" si="39"/>
        <v>12430</v>
      </c>
      <c r="O122">
        <f t="shared" si="40"/>
        <v>0</v>
      </c>
      <c r="P122">
        <f t="shared" si="41"/>
        <v>0</v>
      </c>
      <c r="Q122">
        <f t="shared" si="42"/>
        <v>0</v>
      </c>
      <c r="R122">
        <f t="shared" si="43"/>
        <v>0</v>
      </c>
      <c r="S122">
        <f t="shared" si="28"/>
        <v>1</v>
      </c>
      <c r="T122">
        <f t="shared" si="29"/>
        <v>1994.0166666666667</v>
      </c>
      <c r="U122">
        <f>INDEX(Impacts_scenario_1_RSBsn_Mask!$Y$2:$Y$70,$B122-1939+1,1)</f>
        <v>0.8343145012830413</v>
      </c>
      <c r="V122">
        <f t="shared" si="44"/>
        <v>1500</v>
      </c>
      <c r="W122">
        <f t="shared" si="45"/>
        <v>4870</v>
      </c>
      <c r="X122">
        <f t="shared" si="46"/>
        <v>0</v>
      </c>
      <c r="Y122">
        <f t="shared" si="47"/>
        <v>7560</v>
      </c>
      <c r="Z122" s="16">
        <f t="shared" si="30"/>
        <v>0</v>
      </c>
      <c r="AA122" s="16">
        <f t="shared" si="31"/>
        <v>0</v>
      </c>
      <c r="AB122">
        <f t="shared" si="32"/>
        <v>0</v>
      </c>
    </row>
    <row r="123" spans="1:28" x14ac:dyDescent="0.3">
      <c r="A123" t="str">
        <f>VLOOKUP(D123,lookup!$M$18:$N$23,2)</f>
        <v>Mar/Apr</v>
      </c>
      <c r="B123">
        <v>1994</v>
      </c>
      <c r="C123" t="str">
        <f t="shared" si="33"/>
        <v>Mar/Apr 1994</v>
      </c>
      <c r="D123" t="s">
        <v>37</v>
      </c>
      <c r="E123">
        <f>SUMIFS(lookup!$I$411:$I$818,lookup!$F$411:$F$818,QNWRGrp!B123,lookup!$C$411:$C$818,QNWRGrp!D123)</f>
        <v>4740</v>
      </c>
      <c r="F123">
        <f>ABS(ROUND(SUMIFS(lookup!$E$411:$E$818,lookup!$F$411:$F$818,QNWRGrp!B123,lookup!$C$411:$C$818,QNWRGrp!D123),-1))</f>
        <v>6740</v>
      </c>
      <c r="G123">
        <f t="shared" si="34"/>
        <v>-2000</v>
      </c>
      <c r="H123">
        <f>ABS(ROUND(SUMIFS(lookup!$J$411:$J$818,lookup!$F$411:$F$818,QNWRGrp!B123,lookup!$C$411:$C$818,QNWRGrp!D123),-1))</f>
        <v>160</v>
      </c>
      <c r="I123">
        <f>VLOOKUP(D123,lookup!$M$18:$O$23,3)</f>
        <v>3500</v>
      </c>
      <c r="J123">
        <f t="shared" si="35"/>
        <v>0</v>
      </c>
      <c r="K123" t="str">
        <f t="shared" si="36"/>
        <v/>
      </c>
      <c r="L123">
        <f t="shared" si="37"/>
        <v>3500</v>
      </c>
      <c r="M123">
        <f t="shared" si="38"/>
        <v>4740</v>
      </c>
      <c r="N123">
        <f t="shared" si="39"/>
        <v>11480</v>
      </c>
      <c r="O123">
        <f t="shared" si="40"/>
        <v>0</v>
      </c>
      <c r="P123">
        <f t="shared" si="41"/>
        <v>0</v>
      </c>
      <c r="Q123">
        <f t="shared" si="42"/>
        <v>0</v>
      </c>
      <c r="R123">
        <f t="shared" si="43"/>
        <v>0</v>
      </c>
      <c r="S123">
        <f t="shared" si="28"/>
        <v>2</v>
      </c>
      <c r="T123">
        <f t="shared" si="29"/>
        <v>1994.0333333333333</v>
      </c>
      <c r="U123">
        <f>INDEX(Impacts_scenario_1_RSBsn_Mask!$Y$2:$Y$70,$B123-1939+1,1)</f>
        <v>0.8343145012830413</v>
      </c>
      <c r="V123">
        <f t="shared" si="44"/>
        <v>3500</v>
      </c>
      <c r="W123">
        <f t="shared" si="45"/>
        <v>4740</v>
      </c>
      <c r="X123">
        <f t="shared" si="46"/>
        <v>0</v>
      </c>
      <c r="Y123">
        <f t="shared" si="47"/>
        <v>6740</v>
      </c>
      <c r="Z123" s="16">
        <f t="shared" si="30"/>
        <v>0</v>
      </c>
      <c r="AA123" s="16">
        <f t="shared" si="31"/>
        <v>0</v>
      </c>
      <c r="AB123">
        <f t="shared" si="32"/>
        <v>0</v>
      </c>
    </row>
    <row r="124" spans="1:28" x14ac:dyDescent="0.3">
      <c r="A124" t="str">
        <f>VLOOKUP(D124,lookup!$M$18:$N$23,2)</f>
        <v>May/Jun</v>
      </c>
      <c r="B124">
        <v>1994</v>
      </c>
      <c r="C124" t="str">
        <f t="shared" si="33"/>
        <v>May/Jun 1994</v>
      </c>
      <c r="D124" t="s">
        <v>38</v>
      </c>
      <c r="E124">
        <f>SUMIFS(lookup!$I$411:$I$818,lookup!$F$411:$F$818,QNWRGrp!B124,lookup!$C$411:$C$818,QNWRGrp!D124)</f>
        <v>2870</v>
      </c>
      <c r="F124">
        <f>ABS(ROUND(SUMIFS(lookup!$E$411:$E$818,lookup!$F$411:$F$818,QNWRGrp!B124,lookup!$C$411:$C$818,QNWRGrp!D124),-1))</f>
        <v>3950</v>
      </c>
      <c r="G124">
        <f t="shared" si="34"/>
        <v>-1080</v>
      </c>
      <c r="H124">
        <f>ABS(ROUND(SUMIFS(lookup!$J$411:$J$818,lookup!$F$411:$F$818,QNWRGrp!B124,lookup!$C$411:$C$818,QNWRGrp!D124),-1))</f>
        <v>370</v>
      </c>
      <c r="I124">
        <f>VLOOKUP(D124,lookup!$M$18:$O$23,3)</f>
        <v>2000</v>
      </c>
      <c r="J124">
        <f t="shared" si="35"/>
        <v>0</v>
      </c>
      <c r="K124" t="str">
        <f t="shared" si="36"/>
        <v/>
      </c>
      <c r="L124">
        <f t="shared" si="37"/>
        <v>2000</v>
      </c>
      <c r="M124">
        <f t="shared" si="38"/>
        <v>2870</v>
      </c>
      <c r="N124">
        <f t="shared" si="39"/>
        <v>6820</v>
      </c>
      <c r="O124">
        <f t="shared" si="40"/>
        <v>0</v>
      </c>
      <c r="P124">
        <f t="shared" si="41"/>
        <v>0</v>
      </c>
      <c r="Q124">
        <f t="shared" si="42"/>
        <v>0</v>
      </c>
      <c r="R124">
        <f t="shared" si="43"/>
        <v>0</v>
      </c>
      <c r="S124">
        <f t="shared" si="28"/>
        <v>3</v>
      </c>
      <c r="T124">
        <f t="shared" si="29"/>
        <v>1994.5</v>
      </c>
      <c r="U124">
        <f>INDEX(Impacts_scenario_1_RSBsn_Mask!$Y$2:$Y$70,$B124-1939+1,1)</f>
        <v>0.8343145012830413</v>
      </c>
      <c r="V124">
        <f t="shared" si="44"/>
        <v>2000</v>
      </c>
      <c r="W124">
        <f t="shared" si="45"/>
        <v>2870</v>
      </c>
      <c r="X124">
        <f t="shared" si="46"/>
        <v>0</v>
      </c>
      <c r="Y124">
        <f t="shared" si="47"/>
        <v>3950</v>
      </c>
      <c r="Z124" s="16">
        <f t="shared" si="30"/>
        <v>0</v>
      </c>
      <c r="AA124" s="16">
        <f t="shared" si="31"/>
        <v>0</v>
      </c>
      <c r="AB124">
        <f t="shared" si="32"/>
        <v>0</v>
      </c>
    </row>
    <row r="125" spans="1:28" x14ac:dyDescent="0.3">
      <c r="A125" t="str">
        <f>VLOOKUP(D125,lookup!$M$18:$N$23,2)</f>
        <v>Jul/Aug/Sep</v>
      </c>
      <c r="B125">
        <v>1994</v>
      </c>
      <c r="C125" t="str">
        <f t="shared" si="33"/>
        <v>Jul/Aug/Sep 1994</v>
      </c>
      <c r="D125" t="s">
        <v>39</v>
      </c>
      <c r="E125">
        <f>SUMIFS(lookup!$I$411:$I$818,lookup!$F$411:$F$818,QNWRGrp!B125,lookup!$C$411:$C$818,QNWRGrp!D125)</f>
        <v>750</v>
      </c>
      <c r="F125">
        <f>ABS(ROUND(SUMIFS(lookup!$E$411:$E$818,lookup!$F$411:$F$818,QNWRGrp!B125,lookup!$C$411:$C$818,QNWRGrp!D125),-1))</f>
        <v>6370</v>
      </c>
      <c r="G125">
        <f t="shared" si="34"/>
        <v>-5620</v>
      </c>
      <c r="H125">
        <f>ABS(ROUND(SUMIFS(lookup!$J$411:$J$818,lookup!$F$411:$F$818,QNWRGrp!B125,lookup!$C$411:$C$818,QNWRGrp!D125),-1))</f>
        <v>690</v>
      </c>
      <c r="I125">
        <f>VLOOKUP(D125,lookup!$M$18:$O$23,3)</f>
        <v>3500</v>
      </c>
      <c r="J125">
        <f t="shared" si="35"/>
        <v>2750</v>
      </c>
      <c r="K125">
        <f t="shared" si="36"/>
        <v>2750</v>
      </c>
      <c r="L125">
        <f t="shared" si="37"/>
        <v>750</v>
      </c>
      <c r="M125">
        <f t="shared" si="38"/>
        <v>750</v>
      </c>
      <c r="N125">
        <f t="shared" si="39"/>
        <v>7120</v>
      </c>
      <c r="O125">
        <f t="shared" si="40"/>
        <v>2750</v>
      </c>
      <c r="P125">
        <f t="shared" si="41"/>
        <v>0</v>
      </c>
      <c r="Q125">
        <f t="shared" si="42"/>
        <v>2750</v>
      </c>
      <c r="R125">
        <f t="shared" si="43"/>
        <v>0</v>
      </c>
      <c r="S125">
        <f t="shared" si="28"/>
        <v>4</v>
      </c>
      <c r="T125">
        <f t="shared" si="29"/>
        <v>1994.75</v>
      </c>
      <c r="U125">
        <f>INDEX(Impacts_scenario_1_RSBsn_Mask!$Y$2:$Y$70,$B125-1939+1,1)</f>
        <v>0.8343145012830413</v>
      </c>
      <c r="V125">
        <f t="shared" si="44"/>
        <v>3500</v>
      </c>
      <c r="W125">
        <f t="shared" si="45"/>
        <v>750</v>
      </c>
      <c r="X125">
        <f t="shared" si="46"/>
        <v>2750</v>
      </c>
      <c r="Y125">
        <f t="shared" si="47"/>
        <v>6370</v>
      </c>
      <c r="Z125" s="16">
        <f t="shared" si="30"/>
        <v>0</v>
      </c>
      <c r="AA125" s="16">
        <f t="shared" si="31"/>
        <v>2750</v>
      </c>
      <c r="AB125">
        <f t="shared" si="32"/>
        <v>0</v>
      </c>
    </row>
    <row r="126" spans="1:28" x14ac:dyDescent="0.3">
      <c r="A126" t="str">
        <f>VLOOKUP(D126,lookup!$M$18:$N$23,2)</f>
        <v>Oct/Nov</v>
      </c>
      <c r="B126">
        <v>1994</v>
      </c>
      <c r="C126" t="str">
        <f t="shared" si="33"/>
        <v>Oct/Nov 1994</v>
      </c>
      <c r="D126" t="s">
        <v>40</v>
      </c>
      <c r="E126">
        <f>SUMIFS(lookup!$I$411:$I$818,lookup!$F$411:$F$818,QNWRGrp!B126,lookup!$C$411:$C$818,QNWRGrp!D126)</f>
        <v>790</v>
      </c>
      <c r="F126">
        <f>ABS(ROUND(SUMIFS(lookup!$E$411:$E$818,lookup!$F$411:$F$818,QNWRGrp!B126,lookup!$C$411:$C$818,QNWRGrp!D126),-1))</f>
        <v>7020</v>
      </c>
      <c r="G126">
        <f t="shared" si="34"/>
        <v>-6230</v>
      </c>
      <c r="H126">
        <f>ABS(ROUND(SUMIFS(lookup!$J$411:$J$818,lookup!$F$411:$F$818,QNWRGrp!B126,lookup!$C$411:$C$818,QNWRGrp!D126),-1))</f>
        <v>80</v>
      </c>
      <c r="I126">
        <f>VLOOKUP(D126,lookup!$M$18:$O$23,3)</f>
        <v>3600</v>
      </c>
      <c r="J126">
        <f t="shared" si="35"/>
        <v>2810</v>
      </c>
      <c r="K126">
        <f t="shared" si="36"/>
        <v>2810</v>
      </c>
      <c r="L126">
        <f t="shared" si="37"/>
        <v>790</v>
      </c>
      <c r="M126">
        <f t="shared" si="38"/>
        <v>790</v>
      </c>
      <c r="N126">
        <f t="shared" si="39"/>
        <v>7810</v>
      </c>
      <c r="O126">
        <f t="shared" si="40"/>
        <v>2810</v>
      </c>
      <c r="P126">
        <f t="shared" si="41"/>
        <v>0</v>
      </c>
      <c r="Q126">
        <f t="shared" si="42"/>
        <v>2810</v>
      </c>
      <c r="R126">
        <f t="shared" si="43"/>
        <v>0</v>
      </c>
      <c r="S126">
        <f t="shared" si="28"/>
        <v>5</v>
      </c>
      <c r="T126">
        <f t="shared" si="29"/>
        <v>1994.9166666666667</v>
      </c>
      <c r="U126">
        <f>INDEX(Impacts_scenario_1_RSBsn_Mask!$Y$2:$Y$70,$B126-1939+1,1)</f>
        <v>0.8343145012830413</v>
      </c>
      <c r="V126">
        <f t="shared" si="44"/>
        <v>3600</v>
      </c>
      <c r="W126">
        <f t="shared" si="45"/>
        <v>790</v>
      </c>
      <c r="X126">
        <f t="shared" si="46"/>
        <v>2810</v>
      </c>
      <c r="Y126">
        <f t="shared" si="47"/>
        <v>7020</v>
      </c>
      <c r="Z126" s="16">
        <f t="shared" si="30"/>
        <v>0</v>
      </c>
      <c r="AA126" s="16">
        <f t="shared" si="31"/>
        <v>2810</v>
      </c>
      <c r="AB126">
        <f t="shared" si="32"/>
        <v>0</v>
      </c>
    </row>
    <row r="127" spans="1:28" x14ac:dyDescent="0.3">
      <c r="A127" t="str">
        <f>VLOOKUP(D127,lookup!$M$18:$N$23,2)</f>
        <v>Dec</v>
      </c>
      <c r="B127">
        <v>1994</v>
      </c>
      <c r="C127" t="str">
        <f t="shared" si="33"/>
        <v>Dec 1994</v>
      </c>
      <c r="D127" t="s">
        <v>41</v>
      </c>
      <c r="E127">
        <f>SUMIFS(lookup!$I$411:$I$818,lookup!$F$411:$F$818,QNWRGrp!B127,lookup!$C$411:$C$818,QNWRGrp!D127)</f>
        <v>740</v>
      </c>
      <c r="F127">
        <f>ABS(ROUND(SUMIFS(lookup!$E$411:$E$818,lookup!$F$411:$F$818,QNWRGrp!B127,lookup!$C$411:$C$818,QNWRGrp!D127),-1))</f>
        <v>3780</v>
      </c>
      <c r="G127">
        <f t="shared" si="34"/>
        <v>-3040</v>
      </c>
      <c r="H127">
        <f>ABS(ROUND(SUMIFS(lookup!$J$411:$J$818,lookup!$F$411:$F$818,QNWRGrp!B127,lookup!$C$411:$C$818,QNWRGrp!D127),-1))</f>
        <v>0</v>
      </c>
      <c r="I127">
        <f>VLOOKUP(D127,lookup!$M$18:$O$23,3)</f>
        <v>500</v>
      </c>
      <c r="J127">
        <f t="shared" si="35"/>
        <v>0</v>
      </c>
      <c r="K127" t="str">
        <f t="shared" si="36"/>
        <v/>
      </c>
      <c r="L127">
        <f t="shared" si="37"/>
        <v>500</v>
      </c>
      <c r="M127">
        <f t="shared" si="38"/>
        <v>740</v>
      </c>
      <c r="N127">
        <f t="shared" si="39"/>
        <v>4520</v>
      </c>
      <c r="O127">
        <f t="shared" si="40"/>
        <v>0</v>
      </c>
      <c r="P127">
        <f t="shared" si="41"/>
        <v>0</v>
      </c>
      <c r="Q127">
        <f t="shared" si="42"/>
        <v>0</v>
      </c>
      <c r="R127">
        <f t="shared" si="43"/>
        <v>0</v>
      </c>
      <c r="S127">
        <f t="shared" si="28"/>
        <v>6</v>
      </c>
      <c r="T127">
        <f t="shared" si="29"/>
        <v>1995</v>
      </c>
      <c r="U127">
        <f>INDEX(Impacts_scenario_1_RSBsn_Mask!$Y$2:$Y$70,$B127-1939+1,1)</f>
        <v>0.8343145012830413</v>
      </c>
      <c r="V127">
        <f t="shared" si="44"/>
        <v>500</v>
      </c>
      <c r="W127">
        <f t="shared" si="45"/>
        <v>740</v>
      </c>
      <c r="X127">
        <f t="shared" si="46"/>
        <v>0</v>
      </c>
      <c r="Y127">
        <f t="shared" si="47"/>
        <v>3780</v>
      </c>
      <c r="Z127" s="16">
        <f t="shared" si="30"/>
        <v>0</v>
      </c>
      <c r="AA127" s="16">
        <f t="shared" si="31"/>
        <v>0</v>
      </c>
      <c r="AB127">
        <f t="shared" si="32"/>
        <v>0</v>
      </c>
    </row>
    <row r="128" spans="1:28" x14ac:dyDescent="0.3">
      <c r="A128" t="str">
        <f>VLOOKUP(D128,lookup!$M$18:$N$23,2)</f>
        <v>Jan/Feb</v>
      </c>
      <c r="B128">
        <v>1995</v>
      </c>
      <c r="C128" t="str">
        <f t="shared" si="33"/>
        <v>Jan/Feb 1995</v>
      </c>
      <c r="D128" t="s">
        <v>36</v>
      </c>
      <c r="E128">
        <f>SUMIFS(lookup!$I$411:$I$818,lookup!$F$411:$F$818,QNWRGrp!B128,lookup!$C$411:$C$818,QNWRGrp!D128)</f>
        <v>1720</v>
      </c>
      <c r="F128">
        <f>ABS(ROUND(SUMIFS(lookup!$E$411:$E$818,lookup!$F$411:$F$818,QNWRGrp!B128,lookup!$C$411:$C$818,QNWRGrp!D128),-1))</f>
        <v>7310</v>
      </c>
      <c r="G128">
        <f t="shared" si="34"/>
        <v>-5590</v>
      </c>
      <c r="H128">
        <f>ABS(ROUND(SUMIFS(lookup!$J$411:$J$818,lookup!$F$411:$F$818,QNWRGrp!B128,lookup!$C$411:$C$818,QNWRGrp!D128),-1))</f>
        <v>900</v>
      </c>
      <c r="I128">
        <f>VLOOKUP(D128,lookup!$M$18:$O$23,3)</f>
        <v>1500</v>
      </c>
      <c r="J128">
        <f t="shared" si="35"/>
        <v>0</v>
      </c>
      <c r="K128" t="str">
        <f t="shared" si="36"/>
        <v/>
      </c>
      <c r="L128">
        <f t="shared" si="37"/>
        <v>1500</v>
      </c>
      <c r="M128">
        <f t="shared" si="38"/>
        <v>1720</v>
      </c>
      <c r="N128">
        <f t="shared" si="39"/>
        <v>9030</v>
      </c>
      <c r="O128">
        <f t="shared" si="40"/>
        <v>0</v>
      </c>
      <c r="P128">
        <f t="shared" si="41"/>
        <v>0</v>
      </c>
      <c r="Q128">
        <f t="shared" si="42"/>
        <v>0</v>
      </c>
      <c r="R128">
        <f t="shared" si="43"/>
        <v>0</v>
      </c>
      <c r="S128">
        <f t="shared" si="28"/>
        <v>1</v>
      </c>
      <c r="T128">
        <f t="shared" si="29"/>
        <v>1995.0166666666667</v>
      </c>
      <c r="U128">
        <f>INDEX(Impacts_scenario_1_RSBsn_Mask!$Y$2:$Y$70,$B128-1939+1,1)</f>
        <v>0.80203335343176474</v>
      </c>
      <c r="V128">
        <f t="shared" si="44"/>
        <v>1500</v>
      </c>
      <c r="W128">
        <f t="shared" si="45"/>
        <v>1720</v>
      </c>
      <c r="X128">
        <f t="shared" si="46"/>
        <v>0</v>
      </c>
      <c r="Y128">
        <f t="shared" si="47"/>
        <v>7310</v>
      </c>
      <c r="Z128" s="16">
        <f t="shared" si="30"/>
        <v>0</v>
      </c>
      <c r="AA128" s="16">
        <f t="shared" si="31"/>
        <v>0</v>
      </c>
      <c r="AB128">
        <f t="shared" si="32"/>
        <v>0</v>
      </c>
    </row>
    <row r="129" spans="1:28" x14ac:dyDescent="0.3">
      <c r="A129" t="str">
        <f>VLOOKUP(D129,lookup!$M$18:$N$23,2)</f>
        <v>Mar/Apr</v>
      </c>
      <c r="B129">
        <v>1995</v>
      </c>
      <c r="C129" t="str">
        <f t="shared" si="33"/>
        <v>Mar/Apr 1995</v>
      </c>
      <c r="D129" t="s">
        <v>37</v>
      </c>
      <c r="E129">
        <f>SUMIFS(lookup!$I$411:$I$818,lookup!$F$411:$F$818,QNWRGrp!B129,lookup!$C$411:$C$818,QNWRGrp!D129)</f>
        <v>2390</v>
      </c>
      <c r="F129">
        <f>ABS(ROUND(SUMIFS(lookup!$E$411:$E$818,lookup!$F$411:$F$818,QNWRGrp!B129,lookup!$C$411:$C$818,QNWRGrp!D129),-1))</f>
        <v>7820</v>
      </c>
      <c r="G129">
        <f t="shared" si="34"/>
        <v>-5430</v>
      </c>
      <c r="H129">
        <f>ABS(ROUND(SUMIFS(lookup!$J$411:$J$818,lookup!$F$411:$F$818,QNWRGrp!B129,lookup!$C$411:$C$818,QNWRGrp!D129),-1))</f>
        <v>1100</v>
      </c>
      <c r="I129">
        <f>VLOOKUP(D129,lookup!$M$18:$O$23,3)</f>
        <v>3500</v>
      </c>
      <c r="J129">
        <f t="shared" si="35"/>
        <v>1110</v>
      </c>
      <c r="K129">
        <f t="shared" si="36"/>
        <v>1110</v>
      </c>
      <c r="L129">
        <f t="shared" si="37"/>
        <v>2390</v>
      </c>
      <c r="M129">
        <f t="shared" si="38"/>
        <v>2390</v>
      </c>
      <c r="N129">
        <f t="shared" si="39"/>
        <v>10210</v>
      </c>
      <c r="O129">
        <f t="shared" si="40"/>
        <v>1110</v>
      </c>
      <c r="P129">
        <f t="shared" si="41"/>
        <v>0</v>
      </c>
      <c r="Q129">
        <f t="shared" si="42"/>
        <v>1110</v>
      </c>
      <c r="R129">
        <f t="shared" si="43"/>
        <v>0</v>
      </c>
      <c r="S129">
        <f t="shared" si="28"/>
        <v>2</v>
      </c>
      <c r="T129">
        <f t="shared" si="29"/>
        <v>1995.0333333333333</v>
      </c>
      <c r="U129">
        <f>INDEX(Impacts_scenario_1_RSBsn_Mask!$Y$2:$Y$70,$B129-1939+1,1)</f>
        <v>0.80203335343176474</v>
      </c>
      <c r="V129">
        <f t="shared" si="44"/>
        <v>3500</v>
      </c>
      <c r="W129">
        <f t="shared" si="45"/>
        <v>2390</v>
      </c>
      <c r="X129">
        <f t="shared" si="46"/>
        <v>1110</v>
      </c>
      <c r="Y129">
        <f t="shared" si="47"/>
        <v>7820</v>
      </c>
      <c r="Z129" s="16">
        <f t="shared" si="30"/>
        <v>0</v>
      </c>
      <c r="AA129" s="16">
        <f t="shared" si="31"/>
        <v>1110</v>
      </c>
      <c r="AB129">
        <f t="shared" si="32"/>
        <v>0</v>
      </c>
    </row>
    <row r="130" spans="1:28" x14ac:dyDescent="0.3">
      <c r="A130" t="str">
        <f>VLOOKUP(D130,lookup!$M$18:$N$23,2)</f>
        <v>May/Jun</v>
      </c>
      <c r="B130">
        <v>1995</v>
      </c>
      <c r="C130" t="str">
        <f t="shared" si="33"/>
        <v>May/Jun 1995</v>
      </c>
      <c r="D130" t="s">
        <v>38</v>
      </c>
      <c r="E130">
        <f>SUMIFS(lookup!$I$411:$I$818,lookup!$F$411:$F$818,QNWRGrp!B130,lookup!$C$411:$C$818,QNWRGrp!D130)</f>
        <v>28770</v>
      </c>
      <c r="F130">
        <f>ABS(ROUND(SUMIFS(lookup!$E$411:$E$818,lookup!$F$411:$F$818,QNWRGrp!B130,lookup!$C$411:$C$818,QNWRGrp!D130),-1))</f>
        <v>10780</v>
      </c>
      <c r="G130">
        <f t="shared" si="34"/>
        <v>17990</v>
      </c>
      <c r="H130">
        <f>ABS(ROUND(SUMIFS(lookup!$J$411:$J$818,lookup!$F$411:$F$818,QNWRGrp!B130,lookup!$C$411:$C$818,QNWRGrp!D130),-1))</f>
        <v>1510</v>
      </c>
      <c r="I130">
        <f>VLOOKUP(D130,lookup!$M$18:$O$23,3)</f>
        <v>2000</v>
      </c>
      <c r="J130">
        <f t="shared" si="35"/>
        <v>0</v>
      </c>
      <c r="K130" t="str">
        <f t="shared" si="36"/>
        <v/>
      </c>
      <c r="L130">
        <f t="shared" si="37"/>
        <v>2000</v>
      </c>
      <c r="M130">
        <f t="shared" si="38"/>
        <v>28770</v>
      </c>
      <c r="N130">
        <f t="shared" si="39"/>
        <v>39550</v>
      </c>
      <c r="O130">
        <f t="shared" si="40"/>
        <v>0</v>
      </c>
      <c r="P130">
        <f t="shared" si="41"/>
        <v>0</v>
      </c>
      <c r="Q130">
        <f t="shared" si="42"/>
        <v>0</v>
      </c>
      <c r="R130">
        <f t="shared" si="43"/>
        <v>0</v>
      </c>
      <c r="S130">
        <f t="shared" ref="S130:S193" si="48">MATCH($A130,$AM$2:$AM$7,0)</f>
        <v>3</v>
      </c>
      <c r="T130">
        <f t="shared" ref="T130:T193" si="49">B130+INDEX($AN$2:$AN$7,$S130,1)</f>
        <v>1995.5</v>
      </c>
      <c r="U130">
        <f>INDEX(Impacts_scenario_1_RSBsn_Mask!$Y$2:$Y$70,$B130-1939+1,1)</f>
        <v>0.80203335343176474</v>
      </c>
      <c r="V130">
        <f t="shared" si="44"/>
        <v>2000</v>
      </c>
      <c r="W130">
        <f t="shared" si="45"/>
        <v>28770</v>
      </c>
      <c r="X130">
        <f t="shared" si="46"/>
        <v>0</v>
      </c>
      <c r="Y130">
        <f t="shared" si="47"/>
        <v>10780</v>
      </c>
      <c r="Z130" s="16">
        <f t="shared" ref="Z130:Z193" si="50">MAX(0,I130-(E130+F130))</f>
        <v>0</v>
      </c>
      <c r="AA130" s="16">
        <f t="shared" ref="AA130:AA193" si="51">O130-Z130</f>
        <v>0</v>
      </c>
      <c r="AB130">
        <f t="shared" ref="AB130:AB193" si="52">IF(OR(B130=2007,X130&gt;Y130),1,0)</f>
        <v>0</v>
      </c>
    </row>
    <row r="131" spans="1:28" x14ac:dyDescent="0.3">
      <c r="A131" t="str">
        <f>VLOOKUP(D131,lookup!$M$18:$N$23,2)</f>
        <v>Jul/Aug/Sep</v>
      </c>
      <c r="B131">
        <v>1995</v>
      </c>
      <c r="C131" t="str">
        <f t="shared" ref="C131:C194" si="53">CONCATENATE(A131," ",B131)</f>
        <v>Jul/Aug/Sep 1995</v>
      </c>
      <c r="D131" t="s">
        <v>39</v>
      </c>
      <c r="E131">
        <f>SUMIFS(lookup!$I$411:$I$818,lookup!$F$411:$F$818,QNWRGrp!B131,lookup!$C$411:$C$818,QNWRGrp!D131)</f>
        <v>6800</v>
      </c>
      <c r="F131">
        <f>ABS(ROUND(SUMIFS(lookup!$E$411:$E$818,lookup!$F$411:$F$818,QNWRGrp!B131,lookup!$C$411:$C$818,QNWRGrp!D131),-1))</f>
        <v>11990</v>
      </c>
      <c r="G131">
        <f t="shared" ref="G131:G194" si="54">E131-F131</f>
        <v>-5190</v>
      </c>
      <c r="H131">
        <f>ABS(ROUND(SUMIFS(lookup!$J$411:$J$818,lookup!$F$411:$F$818,QNWRGrp!B131,lookup!$C$411:$C$818,QNWRGrp!D131),-1))</f>
        <v>1140</v>
      </c>
      <c r="I131">
        <f>VLOOKUP(D131,lookup!$M$18:$O$23,3)</f>
        <v>3500</v>
      </c>
      <c r="J131">
        <f t="shared" ref="J131:J194" si="55">IF(E131&lt;I131,IF(E131+F131&gt;I131,I131-E131,IF(E131+F131&lt;I131,F131,0)),0)</f>
        <v>0</v>
      </c>
      <c r="K131" t="str">
        <f t="shared" ref="K131:K194" si="56">IF(J131&gt;0,J131,"")</f>
        <v/>
      </c>
      <c r="L131">
        <f t="shared" ref="L131:L194" si="57">I131-J131</f>
        <v>3500</v>
      </c>
      <c r="M131">
        <f t="shared" ref="M131:M194" si="58">E131</f>
        <v>6800</v>
      </c>
      <c r="N131">
        <f t="shared" ref="N131:N194" si="59">E131+F131</f>
        <v>18790</v>
      </c>
      <c r="O131">
        <f t="shared" ref="O131:O194" si="60">MAX(0,I131-E131)</f>
        <v>0</v>
      </c>
      <c r="P131">
        <f t="shared" ref="P131:P194" si="61">MAX(0,I131-(E131+F131))</f>
        <v>0</v>
      </c>
      <c r="Q131">
        <f t="shared" ref="Q131:Q194" si="62">O131-P131</f>
        <v>0</v>
      </c>
      <c r="R131">
        <f t="shared" ref="R131:R194" si="63">Q131-J131</f>
        <v>0</v>
      </c>
      <c r="S131">
        <f t="shared" si="48"/>
        <v>4</v>
      </c>
      <c r="T131">
        <f t="shared" si="49"/>
        <v>1995.75</v>
      </c>
      <c r="U131">
        <f>INDEX(Impacts_scenario_1_RSBsn_Mask!$Y$2:$Y$70,$B131-1939+1,1)</f>
        <v>0.80203335343176474</v>
      </c>
      <c r="V131">
        <f t="shared" ref="V131:V194" si="64">I131</f>
        <v>3500</v>
      </c>
      <c r="W131">
        <f t="shared" ref="W131:W194" si="65">E131</f>
        <v>6800</v>
      </c>
      <c r="X131">
        <f t="shared" ref="X131:X194" si="66">MAX(0,I131-E131)</f>
        <v>0</v>
      </c>
      <c r="Y131">
        <f t="shared" ref="Y131:Y194" si="67">F131</f>
        <v>11990</v>
      </c>
      <c r="Z131" s="16">
        <f t="shared" si="50"/>
        <v>0</v>
      </c>
      <c r="AA131" s="16">
        <f t="shared" si="51"/>
        <v>0</v>
      </c>
      <c r="AB131">
        <f t="shared" si="52"/>
        <v>0</v>
      </c>
    </row>
    <row r="132" spans="1:28" x14ac:dyDescent="0.3">
      <c r="A132" t="str">
        <f>VLOOKUP(D132,lookup!$M$18:$N$23,2)</f>
        <v>Oct/Nov</v>
      </c>
      <c r="B132">
        <v>1995</v>
      </c>
      <c r="C132" t="str">
        <f t="shared" si="53"/>
        <v>Oct/Nov 1995</v>
      </c>
      <c r="D132" t="s">
        <v>40</v>
      </c>
      <c r="E132">
        <f>SUMIFS(lookup!$I$411:$I$818,lookup!$F$411:$F$818,QNWRGrp!B132,lookup!$C$411:$C$818,QNWRGrp!D132)</f>
        <v>1260</v>
      </c>
      <c r="F132">
        <f>ABS(ROUND(SUMIFS(lookup!$E$411:$E$818,lookup!$F$411:$F$818,QNWRGrp!B132,lookup!$C$411:$C$818,QNWRGrp!D132),-1))</f>
        <v>6180</v>
      </c>
      <c r="G132">
        <f t="shared" si="54"/>
        <v>-4920</v>
      </c>
      <c r="H132">
        <f>ABS(ROUND(SUMIFS(lookup!$J$411:$J$818,lookup!$F$411:$F$818,QNWRGrp!B132,lookup!$C$411:$C$818,QNWRGrp!D132),-1))</f>
        <v>830</v>
      </c>
      <c r="I132">
        <f>VLOOKUP(D132,lookup!$M$18:$O$23,3)</f>
        <v>3600</v>
      </c>
      <c r="J132">
        <f t="shared" si="55"/>
        <v>2340</v>
      </c>
      <c r="K132">
        <f t="shared" si="56"/>
        <v>2340</v>
      </c>
      <c r="L132">
        <f t="shared" si="57"/>
        <v>1260</v>
      </c>
      <c r="M132">
        <f t="shared" si="58"/>
        <v>1260</v>
      </c>
      <c r="N132">
        <f t="shared" si="59"/>
        <v>7440</v>
      </c>
      <c r="O132">
        <f t="shared" si="60"/>
        <v>2340</v>
      </c>
      <c r="P132">
        <f t="shared" si="61"/>
        <v>0</v>
      </c>
      <c r="Q132">
        <f t="shared" si="62"/>
        <v>2340</v>
      </c>
      <c r="R132">
        <f t="shared" si="63"/>
        <v>0</v>
      </c>
      <c r="S132">
        <f t="shared" si="48"/>
        <v>5</v>
      </c>
      <c r="T132">
        <f t="shared" si="49"/>
        <v>1995.9166666666667</v>
      </c>
      <c r="U132">
        <f>INDEX(Impacts_scenario_1_RSBsn_Mask!$Y$2:$Y$70,$B132-1939+1,1)</f>
        <v>0.80203335343176474</v>
      </c>
      <c r="V132">
        <f t="shared" si="64"/>
        <v>3600</v>
      </c>
      <c r="W132">
        <f t="shared" si="65"/>
        <v>1260</v>
      </c>
      <c r="X132">
        <f t="shared" si="66"/>
        <v>2340</v>
      </c>
      <c r="Y132">
        <f t="shared" si="67"/>
        <v>6180</v>
      </c>
      <c r="Z132" s="16">
        <f t="shared" si="50"/>
        <v>0</v>
      </c>
      <c r="AA132" s="16">
        <f t="shared" si="51"/>
        <v>2340</v>
      </c>
      <c r="AB132">
        <f t="shared" si="52"/>
        <v>0</v>
      </c>
    </row>
    <row r="133" spans="1:28" x14ac:dyDescent="0.3">
      <c r="A133" t="str">
        <f>VLOOKUP(D133,lookup!$M$18:$N$23,2)</f>
        <v>Dec</v>
      </c>
      <c r="B133">
        <v>1995</v>
      </c>
      <c r="C133" t="str">
        <f t="shared" si="53"/>
        <v>Dec 1995</v>
      </c>
      <c r="D133" t="s">
        <v>41</v>
      </c>
      <c r="E133">
        <f>SUMIFS(lookup!$I$411:$I$818,lookup!$F$411:$F$818,QNWRGrp!B133,lookup!$C$411:$C$818,QNWRGrp!D133)</f>
        <v>1140</v>
      </c>
      <c r="F133">
        <f>ABS(ROUND(SUMIFS(lookup!$E$411:$E$818,lookup!$F$411:$F$818,QNWRGrp!B133,lookup!$C$411:$C$818,QNWRGrp!D133),-1))</f>
        <v>3940</v>
      </c>
      <c r="G133">
        <f t="shared" si="54"/>
        <v>-2800</v>
      </c>
      <c r="H133">
        <f>ABS(ROUND(SUMIFS(lookup!$J$411:$J$818,lookup!$F$411:$F$818,QNWRGrp!B133,lookup!$C$411:$C$818,QNWRGrp!D133),-1))</f>
        <v>520</v>
      </c>
      <c r="I133">
        <f>VLOOKUP(D133,lookup!$M$18:$O$23,3)</f>
        <v>500</v>
      </c>
      <c r="J133">
        <f t="shared" si="55"/>
        <v>0</v>
      </c>
      <c r="K133" t="str">
        <f t="shared" si="56"/>
        <v/>
      </c>
      <c r="L133">
        <f t="shared" si="57"/>
        <v>500</v>
      </c>
      <c r="M133">
        <f t="shared" si="58"/>
        <v>1140</v>
      </c>
      <c r="N133">
        <f t="shared" si="59"/>
        <v>5080</v>
      </c>
      <c r="O133">
        <f t="shared" si="60"/>
        <v>0</v>
      </c>
      <c r="P133">
        <f t="shared" si="61"/>
        <v>0</v>
      </c>
      <c r="Q133">
        <f t="shared" si="62"/>
        <v>0</v>
      </c>
      <c r="R133">
        <f t="shared" si="63"/>
        <v>0</v>
      </c>
      <c r="S133">
        <f t="shared" si="48"/>
        <v>6</v>
      </c>
      <c r="T133">
        <f t="shared" si="49"/>
        <v>1996</v>
      </c>
      <c r="U133">
        <f>INDEX(Impacts_scenario_1_RSBsn_Mask!$Y$2:$Y$70,$B133-1939+1,1)</f>
        <v>0.80203335343176474</v>
      </c>
      <c r="V133">
        <f t="shared" si="64"/>
        <v>500</v>
      </c>
      <c r="W133">
        <f t="shared" si="65"/>
        <v>1140</v>
      </c>
      <c r="X133">
        <f t="shared" si="66"/>
        <v>0</v>
      </c>
      <c r="Y133">
        <f t="shared" si="67"/>
        <v>3940</v>
      </c>
      <c r="Z133" s="16">
        <f t="shared" si="50"/>
        <v>0</v>
      </c>
      <c r="AA133" s="16">
        <f t="shared" si="51"/>
        <v>0</v>
      </c>
      <c r="AB133">
        <f t="shared" si="52"/>
        <v>0</v>
      </c>
    </row>
    <row r="134" spans="1:28" x14ac:dyDescent="0.3">
      <c r="A134" t="str">
        <f>VLOOKUP(D134,lookup!$M$18:$N$23,2)</f>
        <v>Jan/Feb</v>
      </c>
      <c r="B134">
        <v>1996</v>
      </c>
      <c r="C134" t="str">
        <f t="shared" si="53"/>
        <v>Jan/Feb 1996</v>
      </c>
      <c r="D134" t="s">
        <v>36</v>
      </c>
      <c r="E134">
        <f>SUMIFS(lookup!$I$411:$I$818,lookup!$F$411:$F$818,QNWRGrp!B134,lookup!$C$411:$C$818,QNWRGrp!D134)</f>
        <v>2630</v>
      </c>
      <c r="F134">
        <f>ABS(ROUND(SUMIFS(lookup!$E$411:$E$818,lookup!$F$411:$F$818,QNWRGrp!B134,lookup!$C$411:$C$818,QNWRGrp!D134),-1))</f>
        <v>7150</v>
      </c>
      <c r="G134">
        <f t="shared" si="54"/>
        <v>-4520</v>
      </c>
      <c r="H134">
        <f>ABS(ROUND(SUMIFS(lookup!$J$411:$J$818,lookup!$F$411:$F$818,QNWRGrp!B134,lookup!$C$411:$C$818,QNWRGrp!D134),-1))</f>
        <v>1020</v>
      </c>
      <c r="I134">
        <f>VLOOKUP(D134,lookup!$M$18:$O$23,3)</f>
        <v>1500</v>
      </c>
      <c r="J134">
        <f t="shared" si="55"/>
        <v>0</v>
      </c>
      <c r="K134" t="str">
        <f t="shared" si="56"/>
        <v/>
      </c>
      <c r="L134">
        <f t="shared" si="57"/>
        <v>1500</v>
      </c>
      <c r="M134">
        <f t="shared" si="58"/>
        <v>2630</v>
      </c>
      <c r="N134">
        <f t="shared" si="59"/>
        <v>9780</v>
      </c>
      <c r="O134">
        <f t="shared" si="60"/>
        <v>0</v>
      </c>
      <c r="P134">
        <f t="shared" si="61"/>
        <v>0</v>
      </c>
      <c r="Q134">
        <f t="shared" si="62"/>
        <v>0</v>
      </c>
      <c r="R134">
        <f t="shared" si="63"/>
        <v>0</v>
      </c>
      <c r="S134">
        <f t="shared" si="48"/>
        <v>1</v>
      </c>
      <c r="T134">
        <f t="shared" si="49"/>
        <v>1996.0166666666667</v>
      </c>
      <c r="U134">
        <f>INDEX(Impacts_scenario_1_RSBsn_Mask!$Y$2:$Y$70,$B134-1939+1,1)</f>
        <v>0.77421117423974262</v>
      </c>
      <c r="V134">
        <f t="shared" si="64"/>
        <v>1500</v>
      </c>
      <c r="W134">
        <f t="shared" si="65"/>
        <v>2630</v>
      </c>
      <c r="X134">
        <f t="shared" si="66"/>
        <v>0</v>
      </c>
      <c r="Y134">
        <f t="shared" si="67"/>
        <v>7150</v>
      </c>
      <c r="Z134" s="16">
        <f t="shared" si="50"/>
        <v>0</v>
      </c>
      <c r="AA134" s="16">
        <f t="shared" si="51"/>
        <v>0</v>
      </c>
      <c r="AB134">
        <f t="shared" si="52"/>
        <v>0</v>
      </c>
    </row>
    <row r="135" spans="1:28" x14ac:dyDescent="0.3">
      <c r="A135" t="str">
        <f>VLOOKUP(D135,lookup!$M$18:$N$23,2)</f>
        <v>Mar/Apr</v>
      </c>
      <c r="B135">
        <v>1996</v>
      </c>
      <c r="C135" t="str">
        <f t="shared" si="53"/>
        <v>Mar/Apr 1996</v>
      </c>
      <c r="D135" t="s">
        <v>37</v>
      </c>
      <c r="E135">
        <f>SUMIFS(lookup!$I$411:$I$818,lookup!$F$411:$F$818,QNWRGrp!B135,lookup!$C$411:$C$818,QNWRGrp!D135)</f>
        <v>3490</v>
      </c>
      <c r="F135">
        <f>ABS(ROUND(SUMIFS(lookup!$E$411:$E$818,lookup!$F$411:$F$818,QNWRGrp!B135,lookup!$C$411:$C$818,QNWRGrp!D135),-1))</f>
        <v>6450</v>
      </c>
      <c r="G135">
        <f t="shared" si="54"/>
        <v>-2960</v>
      </c>
      <c r="H135">
        <f>ABS(ROUND(SUMIFS(lookup!$J$411:$J$818,lookup!$F$411:$F$818,QNWRGrp!B135,lookup!$C$411:$C$818,QNWRGrp!D135),-1))</f>
        <v>1200</v>
      </c>
      <c r="I135">
        <f>VLOOKUP(D135,lookup!$M$18:$O$23,3)</f>
        <v>3500</v>
      </c>
      <c r="J135">
        <f t="shared" si="55"/>
        <v>10</v>
      </c>
      <c r="K135">
        <f t="shared" si="56"/>
        <v>10</v>
      </c>
      <c r="L135">
        <f t="shared" si="57"/>
        <v>3490</v>
      </c>
      <c r="M135">
        <f t="shared" si="58"/>
        <v>3490</v>
      </c>
      <c r="N135">
        <f t="shared" si="59"/>
        <v>9940</v>
      </c>
      <c r="O135">
        <f t="shared" si="60"/>
        <v>10</v>
      </c>
      <c r="P135">
        <f t="shared" si="61"/>
        <v>0</v>
      </c>
      <c r="Q135">
        <f t="shared" si="62"/>
        <v>10</v>
      </c>
      <c r="R135">
        <f t="shared" si="63"/>
        <v>0</v>
      </c>
      <c r="S135">
        <f t="shared" si="48"/>
        <v>2</v>
      </c>
      <c r="T135">
        <f t="shared" si="49"/>
        <v>1996.0333333333333</v>
      </c>
      <c r="U135">
        <f>INDEX(Impacts_scenario_1_RSBsn_Mask!$Y$2:$Y$70,$B135-1939+1,1)</f>
        <v>0.77421117423974262</v>
      </c>
      <c r="V135">
        <f t="shared" si="64"/>
        <v>3500</v>
      </c>
      <c r="W135">
        <f t="shared" si="65"/>
        <v>3490</v>
      </c>
      <c r="X135">
        <f t="shared" si="66"/>
        <v>10</v>
      </c>
      <c r="Y135">
        <f t="shared" si="67"/>
        <v>6450</v>
      </c>
      <c r="Z135" s="16">
        <f t="shared" si="50"/>
        <v>0</v>
      </c>
      <c r="AA135" s="16">
        <f t="shared" si="51"/>
        <v>10</v>
      </c>
      <c r="AB135">
        <f t="shared" si="52"/>
        <v>0</v>
      </c>
    </row>
    <row r="136" spans="1:28" x14ac:dyDescent="0.3">
      <c r="A136" t="str">
        <f>VLOOKUP(D136,lookup!$M$18:$N$23,2)</f>
        <v>May/Jun</v>
      </c>
      <c r="B136">
        <v>1996</v>
      </c>
      <c r="C136" t="str">
        <f t="shared" si="53"/>
        <v>May/Jun 1996</v>
      </c>
      <c r="D136" t="s">
        <v>38</v>
      </c>
      <c r="E136">
        <f>SUMIFS(lookup!$I$411:$I$818,lookup!$F$411:$F$818,QNWRGrp!B136,lookup!$C$411:$C$818,QNWRGrp!D136)</f>
        <v>6820</v>
      </c>
      <c r="F136">
        <f>ABS(ROUND(SUMIFS(lookup!$E$411:$E$818,lookup!$F$411:$F$818,QNWRGrp!B136,lookup!$C$411:$C$818,QNWRGrp!D136),-1))</f>
        <v>8070</v>
      </c>
      <c r="G136">
        <f t="shared" si="54"/>
        <v>-1250</v>
      </c>
      <c r="H136">
        <f>ABS(ROUND(SUMIFS(lookup!$J$411:$J$818,lookup!$F$411:$F$818,QNWRGrp!B136,lookup!$C$411:$C$818,QNWRGrp!D136),-1))</f>
        <v>1180</v>
      </c>
      <c r="I136">
        <f>VLOOKUP(D136,lookup!$M$18:$O$23,3)</f>
        <v>2000</v>
      </c>
      <c r="J136">
        <f t="shared" si="55"/>
        <v>0</v>
      </c>
      <c r="K136" t="str">
        <f t="shared" si="56"/>
        <v/>
      </c>
      <c r="L136">
        <f t="shared" si="57"/>
        <v>2000</v>
      </c>
      <c r="M136">
        <f t="shared" si="58"/>
        <v>6820</v>
      </c>
      <c r="N136">
        <f t="shared" si="59"/>
        <v>14890</v>
      </c>
      <c r="O136">
        <f t="shared" si="60"/>
        <v>0</v>
      </c>
      <c r="P136">
        <f t="shared" si="61"/>
        <v>0</v>
      </c>
      <c r="Q136">
        <f t="shared" si="62"/>
        <v>0</v>
      </c>
      <c r="R136">
        <f t="shared" si="63"/>
        <v>0</v>
      </c>
      <c r="S136">
        <f t="shared" si="48"/>
        <v>3</v>
      </c>
      <c r="T136">
        <f t="shared" si="49"/>
        <v>1996.5</v>
      </c>
      <c r="U136">
        <f>INDEX(Impacts_scenario_1_RSBsn_Mask!$Y$2:$Y$70,$B136-1939+1,1)</f>
        <v>0.77421117423974262</v>
      </c>
      <c r="V136">
        <f t="shared" si="64"/>
        <v>2000</v>
      </c>
      <c r="W136">
        <f t="shared" si="65"/>
        <v>6820</v>
      </c>
      <c r="X136">
        <f t="shared" si="66"/>
        <v>0</v>
      </c>
      <c r="Y136">
        <f t="shared" si="67"/>
        <v>8070</v>
      </c>
      <c r="Z136" s="16">
        <f t="shared" si="50"/>
        <v>0</v>
      </c>
      <c r="AA136" s="16">
        <f t="shared" si="51"/>
        <v>0</v>
      </c>
      <c r="AB136">
        <f t="shared" si="52"/>
        <v>0</v>
      </c>
    </row>
    <row r="137" spans="1:28" x14ac:dyDescent="0.3">
      <c r="A137" t="str">
        <f>VLOOKUP(D137,lookup!$M$18:$N$23,2)</f>
        <v>Jul/Aug/Sep</v>
      </c>
      <c r="B137">
        <v>1996</v>
      </c>
      <c r="C137" t="str">
        <f t="shared" si="53"/>
        <v>Jul/Aug/Sep 1996</v>
      </c>
      <c r="D137" t="s">
        <v>39</v>
      </c>
      <c r="E137">
        <f>SUMIFS(lookup!$I$411:$I$818,lookup!$F$411:$F$818,QNWRGrp!B137,lookup!$C$411:$C$818,QNWRGrp!D137)</f>
        <v>8010</v>
      </c>
      <c r="F137">
        <f>ABS(ROUND(SUMIFS(lookup!$E$411:$E$818,lookup!$F$411:$F$818,QNWRGrp!B137,lookup!$C$411:$C$818,QNWRGrp!D137),-1))</f>
        <v>13710</v>
      </c>
      <c r="G137">
        <f t="shared" si="54"/>
        <v>-5700</v>
      </c>
      <c r="H137">
        <f>ABS(ROUND(SUMIFS(lookup!$J$411:$J$818,lookup!$F$411:$F$818,QNWRGrp!B137,lookup!$C$411:$C$818,QNWRGrp!D137),-1))</f>
        <v>2670</v>
      </c>
      <c r="I137">
        <f>VLOOKUP(D137,lookup!$M$18:$O$23,3)</f>
        <v>3500</v>
      </c>
      <c r="J137">
        <f t="shared" si="55"/>
        <v>0</v>
      </c>
      <c r="K137" t="str">
        <f t="shared" si="56"/>
        <v/>
      </c>
      <c r="L137">
        <f t="shared" si="57"/>
        <v>3500</v>
      </c>
      <c r="M137">
        <f t="shared" si="58"/>
        <v>8010</v>
      </c>
      <c r="N137">
        <f t="shared" si="59"/>
        <v>21720</v>
      </c>
      <c r="O137">
        <f t="shared" si="60"/>
        <v>0</v>
      </c>
      <c r="P137">
        <f t="shared" si="61"/>
        <v>0</v>
      </c>
      <c r="Q137">
        <f t="shared" si="62"/>
        <v>0</v>
      </c>
      <c r="R137">
        <f t="shared" si="63"/>
        <v>0</v>
      </c>
      <c r="S137">
        <f t="shared" si="48"/>
        <v>4</v>
      </c>
      <c r="T137">
        <f t="shared" si="49"/>
        <v>1996.75</v>
      </c>
      <c r="U137">
        <f>INDEX(Impacts_scenario_1_RSBsn_Mask!$Y$2:$Y$70,$B137-1939+1,1)</f>
        <v>0.77421117423974262</v>
      </c>
      <c r="V137">
        <f t="shared" si="64"/>
        <v>3500</v>
      </c>
      <c r="W137">
        <f t="shared" si="65"/>
        <v>8010</v>
      </c>
      <c r="X137">
        <f t="shared" si="66"/>
        <v>0</v>
      </c>
      <c r="Y137">
        <f t="shared" si="67"/>
        <v>13710</v>
      </c>
      <c r="Z137" s="16">
        <f t="shared" si="50"/>
        <v>0</v>
      </c>
      <c r="AA137" s="16">
        <f t="shared" si="51"/>
        <v>0</v>
      </c>
      <c r="AB137">
        <f t="shared" si="52"/>
        <v>0</v>
      </c>
    </row>
    <row r="138" spans="1:28" x14ac:dyDescent="0.3">
      <c r="A138" t="str">
        <f>VLOOKUP(D138,lookup!$M$18:$N$23,2)</f>
        <v>Oct/Nov</v>
      </c>
      <c r="B138">
        <v>1996</v>
      </c>
      <c r="C138" t="str">
        <f t="shared" si="53"/>
        <v>Oct/Nov 1996</v>
      </c>
      <c r="D138" t="s">
        <v>40</v>
      </c>
      <c r="E138">
        <f>SUMIFS(lookup!$I$411:$I$818,lookup!$F$411:$F$818,QNWRGrp!B138,lookup!$C$411:$C$818,QNWRGrp!D138)</f>
        <v>7920</v>
      </c>
      <c r="F138">
        <f>ABS(ROUND(SUMIFS(lookup!$E$411:$E$818,lookup!$F$411:$F$818,QNWRGrp!B138,lookup!$C$411:$C$818,QNWRGrp!D138),-1))</f>
        <v>8670</v>
      </c>
      <c r="G138">
        <f t="shared" si="54"/>
        <v>-750</v>
      </c>
      <c r="H138">
        <f>ABS(ROUND(SUMIFS(lookup!$J$411:$J$818,lookup!$F$411:$F$818,QNWRGrp!B138,lookup!$C$411:$C$818,QNWRGrp!D138),-1))</f>
        <v>2790</v>
      </c>
      <c r="I138">
        <f>VLOOKUP(D138,lookup!$M$18:$O$23,3)</f>
        <v>3600</v>
      </c>
      <c r="J138">
        <f t="shared" si="55"/>
        <v>0</v>
      </c>
      <c r="K138" t="str">
        <f t="shared" si="56"/>
        <v/>
      </c>
      <c r="L138">
        <f t="shared" si="57"/>
        <v>3600</v>
      </c>
      <c r="M138">
        <f t="shared" si="58"/>
        <v>7920</v>
      </c>
      <c r="N138">
        <f t="shared" si="59"/>
        <v>16590</v>
      </c>
      <c r="O138">
        <f t="shared" si="60"/>
        <v>0</v>
      </c>
      <c r="P138">
        <f t="shared" si="61"/>
        <v>0</v>
      </c>
      <c r="Q138">
        <f t="shared" si="62"/>
        <v>0</v>
      </c>
      <c r="R138">
        <f t="shared" si="63"/>
        <v>0</v>
      </c>
      <c r="S138">
        <f t="shared" si="48"/>
        <v>5</v>
      </c>
      <c r="T138">
        <f t="shared" si="49"/>
        <v>1996.9166666666667</v>
      </c>
      <c r="U138">
        <f>INDEX(Impacts_scenario_1_RSBsn_Mask!$Y$2:$Y$70,$B138-1939+1,1)</f>
        <v>0.77421117423974262</v>
      </c>
      <c r="V138">
        <f t="shared" si="64"/>
        <v>3600</v>
      </c>
      <c r="W138">
        <f t="shared" si="65"/>
        <v>7920</v>
      </c>
      <c r="X138">
        <f t="shared" si="66"/>
        <v>0</v>
      </c>
      <c r="Y138">
        <f t="shared" si="67"/>
        <v>8670</v>
      </c>
      <c r="Z138" s="16">
        <f t="shared" si="50"/>
        <v>0</v>
      </c>
      <c r="AA138" s="16">
        <f t="shared" si="51"/>
        <v>0</v>
      </c>
      <c r="AB138">
        <f t="shared" si="52"/>
        <v>0</v>
      </c>
    </row>
    <row r="139" spans="1:28" x14ac:dyDescent="0.3">
      <c r="A139" t="str">
        <f>VLOOKUP(D139,lookup!$M$18:$N$23,2)</f>
        <v>Dec</v>
      </c>
      <c r="B139">
        <v>1996</v>
      </c>
      <c r="C139" t="str">
        <f t="shared" si="53"/>
        <v>Dec 1996</v>
      </c>
      <c r="D139" t="s">
        <v>41</v>
      </c>
      <c r="E139">
        <f>SUMIFS(lookup!$I$411:$I$818,lookup!$F$411:$F$818,QNWRGrp!B139,lookup!$C$411:$C$818,QNWRGrp!D139)</f>
        <v>3090</v>
      </c>
      <c r="F139">
        <f>ABS(ROUND(SUMIFS(lookup!$E$411:$E$818,lookup!$F$411:$F$818,QNWRGrp!B139,lookup!$C$411:$C$818,QNWRGrp!D139),-1))</f>
        <v>3940</v>
      </c>
      <c r="G139">
        <f t="shared" si="54"/>
        <v>-850</v>
      </c>
      <c r="H139">
        <f>ABS(ROUND(SUMIFS(lookup!$J$411:$J$818,lookup!$F$411:$F$818,QNWRGrp!B139,lookup!$C$411:$C$818,QNWRGrp!D139),-1))</f>
        <v>1160</v>
      </c>
      <c r="I139">
        <f>VLOOKUP(D139,lookup!$M$18:$O$23,3)</f>
        <v>500</v>
      </c>
      <c r="J139">
        <f t="shared" si="55"/>
        <v>0</v>
      </c>
      <c r="K139" t="str">
        <f t="shared" si="56"/>
        <v/>
      </c>
      <c r="L139">
        <f t="shared" si="57"/>
        <v>500</v>
      </c>
      <c r="M139">
        <f t="shared" si="58"/>
        <v>3090</v>
      </c>
      <c r="N139">
        <f t="shared" si="59"/>
        <v>7030</v>
      </c>
      <c r="O139">
        <f t="shared" si="60"/>
        <v>0</v>
      </c>
      <c r="P139">
        <f t="shared" si="61"/>
        <v>0</v>
      </c>
      <c r="Q139">
        <f t="shared" si="62"/>
        <v>0</v>
      </c>
      <c r="R139">
        <f t="shared" si="63"/>
        <v>0</v>
      </c>
      <c r="S139">
        <f t="shared" si="48"/>
        <v>6</v>
      </c>
      <c r="T139">
        <f t="shared" si="49"/>
        <v>1997</v>
      </c>
      <c r="U139">
        <f>INDEX(Impacts_scenario_1_RSBsn_Mask!$Y$2:$Y$70,$B139-1939+1,1)</f>
        <v>0.77421117423974262</v>
      </c>
      <c r="V139">
        <f t="shared" si="64"/>
        <v>500</v>
      </c>
      <c r="W139">
        <f t="shared" si="65"/>
        <v>3090</v>
      </c>
      <c r="X139">
        <f t="shared" si="66"/>
        <v>0</v>
      </c>
      <c r="Y139">
        <f t="shared" si="67"/>
        <v>3940</v>
      </c>
      <c r="Z139" s="16">
        <f t="shared" si="50"/>
        <v>0</v>
      </c>
      <c r="AA139" s="16">
        <f t="shared" si="51"/>
        <v>0</v>
      </c>
      <c r="AB139">
        <f t="shared" si="52"/>
        <v>0</v>
      </c>
    </row>
    <row r="140" spans="1:28" x14ac:dyDescent="0.3">
      <c r="A140" t="str">
        <f>VLOOKUP(D140,lookup!$M$18:$N$23,2)</f>
        <v>Jan/Feb</v>
      </c>
      <c r="B140">
        <v>1997</v>
      </c>
      <c r="C140" t="str">
        <f t="shared" si="53"/>
        <v>Jan/Feb 1997</v>
      </c>
      <c r="D140" t="s">
        <v>36</v>
      </c>
      <c r="E140">
        <f>SUMIFS(lookup!$I$411:$I$818,lookup!$F$411:$F$818,QNWRGrp!B140,lookup!$C$411:$C$818,QNWRGrp!D140)</f>
        <v>6070</v>
      </c>
      <c r="F140">
        <f>ABS(ROUND(SUMIFS(lookup!$E$411:$E$818,lookup!$F$411:$F$818,QNWRGrp!B140,lookup!$C$411:$C$818,QNWRGrp!D140),-1))</f>
        <v>7530</v>
      </c>
      <c r="G140">
        <f t="shared" si="54"/>
        <v>-1460</v>
      </c>
      <c r="H140">
        <f>ABS(ROUND(SUMIFS(lookup!$J$411:$J$818,lookup!$F$411:$F$818,QNWRGrp!B140,lookup!$C$411:$C$818,QNWRGrp!D140),-1))</f>
        <v>2090</v>
      </c>
      <c r="I140">
        <f>VLOOKUP(D140,lookup!$M$18:$O$23,3)</f>
        <v>1500</v>
      </c>
      <c r="J140">
        <f t="shared" si="55"/>
        <v>0</v>
      </c>
      <c r="K140" t="str">
        <f t="shared" si="56"/>
        <v/>
      </c>
      <c r="L140">
        <f t="shared" si="57"/>
        <v>1500</v>
      </c>
      <c r="M140">
        <f t="shared" si="58"/>
        <v>6070</v>
      </c>
      <c r="N140">
        <f t="shared" si="59"/>
        <v>13600</v>
      </c>
      <c r="O140">
        <f t="shared" si="60"/>
        <v>0</v>
      </c>
      <c r="P140">
        <f t="shared" si="61"/>
        <v>0</v>
      </c>
      <c r="Q140">
        <f t="shared" si="62"/>
        <v>0</v>
      </c>
      <c r="R140">
        <f t="shared" si="63"/>
        <v>0</v>
      </c>
      <c r="S140">
        <f t="shared" si="48"/>
        <v>1</v>
      </c>
      <c r="T140">
        <f t="shared" si="49"/>
        <v>1997.0166666666667</v>
      </c>
      <c r="U140">
        <f>INDEX(Impacts_scenario_1_RSBsn_Mask!$Y$2:$Y$70,$B140-1939+1,1)</f>
        <v>0.76880523768828357</v>
      </c>
      <c r="V140">
        <f t="shared" si="64"/>
        <v>1500</v>
      </c>
      <c r="W140">
        <f t="shared" si="65"/>
        <v>6070</v>
      </c>
      <c r="X140">
        <f t="shared" si="66"/>
        <v>0</v>
      </c>
      <c r="Y140">
        <f t="shared" si="67"/>
        <v>7530</v>
      </c>
      <c r="Z140" s="16">
        <f t="shared" si="50"/>
        <v>0</v>
      </c>
      <c r="AA140" s="16">
        <f t="shared" si="51"/>
        <v>0</v>
      </c>
      <c r="AB140">
        <f t="shared" si="52"/>
        <v>0</v>
      </c>
    </row>
    <row r="141" spans="1:28" x14ac:dyDescent="0.3">
      <c r="A141" t="str">
        <f>VLOOKUP(D141,lookup!$M$18:$N$23,2)</f>
        <v>Mar/Apr</v>
      </c>
      <c r="B141">
        <v>1997</v>
      </c>
      <c r="C141" t="str">
        <f t="shared" si="53"/>
        <v>Mar/Apr 1997</v>
      </c>
      <c r="D141" t="s">
        <v>37</v>
      </c>
      <c r="E141">
        <f>SUMIFS(lookup!$I$411:$I$818,lookup!$F$411:$F$818,QNWRGrp!B141,lookup!$C$411:$C$818,QNWRGrp!D141)</f>
        <v>6920</v>
      </c>
      <c r="F141">
        <f>ABS(ROUND(SUMIFS(lookup!$E$411:$E$818,lookup!$F$411:$F$818,QNWRGrp!B141,lookup!$C$411:$C$818,QNWRGrp!D141),-1))</f>
        <v>6880</v>
      </c>
      <c r="G141">
        <f t="shared" si="54"/>
        <v>40</v>
      </c>
      <c r="H141">
        <f>ABS(ROUND(SUMIFS(lookup!$J$411:$J$818,lookup!$F$411:$F$818,QNWRGrp!B141,lookup!$C$411:$C$818,QNWRGrp!D141),-1))</f>
        <v>620</v>
      </c>
      <c r="I141">
        <f>VLOOKUP(D141,lookup!$M$18:$O$23,3)</f>
        <v>3500</v>
      </c>
      <c r="J141">
        <f t="shared" si="55"/>
        <v>0</v>
      </c>
      <c r="K141" t="str">
        <f t="shared" si="56"/>
        <v/>
      </c>
      <c r="L141">
        <f t="shared" si="57"/>
        <v>3500</v>
      </c>
      <c r="M141">
        <f t="shared" si="58"/>
        <v>6920</v>
      </c>
      <c r="N141">
        <f t="shared" si="59"/>
        <v>13800</v>
      </c>
      <c r="O141">
        <f t="shared" si="60"/>
        <v>0</v>
      </c>
      <c r="P141">
        <f t="shared" si="61"/>
        <v>0</v>
      </c>
      <c r="Q141">
        <f t="shared" si="62"/>
        <v>0</v>
      </c>
      <c r="R141">
        <f t="shared" si="63"/>
        <v>0</v>
      </c>
      <c r="S141">
        <f t="shared" si="48"/>
        <v>2</v>
      </c>
      <c r="T141">
        <f t="shared" si="49"/>
        <v>1997.0333333333333</v>
      </c>
      <c r="U141">
        <f>INDEX(Impacts_scenario_1_RSBsn_Mask!$Y$2:$Y$70,$B141-1939+1,1)</f>
        <v>0.76880523768828357</v>
      </c>
      <c r="V141">
        <f t="shared" si="64"/>
        <v>3500</v>
      </c>
      <c r="W141">
        <f t="shared" si="65"/>
        <v>6920</v>
      </c>
      <c r="X141">
        <f t="shared" si="66"/>
        <v>0</v>
      </c>
      <c r="Y141">
        <f t="shared" si="67"/>
        <v>6880</v>
      </c>
      <c r="Z141" s="16">
        <f t="shared" si="50"/>
        <v>0</v>
      </c>
      <c r="AA141" s="16">
        <f t="shared" si="51"/>
        <v>0</v>
      </c>
      <c r="AB141">
        <f t="shared" si="52"/>
        <v>0</v>
      </c>
    </row>
    <row r="142" spans="1:28" x14ac:dyDescent="0.3">
      <c r="A142" t="str">
        <f>VLOOKUP(D142,lookup!$M$18:$N$23,2)</f>
        <v>May/Jun</v>
      </c>
      <c r="B142">
        <v>1997</v>
      </c>
      <c r="C142" t="str">
        <f t="shared" si="53"/>
        <v>May/Jun 1997</v>
      </c>
      <c r="D142" t="s">
        <v>38</v>
      </c>
      <c r="E142">
        <f>SUMIFS(lookup!$I$411:$I$818,lookup!$F$411:$F$818,QNWRGrp!B142,lookup!$C$411:$C$818,QNWRGrp!D142)</f>
        <v>5540</v>
      </c>
      <c r="F142">
        <f>ABS(ROUND(SUMIFS(lookup!$E$411:$E$818,lookup!$F$411:$F$818,QNWRGrp!B142,lookup!$C$411:$C$818,QNWRGrp!D142),-1))</f>
        <v>7200</v>
      </c>
      <c r="G142">
        <f t="shared" si="54"/>
        <v>-1660</v>
      </c>
      <c r="H142">
        <f>ABS(ROUND(SUMIFS(lookup!$J$411:$J$818,lookup!$F$411:$F$818,QNWRGrp!B142,lookup!$C$411:$C$818,QNWRGrp!D142),-1))</f>
        <v>730</v>
      </c>
      <c r="I142">
        <f>VLOOKUP(D142,lookup!$M$18:$O$23,3)</f>
        <v>2000</v>
      </c>
      <c r="J142">
        <f t="shared" si="55"/>
        <v>0</v>
      </c>
      <c r="K142" t="str">
        <f t="shared" si="56"/>
        <v/>
      </c>
      <c r="L142">
        <f t="shared" si="57"/>
        <v>2000</v>
      </c>
      <c r="M142">
        <f t="shared" si="58"/>
        <v>5540</v>
      </c>
      <c r="N142">
        <f t="shared" si="59"/>
        <v>12740</v>
      </c>
      <c r="O142">
        <f t="shared" si="60"/>
        <v>0</v>
      </c>
      <c r="P142">
        <f t="shared" si="61"/>
        <v>0</v>
      </c>
      <c r="Q142">
        <f t="shared" si="62"/>
        <v>0</v>
      </c>
      <c r="R142">
        <f t="shared" si="63"/>
        <v>0</v>
      </c>
      <c r="S142">
        <f t="shared" si="48"/>
        <v>3</v>
      </c>
      <c r="T142">
        <f t="shared" si="49"/>
        <v>1997.5</v>
      </c>
      <c r="U142">
        <f>INDEX(Impacts_scenario_1_RSBsn_Mask!$Y$2:$Y$70,$B142-1939+1,1)</f>
        <v>0.76880523768828357</v>
      </c>
      <c r="V142">
        <f t="shared" si="64"/>
        <v>2000</v>
      </c>
      <c r="W142">
        <f t="shared" si="65"/>
        <v>5540</v>
      </c>
      <c r="X142">
        <f t="shared" si="66"/>
        <v>0</v>
      </c>
      <c r="Y142">
        <f t="shared" si="67"/>
        <v>7200</v>
      </c>
      <c r="Z142" s="16">
        <f t="shared" si="50"/>
        <v>0</v>
      </c>
      <c r="AA142" s="16">
        <f t="shared" si="51"/>
        <v>0</v>
      </c>
      <c r="AB142">
        <f t="shared" si="52"/>
        <v>0</v>
      </c>
    </row>
    <row r="143" spans="1:28" x14ac:dyDescent="0.3">
      <c r="A143" t="str">
        <f>VLOOKUP(D143,lookup!$M$18:$N$23,2)</f>
        <v>Jul/Aug/Sep</v>
      </c>
      <c r="B143">
        <v>1997</v>
      </c>
      <c r="C143" t="str">
        <f t="shared" si="53"/>
        <v>Jul/Aug/Sep 1997</v>
      </c>
      <c r="D143" t="s">
        <v>39</v>
      </c>
      <c r="E143">
        <f>SUMIFS(lookup!$I$411:$I$818,lookup!$F$411:$F$818,QNWRGrp!B143,lookup!$C$411:$C$818,QNWRGrp!D143)</f>
        <v>8490</v>
      </c>
      <c r="F143">
        <f>ABS(ROUND(SUMIFS(lookup!$E$411:$E$818,lookup!$F$411:$F$818,QNWRGrp!B143,lookup!$C$411:$C$818,QNWRGrp!D143),-1))</f>
        <v>12640</v>
      </c>
      <c r="G143">
        <f t="shared" si="54"/>
        <v>-4150</v>
      </c>
      <c r="H143">
        <f>ABS(ROUND(SUMIFS(lookup!$J$411:$J$818,lookup!$F$411:$F$818,QNWRGrp!B143,lookup!$C$411:$C$818,QNWRGrp!D143),-1))</f>
        <v>3480</v>
      </c>
      <c r="I143">
        <f>VLOOKUP(D143,lookup!$M$18:$O$23,3)</f>
        <v>3500</v>
      </c>
      <c r="J143">
        <f t="shared" si="55"/>
        <v>0</v>
      </c>
      <c r="K143" t="str">
        <f t="shared" si="56"/>
        <v/>
      </c>
      <c r="L143">
        <f t="shared" si="57"/>
        <v>3500</v>
      </c>
      <c r="M143">
        <f t="shared" si="58"/>
        <v>8490</v>
      </c>
      <c r="N143">
        <f t="shared" si="59"/>
        <v>21130</v>
      </c>
      <c r="O143">
        <f t="shared" si="60"/>
        <v>0</v>
      </c>
      <c r="P143">
        <f t="shared" si="61"/>
        <v>0</v>
      </c>
      <c r="Q143">
        <f t="shared" si="62"/>
        <v>0</v>
      </c>
      <c r="R143">
        <f t="shared" si="63"/>
        <v>0</v>
      </c>
      <c r="S143">
        <f t="shared" si="48"/>
        <v>4</v>
      </c>
      <c r="T143">
        <f t="shared" si="49"/>
        <v>1997.75</v>
      </c>
      <c r="U143">
        <f>INDEX(Impacts_scenario_1_RSBsn_Mask!$Y$2:$Y$70,$B143-1939+1,1)</f>
        <v>0.76880523768828357</v>
      </c>
      <c r="V143">
        <f t="shared" si="64"/>
        <v>3500</v>
      </c>
      <c r="W143">
        <f t="shared" si="65"/>
        <v>8490</v>
      </c>
      <c r="X143">
        <f t="shared" si="66"/>
        <v>0</v>
      </c>
      <c r="Y143">
        <f t="shared" si="67"/>
        <v>12640</v>
      </c>
      <c r="Z143" s="16">
        <f t="shared" si="50"/>
        <v>0</v>
      </c>
      <c r="AA143" s="16">
        <f t="shared" si="51"/>
        <v>0</v>
      </c>
      <c r="AB143">
        <f t="shared" si="52"/>
        <v>0</v>
      </c>
    </row>
    <row r="144" spans="1:28" x14ac:dyDescent="0.3">
      <c r="A144" t="str">
        <f>VLOOKUP(D144,lookup!$M$18:$N$23,2)</f>
        <v>Oct/Nov</v>
      </c>
      <c r="B144">
        <v>1997</v>
      </c>
      <c r="C144" t="str">
        <f t="shared" si="53"/>
        <v>Oct/Nov 1997</v>
      </c>
      <c r="D144" t="s">
        <v>40</v>
      </c>
      <c r="E144">
        <f>SUMIFS(lookup!$I$411:$I$818,lookup!$F$411:$F$818,QNWRGrp!B144,lookup!$C$411:$C$818,QNWRGrp!D144)</f>
        <v>5540</v>
      </c>
      <c r="F144">
        <f>ABS(ROUND(SUMIFS(lookup!$E$411:$E$818,lookup!$F$411:$F$818,QNWRGrp!B144,lookup!$C$411:$C$818,QNWRGrp!D144),-1))</f>
        <v>8100</v>
      </c>
      <c r="G144">
        <f t="shared" si="54"/>
        <v>-2560</v>
      </c>
      <c r="H144">
        <f>ABS(ROUND(SUMIFS(lookup!$J$411:$J$818,lookup!$F$411:$F$818,QNWRGrp!B144,lookup!$C$411:$C$818,QNWRGrp!D144),-1))</f>
        <v>1580</v>
      </c>
      <c r="I144">
        <f>VLOOKUP(D144,lookup!$M$18:$O$23,3)</f>
        <v>3600</v>
      </c>
      <c r="J144">
        <f t="shared" si="55"/>
        <v>0</v>
      </c>
      <c r="K144" t="str">
        <f t="shared" si="56"/>
        <v/>
      </c>
      <c r="L144">
        <f t="shared" si="57"/>
        <v>3600</v>
      </c>
      <c r="M144">
        <f t="shared" si="58"/>
        <v>5540</v>
      </c>
      <c r="N144">
        <f t="shared" si="59"/>
        <v>13640</v>
      </c>
      <c r="O144">
        <f t="shared" si="60"/>
        <v>0</v>
      </c>
      <c r="P144">
        <f t="shared" si="61"/>
        <v>0</v>
      </c>
      <c r="Q144">
        <f t="shared" si="62"/>
        <v>0</v>
      </c>
      <c r="R144">
        <f t="shared" si="63"/>
        <v>0</v>
      </c>
      <c r="S144">
        <f t="shared" si="48"/>
        <v>5</v>
      </c>
      <c r="T144">
        <f t="shared" si="49"/>
        <v>1997.9166666666667</v>
      </c>
      <c r="U144">
        <f>INDEX(Impacts_scenario_1_RSBsn_Mask!$Y$2:$Y$70,$B144-1939+1,1)</f>
        <v>0.76880523768828357</v>
      </c>
      <c r="V144">
        <f t="shared" si="64"/>
        <v>3600</v>
      </c>
      <c r="W144">
        <f t="shared" si="65"/>
        <v>5540</v>
      </c>
      <c r="X144">
        <f t="shared" si="66"/>
        <v>0</v>
      </c>
      <c r="Y144">
        <f t="shared" si="67"/>
        <v>8100</v>
      </c>
      <c r="Z144" s="16">
        <f t="shared" si="50"/>
        <v>0</v>
      </c>
      <c r="AA144" s="16">
        <f t="shared" si="51"/>
        <v>0</v>
      </c>
      <c r="AB144">
        <f t="shared" si="52"/>
        <v>0</v>
      </c>
    </row>
    <row r="145" spans="1:28" x14ac:dyDescent="0.3">
      <c r="A145" t="str">
        <f>VLOOKUP(D145,lookup!$M$18:$N$23,2)</f>
        <v>Dec</v>
      </c>
      <c r="B145">
        <v>1997</v>
      </c>
      <c r="C145" t="str">
        <f t="shared" si="53"/>
        <v>Dec 1997</v>
      </c>
      <c r="D145" t="s">
        <v>41</v>
      </c>
      <c r="E145">
        <f>SUMIFS(lookup!$I$411:$I$818,lookup!$F$411:$F$818,QNWRGrp!B145,lookup!$C$411:$C$818,QNWRGrp!D145)</f>
        <v>3890</v>
      </c>
      <c r="F145">
        <f>ABS(ROUND(SUMIFS(lookup!$E$411:$E$818,lookup!$F$411:$F$818,QNWRGrp!B145,lookup!$C$411:$C$818,QNWRGrp!D145),-1))</f>
        <v>3890</v>
      </c>
      <c r="G145">
        <f t="shared" si="54"/>
        <v>0</v>
      </c>
      <c r="H145">
        <f>ABS(ROUND(SUMIFS(lookup!$J$411:$J$818,lookup!$F$411:$F$818,QNWRGrp!B145,lookup!$C$411:$C$818,QNWRGrp!D145),-1))</f>
        <v>140</v>
      </c>
      <c r="I145">
        <f>VLOOKUP(D145,lookup!$M$18:$O$23,3)</f>
        <v>500</v>
      </c>
      <c r="J145">
        <f t="shared" si="55"/>
        <v>0</v>
      </c>
      <c r="K145" t="str">
        <f t="shared" si="56"/>
        <v/>
      </c>
      <c r="L145">
        <f t="shared" si="57"/>
        <v>500</v>
      </c>
      <c r="M145">
        <f t="shared" si="58"/>
        <v>3890</v>
      </c>
      <c r="N145">
        <f t="shared" si="59"/>
        <v>7780</v>
      </c>
      <c r="O145">
        <f t="shared" si="60"/>
        <v>0</v>
      </c>
      <c r="P145">
        <f t="shared" si="61"/>
        <v>0</v>
      </c>
      <c r="Q145">
        <f t="shared" si="62"/>
        <v>0</v>
      </c>
      <c r="R145">
        <f t="shared" si="63"/>
        <v>0</v>
      </c>
      <c r="S145">
        <f t="shared" si="48"/>
        <v>6</v>
      </c>
      <c r="T145">
        <f t="shared" si="49"/>
        <v>1998</v>
      </c>
      <c r="U145">
        <f>INDEX(Impacts_scenario_1_RSBsn_Mask!$Y$2:$Y$70,$B145-1939+1,1)</f>
        <v>0.76880523768828357</v>
      </c>
      <c r="V145">
        <f t="shared" si="64"/>
        <v>500</v>
      </c>
      <c r="W145">
        <f t="shared" si="65"/>
        <v>3890</v>
      </c>
      <c r="X145">
        <f t="shared" si="66"/>
        <v>0</v>
      </c>
      <c r="Y145">
        <f t="shared" si="67"/>
        <v>3890</v>
      </c>
      <c r="Z145" s="16">
        <f t="shared" si="50"/>
        <v>0</v>
      </c>
      <c r="AA145" s="16">
        <f t="shared" si="51"/>
        <v>0</v>
      </c>
      <c r="AB145">
        <f t="shared" si="52"/>
        <v>0</v>
      </c>
    </row>
    <row r="146" spans="1:28" x14ac:dyDescent="0.3">
      <c r="A146" t="str">
        <f>VLOOKUP(D146,lookup!$M$18:$N$23,2)</f>
        <v>Jan/Feb</v>
      </c>
      <c r="B146">
        <v>1998</v>
      </c>
      <c r="C146" t="str">
        <f t="shared" si="53"/>
        <v>Jan/Feb 1998</v>
      </c>
      <c r="D146" t="s">
        <v>36</v>
      </c>
      <c r="E146">
        <f>SUMIFS(lookup!$I$411:$I$818,lookup!$F$411:$F$818,QNWRGrp!B146,lookup!$C$411:$C$818,QNWRGrp!D146)</f>
        <v>8900</v>
      </c>
      <c r="F146">
        <f>ABS(ROUND(SUMIFS(lookup!$E$411:$E$818,lookup!$F$411:$F$818,QNWRGrp!B146,lookup!$C$411:$C$818,QNWRGrp!D146),-1))</f>
        <v>7290</v>
      </c>
      <c r="G146">
        <f t="shared" si="54"/>
        <v>1610</v>
      </c>
      <c r="H146">
        <f>ABS(ROUND(SUMIFS(lookup!$J$411:$J$818,lookup!$F$411:$F$818,QNWRGrp!B146,lookup!$C$411:$C$818,QNWRGrp!D146),-1))</f>
        <v>0</v>
      </c>
      <c r="I146">
        <f>VLOOKUP(D146,lookup!$M$18:$O$23,3)</f>
        <v>1500</v>
      </c>
      <c r="J146">
        <f t="shared" si="55"/>
        <v>0</v>
      </c>
      <c r="K146" t="str">
        <f t="shared" si="56"/>
        <v/>
      </c>
      <c r="L146">
        <f t="shared" si="57"/>
        <v>1500</v>
      </c>
      <c r="M146">
        <f t="shared" si="58"/>
        <v>8900</v>
      </c>
      <c r="N146">
        <f t="shared" si="59"/>
        <v>16190</v>
      </c>
      <c r="O146">
        <f t="shared" si="60"/>
        <v>0</v>
      </c>
      <c r="P146">
        <f t="shared" si="61"/>
        <v>0</v>
      </c>
      <c r="Q146">
        <f t="shared" si="62"/>
        <v>0</v>
      </c>
      <c r="R146">
        <f t="shared" si="63"/>
        <v>0</v>
      </c>
      <c r="S146">
        <f t="shared" si="48"/>
        <v>1</v>
      </c>
      <c r="T146">
        <f t="shared" si="49"/>
        <v>1998.0166666666667</v>
      </c>
      <c r="U146">
        <f>INDEX(Impacts_scenario_1_RSBsn_Mask!$Y$2:$Y$70,$B146-1939+1,1)</f>
        <v>0.76931417544010294</v>
      </c>
      <c r="V146">
        <f t="shared" si="64"/>
        <v>1500</v>
      </c>
      <c r="W146">
        <f t="shared" si="65"/>
        <v>8900</v>
      </c>
      <c r="X146">
        <f t="shared" si="66"/>
        <v>0</v>
      </c>
      <c r="Y146">
        <f t="shared" si="67"/>
        <v>7290</v>
      </c>
      <c r="Z146" s="16">
        <f t="shared" si="50"/>
        <v>0</v>
      </c>
      <c r="AA146" s="16">
        <f t="shared" si="51"/>
        <v>0</v>
      </c>
      <c r="AB146">
        <f t="shared" si="52"/>
        <v>0</v>
      </c>
    </row>
    <row r="147" spans="1:28" x14ac:dyDescent="0.3">
      <c r="A147" t="str">
        <f>VLOOKUP(D147,lookup!$M$18:$N$23,2)</f>
        <v>Mar/Apr</v>
      </c>
      <c r="B147">
        <v>1998</v>
      </c>
      <c r="C147" t="str">
        <f t="shared" si="53"/>
        <v>Mar/Apr 1998</v>
      </c>
      <c r="D147" t="s">
        <v>37</v>
      </c>
      <c r="E147">
        <f>SUMIFS(lookup!$I$411:$I$818,lookup!$F$411:$F$818,QNWRGrp!B147,lookup!$C$411:$C$818,QNWRGrp!D147)</f>
        <v>16130</v>
      </c>
      <c r="F147">
        <f>ABS(ROUND(SUMIFS(lookup!$E$411:$E$818,lookup!$F$411:$F$818,QNWRGrp!B147,lookup!$C$411:$C$818,QNWRGrp!D147),-1))</f>
        <v>7050</v>
      </c>
      <c r="G147">
        <f t="shared" si="54"/>
        <v>9080</v>
      </c>
      <c r="H147">
        <f>ABS(ROUND(SUMIFS(lookup!$J$411:$J$818,lookup!$F$411:$F$818,QNWRGrp!B147,lookup!$C$411:$C$818,QNWRGrp!D147),-1))</f>
        <v>90</v>
      </c>
      <c r="I147">
        <f>VLOOKUP(D147,lookup!$M$18:$O$23,3)</f>
        <v>3500</v>
      </c>
      <c r="J147">
        <f t="shared" si="55"/>
        <v>0</v>
      </c>
      <c r="K147" t="str">
        <f t="shared" si="56"/>
        <v/>
      </c>
      <c r="L147">
        <f t="shared" si="57"/>
        <v>3500</v>
      </c>
      <c r="M147">
        <f t="shared" si="58"/>
        <v>16130</v>
      </c>
      <c r="N147">
        <f t="shared" si="59"/>
        <v>23180</v>
      </c>
      <c r="O147">
        <f t="shared" si="60"/>
        <v>0</v>
      </c>
      <c r="P147">
        <f t="shared" si="61"/>
        <v>0</v>
      </c>
      <c r="Q147">
        <f t="shared" si="62"/>
        <v>0</v>
      </c>
      <c r="R147">
        <f t="shared" si="63"/>
        <v>0</v>
      </c>
      <c r="S147">
        <f t="shared" si="48"/>
        <v>2</v>
      </c>
      <c r="T147">
        <f t="shared" si="49"/>
        <v>1998.0333333333333</v>
      </c>
      <c r="U147">
        <f>INDEX(Impacts_scenario_1_RSBsn_Mask!$Y$2:$Y$70,$B147-1939+1,1)</f>
        <v>0.76931417544010294</v>
      </c>
      <c r="V147">
        <f t="shared" si="64"/>
        <v>3500</v>
      </c>
      <c r="W147">
        <f t="shared" si="65"/>
        <v>16130</v>
      </c>
      <c r="X147">
        <f t="shared" si="66"/>
        <v>0</v>
      </c>
      <c r="Y147">
        <f t="shared" si="67"/>
        <v>7050</v>
      </c>
      <c r="Z147" s="16">
        <f t="shared" si="50"/>
        <v>0</v>
      </c>
      <c r="AA147" s="16">
        <f t="shared" si="51"/>
        <v>0</v>
      </c>
      <c r="AB147">
        <f t="shared" si="52"/>
        <v>0</v>
      </c>
    </row>
    <row r="148" spans="1:28" x14ac:dyDescent="0.3">
      <c r="A148" t="str">
        <f>VLOOKUP(D148,lookup!$M$18:$N$23,2)</f>
        <v>May/Jun</v>
      </c>
      <c r="B148">
        <v>1998</v>
      </c>
      <c r="C148" t="str">
        <f t="shared" si="53"/>
        <v>May/Jun 1998</v>
      </c>
      <c r="D148" t="s">
        <v>38</v>
      </c>
      <c r="E148">
        <f>SUMIFS(lookup!$I$411:$I$818,lookup!$F$411:$F$818,QNWRGrp!B148,lookup!$C$411:$C$818,QNWRGrp!D148)</f>
        <v>6250</v>
      </c>
      <c r="F148">
        <f>ABS(ROUND(SUMIFS(lookup!$E$411:$E$818,lookup!$F$411:$F$818,QNWRGrp!B148,lookup!$C$411:$C$818,QNWRGrp!D148),-1))</f>
        <v>5630</v>
      </c>
      <c r="G148">
        <f t="shared" si="54"/>
        <v>620</v>
      </c>
      <c r="H148">
        <f>ABS(ROUND(SUMIFS(lookup!$J$411:$J$818,lookup!$F$411:$F$818,QNWRGrp!B148,lookup!$C$411:$C$818,QNWRGrp!D148),-1))</f>
        <v>1110</v>
      </c>
      <c r="I148">
        <f>VLOOKUP(D148,lookup!$M$18:$O$23,3)</f>
        <v>2000</v>
      </c>
      <c r="J148">
        <f t="shared" si="55"/>
        <v>0</v>
      </c>
      <c r="K148" t="str">
        <f t="shared" si="56"/>
        <v/>
      </c>
      <c r="L148">
        <f t="shared" si="57"/>
        <v>2000</v>
      </c>
      <c r="M148">
        <f t="shared" si="58"/>
        <v>6250</v>
      </c>
      <c r="N148">
        <f t="shared" si="59"/>
        <v>11880</v>
      </c>
      <c r="O148">
        <f t="shared" si="60"/>
        <v>0</v>
      </c>
      <c r="P148">
        <f t="shared" si="61"/>
        <v>0</v>
      </c>
      <c r="Q148">
        <f t="shared" si="62"/>
        <v>0</v>
      </c>
      <c r="R148">
        <f t="shared" si="63"/>
        <v>0</v>
      </c>
      <c r="S148">
        <f t="shared" si="48"/>
        <v>3</v>
      </c>
      <c r="T148">
        <f t="shared" si="49"/>
        <v>1998.5</v>
      </c>
      <c r="U148">
        <f>INDEX(Impacts_scenario_1_RSBsn_Mask!$Y$2:$Y$70,$B148-1939+1,1)</f>
        <v>0.76931417544010294</v>
      </c>
      <c r="V148">
        <f t="shared" si="64"/>
        <v>2000</v>
      </c>
      <c r="W148">
        <f t="shared" si="65"/>
        <v>6250</v>
      </c>
      <c r="X148">
        <f t="shared" si="66"/>
        <v>0</v>
      </c>
      <c r="Y148">
        <f t="shared" si="67"/>
        <v>5630</v>
      </c>
      <c r="Z148" s="16">
        <f t="shared" si="50"/>
        <v>0</v>
      </c>
      <c r="AA148" s="16">
        <f t="shared" si="51"/>
        <v>0</v>
      </c>
      <c r="AB148">
        <f t="shared" si="52"/>
        <v>0</v>
      </c>
    </row>
    <row r="149" spans="1:28" x14ac:dyDescent="0.3">
      <c r="A149" t="str">
        <f>VLOOKUP(D149,lookup!$M$18:$N$23,2)</f>
        <v>Jul/Aug/Sep</v>
      </c>
      <c r="B149">
        <v>1998</v>
      </c>
      <c r="C149" t="str">
        <f t="shared" si="53"/>
        <v>Jul/Aug/Sep 1998</v>
      </c>
      <c r="D149" t="s">
        <v>39</v>
      </c>
      <c r="E149">
        <f>SUMIFS(lookup!$I$411:$I$818,lookup!$F$411:$F$818,QNWRGrp!B149,lookup!$C$411:$C$818,QNWRGrp!D149)</f>
        <v>3130</v>
      </c>
      <c r="F149">
        <f>ABS(ROUND(SUMIFS(lookup!$E$411:$E$818,lookup!$F$411:$F$818,QNWRGrp!B149,lookup!$C$411:$C$818,QNWRGrp!D149),-1))</f>
        <v>9100</v>
      </c>
      <c r="G149">
        <f t="shared" si="54"/>
        <v>-5970</v>
      </c>
      <c r="H149">
        <f>ABS(ROUND(SUMIFS(lookup!$J$411:$J$818,lookup!$F$411:$F$818,QNWRGrp!B149,lookup!$C$411:$C$818,QNWRGrp!D149),-1))</f>
        <v>3200</v>
      </c>
      <c r="I149">
        <f>VLOOKUP(D149,lookup!$M$18:$O$23,3)</f>
        <v>3500</v>
      </c>
      <c r="J149">
        <f t="shared" si="55"/>
        <v>370</v>
      </c>
      <c r="K149">
        <f t="shared" si="56"/>
        <v>370</v>
      </c>
      <c r="L149">
        <f t="shared" si="57"/>
        <v>3130</v>
      </c>
      <c r="M149">
        <f t="shared" si="58"/>
        <v>3130</v>
      </c>
      <c r="N149">
        <f t="shared" si="59"/>
        <v>12230</v>
      </c>
      <c r="O149">
        <f t="shared" si="60"/>
        <v>370</v>
      </c>
      <c r="P149">
        <f t="shared" si="61"/>
        <v>0</v>
      </c>
      <c r="Q149">
        <f t="shared" si="62"/>
        <v>370</v>
      </c>
      <c r="R149">
        <f t="shared" si="63"/>
        <v>0</v>
      </c>
      <c r="S149">
        <f t="shared" si="48"/>
        <v>4</v>
      </c>
      <c r="T149">
        <f t="shared" si="49"/>
        <v>1998.75</v>
      </c>
      <c r="U149">
        <f>INDEX(Impacts_scenario_1_RSBsn_Mask!$Y$2:$Y$70,$B149-1939+1,1)</f>
        <v>0.76931417544010294</v>
      </c>
      <c r="V149">
        <f t="shared" si="64"/>
        <v>3500</v>
      </c>
      <c r="W149">
        <f t="shared" si="65"/>
        <v>3130</v>
      </c>
      <c r="X149">
        <f t="shared" si="66"/>
        <v>370</v>
      </c>
      <c r="Y149">
        <f t="shared" si="67"/>
        <v>9100</v>
      </c>
      <c r="Z149" s="16">
        <f t="shared" si="50"/>
        <v>0</v>
      </c>
      <c r="AA149" s="16">
        <f t="shared" si="51"/>
        <v>370</v>
      </c>
      <c r="AB149">
        <f t="shared" si="52"/>
        <v>0</v>
      </c>
    </row>
    <row r="150" spans="1:28" x14ac:dyDescent="0.3">
      <c r="A150" t="str">
        <f>VLOOKUP(D150,lookup!$M$18:$N$23,2)</f>
        <v>Oct/Nov</v>
      </c>
      <c r="B150">
        <v>1998</v>
      </c>
      <c r="C150" t="str">
        <f t="shared" si="53"/>
        <v>Oct/Nov 1998</v>
      </c>
      <c r="D150" t="s">
        <v>40</v>
      </c>
      <c r="E150">
        <f>SUMIFS(lookup!$I$411:$I$818,lookup!$F$411:$F$818,QNWRGrp!B150,lookup!$C$411:$C$818,QNWRGrp!D150)</f>
        <v>5140</v>
      </c>
      <c r="F150">
        <f>ABS(ROUND(SUMIFS(lookup!$E$411:$E$818,lookup!$F$411:$F$818,QNWRGrp!B150,lookup!$C$411:$C$818,QNWRGrp!D150),-1))</f>
        <v>9310</v>
      </c>
      <c r="G150">
        <f t="shared" si="54"/>
        <v>-4170</v>
      </c>
      <c r="H150">
        <f>ABS(ROUND(SUMIFS(lookup!$J$411:$J$818,lookup!$F$411:$F$818,QNWRGrp!B150,lookup!$C$411:$C$818,QNWRGrp!D150),-1))</f>
        <v>1920</v>
      </c>
      <c r="I150">
        <f>VLOOKUP(D150,lookup!$M$18:$O$23,3)</f>
        <v>3600</v>
      </c>
      <c r="J150">
        <f t="shared" si="55"/>
        <v>0</v>
      </c>
      <c r="K150" t="str">
        <f t="shared" si="56"/>
        <v/>
      </c>
      <c r="L150">
        <f t="shared" si="57"/>
        <v>3600</v>
      </c>
      <c r="M150">
        <f t="shared" si="58"/>
        <v>5140</v>
      </c>
      <c r="N150">
        <f t="shared" si="59"/>
        <v>14450</v>
      </c>
      <c r="O150">
        <f t="shared" si="60"/>
        <v>0</v>
      </c>
      <c r="P150">
        <f t="shared" si="61"/>
        <v>0</v>
      </c>
      <c r="Q150">
        <f t="shared" si="62"/>
        <v>0</v>
      </c>
      <c r="R150">
        <f t="shared" si="63"/>
        <v>0</v>
      </c>
      <c r="S150">
        <f t="shared" si="48"/>
        <v>5</v>
      </c>
      <c r="T150">
        <f t="shared" si="49"/>
        <v>1998.9166666666667</v>
      </c>
      <c r="U150">
        <f>INDEX(Impacts_scenario_1_RSBsn_Mask!$Y$2:$Y$70,$B150-1939+1,1)</f>
        <v>0.76931417544010294</v>
      </c>
      <c r="V150">
        <f t="shared" si="64"/>
        <v>3600</v>
      </c>
      <c r="W150">
        <f t="shared" si="65"/>
        <v>5140</v>
      </c>
      <c r="X150">
        <f t="shared" si="66"/>
        <v>0</v>
      </c>
      <c r="Y150">
        <f t="shared" si="67"/>
        <v>9310</v>
      </c>
      <c r="Z150" s="16">
        <f t="shared" si="50"/>
        <v>0</v>
      </c>
      <c r="AA150" s="16">
        <f t="shared" si="51"/>
        <v>0</v>
      </c>
      <c r="AB150">
        <f t="shared" si="52"/>
        <v>0</v>
      </c>
    </row>
    <row r="151" spans="1:28" x14ac:dyDescent="0.3">
      <c r="A151" t="str">
        <f>VLOOKUP(D151,lookup!$M$18:$N$23,2)</f>
        <v>Dec</v>
      </c>
      <c r="B151">
        <v>1998</v>
      </c>
      <c r="C151" t="str">
        <f t="shared" si="53"/>
        <v>Dec 1998</v>
      </c>
      <c r="D151" t="s">
        <v>41</v>
      </c>
      <c r="E151">
        <f>SUMIFS(lookup!$I$411:$I$818,lookup!$F$411:$F$818,QNWRGrp!B151,lookup!$C$411:$C$818,QNWRGrp!D151)</f>
        <v>2320</v>
      </c>
      <c r="F151">
        <f>ABS(ROUND(SUMIFS(lookup!$E$411:$E$818,lookup!$F$411:$F$818,QNWRGrp!B151,lookup!$C$411:$C$818,QNWRGrp!D151),-1))</f>
        <v>4100</v>
      </c>
      <c r="G151">
        <f t="shared" si="54"/>
        <v>-1780</v>
      </c>
      <c r="H151">
        <f>ABS(ROUND(SUMIFS(lookup!$J$411:$J$818,lookup!$F$411:$F$818,QNWRGrp!B151,lookup!$C$411:$C$818,QNWRGrp!D151),-1))</f>
        <v>790</v>
      </c>
      <c r="I151">
        <f>VLOOKUP(D151,lookup!$M$18:$O$23,3)</f>
        <v>500</v>
      </c>
      <c r="J151">
        <f t="shared" si="55"/>
        <v>0</v>
      </c>
      <c r="K151" t="str">
        <f t="shared" si="56"/>
        <v/>
      </c>
      <c r="L151">
        <f t="shared" si="57"/>
        <v>500</v>
      </c>
      <c r="M151">
        <f t="shared" si="58"/>
        <v>2320</v>
      </c>
      <c r="N151">
        <f t="shared" si="59"/>
        <v>6420</v>
      </c>
      <c r="O151">
        <f t="shared" si="60"/>
        <v>0</v>
      </c>
      <c r="P151">
        <f t="shared" si="61"/>
        <v>0</v>
      </c>
      <c r="Q151">
        <f t="shared" si="62"/>
        <v>0</v>
      </c>
      <c r="R151">
        <f t="shared" si="63"/>
        <v>0</v>
      </c>
      <c r="S151">
        <f t="shared" si="48"/>
        <v>6</v>
      </c>
      <c r="T151">
        <f t="shared" si="49"/>
        <v>1999</v>
      </c>
      <c r="U151">
        <f>INDEX(Impacts_scenario_1_RSBsn_Mask!$Y$2:$Y$70,$B151-1939+1,1)</f>
        <v>0.76931417544010294</v>
      </c>
      <c r="V151">
        <f t="shared" si="64"/>
        <v>500</v>
      </c>
      <c r="W151">
        <f t="shared" si="65"/>
        <v>2320</v>
      </c>
      <c r="X151">
        <f t="shared" si="66"/>
        <v>0</v>
      </c>
      <c r="Y151">
        <f t="shared" si="67"/>
        <v>4100</v>
      </c>
      <c r="Z151" s="16">
        <f t="shared" si="50"/>
        <v>0</v>
      </c>
      <c r="AA151" s="16">
        <f t="shared" si="51"/>
        <v>0</v>
      </c>
      <c r="AB151">
        <f t="shared" si="52"/>
        <v>0</v>
      </c>
    </row>
    <row r="152" spans="1:28" x14ac:dyDescent="0.3">
      <c r="A152" t="str">
        <f>VLOOKUP(D152,lookup!$M$18:$N$23,2)</f>
        <v>Jan/Feb</v>
      </c>
      <c r="B152">
        <v>1999</v>
      </c>
      <c r="C152" t="str">
        <f t="shared" si="53"/>
        <v>Jan/Feb 1999</v>
      </c>
      <c r="D152" t="s">
        <v>36</v>
      </c>
      <c r="E152">
        <f>SUMIFS(lookup!$I$411:$I$818,lookup!$F$411:$F$818,QNWRGrp!B152,lookup!$C$411:$C$818,QNWRGrp!D152)</f>
        <v>6740</v>
      </c>
      <c r="F152">
        <f>ABS(ROUND(SUMIFS(lookup!$E$411:$E$818,lookup!$F$411:$F$818,QNWRGrp!B152,lookup!$C$411:$C$818,QNWRGrp!D152),-1))</f>
        <v>7950</v>
      </c>
      <c r="G152">
        <f t="shared" si="54"/>
        <v>-1210</v>
      </c>
      <c r="H152">
        <f>ABS(ROUND(SUMIFS(lookup!$J$411:$J$818,lookup!$F$411:$F$818,QNWRGrp!B152,lookup!$C$411:$C$818,QNWRGrp!D152),-1))</f>
        <v>850</v>
      </c>
      <c r="I152">
        <f>VLOOKUP(D152,lookup!$M$18:$O$23,3)</f>
        <v>1500</v>
      </c>
      <c r="J152">
        <f t="shared" si="55"/>
        <v>0</v>
      </c>
      <c r="K152" t="str">
        <f t="shared" si="56"/>
        <v/>
      </c>
      <c r="L152">
        <f t="shared" si="57"/>
        <v>1500</v>
      </c>
      <c r="M152">
        <f t="shared" si="58"/>
        <v>6740</v>
      </c>
      <c r="N152">
        <f t="shared" si="59"/>
        <v>14690</v>
      </c>
      <c r="O152">
        <f t="shared" si="60"/>
        <v>0</v>
      </c>
      <c r="P152">
        <f t="shared" si="61"/>
        <v>0</v>
      </c>
      <c r="Q152">
        <f t="shared" si="62"/>
        <v>0</v>
      </c>
      <c r="R152">
        <f t="shared" si="63"/>
        <v>0</v>
      </c>
      <c r="S152">
        <f t="shared" si="48"/>
        <v>1</v>
      </c>
      <c r="T152">
        <f t="shared" si="49"/>
        <v>1999.0166666666667</v>
      </c>
      <c r="U152">
        <f>INDEX(Impacts_scenario_1_RSBsn_Mask!$Y$2:$Y$70,$B152-1939+1,1)</f>
        <v>0.78223792420288263</v>
      </c>
      <c r="V152">
        <f t="shared" si="64"/>
        <v>1500</v>
      </c>
      <c r="W152">
        <f t="shared" si="65"/>
        <v>6740</v>
      </c>
      <c r="X152">
        <f t="shared" si="66"/>
        <v>0</v>
      </c>
      <c r="Y152">
        <f t="shared" si="67"/>
        <v>7950</v>
      </c>
      <c r="Z152" s="16">
        <f t="shared" si="50"/>
        <v>0</v>
      </c>
      <c r="AA152" s="16">
        <f t="shared" si="51"/>
        <v>0</v>
      </c>
      <c r="AB152">
        <f t="shared" si="52"/>
        <v>0</v>
      </c>
    </row>
    <row r="153" spans="1:28" x14ac:dyDescent="0.3">
      <c r="A153" t="str">
        <f>VLOOKUP(D153,lookup!$M$18:$N$23,2)</f>
        <v>Mar/Apr</v>
      </c>
      <c r="B153">
        <v>1999</v>
      </c>
      <c r="C153" t="str">
        <f t="shared" si="53"/>
        <v>Mar/Apr 1999</v>
      </c>
      <c r="D153" t="s">
        <v>37</v>
      </c>
      <c r="E153">
        <f>SUMIFS(lookup!$I$411:$I$818,lookup!$F$411:$F$818,QNWRGrp!B153,lookup!$C$411:$C$818,QNWRGrp!D153)</f>
        <v>9900</v>
      </c>
      <c r="F153">
        <f>ABS(ROUND(SUMIFS(lookup!$E$411:$E$818,lookup!$F$411:$F$818,QNWRGrp!B153,lookup!$C$411:$C$818,QNWRGrp!D153),-1))</f>
        <v>7850</v>
      </c>
      <c r="G153">
        <f t="shared" si="54"/>
        <v>2050</v>
      </c>
      <c r="H153">
        <f>ABS(ROUND(SUMIFS(lookup!$J$411:$J$818,lookup!$F$411:$F$818,QNWRGrp!B153,lookup!$C$411:$C$818,QNWRGrp!D153),-1))</f>
        <v>30</v>
      </c>
      <c r="I153">
        <f>VLOOKUP(D153,lookup!$M$18:$O$23,3)</f>
        <v>3500</v>
      </c>
      <c r="J153">
        <f t="shared" si="55"/>
        <v>0</v>
      </c>
      <c r="K153" t="str">
        <f t="shared" si="56"/>
        <v/>
      </c>
      <c r="L153">
        <f t="shared" si="57"/>
        <v>3500</v>
      </c>
      <c r="M153">
        <f t="shared" si="58"/>
        <v>9900</v>
      </c>
      <c r="N153">
        <f t="shared" si="59"/>
        <v>17750</v>
      </c>
      <c r="O153">
        <f t="shared" si="60"/>
        <v>0</v>
      </c>
      <c r="P153">
        <f t="shared" si="61"/>
        <v>0</v>
      </c>
      <c r="Q153">
        <f t="shared" si="62"/>
        <v>0</v>
      </c>
      <c r="R153">
        <f t="shared" si="63"/>
        <v>0</v>
      </c>
      <c r="S153">
        <f t="shared" si="48"/>
        <v>2</v>
      </c>
      <c r="T153">
        <f t="shared" si="49"/>
        <v>1999.0333333333333</v>
      </c>
      <c r="U153">
        <f>INDEX(Impacts_scenario_1_RSBsn_Mask!$Y$2:$Y$70,$B153-1939+1,1)</f>
        <v>0.78223792420288263</v>
      </c>
      <c r="V153">
        <f t="shared" si="64"/>
        <v>3500</v>
      </c>
      <c r="W153">
        <f t="shared" si="65"/>
        <v>9900</v>
      </c>
      <c r="X153">
        <f t="shared" si="66"/>
        <v>0</v>
      </c>
      <c r="Y153">
        <f t="shared" si="67"/>
        <v>7850</v>
      </c>
      <c r="Z153" s="16">
        <f t="shared" si="50"/>
        <v>0</v>
      </c>
      <c r="AA153" s="16">
        <f t="shared" si="51"/>
        <v>0</v>
      </c>
      <c r="AB153">
        <f t="shared" si="52"/>
        <v>0</v>
      </c>
    </row>
    <row r="154" spans="1:28" x14ac:dyDescent="0.3">
      <c r="A154" t="str">
        <f>VLOOKUP(D154,lookup!$M$18:$N$23,2)</f>
        <v>May/Jun</v>
      </c>
      <c r="B154">
        <v>1999</v>
      </c>
      <c r="C154" t="str">
        <f t="shared" si="53"/>
        <v>May/Jun 1999</v>
      </c>
      <c r="D154" t="s">
        <v>38</v>
      </c>
      <c r="E154">
        <f>SUMIFS(lookup!$I$411:$I$818,lookup!$F$411:$F$818,QNWRGrp!B154,lookup!$C$411:$C$818,QNWRGrp!D154)</f>
        <v>6950</v>
      </c>
      <c r="F154">
        <f>ABS(ROUND(SUMIFS(lookup!$E$411:$E$818,lookup!$F$411:$F$818,QNWRGrp!B154,lookup!$C$411:$C$818,QNWRGrp!D154),-1))</f>
        <v>7620</v>
      </c>
      <c r="G154">
        <f t="shared" si="54"/>
        <v>-670</v>
      </c>
      <c r="H154">
        <f>ABS(ROUND(SUMIFS(lookup!$J$411:$J$818,lookup!$F$411:$F$818,QNWRGrp!B154,lookup!$C$411:$C$818,QNWRGrp!D154),-1))</f>
        <v>300</v>
      </c>
      <c r="I154">
        <f>VLOOKUP(D154,lookup!$M$18:$O$23,3)</f>
        <v>2000</v>
      </c>
      <c r="J154">
        <f t="shared" si="55"/>
        <v>0</v>
      </c>
      <c r="K154" t="str">
        <f t="shared" si="56"/>
        <v/>
      </c>
      <c r="L154">
        <f t="shared" si="57"/>
        <v>2000</v>
      </c>
      <c r="M154">
        <f t="shared" si="58"/>
        <v>6950</v>
      </c>
      <c r="N154">
        <f t="shared" si="59"/>
        <v>14570</v>
      </c>
      <c r="O154">
        <f t="shared" si="60"/>
        <v>0</v>
      </c>
      <c r="P154">
        <f t="shared" si="61"/>
        <v>0</v>
      </c>
      <c r="Q154">
        <f t="shared" si="62"/>
        <v>0</v>
      </c>
      <c r="R154">
        <f t="shared" si="63"/>
        <v>0</v>
      </c>
      <c r="S154">
        <f t="shared" si="48"/>
        <v>3</v>
      </c>
      <c r="T154">
        <f t="shared" si="49"/>
        <v>1999.5</v>
      </c>
      <c r="U154">
        <f>INDEX(Impacts_scenario_1_RSBsn_Mask!$Y$2:$Y$70,$B154-1939+1,1)</f>
        <v>0.78223792420288263</v>
      </c>
      <c r="V154">
        <f t="shared" si="64"/>
        <v>2000</v>
      </c>
      <c r="W154">
        <f t="shared" si="65"/>
        <v>6950</v>
      </c>
      <c r="X154">
        <f t="shared" si="66"/>
        <v>0</v>
      </c>
      <c r="Y154">
        <f t="shared" si="67"/>
        <v>7620</v>
      </c>
      <c r="Z154" s="16">
        <f t="shared" si="50"/>
        <v>0</v>
      </c>
      <c r="AA154" s="16">
        <f t="shared" si="51"/>
        <v>0</v>
      </c>
      <c r="AB154">
        <f t="shared" si="52"/>
        <v>0</v>
      </c>
    </row>
    <row r="155" spans="1:28" x14ac:dyDescent="0.3">
      <c r="A155" t="str">
        <f>VLOOKUP(D155,lookup!$M$18:$N$23,2)</f>
        <v>Jul/Aug/Sep</v>
      </c>
      <c r="B155">
        <v>1999</v>
      </c>
      <c r="C155" t="str">
        <f t="shared" si="53"/>
        <v>Jul/Aug/Sep 1999</v>
      </c>
      <c r="D155" t="s">
        <v>39</v>
      </c>
      <c r="E155">
        <f>SUMIFS(lookup!$I$411:$I$818,lookup!$F$411:$F$818,QNWRGrp!B155,lookup!$C$411:$C$818,QNWRGrp!D155)</f>
        <v>8680</v>
      </c>
      <c r="F155">
        <f>ABS(ROUND(SUMIFS(lookup!$E$411:$E$818,lookup!$F$411:$F$818,QNWRGrp!B155,lookup!$C$411:$C$818,QNWRGrp!D155),-1))</f>
        <v>11410</v>
      </c>
      <c r="G155">
        <f t="shared" si="54"/>
        <v>-2730</v>
      </c>
      <c r="H155">
        <f>ABS(ROUND(SUMIFS(lookup!$J$411:$J$818,lookup!$F$411:$F$818,QNWRGrp!B155,lookup!$C$411:$C$818,QNWRGrp!D155),-1))</f>
        <v>1120</v>
      </c>
      <c r="I155">
        <f>VLOOKUP(D155,lookup!$M$18:$O$23,3)</f>
        <v>3500</v>
      </c>
      <c r="J155">
        <f t="shared" si="55"/>
        <v>0</v>
      </c>
      <c r="K155" t="str">
        <f t="shared" si="56"/>
        <v/>
      </c>
      <c r="L155">
        <f t="shared" si="57"/>
        <v>3500</v>
      </c>
      <c r="M155">
        <f t="shared" si="58"/>
        <v>8680</v>
      </c>
      <c r="N155">
        <f t="shared" si="59"/>
        <v>20090</v>
      </c>
      <c r="O155">
        <f t="shared" si="60"/>
        <v>0</v>
      </c>
      <c r="P155">
        <f t="shared" si="61"/>
        <v>0</v>
      </c>
      <c r="Q155">
        <f t="shared" si="62"/>
        <v>0</v>
      </c>
      <c r="R155">
        <f t="shared" si="63"/>
        <v>0</v>
      </c>
      <c r="S155">
        <f t="shared" si="48"/>
        <v>4</v>
      </c>
      <c r="T155">
        <f t="shared" si="49"/>
        <v>1999.75</v>
      </c>
      <c r="U155">
        <f>INDEX(Impacts_scenario_1_RSBsn_Mask!$Y$2:$Y$70,$B155-1939+1,1)</f>
        <v>0.78223792420288263</v>
      </c>
      <c r="V155">
        <f t="shared" si="64"/>
        <v>3500</v>
      </c>
      <c r="W155">
        <f t="shared" si="65"/>
        <v>8680</v>
      </c>
      <c r="X155">
        <f t="shared" si="66"/>
        <v>0</v>
      </c>
      <c r="Y155">
        <f t="shared" si="67"/>
        <v>11410</v>
      </c>
      <c r="Z155" s="16">
        <f t="shared" si="50"/>
        <v>0</v>
      </c>
      <c r="AA155" s="16">
        <f t="shared" si="51"/>
        <v>0</v>
      </c>
      <c r="AB155">
        <f t="shared" si="52"/>
        <v>0</v>
      </c>
    </row>
    <row r="156" spans="1:28" x14ac:dyDescent="0.3">
      <c r="A156" t="str">
        <f>VLOOKUP(D156,lookup!$M$18:$N$23,2)</f>
        <v>Oct/Nov</v>
      </c>
      <c r="B156">
        <v>1999</v>
      </c>
      <c r="C156" t="str">
        <f t="shared" si="53"/>
        <v>Oct/Nov 1999</v>
      </c>
      <c r="D156" t="s">
        <v>40</v>
      </c>
      <c r="E156">
        <f>SUMIFS(lookup!$I$411:$I$818,lookup!$F$411:$F$818,QNWRGrp!B156,lookup!$C$411:$C$818,QNWRGrp!D156)</f>
        <v>2450</v>
      </c>
      <c r="F156">
        <f>ABS(ROUND(SUMIFS(lookup!$E$411:$E$818,lookup!$F$411:$F$818,QNWRGrp!B156,lookup!$C$411:$C$818,QNWRGrp!D156),-1))</f>
        <v>5290</v>
      </c>
      <c r="G156">
        <f t="shared" si="54"/>
        <v>-2840</v>
      </c>
      <c r="H156">
        <f>ABS(ROUND(SUMIFS(lookup!$J$411:$J$818,lookup!$F$411:$F$818,QNWRGrp!B156,lookup!$C$411:$C$818,QNWRGrp!D156),-1))</f>
        <v>1190</v>
      </c>
      <c r="I156">
        <f>VLOOKUP(D156,lookup!$M$18:$O$23,3)</f>
        <v>3600</v>
      </c>
      <c r="J156">
        <f t="shared" si="55"/>
        <v>1150</v>
      </c>
      <c r="K156">
        <f t="shared" si="56"/>
        <v>1150</v>
      </c>
      <c r="L156">
        <f t="shared" si="57"/>
        <v>2450</v>
      </c>
      <c r="M156">
        <f t="shared" si="58"/>
        <v>2450</v>
      </c>
      <c r="N156">
        <f t="shared" si="59"/>
        <v>7740</v>
      </c>
      <c r="O156">
        <f t="shared" si="60"/>
        <v>1150</v>
      </c>
      <c r="P156">
        <f t="shared" si="61"/>
        <v>0</v>
      </c>
      <c r="Q156">
        <f t="shared" si="62"/>
        <v>1150</v>
      </c>
      <c r="R156">
        <f t="shared" si="63"/>
        <v>0</v>
      </c>
      <c r="S156">
        <f t="shared" si="48"/>
        <v>5</v>
      </c>
      <c r="T156">
        <f t="shared" si="49"/>
        <v>1999.9166666666667</v>
      </c>
      <c r="U156">
        <f>INDEX(Impacts_scenario_1_RSBsn_Mask!$Y$2:$Y$70,$B156-1939+1,1)</f>
        <v>0.78223792420288263</v>
      </c>
      <c r="V156">
        <f t="shared" si="64"/>
        <v>3600</v>
      </c>
      <c r="W156">
        <f t="shared" si="65"/>
        <v>2450</v>
      </c>
      <c r="X156">
        <f t="shared" si="66"/>
        <v>1150</v>
      </c>
      <c r="Y156">
        <f t="shared" si="67"/>
        <v>5290</v>
      </c>
      <c r="Z156" s="16">
        <f t="shared" si="50"/>
        <v>0</v>
      </c>
      <c r="AA156" s="16">
        <f t="shared" si="51"/>
        <v>1150</v>
      </c>
      <c r="AB156">
        <f t="shared" si="52"/>
        <v>0</v>
      </c>
    </row>
    <row r="157" spans="1:28" x14ac:dyDescent="0.3">
      <c r="A157" t="str">
        <f>VLOOKUP(D157,lookup!$M$18:$N$23,2)</f>
        <v>Dec</v>
      </c>
      <c r="B157">
        <v>1999</v>
      </c>
      <c r="C157" t="str">
        <f t="shared" si="53"/>
        <v>Dec 1999</v>
      </c>
      <c r="D157" t="s">
        <v>41</v>
      </c>
      <c r="E157">
        <f>SUMIFS(lookup!$I$411:$I$818,lookup!$F$411:$F$818,QNWRGrp!B157,lookup!$C$411:$C$818,QNWRGrp!D157)</f>
        <v>1880</v>
      </c>
      <c r="F157">
        <f>ABS(ROUND(SUMIFS(lookup!$E$411:$E$818,lookup!$F$411:$F$818,QNWRGrp!B157,lookup!$C$411:$C$818,QNWRGrp!D157),-1))</f>
        <v>3620</v>
      </c>
      <c r="G157">
        <f t="shared" si="54"/>
        <v>-1740</v>
      </c>
      <c r="H157">
        <f>ABS(ROUND(SUMIFS(lookup!$J$411:$J$818,lookup!$F$411:$F$818,QNWRGrp!B157,lookup!$C$411:$C$818,QNWRGrp!D157),-1))</f>
        <v>1170</v>
      </c>
      <c r="I157">
        <f>VLOOKUP(D157,lookup!$M$18:$O$23,3)</f>
        <v>500</v>
      </c>
      <c r="J157">
        <f t="shared" si="55"/>
        <v>0</v>
      </c>
      <c r="K157" t="str">
        <f t="shared" si="56"/>
        <v/>
      </c>
      <c r="L157">
        <f t="shared" si="57"/>
        <v>500</v>
      </c>
      <c r="M157">
        <f t="shared" si="58"/>
        <v>1880</v>
      </c>
      <c r="N157">
        <f t="shared" si="59"/>
        <v>5500</v>
      </c>
      <c r="O157">
        <f t="shared" si="60"/>
        <v>0</v>
      </c>
      <c r="P157">
        <f t="shared" si="61"/>
        <v>0</v>
      </c>
      <c r="Q157">
        <f t="shared" si="62"/>
        <v>0</v>
      </c>
      <c r="R157">
        <f t="shared" si="63"/>
        <v>0</v>
      </c>
      <c r="S157">
        <f t="shared" si="48"/>
        <v>6</v>
      </c>
      <c r="T157">
        <f t="shared" si="49"/>
        <v>2000</v>
      </c>
      <c r="U157">
        <f>INDEX(Impacts_scenario_1_RSBsn_Mask!$Y$2:$Y$70,$B157-1939+1,1)</f>
        <v>0.78223792420288263</v>
      </c>
      <c r="V157">
        <f t="shared" si="64"/>
        <v>500</v>
      </c>
      <c r="W157">
        <f t="shared" si="65"/>
        <v>1880</v>
      </c>
      <c r="X157">
        <f t="shared" si="66"/>
        <v>0</v>
      </c>
      <c r="Y157">
        <f t="shared" si="67"/>
        <v>3620</v>
      </c>
      <c r="Z157" s="16">
        <f t="shared" si="50"/>
        <v>0</v>
      </c>
      <c r="AA157" s="16">
        <f t="shared" si="51"/>
        <v>0</v>
      </c>
      <c r="AB157">
        <f t="shared" si="52"/>
        <v>0</v>
      </c>
    </row>
    <row r="158" spans="1:28" x14ac:dyDescent="0.3">
      <c r="A158" t="str">
        <f>VLOOKUP(D158,lookup!$M$18:$N$23,2)</f>
        <v>Jan/Feb</v>
      </c>
      <c r="B158">
        <v>2000</v>
      </c>
      <c r="C158" t="str">
        <f t="shared" si="53"/>
        <v>Jan/Feb 2000</v>
      </c>
      <c r="D158" t="s">
        <v>36</v>
      </c>
      <c r="E158">
        <f>SUMIFS(lookup!$I$411:$I$818,lookup!$F$411:$F$818,QNWRGrp!B158,lookup!$C$411:$C$818,QNWRGrp!D158)</f>
        <v>4840</v>
      </c>
      <c r="F158">
        <f>ABS(ROUND(SUMIFS(lookup!$E$411:$E$818,lookup!$F$411:$F$818,QNWRGrp!B158,lookup!$C$411:$C$818,QNWRGrp!D158),-1))</f>
        <v>8230</v>
      </c>
      <c r="G158">
        <f t="shared" si="54"/>
        <v>-3390</v>
      </c>
      <c r="H158">
        <f>ABS(ROUND(SUMIFS(lookup!$J$411:$J$818,lookup!$F$411:$F$818,QNWRGrp!B158,lookup!$C$411:$C$818,QNWRGrp!D158),-1))</f>
        <v>1970</v>
      </c>
      <c r="I158">
        <f>VLOOKUP(D158,lookup!$M$18:$O$23,3)</f>
        <v>1500</v>
      </c>
      <c r="J158">
        <f t="shared" si="55"/>
        <v>0</v>
      </c>
      <c r="K158" t="str">
        <f t="shared" si="56"/>
        <v/>
      </c>
      <c r="L158">
        <f t="shared" si="57"/>
        <v>1500</v>
      </c>
      <c r="M158">
        <f t="shared" si="58"/>
        <v>4840</v>
      </c>
      <c r="N158">
        <f t="shared" si="59"/>
        <v>13070</v>
      </c>
      <c r="O158">
        <f t="shared" si="60"/>
        <v>0</v>
      </c>
      <c r="P158">
        <f t="shared" si="61"/>
        <v>0</v>
      </c>
      <c r="Q158">
        <f t="shared" si="62"/>
        <v>0</v>
      </c>
      <c r="R158">
        <f t="shared" si="63"/>
        <v>0</v>
      </c>
      <c r="S158">
        <f t="shared" si="48"/>
        <v>1</v>
      </c>
      <c r="T158">
        <f t="shared" si="49"/>
        <v>2000.0166666666667</v>
      </c>
      <c r="U158">
        <f>INDEX(Impacts_scenario_1_RSBsn_Mask!$Y$2:$Y$70,$B158-1939+1,1)</f>
        <v>0.7626729795032422</v>
      </c>
      <c r="V158">
        <f t="shared" si="64"/>
        <v>1500</v>
      </c>
      <c r="W158">
        <f t="shared" si="65"/>
        <v>4840</v>
      </c>
      <c r="X158">
        <f t="shared" si="66"/>
        <v>0</v>
      </c>
      <c r="Y158">
        <f t="shared" si="67"/>
        <v>8230</v>
      </c>
      <c r="Z158" s="16">
        <f t="shared" si="50"/>
        <v>0</v>
      </c>
      <c r="AA158" s="16">
        <f t="shared" si="51"/>
        <v>0</v>
      </c>
      <c r="AB158">
        <f t="shared" si="52"/>
        <v>0</v>
      </c>
    </row>
    <row r="159" spans="1:28" x14ac:dyDescent="0.3">
      <c r="A159" t="str">
        <f>VLOOKUP(D159,lookup!$M$18:$N$23,2)</f>
        <v>Mar/Apr</v>
      </c>
      <c r="B159">
        <v>2000</v>
      </c>
      <c r="C159" t="str">
        <f t="shared" si="53"/>
        <v>Mar/Apr 2000</v>
      </c>
      <c r="D159" t="s">
        <v>37</v>
      </c>
      <c r="E159">
        <f>SUMIFS(lookup!$I$411:$I$818,lookup!$F$411:$F$818,QNWRGrp!B159,lookup!$C$411:$C$818,QNWRGrp!D159)</f>
        <v>14590</v>
      </c>
      <c r="F159">
        <f>ABS(ROUND(SUMIFS(lookup!$E$411:$E$818,lookup!$F$411:$F$818,QNWRGrp!B159,lookup!$C$411:$C$818,QNWRGrp!D159),-1))</f>
        <v>8590</v>
      </c>
      <c r="G159">
        <f t="shared" si="54"/>
        <v>6000</v>
      </c>
      <c r="H159">
        <f>ABS(ROUND(SUMIFS(lookup!$J$411:$J$818,lookup!$F$411:$F$818,QNWRGrp!B159,lookup!$C$411:$C$818,QNWRGrp!D159),-1))</f>
        <v>310</v>
      </c>
      <c r="I159">
        <f>VLOOKUP(D159,lookup!$M$18:$O$23,3)</f>
        <v>3500</v>
      </c>
      <c r="J159">
        <f t="shared" si="55"/>
        <v>0</v>
      </c>
      <c r="K159" t="str">
        <f t="shared" si="56"/>
        <v/>
      </c>
      <c r="L159">
        <f t="shared" si="57"/>
        <v>3500</v>
      </c>
      <c r="M159">
        <f t="shared" si="58"/>
        <v>14590</v>
      </c>
      <c r="N159">
        <f t="shared" si="59"/>
        <v>23180</v>
      </c>
      <c r="O159">
        <f t="shared" si="60"/>
        <v>0</v>
      </c>
      <c r="P159">
        <f t="shared" si="61"/>
        <v>0</v>
      </c>
      <c r="Q159">
        <f t="shared" si="62"/>
        <v>0</v>
      </c>
      <c r="R159">
        <f t="shared" si="63"/>
        <v>0</v>
      </c>
      <c r="S159">
        <f t="shared" si="48"/>
        <v>2</v>
      </c>
      <c r="T159">
        <f t="shared" si="49"/>
        <v>2000.0333333333333</v>
      </c>
      <c r="U159">
        <f>INDEX(Impacts_scenario_1_RSBsn_Mask!$Y$2:$Y$70,$B159-1939+1,1)</f>
        <v>0.7626729795032422</v>
      </c>
      <c r="V159">
        <f t="shared" si="64"/>
        <v>3500</v>
      </c>
      <c r="W159">
        <f t="shared" si="65"/>
        <v>14590</v>
      </c>
      <c r="X159">
        <f t="shared" si="66"/>
        <v>0</v>
      </c>
      <c r="Y159">
        <f t="shared" si="67"/>
        <v>8590</v>
      </c>
      <c r="Z159" s="16">
        <f t="shared" si="50"/>
        <v>0</v>
      </c>
      <c r="AA159" s="16">
        <f t="shared" si="51"/>
        <v>0</v>
      </c>
      <c r="AB159">
        <f t="shared" si="52"/>
        <v>0</v>
      </c>
    </row>
    <row r="160" spans="1:28" x14ac:dyDescent="0.3">
      <c r="A160" t="str">
        <f>VLOOKUP(D160,lookup!$M$18:$N$23,2)</f>
        <v>May/Jun</v>
      </c>
      <c r="B160">
        <v>2000</v>
      </c>
      <c r="C160" t="str">
        <f t="shared" si="53"/>
        <v>May/Jun 2000</v>
      </c>
      <c r="D160" t="s">
        <v>38</v>
      </c>
      <c r="E160">
        <f>SUMIFS(lookup!$I$411:$I$818,lookup!$F$411:$F$818,QNWRGrp!B160,lookup!$C$411:$C$818,QNWRGrp!D160)</f>
        <v>5940</v>
      </c>
      <c r="F160">
        <f>ABS(ROUND(SUMIFS(lookup!$E$411:$E$818,lookup!$F$411:$F$818,QNWRGrp!B160,lookup!$C$411:$C$818,QNWRGrp!D160),-1))</f>
        <v>7840</v>
      </c>
      <c r="G160">
        <f t="shared" si="54"/>
        <v>-1900</v>
      </c>
      <c r="H160">
        <f>ABS(ROUND(SUMIFS(lookup!$J$411:$J$818,lookup!$F$411:$F$818,QNWRGrp!B160,lookup!$C$411:$C$818,QNWRGrp!D160),-1))</f>
        <v>450</v>
      </c>
      <c r="I160">
        <f>VLOOKUP(D160,lookup!$M$18:$O$23,3)</f>
        <v>2000</v>
      </c>
      <c r="J160">
        <f t="shared" si="55"/>
        <v>0</v>
      </c>
      <c r="K160" t="str">
        <f t="shared" si="56"/>
        <v/>
      </c>
      <c r="L160">
        <f t="shared" si="57"/>
        <v>2000</v>
      </c>
      <c r="M160">
        <f t="shared" si="58"/>
        <v>5940</v>
      </c>
      <c r="N160">
        <f t="shared" si="59"/>
        <v>13780</v>
      </c>
      <c r="O160">
        <f t="shared" si="60"/>
        <v>0</v>
      </c>
      <c r="P160">
        <f t="shared" si="61"/>
        <v>0</v>
      </c>
      <c r="Q160">
        <f t="shared" si="62"/>
        <v>0</v>
      </c>
      <c r="R160">
        <f t="shared" si="63"/>
        <v>0</v>
      </c>
      <c r="S160">
        <f t="shared" si="48"/>
        <v>3</v>
      </c>
      <c r="T160">
        <f t="shared" si="49"/>
        <v>2000.5</v>
      </c>
      <c r="U160">
        <f>INDEX(Impacts_scenario_1_RSBsn_Mask!$Y$2:$Y$70,$B160-1939+1,1)</f>
        <v>0.7626729795032422</v>
      </c>
      <c r="V160">
        <f t="shared" si="64"/>
        <v>2000</v>
      </c>
      <c r="W160">
        <f t="shared" si="65"/>
        <v>5940</v>
      </c>
      <c r="X160">
        <f t="shared" si="66"/>
        <v>0</v>
      </c>
      <c r="Y160">
        <f t="shared" si="67"/>
        <v>7840</v>
      </c>
      <c r="Z160" s="16">
        <f t="shared" si="50"/>
        <v>0</v>
      </c>
      <c r="AA160" s="16">
        <f t="shared" si="51"/>
        <v>0</v>
      </c>
      <c r="AB160">
        <f t="shared" si="52"/>
        <v>0</v>
      </c>
    </row>
    <row r="161" spans="1:28" x14ac:dyDescent="0.3">
      <c r="A161" t="str">
        <f>VLOOKUP(D161,lookup!$M$18:$N$23,2)</f>
        <v>Jul/Aug/Sep</v>
      </c>
      <c r="B161">
        <v>2000</v>
      </c>
      <c r="C161" t="str">
        <f t="shared" si="53"/>
        <v>Jul/Aug/Sep 2000</v>
      </c>
      <c r="D161" t="s">
        <v>39</v>
      </c>
      <c r="E161">
        <f>SUMIFS(lookup!$I$411:$I$818,lookup!$F$411:$F$818,QNWRGrp!B161,lookup!$C$411:$C$818,QNWRGrp!D161)</f>
        <v>5020</v>
      </c>
      <c r="F161">
        <f>ABS(ROUND(SUMIFS(lookup!$E$411:$E$818,lookup!$F$411:$F$818,QNWRGrp!B161,lookup!$C$411:$C$818,QNWRGrp!D161),-1))</f>
        <v>8690</v>
      </c>
      <c r="G161">
        <f t="shared" si="54"/>
        <v>-3670</v>
      </c>
      <c r="H161">
        <f>ABS(ROUND(SUMIFS(lookup!$J$411:$J$818,lookup!$F$411:$F$818,QNWRGrp!B161,lookup!$C$411:$C$818,QNWRGrp!D161),-1))</f>
        <v>1570</v>
      </c>
      <c r="I161">
        <f>VLOOKUP(D161,lookup!$M$18:$O$23,3)</f>
        <v>3500</v>
      </c>
      <c r="J161">
        <f t="shared" si="55"/>
        <v>0</v>
      </c>
      <c r="K161" t="str">
        <f t="shared" si="56"/>
        <v/>
      </c>
      <c r="L161">
        <f t="shared" si="57"/>
        <v>3500</v>
      </c>
      <c r="M161">
        <f t="shared" si="58"/>
        <v>5020</v>
      </c>
      <c r="N161">
        <f t="shared" si="59"/>
        <v>13710</v>
      </c>
      <c r="O161">
        <f t="shared" si="60"/>
        <v>0</v>
      </c>
      <c r="P161">
        <f t="shared" si="61"/>
        <v>0</v>
      </c>
      <c r="Q161">
        <f t="shared" si="62"/>
        <v>0</v>
      </c>
      <c r="R161">
        <f t="shared" si="63"/>
        <v>0</v>
      </c>
      <c r="S161">
        <f t="shared" si="48"/>
        <v>4</v>
      </c>
      <c r="T161">
        <f t="shared" si="49"/>
        <v>2000.75</v>
      </c>
      <c r="U161">
        <f>INDEX(Impacts_scenario_1_RSBsn_Mask!$Y$2:$Y$70,$B161-1939+1,1)</f>
        <v>0.7626729795032422</v>
      </c>
      <c r="V161">
        <f t="shared" si="64"/>
        <v>3500</v>
      </c>
      <c r="W161">
        <f t="shared" si="65"/>
        <v>5020</v>
      </c>
      <c r="X161">
        <f t="shared" si="66"/>
        <v>0</v>
      </c>
      <c r="Y161">
        <f t="shared" si="67"/>
        <v>8690</v>
      </c>
      <c r="Z161" s="16">
        <f t="shared" si="50"/>
        <v>0</v>
      </c>
      <c r="AA161" s="16">
        <f t="shared" si="51"/>
        <v>0</v>
      </c>
      <c r="AB161">
        <f t="shared" si="52"/>
        <v>0</v>
      </c>
    </row>
    <row r="162" spans="1:28" x14ac:dyDescent="0.3">
      <c r="A162" t="str">
        <f>VLOOKUP(D162,lookup!$M$18:$N$23,2)</f>
        <v>Oct/Nov</v>
      </c>
      <c r="B162">
        <v>2000</v>
      </c>
      <c r="C162" t="str">
        <f t="shared" si="53"/>
        <v>Oct/Nov 2000</v>
      </c>
      <c r="D162" t="s">
        <v>40</v>
      </c>
      <c r="E162">
        <f>SUMIFS(lookup!$I$411:$I$818,lookup!$F$411:$F$818,QNWRGrp!B162,lookup!$C$411:$C$818,QNWRGrp!D162)</f>
        <v>3090</v>
      </c>
      <c r="F162">
        <f>ABS(ROUND(SUMIFS(lookup!$E$411:$E$818,lookup!$F$411:$F$818,QNWRGrp!B162,lookup!$C$411:$C$818,QNWRGrp!D162),-1))</f>
        <v>10340</v>
      </c>
      <c r="G162">
        <f t="shared" si="54"/>
        <v>-7250</v>
      </c>
      <c r="H162">
        <f>ABS(ROUND(SUMIFS(lookup!$J$411:$J$818,lookup!$F$411:$F$818,QNWRGrp!B162,lookup!$C$411:$C$818,QNWRGrp!D162),-1))</f>
        <v>820</v>
      </c>
      <c r="I162">
        <f>VLOOKUP(D162,lookup!$M$18:$O$23,3)</f>
        <v>3600</v>
      </c>
      <c r="J162">
        <f t="shared" si="55"/>
        <v>510</v>
      </c>
      <c r="K162">
        <f t="shared" si="56"/>
        <v>510</v>
      </c>
      <c r="L162">
        <f t="shared" si="57"/>
        <v>3090</v>
      </c>
      <c r="M162">
        <f t="shared" si="58"/>
        <v>3090</v>
      </c>
      <c r="N162">
        <f t="shared" si="59"/>
        <v>13430</v>
      </c>
      <c r="O162">
        <f t="shared" si="60"/>
        <v>510</v>
      </c>
      <c r="P162">
        <f t="shared" si="61"/>
        <v>0</v>
      </c>
      <c r="Q162">
        <f t="shared" si="62"/>
        <v>510</v>
      </c>
      <c r="R162">
        <f t="shared" si="63"/>
        <v>0</v>
      </c>
      <c r="S162">
        <f t="shared" si="48"/>
        <v>5</v>
      </c>
      <c r="T162">
        <f t="shared" si="49"/>
        <v>2000.9166666666667</v>
      </c>
      <c r="U162">
        <f>INDEX(Impacts_scenario_1_RSBsn_Mask!$Y$2:$Y$70,$B162-1939+1,1)</f>
        <v>0.7626729795032422</v>
      </c>
      <c r="V162">
        <f t="shared" si="64"/>
        <v>3600</v>
      </c>
      <c r="W162">
        <f t="shared" si="65"/>
        <v>3090</v>
      </c>
      <c r="X162">
        <f t="shared" si="66"/>
        <v>510</v>
      </c>
      <c r="Y162">
        <f t="shared" si="67"/>
        <v>10340</v>
      </c>
      <c r="Z162" s="16">
        <f t="shared" si="50"/>
        <v>0</v>
      </c>
      <c r="AA162" s="16">
        <f t="shared" si="51"/>
        <v>510</v>
      </c>
      <c r="AB162">
        <f t="shared" si="52"/>
        <v>0</v>
      </c>
    </row>
    <row r="163" spans="1:28" x14ac:dyDescent="0.3">
      <c r="A163" t="str">
        <f>VLOOKUP(D163,lookup!$M$18:$N$23,2)</f>
        <v>Dec</v>
      </c>
      <c r="B163">
        <v>2000</v>
      </c>
      <c r="C163" t="str">
        <f t="shared" si="53"/>
        <v>Dec 2000</v>
      </c>
      <c r="D163" t="s">
        <v>41</v>
      </c>
      <c r="E163">
        <f>SUMIFS(lookup!$I$411:$I$818,lookup!$F$411:$F$818,QNWRGrp!B163,lookup!$C$411:$C$818,QNWRGrp!D163)</f>
        <v>1550</v>
      </c>
      <c r="F163">
        <f>ABS(ROUND(SUMIFS(lookup!$E$411:$E$818,lookup!$F$411:$F$818,QNWRGrp!B163,lookup!$C$411:$C$818,QNWRGrp!D163),-1))</f>
        <v>4580</v>
      </c>
      <c r="G163">
        <f t="shared" si="54"/>
        <v>-3030</v>
      </c>
      <c r="H163">
        <f>ABS(ROUND(SUMIFS(lookup!$J$411:$J$818,lookup!$F$411:$F$818,QNWRGrp!B163,lookup!$C$411:$C$818,QNWRGrp!D163),-1))</f>
        <v>1530</v>
      </c>
      <c r="I163">
        <f>VLOOKUP(D163,lookup!$M$18:$O$23,3)</f>
        <v>500</v>
      </c>
      <c r="J163">
        <f t="shared" si="55"/>
        <v>0</v>
      </c>
      <c r="K163" t="str">
        <f t="shared" si="56"/>
        <v/>
      </c>
      <c r="L163">
        <f t="shared" si="57"/>
        <v>500</v>
      </c>
      <c r="M163">
        <f t="shared" si="58"/>
        <v>1550</v>
      </c>
      <c r="N163">
        <f t="shared" si="59"/>
        <v>6130</v>
      </c>
      <c r="O163">
        <f t="shared" si="60"/>
        <v>0</v>
      </c>
      <c r="P163">
        <f t="shared" si="61"/>
        <v>0</v>
      </c>
      <c r="Q163">
        <f t="shared" si="62"/>
        <v>0</v>
      </c>
      <c r="R163">
        <f t="shared" si="63"/>
        <v>0</v>
      </c>
      <c r="S163">
        <f t="shared" si="48"/>
        <v>6</v>
      </c>
      <c r="T163">
        <f t="shared" si="49"/>
        <v>2001</v>
      </c>
      <c r="U163">
        <f>INDEX(Impacts_scenario_1_RSBsn_Mask!$Y$2:$Y$70,$B163-1939+1,1)</f>
        <v>0.7626729795032422</v>
      </c>
      <c r="V163">
        <f t="shared" si="64"/>
        <v>500</v>
      </c>
      <c r="W163">
        <f t="shared" si="65"/>
        <v>1550</v>
      </c>
      <c r="X163">
        <f t="shared" si="66"/>
        <v>0</v>
      </c>
      <c r="Y163">
        <f t="shared" si="67"/>
        <v>4580</v>
      </c>
      <c r="Z163" s="16">
        <f t="shared" si="50"/>
        <v>0</v>
      </c>
      <c r="AA163" s="16">
        <f t="shared" si="51"/>
        <v>0</v>
      </c>
      <c r="AB163">
        <f t="shared" si="52"/>
        <v>0</v>
      </c>
    </row>
    <row r="164" spans="1:28" x14ac:dyDescent="0.3">
      <c r="A164" t="str">
        <f>VLOOKUP(D164,lookup!$M$18:$N$23,2)</f>
        <v>Jan/Feb</v>
      </c>
      <c r="B164">
        <v>2001</v>
      </c>
      <c r="C164" t="str">
        <f t="shared" si="53"/>
        <v>Jan/Feb 2001</v>
      </c>
      <c r="D164" t="s">
        <v>36</v>
      </c>
      <c r="E164">
        <f>SUMIFS(lookup!$I$411:$I$818,lookup!$F$411:$F$818,QNWRGrp!B164,lookup!$C$411:$C$818,QNWRGrp!D164)</f>
        <v>5900</v>
      </c>
      <c r="F164">
        <f>ABS(ROUND(SUMIFS(lookup!$E$411:$E$818,lookup!$F$411:$F$818,QNWRGrp!B164,lookup!$C$411:$C$818,QNWRGrp!D164),-1))</f>
        <v>9070</v>
      </c>
      <c r="G164">
        <f t="shared" si="54"/>
        <v>-3170</v>
      </c>
      <c r="H164">
        <f>ABS(ROUND(SUMIFS(lookup!$J$411:$J$818,lookup!$F$411:$F$818,QNWRGrp!B164,lookup!$C$411:$C$818,QNWRGrp!D164),-1))</f>
        <v>2470</v>
      </c>
      <c r="I164">
        <f>VLOOKUP(D164,lookup!$M$18:$O$23,3)</f>
        <v>1500</v>
      </c>
      <c r="J164">
        <f t="shared" si="55"/>
        <v>0</v>
      </c>
      <c r="K164" t="str">
        <f t="shared" si="56"/>
        <v/>
      </c>
      <c r="L164">
        <f t="shared" si="57"/>
        <v>1500</v>
      </c>
      <c r="M164">
        <f t="shared" si="58"/>
        <v>5900</v>
      </c>
      <c r="N164">
        <f t="shared" si="59"/>
        <v>14970</v>
      </c>
      <c r="O164">
        <f t="shared" si="60"/>
        <v>0</v>
      </c>
      <c r="P164">
        <f t="shared" si="61"/>
        <v>0</v>
      </c>
      <c r="Q164">
        <f t="shared" si="62"/>
        <v>0</v>
      </c>
      <c r="R164">
        <f t="shared" si="63"/>
        <v>0</v>
      </c>
      <c r="S164">
        <f t="shared" si="48"/>
        <v>1</v>
      </c>
      <c r="T164">
        <f t="shared" si="49"/>
        <v>2001.0166666666667</v>
      </c>
      <c r="U164">
        <f>INDEX(Impacts_scenario_1_RSBsn_Mask!$Y$2:$Y$70,$B164-1939+1,1)</f>
        <v>0.7822335954334898</v>
      </c>
      <c r="V164">
        <f t="shared" si="64"/>
        <v>1500</v>
      </c>
      <c r="W164">
        <f t="shared" si="65"/>
        <v>5900</v>
      </c>
      <c r="X164">
        <f t="shared" si="66"/>
        <v>0</v>
      </c>
      <c r="Y164">
        <f t="shared" si="67"/>
        <v>9070</v>
      </c>
      <c r="Z164" s="16">
        <f t="shared" si="50"/>
        <v>0</v>
      </c>
      <c r="AA164" s="16">
        <f t="shared" si="51"/>
        <v>0</v>
      </c>
      <c r="AB164">
        <f t="shared" si="52"/>
        <v>0</v>
      </c>
    </row>
    <row r="165" spans="1:28" x14ac:dyDescent="0.3">
      <c r="A165" t="str">
        <f>VLOOKUP(D165,lookup!$M$18:$N$23,2)</f>
        <v>Mar/Apr</v>
      </c>
      <c r="B165">
        <v>2001</v>
      </c>
      <c r="C165" t="str">
        <f t="shared" si="53"/>
        <v>Mar/Apr 2001</v>
      </c>
      <c r="D165" t="s">
        <v>37</v>
      </c>
      <c r="E165">
        <f>SUMIFS(lookup!$I$411:$I$818,lookup!$F$411:$F$818,QNWRGrp!B165,lookup!$C$411:$C$818,QNWRGrp!D165)</f>
        <v>6740</v>
      </c>
      <c r="F165">
        <f>ABS(ROUND(SUMIFS(lookup!$E$411:$E$818,lookup!$F$411:$F$818,QNWRGrp!B165,lookup!$C$411:$C$818,QNWRGrp!D165),-1))</f>
        <v>7470</v>
      </c>
      <c r="G165">
        <f t="shared" si="54"/>
        <v>-730</v>
      </c>
      <c r="H165">
        <f>ABS(ROUND(SUMIFS(lookup!$J$411:$J$818,lookup!$F$411:$F$818,QNWRGrp!B165,lookup!$C$411:$C$818,QNWRGrp!D165),-1))</f>
        <v>100</v>
      </c>
      <c r="I165">
        <f>VLOOKUP(D165,lookup!$M$18:$O$23,3)</f>
        <v>3500</v>
      </c>
      <c r="J165">
        <f t="shared" si="55"/>
        <v>0</v>
      </c>
      <c r="K165" t="str">
        <f t="shared" si="56"/>
        <v/>
      </c>
      <c r="L165">
        <f t="shared" si="57"/>
        <v>3500</v>
      </c>
      <c r="M165">
        <f t="shared" si="58"/>
        <v>6740</v>
      </c>
      <c r="N165">
        <f t="shared" si="59"/>
        <v>14210</v>
      </c>
      <c r="O165">
        <f t="shared" si="60"/>
        <v>0</v>
      </c>
      <c r="P165">
        <f t="shared" si="61"/>
        <v>0</v>
      </c>
      <c r="Q165">
        <f t="shared" si="62"/>
        <v>0</v>
      </c>
      <c r="R165">
        <f t="shared" si="63"/>
        <v>0</v>
      </c>
      <c r="S165">
        <f t="shared" si="48"/>
        <v>2</v>
      </c>
      <c r="T165">
        <f t="shared" si="49"/>
        <v>2001.0333333333333</v>
      </c>
      <c r="U165">
        <f>INDEX(Impacts_scenario_1_RSBsn_Mask!$Y$2:$Y$70,$B165-1939+1,1)</f>
        <v>0.7822335954334898</v>
      </c>
      <c r="V165">
        <f t="shared" si="64"/>
        <v>3500</v>
      </c>
      <c r="W165">
        <f t="shared" si="65"/>
        <v>6740</v>
      </c>
      <c r="X165">
        <f t="shared" si="66"/>
        <v>0</v>
      </c>
      <c r="Y165">
        <f t="shared" si="67"/>
        <v>7470</v>
      </c>
      <c r="Z165" s="16">
        <f t="shared" si="50"/>
        <v>0</v>
      </c>
      <c r="AA165" s="16">
        <f t="shared" si="51"/>
        <v>0</v>
      </c>
      <c r="AB165">
        <f t="shared" si="52"/>
        <v>0</v>
      </c>
    </row>
    <row r="166" spans="1:28" x14ac:dyDescent="0.3">
      <c r="A166" t="str">
        <f>VLOOKUP(D166,lookup!$M$18:$N$23,2)</f>
        <v>May/Jun</v>
      </c>
      <c r="B166">
        <v>2001</v>
      </c>
      <c r="C166" t="str">
        <f t="shared" si="53"/>
        <v>May/Jun 2001</v>
      </c>
      <c r="D166" t="s">
        <v>38</v>
      </c>
      <c r="E166">
        <f>SUMIFS(lookup!$I$411:$I$818,lookup!$F$411:$F$818,QNWRGrp!B166,lookup!$C$411:$C$818,QNWRGrp!D166)</f>
        <v>12000</v>
      </c>
      <c r="F166">
        <f>ABS(ROUND(SUMIFS(lookup!$E$411:$E$818,lookup!$F$411:$F$818,QNWRGrp!B166,lookup!$C$411:$C$818,QNWRGrp!D166),-1))</f>
        <v>9270</v>
      </c>
      <c r="G166">
        <f t="shared" si="54"/>
        <v>2730</v>
      </c>
      <c r="H166">
        <f>ABS(ROUND(SUMIFS(lookup!$J$411:$J$818,lookup!$F$411:$F$818,QNWRGrp!B166,lookup!$C$411:$C$818,QNWRGrp!D166),-1))</f>
        <v>1070</v>
      </c>
      <c r="I166">
        <f>VLOOKUP(D166,lookup!$M$18:$O$23,3)</f>
        <v>2000</v>
      </c>
      <c r="J166">
        <f t="shared" si="55"/>
        <v>0</v>
      </c>
      <c r="K166" t="str">
        <f t="shared" si="56"/>
        <v/>
      </c>
      <c r="L166">
        <f t="shared" si="57"/>
        <v>2000</v>
      </c>
      <c r="M166">
        <f t="shared" si="58"/>
        <v>12000</v>
      </c>
      <c r="N166">
        <f t="shared" si="59"/>
        <v>21270</v>
      </c>
      <c r="O166">
        <f t="shared" si="60"/>
        <v>0</v>
      </c>
      <c r="P166">
        <f t="shared" si="61"/>
        <v>0</v>
      </c>
      <c r="Q166">
        <f t="shared" si="62"/>
        <v>0</v>
      </c>
      <c r="R166">
        <f t="shared" si="63"/>
        <v>0</v>
      </c>
      <c r="S166">
        <f t="shared" si="48"/>
        <v>3</v>
      </c>
      <c r="T166">
        <f t="shared" si="49"/>
        <v>2001.5</v>
      </c>
      <c r="U166">
        <f>INDEX(Impacts_scenario_1_RSBsn_Mask!$Y$2:$Y$70,$B166-1939+1,1)</f>
        <v>0.7822335954334898</v>
      </c>
      <c r="V166">
        <f t="shared" si="64"/>
        <v>2000</v>
      </c>
      <c r="W166">
        <f t="shared" si="65"/>
        <v>12000</v>
      </c>
      <c r="X166">
        <f t="shared" si="66"/>
        <v>0</v>
      </c>
      <c r="Y166">
        <f t="shared" si="67"/>
        <v>9270</v>
      </c>
      <c r="Z166" s="16">
        <f t="shared" si="50"/>
        <v>0</v>
      </c>
      <c r="AA166" s="16">
        <f t="shared" si="51"/>
        <v>0</v>
      </c>
      <c r="AB166">
        <f t="shared" si="52"/>
        <v>0</v>
      </c>
    </row>
    <row r="167" spans="1:28" x14ac:dyDescent="0.3">
      <c r="A167" t="str">
        <f>VLOOKUP(D167,lookup!$M$18:$N$23,2)</f>
        <v>Jul/Aug/Sep</v>
      </c>
      <c r="B167">
        <v>2001</v>
      </c>
      <c r="C167" t="str">
        <f t="shared" si="53"/>
        <v>Jul/Aug/Sep 2001</v>
      </c>
      <c r="D167" t="s">
        <v>39</v>
      </c>
      <c r="E167">
        <f>SUMIFS(lookup!$I$411:$I$818,lookup!$F$411:$F$818,QNWRGrp!B167,lookup!$C$411:$C$818,QNWRGrp!D167)</f>
        <v>1740</v>
      </c>
      <c r="F167">
        <f>ABS(ROUND(SUMIFS(lookup!$E$411:$E$818,lookup!$F$411:$F$818,QNWRGrp!B167,lookup!$C$411:$C$818,QNWRGrp!D167),-1))</f>
        <v>9930</v>
      </c>
      <c r="G167">
        <f t="shared" si="54"/>
        <v>-8190</v>
      </c>
      <c r="H167">
        <f>ABS(ROUND(SUMIFS(lookup!$J$411:$J$818,lookup!$F$411:$F$818,QNWRGrp!B167,lookup!$C$411:$C$818,QNWRGrp!D167),-1))</f>
        <v>330</v>
      </c>
      <c r="I167">
        <f>VLOOKUP(D167,lookup!$M$18:$O$23,3)</f>
        <v>3500</v>
      </c>
      <c r="J167">
        <f t="shared" si="55"/>
        <v>1760</v>
      </c>
      <c r="K167">
        <f t="shared" si="56"/>
        <v>1760</v>
      </c>
      <c r="L167">
        <f t="shared" si="57"/>
        <v>1740</v>
      </c>
      <c r="M167">
        <f t="shared" si="58"/>
        <v>1740</v>
      </c>
      <c r="N167">
        <f t="shared" si="59"/>
        <v>11670</v>
      </c>
      <c r="O167">
        <f t="shared" si="60"/>
        <v>1760</v>
      </c>
      <c r="P167">
        <f t="shared" si="61"/>
        <v>0</v>
      </c>
      <c r="Q167">
        <f t="shared" si="62"/>
        <v>1760</v>
      </c>
      <c r="R167">
        <f t="shared" si="63"/>
        <v>0</v>
      </c>
      <c r="S167">
        <f t="shared" si="48"/>
        <v>4</v>
      </c>
      <c r="T167">
        <f t="shared" si="49"/>
        <v>2001.75</v>
      </c>
      <c r="U167">
        <f>INDEX(Impacts_scenario_1_RSBsn_Mask!$Y$2:$Y$70,$B167-1939+1,1)</f>
        <v>0.7822335954334898</v>
      </c>
      <c r="V167">
        <f t="shared" si="64"/>
        <v>3500</v>
      </c>
      <c r="W167">
        <f t="shared" si="65"/>
        <v>1740</v>
      </c>
      <c r="X167">
        <f t="shared" si="66"/>
        <v>1760</v>
      </c>
      <c r="Y167">
        <f t="shared" si="67"/>
        <v>9930</v>
      </c>
      <c r="Z167" s="16">
        <f t="shared" si="50"/>
        <v>0</v>
      </c>
      <c r="AA167" s="16">
        <f t="shared" si="51"/>
        <v>1760</v>
      </c>
      <c r="AB167">
        <f t="shared" si="52"/>
        <v>0</v>
      </c>
    </row>
    <row r="168" spans="1:28" x14ac:dyDescent="0.3">
      <c r="A168" t="str">
        <f>VLOOKUP(D168,lookup!$M$18:$N$23,2)</f>
        <v>Oct/Nov</v>
      </c>
      <c r="B168">
        <v>2001</v>
      </c>
      <c r="C168" t="str">
        <f t="shared" si="53"/>
        <v>Oct/Nov 2001</v>
      </c>
      <c r="D168" t="s">
        <v>40</v>
      </c>
      <c r="E168">
        <f>SUMIFS(lookup!$I$411:$I$818,lookup!$F$411:$F$818,QNWRGrp!B168,lookup!$C$411:$C$818,QNWRGrp!D168)</f>
        <v>1140</v>
      </c>
      <c r="F168">
        <f>ABS(ROUND(SUMIFS(lookup!$E$411:$E$818,lookup!$F$411:$F$818,QNWRGrp!B168,lookup!$C$411:$C$818,QNWRGrp!D168),-1))</f>
        <v>6170</v>
      </c>
      <c r="G168">
        <f t="shared" si="54"/>
        <v>-5030</v>
      </c>
      <c r="H168">
        <f>ABS(ROUND(SUMIFS(lookup!$J$411:$J$818,lookup!$F$411:$F$818,QNWRGrp!B168,lookup!$C$411:$C$818,QNWRGrp!D168),-1))</f>
        <v>420</v>
      </c>
      <c r="I168">
        <f>VLOOKUP(D168,lookup!$M$18:$O$23,3)</f>
        <v>3600</v>
      </c>
      <c r="J168">
        <f t="shared" si="55"/>
        <v>2460</v>
      </c>
      <c r="K168">
        <f t="shared" si="56"/>
        <v>2460</v>
      </c>
      <c r="L168">
        <f t="shared" si="57"/>
        <v>1140</v>
      </c>
      <c r="M168">
        <f t="shared" si="58"/>
        <v>1140</v>
      </c>
      <c r="N168">
        <f t="shared" si="59"/>
        <v>7310</v>
      </c>
      <c r="O168">
        <f t="shared" si="60"/>
        <v>2460</v>
      </c>
      <c r="P168">
        <f t="shared" si="61"/>
        <v>0</v>
      </c>
      <c r="Q168">
        <f t="shared" si="62"/>
        <v>2460</v>
      </c>
      <c r="R168">
        <f t="shared" si="63"/>
        <v>0</v>
      </c>
      <c r="S168">
        <f t="shared" si="48"/>
        <v>5</v>
      </c>
      <c r="T168">
        <f t="shared" si="49"/>
        <v>2001.9166666666667</v>
      </c>
      <c r="U168">
        <f>INDEX(Impacts_scenario_1_RSBsn_Mask!$Y$2:$Y$70,$B168-1939+1,1)</f>
        <v>0.7822335954334898</v>
      </c>
      <c r="V168">
        <f t="shared" si="64"/>
        <v>3600</v>
      </c>
      <c r="W168">
        <f t="shared" si="65"/>
        <v>1140</v>
      </c>
      <c r="X168">
        <f t="shared" si="66"/>
        <v>2460</v>
      </c>
      <c r="Y168">
        <f t="shared" si="67"/>
        <v>6170</v>
      </c>
      <c r="Z168" s="16">
        <f t="shared" si="50"/>
        <v>0</v>
      </c>
      <c r="AA168" s="16">
        <f t="shared" si="51"/>
        <v>2460</v>
      </c>
      <c r="AB168">
        <f t="shared" si="52"/>
        <v>0</v>
      </c>
    </row>
    <row r="169" spans="1:28" x14ac:dyDescent="0.3">
      <c r="A169" t="str">
        <f>VLOOKUP(D169,lookup!$M$18:$N$23,2)</f>
        <v>Dec</v>
      </c>
      <c r="B169">
        <v>2001</v>
      </c>
      <c r="C169" t="str">
        <f t="shared" si="53"/>
        <v>Dec 2001</v>
      </c>
      <c r="D169" t="s">
        <v>41</v>
      </c>
      <c r="E169">
        <f>SUMIFS(lookup!$I$411:$I$818,lookup!$F$411:$F$818,QNWRGrp!B169,lookup!$C$411:$C$818,QNWRGrp!D169)</f>
        <v>900</v>
      </c>
      <c r="F169">
        <f>ABS(ROUND(SUMIFS(lookup!$E$411:$E$818,lookup!$F$411:$F$818,QNWRGrp!B169,lookup!$C$411:$C$818,QNWRGrp!D169),-1))</f>
        <v>3880</v>
      </c>
      <c r="G169">
        <f t="shared" si="54"/>
        <v>-2980</v>
      </c>
      <c r="H169">
        <f>ABS(ROUND(SUMIFS(lookup!$J$411:$J$818,lookup!$F$411:$F$818,QNWRGrp!B169,lookup!$C$411:$C$818,QNWRGrp!D169),-1))</f>
        <v>0</v>
      </c>
      <c r="I169">
        <f>VLOOKUP(D169,lookup!$M$18:$O$23,3)</f>
        <v>500</v>
      </c>
      <c r="J169">
        <f t="shared" si="55"/>
        <v>0</v>
      </c>
      <c r="K169" t="str">
        <f t="shared" si="56"/>
        <v/>
      </c>
      <c r="L169">
        <f t="shared" si="57"/>
        <v>500</v>
      </c>
      <c r="M169">
        <f t="shared" si="58"/>
        <v>900</v>
      </c>
      <c r="N169">
        <f t="shared" si="59"/>
        <v>4780</v>
      </c>
      <c r="O169">
        <f t="shared" si="60"/>
        <v>0</v>
      </c>
      <c r="P169">
        <f t="shared" si="61"/>
        <v>0</v>
      </c>
      <c r="Q169">
        <f t="shared" si="62"/>
        <v>0</v>
      </c>
      <c r="R169">
        <f t="shared" si="63"/>
        <v>0</v>
      </c>
      <c r="S169">
        <f t="shared" si="48"/>
        <v>6</v>
      </c>
      <c r="T169">
        <f t="shared" si="49"/>
        <v>2002</v>
      </c>
      <c r="U169">
        <f>INDEX(Impacts_scenario_1_RSBsn_Mask!$Y$2:$Y$70,$B169-1939+1,1)</f>
        <v>0.7822335954334898</v>
      </c>
      <c r="V169">
        <f t="shared" si="64"/>
        <v>500</v>
      </c>
      <c r="W169">
        <f t="shared" si="65"/>
        <v>900</v>
      </c>
      <c r="X169">
        <f t="shared" si="66"/>
        <v>0</v>
      </c>
      <c r="Y169">
        <f t="shared" si="67"/>
        <v>3880</v>
      </c>
      <c r="Z169" s="16">
        <f t="shared" si="50"/>
        <v>0</v>
      </c>
      <c r="AA169" s="16">
        <f t="shared" si="51"/>
        <v>0</v>
      </c>
      <c r="AB169">
        <f t="shared" si="52"/>
        <v>0</v>
      </c>
    </row>
    <row r="170" spans="1:28" x14ac:dyDescent="0.3">
      <c r="A170" t="str">
        <f>VLOOKUP(D170,lookup!$M$18:$N$23,2)</f>
        <v>Jan/Feb</v>
      </c>
      <c r="B170">
        <v>2002</v>
      </c>
      <c r="C170" t="str">
        <f t="shared" si="53"/>
        <v>Jan/Feb 2002</v>
      </c>
      <c r="D170" t="s">
        <v>36</v>
      </c>
      <c r="E170">
        <f>SUMIFS(lookup!$I$411:$I$818,lookup!$F$411:$F$818,QNWRGrp!B170,lookup!$C$411:$C$818,QNWRGrp!D170)</f>
        <v>2410</v>
      </c>
      <c r="F170">
        <f>ABS(ROUND(SUMIFS(lookup!$E$411:$E$818,lookup!$F$411:$F$818,QNWRGrp!B170,lookup!$C$411:$C$818,QNWRGrp!D170),-1))</f>
        <v>8890</v>
      </c>
      <c r="G170">
        <f t="shared" si="54"/>
        <v>-6480</v>
      </c>
      <c r="H170">
        <f>ABS(ROUND(SUMIFS(lookup!$J$411:$J$818,lookup!$F$411:$F$818,QNWRGrp!B170,lookup!$C$411:$C$818,QNWRGrp!D170),-1))</f>
        <v>1990</v>
      </c>
      <c r="I170">
        <f>VLOOKUP(D170,lookup!$M$18:$O$23,3)</f>
        <v>1500</v>
      </c>
      <c r="J170">
        <f t="shared" si="55"/>
        <v>0</v>
      </c>
      <c r="K170" t="str">
        <f t="shared" si="56"/>
        <v/>
      </c>
      <c r="L170">
        <f t="shared" si="57"/>
        <v>1500</v>
      </c>
      <c r="M170">
        <f t="shared" si="58"/>
        <v>2410</v>
      </c>
      <c r="N170">
        <f t="shared" si="59"/>
        <v>11300</v>
      </c>
      <c r="O170">
        <f t="shared" si="60"/>
        <v>0</v>
      </c>
      <c r="P170">
        <f t="shared" si="61"/>
        <v>0</v>
      </c>
      <c r="Q170">
        <f t="shared" si="62"/>
        <v>0</v>
      </c>
      <c r="R170">
        <f t="shared" si="63"/>
        <v>0</v>
      </c>
      <c r="S170">
        <f t="shared" si="48"/>
        <v>1</v>
      </c>
      <c r="T170">
        <f t="shared" si="49"/>
        <v>2002.0166666666667</v>
      </c>
      <c r="U170">
        <f>INDEX(Impacts_scenario_1_RSBsn_Mask!$Y$2:$Y$70,$B170-1939+1,1)</f>
        <v>0.77533027361382389</v>
      </c>
      <c r="V170">
        <f t="shared" si="64"/>
        <v>1500</v>
      </c>
      <c r="W170">
        <f t="shared" si="65"/>
        <v>2410</v>
      </c>
      <c r="X170">
        <f t="shared" si="66"/>
        <v>0</v>
      </c>
      <c r="Y170">
        <f t="shared" si="67"/>
        <v>8890</v>
      </c>
      <c r="Z170" s="16">
        <f t="shared" si="50"/>
        <v>0</v>
      </c>
      <c r="AA170" s="16">
        <f t="shared" si="51"/>
        <v>0</v>
      </c>
      <c r="AB170">
        <f t="shared" si="52"/>
        <v>0</v>
      </c>
    </row>
    <row r="171" spans="1:28" x14ac:dyDescent="0.3">
      <c r="A171" t="str">
        <f>VLOOKUP(D171,lookup!$M$18:$N$23,2)</f>
        <v>Mar/Apr</v>
      </c>
      <c r="B171">
        <v>2002</v>
      </c>
      <c r="C171" t="str">
        <f t="shared" si="53"/>
        <v>Mar/Apr 2002</v>
      </c>
      <c r="D171" t="s">
        <v>37</v>
      </c>
      <c r="E171">
        <f>SUMIFS(lookup!$I$411:$I$818,lookup!$F$411:$F$818,QNWRGrp!B171,lookup!$C$411:$C$818,QNWRGrp!D171)</f>
        <v>2740</v>
      </c>
      <c r="F171">
        <f>ABS(ROUND(SUMIFS(lookup!$E$411:$E$818,lookup!$F$411:$F$818,QNWRGrp!B171,lookup!$C$411:$C$818,QNWRGrp!D171),-1))</f>
        <v>6530</v>
      </c>
      <c r="G171">
        <f t="shared" si="54"/>
        <v>-3790</v>
      </c>
      <c r="H171">
        <f>ABS(ROUND(SUMIFS(lookup!$J$411:$J$818,lookup!$F$411:$F$818,QNWRGrp!B171,lookup!$C$411:$C$818,QNWRGrp!D171),-1))</f>
        <v>2890</v>
      </c>
      <c r="I171">
        <f>VLOOKUP(D171,lookup!$M$18:$O$23,3)</f>
        <v>3500</v>
      </c>
      <c r="J171">
        <f t="shared" si="55"/>
        <v>760</v>
      </c>
      <c r="K171">
        <f t="shared" si="56"/>
        <v>760</v>
      </c>
      <c r="L171">
        <f t="shared" si="57"/>
        <v>2740</v>
      </c>
      <c r="M171">
        <f t="shared" si="58"/>
        <v>2740</v>
      </c>
      <c r="N171">
        <f t="shared" si="59"/>
        <v>9270</v>
      </c>
      <c r="O171">
        <f t="shared" si="60"/>
        <v>760</v>
      </c>
      <c r="P171">
        <f t="shared" si="61"/>
        <v>0</v>
      </c>
      <c r="Q171">
        <f t="shared" si="62"/>
        <v>760</v>
      </c>
      <c r="R171">
        <f t="shared" si="63"/>
        <v>0</v>
      </c>
      <c r="S171">
        <f t="shared" si="48"/>
        <v>2</v>
      </c>
      <c r="T171">
        <f t="shared" si="49"/>
        <v>2002.0333333333333</v>
      </c>
      <c r="U171">
        <f>INDEX(Impacts_scenario_1_RSBsn_Mask!$Y$2:$Y$70,$B171-1939+1,1)</f>
        <v>0.77533027361382389</v>
      </c>
      <c r="V171">
        <f t="shared" si="64"/>
        <v>3500</v>
      </c>
      <c r="W171">
        <f t="shared" si="65"/>
        <v>2740</v>
      </c>
      <c r="X171">
        <f t="shared" si="66"/>
        <v>760</v>
      </c>
      <c r="Y171">
        <f t="shared" si="67"/>
        <v>6530</v>
      </c>
      <c r="Z171" s="16">
        <f t="shared" si="50"/>
        <v>0</v>
      </c>
      <c r="AA171" s="16">
        <f t="shared" si="51"/>
        <v>760</v>
      </c>
      <c r="AB171">
        <f t="shared" si="52"/>
        <v>0</v>
      </c>
    </row>
    <row r="172" spans="1:28" x14ac:dyDescent="0.3">
      <c r="A172" t="str">
        <f>VLOOKUP(D172,lookup!$M$18:$N$23,2)</f>
        <v>May/Jun</v>
      </c>
      <c r="B172">
        <v>2002</v>
      </c>
      <c r="C172" t="str">
        <f t="shared" si="53"/>
        <v>May/Jun 2002</v>
      </c>
      <c r="D172" t="s">
        <v>38</v>
      </c>
      <c r="E172">
        <f>SUMIFS(lookup!$I$411:$I$818,lookup!$F$411:$F$818,QNWRGrp!B172,lookup!$C$411:$C$818,QNWRGrp!D172)</f>
        <v>2390</v>
      </c>
      <c r="F172">
        <f>ABS(ROUND(SUMIFS(lookup!$E$411:$E$818,lookup!$F$411:$F$818,QNWRGrp!B172,lookup!$C$411:$C$818,QNWRGrp!D172),-1))</f>
        <v>5730</v>
      </c>
      <c r="G172">
        <f t="shared" si="54"/>
        <v>-3340</v>
      </c>
      <c r="H172">
        <f>ABS(ROUND(SUMIFS(lookup!$J$411:$J$818,lookup!$F$411:$F$818,QNWRGrp!B172,lookup!$C$411:$C$818,QNWRGrp!D172),-1))</f>
        <v>2280</v>
      </c>
      <c r="I172">
        <f>VLOOKUP(D172,lookup!$M$18:$O$23,3)</f>
        <v>2000</v>
      </c>
      <c r="J172">
        <f t="shared" si="55"/>
        <v>0</v>
      </c>
      <c r="K172" t="str">
        <f t="shared" si="56"/>
        <v/>
      </c>
      <c r="L172">
        <f t="shared" si="57"/>
        <v>2000</v>
      </c>
      <c r="M172">
        <f t="shared" si="58"/>
        <v>2390</v>
      </c>
      <c r="N172">
        <f t="shared" si="59"/>
        <v>8120</v>
      </c>
      <c r="O172">
        <f t="shared" si="60"/>
        <v>0</v>
      </c>
      <c r="P172">
        <f t="shared" si="61"/>
        <v>0</v>
      </c>
      <c r="Q172">
        <f t="shared" si="62"/>
        <v>0</v>
      </c>
      <c r="R172">
        <f t="shared" si="63"/>
        <v>0</v>
      </c>
      <c r="S172">
        <f t="shared" si="48"/>
        <v>3</v>
      </c>
      <c r="T172">
        <f t="shared" si="49"/>
        <v>2002.5</v>
      </c>
      <c r="U172">
        <f>INDEX(Impacts_scenario_1_RSBsn_Mask!$Y$2:$Y$70,$B172-1939+1,1)</f>
        <v>0.77533027361382389</v>
      </c>
      <c r="V172">
        <f t="shared" si="64"/>
        <v>2000</v>
      </c>
      <c r="W172">
        <f t="shared" si="65"/>
        <v>2390</v>
      </c>
      <c r="X172">
        <f t="shared" si="66"/>
        <v>0</v>
      </c>
      <c r="Y172">
        <f t="shared" si="67"/>
        <v>5730</v>
      </c>
      <c r="Z172" s="16">
        <f t="shared" si="50"/>
        <v>0</v>
      </c>
      <c r="AA172" s="16">
        <f t="shared" si="51"/>
        <v>0</v>
      </c>
      <c r="AB172">
        <f t="shared" si="52"/>
        <v>0</v>
      </c>
    </row>
    <row r="173" spans="1:28" x14ac:dyDescent="0.3">
      <c r="A173" t="str">
        <f>VLOOKUP(D173,lookup!$M$18:$N$23,2)</f>
        <v>Jul/Aug/Sep</v>
      </c>
      <c r="B173">
        <v>2002</v>
      </c>
      <c r="C173" t="str">
        <f t="shared" si="53"/>
        <v>Jul/Aug/Sep 2002</v>
      </c>
      <c r="D173" t="s">
        <v>39</v>
      </c>
      <c r="E173">
        <f>SUMIFS(lookup!$I$411:$I$818,lookup!$F$411:$F$818,QNWRGrp!B173,lookup!$C$411:$C$818,QNWRGrp!D173)</f>
        <v>980</v>
      </c>
      <c r="F173">
        <f>ABS(ROUND(SUMIFS(lookup!$E$411:$E$818,lookup!$F$411:$F$818,QNWRGrp!B173,lookup!$C$411:$C$818,QNWRGrp!D173),-1))</f>
        <v>5340</v>
      </c>
      <c r="G173">
        <f t="shared" si="54"/>
        <v>-4360</v>
      </c>
      <c r="H173">
        <f>ABS(ROUND(SUMIFS(lookup!$J$411:$J$818,lookup!$F$411:$F$818,QNWRGrp!B173,lookup!$C$411:$C$818,QNWRGrp!D173),-1))</f>
        <v>1050</v>
      </c>
      <c r="I173">
        <f>VLOOKUP(D173,lookup!$M$18:$O$23,3)</f>
        <v>3500</v>
      </c>
      <c r="J173">
        <f t="shared" si="55"/>
        <v>2520</v>
      </c>
      <c r="K173">
        <f t="shared" si="56"/>
        <v>2520</v>
      </c>
      <c r="L173">
        <f t="shared" si="57"/>
        <v>980</v>
      </c>
      <c r="M173">
        <f t="shared" si="58"/>
        <v>980</v>
      </c>
      <c r="N173">
        <f t="shared" si="59"/>
        <v>6320</v>
      </c>
      <c r="O173">
        <f t="shared" si="60"/>
        <v>2520</v>
      </c>
      <c r="P173">
        <f t="shared" si="61"/>
        <v>0</v>
      </c>
      <c r="Q173">
        <f t="shared" si="62"/>
        <v>2520</v>
      </c>
      <c r="R173">
        <f t="shared" si="63"/>
        <v>0</v>
      </c>
      <c r="S173">
        <f t="shared" si="48"/>
        <v>4</v>
      </c>
      <c r="T173">
        <f t="shared" si="49"/>
        <v>2002.75</v>
      </c>
      <c r="U173">
        <f>INDEX(Impacts_scenario_1_RSBsn_Mask!$Y$2:$Y$70,$B173-1939+1,1)</f>
        <v>0.77533027361382389</v>
      </c>
      <c r="V173">
        <f t="shared" si="64"/>
        <v>3500</v>
      </c>
      <c r="W173">
        <f t="shared" si="65"/>
        <v>980</v>
      </c>
      <c r="X173">
        <f t="shared" si="66"/>
        <v>2520</v>
      </c>
      <c r="Y173">
        <f t="shared" si="67"/>
        <v>5340</v>
      </c>
      <c r="Z173" s="16">
        <f t="shared" si="50"/>
        <v>0</v>
      </c>
      <c r="AA173" s="16">
        <f t="shared" si="51"/>
        <v>2520</v>
      </c>
      <c r="AB173">
        <f t="shared" si="52"/>
        <v>0</v>
      </c>
    </row>
    <row r="174" spans="1:28" x14ac:dyDescent="0.3">
      <c r="A174" t="str">
        <f>VLOOKUP(D174,lookup!$M$18:$N$23,2)</f>
        <v>Oct/Nov</v>
      </c>
      <c r="B174">
        <v>2002</v>
      </c>
      <c r="C174" t="str">
        <f t="shared" si="53"/>
        <v>Oct/Nov 2002</v>
      </c>
      <c r="D174" t="s">
        <v>40</v>
      </c>
      <c r="E174">
        <f>SUMIFS(lookup!$I$411:$I$818,lookup!$F$411:$F$818,QNWRGrp!B174,lookup!$C$411:$C$818,QNWRGrp!D174)</f>
        <v>1610</v>
      </c>
      <c r="F174">
        <f>ABS(ROUND(SUMIFS(lookup!$E$411:$E$818,lookup!$F$411:$F$818,QNWRGrp!B174,lookup!$C$411:$C$818,QNWRGrp!D174),-1))</f>
        <v>9170</v>
      </c>
      <c r="G174">
        <f t="shared" si="54"/>
        <v>-7560</v>
      </c>
      <c r="H174">
        <f>ABS(ROUND(SUMIFS(lookup!$J$411:$J$818,lookup!$F$411:$F$818,QNWRGrp!B174,lookup!$C$411:$C$818,QNWRGrp!D174),-1))</f>
        <v>970</v>
      </c>
      <c r="I174">
        <f>VLOOKUP(D174,lookup!$M$18:$O$23,3)</f>
        <v>3600</v>
      </c>
      <c r="J174">
        <f t="shared" si="55"/>
        <v>1990</v>
      </c>
      <c r="K174">
        <f t="shared" si="56"/>
        <v>1990</v>
      </c>
      <c r="L174">
        <f t="shared" si="57"/>
        <v>1610</v>
      </c>
      <c r="M174">
        <f t="shared" si="58"/>
        <v>1610</v>
      </c>
      <c r="N174">
        <f t="shared" si="59"/>
        <v>10780</v>
      </c>
      <c r="O174">
        <f t="shared" si="60"/>
        <v>1990</v>
      </c>
      <c r="P174">
        <f t="shared" si="61"/>
        <v>0</v>
      </c>
      <c r="Q174">
        <f t="shared" si="62"/>
        <v>1990</v>
      </c>
      <c r="R174">
        <f t="shared" si="63"/>
        <v>0</v>
      </c>
      <c r="S174">
        <f t="shared" si="48"/>
        <v>5</v>
      </c>
      <c r="T174">
        <f t="shared" si="49"/>
        <v>2002.9166666666667</v>
      </c>
      <c r="U174">
        <f>INDEX(Impacts_scenario_1_RSBsn_Mask!$Y$2:$Y$70,$B174-1939+1,1)</f>
        <v>0.77533027361382389</v>
      </c>
      <c r="V174">
        <f t="shared" si="64"/>
        <v>3600</v>
      </c>
      <c r="W174">
        <f t="shared" si="65"/>
        <v>1610</v>
      </c>
      <c r="X174">
        <f t="shared" si="66"/>
        <v>1990</v>
      </c>
      <c r="Y174">
        <f t="shared" si="67"/>
        <v>9170</v>
      </c>
      <c r="Z174" s="16">
        <f t="shared" si="50"/>
        <v>0</v>
      </c>
      <c r="AA174" s="16">
        <f t="shared" si="51"/>
        <v>1990</v>
      </c>
      <c r="AB174">
        <f t="shared" si="52"/>
        <v>0</v>
      </c>
    </row>
    <row r="175" spans="1:28" x14ac:dyDescent="0.3">
      <c r="A175" t="str">
        <f>VLOOKUP(D175,lookup!$M$18:$N$23,2)</f>
        <v>Dec</v>
      </c>
      <c r="B175">
        <v>2002</v>
      </c>
      <c r="C175" t="str">
        <f t="shared" si="53"/>
        <v>Dec 2002</v>
      </c>
      <c r="D175" t="s">
        <v>41</v>
      </c>
      <c r="E175">
        <f>SUMIFS(lookup!$I$411:$I$818,lookup!$F$411:$F$818,QNWRGrp!B175,lookup!$C$411:$C$818,QNWRGrp!D175)</f>
        <v>810</v>
      </c>
      <c r="F175">
        <f>ABS(ROUND(SUMIFS(lookup!$E$411:$E$818,lookup!$F$411:$F$818,QNWRGrp!B175,lookup!$C$411:$C$818,QNWRGrp!D175),-1))</f>
        <v>3560</v>
      </c>
      <c r="G175">
        <f t="shared" si="54"/>
        <v>-2750</v>
      </c>
      <c r="H175">
        <f>ABS(ROUND(SUMIFS(lookup!$J$411:$J$818,lookup!$F$411:$F$818,QNWRGrp!B175,lookup!$C$411:$C$818,QNWRGrp!D175),-1))</f>
        <v>1150</v>
      </c>
      <c r="I175">
        <f>VLOOKUP(D175,lookup!$M$18:$O$23,3)</f>
        <v>500</v>
      </c>
      <c r="J175">
        <f t="shared" si="55"/>
        <v>0</v>
      </c>
      <c r="K175" t="str">
        <f t="shared" si="56"/>
        <v/>
      </c>
      <c r="L175">
        <f t="shared" si="57"/>
        <v>500</v>
      </c>
      <c r="M175">
        <f t="shared" si="58"/>
        <v>810</v>
      </c>
      <c r="N175">
        <f t="shared" si="59"/>
        <v>4370</v>
      </c>
      <c r="O175">
        <f t="shared" si="60"/>
        <v>0</v>
      </c>
      <c r="P175">
        <f t="shared" si="61"/>
        <v>0</v>
      </c>
      <c r="Q175">
        <f t="shared" si="62"/>
        <v>0</v>
      </c>
      <c r="R175">
        <f t="shared" si="63"/>
        <v>0</v>
      </c>
      <c r="S175">
        <f t="shared" si="48"/>
        <v>6</v>
      </c>
      <c r="T175">
        <f t="shared" si="49"/>
        <v>2003</v>
      </c>
      <c r="U175">
        <f>INDEX(Impacts_scenario_1_RSBsn_Mask!$Y$2:$Y$70,$B175-1939+1,1)</f>
        <v>0.77533027361382389</v>
      </c>
      <c r="V175">
        <f t="shared" si="64"/>
        <v>500</v>
      </c>
      <c r="W175">
        <f t="shared" si="65"/>
        <v>810</v>
      </c>
      <c r="X175">
        <f t="shared" si="66"/>
        <v>0</v>
      </c>
      <c r="Y175">
        <f t="shared" si="67"/>
        <v>3560</v>
      </c>
      <c r="Z175" s="16">
        <f t="shared" si="50"/>
        <v>0</v>
      </c>
      <c r="AA175" s="16">
        <f t="shared" si="51"/>
        <v>0</v>
      </c>
      <c r="AB175">
        <f t="shared" si="52"/>
        <v>0</v>
      </c>
    </row>
    <row r="176" spans="1:28" x14ac:dyDescent="0.3">
      <c r="A176" t="str">
        <f>VLOOKUP(D176,lookup!$M$18:$N$23,2)</f>
        <v>Jan/Feb</v>
      </c>
      <c r="B176">
        <v>2003</v>
      </c>
      <c r="C176" t="str">
        <f t="shared" si="53"/>
        <v>Jan/Feb 2003</v>
      </c>
      <c r="D176" t="s">
        <v>36</v>
      </c>
      <c r="E176">
        <f>SUMIFS(lookup!$I$411:$I$818,lookup!$F$411:$F$818,QNWRGrp!B176,lookup!$C$411:$C$818,QNWRGrp!D176)</f>
        <v>1860</v>
      </c>
      <c r="F176">
        <f>ABS(ROUND(SUMIFS(lookup!$E$411:$E$818,lookup!$F$411:$F$818,QNWRGrp!B176,lookup!$C$411:$C$818,QNWRGrp!D176),-1))</f>
        <v>7340</v>
      </c>
      <c r="G176">
        <f t="shared" si="54"/>
        <v>-5480</v>
      </c>
      <c r="H176">
        <f>ABS(ROUND(SUMIFS(lookup!$J$411:$J$818,lookup!$F$411:$F$818,QNWRGrp!B176,lookup!$C$411:$C$818,QNWRGrp!D176),-1))</f>
        <v>1180</v>
      </c>
      <c r="I176">
        <f>VLOOKUP(D176,lookup!$M$18:$O$23,3)</f>
        <v>1500</v>
      </c>
      <c r="J176">
        <f t="shared" si="55"/>
        <v>0</v>
      </c>
      <c r="K176" t="str">
        <f t="shared" si="56"/>
        <v/>
      </c>
      <c r="L176">
        <f t="shared" si="57"/>
        <v>1500</v>
      </c>
      <c r="M176">
        <f t="shared" si="58"/>
        <v>1860</v>
      </c>
      <c r="N176">
        <f t="shared" si="59"/>
        <v>9200</v>
      </c>
      <c r="O176">
        <f t="shared" si="60"/>
        <v>0</v>
      </c>
      <c r="P176">
        <f t="shared" si="61"/>
        <v>0</v>
      </c>
      <c r="Q176">
        <f t="shared" si="62"/>
        <v>0</v>
      </c>
      <c r="R176">
        <f t="shared" si="63"/>
        <v>0</v>
      </c>
      <c r="S176">
        <f t="shared" si="48"/>
        <v>1</v>
      </c>
      <c r="T176">
        <f t="shared" si="49"/>
        <v>2003.0166666666667</v>
      </c>
      <c r="U176">
        <f>INDEX(Impacts_scenario_1_RSBsn_Mask!$Y$2:$Y$70,$B176-1939+1,1)</f>
        <v>0.74112452446331556</v>
      </c>
      <c r="V176">
        <f t="shared" si="64"/>
        <v>1500</v>
      </c>
      <c r="W176">
        <f t="shared" si="65"/>
        <v>1860</v>
      </c>
      <c r="X176">
        <f t="shared" si="66"/>
        <v>0</v>
      </c>
      <c r="Y176">
        <f t="shared" si="67"/>
        <v>7340</v>
      </c>
      <c r="Z176" s="16">
        <f t="shared" si="50"/>
        <v>0</v>
      </c>
      <c r="AA176" s="16">
        <f t="shared" si="51"/>
        <v>0</v>
      </c>
      <c r="AB176">
        <f t="shared" si="52"/>
        <v>0</v>
      </c>
    </row>
    <row r="177" spans="1:28" x14ac:dyDescent="0.3">
      <c r="A177" t="str">
        <f>VLOOKUP(D177,lookup!$M$18:$N$23,2)</f>
        <v>Mar/Apr</v>
      </c>
      <c r="B177">
        <v>2003</v>
      </c>
      <c r="C177" t="str">
        <f t="shared" si="53"/>
        <v>Mar/Apr 2003</v>
      </c>
      <c r="D177" t="s">
        <v>37</v>
      </c>
      <c r="E177">
        <f>SUMIFS(lookup!$I$411:$I$818,lookup!$F$411:$F$818,QNWRGrp!B177,lookup!$C$411:$C$818,QNWRGrp!D177)</f>
        <v>4720</v>
      </c>
      <c r="F177">
        <f>ABS(ROUND(SUMIFS(lookup!$E$411:$E$818,lookup!$F$411:$F$818,QNWRGrp!B177,lookup!$C$411:$C$818,QNWRGrp!D177),-1))</f>
        <v>9640</v>
      </c>
      <c r="G177">
        <f t="shared" si="54"/>
        <v>-4920</v>
      </c>
      <c r="H177">
        <f>ABS(ROUND(SUMIFS(lookup!$J$411:$J$818,lookup!$F$411:$F$818,QNWRGrp!B177,lookup!$C$411:$C$818,QNWRGrp!D177),-1))</f>
        <v>320</v>
      </c>
      <c r="I177">
        <f>VLOOKUP(D177,lookup!$M$18:$O$23,3)</f>
        <v>3500</v>
      </c>
      <c r="J177">
        <f t="shared" si="55"/>
        <v>0</v>
      </c>
      <c r="K177" t="str">
        <f t="shared" si="56"/>
        <v/>
      </c>
      <c r="L177">
        <f t="shared" si="57"/>
        <v>3500</v>
      </c>
      <c r="M177">
        <f t="shared" si="58"/>
        <v>4720</v>
      </c>
      <c r="N177">
        <f t="shared" si="59"/>
        <v>14360</v>
      </c>
      <c r="O177">
        <f t="shared" si="60"/>
        <v>0</v>
      </c>
      <c r="P177">
        <f t="shared" si="61"/>
        <v>0</v>
      </c>
      <c r="Q177">
        <f t="shared" si="62"/>
        <v>0</v>
      </c>
      <c r="R177">
        <f t="shared" si="63"/>
        <v>0</v>
      </c>
      <c r="S177">
        <f t="shared" si="48"/>
        <v>2</v>
      </c>
      <c r="T177">
        <f t="shared" si="49"/>
        <v>2003.0333333333333</v>
      </c>
      <c r="U177">
        <f>INDEX(Impacts_scenario_1_RSBsn_Mask!$Y$2:$Y$70,$B177-1939+1,1)</f>
        <v>0.74112452446331556</v>
      </c>
      <c r="V177">
        <f t="shared" si="64"/>
        <v>3500</v>
      </c>
      <c r="W177">
        <f t="shared" si="65"/>
        <v>4720</v>
      </c>
      <c r="X177">
        <f t="shared" si="66"/>
        <v>0</v>
      </c>
      <c r="Y177">
        <f t="shared" si="67"/>
        <v>9640</v>
      </c>
      <c r="Z177" s="16">
        <f t="shared" si="50"/>
        <v>0</v>
      </c>
      <c r="AA177" s="16">
        <f t="shared" si="51"/>
        <v>0</v>
      </c>
      <c r="AB177">
        <f t="shared" si="52"/>
        <v>0</v>
      </c>
    </row>
    <row r="178" spans="1:28" x14ac:dyDescent="0.3">
      <c r="A178" t="str">
        <f>VLOOKUP(D178,lookup!$M$18:$N$23,2)</f>
        <v>May/Jun</v>
      </c>
      <c r="B178">
        <v>2003</v>
      </c>
      <c r="C178" t="str">
        <f t="shared" si="53"/>
        <v>May/Jun 2003</v>
      </c>
      <c r="D178" t="s">
        <v>38</v>
      </c>
      <c r="E178">
        <f>SUMIFS(lookup!$I$411:$I$818,lookup!$F$411:$F$818,QNWRGrp!B178,lookup!$C$411:$C$818,QNWRGrp!D178)</f>
        <v>2770</v>
      </c>
      <c r="F178">
        <f>ABS(ROUND(SUMIFS(lookup!$E$411:$E$818,lookup!$F$411:$F$818,QNWRGrp!B178,lookup!$C$411:$C$818,QNWRGrp!D178),-1))</f>
        <v>5690</v>
      </c>
      <c r="G178">
        <f t="shared" si="54"/>
        <v>-2920</v>
      </c>
      <c r="H178">
        <f>ABS(ROUND(SUMIFS(lookup!$J$411:$J$818,lookup!$F$411:$F$818,QNWRGrp!B178,lookup!$C$411:$C$818,QNWRGrp!D178),-1))</f>
        <v>0</v>
      </c>
      <c r="I178">
        <f>VLOOKUP(D178,lookup!$M$18:$O$23,3)</f>
        <v>2000</v>
      </c>
      <c r="J178">
        <f t="shared" si="55"/>
        <v>0</v>
      </c>
      <c r="K178" t="str">
        <f t="shared" si="56"/>
        <v/>
      </c>
      <c r="L178">
        <f t="shared" si="57"/>
        <v>2000</v>
      </c>
      <c r="M178">
        <f t="shared" si="58"/>
        <v>2770</v>
      </c>
      <c r="N178">
        <f t="shared" si="59"/>
        <v>8460</v>
      </c>
      <c r="O178">
        <f t="shared" si="60"/>
        <v>0</v>
      </c>
      <c r="P178">
        <f t="shared" si="61"/>
        <v>0</v>
      </c>
      <c r="Q178">
        <f t="shared" si="62"/>
        <v>0</v>
      </c>
      <c r="R178">
        <f t="shared" si="63"/>
        <v>0</v>
      </c>
      <c r="S178">
        <f t="shared" si="48"/>
        <v>3</v>
      </c>
      <c r="T178">
        <f t="shared" si="49"/>
        <v>2003.5</v>
      </c>
      <c r="U178">
        <f>INDEX(Impacts_scenario_1_RSBsn_Mask!$Y$2:$Y$70,$B178-1939+1,1)</f>
        <v>0.74112452446331556</v>
      </c>
      <c r="V178">
        <f t="shared" si="64"/>
        <v>2000</v>
      </c>
      <c r="W178">
        <f t="shared" si="65"/>
        <v>2770</v>
      </c>
      <c r="X178">
        <f t="shared" si="66"/>
        <v>0</v>
      </c>
      <c r="Y178">
        <f t="shared" si="67"/>
        <v>5690</v>
      </c>
      <c r="Z178" s="16">
        <f t="shared" si="50"/>
        <v>0</v>
      </c>
      <c r="AA178" s="16">
        <f t="shared" si="51"/>
        <v>0</v>
      </c>
      <c r="AB178">
        <f t="shared" si="52"/>
        <v>0</v>
      </c>
    </row>
    <row r="179" spans="1:28" x14ac:dyDescent="0.3">
      <c r="A179" t="str">
        <f>VLOOKUP(D179,lookup!$M$18:$N$23,2)</f>
        <v>Jul/Aug/Sep</v>
      </c>
      <c r="B179">
        <v>2003</v>
      </c>
      <c r="C179" t="str">
        <f t="shared" si="53"/>
        <v>Jul/Aug/Sep 2003</v>
      </c>
      <c r="D179" t="s">
        <v>39</v>
      </c>
      <c r="E179">
        <f>SUMIFS(lookup!$I$411:$I$818,lookup!$F$411:$F$818,QNWRGrp!B179,lookup!$C$411:$C$818,QNWRGrp!D179)</f>
        <v>650</v>
      </c>
      <c r="F179">
        <f>ABS(ROUND(SUMIFS(lookup!$E$411:$E$818,lookup!$F$411:$F$818,QNWRGrp!B179,lookup!$C$411:$C$818,QNWRGrp!D179),-1))</f>
        <v>4040</v>
      </c>
      <c r="G179">
        <f t="shared" si="54"/>
        <v>-3390</v>
      </c>
      <c r="H179">
        <f>ABS(ROUND(SUMIFS(lookup!$J$411:$J$818,lookup!$F$411:$F$818,QNWRGrp!B179,lookup!$C$411:$C$818,QNWRGrp!D179),-1))</f>
        <v>120</v>
      </c>
      <c r="I179">
        <f>VLOOKUP(D179,lookup!$M$18:$O$23,3)</f>
        <v>3500</v>
      </c>
      <c r="J179">
        <f t="shared" si="55"/>
        <v>2850</v>
      </c>
      <c r="K179">
        <f t="shared" si="56"/>
        <v>2850</v>
      </c>
      <c r="L179">
        <f t="shared" si="57"/>
        <v>650</v>
      </c>
      <c r="M179">
        <f t="shared" si="58"/>
        <v>650</v>
      </c>
      <c r="N179">
        <f t="shared" si="59"/>
        <v>4690</v>
      </c>
      <c r="O179">
        <f t="shared" si="60"/>
        <v>2850</v>
      </c>
      <c r="P179">
        <f t="shared" si="61"/>
        <v>0</v>
      </c>
      <c r="Q179">
        <f t="shared" si="62"/>
        <v>2850</v>
      </c>
      <c r="R179">
        <f t="shared" si="63"/>
        <v>0</v>
      </c>
      <c r="S179">
        <f t="shared" si="48"/>
        <v>4</v>
      </c>
      <c r="T179">
        <f t="shared" si="49"/>
        <v>2003.75</v>
      </c>
      <c r="U179">
        <f>INDEX(Impacts_scenario_1_RSBsn_Mask!$Y$2:$Y$70,$B179-1939+1,1)</f>
        <v>0.74112452446331556</v>
      </c>
      <c r="V179">
        <f t="shared" si="64"/>
        <v>3500</v>
      </c>
      <c r="W179">
        <f t="shared" si="65"/>
        <v>650</v>
      </c>
      <c r="X179">
        <f t="shared" si="66"/>
        <v>2850</v>
      </c>
      <c r="Y179">
        <f t="shared" si="67"/>
        <v>4040</v>
      </c>
      <c r="Z179" s="16">
        <f t="shared" si="50"/>
        <v>0</v>
      </c>
      <c r="AA179" s="16">
        <f t="shared" si="51"/>
        <v>2850</v>
      </c>
      <c r="AB179">
        <f t="shared" si="52"/>
        <v>0</v>
      </c>
    </row>
    <row r="180" spans="1:28" x14ac:dyDescent="0.3">
      <c r="A180" t="str">
        <f>VLOOKUP(D180,lookup!$M$18:$N$23,2)</f>
        <v>Oct/Nov</v>
      </c>
      <c r="B180">
        <v>2003</v>
      </c>
      <c r="C180" t="str">
        <f t="shared" si="53"/>
        <v>Oct/Nov 2003</v>
      </c>
      <c r="D180" t="s">
        <v>40</v>
      </c>
      <c r="E180">
        <f>SUMIFS(lookup!$I$411:$I$818,lookup!$F$411:$F$818,QNWRGrp!B180,lookup!$C$411:$C$818,QNWRGrp!D180)</f>
        <v>840</v>
      </c>
      <c r="F180">
        <f>ABS(ROUND(SUMIFS(lookup!$E$411:$E$818,lookup!$F$411:$F$818,QNWRGrp!B180,lookup!$C$411:$C$818,QNWRGrp!D180),-1))</f>
        <v>4290</v>
      </c>
      <c r="G180">
        <f t="shared" si="54"/>
        <v>-3450</v>
      </c>
      <c r="H180">
        <f>ABS(ROUND(SUMIFS(lookup!$J$411:$J$818,lookup!$F$411:$F$818,QNWRGrp!B180,lookup!$C$411:$C$818,QNWRGrp!D180),-1))</f>
        <v>40</v>
      </c>
      <c r="I180">
        <f>VLOOKUP(D180,lookup!$M$18:$O$23,3)</f>
        <v>3600</v>
      </c>
      <c r="J180">
        <f t="shared" si="55"/>
        <v>2760</v>
      </c>
      <c r="K180">
        <f t="shared" si="56"/>
        <v>2760</v>
      </c>
      <c r="L180">
        <f t="shared" si="57"/>
        <v>840</v>
      </c>
      <c r="M180">
        <f t="shared" si="58"/>
        <v>840</v>
      </c>
      <c r="N180">
        <f t="shared" si="59"/>
        <v>5130</v>
      </c>
      <c r="O180">
        <f t="shared" si="60"/>
        <v>2760</v>
      </c>
      <c r="P180">
        <f t="shared" si="61"/>
        <v>0</v>
      </c>
      <c r="Q180">
        <f t="shared" si="62"/>
        <v>2760</v>
      </c>
      <c r="R180">
        <f t="shared" si="63"/>
        <v>0</v>
      </c>
      <c r="S180">
        <f t="shared" si="48"/>
        <v>5</v>
      </c>
      <c r="T180">
        <f t="shared" si="49"/>
        <v>2003.9166666666667</v>
      </c>
      <c r="U180">
        <f>INDEX(Impacts_scenario_1_RSBsn_Mask!$Y$2:$Y$70,$B180-1939+1,1)</f>
        <v>0.74112452446331556</v>
      </c>
      <c r="V180">
        <f t="shared" si="64"/>
        <v>3600</v>
      </c>
      <c r="W180">
        <f t="shared" si="65"/>
        <v>840</v>
      </c>
      <c r="X180">
        <f t="shared" si="66"/>
        <v>2760</v>
      </c>
      <c r="Y180">
        <f t="shared" si="67"/>
        <v>4290</v>
      </c>
      <c r="Z180" s="16">
        <f t="shared" si="50"/>
        <v>0</v>
      </c>
      <c r="AA180" s="16">
        <f t="shared" si="51"/>
        <v>2760</v>
      </c>
      <c r="AB180">
        <f t="shared" si="52"/>
        <v>0</v>
      </c>
    </row>
    <row r="181" spans="1:28" x14ac:dyDescent="0.3">
      <c r="A181" t="str">
        <f>VLOOKUP(D181,lookup!$M$18:$N$23,2)</f>
        <v>Dec</v>
      </c>
      <c r="B181">
        <v>2003</v>
      </c>
      <c r="C181" t="str">
        <f t="shared" si="53"/>
        <v>Dec 2003</v>
      </c>
      <c r="D181" t="s">
        <v>41</v>
      </c>
      <c r="E181">
        <f>SUMIFS(lookup!$I$411:$I$818,lookup!$F$411:$F$818,QNWRGrp!B181,lookup!$C$411:$C$818,QNWRGrp!D181)</f>
        <v>540</v>
      </c>
      <c r="F181">
        <f>ABS(ROUND(SUMIFS(lookup!$E$411:$E$818,lookup!$F$411:$F$818,QNWRGrp!B181,lookup!$C$411:$C$818,QNWRGrp!D181),-1))</f>
        <v>2800</v>
      </c>
      <c r="G181">
        <f t="shared" si="54"/>
        <v>-2260</v>
      </c>
      <c r="H181">
        <f>ABS(ROUND(SUMIFS(lookup!$J$411:$J$818,lookup!$F$411:$F$818,QNWRGrp!B181,lookup!$C$411:$C$818,QNWRGrp!D181),-1))</f>
        <v>80</v>
      </c>
      <c r="I181">
        <f>VLOOKUP(D181,lookup!$M$18:$O$23,3)</f>
        <v>500</v>
      </c>
      <c r="J181">
        <f t="shared" si="55"/>
        <v>0</v>
      </c>
      <c r="K181" t="str">
        <f t="shared" si="56"/>
        <v/>
      </c>
      <c r="L181">
        <f t="shared" si="57"/>
        <v>500</v>
      </c>
      <c r="M181">
        <f t="shared" si="58"/>
        <v>540</v>
      </c>
      <c r="N181">
        <f t="shared" si="59"/>
        <v>3340</v>
      </c>
      <c r="O181">
        <f t="shared" si="60"/>
        <v>0</v>
      </c>
      <c r="P181">
        <f t="shared" si="61"/>
        <v>0</v>
      </c>
      <c r="Q181">
        <f t="shared" si="62"/>
        <v>0</v>
      </c>
      <c r="R181">
        <f t="shared" si="63"/>
        <v>0</v>
      </c>
      <c r="S181">
        <f t="shared" si="48"/>
        <v>6</v>
      </c>
      <c r="T181">
        <f t="shared" si="49"/>
        <v>2004</v>
      </c>
      <c r="U181">
        <f>INDEX(Impacts_scenario_1_RSBsn_Mask!$Y$2:$Y$70,$B181-1939+1,1)</f>
        <v>0.74112452446331556</v>
      </c>
      <c r="V181">
        <f t="shared" si="64"/>
        <v>500</v>
      </c>
      <c r="W181">
        <f t="shared" si="65"/>
        <v>540</v>
      </c>
      <c r="X181">
        <f t="shared" si="66"/>
        <v>0</v>
      </c>
      <c r="Y181">
        <f t="shared" si="67"/>
        <v>2800</v>
      </c>
      <c r="Z181" s="16">
        <f t="shared" si="50"/>
        <v>0</v>
      </c>
      <c r="AA181" s="16">
        <f t="shared" si="51"/>
        <v>0</v>
      </c>
      <c r="AB181">
        <f t="shared" si="52"/>
        <v>0</v>
      </c>
    </row>
    <row r="182" spans="1:28" x14ac:dyDescent="0.3">
      <c r="A182" t="str">
        <f>VLOOKUP(D182,lookup!$M$18:$N$23,2)</f>
        <v>Jan/Feb</v>
      </c>
      <c r="B182">
        <v>2004</v>
      </c>
      <c r="C182" t="str">
        <f t="shared" si="53"/>
        <v>Jan/Feb 2004</v>
      </c>
      <c r="D182" t="s">
        <v>36</v>
      </c>
      <c r="E182">
        <f>SUMIFS(lookup!$I$411:$I$818,lookup!$F$411:$F$818,QNWRGrp!B182,lookup!$C$411:$C$818,QNWRGrp!D182)</f>
        <v>1050</v>
      </c>
      <c r="F182">
        <f>ABS(ROUND(SUMIFS(lookup!$E$411:$E$818,lookup!$F$411:$F$818,QNWRGrp!B182,lookup!$C$411:$C$818,QNWRGrp!D182),-1))</f>
        <v>5140</v>
      </c>
      <c r="G182">
        <f t="shared" si="54"/>
        <v>-4090</v>
      </c>
      <c r="H182">
        <f>ABS(ROUND(SUMIFS(lookup!$J$411:$J$818,lookup!$F$411:$F$818,QNWRGrp!B182,lookup!$C$411:$C$818,QNWRGrp!D182),-1))</f>
        <v>970</v>
      </c>
      <c r="I182">
        <f>VLOOKUP(D182,lookup!$M$18:$O$23,3)</f>
        <v>1500</v>
      </c>
      <c r="J182">
        <f t="shared" si="55"/>
        <v>450</v>
      </c>
      <c r="K182">
        <f t="shared" si="56"/>
        <v>450</v>
      </c>
      <c r="L182">
        <f t="shared" si="57"/>
        <v>1050</v>
      </c>
      <c r="M182">
        <f t="shared" si="58"/>
        <v>1050</v>
      </c>
      <c r="N182">
        <f t="shared" si="59"/>
        <v>6190</v>
      </c>
      <c r="O182">
        <f t="shared" si="60"/>
        <v>450</v>
      </c>
      <c r="P182">
        <f t="shared" si="61"/>
        <v>0</v>
      </c>
      <c r="Q182">
        <f t="shared" si="62"/>
        <v>450</v>
      </c>
      <c r="R182">
        <f t="shared" si="63"/>
        <v>0</v>
      </c>
      <c r="S182">
        <f t="shared" si="48"/>
        <v>1</v>
      </c>
      <c r="T182">
        <f t="shared" si="49"/>
        <v>2004.0166666666667</v>
      </c>
      <c r="U182">
        <f>INDEX(Impacts_scenario_1_RSBsn_Mask!$Y$2:$Y$70,$B182-1939+1,1)</f>
        <v>0.70828236489555452</v>
      </c>
      <c r="V182">
        <f t="shared" si="64"/>
        <v>1500</v>
      </c>
      <c r="W182">
        <f t="shared" si="65"/>
        <v>1050</v>
      </c>
      <c r="X182">
        <f t="shared" si="66"/>
        <v>450</v>
      </c>
      <c r="Y182">
        <f t="shared" si="67"/>
        <v>5140</v>
      </c>
      <c r="Z182" s="16">
        <f t="shared" si="50"/>
        <v>0</v>
      </c>
      <c r="AA182" s="16">
        <f t="shared" si="51"/>
        <v>450</v>
      </c>
      <c r="AB182">
        <f t="shared" si="52"/>
        <v>0</v>
      </c>
    </row>
    <row r="183" spans="1:28" x14ac:dyDescent="0.3">
      <c r="A183" t="str">
        <f>VLOOKUP(D183,lookup!$M$18:$N$23,2)</f>
        <v>Mar/Apr</v>
      </c>
      <c r="B183">
        <v>2004</v>
      </c>
      <c r="C183" t="str">
        <f t="shared" si="53"/>
        <v>Mar/Apr 2004</v>
      </c>
      <c r="D183" t="s">
        <v>37</v>
      </c>
      <c r="E183">
        <f>SUMIFS(lookup!$I$411:$I$818,lookup!$F$411:$F$818,QNWRGrp!B183,lookup!$C$411:$C$818,QNWRGrp!D183)</f>
        <v>2300</v>
      </c>
      <c r="F183">
        <f>ABS(ROUND(SUMIFS(lookup!$E$411:$E$818,lookup!$F$411:$F$818,QNWRGrp!B183,lookup!$C$411:$C$818,QNWRGrp!D183),-1))</f>
        <v>6270</v>
      </c>
      <c r="G183">
        <f t="shared" si="54"/>
        <v>-3970</v>
      </c>
      <c r="H183">
        <f>ABS(ROUND(SUMIFS(lookup!$J$411:$J$818,lookup!$F$411:$F$818,QNWRGrp!B183,lookup!$C$411:$C$818,QNWRGrp!D183),-1))</f>
        <v>2840</v>
      </c>
      <c r="I183">
        <f>VLOOKUP(D183,lookup!$M$18:$O$23,3)</f>
        <v>3500</v>
      </c>
      <c r="J183">
        <f t="shared" si="55"/>
        <v>1200</v>
      </c>
      <c r="K183">
        <f t="shared" si="56"/>
        <v>1200</v>
      </c>
      <c r="L183">
        <f t="shared" si="57"/>
        <v>2300</v>
      </c>
      <c r="M183">
        <f t="shared" si="58"/>
        <v>2300</v>
      </c>
      <c r="N183">
        <f t="shared" si="59"/>
        <v>8570</v>
      </c>
      <c r="O183">
        <f t="shared" si="60"/>
        <v>1200</v>
      </c>
      <c r="P183">
        <f t="shared" si="61"/>
        <v>0</v>
      </c>
      <c r="Q183">
        <f t="shared" si="62"/>
        <v>1200</v>
      </c>
      <c r="R183">
        <f t="shared" si="63"/>
        <v>0</v>
      </c>
      <c r="S183">
        <f t="shared" si="48"/>
        <v>2</v>
      </c>
      <c r="T183">
        <f t="shared" si="49"/>
        <v>2004.0333333333333</v>
      </c>
      <c r="U183">
        <f>INDEX(Impacts_scenario_1_RSBsn_Mask!$Y$2:$Y$70,$B183-1939+1,1)</f>
        <v>0.70828236489555452</v>
      </c>
      <c r="V183">
        <f t="shared" si="64"/>
        <v>3500</v>
      </c>
      <c r="W183">
        <f t="shared" si="65"/>
        <v>2300</v>
      </c>
      <c r="X183">
        <f t="shared" si="66"/>
        <v>1200</v>
      </c>
      <c r="Y183">
        <f t="shared" si="67"/>
        <v>6270</v>
      </c>
      <c r="Z183" s="16">
        <f t="shared" si="50"/>
        <v>0</v>
      </c>
      <c r="AA183" s="16">
        <f t="shared" si="51"/>
        <v>1200</v>
      </c>
      <c r="AB183">
        <f t="shared" si="52"/>
        <v>0</v>
      </c>
    </row>
    <row r="184" spans="1:28" x14ac:dyDescent="0.3">
      <c r="A184" t="str">
        <f>VLOOKUP(D184,lookup!$M$18:$N$23,2)</f>
        <v>May/Jun</v>
      </c>
      <c r="B184">
        <v>2004</v>
      </c>
      <c r="C184" t="str">
        <f t="shared" si="53"/>
        <v>May/Jun 2004</v>
      </c>
      <c r="D184" t="s">
        <v>38</v>
      </c>
      <c r="E184">
        <f>SUMIFS(lookup!$I$411:$I$818,lookup!$F$411:$F$818,QNWRGrp!B184,lookup!$C$411:$C$818,QNWRGrp!D184)</f>
        <v>1500</v>
      </c>
      <c r="F184">
        <f>ABS(ROUND(SUMIFS(lookup!$E$411:$E$818,lookup!$F$411:$F$818,QNWRGrp!B184,lookup!$C$411:$C$818,QNWRGrp!D184),-1))</f>
        <v>5430</v>
      </c>
      <c r="G184">
        <f t="shared" si="54"/>
        <v>-3930</v>
      </c>
      <c r="H184">
        <f>ABS(ROUND(SUMIFS(lookup!$J$411:$J$818,lookup!$F$411:$F$818,QNWRGrp!B184,lookup!$C$411:$C$818,QNWRGrp!D184),-1))</f>
        <v>370</v>
      </c>
      <c r="I184">
        <f>VLOOKUP(D184,lookup!$M$18:$O$23,3)</f>
        <v>2000</v>
      </c>
      <c r="J184">
        <f t="shared" si="55"/>
        <v>500</v>
      </c>
      <c r="K184">
        <f t="shared" si="56"/>
        <v>500</v>
      </c>
      <c r="L184">
        <f t="shared" si="57"/>
        <v>1500</v>
      </c>
      <c r="M184">
        <f t="shared" si="58"/>
        <v>1500</v>
      </c>
      <c r="N184">
        <f t="shared" si="59"/>
        <v>6930</v>
      </c>
      <c r="O184">
        <f t="shared" si="60"/>
        <v>500</v>
      </c>
      <c r="P184">
        <f t="shared" si="61"/>
        <v>0</v>
      </c>
      <c r="Q184">
        <f t="shared" si="62"/>
        <v>500</v>
      </c>
      <c r="R184">
        <f t="shared" si="63"/>
        <v>0</v>
      </c>
      <c r="S184">
        <f t="shared" si="48"/>
        <v>3</v>
      </c>
      <c r="T184">
        <f t="shared" si="49"/>
        <v>2004.5</v>
      </c>
      <c r="U184">
        <f>INDEX(Impacts_scenario_1_RSBsn_Mask!$Y$2:$Y$70,$B184-1939+1,1)</f>
        <v>0.70828236489555452</v>
      </c>
      <c r="V184">
        <f t="shared" si="64"/>
        <v>2000</v>
      </c>
      <c r="W184">
        <f t="shared" si="65"/>
        <v>1500</v>
      </c>
      <c r="X184">
        <f t="shared" si="66"/>
        <v>500</v>
      </c>
      <c r="Y184">
        <f t="shared" si="67"/>
        <v>5430</v>
      </c>
      <c r="Z184" s="16">
        <f t="shared" si="50"/>
        <v>0</v>
      </c>
      <c r="AA184" s="16">
        <f t="shared" si="51"/>
        <v>500</v>
      </c>
      <c r="AB184">
        <f t="shared" si="52"/>
        <v>0</v>
      </c>
    </row>
    <row r="185" spans="1:28" x14ac:dyDescent="0.3">
      <c r="A185" t="str">
        <f>VLOOKUP(D185,lookup!$M$18:$N$23,2)</f>
        <v>Jul/Aug/Sep</v>
      </c>
      <c r="B185">
        <v>2004</v>
      </c>
      <c r="C185" t="str">
        <f t="shared" si="53"/>
        <v>Jul/Aug/Sep 2004</v>
      </c>
      <c r="D185" t="s">
        <v>39</v>
      </c>
      <c r="E185">
        <f>SUMIFS(lookup!$I$411:$I$818,lookup!$F$411:$F$818,QNWRGrp!B185,lookup!$C$411:$C$818,QNWRGrp!D185)</f>
        <v>2960</v>
      </c>
      <c r="F185">
        <f>ABS(ROUND(SUMIFS(lookup!$E$411:$E$818,lookup!$F$411:$F$818,QNWRGrp!B185,lookup!$C$411:$C$818,QNWRGrp!D185),-1))</f>
        <v>13070</v>
      </c>
      <c r="G185">
        <f t="shared" si="54"/>
        <v>-10110</v>
      </c>
      <c r="H185">
        <f>ABS(ROUND(SUMIFS(lookup!$J$411:$J$818,lookup!$F$411:$F$818,QNWRGrp!B185,lookup!$C$411:$C$818,QNWRGrp!D185),-1))</f>
        <v>4370</v>
      </c>
      <c r="I185">
        <f>VLOOKUP(D185,lookup!$M$18:$O$23,3)</f>
        <v>3500</v>
      </c>
      <c r="J185">
        <f t="shared" si="55"/>
        <v>540</v>
      </c>
      <c r="K185">
        <f t="shared" si="56"/>
        <v>540</v>
      </c>
      <c r="L185">
        <f t="shared" si="57"/>
        <v>2960</v>
      </c>
      <c r="M185">
        <f t="shared" si="58"/>
        <v>2960</v>
      </c>
      <c r="N185">
        <f t="shared" si="59"/>
        <v>16030</v>
      </c>
      <c r="O185">
        <f t="shared" si="60"/>
        <v>540</v>
      </c>
      <c r="P185">
        <f t="shared" si="61"/>
        <v>0</v>
      </c>
      <c r="Q185">
        <f t="shared" si="62"/>
        <v>540</v>
      </c>
      <c r="R185">
        <f t="shared" si="63"/>
        <v>0</v>
      </c>
      <c r="S185">
        <f t="shared" si="48"/>
        <v>4</v>
      </c>
      <c r="T185">
        <f t="shared" si="49"/>
        <v>2004.75</v>
      </c>
      <c r="U185">
        <f>INDEX(Impacts_scenario_1_RSBsn_Mask!$Y$2:$Y$70,$B185-1939+1,1)</f>
        <v>0.70828236489555452</v>
      </c>
      <c r="V185">
        <f t="shared" si="64"/>
        <v>3500</v>
      </c>
      <c r="W185">
        <f t="shared" si="65"/>
        <v>2960</v>
      </c>
      <c r="X185">
        <f t="shared" si="66"/>
        <v>540</v>
      </c>
      <c r="Y185">
        <f t="shared" si="67"/>
        <v>13070</v>
      </c>
      <c r="Z185" s="16">
        <f t="shared" si="50"/>
        <v>0</v>
      </c>
      <c r="AA185" s="16">
        <f t="shared" si="51"/>
        <v>540</v>
      </c>
      <c r="AB185">
        <f t="shared" si="52"/>
        <v>0</v>
      </c>
    </row>
    <row r="186" spans="1:28" x14ac:dyDescent="0.3">
      <c r="A186" t="str">
        <f>VLOOKUP(D186,lookup!$M$18:$N$23,2)</f>
        <v>Oct/Nov</v>
      </c>
      <c r="B186">
        <v>2004</v>
      </c>
      <c r="C186" t="str">
        <f t="shared" si="53"/>
        <v>Oct/Nov 2004</v>
      </c>
      <c r="D186" t="s">
        <v>40</v>
      </c>
      <c r="E186">
        <f>SUMIFS(lookup!$I$411:$I$818,lookup!$F$411:$F$818,QNWRGrp!B186,lookup!$C$411:$C$818,QNWRGrp!D186)</f>
        <v>1690</v>
      </c>
      <c r="F186">
        <f>ABS(ROUND(SUMIFS(lookup!$E$411:$E$818,lookup!$F$411:$F$818,QNWRGrp!B186,lookup!$C$411:$C$818,QNWRGrp!D186),-1))</f>
        <v>7640</v>
      </c>
      <c r="G186">
        <f t="shared" si="54"/>
        <v>-5950</v>
      </c>
      <c r="H186">
        <f>ABS(ROUND(SUMIFS(lookup!$J$411:$J$818,lookup!$F$411:$F$818,QNWRGrp!B186,lookup!$C$411:$C$818,QNWRGrp!D186),-1))</f>
        <v>550</v>
      </c>
      <c r="I186">
        <f>VLOOKUP(D186,lookup!$M$18:$O$23,3)</f>
        <v>3600</v>
      </c>
      <c r="J186">
        <f t="shared" si="55"/>
        <v>1910</v>
      </c>
      <c r="K186">
        <f t="shared" si="56"/>
        <v>1910</v>
      </c>
      <c r="L186">
        <f t="shared" si="57"/>
        <v>1690</v>
      </c>
      <c r="M186">
        <f t="shared" si="58"/>
        <v>1690</v>
      </c>
      <c r="N186">
        <f t="shared" si="59"/>
        <v>9330</v>
      </c>
      <c r="O186">
        <f t="shared" si="60"/>
        <v>1910</v>
      </c>
      <c r="P186">
        <f t="shared" si="61"/>
        <v>0</v>
      </c>
      <c r="Q186">
        <f t="shared" si="62"/>
        <v>1910</v>
      </c>
      <c r="R186">
        <f t="shared" si="63"/>
        <v>0</v>
      </c>
      <c r="S186">
        <f t="shared" si="48"/>
        <v>5</v>
      </c>
      <c r="T186">
        <f t="shared" si="49"/>
        <v>2004.9166666666667</v>
      </c>
      <c r="U186">
        <f>INDEX(Impacts_scenario_1_RSBsn_Mask!$Y$2:$Y$70,$B186-1939+1,1)</f>
        <v>0.70828236489555452</v>
      </c>
      <c r="V186">
        <f t="shared" si="64"/>
        <v>3600</v>
      </c>
      <c r="W186">
        <f t="shared" si="65"/>
        <v>1690</v>
      </c>
      <c r="X186">
        <f t="shared" si="66"/>
        <v>1910</v>
      </c>
      <c r="Y186">
        <f t="shared" si="67"/>
        <v>7640</v>
      </c>
      <c r="Z186" s="16">
        <f t="shared" si="50"/>
        <v>0</v>
      </c>
      <c r="AA186" s="16">
        <f t="shared" si="51"/>
        <v>1910</v>
      </c>
      <c r="AB186">
        <f t="shared" si="52"/>
        <v>0</v>
      </c>
    </row>
    <row r="187" spans="1:28" x14ac:dyDescent="0.3">
      <c r="A187" t="str">
        <f>VLOOKUP(D187,lookup!$M$18:$N$23,2)</f>
        <v>Dec</v>
      </c>
      <c r="B187">
        <v>2004</v>
      </c>
      <c r="C187" t="str">
        <f t="shared" si="53"/>
        <v>Dec 2004</v>
      </c>
      <c r="D187" t="s">
        <v>41</v>
      </c>
      <c r="E187">
        <f>SUMIFS(lookup!$I$411:$I$818,lookup!$F$411:$F$818,QNWRGrp!B187,lookup!$C$411:$C$818,QNWRGrp!D187)</f>
        <v>1080</v>
      </c>
      <c r="F187">
        <f>ABS(ROUND(SUMIFS(lookup!$E$411:$E$818,lookup!$F$411:$F$818,QNWRGrp!B187,lookup!$C$411:$C$818,QNWRGrp!D187),-1))</f>
        <v>3220</v>
      </c>
      <c r="G187">
        <f t="shared" si="54"/>
        <v>-2140</v>
      </c>
      <c r="H187">
        <f>ABS(ROUND(SUMIFS(lookup!$J$411:$J$818,lookup!$F$411:$F$818,QNWRGrp!B187,lookup!$C$411:$C$818,QNWRGrp!D187),-1))</f>
        <v>580</v>
      </c>
      <c r="I187">
        <f>VLOOKUP(D187,lookup!$M$18:$O$23,3)</f>
        <v>500</v>
      </c>
      <c r="J187">
        <f t="shared" si="55"/>
        <v>0</v>
      </c>
      <c r="K187" t="str">
        <f t="shared" si="56"/>
        <v/>
      </c>
      <c r="L187">
        <f t="shared" si="57"/>
        <v>500</v>
      </c>
      <c r="M187">
        <f t="shared" si="58"/>
        <v>1080</v>
      </c>
      <c r="N187">
        <f t="shared" si="59"/>
        <v>4300</v>
      </c>
      <c r="O187">
        <f t="shared" si="60"/>
        <v>0</v>
      </c>
      <c r="P187">
        <f t="shared" si="61"/>
        <v>0</v>
      </c>
      <c r="Q187">
        <f t="shared" si="62"/>
        <v>0</v>
      </c>
      <c r="R187">
        <f t="shared" si="63"/>
        <v>0</v>
      </c>
      <c r="S187">
        <f t="shared" si="48"/>
        <v>6</v>
      </c>
      <c r="T187">
        <f t="shared" si="49"/>
        <v>2005</v>
      </c>
      <c r="U187">
        <f>INDEX(Impacts_scenario_1_RSBsn_Mask!$Y$2:$Y$70,$B187-1939+1,1)</f>
        <v>0.70828236489555452</v>
      </c>
      <c r="V187">
        <f t="shared" si="64"/>
        <v>500</v>
      </c>
      <c r="W187">
        <f t="shared" si="65"/>
        <v>1080</v>
      </c>
      <c r="X187">
        <f t="shared" si="66"/>
        <v>0</v>
      </c>
      <c r="Y187">
        <f t="shared" si="67"/>
        <v>3220</v>
      </c>
      <c r="Z187" s="16">
        <f t="shared" si="50"/>
        <v>0</v>
      </c>
      <c r="AA187" s="16">
        <f t="shared" si="51"/>
        <v>0</v>
      </c>
      <c r="AB187">
        <f t="shared" si="52"/>
        <v>0</v>
      </c>
    </row>
    <row r="188" spans="1:28" x14ac:dyDescent="0.3">
      <c r="A188" t="str">
        <f>VLOOKUP(D188,lookup!$M$18:$N$23,2)</f>
        <v>Jan/Feb</v>
      </c>
      <c r="B188">
        <v>2005</v>
      </c>
      <c r="C188" t="str">
        <f t="shared" si="53"/>
        <v>Jan/Feb 2005</v>
      </c>
      <c r="D188" t="s">
        <v>36</v>
      </c>
      <c r="E188">
        <f>SUMIFS(lookup!$I$411:$I$818,lookup!$F$411:$F$818,QNWRGrp!B188,lookup!$C$411:$C$818,QNWRGrp!D188)</f>
        <v>2490</v>
      </c>
      <c r="F188">
        <f>ABS(ROUND(SUMIFS(lookup!$E$411:$E$818,lookup!$F$411:$F$818,QNWRGrp!B188,lookup!$C$411:$C$818,QNWRGrp!D188),-1))</f>
        <v>7820</v>
      </c>
      <c r="G188">
        <f t="shared" si="54"/>
        <v>-5330</v>
      </c>
      <c r="H188">
        <f>ABS(ROUND(SUMIFS(lookup!$J$411:$J$818,lookup!$F$411:$F$818,QNWRGrp!B188,lookup!$C$411:$C$818,QNWRGrp!D188),-1))</f>
        <v>2130</v>
      </c>
      <c r="I188">
        <f>VLOOKUP(D188,lookup!$M$18:$O$23,3)</f>
        <v>1500</v>
      </c>
      <c r="J188">
        <f t="shared" si="55"/>
        <v>0</v>
      </c>
      <c r="K188" t="str">
        <f t="shared" si="56"/>
        <v/>
      </c>
      <c r="L188">
        <f t="shared" si="57"/>
        <v>1500</v>
      </c>
      <c r="M188">
        <f t="shared" si="58"/>
        <v>2490</v>
      </c>
      <c r="N188">
        <f t="shared" si="59"/>
        <v>10310</v>
      </c>
      <c r="O188">
        <f t="shared" si="60"/>
        <v>0</v>
      </c>
      <c r="P188">
        <f t="shared" si="61"/>
        <v>0</v>
      </c>
      <c r="Q188">
        <f t="shared" si="62"/>
        <v>0</v>
      </c>
      <c r="R188">
        <f t="shared" si="63"/>
        <v>0</v>
      </c>
      <c r="S188">
        <f t="shared" si="48"/>
        <v>1</v>
      </c>
      <c r="T188">
        <f t="shared" si="49"/>
        <v>2005.0166666666667</v>
      </c>
      <c r="U188">
        <f>INDEX(Impacts_scenario_1_RSBsn_Mask!$Y$2:$Y$70,$B188-1939+1,1)</f>
        <v>0.71261361675498336</v>
      </c>
      <c r="V188">
        <f t="shared" si="64"/>
        <v>1500</v>
      </c>
      <c r="W188">
        <f t="shared" si="65"/>
        <v>2490</v>
      </c>
      <c r="X188">
        <f t="shared" si="66"/>
        <v>0</v>
      </c>
      <c r="Y188">
        <f t="shared" si="67"/>
        <v>7820</v>
      </c>
      <c r="Z188" s="16">
        <f t="shared" si="50"/>
        <v>0</v>
      </c>
      <c r="AA188" s="16">
        <f t="shared" si="51"/>
        <v>0</v>
      </c>
      <c r="AB188">
        <f t="shared" si="52"/>
        <v>0</v>
      </c>
    </row>
    <row r="189" spans="1:28" x14ac:dyDescent="0.3">
      <c r="A189" t="str">
        <f>VLOOKUP(D189,lookup!$M$18:$N$23,2)</f>
        <v>Mar/Apr</v>
      </c>
      <c r="B189">
        <v>2005</v>
      </c>
      <c r="C189" t="str">
        <f t="shared" si="53"/>
        <v>Mar/Apr 2005</v>
      </c>
      <c r="D189" t="s">
        <v>37</v>
      </c>
      <c r="E189">
        <f>SUMIFS(lookup!$I$411:$I$818,lookup!$F$411:$F$818,QNWRGrp!B189,lookup!$C$411:$C$818,QNWRGrp!D189)</f>
        <v>2390</v>
      </c>
      <c r="F189">
        <f>ABS(ROUND(SUMIFS(lookup!$E$411:$E$818,lookup!$F$411:$F$818,QNWRGrp!B189,lookup!$C$411:$C$818,QNWRGrp!D189),-1))</f>
        <v>5630</v>
      </c>
      <c r="G189">
        <f t="shared" si="54"/>
        <v>-3240</v>
      </c>
      <c r="H189">
        <f>ABS(ROUND(SUMIFS(lookup!$J$411:$J$818,lookup!$F$411:$F$818,QNWRGrp!B189,lookup!$C$411:$C$818,QNWRGrp!D189),-1))</f>
        <v>130</v>
      </c>
      <c r="I189">
        <f>VLOOKUP(D189,lookup!$M$18:$O$23,3)</f>
        <v>3500</v>
      </c>
      <c r="J189">
        <f t="shared" si="55"/>
        <v>1110</v>
      </c>
      <c r="K189">
        <f t="shared" si="56"/>
        <v>1110</v>
      </c>
      <c r="L189">
        <f t="shared" si="57"/>
        <v>2390</v>
      </c>
      <c r="M189">
        <f t="shared" si="58"/>
        <v>2390</v>
      </c>
      <c r="N189">
        <f t="shared" si="59"/>
        <v>8020</v>
      </c>
      <c r="O189">
        <f t="shared" si="60"/>
        <v>1110</v>
      </c>
      <c r="P189">
        <f t="shared" si="61"/>
        <v>0</v>
      </c>
      <c r="Q189">
        <f t="shared" si="62"/>
        <v>1110</v>
      </c>
      <c r="R189">
        <f t="shared" si="63"/>
        <v>0</v>
      </c>
      <c r="S189">
        <f t="shared" si="48"/>
        <v>2</v>
      </c>
      <c r="T189">
        <f t="shared" si="49"/>
        <v>2005.0333333333333</v>
      </c>
      <c r="U189">
        <f>INDEX(Impacts_scenario_1_RSBsn_Mask!$Y$2:$Y$70,$B189-1939+1,1)</f>
        <v>0.71261361675498336</v>
      </c>
      <c r="V189">
        <f t="shared" si="64"/>
        <v>3500</v>
      </c>
      <c r="W189">
        <f t="shared" si="65"/>
        <v>2390</v>
      </c>
      <c r="X189">
        <f t="shared" si="66"/>
        <v>1110</v>
      </c>
      <c r="Y189">
        <f t="shared" si="67"/>
        <v>5630</v>
      </c>
      <c r="Z189" s="16">
        <f t="shared" si="50"/>
        <v>0</v>
      </c>
      <c r="AA189" s="16">
        <f t="shared" si="51"/>
        <v>1110</v>
      </c>
      <c r="AB189">
        <f t="shared" si="52"/>
        <v>0</v>
      </c>
    </row>
    <row r="190" spans="1:28" x14ac:dyDescent="0.3">
      <c r="A190" t="str">
        <f>VLOOKUP(D190,lookup!$M$18:$N$23,2)</f>
        <v>May/Jun</v>
      </c>
      <c r="B190">
        <v>2005</v>
      </c>
      <c r="C190" t="str">
        <f t="shared" si="53"/>
        <v>May/Jun 2005</v>
      </c>
      <c r="D190" t="s">
        <v>38</v>
      </c>
      <c r="E190">
        <f>SUMIFS(lookup!$I$411:$I$818,lookup!$F$411:$F$818,QNWRGrp!B190,lookup!$C$411:$C$818,QNWRGrp!D190)</f>
        <v>3000</v>
      </c>
      <c r="F190">
        <f>ABS(ROUND(SUMIFS(lookup!$E$411:$E$818,lookup!$F$411:$F$818,QNWRGrp!B190,lookup!$C$411:$C$818,QNWRGrp!D190),-1))</f>
        <v>7280</v>
      </c>
      <c r="G190">
        <f t="shared" si="54"/>
        <v>-4280</v>
      </c>
      <c r="H190">
        <f>ABS(ROUND(SUMIFS(lookup!$J$411:$J$818,lookup!$F$411:$F$818,QNWRGrp!B190,lookup!$C$411:$C$818,QNWRGrp!D190),-1))</f>
        <v>0</v>
      </c>
      <c r="I190">
        <f>VLOOKUP(D190,lookup!$M$18:$O$23,3)</f>
        <v>2000</v>
      </c>
      <c r="J190">
        <f t="shared" si="55"/>
        <v>0</v>
      </c>
      <c r="K190" t="str">
        <f t="shared" si="56"/>
        <v/>
      </c>
      <c r="L190">
        <f t="shared" si="57"/>
        <v>2000</v>
      </c>
      <c r="M190">
        <f t="shared" si="58"/>
        <v>3000</v>
      </c>
      <c r="N190">
        <f t="shared" si="59"/>
        <v>10280</v>
      </c>
      <c r="O190">
        <f t="shared" si="60"/>
        <v>0</v>
      </c>
      <c r="P190">
        <f t="shared" si="61"/>
        <v>0</v>
      </c>
      <c r="Q190">
        <f t="shared" si="62"/>
        <v>0</v>
      </c>
      <c r="R190">
        <f t="shared" si="63"/>
        <v>0</v>
      </c>
      <c r="S190">
        <f t="shared" si="48"/>
        <v>3</v>
      </c>
      <c r="T190">
        <f t="shared" si="49"/>
        <v>2005.5</v>
      </c>
      <c r="U190">
        <f>INDEX(Impacts_scenario_1_RSBsn_Mask!$Y$2:$Y$70,$B190-1939+1,1)</f>
        <v>0.71261361675498336</v>
      </c>
      <c r="V190">
        <f t="shared" si="64"/>
        <v>2000</v>
      </c>
      <c r="W190">
        <f t="shared" si="65"/>
        <v>3000</v>
      </c>
      <c r="X190">
        <f t="shared" si="66"/>
        <v>0</v>
      </c>
      <c r="Y190">
        <f t="shared" si="67"/>
        <v>7280</v>
      </c>
      <c r="Z190" s="16">
        <f t="shared" si="50"/>
        <v>0</v>
      </c>
      <c r="AA190" s="16">
        <f t="shared" si="51"/>
        <v>0</v>
      </c>
      <c r="AB190">
        <f t="shared" si="52"/>
        <v>0</v>
      </c>
    </row>
    <row r="191" spans="1:28" x14ac:dyDescent="0.3">
      <c r="A191" t="str">
        <f>VLOOKUP(D191,lookup!$M$18:$N$23,2)</f>
        <v>Jul/Aug/Sep</v>
      </c>
      <c r="B191">
        <v>2005</v>
      </c>
      <c r="C191" t="str">
        <f t="shared" si="53"/>
        <v>Jul/Aug/Sep 2005</v>
      </c>
      <c r="D191" t="s">
        <v>39</v>
      </c>
      <c r="E191">
        <f>SUMIFS(lookup!$I$411:$I$818,lookup!$F$411:$F$818,QNWRGrp!B191,lookup!$C$411:$C$818,QNWRGrp!D191)</f>
        <v>3620</v>
      </c>
      <c r="F191">
        <f>ABS(ROUND(SUMIFS(lookup!$E$411:$E$818,lookup!$F$411:$F$818,QNWRGrp!B191,lookup!$C$411:$C$818,QNWRGrp!D191),-1))</f>
        <v>8230</v>
      </c>
      <c r="G191">
        <f t="shared" si="54"/>
        <v>-4610</v>
      </c>
      <c r="H191">
        <f>ABS(ROUND(SUMIFS(lookup!$J$411:$J$818,lookup!$F$411:$F$818,QNWRGrp!B191,lookup!$C$411:$C$818,QNWRGrp!D191),-1))</f>
        <v>1660</v>
      </c>
      <c r="I191">
        <f>VLOOKUP(D191,lookup!$M$18:$O$23,3)</f>
        <v>3500</v>
      </c>
      <c r="J191">
        <f t="shared" si="55"/>
        <v>0</v>
      </c>
      <c r="K191" t="str">
        <f t="shared" si="56"/>
        <v/>
      </c>
      <c r="L191">
        <f t="shared" si="57"/>
        <v>3500</v>
      </c>
      <c r="M191">
        <f t="shared" si="58"/>
        <v>3620</v>
      </c>
      <c r="N191">
        <f t="shared" si="59"/>
        <v>11850</v>
      </c>
      <c r="O191">
        <f t="shared" si="60"/>
        <v>0</v>
      </c>
      <c r="P191">
        <f t="shared" si="61"/>
        <v>0</v>
      </c>
      <c r="Q191">
        <f t="shared" si="62"/>
        <v>0</v>
      </c>
      <c r="R191">
        <f t="shared" si="63"/>
        <v>0</v>
      </c>
      <c r="S191">
        <f t="shared" si="48"/>
        <v>4</v>
      </c>
      <c r="T191">
        <f t="shared" si="49"/>
        <v>2005.75</v>
      </c>
      <c r="U191">
        <f>INDEX(Impacts_scenario_1_RSBsn_Mask!$Y$2:$Y$70,$B191-1939+1,1)</f>
        <v>0.71261361675498336</v>
      </c>
      <c r="V191">
        <f t="shared" si="64"/>
        <v>3500</v>
      </c>
      <c r="W191">
        <f t="shared" si="65"/>
        <v>3620</v>
      </c>
      <c r="X191">
        <f t="shared" si="66"/>
        <v>0</v>
      </c>
      <c r="Y191">
        <f t="shared" si="67"/>
        <v>8230</v>
      </c>
      <c r="Z191" s="16">
        <f t="shared" si="50"/>
        <v>0</v>
      </c>
      <c r="AA191" s="16">
        <f t="shared" si="51"/>
        <v>0</v>
      </c>
      <c r="AB191">
        <f t="shared" si="52"/>
        <v>0</v>
      </c>
    </row>
    <row r="192" spans="1:28" x14ac:dyDescent="0.3">
      <c r="A192" t="str">
        <f>VLOOKUP(D192,lookup!$M$18:$N$23,2)</f>
        <v>Oct/Nov</v>
      </c>
      <c r="B192">
        <v>2005</v>
      </c>
      <c r="C192" t="str">
        <f t="shared" si="53"/>
        <v>Oct/Nov 2005</v>
      </c>
      <c r="D192" t="s">
        <v>40</v>
      </c>
      <c r="E192">
        <f>SUMIFS(lookup!$I$411:$I$818,lookup!$F$411:$F$818,QNWRGrp!B192,lookup!$C$411:$C$818,QNWRGrp!D192)</f>
        <v>900</v>
      </c>
      <c r="F192">
        <f>ABS(ROUND(SUMIFS(lookup!$E$411:$E$818,lookup!$F$411:$F$818,QNWRGrp!B192,lookup!$C$411:$C$818,QNWRGrp!D192),-1))</f>
        <v>5510</v>
      </c>
      <c r="G192">
        <f t="shared" si="54"/>
        <v>-4610</v>
      </c>
      <c r="H192">
        <f>ABS(ROUND(SUMIFS(lookup!$J$411:$J$818,lookup!$F$411:$F$818,QNWRGrp!B192,lookup!$C$411:$C$818,QNWRGrp!D192),-1))</f>
        <v>0</v>
      </c>
      <c r="I192">
        <f>VLOOKUP(D192,lookup!$M$18:$O$23,3)</f>
        <v>3600</v>
      </c>
      <c r="J192">
        <f t="shared" si="55"/>
        <v>2700</v>
      </c>
      <c r="K192">
        <f t="shared" si="56"/>
        <v>2700</v>
      </c>
      <c r="L192">
        <f t="shared" si="57"/>
        <v>900</v>
      </c>
      <c r="M192">
        <f t="shared" si="58"/>
        <v>900</v>
      </c>
      <c r="N192">
        <f t="shared" si="59"/>
        <v>6410</v>
      </c>
      <c r="O192">
        <f t="shared" si="60"/>
        <v>2700</v>
      </c>
      <c r="P192">
        <f t="shared" si="61"/>
        <v>0</v>
      </c>
      <c r="Q192">
        <f t="shared" si="62"/>
        <v>2700</v>
      </c>
      <c r="R192">
        <f t="shared" si="63"/>
        <v>0</v>
      </c>
      <c r="S192">
        <f t="shared" si="48"/>
        <v>5</v>
      </c>
      <c r="T192">
        <f t="shared" si="49"/>
        <v>2005.9166666666667</v>
      </c>
      <c r="U192">
        <f>INDEX(Impacts_scenario_1_RSBsn_Mask!$Y$2:$Y$70,$B192-1939+1,1)</f>
        <v>0.71261361675498336</v>
      </c>
      <c r="V192">
        <f t="shared" si="64"/>
        <v>3600</v>
      </c>
      <c r="W192">
        <f t="shared" si="65"/>
        <v>900</v>
      </c>
      <c r="X192">
        <f t="shared" si="66"/>
        <v>2700</v>
      </c>
      <c r="Y192">
        <f t="shared" si="67"/>
        <v>5510</v>
      </c>
      <c r="Z192" s="16">
        <f t="shared" si="50"/>
        <v>0</v>
      </c>
      <c r="AA192" s="16">
        <f t="shared" si="51"/>
        <v>2700</v>
      </c>
      <c r="AB192">
        <f t="shared" si="52"/>
        <v>0</v>
      </c>
    </row>
    <row r="193" spans="1:28" x14ac:dyDescent="0.3">
      <c r="A193" t="str">
        <f>VLOOKUP(D193,lookup!$M$18:$N$23,2)</f>
        <v>Dec</v>
      </c>
      <c r="B193">
        <v>2005</v>
      </c>
      <c r="C193" t="str">
        <f t="shared" si="53"/>
        <v>Dec 2005</v>
      </c>
      <c r="D193" t="s">
        <v>41</v>
      </c>
      <c r="E193">
        <f>SUMIFS(lookup!$I$411:$I$818,lookup!$F$411:$F$818,QNWRGrp!B193,lookup!$C$411:$C$818,QNWRGrp!D193)</f>
        <v>740</v>
      </c>
      <c r="F193">
        <f>ABS(ROUND(SUMIFS(lookup!$E$411:$E$818,lookup!$F$411:$F$818,QNWRGrp!B193,lookup!$C$411:$C$818,QNWRGrp!D193),-1))</f>
        <v>2540</v>
      </c>
      <c r="G193">
        <f t="shared" si="54"/>
        <v>-1800</v>
      </c>
      <c r="H193">
        <f>ABS(ROUND(SUMIFS(lookup!$J$411:$J$818,lookup!$F$411:$F$818,QNWRGrp!B193,lookup!$C$411:$C$818,QNWRGrp!D193),-1))</f>
        <v>640</v>
      </c>
      <c r="I193">
        <f>VLOOKUP(D193,lookup!$M$18:$O$23,3)</f>
        <v>500</v>
      </c>
      <c r="J193">
        <f t="shared" si="55"/>
        <v>0</v>
      </c>
      <c r="K193" t="str">
        <f t="shared" si="56"/>
        <v/>
      </c>
      <c r="L193">
        <f t="shared" si="57"/>
        <v>500</v>
      </c>
      <c r="M193">
        <f t="shared" si="58"/>
        <v>740</v>
      </c>
      <c r="N193">
        <f t="shared" si="59"/>
        <v>3280</v>
      </c>
      <c r="O193">
        <f t="shared" si="60"/>
        <v>0</v>
      </c>
      <c r="P193">
        <f t="shared" si="61"/>
        <v>0</v>
      </c>
      <c r="Q193">
        <f t="shared" si="62"/>
        <v>0</v>
      </c>
      <c r="R193">
        <f t="shared" si="63"/>
        <v>0</v>
      </c>
      <c r="S193">
        <f t="shared" si="48"/>
        <v>6</v>
      </c>
      <c r="T193">
        <f t="shared" si="49"/>
        <v>2006</v>
      </c>
      <c r="U193">
        <f>INDEX(Impacts_scenario_1_RSBsn_Mask!$Y$2:$Y$70,$B193-1939+1,1)</f>
        <v>0.71261361675498336</v>
      </c>
      <c r="V193">
        <f t="shared" si="64"/>
        <v>500</v>
      </c>
      <c r="W193">
        <f t="shared" si="65"/>
        <v>740</v>
      </c>
      <c r="X193">
        <f t="shared" si="66"/>
        <v>0</v>
      </c>
      <c r="Y193">
        <f t="shared" si="67"/>
        <v>2540</v>
      </c>
      <c r="Z193" s="16">
        <f t="shared" si="50"/>
        <v>0</v>
      </c>
      <c r="AA193" s="16">
        <f t="shared" si="51"/>
        <v>0</v>
      </c>
      <c r="AB193">
        <f t="shared" si="52"/>
        <v>0</v>
      </c>
    </row>
    <row r="194" spans="1:28" x14ac:dyDescent="0.3">
      <c r="A194" t="str">
        <f>VLOOKUP(D194,lookup!$M$18:$N$23,2)</f>
        <v>Jan/Feb</v>
      </c>
      <c r="B194">
        <v>2006</v>
      </c>
      <c r="C194" t="str">
        <f t="shared" si="53"/>
        <v>Jan/Feb 2006</v>
      </c>
      <c r="D194" t="s">
        <v>36</v>
      </c>
      <c r="E194">
        <f>SUMIFS(lookup!$I$411:$I$818,lookup!$F$411:$F$818,QNWRGrp!B194,lookup!$C$411:$C$818,QNWRGrp!D194)</f>
        <v>1760</v>
      </c>
      <c r="F194">
        <f>ABS(ROUND(SUMIFS(lookup!$E$411:$E$818,lookup!$F$411:$F$818,QNWRGrp!B194,lookup!$C$411:$C$818,QNWRGrp!D194),-1))</f>
        <v>3710</v>
      </c>
      <c r="G194">
        <f t="shared" si="54"/>
        <v>-1950</v>
      </c>
      <c r="H194">
        <f>ABS(ROUND(SUMIFS(lookup!$J$411:$J$818,lookup!$F$411:$F$818,QNWRGrp!B194,lookup!$C$411:$C$818,QNWRGrp!D194),-1))</f>
        <v>1870</v>
      </c>
      <c r="I194">
        <f>VLOOKUP(D194,lookup!$M$18:$O$23,3)</f>
        <v>1500</v>
      </c>
      <c r="J194">
        <f t="shared" si="55"/>
        <v>0</v>
      </c>
      <c r="K194" t="str">
        <f t="shared" si="56"/>
        <v/>
      </c>
      <c r="L194">
        <f t="shared" si="57"/>
        <v>1500</v>
      </c>
      <c r="M194">
        <f t="shared" si="58"/>
        <v>1760</v>
      </c>
      <c r="N194">
        <f t="shared" si="59"/>
        <v>5470</v>
      </c>
      <c r="O194">
        <f t="shared" si="60"/>
        <v>0</v>
      </c>
      <c r="P194">
        <f t="shared" si="61"/>
        <v>0</v>
      </c>
      <c r="Q194">
        <f t="shared" si="62"/>
        <v>0</v>
      </c>
      <c r="R194">
        <f t="shared" si="63"/>
        <v>0</v>
      </c>
      <c r="S194">
        <f t="shared" ref="S194:S205" si="68">MATCH($A194,$AM$2:$AM$7,0)</f>
        <v>1</v>
      </c>
      <c r="T194">
        <f t="shared" ref="T194:T205" si="69">B194+INDEX($AN$2:$AN$7,$S194,1)</f>
        <v>2006.0166666666667</v>
      </c>
      <c r="U194">
        <f>INDEX(Impacts_scenario_1_RSBsn_Mask!$Y$2:$Y$70,$B194-1939+1,1)</f>
        <v>0.63233109703607848</v>
      </c>
      <c r="V194">
        <f t="shared" si="64"/>
        <v>1500</v>
      </c>
      <c r="W194">
        <f t="shared" si="65"/>
        <v>1760</v>
      </c>
      <c r="X194">
        <f t="shared" si="66"/>
        <v>0</v>
      </c>
      <c r="Y194">
        <f t="shared" si="67"/>
        <v>3710</v>
      </c>
      <c r="Z194" s="16">
        <f t="shared" ref="Z194:Z205" si="70">MAX(0,I194-(E194+F194))</f>
        <v>0</v>
      </c>
      <c r="AA194" s="16">
        <f t="shared" ref="AA194:AA205" si="71">O194-Z194</f>
        <v>0</v>
      </c>
      <c r="AB194">
        <f t="shared" ref="AB194:AB205" si="72">IF(OR(B194=2007,X194&gt;Y194),1,0)</f>
        <v>0</v>
      </c>
    </row>
    <row r="195" spans="1:28" x14ac:dyDescent="0.3">
      <c r="A195" t="str">
        <f>VLOOKUP(D195,lookup!$M$18:$N$23,2)</f>
        <v>Mar/Apr</v>
      </c>
      <c r="B195">
        <v>2006</v>
      </c>
      <c r="C195" t="str">
        <f t="shared" ref="C195:C205" si="73">CONCATENATE(A195," ",B195)</f>
        <v>Mar/Apr 2006</v>
      </c>
      <c r="D195" t="s">
        <v>37</v>
      </c>
      <c r="E195">
        <f>SUMIFS(lookup!$I$411:$I$818,lookup!$F$411:$F$818,QNWRGrp!B195,lookup!$C$411:$C$818,QNWRGrp!D195)</f>
        <v>1940</v>
      </c>
      <c r="F195">
        <f>ABS(ROUND(SUMIFS(lookup!$E$411:$E$818,lookup!$F$411:$F$818,QNWRGrp!B195,lookup!$C$411:$C$818,QNWRGrp!D195),-1))</f>
        <v>4020</v>
      </c>
      <c r="G195">
        <f t="shared" ref="G195:G205" si="74">E195-F195</f>
        <v>-2080</v>
      </c>
      <c r="H195">
        <f>ABS(ROUND(SUMIFS(lookup!$J$411:$J$818,lookup!$F$411:$F$818,QNWRGrp!B195,lookup!$C$411:$C$818,QNWRGrp!D195),-1))</f>
        <v>1240</v>
      </c>
      <c r="I195">
        <f>VLOOKUP(D195,lookup!$M$18:$O$23,3)</f>
        <v>3500</v>
      </c>
      <c r="J195">
        <f t="shared" ref="J195:J205" si="75">IF(E195&lt;I195,IF(E195+F195&gt;I195,I195-E195,IF(E195+F195&lt;I195,F195,0)),0)</f>
        <v>1560</v>
      </c>
      <c r="K195">
        <f t="shared" ref="K195:K205" si="76">IF(J195&gt;0,J195,"")</f>
        <v>1560</v>
      </c>
      <c r="L195">
        <f t="shared" ref="L195:L205" si="77">I195-J195</f>
        <v>1940</v>
      </c>
      <c r="M195">
        <f t="shared" ref="M195:M205" si="78">E195</f>
        <v>1940</v>
      </c>
      <c r="N195">
        <f t="shared" ref="N195:N205" si="79">E195+F195</f>
        <v>5960</v>
      </c>
      <c r="O195">
        <f t="shared" ref="O195:O205" si="80">MAX(0,I195-E195)</f>
        <v>1560</v>
      </c>
      <c r="P195">
        <f t="shared" ref="P195:P205" si="81">MAX(0,I195-(E195+F195))</f>
        <v>0</v>
      </c>
      <c r="Q195">
        <f t="shared" ref="Q195:Q205" si="82">O195-P195</f>
        <v>1560</v>
      </c>
      <c r="R195">
        <f t="shared" ref="R195:R205" si="83">Q195-J195</f>
        <v>0</v>
      </c>
      <c r="S195">
        <f t="shared" si="68"/>
        <v>2</v>
      </c>
      <c r="T195">
        <f t="shared" si="69"/>
        <v>2006.0333333333333</v>
      </c>
      <c r="U195">
        <f>INDEX(Impacts_scenario_1_RSBsn_Mask!$Y$2:$Y$70,$B195-1939+1,1)</f>
        <v>0.63233109703607848</v>
      </c>
      <c r="V195">
        <f t="shared" ref="V195:V205" si="84">I195</f>
        <v>3500</v>
      </c>
      <c r="W195">
        <f t="shared" ref="W195:W205" si="85">E195</f>
        <v>1940</v>
      </c>
      <c r="X195">
        <f t="shared" ref="X195:X205" si="86">MAX(0,I195-E195)</f>
        <v>1560</v>
      </c>
      <c r="Y195">
        <f t="shared" ref="Y195:Y205" si="87">F195</f>
        <v>4020</v>
      </c>
      <c r="Z195" s="16">
        <f t="shared" si="70"/>
        <v>0</v>
      </c>
      <c r="AA195" s="16">
        <f t="shared" si="71"/>
        <v>1560</v>
      </c>
      <c r="AB195">
        <f t="shared" si="72"/>
        <v>0</v>
      </c>
    </row>
    <row r="196" spans="1:28" x14ac:dyDescent="0.3">
      <c r="A196" t="str">
        <f>VLOOKUP(D196,lookup!$M$18:$N$23,2)</f>
        <v>May/Jun</v>
      </c>
      <c r="B196">
        <v>2006</v>
      </c>
      <c r="C196" t="str">
        <f t="shared" si="73"/>
        <v>May/Jun 2006</v>
      </c>
      <c r="D196" t="s">
        <v>38</v>
      </c>
      <c r="E196">
        <f>SUMIFS(lookup!$I$411:$I$818,lookup!$F$411:$F$818,QNWRGrp!B196,lookup!$C$411:$C$818,QNWRGrp!D196)</f>
        <v>1060</v>
      </c>
      <c r="F196">
        <f>ABS(ROUND(SUMIFS(lookup!$E$411:$E$818,lookup!$F$411:$F$818,QNWRGrp!B196,lookup!$C$411:$C$818,QNWRGrp!D196),-1))</f>
        <v>4910</v>
      </c>
      <c r="G196">
        <f t="shared" si="74"/>
        <v>-3850</v>
      </c>
      <c r="H196">
        <f>ABS(ROUND(SUMIFS(lookup!$J$411:$J$818,lookup!$F$411:$F$818,QNWRGrp!B196,lookup!$C$411:$C$818,QNWRGrp!D196),-1))</f>
        <v>790</v>
      </c>
      <c r="I196">
        <f>VLOOKUP(D196,lookup!$M$18:$O$23,3)</f>
        <v>2000</v>
      </c>
      <c r="J196">
        <f t="shared" si="75"/>
        <v>940</v>
      </c>
      <c r="K196">
        <f t="shared" si="76"/>
        <v>940</v>
      </c>
      <c r="L196">
        <f t="shared" si="77"/>
        <v>1060</v>
      </c>
      <c r="M196">
        <f t="shared" si="78"/>
        <v>1060</v>
      </c>
      <c r="N196">
        <f t="shared" si="79"/>
        <v>5970</v>
      </c>
      <c r="O196">
        <f t="shared" si="80"/>
        <v>940</v>
      </c>
      <c r="P196">
        <f t="shared" si="81"/>
        <v>0</v>
      </c>
      <c r="Q196">
        <f t="shared" si="82"/>
        <v>940</v>
      </c>
      <c r="R196">
        <f t="shared" si="83"/>
        <v>0</v>
      </c>
      <c r="S196">
        <f t="shared" si="68"/>
        <v>3</v>
      </c>
      <c r="T196">
        <f t="shared" si="69"/>
        <v>2006.5</v>
      </c>
      <c r="U196">
        <f>INDEX(Impacts_scenario_1_RSBsn_Mask!$Y$2:$Y$70,$B196-1939+1,1)</f>
        <v>0.63233109703607848</v>
      </c>
      <c r="V196">
        <f t="shared" si="84"/>
        <v>2000</v>
      </c>
      <c r="W196">
        <f t="shared" si="85"/>
        <v>1060</v>
      </c>
      <c r="X196">
        <f t="shared" si="86"/>
        <v>940</v>
      </c>
      <c r="Y196">
        <f t="shared" si="87"/>
        <v>4910</v>
      </c>
      <c r="Z196" s="16">
        <f t="shared" si="70"/>
        <v>0</v>
      </c>
      <c r="AA196" s="16">
        <f t="shared" si="71"/>
        <v>940</v>
      </c>
      <c r="AB196">
        <f t="shared" si="72"/>
        <v>0</v>
      </c>
    </row>
    <row r="197" spans="1:28" x14ac:dyDescent="0.3">
      <c r="A197" t="str">
        <f>VLOOKUP(D197,lookup!$M$18:$N$23,2)</f>
        <v>Jul/Aug/Sep</v>
      </c>
      <c r="B197">
        <v>2006</v>
      </c>
      <c r="C197" t="str">
        <f t="shared" si="73"/>
        <v>Jul/Aug/Sep 2006</v>
      </c>
      <c r="D197" t="s">
        <v>39</v>
      </c>
      <c r="E197">
        <f>SUMIFS(lookup!$I$411:$I$818,lookup!$F$411:$F$818,QNWRGrp!B197,lookup!$C$411:$C$818,QNWRGrp!D197)</f>
        <v>940</v>
      </c>
      <c r="F197">
        <f>ABS(ROUND(SUMIFS(lookup!$E$411:$E$818,lookup!$F$411:$F$818,QNWRGrp!B197,lookup!$C$411:$C$818,QNWRGrp!D197),-1))</f>
        <v>7970</v>
      </c>
      <c r="G197">
        <f t="shared" si="74"/>
        <v>-7030</v>
      </c>
      <c r="H197">
        <f>ABS(ROUND(SUMIFS(lookup!$J$411:$J$818,lookup!$F$411:$F$818,QNWRGrp!B197,lookup!$C$411:$C$818,QNWRGrp!D197),-1))</f>
        <v>750</v>
      </c>
      <c r="I197">
        <f>VLOOKUP(D197,lookup!$M$18:$O$23,3)</f>
        <v>3500</v>
      </c>
      <c r="J197">
        <f t="shared" si="75"/>
        <v>2560</v>
      </c>
      <c r="K197">
        <f t="shared" si="76"/>
        <v>2560</v>
      </c>
      <c r="L197">
        <f t="shared" si="77"/>
        <v>940</v>
      </c>
      <c r="M197">
        <f t="shared" si="78"/>
        <v>940</v>
      </c>
      <c r="N197">
        <f t="shared" si="79"/>
        <v>8910</v>
      </c>
      <c r="O197">
        <f t="shared" si="80"/>
        <v>2560</v>
      </c>
      <c r="P197">
        <f t="shared" si="81"/>
        <v>0</v>
      </c>
      <c r="Q197">
        <f t="shared" si="82"/>
        <v>2560</v>
      </c>
      <c r="R197">
        <f t="shared" si="83"/>
        <v>0</v>
      </c>
      <c r="S197">
        <f t="shared" si="68"/>
        <v>4</v>
      </c>
      <c r="T197">
        <f t="shared" si="69"/>
        <v>2006.75</v>
      </c>
      <c r="U197">
        <f>INDEX(Impacts_scenario_1_RSBsn_Mask!$Y$2:$Y$70,$B197-1939+1,1)</f>
        <v>0.63233109703607848</v>
      </c>
      <c r="V197">
        <f t="shared" si="84"/>
        <v>3500</v>
      </c>
      <c r="W197">
        <f t="shared" si="85"/>
        <v>940</v>
      </c>
      <c r="X197">
        <f t="shared" si="86"/>
        <v>2560</v>
      </c>
      <c r="Y197">
        <f t="shared" si="87"/>
        <v>7970</v>
      </c>
      <c r="Z197" s="16">
        <f t="shared" si="70"/>
        <v>0</v>
      </c>
      <c r="AA197" s="16">
        <f t="shared" si="71"/>
        <v>2560</v>
      </c>
      <c r="AB197">
        <f t="shared" si="72"/>
        <v>0</v>
      </c>
    </row>
    <row r="198" spans="1:28" x14ac:dyDescent="0.3">
      <c r="A198" t="str">
        <f>VLOOKUP(D198,lookup!$M$18:$N$23,2)</f>
        <v>Oct/Nov</v>
      </c>
      <c r="B198">
        <v>2006</v>
      </c>
      <c r="C198" t="str">
        <f t="shared" si="73"/>
        <v>Oct/Nov 2006</v>
      </c>
      <c r="D198" t="s">
        <v>40</v>
      </c>
      <c r="E198">
        <f>SUMIFS(lookup!$I$411:$I$818,lookup!$F$411:$F$818,QNWRGrp!B198,lookup!$C$411:$C$818,QNWRGrp!D198)</f>
        <v>730</v>
      </c>
      <c r="F198">
        <f>ABS(ROUND(SUMIFS(lookup!$E$411:$E$818,lookup!$F$411:$F$818,QNWRGrp!B198,lookup!$C$411:$C$818,QNWRGrp!D198),-1))</f>
        <v>5150</v>
      </c>
      <c r="G198">
        <f t="shared" si="74"/>
        <v>-4420</v>
      </c>
      <c r="H198">
        <f>ABS(ROUND(SUMIFS(lookup!$J$411:$J$818,lookup!$F$411:$F$818,QNWRGrp!B198,lookup!$C$411:$C$818,QNWRGrp!D198),-1))</f>
        <v>220</v>
      </c>
      <c r="I198">
        <f>VLOOKUP(D198,lookup!$M$18:$O$23,3)</f>
        <v>3600</v>
      </c>
      <c r="J198">
        <f t="shared" si="75"/>
        <v>2870</v>
      </c>
      <c r="K198">
        <f t="shared" si="76"/>
        <v>2870</v>
      </c>
      <c r="L198">
        <f t="shared" si="77"/>
        <v>730</v>
      </c>
      <c r="M198">
        <f t="shared" si="78"/>
        <v>730</v>
      </c>
      <c r="N198">
        <f t="shared" si="79"/>
        <v>5880</v>
      </c>
      <c r="O198">
        <f t="shared" si="80"/>
        <v>2870</v>
      </c>
      <c r="P198">
        <f t="shared" si="81"/>
        <v>0</v>
      </c>
      <c r="Q198">
        <f t="shared" si="82"/>
        <v>2870</v>
      </c>
      <c r="R198">
        <f t="shared" si="83"/>
        <v>0</v>
      </c>
      <c r="S198">
        <f t="shared" si="68"/>
        <v>5</v>
      </c>
      <c r="T198">
        <f t="shared" si="69"/>
        <v>2006.9166666666667</v>
      </c>
      <c r="U198">
        <f>INDEX(Impacts_scenario_1_RSBsn_Mask!$Y$2:$Y$70,$B198-1939+1,1)</f>
        <v>0.63233109703607848</v>
      </c>
      <c r="V198">
        <f t="shared" si="84"/>
        <v>3600</v>
      </c>
      <c r="W198">
        <f t="shared" si="85"/>
        <v>730</v>
      </c>
      <c r="X198">
        <f t="shared" si="86"/>
        <v>2870</v>
      </c>
      <c r="Y198">
        <f t="shared" si="87"/>
        <v>5150</v>
      </c>
      <c r="Z198" s="16">
        <f t="shared" si="70"/>
        <v>0</v>
      </c>
      <c r="AA198" s="16">
        <f t="shared" si="71"/>
        <v>2870</v>
      </c>
      <c r="AB198">
        <f t="shared" si="72"/>
        <v>0</v>
      </c>
    </row>
    <row r="199" spans="1:28" x14ac:dyDescent="0.3">
      <c r="A199" t="str">
        <f>VLOOKUP(D199,lookup!$M$18:$N$23,2)</f>
        <v>Dec</v>
      </c>
      <c r="B199">
        <v>2006</v>
      </c>
      <c r="C199" t="str">
        <f t="shared" si="73"/>
        <v>Dec 2006</v>
      </c>
      <c r="D199" t="s">
        <v>41</v>
      </c>
      <c r="E199">
        <f>SUMIFS(lookup!$I$411:$I$818,lookup!$F$411:$F$818,QNWRGrp!B199,lookup!$C$411:$C$818,QNWRGrp!D199)</f>
        <v>640</v>
      </c>
      <c r="F199">
        <f>ABS(ROUND(SUMIFS(lookup!$E$411:$E$818,lookup!$F$411:$F$818,QNWRGrp!B199,lookup!$C$411:$C$818,QNWRGrp!D199),-1))</f>
        <v>3650</v>
      </c>
      <c r="G199">
        <f t="shared" si="74"/>
        <v>-3010</v>
      </c>
      <c r="H199">
        <f>ABS(ROUND(SUMIFS(lookup!$J$411:$J$818,lookup!$F$411:$F$818,QNWRGrp!B199,lookup!$C$411:$C$818,QNWRGrp!D199),-1))</f>
        <v>0</v>
      </c>
      <c r="I199">
        <f>VLOOKUP(D199,lookup!$M$18:$O$23,3)</f>
        <v>500</v>
      </c>
      <c r="J199">
        <f t="shared" si="75"/>
        <v>0</v>
      </c>
      <c r="K199" t="str">
        <f t="shared" si="76"/>
        <v/>
      </c>
      <c r="L199">
        <f t="shared" si="77"/>
        <v>500</v>
      </c>
      <c r="M199">
        <f t="shared" si="78"/>
        <v>640</v>
      </c>
      <c r="N199">
        <f t="shared" si="79"/>
        <v>4290</v>
      </c>
      <c r="O199">
        <f t="shared" si="80"/>
        <v>0</v>
      </c>
      <c r="P199">
        <f t="shared" si="81"/>
        <v>0</v>
      </c>
      <c r="Q199">
        <f t="shared" si="82"/>
        <v>0</v>
      </c>
      <c r="R199">
        <f t="shared" si="83"/>
        <v>0</v>
      </c>
      <c r="S199">
        <f t="shared" si="68"/>
        <v>6</v>
      </c>
      <c r="T199">
        <f t="shared" si="69"/>
        <v>2007</v>
      </c>
      <c r="U199">
        <f>INDEX(Impacts_scenario_1_RSBsn_Mask!$Y$2:$Y$70,$B199-1939+1,1)</f>
        <v>0.63233109703607848</v>
      </c>
      <c r="V199">
        <f t="shared" si="84"/>
        <v>500</v>
      </c>
      <c r="W199">
        <f t="shared" si="85"/>
        <v>640</v>
      </c>
      <c r="X199">
        <f t="shared" si="86"/>
        <v>0</v>
      </c>
      <c r="Y199">
        <f t="shared" si="87"/>
        <v>3650</v>
      </c>
      <c r="Z199" s="16">
        <f t="shared" si="70"/>
        <v>0</v>
      </c>
      <c r="AA199" s="16">
        <f t="shared" si="71"/>
        <v>0</v>
      </c>
      <c r="AB199">
        <f t="shared" si="72"/>
        <v>0</v>
      </c>
    </row>
    <row r="200" spans="1:28" x14ac:dyDescent="0.3">
      <c r="A200" s="4" t="str">
        <f>VLOOKUP(D200,lookup!$M$18:$N$23,2)</f>
        <v>Jan/Feb</v>
      </c>
      <c r="B200" s="4">
        <v>2007</v>
      </c>
      <c r="C200" t="str">
        <f t="shared" si="73"/>
        <v>Jan/Feb 2007</v>
      </c>
      <c r="D200" t="s">
        <v>36</v>
      </c>
      <c r="E200">
        <f>SUMIFS(lookup!$I$411:$I$818,lookup!$F$411:$F$818,QNWRGrp!B200,lookup!$C$411:$C$818,QNWRGrp!D200)</f>
        <v>1670</v>
      </c>
      <c r="F200">
        <f>ABS(ROUND(SUMIFS(lookup!$E$411:$E$818,lookup!$F$411:$F$818,QNWRGrp!B200,lookup!$C$411:$C$818,QNWRGrp!D200),-1))</f>
        <v>7400</v>
      </c>
      <c r="G200">
        <f t="shared" si="74"/>
        <v>-5730</v>
      </c>
      <c r="H200">
        <f>ABS(ROUND(SUMIFS(lookup!$J$411:$J$818,lookup!$F$411:$F$818,QNWRGrp!B200,lookup!$C$411:$C$818,QNWRGrp!D200),-1))</f>
        <v>1690</v>
      </c>
      <c r="I200">
        <f>VLOOKUP(D200,lookup!$M$18:$O$23,3)</f>
        <v>1500</v>
      </c>
      <c r="J200">
        <f t="shared" si="75"/>
        <v>0</v>
      </c>
      <c r="K200" t="str">
        <f t="shared" si="76"/>
        <v/>
      </c>
      <c r="L200">
        <f t="shared" si="77"/>
        <v>1500</v>
      </c>
      <c r="M200">
        <f t="shared" si="78"/>
        <v>1670</v>
      </c>
      <c r="N200">
        <f t="shared" si="79"/>
        <v>9070</v>
      </c>
      <c r="O200">
        <f t="shared" si="80"/>
        <v>0</v>
      </c>
      <c r="P200">
        <f t="shared" si="81"/>
        <v>0</v>
      </c>
      <c r="Q200">
        <f t="shared" si="82"/>
        <v>0</v>
      </c>
      <c r="R200">
        <f t="shared" si="83"/>
        <v>0</v>
      </c>
      <c r="S200">
        <f t="shared" si="68"/>
        <v>1</v>
      </c>
      <c r="T200">
        <f t="shared" si="69"/>
        <v>2007.0166666666667</v>
      </c>
      <c r="U200" s="4">
        <f>INDEX(Impacts_scenario_1_RSBsn_Mask!$Y$2:$Y$70,$B200-1939+1,1)</f>
        <v>0.74993777836288589</v>
      </c>
      <c r="V200" s="4">
        <f t="shared" si="84"/>
        <v>1500</v>
      </c>
      <c r="W200" s="4">
        <f t="shared" si="85"/>
        <v>1670</v>
      </c>
      <c r="X200" s="4">
        <f t="shared" si="86"/>
        <v>0</v>
      </c>
      <c r="Y200" s="4">
        <f t="shared" si="87"/>
        <v>7400</v>
      </c>
      <c r="Z200" s="42">
        <f t="shared" si="70"/>
        <v>0</v>
      </c>
      <c r="AA200" s="42">
        <f t="shared" si="71"/>
        <v>0</v>
      </c>
      <c r="AB200">
        <f t="shared" si="72"/>
        <v>1</v>
      </c>
    </row>
    <row r="201" spans="1:28" x14ac:dyDescent="0.3">
      <c r="A201" s="4" t="str">
        <f>VLOOKUP(D201,lookup!$M$18:$N$23,2)</f>
        <v>Mar/Apr</v>
      </c>
      <c r="B201" s="4">
        <v>2007</v>
      </c>
      <c r="C201" t="str">
        <f t="shared" si="73"/>
        <v>Mar/Apr 2007</v>
      </c>
      <c r="D201" t="s">
        <v>37</v>
      </c>
      <c r="E201">
        <f>SUMIFS(lookup!$I$411:$I$818,lookup!$F$411:$F$818,QNWRGrp!B201,lookup!$C$411:$C$818,QNWRGrp!D201)</f>
        <v>10540</v>
      </c>
      <c r="F201">
        <f>ABS(ROUND(SUMIFS(lookup!$E$411:$E$818,lookup!$F$411:$F$818,QNWRGrp!B201,lookup!$C$411:$C$818,QNWRGrp!D201),-1))</f>
        <v>9530</v>
      </c>
      <c r="G201">
        <f t="shared" si="74"/>
        <v>1010</v>
      </c>
      <c r="H201">
        <f>ABS(ROUND(SUMIFS(lookup!$J$411:$J$818,lookup!$F$411:$F$818,QNWRGrp!B201,lookup!$C$411:$C$818,QNWRGrp!D201),-1))</f>
        <v>1420</v>
      </c>
      <c r="I201">
        <f>VLOOKUP(D201,lookup!$M$18:$O$23,3)</f>
        <v>3500</v>
      </c>
      <c r="J201">
        <f t="shared" si="75"/>
        <v>0</v>
      </c>
      <c r="K201" t="str">
        <f t="shared" si="76"/>
        <v/>
      </c>
      <c r="L201">
        <f t="shared" si="77"/>
        <v>3500</v>
      </c>
      <c r="M201">
        <f t="shared" si="78"/>
        <v>10540</v>
      </c>
      <c r="N201">
        <f t="shared" si="79"/>
        <v>20070</v>
      </c>
      <c r="O201">
        <f t="shared" si="80"/>
        <v>0</v>
      </c>
      <c r="P201">
        <f t="shared" si="81"/>
        <v>0</v>
      </c>
      <c r="Q201">
        <f t="shared" si="82"/>
        <v>0</v>
      </c>
      <c r="R201">
        <f t="shared" si="83"/>
        <v>0</v>
      </c>
      <c r="S201">
        <f t="shared" si="68"/>
        <v>2</v>
      </c>
      <c r="T201">
        <f t="shared" si="69"/>
        <v>2007.0333333333333</v>
      </c>
      <c r="U201" s="4">
        <f>INDEX(Impacts_scenario_1_RSBsn_Mask!$Y$2:$Y$70,$B201-1939+1,1)</f>
        <v>0.74993777836288589</v>
      </c>
      <c r="V201" s="4">
        <f t="shared" si="84"/>
        <v>3500</v>
      </c>
      <c r="W201" s="4">
        <f t="shared" si="85"/>
        <v>10540</v>
      </c>
      <c r="X201" s="4">
        <f t="shared" si="86"/>
        <v>0</v>
      </c>
      <c r="Y201" s="4">
        <f t="shared" si="87"/>
        <v>9530</v>
      </c>
      <c r="Z201" s="42">
        <f t="shared" si="70"/>
        <v>0</v>
      </c>
      <c r="AA201" s="42">
        <f t="shared" si="71"/>
        <v>0</v>
      </c>
      <c r="AB201">
        <f t="shared" si="72"/>
        <v>1</v>
      </c>
    </row>
    <row r="202" spans="1:28" x14ac:dyDescent="0.3">
      <c r="A202" s="4" t="str">
        <f>VLOOKUP(D202,lookup!$M$18:$N$23,2)</f>
        <v>May/Jun</v>
      </c>
      <c r="B202" s="4">
        <v>2007</v>
      </c>
      <c r="C202" t="str">
        <f t="shared" si="73"/>
        <v>May/Jun 2007</v>
      </c>
      <c r="D202" t="s">
        <v>38</v>
      </c>
      <c r="E202">
        <f>SUMIFS(lookup!$I$411:$I$818,lookup!$F$411:$F$818,QNWRGrp!B202,lookup!$C$411:$C$818,QNWRGrp!D202)</f>
        <v>32510</v>
      </c>
      <c r="F202">
        <f>ABS(ROUND(SUMIFS(lookup!$E$411:$E$818,lookup!$F$411:$F$818,QNWRGrp!B202,lookup!$C$411:$C$818,QNWRGrp!D202),-1))</f>
        <v>14730</v>
      </c>
      <c r="G202">
        <f t="shared" si="74"/>
        <v>17780</v>
      </c>
      <c r="H202">
        <f>ABS(ROUND(SUMIFS(lookup!$J$411:$J$818,lookup!$F$411:$F$818,QNWRGrp!B202,lookup!$C$411:$C$818,QNWRGrp!D202),-1))</f>
        <v>130</v>
      </c>
      <c r="I202">
        <f>VLOOKUP(D202,lookup!$M$18:$O$23,3)</f>
        <v>2000</v>
      </c>
      <c r="J202">
        <f t="shared" si="75"/>
        <v>0</v>
      </c>
      <c r="K202" t="str">
        <f t="shared" si="76"/>
        <v/>
      </c>
      <c r="L202">
        <f t="shared" si="77"/>
        <v>2000</v>
      </c>
      <c r="M202">
        <f t="shared" si="78"/>
        <v>32510</v>
      </c>
      <c r="N202">
        <f t="shared" si="79"/>
        <v>47240</v>
      </c>
      <c r="O202">
        <f t="shared" si="80"/>
        <v>0</v>
      </c>
      <c r="P202">
        <f t="shared" si="81"/>
        <v>0</v>
      </c>
      <c r="Q202">
        <f t="shared" si="82"/>
        <v>0</v>
      </c>
      <c r="R202">
        <f t="shared" si="83"/>
        <v>0</v>
      </c>
      <c r="S202">
        <f t="shared" si="68"/>
        <v>3</v>
      </c>
      <c r="T202">
        <f t="shared" si="69"/>
        <v>2007.5</v>
      </c>
      <c r="U202" s="4">
        <f>INDEX(Impacts_scenario_1_RSBsn_Mask!$Y$2:$Y$70,$B202-1939+1,1)</f>
        <v>0.74993777836288589</v>
      </c>
      <c r="V202" s="4">
        <f t="shared" si="84"/>
        <v>2000</v>
      </c>
      <c r="W202" s="4">
        <f t="shared" si="85"/>
        <v>32510</v>
      </c>
      <c r="X202" s="4">
        <f t="shared" si="86"/>
        <v>0</v>
      </c>
      <c r="Y202" s="4">
        <f t="shared" si="87"/>
        <v>14730</v>
      </c>
      <c r="Z202" s="42">
        <f t="shared" si="70"/>
        <v>0</v>
      </c>
      <c r="AA202" s="42">
        <f t="shared" si="71"/>
        <v>0</v>
      </c>
      <c r="AB202">
        <f t="shared" si="72"/>
        <v>1</v>
      </c>
    </row>
    <row r="203" spans="1:28" x14ac:dyDescent="0.3">
      <c r="A203" s="4" t="str">
        <f>VLOOKUP(D203,lookup!$M$18:$N$23,2)</f>
        <v>Jul/Aug/Sep</v>
      </c>
      <c r="B203" s="4">
        <v>2007</v>
      </c>
      <c r="C203" t="str">
        <f t="shared" si="73"/>
        <v>Jul/Aug/Sep 2007</v>
      </c>
      <c r="D203" t="s">
        <v>39</v>
      </c>
      <c r="E203">
        <f>SUMIFS(lookup!$I$411:$I$818,lookup!$F$411:$F$818,QNWRGrp!B203,lookup!$C$411:$C$818,QNWRGrp!D203)</f>
        <v>16420</v>
      </c>
      <c r="F203">
        <f>ABS(ROUND(SUMIFS(lookup!$E$411:$E$818,lookup!$F$411:$F$818,QNWRGrp!B203,lookup!$C$411:$C$818,QNWRGrp!D203),-1))</f>
        <v>14710</v>
      </c>
      <c r="G203">
        <f t="shared" si="74"/>
        <v>1710</v>
      </c>
      <c r="H203">
        <f>ABS(ROUND(SUMIFS(lookup!$J$411:$J$818,lookup!$F$411:$F$818,QNWRGrp!B203,lookup!$C$411:$C$818,QNWRGrp!D203),-1))</f>
        <v>1720</v>
      </c>
      <c r="I203">
        <f>VLOOKUP(D203,lookup!$M$18:$O$23,3)</f>
        <v>3500</v>
      </c>
      <c r="J203">
        <f t="shared" si="75"/>
        <v>0</v>
      </c>
      <c r="K203" t="str">
        <f t="shared" si="76"/>
        <v/>
      </c>
      <c r="L203">
        <f t="shared" si="77"/>
        <v>3500</v>
      </c>
      <c r="M203">
        <f t="shared" si="78"/>
        <v>16420</v>
      </c>
      <c r="N203">
        <f t="shared" si="79"/>
        <v>31130</v>
      </c>
      <c r="O203">
        <f t="shared" si="80"/>
        <v>0</v>
      </c>
      <c r="P203">
        <f t="shared" si="81"/>
        <v>0</v>
      </c>
      <c r="Q203">
        <f t="shared" si="82"/>
        <v>0</v>
      </c>
      <c r="R203">
        <f t="shared" si="83"/>
        <v>0</v>
      </c>
      <c r="S203">
        <f t="shared" si="68"/>
        <v>4</v>
      </c>
      <c r="T203">
        <f t="shared" si="69"/>
        <v>2007.75</v>
      </c>
      <c r="U203" s="4">
        <f>INDEX(Impacts_scenario_1_RSBsn_Mask!$Y$2:$Y$70,$B203-1939+1,1)</f>
        <v>0.74993777836288589</v>
      </c>
      <c r="V203" s="4">
        <f t="shared" si="84"/>
        <v>3500</v>
      </c>
      <c r="W203" s="4">
        <f t="shared" si="85"/>
        <v>16420</v>
      </c>
      <c r="X203" s="4">
        <f t="shared" si="86"/>
        <v>0</v>
      </c>
      <c r="Y203" s="4">
        <f t="shared" si="87"/>
        <v>14710</v>
      </c>
      <c r="Z203" s="42">
        <f t="shared" si="70"/>
        <v>0</v>
      </c>
      <c r="AA203" s="42">
        <f t="shared" si="71"/>
        <v>0</v>
      </c>
      <c r="AB203">
        <f t="shared" si="72"/>
        <v>1</v>
      </c>
    </row>
    <row r="204" spans="1:28" x14ac:dyDescent="0.3">
      <c r="A204" s="4" t="str">
        <f>VLOOKUP(D204,lookup!$M$18:$N$23,2)</f>
        <v>Oct/Nov</v>
      </c>
      <c r="B204" s="4">
        <v>2007</v>
      </c>
      <c r="C204" t="str">
        <f t="shared" si="73"/>
        <v>Oct/Nov 2007</v>
      </c>
      <c r="D204" t="s">
        <v>40</v>
      </c>
      <c r="E204">
        <f>SUMIFS(lookup!$I$411:$I$818,lookup!$F$411:$F$818,QNWRGrp!B204,lookup!$C$411:$C$818,QNWRGrp!D204)</f>
        <v>2510</v>
      </c>
      <c r="F204">
        <f>ABS(ROUND(SUMIFS(lookup!$E$411:$E$818,lookup!$F$411:$F$818,QNWRGrp!B204,lookup!$C$411:$C$818,QNWRGrp!D204),-1))</f>
        <v>7580</v>
      </c>
      <c r="G204">
        <f t="shared" si="74"/>
        <v>-5070</v>
      </c>
      <c r="H204">
        <f>ABS(ROUND(SUMIFS(lookup!$J$411:$J$818,lookup!$F$411:$F$818,QNWRGrp!B204,lookup!$C$411:$C$818,QNWRGrp!D204),-1))</f>
        <v>1670</v>
      </c>
      <c r="I204">
        <f>VLOOKUP(D204,lookup!$M$18:$O$23,3)</f>
        <v>3600</v>
      </c>
      <c r="J204">
        <f t="shared" si="75"/>
        <v>1090</v>
      </c>
      <c r="K204">
        <f t="shared" si="76"/>
        <v>1090</v>
      </c>
      <c r="L204">
        <f t="shared" si="77"/>
        <v>2510</v>
      </c>
      <c r="M204">
        <f t="shared" si="78"/>
        <v>2510</v>
      </c>
      <c r="N204">
        <f t="shared" si="79"/>
        <v>10090</v>
      </c>
      <c r="O204">
        <f t="shared" si="80"/>
        <v>1090</v>
      </c>
      <c r="P204">
        <f t="shared" si="81"/>
        <v>0</v>
      </c>
      <c r="Q204">
        <f t="shared" si="82"/>
        <v>1090</v>
      </c>
      <c r="R204">
        <f t="shared" si="83"/>
        <v>0</v>
      </c>
      <c r="S204">
        <f t="shared" si="68"/>
        <v>5</v>
      </c>
      <c r="T204">
        <f t="shared" si="69"/>
        <v>2007.9166666666667</v>
      </c>
      <c r="U204" s="4">
        <f>INDEX(Impacts_scenario_1_RSBsn_Mask!$Y$2:$Y$70,$B204-1939+1,1)</f>
        <v>0.74993777836288589</v>
      </c>
      <c r="V204" s="4">
        <f t="shared" si="84"/>
        <v>3600</v>
      </c>
      <c r="W204" s="4">
        <f t="shared" si="85"/>
        <v>2510</v>
      </c>
      <c r="X204" s="4">
        <f t="shared" si="86"/>
        <v>1090</v>
      </c>
      <c r="Y204" s="4">
        <f t="shared" si="87"/>
        <v>7580</v>
      </c>
      <c r="Z204" s="42">
        <f t="shared" si="70"/>
        <v>0</v>
      </c>
      <c r="AA204" s="42">
        <f t="shared" si="71"/>
        <v>1090</v>
      </c>
      <c r="AB204">
        <f t="shared" si="72"/>
        <v>1</v>
      </c>
    </row>
    <row r="205" spans="1:28" x14ac:dyDescent="0.3">
      <c r="A205" s="4" t="str">
        <f>VLOOKUP(D205,lookup!$M$18:$N$23,2)</f>
        <v>Dec</v>
      </c>
      <c r="B205" s="4">
        <v>2007</v>
      </c>
      <c r="C205" t="str">
        <f t="shared" si="73"/>
        <v>Dec 2007</v>
      </c>
      <c r="D205" t="s">
        <v>41</v>
      </c>
      <c r="E205">
        <f>SUMIFS(lookup!$I$411:$I$818,lookup!$F$411:$F$818,QNWRGrp!B205,lookup!$C$411:$C$818,QNWRGrp!D205)</f>
        <v>3280</v>
      </c>
      <c r="F205">
        <f>ABS(ROUND(SUMIFS(lookup!$E$411:$E$818,lookup!$F$411:$F$818,QNWRGrp!B205,lookup!$C$411:$C$818,QNWRGrp!D205),-1))</f>
        <v>5240</v>
      </c>
      <c r="G205">
        <f t="shared" si="74"/>
        <v>-1960</v>
      </c>
      <c r="H205">
        <f>ABS(ROUND(SUMIFS(lookup!$J$411:$J$818,lookup!$F$411:$F$818,QNWRGrp!B205,lookup!$C$411:$C$818,QNWRGrp!D205),-1))</f>
        <v>830</v>
      </c>
      <c r="I205">
        <f>VLOOKUP(D205,lookup!$M$18:$O$23,3)</f>
        <v>500</v>
      </c>
      <c r="J205">
        <f t="shared" si="75"/>
        <v>0</v>
      </c>
      <c r="K205" t="str">
        <f t="shared" si="76"/>
        <v/>
      </c>
      <c r="L205">
        <f t="shared" si="77"/>
        <v>500</v>
      </c>
      <c r="M205">
        <f t="shared" si="78"/>
        <v>3280</v>
      </c>
      <c r="N205">
        <f t="shared" si="79"/>
        <v>8520</v>
      </c>
      <c r="O205">
        <f t="shared" si="80"/>
        <v>0</v>
      </c>
      <c r="P205">
        <f t="shared" si="81"/>
        <v>0</v>
      </c>
      <c r="Q205">
        <f t="shared" si="82"/>
        <v>0</v>
      </c>
      <c r="R205">
        <f t="shared" si="83"/>
        <v>0</v>
      </c>
      <c r="S205">
        <f t="shared" si="68"/>
        <v>6</v>
      </c>
      <c r="T205">
        <f t="shared" si="69"/>
        <v>2008</v>
      </c>
      <c r="U205" s="4">
        <f>INDEX(Impacts_scenario_1_RSBsn_Mask!$Y$2:$Y$70,$B205-1939+1,1)</f>
        <v>0.74993777836288589</v>
      </c>
      <c r="V205" s="4">
        <f t="shared" si="84"/>
        <v>500</v>
      </c>
      <c r="W205" s="4">
        <f t="shared" si="85"/>
        <v>3280</v>
      </c>
      <c r="X205" s="4">
        <f t="shared" si="86"/>
        <v>0</v>
      </c>
      <c r="Y205" s="4">
        <f t="shared" si="87"/>
        <v>5240</v>
      </c>
      <c r="Z205" s="42">
        <f t="shared" si="70"/>
        <v>0</v>
      </c>
      <c r="AA205" s="42">
        <f t="shared" si="71"/>
        <v>0</v>
      </c>
      <c r="AB205">
        <f t="shared" si="72"/>
        <v>1</v>
      </c>
    </row>
    <row r="206" spans="1:28" x14ac:dyDescent="0.3">
      <c r="A206" s="52"/>
      <c r="B206" s="52"/>
      <c r="U206" s="52"/>
      <c r="V206" s="52"/>
      <c r="W206" s="52"/>
      <c r="X206" s="4"/>
      <c r="Y206" s="4"/>
      <c r="Z206" s="42"/>
      <c r="AA206" s="42"/>
    </row>
    <row r="207" spans="1:28" x14ac:dyDescent="0.3">
      <c r="A207" s="52"/>
      <c r="B207" s="52"/>
      <c r="U207" s="52"/>
      <c r="V207" s="52"/>
      <c r="W207" s="52"/>
      <c r="X207" s="47" t="s">
        <v>235</v>
      </c>
      <c r="Y207" s="47" t="s">
        <v>236</v>
      </c>
      <c r="Z207" s="47" t="s">
        <v>237</v>
      </c>
      <c r="AA207" s="47" t="s">
        <v>238</v>
      </c>
    </row>
    <row r="208" spans="1:28" x14ac:dyDescent="0.3">
      <c r="A208" t="s">
        <v>250</v>
      </c>
      <c r="X208" s="4">
        <f>SUM(X2:X109)</f>
        <v>56020</v>
      </c>
      <c r="Y208" s="4">
        <f t="shared" ref="Y208:AA208" si="88">SUM(Y2:Y109)</f>
        <v>462860</v>
      </c>
      <c r="Z208" s="4">
        <f t="shared" si="88"/>
        <v>6910</v>
      </c>
      <c r="AA208" s="4">
        <f t="shared" si="88"/>
        <v>49110</v>
      </c>
    </row>
    <row r="209" spans="1:28" x14ac:dyDescent="0.3">
      <c r="A209" t="s">
        <v>251</v>
      </c>
      <c r="F209">
        <f>SUM(F2:F205)</f>
        <v>1156090</v>
      </c>
      <c r="I209">
        <f>SUM(I2:I205)</f>
        <v>496400</v>
      </c>
      <c r="J209">
        <f>SUM(J2:J205)</f>
        <v>99470</v>
      </c>
      <c r="O209">
        <f>SUM(O2:O205)</f>
        <v>106380</v>
      </c>
      <c r="P209">
        <f>SUM(P2:P205)</f>
        <v>6910</v>
      </c>
      <c r="Q209">
        <f>SUM(Q2:Q205)</f>
        <v>99470</v>
      </c>
      <c r="X209">
        <f>SUM(X110:X205)</f>
        <v>50360</v>
      </c>
      <c r="Y209">
        <f t="shared" ref="Y209:AA209" si="89">SUM(Y110:Y205)</f>
        <v>693230</v>
      </c>
      <c r="Z209">
        <f t="shared" si="89"/>
        <v>0</v>
      </c>
      <c r="AA209">
        <f t="shared" si="89"/>
        <v>50360</v>
      </c>
      <c r="AB209" s="16"/>
    </row>
    <row r="210" spans="1:28" ht="28.8" x14ac:dyDescent="0.3">
      <c r="A210" s="32" t="s">
        <v>249</v>
      </c>
      <c r="F210">
        <f>SUM(F200:F205)</f>
        <v>59190</v>
      </c>
      <c r="O210" t="s">
        <v>178</v>
      </c>
      <c r="P210" t="s">
        <v>180</v>
      </c>
      <c r="Q210" t="s">
        <v>179</v>
      </c>
      <c r="X210" s="4"/>
      <c r="Y210" s="4"/>
      <c r="Z210" s="48" t="s">
        <v>245</v>
      </c>
      <c r="AA210" s="48" t="s">
        <v>239</v>
      </c>
    </row>
    <row r="211" spans="1:28" x14ac:dyDescent="0.3">
      <c r="A211" t="s">
        <v>252</v>
      </c>
      <c r="O211">
        <f>O209/I209</f>
        <v>0.21430298146655924</v>
      </c>
      <c r="P211">
        <f>P209/$O209</f>
        <v>6.495581876292536E-2</v>
      </c>
      <c r="Q211">
        <f>Q209/$O209</f>
        <v>0.93504418123707467</v>
      </c>
      <c r="X211" s="4"/>
      <c r="Y211" s="4"/>
      <c r="Z211" s="51">
        <f>Z208/X208</f>
        <v>0.12334880399857194</v>
      </c>
      <c r="AA211" s="51">
        <f>AA208/X208</f>
        <v>0.87665119600142805</v>
      </c>
    </row>
    <row r="212" spans="1:28" x14ac:dyDescent="0.3">
      <c r="A212" t="s">
        <v>253</v>
      </c>
      <c r="N212" t="s">
        <v>181</v>
      </c>
      <c r="O212">
        <f>COUNTIF(O$2:O$205,"&gt;0")</f>
        <v>66</v>
      </c>
      <c r="P212">
        <f>COUNTIF(P$2:P$205,"&gt;0")</f>
        <v>6</v>
      </c>
      <c r="Q212">
        <f>COUNTIF(Q$2:Q$205,"&gt;0")</f>
        <v>66</v>
      </c>
      <c r="X212" s="4"/>
      <c r="Y212" s="4"/>
      <c r="Z212" s="54">
        <f>Z209/X209</f>
        <v>0</v>
      </c>
      <c r="AA212" s="54">
        <f>AA209/X209</f>
        <v>1</v>
      </c>
    </row>
    <row r="213" spans="1:28" x14ac:dyDescent="0.3">
      <c r="K213">
        <v>1992</v>
      </c>
    </row>
    <row r="214" spans="1:28" x14ac:dyDescent="0.3">
      <c r="K214">
        <v>2007</v>
      </c>
      <c r="M214" t="s">
        <v>186</v>
      </c>
      <c r="O214">
        <f>SUM(O110:O205)</f>
        <v>50360</v>
      </c>
      <c r="P214">
        <f>SUM(P110:P205)</f>
        <v>0</v>
      </c>
      <c r="Q214">
        <f>SUM(Q110:Q205)</f>
        <v>50360</v>
      </c>
    </row>
    <row r="215" spans="1:28" x14ac:dyDescent="0.3">
      <c r="K215">
        <f>K214-K213+1</f>
        <v>16</v>
      </c>
      <c r="N215" t="s">
        <v>185</v>
      </c>
      <c r="O215">
        <f>O214/16</f>
        <v>3147.5</v>
      </c>
      <c r="Q215">
        <f>Q214/16</f>
        <v>3147.5</v>
      </c>
    </row>
    <row r="217" spans="1:28" x14ac:dyDescent="0.3">
      <c r="A217" t="s">
        <v>183</v>
      </c>
      <c r="E217" t="s">
        <v>184</v>
      </c>
      <c r="F217">
        <f>SUM(F146:F205)</f>
        <v>419680</v>
      </c>
      <c r="N217" t="s">
        <v>184</v>
      </c>
      <c r="O217">
        <f>SUM(O146:O205)</f>
        <v>34560</v>
      </c>
      <c r="P217">
        <f>SUM(P146:P205)</f>
        <v>0</v>
      </c>
      <c r="Q217">
        <f>SUM(Q146:Q205)</f>
        <v>34560</v>
      </c>
      <c r="U217" t="s">
        <v>184</v>
      </c>
      <c r="Z217">
        <f>SUM(Z146:Z205)</f>
        <v>0</v>
      </c>
    </row>
    <row r="218" spans="1:28" x14ac:dyDescent="0.3">
      <c r="E218" t="s">
        <v>185</v>
      </c>
      <c r="F218">
        <f>F217/10</f>
        <v>41968</v>
      </c>
      <c r="N218" t="s">
        <v>185</v>
      </c>
      <c r="O218">
        <f t="shared" ref="O218:P218" si="90">O217/10</f>
        <v>3456</v>
      </c>
      <c r="P218">
        <f t="shared" si="90"/>
        <v>0</v>
      </c>
      <c r="Q218">
        <f>Q217/10</f>
        <v>3456</v>
      </c>
      <c r="U218" t="s">
        <v>185</v>
      </c>
      <c r="Z218">
        <f t="shared" ref="Z218" si="91">Z217/10</f>
        <v>0</v>
      </c>
    </row>
  </sheetData>
  <autoFilter ref="A1:AK215"/>
  <conditionalFormatting sqref="I2">
    <cfRule type="expression" dxfId="1" priority="2">
      <formula>"&lt;$E$2"</formula>
    </cfRule>
  </conditionalFormatting>
  <conditionalFormatting sqref="I3:I207">
    <cfRule type="expression" dxfId="0" priority="1">
      <formula>"&lt;$E$2"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18"/>
  <sheetViews>
    <sheetView workbookViewId="0"/>
  </sheetViews>
  <sheetFormatPr defaultRowHeight="14.4" x14ac:dyDescent="0.3"/>
  <cols>
    <col min="1" max="1" width="11.109375" customWidth="1"/>
    <col min="2" max="4" width="13.88671875" customWidth="1"/>
    <col min="5" max="5" width="15.44140625" bestFit="1" customWidth="1"/>
    <col min="7" max="7" width="16.109375" customWidth="1"/>
    <col min="8" max="8" width="17.88671875" customWidth="1"/>
    <col min="9" max="9" width="21.33203125" customWidth="1"/>
    <col min="10" max="10" width="19.6640625" customWidth="1"/>
    <col min="11" max="11" width="11.88671875" customWidth="1"/>
    <col min="12" max="12" width="15.33203125" customWidth="1"/>
    <col min="13" max="13" width="13.88671875" customWidth="1"/>
  </cols>
  <sheetData>
    <row r="1" spans="1:18" ht="28.8" x14ac:dyDescent="0.3">
      <c r="A1" t="s">
        <v>0</v>
      </c>
      <c r="B1" t="s">
        <v>42</v>
      </c>
      <c r="C1" t="s">
        <v>43</v>
      </c>
      <c r="D1" t="s">
        <v>44</v>
      </c>
      <c r="E1" s="53" t="s">
        <v>241</v>
      </c>
      <c r="F1" t="s">
        <v>15</v>
      </c>
      <c r="G1" t="s">
        <v>45</v>
      </c>
      <c r="H1" t="s">
        <v>46</v>
      </c>
      <c r="I1" t="s">
        <v>47</v>
      </c>
      <c r="J1" t="s">
        <v>48</v>
      </c>
      <c r="K1" t="s">
        <v>168</v>
      </c>
      <c r="L1" s="48" t="s">
        <v>233</v>
      </c>
    </row>
    <row r="2" spans="1:18" x14ac:dyDescent="0.3">
      <c r="A2">
        <v>1</v>
      </c>
      <c r="B2" t="s">
        <v>49</v>
      </c>
      <c r="C2" t="str">
        <f t="shared" ref="C2:C65" si="0">VLOOKUP(B2,$M$3:$R$14,6,FALSE)</f>
        <v>F</v>
      </c>
      <c r="D2">
        <f t="shared" ref="D2:D65" si="1">VLOOKUP(B2,$M$3:$N$14,2,FALSE)</f>
        <v>12</v>
      </c>
      <c r="E2">
        <f>SUMIFS(Impacts_RS_wells_scenario_1_bgw!$R$2:$R$2452,Impacts_RS_wells_scenario_1_bgw!$A$2:$A$2452,lookup!A2)*10.14583*L2</f>
        <v>0</v>
      </c>
      <c r="F2">
        <f>VLOOKUP(A2,Impacts_RS_wells_scenario_1_bgw!$A$2:$P$2452,16)</f>
        <v>1939</v>
      </c>
      <c r="G2" s="1">
        <f>DATE(F2,D2,1)</f>
        <v>14580</v>
      </c>
      <c r="L2">
        <f>INDEX(Impacts_scenario_1_RSBsn_Mask!$Y$2:$Y$70,$F2-1939+1,1)</f>
        <v>0</v>
      </c>
      <c r="O2" t="s">
        <v>50</v>
      </c>
      <c r="P2" s="39" t="s">
        <v>51</v>
      </c>
      <c r="Q2" s="39"/>
      <c r="R2" t="s">
        <v>52</v>
      </c>
    </row>
    <row r="3" spans="1:18" x14ac:dyDescent="0.3">
      <c r="A3">
        <v>2</v>
      </c>
      <c r="B3" t="s">
        <v>53</v>
      </c>
      <c r="C3" t="str">
        <f t="shared" si="0"/>
        <v>A</v>
      </c>
      <c r="D3">
        <f t="shared" si="1"/>
        <v>1</v>
      </c>
      <c r="E3">
        <f>SUMIFS(Impacts_RS_wells_scenario_1_bgw!$R$2:$R$2452,Impacts_RS_wells_scenario_1_bgw!$A$2:$A$2452,lookup!A3)*10.14583*L3</f>
        <v>0</v>
      </c>
      <c r="F3">
        <f>VLOOKUP(A3,Impacts_RS_wells_scenario_1_bgw!$A$2:$P$2452,16)</f>
        <v>1940</v>
      </c>
      <c r="G3" s="1">
        <f t="shared" ref="G3:G66" si="2">DATE(F3,D3,1)</f>
        <v>14611</v>
      </c>
      <c r="L3">
        <f>INDEX(Impacts_scenario_1_RSBsn_Mask!$Y$2:$Y$70,$F3-1939+1,1)</f>
        <v>0</v>
      </c>
      <c r="M3" t="s">
        <v>49</v>
      </c>
      <c r="N3">
        <v>12</v>
      </c>
      <c r="O3">
        <v>31</v>
      </c>
      <c r="P3">
        <v>500</v>
      </c>
      <c r="Q3" s="18">
        <v>500</v>
      </c>
      <c r="R3" t="s">
        <v>41</v>
      </c>
    </row>
    <row r="4" spans="1:18" x14ac:dyDescent="0.3">
      <c r="A4">
        <v>3</v>
      </c>
      <c r="B4" t="s">
        <v>54</v>
      </c>
      <c r="C4" t="str">
        <f t="shared" si="0"/>
        <v>A</v>
      </c>
      <c r="D4">
        <f t="shared" si="1"/>
        <v>2</v>
      </c>
      <c r="E4">
        <f>SUMIFS(Impacts_RS_wells_scenario_1_bgw!$R$2:$R$2452,Impacts_RS_wells_scenario_1_bgw!$A$2:$A$2452,lookup!A4)*10.14583*L4</f>
        <v>0</v>
      </c>
      <c r="F4">
        <f>VLOOKUP(A4,Impacts_RS_wells_scenario_1_bgw!$A$2:$P$2452,16)</f>
        <v>1940</v>
      </c>
      <c r="G4" s="1">
        <f t="shared" si="2"/>
        <v>14642</v>
      </c>
      <c r="L4">
        <f>INDEX(Impacts_scenario_1_RSBsn_Mask!$Y$2:$Y$70,$F4-1939+1,1)</f>
        <v>0</v>
      </c>
      <c r="M4" t="s">
        <v>53</v>
      </c>
      <c r="N4">
        <v>1</v>
      </c>
      <c r="O4">
        <v>31</v>
      </c>
      <c r="P4">
        <f>Q4/2</f>
        <v>750</v>
      </c>
      <c r="Q4" s="35">
        <v>1500</v>
      </c>
      <c r="R4" t="s">
        <v>36</v>
      </c>
    </row>
    <row r="5" spans="1:18" x14ac:dyDescent="0.3">
      <c r="A5">
        <v>4</v>
      </c>
      <c r="B5" t="s">
        <v>55</v>
      </c>
      <c r="C5" t="str">
        <f t="shared" si="0"/>
        <v>B</v>
      </c>
      <c r="D5">
        <f t="shared" si="1"/>
        <v>3</v>
      </c>
      <c r="E5">
        <f>SUMIFS(Impacts_RS_wells_scenario_1_bgw!$R$2:$R$2452,Impacts_RS_wells_scenario_1_bgw!$A$2:$A$2452,lookup!A5)*10.14583*L5</f>
        <v>0</v>
      </c>
      <c r="F5">
        <f>VLOOKUP(A5,Impacts_RS_wells_scenario_1_bgw!$A$2:$P$2452,16)</f>
        <v>1940</v>
      </c>
      <c r="G5" s="1">
        <f t="shared" si="2"/>
        <v>14671</v>
      </c>
      <c r="L5">
        <f>INDEX(Impacts_scenario_1_RSBsn_Mask!$Y$2:$Y$70,$F5-1939+1,1)</f>
        <v>0</v>
      </c>
      <c r="M5" t="s">
        <v>54</v>
      </c>
      <c r="N5">
        <v>2</v>
      </c>
      <c r="O5">
        <v>28</v>
      </c>
      <c r="P5">
        <f>Q4/2</f>
        <v>750</v>
      </c>
      <c r="Q5" s="36"/>
      <c r="R5" t="s">
        <v>36</v>
      </c>
    </row>
    <row r="6" spans="1:18" x14ac:dyDescent="0.3">
      <c r="A6">
        <v>5</v>
      </c>
      <c r="B6" t="s">
        <v>56</v>
      </c>
      <c r="C6" t="str">
        <f t="shared" si="0"/>
        <v>B</v>
      </c>
      <c r="D6">
        <f t="shared" si="1"/>
        <v>4</v>
      </c>
      <c r="E6">
        <f>SUMIFS(Impacts_RS_wells_scenario_1_bgw!$R$2:$R$2452,Impacts_RS_wells_scenario_1_bgw!$A$2:$A$2452,lookup!A6)*10.14583*L6</f>
        <v>0</v>
      </c>
      <c r="F6">
        <f>VLOOKUP(A6,Impacts_RS_wells_scenario_1_bgw!$A$2:$P$2452,16)</f>
        <v>1940</v>
      </c>
      <c r="G6" s="1">
        <f t="shared" si="2"/>
        <v>14702</v>
      </c>
      <c r="L6">
        <f>INDEX(Impacts_scenario_1_RSBsn_Mask!$Y$2:$Y$70,$F6-1939+1,1)</f>
        <v>0</v>
      </c>
      <c r="M6" t="s">
        <v>55</v>
      </c>
      <c r="N6">
        <v>3</v>
      </c>
      <c r="O6">
        <v>31</v>
      </c>
      <c r="P6">
        <f>Q6/2</f>
        <v>1750</v>
      </c>
      <c r="Q6" s="37">
        <v>3500</v>
      </c>
      <c r="R6" t="s">
        <v>37</v>
      </c>
    </row>
    <row r="7" spans="1:18" x14ac:dyDescent="0.3">
      <c r="A7">
        <v>6</v>
      </c>
      <c r="B7" t="s">
        <v>57</v>
      </c>
      <c r="C7" t="str">
        <f t="shared" si="0"/>
        <v>C</v>
      </c>
      <c r="D7">
        <f t="shared" si="1"/>
        <v>5</v>
      </c>
      <c r="E7">
        <f>SUMIFS(Impacts_RS_wells_scenario_1_bgw!$R$2:$R$2452,Impacts_RS_wells_scenario_1_bgw!$A$2:$A$2452,lookup!A7)*10.14583*L7</f>
        <v>0</v>
      </c>
      <c r="F7">
        <f>VLOOKUP(A7,Impacts_RS_wells_scenario_1_bgw!$A$2:$P$2452,16)</f>
        <v>1940</v>
      </c>
      <c r="G7" s="1">
        <f t="shared" si="2"/>
        <v>14732</v>
      </c>
      <c r="L7">
        <f>INDEX(Impacts_scenario_1_RSBsn_Mask!$Y$2:$Y$70,$F7-1939+1,1)</f>
        <v>0</v>
      </c>
      <c r="M7" t="s">
        <v>56</v>
      </c>
      <c r="N7">
        <v>4</v>
      </c>
      <c r="O7">
        <v>30</v>
      </c>
      <c r="P7">
        <f>Q6/2</f>
        <v>1750</v>
      </c>
      <c r="Q7" s="36"/>
      <c r="R7" t="s">
        <v>37</v>
      </c>
    </row>
    <row r="8" spans="1:18" x14ac:dyDescent="0.3">
      <c r="A8">
        <v>7</v>
      </c>
      <c r="B8" t="s">
        <v>58</v>
      </c>
      <c r="C8" t="str">
        <f t="shared" si="0"/>
        <v>C</v>
      </c>
      <c r="D8">
        <f t="shared" si="1"/>
        <v>6</v>
      </c>
      <c r="E8">
        <f>SUMIFS(Impacts_RS_wells_scenario_1_bgw!$R$2:$R$2452,Impacts_RS_wells_scenario_1_bgw!$A$2:$A$2452,lookup!A8)*10.14583*L8</f>
        <v>0</v>
      </c>
      <c r="F8">
        <f>VLOOKUP(A8,Impacts_RS_wells_scenario_1_bgw!$A$2:$P$2452,16)</f>
        <v>1940</v>
      </c>
      <c r="G8" s="1">
        <f t="shared" si="2"/>
        <v>14763</v>
      </c>
      <c r="L8">
        <f>INDEX(Impacts_scenario_1_RSBsn_Mask!$Y$2:$Y$70,$F8-1939+1,1)</f>
        <v>0</v>
      </c>
      <c r="M8" t="s">
        <v>57</v>
      </c>
      <c r="N8">
        <v>5</v>
      </c>
      <c r="O8">
        <v>31</v>
      </c>
      <c r="P8">
        <f>Q8/2</f>
        <v>1000</v>
      </c>
      <c r="Q8" s="38">
        <v>2000</v>
      </c>
      <c r="R8" t="s">
        <v>38</v>
      </c>
    </row>
    <row r="9" spans="1:18" x14ac:dyDescent="0.3">
      <c r="A9">
        <v>8</v>
      </c>
      <c r="B9" t="s">
        <v>59</v>
      </c>
      <c r="C9" t="str">
        <f t="shared" si="0"/>
        <v>D</v>
      </c>
      <c r="D9">
        <f t="shared" si="1"/>
        <v>7</v>
      </c>
      <c r="E9">
        <f>SUMIFS(Impacts_RS_wells_scenario_1_bgw!$R$2:$R$2452,Impacts_RS_wells_scenario_1_bgw!$A$2:$A$2452,lookup!A9)*10.14583*L9</f>
        <v>0</v>
      </c>
      <c r="F9">
        <f>VLOOKUP(A9,Impacts_RS_wells_scenario_1_bgw!$A$2:$P$2452,16)</f>
        <v>1940</v>
      </c>
      <c r="G9" s="1">
        <f t="shared" si="2"/>
        <v>14793</v>
      </c>
      <c r="L9">
        <f>INDEX(Impacts_scenario_1_RSBsn_Mask!$Y$2:$Y$70,$F9-1939+1,1)</f>
        <v>0</v>
      </c>
      <c r="M9" t="s">
        <v>58</v>
      </c>
      <c r="N9">
        <v>6</v>
      </c>
      <c r="O9">
        <v>30</v>
      </c>
      <c r="P9">
        <f>Q8/2</f>
        <v>1000</v>
      </c>
      <c r="Q9" s="38"/>
      <c r="R9" t="s">
        <v>38</v>
      </c>
    </row>
    <row r="10" spans="1:18" x14ac:dyDescent="0.3">
      <c r="A10">
        <v>9</v>
      </c>
      <c r="B10" t="s">
        <v>60</v>
      </c>
      <c r="C10" t="str">
        <f t="shared" si="0"/>
        <v>D</v>
      </c>
      <c r="D10">
        <f t="shared" si="1"/>
        <v>8</v>
      </c>
      <c r="E10">
        <f>SUMIFS(Impacts_RS_wells_scenario_1_bgw!$R$2:$R$2452,Impacts_RS_wells_scenario_1_bgw!$A$2:$A$2452,lookup!A10)*10.14583*L10</f>
        <v>0</v>
      </c>
      <c r="F10">
        <f>VLOOKUP(A10,Impacts_RS_wells_scenario_1_bgw!$A$2:$P$2452,16)</f>
        <v>1940</v>
      </c>
      <c r="G10" s="1">
        <f t="shared" si="2"/>
        <v>14824</v>
      </c>
      <c r="L10">
        <f>INDEX(Impacts_scenario_1_RSBsn_Mask!$Y$2:$Y$70,$F10-1939+1,1)</f>
        <v>0</v>
      </c>
      <c r="M10" t="s">
        <v>59</v>
      </c>
      <c r="N10">
        <v>7</v>
      </c>
      <c r="O10">
        <v>31</v>
      </c>
      <c r="P10">
        <f>ROUND($Q$10/3,-1)</f>
        <v>1170</v>
      </c>
      <c r="Q10" s="35">
        <v>3500</v>
      </c>
      <c r="R10" t="s">
        <v>39</v>
      </c>
    </row>
    <row r="11" spans="1:18" x14ac:dyDescent="0.3">
      <c r="A11">
        <v>10</v>
      </c>
      <c r="B11" t="s">
        <v>61</v>
      </c>
      <c r="C11" t="str">
        <f t="shared" si="0"/>
        <v>D</v>
      </c>
      <c r="D11">
        <f t="shared" si="1"/>
        <v>9</v>
      </c>
      <c r="E11">
        <f>SUMIFS(Impacts_RS_wells_scenario_1_bgw!$R$2:$R$2452,Impacts_RS_wells_scenario_1_bgw!$A$2:$A$2452,lookup!A11)*10.14583*L11</f>
        <v>0</v>
      </c>
      <c r="F11">
        <f>VLOOKUP(A11,Impacts_RS_wells_scenario_1_bgw!$A$2:$P$2452,16)</f>
        <v>1940</v>
      </c>
      <c r="G11" s="1">
        <f t="shared" si="2"/>
        <v>14855</v>
      </c>
      <c r="L11">
        <f>INDEX(Impacts_scenario_1_RSBsn_Mask!$Y$2:$Y$70,$F11-1939+1,1)</f>
        <v>0</v>
      </c>
      <c r="M11" t="s">
        <v>60</v>
      </c>
      <c r="N11">
        <v>8</v>
      </c>
      <c r="O11">
        <v>31</v>
      </c>
      <c r="P11">
        <f>ROUND($Q$10/3,-1)</f>
        <v>1170</v>
      </c>
      <c r="Q11" s="37"/>
      <c r="R11" t="s">
        <v>39</v>
      </c>
    </row>
    <row r="12" spans="1:18" x14ac:dyDescent="0.3">
      <c r="A12">
        <v>11</v>
      </c>
      <c r="B12" t="s">
        <v>62</v>
      </c>
      <c r="C12" t="str">
        <f t="shared" si="0"/>
        <v>E</v>
      </c>
      <c r="D12">
        <f t="shared" si="1"/>
        <v>10</v>
      </c>
      <c r="E12">
        <f>SUMIFS(Impacts_RS_wells_scenario_1_bgw!$R$2:$R$2452,Impacts_RS_wells_scenario_1_bgw!$A$2:$A$2452,lookup!A12)*10.14583*L12</f>
        <v>0</v>
      </c>
      <c r="F12">
        <f>VLOOKUP(A12,Impacts_RS_wells_scenario_1_bgw!$A$2:$P$2452,16)</f>
        <v>1940</v>
      </c>
      <c r="G12" s="1">
        <f t="shared" si="2"/>
        <v>14885</v>
      </c>
      <c r="L12">
        <f>INDEX(Impacts_scenario_1_RSBsn_Mask!$Y$2:$Y$70,$F12-1939+1,1)</f>
        <v>0</v>
      </c>
      <c r="M12" t="s">
        <v>61</v>
      </c>
      <c r="N12">
        <v>9</v>
      </c>
      <c r="O12">
        <v>30</v>
      </c>
      <c r="P12">
        <f>ROUND($Q$10/3,-1)</f>
        <v>1170</v>
      </c>
      <c r="Q12" s="36"/>
      <c r="R12" t="s">
        <v>39</v>
      </c>
    </row>
    <row r="13" spans="1:18" x14ac:dyDescent="0.3">
      <c r="A13">
        <v>12</v>
      </c>
      <c r="B13" t="s">
        <v>63</v>
      </c>
      <c r="C13" t="str">
        <f t="shared" si="0"/>
        <v>E</v>
      </c>
      <c r="D13">
        <f t="shared" si="1"/>
        <v>11</v>
      </c>
      <c r="E13">
        <f>SUMIFS(Impacts_RS_wells_scenario_1_bgw!$R$2:$R$2452,Impacts_RS_wells_scenario_1_bgw!$A$2:$A$2452,lookup!A13)*10.14583*L13</f>
        <v>0</v>
      </c>
      <c r="F13">
        <f>VLOOKUP(A13,Impacts_RS_wells_scenario_1_bgw!$A$2:$P$2452,16)</f>
        <v>1940</v>
      </c>
      <c r="G13" s="1">
        <f t="shared" si="2"/>
        <v>14916</v>
      </c>
      <c r="L13">
        <f>INDEX(Impacts_scenario_1_RSBsn_Mask!$Y$2:$Y$70,$F13-1939+1,1)</f>
        <v>0</v>
      </c>
      <c r="M13" t="s">
        <v>62</v>
      </c>
      <c r="N13">
        <v>10</v>
      </c>
      <c r="O13">
        <v>31</v>
      </c>
      <c r="P13">
        <f>Q13/2</f>
        <v>1800</v>
      </c>
      <c r="Q13" s="38">
        <v>3600</v>
      </c>
      <c r="R13" t="s">
        <v>40</v>
      </c>
    </row>
    <row r="14" spans="1:18" x14ac:dyDescent="0.3">
      <c r="A14">
        <v>13</v>
      </c>
      <c r="B14" t="s">
        <v>49</v>
      </c>
      <c r="C14" t="str">
        <f t="shared" si="0"/>
        <v>F</v>
      </c>
      <c r="D14">
        <f t="shared" si="1"/>
        <v>12</v>
      </c>
      <c r="E14">
        <f>SUMIFS(Impacts_RS_wells_scenario_1_bgw!$R$2:$R$2452,Impacts_RS_wells_scenario_1_bgw!$A$2:$A$2452,lookup!A14)*10.14583*L14</f>
        <v>0</v>
      </c>
      <c r="F14">
        <f>VLOOKUP(A14,Impacts_RS_wells_scenario_1_bgw!$A$2:$P$2452,16)</f>
        <v>1940</v>
      </c>
      <c r="G14" s="1">
        <f t="shared" si="2"/>
        <v>14946</v>
      </c>
      <c r="L14">
        <f>INDEX(Impacts_scenario_1_RSBsn_Mask!$Y$2:$Y$70,$F14-1939+1,1)</f>
        <v>0</v>
      </c>
      <c r="M14" t="s">
        <v>63</v>
      </c>
      <c r="N14">
        <v>11</v>
      </c>
      <c r="O14">
        <v>30</v>
      </c>
      <c r="P14">
        <f>Q13/2</f>
        <v>1800</v>
      </c>
      <c r="Q14" s="38"/>
      <c r="R14" t="s">
        <v>40</v>
      </c>
    </row>
    <row r="15" spans="1:18" x14ac:dyDescent="0.3">
      <c r="A15">
        <v>14</v>
      </c>
      <c r="B15" t="s">
        <v>53</v>
      </c>
      <c r="C15" t="str">
        <f t="shared" si="0"/>
        <v>A</v>
      </c>
      <c r="D15">
        <f t="shared" si="1"/>
        <v>1</v>
      </c>
      <c r="E15">
        <f>SUMIFS(Impacts_RS_wells_scenario_1_bgw!$R$2:$R$2452,Impacts_RS_wells_scenario_1_bgw!$A$2:$A$2452,lookup!A15)*10.14583*L15</f>
        <v>0</v>
      </c>
      <c r="F15">
        <f>VLOOKUP(A15,Impacts_RS_wells_scenario_1_bgw!$A$2:$P$2452,16)</f>
        <v>1941</v>
      </c>
      <c r="G15" s="1">
        <f t="shared" si="2"/>
        <v>14977</v>
      </c>
      <c r="L15">
        <f>INDEX(Impacts_scenario_1_RSBsn_Mask!$Y$2:$Y$70,$F15-1939+1,1)</f>
        <v>0</v>
      </c>
      <c r="P15">
        <f>SUM(P3:P14)</f>
        <v>14610</v>
      </c>
      <c r="Q15" s="17">
        <f>SUM(Q3:Q14)</f>
        <v>14600</v>
      </c>
    </row>
    <row r="16" spans="1:18" x14ac:dyDescent="0.3">
      <c r="A16">
        <v>15</v>
      </c>
      <c r="B16" t="s">
        <v>54</v>
      </c>
      <c r="C16" t="str">
        <f t="shared" si="0"/>
        <v>A</v>
      </c>
      <c r="D16">
        <f t="shared" si="1"/>
        <v>2</v>
      </c>
      <c r="E16">
        <f>SUMIFS(Impacts_RS_wells_scenario_1_bgw!$R$2:$R$2452,Impacts_RS_wells_scenario_1_bgw!$A$2:$A$2452,lookup!A16)*10.14583*L16</f>
        <v>0</v>
      </c>
      <c r="F16">
        <f>VLOOKUP(A16,Impacts_RS_wells_scenario_1_bgw!$A$2:$P$2452,16)</f>
        <v>1941</v>
      </c>
      <c r="G16" s="1">
        <f t="shared" si="2"/>
        <v>15008</v>
      </c>
      <c r="L16">
        <f>INDEX(Impacts_scenario_1_RSBsn_Mask!$Y$2:$Y$70,$F16-1939+1,1)</f>
        <v>0</v>
      </c>
    </row>
    <row r="17" spans="1:18" x14ac:dyDescent="0.3">
      <c r="A17">
        <v>16</v>
      </c>
      <c r="B17" t="s">
        <v>55</v>
      </c>
      <c r="C17" t="str">
        <f t="shared" si="0"/>
        <v>B</v>
      </c>
      <c r="D17">
        <f t="shared" si="1"/>
        <v>3</v>
      </c>
      <c r="E17">
        <f>SUMIFS(Impacts_RS_wells_scenario_1_bgw!$R$2:$R$2452,Impacts_RS_wells_scenario_1_bgw!$A$2:$A$2452,lookup!A17)*10.14583*L17</f>
        <v>0</v>
      </c>
      <c r="F17">
        <f>VLOOKUP(A17,Impacts_RS_wells_scenario_1_bgw!$A$2:$P$2452,16)</f>
        <v>1941</v>
      </c>
      <c r="G17" s="1">
        <f t="shared" si="2"/>
        <v>15036</v>
      </c>
      <c r="L17">
        <f>INDEX(Impacts_scenario_1_RSBsn_Mask!$Y$2:$Y$70,$F17-1939+1,1)</f>
        <v>0</v>
      </c>
    </row>
    <row r="18" spans="1:18" x14ac:dyDescent="0.3">
      <c r="A18">
        <v>17</v>
      </c>
      <c r="B18" t="s">
        <v>56</v>
      </c>
      <c r="C18" t="str">
        <f t="shared" si="0"/>
        <v>B</v>
      </c>
      <c r="D18">
        <f t="shared" si="1"/>
        <v>4</v>
      </c>
      <c r="E18">
        <f>SUMIFS(Impacts_RS_wells_scenario_1_bgw!$R$2:$R$2452,Impacts_RS_wells_scenario_1_bgw!$A$2:$A$2452,lookup!A18)*10.14583*L18</f>
        <v>0</v>
      </c>
      <c r="F18">
        <f>VLOOKUP(A18,Impacts_RS_wells_scenario_1_bgw!$A$2:$P$2452,16)</f>
        <v>1941</v>
      </c>
      <c r="G18" s="1">
        <f t="shared" si="2"/>
        <v>15067</v>
      </c>
      <c r="L18">
        <f>INDEX(Impacts_scenario_1_RSBsn_Mask!$Y$2:$Y$70,$F18-1939+1,1)</f>
        <v>0</v>
      </c>
      <c r="M18" t="s">
        <v>36</v>
      </c>
      <c r="N18" t="s">
        <v>64</v>
      </c>
      <c r="O18">
        <v>1500</v>
      </c>
    </row>
    <row r="19" spans="1:18" x14ac:dyDescent="0.3">
      <c r="A19">
        <v>18</v>
      </c>
      <c r="B19" t="s">
        <v>57</v>
      </c>
      <c r="C19" t="str">
        <f t="shared" si="0"/>
        <v>C</v>
      </c>
      <c r="D19">
        <f t="shared" si="1"/>
        <v>5</v>
      </c>
      <c r="E19">
        <f>SUMIFS(Impacts_RS_wells_scenario_1_bgw!$R$2:$R$2452,Impacts_RS_wells_scenario_1_bgw!$A$2:$A$2452,lookup!A19)*10.14583*L19</f>
        <v>0</v>
      </c>
      <c r="F19">
        <f>VLOOKUP(A19,Impacts_RS_wells_scenario_1_bgw!$A$2:$P$2452,16)</f>
        <v>1941</v>
      </c>
      <c r="G19" s="1">
        <f t="shared" si="2"/>
        <v>15097</v>
      </c>
      <c r="L19">
        <f>INDEX(Impacts_scenario_1_RSBsn_Mask!$Y$2:$Y$70,$F19-1939+1,1)</f>
        <v>0</v>
      </c>
      <c r="M19" t="s">
        <v>37</v>
      </c>
      <c r="N19" t="s">
        <v>65</v>
      </c>
      <c r="O19">
        <v>3500</v>
      </c>
    </row>
    <row r="20" spans="1:18" x14ac:dyDescent="0.3">
      <c r="A20">
        <v>19</v>
      </c>
      <c r="B20" t="s">
        <v>58</v>
      </c>
      <c r="C20" t="str">
        <f t="shared" si="0"/>
        <v>C</v>
      </c>
      <c r="D20">
        <f t="shared" si="1"/>
        <v>6</v>
      </c>
      <c r="E20">
        <f>SUMIFS(Impacts_RS_wells_scenario_1_bgw!$R$2:$R$2452,Impacts_RS_wells_scenario_1_bgw!$A$2:$A$2452,lookup!A20)*10.14583*L20</f>
        <v>0</v>
      </c>
      <c r="F20">
        <f>VLOOKUP(A20,Impacts_RS_wells_scenario_1_bgw!$A$2:$P$2452,16)</f>
        <v>1941</v>
      </c>
      <c r="G20" s="1">
        <f t="shared" si="2"/>
        <v>15128</v>
      </c>
      <c r="L20">
        <f>INDEX(Impacts_scenario_1_RSBsn_Mask!$Y$2:$Y$70,$F20-1939+1,1)</f>
        <v>0</v>
      </c>
      <c r="M20" t="s">
        <v>38</v>
      </c>
      <c r="N20" t="s">
        <v>66</v>
      </c>
      <c r="O20">
        <v>2000</v>
      </c>
    </row>
    <row r="21" spans="1:18" x14ac:dyDescent="0.3">
      <c r="A21">
        <v>20</v>
      </c>
      <c r="B21" t="s">
        <v>59</v>
      </c>
      <c r="C21" t="str">
        <f t="shared" si="0"/>
        <v>D</v>
      </c>
      <c r="D21">
        <f t="shared" si="1"/>
        <v>7</v>
      </c>
      <c r="E21">
        <f>SUMIFS(Impacts_RS_wells_scenario_1_bgw!$R$2:$R$2452,Impacts_RS_wells_scenario_1_bgw!$A$2:$A$2452,lookup!A21)*10.14583*L21</f>
        <v>0</v>
      </c>
      <c r="F21">
        <f>VLOOKUP(A21,Impacts_RS_wells_scenario_1_bgw!$A$2:$P$2452,16)</f>
        <v>1941</v>
      </c>
      <c r="G21" s="1">
        <f t="shared" si="2"/>
        <v>15158</v>
      </c>
      <c r="L21">
        <f>INDEX(Impacts_scenario_1_RSBsn_Mask!$Y$2:$Y$70,$F21-1939+1,1)</f>
        <v>0</v>
      </c>
      <c r="M21" t="s">
        <v>39</v>
      </c>
      <c r="N21" t="s">
        <v>67</v>
      </c>
      <c r="O21">
        <v>3500</v>
      </c>
    </row>
    <row r="22" spans="1:18" x14ac:dyDescent="0.3">
      <c r="A22">
        <v>21</v>
      </c>
      <c r="B22" t="s">
        <v>60</v>
      </c>
      <c r="C22" t="str">
        <f t="shared" si="0"/>
        <v>D</v>
      </c>
      <c r="D22">
        <f t="shared" si="1"/>
        <v>8</v>
      </c>
      <c r="E22">
        <f>SUMIFS(Impacts_RS_wells_scenario_1_bgw!$R$2:$R$2452,Impacts_RS_wells_scenario_1_bgw!$A$2:$A$2452,lookup!A22)*10.14583*L22</f>
        <v>0</v>
      </c>
      <c r="F22">
        <f>VLOOKUP(A22,Impacts_RS_wells_scenario_1_bgw!$A$2:$P$2452,16)</f>
        <v>1941</v>
      </c>
      <c r="G22" s="1">
        <f t="shared" si="2"/>
        <v>15189</v>
      </c>
      <c r="L22">
        <f>INDEX(Impacts_scenario_1_RSBsn_Mask!$Y$2:$Y$70,$F22-1939+1,1)</f>
        <v>0</v>
      </c>
      <c r="M22" t="s">
        <v>40</v>
      </c>
      <c r="N22" t="s">
        <v>68</v>
      </c>
      <c r="O22">
        <v>3600</v>
      </c>
    </row>
    <row r="23" spans="1:18" x14ac:dyDescent="0.3">
      <c r="A23">
        <v>22</v>
      </c>
      <c r="B23" t="s">
        <v>61</v>
      </c>
      <c r="C23" t="str">
        <f t="shared" si="0"/>
        <v>D</v>
      </c>
      <c r="D23">
        <f t="shared" si="1"/>
        <v>9</v>
      </c>
      <c r="E23">
        <f>SUMIFS(Impacts_RS_wells_scenario_1_bgw!$R$2:$R$2452,Impacts_RS_wells_scenario_1_bgw!$A$2:$A$2452,lookup!A23)*10.14583*L23</f>
        <v>0</v>
      </c>
      <c r="F23">
        <f>VLOOKUP(A23,Impacts_RS_wells_scenario_1_bgw!$A$2:$P$2452,16)</f>
        <v>1941</v>
      </c>
      <c r="G23" s="1">
        <f t="shared" si="2"/>
        <v>15220</v>
      </c>
      <c r="L23">
        <f>INDEX(Impacts_scenario_1_RSBsn_Mask!$Y$2:$Y$70,$F23-1939+1,1)</f>
        <v>0</v>
      </c>
      <c r="M23" t="s">
        <v>41</v>
      </c>
      <c r="N23" t="s">
        <v>69</v>
      </c>
      <c r="O23">
        <v>500</v>
      </c>
    </row>
    <row r="24" spans="1:18" x14ac:dyDescent="0.3">
      <c r="A24">
        <v>23</v>
      </c>
      <c r="B24" t="s">
        <v>62</v>
      </c>
      <c r="C24" t="str">
        <f t="shared" si="0"/>
        <v>E</v>
      </c>
      <c r="D24">
        <f t="shared" si="1"/>
        <v>10</v>
      </c>
      <c r="E24">
        <f>SUMIFS(Impacts_RS_wells_scenario_1_bgw!$R$2:$R$2452,Impacts_RS_wells_scenario_1_bgw!$A$2:$A$2452,lookup!A24)*10.14583*L24</f>
        <v>0</v>
      </c>
      <c r="F24">
        <f>VLOOKUP(A24,Impacts_RS_wells_scenario_1_bgw!$A$2:$P$2452,16)</f>
        <v>1941</v>
      </c>
      <c r="G24" s="1">
        <f t="shared" si="2"/>
        <v>15250</v>
      </c>
      <c r="L24">
        <f>INDEX(Impacts_scenario_1_RSBsn_Mask!$Y$2:$Y$70,$F24-1939+1,1)</f>
        <v>0</v>
      </c>
    </row>
    <row r="25" spans="1:18" x14ac:dyDescent="0.3">
      <c r="A25">
        <v>24</v>
      </c>
      <c r="B25" t="s">
        <v>63</v>
      </c>
      <c r="C25" t="str">
        <f t="shared" si="0"/>
        <v>E</v>
      </c>
      <c r="D25">
        <f t="shared" si="1"/>
        <v>11</v>
      </c>
      <c r="E25">
        <f>SUMIFS(Impacts_RS_wells_scenario_1_bgw!$R$2:$R$2452,Impacts_RS_wells_scenario_1_bgw!$A$2:$A$2452,lookup!A25)*10.14583*L25</f>
        <v>0</v>
      </c>
      <c r="F25">
        <f>VLOOKUP(A25,Impacts_RS_wells_scenario_1_bgw!$A$2:$P$2452,16)</f>
        <v>1941</v>
      </c>
      <c r="G25" s="1">
        <f t="shared" si="2"/>
        <v>15281</v>
      </c>
      <c r="L25">
        <f>INDEX(Impacts_scenario_1_RSBsn_Mask!$Y$2:$Y$70,$F25-1939+1,1)</f>
        <v>0</v>
      </c>
      <c r="P25" s="33" t="s">
        <v>70</v>
      </c>
      <c r="Q25" s="34"/>
    </row>
    <row r="26" spans="1:18" x14ac:dyDescent="0.3">
      <c r="A26">
        <v>25</v>
      </c>
      <c r="B26" t="s">
        <v>49</v>
      </c>
      <c r="C26" t="str">
        <f t="shared" si="0"/>
        <v>F</v>
      </c>
      <c r="D26">
        <f t="shared" si="1"/>
        <v>12</v>
      </c>
      <c r="E26">
        <f>SUMIFS(Impacts_RS_wells_scenario_1_bgw!$R$2:$R$2452,Impacts_RS_wells_scenario_1_bgw!$A$2:$A$2452,lookup!A26)*10.14583*L26</f>
        <v>0</v>
      </c>
      <c r="F26">
        <f>VLOOKUP(A26,Impacts_RS_wells_scenario_1_bgw!$A$2:$P$2452,16)</f>
        <v>1941</v>
      </c>
      <c r="G26" s="1">
        <f t="shared" si="2"/>
        <v>15311</v>
      </c>
      <c r="L26">
        <f>INDEX(Impacts_scenario_1_RSBsn_Mask!$Y$2:$Y$70,$F26-1939+1,1)</f>
        <v>0</v>
      </c>
      <c r="M26" t="s">
        <v>71</v>
      </c>
      <c r="N26" t="s">
        <v>72</v>
      </c>
      <c r="P26" t="s">
        <v>73</v>
      </c>
      <c r="Q26" t="s">
        <v>74</v>
      </c>
      <c r="R26" t="s">
        <v>75</v>
      </c>
    </row>
    <row r="27" spans="1:18" x14ac:dyDescent="0.3">
      <c r="A27">
        <v>26</v>
      </c>
      <c r="B27" t="s">
        <v>53</v>
      </c>
      <c r="C27" t="str">
        <f t="shared" si="0"/>
        <v>A</v>
      </c>
      <c r="D27">
        <f t="shared" si="1"/>
        <v>1</v>
      </c>
      <c r="E27">
        <f>SUMIFS(Impacts_RS_wells_scenario_1_bgw!$R$2:$R$2452,Impacts_RS_wells_scenario_1_bgw!$A$2:$A$2452,lookup!A27)*10.14583*L27</f>
        <v>0</v>
      </c>
      <c r="F27">
        <f>VLOOKUP(A27,Impacts_RS_wells_scenario_1_bgw!$A$2:$P$2452,16)</f>
        <v>1942</v>
      </c>
      <c r="G27" s="1">
        <f t="shared" si="2"/>
        <v>15342</v>
      </c>
      <c r="L27">
        <f>INDEX(Impacts_scenario_1_RSBsn_Mask!$Y$2:$Y$70,$F27-1939+1,1)</f>
        <v>0</v>
      </c>
      <c r="M27">
        <v>1974</v>
      </c>
      <c r="N27">
        <f>SUMIF(QNWRGrp!$B$2:$B$205,lookup!M27,QNWRGrp!$J$2:$J$205)</f>
        <v>0</v>
      </c>
      <c r="O27" t="str">
        <f>IF(N27&gt;0,N27,"")</f>
        <v/>
      </c>
      <c r="P27" s="20"/>
      <c r="R27">
        <f>SUMIF(QNWRGrp!$B$2:$B$205,lookup!M27,QNWRGrp!$F$2:$F$205)</f>
        <v>6250</v>
      </c>
    </row>
    <row r="28" spans="1:18" x14ac:dyDescent="0.3">
      <c r="A28">
        <v>27</v>
      </c>
      <c r="B28" t="s">
        <v>54</v>
      </c>
      <c r="C28" t="str">
        <f t="shared" si="0"/>
        <v>A</v>
      </c>
      <c r="D28">
        <f t="shared" si="1"/>
        <v>2</v>
      </c>
      <c r="E28">
        <f>SUMIFS(Impacts_RS_wells_scenario_1_bgw!$R$2:$R$2452,Impacts_RS_wells_scenario_1_bgw!$A$2:$A$2452,lookup!A28)*10.14583*L28</f>
        <v>0</v>
      </c>
      <c r="F28">
        <f>VLOOKUP(A28,Impacts_RS_wells_scenario_1_bgw!$A$2:$P$2452,16)</f>
        <v>1942</v>
      </c>
      <c r="G28" s="1">
        <f t="shared" si="2"/>
        <v>15373</v>
      </c>
      <c r="L28">
        <f>INDEX(Impacts_scenario_1_RSBsn_Mask!$Y$2:$Y$70,$F28-1939+1,1)</f>
        <v>0</v>
      </c>
      <c r="M28">
        <v>1975</v>
      </c>
      <c r="N28">
        <f>SUMIF(QNWRGrp!$B$2:$B$205,lookup!M28,QNWRGrp!$J$2:$J$205)</f>
        <v>0</v>
      </c>
      <c r="O28" t="str">
        <f t="shared" ref="O28:O60" si="3">IF(N28&gt;0,N28,"")</f>
        <v/>
      </c>
      <c r="P28" s="20"/>
      <c r="R28">
        <f>SUMIF(QNWRGrp!$B$2:$B$205,lookup!M28,QNWRGrp!$F$2:$F$205)</f>
        <v>9990</v>
      </c>
    </row>
    <row r="29" spans="1:18" x14ac:dyDescent="0.3">
      <c r="A29">
        <v>28</v>
      </c>
      <c r="B29" t="s">
        <v>55</v>
      </c>
      <c r="C29" t="str">
        <f t="shared" si="0"/>
        <v>B</v>
      </c>
      <c r="D29">
        <f t="shared" si="1"/>
        <v>3</v>
      </c>
      <c r="E29">
        <f>SUMIFS(Impacts_RS_wells_scenario_1_bgw!$R$2:$R$2452,Impacts_RS_wells_scenario_1_bgw!$A$2:$A$2452,lookup!A29)*10.14583*L29</f>
        <v>0</v>
      </c>
      <c r="F29">
        <f>VLOOKUP(A29,Impacts_RS_wells_scenario_1_bgw!$A$2:$P$2452,16)</f>
        <v>1942</v>
      </c>
      <c r="G29" s="1">
        <f t="shared" si="2"/>
        <v>15401</v>
      </c>
      <c r="L29">
        <f>INDEX(Impacts_scenario_1_RSBsn_Mask!$Y$2:$Y$70,$F29-1939+1,1)</f>
        <v>0</v>
      </c>
      <c r="M29">
        <v>1976</v>
      </c>
      <c r="N29">
        <f>SUMIF(QNWRGrp!$B$2:$B$205,lookup!M29,QNWRGrp!$J$2:$J$205)</f>
        <v>0</v>
      </c>
      <c r="O29" t="str">
        <f t="shared" si="3"/>
        <v/>
      </c>
      <c r="P29" s="20">
        <f>AVERAGE(N27,N28,N29)</f>
        <v>0</v>
      </c>
      <c r="R29">
        <f>SUMIF(QNWRGrp!$B$2:$B$205,lookup!M29,QNWRGrp!$F$2:$F$205)</f>
        <v>17290</v>
      </c>
    </row>
    <row r="30" spans="1:18" x14ac:dyDescent="0.3">
      <c r="A30">
        <v>29</v>
      </c>
      <c r="B30" t="s">
        <v>56</v>
      </c>
      <c r="C30" t="str">
        <f t="shared" si="0"/>
        <v>B</v>
      </c>
      <c r="D30">
        <f t="shared" si="1"/>
        <v>4</v>
      </c>
      <c r="E30">
        <f>SUMIFS(Impacts_RS_wells_scenario_1_bgw!$R$2:$R$2452,Impacts_RS_wells_scenario_1_bgw!$A$2:$A$2452,lookup!A30)*10.14583*L30</f>
        <v>0</v>
      </c>
      <c r="F30">
        <f>VLOOKUP(A30,Impacts_RS_wells_scenario_1_bgw!$A$2:$P$2452,16)</f>
        <v>1942</v>
      </c>
      <c r="G30" s="1">
        <f t="shared" si="2"/>
        <v>15432</v>
      </c>
      <c r="L30">
        <f>INDEX(Impacts_scenario_1_RSBsn_Mask!$Y$2:$Y$70,$F30-1939+1,1)</f>
        <v>0</v>
      </c>
      <c r="M30">
        <v>1977</v>
      </c>
      <c r="N30">
        <f>SUMIF(QNWRGrp!$B$2:$B$205,lookup!M30,QNWRGrp!$J$2:$J$205)</f>
        <v>0</v>
      </c>
      <c r="O30" t="str">
        <f t="shared" si="3"/>
        <v/>
      </c>
      <c r="P30" s="20">
        <f t="shared" ref="P30:P60" si="4">AVERAGE(N28,N29,N30)</f>
        <v>0</v>
      </c>
      <c r="R30">
        <f>SUMIF(QNWRGrp!$B$2:$B$205,lookup!M30,QNWRGrp!$F$2:$F$205)</f>
        <v>19350</v>
      </c>
    </row>
    <row r="31" spans="1:18" x14ac:dyDescent="0.3">
      <c r="A31">
        <v>30</v>
      </c>
      <c r="B31" t="s">
        <v>57</v>
      </c>
      <c r="C31" t="str">
        <f t="shared" si="0"/>
        <v>C</v>
      </c>
      <c r="D31">
        <f t="shared" si="1"/>
        <v>5</v>
      </c>
      <c r="E31">
        <f>SUMIFS(Impacts_RS_wells_scenario_1_bgw!$R$2:$R$2452,Impacts_RS_wells_scenario_1_bgw!$A$2:$A$2452,lookup!A31)*10.14583*L31</f>
        <v>0</v>
      </c>
      <c r="F31">
        <f>VLOOKUP(A31,Impacts_RS_wells_scenario_1_bgw!$A$2:$P$2452,16)</f>
        <v>1942</v>
      </c>
      <c r="G31" s="1">
        <f t="shared" si="2"/>
        <v>15462</v>
      </c>
      <c r="L31">
        <f>INDEX(Impacts_scenario_1_RSBsn_Mask!$Y$2:$Y$70,$F31-1939+1,1)</f>
        <v>0</v>
      </c>
      <c r="M31">
        <v>1978</v>
      </c>
      <c r="N31">
        <f>SUMIF(QNWRGrp!$B$2:$B$205,lookup!M31,QNWRGrp!$J$2:$J$205)</f>
        <v>1590</v>
      </c>
      <c r="O31">
        <f t="shared" si="3"/>
        <v>1590</v>
      </c>
      <c r="P31" s="20">
        <f t="shared" si="4"/>
        <v>530</v>
      </c>
      <c r="Q31">
        <f>AVERAGE(N27:N31)</f>
        <v>318</v>
      </c>
      <c r="R31">
        <f>SUMIF(QNWRGrp!$B$2:$B$205,lookup!M31,QNWRGrp!$F$2:$F$205)</f>
        <v>21430</v>
      </c>
    </row>
    <row r="32" spans="1:18" x14ac:dyDescent="0.3">
      <c r="A32">
        <v>31</v>
      </c>
      <c r="B32" t="s">
        <v>58</v>
      </c>
      <c r="C32" t="str">
        <f t="shared" si="0"/>
        <v>C</v>
      </c>
      <c r="D32">
        <f t="shared" si="1"/>
        <v>6</v>
      </c>
      <c r="E32">
        <f>SUMIFS(Impacts_RS_wells_scenario_1_bgw!$R$2:$R$2452,Impacts_RS_wells_scenario_1_bgw!$A$2:$A$2452,lookup!A32)*10.14583*L32</f>
        <v>0</v>
      </c>
      <c r="F32">
        <f>VLOOKUP(A32,Impacts_RS_wells_scenario_1_bgw!$A$2:$P$2452,16)</f>
        <v>1942</v>
      </c>
      <c r="G32" s="1">
        <f t="shared" si="2"/>
        <v>15493</v>
      </c>
      <c r="L32">
        <f>INDEX(Impacts_scenario_1_RSBsn_Mask!$Y$2:$Y$70,$F32-1939+1,1)</f>
        <v>0</v>
      </c>
      <c r="M32">
        <v>1979</v>
      </c>
      <c r="N32">
        <f>SUMIF(QNWRGrp!$B$2:$B$205,lookup!M32,QNWRGrp!$J$2:$J$205)</f>
        <v>560</v>
      </c>
      <c r="O32">
        <f t="shared" si="3"/>
        <v>560</v>
      </c>
      <c r="P32" s="20">
        <f t="shared" si="4"/>
        <v>716.66666666666663</v>
      </c>
      <c r="Q32">
        <f t="shared" ref="Q32:Q60" si="5">AVERAGE(N28:N32)</f>
        <v>430</v>
      </c>
      <c r="R32">
        <f>SUMIF(QNWRGrp!$B$2:$B$205,lookup!M32,QNWRGrp!$F$2:$F$205)</f>
        <v>27340</v>
      </c>
    </row>
    <row r="33" spans="1:18" x14ac:dyDescent="0.3">
      <c r="A33">
        <v>32</v>
      </c>
      <c r="B33" t="s">
        <v>59</v>
      </c>
      <c r="C33" t="str">
        <f t="shared" si="0"/>
        <v>D</v>
      </c>
      <c r="D33">
        <f t="shared" si="1"/>
        <v>7</v>
      </c>
      <c r="E33">
        <f>SUMIFS(Impacts_RS_wells_scenario_1_bgw!$R$2:$R$2452,Impacts_RS_wells_scenario_1_bgw!$A$2:$A$2452,lookup!A33)*10.14583*L33</f>
        <v>0</v>
      </c>
      <c r="F33">
        <f>VLOOKUP(A33,Impacts_RS_wells_scenario_1_bgw!$A$2:$P$2452,16)</f>
        <v>1942</v>
      </c>
      <c r="G33" s="1">
        <f t="shared" si="2"/>
        <v>15523</v>
      </c>
      <c r="L33">
        <f>INDEX(Impacts_scenario_1_RSBsn_Mask!$Y$2:$Y$70,$F33-1939+1,1)</f>
        <v>0</v>
      </c>
      <c r="M33">
        <v>1980</v>
      </c>
      <c r="N33">
        <f>SUMIF(QNWRGrp!$B$2:$B$205,lookup!M33,QNWRGrp!$J$2:$J$205)</f>
        <v>4060</v>
      </c>
      <c r="O33">
        <f t="shared" si="3"/>
        <v>4060</v>
      </c>
      <c r="P33" s="20">
        <f t="shared" si="4"/>
        <v>2070</v>
      </c>
      <c r="Q33">
        <f t="shared" si="5"/>
        <v>1242</v>
      </c>
      <c r="R33">
        <f>SUMIF(QNWRGrp!$B$2:$B$205,lookup!M33,QNWRGrp!$F$2:$F$205)</f>
        <v>21880</v>
      </c>
    </row>
    <row r="34" spans="1:18" x14ac:dyDescent="0.3">
      <c r="A34">
        <v>33</v>
      </c>
      <c r="B34" t="s">
        <v>60</v>
      </c>
      <c r="C34" t="str">
        <f t="shared" si="0"/>
        <v>D</v>
      </c>
      <c r="D34">
        <f t="shared" si="1"/>
        <v>8</v>
      </c>
      <c r="E34">
        <f>SUMIFS(Impacts_RS_wells_scenario_1_bgw!$R$2:$R$2452,Impacts_RS_wells_scenario_1_bgw!$A$2:$A$2452,lookup!A34)*10.14583*L34</f>
        <v>0</v>
      </c>
      <c r="F34">
        <f>VLOOKUP(A34,Impacts_RS_wells_scenario_1_bgw!$A$2:$P$2452,16)</f>
        <v>1942</v>
      </c>
      <c r="G34" s="1">
        <f t="shared" si="2"/>
        <v>15554</v>
      </c>
      <c r="L34">
        <f>INDEX(Impacts_scenario_1_RSBsn_Mask!$Y$2:$Y$70,$F34-1939+1,1)</f>
        <v>0</v>
      </c>
      <c r="M34">
        <v>1981</v>
      </c>
      <c r="N34">
        <f>SUMIF(QNWRGrp!$B$2:$B$205,lookup!M34,QNWRGrp!$J$2:$J$205)</f>
        <v>3080</v>
      </c>
      <c r="O34">
        <f t="shared" si="3"/>
        <v>3080</v>
      </c>
      <c r="P34" s="20">
        <f t="shared" si="4"/>
        <v>2566.6666666666665</v>
      </c>
      <c r="Q34">
        <f t="shared" si="5"/>
        <v>1858</v>
      </c>
      <c r="R34">
        <f>SUMIF(QNWRGrp!$B$2:$B$205,lookup!M34,QNWRGrp!$F$2:$F$205)</f>
        <v>33920</v>
      </c>
    </row>
    <row r="35" spans="1:18" x14ac:dyDescent="0.3">
      <c r="A35">
        <v>34</v>
      </c>
      <c r="B35" t="s">
        <v>61</v>
      </c>
      <c r="C35" t="str">
        <f t="shared" si="0"/>
        <v>D</v>
      </c>
      <c r="D35">
        <f t="shared" si="1"/>
        <v>9</v>
      </c>
      <c r="E35">
        <f>SUMIFS(Impacts_RS_wells_scenario_1_bgw!$R$2:$R$2452,Impacts_RS_wells_scenario_1_bgw!$A$2:$A$2452,lookup!A35)*10.14583*L35</f>
        <v>0</v>
      </c>
      <c r="F35">
        <f>VLOOKUP(A35,Impacts_RS_wells_scenario_1_bgw!$A$2:$P$2452,16)</f>
        <v>1942</v>
      </c>
      <c r="G35" s="1">
        <f t="shared" si="2"/>
        <v>15585</v>
      </c>
      <c r="L35">
        <f>INDEX(Impacts_scenario_1_RSBsn_Mask!$Y$2:$Y$70,$F35-1939+1,1)</f>
        <v>0</v>
      </c>
      <c r="M35">
        <v>1982</v>
      </c>
      <c r="N35">
        <f>SUMIF(QNWRGrp!$B$2:$B$205,lookup!M35,QNWRGrp!$J$2:$J$205)</f>
        <v>4250</v>
      </c>
      <c r="O35">
        <f t="shared" si="3"/>
        <v>4250</v>
      </c>
      <c r="P35" s="20">
        <f t="shared" si="4"/>
        <v>3796.6666666666665</v>
      </c>
      <c r="Q35">
        <f t="shared" si="5"/>
        <v>2708</v>
      </c>
      <c r="R35">
        <f>SUMIF(QNWRGrp!$B$2:$B$205,lookup!M35,QNWRGrp!$F$2:$F$205)</f>
        <v>28000</v>
      </c>
    </row>
    <row r="36" spans="1:18" x14ac:dyDescent="0.3">
      <c r="A36">
        <v>35</v>
      </c>
      <c r="B36" t="s">
        <v>62</v>
      </c>
      <c r="C36" t="str">
        <f t="shared" si="0"/>
        <v>E</v>
      </c>
      <c r="D36">
        <f t="shared" si="1"/>
        <v>10</v>
      </c>
      <c r="E36">
        <f>SUMIFS(Impacts_RS_wells_scenario_1_bgw!$R$2:$R$2452,Impacts_RS_wells_scenario_1_bgw!$A$2:$A$2452,lookup!A36)*10.14583*L36</f>
        <v>0</v>
      </c>
      <c r="F36">
        <f>VLOOKUP(A36,Impacts_RS_wells_scenario_1_bgw!$A$2:$P$2452,16)</f>
        <v>1942</v>
      </c>
      <c r="G36" s="1">
        <f t="shared" si="2"/>
        <v>15615</v>
      </c>
      <c r="L36">
        <f>INDEX(Impacts_scenario_1_RSBsn_Mask!$Y$2:$Y$70,$F36-1939+1,1)</f>
        <v>0</v>
      </c>
      <c r="M36">
        <v>1983</v>
      </c>
      <c r="N36">
        <f>SUMIF(QNWRGrp!$B$2:$B$205,lookup!M36,QNWRGrp!$J$2:$J$205)</f>
        <v>5020</v>
      </c>
      <c r="O36">
        <f t="shared" si="3"/>
        <v>5020</v>
      </c>
      <c r="P36" s="20">
        <f t="shared" si="4"/>
        <v>4116.666666666667</v>
      </c>
      <c r="Q36">
        <f t="shared" si="5"/>
        <v>3394</v>
      </c>
      <c r="R36">
        <f>SUMIF(QNWRGrp!$B$2:$B$205,lookup!M36,QNWRGrp!$F$2:$F$205)</f>
        <v>28130</v>
      </c>
    </row>
    <row r="37" spans="1:18" x14ac:dyDescent="0.3">
      <c r="A37">
        <v>36</v>
      </c>
      <c r="B37" t="s">
        <v>63</v>
      </c>
      <c r="C37" t="str">
        <f t="shared" si="0"/>
        <v>E</v>
      </c>
      <c r="D37">
        <f t="shared" si="1"/>
        <v>11</v>
      </c>
      <c r="E37">
        <f>SUMIFS(Impacts_RS_wells_scenario_1_bgw!$R$2:$R$2452,Impacts_RS_wells_scenario_1_bgw!$A$2:$A$2452,lookup!A37)*10.14583*L37</f>
        <v>0</v>
      </c>
      <c r="F37">
        <f>VLOOKUP(A37,Impacts_RS_wells_scenario_1_bgw!$A$2:$P$2452,16)</f>
        <v>1942</v>
      </c>
      <c r="G37" s="1">
        <f t="shared" si="2"/>
        <v>15646</v>
      </c>
      <c r="L37">
        <f>INDEX(Impacts_scenario_1_RSBsn_Mask!$Y$2:$Y$70,$F37-1939+1,1)</f>
        <v>0</v>
      </c>
      <c r="M37">
        <v>1984</v>
      </c>
      <c r="N37">
        <f>SUMIF(QNWRGrp!$B$2:$B$205,lookup!M37,QNWRGrp!$J$2:$J$205)</f>
        <v>4030</v>
      </c>
      <c r="O37">
        <f t="shared" si="3"/>
        <v>4030</v>
      </c>
      <c r="P37" s="20">
        <f t="shared" si="4"/>
        <v>4433.333333333333</v>
      </c>
      <c r="Q37">
        <f t="shared" si="5"/>
        <v>4088</v>
      </c>
      <c r="R37">
        <f>SUMIF(QNWRGrp!$B$2:$B$205,lookup!M37,QNWRGrp!$F$2:$F$205)</f>
        <v>27010</v>
      </c>
    </row>
    <row r="38" spans="1:18" x14ac:dyDescent="0.3">
      <c r="A38">
        <v>37</v>
      </c>
      <c r="B38" t="s">
        <v>49</v>
      </c>
      <c r="C38" t="str">
        <f t="shared" si="0"/>
        <v>F</v>
      </c>
      <c r="D38">
        <f t="shared" si="1"/>
        <v>12</v>
      </c>
      <c r="E38">
        <f>SUMIFS(Impacts_RS_wells_scenario_1_bgw!$R$2:$R$2452,Impacts_RS_wells_scenario_1_bgw!$A$2:$A$2452,lookup!A38)*10.14583*L38</f>
        <v>0</v>
      </c>
      <c r="F38">
        <f>VLOOKUP(A38,Impacts_RS_wells_scenario_1_bgw!$A$2:$P$2452,16)</f>
        <v>1942</v>
      </c>
      <c r="G38" s="1">
        <f t="shared" si="2"/>
        <v>15676</v>
      </c>
      <c r="L38">
        <f>INDEX(Impacts_scenario_1_RSBsn_Mask!$Y$2:$Y$70,$F38-1939+1,1)</f>
        <v>0</v>
      </c>
      <c r="M38">
        <v>1985</v>
      </c>
      <c r="N38">
        <f>SUMIF(QNWRGrp!$B$2:$B$205,lookup!M38,QNWRGrp!$J$2:$J$205)</f>
        <v>2060</v>
      </c>
      <c r="O38">
        <f t="shared" si="3"/>
        <v>2060</v>
      </c>
      <c r="P38" s="20">
        <f t="shared" si="4"/>
        <v>3703.3333333333335</v>
      </c>
      <c r="Q38">
        <f t="shared" si="5"/>
        <v>3688</v>
      </c>
      <c r="R38">
        <f>SUMIF(QNWRGrp!$B$2:$B$205,lookup!M38,QNWRGrp!$F$2:$F$205)</f>
        <v>36870</v>
      </c>
    </row>
    <row r="39" spans="1:18" x14ac:dyDescent="0.3">
      <c r="A39">
        <v>38</v>
      </c>
      <c r="B39" t="s">
        <v>53</v>
      </c>
      <c r="C39" t="str">
        <f t="shared" si="0"/>
        <v>A</v>
      </c>
      <c r="D39">
        <f t="shared" si="1"/>
        <v>1</v>
      </c>
      <c r="E39">
        <f>SUMIFS(Impacts_RS_wells_scenario_1_bgw!$R$2:$R$2452,Impacts_RS_wells_scenario_1_bgw!$A$2:$A$2452,lookup!A39)*10.14583*L39</f>
        <v>0</v>
      </c>
      <c r="F39">
        <f>VLOOKUP(A39,Impacts_RS_wells_scenario_1_bgw!$A$2:$P$2452,16)</f>
        <v>1943</v>
      </c>
      <c r="G39" s="1">
        <f t="shared" si="2"/>
        <v>15707</v>
      </c>
      <c r="L39">
        <f>INDEX(Impacts_scenario_1_RSBsn_Mask!$Y$2:$Y$70,$F39-1939+1,1)</f>
        <v>0</v>
      </c>
      <c r="M39">
        <v>1986</v>
      </c>
      <c r="N39">
        <f>SUMIF(QNWRGrp!$B$2:$B$205,lookup!M39,QNWRGrp!$J$2:$J$205)</f>
        <v>1680</v>
      </c>
      <c r="O39">
        <f t="shared" si="3"/>
        <v>1680</v>
      </c>
      <c r="P39" s="20">
        <f t="shared" si="4"/>
        <v>2590</v>
      </c>
      <c r="Q39">
        <f t="shared" si="5"/>
        <v>3408</v>
      </c>
      <c r="R39">
        <f>SUMIF(QNWRGrp!$B$2:$B$205,lookup!M39,QNWRGrp!$F$2:$F$205)</f>
        <v>37290</v>
      </c>
    </row>
    <row r="40" spans="1:18" x14ac:dyDescent="0.3">
      <c r="A40">
        <v>39</v>
      </c>
      <c r="B40" t="s">
        <v>54</v>
      </c>
      <c r="C40" t="str">
        <f t="shared" si="0"/>
        <v>A</v>
      </c>
      <c r="D40">
        <f t="shared" si="1"/>
        <v>2</v>
      </c>
      <c r="E40">
        <f>SUMIFS(Impacts_RS_wells_scenario_1_bgw!$R$2:$R$2452,Impacts_RS_wells_scenario_1_bgw!$A$2:$A$2452,lookup!A40)*10.14583*L40</f>
        <v>0</v>
      </c>
      <c r="F40">
        <f>VLOOKUP(A40,Impacts_RS_wells_scenario_1_bgw!$A$2:$P$2452,16)</f>
        <v>1943</v>
      </c>
      <c r="G40" s="1">
        <f t="shared" si="2"/>
        <v>15738</v>
      </c>
      <c r="L40">
        <f>INDEX(Impacts_scenario_1_RSBsn_Mask!$Y$2:$Y$70,$F40-1939+1,1)</f>
        <v>0</v>
      </c>
      <c r="M40">
        <v>1987</v>
      </c>
      <c r="N40">
        <f>SUMIF(QNWRGrp!$B$2:$B$205,lookup!M40,QNWRGrp!$J$2:$J$205)</f>
        <v>220</v>
      </c>
      <c r="O40">
        <f t="shared" si="3"/>
        <v>220</v>
      </c>
      <c r="P40" s="20">
        <f t="shared" si="4"/>
        <v>1320</v>
      </c>
      <c r="Q40">
        <f t="shared" si="5"/>
        <v>2602</v>
      </c>
      <c r="R40">
        <f>SUMIF(QNWRGrp!$B$2:$B$205,lookup!M40,QNWRGrp!$F$2:$F$205)</f>
        <v>38260</v>
      </c>
    </row>
    <row r="41" spans="1:18" x14ac:dyDescent="0.3">
      <c r="A41">
        <v>40</v>
      </c>
      <c r="B41" t="s">
        <v>55</v>
      </c>
      <c r="C41" t="str">
        <f t="shared" si="0"/>
        <v>B</v>
      </c>
      <c r="D41">
        <f t="shared" si="1"/>
        <v>3</v>
      </c>
      <c r="E41">
        <f>SUMIFS(Impacts_RS_wells_scenario_1_bgw!$R$2:$R$2452,Impacts_RS_wells_scenario_1_bgw!$A$2:$A$2452,lookup!A41)*10.14583*L41</f>
        <v>0</v>
      </c>
      <c r="F41">
        <f>VLOOKUP(A41,Impacts_RS_wells_scenario_1_bgw!$A$2:$P$2452,16)</f>
        <v>1943</v>
      </c>
      <c r="G41" s="1">
        <f t="shared" si="2"/>
        <v>15766</v>
      </c>
      <c r="L41">
        <f>INDEX(Impacts_scenario_1_RSBsn_Mask!$Y$2:$Y$70,$F41-1939+1,1)</f>
        <v>0</v>
      </c>
      <c r="M41">
        <v>1988</v>
      </c>
      <c r="N41">
        <f>SUMIF(QNWRGrp!$B$2:$B$205,lookup!M41,QNWRGrp!$J$2:$J$205)</f>
        <v>3540</v>
      </c>
      <c r="O41">
        <f t="shared" si="3"/>
        <v>3540</v>
      </c>
      <c r="P41" s="20">
        <f t="shared" si="4"/>
        <v>1813.3333333333333</v>
      </c>
      <c r="Q41">
        <f t="shared" si="5"/>
        <v>2306</v>
      </c>
      <c r="R41">
        <f>SUMIF(QNWRGrp!$B$2:$B$205,lookup!M41,QNWRGrp!$F$2:$F$205)</f>
        <v>19260</v>
      </c>
    </row>
    <row r="42" spans="1:18" x14ac:dyDescent="0.3">
      <c r="A42">
        <v>41</v>
      </c>
      <c r="B42" t="s">
        <v>56</v>
      </c>
      <c r="C42" t="str">
        <f t="shared" si="0"/>
        <v>B</v>
      </c>
      <c r="D42">
        <f t="shared" si="1"/>
        <v>4</v>
      </c>
      <c r="E42">
        <f>SUMIFS(Impacts_RS_wells_scenario_1_bgw!$R$2:$R$2452,Impacts_RS_wells_scenario_1_bgw!$A$2:$A$2452,lookup!A42)*10.14583*L42</f>
        <v>0</v>
      </c>
      <c r="F42">
        <f>VLOOKUP(A42,Impacts_RS_wells_scenario_1_bgw!$A$2:$P$2452,16)</f>
        <v>1943</v>
      </c>
      <c r="G42" s="1">
        <f t="shared" si="2"/>
        <v>15797</v>
      </c>
      <c r="L42">
        <f>INDEX(Impacts_scenario_1_RSBsn_Mask!$Y$2:$Y$70,$F42-1939+1,1)</f>
        <v>0</v>
      </c>
      <c r="M42">
        <v>1989</v>
      </c>
      <c r="N42">
        <f>SUMIF(QNWRGrp!$B$2:$B$205,lookup!M42,QNWRGrp!$J$2:$J$205)</f>
        <v>4710</v>
      </c>
      <c r="O42">
        <f t="shared" si="3"/>
        <v>4710</v>
      </c>
      <c r="P42" s="20">
        <f t="shared" si="4"/>
        <v>2823.3333333333335</v>
      </c>
      <c r="Q42">
        <f t="shared" si="5"/>
        <v>2442</v>
      </c>
      <c r="R42">
        <f>SUMIF(QNWRGrp!$B$2:$B$205,lookup!M42,QNWRGrp!$F$2:$F$205)</f>
        <v>38250</v>
      </c>
    </row>
    <row r="43" spans="1:18" x14ac:dyDescent="0.3">
      <c r="A43">
        <v>42</v>
      </c>
      <c r="B43" t="s">
        <v>57</v>
      </c>
      <c r="C43" t="str">
        <f t="shared" si="0"/>
        <v>C</v>
      </c>
      <c r="D43">
        <f t="shared" si="1"/>
        <v>5</v>
      </c>
      <c r="E43">
        <f>SUMIFS(Impacts_RS_wells_scenario_1_bgw!$R$2:$R$2452,Impacts_RS_wells_scenario_1_bgw!$A$2:$A$2452,lookup!A43)*10.14583*L43</f>
        <v>0</v>
      </c>
      <c r="F43">
        <f>VLOOKUP(A43,Impacts_RS_wells_scenario_1_bgw!$A$2:$P$2452,16)</f>
        <v>1943</v>
      </c>
      <c r="G43" s="1">
        <f t="shared" si="2"/>
        <v>15827</v>
      </c>
      <c r="L43">
        <f>INDEX(Impacts_scenario_1_RSBsn_Mask!$Y$2:$Y$70,$F43-1939+1,1)</f>
        <v>0</v>
      </c>
      <c r="M43">
        <v>1990</v>
      </c>
      <c r="N43">
        <f>SUMIF(QNWRGrp!$B$2:$B$205,lookup!M43,QNWRGrp!$J$2:$J$205)</f>
        <v>5730</v>
      </c>
      <c r="O43">
        <f t="shared" si="3"/>
        <v>5730</v>
      </c>
      <c r="P43" s="20">
        <f t="shared" si="4"/>
        <v>4660</v>
      </c>
      <c r="Q43">
        <f t="shared" si="5"/>
        <v>3176</v>
      </c>
      <c r="R43">
        <f>SUMIF(QNWRGrp!$B$2:$B$205,lookup!M43,QNWRGrp!$F$2:$F$205)</f>
        <v>30610</v>
      </c>
    </row>
    <row r="44" spans="1:18" x14ac:dyDescent="0.3">
      <c r="A44">
        <v>43</v>
      </c>
      <c r="B44" t="s">
        <v>58</v>
      </c>
      <c r="C44" t="str">
        <f t="shared" si="0"/>
        <v>C</v>
      </c>
      <c r="D44">
        <f t="shared" si="1"/>
        <v>6</v>
      </c>
      <c r="E44">
        <f>SUMIFS(Impacts_RS_wells_scenario_1_bgw!$R$2:$R$2452,Impacts_RS_wells_scenario_1_bgw!$A$2:$A$2452,lookup!A44)*10.14583*L44</f>
        <v>0</v>
      </c>
      <c r="F44">
        <f>VLOOKUP(A44,Impacts_RS_wells_scenario_1_bgw!$A$2:$P$2452,16)</f>
        <v>1943</v>
      </c>
      <c r="G44" s="1">
        <f t="shared" si="2"/>
        <v>15858</v>
      </c>
      <c r="L44">
        <f>INDEX(Impacts_scenario_1_RSBsn_Mask!$Y$2:$Y$70,$F44-1939+1,1)</f>
        <v>0</v>
      </c>
      <c r="M44">
        <v>1991</v>
      </c>
      <c r="N44">
        <f>SUMIF(QNWRGrp!$B$2:$B$205,lookup!M44,QNWRGrp!$J$2:$J$205)</f>
        <v>8580</v>
      </c>
      <c r="O44">
        <f t="shared" si="3"/>
        <v>8580</v>
      </c>
      <c r="P44" s="20">
        <f t="shared" si="4"/>
        <v>6340</v>
      </c>
      <c r="Q44">
        <f t="shared" si="5"/>
        <v>4556</v>
      </c>
      <c r="R44">
        <f>SUMIF(QNWRGrp!$B$2:$B$205,lookup!M44,QNWRGrp!$F$2:$F$205)</f>
        <v>21730</v>
      </c>
    </row>
    <row r="45" spans="1:18" x14ac:dyDescent="0.3">
      <c r="A45">
        <v>44</v>
      </c>
      <c r="B45" t="s">
        <v>59</v>
      </c>
      <c r="C45" t="str">
        <f t="shared" si="0"/>
        <v>D</v>
      </c>
      <c r="D45">
        <f t="shared" si="1"/>
        <v>7</v>
      </c>
      <c r="E45">
        <f>SUMIFS(Impacts_RS_wells_scenario_1_bgw!$R$2:$R$2452,Impacts_RS_wells_scenario_1_bgw!$A$2:$A$2452,lookup!A45)*10.14583*L45</f>
        <v>0</v>
      </c>
      <c r="F45">
        <f>VLOOKUP(A45,Impacts_RS_wells_scenario_1_bgw!$A$2:$P$2452,16)</f>
        <v>1943</v>
      </c>
      <c r="G45" s="1">
        <f t="shared" si="2"/>
        <v>15888</v>
      </c>
      <c r="L45">
        <f>INDEX(Impacts_scenario_1_RSBsn_Mask!$Y$2:$Y$70,$F45-1939+1,1)</f>
        <v>0</v>
      </c>
      <c r="M45">
        <v>1992</v>
      </c>
      <c r="N45">
        <f>SUMIF(QNWRGrp!$B$2:$B$205,lookup!M45,QNWRGrp!$J$2:$J$205)</f>
        <v>6780</v>
      </c>
      <c r="O45">
        <f t="shared" si="3"/>
        <v>6780</v>
      </c>
      <c r="P45" s="20">
        <f t="shared" si="4"/>
        <v>7030</v>
      </c>
      <c r="Q45">
        <f t="shared" si="5"/>
        <v>5868</v>
      </c>
      <c r="R45">
        <f>SUMIF(QNWRGrp!$B$2:$B$205,lookup!M45,QNWRGrp!$F$2:$F$205)</f>
        <v>46730</v>
      </c>
    </row>
    <row r="46" spans="1:18" x14ac:dyDescent="0.3">
      <c r="A46">
        <v>45</v>
      </c>
      <c r="B46" t="s">
        <v>60</v>
      </c>
      <c r="C46" t="str">
        <f t="shared" si="0"/>
        <v>D</v>
      </c>
      <c r="D46">
        <f t="shared" si="1"/>
        <v>8</v>
      </c>
      <c r="E46">
        <f>SUMIFS(Impacts_RS_wells_scenario_1_bgw!$R$2:$R$2452,Impacts_RS_wells_scenario_1_bgw!$A$2:$A$2452,lookup!A46)*10.14583*L46</f>
        <v>0</v>
      </c>
      <c r="F46">
        <f>VLOOKUP(A46,Impacts_RS_wells_scenario_1_bgw!$A$2:$P$2452,16)</f>
        <v>1943</v>
      </c>
      <c r="G46" s="1">
        <f t="shared" si="2"/>
        <v>15919</v>
      </c>
      <c r="L46">
        <f>INDEX(Impacts_scenario_1_RSBsn_Mask!$Y$2:$Y$70,$F46-1939+1,1)</f>
        <v>0</v>
      </c>
      <c r="M46">
        <v>1993</v>
      </c>
      <c r="N46">
        <f>SUMIF(QNWRGrp!$B$2:$B$205,lookup!M46,QNWRGrp!$J$2:$J$205)</f>
        <v>0</v>
      </c>
      <c r="O46" t="str">
        <f t="shared" si="3"/>
        <v/>
      </c>
      <c r="P46" s="20">
        <f t="shared" si="4"/>
        <v>5120</v>
      </c>
      <c r="Q46">
        <f t="shared" si="5"/>
        <v>5160</v>
      </c>
      <c r="R46">
        <f>SUMIF(QNWRGrp!$B$2:$B$205,lookup!M46,QNWRGrp!$F$2:$F$205)</f>
        <v>49150</v>
      </c>
    </row>
    <row r="47" spans="1:18" x14ac:dyDescent="0.3">
      <c r="A47">
        <v>46</v>
      </c>
      <c r="B47" t="s">
        <v>61</v>
      </c>
      <c r="C47" t="str">
        <f t="shared" si="0"/>
        <v>D</v>
      </c>
      <c r="D47">
        <f t="shared" si="1"/>
        <v>9</v>
      </c>
      <c r="E47">
        <f>SUMIFS(Impacts_RS_wells_scenario_1_bgw!$R$2:$R$2452,Impacts_RS_wells_scenario_1_bgw!$A$2:$A$2452,lookup!A47)*10.14583*L47</f>
        <v>0</v>
      </c>
      <c r="F47">
        <f>VLOOKUP(A47,Impacts_RS_wells_scenario_1_bgw!$A$2:$P$2452,16)</f>
        <v>1943</v>
      </c>
      <c r="G47" s="1">
        <f t="shared" si="2"/>
        <v>15950</v>
      </c>
      <c r="L47">
        <f>INDEX(Impacts_scenario_1_RSBsn_Mask!$Y$2:$Y$70,$F47-1939+1,1)</f>
        <v>0</v>
      </c>
      <c r="M47">
        <v>1994</v>
      </c>
      <c r="N47">
        <f>SUMIF(QNWRGrp!$B$2:$B$205,lookup!M47,QNWRGrp!$J$2:$J$205)</f>
        <v>5560</v>
      </c>
      <c r="O47">
        <f t="shared" si="3"/>
        <v>5560</v>
      </c>
      <c r="P47" s="20">
        <f t="shared" si="4"/>
        <v>4113.333333333333</v>
      </c>
      <c r="Q47">
        <f t="shared" si="5"/>
        <v>5330</v>
      </c>
      <c r="R47">
        <f>SUMIF(QNWRGrp!$B$2:$B$205,lookup!M47,QNWRGrp!$F$2:$F$205)</f>
        <v>35420</v>
      </c>
    </row>
    <row r="48" spans="1:18" x14ac:dyDescent="0.3">
      <c r="A48">
        <v>47</v>
      </c>
      <c r="B48" t="s">
        <v>62</v>
      </c>
      <c r="C48" t="str">
        <f t="shared" si="0"/>
        <v>E</v>
      </c>
      <c r="D48">
        <f t="shared" si="1"/>
        <v>10</v>
      </c>
      <c r="E48">
        <f>SUMIFS(Impacts_RS_wells_scenario_1_bgw!$R$2:$R$2452,Impacts_RS_wells_scenario_1_bgw!$A$2:$A$2452,lookup!A48)*10.14583*L48</f>
        <v>0</v>
      </c>
      <c r="F48">
        <f>VLOOKUP(A48,Impacts_RS_wells_scenario_1_bgw!$A$2:$P$2452,16)</f>
        <v>1943</v>
      </c>
      <c r="G48" s="1">
        <f t="shared" si="2"/>
        <v>15980</v>
      </c>
      <c r="L48">
        <f>INDEX(Impacts_scenario_1_RSBsn_Mask!$Y$2:$Y$70,$F48-1939+1,1)</f>
        <v>0</v>
      </c>
      <c r="M48">
        <v>1995</v>
      </c>
      <c r="N48">
        <f>SUMIF(QNWRGrp!$B$2:$B$205,lookup!M48,QNWRGrp!$J$2:$J$205)</f>
        <v>3450</v>
      </c>
      <c r="O48">
        <f t="shared" si="3"/>
        <v>3450</v>
      </c>
      <c r="P48" s="20">
        <f t="shared" si="4"/>
        <v>3003.3333333333335</v>
      </c>
      <c r="Q48">
        <f t="shared" si="5"/>
        <v>4874</v>
      </c>
      <c r="R48">
        <f>SUMIF(QNWRGrp!$B$2:$B$205,lookup!M48,QNWRGrp!$F$2:$F$205)</f>
        <v>48020</v>
      </c>
    </row>
    <row r="49" spans="1:18" x14ac:dyDescent="0.3">
      <c r="A49">
        <v>48</v>
      </c>
      <c r="B49" t="s">
        <v>63</v>
      </c>
      <c r="C49" t="str">
        <f t="shared" si="0"/>
        <v>E</v>
      </c>
      <c r="D49">
        <f t="shared" si="1"/>
        <v>11</v>
      </c>
      <c r="E49">
        <f>SUMIFS(Impacts_RS_wells_scenario_1_bgw!$R$2:$R$2452,Impacts_RS_wells_scenario_1_bgw!$A$2:$A$2452,lookup!A49)*10.14583*L49</f>
        <v>0</v>
      </c>
      <c r="F49">
        <f>VLOOKUP(A49,Impacts_RS_wells_scenario_1_bgw!$A$2:$P$2452,16)</f>
        <v>1943</v>
      </c>
      <c r="G49" s="1">
        <f t="shared" si="2"/>
        <v>16011</v>
      </c>
      <c r="L49">
        <f>INDEX(Impacts_scenario_1_RSBsn_Mask!$Y$2:$Y$70,$F49-1939+1,1)</f>
        <v>0</v>
      </c>
      <c r="M49">
        <v>1996</v>
      </c>
      <c r="N49">
        <f>SUMIF(QNWRGrp!$B$2:$B$205,lookup!M49,QNWRGrp!$J$2:$J$205)</f>
        <v>10</v>
      </c>
      <c r="O49">
        <f t="shared" si="3"/>
        <v>10</v>
      </c>
      <c r="P49" s="20">
        <f t="shared" si="4"/>
        <v>3006.6666666666665</v>
      </c>
      <c r="Q49">
        <f t="shared" si="5"/>
        <v>3160</v>
      </c>
      <c r="R49">
        <f>SUMIF(QNWRGrp!$B$2:$B$205,lookup!M49,QNWRGrp!$F$2:$F$205)</f>
        <v>47990</v>
      </c>
    </row>
    <row r="50" spans="1:18" x14ac:dyDescent="0.3">
      <c r="A50">
        <v>49</v>
      </c>
      <c r="B50" t="s">
        <v>49</v>
      </c>
      <c r="C50" t="str">
        <f t="shared" si="0"/>
        <v>F</v>
      </c>
      <c r="D50">
        <f t="shared" si="1"/>
        <v>12</v>
      </c>
      <c r="E50">
        <f>SUMIFS(Impacts_RS_wells_scenario_1_bgw!$R$2:$R$2452,Impacts_RS_wells_scenario_1_bgw!$A$2:$A$2452,lookup!A50)*10.14583*L50</f>
        <v>0</v>
      </c>
      <c r="F50">
        <f>VLOOKUP(A50,Impacts_RS_wells_scenario_1_bgw!$A$2:$P$2452,16)</f>
        <v>1943</v>
      </c>
      <c r="G50" s="1">
        <f t="shared" si="2"/>
        <v>16041</v>
      </c>
      <c r="L50">
        <f>INDEX(Impacts_scenario_1_RSBsn_Mask!$Y$2:$Y$70,$F50-1939+1,1)</f>
        <v>0</v>
      </c>
      <c r="M50">
        <v>1997</v>
      </c>
      <c r="N50">
        <f>SUMIF(QNWRGrp!$B$2:$B$205,lookup!M50,QNWRGrp!$J$2:$J$205)</f>
        <v>0</v>
      </c>
      <c r="O50" t="str">
        <f t="shared" si="3"/>
        <v/>
      </c>
      <c r="P50" s="20">
        <f t="shared" si="4"/>
        <v>1153.3333333333333</v>
      </c>
      <c r="Q50">
        <f t="shared" si="5"/>
        <v>1804</v>
      </c>
      <c r="R50">
        <f>SUMIF(QNWRGrp!$B$2:$B$205,lookup!M50,QNWRGrp!$F$2:$F$205)</f>
        <v>46240</v>
      </c>
    </row>
    <row r="51" spans="1:18" x14ac:dyDescent="0.3">
      <c r="A51">
        <v>50</v>
      </c>
      <c r="B51" t="s">
        <v>53</v>
      </c>
      <c r="C51" t="str">
        <f t="shared" si="0"/>
        <v>A</v>
      </c>
      <c r="D51">
        <f t="shared" si="1"/>
        <v>1</v>
      </c>
      <c r="E51">
        <f>SUMIFS(Impacts_RS_wells_scenario_1_bgw!$R$2:$R$2452,Impacts_RS_wells_scenario_1_bgw!$A$2:$A$2452,lookup!A51)*10.14583*L51</f>
        <v>0</v>
      </c>
      <c r="F51">
        <f>VLOOKUP(A51,Impacts_RS_wells_scenario_1_bgw!$A$2:$P$2452,16)</f>
        <v>1944</v>
      </c>
      <c r="G51" s="1">
        <f t="shared" si="2"/>
        <v>16072</v>
      </c>
      <c r="L51">
        <f>INDEX(Impacts_scenario_1_RSBsn_Mask!$Y$2:$Y$70,$F51-1939+1,1)</f>
        <v>0</v>
      </c>
      <c r="M51">
        <v>1998</v>
      </c>
      <c r="N51">
        <f>SUMIF(QNWRGrp!$B$2:$B$205,lookup!M51,QNWRGrp!$J$2:$J$205)</f>
        <v>370</v>
      </c>
      <c r="O51">
        <f t="shared" si="3"/>
        <v>370</v>
      </c>
      <c r="P51" s="20">
        <f t="shared" si="4"/>
        <v>126.66666666666667</v>
      </c>
      <c r="Q51">
        <f t="shared" si="5"/>
        <v>1878</v>
      </c>
      <c r="R51">
        <f>SUMIF(QNWRGrp!$B$2:$B$205,lookup!M51,QNWRGrp!$F$2:$F$205)</f>
        <v>42480</v>
      </c>
    </row>
    <row r="52" spans="1:18" x14ac:dyDescent="0.3">
      <c r="A52">
        <v>51</v>
      </c>
      <c r="B52" t="s">
        <v>54</v>
      </c>
      <c r="C52" t="str">
        <f t="shared" si="0"/>
        <v>A</v>
      </c>
      <c r="D52">
        <f t="shared" si="1"/>
        <v>2</v>
      </c>
      <c r="E52">
        <f>SUMIFS(Impacts_RS_wells_scenario_1_bgw!$R$2:$R$2452,Impacts_RS_wells_scenario_1_bgw!$A$2:$A$2452,lookup!A52)*10.14583*L52</f>
        <v>0</v>
      </c>
      <c r="F52">
        <f>VLOOKUP(A52,Impacts_RS_wells_scenario_1_bgw!$A$2:$P$2452,16)</f>
        <v>1944</v>
      </c>
      <c r="G52" s="1">
        <f t="shared" si="2"/>
        <v>16103</v>
      </c>
      <c r="L52">
        <f>INDEX(Impacts_scenario_1_RSBsn_Mask!$Y$2:$Y$70,$F52-1939+1,1)</f>
        <v>0</v>
      </c>
      <c r="M52">
        <v>1999</v>
      </c>
      <c r="N52">
        <f>SUMIF(QNWRGrp!$B$2:$B$205,lookup!M52,QNWRGrp!$J$2:$J$205)</f>
        <v>1150</v>
      </c>
      <c r="O52">
        <f t="shared" si="3"/>
        <v>1150</v>
      </c>
      <c r="P52" s="20">
        <f t="shared" si="4"/>
        <v>506.66666666666669</v>
      </c>
      <c r="Q52">
        <f t="shared" si="5"/>
        <v>996</v>
      </c>
      <c r="R52">
        <f>SUMIF(QNWRGrp!$B$2:$B$205,lookup!M52,QNWRGrp!$F$2:$F$205)</f>
        <v>43740</v>
      </c>
    </row>
    <row r="53" spans="1:18" x14ac:dyDescent="0.3">
      <c r="A53">
        <v>52</v>
      </c>
      <c r="B53" t="s">
        <v>55</v>
      </c>
      <c r="C53" t="str">
        <f t="shared" si="0"/>
        <v>B</v>
      </c>
      <c r="D53">
        <f t="shared" si="1"/>
        <v>3</v>
      </c>
      <c r="E53">
        <f>SUMIFS(Impacts_RS_wells_scenario_1_bgw!$R$2:$R$2452,Impacts_RS_wells_scenario_1_bgw!$A$2:$A$2452,lookup!A53)*10.14583*L53</f>
        <v>0</v>
      </c>
      <c r="F53">
        <f>VLOOKUP(A53,Impacts_RS_wells_scenario_1_bgw!$A$2:$P$2452,16)</f>
        <v>1944</v>
      </c>
      <c r="G53" s="1">
        <f t="shared" si="2"/>
        <v>16132</v>
      </c>
      <c r="L53">
        <f>INDEX(Impacts_scenario_1_RSBsn_Mask!$Y$2:$Y$70,$F53-1939+1,1)</f>
        <v>0</v>
      </c>
      <c r="M53">
        <v>2000</v>
      </c>
      <c r="N53">
        <f>SUMIF(QNWRGrp!$B$2:$B$205,lookup!M53,QNWRGrp!$J$2:$J$205)</f>
        <v>510</v>
      </c>
      <c r="O53">
        <f t="shared" si="3"/>
        <v>510</v>
      </c>
      <c r="P53" s="20">
        <f t="shared" si="4"/>
        <v>676.66666666666663</v>
      </c>
      <c r="Q53">
        <f t="shared" si="5"/>
        <v>408</v>
      </c>
      <c r="R53">
        <f>SUMIF(QNWRGrp!$B$2:$B$205,lookup!M53,QNWRGrp!$F$2:$F$205)</f>
        <v>48270</v>
      </c>
    </row>
    <row r="54" spans="1:18" x14ac:dyDescent="0.3">
      <c r="A54">
        <v>53</v>
      </c>
      <c r="B54" t="s">
        <v>56</v>
      </c>
      <c r="C54" t="str">
        <f t="shared" si="0"/>
        <v>B</v>
      </c>
      <c r="D54">
        <f t="shared" si="1"/>
        <v>4</v>
      </c>
      <c r="E54">
        <f>SUMIFS(Impacts_RS_wells_scenario_1_bgw!$R$2:$R$2452,Impacts_RS_wells_scenario_1_bgw!$A$2:$A$2452,lookup!A54)*10.14583*L54</f>
        <v>0</v>
      </c>
      <c r="F54">
        <f>VLOOKUP(A54,Impacts_RS_wells_scenario_1_bgw!$A$2:$P$2452,16)</f>
        <v>1944</v>
      </c>
      <c r="G54" s="1">
        <f t="shared" si="2"/>
        <v>16163</v>
      </c>
      <c r="L54">
        <f>INDEX(Impacts_scenario_1_RSBsn_Mask!$Y$2:$Y$70,$F54-1939+1,1)</f>
        <v>0</v>
      </c>
      <c r="M54">
        <v>2001</v>
      </c>
      <c r="N54">
        <f>SUMIF(QNWRGrp!$B$2:$B$205,lookup!M54,QNWRGrp!$J$2:$J$205)</f>
        <v>4220</v>
      </c>
      <c r="O54">
        <f t="shared" si="3"/>
        <v>4220</v>
      </c>
      <c r="P54" s="20">
        <f t="shared" si="4"/>
        <v>1960</v>
      </c>
      <c r="Q54">
        <f t="shared" si="5"/>
        <v>1250</v>
      </c>
      <c r="R54">
        <f>SUMIF(QNWRGrp!$B$2:$B$205,lookup!M54,QNWRGrp!$F$2:$F$205)</f>
        <v>45790</v>
      </c>
    </row>
    <row r="55" spans="1:18" x14ac:dyDescent="0.3">
      <c r="A55">
        <v>54</v>
      </c>
      <c r="B55" t="s">
        <v>57</v>
      </c>
      <c r="C55" t="str">
        <f t="shared" si="0"/>
        <v>C</v>
      </c>
      <c r="D55">
        <f t="shared" si="1"/>
        <v>5</v>
      </c>
      <c r="E55">
        <f>SUMIFS(Impacts_RS_wells_scenario_1_bgw!$R$2:$R$2452,Impacts_RS_wells_scenario_1_bgw!$A$2:$A$2452,lookup!A55)*10.14583*L55</f>
        <v>0</v>
      </c>
      <c r="F55">
        <f>VLOOKUP(A55,Impacts_RS_wells_scenario_1_bgw!$A$2:$P$2452,16)</f>
        <v>1944</v>
      </c>
      <c r="G55" s="1">
        <f t="shared" si="2"/>
        <v>16193</v>
      </c>
      <c r="L55">
        <f>INDEX(Impacts_scenario_1_RSBsn_Mask!$Y$2:$Y$70,$F55-1939+1,1)</f>
        <v>0</v>
      </c>
      <c r="M55">
        <v>2002</v>
      </c>
      <c r="N55">
        <f>SUMIF(QNWRGrp!$B$2:$B$205,lookup!M55,QNWRGrp!$J$2:$J$205)</f>
        <v>5270</v>
      </c>
      <c r="O55">
        <f t="shared" si="3"/>
        <v>5270</v>
      </c>
      <c r="P55" s="20">
        <f t="shared" si="4"/>
        <v>3333.3333333333335</v>
      </c>
      <c r="Q55">
        <f t="shared" si="5"/>
        <v>2304</v>
      </c>
      <c r="R55">
        <f>SUMIF(QNWRGrp!$B$2:$B$205,lookup!M55,QNWRGrp!$F$2:$F$205)</f>
        <v>39220</v>
      </c>
    </row>
    <row r="56" spans="1:18" x14ac:dyDescent="0.3">
      <c r="A56">
        <v>55</v>
      </c>
      <c r="B56" t="s">
        <v>58</v>
      </c>
      <c r="C56" t="str">
        <f t="shared" si="0"/>
        <v>C</v>
      </c>
      <c r="D56">
        <f t="shared" si="1"/>
        <v>6</v>
      </c>
      <c r="E56">
        <f>SUMIFS(Impacts_RS_wells_scenario_1_bgw!$R$2:$R$2452,Impacts_RS_wells_scenario_1_bgw!$A$2:$A$2452,lookup!A56)*10.14583*L56</f>
        <v>0</v>
      </c>
      <c r="F56">
        <f>VLOOKUP(A56,Impacts_RS_wells_scenario_1_bgw!$A$2:$P$2452,16)</f>
        <v>1944</v>
      </c>
      <c r="G56" s="1">
        <f t="shared" si="2"/>
        <v>16224</v>
      </c>
      <c r="L56">
        <f>INDEX(Impacts_scenario_1_RSBsn_Mask!$Y$2:$Y$70,$F56-1939+1,1)</f>
        <v>0</v>
      </c>
      <c r="M56">
        <v>2003</v>
      </c>
      <c r="N56">
        <f>SUMIF(QNWRGrp!$B$2:$B$205,lookup!M56,QNWRGrp!$J$2:$J$205)</f>
        <v>5610</v>
      </c>
      <c r="O56">
        <f t="shared" si="3"/>
        <v>5610</v>
      </c>
      <c r="P56" s="20">
        <f t="shared" si="4"/>
        <v>5033.333333333333</v>
      </c>
      <c r="Q56">
        <f t="shared" si="5"/>
        <v>3352</v>
      </c>
      <c r="R56">
        <f>SUMIF(QNWRGrp!$B$2:$B$205,lookup!M56,QNWRGrp!$F$2:$F$205)</f>
        <v>33800</v>
      </c>
    </row>
    <row r="57" spans="1:18" x14ac:dyDescent="0.3">
      <c r="A57">
        <v>56</v>
      </c>
      <c r="B57" t="s">
        <v>59</v>
      </c>
      <c r="C57" t="str">
        <f t="shared" si="0"/>
        <v>D</v>
      </c>
      <c r="D57">
        <f t="shared" si="1"/>
        <v>7</v>
      </c>
      <c r="E57">
        <f>SUMIFS(Impacts_RS_wells_scenario_1_bgw!$R$2:$R$2452,Impacts_RS_wells_scenario_1_bgw!$A$2:$A$2452,lookup!A57)*10.14583*L57</f>
        <v>0</v>
      </c>
      <c r="F57">
        <f>VLOOKUP(A57,Impacts_RS_wells_scenario_1_bgw!$A$2:$P$2452,16)</f>
        <v>1944</v>
      </c>
      <c r="G57" s="1">
        <f t="shared" si="2"/>
        <v>16254</v>
      </c>
      <c r="L57">
        <f>INDEX(Impacts_scenario_1_RSBsn_Mask!$Y$2:$Y$70,$F57-1939+1,1)</f>
        <v>0</v>
      </c>
      <c r="M57">
        <v>2004</v>
      </c>
      <c r="N57">
        <f>SUMIF(QNWRGrp!$B$2:$B$205,lookup!M57,QNWRGrp!$J$2:$J$205)</f>
        <v>4600</v>
      </c>
      <c r="O57">
        <f t="shared" si="3"/>
        <v>4600</v>
      </c>
      <c r="P57" s="20">
        <f t="shared" si="4"/>
        <v>5160</v>
      </c>
      <c r="Q57">
        <f t="shared" si="5"/>
        <v>4042</v>
      </c>
      <c r="R57">
        <f>SUMIF(QNWRGrp!$B$2:$B$205,lookup!M57,QNWRGrp!$F$2:$F$205)</f>
        <v>40770</v>
      </c>
    </row>
    <row r="58" spans="1:18" x14ac:dyDescent="0.3">
      <c r="A58">
        <v>57</v>
      </c>
      <c r="B58" t="s">
        <v>60</v>
      </c>
      <c r="C58" t="str">
        <f t="shared" si="0"/>
        <v>D</v>
      </c>
      <c r="D58">
        <f t="shared" si="1"/>
        <v>8</v>
      </c>
      <c r="E58">
        <f>SUMIFS(Impacts_RS_wells_scenario_1_bgw!$R$2:$R$2452,Impacts_RS_wells_scenario_1_bgw!$A$2:$A$2452,lookup!A58)*10.14583*L58</f>
        <v>0</v>
      </c>
      <c r="F58">
        <f>VLOOKUP(A58,Impacts_RS_wells_scenario_1_bgw!$A$2:$P$2452,16)</f>
        <v>1944</v>
      </c>
      <c r="G58" s="1">
        <f t="shared" si="2"/>
        <v>16285</v>
      </c>
      <c r="L58">
        <f>INDEX(Impacts_scenario_1_RSBsn_Mask!$Y$2:$Y$70,$F58-1939+1,1)</f>
        <v>0</v>
      </c>
      <c r="M58">
        <v>2005</v>
      </c>
      <c r="N58">
        <f>SUMIF(QNWRGrp!$B$2:$B$205,lookup!M58,QNWRGrp!$J$2:$J$205)</f>
        <v>3810</v>
      </c>
      <c r="O58">
        <f t="shared" si="3"/>
        <v>3810</v>
      </c>
      <c r="P58" s="20">
        <f t="shared" si="4"/>
        <v>4673.333333333333</v>
      </c>
      <c r="Q58">
        <f t="shared" si="5"/>
        <v>4702</v>
      </c>
      <c r="R58">
        <f>SUMIF(QNWRGrp!$B$2:$B$205,lookup!M58,QNWRGrp!$F$2:$F$205)</f>
        <v>37010</v>
      </c>
    </row>
    <row r="59" spans="1:18" x14ac:dyDescent="0.3">
      <c r="A59">
        <v>58</v>
      </c>
      <c r="B59" t="s">
        <v>61</v>
      </c>
      <c r="C59" t="str">
        <f t="shared" si="0"/>
        <v>D</v>
      </c>
      <c r="D59">
        <f t="shared" si="1"/>
        <v>9</v>
      </c>
      <c r="E59">
        <f>SUMIFS(Impacts_RS_wells_scenario_1_bgw!$R$2:$R$2452,Impacts_RS_wells_scenario_1_bgw!$A$2:$A$2452,lookup!A59)*10.14583*L59</f>
        <v>0</v>
      </c>
      <c r="F59">
        <f>VLOOKUP(A59,Impacts_RS_wells_scenario_1_bgw!$A$2:$P$2452,16)</f>
        <v>1944</v>
      </c>
      <c r="G59" s="1">
        <f t="shared" si="2"/>
        <v>16316</v>
      </c>
      <c r="L59">
        <f>INDEX(Impacts_scenario_1_RSBsn_Mask!$Y$2:$Y$70,$F59-1939+1,1)</f>
        <v>0</v>
      </c>
      <c r="M59">
        <v>2006</v>
      </c>
      <c r="N59">
        <f>SUMIF(QNWRGrp!$B$2:$B$205,lookup!M59,QNWRGrp!$J$2:$J$205)</f>
        <v>7930</v>
      </c>
      <c r="O59">
        <f t="shared" si="3"/>
        <v>7930</v>
      </c>
      <c r="P59" s="20">
        <f t="shared" si="4"/>
        <v>5446.666666666667</v>
      </c>
      <c r="Q59">
        <f t="shared" si="5"/>
        <v>5444</v>
      </c>
      <c r="R59">
        <f>SUMIF(QNWRGrp!$B$2:$B$205,lookup!M59,QNWRGrp!$F$2:$F$205)</f>
        <v>29410</v>
      </c>
    </row>
    <row r="60" spans="1:18" x14ac:dyDescent="0.3">
      <c r="A60">
        <v>59</v>
      </c>
      <c r="B60" t="s">
        <v>62</v>
      </c>
      <c r="C60" t="str">
        <f t="shared" si="0"/>
        <v>E</v>
      </c>
      <c r="D60">
        <f t="shared" si="1"/>
        <v>10</v>
      </c>
      <c r="E60">
        <f>SUMIFS(Impacts_RS_wells_scenario_1_bgw!$R$2:$R$2452,Impacts_RS_wells_scenario_1_bgw!$A$2:$A$2452,lookup!A60)*10.14583*L60</f>
        <v>0</v>
      </c>
      <c r="F60">
        <f>VLOOKUP(A60,Impacts_RS_wells_scenario_1_bgw!$A$2:$P$2452,16)</f>
        <v>1944</v>
      </c>
      <c r="G60" s="1">
        <f t="shared" si="2"/>
        <v>16346</v>
      </c>
      <c r="L60">
        <f>INDEX(Impacts_scenario_1_RSBsn_Mask!$Y$2:$Y$70,$F60-1939+1,1)</f>
        <v>0</v>
      </c>
      <c r="M60">
        <v>2007</v>
      </c>
      <c r="N60">
        <f>SUMIF(QNWRGrp!$B$2:$B$205,lookup!M60,QNWRGrp!$J$2:$J$205)</f>
        <v>1090</v>
      </c>
      <c r="O60">
        <f t="shared" si="3"/>
        <v>1090</v>
      </c>
      <c r="P60" s="20">
        <f t="shared" si="4"/>
        <v>4276.666666666667</v>
      </c>
      <c r="Q60">
        <f t="shared" si="5"/>
        <v>4608</v>
      </c>
      <c r="R60">
        <f>SUMIF(QNWRGrp!$B$2:$B$205,lookup!M60,QNWRGrp!$F$2:$F$205)</f>
        <v>59190</v>
      </c>
    </row>
    <row r="61" spans="1:18" x14ac:dyDescent="0.3">
      <c r="A61">
        <v>60</v>
      </c>
      <c r="B61" t="s">
        <v>63</v>
      </c>
      <c r="C61" t="str">
        <f t="shared" si="0"/>
        <v>E</v>
      </c>
      <c r="D61">
        <f t="shared" si="1"/>
        <v>11</v>
      </c>
      <c r="E61">
        <f>SUMIFS(Impacts_RS_wells_scenario_1_bgw!$R$2:$R$2452,Impacts_RS_wells_scenario_1_bgw!$A$2:$A$2452,lookup!A61)*10.14583*L61</f>
        <v>0</v>
      </c>
      <c r="F61">
        <f>VLOOKUP(A61,Impacts_RS_wells_scenario_1_bgw!$A$2:$P$2452,16)</f>
        <v>1944</v>
      </c>
      <c r="G61" s="1">
        <f t="shared" si="2"/>
        <v>16377</v>
      </c>
      <c r="L61">
        <f>INDEX(Impacts_scenario_1_RSBsn_Mask!$Y$2:$Y$70,$F61-1939+1,1)</f>
        <v>0</v>
      </c>
    </row>
    <row r="62" spans="1:18" x14ac:dyDescent="0.3">
      <c r="A62">
        <v>61</v>
      </c>
      <c r="B62" t="s">
        <v>49</v>
      </c>
      <c r="C62" t="str">
        <f t="shared" si="0"/>
        <v>F</v>
      </c>
      <c r="D62">
        <f t="shared" si="1"/>
        <v>12</v>
      </c>
      <c r="E62">
        <f>SUMIFS(Impacts_RS_wells_scenario_1_bgw!$R$2:$R$2452,Impacts_RS_wells_scenario_1_bgw!$A$2:$A$2452,lookup!A62)*10.14583*L62</f>
        <v>0</v>
      </c>
      <c r="F62">
        <f>VLOOKUP(A62,Impacts_RS_wells_scenario_1_bgw!$A$2:$P$2452,16)</f>
        <v>1944</v>
      </c>
      <c r="G62" s="1">
        <f t="shared" si="2"/>
        <v>16407</v>
      </c>
      <c r="L62">
        <f>INDEX(Impacts_scenario_1_RSBsn_Mask!$Y$2:$Y$70,$F62-1939+1,1)</f>
        <v>0</v>
      </c>
    </row>
    <row r="63" spans="1:18" x14ac:dyDescent="0.3">
      <c r="A63">
        <v>62</v>
      </c>
      <c r="B63" t="s">
        <v>53</v>
      </c>
      <c r="C63" t="str">
        <f t="shared" si="0"/>
        <v>A</v>
      </c>
      <c r="D63">
        <f t="shared" si="1"/>
        <v>1</v>
      </c>
      <c r="E63">
        <f>SUMIFS(Impacts_RS_wells_scenario_1_bgw!$R$2:$R$2452,Impacts_RS_wells_scenario_1_bgw!$A$2:$A$2452,lookup!A63)*10.14583*L63</f>
        <v>0</v>
      </c>
      <c r="F63">
        <f>VLOOKUP(A63,Impacts_RS_wells_scenario_1_bgw!$A$2:$P$2452,16)</f>
        <v>1945</v>
      </c>
      <c r="G63" s="1">
        <f t="shared" si="2"/>
        <v>16438</v>
      </c>
      <c r="L63">
        <f>INDEX(Impacts_scenario_1_RSBsn_Mask!$Y$2:$Y$70,$F63-1939+1,1)</f>
        <v>0</v>
      </c>
    </row>
    <row r="64" spans="1:18" x14ac:dyDescent="0.3">
      <c r="A64">
        <v>63</v>
      </c>
      <c r="B64" t="s">
        <v>54</v>
      </c>
      <c r="C64" t="str">
        <f t="shared" si="0"/>
        <v>A</v>
      </c>
      <c r="D64">
        <f t="shared" si="1"/>
        <v>2</v>
      </c>
      <c r="E64">
        <f>SUMIFS(Impacts_RS_wells_scenario_1_bgw!$R$2:$R$2452,Impacts_RS_wells_scenario_1_bgw!$A$2:$A$2452,lookup!A64)*10.14583*L64</f>
        <v>0</v>
      </c>
      <c r="F64">
        <f>VLOOKUP(A64,Impacts_RS_wells_scenario_1_bgw!$A$2:$P$2452,16)</f>
        <v>1945</v>
      </c>
      <c r="G64" s="1">
        <f t="shared" si="2"/>
        <v>16469</v>
      </c>
      <c r="L64">
        <f>INDEX(Impacts_scenario_1_RSBsn_Mask!$Y$2:$Y$70,$F64-1939+1,1)</f>
        <v>0</v>
      </c>
    </row>
    <row r="65" spans="1:12" x14ac:dyDescent="0.3">
      <c r="A65">
        <v>64</v>
      </c>
      <c r="B65" t="s">
        <v>55</v>
      </c>
      <c r="C65" t="str">
        <f t="shared" si="0"/>
        <v>B</v>
      </c>
      <c r="D65">
        <f t="shared" si="1"/>
        <v>3</v>
      </c>
      <c r="E65">
        <f>SUMIFS(Impacts_RS_wells_scenario_1_bgw!$R$2:$R$2452,Impacts_RS_wells_scenario_1_bgw!$A$2:$A$2452,lookup!A65)*10.14583*L65</f>
        <v>0</v>
      </c>
      <c r="F65">
        <f>VLOOKUP(A65,Impacts_RS_wells_scenario_1_bgw!$A$2:$P$2452,16)</f>
        <v>1945</v>
      </c>
      <c r="G65" s="1">
        <f t="shared" si="2"/>
        <v>16497</v>
      </c>
      <c r="L65">
        <f>INDEX(Impacts_scenario_1_RSBsn_Mask!$Y$2:$Y$70,$F65-1939+1,1)</f>
        <v>0</v>
      </c>
    </row>
    <row r="66" spans="1:12" x14ac:dyDescent="0.3">
      <c r="A66">
        <v>65</v>
      </c>
      <c r="B66" t="s">
        <v>56</v>
      </c>
      <c r="C66" t="str">
        <f t="shared" ref="C66:C129" si="6">VLOOKUP(B66,$M$3:$R$14,6,FALSE)</f>
        <v>B</v>
      </c>
      <c r="D66">
        <f t="shared" ref="D66:D129" si="7">VLOOKUP(B66,$M$3:$N$14,2,FALSE)</f>
        <v>4</v>
      </c>
      <c r="E66">
        <f>SUMIFS(Impacts_RS_wells_scenario_1_bgw!$R$2:$R$2452,Impacts_RS_wells_scenario_1_bgw!$A$2:$A$2452,lookup!A66)*10.14583*L66</f>
        <v>0</v>
      </c>
      <c r="F66">
        <f>VLOOKUP(A66,Impacts_RS_wells_scenario_1_bgw!$A$2:$P$2452,16)</f>
        <v>1945</v>
      </c>
      <c r="G66" s="1">
        <f t="shared" si="2"/>
        <v>16528</v>
      </c>
      <c r="L66">
        <f>INDEX(Impacts_scenario_1_RSBsn_Mask!$Y$2:$Y$70,$F66-1939+1,1)</f>
        <v>0</v>
      </c>
    </row>
    <row r="67" spans="1:12" x14ac:dyDescent="0.3">
      <c r="A67">
        <v>66</v>
      </c>
      <c r="B67" t="s">
        <v>57</v>
      </c>
      <c r="C67" t="str">
        <f t="shared" si="6"/>
        <v>C</v>
      </c>
      <c r="D67">
        <f t="shared" si="7"/>
        <v>5</v>
      </c>
      <c r="E67">
        <f>SUMIFS(Impacts_RS_wells_scenario_1_bgw!$R$2:$R$2452,Impacts_RS_wells_scenario_1_bgw!$A$2:$A$2452,lookup!A67)*10.14583*L67</f>
        <v>0</v>
      </c>
      <c r="F67">
        <f>VLOOKUP(A67,Impacts_RS_wells_scenario_1_bgw!$A$2:$P$2452,16)</f>
        <v>1945</v>
      </c>
      <c r="G67" s="1">
        <f t="shared" ref="G67:G130" si="8">DATE(F67,D67,1)</f>
        <v>16558</v>
      </c>
      <c r="L67">
        <f>INDEX(Impacts_scenario_1_RSBsn_Mask!$Y$2:$Y$70,$F67-1939+1,1)</f>
        <v>0</v>
      </c>
    </row>
    <row r="68" spans="1:12" x14ac:dyDescent="0.3">
      <c r="A68">
        <v>67</v>
      </c>
      <c r="B68" t="s">
        <v>58</v>
      </c>
      <c r="C68" t="str">
        <f t="shared" si="6"/>
        <v>C</v>
      </c>
      <c r="D68">
        <f t="shared" si="7"/>
        <v>6</v>
      </c>
      <c r="E68">
        <f>SUMIFS(Impacts_RS_wells_scenario_1_bgw!$R$2:$R$2452,Impacts_RS_wells_scenario_1_bgw!$A$2:$A$2452,lookup!A68)*10.14583*L68</f>
        <v>0</v>
      </c>
      <c r="F68">
        <f>VLOOKUP(A68,Impacts_RS_wells_scenario_1_bgw!$A$2:$P$2452,16)</f>
        <v>1945</v>
      </c>
      <c r="G68" s="1">
        <f t="shared" si="8"/>
        <v>16589</v>
      </c>
      <c r="L68">
        <f>INDEX(Impacts_scenario_1_RSBsn_Mask!$Y$2:$Y$70,$F68-1939+1,1)</f>
        <v>0</v>
      </c>
    </row>
    <row r="69" spans="1:12" x14ac:dyDescent="0.3">
      <c r="A69">
        <v>68</v>
      </c>
      <c r="B69" t="s">
        <v>59</v>
      </c>
      <c r="C69" t="str">
        <f t="shared" si="6"/>
        <v>D</v>
      </c>
      <c r="D69">
        <f t="shared" si="7"/>
        <v>7</v>
      </c>
      <c r="E69">
        <f>SUMIFS(Impacts_RS_wells_scenario_1_bgw!$R$2:$R$2452,Impacts_RS_wells_scenario_1_bgw!$A$2:$A$2452,lookup!A69)*10.14583*L69</f>
        <v>0</v>
      </c>
      <c r="F69">
        <f>VLOOKUP(A69,Impacts_RS_wells_scenario_1_bgw!$A$2:$P$2452,16)</f>
        <v>1945</v>
      </c>
      <c r="G69" s="1">
        <f t="shared" si="8"/>
        <v>16619</v>
      </c>
      <c r="L69">
        <f>INDEX(Impacts_scenario_1_RSBsn_Mask!$Y$2:$Y$70,$F69-1939+1,1)</f>
        <v>0</v>
      </c>
    </row>
    <row r="70" spans="1:12" x14ac:dyDescent="0.3">
      <c r="A70">
        <v>69</v>
      </c>
      <c r="B70" t="s">
        <v>60</v>
      </c>
      <c r="C70" t="str">
        <f t="shared" si="6"/>
        <v>D</v>
      </c>
      <c r="D70">
        <f t="shared" si="7"/>
        <v>8</v>
      </c>
      <c r="E70">
        <f>SUMIFS(Impacts_RS_wells_scenario_1_bgw!$R$2:$R$2452,Impacts_RS_wells_scenario_1_bgw!$A$2:$A$2452,lookup!A70)*10.14583*L70</f>
        <v>0</v>
      </c>
      <c r="F70">
        <f>VLOOKUP(A70,Impacts_RS_wells_scenario_1_bgw!$A$2:$P$2452,16)</f>
        <v>1945</v>
      </c>
      <c r="G70" s="1">
        <f t="shared" si="8"/>
        <v>16650</v>
      </c>
      <c r="L70">
        <f>INDEX(Impacts_scenario_1_RSBsn_Mask!$Y$2:$Y$70,$F70-1939+1,1)</f>
        <v>0</v>
      </c>
    </row>
    <row r="71" spans="1:12" x14ac:dyDescent="0.3">
      <c r="A71">
        <v>70</v>
      </c>
      <c r="B71" t="s">
        <v>61</v>
      </c>
      <c r="C71" t="str">
        <f t="shared" si="6"/>
        <v>D</v>
      </c>
      <c r="D71">
        <f t="shared" si="7"/>
        <v>9</v>
      </c>
      <c r="E71">
        <f>SUMIFS(Impacts_RS_wells_scenario_1_bgw!$R$2:$R$2452,Impacts_RS_wells_scenario_1_bgw!$A$2:$A$2452,lookup!A71)*10.14583*L71</f>
        <v>0</v>
      </c>
      <c r="F71">
        <f>VLOOKUP(A71,Impacts_RS_wells_scenario_1_bgw!$A$2:$P$2452,16)</f>
        <v>1945</v>
      </c>
      <c r="G71" s="1">
        <f t="shared" si="8"/>
        <v>16681</v>
      </c>
      <c r="L71">
        <f>INDEX(Impacts_scenario_1_RSBsn_Mask!$Y$2:$Y$70,$F71-1939+1,1)</f>
        <v>0</v>
      </c>
    </row>
    <row r="72" spans="1:12" x14ac:dyDescent="0.3">
      <c r="A72">
        <v>71</v>
      </c>
      <c r="B72" t="s">
        <v>62</v>
      </c>
      <c r="C72" t="str">
        <f t="shared" si="6"/>
        <v>E</v>
      </c>
      <c r="D72">
        <f t="shared" si="7"/>
        <v>10</v>
      </c>
      <c r="E72">
        <f>SUMIFS(Impacts_RS_wells_scenario_1_bgw!$R$2:$R$2452,Impacts_RS_wells_scenario_1_bgw!$A$2:$A$2452,lookup!A72)*10.14583*L72</f>
        <v>0</v>
      </c>
      <c r="F72">
        <f>VLOOKUP(A72,Impacts_RS_wells_scenario_1_bgw!$A$2:$P$2452,16)</f>
        <v>1945</v>
      </c>
      <c r="G72" s="1">
        <f t="shared" si="8"/>
        <v>16711</v>
      </c>
      <c r="L72">
        <f>INDEX(Impacts_scenario_1_RSBsn_Mask!$Y$2:$Y$70,$F72-1939+1,1)</f>
        <v>0</v>
      </c>
    </row>
    <row r="73" spans="1:12" x14ac:dyDescent="0.3">
      <c r="A73">
        <v>72</v>
      </c>
      <c r="B73" t="s">
        <v>63</v>
      </c>
      <c r="C73" t="str">
        <f t="shared" si="6"/>
        <v>E</v>
      </c>
      <c r="D73">
        <f t="shared" si="7"/>
        <v>11</v>
      </c>
      <c r="E73">
        <f>SUMIFS(Impacts_RS_wells_scenario_1_bgw!$R$2:$R$2452,Impacts_RS_wells_scenario_1_bgw!$A$2:$A$2452,lookup!A73)*10.14583*L73</f>
        <v>0</v>
      </c>
      <c r="F73">
        <f>VLOOKUP(A73,Impacts_RS_wells_scenario_1_bgw!$A$2:$P$2452,16)</f>
        <v>1945</v>
      </c>
      <c r="G73" s="1">
        <f t="shared" si="8"/>
        <v>16742</v>
      </c>
      <c r="L73">
        <f>INDEX(Impacts_scenario_1_RSBsn_Mask!$Y$2:$Y$70,$F73-1939+1,1)</f>
        <v>0</v>
      </c>
    </row>
    <row r="74" spans="1:12" x14ac:dyDescent="0.3">
      <c r="A74">
        <v>73</v>
      </c>
      <c r="B74" t="s">
        <v>49</v>
      </c>
      <c r="C74" t="str">
        <f t="shared" si="6"/>
        <v>F</v>
      </c>
      <c r="D74">
        <f t="shared" si="7"/>
        <v>12</v>
      </c>
      <c r="E74">
        <f>SUMIFS(Impacts_RS_wells_scenario_1_bgw!$R$2:$R$2452,Impacts_RS_wells_scenario_1_bgw!$A$2:$A$2452,lookup!A74)*10.14583*L74</f>
        <v>0</v>
      </c>
      <c r="F74">
        <f>VLOOKUP(A74,Impacts_RS_wells_scenario_1_bgw!$A$2:$P$2452,16)</f>
        <v>1945</v>
      </c>
      <c r="G74" s="1">
        <f t="shared" si="8"/>
        <v>16772</v>
      </c>
      <c r="L74">
        <f>INDEX(Impacts_scenario_1_RSBsn_Mask!$Y$2:$Y$70,$F74-1939+1,1)</f>
        <v>0</v>
      </c>
    </row>
    <row r="75" spans="1:12" x14ac:dyDescent="0.3">
      <c r="A75">
        <v>74</v>
      </c>
      <c r="B75" t="s">
        <v>53</v>
      </c>
      <c r="C75" t="str">
        <f t="shared" si="6"/>
        <v>A</v>
      </c>
      <c r="D75">
        <f t="shared" si="7"/>
        <v>1</v>
      </c>
      <c r="E75">
        <f>SUMIFS(Impacts_RS_wells_scenario_1_bgw!$R$2:$R$2452,Impacts_RS_wells_scenario_1_bgw!$A$2:$A$2452,lookup!A75)*10.14583*L75</f>
        <v>0</v>
      </c>
      <c r="F75">
        <f>VLOOKUP(A75,Impacts_RS_wells_scenario_1_bgw!$A$2:$P$2452,16)</f>
        <v>1946</v>
      </c>
      <c r="G75" s="1">
        <f t="shared" si="8"/>
        <v>16803</v>
      </c>
      <c r="L75">
        <f>INDEX(Impacts_scenario_1_RSBsn_Mask!$Y$2:$Y$70,$F75-1939+1,1)</f>
        <v>0</v>
      </c>
    </row>
    <row r="76" spans="1:12" x14ac:dyDescent="0.3">
      <c r="A76">
        <v>75</v>
      </c>
      <c r="B76" t="s">
        <v>54</v>
      </c>
      <c r="C76" t="str">
        <f t="shared" si="6"/>
        <v>A</v>
      </c>
      <c r="D76">
        <f t="shared" si="7"/>
        <v>2</v>
      </c>
      <c r="E76">
        <f>SUMIFS(Impacts_RS_wells_scenario_1_bgw!$R$2:$R$2452,Impacts_RS_wells_scenario_1_bgw!$A$2:$A$2452,lookup!A76)*10.14583*L76</f>
        <v>0</v>
      </c>
      <c r="F76">
        <f>VLOOKUP(A76,Impacts_RS_wells_scenario_1_bgw!$A$2:$P$2452,16)</f>
        <v>1946</v>
      </c>
      <c r="G76" s="1">
        <f t="shared" si="8"/>
        <v>16834</v>
      </c>
      <c r="L76">
        <f>INDEX(Impacts_scenario_1_RSBsn_Mask!$Y$2:$Y$70,$F76-1939+1,1)</f>
        <v>0</v>
      </c>
    </row>
    <row r="77" spans="1:12" x14ac:dyDescent="0.3">
      <c r="A77">
        <v>76</v>
      </c>
      <c r="B77" t="s">
        <v>55</v>
      </c>
      <c r="C77" t="str">
        <f t="shared" si="6"/>
        <v>B</v>
      </c>
      <c r="D77">
        <f t="shared" si="7"/>
        <v>3</v>
      </c>
      <c r="E77">
        <f>SUMIFS(Impacts_RS_wells_scenario_1_bgw!$R$2:$R$2452,Impacts_RS_wells_scenario_1_bgw!$A$2:$A$2452,lookup!A77)*10.14583*L77</f>
        <v>0</v>
      </c>
      <c r="F77">
        <f>VLOOKUP(A77,Impacts_RS_wells_scenario_1_bgw!$A$2:$P$2452,16)</f>
        <v>1946</v>
      </c>
      <c r="G77" s="1">
        <f t="shared" si="8"/>
        <v>16862</v>
      </c>
      <c r="L77">
        <f>INDEX(Impacts_scenario_1_RSBsn_Mask!$Y$2:$Y$70,$F77-1939+1,1)</f>
        <v>0</v>
      </c>
    </row>
    <row r="78" spans="1:12" x14ac:dyDescent="0.3">
      <c r="A78">
        <v>77</v>
      </c>
      <c r="B78" t="s">
        <v>56</v>
      </c>
      <c r="C78" t="str">
        <f t="shared" si="6"/>
        <v>B</v>
      </c>
      <c r="D78">
        <f t="shared" si="7"/>
        <v>4</v>
      </c>
      <c r="E78">
        <f>SUMIFS(Impacts_RS_wells_scenario_1_bgw!$R$2:$R$2452,Impacts_RS_wells_scenario_1_bgw!$A$2:$A$2452,lookup!A78)*10.14583*L78</f>
        <v>0</v>
      </c>
      <c r="F78">
        <f>VLOOKUP(A78,Impacts_RS_wells_scenario_1_bgw!$A$2:$P$2452,16)</f>
        <v>1946</v>
      </c>
      <c r="G78" s="1">
        <f t="shared" si="8"/>
        <v>16893</v>
      </c>
      <c r="L78">
        <f>INDEX(Impacts_scenario_1_RSBsn_Mask!$Y$2:$Y$70,$F78-1939+1,1)</f>
        <v>0</v>
      </c>
    </row>
    <row r="79" spans="1:12" x14ac:dyDescent="0.3">
      <c r="A79">
        <v>78</v>
      </c>
      <c r="B79" t="s">
        <v>57</v>
      </c>
      <c r="C79" t="str">
        <f t="shared" si="6"/>
        <v>C</v>
      </c>
      <c r="D79">
        <f t="shared" si="7"/>
        <v>5</v>
      </c>
      <c r="E79">
        <f>SUMIFS(Impacts_RS_wells_scenario_1_bgw!$R$2:$R$2452,Impacts_RS_wells_scenario_1_bgw!$A$2:$A$2452,lookup!A79)*10.14583*L79</f>
        <v>0</v>
      </c>
      <c r="F79">
        <f>VLOOKUP(A79,Impacts_RS_wells_scenario_1_bgw!$A$2:$P$2452,16)</f>
        <v>1946</v>
      </c>
      <c r="G79" s="1">
        <f t="shared" si="8"/>
        <v>16923</v>
      </c>
      <c r="L79">
        <f>INDEX(Impacts_scenario_1_RSBsn_Mask!$Y$2:$Y$70,$F79-1939+1,1)</f>
        <v>0</v>
      </c>
    </row>
    <row r="80" spans="1:12" x14ac:dyDescent="0.3">
      <c r="A80">
        <v>79</v>
      </c>
      <c r="B80" t="s">
        <v>58</v>
      </c>
      <c r="C80" t="str">
        <f t="shared" si="6"/>
        <v>C</v>
      </c>
      <c r="D80">
        <f t="shared" si="7"/>
        <v>6</v>
      </c>
      <c r="E80">
        <f>SUMIFS(Impacts_RS_wells_scenario_1_bgw!$R$2:$R$2452,Impacts_RS_wells_scenario_1_bgw!$A$2:$A$2452,lookup!A80)*10.14583*L80</f>
        <v>0</v>
      </c>
      <c r="F80">
        <f>VLOOKUP(A80,Impacts_RS_wells_scenario_1_bgw!$A$2:$P$2452,16)</f>
        <v>1946</v>
      </c>
      <c r="G80" s="1">
        <f t="shared" si="8"/>
        <v>16954</v>
      </c>
      <c r="L80">
        <f>INDEX(Impacts_scenario_1_RSBsn_Mask!$Y$2:$Y$70,$F80-1939+1,1)</f>
        <v>0</v>
      </c>
    </row>
    <row r="81" spans="1:12" x14ac:dyDescent="0.3">
      <c r="A81">
        <v>80</v>
      </c>
      <c r="B81" t="s">
        <v>59</v>
      </c>
      <c r="C81" t="str">
        <f t="shared" si="6"/>
        <v>D</v>
      </c>
      <c r="D81">
        <f t="shared" si="7"/>
        <v>7</v>
      </c>
      <c r="E81">
        <f>SUMIFS(Impacts_RS_wells_scenario_1_bgw!$R$2:$R$2452,Impacts_RS_wells_scenario_1_bgw!$A$2:$A$2452,lookup!A81)*10.14583*L81</f>
        <v>0</v>
      </c>
      <c r="F81">
        <f>VLOOKUP(A81,Impacts_RS_wells_scenario_1_bgw!$A$2:$P$2452,16)</f>
        <v>1946</v>
      </c>
      <c r="G81" s="1">
        <f t="shared" si="8"/>
        <v>16984</v>
      </c>
      <c r="L81">
        <f>INDEX(Impacts_scenario_1_RSBsn_Mask!$Y$2:$Y$70,$F81-1939+1,1)</f>
        <v>0</v>
      </c>
    </row>
    <row r="82" spans="1:12" x14ac:dyDescent="0.3">
      <c r="A82">
        <v>81</v>
      </c>
      <c r="B82" t="s">
        <v>60</v>
      </c>
      <c r="C82" t="str">
        <f t="shared" si="6"/>
        <v>D</v>
      </c>
      <c r="D82">
        <f t="shared" si="7"/>
        <v>8</v>
      </c>
      <c r="E82">
        <f>SUMIFS(Impacts_RS_wells_scenario_1_bgw!$R$2:$R$2452,Impacts_RS_wells_scenario_1_bgw!$A$2:$A$2452,lookup!A82)*10.14583*L82</f>
        <v>0</v>
      </c>
      <c r="F82">
        <f>VLOOKUP(A82,Impacts_RS_wells_scenario_1_bgw!$A$2:$P$2452,16)</f>
        <v>1946</v>
      </c>
      <c r="G82" s="1">
        <f t="shared" si="8"/>
        <v>17015</v>
      </c>
      <c r="L82">
        <f>INDEX(Impacts_scenario_1_RSBsn_Mask!$Y$2:$Y$70,$F82-1939+1,1)</f>
        <v>0</v>
      </c>
    </row>
    <row r="83" spans="1:12" x14ac:dyDescent="0.3">
      <c r="A83">
        <v>82</v>
      </c>
      <c r="B83" t="s">
        <v>61</v>
      </c>
      <c r="C83" t="str">
        <f t="shared" si="6"/>
        <v>D</v>
      </c>
      <c r="D83">
        <f t="shared" si="7"/>
        <v>9</v>
      </c>
      <c r="E83">
        <f>SUMIFS(Impacts_RS_wells_scenario_1_bgw!$R$2:$R$2452,Impacts_RS_wells_scenario_1_bgw!$A$2:$A$2452,lookup!A83)*10.14583*L83</f>
        <v>0</v>
      </c>
      <c r="F83">
        <f>VLOOKUP(A83,Impacts_RS_wells_scenario_1_bgw!$A$2:$P$2452,16)</f>
        <v>1946</v>
      </c>
      <c r="G83" s="1">
        <f t="shared" si="8"/>
        <v>17046</v>
      </c>
      <c r="L83">
        <f>INDEX(Impacts_scenario_1_RSBsn_Mask!$Y$2:$Y$70,$F83-1939+1,1)</f>
        <v>0</v>
      </c>
    </row>
    <row r="84" spans="1:12" x14ac:dyDescent="0.3">
      <c r="A84">
        <v>83</v>
      </c>
      <c r="B84" t="s">
        <v>62</v>
      </c>
      <c r="C84" t="str">
        <f t="shared" si="6"/>
        <v>E</v>
      </c>
      <c r="D84">
        <f t="shared" si="7"/>
        <v>10</v>
      </c>
      <c r="E84">
        <f>SUMIFS(Impacts_RS_wells_scenario_1_bgw!$R$2:$R$2452,Impacts_RS_wells_scenario_1_bgw!$A$2:$A$2452,lookup!A84)*10.14583*L84</f>
        <v>0</v>
      </c>
      <c r="F84">
        <f>VLOOKUP(A84,Impacts_RS_wells_scenario_1_bgw!$A$2:$P$2452,16)</f>
        <v>1946</v>
      </c>
      <c r="G84" s="1">
        <f t="shared" si="8"/>
        <v>17076</v>
      </c>
      <c r="L84">
        <f>INDEX(Impacts_scenario_1_RSBsn_Mask!$Y$2:$Y$70,$F84-1939+1,1)</f>
        <v>0</v>
      </c>
    </row>
    <row r="85" spans="1:12" x14ac:dyDescent="0.3">
      <c r="A85">
        <v>84</v>
      </c>
      <c r="B85" t="s">
        <v>63</v>
      </c>
      <c r="C85" t="str">
        <f t="shared" si="6"/>
        <v>E</v>
      </c>
      <c r="D85">
        <f t="shared" si="7"/>
        <v>11</v>
      </c>
      <c r="E85">
        <f>SUMIFS(Impacts_RS_wells_scenario_1_bgw!$R$2:$R$2452,Impacts_RS_wells_scenario_1_bgw!$A$2:$A$2452,lookup!A85)*10.14583*L85</f>
        <v>0</v>
      </c>
      <c r="F85">
        <f>VLOOKUP(A85,Impacts_RS_wells_scenario_1_bgw!$A$2:$P$2452,16)</f>
        <v>1946</v>
      </c>
      <c r="G85" s="1">
        <f t="shared" si="8"/>
        <v>17107</v>
      </c>
      <c r="L85">
        <f>INDEX(Impacts_scenario_1_RSBsn_Mask!$Y$2:$Y$70,$F85-1939+1,1)</f>
        <v>0</v>
      </c>
    </row>
    <row r="86" spans="1:12" x14ac:dyDescent="0.3">
      <c r="A86">
        <v>85</v>
      </c>
      <c r="B86" t="s">
        <v>49</v>
      </c>
      <c r="C86" t="str">
        <f t="shared" si="6"/>
        <v>F</v>
      </c>
      <c r="D86">
        <f t="shared" si="7"/>
        <v>12</v>
      </c>
      <c r="E86">
        <f>SUMIFS(Impacts_RS_wells_scenario_1_bgw!$R$2:$R$2452,Impacts_RS_wells_scenario_1_bgw!$A$2:$A$2452,lookup!A86)*10.14583*L86</f>
        <v>0</v>
      </c>
      <c r="F86">
        <f>VLOOKUP(A86,Impacts_RS_wells_scenario_1_bgw!$A$2:$P$2452,16)</f>
        <v>1946</v>
      </c>
      <c r="G86" s="1">
        <f t="shared" si="8"/>
        <v>17137</v>
      </c>
      <c r="L86">
        <f>INDEX(Impacts_scenario_1_RSBsn_Mask!$Y$2:$Y$70,$F86-1939+1,1)</f>
        <v>0</v>
      </c>
    </row>
    <row r="87" spans="1:12" x14ac:dyDescent="0.3">
      <c r="A87">
        <v>86</v>
      </c>
      <c r="B87" t="s">
        <v>53</v>
      </c>
      <c r="C87" t="str">
        <f t="shared" si="6"/>
        <v>A</v>
      </c>
      <c r="D87">
        <f t="shared" si="7"/>
        <v>1</v>
      </c>
      <c r="E87">
        <f>SUMIFS(Impacts_RS_wells_scenario_1_bgw!$R$2:$R$2452,Impacts_RS_wells_scenario_1_bgw!$A$2:$A$2452,lookup!A87)*10.14583*L87</f>
        <v>0</v>
      </c>
      <c r="F87">
        <f>VLOOKUP(A87,Impacts_RS_wells_scenario_1_bgw!$A$2:$P$2452,16)</f>
        <v>1947</v>
      </c>
      <c r="G87" s="1">
        <f t="shared" si="8"/>
        <v>17168</v>
      </c>
      <c r="L87">
        <f>INDEX(Impacts_scenario_1_RSBsn_Mask!$Y$2:$Y$70,$F87-1939+1,1)</f>
        <v>0</v>
      </c>
    </row>
    <row r="88" spans="1:12" x14ac:dyDescent="0.3">
      <c r="A88">
        <v>87</v>
      </c>
      <c r="B88" t="s">
        <v>54</v>
      </c>
      <c r="C88" t="str">
        <f t="shared" si="6"/>
        <v>A</v>
      </c>
      <c r="D88">
        <f t="shared" si="7"/>
        <v>2</v>
      </c>
      <c r="E88">
        <f>SUMIFS(Impacts_RS_wells_scenario_1_bgw!$R$2:$R$2452,Impacts_RS_wells_scenario_1_bgw!$A$2:$A$2452,lookup!A88)*10.14583*L88</f>
        <v>0</v>
      </c>
      <c r="F88">
        <f>VLOOKUP(A88,Impacts_RS_wells_scenario_1_bgw!$A$2:$P$2452,16)</f>
        <v>1947</v>
      </c>
      <c r="G88" s="1">
        <f t="shared" si="8"/>
        <v>17199</v>
      </c>
      <c r="L88">
        <f>INDEX(Impacts_scenario_1_RSBsn_Mask!$Y$2:$Y$70,$F88-1939+1,1)</f>
        <v>0</v>
      </c>
    </row>
    <row r="89" spans="1:12" x14ac:dyDescent="0.3">
      <c r="A89">
        <v>88</v>
      </c>
      <c r="B89" t="s">
        <v>55</v>
      </c>
      <c r="C89" t="str">
        <f t="shared" si="6"/>
        <v>B</v>
      </c>
      <c r="D89">
        <f t="shared" si="7"/>
        <v>3</v>
      </c>
      <c r="E89">
        <f>SUMIFS(Impacts_RS_wells_scenario_1_bgw!$R$2:$R$2452,Impacts_RS_wells_scenario_1_bgw!$A$2:$A$2452,lookup!A89)*10.14583*L89</f>
        <v>0</v>
      </c>
      <c r="F89">
        <f>VLOOKUP(A89,Impacts_RS_wells_scenario_1_bgw!$A$2:$P$2452,16)</f>
        <v>1947</v>
      </c>
      <c r="G89" s="1">
        <f t="shared" si="8"/>
        <v>17227</v>
      </c>
      <c r="L89">
        <f>INDEX(Impacts_scenario_1_RSBsn_Mask!$Y$2:$Y$70,$F89-1939+1,1)</f>
        <v>0</v>
      </c>
    </row>
    <row r="90" spans="1:12" x14ac:dyDescent="0.3">
      <c r="A90">
        <v>89</v>
      </c>
      <c r="B90" t="s">
        <v>56</v>
      </c>
      <c r="C90" t="str">
        <f t="shared" si="6"/>
        <v>B</v>
      </c>
      <c r="D90">
        <f t="shared" si="7"/>
        <v>4</v>
      </c>
      <c r="E90">
        <f>SUMIFS(Impacts_RS_wells_scenario_1_bgw!$R$2:$R$2452,Impacts_RS_wells_scenario_1_bgw!$A$2:$A$2452,lookup!A90)*10.14583*L90</f>
        <v>0</v>
      </c>
      <c r="F90">
        <f>VLOOKUP(A90,Impacts_RS_wells_scenario_1_bgw!$A$2:$P$2452,16)</f>
        <v>1947</v>
      </c>
      <c r="G90" s="1">
        <f t="shared" si="8"/>
        <v>17258</v>
      </c>
      <c r="L90">
        <f>INDEX(Impacts_scenario_1_RSBsn_Mask!$Y$2:$Y$70,$F90-1939+1,1)</f>
        <v>0</v>
      </c>
    </row>
    <row r="91" spans="1:12" x14ac:dyDescent="0.3">
      <c r="A91">
        <v>90</v>
      </c>
      <c r="B91" t="s">
        <v>57</v>
      </c>
      <c r="C91" t="str">
        <f t="shared" si="6"/>
        <v>C</v>
      </c>
      <c r="D91">
        <f t="shared" si="7"/>
        <v>5</v>
      </c>
      <c r="E91">
        <f>SUMIFS(Impacts_RS_wells_scenario_1_bgw!$R$2:$R$2452,Impacts_RS_wells_scenario_1_bgw!$A$2:$A$2452,lookup!A91)*10.14583*L91</f>
        <v>0</v>
      </c>
      <c r="F91">
        <f>VLOOKUP(A91,Impacts_RS_wells_scenario_1_bgw!$A$2:$P$2452,16)</f>
        <v>1947</v>
      </c>
      <c r="G91" s="1">
        <f t="shared" si="8"/>
        <v>17288</v>
      </c>
      <c r="L91">
        <f>INDEX(Impacts_scenario_1_RSBsn_Mask!$Y$2:$Y$70,$F91-1939+1,1)</f>
        <v>0</v>
      </c>
    </row>
    <row r="92" spans="1:12" x14ac:dyDescent="0.3">
      <c r="A92">
        <v>91</v>
      </c>
      <c r="B92" t="s">
        <v>58</v>
      </c>
      <c r="C92" t="str">
        <f t="shared" si="6"/>
        <v>C</v>
      </c>
      <c r="D92">
        <f t="shared" si="7"/>
        <v>6</v>
      </c>
      <c r="E92">
        <f>SUMIFS(Impacts_RS_wells_scenario_1_bgw!$R$2:$R$2452,Impacts_RS_wells_scenario_1_bgw!$A$2:$A$2452,lookup!A92)*10.14583*L92</f>
        <v>0</v>
      </c>
      <c r="F92">
        <f>VLOOKUP(A92,Impacts_RS_wells_scenario_1_bgw!$A$2:$P$2452,16)</f>
        <v>1947</v>
      </c>
      <c r="G92" s="1">
        <f t="shared" si="8"/>
        <v>17319</v>
      </c>
      <c r="L92">
        <f>INDEX(Impacts_scenario_1_RSBsn_Mask!$Y$2:$Y$70,$F92-1939+1,1)</f>
        <v>0</v>
      </c>
    </row>
    <row r="93" spans="1:12" x14ac:dyDescent="0.3">
      <c r="A93">
        <v>92</v>
      </c>
      <c r="B93" t="s">
        <v>59</v>
      </c>
      <c r="C93" t="str">
        <f t="shared" si="6"/>
        <v>D</v>
      </c>
      <c r="D93">
        <f t="shared" si="7"/>
        <v>7</v>
      </c>
      <c r="E93">
        <f>SUMIFS(Impacts_RS_wells_scenario_1_bgw!$R$2:$R$2452,Impacts_RS_wells_scenario_1_bgw!$A$2:$A$2452,lookup!A93)*10.14583*L93</f>
        <v>0</v>
      </c>
      <c r="F93">
        <f>VLOOKUP(A93,Impacts_RS_wells_scenario_1_bgw!$A$2:$P$2452,16)</f>
        <v>1947</v>
      </c>
      <c r="G93" s="1">
        <f t="shared" si="8"/>
        <v>17349</v>
      </c>
      <c r="L93">
        <f>INDEX(Impacts_scenario_1_RSBsn_Mask!$Y$2:$Y$70,$F93-1939+1,1)</f>
        <v>0</v>
      </c>
    </row>
    <row r="94" spans="1:12" x14ac:dyDescent="0.3">
      <c r="A94">
        <v>93</v>
      </c>
      <c r="B94" t="s">
        <v>60</v>
      </c>
      <c r="C94" t="str">
        <f t="shared" si="6"/>
        <v>D</v>
      </c>
      <c r="D94">
        <f t="shared" si="7"/>
        <v>8</v>
      </c>
      <c r="E94">
        <f>SUMIFS(Impacts_RS_wells_scenario_1_bgw!$R$2:$R$2452,Impacts_RS_wells_scenario_1_bgw!$A$2:$A$2452,lookup!A94)*10.14583*L94</f>
        <v>0</v>
      </c>
      <c r="F94">
        <f>VLOOKUP(A94,Impacts_RS_wells_scenario_1_bgw!$A$2:$P$2452,16)</f>
        <v>1947</v>
      </c>
      <c r="G94" s="1">
        <f t="shared" si="8"/>
        <v>17380</v>
      </c>
      <c r="L94">
        <f>INDEX(Impacts_scenario_1_RSBsn_Mask!$Y$2:$Y$70,$F94-1939+1,1)</f>
        <v>0</v>
      </c>
    </row>
    <row r="95" spans="1:12" x14ac:dyDescent="0.3">
      <c r="A95">
        <v>94</v>
      </c>
      <c r="B95" t="s">
        <v>61</v>
      </c>
      <c r="C95" t="str">
        <f t="shared" si="6"/>
        <v>D</v>
      </c>
      <c r="D95">
        <f t="shared" si="7"/>
        <v>9</v>
      </c>
      <c r="E95">
        <f>SUMIFS(Impacts_RS_wells_scenario_1_bgw!$R$2:$R$2452,Impacts_RS_wells_scenario_1_bgw!$A$2:$A$2452,lookup!A95)*10.14583*L95</f>
        <v>0</v>
      </c>
      <c r="F95">
        <f>VLOOKUP(A95,Impacts_RS_wells_scenario_1_bgw!$A$2:$P$2452,16)</f>
        <v>1947</v>
      </c>
      <c r="G95" s="1">
        <f t="shared" si="8"/>
        <v>17411</v>
      </c>
      <c r="L95">
        <f>INDEX(Impacts_scenario_1_RSBsn_Mask!$Y$2:$Y$70,$F95-1939+1,1)</f>
        <v>0</v>
      </c>
    </row>
    <row r="96" spans="1:12" x14ac:dyDescent="0.3">
      <c r="A96">
        <v>95</v>
      </c>
      <c r="B96" t="s">
        <v>62</v>
      </c>
      <c r="C96" t="str">
        <f t="shared" si="6"/>
        <v>E</v>
      </c>
      <c r="D96">
        <f t="shared" si="7"/>
        <v>10</v>
      </c>
      <c r="E96">
        <f>SUMIFS(Impacts_RS_wells_scenario_1_bgw!$R$2:$R$2452,Impacts_RS_wells_scenario_1_bgw!$A$2:$A$2452,lookup!A96)*10.14583*L96</f>
        <v>0</v>
      </c>
      <c r="F96">
        <f>VLOOKUP(A96,Impacts_RS_wells_scenario_1_bgw!$A$2:$P$2452,16)</f>
        <v>1947</v>
      </c>
      <c r="G96" s="1">
        <f t="shared" si="8"/>
        <v>17441</v>
      </c>
      <c r="L96">
        <f>INDEX(Impacts_scenario_1_RSBsn_Mask!$Y$2:$Y$70,$F96-1939+1,1)</f>
        <v>0</v>
      </c>
    </row>
    <row r="97" spans="1:12" x14ac:dyDescent="0.3">
      <c r="A97">
        <v>96</v>
      </c>
      <c r="B97" t="s">
        <v>63</v>
      </c>
      <c r="C97" t="str">
        <f t="shared" si="6"/>
        <v>E</v>
      </c>
      <c r="D97">
        <f t="shared" si="7"/>
        <v>11</v>
      </c>
      <c r="E97">
        <f>SUMIFS(Impacts_RS_wells_scenario_1_bgw!$R$2:$R$2452,Impacts_RS_wells_scenario_1_bgw!$A$2:$A$2452,lookup!A97)*10.14583*L97</f>
        <v>0</v>
      </c>
      <c r="F97">
        <f>VLOOKUP(A97,Impacts_RS_wells_scenario_1_bgw!$A$2:$P$2452,16)</f>
        <v>1947</v>
      </c>
      <c r="G97" s="1">
        <f t="shared" si="8"/>
        <v>17472</v>
      </c>
      <c r="L97">
        <f>INDEX(Impacts_scenario_1_RSBsn_Mask!$Y$2:$Y$70,$F97-1939+1,1)</f>
        <v>0</v>
      </c>
    </row>
    <row r="98" spans="1:12" x14ac:dyDescent="0.3">
      <c r="A98">
        <v>97</v>
      </c>
      <c r="B98" t="s">
        <v>49</v>
      </c>
      <c r="C98" t="str">
        <f t="shared" si="6"/>
        <v>F</v>
      </c>
      <c r="D98">
        <f t="shared" si="7"/>
        <v>12</v>
      </c>
      <c r="E98">
        <f>SUMIFS(Impacts_RS_wells_scenario_1_bgw!$R$2:$R$2452,Impacts_RS_wells_scenario_1_bgw!$A$2:$A$2452,lookup!A98)*10.14583*L98</f>
        <v>0</v>
      </c>
      <c r="F98">
        <f>VLOOKUP(A98,Impacts_RS_wells_scenario_1_bgw!$A$2:$P$2452,16)</f>
        <v>1947</v>
      </c>
      <c r="G98" s="1">
        <f t="shared" si="8"/>
        <v>17502</v>
      </c>
      <c r="L98">
        <f>INDEX(Impacts_scenario_1_RSBsn_Mask!$Y$2:$Y$70,$F98-1939+1,1)</f>
        <v>0</v>
      </c>
    </row>
    <row r="99" spans="1:12" x14ac:dyDescent="0.3">
      <c r="A99">
        <v>98</v>
      </c>
      <c r="B99" t="s">
        <v>53</v>
      </c>
      <c r="C99" t="str">
        <f t="shared" si="6"/>
        <v>A</v>
      </c>
      <c r="D99">
        <f t="shared" si="7"/>
        <v>1</v>
      </c>
      <c r="E99">
        <f>SUMIFS(Impacts_RS_wells_scenario_1_bgw!$R$2:$R$2452,Impacts_RS_wells_scenario_1_bgw!$A$2:$A$2452,lookup!A99)*10.14583*L99</f>
        <v>0</v>
      </c>
      <c r="F99">
        <f>VLOOKUP(A99,Impacts_RS_wells_scenario_1_bgw!$A$2:$P$2452,16)</f>
        <v>1948</v>
      </c>
      <c r="G99" s="1">
        <f t="shared" si="8"/>
        <v>17533</v>
      </c>
      <c r="L99">
        <f>INDEX(Impacts_scenario_1_RSBsn_Mask!$Y$2:$Y$70,$F99-1939+1,1)</f>
        <v>0</v>
      </c>
    </row>
    <row r="100" spans="1:12" x14ac:dyDescent="0.3">
      <c r="A100">
        <v>99</v>
      </c>
      <c r="B100" t="s">
        <v>54</v>
      </c>
      <c r="C100" t="str">
        <f t="shared" si="6"/>
        <v>A</v>
      </c>
      <c r="D100">
        <f t="shared" si="7"/>
        <v>2</v>
      </c>
      <c r="E100">
        <f>SUMIFS(Impacts_RS_wells_scenario_1_bgw!$R$2:$R$2452,Impacts_RS_wells_scenario_1_bgw!$A$2:$A$2452,lookup!A100)*10.14583*L100</f>
        <v>0</v>
      </c>
      <c r="F100">
        <f>VLOOKUP(A100,Impacts_RS_wells_scenario_1_bgw!$A$2:$P$2452,16)</f>
        <v>1948</v>
      </c>
      <c r="G100" s="1">
        <f t="shared" si="8"/>
        <v>17564</v>
      </c>
      <c r="L100">
        <f>INDEX(Impacts_scenario_1_RSBsn_Mask!$Y$2:$Y$70,$F100-1939+1,1)</f>
        <v>0</v>
      </c>
    </row>
    <row r="101" spans="1:12" x14ac:dyDescent="0.3">
      <c r="A101">
        <v>100</v>
      </c>
      <c r="B101" t="s">
        <v>55</v>
      </c>
      <c r="C101" t="str">
        <f t="shared" si="6"/>
        <v>B</v>
      </c>
      <c r="D101">
        <f t="shared" si="7"/>
        <v>3</v>
      </c>
      <c r="E101">
        <f>SUMIFS(Impacts_RS_wells_scenario_1_bgw!$R$2:$R$2452,Impacts_RS_wells_scenario_1_bgw!$A$2:$A$2452,lookup!A101)*10.14583*L101</f>
        <v>0</v>
      </c>
      <c r="F101">
        <f>VLOOKUP(A101,Impacts_RS_wells_scenario_1_bgw!$A$2:$P$2452,16)</f>
        <v>1948</v>
      </c>
      <c r="G101" s="1">
        <f t="shared" si="8"/>
        <v>17593</v>
      </c>
      <c r="L101">
        <f>INDEX(Impacts_scenario_1_RSBsn_Mask!$Y$2:$Y$70,$F101-1939+1,1)</f>
        <v>0</v>
      </c>
    </row>
    <row r="102" spans="1:12" x14ac:dyDescent="0.3">
      <c r="A102">
        <v>101</v>
      </c>
      <c r="B102" t="s">
        <v>56</v>
      </c>
      <c r="C102" t="str">
        <f t="shared" si="6"/>
        <v>B</v>
      </c>
      <c r="D102">
        <f t="shared" si="7"/>
        <v>4</v>
      </c>
      <c r="E102">
        <f>SUMIFS(Impacts_RS_wells_scenario_1_bgw!$R$2:$R$2452,Impacts_RS_wells_scenario_1_bgw!$A$2:$A$2452,lookup!A102)*10.14583*L102</f>
        <v>0</v>
      </c>
      <c r="F102">
        <f>VLOOKUP(A102,Impacts_RS_wells_scenario_1_bgw!$A$2:$P$2452,16)</f>
        <v>1948</v>
      </c>
      <c r="G102" s="1">
        <f t="shared" si="8"/>
        <v>17624</v>
      </c>
      <c r="L102">
        <f>INDEX(Impacts_scenario_1_RSBsn_Mask!$Y$2:$Y$70,$F102-1939+1,1)</f>
        <v>0</v>
      </c>
    </row>
    <row r="103" spans="1:12" x14ac:dyDescent="0.3">
      <c r="A103">
        <v>102</v>
      </c>
      <c r="B103" t="s">
        <v>57</v>
      </c>
      <c r="C103" t="str">
        <f t="shared" si="6"/>
        <v>C</v>
      </c>
      <c r="D103">
        <f t="shared" si="7"/>
        <v>5</v>
      </c>
      <c r="E103">
        <f>SUMIFS(Impacts_RS_wells_scenario_1_bgw!$R$2:$R$2452,Impacts_RS_wells_scenario_1_bgw!$A$2:$A$2452,lookup!A103)*10.14583*L103</f>
        <v>0</v>
      </c>
      <c r="F103">
        <f>VLOOKUP(A103,Impacts_RS_wells_scenario_1_bgw!$A$2:$P$2452,16)</f>
        <v>1948</v>
      </c>
      <c r="G103" s="1">
        <f t="shared" si="8"/>
        <v>17654</v>
      </c>
      <c r="L103">
        <f>INDEX(Impacts_scenario_1_RSBsn_Mask!$Y$2:$Y$70,$F103-1939+1,1)</f>
        <v>0</v>
      </c>
    </row>
    <row r="104" spans="1:12" x14ac:dyDescent="0.3">
      <c r="A104">
        <v>103</v>
      </c>
      <c r="B104" t="s">
        <v>58</v>
      </c>
      <c r="C104" t="str">
        <f t="shared" si="6"/>
        <v>C</v>
      </c>
      <c r="D104">
        <f t="shared" si="7"/>
        <v>6</v>
      </c>
      <c r="E104">
        <f>SUMIFS(Impacts_RS_wells_scenario_1_bgw!$R$2:$R$2452,Impacts_RS_wells_scenario_1_bgw!$A$2:$A$2452,lookup!A104)*10.14583*L104</f>
        <v>0</v>
      </c>
      <c r="F104">
        <f>VLOOKUP(A104,Impacts_RS_wells_scenario_1_bgw!$A$2:$P$2452,16)</f>
        <v>1948</v>
      </c>
      <c r="G104" s="1">
        <f t="shared" si="8"/>
        <v>17685</v>
      </c>
      <c r="L104">
        <f>INDEX(Impacts_scenario_1_RSBsn_Mask!$Y$2:$Y$70,$F104-1939+1,1)</f>
        <v>0</v>
      </c>
    </row>
    <row r="105" spans="1:12" x14ac:dyDescent="0.3">
      <c r="A105">
        <v>104</v>
      </c>
      <c r="B105" t="s">
        <v>59</v>
      </c>
      <c r="C105" t="str">
        <f t="shared" si="6"/>
        <v>D</v>
      </c>
      <c r="D105">
        <f t="shared" si="7"/>
        <v>7</v>
      </c>
      <c r="E105">
        <f>SUMIFS(Impacts_RS_wells_scenario_1_bgw!$R$2:$R$2452,Impacts_RS_wells_scenario_1_bgw!$A$2:$A$2452,lookup!A105)*10.14583*L105</f>
        <v>0</v>
      </c>
      <c r="F105">
        <f>VLOOKUP(A105,Impacts_RS_wells_scenario_1_bgw!$A$2:$P$2452,16)</f>
        <v>1948</v>
      </c>
      <c r="G105" s="1">
        <f t="shared" si="8"/>
        <v>17715</v>
      </c>
      <c r="L105">
        <f>INDEX(Impacts_scenario_1_RSBsn_Mask!$Y$2:$Y$70,$F105-1939+1,1)</f>
        <v>0</v>
      </c>
    </row>
    <row r="106" spans="1:12" x14ac:dyDescent="0.3">
      <c r="A106">
        <v>105</v>
      </c>
      <c r="B106" t="s">
        <v>60</v>
      </c>
      <c r="C106" t="str">
        <f t="shared" si="6"/>
        <v>D</v>
      </c>
      <c r="D106">
        <f t="shared" si="7"/>
        <v>8</v>
      </c>
      <c r="E106">
        <f>SUMIFS(Impacts_RS_wells_scenario_1_bgw!$R$2:$R$2452,Impacts_RS_wells_scenario_1_bgw!$A$2:$A$2452,lookup!A106)*10.14583*L106</f>
        <v>0</v>
      </c>
      <c r="F106">
        <f>VLOOKUP(A106,Impacts_RS_wells_scenario_1_bgw!$A$2:$P$2452,16)</f>
        <v>1948</v>
      </c>
      <c r="G106" s="1">
        <f t="shared" si="8"/>
        <v>17746</v>
      </c>
      <c r="L106">
        <f>INDEX(Impacts_scenario_1_RSBsn_Mask!$Y$2:$Y$70,$F106-1939+1,1)</f>
        <v>0</v>
      </c>
    </row>
    <row r="107" spans="1:12" x14ac:dyDescent="0.3">
      <c r="A107">
        <v>106</v>
      </c>
      <c r="B107" t="s">
        <v>61</v>
      </c>
      <c r="C107" t="str">
        <f t="shared" si="6"/>
        <v>D</v>
      </c>
      <c r="D107">
        <f t="shared" si="7"/>
        <v>9</v>
      </c>
      <c r="E107">
        <f>SUMIFS(Impacts_RS_wells_scenario_1_bgw!$R$2:$R$2452,Impacts_RS_wells_scenario_1_bgw!$A$2:$A$2452,lookup!A107)*10.14583*L107</f>
        <v>0</v>
      </c>
      <c r="F107">
        <f>VLOOKUP(A107,Impacts_RS_wells_scenario_1_bgw!$A$2:$P$2452,16)</f>
        <v>1948</v>
      </c>
      <c r="G107" s="1">
        <f t="shared" si="8"/>
        <v>17777</v>
      </c>
      <c r="L107">
        <f>INDEX(Impacts_scenario_1_RSBsn_Mask!$Y$2:$Y$70,$F107-1939+1,1)</f>
        <v>0</v>
      </c>
    </row>
    <row r="108" spans="1:12" x14ac:dyDescent="0.3">
      <c r="A108">
        <v>107</v>
      </c>
      <c r="B108" t="s">
        <v>62</v>
      </c>
      <c r="C108" t="str">
        <f t="shared" si="6"/>
        <v>E</v>
      </c>
      <c r="D108">
        <f t="shared" si="7"/>
        <v>10</v>
      </c>
      <c r="E108">
        <f>SUMIFS(Impacts_RS_wells_scenario_1_bgw!$R$2:$R$2452,Impacts_RS_wells_scenario_1_bgw!$A$2:$A$2452,lookup!A108)*10.14583*L108</f>
        <v>0</v>
      </c>
      <c r="F108">
        <f>VLOOKUP(A108,Impacts_RS_wells_scenario_1_bgw!$A$2:$P$2452,16)</f>
        <v>1948</v>
      </c>
      <c r="G108" s="1">
        <f t="shared" si="8"/>
        <v>17807</v>
      </c>
      <c r="L108">
        <f>INDEX(Impacts_scenario_1_RSBsn_Mask!$Y$2:$Y$70,$F108-1939+1,1)</f>
        <v>0</v>
      </c>
    </row>
    <row r="109" spans="1:12" x14ac:dyDescent="0.3">
      <c r="A109">
        <v>108</v>
      </c>
      <c r="B109" t="s">
        <v>63</v>
      </c>
      <c r="C109" t="str">
        <f t="shared" si="6"/>
        <v>E</v>
      </c>
      <c r="D109">
        <f t="shared" si="7"/>
        <v>11</v>
      </c>
      <c r="E109">
        <f>SUMIFS(Impacts_RS_wells_scenario_1_bgw!$R$2:$R$2452,Impacts_RS_wells_scenario_1_bgw!$A$2:$A$2452,lookup!A109)*10.14583*L109</f>
        <v>0</v>
      </c>
      <c r="F109">
        <f>VLOOKUP(A109,Impacts_RS_wells_scenario_1_bgw!$A$2:$P$2452,16)</f>
        <v>1948</v>
      </c>
      <c r="G109" s="1">
        <f t="shared" si="8"/>
        <v>17838</v>
      </c>
      <c r="L109">
        <f>INDEX(Impacts_scenario_1_RSBsn_Mask!$Y$2:$Y$70,$F109-1939+1,1)</f>
        <v>0</v>
      </c>
    </row>
    <row r="110" spans="1:12" x14ac:dyDescent="0.3">
      <c r="A110">
        <v>109</v>
      </c>
      <c r="B110" t="s">
        <v>49</v>
      </c>
      <c r="C110" t="str">
        <f t="shared" si="6"/>
        <v>F</v>
      </c>
      <c r="D110">
        <f t="shared" si="7"/>
        <v>12</v>
      </c>
      <c r="E110">
        <f>SUMIFS(Impacts_RS_wells_scenario_1_bgw!$R$2:$R$2452,Impacts_RS_wells_scenario_1_bgw!$A$2:$A$2452,lookup!A110)*10.14583*L110</f>
        <v>0</v>
      </c>
      <c r="F110">
        <f>VLOOKUP(A110,Impacts_RS_wells_scenario_1_bgw!$A$2:$P$2452,16)</f>
        <v>1948</v>
      </c>
      <c r="G110" s="1">
        <f t="shared" si="8"/>
        <v>17868</v>
      </c>
      <c r="L110">
        <f>INDEX(Impacts_scenario_1_RSBsn_Mask!$Y$2:$Y$70,$F110-1939+1,1)</f>
        <v>0</v>
      </c>
    </row>
    <row r="111" spans="1:12" x14ac:dyDescent="0.3">
      <c r="A111">
        <v>110</v>
      </c>
      <c r="B111" t="s">
        <v>53</v>
      </c>
      <c r="C111" t="str">
        <f t="shared" si="6"/>
        <v>A</v>
      </c>
      <c r="D111">
        <f t="shared" si="7"/>
        <v>1</v>
      </c>
      <c r="E111">
        <f>SUMIFS(Impacts_RS_wells_scenario_1_bgw!$R$2:$R$2452,Impacts_RS_wells_scenario_1_bgw!$A$2:$A$2452,lookup!A111)*10.14583*L111</f>
        <v>0</v>
      </c>
      <c r="F111">
        <f>VLOOKUP(A111,Impacts_RS_wells_scenario_1_bgw!$A$2:$P$2452,16)</f>
        <v>1949</v>
      </c>
      <c r="G111" s="1">
        <f t="shared" si="8"/>
        <v>17899</v>
      </c>
      <c r="L111">
        <f>INDEX(Impacts_scenario_1_RSBsn_Mask!$Y$2:$Y$70,$F111-1939+1,1)</f>
        <v>0</v>
      </c>
    </row>
    <row r="112" spans="1:12" x14ac:dyDescent="0.3">
      <c r="A112">
        <v>111</v>
      </c>
      <c r="B112" t="s">
        <v>54</v>
      </c>
      <c r="C112" t="str">
        <f t="shared" si="6"/>
        <v>A</v>
      </c>
      <c r="D112">
        <f t="shared" si="7"/>
        <v>2</v>
      </c>
      <c r="E112">
        <f>SUMIFS(Impacts_RS_wells_scenario_1_bgw!$R$2:$R$2452,Impacts_RS_wells_scenario_1_bgw!$A$2:$A$2452,lookup!A112)*10.14583*L112</f>
        <v>0</v>
      </c>
      <c r="F112">
        <f>VLOOKUP(A112,Impacts_RS_wells_scenario_1_bgw!$A$2:$P$2452,16)</f>
        <v>1949</v>
      </c>
      <c r="G112" s="1">
        <f t="shared" si="8"/>
        <v>17930</v>
      </c>
      <c r="L112">
        <f>INDEX(Impacts_scenario_1_RSBsn_Mask!$Y$2:$Y$70,$F112-1939+1,1)</f>
        <v>0</v>
      </c>
    </row>
    <row r="113" spans="1:12" x14ac:dyDescent="0.3">
      <c r="A113">
        <v>112</v>
      </c>
      <c r="B113" t="s">
        <v>55</v>
      </c>
      <c r="C113" t="str">
        <f t="shared" si="6"/>
        <v>B</v>
      </c>
      <c r="D113">
        <f t="shared" si="7"/>
        <v>3</v>
      </c>
      <c r="E113">
        <f>SUMIFS(Impacts_RS_wells_scenario_1_bgw!$R$2:$R$2452,Impacts_RS_wells_scenario_1_bgw!$A$2:$A$2452,lookup!A113)*10.14583*L113</f>
        <v>0</v>
      </c>
      <c r="F113">
        <f>VLOOKUP(A113,Impacts_RS_wells_scenario_1_bgw!$A$2:$P$2452,16)</f>
        <v>1949</v>
      </c>
      <c r="G113" s="1">
        <f t="shared" si="8"/>
        <v>17958</v>
      </c>
      <c r="L113">
        <f>INDEX(Impacts_scenario_1_RSBsn_Mask!$Y$2:$Y$70,$F113-1939+1,1)</f>
        <v>0</v>
      </c>
    </row>
    <row r="114" spans="1:12" x14ac:dyDescent="0.3">
      <c r="A114">
        <v>113</v>
      </c>
      <c r="B114" t="s">
        <v>56</v>
      </c>
      <c r="C114" t="str">
        <f t="shared" si="6"/>
        <v>B</v>
      </c>
      <c r="D114">
        <f t="shared" si="7"/>
        <v>4</v>
      </c>
      <c r="E114">
        <f>SUMIFS(Impacts_RS_wells_scenario_1_bgw!$R$2:$R$2452,Impacts_RS_wells_scenario_1_bgw!$A$2:$A$2452,lookup!A114)*10.14583*L114</f>
        <v>0</v>
      </c>
      <c r="F114">
        <f>VLOOKUP(A114,Impacts_RS_wells_scenario_1_bgw!$A$2:$P$2452,16)</f>
        <v>1949</v>
      </c>
      <c r="G114" s="1">
        <f t="shared" si="8"/>
        <v>17989</v>
      </c>
      <c r="L114">
        <f>INDEX(Impacts_scenario_1_RSBsn_Mask!$Y$2:$Y$70,$F114-1939+1,1)</f>
        <v>0</v>
      </c>
    </row>
    <row r="115" spans="1:12" x14ac:dyDescent="0.3">
      <c r="A115">
        <v>114</v>
      </c>
      <c r="B115" t="s">
        <v>57</v>
      </c>
      <c r="C115" t="str">
        <f t="shared" si="6"/>
        <v>C</v>
      </c>
      <c r="D115">
        <f t="shared" si="7"/>
        <v>5</v>
      </c>
      <c r="E115">
        <f>SUMIFS(Impacts_RS_wells_scenario_1_bgw!$R$2:$R$2452,Impacts_RS_wells_scenario_1_bgw!$A$2:$A$2452,lookup!A115)*10.14583*L115</f>
        <v>0</v>
      </c>
      <c r="F115">
        <f>VLOOKUP(A115,Impacts_RS_wells_scenario_1_bgw!$A$2:$P$2452,16)</f>
        <v>1949</v>
      </c>
      <c r="G115" s="1">
        <f t="shared" si="8"/>
        <v>18019</v>
      </c>
      <c r="L115">
        <f>INDEX(Impacts_scenario_1_RSBsn_Mask!$Y$2:$Y$70,$F115-1939+1,1)</f>
        <v>0</v>
      </c>
    </row>
    <row r="116" spans="1:12" x14ac:dyDescent="0.3">
      <c r="A116">
        <v>115</v>
      </c>
      <c r="B116" t="s">
        <v>58</v>
      </c>
      <c r="C116" t="str">
        <f t="shared" si="6"/>
        <v>C</v>
      </c>
      <c r="D116">
        <f t="shared" si="7"/>
        <v>6</v>
      </c>
      <c r="E116">
        <f>SUMIFS(Impacts_RS_wells_scenario_1_bgw!$R$2:$R$2452,Impacts_RS_wells_scenario_1_bgw!$A$2:$A$2452,lookup!A116)*10.14583*L116</f>
        <v>0</v>
      </c>
      <c r="F116">
        <f>VLOOKUP(A116,Impacts_RS_wells_scenario_1_bgw!$A$2:$P$2452,16)</f>
        <v>1949</v>
      </c>
      <c r="G116" s="1">
        <f t="shared" si="8"/>
        <v>18050</v>
      </c>
      <c r="L116">
        <f>INDEX(Impacts_scenario_1_RSBsn_Mask!$Y$2:$Y$70,$F116-1939+1,1)</f>
        <v>0</v>
      </c>
    </row>
    <row r="117" spans="1:12" x14ac:dyDescent="0.3">
      <c r="A117">
        <v>116</v>
      </c>
      <c r="B117" t="s">
        <v>59</v>
      </c>
      <c r="C117" t="str">
        <f t="shared" si="6"/>
        <v>D</v>
      </c>
      <c r="D117">
        <f t="shared" si="7"/>
        <v>7</v>
      </c>
      <c r="E117">
        <f>SUMIFS(Impacts_RS_wells_scenario_1_bgw!$R$2:$R$2452,Impacts_RS_wells_scenario_1_bgw!$A$2:$A$2452,lookup!A117)*10.14583*L117</f>
        <v>0</v>
      </c>
      <c r="F117">
        <f>VLOOKUP(A117,Impacts_RS_wells_scenario_1_bgw!$A$2:$P$2452,16)</f>
        <v>1949</v>
      </c>
      <c r="G117" s="1">
        <f t="shared" si="8"/>
        <v>18080</v>
      </c>
      <c r="L117">
        <f>INDEX(Impacts_scenario_1_RSBsn_Mask!$Y$2:$Y$70,$F117-1939+1,1)</f>
        <v>0</v>
      </c>
    </row>
    <row r="118" spans="1:12" x14ac:dyDescent="0.3">
      <c r="A118">
        <v>117</v>
      </c>
      <c r="B118" t="s">
        <v>60</v>
      </c>
      <c r="C118" t="str">
        <f t="shared" si="6"/>
        <v>D</v>
      </c>
      <c r="D118">
        <f t="shared" si="7"/>
        <v>8</v>
      </c>
      <c r="E118">
        <f>SUMIFS(Impacts_RS_wells_scenario_1_bgw!$R$2:$R$2452,Impacts_RS_wells_scenario_1_bgw!$A$2:$A$2452,lookup!A118)*10.14583*L118</f>
        <v>0</v>
      </c>
      <c r="F118">
        <f>VLOOKUP(A118,Impacts_RS_wells_scenario_1_bgw!$A$2:$P$2452,16)</f>
        <v>1949</v>
      </c>
      <c r="G118" s="1">
        <f t="shared" si="8"/>
        <v>18111</v>
      </c>
      <c r="L118">
        <f>INDEX(Impacts_scenario_1_RSBsn_Mask!$Y$2:$Y$70,$F118-1939+1,1)</f>
        <v>0</v>
      </c>
    </row>
    <row r="119" spans="1:12" x14ac:dyDescent="0.3">
      <c r="A119">
        <v>118</v>
      </c>
      <c r="B119" t="s">
        <v>61</v>
      </c>
      <c r="C119" t="str">
        <f t="shared" si="6"/>
        <v>D</v>
      </c>
      <c r="D119">
        <f t="shared" si="7"/>
        <v>9</v>
      </c>
      <c r="E119">
        <f>SUMIFS(Impacts_RS_wells_scenario_1_bgw!$R$2:$R$2452,Impacts_RS_wells_scenario_1_bgw!$A$2:$A$2452,lookup!A119)*10.14583*L119</f>
        <v>0</v>
      </c>
      <c r="F119">
        <f>VLOOKUP(A119,Impacts_RS_wells_scenario_1_bgw!$A$2:$P$2452,16)</f>
        <v>1949</v>
      </c>
      <c r="G119" s="1">
        <f t="shared" si="8"/>
        <v>18142</v>
      </c>
      <c r="L119">
        <f>INDEX(Impacts_scenario_1_RSBsn_Mask!$Y$2:$Y$70,$F119-1939+1,1)</f>
        <v>0</v>
      </c>
    </row>
    <row r="120" spans="1:12" x14ac:dyDescent="0.3">
      <c r="A120">
        <v>119</v>
      </c>
      <c r="B120" t="s">
        <v>62</v>
      </c>
      <c r="C120" t="str">
        <f t="shared" si="6"/>
        <v>E</v>
      </c>
      <c r="D120">
        <f t="shared" si="7"/>
        <v>10</v>
      </c>
      <c r="E120">
        <f>SUMIFS(Impacts_RS_wells_scenario_1_bgw!$R$2:$R$2452,Impacts_RS_wells_scenario_1_bgw!$A$2:$A$2452,lookup!A120)*10.14583*L120</f>
        <v>0</v>
      </c>
      <c r="F120">
        <f>VLOOKUP(A120,Impacts_RS_wells_scenario_1_bgw!$A$2:$P$2452,16)</f>
        <v>1949</v>
      </c>
      <c r="G120" s="1">
        <f t="shared" si="8"/>
        <v>18172</v>
      </c>
      <c r="L120">
        <f>INDEX(Impacts_scenario_1_RSBsn_Mask!$Y$2:$Y$70,$F120-1939+1,1)</f>
        <v>0</v>
      </c>
    </row>
    <row r="121" spans="1:12" x14ac:dyDescent="0.3">
      <c r="A121">
        <v>120</v>
      </c>
      <c r="B121" t="s">
        <v>63</v>
      </c>
      <c r="C121" t="str">
        <f t="shared" si="6"/>
        <v>E</v>
      </c>
      <c r="D121">
        <f t="shared" si="7"/>
        <v>11</v>
      </c>
      <c r="E121">
        <f>SUMIFS(Impacts_RS_wells_scenario_1_bgw!$R$2:$R$2452,Impacts_RS_wells_scenario_1_bgw!$A$2:$A$2452,lookup!A121)*10.14583*L121</f>
        <v>0</v>
      </c>
      <c r="F121">
        <f>VLOOKUP(A121,Impacts_RS_wells_scenario_1_bgw!$A$2:$P$2452,16)</f>
        <v>1949</v>
      </c>
      <c r="G121" s="1">
        <f t="shared" si="8"/>
        <v>18203</v>
      </c>
      <c r="L121">
        <f>INDEX(Impacts_scenario_1_RSBsn_Mask!$Y$2:$Y$70,$F121-1939+1,1)</f>
        <v>0</v>
      </c>
    </row>
    <row r="122" spans="1:12" x14ac:dyDescent="0.3">
      <c r="A122">
        <v>121</v>
      </c>
      <c r="B122" t="s">
        <v>49</v>
      </c>
      <c r="C122" t="str">
        <f t="shared" si="6"/>
        <v>F</v>
      </c>
      <c r="D122">
        <f t="shared" si="7"/>
        <v>12</v>
      </c>
      <c r="E122">
        <f>SUMIFS(Impacts_RS_wells_scenario_1_bgw!$R$2:$R$2452,Impacts_RS_wells_scenario_1_bgw!$A$2:$A$2452,lookup!A122)*10.14583*L122</f>
        <v>0</v>
      </c>
      <c r="F122">
        <f>VLOOKUP(A122,Impacts_RS_wells_scenario_1_bgw!$A$2:$P$2452,16)</f>
        <v>1949</v>
      </c>
      <c r="G122" s="1">
        <f t="shared" si="8"/>
        <v>18233</v>
      </c>
      <c r="L122">
        <f>INDEX(Impacts_scenario_1_RSBsn_Mask!$Y$2:$Y$70,$F122-1939+1,1)</f>
        <v>0</v>
      </c>
    </row>
    <row r="123" spans="1:12" x14ac:dyDescent="0.3">
      <c r="A123">
        <v>122</v>
      </c>
      <c r="B123" t="s">
        <v>53</v>
      </c>
      <c r="C123" t="str">
        <f t="shared" si="6"/>
        <v>A</v>
      </c>
      <c r="D123">
        <f t="shared" si="7"/>
        <v>1</v>
      </c>
      <c r="E123">
        <f>SUMIFS(Impacts_RS_wells_scenario_1_bgw!$R$2:$R$2452,Impacts_RS_wells_scenario_1_bgw!$A$2:$A$2452,lookup!A123)*10.14583*L123</f>
        <v>0</v>
      </c>
      <c r="F123">
        <f>VLOOKUP(A123,Impacts_RS_wells_scenario_1_bgw!$A$2:$P$2452,16)</f>
        <v>1950</v>
      </c>
      <c r="G123" s="1">
        <f t="shared" si="8"/>
        <v>18264</v>
      </c>
      <c r="L123">
        <f>INDEX(Impacts_scenario_1_RSBsn_Mask!$Y$2:$Y$70,$F123-1939+1,1)</f>
        <v>0</v>
      </c>
    </row>
    <row r="124" spans="1:12" x14ac:dyDescent="0.3">
      <c r="A124">
        <v>123</v>
      </c>
      <c r="B124" t="s">
        <v>54</v>
      </c>
      <c r="C124" t="str">
        <f t="shared" si="6"/>
        <v>A</v>
      </c>
      <c r="D124">
        <f t="shared" si="7"/>
        <v>2</v>
      </c>
      <c r="E124">
        <f>SUMIFS(Impacts_RS_wells_scenario_1_bgw!$R$2:$R$2452,Impacts_RS_wells_scenario_1_bgw!$A$2:$A$2452,lookup!A124)*10.14583*L124</f>
        <v>0</v>
      </c>
      <c r="F124">
        <f>VLOOKUP(A124,Impacts_RS_wells_scenario_1_bgw!$A$2:$P$2452,16)</f>
        <v>1950</v>
      </c>
      <c r="G124" s="1">
        <f t="shared" si="8"/>
        <v>18295</v>
      </c>
      <c r="L124">
        <f>INDEX(Impacts_scenario_1_RSBsn_Mask!$Y$2:$Y$70,$F124-1939+1,1)</f>
        <v>0</v>
      </c>
    </row>
    <row r="125" spans="1:12" x14ac:dyDescent="0.3">
      <c r="A125">
        <v>124</v>
      </c>
      <c r="B125" t="s">
        <v>55</v>
      </c>
      <c r="C125" t="str">
        <f t="shared" si="6"/>
        <v>B</v>
      </c>
      <c r="D125">
        <f t="shared" si="7"/>
        <v>3</v>
      </c>
      <c r="E125">
        <f>SUMIFS(Impacts_RS_wells_scenario_1_bgw!$R$2:$R$2452,Impacts_RS_wells_scenario_1_bgw!$A$2:$A$2452,lookup!A125)*10.14583*L125</f>
        <v>0</v>
      </c>
      <c r="F125">
        <f>VLOOKUP(A125,Impacts_RS_wells_scenario_1_bgw!$A$2:$P$2452,16)</f>
        <v>1950</v>
      </c>
      <c r="G125" s="1">
        <f t="shared" si="8"/>
        <v>18323</v>
      </c>
      <c r="L125">
        <f>INDEX(Impacts_scenario_1_RSBsn_Mask!$Y$2:$Y$70,$F125-1939+1,1)</f>
        <v>0</v>
      </c>
    </row>
    <row r="126" spans="1:12" x14ac:dyDescent="0.3">
      <c r="A126">
        <v>125</v>
      </c>
      <c r="B126" t="s">
        <v>56</v>
      </c>
      <c r="C126" t="str">
        <f t="shared" si="6"/>
        <v>B</v>
      </c>
      <c r="D126">
        <f t="shared" si="7"/>
        <v>4</v>
      </c>
      <c r="E126">
        <f>SUMIFS(Impacts_RS_wells_scenario_1_bgw!$R$2:$R$2452,Impacts_RS_wells_scenario_1_bgw!$A$2:$A$2452,lookup!A126)*10.14583*L126</f>
        <v>0</v>
      </c>
      <c r="F126">
        <f>VLOOKUP(A126,Impacts_RS_wells_scenario_1_bgw!$A$2:$P$2452,16)</f>
        <v>1950</v>
      </c>
      <c r="G126" s="1">
        <f t="shared" si="8"/>
        <v>18354</v>
      </c>
      <c r="L126">
        <f>INDEX(Impacts_scenario_1_RSBsn_Mask!$Y$2:$Y$70,$F126-1939+1,1)</f>
        <v>0</v>
      </c>
    </row>
    <row r="127" spans="1:12" x14ac:dyDescent="0.3">
      <c r="A127">
        <v>126</v>
      </c>
      <c r="B127" t="s">
        <v>57</v>
      </c>
      <c r="C127" t="str">
        <f t="shared" si="6"/>
        <v>C</v>
      </c>
      <c r="D127">
        <f t="shared" si="7"/>
        <v>5</v>
      </c>
      <c r="E127">
        <f>SUMIFS(Impacts_RS_wells_scenario_1_bgw!$R$2:$R$2452,Impacts_RS_wells_scenario_1_bgw!$A$2:$A$2452,lookup!A127)*10.14583*L127</f>
        <v>0</v>
      </c>
      <c r="F127">
        <f>VLOOKUP(A127,Impacts_RS_wells_scenario_1_bgw!$A$2:$P$2452,16)</f>
        <v>1950</v>
      </c>
      <c r="G127" s="1">
        <f t="shared" si="8"/>
        <v>18384</v>
      </c>
      <c r="L127">
        <f>INDEX(Impacts_scenario_1_RSBsn_Mask!$Y$2:$Y$70,$F127-1939+1,1)</f>
        <v>0</v>
      </c>
    </row>
    <row r="128" spans="1:12" x14ac:dyDescent="0.3">
      <c r="A128">
        <v>127</v>
      </c>
      <c r="B128" t="s">
        <v>58</v>
      </c>
      <c r="C128" t="str">
        <f t="shared" si="6"/>
        <v>C</v>
      </c>
      <c r="D128">
        <f t="shared" si="7"/>
        <v>6</v>
      </c>
      <c r="E128">
        <f>SUMIFS(Impacts_RS_wells_scenario_1_bgw!$R$2:$R$2452,Impacts_RS_wells_scenario_1_bgw!$A$2:$A$2452,lookup!A128)*10.14583*L128</f>
        <v>0</v>
      </c>
      <c r="F128">
        <f>VLOOKUP(A128,Impacts_RS_wells_scenario_1_bgw!$A$2:$P$2452,16)</f>
        <v>1950</v>
      </c>
      <c r="G128" s="1">
        <f t="shared" si="8"/>
        <v>18415</v>
      </c>
      <c r="L128">
        <f>INDEX(Impacts_scenario_1_RSBsn_Mask!$Y$2:$Y$70,$F128-1939+1,1)</f>
        <v>0</v>
      </c>
    </row>
    <row r="129" spans="1:12" x14ac:dyDescent="0.3">
      <c r="A129">
        <v>128</v>
      </c>
      <c r="B129" t="s">
        <v>59</v>
      </c>
      <c r="C129" t="str">
        <f t="shared" si="6"/>
        <v>D</v>
      </c>
      <c r="D129">
        <f t="shared" si="7"/>
        <v>7</v>
      </c>
      <c r="E129">
        <f>SUMIFS(Impacts_RS_wells_scenario_1_bgw!$R$2:$R$2452,Impacts_RS_wells_scenario_1_bgw!$A$2:$A$2452,lookup!A129)*10.14583*L129</f>
        <v>0</v>
      </c>
      <c r="F129">
        <f>VLOOKUP(A129,Impacts_RS_wells_scenario_1_bgw!$A$2:$P$2452,16)</f>
        <v>1950</v>
      </c>
      <c r="G129" s="1">
        <f t="shared" si="8"/>
        <v>18445</v>
      </c>
      <c r="L129">
        <f>INDEX(Impacts_scenario_1_RSBsn_Mask!$Y$2:$Y$70,$F129-1939+1,1)</f>
        <v>0</v>
      </c>
    </row>
    <row r="130" spans="1:12" x14ac:dyDescent="0.3">
      <c r="A130">
        <v>129</v>
      </c>
      <c r="B130" t="s">
        <v>60</v>
      </c>
      <c r="C130" t="str">
        <f t="shared" ref="C130:C193" si="9">VLOOKUP(B130,$M$3:$R$14,6,FALSE)</f>
        <v>D</v>
      </c>
      <c r="D130">
        <f t="shared" ref="D130:D193" si="10">VLOOKUP(B130,$M$3:$N$14,2,FALSE)</f>
        <v>8</v>
      </c>
      <c r="E130">
        <f>SUMIFS(Impacts_RS_wells_scenario_1_bgw!$R$2:$R$2452,Impacts_RS_wells_scenario_1_bgw!$A$2:$A$2452,lookup!A130)*10.14583*L130</f>
        <v>0</v>
      </c>
      <c r="F130">
        <f>VLOOKUP(A130,Impacts_RS_wells_scenario_1_bgw!$A$2:$P$2452,16)</f>
        <v>1950</v>
      </c>
      <c r="G130" s="1">
        <f t="shared" si="8"/>
        <v>18476</v>
      </c>
      <c r="L130">
        <f>INDEX(Impacts_scenario_1_RSBsn_Mask!$Y$2:$Y$70,$F130-1939+1,1)</f>
        <v>0</v>
      </c>
    </row>
    <row r="131" spans="1:12" x14ac:dyDescent="0.3">
      <c r="A131">
        <v>130</v>
      </c>
      <c r="B131" t="s">
        <v>61</v>
      </c>
      <c r="C131" t="str">
        <f t="shared" si="9"/>
        <v>D</v>
      </c>
      <c r="D131">
        <f t="shared" si="10"/>
        <v>9</v>
      </c>
      <c r="E131">
        <f>SUMIFS(Impacts_RS_wells_scenario_1_bgw!$R$2:$R$2452,Impacts_RS_wells_scenario_1_bgw!$A$2:$A$2452,lookup!A131)*10.14583*L131</f>
        <v>0</v>
      </c>
      <c r="F131">
        <f>VLOOKUP(A131,Impacts_RS_wells_scenario_1_bgw!$A$2:$P$2452,16)</f>
        <v>1950</v>
      </c>
      <c r="G131" s="1">
        <f t="shared" ref="G131:G194" si="11">DATE(F131,D131,1)</f>
        <v>18507</v>
      </c>
      <c r="L131">
        <f>INDEX(Impacts_scenario_1_RSBsn_Mask!$Y$2:$Y$70,$F131-1939+1,1)</f>
        <v>0</v>
      </c>
    </row>
    <row r="132" spans="1:12" x14ac:dyDescent="0.3">
      <c r="A132">
        <v>131</v>
      </c>
      <c r="B132" t="s">
        <v>62</v>
      </c>
      <c r="C132" t="str">
        <f t="shared" si="9"/>
        <v>E</v>
      </c>
      <c r="D132">
        <f t="shared" si="10"/>
        <v>10</v>
      </c>
      <c r="E132">
        <f>SUMIFS(Impacts_RS_wells_scenario_1_bgw!$R$2:$R$2452,Impacts_RS_wells_scenario_1_bgw!$A$2:$A$2452,lookup!A132)*10.14583*L132</f>
        <v>0</v>
      </c>
      <c r="F132">
        <f>VLOOKUP(A132,Impacts_RS_wells_scenario_1_bgw!$A$2:$P$2452,16)</f>
        <v>1950</v>
      </c>
      <c r="G132" s="1">
        <f t="shared" si="11"/>
        <v>18537</v>
      </c>
      <c r="L132">
        <f>INDEX(Impacts_scenario_1_RSBsn_Mask!$Y$2:$Y$70,$F132-1939+1,1)</f>
        <v>0</v>
      </c>
    </row>
    <row r="133" spans="1:12" x14ac:dyDescent="0.3">
      <c r="A133">
        <v>132</v>
      </c>
      <c r="B133" t="s">
        <v>63</v>
      </c>
      <c r="C133" t="str">
        <f t="shared" si="9"/>
        <v>E</v>
      </c>
      <c r="D133">
        <f t="shared" si="10"/>
        <v>11</v>
      </c>
      <c r="E133">
        <f>SUMIFS(Impacts_RS_wells_scenario_1_bgw!$R$2:$R$2452,Impacts_RS_wells_scenario_1_bgw!$A$2:$A$2452,lookup!A133)*10.14583*L133</f>
        <v>0</v>
      </c>
      <c r="F133">
        <f>VLOOKUP(A133,Impacts_RS_wells_scenario_1_bgw!$A$2:$P$2452,16)</f>
        <v>1950</v>
      </c>
      <c r="G133" s="1">
        <f t="shared" si="11"/>
        <v>18568</v>
      </c>
      <c r="L133">
        <f>INDEX(Impacts_scenario_1_RSBsn_Mask!$Y$2:$Y$70,$F133-1939+1,1)</f>
        <v>0</v>
      </c>
    </row>
    <row r="134" spans="1:12" x14ac:dyDescent="0.3">
      <c r="A134">
        <v>133</v>
      </c>
      <c r="B134" t="s">
        <v>49</v>
      </c>
      <c r="C134" t="str">
        <f t="shared" si="9"/>
        <v>F</v>
      </c>
      <c r="D134">
        <f t="shared" si="10"/>
        <v>12</v>
      </c>
      <c r="E134">
        <f>SUMIFS(Impacts_RS_wells_scenario_1_bgw!$R$2:$R$2452,Impacts_RS_wells_scenario_1_bgw!$A$2:$A$2452,lookup!A134)*10.14583*L134</f>
        <v>0</v>
      </c>
      <c r="F134">
        <f>VLOOKUP(A134,Impacts_RS_wells_scenario_1_bgw!$A$2:$P$2452,16)</f>
        <v>1950</v>
      </c>
      <c r="G134" s="1">
        <f t="shared" si="11"/>
        <v>18598</v>
      </c>
      <c r="L134">
        <f>INDEX(Impacts_scenario_1_RSBsn_Mask!$Y$2:$Y$70,$F134-1939+1,1)</f>
        <v>0</v>
      </c>
    </row>
    <row r="135" spans="1:12" x14ac:dyDescent="0.3">
      <c r="A135">
        <v>134</v>
      </c>
      <c r="B135" t="s">
        <v>53</v>
      </c>
      <c r="C135" t="str">
        <f t="shared" si="9"/>
        <v>A</v>
      </c>
      <c r="D135">
        <f t="shared" si="10"/>
        <v>1</v>
      </c>
      <c r="E135">
        <f>SUMIFS(Impacts_RS_wells_scenario_1_bgw!$R$2:$R$2452,Impacts_RS_wells_scenario_1_bgw!$A$2:$A$2452,lookup!A135)*10.14583*L135</f>
        <v>0</v>
      </c>
      <c r="F135">
        <f>VLOOKUP(A135,Impacts_RS_wells_scenario_1_bgw!$A$2:$P$2452,16)</f>
        <v>1951</v>
      </c>
      <c r="G135" s="1">
        <f t="shared" si="11"/>
        <v>18629</v>
      </c>
      <c r="L135">
        <f>INDEX(Impacts_scenario_1_RSBsn_Mask!$Y$2:$Y$70,$F135-1939+1,1)</f>
        <v>0</v>
      </c>
    </row>
    <row r="136" spans="1:12" x14ac:dyDescent="0.3">
      <c r="A136">
        <v>135</v>
      </c>
      <c r="B136" t="s">
        <v>54</v>
      </c>
      <c r="C136" t="str">
        <f t="shared" si="9"/>
        <v>A</v>
      </c>
      <c r="D136">
        <f t="shared" si="10"/>
        <v>2</v>
      </c>
      <c r="E136">
        <f>SUMIFS(Impacts_RS_wells_scenario_1_bgw!$R$2:$R$2452,Impacts_RS_wells_scenario_1_bgw!$A$2:$A$2452,lookup!A136)*10.14583*L136</f>
        <v>0</v>
      </c>
      <c r="F136">
        <f>VLOOKUP(A136,Impacts_RS_wells_scenario_1_bgw!$A$2:$P$2452,16)</f>
        <v>1951</v>
      </c>
      <c r="G136" s="1">
        <f t="shared" si="11"/>
        <v>18660</v>
      </c>
      <c r="L136">
        <f>INDEX(Impacts_scenario_1_RSBsn_Mask!$Y$2:$Y$70,$F136-1939+1,1)</f>
        <v>0</v>
      </c>
    </row>
    <row r="137" spans="1:12" x14ac:dyDescent="0.3">
      <c r="A137">
        <v>136</v>
      </c>
      <c r="B137" t="s">
        <v>55</v>
      </c>
      <c r="C137" t="str">
        <f t="shared" si="9"/>
        <v>B</v>
      </c>
      <c r="D137">
        <f t="shared" si="10"/>
        <v>3</v>
      </c>
      <c r="E137">
        <f>SUMIFS(Impacts_RS_wells_scenario_1_bgw!$R$2:$R$2452,Impacts_RS_wells_scenario_1_bgw!$A$2:$A$2452,lookup!A137)*10.14583*L137</f>
        <v>0</v>
      </c>
      <c r="F137">
        <f>VLOOKUP(A137,Impacts_RS_wells_scenario_1_bgw!$A$2:$P$2452,16)</f>
        <v>1951</v>
      </c>
      <c r="G137" s="1">
        <f t="shared" si="11"/>
        <v>18688</v>
      </c>
      <c r="L137">
        <f>INDEX(Impacts_scenario_1_RSBsn_Mask!$Y$2:$Y$70,$F137-1939+1,1)</f>
        <v>0</v>
      </c>
    </row>
    <row r="138" spans="1:12" x14ac:dyDescent="0.3">
      <c r="A138">
        <v>137</v>
      </c>
      <c r="B138" t="s">
        <v>56</v>
      </c>
      <c r="C138" t="str">
        <f t="shared" si="9"/>
        <v>B</v>
      </c>
      <c r="D138">
        <f t="shared" si="10"/>
        <v>4</v>
      </c>
      <c r="E138">
        <f>SUMIFS(Impacts_RS_wells_scenario_1_bgw!$R$2:$R$2452,Impacts_RS_wells_scenario_1_bgw!$A$2:$A$2452,lookup!A138)*10.14583*L138</f>
        <v>0</v>
      </c>
      <c r="F138">
        <f>VLOOKUP(A138,Impacts_RS_wells_scenario_1_bgw!$A$2:$P$2452,16)</f>
        <v>1951</v>
      </c>
      <c r="G138" s="1">
        <f t="shared" si="11"/>
        <v>18719</v>
      </c>
      <c r="L138">
        <f>INDEX(Impacts_scenario_1_RSBsn_Mask!$Y$2:$Y$70,$F138-1939+1,1)</f>
        <v>0</v>
      </c>
    </row>
    <row r="139" spans="1:12" x14ac:dyDescent="0.3">
      <c r="A139">
        <v>138</v>
      </c>
      <c r="B139" t="s">
        <v>57</v>
      </c>
      <c r="C139" t="str">
        <f t="shared" si="9"/>
        <v>C</v>
      </c>
      <c r="D139">
        <f t="shared" si="10"/>
        <v>5</v>
      </c>
      <c r="E139">
        <f>SUMIFS(Impacts_RS_wells_scenario_1_bgw!$R$2:$R$2452,Impacts_RS_wells_scenario_1_bgw!$A$2:$A$2452,lookup!A139)*10.14583*L139</f>
        <v>0</v>
      </c>
      <c r="F139">
        <f>VLOOKUP(A139,Impacts_RS_wells_scenario_1_bgw!$A$2:$P$2452,16)</f>
        <v>1951</v>
      </c>
      <c r="G139" s="1">
        <f t="shared" si="11"/>
        <v>18749</v>
      </c>
      <c r="L139">
        <f>INDEX(Impacts_scenario_1_RSBsn_Mask!$Y$2:$Y$70,$F139-1939+1,1)</f>
        <v>0</v>
      </c>
    </row>
    <row r="140" spans="1:12" x14ac:dyDescent="0.3">
      <c r="A140">
        <v>139</v>
      </c>
      <c r="B140" t="s">
        <v>58</v>
      </c>
      <c r="C140" t="str">
        <f t="shared" si="9"/>
        <v>C</v>
      </c>
      <c r="D140">
        <f t="shared" si="10"/>
        <v>6</v>
      </c>
      <c r="E140">
        <f>SUMIFS(Impacts_RS_wells_scenario_1_bgw!$R$2:$R$2452,Impacts_RS_wells_scenario_1_bgw!$A$2:$A$2452,lookup!A140)*10.14583*L140</f>
        <v>0</v>
      </c>
      <c r="F140">
        <f>VLOOKUP(A140,Impacts_RS_wells_scenario_1_bgw!$A$2:$P$2452,16)</f>
        <v>1951</v>
      </c>
      <c r="G140" s="1">
        <f t="shared" si="11"/>
        <v>18780</v>
      </c>
      <c r="L140">
        <f>INDEX(Impacts_scenario_1_RSBsn_Mask!$Y$2:$Y$70,$F140-1939+1,1)</f>
        <v>0</v>
      </c>
    </row>
    <row r="141" spans="1:12" x14ac:dyDescent="0.3">
      <c r="A141">
        <v>140</v>
      </c>
      <c r="B141" t="s">
        <v>59</v>
      </c>
      <c r="C141" t="str">
        <f t="shared" si="9"/>
        <v>D</v>
      </c>
      <c r="D141">
        <f t="shared" si="10"/>
        <v>7</v>
      </c>
      <c r="E141">
        <f>SUMIFS(Impacts_RS_wells_scenario_1_bgw!$R$2:$R$2452,Impacts_RS_wells_scenario_1_bgw!$A$2:$A$2452,lookup!A141)*10.14583*L141</f>
        <v>0</v>
      </c>
      <c r="F141">
        <f>VLOOKUP(A141,Impacts_RS_wells_scenario_1_bgw!$A$2:$P$2452,16)</f>
        <v>1951</v>
      </c>
      <c r="G141" s="1">
        <f t="shared" si="11"/>
        <v>18810</v>
      </c>
      <c r="L141">
        <f>INDEX(Impacts_scenario_1_RSBsn_Mask!$Y$2:$Y$70,$F141-1939+1,1)</f>
        <v>0</v>
      </c>
    </row>
    <row r="142" spans="1:12" x14ac:dyDescent="0.3">
      <c r="A142">
        <v>141</v>
      </c>
      <c r="B142" t="s">
        <v>60</v>
      </c>
      <c r="C142" t="str">
        <f t="shared" si="9"/>
        <v>D</v>
      </c>
      <c r="D142">
        <f t="shared" si="10"/>
        <v>8</v>
      </c>
      <c r="E142">
        <f>SUMIFS(Impacts_RS_wells_scenario_1_bgw!$R$2:$R$2452,Impacts_RS_wells_scenario_1_bgw!$A$2:$A$2452,lookup!A142)*10.14583*L142</f>
        <v>0</v>
      </c>
      <c r="F142">
        <f>VLOOKUP(A142,Impacts_RS_wells_scenario_1_bgw!$A$2:$P$2452,16)</f>
        <v>1951</v>
      </c>
      <c r="G142" s="1">
        <f t="shared" si="11"/>
        <v>18841</v>
      </c>
      <c r="L142">
        <f>INDEX(Impacts_scenario_1_RSBsn_Mask!$Y$2:$Y$70,$F142-1939+1,1)</f>
        <v>0</v>
      </c>
    </row>
    <row r="143" spans="1:12" x14ac:dyDescent="0.3">
      <c r="A143">
        <v>142</v>
      </c>
      <c r="B143" t="s">
        <v>61</v>
      </c>
      <c r="C143" t="str">
        <f t="shared" si="9"/>
        <v>D</v>
      </c>
      <c r="D143">
        <f t="shared" si="10"/>
        <v>9</v>
      </c>
      <c r="E143">
        <f>SUMIFS(Impacts_RS_wells_scenario_1_bgw!$R$2:$R$2452,Impacts_RS_wells_scenario_1_bgw!$A$2:$A$2452,lookup!A143)*10.14583*L143</f>
        <v>0</v>
      </c>
      <c r="F143">
        <f>VLOOKUP(A143,Impacts_RS_wells_scenario_1_bgw!$A$2:$P$2452,16)</f>
        <v>1951</v>
      </c>
      <c r="G143" s="1">
        <f t="shared" si="11"/>
        <v>18872</v>
      </c>
      <c r="L143">
        <f>INDEX(Impacts_scenario_1_RSBsn_Mask!$Y$2:$Y$70,$F143-1939+1,1)</f>
        <v>0</v>
      </c>
    </row>
    <row r="144" spans="1:12" x14ac:dyDescent="0.3">
      <c r="A144">
        <v>143</v>
      </c>
      <c r="B144" t="s">
        <v>62</v>
      </c>
      <c r="C144" t="str">
        <f t="shared" si="9"/>
        <v>E</v>
      </c>
      <c r="D144">
        <f t="shared" si="10"/>
        <v>10</v>
      </c>
      <c r="E144">
        <f>SUMIFS(Impacts_RS_wells_scenario_1_bgw!$R$2:$R$2452,Impacts_RS_wells_scenario_1_bgw!$A$2:$A$2452,lookup!A144)*10.14583*L144</f>
        <v>0</v>
      </c>
      <c r="F144">
        <f>VLOOKUP(A144,Impacts_RS_wells_scenario_1_bgw!$A$2:$P$2452,16)</f>
        <v>1951</v>
      </c>
      <c r="G144" s="1">
        <f t="shared" si="11"/>
        <v>18902</v>
      </c>
      <c r="L144">
        <f>INDEX(Impacts_scenario_1_RSBsn_Mask!$Y$2:$Y$70,$F144-1939+1,1)</f>
        <v>0</v>
      </c>
    </row>
    <row r="145" spans="1:12" x14ac:dyDescent="0.3">
      <c r="A145">
        <v>144</v>
      </c>
      <c r="B145" t="s">
        <v>63</v>
      </c>
      <c r="C145" t="str">
        <f t="shared" si="9"/>
        <v>E</v>
      </c>
      <c r="D145">
        <f t="shared" si="10"/>
        <v>11</v>
      </c>
      <c r="E145">
        <f>SUMIFS(Impacts_RS_wells_scenario_1_bgw!$R$2:$R$2452,Impacts_RS_wells_scenario_1_bgw!$A$2:$A$2452,lookup!A145)*10.14583*L145</f>
        <v>0</v>
      </c>
      <c r="F145">
        <f>VLOOKUP(A145,Impacts_RS_wells_scenario_1_bgw!$A$2:$P$2452,16)</f>
        <v>1951</v>
      </c>
      <c r="G145" s="1">
        <f t="shared" si="11"/>
        <v>18933</v>
      </c>
      <c r="L145">
        <f>INDEX(Impacts_scenario_1_RSBsn_Mask!$Y$2:$Y$70,$F145-1939+1,1)</f>
        <v>0</v>
      </c>
    </row>
    <row r="146" spans="1:12" x14ac:dyDescent="0.3">
      <c r="A146">
        <v>145</v>
      </c>
      <c r="B146" t="s">
        <v>49</v>
      </c>
      <c r="C146" t="str">
        <f t="shared" si="9"/>
        <v>F</v>
      </c>
      <c r="D146">
        <f t="shared" si="10"/>
        <v>12</v>
      </c>
      <c r="E146">
        <f>SUMIFS(Impacts_RS_wells_scenario_1_bgw!$R$2:$R$2452,Impacts_RS_wells_scenario_1_bgw!$A$2:$A$2452,lookup!A146)*10.14583*L146</f>
        <v>0</v>
      </c>
      <c r="F146">
        <f>VLOOKUP(A146,Impacts_RS_wells_scenario_1_bgw!$A$2:$P$2452,16)</f>
        <v>1951</v>
      </c>
      <c r="G146" s="1">
        <f t="shared" si="11"/>
        <v>18963</v>
      </c>
      <c r="L146">
        <f>INDEX(Impacts_scenario_1_RSBsn_Mask!$Y$2:$Y$70,$F146-1939+1,1)</f>
        <v>0</v>
      </c>
    </row>
    <row r="147" spans="1:12" x14ac:dyDescent="0.3">
      <c r="A147">
        <v>146</v>
      </c>
      <c r="B147" t="s">
        <v>53</v>
      </c>
      <c r="C147" t="str">
        <f t="shared" si="9"/>
        <v>A</v>
      </c>
      <c r="D147">
        <f t="shared" si="10"/>
        <v>1</v>
      </c>
      <c r="E147">
        <f>SUMIFS(Impacts_RS_wells_scenario_1_bgw!$R$2:$R$2452,Impacts_RS_wells_scenario_1_bgw!$A$2:$A$2452,lookup!A147)*10.14583*L147</f>
        <v>0</v>
      </c>
      <c r="F147">
        <f>VLOOKUP(A147,Impacts_RS_wells_scenario_1_bgw!$A$2:$P$2452,16)</f>
        <v>1952</v>
      </c>
      <c r="G147" s="1">
        <f t="shared" si="11"/>
        <v>18994</v>
      </c>
      <c r="L147">
        <f>INDEX(Impacts_scenario_1_RSBsn_Mask!$Y$2:$Y$70,$F147-1939+1,1)</f>
        <v>0</v>
      </c>
    </row>
    <row r="148" spans="1:12" x14ac:dyDescent="0.3">
      <c r="A148">
        <v>147</v>
      </c>
      <c r="B148" t="s">
        <v>54</v>
      </c>
      <c r="C148" t="str">
        <f t="shared" si="9"/>
        <v>A</v>
      </c>
      <c r="D148">
        <f t="shared" si="10"/>
        <v>2</v>
      </c>
      <c r="E148">
        <f>SUMIFS(Impacts_RS_wells_scenario_1_bgw!$R$2:$R$2452,Impacts_RS_wells_scenario_1_bgw!$A$2:$A$2452,lookup!A148)*10.14583*L148</f>
        <v>0</v>
      </c>
      <c r="F148">
        <f>VLOOKUP(A148,Impacts_RS_wells_scenario_1_bgw!$A$2:$P$2452,16)</f>
        <v>1952</v>
      </c>
      <c r="G148" s="1">
        <f t="shared" si="11"/>
        <v>19025</v>
      </c>
      <c r="L148">
        <f>INDEX(Impacts_scenario_1_RSBsn_Mask!$Y$2:$Y$70,$F148-1939+1,1)</f>
        <v>0</v>
      </c>
    </row>
    <row r="149" spans="1:12" x14ac:dyDescent="0.3">
      <c r="A149">
        <v>148</v>
      </c>
      <c r="B149" t="s">
        <v>55</v>
      </c>
      <c r="C149" t="str">
        <f t="shared" si="9"/>
        <v>B</v>
      </c>
      <c r="D149">
        <f t="shared" si="10"/>
        <v>3</v>
      </c>
      <c r="E149">
        <f>SUMIFS(Impacts_RS_wells_scenario_1_bgw!$R$2:$R$2452,Impacts_RS_wells_scenario_1_bgw!$A$2:$A$2452,lookup!A149)*10.14583*L149</f>
        <v>0</v>
      </c>
      <c r="F149">
        <f>VLOOKUP(A149,Impacts_RS_wells_scenario_1_bgw!$A$2:$P$2452,16)</f>
        <v>1952</v>
      </c>
      <c r="G149" s="1">
        <f t="shared" si="11"/>
        <v>19054</v>
      </c>
      <c r="L149">
        <f>INDEX(Impacts_scenario_1_RSBsn_Mask!$Y$2:$Y$70,$F149-1939+1,1)</f>
        <v>0</v>
      </c>
    </row>
    <row r="150" spans="1:12" x14ac:dyDescent="0.3">
      <c r="A150">
        <v>149</v>
      </c>
      <c r="B150" t="s">
        <v>56</v>
      </c>
      <c r="C150" t="str">
        <f t="shared" si="9"/>
        <v>B</v>
      </c>
      <c r="D150">
        <f t="shared" si="10"/>
        <v>4</v>
      </c>
      <c r="E150">
        <f>SUMIFS(Impacts_RS_wells_scenario_1_bgw!$R$2:$R$2452,Impacts_RS_wells_scenario_1_bgw!$A$2:$A$2452,lookup!A150)*10.14583*L150</f>
        <v>0</v>
      </c>
      <c r="F150">
        <f>VLOOKUP(A150,Impacts_RS_wells_scenario_1_bgw!$A$2:$P$2452,16)</f>
        <v>1952</v>
      </c>
      <c r="G150" s="1">
        <f t="shared" si="11"/>
        <v>19085</v>
      </c>
      <c r="L150">
        <f>INDEX(Impacts_scenario_1_RSBsn_Mask!$Y$2:$Y$70,$F150-1939+1,1)</f>
        <v>0</v>
      </c>
    </row>
    <row r="151" spans="1:12" x14ac:dyDescent="0.3">
      <c r="A151">
        <v>150</v>
      </c>
      <c r="B151" t="s">
        <v>57</v>
      </c>
      <c r="C151" t="str">
        <f t="shared" si="9"/>
        <v>C</v>
      </c>
      <c r="D151">
        <f t="shared" si="10"/>
        <v>5</v>
      </c>
      <c r="E151">
        <f>SUMIFS(Impacts_RS_wells_scenario_1_bgw!$R$2:$R$2452,Impacts_RS_wells_scenario_1_bgw!$A$2:$A$2452,lookup!A151)*10.14583*L151</f>
        <v>0</v>
      </c>
      <c r="F151">
        <f>VLOOKUP(A151,Impacts_RS_wells_scenario_1_bgw!$A$2:$P$2452,16)</f>
        <v>1952</v>
      </c>
      <c r="G151" s="1">
        <f t="shared" si="11"/>
        <v>19115</v>
      </c>
      <c r="L151">
        <f>INDEX(Impacts_scenario_1_RSBsn_Mask!$Y$2:$Y$70,$F151-1939+1,1)</f>
        <v>0</v>
      </c>
    </row>
    <row r="152" spans="1:12" x14ac:dyDescent="0.3">
      <c r="A152">
        <v>151</v>
      </c>
      <c r="B152" t="s">
        <v>58</v>
      </c>
      <c r="C152" t="str">
        <f t="shared" si="9"/>
        <v>C</v>
      </c>
      <c r="D152">
        <f t="shared" si="10"/>
        <v>6</v>
      </c>
      <c r="E152">
        <f>SUMIFS(Impacts_RS_wells_scenario_1_bgw!$R$2:$R$2452,Impacts_RS_wells_scenario_1_bgw!$A$2:$A$2452,lookup!A152)*10.14583*L152</f>
        <v>0</v>
      </c>
      <c r="F152">
        <f>VLOOKUP(A152,Impacts_RS_wells_scenario_1_bgw!$A$2:$P$2452,16)</f>
        <v>1952</v>
      </c>
      <c r="G152" s="1">
        <f t="shared" si="11"/>
        <v>19146</v>
      </c>
      <c r="L152">
        <f>INDEX(Impacts_scenario_1_RSBsn_Mask!$Y$2:$Y$70,$F152-1939+1,1)</f>
        <v>0</v>
      </c>
    </row>
    <row r="153" spans="1:12" x14ac:dyDescent="0.3">
      <c r="A153">
        <v>152</v>
      </c>
      <c r="B153" t="s">
        <v>59</v>
      </c>
      <c r="C153" t="str">
        <f t="shared" si="9"/>
        <v>D</v>
      </c>
      <c r="D153">
        <f t="shared" si="10"/>
        <v>7</v>
      </c>
      <c r="E153">
        <f>SUMIFS(Impacts_RS_wells_scenario_1_bgw!$R$2:$R$2452,Impacts_RS_wells_scenario_1_bgw!$A$2:$A$2452,lookup!A153)*10.14583*L153</f>
        <v>0</v>
      </c>
      <c r="F153">
        <f>VLOOKUP(A153,Impacts_RS_wells_scenario_1_bgw!$A$2:$P$2452,16)</f>
        <v>1952</v>
      </c>
      <c r="G153" s="1">
        <f t="shared" si="11"/>
        <v>19176</v>
      </c>
      <c r="L153">
        <f>INDEX(Impacts_scenario_1_RSBsn_Mask!$Y$2:$Y$70,$F153-1939+1,1)</f>
        <v>0</v>
      </c>
    </row>
    <row r="154" spans="1:12" x14ac:dyDescent="0.3">
      <c r="A154">
        <v>153</v>
      </c>
      <c r="B154" t="s">
        <v>60</v>
      </c>
      <c r="C154" t="str">
        <f t="shared" si="9"/>
        <v>D</v>
      </c>
      <c r="D154">
        <f t="shared" si="10"/>
        <v>8</v>
      </c>
      <c r="E154">
        <f>SUMIFS(Impacts_RS_wells_scenario_1_bgw!$R$2:$R$2452,Impacts_RS_wells_scenario_1_bgw!$A$2:$A$2452,lookup!A154)*10.14583*L154</f>
        <v>0</v>
      </c>
      <c r="F154">
        <f>VLOOKUP(A154,Impacts_RS_wells_scenario_1_bgw!$A$2:$P$2452,16)</f>
        <v>1952</v>
      </c>
      <c r="G154" s="1">
        <f t="shared" si="11"/>
        <v>19207</v>
      </c>
      <c r="L154">
        <f>INDEX(Impacts_scenario_1_RSBsn_Mask!$Y$2:$Y$70,$F154-1939+1,1)</f>
        <v>0</v>
      </c>
    </row>
    <row r="155" spans="1:12" x14ac:dyDescent="0.3">
      <c r="A155">
        <v>154</v>
      </c>
      <c r="B155" t="s">
        <v>61</v>
      </c>
      <c r="C155" t="str">
        <f t="shared" si="9"/>
        <v>D</v>
      </c>
      <c r="D155">
        <f t="shared" si="10"/>
        <v>9</v>
      </c>
      <c r="E155">
        <f>SUMIFS(Impacts_RS_wells_scenario_1_bgw!$R$2:$R$2452,Impacts_RS_wells_scenario_1_bgw!$A$2:$A$2452,lookup!A155)*10.14583*L155</f>
        <v>0</v>
      </c>
      <c r="F155">
        <f>VLOOKUP(A155,Impacts_RS_wells_scenario_1_bgw!$A$2:$P$2452,16)</f>
        <v>1952</v>
      </c>
      <c r="G155" s="1">
        <f t="shared" si="11"/>
        <v>19238</v>
      </c>
      <c r="L155">
        <f>INDEX(Impacts_scenario_1_RSBsn_Mask!$Y$2:$Y$70,$F155-1939+1,1)</f>
        <v>0</v>
      </c>
    </row>
    <row r="156" spans="1:12" x14ac:dyDescent="0.3">
      <c r="A156">
        <v>155</v>
      </c>
      <c r="B156" t="s">
        <v>62</v>
      </c>
      <c r="C156" t="str">
        <f t="shared" si="9"/>
        <v>E</v>
      </c>
      <c r="D156">
        <f t="shared" si="10"/>
        <v>10</v>
      </c>
      <c r="E156">
        <f>SUMIFS(Impacts_RS_wells_scenario_1_bgw!$R$2:$R$2452,Impacts_RS_wells_scenario_1_bgw!$A$2:$A$2452,lookup!A156)*10.14583*L156</f>
        <v>0</v>
      </c>
      <c r="F156">
        <f>VLOOKUP(A156,Impacts_RS_wells_scenario_1_bgw!$A$2:$P$2452,16)</f>
        <v>1952</v>
      </c>
      <c r="G156" s="1">
        <f t="shared" si="11"/>
        <v>19268</v>
      </c>
      <c r="L156">
        <f>INDEX(Impacts_scenario_1_RSBsn_Mask!$Y$2:$Y$70,$F156-1939+1,1)</f>
        <v>0</v>
      </c>
    </row>
    <row r="157" spans="1:12" x14ac:dyDescent="0.3">
      <c r="A157">
        <v>156</v>
      </c>
      <c r="B157" t="s">
        <v>63</v>
      </c>
      <c r="C157" t="str">
        <f t="shared" si="9"/>
        <v>E</v>
      </c>
      <c r="D157">
        <f t="shared" si="10"/>
        <v>11</v>
      </c>
      <c r="E157">
        <f>SUMIFS(Impacts_RS_wells_scenario_1_bgw!$R$2:$R$2452,Impacts_RS_wells_scenario_1_bgw!$A$2:$A$2452,lookup!A157)*10.14583*L157</f>
        <v>0</v>
      </c>
      <c r="F157">
        <f>VLOOKUP(A157,Impacts_RS_wells_scenario_1_bgw!$A$2:$P$2452,16)</f>
        <v>1952</v>
      </c>
      <c r="G157" s="1">
        <f t="shared" si="11"/>
        <v>19299</v>
      </c>
      <c r="L157">
        <f>INDEX(Impacts_scenario_1_RSBsn_Mask!$Y$2:$Y$70,$F157-1939+1,1)</f>
        <v>0</v>
      </c>
    </row>
    <row r="158" spans="1:12" x14ac:dyDescent="0.3">
      <c r="A158">
        <v>157</v>
      </c>
      <c r="B158" t="s">
        <v>49</v>
      </c>
      <c r="C158" t="str">
        <f t="shared" si="9"/>
        <v>F</v>
      </c>
      <c r="D158">
        <f t="shared" si="10"/>
        <v>12</v>
      </c>
      <c r="E158">
        <f>SUMIFS(Impacts_RS_wells_scenario_1_bgw!$R$2:$R$2452,Impacts_RS_wells_scenario_1_bgw!$A$2:$A$2452,lookup!A158)*10.14583*L158</f>
        <v>0</v>
      </c>
      <c r="F158">
        <f>VLOOKUP(A158,Impacts_RS_wells_scenario_1_bgw!$A$2:$P$2452,16)</f>
        <v>1952</v>
      </c>
      <c r="G158" s="1">
        <f t="shared" si="11"/>
        <v>19329</v>
      </c>
      <c r="L158">
        <f>INDEX(Impacts_scenario_1_RSBsn_Mask!$Y$2:$Y$70,$F158-1939+1,1)</f>
        <v>0</v>
      </c>
    </row>
    <row r="159" spans="1:12" x14ac:dyDescent="0.3">
      <c r="A159">
        <v>158</v>
      </c>
      <c r="B159" t="s">
        <v>53</v>
      </c>
      <c r="C159" t="str">
        <f t="shared" si="9"/>
        <v>A</v>
      </c>
      <c r="D159">
        <f t="shared" si="10"/>
        <v>1</v>
      </c>
      <c r="E159">
        <f>SUMIFS(Impacts_RS_wells_scenario_1_bgw!$R$2:$R$2452,Impacts_RS_wells_scenario_1_bgw!$A$2:$A$2452,lookup!A159)*10.14583*L159</f>
        <v>0</v>
      </c>
      <c r="F159">
        <f>VLOOKUP(A159,Impacts_RS_wells_scenario_1_bgw!$A$2:$P$2452,16)</f>
        <v>1953</v>
      </c>
      <c r="G159" s="1">
        <f t="shared" si="11"/>
        <v>19360</v>
      </c>
      <c r="L159">
        <f>INDEX(Impacts_scenario_1_RSBsn_Mask!$Y$2:$Y$70,$F159-1939+1,1)</f>
        <v>0</v>
      </c>
    </row>
    <row r="160" spans="1:12" x14ac:dyDescent="0.3">
      <c r="A160">
        <v>159</v>
      </c>
      <c r="B160" t="s">
        <v>54</v>
      </c>
      <c r="C160" t="str">
        <f t="shared" si="9"/>
        <v>A</v>
      </c>
      <c r="D160">
        <f t="shared" si="10"/>
        <v>2</v>
      </c>
      <c r="E160">
        <f>SUMIFS(Impacts_RS_wells_scenario_1_bgw!$R$2:$R$2452,Impacts_RS_wells_scenario_1_bgw!$A$2:$A$2452,lookup!A160)*10.14583*L160</f>
        <v>0</v>
      </c>
      <c r="F160">
        <f>VLOOKUP(A160,Impacts_RS_wells_scenario_1_bgw!$A$2:$P$2452,16)</f>
        <v>1953</v>
      </c>
      <c r="G160" s="1">
        <f t="shared" si="11"/>
        <v>19391</v>
      </c>
      <c r="L160">
        <f>INDEX(Impacts_scenario_1_RSBsn_Mask!$Y$2:$Y$70,$F160-1939+1,1)</f>
        <v>0</v>
      </c>
    </row>
    <row r="161" spans="1:12" x14ac:dyDescent="0.3">
      <c r="A161">
        <v>160</v>
      </c>
      <c r="B161" t="s">
        <v>55</v>
      </c>
      <c r="C161" t="str">
        <f t="shared" si="9"/>
        <v>B</v>
      </c>
      <c r="D161">
        <f t="shared" si="10"/>
        <v>3</v>
      </c>
      <c r="E161">
        <f>SUMIFS(Impacts_RS_wells_scenario_1_bgw!$R$2:$R$2452,Impacts_RS_wells_scenario_1_bgw!$A$2:$A$2452,lookup!A161)*10.14583*L161</f>
        <v>0</v>
      </c>
      <c r="F161">
        <f>VLOOKUP(A161,Impacts_RS_wells_scenario_1_bgw!$A$2:$P$2452,16)</f>
        <v>1953</v>
      </c>
      <c r="G161" s="1">
        <f t="shared" si="11"/>
        <v>19419</v>
      </c>
      <c r="L161">
        <f>INDEX(Impacts_scenario_1_RSBsn_Mask!$Y$2:$Y$70,$F161-1939+1,1)</f>
        <v>0</v>
      </c>
    </row>
    <row r="162" spans="1:12" x14ac:dyDescent="0.3">
      <c r="A162">
        <v>161</v>
      </c>
      <c r="B162" t="s">
        <v>56</v>
      </c>
      <c r="C162" t="str">
        <f t="shared" si="9"/>
        <v>B</v>
      </c>
      <c r="D162">
        <f t="shared" si="10"/>
        <v>4</v>
      </c>
      <c r="E162">
        <f>SUMIFS(Impacts_RS_wells_scenario_1_bgw!$R$2:$R$2452,Impacts_RS_wells_scenario_1_bgw!$A$2:$A$2452,lookup!A162)*10.14583*L162</f>
        <v>0</v>
      </c>
      <c r="F162">
        <f>VLOOKUP(A162,Impacts_RS_wells_scenario_1_bgw!$A$2:$P$2452,16)</f>
        <v>1953</v>
      </c>
      <c r="G162" s="1">
        <f t="shared" si="11"/>
        <v>19450</v>
      </c>
      <c r="L162">
        <f>INDEX(Impacts_scenario_1_RSBsn_Mask!$Y$2:$Y$70,$F162-1939+1,1)</f>
        <v>0</v>
      </c>
    </row>
    <row r="163" spans="1:12" x14ac:dyDescent="0.3">
      <c r="A163">
        <v>162</v>
      </c>
      <c r="B163" t="s">
        <v>57</v>
      </c>
      <c r="C163" t="str">
        <f t="shared" si="9"/>
        <v>C</v>
      </c>
      <c r="D163">
        <f t="shared" si="10"/>
        <v>5</v>
      </c>
      <c r="E163">
        <f>SUMIFS(Impacts_RS_wells_scenario_1_bgw!$R$2:$R$2452,Impacts_RS_wells_scenario_1_bgw!$A$2:$A$2452,lookup!A163)*10.14583*L163</f>
        <v>0</v>
      </c>
      <c r="F163">
        <f>VLOOKUP(A163,Impacts_RS_wells_scenario_1_bgw!$A$2:$P$2452,16)</f>
        <v>1953</v>
      </c>
      <c r="G163" s="1">
        <f t="shared" si="11"/>
        <v>19480</v>
      </c>
      <c r="L163">
        <f>INDEX(Impacts_scenario_1_RSBsn_Mask!$Y$2:$Y$70,$F163-1939+1,1)</f>
        <v>0</v>
      </c>
    </row>
    <row r="164" spans="1:12" x14ac:dyDescent="0.3">
      <c r="A164">
        <v>163</v>
      </c>
      <c r="B164" t="s">
        <v>58</v>
      </c>
      <c r="C164" t="str">
        <f t="shared" si="9"/>
        <v>C</v>
      </c>
      <c r="D164">
        <f t="shared" si="10"/>
        <v>6</v>
      </c>
      <c r="E164">
        <f>SUMIFS(Impacts_RS_wells_scenario_1_bgw!$R$2:$R$2452,Impacts_RS_wells_scenario_1_bgw!$A$2:$A$2452,lookup!A164)*10.14583*L164</f>
        <v>0</v>
      </c>
      <c r="F164">
        <f>VLOOKUP(A164,Impacts_RS_wells_scenario_1_bgw!$A$2:$P$2452,16)</f>
        <v>1953</v>
      </c>
      <c r="G164" s="1">
        <f t="shared" si="11"/>
        <v>19511</v>
      </c>
      <c r="L164">
        <f>INDEX(Impacts_scenario_1_RSBsn_Mask!$Y$2:$Y$70,$F164-1939+1,1)</f>
        <v>0</v>
      </c>
    </row>
    <row r="165" spans="1:12" x14ac:dyDescent="0.3">
      <c r="A165">
        <v>164</v>
      </c>
      <c r="B165" t="s">
        <v>59</v>
      </c>
      <c r="C165" t="str">
        <f t="shared" si="9"/>
        <v>D</v>
      </c>
      <c r="D165">
        <f t="shared" si="10"/>
        <v>7</v>
      </c>
      <c r="E165">
        <f>SUMIFS(Impacts_RS_wells_scenario_1_bgw!$R$2:$R$2452,Impacts_RS_wells_scenario_1_bgw!$A$2:$A$2452,lookup!A165)*10.14583*L165</f>
        <v>0</v>
      </c>
      <c r="F165">
        <f>VLOOKUP(A165,Impacts_RS_wells_scenario_1_bgw!$A$2:$P$2452,16)</f>
        <v>1953</v>
      </c>
      <c r="G165" s="1">
        <f t="shared" si="11"/>
        <v>19541</v>
      </c>
      <c r="L165">
        <f>INDEX(Impacts_scenario_1_RSBsn_Mask!$Y$2:$Y$70,$F165-1939+1,1)</f>
        <v>0</v>
      </c>
    </row>
    <row r="166" spans="1:12" x14ac:dyDescent="0.3">
      <c r="A166">
        <v>165</v>
      </c>
      <c r="B166" t="s">
        <v>60</v>
      </c>
      <c r="C166" t="str">
        <f t="shared" si="9"/>
        <v>D</v>
      </c>
      <c r="D166">
        <f t="shared" si="10"/>
        <v>8</v>
      </c>
      <c r="E166">
        <f>SUMIFS(Impacts_RS_wells_scenario_1_bgw!$R$2:$R$2452,Impacts_RS_wells_scenario_1_bgw!$A$2:$A$2452,lookup!A166)*10.14583*L166</f>
        <v>0</v>
      </c>
      <c r="F166">
        <f>VLOOKUP(A166,Impacts_RS_wells_scenario_1_bgw!$A$2:$P$2452,16)</f>
        <v>1953</v>
      </c>
      <c r="G166" s="1">
        <f t="shared" si="11"/>
        <v>19572</v>
      </c>
      <c r="L166">
        <f>INDEX(Impacts_scenario_1_RSBsn_Mask!$Y$2:$Y$70,$F166-1939+1,1)</f>
        <v>0</v>
      </c>
    </row>
    <row r="167" spans="1:12" x14ac:dyDescent="0.3">
      <c r="A167">
        <v>166</v>
      </c>
      <c r="B167" t="s">
        <v>61</v>
      </c>
      <c r="C167" t="str">
        <f t="shared" si="9"/>
        <v>D</v>
      </c>
      <c r="D167">
        <f t="shared" si="10"/>
        <v>9</v>
      </c>
      <c r="E167">
        <f>SUMIFS(Impacts_RS_wells_scenario_1_bgw!$R$2:$R$2452,Impacts_RS_wells_scenario_1_bgw!$A$2:$A$2452,lookup!A167)*10.14583*L167</f>
        <v>0</v>
      </c>
      <c r="F167">
        <f>VLOOKUP(A167,Impacts_RS_wells_scenario_1_bgw!$A$2:$P$2452,16)</f>
        <v>1953</v>
      </c>
      <c r="G167" s="1">
        <f t="shared" si="11"/>
        <v>19603</v>
      </c>
      <c r="L167">
        <f>INDEX(Impacts_scenario_1_RSBsn_Mask!$Y$2:$Y$70,$F167-1939+1,1)</f>
        <v>0</v>
      </c>
    </row>
    <row r="168" spans="1:12" x14ac:dyDescent="0.3">
      <c r="A168">
        <v>167</v>
      </c>
      <c r="B168" t="s">
        <v>62</v>
      </c>
      <c r="C168" t="str">
        <f t="shared" si="9"/>
        <v>E</v>
      </c>
      <c r="D168">
        <f t="shared" si="10"/>
        <v>10</v>
      </c>
      <c r="E168">
        <f>SUMIFS(Impacts_RS_wells_scenario_1_bgw!$R$2:$R$2452,Impacts_RS_wells_scenario_1_bgw!$A$2:$A$2452,lookup!A168)*10.14583*L168</f>
        <v>0</v>
      </c>
      <c r="F168">
        <f>VLOOKUP(A168,Impacts_RS_wells_scenario_1_bgw!$A$2:$P$2452,16)</f>
        <v>1953</v>
      </c>
      <c r="G168" s="1">
        <f t="shared" si="11"/>
        <v>19633</v>
      </c>
      <c r="L168">
        <f>INDEX(Impacts_scenario_1_RSBsn_Mask!$Y$2:$Y$70,$F168-1939+1,1)</f>
        <v>0</v>
      </c>
    </row>
    <row r="169" spans="1:12" x14ac:dyDescent="0.3">
      <c r="A169">
        <v>168</v>
      </c>
      <c r="B169" t="s">
        <v>63</v>
      </c>
      <c r="C169" t="str">
        <f t="shared" si="9"/>
        <v>E</v>
      </c>
      <c r="D169">
        <f t="shared" si="10"/>
        <v>11</v>
      </c>
      <c r="E169">
        <f>SUMIFS(Impacts_RS_wells_scenario_1_bgw!$R$2:$R$2452,Impacts_RS_wells_scenario_1_bgw!$A$2:$A$2452,lookup!A169)*10.14583*L169</f>
        <v>0</v>
      </c>
      <c r="F169">
        <f>VLOOKUP(A169,Impacts_RS_wells_scenario_1_bgw!$A$2:$P$2452,16)</f>
        <v>1953</v>
      </c>
      <c r="G169" s="1">
        <f t="shared" si="11"/>
        <v>19664</v>
      </c>
      <c r="L169">
        <f>INDEX(Impacts_scenario_1_RSBsn_Mask!$Y$2:$Y$70,$F169-1939+1,1)</f>
        <v>0</v>
      </c>
    </row>
    <row r="170" spans="1:12" x14ac:dyDescent="0.3">
      <c r="A170">
        <v>169</v>
      </c>
      <c r="B170" t="s">
        <v>49</v>
      </c>
      <c r="C170" t="str">
        <f t="shared" si="9"/>
        <v>F</v>
      </c>
      <c r="D170">
        <f t="shared" si="10"/>
        <v>12</v>
      </c>
      <c r="E170">
        <f>SUMIFS(Impacts_RS_wells_scenario_1_bgw!$R$2:$R$2452,Impacts_RS_wells_scenario_1_bgw!$A$2:$A$2452,lookup!A170)*10.14583*L170</f>
        <v>0</v>
      </c>
      <c r="F170">
        <f>VLOOKUP(A170,Impacts_RS_wells_scenario_1_bgw!$A$2:$P$2452,16)</f>
        <v>1953</v>
      </c>
      <c r="G170" s="1">
        <f t="shared" si="11"/>
        <v>19694</v>
      </c>
      <c r="L170">
        <f>INDEX(Impacts_scenario_1_RSBsn_Mask!$Y$2:$Y$70,$F170-1939+1,1)</f>
        <v>0</v>
      </c>
    </row>
    <row r="171" spans="1:12" x14ac:dyDescent="0.3">
      <c r="A171">
        <v>170</v>
      </c>
      <c r="B171" t="s">
        <v>53</v>
      </c>
      <c r="C171" t="str">
        <f t="shared" si="9"/>
        <v>A</v>
      </c>
      <c r="D171">
        <f t="shared" si="10"/>
        <v>1</v>
      </c>
      <c r="E171">
        <f>SUMIFS(Impacts_RS_wells_scenario_1_bgw!$R$2:$R$2452,Impacts_RS_wells_scenario_1_bgw!$A$2:$A$2452,lookup!A171)*10.14583*L171</f>
        <v>0</v>
      </c>
      <c r="F171">
        <f>VLOOKUP(A171,Impacts_RS_wells_scenario_1_bgw!$A$2:$P$2452,16)</f>
        <v>1954</v>
      </c>
      <c r="G171" s="1">
        <f t="shared" si="11"/>
        <v>19725</v>
      </c>
      <c r="L171">
        <f>INDEX(Impacts_scenario_1_RSBsn_Mask!$Y$2:$Y$70,$F171-1939+1,1)</f>
        <v>0</v>
      </c>
    </row>
    <row r="172" spans="1:12" x14ac:dyDescent="0.3">
      <c r="A172">
        <v>171</v>
      </c>
      <c r="B172" t="s">
        <v>54</v>
      </c>
      <c r="C172" t="str">
        <f t="shared" si="9"/>
        <v>A</v>
      </c>
      <c r="D172">
        <f t="shared" si="10"/>
        <v>2</v>
      </c>
      <c r="E172">
        <f>SUMIFS(Impacts_RS_wells_scenario_1_bgw!$R$2:$R$2452,Impacts_RS_wells_scenario_1_bgw!$A$2:$A$2452,lookup!A172)*10.14583*L172</f>
        <v>0</v>
      </c>
      <c r="F172">
        <f>VLOOKUP(A172,Impacts_RS_wells_scenario_1_bgw!$A$2:$P$2452,16)</f>
        <v>1954</v>
      </c>
      <c r="G172" s="1">
        <f t="shared" si="11"/>
        <v>19756</v>
      </c>
      <c r="L172">
        <f>INDEX(Impacts_scenario_1_RSBsn_Mask!$Y$2:$Y$70,$F172-1939+1,1)</f>
        <v>0</v>
      </c>
    </row>
    <row r="173" spans="1:12" x14ac:dyDescent="0.3">
      <c r="A173">
        <v>172</v>
      </c>
      <c r="B173" t="s">
        <v>55</v>
      </c>
      <c r="C173" t="str">
        <f t="shared" si="9"/>
        <v>B</v>
      </c>
      <c r="D173">
        <f t="shared" si="10"/>
        <v>3</v>
      </c>
      <c r="E173">
        <f>SUMIFS(Impacts_RS_wells_scenario_1_bgw!$R$2:$R$2452,Impacts_RS_wells_scenario_1_bgw!$A$2:$A$2452,lookup!A173)*10.14583*L173</f>
        <v>0</v>
      </c>
      <c r="F173">
        <f>VLOOKUP(A173,Impacts_RS_wells_scenario_1_bgw!$A$2:$P$2452,16)</f>
        <v>1954</v>
      </c>
      <c r="G173" s="1">
        <f t="shared" si="11"/>
        <v>19784</v>
      </c>
      <c r="L173">
        <f>INDEX(Impacts_scenario_1_RSBsn_Mask!$Y$2:$Y$70,$F173-1939+1,1)</f>
        <v>0</v>
      </c>
    </row>
    <row r="174" spans="1:12" x14ac:dyDescent="0.3">
      <c r="A174">
        <v>173</v>
      </c>
      <c r="B174" t="s">
        <v>56</v>
      </c>
      <c r="C174" t="str">
        <f t="shared" si="9"/>
        <v>B</v>
      </c>
      <c r="D174">
        <f t="shared" si="10"/>
        <v>4</v>
      </c>
      <c r="E174">
        <f>SUMIFS(Impacts_RS_wells_scenario_1_bgw!$R$2:$R$2452,Impacts_RS_wells_scenario_1_bgw!$A$2:$A$2452,lookup!A174)*10.14583*L174</f>
        <v>0</v>
      </c>
      <c r="F174">
        <f>VLOOKUP(A174,Impacts_RS_wells_scenario_1_bgw!$A$2:$P$2452,16)</f>
        <v>1954</v>
      </c>
      <c r="G174" s="1">
        <f t="shared" si="11"/>
        <v>19815</v>
      </c>
      <c r="L174">
        <f>INDEX(Impacts_scenario_1_RSBsn_Mask!$Y$2:$Y$70,$F174-1939+1,1)</f>
        <v>0</v>
      </c>
    </row>
    <row r="175" spans="1:12" x14ac:dyDescent="0.3">
      <c r="A175">
        <v>174</v>
      </c>
      <c r="B175" t="s">
        <v>57</v>
      </c>
      <c r="C175" t="str">
        <f t="shared" si="9"/>
        <v>C</v>
      </c>
      <c r="D175">
        <f t="shared" si="10"/>
        <v>5</v>
      </c>
      <c r="E175">
        <f>SUMIFS(Impacts_RS_wells_scenario_1_bgw!$R$2:$R$2452,Impacts_RS_wells_scenario_1_bgw!$A$2:$A$2452,lookup!A175)*10.14583*L175</f>
        <v>0</v>
      </c>
      <c r="F175">
        <f>VLOOKUP(A175,Impacts_RS_wells_scenario_1_bgw!$A$2:$P$2452,16)</f>
        <v>1954</v>
      </c>
      <c r="G175" s="1">
        <f t="shared" si="11"/>
        <v>19845</v>
      </c>
      <c r="L175">
        <f>INDEX(Impacts_scenario_1_RSBsn_Mask!$Y$2:$Y$70,$F175-1939+1,1)</f>
        <v>0</v>
      </c>
    </row>
    <row r="176" spans="1:12" x14ac:dyDescent="0.3">
      <c r="A176">
        <v>175</v>
      </c>
      <c r="B176" t="s">
        <v>58</v>
      </c>
      <c r="C176" t="str">
        <f t="shared" si="9"/>
        <v>C</v>
      </c>
      <c r="D176">
        <f t="shared" si="10"/>
        <v>6</v>
      </c>
      <c r="E176">
        <f>SUMIFS(Impacts_RS_wells_scenario_1_bgw!$R$2:$R$2452,Impacts_RS_wells_scenario_1_bgw!$A$2:$A$2452,lookup!A176)*10.14583*L176</f>
        <v>0</v>
      </c>
      <c r="F176">
        <f>VLOOKUP(A176,Impacts_RS_wells_scenario_1_bgw!$A$2:$P$2452,16)</f>
        <v>1954</v>
      </c>
      <c r="G176" s="1">
        <f t="shared" si="11"/>
        <v>19876</v>
      </c>
      <c r="L176">
        <f>INDEX(Impacts_scenario_1_RSBsn_Mask!$Y$2:$Y$70,$F176-1939+1,1)</f>
        <v>0</v>
      </c>
    </row>
    <row r="177" spans="1:12" x14ac:dyDescent="0.3">
      <c r="A177">
        <v>176</v>
      </c>
      <c r="B177" t="s">
        <v>59</v>
      </c>
      <c r="C177" t="str">
        <f t="shared" si="9"/>
        <v>D</v>
      </c>
      <c r="D177">
        <f t="shared" si="10"/>
        <v>7</v>
      </c>
      <c r="E177">
        <f>SUMIFS(Impacts_RS_wells_scenario_1_bgw!$R$2:$R$2452,Impacts_RS_wells_scenario_1_bgw!$A$2:$A$2452,lookup!A177)*10.14583*L177</f>
        <v>0</v>
      </c>
      <c r="F177">
        <f>VLOOKUP(A177,Impacts_RS_wells_scenario_1_bgw!$A$2:$P$2452,16)</f>
        <v>1954</v>
      </c>
      <c r="G177" s="1">
        <f t="shared" si="11"/>
        <v>19906</v>
      </c>
      <c r="L177">
        <f>INDEX(Impacts_scenario_1_RSBsn_Mask!$Y$2:$Y$70,$F177-1939+1,1)</f>
        <v>0</v>
      </c>
    </row>
    <row r="178" spans="1:12" x14ac:dyDescent="0.3">
      <c r="A178">
        <v>177</v>
      </c>
      <c r="B178" t="s">
        <v>60</v>
      </c>
      <c r="C178" t="str">
        <f t="shared" si="9"/>
        <v>D</v>
      </c>
      <c r="D178">
        <f t="shared" si="10"/>
        <v>8</v>
      </c>
      <c r="E178">
        <f>SUMIFS(Impacts_RS_wells_scenario_1_bgw!$R$2:$R$2452,Impacts_RS_wells_scenario_1_bgw!$A$2:$A$2452,lookup!A178)*10.14583*L178</f>
        <v>0</v>
      </c>
      <c r="F178">
        <f>VLOOKUP(A178,Impacts_RS_wells_scenario_1_bgw!$A$2:$P$2452,16)</f>
        <v>1954</v>
      </c>
      <c r="G178" s="1">
        <f t="shared" si="11"/>
        <v>19937</v>
      </c>
      <c r="L178">
        <f>INDEX(Impacts_scenario_1_RSBsn_Mask!$Y$2:$Y$70,$F178-1939+1,1)</f>
        <v>0</v>
      </c>
    </row>
    <row r="179" spans="1:12" x14ac:dyDescent="0.3">
      <c r="A179">
        <v>178</v>
      </c>
      <c r="B179" t="s">
        <v>61</v>
      </c>
      <c r="C179" t="str">
        <f t="shared" si="9"/>
        <v>D</v>
      </c>
      <c r="D179">
        <f t="shared" si="10"/>
        <v>9</v>
      </c>
      <c r="E179">
        <f>SUMIFS(Impacts_RS_wells_scenario_1_bgw!$R$2:$R$2452,Impacts_RS_wells_scenario_1_bgw!$A$2:$A$2452,lookup!A179)*10.14583*L179</f>
        <v>0</v>
      </c>
      <c r="F179">
        <f>VLOOKUP(A179,Impacts_RS_wells_scenario_1_bgw!$A$2:$P$2452,16)</f>
        <v>1954</v>
      </c>
      <c r="G179" s="1">
        <f t="shared" si="11"/>
        <v>19968</v>
      </c>
      <c r="L179">
        <f>INDEX(Impacts_scenario_1_RSBsn_Mask!$Y$2:$Y$70,$F179-1939+1,1)</f>
        <v>0</v>
      </c>
    </row>
    <row r="180" spans="1:12" x14ac:dyDescent="0.3">
      <c r="A180">
        <v>179</v>
      </c>
      <c r="B180" t="s">
        <v>62</v>
      </c>
      <c r="C180" t="str">
        <f t="shared" si="9"/>
        <v>E</v>
      </c>
      <c r="D180">
        <f t="shared" si="10"/>
        <v>10</v>
      </c>
      <c r="E180">
        <f>SUMIFS(Impacts_RS_wells_scenario_1_bgw!$R$2:$R$2452,Impacts_RS_wells_scenario_1_bgw!$A$2:$A$2452,lookup!A180)*10.14583*L180</f>
        <v>0</v>
      </c>
      <c r="F180">
        <f>VLOOKUP(A180,Impacts_RS_wells_scenario_1_bgw!$A$2:$P$2452,16)</f>
        <v>1954</v>
      </c>
      <c r="G180" s="1">
        <f t="shared" si="11"/>
        <v>19998</v>
      </c>
      <c r="L180">
        <f>INDEX(Impacts_scenario_1_RSBsn_Mask!$Y$2:$Y$70,$F180-1939+1,1)</f>
        <v>0</v>
      </c>
    </row>
    <row r="181" spans="1:12" x14ac:dyDescent="0.3">
      <c r="A181">
        <v>180</v>
      </c>
      <c r="B181" t="s">
        <v>63</v>
      </c>
      <c r="C181" t="str">
        <f t="shared" si="9"/>
        <v>E</v>
      </c>
      <c r="D181">
        <f t="shared" si="10"/>
        <v>11</v>
      </c>
      <c r="E181">
        <f>SUMIFS(Impacts_RS_wells_scenario_1_bgw!$R$2:$R$2452,Impacts_RS_wells_scenario_1_bgw!$A$2:$A$2452,lookup!A181)*10.14583*L181</f>
        <v>0</v>
      </c>
      <c r="F181">
        <f>VLOOKUP(A181,Impacts_RS_wells_scenario_1_bgw!$A$2:$P$2452,16)</f>
        <v>1954</v>
      </c>
      <c r="G181" s="1">
        <f t="shared" si="11"/>
        <v>20029</v>
      </c>
      <c r="L181">
        <f>INDEX(Impacts_scenario_1_RSBsn_Mask!$Y$2:$Y$70,$F181-1939+1,1)</f>
        <v>0</v>
      </c>
    </row>
    <row r="182" spans="1:12" x14ac:dyDescent="0.3">
      <c r="A182">
        <v>181</v>
      </c>
      <c r="B182" t="s">
        <v>49</v>
      </c>
      <c r="C182" t="str">
        <f t="shared" si="9"/>
        <v>F</v>
      </c>
      <c r="D182">
        <f t="shared" si="10"/>
        <v>12</v>
      </c>
      <c r="E182">
        <f>SUMIFS(Impacts_RS_wells_scenario_1_bgw!$R$2:$R$2452,Impacts_RS_wells_scenario_1_bgw!$A$2:$A$2452,lookup!A182)*10.14583*L182</f>
        <v>0</v>
      </c>
      <c r="F182">
        <f>VLOOKUP(A182,Impacts_RS_wells_scenario_1_bgw!$A$2:$P$2452,16)</f>
        <v>1954</v>
      </c>
      <c r="G182" s="1">
        <f t="shared" si="11"/>
        <v>20059</v>
      </c>
      <c r="L182">
        <f>INDEX(Impacts_scenario_1_RSBsn_Mask!$Y$2:$Y$70,$F182-1939+1,1)</f>
        <v>0</v>
      </c>
    </row>
    <row r="183" spans="1:12" x14ac:dyDescent="0.3">
      <c r="A183">
        <v>182</v>
      </c>
      <c r="B183" t="s">
        <v>53</v>
      </c>
      <c r="C183" t="str">
        <f t="shared" si="9"/>
        <v>A</v>
      </c>
      <c r="D183">
        <f t="shared" si="10"/>
        <v>1</v>
      </c>
      <c r="E183">
        <f>SUMIFS(Impacts_RS_wells_scenario_1_bgw!$R$2:$R$2452,Impacts_RS_wells_scenario_1_bgw!$A$2:$A$2452,lookup!A183)*10.14583*L183</f>
        <v>0</v>
      </c>
      <c r="F183">
        <f>VLOOKUP(A183,Impacts_RS_wells_scenario_1_bgw!$A$2:$P$2452,16)</f>
        <v>1955</v>
      </c>
      <c r="G183" s="1">
        <f t="shared" si="11"/>
        <v>20090</v>
      </c>
      <c r="L183">
        <f>INDEX(Impacts_scenario_1_RSBsn_Mask!$Y$2:$Y$70,$F183-1939+1,1)</f>
        <v>0</v>
      </c>
    </row>
    <row r="184" spans="1:12" x14ac:dyDescent="0.3">
      <c r="A184">
        <v>183</v>
      </c>
      <c r="B184" t="s">
        <v>54</v>
      </c>
      <c r="C184" t="str">
        <f t="shared" si="9"/>
        <v>A</v>
      </c>
      <c r="D184">
        <f t="shared" si="10"/>
        <v>2</v>
      </c>
      <c r="E184">
        <f>SUMIFS(Impacts_RS_wells_scenario_1_bgw!$R$2:$R$2452,Impacts_RS_wells_scenario_1_bgw!$A$2:$A$2452,lookup!A184)*10.14583*L184</f>
        <v>0</v>
      </c>
      <c r="F184">
        <f>VLOOKUP(A184,Impacts_RS_wells_scenario_1_bgw!$A$2:$P$2452,16)</f>
        <v>1955</v>
      </c>
      <c r="G184" s="1">
        <f t="shared" si="11"/>
        <v>20121</v>
      </c>
      <c r="L184">
        <f>INDEX(Impacts_scenario_1_RSBsn_Mask!$Y$2:$Y$70,$F184-1939+1,1)</f>
        <v>0</v>
      </c>
    </row>
    <row r="185" spans="1:12" x14ac:dyDescent="0.3">
      <c r="A185">
        <v>184</v>
      </c>
      <c r="B185" t="s">
        <v>55</v>
      </c>
      <c r="C185" t="str">
        <f t="shared" si="9"/>
        <v>B</v>
      </c>
      <c r="D185">
        <f t="shared" si="10"/>
        <v>3</v>
      </c>
      <c r="E185">
        <f>SUMIFS(Impacts_RS_wells_scenario_1_bgw!$R$2:$R$2452,Impacts_RS_wells_scenario_1_bgw!$A$2:$A$2452,lookup!A185)*10.14583*L185</f>
        <v>0</v>
      </c>
      <c r="F185">
        <f>VLOOKUP(A185,Impacts_RS_wells_scenario_1_bgw!$A$2:$P$2452,16)</f>
        <v>1955</v>
      </c>
      <c r="G185" s="1">
        <f t="shared" si="11"/>
        <v>20149</v>
      </c>
      <c r="L185">
        <f>INDEX(Impacts_scenario_1_RSBsn_Mask!$Y$2:$Y$70,$F185-1939+1,1)</f>
        <v>0</v>
      </c>
    </row>
    <row r="186" spans="1:12" x14ac:dyDescent="0.3">
      <c r="A186">
        <v>185</v>
      </c>
      <c r="B186" t="s">
        <v>56</v>
      </c>
      <c r="C186" t="str">
        <f t="shared" si="9"/>
        <v>B</v>
      </c>
      <c r="D186">
        <f t="shared" si="10"/>
        <v>4</v>
      </c>
      <c r="E186">
        <f>SUMIFS(Impacts_RS_wells_scenario_1_bgw!$R$2:$R$2452,Impacts_RS_wells_scenario_1_bgw!$A$2:$A$2452,lookup!A186)*10.14583*L186</f>
        <v>0</v>
      </c>
      <c r="F186">
        <f>VLOOKUP(A186,Impacts_RS_wells_scenario_1_bgw!$A$2:$P$2452,16)</f>
        <v>1955</v>
      </c>
      <c r="G186" s="1">
        <f t="shared" si="11"/>
        <v>20180</v>
      </c>
      <c r="L186">
        <f>INDEX(Impacts_scenario_1_RSBsn_Mask!$Y$2:$Y$70,$F186-1939+1,1)</f>
        <v>0</v>
      </c>
    </row>
    <row r="187" spans="1:12" x14ac:dyDescent="0.3">
      <c r="A187">
        <v>186</v>
      </c>
      <c r="B187" t="s">
        <v>57</v>
      </c>
      <c r="C187" t="str">
        <f t="shared" si="9"/>
        <v>C</v>
      </c>
      <c r="D187">
        <f t="shared" si="10"/>
        <v>5</v>
      </c>
      <c r="E187">
        <f>SUMIFS(Impacts_RS_wells_scenario_1_bgw!$R$2:$R$2452,Impacts_RS_wells_scenario_1_bgw!$A$2:$A$2452,lookup!A187)*10.14583*L187</f>
        <v>0</v>
      </c>
      <c r="F187">
        <f>VLOOKUP(A187,Impacts_RS_wells_scenario_1_bgw!$A$2:$P$2452,16)</f>
        <v>1955</v>
      </c>
      <c r="G187" s="1">
        <f t="shared" si="11"/>
        <v>20210</v>
      </c>
      <c r="L187">
        <f>INDEX(Impacts_scenario_1_RSBsn_Mask!$Y$2:$Y$70,$F187-1939+1,1)</f>
        <v>0</v>
      </c>
    </row>
    <row r="188" spans="1:12" x14ac:dyDescent="0.3">
      <c r="A188">
        <v>187</v>
      </c>
      <c r="B188" t="s">
        <v>58</v>
      </c>
      <c r="C188" t="str">
        <f t="shared" si="9"/>
        <v>C</v>
      </c>
      <c r="D188">
        <f t="shared" si="10"/>
        <v>6</v>
      </c>
      <c r="E188">
        <f>SUMIFS(Impacts_RS_wells_scenario_1_bgw!$R$2:$R$2452,Impacts_RS_wells_scenario_1_bgw!$A$2:$A$2452,lookup!A188)*10.14583*L188</f>
        <v>0</v>
      </c>
      <c r="F188">
        <f>VLOOKUP(A188,Impacts_RS_wells_scenario_1_bgw!$A$2:$P$2452,16)</f>
        <v>1955</v>
      </c>
      <c r="G188" s="1">
        <f t="shared" si="11"/>
        <v>20241</v>
      </c>
      <c r="L188">
        <f>INDEX(Impacts_scenario_1_RSBsn_Mask!$Y$2:$Y$70,$F188-1939+1,1)</f>
        <v>0</v>
      </c>
    </row>
    <row r="189" spans="1:12" x14ac:dyDescent="0.3">
      <c r="A189">
        <v>188</v>
      </c>
      <c r="B189" t="s">
        <v>59</v>
      </c>
      <c r="C189" t="str">
        <f t="shared" si="9"/>
        <v>D</v>
      </c>
      <c r="D189">
        <f t="shared" si="10"/>
        <v>7</v>
      </c>
      <c r="E189">
        <f>SUMIFS(Impacts_RS_wells_scenario_1_bgw!$R$2:$R$2452,Impacts_RS_wells_scenario_1_bgw!$A$2:$A$2452,lookup!A189)*10.14583*L189</f>
        <v>0</v>
      </c>
      <c r="F189">
        <f>VLOOKUP(A189,Impacts_RS_wells_scenario_1_bgw!$A$2:$P$2452,16)</f>
        <v>1955</v>
      </c>
      <c r="G189" s="1">
        <f t="shared" si="11"/>
        <v>20271</v>
      </c>
      <c r="L189">
        <f>INDEX(Impacts_scenario_1_RSBsn_Mask!$Y$2:$Y$70,$F189-1939+1,1)</f>
        <v>0</v>
      </c>
    </row>
    <row r="190" spans="1:12" x14ac:dyDescent="0.3">
      <c r="A190">
        <v>189</v>
      </c>
      <c r="B190" t="s">
        <v>60</v>
      </c>
      <c r="C190" t="str">
        <f t="shared" si="9"/>
        <v>D</v>
      </c>
      <c r="D190">
        <f t="shared" si="10"/>
        <v>8</v>
      </c>
      <c r="E190">
        <f>SUMIFS(Impacts_RS_wells_scenario_1_bgw!$R$2:$R$2452,Impacts_RS_wells_scenario_1_bgw!$A$2:$A$2452,lookup!A190)*10.14583*L190</f>
        <v>0</v>
      </c>
      <c r="F190">
        <f>VLOOKUP(A190,Impacts_RS_wells_scenario_1_bgw!$A$2:$P$2452,16)</f>
        <v>1955</v>
      </c>
      <c r="G190" s="1">
        <f t="shared" si="11"/>
        <v>20302</v>
      </c>
      <c r="L190">
        <f>INDEX(Impacts_scenario_1_RSBsn_Mask!$Y$2:$Y$70,$F190-1939+1,1)</f>
        <v>0</v>
      </c>
    </row>
    <row r="191" spans="1:12" x14ac:dyDescent="0.3">
      <c r="A191">
        <v>190</v>
      </c>
      <c r="B191" t="s">
        <v>61</v>
      </c>
      <c r="C191" t="str">
        <f t="shared" si="9"/>
        <v>D</v>
      </c>
      <c r="D191">
        <f t="shared" si="10"/>
        <v>9</v>
      </c>
      <c r="E191">
        <f>SUMIFS(Impacts_RS_wells_scenario_1_bgw!$R$2:$R$2452,Impacts_RS_wells_scenario_1_bgw!$A$2:$A$2452,lookup!A191)*10.14583*L191</f>
        <v>0</v>
      </c>
      <c r="F191">
        <f>VLOOKUP(A191,Impacts_RS_wells_scenario_1_bgw!$A$2:$P$2452,16)</f>
        <v>1955</v>
      </c>
      <c r="G191" s="1">
        <f t="shared" si="11"/>
        <v>20333</v>
      </c>
      <c r="L191">
        <f>INDEX(Impacts_scenario_1_RSBsn_Mask!$Y$2:$Y$70,$F191-1939+1,1)</f>
        <v>0</v>
      </c>
    </row>
    <row r="192" spans="1:12" x14ac:dyDescent="0.3">
      <c r="A192">
        <v>191</v>
      </c>
      <c r="B192" t="s">
        <v>62</v>
      </c>
      <c r="C192" t="str">
        <f t="shared" si="9"/>
        <v>E</v>
      </c>
      <c r="D192">
        <f t="shared" si="10"/>
        <v>10</v>
      </c>
      <c r="E192">
        <f>SUMIFS(Impacts_RS_wells_scenario_1_bgw!$R$2:$R$2452,Impacts_RS_wells_scenario_1_bgw!$A$2:$A$2452,lookup!A192)*10.14583*L192</f>
        <v>0</v>
      </c>
      <c r="F192">
        <f>VLOOKUP(A192,Impacts_RS_wells_scenario_1_bgw!$A$2:$P$2452,16)</f>
        <v>1955</v>
      </c>
      <c r="G192" s="1">
        <f t="shared" si="11"/>
        <v>20363</v>
      </c>
      <c r="L192">
        <f>INDEX(Impacts_scenario_1_RSBsn_Mask!$Y$2:$Y$70,$F192-1939+1,1)</f>
        <v>0</v>
      </c>
    </row>
    <row r="193" spans="1:12" x14ac:dyDescent="0.3">
      <c r="A193">
        <v>192</v>
      </c>
      <c r="B193" t="s">
        <v>63</v>
      </c>
      <c r="C193" t="str">
        <f t="shared" si="9"/>
        <v>E</v>
      </c>
      <c r="D193">
        <f t="shared" si="10"/>
        <v>11</v>
      </c>
      <c r="E193">
        <f>SUMIFS(Impacts_RS_wells_scenario_1_bgw!$R$2:$R$2452,Impacts_RS_wells_scenario_1_bgw!$A$2:$A$2452,lookup!A193)*10.14583*L193</f>
        <v>0</v>
      </c>
      <c r="F193">
        <f>VLOOKUP(A193,Impacts_RS_wells_scenario_1_bgw!$A$2:$P$2452,16)</f>
        <v>1955</v>
      </c>
      <c r="G193" s="1">
        <f t="shared" si="11"/>
        <v>20394</v>
      </c>
      <c r="L193">
        <f>INDEX(Impacts_scenario_1_RSBsn_Mask!$Y$2:$Y$70,$F193-1939+1,1)</f>
        <v>0</v>
      </c>
    </row>
    <row r="194" spans="1:12" x14ac:dyDescent="0.3">
      <c r="A194">
        <v>193</v>
      </c>
      <c r="B194" t="s">
        <v>49</v>
      </c>
      <c r="C194" t="str">
        <f t="shared" ref="C194:C257" si="12">VLOOKUP(B194,$M$3:$R$14,6,FALSE)</f>
        <v>F</v>
      </c>
      <c r="D194">
        <f t="shared" ref="D194:D257" si="13">VLOOKUP(B194,$M$3:$N$14,2,FALSE)</f>
        <v>12</v>
      </c>
      <c r="E194">
        <f>SUMIFS(Impacts_RS_wells_scenario_1_bgw!$R$2:$R$2452,Impacts_RS_wells_scenario_1_bgw!$A$2:$A$2452,lookup!A194)*10.14583*L194</f>
        <v>0</v>
      </c>
      <c r="F194">
        <f>VLOOKUP(A194,Impacts_RS_wells_scenario_1_bgw!$A$2:$P$2452,16)</f>
        <v>1955</v>
      </c>
      <c r="G194" s="1">
        <f t="shared" si="11"/>
        <v>20424</v>
      </c>
      <c r="L194">
        <f>INDEX(Impacts_scenario_1_RSBsn_Mask!$Y$2:$Y$70,$F194-1939+1,1)</f>
        <v>0</v>
      </c>
    </row>
    <row r="195" spans="1:12" x14ac:dyDescent="0.3">
      <c r="A195">
        <v>194</v>
      </c>
      <c r="B195" t="s">
        <v>53</v>
      </c>
      <c r="C195" t="str">
        <f t="shared" si="12"/>
        <v>A</v>
      </c>
      <c r="D195">
        <f t="shared" si="13"/>
        <v>1</v>
      </c>
      <c r="E195">
        <f>SUMIFS(Impacts_RS_wells_scenario_1_bgw!$R$2:$R$2452,Impacts_RS_wells_scenario_1_bgw!$A$2:$A$2452,lookup!A195)*10.14583*L195</f>
        <v>0</v>
      </c>
      <c r="F195">
        <f>VLOOKUP(A195,Impacts_RS_wells_scenario_1_bgw!$A$2:$P$2452,16)</f>
        <v>1956</v>
      </c>
      <c r="G195" s="1">
        <f t="shared" ref="G195:G258" si="14">DATE(F195,D195,1)</f>
        <v>20455</v>
      </c>
      <c r="L195">
        <f>INDEX(Impacts_scenario_1_RSBsn_Mask!$Y$2:$Y$70,$F195-1939+1,1)</f>
        <v>0</v>
      </c>
    </row>
    <row r="196" spans="1:12" x14ac:dyDescent="0.3">
      <c r="A196">
        <v>195</v>
      </c>
      <c r="B196" t="s">
        <v>54</v>
      </c>
      <c r="C196" t="str">
        <f t="shared" si="12"/>
        <v>A</v>
      </c>
      <c r="D196">
        <f t="shared" si="13"/>
        <v>2</v>
      </c>
      <c r="E196">
        <f>SUMIFS(Impacts_RS_wells_scenario_1_bgw!$R$2:$R$2452,Impacts_RS_wells_scenario_1_bgw!$A$2:$A$2452,lookup!A196)*10.14583*L196</f>
        <v>0</v>
      </c>
      <c r="F196">
        <f>VLOOKUP(A196,Impacts_RS_wells_scenario_1_bgw!$A$2:$P$2452,16)</f>
        <v>1956</v>
      </c>
      <c r="G196" s="1">
        <f t="shared" si="14"/>
        <v>20486</v>
      </c>
      <c r="L196">
        <f>INDEX(Impacts_scenario_1_RSBsn_Mask!$Y$2:$Y$70,$F196-1939+1,1)</f>
        <v>0</v>
      </c>
    </row>
    <row r="197" spans="1:12" x14ac:dyDescent="0.3">
      <c r="A197">
        <v>196</v>
      </c>
      <c r="B197" t="s">
        <v>55</v>
      </c>
      <c r="C197" t="str">
        <f t="shared" si="12"/>
        <v>B</v>
      </c>
      <c r="D197">
        <f t="shared" si="13"/>
        <v>3</v>
      </c>
      <c r="E197">
        <f>SUMIFS(Impacts_RS_wells_scenario_1_bgw!$R$2:$R$2452,Impacts_RS_wells_scenario_1_bgw!$A$2:$A$2452,lookup!A197)*10.14583*L197</f>
        <v>0</v>
      </c>
      <c r="F197">
        <f>VLOOKUP(A197,Impacts_RS_wells_scenario_1_bgw!$A$2:$P$2452,16)</f>
        <v>1956</v>
      </c>
      <c r="G197" s="1">
        <f t="shared" si="14"/>
        <v>20515</v>
      </c>
      <c r="L197">
        <f>INDEX(Impacts_scenario_1_RSBsn_Mask!$Y$2:$Y$70,$F197-1939+1,1)</f>
        <v>0</v>
      </c>
    </row>
    <row r="198" spans="1:12" x14ac:dyDescent="0.3">
      <c r="A198">
        <v>197</v>
      </c>
      <c r="B198" t="s">
        <v>56</v>
      </c>
      <c r="C198" t="str">
        <f t="shared" si="12"/>
        <v>B</v>
      </c>
      <c r="D198">
        <f t="shared" si="13"/>
        <v>4</v>
      </c>
      <c r="E198">
        <f>SUMIFS(Impacts_RS_wells_scenario_1_bgw!$R$2:$R$2452,Impacts_RS_wells_scenario_1_bgw!$A$2:$A$2452,lookup!A198)*10.14583*L198</f>
        <v>0</v>
      </c>
      <c r="F198">
        <f>VLOOKUP(A198,Impacts_RS_wells_scenario_1_bgw!$A$2:$P$2452,16)</f>
        <v>1956</v>
      </c>
      <c r="G198" s="1">
        <f t="shared" si="14"/>
        <v>20546</v>
      </c>
      <c r="L198">
        <f>INDEX(Impacts_scenario_1_RSBsn_Mask!$Y$2:$Y$70,$F198-1939+1,1)</f>
        <v>0</v>
      </c>
    </row>
    <row r="199" spans="1:12" x14ac:dyDescent="0.3">
      <c r="A199">
        <v>198</v>
      </c>
      <c r="B199" t="s">
        <v>57</v>
      </c>
      <c r="C199" t="str">
        <f t="shared" si="12"/>
        <v>C</v>
      </c>
      <c r="D199">
        <f t="shared" si="13"/>
        <v>5</v>
      </c>
      <c r="E199">
        <f>SUMIFS(Impacts_RS_wells_scenario_1_bgw!$R$2:$R$2452,Impacts_RS_wells_scenario_1_bgw!$A$2:$A$2452,lookup!A199)*10.14583*L199</f>
        <v>0</v>
      </c>
      <c r="F199">
        <f>VLOOKUP(A199,Impacts_RS_wells_scenario_1_bgw!$A$2:$P$2452,16)</f>
        <v>1956</v>
      </c>
      <c r="G199" s="1">
        <f t="shared" si="14"/>
        <v>20576</v>
      </c>
      <c r="L199">
        <f>INDEX(Impacts_scenario_1_RSBsn_Mask!$Y$2:$Y$70,$F199-1939+1,1)</f>
        <v>0</v>
      </c>
    </row>
    <row r="200" spans="1:12" x14ac:dyDescent="0.3">
      <c r="A200">
        <v>199</v>
      </c>
      <c r="B200" t="s">
        <v>58</v>
      </c>
      <c r="C200" t="str">
        <f t="shared" si="12"/>
        <v>C</v>
      </c>
      <c r="D200">
        <f t="shared" si="13"/>
        <v>6</v>
      </c>
      <c r="E200">
        <f>SUMIFS(Impacts_RS_wells_scenario_1_bgw!$R$2:$R$2452,Impacts_RS_wells_scenario_1_bgw!$A$2:$A$2452,lookup!A200)*10.14583*L200</f>
        <v>0</v>
      </c>
      <c r="F200">
        <f>VLOOKUP(A200,Impacts_RS_wells_scenario_1_bgw!$A$2:$P$2452,16)</f>
        <v>1956</v>
      </c>
      <c r="G200" s="1">
        <f t="shared" si="14"/>
        <v>20607</v>
      </c>
      <c r="L200">
        <f>INDEX(Impacts_scenario_1_RSBsn_Mask!$Y$2:$Y$70,$F200-1939+1,1)</f>
        <v>0</v>
      </c>
    </row>
    <row r="201" spans="1:12" x14ac:dyDescent="0.3">
      <c r="A201">
        <v>200</v>
      </c>
      <c r="B201" t="s">
        <v>59</v>
      </c>
      <c r="C201" t="str">
        <f t="shared" si="12"/>
        <v>D</v>
      </c>
      <c r="D201">
        <f t="shared" si="13"/>
        <v>7</v>
      </c>
      <c r="E201">
        <f>SUMIFS(Impacts_RS_wells_scenario_1_bgw!$R$2:$R$2452,Impacts_RS_wells_scenario_1_bgw!$A$2:$A$2452,lookup!A201)*10.14583*L201</f>
        <v>0</v>
      </c>
      <c r="F201">
        <f>VLOOKUP(A201,Impacts_RS_wells_scenario_1_bgw!$A$2:$P$2452,16)</f>
        <v>1956</v>
      </c>
      <c r="G201" s="1">
        <f t="shared" si="14"/>
        <v>20637</v>
      </c>
      <c r="L201">
        <f>INDEX(Impacts_scenario_1_RSBsn_Mask!$Y$2:$Y$70,$F201-1939+1,1)</f>
        <v>0</v>
      </c>
    </row>
    <row r="202" spans="1:12" x14ac:dyDescent="0.3">
      <c r="A202">
        <v>201</v>
      </c>
      <c r="B202" t="s">
        <v>60</v>
      </c>
      <c r="C202" t="str">
        <f t="shared" si="12"/>
        <v>D</v>
      </c>
      <c r="D202">
        <f t="shared" si="13"/>
        <v>8</v>
      </c>
      <c r="E202">
        <f>SUMIFS(Impacts_RS_wells_scenario_1_bgw!$R$2:$R$2452,Impacts_RS_wells_scenario_1_bgw!$A$2:$A$2452,lookup!A202)*10.14583*L202</f>
        <v>0</v>
      </c>
      <c r="F202">
        <f>VLOOKUP(A202,Impacts_RS_wells_scenario_1_bgw!$A$2:$P$2452,16)</f>
        <v>1956</v>
      </c>
      <c r="G202" s="1">
        <f t="shared" si="14"/>
        <v>20668</v>
      </c>
      <c r="L202">
        <f>INDEX(Impacts_scenario_1_RSBsn_Mask!$Y$2:$Y$70,$F202-1939+1,1)</f>
        <v>0</v>
      </c>
    </row>
    <row r="203" spans="1:12" x14ac:dyDescent="0.3">
      <c r="A203">
        <v>202</v>
      </c>
      <c r="B203" t="s">
        <v>61</v>
      </c>
      <c r="C203" t="str">
        <f t="shared" si="12"/>
        <v>D</v>
      </c>
      <c r="D203">
        <f t="shared" si="13"/>
        <v>9</v>
      </c>
      <c r="E203">
        <f>SUMIFS(Impacts_RS_wells_scenario_1_bgw!$R$2:$R$2452,Impacts_RS_wells_scenario_1_bgw!$A$2:$A$2452,lookup!A203)*10.14583*L203</f>
        <v>0</v>
      </c>
      <c r="F203">
        <f>VLOOKUP(A203,Impacts_RS_wells_scenario_1_bgw!$A$2:$P$2452,16)</f>
        <v>1956</v>
      </c>
      <c r="G203" s="1">
        <f t="shared" si="14"/>
        <v>20699</v>
      </c>
      <c r="L203">
        <f>INDEX(Impacts_scenario_1_RSBsn_Mask!$Y$2:$Y$70,$F203-1939+1,1)</f>
        <v>0</v>
      </c>
    </row>
    <row r="204" spans="1:12" x14ac:dyDescent="0.3">
      <c r="A204">
        <v>203</v>
      </c>
      <c r="B204" t="s">
        <v>62</v>
      </c>
      <c r="C204" t="str">
        <f t="shared" si="12"/>
        <v>E</v>
      </c>
      <c r="D204">
        <f t="shared" si="13"/>
        <v>10</v>
      </c>
      <c r="E204">
        <f>SUMIFS(Impacts_RS_wells_scenario_1_bgw!$R$2:$R$2452,Impacts_RS_wells_scenario_1_bgw!$A$2:$A$2452,lookup!A204)*10.14583*L204</f>
        <v>0</v>
      </c>
      <c r="F204">
        <f>VLOOKUP(A204,Impacts_RS_wells_scenario_1_bgw!$A$2:$P$2452,16)</f>
        <v>1956</v>
      </c>
      <c r="G204" s="1">
        <f t="shared" si="14"/>
        <v>20729</v>
      </c>
      <c r="L204">
        <f>INDEX(Impacts_scenario_1_RSBsn_Mask!$Y$2:$Y$70,$F204-1939+1,1)</f>
        <v>0</v>
      </c>
    </row>
    <row r="205" spans="1:12" x14ac:dyDescent="0.3">
      <c r="A205">
        <v>204</v>
      </c>
      <c r="B205" t="s">
        <v>63</v>
      </c>
      <c r="C205" t="str">
        <f t="shared" si="12"/>
        <v>E</v>
      </c>
      <c r="D205">
        <f t="shared" si="13"/>
        <v>11</v>
      </c>
      <c r="E205">
        <f>SUMIFS(Impacts_RS_wells_scenario_1_bgw!$R$2:$R$2452,Impacts_RS_wells_scenario_1_bgw!$A$2:$A$2452,lookup!A205)*10.14583*L205</f>
        <v>0</v>
      </c>
      <c r="F205">
        <f>VLOOKUP(A205,Impacts_RS_wells_scenario_1_bgw!$A$2:$P$2452,16)</f>
        <v>1956</v>
      </c>
      <c r="G205" s="1">
        <f t="shared" si="14"/>
        <v>20760</v>
      </c>
      <c r="L205">
        <f>INDEX(Impacts_scenario_1_RSBsn_Mask!$Y$2:$Y$70,$F205-1939+1,1)</f>
        <v>0</v>
      </c>
    </row>
    <row r="206" spans="1:12" x14ac:dyDescent="0.3">
      <c r="A206">
        <v>205</v>
      </c>
      <c r="B206" t="s">
        <v>49</v>
      </c>
      <c r="C206" t="str">
        <f t="shared" si="12"/>
        <v>F</v>
      </c>
      <c r="D206">
        <f t="shared" si="13"/>
        <v>12</v>
      </c>
      <c r="E206">
        <f>SUMIFS(Impacts_RS_wells_scenario_1_bgw!$R$2:$R$2452,Impacts_RS_wells_scenario_1_bgw!$A$2:$A$2452,lookup!A206)*10.14583*L206</f>
        <v>0</v>
      </c>
      <c r="F206">
        <f>VLOOKUP(A206,Impacts_RS_wells_scenario_1_bgw!$A$2:$P$2452,16)</f>
        <v>1956</v>
      </c>
      <c r="G206" s="1">
        <f t="shared" si="14"/>
        <v>20790</v>
      </c>
      <c r="L206">
        <f>INDEX(Impacts_scenario_1_RSBsn_Mask!$Y$2:$Y$70,$F206-1939+1,1)</f>
        <v>0</v>
      </c>
    </row>
    <row r="207" spans="1:12" x14ac:dyDescent="0.3">
      <c r="A207">
        <v>206</v>
      </c>
      <c r="B207" t="s">
        <v>53</v>
      </c>
      <c r="C207" t="str">
        <f t="shared" si="12"/>
        <v>A</v>
      </c>
      <c r="D207">
        <f t="shared" si="13"/>
        <v>1</v>
      </c>
      <c r="E207">
        <f>SUMIFS(Impacts_RS_wells_scenario_1_bgw!$R$2:$R$2452,Impacts_RS_wells_scenario_1_bgw!$A$2:$A$2452,lookup!A207)*10.14583*L207</f>
        <v>0</v>
      </c>
      <c r="F207">
        <f>VLOOKUP(A207,Impacts_RS_wells_scenario_1_bgw!$A$2:$P$2452,16)</f>
        <v>1957</v>
      </c>
      <c r="G207" s="1">
        <f t="shared" si="14"/>
        <v>20821</v>
      </c>
      <c r="L207">
        <f>INDEX(Impacts_scenario_1_RSBsn_Mask!$Y$2:$Y$70,$F207-1939+1,1)</f>
        <v>0</v>
      </c>
    </row>
    <row r="208" spans="1:12" x14ac:dyDescent="0.3">
      <c r="A208">
        <v>207</v>
      </c>
      <c r="B208" t="s">
        <v>54</v>
      </c>
      <c r="C208" t="str">
        <f t="shared" si="12"/>
        <v>A</v>
      </c>
      <c r="D208">
        <f t="shared" si="13"/>
        <v>2</v>
      </c>
      <c r="E208">
        <f>SUMIFS(Impacts_RS_wells_scenario_1_bgw!$R$2:$R$2452,Impacts_RS_wells_scenario_1_bgw!$A$2:$A$2452,lookup!A208)*10.14583*L208</f>
        <v>0</v>
      </c>
      <c r="F208">
        <f>VLOOKUP(A208,Impacts_RS_wells_scenario_1_bgw!$A$2:$P$2452,16)</f>
        <v>1957</v>
      </c>
      <c r="G208" s="1">
        <f t="shared" si="14"/>
        <v>20852</v>
      </c>
      <c r="L208">
        <f>INDEX(Impacts_scenario_1_RSBsn_Mask!$Y$2:$Y$70,$F208-1939+1,1)</f>
        <v>0</v>
      </c>
    </row>
    <row r="209" spans="1:12" x14ac:dyDescent="0.3">
      <c r="A209">
        <v>208</v>
      </c>
      <c r="B209" t="s">
        <v>55</v>
      </c>
      <c r="C209" t="str">
        <f t="shared" si="12"/>
        <v>B</v>
      </c>
      <c r="D209">
        <f t="shared" si="13"/>
        <v>3</v>
      </c>
      <c r="E209">
        <f>SUMIFS(Impacts_RS_wells_scenario_1_bgw!$R$2:$R$2452,Impacts_RS_wells_scenario_1_bgw!$A$2:$A$2452,lookup!A209)*10.14583*L209</f>
        <v>0</v>
      </c>
      <c r="F209">
        <f>VLOOKUP(A209,Impacts_RS_wells_scenario_1_bgw!$A$2:$P$2452,16)</f>
        <v>1957</v>
      </c>
      <c r="G209" s="1">
        <f t="shared" si="14"/>
        <v>20880</v>
      </c>
      <c r="L209">
        <f>INDEX(Impacts_scenario_1_RSBsn_Mask!$Y$2:$Y$70,$F209-1939+1,1)</f>
        <v>0</v>
      </c>
    </row>
    <row r="210" spans="1:12" x14ac:dyDescent="0.3">
      <c r="A210">
        <v>209</v>
      </c>
      <c r="B210" t="s">
        <v>56</v>
      </c>
      <c r="C210" t="str">
        <f t="shared" si="12"/>
        <v>B</v>
      </c>
      <c r="D210">
        <f t="shared" si="13"/>
        <v>4</v>
      </c>
      <c r="E210">
        <f>SUMIFS(Impacts_RS_wells_scenario_1_bgw!$R$2:$R$2452,Impacts_RS_wells_scenario_1_bgw!$A$2:$A$2452,lookup!A210)*10.14583*L210</f>
        <v>0</v>
      </c>
      <c r="F210">
        <f>VLOOKUP(A210,Impacts_RS_wells_scenario_1_bgw!$A$2:$P$2452,16)</f>
        <v>1957</v>
      </c>
      <c r="G210" s="1">
        <f t="shared" si="14"/>
        <v>20911</v>
      </c>
      <c r="L210">
        <f>INDEX(Impacts_scenario_1_RSBsn_Mask!$Y$2:$Y$70,$F210-1939+1,1)</f>
        <v>0</v>
      </c>
    </row>
    <row r="211" spans="1:12" x14ac:dyDescent="0.3">
      <c r="A211">
        <v>210</v>
      </c>
      <c r="B211" t="s">
        <v>57</v>
      </c>
      <c r="C211" t="str">
        <f t="shared" si="12"/>
        <v>C</v>
      </c>
      <c r="D211">
        <f t="shared" si="13"/>
        <v>5</v>
      </c>
      <c r="E211">
        <f>SUMIFS(Impacts_RS_wells_scenario_1_bgw!$R$2:$R$2452,Impacts_RS_wells_scenario_1_bgw!$A$2:$A$2452,lookup!A211)*10.14583*L211</f>
        <v>0</v>
      </c>
      <c r="F211">
        <f>VLOOKUP(A211,Impacts_RS_wells_scenario_1_bgw!$A$2:$P$2452,16)</f>
        <v>1957</v>
      </c>
      <c r="G211" s="1">
        <f t="shared" si="14"/>
        <v>20941</v>
      </c>
      <c r="L211">
        <f>INDEX(Impacts_scenario_1_RSBsn_Mask!$Y$2:$Y$70,$F211-1939+1,1)</f>
        <v>0</v>
      </c>
    </row>
    <row r="212" spans="1:12" x14ac:dyDescent="0.3">
      <c r="A212">
        <v>211</v>
      </c>
      <c r="B212" t="s">
        <v>58</v>
      </c>
      <c r="C212" t="str">
        <f t="shared" si="12"/>
        <v>C</v>
      </c>
      <c r="D212">
        <f t="shared" si="13"/>
        <v>6</v>
      </c>
      <c r="E212">
        <f>SUMIFS(Impacts_RS_wells_scenario_1_bgw!$R$2:$R$2452,Impacts_RS_wells_scenario_1_bgw!$A$2:$A$2452,lookup!A212)*10.14583*L212</f>
        <v>0</v>
      </c>
      <c r="F212">
        <f>VLOOKUP(A212,Impacts_RS_wells_scenario_1_bgw!$A$2:$P$2452,16)</f>
        <v>1957</v>
      </c>
      <c r="G212" s="1">
        <f t="shared" si="14"/>
        <v>20972</v>
      </c>
      <c r="L212">
        <f>INDEX(Impacts_scenario_1_RSBsn_Mask!$Y$2:$Y$70,$F212-1939+1,1)</f>
        <v>0</v>
      </c>
    </row>
    <row r="213" spans="1:12" x14ac:dyDescent="0.3">
      <c r="A213">
        <v>212</v>
      </c>
      <c r="B213" t="s">
        <v>59</v>
      </c>
      <c r="C213" t="str">
        <f t="shared" si="12"/>
        <v>D</v>
      </c>
      <c r="D213">
        <f t="shared" si="13"/>
        <v>7</v>
      </c>
      <c r="E213">
        <f>SUMIFS(Impacts_RS_wells_scenario_1_bgw!$R$2:$R$2452,Impacts_RS_wells_scenario_1_bgw!$A$2:$A$2452,lookup!A213)*10.14583*L213</f>
        <v>0</v>
      </c>
      <c r="F213">
        <f>VLOOKUP(A213,Impacts_RS_wells_scenario_1_bgw!$A$2:$P$2452,16)</f>
        <v>1957</v>
      </c>
      <c r="G213" s="1">
        <f t="shared" si="14"/>
        <v>21002</v>
      </c>
      <c r="L213">
        <f>INDEX(Impacts_scenario_1_RSBsn_Mask!$Y$2:$Y$70,$F213-1939+1,1)</f>
        <v>0</v>
      </c>
    </row>
    <row r="214" spans="1:12" x14ac:dyDescent="0.3">
      <c r="A214">
        <v>213</v>
      </c>
      <c r="B214" t="s">
        <v>60</v>
      </c>
      <c r="C214" t="str">
        <f t="shared" si="12"/>
        <v>D</v>
      </c>
      <c r="D214">
        <f t="shared" si="13"/>
        <v>8</v>
      </c>
      <c r="E214">
        <f>SUMIFS(Impacts_RS_wells_scenario_1_bgw!$R$2:$R$2452,Impacts_RS_wells_scenario_1_bgw!$A$2:$A$2452,lookup!A214)*10.14583*L214</f>
        <v>0</v>
      </c>
      <c r="F214">
        <f>VLOOKUP(A214,Impacts_RS_wells_scenario_1_bgw!$A$2:$P$2452,16)</f>
        <v>1957</v>
      </c>
      <c r="G214" s="1">
        <f t="shared" si="14"/>
        <v>21033</v>
      </c>
      <c r="L214">
        <f>INDEX(Impacts_scenario_1_RSBsn_Mask!$Y$2:$Y$70,$F214-1939+1,1)</f>
        <v>0</v>
      </c>
    </row>
    <row r="215" spans="1:12" x14ac:dyDescent="0.3">
      <c r="A215">
        <v>214</v>
      </c>
      <c r="B215" t="s">
        <v>61</v>
      </c>
      <c r="C215" t="str">
        <f t="shared" si="12"/>
        <v>D</v>
      </c>
      <c r="D215">
        <f t="shared" si="13"/>
        <v>9</v>
      </c>
      <c r="E215">
        <f>SUMIFS(Impacts_RS_wells_scenario_1_bgw!$R$2:$R$2452,Impacts_RS_wells_scenario_1_bgw!$A$2:$A$2452,lookup!A215)*10.14583*L215</f>
        <v>0</v>
      </c>
      <c r="F215">
        <f>VLOOKUP(A215,Impacts_RS_wells_scenario_1_bgw!$A$2:$P$2452,16)</f>
        <v>1957</v>
      </c>
      <c r="G215" s="1">
        <f t="shared" si="14"/>
        <v>21064</v>
      </c>
      <c r="L215">
        <f>INDEX(Impacts_scenario_1_RSBsn_Mask!$Y$2:$Y$70,$F215-1939+1,1)</f>
        <v>0</v>
      </c>
    </row>
    <row r="216" spans="1:12" x14ac:dyDescent="0.3">
      <c r="A216">
        <v>215</v>
      </c>
      <c r="B216" t="s">
        <v>62</v>
      </c>
      <c r="C216" t="str">
        <f t="shared" si="12"/>
        <v>E</v>
      </c>
      <c r="D216">
        <f t="shared" si="13"/>
        <v>10</v>
      </c>
      <c r="E216">
        <f>SUMIFS(Impacts_RS_wells_scenario_1_bgw!$R$2:$R$2452,Impacts_RS_wells_scenario_1_bgw!$A$2:$A$2452,lookup!A216)*10.14583*L216</f>
        <v>0</v>
      </c>
      <c r="F216">
        <f>VLOOKUP(A216,Impacts_RS_wells_scenario_1_bgw!$A$2:$P$2452,16)</f>
        <v>1957</v>
      </c>
      <c r="G216" s="1">
        <f t="shared" si="14"/>
        <v>21094</v>
      </c>
      <c r="L216">
        <f>INDEX(Impacts_scenario_1_RSBsn_Mask!$Y$2:$Y$70,$F216-1939+1,1)</f>
        <v>0</v>
      </c>
    </row>
    <row r="217" spans="1:12" x14ac:dyDescent="0.3">
      <c r="A217">
        <v>216</v>
      </c>
      <c r="B217" t="s">
        <v>63</v>
      </c>
      <c r="C217" t="str">
        <f t="shared" si="12"/>
        <v>E</v>
      </c>
      <c r="D217">
        <f t="shared" si="13"/>
        <v>11</v>
      </c>
      <c r="E217">
        <f>SUMIFS(Impacts_RS_wells_scenario_1_bgw!$R$2:$R$2452,Impacts_RS_wells_scenario_1_bgw!$A$2:$A$2452,lookup!A217)*10.14583*L217</f>
        <v>0</v>
      </c>
      <c r="F217">
        <f>VLOOKUP(A217,Impacts_RS_wells_scenario_1_bgw!$A$2:$P$2452,16)</f>
        <v>1957</v>
      </c>
      <c r="G217" s="1">
        <f t="shared" si="14"/>
        <v>21125</v>
      </c>
      <c r="L217">
        <f>INDEX(Impacts_scenario_1_RSBsn_Mask!$Y$2:$Y$70,$F217-1939+1,1)</f>
        <v>0</v>
      </c>
    </row>
    <row r="218" spans="1:12" x14ac:dyDescent="0.3">
      <c r="A218">
        <v>217</v>
      </c>
      <c r="B218" t="s">
        <v>49</v>
      </c>
      <c r="C218" t="str">
        <f t="shared" si="12"/>
        <v>F</v>
      </c>
      <c r="D218">
        <f t="shared" si="13"/>
        <v>12</v>
      </c>
      <c r="E218">
        <f>SUMIFS(Impacts_RS_wells_scenario_1_bgw!$R$2:$R$2452,Impacts_RS_wells_scenario_1_bgw!$A$2:$A$2452,lookup!A218)*10.14583*L218</f>
        <v>0</v>
      </c>
      <c r="F218">
        <f>VLOOKUP(A218,Impacts_RS_wells_scenario_1_bgw!$A$2:$P$2452,16)</f>
        <v>1957</v>
      </c>
      <c r="G218" s="1">
        <f t="shared" si="14"/>
        <v>21155</v>
      </c>
      <c r="L218">
        <f>INDEX(Impacts_scenario_1_RSBsn_Mask!$Y$2:$Y$70,$F218-1939+1,1)</f>
        <v>0</v>
      </c>
    </row>
    <row r="219" spans="1:12" x14ac:dyDescent="0.3">
      <c r="A219">
        <v>218</v>
      </c>
      <c r="B219" t="s">
        <v>53</v>
      </c>
      <c r="C219" t="str">
        <f t="shared" si="12"/>
        <v>A</v>
      </c>
      <c r="D219">
        <f t="shared" si="13"/>
        <v>1</v>
      </c>
      <c r="E219">
        <f>SUMIFS(Impacts_RS_wells_scenario_1_bgw!$R$2:$R$2452,Impacts_RS_wells_scenario_1_bgw!$A$2:$A$2452,lookup!A219)*10.14583*L219</f>
        <v>-5.4887116806405461E-5</v>
      </c>
      <c r="F219">
        <f>VLOOKUP(A219,Impacts_RS_wells_scenario_1_bgw!$A$2:$P$2452,16)</f>
        <v>1958</v>
      </c>
      <c r="G219" s="1">
        <f t="shared" si="14"/>
        <v>21186</v>
      </c>
      <c r="L219">
        <f>INDEX(Impacts_scenario_1_RSBsn_Mask!$Y$2:$Y$70,$F219-1939+1,1)</f>
        <v>0.99009924760609092</v>
      </c>
    </row>
    <row r="220" spans="1:12" x14ac:dyDescent="0.3">
      <c r="A220">
        <v>219</v>
      </c>
      <c r="B220" t="s">
        <v>54</v>
      </c>
      <c r="C220" t="str">
        <f t="shared" si="12"/>
        <v>A</v>
      </c>
      <c r="D220">
        <f t="shared" si="13"/>
        <v>2</v>
      </c>
      <c r="E220">
        <f>SUMIFS(Impacts_RS_wells_scenario_1_bgw!$R$2:$R$2452,Impacts_RS_wells_scenario_1_bgw!$A$2:$A$2452,lookup!A220)*10.14583*L220</f>
        <v>-3.5466055645840368E-4</v>
      </c>
      <c r="F220">
        <f>VLOOKUP(A220,Impacts_RS_wells_scenario_1_bgw!$A$2:$P$2452,16)</f>
        <v>1958</v>
      </c>
      <c r="G220" s="1">
        <f t="shared" si="14"/>
        <v>21217</v>
      </c>
      <c r="L220">
        <f>INDEX(Impacts_scenario_1_RSBsn_Mask!$Y$2:$Y$70,$F220-1939+1,1)</f>
        <v>0.99009924760609092</v>
      </c>
    </row>
    <row r="221" spans="1:12" x14ac:dyDescent="0.3">
      <c r="A221">
        <v>220</v>
      </c>
      <c r="B221" t="s">
        <v>55</v>
      </c>
      <c r="C221" t="str">
        <f t="shared" si="12"/>
        <v>B</v>
      </c>
      <c r="D221">
        <f t="shared" si="13"/>
        <v>3</v>
      </c>
      <c r="E221">
        <f>SUMIFS(Impacts_RS_wells_scenario_1_bgw!$R$2:$R$2452,Impacts_RS_wells_scenario_1_bgw!$A$2:$A$2452,lookup!A221)*10.14583*L221</f>
        <v>-9.917193595343017E-4</v>
      </c>
      <c r="F221">
        <f>VLOOKUP(A221,Impacts_RS_wells_scenario_1_bgw!$A$2:$P$2452,16)</f>
        <v>1958</v>
      </c>
      <c r="G221" s="1">
        <f t="shared" si="14"/>
        <v>21245</v>
      </c>
      <c r="L221">
        <f>INDEX(Impacts_scenario_1_RSBsn_Mask!$Y$2:$Y$70,$F221-1939+1,1)</f>
        <v>0.99009924760609092</v>
      </c>
    </row>
    <row r="222" spans="1:12" x14ac:dyDescent="0.3">
      <c r="A222">
        <v>221</v>
      </c>
      <c r="B222" t="s">
        <v>56</v>
      </c>
      <c r="C222" t="str">
        <f t="shared" si="12"/>
        <v>B</v>
      </c>
      <c r="D222">
        <f t="shared" si="13"/>
        <v>4</v>
      </c>
      <c r="E222">
        <f>SUMIFS(Impacts_RS_wells_scenario_1_bgw!$R$2:$R$2452,Impacts_RS_wells_scenario_1_bgw!$A$2:$A$2452,lookup!A222)*10.14583*L222</f>
        <v>4.1907522499031919E-5</v>
      </c>
      <c r="F222">
        <f>VLOOKUP(A222,Impacts_RS_wells_scenario_1_bgw!$A$2:$P$2452,16)</f>
        <v>1958</v>
      </c>
      <c r="G222" s="1">
        <f t="shared" si="14"/>
        <v>21276</v>
      </c>
      <c r="L222">
        <f>INDEX(Impacts_scenario_1_RSBsn_Mask!$Y$2:$Y$70,$F222-1939+1,1)</f>
        <v>0.99009924760609092</v>
      </c>
    </row>
    <row r="223" spans="1:12" x14ac:dyDescent="0.3">
      <c r="A223">
        <v>222</v>
      </c>
      <c r="B223" t="s">
        <v>57</v>
      </c>
      <c r="C223" t="str">
        <f t="shared" si="12"/>
        <v>C</v>
      </c>
      <c r="D223">
        <f t="shared" si="13"/>
        <v>5</v>
      </c>
      <c r="E223">
        <f>SUMIFS(Impacts_RS_wells_scenario_1_bgw!$R$2:$R$2452,Impacts_RS_wells_scenario_1_bgw!$A$2:$A$2452,lookup!A223)*10.14583*L223</f>
        <v>4.5018945247545975E-4</v>
      </c>
      <c r="F223">
        <f>VLOOKUP(A223,Impacts_RS_wells_scenario_1_bgw!$A$2:$P$2452,16)</f>
        <v>1958</v>
      </c>
      <c r="G223" s="1">
        <f t="shared" si="14"/>
        <v>21306</v>
      </c>
      <c r="L223">
        <f>INDEX(Impacts_scenario_1_RSBsn_Mask!$Y$2:$Y$70,$F223-1939+1,1)</f>
        <v>0.99009924760609092</v>
      </c>
    </row>
    <row r="224" spans="1:12" x14ac:dyDescent="0.3">
      <c r="A224">
        <v>223</v>
      </c>
      <c r="B224" t="s">
        <v>58</v>
      </c>
      <c r="C224" t="str">
        <f t="shared" si="12"/>
        <v>C</v>
      </c>
      <c r="D224">
        <f t="shared" si="13"/>
        <v>6</v>
      </c>
      <c r="E224">
        <f>SUMIFS(Impacts_RS_wells_scenario_1_bgw!$R$2:$R$2452,Impacts_RS_wells_scenario_1_bgw!$A$2:$A$2452,lookup!A224)*10.14583*L224</f>
        <v>1.5627295273590803E-3</v>
      </c>
      <c r="F224">
        <f>VLOOKUP(A224,Impacts_RS_wells_scenario_1_bgw!$A$2:$P$2452,16)</f>
        <v>1958</v>
      </c>
      <c r="G224" s="1">
        <f t="shared" si="14"/>
        <v>21337</v>
      </c>
      <c r="L224">
        <f>INDEX(Impacts_scenario_1_RSBsn_Mask!$Y$2:$Y$70,$F224-1939+1,1)</f>
        <v>0.99009924760609092</v>
      </c>
    </row>
    <row r="225" spans="1:12" x14ac:dyDescent="0.3">
      <c r="A225">
        <v>224</v>
      </c>
      <c r="B225" t="s">
        <v>59</v>
      </c>
      <c r="C225" t="str">
        <f t="shared" si="12"/>
        <v>D</v>
      </c>
      <c r="D225">
        <f t="shared" si="13"/>
        <v>7</v>
      </c>
      <c r="E225">
        <f>SUMIFS(Impacts_RS_wells_scenario_1_bgw!$R$2:$R$2452,Impacts_RS_wells_scenario_1_bgw!$A$2:$A$2452,lookup!A225)*10.14583*L225</f>
        <v>0.25185230230898109</v>
      </c>
      <c r="F225">
        <f>VLOOKUP(A225,Impacts_RS_wells_scenario_1_bgw!$A$2:$P$2452,16)</f>
        <v>1958</v>
      </c>
      <c r="G225" s="1">
        <f t="shared" si="14"/>
        <v>21367</v>
      </c>
      <c r="L225">
        <f>INDEX(Impacts_scenario_1_RSBsn_Mask!$Y$2:$Y$70,$F225-1939+1,1)</f>
        <v>0.99009924760609092</v>
      </c>
    </row>
    <row r="226" spans="1:12" x14ac:dyDescent="0.3">
      <c r="A226">
        <v>225</v>
      </c>
      <c r="B226" t="s">
        <v>60</v>
      </c>
      <c r="C226" t="str">
        <f t="shared" si="12"/>
        <v>D</v>
      </c>
      <c r="D226">
        <f t="shared" si="13"/>
        <v>8</v>
      </c>
      <c r="E226">
        <f>SUMIFS(Impacts_RS_wells_scenario_1_bgw!$R$2:$R$2452,Impacts_RS_wells_scenario_1_bgw!$A$2:$A$2452,lookup!A226)*10.14583*L226</f>
        <v>0.28730975034354633</v>
      </c>
      <c r="F226">
        <f>VLOOKUP(A226,Impacts_RS_wells_scenario_1_bgw!$A$2:$P$2452,16)</f>
        <v>1958</v>
      </c>
      <c r="G226" s="1">
        <f t="shared" si="14"/>
        <v>21398</v>
      </c>
      <c r="L226">
        <f>INDEX(Impacts_scenario_1_RSBsn_Mask!$Y$2:$Y$70,$F226-1939+1,1)</f>
        <v>0.99009924760609092</v>
      </c>
    </row>
    <row r="227" spans="1:12" x14ac:dyDescent="0.3">
      <c r="A227">
        <v>226</v>
      </c>
      <c r="B227" t="s">
        <v>61</v>
      </c>
      <c r="C227" t="str">
        <f t="shared" si="12"/>
        <v>D</v>
      </c>
      <c r="D227">
        <f t="shared" si="13"/>
        <v>9</v>
      </c>
      <c r="E227">
        <f>SUMIFS(Impacts_RS_wells_scenario_1_bgw!$R$2:$R$2452,Impacts_RS_wells_scenario_1_bgw!$A$2:$A$2452,lookup!A227)*10.14583*L227</f>
        <v>0.20530061383221837</v>
      </c>
      <c r="F227">
        <f>VLOOKUP(A227,Impacts_RS_wells_scenario_1_bgw!$A$2:$P$2452,16)</f>
        <v>1958</v>
      </c>
      <c r="G227" s="1">
        <f t="shared" si="14"/>
        <v>21429</v>
      </c>
      <c r="L227">
        <f>INDEX(Impacts_scenario_1_RSBsn_Mask!$Y$2:$Y$70,$F227-1939+1,1)</f>
        <v>0.99009924760609092</v>
      </c>
    </row>
    <row r="228" spans="1:12" x14ac:dyDescent="0.3">
      <c r="A228">
        <v>227</v>
      </c>
      <c r="B228" t="s">
        <v>62</v>
      </c>
      <c r="C228" t="str">
        <f t="shared" si="12"/>
        <v>E</v>
      </c>
      <c r="D228">
        <f t="shared" si="13"/>
        <v>10</v>
      </c>
      <c r="E228">
        <f>SUMIFS(Impacts_RS_wells_scenario_1_bgw!$R$2:$R$2452,Impacts_RS_wells_scenario_1_bgw!$A$2:$A$2452,lookup!A228)*10.14583*L228</f>
        <v>7.6139873763683072E-2</v>
      </c>
      <c r="F228">
        <f>VLOOKUP(A228,Impacts_RS_wells_scenario_1_bgw!$A$2:$P$2452,16)</f>
        <v>1958</v>
      </c>
      <c r="G228" s="1">
        <f t="shared" si="14"/>
        <v>21459</v>
      </c>
      <c r="L228">
        <f>INDEX(Impacts_scenario_1_RSBsn_Mask!$Y$2:$Y$70,$F228-1939+1,1)</f>
        <v>0.99009924760609092</v>
      </c>
    </row>
    <row r="229" spans="1:12" x14ac:dyDescent="0.3">
      <c r="A229">
        <v>228</v>
      </c>
      <c r="B229" t="s">
        <v>63</v>
      </c>
      <c r="C229" t="str">
        <f t="shared" si="12"/>
        <v>E</v>
      </c>
      <c r="D229">
        <f t="shared" si="13"/>
        <v>11</v>
      </c>
      <c r="E229">
        <f>SUMIFS(Impacts_RS_wells_scenario_1_bgw!$R$2:$R$2452,Impacts_RS_wells_scenario_1_bgw!$A$2:$A$2452,lookup!A229)*10.14583*L229</f>
        <v>2.5491949129560723E-2</v>
      </c>
      <c r="F229">
        <f>VLOOKUP(A229,Impacts_RS_wells_scenario_1_bgw!$A$2:$P$2452,16)</f>
        <v>1958</v>
      </c>
      <c r="G229" s="1">
        <f t="shared" si="14"/>
        <v>21490</v>
      </c>
      <c r="L229">
        <f>INDEX(Impacts_scenario_1_RSBsn_Mask!$Y$2:$Y$70,$F229-1939+1,1)</f>
        <v>0.99009924760609092</v>
      </c>
    </row>
    <row r="230" spans="1:12" x14ac:dyDescent="0.3">
      <c r="A230">
        <v>229</v>
      </c>
      <c r="B230" t="s">
        <v>49</v>
      </c>
      <c r="C230" t="str">
        <f t="shared" si="12"/>
        <v>F</v>
      </c>
      <c r="D230">
        <f t="shared" si="13"/>
        <v>12</v>
      </c>
      <c r="E230">
        <f>SUMIFS(Impacts_RS_wells_scenario_1_bgw!$R$2:$R$2452,Impacts_RS_wells_scenario_1_bgw!$A$2:$A$2452,lookup!A230)*10.14583*L230</f>
        <v>1.1478473313136185E-2</v>
      </c>
      <c r="F230">
        <f>VLOOKUP(A230,Impacts_RS_wells_scenario_1_bgw!$A$2:$P$2452,16)</f>
        <v>1958</v>
      </c>
      <c r="G230" s="1">
        <f t="shared" si="14"/>
        <v>21520</v>
      </c>
      <c r="L230">
        <f>INDEX(Impacts_scenario_1_RSBsn_Mask!$Y$2:$Y$70,$F230-1939+1,1)</f>
        <v>0.99009924760609092</v>
      </c>
    </row>
    <row r="231" spans="1:12" x14ac:dyDescent="0.3">
      <c r="A231">
        <v>230</v>
      </c>
      <c r="B231" t="s">
        <v>53</v>
      </c>
      <c r="C231" t="str">
        <f t="shared" si="12"/>
        <v>A</v>
      </c>
      <c r="D231">
        <f t="shared" si="13"/>
        <v>1</v>
      </c>
      <c r="E231">
        <f>SUMIFS(Impacts_RS_wells_scenario_1_bgw!$R$2:$R$2452,Impacts_RS_wells_scenario_1_bgw!$A$2:$A$2452,lookup!A231)*10.14583*L231</f>
        <v>9.3871368313820144E-3</v>
      </c>
      <c r="F231">
        <f>VLOOKUP(A231,Impacts_RS_wells_scenario_1_bgw!$A$2:$P$2452,16)</f>
        <v>1959</v>
      </c>
      <c r="G231" s="1">
        <f t="shared" si="14"/>
        <v>21551</v>
      </c>
      <c r="L231">
        <f>INDEX(Impacts_scenario_1_RSBsn_Mask!$Y$2:$Y$70,$F231-1939+1,1)</f>
        <v>0.99643243001779125</v>
      </c>
    </row>
    <row r="232" spans="1:12" x14ac:dyDescent="0.3">
      <c r="A232">
        <v>231</v>
      </c>
      <c r="B232" t="s">
        <v>54</v>
      </c>
      <c r="C232" t="str">
        <f t="shared" si="12"/>
        <v>A</v>
      </c>
      <c r="D232">
        <f t="shared" si="13"/>
        <v>2</v>
      </c>
      <c r="E232">
        <f>SUMIFS(Impacts_RS_wells_scenario_1_bgw!$R$2:$R$2452,Impacts_RS_wells_scenario_1_bgw!$A$2:$A$2452,lookup!A232)*10.14583*L232</f>
        <v>8.1740965038754141E-4</v>
      </c>
      <c r="F232">
        <f>VLOOKUP(A232,Impacts_RS_wells_scenario_1_bgw!$A$2:$P$2452,16)</f>
        <v>1959</v>
      </c>
      <c r="G232" s="1">
        <f t="shared" si="14"/>
        <v>21582</v>
      </c>
      <c r="L232">
        <f>INDEX(Impacts_scenario_1_RSBsn_Mask!$Y$2:$Y$70,$F232-1939+1,1)</f>
        <v>0.99643243001779125</v>
      </c>
    </row>
    <row r="233" spans="1:12" x14ac:dyDescent="0.3">
      <c r="A233">
        <v>232</v>
      </c>
      <c r="B233" t="s">
        <v>55</v>
      </c>
      <c r="C233" t="str">
        <f t="shared" si="12"/>
        <v>B</v>
      </c>
      <c r="D233">
        <f t="shared" si="13"/>
        <v>3</v>
      </c>
      <c r="E233">
        <f>SUMIFS(Impacts_RS_wells_scenario_1_bgw!$R$2:$R$2452,Impacts_RS_wells_scenario_1_bgw!$A$2:$A$2452,lookup!A233)*10.14583*L233</f>
        <v>-2.5923510431479658E-3</v>
      </c>
      <c r="F233">
        <f>VLOOKUP(A233,Impacts_RS_wells_scenario_1_bgw!$A$2:$P$2452,16)</f>
        <v>1959</v>
      </c>
      <c r="G233" s="1">
        <f t="shared" si="14"/>
        <v>21610</v>
      </c>
      <c r="L233">
        <f>INDEX(Impacts_scenario_1_RSBsn_Mask!$Y$2:$Y$70,$F233-1939+1,1)</f>
        <v>0.99643243001779125</v>
      </c>
    </row>
    <row r="234" spans="1:12" x14ac:dyDescent="0.3">
      <c r="A234">
        <v>233</v>
      </c>
      <c r="B234" t="s">
        <v>56</v>
      </c>
      <c r="C234" t="str">
        <f t="shared" si="12"/>
        <v>B</v>
      </c>
      <c r="D234">
        <f t="shared" si="13"/>
        <v>4</v>
      </c>
      <c r="E234">
        <f>SUMIFS(Impacts_RS_wells_scenario_1_bgw!$R$2:$R$2452,Impacts_RS_wells_scenario_1_bgw!$A$2:$A$2452,lookup!A234)*10.14583*L234</f>
        <v>-2.6384616242014339E-2</v>
      </c>
      <c r="F234">
        <f>VLOOKUP(A234,Impacts_RS_wells_scenario_1_bgw!$A$2:$P$2452,16)</f>
        <v>1959</v>
      </c>
      <c r="G234" s="1">
        <f t="shared" si="14"/>
        <v>21641</v>
      </c>
      <c r="L234">
        <f>INDEX(Impacts_scenario_1_RSBsn_Mask!$Y$2:$Y$70,$F234-1939+1,1)</f>
        <v>0.99643243001779125</v>
      </c>
    </row>
    <row r="235" spans="1:12" x14ac:dyDescent="0.3">
      <c r="A235">
        <v>234</v>
      </c>
      <c r="B235" t="s">
        <v>57</v>
      </c>
      <c r="C235" t="str">
        <f t="shared" si="12"/>
        <v>C</v>
      </c>
      <c r="D235">
        <f t="shared" si="13"/>
        <v>5</v>
      </c>
      <c r="E235">
        <f>SUMIFS(Impacts_RS_wells_scenario_1_bgw!$R$2:$R$2452,Impacts_RS_wells_scenario_1_bgw!$A$2:$A$2452,lookup!A235)*10.14583*L235</f>
        <v>-0.1440876691844617</v>
      </c>
      <c r="F235">
        <f>VLOOKUP(A235,Impacts_RS_wells_scenario_1_bgw!$A$2:$P$2452,16)</f>
        <v>1959</v>
      </c>
      <c r="G235" s="1">
        <f t="shared" si="14"/>
        <v>21671</v>
      </c>
      <c r="L235">
        <f>INDEX(Impacts_scenario_1_RSBsn_Mask!$Y$2:$Y$70,$F235-1939+1,1)</f>
        <v>0.99643243001779125</v>
      </c>
    </row>
    <row r="236" spans="1:12" x14ac:dyDescent="0.3">
      <c r="A236">
        <v>235</v>
      </c>
      <c r="B236" t="s">
        <v>58</v>
      </c>
      <c r="C236" t="str">
        <f t="shared" si="12"/>
        <v>C</v>
      </c>
      <c r="D236">
        <f t="shared" si="13"/>
        <v>6</v>
      </c>
      <c r="E236">
        <f>SUMIFS(Impacts_RS_wells_scenario_1_bgw!$R$2:$R$2452,Impacts_RS_wells_scenario_1_bgw!$A$2:$A$2452,lookup!A236)*10.14583*L236</f>
        <v>-0.47104645882965968</v>
      </c>
      <c r="F236">
        <f>VLOOKUP(A236,Impacts_RS_wells_scenario_1_bgw!$A$2:$P$2452,16)</f>
        <v>1959</v>
      </c>
      <c r="G236" s="1">
        <f t="shared" si="14"/>
        <v>21702</v>
      </c>
      <c r="L236">
        <f>INDEX(Impacts_scenario_1_RSBsn_Mask!$Y$2:$Y$70,$F236-1939+1,1)</f>
        <v>0.99643243001779125</v>
      </c>
    </row>
    <row r="237" spans="1:12" x14ac:dyDescent="0.3">
      <c r="A237">
        <v>236</v>
      </c>
      <c r="B237" t="s">
        <v>59</v>
      </c>
      <c r="C237" t="str">
        <f t="shared" si="12"/>
        <v>D</v>
      </c>
      <c r="D237">
        <f t="shared" si="13"/>
        <v>7</v>
      </c>
      <c r="E237">
        <f>SUMIFS(Impacts_RS_wells_scenario_1_bgw!$R$2:$R$2452,Impacts_RS_wells_scenario_1_bgw!$A$2:$A$2452,lookup!A237)*10.14583*L237</f>
        <v>-1.3032318820551287</v>
      </c>
      <c r="F237">
        <f>VLOOKUP(A237,Impacts_RS_wells_scenario_1_bgw!$A$2:$P$2452,16)</f>
        <v>1959</v>
      </c>
      <c r="G237" s="1">
        <f t="shared" si="14"/>
        <v>21732</v>
      </c>
      <c r="L237">
        <f>INDEX(Impacts_scenario_1_RSBsn_Mask!$Y$2:$Y$70,$F237-1939+1,1)</f>
        <v>0.99643243001779125</v>
      </c>
    </row>
    <row r="238" spans="1:12" x14ac:dyDescent="0.3">
      <c r="A238">
        <v>237</v>
      </c>
      <c r="B238" t="s">
        <v>60</v>
      </c>
      <c r="C238" t="str">
        <f t="shared" si="12"/>
        <v>D</v>
      </c>
      <c r="D238">
        <f t="shared" si="13"/>
        <v>8</v>
      </c>
      <c r="E238">
        <f>SUMIFS(Impacts_RS_wells_scenario_1_bgw!$R$2:$R$2452,Impacts_RS_wells_scenario_1_bgw!$A$2:$A$2452,lookup!A238)*10.14583*L238</f>
        <v>-2.8209682653060724</v>
      </c>
      <c r="F238">
        <f>VLOOKUP(A238,Impacts_RS_wells_scenario_1_bgw!$A$2:$P$2452,16)</f>
        <v>1959</v>
      </c>
      <c r="G238" s="1">
        <f t="shared" si="14"/>
        <v>21763</v>
      </c>
      <c r="L238">
        <f>INDEX(Impacts_scenario_1_RSBsn_Mask!$Y$2:$Y$70,$F238-1939+1,1)</f>
        <v>0.99643243001779125</v>
      </c>
    </row>
    <row r="239" spans="1:12" x14ac:dyDescent="0.3">
      <c r="A239">
        <v>238</v>
      </c>
      <c r="B239" t="s">
        <v>61</v>
      </c>
      <c r="C239" t="str">
        <f t="shared" si="12"/>
        <v>D</v>
      </c>
      <c r="D239">
        <f t="shared" si="13"/>
        <v>9</v>
      </c>
      <c r="E239">
        <f>SUMIFS(Impacts_RS_wells_scenario_1_bgw!$R$2:$R$2452,Impacts_RS_wells_scenario_1_bgw!$A$2:$A$2452,lookup!A239)*10.14583*L239</f>
        <v>-5.2132303540190366</v>
      </c>
      <c r="F239">
        <f>VLOOKUP(A239,Impacts_RS_wells_scenario_1_bgw!$A$2:$P$2452,16)</f>
        <v>1959</v>
      </c>
      <c r="G239" s="1">
        <f t="shared" si="14"/>
        <v>21794</v>
      </c>
      <c r="L239">
        <f>INDEX(Impacts_scenario_1_RSBsn_Mask!$Y$2:$Y$70,$F239-1939+1,1)</f>
        <v>0.99643243001779125</v>
      </c>
    </row>
    <row r="240" spans="1:12" x14ac:dyDescent="0.3">
      <c r="A240">
        <v>239</v>
      </c>
      <c r="B240" t="s">
        <v>62</v>
      </c>
      <c r="C240" t="str">
        <f t="shared" si="12"/>
        <v>E</v>
      </c>
      <c r="D240">
        <f t="shared" si="13"/>
        <v>10</v>
      </c>
      <c r="E240">
        <f>SUMIFS(Impacts_RS_wells_scenario_1_bgw!$R$2:$R$2452,Impacts_RS_wells_scenario_1_bgw!$A$2:$A$2452,lookup!A240)*10.14583*L240</f>
        <v>-7.179020344715453</v>
      </c>
      <c r="F240">
        <f>VLOOKUP(A240,Impacts_RS_wells_scenario_1_bgw!$A$2:$P$2452,16)</f>
        <v>1959</v>
      </c>
      <c r="G240" s="1">
        <f t="shared" si="14"/>
        <v>21824</v>
      </c>
      <c r="L240">
        <f>INDEX(Impacts_scenario_1_RSBsn_Mask!$Y$2:$Y$70,$F240-1939+1,1)</f>
        <v>0.99643243001779125</v>
      </c>
    </row>
    <row r="241" spans="1:12" x14ac:dyDescent="0.3">
      <c r="A241">
        <v>240</v>
      </c>
      <c r="B241" t="s">
        <v>63</v>
      </c>
      <c r="C241" t="str">
        <f t="shared" si="12"/>
        <v>E</v>
      </c>
      <c r="D241">
        <f t="shared" si="13"/>
        <v>11</v>
      </c>
      <c r="E241">
        <f>SUMIFS(Impacts_RS_wells_scenario_1_bgw!$R$2:$R$2452,Impacts_RS_wells_scenario_1_bgw!$A$2:$A$2452,lookup!A241)*10.14583*L241</f>
        <v>-7.8091252079276465</v>
      </c>
      <c r="F241">
        <f>VLOOKUP(A241,Impacts_RS_wells_scenario_1_bgw!$A$2:$P$2452,16)</f>
        <v>1959</v>
      </c>
      <c r="G241" s="1">
        <f t="shared" si="14"/>
        <v>21855</v>
      </c>
      <c r="L241">
        <f>INDEX(Impacts_scenario_1_RSBsn_Mask!$Y$2:$Y$70,$F241-1939+1,1)</f>
        <v>0.99643243001779125</v>
      </c>
    </row>
    <row r="242" spans="1:12" x14ac:dyDescent="0.3">
      <c r="A242">
        <v>241</v>
      </c>
      <c r="B242" t="s">
        <v>49</v>
      </c>
      <c r="C242" t="str">
        <f t="shared" si="12"/>
        <v>F</v>
      </c>
      <c r="D242">
        <f t="shared" si="13"/>
        <v>12</v>
      </c>
      <c r="E242">
        <f>SUMIFS(Impacts_RS_wells_scenario_1_bgw!$R$2:$R$2452,Impacts_RS_wells_scenario_1_bgw!$A$2:$A$2452,lookup!A242)*10.14583*L242</f>
        <v>-7.6231871047424056</v>
      </c>
      <c r="F242">
        <f>VLOOKUP(A242,Impacts_RS_wells_scenario_1_bgw!$A$2:$P$2452,16)</f>
        <v>1959</v>
      </c>
      <c r="G242" s="1">
        <f t="shared" si="14"/>
        <v>21885</v>
      </c>
      <c r="L242">
        <f>INDEX(Impacts_scenario_1_RSBsn_Mask!$Y$2:$Y$70,$F242-1939+1,1)</f>
        <v>0.99643243001779125</v>
      </c>
    </row>
    <row r="243" spans="1:12" x14ac:dyDescent="0.3">
      <c r="A243">
        <v>242</v>
      </c>
      <c r="B243" t="s">
        <v>53</v>
      </c>
      <c r="C243" t="str">
        <f t="shared" si="12"/>
        <v>A</v>
      </c>
      <c r="D243">
        <f t="shared" si="13"/>
        <v>1</v>
      </c>
      <c r="E243">
        <f>SUMIFS(Impacts_RS_wells_scenario_1_bgw!$R$2:$R$2452,Impacts_RS_wells_scenario_1_bgw!$A$2:$A$2452,lookup!A243)*10.14583*L243</f>
        <v>-7.1835969803587512</v>
      </c>
      <c r="F243">
        <f>VLOOKUP(A243,Impacts_RS_wells_scenario_1_bgw!$A$2:$P$2452,16)</f>
        <v>1960</v>
      </c>
      <c r="G243" s="1">
        <f t="shared" si="14"/>
        <v>21916</v>
      </c>
      <c r="L243">
        <f>INDEX(Impacts_scenario_1_RSBsn_Mask!$Y$2:$Y$70,$F243-1939+1,1)</f>
        <v>1.000814080122767</v>
      </c>
    </row>
    <row r="244" spans="1:12" x14ac:dyDescent="0.3">
      <c r="A244">
        <v>243</v>
      </c>
      <c r="B244" t="s">
        <v>54</v>
      </c>
      <c r="C244" t="str">
        <f t="shared" si="12"/>
        <v>A</v>
      </c>
      <c r="D244">
        <f t="shared" si="13"/>
        <v>2</v>
      </c>
      <c r="E244">
        <f>SUMIFS(Impacts_RS_wells_scenario_1_bgw!$R$2:$R$2452,Impacts_RS_wells_scenario_1_bgw!$A$2:$A$2452,lookup!A244)*10.14583*L244</f>
        <v>-6.3584791787242088</v>
      </c>
      <c r="F244">
        <f>VLOOKUP(A244,Impacts_RS_wells_scenario_1_bgw!$A$2:$P$2452,16)</f>
        <v>1960</v>
      </c>
      <c r="G244" s="1">
        <f t="shared" si="14"/>
        <v>21947</v>
      </c>
      <c r="L244">
        <f>INDEX(Impacts_scenario_1_RSBsn_Mask!$Y$2:$Y$70,$F244-1939+1,1)</f>
        <v>1.000814080122767</v>
      </c>
    </row>
    <row r="245" spans="1:12" x14ac:dyDescent="0.3">
      <c r="A245">
        <v>244</v>
      </c>
      <c r="B245" t="s">
        <v>55</v>
      </c>
      <c r="C245" t="str">
        <f t="shared" si="12"/>
        <v>B</v>
      </c>
      <c r="D245">
        <f t="shared" si="13"/>
        <v>3</v>
      </c>
      <c r="E245">
        <f>SUMIFS(Impacts_RS_wells_scenario_1_bgw!$R$2:$R$2452,Impacts_RS_wells_scenario_1_bgw!$A$2:$A$2452,lookup!A245)*10.14583*L245</f>
        <v>-5.753381933456204</v>
      </c>
      <c r="F245">
        <f>VLOOKUP(A245,Impacts_RS_wells_scenario_1_bgw!$A$2:$P$2452,16)</f>
        <v>1960</v>
      </c>
      <c r="G245" s="1">
        <f t="shared" si="14"/>
        <v>21976</v>
      </c>
      <c r="L245">
        <f>INDEX(Impacts_scenario_1_RSBsn_Mask!$Y$2:$Y$70,$F245-1939+1,1)</f>
        <v>1.000814080122767</v>
      </c>
    </row>
    <row r="246" spans="1:12" x14ac:dyDescent="0.3">
      <c r="A246">
        <v>245</v>
      </c>
      <c r="B246" t="s">
        <v>56</v>
      </c>
      <c r="C246" t="str">
        <f t="shared" si="12"/>
        <v>B</v>
      </c>
      <c r="D246">
        <f t="shared" si="13"/>
        <v>4</v>
      </c>
      <c r="E246">
        <f>SUMIFS(Impacts_RS_wells_scenario_1_bgw!$R$2:$R$2452,Impacts_RS_wells_scenario_1_bgw!$A$2:$A$2452,lookup!A246)*10.14583*L246</f>
        <v>-4.9838391502965012</v>
      </c>
      <c r="F246">
        <f>VLOOKUP(A246,Impacts_RS_wells_scenario_1_bgw!$A$2:$P$2452,16)</f>
        <v>1960</v>
      </c>
      <c r="G246" s="1">
        <f t="shared" si="14"/>
        <v>22007</v>
      </c>
      <c r="L246">
        <f>INDEX(Impacts_scenario_1_RSBsn_Mask!$Y$2:$Y$70,$F246-1939+1,1)</f>
        <v>1.000814080122767</v>
      </c>
    </row>
    <row r="247" spans="1:12" x14ac:dyDescent="0.3">
      <c r="A247">
        <v>246</v>
      </c>
      <c r="B247" t="s">
        <v>57</v>
      </c>
      <c r="C247" t="str">
        <f t="shared" si="12"/>
        <v>C</v>
      </c>
      <c r="D247">
        <f t="shared" si="13"/>
        <v>5</v>
      </c>
      <c r="E247">
        <f>SUMIFS(Impacts_RS_wells_scenario_1_bgw!$R$2:$R$2452,Impacts_RS_wells_scenario_1_bgw!$A$2:$A$2452,lookup!A247)*10.14583*L247</f>
        <v>-4.4036986797534183</v>
      </c>
      <c r="F247">
        <f>VLOOKUP(A247,Impacts_RS_wells_scenario_1_bgw!$A$2:$P$2452,16)</f>
        <v>1960</v>
      </c>
      <c r="G247" s="1">
        <f t="shared" si="14"/>
        <v>22037</v>
      </c>
      <c r="L247">
        <f>INDEX(Impacts_scenario_1_RSBsn_Mask!$Y$2:$Y$70,$F247-1939+1,1)</f>
        <v>1.000814080122767</v>
      </c>
    </row>
    <row r="248" spans="1:12" x14ac:dyDescent="0.3">
      <c r="A248">
        <v>247</v>
      </c>
      <c r="B248" t="s">
        <v>58</v>
      </c>
      <c r="C248" t="str">
        <f t="shared" si="12"/>
        <v>C</v>
      </c>
      <c r="D248">
        <f t="shared" si="13"/>
        <v>6</v>
      </c>
      <c r="E248">
        <f>SUMIFS(Impacts_RS_wells_scenario_1_bgw!$R$2:$R$2452,Impacts_RS_wells_scenario_1_bgw!$A$2:$A$2452,lookup!A248)*10.14583*L248</f>
        <v>-4.1744454622290972</v>
      </c>
      <c r="F248">
        <f>VLOOKUP(A248,Impacts_RS_wells_scenario_1_bgw!$A$2:$P$2452,16)</f>
        <v>1960</v>
      </c>
      <c r="G248" s="1">
        <f t="shared" si="14"/>
        <v>22068</v>
      </c>
      <c r="L248">
        <f>INDEX(Impacts_scenario_1_RSBsn_Mask!$Y$2:$Y$70,$F248-1939+1,1)</f>
        <v>1.000814080122767</v>
      </c>
    </row>
    <row r="249" spans="1:12" x14ac:dyDescent="0.3">
      <c r="A249">
        <v>248</v>
      </c>
      <c r="B249" t="s">
        <v>59</v>
      </c>
      <c r="C249" t="str">
        <f t="shared" si="12"/>
        <v>D</v>
      </c>
      <c r="D249">
        <f t="shared" si="13"/>
        <v>7</v>
      </c>
      <c r="E249">
        <f>SUMIFS(Impacts_RS_wells_scenario_1_bgw!$R$2:$R$2452,Impacts_RS_wells_scenario_1_bgw!$A$2:$A$2452,lookup!A249)*10.14583*L249</f>
        <v>-2.1296813294842423</v>
      </c>
      <c r="F249">
        <f>VLOOKUP(A249,Impacts_RS_wells_scenario_1_bgw!$A$2:$P$2452,16)</f>
        <v>1960</v>
      </c>
      <c r="G249" s="1">
        <f t="shared" si="14"/>
        <v>22098</v>
      </c>
      <c r="L249">
        <f>INDEX(Impacts_scenario_1_RSBsn_Mask!$Y$2:$Y$70,$F249-1939+1,1)</f>
        <v>1.000814080122767</v>
      </c>
    </row>
    <row r="250" spans="1:12" x14ac:dyDescent="0.3">
      <c r="A250">
        <v>249</v>
      </c>
      <c r="B250" t="s">
        <v>60</v>
      </c>
      <c r="C250" t="str">
        <f t="shared" si="12"/>
        <v>D</v>
      </c>
      <c r="D250">
        <f t="shared" si="13"/>
        <v>8</v>
      </c>
      <c r="E250">
        <f>SUMIFS(Impacts_RS_wells_scenario_1_bgw!$R$2:$R$2452,Impacts_RS_wells_scenario_1_bgw!$A$2:$A$2452,lookup!A250)*10.14583*L250</f>
        <v>-3.9028155420501047</v>
      </c>
      <c r="F250">
        <f>VLOOKUP(A250,Impacts_RS_wells_scenario_1_bgw!$A$2:$P$2452,16)</f>
        <v>1960</v>
      </c>
      <c r="G250" s="1">
        <f t="shared" si="14"/>
        <v>22129</v>
      </c>
      <c r="L250">
        <f>INDEX(Impacts_scenario_1_RSBsn_Mask!$Y$2:$Y$70,$F250-1939+1,1)</f>
        <v>1.000814080122767</v>
      </c>
    </row>
    <row r="251" spans="1:12" x14ac:dyDescent="0.3">
      <c r="A251">
        <v>250</v>
      </c>
      <c r="B251" t="s">
        <v>61</v>
      </c>
      <c r="C251" t="str">
        <f t="shared" si="12"/>
        <v>D</v>
      </c>
      <c r="D251">
        <f t="shared" si="13"/>
        <v>9</v>
      </c>
      <c r="E251">
        <f>SUMIFS(Impacts_RS_wells_scenario_1_bgw!$R$2:$R$2452,Impacts_RS_wells_scenario_1_bgw!$A$2:$A$2452,lookup!A251)*10.14583*L251</f>
        <v>-6.8626631282926738</v>
      </c>
      <c r="F251">
        <f>VLOOKUP(A251,Impacts_RS_wells_scenario_1_bgw!$A$2:$P$2452,16)</f>
        <v>1960</v>
      </c>
      <c r="G251" s="1">
        <f t="shared" si="14"/>
        <v>22160</v>
      </c>
      <c r="L251">
        <f>INDEX(Impacts_scenario_1_RSBsn_Mask!$Y$2:$Y$70,$F251-1939+1,1)</f>
        <v>1.000814080122767</v>
      </c>
    </row>
    <row r="252" spans="1:12" x14ac:dyDescent="0.3">
      <c r="A252">
        <v>251</v>
      </c>
      <c r="B252" t="s">
        <v>62</v>
      </c>
      <c r="C252" t="str">
        <f t="shared" si="12"/>
        <v>E</v>
      </c>
      <c r="D252">
        <f t="shared" si="13"/>
        <v>10</v>
      </c>
      <c r="E252">
        <f>SUMIFS(Impacts_RS_wells_scenario_1_bgw!$R$2:$R$2452,Impacts_RS_wells_scenario_1_bgw!$A$2:$A$2452,lookup!A252)*10.14583*L252</f>
        <v>-9.4481855199195213</v>
      </c>
      <c r="F252">
        <f>VLOOKUP(A252,Impacts_RS_wells_scenario_1_bgw!$A$2:$P$2452,16)</f>
        <v>1960</v>
      </c>
      <c r="G252" s="1">
        <f t="shared" si="14"/>
        <v>22190</v>
      </c>
      <c r="L252">
        <f>INDEX(Impacts_scenario_1_RSBsn_Mask!$Y$2:$Y$70,$F252-1939+1,1)</f>
        <v>1.000814080122767</v>
      </c>
    </row>
    <row r="253" spans="1:12" x14ac:dyDescent="0.3">
      <c r="A253">
        <v>252</v>
      </c>
      <c r="B253" t="s">
        <v>63</v>
      </c>
      <c r="C253" t="str">
        <f t="shared" si="12"/>
        <v>E</v>
      </c>
      <c r="D253">
        <f t="shared" si="13"/>
        <v>11</v>
      </c>
      <c r="E253">
        <f>SUMIFS(Impacts_RS_wells_scenario_1_bgw!$R$2:$R$2452,Impacts_RS_wells_scenario_1_bgw!$A$2:$A$2452,lookup!A253)*10.14583*L253</f>
        <v>-10.111049880597312</v>
      </c>
      <c r="F253">
        <f>VLOOKUP(A253,Impacts_RS_wells_scenario_1_bgw!$A$2:$P$2452,16)</f>
        <v>1960</v>
      </c>
      <c r="G253" s="1">
        <f t="shared" si="14"/>
        <v>22221</v>
      </c>
      <c r="L253">
        <f>INDEX(Impacts_scenario_1_RSBsn_Mask!$Y$2:$Y$70,$F253-1939+1,1)</f>
        <v>1.000814080122767</v>
      </c>
    </row>
    <row r="254" spans="1:12" x14ac:dyDescent="0.3">
      <c r="A254">
        <v>253</v>
      </c>
      <c r="B254" t="s">
        <v>49</v>
      </c>
      <c r="C254" t="str">
        <f t="shared" si="12"/>
        <v>F</v>
      </c>
      <c r="D254">
        <f t="shared" si="13"/>
        <v>12</v>
      </c>
      <c r="E254">
        <f>SUMIFS(Impacts_RS_wells_scenario_1_bgw!$R$2:$R$2452,Impacts_RS_wells_scenario_1_bgw!$A$2:$A$2452,lookup!A254)*10.14583*L254</f>
        <v>-11.718983267786109</v>
      </c>
      <c r="F254">
        <f>VLOOKUP(A254,Impacts_RS_wells_scenario_1_bgw!$A$2:$P$2452,16)</f>
        <v>1960</v>
      </c>
      <c r="G254" s="1">
        <f t="shared" si="14"/>
        <v>22251</v>
      </c>
      <c r="L254">
        <f>INDEX(Impacts_scenario_1_RSBsn_Mask!$Y$2:$Y$70,$F254-1939+1,1)</f>
        <v>1.000814080122767</v>
      </c>
    </row>
    <row r="255" spans="1:12" x14ac:dyDescent="0.3">
      <c r="A255">
        <v>254</v>
      </c>
      <c r="B255" t="s">
        <v>53</v>
      </c>
      <c r="C255" t="str">
        <f t="shared" si="12"/>
        <v>A</v>
      </c>
      <c r="D255">
        <f t="shared" si="13"/>
        <v>1</v>
      </c>
      <c r="E255">
        <f>SUMIFS(Impacts_RS_wells_scenario_1_bgw!$R$2:$R$2452,Impacts_RS_wells_scenario_1_bgw!$A$2:$A$2452,lookup!A255)*10.14583*L255</f>
        <v>-9.9003164751883883</v>
      </c>
      <c r="F255">
        <f>VLOOKUP(A255,Impacts_RS_wells_scenario_1_bgw!$A$2:$P$2452,16)</f>
        <v>1961</v>
      </c>
      <c r="G255" s="1">
        <f t="shared" si="14"/>
        <v>22282</v>
      </c>
      <c r="L255">
        <f>INDEX(Impacts_scenario_1_RSBsn_Mask!$Y$2:$Y$70,$F255-1939+1,1)</f>
        <v>0.97660243724505991</v>
      </c>
    </row>
    <row r="256" spans="1:12" x14ac:dyDescent="0.3">
      <c r="A256">
        <v>255</v>
      </c>
      <c r="B256" t="s">
        <v>54</v>
      </c>
      <c r="C256" t="str">
        <f t="shared" si="12"/>
        <v>A</v>
      </c>
      <c r="D256">
        <f t="shared" si="13"/>
        <v>2</v>
      </c>
      <c r="E256">
        <f>SUMIFS(Impacts_RS_wells_scenario_1_bgw!$R$2:$R$2452,Impacts_RS_wells_scenario_1_bgw!$A$2:$A$2452,lookup!A256)*10.14583*L256</f>
        <v>-8.9669767577904391</v>
      </c>
      <c r="F256">
        <f>VLOOKUP(A256,Impacts_RS_wells_scenario_1_bgw!$A$2:$P$2452,16)</f>
        <v>1961</v>
      </c>
      <c r="G256" s="1">
        <f t="shared" si="14"/>
        <v>22313</v>
      </c>
      <c r="L256">
        <f>INDEX(Impacts_scenario_1_RSBsn_Mask!$Y$2:$Y$70,$F256-1939+1,1)</f>
        <v>0.97660243724505991</v>
      </c>
    </row>
    <row r="257" spans="1:12" x14ac:dyDescent="0.3">
      <c r="A257">
        <v>256</v>
      </c>
      <c r="B257" t="s">
        <v>55</v>
      </c>
      <c r="C257" t="str">
        <f t="shared" si="12"/>
        <v>B</v>
      </c>
      <c r="D257">
        <f t="shared" si="13"/>
        <v>3</v>
      </c>
      <c r="E257">
        <f>SUMIFS(Impacts_RS_wells_scenario_1_bgw!$R$2:$R$2452,Impacts_RS_wells_scenario_1_bgw!$A$2:$A$2452,lookup!A257)*10.14583*L257</f>
        <v>-8.2518229602463453</v>
      </c>
      <c r="F257">
        <f>VLOOKUP(A257,Impacts_RS_wells_scenario_1_bgw!$A$2:$P$2452,16)</f>
        <v>1961</v>
      </c>
      <c r="G257" s="1">
        <f t="shared" si="14"/>
        <v>22341</v>
      </c>
      <c r="L257">
        <f>INDEX(Impacts_scenario_1_RSBsn_Mask!$Y$2:$Y$70,$F257-1939+1,1)</f>
        <v>0.97660243724505991</v>
      </c>
    </row>
    <row r="258" spans="1:12" x14ac:dyDescent="0.3">
      <c r="A258">
        <v>257</v>
      </c>
      <c r="B258" t="s">
        <v>56</v>
      </c>
      <c r="C258" t="str">
        <f t="shared" ref="C258:C321" si="15">VLOOKUP(B258,$M$3:$R$14,6,FALSE)</f>
        <v>B</v>
      </c>
      <c r="D258">
        <f t="shared" ref="D258:D321" si="16">VLOOKUP(B258,$M$3:$N$14,2,FALSE)</f>
        <v>4</v>
      </c>
      <c r="E258">
        <f>SUMIFS(Impacts_RS_wells_scenario_1_bgw!$R$2:$R$2452,Impacts_RS_wells_scenario_1_bgw!$A$2:$A$2452,lookup!A258)*10.14583*L258</f>
        <v>-6.9400494362183496</v>
      </c>
      <c r="F258">
        <f>VLOOKUP(A258,Impacts_RS_wells_scenario_1_bgw!$A$2:$P$2452,16)</f>
        <v>1961</v>
      </c>
      <c r="G258" s="1">
        <f t="shared" si="14"/>
        <v>22372</v>
      </c>
      <c r="L258">
        <f>INDEX(Impacts_scenario_1_RSBsn_Mask!$Y$2:$Y$70,$F258-1939+1,1)</f>
        <v>0.97660243724505991</v>
      </c>
    </row>
    <row r="259" spans="1:12" x14ac:dyDescent="0.3">
      <c r="A259">
        <v>258</v>
      </c>
      <c r="B259" t="s">
        <v>57</v>
      </c>
      <c r="C259" t="str">
        <f t="shared" si="15"/>
        <v>C</v>
      </c>
      <c r="D259">
        <f t="shared" si="16"/>
        <v>5</v>
      </c>
      <c r="E259">
        <f>SUMIFS(Impacts_RS_wells_scenario_1_bgw!$R$2:$R$2452,Impacts_RS_wells_scenario_1_bgw!$A$2:$A$2452,lookup!A259)*10.14583*L259</f>
        <v>-6.5362604137649791</v>
      </c>
      <c r="F259">
        <f>VLOOKUP(A259,Impacts_RS_wells_scenario_1_bgw!$A$2:$P$2452,16)</f>
        <v>1961</v>
      </c>
      <c r="G259" s="1">
        <f t="shared" ref="G259:G322" si="17">DATE(F259,D259,1)</f>
        <v>22402</v>
      </c>
      <c r="L259">
        <f>INDEX(Impacts_scenario_1_RSBsn_Mask!$Y$2:$Y$70,$F259-1939+1,1)</f>
        <v>0.97660243724505991</v>
      </c>
    </row>
    <row r="260" spans="1:12" x14ac:dyDescent="0.3">
      <c r="A260">
        <v>259</v>
      </c>
      <c r="B260" t="s">
        <v>58</v>
      </c>
      <c r="C260" t="str">
        <f t="shared" si="15"/>
        <v>C</v>
      </c>
      <c r="D260">
        <f t="shared" si="16"/>
        <v>6</v>
      </c>
      <c r="E260">
        <f>SUMIFS(Impacts_RS_wells_scenario_1_bgw!$R$2:$R$2452,Impacts_RS_wells_scenario_1_bgw!$A$2:$A$2452,lookup!A260)*10.14583*L260</f>
        <v>-6.2228568830303947</v>
      </c>
      <c r="F260">
        <f>VLOOKUP(A260,Impacts_RS_wells_scenario_1_bgw!$A$2:$P$2452,16)</f>
        <v>1961</v>
      </c>
      <c r="G260" s="1">
        <f t="shared" si="17"/>
        <v>22433</v>
      </c>
      <c r="L260">
        <f>INDEX(Impacts_scenario_1_RSBsn_Mask!$Y$2:$Y$70,$F260-1939+1,1)</f>
        <v>0.97660243724505991</v>
      </c>
    </row>
    <row r="261" spans="1:12" x14ac:dyDescent="0.3">
      <c r="A261">
        <v>260</v>
      </c>
      <c r="B261" t="s">
        <v>59</v>
      </c>
      <c r="C261" t="str">
        <f t="shared" si="15"/>
        <v>D</v>
      </c>
      <c r="D261">
        <f t="shared" si="16"/>
        <v>7</v>
      </c>
      <c r="E261">
        <f>SUMIFS(Impacts_RS_wells_scenario_1_bgw!$R$2:$R$2452,Impacts_RS_wells_scenario_1_bgw!$A$2:$A$2452,lookup!A261)*10.14583*L261</f>
        <v>-7.0577901736056061</v>
      </c>
      <c r="F261">
        <f>VLOOKUP(A261,Impacts_RS_wells_scenario_1_bgw!$A$2:$P$2452,16)</f>
        <v>1961</v>
      </c>
      <c r="G261" s="1">
        <f t="shared" si="17"/>
        <v>22463</v>
      </c>
      <c r="L261">
        <f>INDEX(Impacts_scenario_1_RSBsn_Mask!$Y$2:$Y$70,$F261-1939+1,1)</f>
        <v>0.97660243724505991</v>
      </c>
    </row>
    <row r="262" spans="1:12" x14ac:dyDescent="0.3">
      <c r="A262">
        <v>261</v>
      </c>
      <c r="B262" t="s">
        <v>60</v>
      </c>
      <c r="C262" t="str">
        <f t="shared" si="15"/>
        <v>D</v>
      </c>
      <c r="D262">
        <f t="shared" si="16"/>
        <v>8</v>
      </c>
      <c r="E262">
        <f>SUMIFS(Impacts_RS_wells_scenario_1_bgw!$R$2:$R$2452,Impacts_RS_wells_scenario_1_bgw!$A$2:$A$2452,lookup!A262)*10.14583*L262</f>
        <v>-7.8969134073318443</v>
      </c>
      <c r="F262">
        <f>VLOOKUP(A262,Impacts_RS_wells_scenario_1_bgw!$A$2:$P$2452,16)</f>
        <v>1961</v>
      </c>
      <c r="G262" s="1">
        <f t="shared" si="17"/>
        <v>22494</v>
      </c>
      <c r="L262">
        <f>INDEX(Impacts_scenario_1_RSBsn_Mask!$Y$2:$Y$70,$F262-1939+1,1)</f>
        <v>0.97660243724505991</v>
      </c>
    </row>
    <row r="263" spans="1:12" x14ac:dyDescent="0.3">
      <c r="A263">
        <v>262</v>
      </c>
      <c r="B263" t="s">
        <v>61</v>
      </c>
      <c r="C263" t="str">
        <f t="shared" si="15"/>
        <v>D</v>
      </c>
      <c r="D263">
        <f t="shared" si="16"/>
        <v>9</v>
      </c>
      <c r="E263">
        <f>SUMIFS(Impacts_RS_wells_scenario_1_bgw!$R$2:$R$2452,Impacts_RS_wells_scenario_1_bgw!$A$2:$A$2452,lookup!A263)*10.14583*L263</f>
        <v>-8.6217544834910189</v>
      </c>
      <c r="F263">
        <f>VLOOKUP(A263,Impacts_RS_wells_scenario_1_bgw!$A$2:$P$2452,16)</f>
        <v>1961</v>
      </c>
      <c r="G263" s="1">
        <f t="shared" si="17"/>
        <v>22525</v>
      </c>
      <c r="L263">
        <f>INDEX(Impacts_scenario_1_RSBsn_Mask!$Y$2:$Y$70,$F263-1939+1,1)</f>
        <v>0.97660243724505991</v>
      </c>
    </row>
    <row r="264" spans="1:12" x14ac:dyDescent="0.3">
      <c r="A264">
        <v>263</v>
      </c>
      <c r="B264" t="s">
        <v>62</v>
      </c>
      <c r="C264" t="str">
        <f t="shared" si="15"/>
        <v>E</v>
      </c>
      <c r="D264">
        <f t="shared" si="16"/>
        <v>10</v>
      </c>
      <c r="E264">
        <f>SUMIFS(Impacts_RS_wells_scenario_1_bgw!$R$2:$R$2452,Impacts_RS_wells_scenario_1_bgw!$A$2:$A$2452,lookup!A264)*10.14583*L264</f>
        <v>-10.968763081129637</v>
      </c>
      <c r="F264">
        <f>VLOOKUP(A264,Impacts_RS_wells_scenario_1_bgw!$A$2:$P$2452,16)</f>
        <v>1961</v>
      </c>
      <c r="G264" s="1">
        <f t="shared" si="17"/>
        <v>22555</v>
      </c>
      <c r="L264">
        <f>INDEX(Impacts_scenario_1_RSBsn_Mask!$Y$2:$Y$70,$F264-1939+1,1)</f>
        <v>0.97660243724505991</v>
      </c>
    </row>
    <row r="265" spans="1:12" x14ac:dyDescent="0.3">
      <c r="A265">
        <v>264</v>
      </c>
      <c r="B265" t="s">
        <v>63</v>
      </c>
      <c r="C265" t="str">
        <f t="shared" si="15"/>
        <v>E</v>
      </c>
      <c r="D265">
        <f t="shared" si="16"/>
        <v>11</v>
      </c>
      <c r="E265">
        <f>SUMIFS(Impacts_RS_wells_scenario_1_bgw!$R$2:$R$2452,Impacts_RS_wells_scenario_1_bgw!$A$2:$A$2452,lookup!A265)*10.14583*L265</f>
        <v>-11.328994999789192</v>
      </c>
      <c r="F265">
        <f>VLOOKUP(A265,Impacts_RS_wells_scenario_1_bgw!$A$2:$P$2452,16)</f>
        <v>1961</v>
      </c>
      <c r="G265" s="1">
        <f t="shared" si="17"/>
        <v>22586</v>
      </c>
      <c r="L265">
        <f>INDEX(Impacts_scenario_1_RSBsn_Mask!$Y$2:$Y$70,$F265-1939+1,1)</f>
        <v>0.97660243724505991</v>
      </c>
    </row>
    <row r="266" spans="1:12" x14ac:dyDescent="0.3">
      <c r="A266">
        <v>265</v>
      </c>
      <c r="B266" t="s">
        <v>49</v>
      </c>
      <c r="C266" t="str">
        <f t="shared" si="15"/>
        <v>F</v>
      </c>
      <c r="D266">
        <f t="shared" si="16"/>
        <v>12</v>
      </c>
      <c r="E266">
        <f>SUMIFS(Impacts_RS_wells_scenario_1_bgw!$R$2:$R$2452,Impacts_RS_wells_scenario_1_bgw!$A$2:$A$2452,lookup!A266)*10.14583*L266</f>
        <v>-11.172868866114472</v>
      </c>
      <c r="F266">
        <f>VLOOKUP(A266,Impacts_RS_wells_scenario_1_bgw!$A$2:$P$2452,16)</f>
        <v>1961</v>
      </c>
      <c r="G266" s="1">
        <f t="shared" si="17"/>
        <v>22616</v>
      </c>
      <c r="L266">
        <f>INDEX(Impacts_scenario_1_RSBsn_Mask!$Y$2:$Y$70,$F266-1939+1,1)</f>
        <v>0.97660243724505991</v>
      </c>
    </row>
    <row r="267" spans="1:12" x14ac:dyDescent="0.3">
      <c r="A267">
        <v>266</v>
      </c>
      <c r="B267" t="s">
        <v>53</v>
      </c>
      <c r="C267" t="str">
        <f t="shared" si="15"/>
        <v>A</v>
      </c>
      <c r="D267">
        <f t="shared" si="16"/>
        <v>1</v>
      </c>
      <c r="E267">
        <f>SUMIFS(Impacts_RS_wells_scenario_1_bgw!$R$2:$R$2452,Impacts_RS_wells_scenario_1_bgw!$A$2:$A$2452,lookup!A267)*10.14583*L267</f>
        <v>-10.457453025370079</v>
      </c>
      <c r="F267">
        <f>VLOOKUP(A267,Impacts_RS_wells_scenario_1_bgw!$A$2:$P$2452,16)</f>
        <v>1962</v>
      </c>
      <c r="G267" s="1">
        <f t="shared" si="17"/>
        <v>22647</v>
      </c>
      <c r="L267">
        <f>INDEX(Impacts_scenario_1_RSBsn_Mask!$Y$2:$Y$70,$F267-1939+1,1)</f>
        <v>0.95577491668901626</v>
      </c>
    </row>
    <row r="268" spans="1:12" x14ac:dyDescent="0.3">
      <c r="A268">
        <v>267</v>
      </c>
      <c r="B268" t="s">
        <v>54</v>
      </c>
      <c r="C268" t="str">
        <f t="shared" si="15"/>
        <v>A</v>
      </c>
      <c r="D268">
        <f t="shared" si="16"/>
        <v>2</v>
      </c>
      <c r="E268">
        <f>SUMIFS(Impacts_RS_wells_scenario_1_bgw!$R$2:$R$2452,Impacts_RS_wells_scenario_1_bgw!$A$2:$A$2452,lookup!A268)*10.14583*L268</f>
        <v>-9.7414559699102501</v>
      </c>
      <c r="F268">
        <f>VLOOKUP(A268,Impacts_RS_wells_scenario_1_bgw!$A$2:$P$2452,16)</f>
        <v>1962</v>
      </c>
      <c r="G268" s="1">
        <f t="shared" si="17"/>
        <v>22678</v>
      </c>
      <c r="L268">
        <f>INDEX(Impacts_scenario_1_RSBsn_Mask!$Y$2:$Y$70,$F268-1939+1,1)</f>
        <v>0.95577491668901626</v>
      </c>
    </row>
    <row r="269" spans="1:12" x14ac:dyDescent="0.3">
      <c r="A269">
        <v>268</v>
      </c>
      <c r="B269" t="s">
        <v>55</v>
      </c>
      <c r="C269" t="str">
        <f t="shared" si="15"/>
        <v>B</v>
      </c>
      <c r="D269">
        <f t="shared" si="16"/>
        <v>3</v>
      </c>
      <c r="E269">
        <f>SUMIFS(Impacts_RS_wells_scenario_1_bgw!$R$2:$R$2452,Impacts_RS_wells_scenario_1_bgw!$A$2:$A$2452,lookup!A269)*10.14583*L269</f>
        <v>-8.8903242008057379</v>
      </c>
      <c r="F269">
        <f>VLOOKUP(A269,Impacts_RS_wells_scenario_1_bgw!$A$2:$P$2452,16)</f>
        <v>1962</v>
      </c>
      <c r="G269" s="1">
        <f t="shared" si="17"/>
        <v>22706</v>
      </c>
      <c r="L269">
        <f>INDEX(Impacts_scenario_1_RSBsn_Mask!$Y$2:$Y$70,$F269-1939+1,1)</f>
        <v>0.95577491668901626</v>
      </c>
    </row>
    <row r="270" spans="1:12" x14ac:dyDescent="0.3">
      <c r="A270">
        <v>269</v>
      </c>
      <c r="B270" t="s">
        <v>56</v>
      </c>
      <c r="C270" t="str">
        <f t="shared" si="15"/>
        <v>B</v>
      </c>
      <c r="D270">
        <f t="shared" si="16"/>
        <v>4</v>
      </c>
      <c r="E270">
        <f>SUMIFS(Impacts_RS_wells_scenario_1_bgw!$R$2:$R$2452,Impacts_RS_wells_scenario_1_bgw!$A$2:$A$2452,lookup!A270)*10.14583*L270</f>
        <v>-7.6311200582674292</v>
      </c>
      <c r="F270">
        <f>VLOOKUP(A270,Impacts_RS_wells_scenario_1_bgw!$A$2:$P$2452,16)</f>
        <v>1962</v>
      </c>
      <c r="G270" s="1">
        <f t="shared" si="17"/>
        <v>22737</v>
      </c>
      <c r="L270">
        <f>INDEX(Impacts_scenario_1_RSBsn_Mask!$Y$2:$Y$70,$F270-1939+1,1)</f>
        <v>0.95577491668901626</v>
      </c>
    </row>
    <row r="271" spans="1:12" x14ac:dyDescent="0.3">
      <c r="A271">
        <v>270</v>
      </c>
      <c r="B271" t="s">
        <v>57</v>
      </c>
      <c r="C271" t="str">
        <f t="shared" si="15"/>
        <v>C</v>
      </c>
      <c r="D271">
        <f t="shared" si="16"/>
        <v>5</v>
      </c>
      <c r="E271">
        <f>SUMIFS(Impacts_RS_wells_scenario_1_bgw!$R$2:$R$2452,Impacts_RS_wells_scenario_1_bgw!$A$2:$A$2452,lookup!A271)*10.14583*L271</f>
        <v>-4.9872601712950688</v>
      </c>
      <c r="F271">
        <f>VLOOKUP(A271,Impacts_RS_wells_scenario_1_bgw!$A$2:$P$2452,16)</f>
        <v>1962</v>
      </c>
      <c r="G271" s="1">
        <f t="shared" si="17"/>
        <v>22767</v>
      </c>
      <c r="L271">
        <f>INDEX(Impacts_scenario_1_RSBsn_Mask!$Y$2:$Y$70,$F271-1939+1,1)</f>
        <v>0.95577491668901626</v>
      </c>
    </row>
    <row r="272" spans="1:12" x14ac:dyDescent="0.3">
      <c r="A272">
        <v>271</v>
      </c>
      <c r="B272" t="s">
        <v>58</v>
      </c>
      <c r="C272" t="str">
        <f t="shared" si="15"/>
        <v>C</v>
      </c>
      <c r="D272">
        <f t="shared" si="16"/>
        <v>6</v>
      </c>
      <c r="E272">
        <f>SUMIFS(Impacts_RS_wells_scenario_1_bgw!$R$2:$R$2452,Impacts_RS_wells_scenario_1_bgw!$A$2:$A$2452,lookup!A272)*10.14583*L272</f>
        <v>-7.3596381231781995</v>
      </c>
      <c r="F272">
        <f>VLOOKUP(A272,Impacts_RS_wells_scenario_1_bgw!$A$2:$P$2452,16)</f>
        <v>1962</v>
      </c>
      <c r="G272" s="1">
        <f t="shared" si="17"/>
        <v>22798</v>
      </c>
      <c r="L272">
        <f>INDEX(Impacts_scenario_1_RSBsn_Mask!$Y$2:$Y$70,$F272-1939+1,1)</f>
        <v>0.95577491668901626</v>
      </c>
    </row>
    <row r="273" spans="1:12" x14ac:dyDescent="0.3">
      <c r="A273">
        <v>272</v>
      </c>
      <c r="B273" t="s">
        <v>59</v>
      </c>
      <c r="C273" t="str">
        <f t="shared" si="15"/>
        <v>D</v>
      </c>
      <c r="D273">
        <f t="shared" si="16"/>
        <v>7</v>
      </c>
      <c r="E273">
        <f>SUMIFS(Impacts_RS_wells_scenario_1_bgw!$R$2:$R$2452,Impacts_RS_wells_scenario_1_bgw!$A$2:$A$2452,lookup!A273)*10.14583*L273</f>
        <v>-7.7704536624541705</v>
      </c>
      <c r="F273">
        <f>VLOOKUP(A273,Impacts_RS_wells_scenario_1_bgw!$A$2:$P$2452,16)</f>
        <v>1962</v>
      </c>
      <c r="G273" s="1">
        <f t="shared" si="17"/>
        <v>22828</v>
      </c>
      <c r="L273">
        <f>INDEX(Impacts_scenario_1_RSBsn_Mask!$Y$2:$Y$70,$F273-1939+1,1)</f>
        <v>0.95577491668901626</v>
      </c>
    </row>
    <row r="274" spans="1:12" x14ac:dyDescent="0.3">
      <c r="A274">
        <v>273</v>
      </c>
      <c r="B274" t="s">
        <v>60</v>
      </c>
      <c r="C274" t="str">
        <f t="shared" si="15"/>
        <v>D</v>
      </c>
      <c r="D274">
        <f t="shared" si="16"/>
        <v>8</v>
      </c>
      <c r="E274">
        <f>SUMIFS(Impacts_RS_wells_scenario_1_bgw!$R$2:$R$2452,Impacts_RS_wells_scenario_1_bgw!$A$2:$A$2452,lookup!A274)*10.14583*L274</f>
        <v>-7.9560449974137031</v>
      </c>
      <c r="F274">
        <f>VLOOKUP(A274,Impacts_RS_wells_scenario_1_bgw!$A$2:$P$2452,16)</f>
        <v>1962</v>
      </c>
      <c r="G274" s="1">
        <f t="shared" si="17"/>
        <v>22859</v>
      </c>
      <c r="L274">
        <f>INDEX(Impacts_scenario_1_RSBsn_Mask!$Y$2:$Y$70,$F274-1939+1,1)</f>
        <v>0.95577491668901626</v>
      </c>
    </row>
    <row r="275" spans="1:12" x14ac:dyDescent="0.3">
      <c r="A275">
        <v>274</v>
      </c>
      <c r="B275" t="s">
        <v>61</v>
      </c>
      <c r="C275" t="str">
        <f t="shared" si="15"/>
        <v>D</v>
      </c>
      <c r="D275">
        <f t="shared" si="16"/>
        <v>9</v>
      </c>
      <c r="E275">
        <f>SUMIFS(Impacts_RS_wells_scenario_1_bgw!$R$2:$R$2452,Impacts_RS_wells_scenario_1_bgw!$A$2:$A$2452,lookup!A275)*10.14583*L275</f>
        <v>-9.2149151276976635</v>
      </c>
      <c r="F275">
        <f>VLOOKUP(A275,Impacts_RS_wells_scenario_1_bgw!$A$2:$P$2452,16)</f>
        <v>1962</v>
      </c>
      <c r="G275" s="1">
        <f t="shared" si="17"/>
        <v>22890</v>
      </c>
      <c r="L275">
        <f>INDEX(Impacts_scenario_1_RSBsn_Mask!$Y$2:$Y$70,$F275-1939+1,1)</f>
        <v>0.95577491668901626</v>
      </c>
    </row>
    <row r="276" spans="1:12" x14ac:dyDescent="0.3">
      <c r="A276">
        <v>275</v>
      </c>
      <c r="B276" t="s">
        <v>62</v>
      </c>
      <c r="C276" t="str">
        <f t="shared" si="15"/>
        <v>E</v>
      </c>
      <c r="D276">
        <f t="shared" si="16"/>
        <v>10</v>
      </c>
      <c r="E276">
        <f>SUMIFS(Impacts_RS_wells_scenario_1_bgw!$R$2:$R$2452,Impacts_RS_wells_scenario_1_bgw!$A$2:$A$2452,lookup!A276)*10.14583*L276</f>
        <v>-9.6684958981207796</v>
      </c>
      <c r="F276">
        <f>VLOOKUP(A276,Impacts_RS_wells_scenario_1_bgw!$A$2:$P$2452,16)</f>
        <v>1962</v>
      </c>
      <c r="G276" s="1">
        <f t="shared" si="17"/>
        <v>22920</v>
      </c>
      <c r="L276">
        <f>INDEX(Impacts_scenario_1_RSBsn_Mask!$Y$2:$Y$70,$F276-1939+1,1)</f>
        <v>0.95577491668901626</v>
      </c>
    </row>
    <row r="277" spans="1:12" x14ac:dyDescent="0.3">
      <c r="A277">
        <v>276</v>
      </c>
      <c r="B277" t="s">
        <v>63</v>
      </c>
      <c r="C277" t="str">
        <f t="shared" si="15"/>
        <v>E</v>
      </c>
      <c r="D277">
        <f t="shared" si="16"/>
        <v>11</v>
      </c>
      <c r="E277">
        <f>SUMIFS(Impacts_RS_wells_scenario_1_bgw!$R$2:$R$2452,Impacts_RS_wells_scenario_1_bgw!$A$2:$A$2452,lookup!A277)*10.14583*L277</f>
        <v>-10.678142483008218</v>
      </c>
      <c r="F277">
        <f>VLOOKUP(A277,Impacts_RS_wells_scenario_1_bgw!$A$2:$P$2452,16)</f>
        <v>1962</v>
      </c>
      <c r="G277" s="1">
        <f t="shared" si="17"/>
        <v>22951</v>
      </c>
      <c r="L277">
        <f>INDEX(Impacts_scenario_1_RSBsn_Mask!$Y$2:$Y$70,$F277-1939+1,1)</f>
        <v>0.95577491668901626</v>
      </c>
    </row>
    <row r="278" spans="1:12" x14ac:dyDescent="0.3">
      <c r="A278">
        <v>277</v>
      </c>
      <c r="B278" t="s">
        <v>49</v>
      </c>
      <c r="C278" t="str">
        <f t="shared" si="15"/>
        <v>F</v>
      </c>
      <c r="D278">
        <f t="shared" si="16"/>
        <v>12</v>
      </c>
      <c r="E278">
        <f>SUMIFS(Impacts_RS_wells_scenario_1_bgw!$R$2:$R$2452,Impacts_RS_wells_scenario_1_bgw!$A$2:$A$2452,lookup!A278)*10.14583*L278</f>
        <v>-10.168703179042637</v>
      </c>
      <c r="F278">
        <f>VLOOKUP(A278,Impacts_RS_wells_scenario_1_bgw!$A$2:$P$2452,16)</f>
        <v>1962</v>
      </c>
      <c r="G278" s="1">
        <f t="shared" si="17"/>
        <v>22981</v>
      </c>
      <c r="L278">
        <f>INDEX(Impacts_scenario_1_RSBsn_Mask!$Y$2:$Y$70,$F278-1939+1,1)</f>
        <v>0.95577491668901626</v>
      </c>
    </row>
    <row r="279" spans="1:12" x14ac:dyDescent="0.3">
      <c r="A279">
        <v>278</v>
      </c>
      <c r="B279" t="s">
        <v>53</v>
      </c>
      <c r="C279" t="str">
        <f t="shared" si="15"/>
        <v>A</v>
      </c>
      <c r="D279">
        <f t="shared" si="16"/>
        <v>1</v>
      </c>
      <c r="E279">
        <f>SUMIFS(Impacts_RS_wells_scenario_1_bgw!$R$2:$R$2452,Impacts_RS_wells_scenario_1_bgw!$A$2:$A$2452,lookup!A279)*10.14583*L279</f>
        <v>-10.079254584765309</v>
      </c>
      <c r="F279">
        <f>VLOOKUP(A279,Impacts_RS_wells_scenario_1_bgw!$A$2:$P$2452,16)</f>
        <v>1963</v>
      </c>
      <c r="G279" s="1">
        <f t="shared" si="17"/>
        <v>23012</v>
      </c>
      <c r="L279">
        <f>INDEX(Impacts_scenario_1_RSBsn_Mask!$Y$2:$Y$70,$F279-1939+1,1)</f>
        <v>0.98921086325856866</v>
      </c>
    </row>
    <row r="280" spans="1:12" x14ac:dyDescent="0.3">
      <c r="A280">
        <v>279</v>
      </c>
      <c r="B280" t="s">
        <v>54</v>
      </c>
      <c r="C280" t="str">
        <f t="shared" si="15"/>
        <v>A</v>
      </c>
      <c r="D280">
        <f t="shared" si="16"/>
        <v>2</v>
      </c>
      <c r="E280">
        <f>SUMIFS(Impacts_RS_wells_scenario_1_bgw!$R$2:$R$2452,Impacts_RS_wells_scenario_1_bgw!$A$2:$A$2452,lookup!A280)*10.14583*L280</f>
        <v>-9.2767228836369728</v>
      </c>
      <c r="F280">
        <f>VLOOKUP(A280,Impacts_RS_wells_scenario_1_bgw!$A$2:$P$2452,16)</f>
        <v>1963</v>
      </c>
      <c r="G280" s="1">
        <f t="shared" si="17"/>
        <v>23043</v>
      </c>
      <c r="L280">
        <f>INDEX(Impacts_scenario_1_RSBsn_Mask!$Y$2:$Y$70,$F280-1939+1,1)</f>
        <v>0.98921086325856866</v>
      </c>
    </row>
    <row r="281" spans="1:12" x14ac:dyDescent="0.3">
      <c r="A281">
        <v>280</v>
      </c>
      <c r="B281" t="s">
        <v>55</v>
      </c>
      <c r="C281" t="str">
        <f t="shared" si="15"/>
        <v>B</v>
      </c>
      <c r="D281">
        <f t="shared" si="16"/>
        <v>3</v>
      </c>
      <c r="E281">
        <f>SUMIFS(Impacts_RS_wells_scenario_1_bgw!$R$2:$R$2452,Impacts_RS_wells_scenario_1_bgw!$A$2:$A$2452,lookup!A281)*10.14583*L281</f>
        <v>-8.4337076580695207</v>
      </c>
      <c r="F281">
        <f>VLOOKUP(A281,Impacts_RS_wells_scenario_1_bgw!$A$2:$P$2452,16)</f>
        <v>1963</v>
      </c>
      <c r="G281" s="1">
        <f t="shared" si="17"/>
        <v>23071</v>
      </c>
      <c r="L281">
        <f>INDEX(Impacts_scenario_1_RSBsn_Mask!$Y$2:$Y$70,$F281-1939+1,1)</f>
        <v>0.98921086325856866</v>
      </c>
    </row>
    <row r="282" spans="1:12" x14ac:dyDescent="0.3">
      <c r="A282">
        <v>281</v>
      </c>
      <c r="B282" t="s">
        <v>56</v>
      </c>
      <c r="C282" t="str">
        <f t="shared" si="15"/>
        <v>B</v>
      </c>
      <c r="D282">
        <f t="shared" si="16"/>
        <v>4</v>
      </c>
      <c r="E282">
        <f>SUMIFS(Impacts_RS_wells_scenario_1_bgw!$R$2:$R$2452,Impacts_RS_wells_scenario_1_bgw!$A$2:$A$2452,lookup!A282)*10.14583*L282</f>
        <v>-3.1789566821895514</v>
      </c>
      <c r="F282">
        <f>VLOOKUP(A282,Impacts_RS_wells_scenario_1_bgw!$A$2:$P$2452,16)</f>
        <v>1963</v>
      </c>
      <c r="G282" s="1">
        <f t="shared" si="17"/>
        <v>23102</v>
      </c>
      <c r="L282">
        <f>INDEX(Impacts_scenario_1_RSBsn_Mask!$Y$2:$Y$70,$F282-1939+1,1)</f>
        <v>0.98921086325856866</v>
      </c>
    </row>
    <row r="283" spans="1:12" x14ac:dyDescent="0.3">
      <c r="A283">
        <v>282</v>
      </c>
      <c r="B283" t="s">
        <v>57</v>
      </c>
      <c r="C283" t="str">
        <f t="shared" si="15"/>
        <v>C</v>
      </c>
      <c r="D283">
        <f t="shared" si="16"/>
        <v>5</v>
      </c>
      <c r="E283">
        <f>SUMIFS(Impacts_RS_wells_scenario_1_bgw!$R$2:$R$2452,Impacts_RS_wells_scenario_1_bgw!$A$2:$A$2452,lookup!A283)*10.14583*L283</f>
        <v>-7.5891773897282846</v>
      </c>
      <c r="F283">
        <f>VLOOKUP(A283,Impacts_RS_wells_scenario_1_bgw!$A$2:$P$2452,16)</f>
        <v>1963</v>
      </c>
      <c r="G283" s="1">
        <f t="shared" si="17"/>
        <v>23132</v>
      </c>
      <c r="L283">
        <f>INDEX(Impacts_scenario_1_RSBsn_Mask!$Y$2:$Y$70,$F283-1939+1,1)</f>
        <v>0.98921086325856866</v>
      </c>
    </row>
    <row r="284" spans="1:12" x14ac:dyDescent="0.3">
      <c r="A284">
        <v>283</v>
      </c>
      <c r="B284" t="s">
        <v>58</v>
      </c>
      <c r="C284" t="str">
        <f t="shared" si="15"/>
        <v>C</v>
      </c>
      <c r="D284">
        <f t="shared" si="16"/>
        <v>6</v>
      </c>
      <c r="E284">
        <f>SUMIFS(Impacts_RS_wells_scenario_1_bgw!$R$2:$R$2452,Impacts_RS_wells_scenario_1_bgw!$A$2:$A$2452,lookup!A284)*10.14583*L284</f>
        <v>-7.636944970051637</v>
      </c>
      <c r="F284">
        <f>VLOOKUP(A284,Impacts_RS_wells_scenario_1_bgw!$A$2:$P$2452,16)</f>
        <v>1963</v>
      </c>
      <c r="G284" s="1">
        <f t="shared" si="17"/>
        <v>23163</v>
      </c>
      <c r="L284">
        <f>INDEX(Impacts_scenario_1_RSBsn_Mask!$Y$2:$Y$70,$F284-1939+1,1)</f>
        <v>0.98921086325856866</v>
      </c>
    </row>
    <row r="285" spans="1:12" x14ac:dyDescent="0.3">
      <c r="A285">
        <v>284</v>
      </c>
      <c r="B285" t="s">
        <v>59</v>
      </c>
      <c r="C285" t="str">
        <f t="shared" si="15"/>
        <v>D</v>
      </c>
      <c r="D285">
        <f t="shared" si="16"/>
        <v>7</v>
      </c>
      <c r="E285">
        <f>SUMIFS(Impacts_RS_wells_scenario_1_bgw!$R$2:$R$2452,Impacts_RS_wells_scenario_1_bgw!$A$2:$A$2452,lookup!A285)*10.14583*L285</f>
        <v>-8.2416779614144886</v>
      </c>
      <c r="F285">
        <f>VLOOKUP(A285,Impacts_RS_wells_scenario_1_bgw!$A$2:$P$2452,16)</f>
        <v>1963</v>
      </c>
      <c r="G285" s="1">
        <f t="shared" si="17"/>
        <v>23193</v>
      </c>
      <c r="L285">
        <f>INDEX(Impacts_scenario_1_RSBsn_Mask!$Y$2:$Y$70,$F285-1939+1,1)</f>
        <v>0.98921086325856866</v>
      </c>
    </row>
    <row r="286" spans="1:12" x14ac:dyDescent="0.3">
      <c r="A286">
        <v>285</v>
      </c>
      <c r="B286" t="s">
        <v>60</v>
      </c>
      <c r="C286" t="str">
        <f t="shared" si="15"/>
        <v>D</v>
      </c>
      <c r="D286">
        <f t="shared" si="16"/>
        <v>8</v>
      </c>
      <c r="E286">
        <f>SUMIFS(Impacts_RS_wells_scenario_1_bgw!$R$2:$R$2452,Impacts_RS_wells_scenario_1_bgw!$A$2:$A$2452,lookup!A286)*10.14583*L286</f>
        <v>-3.34118469706423</v>
      </c>
      <c r="F286">
        <f>VLOOKUP(A286,Impacts_RS_wells_scenario_1_bgw!$A$2:$P$2452,16)</f>
        <v>1963</v>
      </c>
      <c r="G286" s="1">
        <f t="shared" si="17"/>
        <v>23224</v>
      </c>
      <c r="L286">
        <f>INDEX(Impacts_scenario_1_RSBsn_Mask!$Y$2:$Y$70,$F286-1939+1,1)</f>
        <v>0.98921086325856866</v>
      </c>
    </row>
    <row r="287" spans="1:12" x14ac:dyDescent="0.3">
      <c r="A287">
        <v>286</v>
      </c>
      <c r="B287" t="s">
        <v>61</v>
      </c>
      <c r="C287" t="str">
        <f t="shared" si="15"/>
        <v>D</v>
      </c>
      <c r="D287">
        <f t="shared" si="16"/>
        <v>9</v>
      </c>
      <c r="E287">
        <f>SUMIFS(Impacts_RS_wells_scenario_1_bgw!$R$2:$R$2452,Impacts_RS_wells_scenario_1_bgw!$A$2:$A$2452,lookup!A287)*10.14583*L287</f>
        <v>-11.8492609939278</v>
      </c>
      <c r="F287">
        <f>VLOOKUP(A287,Impacts_RS_wells_scenario_1_bgw!$A$2:$P$2452,16)</f>
        <v>1963</v>
      </c>
      <c r="G287" s="1">
        <f t="shared" si="17"/>
        <v>23255</v>
      </c>
      <c r="L287">
        <f>INDEX(Impacts_scenario_1_RSBsn_Mask!$Y$2:$Y$70,$F287-1939+1,1)</f>
        <v>0.98921086325856866</v>
      </c>
    </row>
    <row r="288" spans="1:12" x14ac:dyDescent="0.3">
      <c r="A288">
        <v>287</v>
      </c>
      <c r="B288" t="s">
        <v>62</v>
      </c>
      <c r="C288" t="str">
        <f t="shared" si="15"/>
        <v>E</v>
      </c>
      <c r="D288">
        <f t="shared" si="16"/>
        <v>10</v>
      </c>
      <c r="E288">
        <f>SUMIFS(Impacts_RS_wells_scenario_1_bgw!$R$2:$R$2452,Impacts_RS_wells_scenario_1_bgw!$A$2:$A$2452,lookup!A288)*10.14583*L288</f>
        <v>-11.744292546650431</v>
      </c>
      <c r="F288">
        <f>VLOOKUP(A288,Impacts_RS_wells_scenario_1_bgw!$A$2:$P$2452,16)</f>
        <v>1963</v>
      </c>
      <c r="G288" s="1">
        <f t="shared" si="17"/>
        <v>23285</v>
      </c>
      <c r="L288">
        <f>INDEX(Impacts_scenario_1_RSBsn_Mask!$Y$2:$Y$70,$F288-1939+1,1)</f>
        <v>0.98921086325856866</v>
      </c>
    </row>
    <row r="289" spans="1:12" x14ac:dyDescent="0.3">
      <c r="A289">
        <v>288</v>
      </c>
      <c r="B289" t="s">
        <v>63</v>
      </c>
      <c r="C289" t="str">
        <f t="shared" si="15"/>
        <v>E</v>
      </c>
      <c r="D289">
        <f t="shared" si="16"/>
        <v>11</v>
      </c>
      <c r="E289">
        <f>SUMIFS(Impacts_RS_wells_scenario_1_bgw!$R$2:$R$2452,Impacts_RS_wells_scenario_1_bgw!$A$2:$A$2452,lookup!A289)*10.14583*L289</f>
        <v>-12.011985607700582</v>
      </c>
      <c r="F289">
        <f>VLOOKUP(A289,Impacts_RS_wells_scenario_1_bgw!$A$2:$P$2452,16)</f>
        <v>1963</v>
      </c>
      <c r="G289" s="1">
        <f t="shared" si="17"/>
        <v>23316</v>
      </c>
      <c r="L289">
        <f>INDEX(Impacts_scenario_1_RSBsn_Mask!$Y$2:$Y$70,$F289-1939+1,1)</f>
        <v>0.98921086325856866</v>
      </c>
    </row>
    <row r="290" spans="1:12" x14ac:dyDescent="0.3">
      <c r="A290">
        <v>289</v>
      </c>
      <c r="B290" t="s">
        <v>49</v>
      </c>
      <c r="C290" t="str">
        <f t="shared" si="15"/>
        <v>F</v>
      </c>
      <c r="D290">
        <f t="shared" si="16"/>
        <v>12</v>
      </c>
      <c r="E290">
        <f>SUMIFS(Impacts_RS_wells_scenario_1_bgw!$R$2:$R$2452,Impacts_RS_wells_scenario_1_bgw!$A$2:$A$2452,lookup!A290)*10.14583*L290</f>
        <v>-12.08888184701142</v>
      </c>
      <c r="F290">
        <f>VLOOKUP(A290,Impacts_RS_wells_scenario_1_bgw!$A$2:$P$2452,16)</f>
        <v>1963</v>
      </c>
      <c r="G290" s="1">
        <f t="shared" si="17"/>
        <v>23346</v>
      </c>
      <c r="L290">
        <f>INDEX(Impacts_scenario_1_RSBsn_Mask!$Y$2:$Y$70,$F290-1939+1,1)</f>
        <v>0.98921086325856866</v>
      </c>
    </row>
    <row r="291" spans="1:12" x14ac:dyDescent="0.3">
      <c r="A291">
        <v>290</v>
      </c>
      <c r="B291" t="s">
        <v>53</v>
      </c>
      <c r="C291" t="str">
        <f t="shared" si="15"/>
        <v>A</v>
      </c>
      <c r="D291">
        <f t="shared" si="16"/>
        <v>1</v>
      </c>
      <c r="E291">
        <f>SUMIFS(Impacts_RS_wells_scenario_1_bgw!$R$2:$R$2452,Impacts_RS_wells_scenario_1_bgw!$A$2:$A$2452,lookup!A291)*10.14583*L291</f>
        <v>-9.762303757468068</v>
      </c>
      <c r="F291">
        <f>VLOOKUP(A291,Impacts_RS_wells_scenario_1_bgw!$A$2:$P$2452,16)</f>
        <v>1964</v>
      </c>
      <c r="G291" s="1">
        <f t="shared" si="17"/>
        <v>23377</v>
      </c>
      <c r="L291">
        <f>INDEX(Impacts_scenario_1_RSBsn_Mask!$Y$2:$Y$70,$F291-1939+1,1)</f>
        <v>0.82804405853573837</v>
      </c>
    </row>
    <row r="292" spans="1:12" x14ac:dyDescent="0.3">
      <c r="A292">
        <v>291</v>
      </c>
      <c r="B292" t="s">
        <v>54</v>
      </c>
      <c r="C292" t="str">
        <f t="shared" si="15"/>
        <v>A</v>
      </c>
      <c r="D292">
        <f t="shared" si="16"/>
        <v>2</v>
      </c>
      <c r="E292">
        <f>SUMIFS(Impacts_RS_wells_scenario_1_bgw!$R$2:$R$2452,Impacts_RS_wells_scenario_1_bgw!$A$2:$A$2452,lookup!A292)*10.14583*L292</f>
        <v>-9.2950692509649286</v>
      </c>
      <c r="F292">
        <f>VLOOKUP(A292,Impacts_RS_wells_scenario_1_bgw!$A$2:$P$2452,16)</f>
        <v>1964</v>
      </c>
      <c r="G292" s="1">
        <f t="shared" si="17"/>
        <v>23408</v>
      </c>
      <c r="L292">
        <f>INDEX(Impacts_scenario_1_RSBsn_Mask!$Y$2:$Y$70,$F292-1939+1,1)</f>
        <v>0.82804405853573837</v>
      </c>
    </row>
    <row r="293" spans="1:12" x14ac:dyDescent="0.3">
      <c r="A293">
        <v>292</v>
      </c>
      <c r="B293" t="s">
        <v>55</v>
      </c>
      <c r="C293" t="str">
        <f t="shared" si="15"/>
        <v>B</v>
      </c>
      <c r="D293">
        <f t="shared" si="16"/>
        <v>3</v>
      </c>
      <c r="E293">
        <f>SUMIFS(Impacts_RS_wells_scenario_1_bgw!$R$2:$R$2452,Impacts_RS_wells_scenario_1_bgw!$A$2:$A$2452,lookup!A293)*10.14583*L293</f>
        <v>-8.7404833224296521</v>
      </c>
      <c r="F293">
        <f>VLOOKUP(A293,Impacts_RS_wells_scenario_1_bgw!$A$2:$P$2452,16)</f>
        <v>1964</v>
      </c>
      <c r="G293" s="1">
        <f t="shared" si="17"/>
        <v>23437</v>
      </c>
      <c r="L293">
        <f>INDEX(Impacts_scenario_1_RSBsn_Mask!$Y$2:$Y$70,$F293-1939+1,1)</f>
        <v>0.82804405853573837</v>
      </c>
    </row>
    <row r="294" spans="1:12" x14ac:dyDescent="0.3">
      <c r="A294">
        <v>293</v>
      </c>
      <c r="B294" t="s">
        <v>56</v>
      </c>
      <c r="C294" t="str">
        <f t="shared" si="15"/>
        <v>B</v>
      </c>
      <c r="D294">
        <f t="shared" si="16"/>
        <v>4</v>
      </c>
      <c r="E294">
        <f>SUMIFS(Impacts_RS_wells_scenario_1_bgw!$R$2:$R$2452,Impacts_RS_wells_scenario_1_bgw!$A$2:$A$2452,lookup!A294)*10.14583*L294</f>
        <v>-9.9416881742417971</v>
      </c>
      <c r="F294">
        <f>VLOOKUP(A294,Impacts_RS_wells_scenario_1_bgw!$A$2:$P$2452,16)</f>
        <v>1964</v>
      </c>
      <c r="G294" s="1">
        <f t="shared" si="17"/>
        <v>23468</v>
      </c>
      <c r="L294">
        <f>INDEX(Impacts_scenario_1_RSBsn_Mask!$Y$2:$Y$70,$F294-1939+1,1)</f>
        <v>0.82804405853573837</v>
      </c>
    </row>
    <row r="295" spans="1:12" x14ac:dyDescent="0.3">
      <c r="A295">
        <v>294</v>
      </c>
      <c r="B295" t="s">
        <v>57</v>
      </c>
      <c r="C295" t="str">
        <f t="shared" si="15"/>
        <v>C</v>
      </c>
      <c r="D295">
        <f t="shared" si="16"/>
        <v>5</v>
      </c>
      <c r="E295">
        <f>SUMIFS(Impacts_RS_wells_scenario_1_bgw!$R$2:$R$2452,Impacts_RS_wells_scenario_1_bgw!$A$2:$A$2452,lookup!A295)*10.14583*L295</f>
        <v>-11.613021238754287</v>
      </c>
      <c r="F295">
        <f>VLOOKUP(A295,Impacts_RS_wells_scenario_1_bgw!$A$2:$P$2452,16)</f>
        <v>1964</v>
      </c>
      <c r="G295" s="1">
        <f t="shared" si="17"/>
        <v>23498</v>
      </c>
      <c r="L295">
        <f>INDEX(Impacts_scenario_1_RSBsn_Mask!$Y$2:$Y$70,$F295-1939+1,1)</f>
        <v>0.82804405853573837</v>
      </c>
    </row>
    <row r="296" spans="1:12" x14ac:dyDescent="0.3">
      <c r="A296">
        <v>295</v>
      </c>
      <c r="B296" t="s">
        <v>58</v>
      </c>
      <c r="C296" t="str">
        <f t="shared" si="15"/>
        <v>C</v>
      </c>
      <c r="D296">
        <f t="shared" si="16"/>
        <v>6</v>
      </c>
      <c r="E296">
        <f>SUMIFS(Impacts_RS_wells_scenario_1_bgw!$R$2:$R$2452,Impacts_RS_wells_scenario_1_bgw!$A$2:$A$2452,lookup!A296)*10.14583*L296</f>
        <v>-9.8429799158200613</v>
      </c>
      <c r="F296">
        <f>VLOOKUP(A296,Impacts_RS_wells_scenario_1_bgw!$A$2:$P$2452,16)</f>
        <v>1964</v>
      </c>
      <c r="G296" s="1">
        <f t="shared" si="17"/>
        <v>23529</v>
      </c>
      <c r="L296">
        <f>INDEX(Impacts_scenario_1_RSBsn_Mask!$Y$2:$Y$70,$F296-1939+1,1)</f>
        <v>0.82804405853573837</v>
      </c>
    </row>
    <row r="297" spans="1:12" x14ac:dyDescent="0.3">
      <c r="A297">
        <v>296</v>
      </c>
      <c r="B297" t="s">
        <v>59</v>
      </c>
      <c r="C297" t="str">
        <f t="shared" si="15"/>
        <v>D</v>
      </c>
      <c r="D297">
        <f t="shared" si="16"/>
        <v>7</v>
      </c>
      <c r="E297">
        <f>SUMIFS(Impacts_RS_wells_scenario_1_bgw!$R$2:$R$2452,Impacts_RS_wells_scenario_1_bgw!$A$2:$A$2452,lookup!A297)*10.14583*L297</f>
        <v>-6.7236852014347388</v>
      </c>
      <c r="F297">
        <f>VLOOKUP(A297,Impacts_RS_wells_scenario_1_bgw!$A$2:$P$2452,16)</f>
        <v>1964</v>
      </c>
      <c r="G297" s="1">
        <f t="shared" si="17"/>
        <v>23559</v>
      </c>
      <c r="L297">
        <f>INDEX(Impacts_scenario_1_RSBsn_Mask!$Y$2:$Y$70,$F297-1939+1,1)</f>
        <v>0.82804405853573837</v>
      </c>
    </row>
    <row r="298" spans="1:12" x14ac:dyDescent="0.3">
      <c r="A298">
        <v>297</v>
      </c>
      <c r="B298" t="s">
        <v>60</v>
      </c>
      <c r="C298" t="str">
        <f t="shared" si="15"/>
        <v>D</v>
      </c>
      <c r="D298">
        <f t="shared" si="16"/>
        <v>8</v>
      </c>
      <c r="E298">
        <f>SUMIFS(Impacts_RS_wells_scenario_1_bgw!$R$2:$R$2452,Impacts_RS_wells_scenario_1_bgw!$A$2:$A$2452,lookup!A298)*10.14583*L298</f>
        <v>-52.083158872082876</v>
      </c>
      <c r="F298">
        <f>VLOOKUP(A298,Impacts_RS_wells_scenario_1_bgw!$A$2:$P$2452,16)</f>
        <v>1964</v>
      </c>
      <c r="G298" s="1">
        <f t="shared" si="17"/>
        <v>23590</v>
      </c>
      <c r="L298">
        <f>INDEX(Impacts_scenario_1_RSBsn_Mask!$Y$2:$Y$70,$F298-1939+1,1)</f>
        <v>0.82804405853573837</v>
      </c>
    </row>
    <row r="299" spans="1:12" x14ac:dyDescent="0.3">
      <c r="A299">
        <v>298</v>
      </c>
      <c r="B299" t="s">
        <v>61</v>
      </c>
      <c r="C299" t="str">
        <f t="shared" si="15"/>
        <v>D</v>
      </c>
      <c r="D299">
        <f t="shared" si="16"/>
        <v>9</v>
      </c>
      <c r="E299">
        <f>SUMIFS(Impacts_RS_wells_scenario_1_bgw!$R$2:$R$2452,Impacts_RS_wells_scenario_1_bgw!$A$2:$A$2452,lookup!A299)*10.14583*L299</f>
        <v>-32.550756761838997</v>
      </c>
      <c r="F299">
        <f>VLOOKUP(A299,Impacts_RS_wells_scenario_1_bgw!$A$2:$P$2452,16)</f>
        <v>1964</v>
      </c>
      <c r="G299" s="1">
        <f t="shared" si="17"/>
        <v>23621</v>
      </c>
      <c r="L299">
        <f>INDEX(Impacts_scenario_1_RSBsn_Mask!$Y$2:$Y$70,$F299-1939+1,1)</f>
        <v>0.82804405853573837</v>
      </c>
    </row>
    <row r="300" spans="1:12" x14ac:dyDescent="0.3">
      <c r="A300">
        <v>299</v>
      </c>
      <c r="B300" t="s">
        <v>62</v>
      </c>
      <c r="C300" t="str">
        <f t="shared" si="15"/>
        <v>E</v>
      </c>
      <c r="D300">
        <f t="shared" si="16"/>
        <v>10</v>
      </c>
      <c r="E300">
        <f>SUMIFS(Impacts_RS_wells_scenario_1_bgw!$R$2:$R$2452,Impacts_RS_wells_scenario_1_bgw!$A$2:$A$2452,lookup!A300)*10.14583*L300</f>
        <v>-1.1633100574207607</v>
      </c>
      <c r="F300">
        <f>VLOOKUP(A300,Impacts_RS_wells_scenario_1_bgw!$A$2:$P$2452,16)</f>
        <v>1964</v>
      </c>
      <c r="G300" s="1">
        <f t="shared" si="17"/>
        <v>23651</v>
      </c>
      <c r="L300">
        <f>INDEX(Impacts_scenario_1_RSBsn_Mask!$Y$2:$Y$70,$F300-1939+1,1)</f>
        <v>0.82804405853573837</v>
      </c>
    </row>
    <row r="301" spans="1:12" x14ac:dyDescent="0.3">
      <c r="A301">
        <v>300</v>
      </c>
      <c r="B301" t="s">
        <v>63</v>
      </c>
      <c r="C301" t="str">
        <f t="shared" si="15"/>
        <v>E</v>
      </c>
      <c r="D301">
        <f t="shared" si="16"/>
        <v>11</v>
      </c>
      <c r="E301">
        <f>SUMIFS(Impacts_RS_wells_scenario_1_bgw!$R$2:$R$2452,Impacts_RS_wells_scenario_1_bgw!$A$2:$A$2452,lookup!A301)*10.14583*L301</f>
        <v>-30.500448923412012</v>
      </c>
      <c r="F301">
        <f>VLOOKUP(A301,Impacts_RS_wells_scenario_1_bgw!$A$2:$P$2452,16)</f>
        <v>1964</v>
      </c>
      <c r="G301" s="1">
        <f t="shared" si="17"/>
        <v>23682</v>
      </c>
      <c r="L301">
        <f>INDEX(Impacts_scenario_1_RSBsn_Mask!$Y$2:$Y$70,$F301-1939+1,1)</f>
        <v>0.82804405853573837</v>
      </c>
    </row>
    <row r="302" spans="1:12" x14ac:dyDescent="0.3">
      <c r="A302">
        <v>301</v>
      </c>
      <c r="B302" t="s">
        <v>49</v>
      </c>
      <c r="C302" t="str">
        <f t="shared" si="15"/>
        <v>F</v>
      </c>
      <c r="D302">
        <f t="shared" si="16"/>
        <v>12</v>
      </c>
      <c r="E302">
        <f>SUMIFS(Impacts_RS_wells_scenario_1_bgw!$R$2:$R$2452,Impacts_RS_wells_scenario_1_bgw!$A$2:$A$2452,lookup!A302)*10.14583*L302</f>
        <v>-26.182448736561284</v>
      </c>
      <c r="F302">
        <f>VLOOKUP(A302,Impacts_RS_wells_scenario_1_bgw!$A$2:$P$2452,16)</f>
        <v>1964</v>
      </c>
      <c r="G302" s="1">
        <f t="shared" si="17"/>
        <v>23712</v>
      </c>
      <c r="L302">
        <f>INDEX(Impacts_scenario_1_RSBsn_Mask!$Y$2:$Y$70,$F302-1939+1,1)</f>
        <v>0.82804405853573837</v>
      </c>
    </row>
    <row r="303" spans="1:12" x14ac:dyDescent="0.3">
      <c r="A303">
        <v>302</v>
      </c>
      <c r="B303" t="s">
        <v>53</v>
      </c>
      <c r="C303" t="str">
        <f t="shared" si="15"/>
        <v>A</v>
      </c>
      <c r="D303">
        <f t="shared" si="16"/>
        <v>1</v>
      </c>
      <c r="E303">
        <f>SUMIFS(Impacts_RS_wells_scenario_1_bgw!$R$2:$R$2452,Impacts_RS_wells_scenario_1_bgw!$A$2:$A$2452,lookup!A303)*10.14583*L303</f>
        <v>-27.585897883397333</v>
      </c>
      <c r="F303">
        <f>VLOOKUP(A303,Impacts_RS_wells_scenario_1_bgw!$A$2:$P$2452,16)</f>
        <v>1965</v>
      </c>
      <c r="G303" s="1">
        <f t="shared" si="17"/>
        <v>23743</v>
      </c>
      <c r="L303">
        <f>INDEX(Impacts_scenario_1_RSBsn_Mask!$Y$2:$Y$70,$F303-1939+1,1)</f>
        <v>0.95178145223608801</v>
      </c>
    </row>
    <row r="304" spans="1:12" x14ac:dyDescent="0.3">
      <c r="A304">
        <v>303</v>
      </c>
      <c r="B304" t="s">
        <v>54</v>
      </c>
      <c r="C304" t="str">
        <f t="shared" si="15"/>
        <v>A</v>
      </c>
      <c r="D304">
        <f t="shared" si="16"/>
        <v>2</v>
      </c>
      <c r="E304">
        <f>SUMIFS(Impacts_RS_wells_scenario_1_bgw!$R$2:$R$2452,Impacts_RS_wells_scenario_1_bgw!$A$2:$A$2452,lookup!A304)*10.14583*L304</f>
        <v>-26.067305478890113</v>
      </c>
      <c r="F304">
        <f>VLOOKUP(A304,Impacts_RS_wells_scenario_1_bgw!$A$2:$P$2452,16)</f>
        <v>1965</v>
      </c>
      <c r="G304" s="1">
        <f t="shared" si="17"/>
        <v>23774</v>
      </c>
      <c r="L304">
        <f>INDEX(Impacts_scenario_1_RSBsn_Mask!$Y$2:$Y$70,$F304-1939+1,1)</f>
        <v>0.95178145223608801</v>
      </c>
    </row>
    <row r="305" spans="1:12" x14ac:dyDescent="0.3">
      <c r="A305">
        <v>304</v>
      </c>
      <c r="B305" t="s">
        <v>55</v>
      </c>
      <c r="C305" t="str">
        <f t="shared" si="15"/>
        <v>B</v>
      </c>
      <c r="D305">
        <f t="shared" si="16"/>
        <v>3</v>
      </c>
      <c r="E305">
        <f>SUMIFS(Impacts_RS_wells_scenario_1_bgw!$R$2:$R$2452,Impacts_RS_wells_scenario_1_bgw!$A$2:$A$2452,lookup!A305)*10.14583*L305</f>
        <v>-23.281243507593789</v>
      </c>
      <c r="F305">
        <f>VLOOKUP(A305,Impacts_RS_wells_scenario_1_bgw!$A$2:$P$2452,16)</f>
        <v>1965</v>
      </c>
      <c r="G305" s="1">
        <f t="shared" si="17"/>
        <v>23802</v>
      </c>
      <c r="L305">
        <f>INDEX(Impacts_scenario_1_RSBsn_Mask!$Y$2:$Y$70,$F305-1939+1,1)</f>
        <v>0.95178145223608801</v>
      </c>
    </row>
    <row r="306" spans="1:12" x14ac:dyDescent="0.3">
      <c r="A306">
        <v>305</v>
      </c>
      <c r="B306" t="s">
        <v>56</v>
      </c>
      <c r="C306" t="str">
        <f t="shared" si="15"/>
        <v>B</v>
      </c>
      <c r="D306">
        <f t="shared" si="16"/>
        <v>4</v>
      </c>
      <c r="E306">
        <f>SUMIFS(Impacts_RS_wells_scenario_1_bgw!$R$2:$R$2452,Impacts_RS_wells_scenario_1_bgw!$A$2:$A$2452,lookup!A306)*10.14583*L306</f>
        <v>-22.949812605343237</v>
      </c>
      <c r="F306">
        <f>VLOOKUP(A306,Impacts_RS_wells_scenario_1_bgw!$A$2:$P$2452,16)</f>
        <v>1965</v>
      </c>
      <c r="G306" s="1">
        <f t="shared" si="17"/>
        <v>23833</v>
      </c>
      <c r="L306">
        <f>INDEX(Impacts_scenario_1_RSBsn_Mask!$Y$2:$Y$70,$F306-1939+1,1)</f>
        <v>0.95178145223608801</v>
      </c>
    </row>
    <row r="307" spans="1:12" x14ac:dyDescent="0.3">
      <c r="A307">
        <v>306</v>
      </c>
      <c r="B307" t="s">
        <v>57</v>
      </c>
      <c r="C307" t="str">
        <f t="shared" si="15"/>
        <v>C</v>
      </c>
      <c r="D307">
        <f t="shared" si="16"/>
        <v>5</v>
      </c>
      <c r="E307">
        <f>SUMIFS(Impacts_RS_wells_scenario_1_bgw!$R$2:$R$2452,Impacts_RS_wells_scenario_1_bgw!$A$2:$A$2452,lookup!A307)*10.14583*L307</f>
        <v>-23.419070959575027</v>
      </c>
      <c r="F307">
        <f>VLOOKUP(A307,Impacts_RS_wells_scenario_1_bgw!$A$2:$P$2452,16)</f>
        <v>1965</v>
      </c>
      <c r="G307" s="1">
        <f t="shared" si="17"/>
        <v>23863</v>
      </c>
      <c r="L307">
        <f>INDEX(Impacts_scenario_1_RSBsn_Mask!$Y$2:$Y$70,$F307-1939+1,1)</f>
        <v>0.95178145223608801</v>
      </c>
    </row>
    <row r="308" spans="1:12" x14ac:dyDescent="0.3">
      <c r="A308">
        <v>307</v>
      </c>
      <c r="B308" t="s">
        <v>58</v>
      </c>
      <c r="C308" t="str">
        <f t="shared" si="15"/>
        <v>C</v>
      </c>
      <c r="D308">
        <f t="shared" si="16"/>
        <v>6</v>
      </c>
      <c r="E308">
        <f>SUMIFS(Impacts_RS_wells_scenario_1_bgw!$R$2:$R$2452,Impacts_RS_wells_scenario_1_bgw!$A$2:$A$2452,lookup!A308)*10.14583*L308</f>
        <v>-28.964463893556971</v>
      </c>
      <c r="F308">
        <f>VLOOKUP(A308,Impacts_RS_wells_scenario_1_bgw!$A$2:$P$2452,16)</f>
        <v>1965</v>
      </c>
      <c r="G308" s="1">
        <f t="shared" si="17"/>
        <v>23894</v>
      </c>
      <c r="L308">
        <f>INDEX(Impacts_scenario_1_RSBsn_Mask!$Y$2:$Y$70,$F308-1939+1,1)</f>
        <v>0.95178145223608801</v>
      </c>
    </row>
    <row r="309" spans="1:12" x14ac:dyDescent="0.3">
      <c r="A309">
        <v>308</v>
      </c>
      <c r="B309" t="s">
        <v>59</v>
      </c>
      <c r="C309" t="str">
        <f t="shared" si="15"/>
        <v>D</v>
      </c>
      <c r="D309">
        <f t="shared" si="16"/>
        <v>7</v>
      </c>
      <c r="E309">
        <f>SUMIFS(Impacts_RS_wells_scenario_1_bgw!$R$2:$R$2452,Impacts_RS_wells_scenario_1_bgw!$A$2:$A$2452,lookup!A309)*10.14583*L309</f>
        <v>-40.588913365022115</v>
      </c>
      <c r="F309">
        <f>VLOOKUP(A309,Impacts_RS_wells_scenario_1_bgw!$A$2:$P$2452,16)</f>
        <v>1965</v>
      </c>
      <c r="G309" s="1">
        <f t="shared" si="17"/>
        <v>23924</v>
      </c>
      <c r="L309">
        <f>INDEX(Impacts_scenario_1_RSBsn_Mask!$Y$2:$Y$70,$F309-1939+1,1)</f>
        <v>0.95178145223608801</v>
      </c>
    </row>
    <row r="310" spans="1:12" x14ac:dyDescent="0.3">
      <c r="A310">
        <v>309</v>
      </c>
      <c r="B310" t="s">
        <v>60</v>
      </c>
      <c r="C310" t="str">
        <f t="shared" si="15"/>
        <v>D</v>
      </c>
      <c r="D310">
        <f t="shared" si="16"/>
        <v>8</v>
      </c>
      <c r="E310">
        <f>SUMIFS(Impacts_RS_wells_scenario_1_bgw!$R$2:$R$2452,Impacts_RS_wells_scenario_1_bgw!$A$2:$A$2452,lookup!A310)*10.14583*L310</f>
        <v>-48.180704957428006</v>
      </c>
      <c r="F310">
        <f>VLOOKUP(A310,Impacts_RS_wells_scenario_1_bgw!$A$2:$P$2452,16)</f>
        <v>1965</v>
      </c>
      <c r="G310" s="1">
        <f t="shared" si="17"/>
        <v>23955</v>
      </c>
      <c r="L310">
        <f>INDEX(Impacts_scenario_1_RSBsn_Mask!$Y$2:$Y$70,$F310-1939+1,1)</f>
        <v>0.95178145223608801</v>
      </c>
    </row>
    <row r="311" spans="1:12" x14ac:dyDescent="0.3">
      <c r="A311">
        <v>310</v>
      </c>
      <c r="B311" t="s">
        <v>61</v>
      </c>
      <c r="C311" t="str">
        <f t="shared" si="15"/>
        <v>D</v>
      </c>
      <c r="D311">
        <f t="shared" si="16"/>
        <v>9</v>
      </c>
      <c r="E311">
        <f>SUMIFS(Impacts_RS_wells_scenario_1_bgw!$R$2:$R$2452,Impacts_RS_wells_scenario_1_bgw!$A$2:$A$2452,lookup!A311)*10.14583*L311</f>
        <v>-42.12474573255151</v>
      </c>
      <c r="F311">
        <f>VLOOKUP(A311,Impacts_RS_wells_scenario_1_bgw!$A$2:$P$2452,16)</f>
        <v>1965</v>
      </c>
      <c r="G311" s="1">
        <f t="shared" si="17"/>
        <v>23986</v>
      </c>
      <c r="L311">
        <f>INDEX(Impacts_scenario_1_RSBsn_Mask!$Y$2:$Y$70,$F311-1939+1,1)</f>
        <v>0.95178145223608801</v>
      </c>
    </row>
    <row r="312" spans="1:12" x14ac:dyDescent="0.3">
      <c r="A312">
        <v>311</v>
      </c>
      <c r="B312" t="s">
        <v>62</v>
      </c>
      <c r="C312" t="str">
        <f t="shared" si="15"/>
        <v>E</v>
      </c>
      <c r="D312">
        <f t="shared" si="16"/>
        <v>10</v>
      </c>
      <c r="E312">
        <f>SUMIFS(Impacts_RS_wells_scenario_1_bgw!$R$2:$R$2452,Impacts_RS_wells_scenario_1_bgw!$A$2:$A$2452,lookup!A312)*10.14583*L312</f>
        <v>-32.717631810689717</v>
      </c>
      <c r="F312">
        <f>VLOOKUP(A312,Impacts_RS_wells_scenario_1_bgw!$A$2:$P$2452,16)</f>
        <v>1965</v>
      </c>
      <c r="G312" s="1">
        <f t="shared" si="17"/>
        <v>24016</v>
      </c>
      <c r="L312">
        <f>INDEX(Impacts_scenario_1_RSBsn_Mask!$Y$2:$Y$70,$F312-1939+1,1)</f>
        <v>0.95178145223608801</v>
      </c>
    </row>
    <row r="313" spans="1:12" x14ac:dyDescent="0.3">
      <c r="A313">
        <v>312</v>
      </c>
      <c r="B313" t="s">
        <v>63</v>
      </c>
      <c r="C313" t="str">
        <f t="shared" si="15"/>
        <v>E</v>
      </c>
      <c r="D313">
        <f t="shared" si="16"/>
        <v>11</v>
      </c>
      <c r="E313">
        <f>SUMIFS(Impacts_RS_wells_scenario_1_bgw!$R$2:$R$2452,Impacts_RS_wells_scenario_1_bgw!$A$2:$A$2452,lookup!A313)*10.14583*L313</f>
        <v>-29.006193491250158</v>
      </c>
      <c r="F313">
        <f>VLOOKUP(A313,Impacts_RS_wells_scenario_1_bgw!$A$2:$P$2452,16)</f>
        <v>1965</v>
      </c>
      <c r="G313" s="1">
        <f t="shared" si="17"/>
        <v>24047</v>
      </c>
      <c r="L313">
        <f>INDEX(Impacts_scenario_1_RSBsn_Mask!$Y$2:$Y$70,$F313-1939+1,1)</f>
        <v>0.95178145223608801</v>
      </c>
    </row>
    <row r="314" spans="1:12" x14ac:dyDescent="0.3">
      <c r="A314">
        <v>313</v>
      </c>
      <c r="B314" t="s">
        <v>49</v>
      </c>
      <c r="C314" t="str">
        <f t="shared" si="15"/>
        <v>F</v>
      </c>
      <c r="D314">
        <f t="shared" si="16"/>
        <v>12</v>
      </c>
      <c r="E314">
        <f>SUMIFS(Impacts_RS_wells_scenario_1_bgw!$R$2:$R$2452,Impacts_RS_wells_scenario_1_bgw!$A$2:$A$2452,lookup!A314)*10.14583*L314</f>
        <v>-28.532367857817189</v>
      </c>
      <c r="F314">
        <f>VLOOKUP(A314,Impacts_RS_wells_scenario_1_bgw!$A$2:$P$2452,16)</f>
        <v>1965</v>
      </c>
      <c r="G314" s="1">
        <f t="shared" si="17"/>
        <v>24077</v>
      </c>
      <c r="L314">
        <f>INDEX(Impacts_scenario_1_RSBsn_Mask!$Y$2:$Y$70,$F314-1939+1,1)</f>
        <v>0.95178145223608801</v>
      </c>
    </row>
    <row r="315" spans="1:12" x14ac:dyDescent="0.3">
      <c r="A315">
        <v>314</v>
      </c>
      <c r="B315" t="s">
        <v>53</v>
      </c>
      <c r="C315" t="str">
        <f t="shared" si="15"/>
        <v>A</v>
      </c>
      <c r="D315">
        <f t="shared" si="16"/>
        <v>1</v>
      </c>
      <c r="E315">
        <f>SUMIFS(Impacts_RS_wells_scenario_1_bgw!$R$2:$R$2452,Impacts_RS_wells_scenario_1_bgw!$A$2:$A$2452,lookup!A315)*10.14583*L315</f>
        <v>-27.395113782507114</v>
      </c>
      <c r="F315">
        <f>VLOOKUP(A315,Impacts_RS_wells_scenario_1_bgw!$A$2:$P$2452,16)</f>
        <v>1966</v>
      </c>
      <c r="G315" s="1">
        <f t="shared" si="17"/>
        <v>24108</v>
      </c>
      <c r="L315">
        <f>INDEX(Impacts_scenario_1_RSBsn_Mask!$Y$2:$Y$70,$F315-1939+1,1)</f>
        <v>0.97196446195928143</v>
      </c>
    </row>
    <row r="316" spans="1:12" x14ac:dyDescent="0.3">
      <c r="A316">
        <v>315</v>
      </c>
      <c r="B316" t="s">
        <v>54</v>
      </c>
      <c r="C316" t="str">
        <f t="shared" si="15"/>
        <v>A</v>
      </c>
      <c r="D316">
        <f t="shared" si="16"/>
        <v>2</v>
      </c>
      <c r="E316">
        <f>SUMIFS(Impacts_RS_wells_scenario_1_bgw!$R$2:$R$2452,Impacts_RS_wells_scenario_1_bgw!$A$2:$A$2452,lookup!A316)*10.14583*L316</f>
        <v>-26.170996960443123</v>
      </c>
      <c r="F316">
        <f>VLOOKUP(A316,Impacts_RS_wells_scenario_1_bgw!$A$2:$P$2452,16)</f>
        <v>1966</v>
      </c>
      <c r="G316" s="1">
        <f t="shared" si="17"/>
        <v>24139</v>
      </c>
      <c r="L316">
        <f>INDEX(Impacts_scenario_1_RSBsn_Mask!$Y$2:$Y$70,$F316-1939+1,1)</f>
        <v>0.97196446195928143</v>
      </c>
    </row>
    <row r="317" spans="1:12" x14ac:dyDescent="0.3">
      <c r="A317">
        <v>316</v>
      </c>
      <c r="B317" t="s">
        <v>55</v>
      </c>
      <c r="C317" t="str">
        <f t="shared" si="15"/>
        <v>B</v>
      </c>
      <c r="D317">
        <f t="shared" si="16"/>
        <v>3</v>
      </c>
      <c r="E317">
        <f>SUMIFS(Impacts_RS_wells_scenario_1_bgw!$R$2:$R$2452,Impacts_RS_wells_scenario_1_bgw!$A$2:$A$2452,lookup!A317)*10.14583*L317</f>
        <v>-23.810079237761393</v>
      </c>
      <c r="F317">
        <f>VLOOKUP(A317,Impacts_RS_wells_scenario_1_bgw!$A$2:$P$2452,16)</f>
        <v>1966</v>
      </c>
      <c r="G317" s="1">
        <f t="shared" si="17"/>
        <v>24167</v>
      </c>
      <c r="L317">
        <f>INDEX(Impacts_scenario_1_RSBsn_Mask!$Y$2:$Y$70,$F317-1939+1,1)</f>
        <v>0.97196446195928143</v>
      </c>
    </row>
    <row r="318" spans="1:12" x14ac:dyDescent="0.3">
      <c r="A318">
        <v>317</v>
      </c>
      <c r="B318" t="s">
        <v>56</v>
      </c>
      <c r="C318" t="str">
        <f t="shared" si="15"/>
        <v>B</v>
      </c>
      <c r="D318">
        <f t="shared" si="16"/>
        <v>4</v>
      </c>
      <c r="E318">
        <f>SUMIFS(Impacts_RS_wells_scenario_1_bgw!$R$2:$R$2452,Impacts_RS_wells_scenario_1_bgw!$A$2:$A$2452,lookup!A318)*10.14583*L318</f>
        <v>-23.899816383677585</v>
      </c>
      <c r="F318">
        <f>VLOOKUP(A318,Impacts_RS_wells_scenario_1_bgw!$A$2:$P$2452,16)</f>
        <v>1966</v>
      </c>
      <c r="G318" s="1">
        <f t="shared" si="17"/>
        <v>24198</v>
      </c>
      <c r="L318">
        <f>INDEX(Impacts_scenario_1_RSBsn_Mask!$Y$2:$Y$70,$F318-1939+1,1)</f>
        <v>0.97196446195928143</v>
      </c>
    </row>
    <row r="319" spans="1:12" x14ac:dyDescent="0.3">
      <c r="A319">
        <v>318</v>
      </c>
      <c r="B319" t="s">
        <v>57</v>
      </c>
      <c r="C319" t="str">
        <f t="shared" si="15"/>
        <v>C</v>
      </c>
      <c r="D319">
        <f t="shared" si="16"/>
        <v>5</v>
      </c>
      <c r="E319">
        <f>SUMIFS(Impacts_RS_wells_scenario_1_bgw!$R$2:$R$2452,Impacts_RS_wells_scenario_1_bgw!$A$2:$A$2452,lookup!A319)*10.14583*L319</f>
        <v>-12.693130596300492</v>
      </c>
      <c r="F319">
        <f>VLOOKUP(A319,Impacts_RS_wells_scenario_1_bgw!$A$2:$P$2452,16)</f>
        <v>1966</v>
      </c>
      <c r="G319" s="1">
        <f t="shared" si="17"/>
        <v>24228</v>
      </c>
      <c r="L319">
        <f>INDEX(Impacts_scenario_1_RSBsn_Mask!$Y$2:$Y$70,$F319-1939+1,1)</f>
        <v>0.97196446195928143</v>
      </c>
    </row>
    <row r="320" spans="1:12" x14ac:dyDescent="0.3">
      <c r="A320">
        <v>319</v>
      </c>
      <c r="B320" t="s">
        <v>58</v>
      </c>
      <c r="C320" t="str">
        <f t="shared" si="15"/>
        <v>C</v>
      </c>
      <c r="D320">
        <f t="shared" si="16"/>
        <v>6</v>
      </c>
      <c r="E320">
        <f>SUMIFS(Impacts_RS_wells_scenario_1_bgw!$R$2:$R$2452,Impacts_RS_wells_scenario_1_bgw!$A$2:$A$2452,lookup!A320)*10.14583*L320</f>
        <v>-15.185801634721814</v>
      </c>
      <c r="F320">
        <f>VLOOKUP(A320,Impacts_RS_wells_scenario_1_bgw!$A$2:$P$2452,16)</f>
        <v>1966</v>
      </c>
      <c r="G320" s="1">
        <f t="shared" si="17"/>
        <v>24259</v>
      </c>
      <c r="L320">
        <f>INDEX(Impacts_scenario_1_RSBsn_Mask!$Y$2:$Y$70,$F320-1939+1,1)</f>
        <v>0.97196446195928143</v>
      </c>
    </row>
    <row r="321" spans="1:12" x14ac:dyDescent="0.3">
      <c r="A321">
        <v>320</v>
      </c>
      <c r="B321" t="s">
        <v>59</v>
      </c>
      <c r="C321" t="str">
        <f t="shared" si="15"/>
        <v>D</v>
      </c>
      <c r="D321">
        <f t="shared" si="16"/>
        <v>7</v>
      </c>
      <c r="E321">
        <f>SUMIFS(Impacts_RS_wells_scenario_1_bgw!$R$2:$R$2452,Impacts_RS_wells_scenario_1_bgw!$A$2:$A$2452,lookup!A321)*10.14583*L321</f>
        <v>-48.273698677688373</v>
      </c>
      <c r="F321">
        <f>VLOOKUP(A321,Impacts_RS_wells_scenario_1_bgw!$A$2:$P$2452,16)</f>
        <v>1966</v>
      </c>
      <c r="G321" s="1">
        <f t="shared" si="17"/>
        <v>24289</v>
      </c>
      <c r="L321">
        <f>INDEX(Impacts_scenario_1_RSBsn_Mask!$Y$2:$Y$70,$F321-1939+1,1)</f>
        <v>0.97196446195928143</v>
      </c>
    </row>
    <row r="322" spans="1:12" x14ac:dyDescent="0.3">
      <c r="A322">
        <v>321</v>
      </c>
      <c r="B322" t="s">
        <v>60</v>
      </c>
      <c r="C322" t="str">
        <f t="shared" ref="C322:C385" si="18">VLOOKUP(B322,$M$3:$R$14,6,FALSE)</f>
        <v>D</v>
      </c>
      <c r="D322">
        <f t="shared" ref="D322:D385" si="19">VLOOKUP(B322,$M$3:$N$14,2,FALSE)</f>
        <v>8</v>
      </c>
      <c r="E322">
        <f>SUMIFS(Impacts_RS_wells_scenario_1_bgw!$R$2:$R$2452,Impacts_RS_wells_scenario_1_bgw!$A$2:$A$2452,lookup!A322)*10.14583*L322</f>
        <v>-52.040129840704701</v>
      </c>
      <c r="F322">
        <f>VLOOKUP(A322,Impacts_RS_wells_scenario_1_bgw!$A$2:$P$2452,16)</f>
        <v>1966</v>
      </c>
      <c r="G322" s="1">
        <f t="shared" si="17"/>
        <v>24320</v>
      </c>
      <c r="L322">
        <f>INDEX(Impacts_scenario_1_RSBsn_Mask!$Y$2:$Y$70,$F322-1939+1,1)</f>
        <v>0.97196446195928143</v>
      </c>
    </row>
    <row r="323" spans="1:12" x14ac:dyDescent="0.3">
      <c r="A323">
        <v>322</v>
      </c>
      <c r="B323" t="s">
        <v>61</v>
      </c>
      <c r="C323" t="str">
        <f t="shared" si="18"/>
        <v>D</v>
      </c>
      <c r="D323">
        <f t="shared" si="19"/>
        <v>9</v>
      </c>
      <c r="E323">
        <f>SUMIFS(Impacts_RS_wells_scenario_1_bgw!$R$2:$R$2452,Impacts_RS_wells_scenario_1_bgw!$A$2:$A$2452,lookup!A323)*10.14583*L323</f>
        <v>-25.184315727282332</v>
      </c>
      <c r="F323">
        <f>VLOOKUP(A323,Impacts_RS_wells_scenario_1_bgw!$A$2:$P$2452,16)</f>
        <v>1966</v>
      </c>
      <c r="G323" s="1">
        <f t="shared" ref="G323:G386" si="20">DATE(F323,D323,1)</f>
        <v>24351</v>
      </c>
      <c r="L323">
        <f>INDEX(Impacts_scenario_1_RSBsn_Mask!$Y$2:$Y$70,$F323-1939+1,1)</f>
        <v>0.97196446195928143</v>
      </c>
    </row>
    <row r="324" spans="1:12" x14ac:dyDescent="0.3">
      <c r="A324">
        <v>323</v>
      </c>
      <c r="B324" t="s">
        <v>62</v>
      </c>
      <c r="C324" t="str">
        <f t="shared" si="18"/>
        <v>E</v>
      </c>
      <c r="D324">
        <f t="shared" si="19"/>
        <v>10</v>
      </c>
      <c r="E324">
        <f>SUMIFS(Impacts_RS_wells_scenario_1_bgw!$R$2:$R$2452,Impacts_RS_wells_scenario_1_bgw!$A$2:$A$2452,lookup!A324)*10.14583*L324</f>
        <v>-17.381392280249596</v>
      </c>
      <c r="F324">
        <f>VLOOKUP(A324,Impacts_RS_wells_scenario_1_bgw!$A$2:$P$2452,16)</f>
        <v>1966</v>
      </c>
      <c r="G324" s="1">
        <f t="shared" si="20"/>
        <v>24381</v>
      </c>
      <c r="L324">
        <f>INDEX(Impacts_scenario_1_RSBsn_Mask!$Y$2:$Y$70,$F324-1939+1,1)</f>
        <v>0.97196446195928143</v>
      </c>
    </row>
    <row r="325" spans="1:12" x14ac:dyDescent="0.3">
      <c r="A325">
        <v>324</v>
      </c>
      <c r="B325" t="s">
        <v>63</v>
      </c>
      <c r="C325" t="str">
        <f t="shared" si="18"/>
        <v>E</v>
      </c>
      <c r="D325">
        <f t="shared" si="19"/>
        <v>11</v>
      </c>
      <c r="E325">
        <f>SUMIFS(Impacts_RS_wells_scenario_1_bgw!$R$2:$R$2452,Impacts_RS_wells_scenario_1_bgw!$A$2:$A$2452,lookup!A325)*10.14583*L325</f>
        <v>-3.3483262810899914</v>
      </c>
      <c r="F325">
        <f>VLOOKUP(A325,Impacts_RS_wells_scenario_1_bgw!$A$2:$P$2452,16)</f>
        <v>1966</v>
      </c>
      <c r="G325" s="1">
        <f t="shared" si="20"/>
        <v>24412</v>
      </c>
      <c r="L325">
        <f>INDEX(Impacts_scenario_1_RSBsn_Mask!$Y$2:$Y$70,$F325-1939+1,1)</f>
        <v>0.97196446195928143</v>
      </c>
    </row>
    <row r="326" spans="1:12" x14ac:dyDescent="0.3">
      <c r="A326">
        <v>325</v>
      </c>
      <c r="B326" t="s">
        <v>49</v>
      </c>
      <c r="C326" t="str">
        <f t="shared" si="18"/>
        <v>F</v>
      </c>
      <c r="D326">
        <f t="shared" si="19"/>
        <v>12</v>
      </c>
      <c r="E326">
        <f>SUMIFS(Impacts_RS_wells_scenario_1_bgw!$R$2:$R$2452,Impacts_RS_wells_scenario_1_bgw!$A$2:$A$2452,lookup!A326)*10.14583*L326</f>
        <v>-56.201996874466992</v>
      </c>
      <c r="F326">
        <f>VLOOKUP(A326,Impacts_RS_wells_scenario_1_bgw!$A$2:$P$2452,16)</f>
        <v>1966</v>
      </c>
      <c r="G326" s="1">
        <f t="shared" si="20"/>
        <v>24442</v>
      </c>
      <c r="L326">
        <f>INDEX(Impacts_scenario_1_RSBsn_Mask!$Y$2:$Y$70,$F326-1939+1,1)</f>
        <v>0.97196446195928143</v>
      </c>
    </row>
    <row r="327" spans="1:12" x14ac:dyDescent="0.3">
      <c r="A327">
        <v>326</v>
      </c>
      <c r="B327" t="s">
        <v>53</v>
      </c>
      <c r="C327" t="str">
        <f t="shared" si="18"/>
        <v>A</v>
      </c>
      <c r="D327">
        <f t="shared" si="19"/>
        <v>1</v>
      </c>
      <c r="E327">
        <f>SUMIFS(Impacts_RS_wells_scenario_1_bgw!$R$2:$R$2452,Impacts_RS_wells_scenario_1_bgw!$A$2:$A$2452,lookup!A327)*10.14583*L327</f>
        <v>-45.308303759500248</v>
      </c>
      <c r="F327">
        <f>VLOOKUP(A327,Impacts_RS_wells_scenario_1_bgw!$A$2:$P$2452,16)</f>
        <v>1967</v>
      </c>
      <c r="G327" s="1">
        <f t="shared" si="20"/>
        <v>24473</v>
      </c>
      <c r="L327">
        <f>INDEX(Impacts_scenario_1_RSBsn_Mask!$Y$2:$Y$70,$F327-1939+1,1)</f>
        <v>0.91748029381620155</v>
      </c>
    </row>
    <row r="328" spans="1:12" x14ac:dyDescent="0.3">
      <c r="A328">
        <v>327</v>
      </c>
      <c r="B328" t="s">
        <v>54</v>
      </c>
      <c r="C328" t="str">
        <f t="shared" si="18"/>
        <v>A</v>
      </c>
      <c r="D328">
        <f t="shared" si="19"/>
        <v>2</v>
      </c>
      <c r="E328">
        <f>SUMIFS(Impacts_RS_wells_scenario_1_bgw!$R$2:$R$2452,Impacts_RS_wells_scenario_1_bgw!$A$2:$A$2452,lookup!A328)*10.14583*L328</f>
        <v>-38.864796848382447</v>
      </c>
      <c r="F328">
        <f>VLOOKUP(A328,Impacts_RS_wells_scenario_1_bgw!$A$2:$P$2452,16)</f>
        <v>1967</v>
      </c>
      <c r="G328" s="1">
        <f t="shared" si="20"/>
        <v>24504</v>
      </c>
      <c r="L328">
        <f>INDEX(Impacts_scenario_1_RSBsn_Mask!$Y$2:$Y$70,$F328-1939+1,1)</f>
        <v>0.91748029381620155</v>
      </c>
    </row>
    <row r="329" spans="1:12" x14ac:dyDescent="0.3">
      <c r="A329">
        <v>328</v>
      </c>
      <c r="B329" t="s">
        <v>55</v>
      </c>
      <c r="C329" t="str">
        <f t="shared" si="18"/>
        <v>B</v>
      </c>
      <c r="D329">
        <f t="shared" si="19"/>
        <v>3</v>
      </c>
      <c r="E329">
        <f>SUMIFS(Impacts_RS_wells_scenario_1_bgw!$R$2:$R$2452,Impacts_RS_wells_scenario_1_bgw!$A$2:$A$2452,lookup!A329)*10.14583*L329</f>
        <v>-11.852227701558867</v>
      </c>
      <c r="F329">
        <f>VLOOKUP(A329,Impacts_RS_wells_scenario_1_bgw!$A$2:$P$2452,16)</f>
        <v>1967</v>
      </c>
      <c r="G329" s="1">
        <f t="shared" si="20"/>
        <v>24532</v>
      </c>
      <c r="L329">
        <f>INDEX(Impacts_scenario_1_RSBsn_Mask!$Y$2:$Y$70,$F329-1939+1,1)</f>
        <v>0.91748029381620155</v>
      </c>
    </row>
    <row r="330" spans="1:12" x14ac:dyDescent="0.3">
      <c r="A330">
        <v>329</v>
      </c>
      <c r="B330" t="s">
        <v>56</v>
      </c>
      <c r="C330" t="str">
        <f t="shared" si="18"/>
        <v>B</v>
      </c>
      <c r="D330">
        <f t="shared" si="19"/>
        <v>4</v>
      </c>
      <c r="E330">
        <f>SUMIFS(Impacts_RS_wells_scenario_1_bgw!$R$2:$R$2452,Impacts_RS_wells_scenario_1_bgw!$A$2:$A$2452,lookup!A330)*10.14583*L330</f>
        <v>-49.013701410934111</v>
      </c>
      <c r="F330">
        <f>VLOOKUP(A330,Impacts_RS_wells_scenario_1_bgw!$A$2:$P$2452,16)</f>
        <v>1967</v>
      </c>
      <c r="G330" s="1">
        <f t="shared" si="20"/>
        <v>24563</v>
      </c>
      <c r="L330">
        <f>INDEX(Impacts_scenario_1_RSBsn_Mask!$Y$2:$Y$70,$F330-1939+1,1)</f>
        <v>0.91748029381620155</v>
      </c>
    </row>
    <row r="331" spans="1:12" x14ac:dyDescent="0.3">
      <c r="A331">
        <v>330</v>
      </c>
      <c r="B331" t="s">
        <v>57</v>
      </c>
      <c r="C331" t="str">
        <f t="shared" si="18"/>
        <v>C</v>
      </c>
      <c r="D331">
        <f t="shared" si="19"/>
        <v>5</v>
      </c>
      <c r="E331">
        <f>SUMIFS(Impacts_RS_wells_scenario_1_bgw!$R$2:$R$2452,Impacts_RS_wells_scenario_1_bgw!$A$2:$A$2452,lookup!A331)*10.14583*L331</f>
        <v>-29.104701060629321</v>
      </c>
      <c r="F331">
        <f>VLOOKUP(A331,Impacts_RS_wells_scenario_1_bgw!$A$2:$P$2452,16)</f>
        <v>1967</v>
      </c>
      <c r="G331" s="1">
        <f t="shared" si="20"/>
        <v>24593</v>
      </c>
      <c r="L331">
        <f>INDEX(Impacts_scenario_1_RSBsn_Mask!$Y$2:$Y$70,$F331-1939+1,1)</f>
        <v>0.91748029381620155</v>
      </c>
    </row>
    <row r="332" spans="1:12" x14ac:dyDescent="0.3">
      <c r="A332">
        <v>331</v>
      </c>
      <c r="B332" t="s">
        <v>58</v>
      </c>
      <c r="C332" t="str">
        <f t="shared" si="18"/>
        <v>C</v>
      </c>
      <c r="D332">
        <f t="shared" si="19"/>
        <v>6</v>
      </c>
      <c r="E332">
        <f>SUMIFS(Impacts_RS_wells_scenario_1_bgw!$R$2:$R$2452,Impacts_RS_wells_scenario_1_bgw!$A$2:$A$2452,lookup!A332)*10.14583*L332</f>
        <v>-59.99177222035307</v>
      </c>
      <c r="F332">
        <f>VLOOKUP(A332,Impacts_RS_wells_scenario_1_bgw!$A$2:$P$2452,16)</f>
        <v>1967</v>
      </c>
      <c r="G332" s="1">
        <f t="shared" si="20"/>
        <v>24624</v>
      </c>
      <c r="L332">
        <f>INDEX(Impacts_scenario_1_RSBsn_Mask!$Y$2:$Y$70,$F332-1939+1,1)</f>
        <v>0.91748029381620155</v>
      </c>
    </row>
    <row r="333" spans="1:12" x14ac:dyDescent="0.3">
      <c r="A333">
        <v>332</v>
      </c>
      <c r="B333" t="s">
        <v>59</v>
      </c>
      <c r="C333" t="str">
        <f t="shared" si="18"/>
        <v>D</v>
      </c>
      <c r="D333">
        <f t="shared" si="19"/>
        <v>7</v>
      </c>
      <c r="E333">
        <f>SUMIFS(Impacts_RS_wells_scenario_1_bgw!$R$2:$R$2452,Impacts_RS_wells_scenario_1_bgw!$A$2:$A$2452,lookup!A333)*10.14583*L333</f>
        <v>-91.503409647186032</v>
      </c>
      <c r="F333">
        <f>VLOOKUP(A333,Impacts_RS_wells_scenario_1_bgw!$A$2:$P$2452,16)</f>
        <v>1967</v>
      </c>
      <c r="G333" s="1">
        <f t="shared" si="20"/>
        <v>24654</v>
      </c>
      <c r="L333">
        <f>INDEX(Impacts_scenario_1_RSBsn_Mask!$Y$2:$Y$70,$F333-1939+1,1)</f>
        <v>0.91748029381620155</v>
      </c>
    </row>
    <row r="334" spans="1:12" x14ac:dyDescent="0.3">
      <c r="A334">
        <v>333</v>
      </c>
      <c r="B334" t="s">
        <v>60</v>
      </c>
      <c r="C334" t="str">
        <f t="shared" si="18"/>
        <v>D</v>
      </c>
      <c r="D334">
        <f t="shared" si="19"/>
        <v>8</v>
      </c>
      <c r="E334">
        <f>SUMIFS(Impacts_RS_wells_scenario_1_bgw!$R$2:$R$2452,Impacts_RS_wells_scenario_1_bgw!$A$2:$A$2452,lookup!A334)*10.14583*L334</f>
        <v>-99.888065660574625</v>
      </c>
      <c r="F334">
        <f>VLOOKUP(A334,Impacts_RS_wells_scenario_1_bgw!$A$2:$P$2452,16)</f>
        <v>1967</v>
      </c>
      <c r="G334" s="1">
        <f t="shared" si="20"/>
        <v>24685</v>
      </c>
      <c r="L334">
        <f>INDEX(Impacts_scenario_1_RSBsn_Mask!$Y$2:$Y$70,$F334-1939+1,1)</f>
        <v>0.91748029381620155</v>
      </c>
    </row>
    <row r="335" spans="1:12" x14ac:dyDescent="0.3">
      <c r="A335">
        <v>334</v>
      </c>
      <c r="B335" t="s">
        <v>61</v>
      </c>
      <c r="C335" t="str">
        <f t="shared" si="18"/>
        <v>D</v>
      </c>
      <c r="D335">
        <f t="shared" si="19"/>
        <v>9</v>
      </c>
      <c r="E335">
        <f>SUMIFS(Impacts_RS_wells_scenario_1_bgw!$R$2:$R$2452,Impacts_RS_wells_scenario_1_bgw!$A$2:$A$2452,lookup!A335)*10.14583*L335</f>
        <v>-119.67819217227448</v>
      </c>
      <c r="F335">
        <f>VLOOKUP(A335,Impacts_RS_wells_scenario_1_bgw!$A$2:$P$2452,16)</f>
        <v>1967</v>
      </c>
      <c r="G335" s="1">
        <f t="shared" si="20"/>
        <v>24716</v>
      </c>
      <c r="L335">
        <f>INDEX(Impacts_scenario_1_RSBsn_Mask!$Y$2:$Y$70,$F335-1939+1,1)</f>
        <v>0.91748029381620155</v>
      </c>
    </row>
    <row r="336" spans="1:12" x14ac:dyDescent="0.3">
      <c r="A336">
        <v>335</v>
      </c>
      <c r="B336" t="s">
        <v>62</v>
      </c>
      <c r="C336" t="str">
        <f t="shared" si="18"/>
        <v>E</v>
      </c>
      <c r="D336">
        <f t="shared" si="19"/>
        <v>10</v>
      </c>
      <c r="E336">
        <f>SUMIFS(Impacts_RS_wells_scenario_1_bgw!$R$2:$R$2452,Impacts_RS_wells_scenario_1_bgw!$A$2:$A$2452,lookup!A336)*10.14583*L336</f>
        <v>-101.21516373664265</v>
      </c>
      <c r="F336">
        <f>VLOOKUP(A336,Impacts_RS_wells_scenario_1_bgw!$A$2:$P$2452,16)</f>
        <v>1967</v>
      </c>
      <c r="G336" s="1">
        <f t="shared" si="20"/>
        <v>24746</v>
      </c>
      <c r="L336">
        <f>INDEX(Impacts_scenario_1_RSBsn_Mask!$Y$2:$Y$70,$F336-1939+1,1)</f>
        <v>0.91748029381620155</v>
      </c>
    </row>
    <row r="337" spans="1:12" x14ac:dyDescent="0.3">
      <c r="A337">
        <v>336</v>
      </c>
      <c r="B337" t="s">
        <v>63</v>
      </c>
      <c r="C337" t="str">
        <f t="shared" si="18"/>
        <v>E</v>
      </c>
      <c r="D337">
        <f t="shared" si="19"/>
        <v>11</v>
      </c>
      <c r="E337">
        <f>SUMIFS(Impacts_RS_wells_scenario_1_bgw!$R$2:$R$2452,Impacts_RS_wells_scenario_1_bgw!$A$2:$A$2452,lookup!A337)*10.14583*L337</f>
        <v>-92.654882864052368</v>
      </c>
      <c r="F337">
        <f>VLOOKUP(A337,Impacts_RS_wells_scenario_1_bgw!$A$2:$P$2452,16)</f>
        <v>1967</v>
      </c>
      <c r="G337" s="1">
        <f t="shared" si="20"/>
        <v>24777</v>
      </c>
      <c r="L337">
        <f>INDEX(Impacts_scenario_1_RSBsn_Mask!$Y$2:$Y$70,$F337-1939+1,1)</f>
        <v>0.91748029381620155</v>
      </c>
    </row>
    <row r="338" spans="1:12" x14ac:dyDescent="0.3">
      <c r="A338">
        <v>337</v>
      </c>
      <c r="B338" t="s">
        <v>49</v>
      </c>
      <c r="C338" t="str">
        <f t="shared" si="18"/>
        <v>F</v>
      </c>
      <c r="D338">
        <f t="shared" si="19"/>
        <v>12</v>
      </c>
      <c r="E338">
        <f>SUMIFS(Impacts_RS_wells_scenario_1_bgw!$R$2:$R$2452,Impacts_RS_wells_scenario_1_bgw!$A$2:$A$2452,lookup!A338)*10.14583*L338</f>
        <v>-84.642615384624293</v>
      </c>
      <c r="F338">
        <f>VLOOKUP(A338,Impacts_RS_wells_scenario_1_bgw!$A$2:$P$2452,16)</f>
        <v>1967</v>
      </c>
      <c r="G338" s="1">
        <f t="shared" si="20"/>
        <v>24807</v>
      </c>
      <c r="L338">
        <f>INDEX(Impacts_scenario_1_RSBsn_Mask!$Y$2:$Y$70,$F338-1939+1,1)</f>
        <v>0.91748029381620155</v>
      </c>
    </row>
    <row r="339" spans="1:12" x14ac:dyDescent="0.3">
      <c r="A339">
        <v>338</v>
      </c>
      <c r="B339" t="s">
        <v>53</v>
      </c>
      <c r="C339" t="str">
        <f t="shared" si="18"/>
        <v>A</v>
      </c>
      <c r="D339">
        <f t="shared" si="19"/>
        <v>1</v>
      </c>
      <c r="E339">
        <f>SUMIFS(Impacts_RS_wells_scenario_1_bgw!$R$2:$R$2452,Impacts_RS_wells_scenario_1_bgw!$A$2:$A$2452,lookup!A339)*10.14583*L339</f>
        <v>-78.654766545389876</v>
      </c>
      <c r="F339">
        <f>VLOOKUP(A339,Impacts_RS_wells_scenario_1_bgw!$A$2:$P$2452,16)</f>
        <v>1968</v>
      </c>
      <c r="G339" s="1">
        <f t="shared" si="20"/>
        <v>24838</v>
      </c>
      <c r="L339">
        <f>INDEX(Impacts_scenario_1_RSBsn_Mask!$Y$2:$Y$70,$F339-1939+1,1)</f>
        <v>0.91562594431250977</v>
      </c>
    </row>
    <row r="340" spans="1:12" x14ac:dyDescent="0.3">
      <c r="A340">
        <v>339</v>
      </c>
      <c r="B340" t="s">
        <v>54</v>
      </c>
      <c r="C340" t="str">
        <f t="shared" si="18"/>
        <v>A</v>
      </c>
      <c r="D340">
        <f t="shared" si="19"/>
        <v>2</v>
      </c>
      <c r="E340">
        <f>SUMIFS(Impacts_RS_wells_scenario_1_bgw!$R$2:$R$2452,Impacts_RS_wells_scenario_1_bgw!$A$2:$A$2452,lookup!A340)*10.14583*L340</f>
        <v>-73.552239964916168</v>
      </c>
      <c r="F340">
        <f>VLOOKUP(A340,Impacts_RS_wells_scenario_1_bgw!$A$2:$P$2452,16)</f>
        <v>1968</v>
      </c>
      <c r="G340" s="1">
        <f t="shared" si="20"/>
        <v>24869</v>
      </c>
      <c r="L340">
        <f>INDEX(Impacts_scenario_1_RSBsn_Mask!$Y$2:$Y$70,$F340-1939+1,1)</f>
        <v>0.91562594431250977</v>
      </c>
    </row>
    <row r="341" spans="1:12" x14ac:dyDescent="0.3">
      <c r="A341">
        <v>340</v>
      </c>
      <c r="B341" t="s">
        <v>55</v>
      </c>
      <c r="C341" t="str">
        <f t="shared" si="18"/>
        <v>B</v>
      </c>
      <c r="D341">
        <f t="shared" si="19"/>
        <v>3</v>
      </c>
      <c r="E341">
        <f>SUMIFS(Impacts_RS_wells_scenario_1_bgw!$R$2:$R$2452,Impacts_RS_wells_scenario_1_bgw!$A$2:$A$2452,lookup!A341)*10.14583*L341</f>
        <v>-55.275376531414018</v>
      </c>
      <c r="F341">
        <f>VLOOKUP(A341,Impacts_RS_wells_scenario_1_bgw!$A$2:$P$2452,16)</f>
        <v>1968</v>
      </c>
      <c r="G341" s="1">
        <f t="shared" si="20"/>
        <v>24898</v>
      </c>
      <c r="L341">
        <f>INDEX(Impacts_scenario_1_RSBsn_Mask!$Y$2:$Y$70,$F341-1939+1,1)</f>
        <v>0.91562594431250977</v>
      </c>
    </row>
    <row r="342" spans="1:12" x14ac:dyDescent="0.3">
      <c r="A342">
        <v>341</v>
      </c>
      <c r="B342" t="s">
        <v>56</v>
      </c>
      <c r="C342" t="str">
        <f t="shared" si="18"/>
        <v>B</v>
      </c>
      <c r="D342">
        <f t="shared" si="19"/>
        <v>4</v>
      </c>
      <c r="E342">
        <f>SUMIFS(Impacts_RS_wells_scenario_1_bgw!$R$2:$R$2452,Impacts_RS_wells_scenario_1_bgw!$A$2:$A$2452,lookup!A342)*10.14583*L342</f>
        <v>-49.273084477161845</v>
      </c>
      <c r="F342">
        <f>VLOOKUP(A342,Impacts_RS_wells_scenario_1_bgw!$A$2:$P$2452,16)</f>
        <v>1968</v>
      </c>
      <c r="G342" s="1">
        <f t="shared" si="20"/>
        <v>24929</v>
      </c>
      <c r="L342">
        <f>INDEX(Impacts_scenario_1_RSBsn_Mask!$Y$2:$Y$70,$F342-1939+1,1)</f>
        <v>0.91562594431250977</v>
      </c>
    </row>
    <row r="343" spans="1:12" x14ac:dyDescent="0.3">
      <c r="A343">
        <v>342</v>
      </c>
      <c r="B343" t="s">
        <v>57</v>
      </c>
      <c r="C343" t="str">
        <f t="shared" si="18"/>
        <v>C</v>
      </c>
      <c r="D343">
        <f t="shared" si="19"/>
        <v>5</v>
      </c>
      <c r="E343">
        <f>SUMIFS(Impacts_RS_wells_scenario_1_bgw!$R$2:$R$2452,Impacts_RS_wells_scenario_1_bgw!$A$2:$A$2452,lookup!A343)*10.14583*L343</f>
        <v>-78.399389457072004</v>
      </c>
      <c r="F343">
        <f>VLOOKUP(A343,Impacts_RS_wells_scenario_1_bgw!$A$2:$P$2452,16)</f>
        <v>1968</v>
      </c>
      <c r="G343" s="1">
        <f t="shared" si="20"/>
        <v>24959</v>
      </c>
      <c r="L343">
        <f>INDEX(Impacts_scenario_1_RSBsn_Mask!$Y$2:$Y$70,$F343-1939+1,1)</f>
        <v>0.91562594431250977</v>
      </c>
    </row>
    <row r="344" spans="1:12" x14ac:dyDescent="0.3">
      <c r="A344">
        <v>343</v>
      </c>
      <c r="B344" t="s">
        <v>58</v>
      </c>
      <c r="C344" t="str">
        <f t="shared" si="18"/>
        <v>C</v>
      </c>
      <c r="D344">
        <f t="shared" si="19"/>
        <v>6</v>
      </c>
      <c r="E344">
        <f>SUMIFS(Impacts_RS_wells_scenario_1_bgw!$R$2:$R$2452,Impacts_RS_wells_scenario_1_bgw!$A$2:$A$2452,lookup!A344)*10.14583*L344</f>
        <v>-41.341269224071077</v>
      </c>
      <c r="F344">
        <f>VLOOKUP(A344,Impacts_RS_wells_scenario_1_bgw!$A$2:$P$2452,16)</f>
        <v>1968</v>
      </c>
      <c r="G344" s="1">
        <f t="shared" si="20"/>
        <v>24990</v>
      </c>
      <c r="L344">
        <f>INDEX(Impacts_scenario_1_RSBsn_Mask!$Y$2:$Y$70,$F344-1939+1,1)</f>
        <v>0.91562594431250977</v>
      </c>
    </row>
    <row r="345" spans="1:12" x14ac:dyDescent="0.3">
      <c r="A345">
        <v>344</v>
      </c>
      <c r="B345" t="s">
        <v>59</v>
      </c>
      <c r="C345" t="str">
        <f t="shared" si="18"/>
        <v>D</v>
      </c>
      <c r="D345">
        <f t="shared" si="19"/>
        <v>7</v>
      </c>
      <c r="E345">
        <f>SUMIFS(Impacts_RS_wells_scenario_1_bgw!$R$2:$R$2452,Impacts_RS_wells_scenario_1_bgw!$A$2:$A$2452,lookup!A345)*10.14583*L345</f>
        <v>-137.85111977945235</v>
      </c>
      <c r="F345">
        <f>VLOOKUP(A345,Impacts_RS_wells_scenario_1_bgw!$A$2:$P$2452,16)</f>
        <v>1968</v>
      </c>
      <c r="G345" s="1">
        <f t="shared" si="20"/>
        <v>25020</v>
      </c>
      <c r="L345">
        <f>INDEX(Impacts_scenario_1_RSBsn_Mask!$Y$2:$Y$70,$F345-1939+1,1)</f>
        <v>0.91562594431250977</v>
      </c>
    </row>
    <row r="346" spans="1:12" x14ac:dyDescent="0.3">
      <c r="A346">
        <v>345</v>
      </c>
      <c r="B346" t="s">
        <v>60</v>
      </c>
      <c r="C346" t="str">
        <f t="shared" si="18"/>
        <v>D</v>
      </c>
      <c r="D346">
        <f t="shared" si="19"/>
        <v>8</v>
      </c>
      <c r="E346">
        <f>SUMIFS(Impacts_RS_wells_scenario_1_bgw!$R$2:$R$2452,Impacts_RS_wells_scenario_1_bgw!$A$2:$A$2452,lookup!A346)*10.14583*L346</f>
        <v>-87.504602881310802</v>
      </c>
      <c r="F346">
        <f>VLOOKUP(A346,Impacts_RS_wells_scenario_1_bgw!$A$2:$P$2452,16)</f>
        <v>1968</v>
      </c>
      <c r="G346" s="1">
        <f t="shared" si="20"/>
        <v>25051</v>
      </c>
      <c r="L346">
        <f>INDEX(Impacts_scenario_1_RSBsn_Mask!$Y$2:$Y$70,$F346-1939+1,1)</f>
        <v>0.91562594431250977</v>
      </c>
    </row>
    <row r="347" spans="1:12" x14ac:dyDescent="0.3">
      <c r="A347">
        <v>346</v>
      </c>
      <c r="B347" t="s">
        <v>61</v>
      </c>
      <c r="C347" t="str">
        <f t="shared" si="18"/>
        <v>D</v>
      </c>
      <c r="D347">
        <f t="shared" si="19"/>
        <v>9</v>
      </c>
      <c r="E347">
        <f>SUMIFS(Impacts_RS_wells_scenario_1_bgw!$R$2:$R$2452,Impacts_RS_wells_scenario_1_bgw!$A$2:$A$2452,lookup!A347)*10.14583*L347</f>
        <v>-149.86251145957129</v>
      </c>
      <c r="F347">
        <f>VLOOKUP(A347,Impacts_RS_wells_scenario_1_bgw!$A$2:$P$2452,16)</f>
        <v>1968</v>
      </c>
      <c r="G347" s="1">
        <f t="shared" si="20"/>
        <v>25082</v>
      </c>
      <c r="L347">
        <f>INDEX(Impacts_scenario_1_RSBsn_Mask!$Y$2:$Y$70,$F347-1939+1,1)</f>
        <v>0.91562594431250977</v>
      </c>
    </row>
    <row r="348" spans="1:12" x14ac:dyDescent="0.3">
      <c r="A348">
        <v>347</v>
      </c>
      <c r="B348" t="s">
        <v>62</v>
      </c>
      <c r="C348" t="str">
        <f t="shared" si="18"/>
        <v>E</v>
      </c>
      <c r="D348">
        <f t="shared" si="19"/>
        <v>10</v>
      </c>
      <c r="E348">
        <f>SUMIFS(Impacts_RS_wells_scenario_1_bgw!$R$2:$R$2452,Impacts_RS_wells_scenario_1_bgw!$A$2:$A$2452,lookup!A348)*10.14583*L348</f>
        <v>-279.98111776013093</v>
      </c>
      <c r="F348">
        <f>VLOOKUP(A348,Impacts_RS_wells_scenario_1_bgw!$A$2:$P$2452,16)</f>
        <v>1968</v>
      </c>
      <c r="G348" s="1">
        <f t="shared" si="20"/>
        <v>25112</v>
      </c>
      <c r="L348">
        <f>INDEX(Impacts_scenario_1_RSBsn_Mask!$Y$2:$Y$70,$F348-1939+1,1)</f>
        <v>0.91562594431250977</v>
      </c>
    </row>
    <row r="349" spans="1:12" x14ac:dyDescent="0.3">
      <c r="A349">
        <v>348</v>
      </c>
      <c r="B349" t="s">
        <v>63</v>
      </c>
      <c r="C349" t="str">
        <f t="shared" si="18"/>
        <v>E</v>
      </c>
      <c r="D349">
        <f t="shared" si="19"/>
        <v>11</v>
      </c>
      <c r="E349">
        <f>SUMIFS(Impacts_RS_wells_scenario_1_bgw!$R$2:$R$2452,Impacts_RS_wells_scenario_1_bgw!$A$2:$A$2452,lookup!A349)*10.14583*L349</f>
        <v>-264.33134047101771</v>
      </c>
      <c r="F349">
        <f>VLOOKUP(A349,Impacts_RS_wells_scenario_1_bgw!$A$2:$P$2452,16)</f>
        <v>1968</v>
      </c>
      <c r="G349" s="1">
        <f t="shared" si="20"/>
        <v>25143</v>
      </c>
      <c r="L349">
        <f>INDEX(Impacts_scenario_1_RSBsn_Mask!$Y$2:$Y$70,$F349-1939+1,1)</f>
        <v>0.91562594431250977</v>
      </c>
    </row>
    <row r="350" spans="1:12" x14ac:dyDescent="0.3">
      <c r="A350">
        <v>349</v>
      </c>
      <c r="B350" t="s">
        <v>49</v>
      </c>
      <c r="C350" t="str">
        <f t="shared" si="18"/>
        <v>F</v>
      </c>
      <c r="D350">
        <f t="shared" si="19"/>
        <v>12</v>
      </c>
      <c r="E350">
        <f>SUMIFS(Impacts_RS_wells_scenario_1_bgw!$R$2:$R$2452,Impacts_RS_wells_scenario_1_bgw!$A$2:$A$2452,lookup!A350)*10.14583*L350</f>
        <v>-235.24589073191717</v>
      </c>
      <c r="F350">
        <f>VLOOKUP(A350,Impacts_RS_wells_scenario_1_bgw!$A$2:$P$2452,16)</f>
        <v>1968</v>
      </c>
      <c r="G350" s="1">
        <f t="shared" si="20"/>
        <v>25173</v>
      </c>
      <c r="L350">
        <f>INDEX(Impacts_scenario_1_RSBsn_Mask!$Y$2:$Y$70,$F350-1939+1,1)</f>
        <v>0.91562594431250977</v>
      </c>
    </row>
    <row r="351" spans="1:12" x14ac:dyDescent="0.3">
      <c r="A351">
        <v>350</v>
      </c>
      <c r="B351" t="s">
        <v>53</v>
      </c>
      <c r="C351" t="str">
        <f t="shared" si="18"/>
        <v>A</v>
      </c>
      <c r="D351">
        <f t="shared" si="19"/>
        <v>1</v>
      </c>
      <c r="E351">
        <f>SUMIFS(Impacts_RS_wells_scenario_1_bgw!$R$2:$R$2452,Impacts_RS_wells_scenario_1_bgw!$A$2:$A$2452,lookup!A351)*10.14583*L351</f>
        <v>-210.08482354773884</v>
      </c>
      <c r="F351">
        <f>VLOOKUP(A351,Impacts_RS_wells_scenario_1_bgw!$A$2:$P$2452,16)</f>
        <v>1969</v>
      </c>
      <c r="G351" s="1">
        <f t="shared" si="20"/>
        <v>25204</v>
      </c>
      <c r="L351">
        <f>INDEX(Impacts_scenario_1_RSBsn_Mask!$Y$2:$Y$70,$F351-1939+1,1)</f>
        <v>0.91204771231494119</v>
      </c>
    </row>
    <row r="352" spans="1:12" x14ac:dyDescent="0.3">
      <c r="A352">
        <v>351</v>
      </c>
      <c r="B352" t="s">
        <v>54</v>
      </c>
      <c r="C352" t="str">
        <f t="shared" si="18"/>
        <v>A</v>
      </c>
      <c r="D352">
        <f t="shared" si="19"/>
        <v>2</v>
      </c>
      <c r="E352">
        <f>SUMIFS(Impacts_RS_wells_scenario_1_bgw!$R$2:$R$2452,Impacts_RS_wells_scenario_1_bgw!$A$2:$A$2452,lookup!A352)*10.14583*L352</f>
        <v>-193.14334069104575</v>
      </c>
      <c r="F352">
        <f>VLOOKUP(A352,Impacts_RS_wells_scenario_1_bgw!$A$2:$P$2452,16)</f>
        <v>1969</v>
      </c>
      <c r="G352" s="1">
        <f t="shared" si="20"/>
        <v>25235</v>
      </c>
      <c r="L352">
        <f>INDEX(Impacts_scenario_1_RSBsn_Mask!$Y$2:$Y$70,$F352-1939+1,1)</f>
        <v>0.91204771231494119</v>
      </c>
    </row>
    <row r="353" spans="1:12" x14ac:dyDescent="0.3">
      <c r="A353">
        <v>352</v>
      </c>
      <c r="B353" t="s">
        <v>55</v>
      </c>
      <c r="C353" t="str">
        <f t="shared" si="18"/>
        <v>B</v>
      </c>
      <c r="D353">
        <f t="shared" si="19"/>
        <v>3</v>
      </c>
      <c r="E353">
        <f>SUMIFS(Impacts_RS_wells_scenario_1_bgw!$R$2:$R$2452,Impacts_RS_wells_scenario_1_bgw!$A$2:$A$2452,lookup!A353)*10.14583*L353</f>
        <v>-180.21011060636246</v>
      </c>
      <c r="F353">
        <f>VLOOKUP(A353,Impacts_RS_wells_scenario_1_bgw!$A$2:$P$2452,16)</f>
        <v>1969</v>
      </c>
      <c r="G353" s="1">
        <f t="shared" si="20"/>
        <v>25263</v>
      </c>
      <c r="L353">
        <f>INDEX(Impacts_scenario_1_RSBsn_Mask!$Y$2:$Y$70,$F353-1939+1,1)</f>
        <v>0.91204771231494119</v>
      </c>
    </row>
    <row r="354" spans="1:12" x14ac:dyDescent="0.3">
      <c r="A354">
        <v>353</v>
      </c>
      <c r="B354" t="s">
        <v>56</v>
      </c>
      <c r="C354" t="str">
        <f t="shared" si="18"/>
        <v>B</v>
      </c>
      <c r="D354">
        <f t="shared" si="19"/>
        <v>4</v>
      </c>
      <c r="E354">
        <f>SUMIFS(Impacts_RS_wells_scenario_1_bgw!$R$2:$R$2452,Impacts_RS_wells_scenario_1_bgw!$A$2:$A$2452,lookup!A354)*10.14583*L354</f>
        <v>-167.69092410718821</v>
      </c>
      <c r="F354">
        <f>VLOOKUP(A354,Impacts_RS_wells_scenario_1_bgw!$A$2:$P$2452,16)</f>
        <v>1969</v>
      </c>
      <c r="G354" s="1">
        <f t="shared" si="20"/>
        <v>25294</v>
      </c>
      <c r="L354">
        <f>INDEX(Impacts_scenario_1_RSBsn_Mask!$Y$2:$Y$70,$F354-1939+1,1)</f>
        <v>0.91204771231494119</v>
      </c>
    </row>
    <row r="355" spans="1:12" x14ac:dyDescent="0.3">
      <c r="A355">
        <v>354</v>
      </c>
      <c r="B355" t="s">
        <v>57</v>
      </c>
      <c r="C355" t="str">
        <f t="shared" si="18"/>
        <v>C</v>
      </c>
      <c r="D355">
        <f t="shared" si="19"/>
        <v>5</v>
      </c>
      <c r="E355">
        <f>SUMIFS(Impacts_RS_wells_scenario_1_bgw!$R$2:$R$2452,Impacts_RS_wells_scenario_1_bgw!$A$2:$A$2452,lookup!A355)*10.14583*L355</f>
        <v>-167.99300593550103</v>
      </c>
      <c r="F355">
        <f>VLOOKUP(A355,Impacts_RS_wells_scenario_1_bgw!$A$2:$P$2452,16)</f>
        <v>1969</v>
      </c>
      <c r="G355" s="1">
        <f t="shared" si="20"/>
        <v>25324</v>
      </c>
      <c r="L355">
        <f>INDEX(Impacts_scenario_1_RSBsn_Mask!$Y$2:$Y$70,$F355-1939+1,1)</f>
        <v>0.91204771231494119</v>
      </c>
    </row>
    <row r="356" spans="1:12" x14ac:dyDescent="0.3">
      <c r="A356">
        <v>355</v>
      </c>
      <c r="B356" t="s">
        <v>58</v>
      </c>
      <c r="C356" t="str">
        <f t="shared" si="18"/>
        <v>C</v>
      </c>
      <c r="D356">
        <f t="shared" si="19"/>
        <v>6</v>
      </c>
      <c r="E356">
        <f>SUMIFS(Impacts_RS_wells_scenario_1_bgw!$R$2:$R$2452,Impacts_RS_wells_scenario_1_bgw!$A$2:$A$2452,lookup!A356)*10.14583*L356</f>
        <v>-131.0115805055533</v>
      </c>
      <c r="F356">
        <f>VLOOKUP(A356,Impacts_RS_wells_scenario_1_bgw!$A$2:$P$2452,16)</f>
        <v>1969</v>
      </c>
      <c r="G356" s="1">
        <f t="shared" si="20"/>
        <v>25355</v>
      </c>
      <c r="L356">
        <f>INDEX(Impacts_scenario_1_RSBsn_Mask!$Y$2:$Y$70,$F356-1939+1,1)</f>
        <v>0.91204771231494119</v>
      </c>
    </row>
    <row r="357" spans="1:12" x14ac:dyDescent="0.3">
      <c r="A357">
        <v>356</v>
      </c>
      <c r="B357" t="s">
        <v>59</v>
      </c>
      <c r="C357" t="str">
        <f t="shared" si="18"/>
        <v>D</v>
      </c>
      <c r="D357">
        <f t="shared" si="19"/>
        <v>7</v>
      </c>
      <c r="E357">
        <f>SUMIFS(Impacts_RS_wells_scenario_1_bgw!$R$2:$R$2452,Impacts_RS_wells_scenario_1_bgw!$A$2:$A$2452,lookup!A357)*10.14583*L357</f>
        <v>-85.431648841797028</v>
      </c>
      <c r="F357">
        <f>VLOOKUP(A357,Impacts_RS_wells_scenario_1_bgw!$A$2:$P$2452,16)</f>
        <v>1969</v>
      </c>
      <c r="G357" s="1">
        <f t="shared" si="20"/>
        <v>25385</v>
      </c>
      <c r="L357">
        <f>INDEX(Impacts_scenario_1_RSBsn_Mask!$Y$2:$Y$70,$F357-1939+1,1)</f>
        <v>0.91204771231494119</v>
      </c>
    </row>
    <row r="358" spans="1:12" x14ac:dyDescent="0.3">
      <c r="A358">
        <v>357</v>
      </c>
      <c r="B358" t="s">
        <v>60</v>
      </c>
      <c r="C358" t="str">
        <f t="shared" si="18"/>
        <v>D</v>
      </c>
      <c r="D358">
        <f t="shared" si="19"/>
        <v>8</v>
      </c>
      <c r="E358">
        <f>SUMIFS(Impacts_RS_wells_scenario_1_bgw!$R$2:$R$2452,Impacts_RS_wells_scenario_1_bgw!$A$2:$A$2452,lookup!A358)*10.14583*L358</f>
        <v>-312.02751612467836</v>
      </c>
      <c r="F358">
        <f>VLOOKUP(A358,Impacts_RS_wells_scenario_1_bgw!$A$2:$P$2452,16)</f>
        <v>1969</v>
      </c>
      <c r="G358" s="1">
        <f t="shared" si="20"/>
        <v>25416</v>
      </c>
      <c r="L358">
        <f>INDEX(Impacts_scenario_1_RSBsn_Mask!$Y$2:$Y$70,$F358-1939+1,1)</f>
        <v>0.91204771231494119</v>
      </c>
    </row>
    <row r="359" spans="1:12" x14ac:dyDescent="0.3">
      <c r="A359">
        <v>358</v>
      </c>
      <c r="B359" t="s">
        <v>61</v>
      </c>
      <c r="C359" t="str">
        <f t="shared" si="18"/>
        <v>D</v>
      </c>
      <c r="D359">
        <f t="shared" si="19"/>
        <v>9</v>
      </c>
      <c r="E359">
        <f>SUMIFS(Impacts_RS_wells_scenario_1_bgw!$R$2:$R$2452,Impacts_RS_wells_scenario_1_bgw!$A$2:$A$2452,lookup!A359)*10.14583*L359</f>
        <v>-309.55827562952112</v>
      </c>
      <c r="F359">
        <f>VLOOKUP(A359,Impacts_RS_wells_scenario_1_bgw!$A$2:$P$2452,16)</f>
        <v>1969</v>
      </c>
      <c r="G359" s="1">
        <f t="shared" si="20"/>
        <v>25447</v>
      </c>
      <c r="L359">
        <f>INDEX(Impacts_scenario_1_RSBsn_Mask!$Y$2:$Y$70,$F359-1939+1,1)</f>
        <v>0.91204771231494119</v>
      </c>
    </row>
    <row r="360" spans="1:12" x14ac:dyDescent="0.3">
      <c r="A360">
        <v>359</v>
      </c>
      <c r="B360" t="s">
        <v>62</v>
      </c>
      <c r="C360" t="str">
        <f t="shared" si="18"/>
        <v>E</v>
      </c>
      <c r="D360">
        <f t="shared" si="19"/>
        <v>10</v>
      </c>
      <c r="E360">
        <f>SUMIFS(Impacts_RS_wells_scenario_1_bgw!$R$2:$R$2452,Impacts_RS_wells_scenario_1_bgw!$A$2:$A$2452,lookup!A360)*10.14583*L360</f>
        <v>-279.44488041210184</v>
      </c>
      <c r="F360">
        <f>VLOOKUP(A360,Impacts_RS_wells_scenario_1_bgw!$A$2:$P$2452,16)</f>
        <v>1969</v>
      </c>
      <c r="G360" s="1">
        <f t="shared" si="20"/>
        <v>25477</v>
      </c>
      <c r="L360">
        <f>INDEX(Impacts_scenario_1_RSBsn_Mask!$Y$2:$Y$70,$F360-1939+1,1)</f>
        <v>0.91204771231494119</v>
      </c>
    </row>
    <row r="361" spans="1:12" x14ac:dyDescent="0.3">
      <c r="A361">
        <v>360</v>
      </c>
      <c r="B361" t="s">
        <v>63</v>
      </c>
      <c r="C361" t="str">
        <f t="shared" si="18"/>
        <v>E</v>
      </c>
      <c r="D361">
        <f t="shared" si="19"/>
        <v>11</v>
      </c>
      <c r="E361">
        <f>SUMIFS(Impacts_RS_wells_scenario_1_bgw!$R$2:$R$2452,Impacts_RS_wells_scenario_1_bgw!$A$2:$A$2452,lookup!A361)*10.14583*L361</f>
        <v>-243.29738747007426</v>
      </c>
      <c r="F361">
        <f>VLOOKUP(A361,Impacts_RS_wells_scenario_1_bgw!$A$2:$P$2452,16)</f>
        <v>1969</v>
      </c>
      <c r="G361" s="1">
        <f t="shared" si="20"/>
        <v>25508</v>
      </c>
      <c r="L361">
        <f>INDEX(Impacts_scenario_1_RSBsn_Mask!$Y$2:$Y$70,$F361-1939+1,1)</f>
        <v>0.91204771231494119</v>
      </c>
    </row>
    <row r="362" spans="1:12" x14ac:dyDescent="0.3">
      <c r="A362">
        <v>361</v>
      </c>
      <c r="B362" t="s">
        <v>49</v>
      </c>
      <c r="C362" t="str">
        <f t="shared" si="18"/>
        <v>F</v>
      </c>
      <c r="D362">
        <f t="shared" si="19"/>
        <v>12</v>
      </c>
      <c r="E362">
        <f>SUMIFS(Impacts_RS_wells_scenario_1_bgw!$R$2:$R$2452,Impacts_RS_wells_scenario_1_bgw!$A$2:$A$2452,lookup!A362)*10.14583*L362</f>
        <v>-224.531250329524</v>
      </c>
      <c r="F362">
        <f>VLOOKUP(A362,Impacts_RS_wells_scenario_1_bgw!$A$2:$P$2452,16)</f>
        <v>1969</v>
      </c>
      <c r="G362" s="1">
        <f t="shared" si="20"/>
        <v>25538</v>
      </c>
      <c r="L362">
        <f>INDEX(Impacts_scenario_1_RSBsn_Mask!$Y$2:$Y$70,$F362-1939+1,1)</f>
        <v>0.91204771231494119</v>
      </c>
    </row>
    <row r="363" spans="1:12" x14ac:dyDescent="0.3">
      <c r="A363">
        <v>362</v>
      </c>
      <c r="B363" t="s">
        <v>53</v>
      </c>
      <c r="C363" t="str">
        <f t="shared" si="18"/>
        <v>A</v>
      </c>
      <c r="D363">
        <f t="shared" si="19"/>
        <v>1</v>
      </c>
      <c r="E363">
        <f>SUMIFS(Impacts_RS_wells_scenario_1_bgw!$R$2:$R$2452,Impacts_RS_wells_scenario_1_bgw!$A$2:$A$2452,lookup!A363)*10.14583*L363</f>
        <v>-209.89732879933993</v>
      </c>
      <c r="F363">
        <f>VLOOKUP(A363,Impacts_RS_wells_scenario_1_bgw!$A$2:$P$2452,16)</f>
        <v>1970</v>
      </c>
      <c r="G363" s="1">
        <f t="shared" si="20"/>
        <v>25569</v>
      </c>
      <c r="L363">
        <f>INDEX(Impacts_scenario_1_RSBsn_Mask!$Y$2:$Y$70,$F363-1939+1,1)</f>
        <v>0.91021330669870326</v>
      </c>
    </row>
    <row r="364" spans="1:12" x14ac:dyDescent="0.3">
      <c r="A364">
        <v>363</v>
      </c>
      <c r="B364" t="s">
        <v>54</v>
      </c>
      <c r="C364" t="str">
        <f t="shared" si="18"/>
        <v>A</v>
      </c>
      <c r="D364">
        <f t="shared" si="19"/>
        <v>2</v>
      </c>
      <c r="E364">
        <f>SUMIFS(Impacts_RS_wells_scenario_1_bgw!$R$2:$R$2452,Impacts_RS_wells_scenario_1_bgw!$A$2:$A$2452,lookup!A364)*10.14583*L364</f>
        <v>-189.94749612286782</v>
      </c>
      <c r="F364">
        <f>VLOOKUP(A364,Impacts_RS_wells_scenario_1_bgw!$A$2:$P$2452,16)</f>
        <v>1970</v>
      </c>
      <c r="G364" s="1">
        <f t="shared" si="20"/>
        <v>25600</v>
      </c>
      <c r="L364">
        <f>INDEX(Impacts_scenario_1_RSBsn_Mask!$Y$2:$Y$70,$F364-1939+1,1)</f>
        <v>0.91021330669870326</v>
      </c>
    </row>
    <row r="365" spans="1:12" x14ac:dyDescent="0.3">
      <c r="A365">
        <v>364</v>
      </c>
      <c r="B365" t="s">
        <v>55</v>
      </c>
      <c r="C365" t="str">
        <f t="shared" si="18"/>
        <v>B</v>
      </c>
      <c r="D365">
        <f t="shared" si="19"/>
        <v>3</v>
      </c>
      <c r="E365">
        <f>SUMIFS(Impacts_RS_wells_scenario_1_bgw!$R$2:$R$2452,Impacts_RS_wells_scenario_1_bgw!$A$2:$A$2452,lookup!A365)*10.14583*L365</f>
        <v>-192.26252863984584</v>
      </c>
      <c r="F365">
        <f>VLOOKUP(A365,Impacts_RS_wells_scenario_1_bgw!$A$2:$P$2452,16)</f>
        <v>1970</v>
      </c>
      <c r="G365" s="1">
        <f t="shared" si="20"/>
        <v>25628</v>
      </c>
      <c r="L365">
        <f>INDEX(Impacts_scenario_1_RSBsn_Mask!$Y$2:$Y$70,$F365-1939+1,1)</f>
        <v>0.91021330669870326</v>
      </c>
    </row>
    <row r="366" spans="1:12" x14ac:dyDescent="0.3">
      <c r="A366">
        <v>365</v>
      </c>
      <c r="B366" t="s">
        <v>56</v>
      </c>
      <c r="C366" t="str">
        <f t="shared" si="18"/>
        <v>B</v>
      </c>
      <c r="D366">
        <f t="shared" si="19"/>
        <v>4</v>
      </c>
      <c r="E366">
        <f>SUMIFS(Impacts_RS_wells_scenario_1_bgw!$R$2:$R$2452,Impacts_RS_wells_scenario_1_bgw!$A$2:$A$2452,lookup!A366)*10.14583*L366</f>
        <v>-189.79266406855106</v>
      </c>
      <c r="F366">
        <f>VLOOKUP(A366,Impacts_RS_wells_scenario_1_bgw!$A$2:$P$2452,16)</f>
        <v>1970</v>
      </c>
      <c r="G366" s="1">
        <f t="shared" si="20"/>
        <v>25659</v>
      </c>
      <c r="L366">
        <f>INDEX(Impacts_scenario_1_RSBsn_Mask!$Y$2:$Y$70,$F366-1939+1,1)</f>
        <v>0.91021330669870326</v>
      </c>
    </row>
    <row r="367" spans="1:12" x14ac:dyDescent="0.3">
      <c r="A367">
        <v>366</v>
      </c>
      <c r="B367" t="s">
        <v>57</v>
      </c>
      <c r="C367" t="str">
        <f t="shared" si="18"/>
        <v>C</v>
      </c>
      <c r="D367">
        <f t="shared" si="19"/>
        <v>5</v>
      </c>
      <c r="E367">
        <f>SUMIFS(Impacts_RS_wells_scenario_1_bgw!$R$2:$R$2452,Impacts_RS_wells_scenario_1_bgw!$A$2:$A$2452,lookup!A367)*10.14583*L367</f>
        <v>-152.72624380685983</v>
      </c>
      <c r="F367">
        <f>VLOOKUP(A367,Impacts_RS_wells_scenario_1_bgw!$A$2:$P$2452,16)</f>
        <v>1970</v>
      </c>
      <c r="G367" s="1">
        <f t="shared" si="20"/>
        <v>25689</v>
      </c>
      <c r="L367">
        <f>INDEX(Impacts_scenario_1_RSBsn_Mask!$Y$2:$Y$70,$F367-1939+1,1)</f>
        <v>0.91021330669870326</v>
      </c>
    </row>
    <row r="368" spans="1:12" x14ac:dyDescent="0.3">
      <c r="A368">
        <v>367</v>
      </c>
      <c r="B368" t="s">
        <v>58</v>
      </c>
      <c r="C368" t="str">
        <f t="shared" si="18"/>
        <v>C</v>
      </c>
      <c r="D368">
        <f t="shared" si="19"/>
        <v>6</v>
      </c>
      <c r="E368">
        <f>SUMIFS(Impacts_RS_wells_scenario_1_bgw!$R$2:$R$2452,Impacts_RS_wells_scenario_1_bgw!$A$2:$A$2452,lookup!A368)*10.14583*L368</f>
        <v>-183.86771950879896</v>
      </c>
      <c r="F368">
        <f>VLOOKUP(A368,Impacts_RS_wells_scenario_1_bgw!$A$2:$P$2452,16)</f>
        <v>1970</v>
      </c>
      <c r="G368" s="1">
        <f t="shared" si="20"/>
        <v>25720</v>
      </c>
      <c r="L368">
        <f>INDEX(Impacts_scenario_1_RSBsn_Mask!$Y$2:$Y$70,$F368-1939+1,1)</f>
        <v>0.91021330669870326</v>
      </c>
    </row>
    <row r="369" spans="1:12" x14ac:dyDescent="0.3">
      <c r="A369">
        <v>368</v>
      </c>
      <c r="B369" t="s">
        <v>59</v>
      </c>
      <c r="C369" t="str">
        <f t="shared" si="18"/>
        <v>D</v>
      </c>
      <c r="D369">
        <f t="shared" si="19"/>
        <v>7</v>
      </c>
      <c r="E369">
        <f>SUMIFS(Impacts_RS_wells_scenario_1_bgw!$R$2:$R$2452,Impacts_RS_wells_scenario_1_bgw!$A$2:$A$2452,lookup!A369)*10.14583*L369</f>
        <v>-90.104453596256718</v>
      </c>
      <c r="F369">
        <f>VLOOKUP(A369,Impacts_RS_wells_scenario_1_bgw!$A$2:$P$2452,16)</f>
        <v>1970</v>
      </c>
      <c r="G369" s="1">
        <f t="shared" si="20"/>
        <v>25750</v>
      </c>
      <c r="L369">
        <f>INDEX(Impacts_scenario_1_RSBsn_Mask!$Y$2:$Y$70,$F369-1939+1,1)</f>
        <v>0.91021330669870326</v>
      </c>
    </row>
    <row r="370" spans="1:12" x14ac:dyDescent="0.3">
      <c r="A370">
        <v>369</v>
      </c>
      <c r="B370" t="s">
        <v>60</v>
      </c>
      <c r="C370" t="str">
        <f t="shared" si="18"/>
        <v>D</v>
      </c>
      <c r="D370">
        <f t="shared" si="19"/>
        <v>8</v>
      </c>
      <c r="E370">
        <f>SUMIFS(Impacts_RS_wells_scenario_1_bgw!$R$2:$R$2452,Impacts_RS_wells_scenario_1_bgw!$A$2:$A$2452,lookup!A370)*10.14583*L370</f>
        <v>-19.280481064787697</v>
      </c>
      <c r="F370">
        <f>VLOOKUP(A370,Impacts_RS_wells_scenario_1_bgw!$A$2:$P$2452,16)</f>
        <v>1970</v>
      </c>
      <c r="G370" s="1">
        <f t="shared" si="20"/>
        <v>25781</v>
      </c>
      <c r="L370">
        <f>INDEX(Impacts_scenario_1_RSBsn_Mask!$Y$2:$Y$70,$F370-1939+1,1)</f>
        <v>0.91021330669870326</v>
      </c>
    </row>
    <row r="371" spans="1:12" x14ac:dyDescent="0.3">
      <c r="A371">
        <v>370</v>
      </c>
      <c r="B371" t="s">
        <v>61</v>
      </c>
      <c r="C371" t="str">
        <f t="shared" si="18"/>
        <v>D</v>
      </c>
      <c r="D371">
        <f t="shared" si="19"/>
        <v>9</v>
      </c>
      <c r="E371">
        <f>SUMIFS(Impacts_RS_wells_scenario_1_bgw!$R$2:$R$2452,Impacts_RS_wells_scenario_1_bgw!$A$2:$A$2452,lookup!A371)*10.14583*L371</f>
        <v>-432.36002374195374</v>
      </c>
      <c r="F371">
        <f>VLOOKUP(A371,Impacts_RS_wells_scenario_1_bgw!$A$2:$P$2452,16)</f>
        <v>1970</v>
      </c>
      <c r="G371" s="1">
        <f t="shared" si="20"/>
        <v>25812</v>
      </c>
      <c r="L371">
        <f>INDEX(Impacts_scenario_1_RSBsn_Mask!$Y$2:$Y$70,$F371-1939+1,1)</f>
        <v>0.91021330669870326</v>
      </c>
    </row>
    <row r="372" spans="1:12" x14ac:dyDescent="0.3">
      <c r="A372">
        <v>371</v>
      </c>
      <c r="B372" t="s">
        <v>62</v>
      </c>
      <c r="C372" t="str">
        <f t="shared" si="18"/>
        <v>E</v>
      </c>
      <c r="D372">
        <f t="shared" si="19"/>
        <v>10</v>
      </c>
      <c r="E372">
        <f>SUMIFS(Impacts_RS_wells_scenario_1_bgw!$R$2:$R$2452,Impacts_RS_wells_scenario_1_bgw!$A$2:$A$2452,lookup!A372)*10.14583*L372</f>
        <v>-483.74877808413549</v>
      </c>
      <c r="F372">
        <f>VLOOKUP(A372,Impacts_RS_wells_scenario_1_bgw!$A$2:$P$2452,16)</f>
        <v>1970</v>
      </c>
      <c r="G372" s="1">
        <f t="shared" si="20"/>
        <v>25842</v>
      </c>
      <c r="L372">
        <f>INDEX(Impacts_scenario_1_RSBsn_Mask!$Y$2:$Y$70,$F372-1939+1,1)</f>
        <v>0.91021330669870326</v>
      </c>
    </row>
    <row r="373" spans="1:12" x14ac:dyDescent="0.3">
      <c r="A373">
        <v>372</v>
      </c>
      <c r="B373" t="s">
        <v>63</v>
      </c>
      <c r="C373" t="str">
        <f t="shared" si="18"/>
        <v>E</v>
      </c>
      <c r="D373">
        <f t="shared" si="19"/>
        <v>11</v>
      </c>
      <c r="E373">
        <f>SUMIFS(Impacts_RS_wells_scenario_1_bgw!$R$2:$R$2452,Impacts_RS_wells_scenario_1_bgw!$A$2:$A$2452,lookup!A373)*10.14583*L373</f>
        <v>-372.87594829169126</v>
      </c>
      <c r="F373">
        <f>VLOOKUP(A373,Impacts_RS_wells_scenario_1_bgw!$A$2:$P$2452,16)</f>
        <v>1970</v>
      </c>
      <c r="G373" s="1">
        <f t="shared" si="20"/>
        <v>25873</v>
      </c>
      <c r="L373">
        <f>INDEX(Impacts_scenario_1_RSBsn_Mask!$Y$2:$Y$70,$F373-1939+1,1)</f>
        <v>0.91021330669870326</v>
      </c>
    </row>
    <row r="374" spans="1:12" x14ac:dyDescent="0.3">
      <c r="A374">
        <v>373</v>
      </c>
      <c r="B374" t="s">
        <v>49</v>
      </c>
      <c r="C374" t="str">
        <f t="shared" si="18"/>
        <v>F</v>
      </c>
      <c r="D374">
        <f t="shared" si="19"/>
        <v>12</v>
      </c>
      <c r="E374">
        <f>SUMIFS(Impacts_RS_wells_scenario_1_bgw!$R$2:$R$2452,Impacts_RS_wells_scenario_1_bgw!$A$2:$A$2452,lookup!A374)*10.14583*L374</f>
        <v>-375.35971395437844</v>
      </c>
      <c r="F374">
        <f>VLOOKUP(A374,Impacts_RS_wells_scenario_1_bgw!$A$2:$P$2452,16)</f>
        <v>1970</v>
      </c>
      <c r="G374" s="1">
        <f t="shared" si="20"/>
        <v>25903</v>
      </c>
      <c r="L374">
        <f>INDEX(Impacts_scenario_1_RSBsn_Mask!$Y$2:$Y$70,$F374-1939+1,1)</f>
        <v>0.91021330669870326</v>
      </c>
    </row>
    <row r="375" spans="1:12" x14ac:dyDescent="0.3">
      <c r="A375">
        <v>374</v>
      </c>
      <c r="B375" t="s">
        <v>53</v>
      </c>
      <c r="C375" t="str">
        <f t="shared" si="18"/>
        <v>A</v>
      </c>
      <c r="D375">
        <f t="shared" si="19"/>
        <v>1</v>
      </c>
      <c r="E375">
        <f>SUMIFS(Impacts_RS_wells_scenario_1_bgw!$R$2:$R$2452,Impacts_RS_wells_scenario_1_bgw!$A$2:$A$2452,lookup!A375)*10.14583*L375</f>
        <v>-397.90545607449889</v>
      </c>
      <c r="F375">
        <f>VLOOKUP(A375,Impacts_RS_wells_scenario_1_bgw!$A$2:$P$2452,16)</f>
        <v>1971</v>
      </c>
      <c r="G375" s="1">
        <f t="shared" si="20"/>
        <v>25934</v>
      </c>
      <c r="L375">
        <f>INDEX(Impacts_scenario_1_RSBsn_Mask!$Y$2:$Y$70,$F375-1939+1,1)</f>
        <v>0.92963896025528026</v>
      </c>
    </row>
    <row r="376" spans="1:12" x14ac:dyDescent="0.3">
      <c r="A376">
        <v>375</v>
      </c>
      <c r="B376" t="s">
        <v>54</v>
      </c>
      <c r="C376" t="str">
        <f t="shared" si="18"/>
        <v>A</v>
      </c>
      <c r="D376">
        <f t="shared" si="19"/>
        <v>2</v>
      </c>
      <c r="E376">
        <f>SUMIFS(Impacts_RS_wells_scenario_1_bgw!$R$2:$R$2452,Impacts_RS_wells_scenario_1_bgw!$A$2:$A$2452,lookup!A376)*10.14583*L376</f>
        <v>-352.29735541408689</v>
      </c>
      <c r="F376">
        <f>VLOOKUP(A376,Impacts_RS_wells_scenario_1_bgw!$A$2:$P$2452,16)</f>
        <v>1971</v>
      </c>
      <c r="G376" s="1">
        <f t="shared" si="20"/>
        <v>25965</v>
      </c>
      <c r="L376">
        <f>INDEX(Impacts_scenario_1_RSBsn_Mask!$Y$2:$Y$70,$F376-1939+1,1)</f>
        <v>0.92963896025528026</v>
      </c>
    </row>
    <row r="377" spans="1:12" x14ac:dyDescent="0.3">
      <c r="A377">
        <v>376</v>
      </c>
      <c r="B377" t="s">
        <v>55</v>
      </c>
      <c r="C377" t="str">
        <f t="shared" si="18"/>
        <v>B</v>
      </c>
      <c r="D377">
        <f t="shared" si="19"/>
        <v>3</v>
      </c>
      <c r="E377">
        <f>SUMIFS(Impacts_RS_wells_scenario_1_bgw!$R$2:$R$2452,Impacts_RS_wells_scenario_1_bgw!$A$2:$A$2452,lookup!A377)*10.14583*L377</f>
        <v>-285.91257981002906</v>
      </c>
      <c r="F377">
        <f>VLOOKUP(A377,Impacts_RS_wells_scenario_1_bgw!$A$2:$P$2452,16)</f>
        <v>1971</v>
      </c>
      <c r="G377" s="1">
        <f t="shared" si="20"/>
        <v>25993</v>
      </c>
      <c r="L377">
        <f>INDEX(Impacts_scenario_1_RSBsn_Mask!$Y$2:$Y$70,$F377-1939+1,1)</f>
        <v>0.92963896025528026</v>
      </c>
    </row>
    <row r="378" spans="1:12" x14ac:dyDescent="0.3">
      <c r="A378">
        <v>377</v>
      </c>
      <c r="B378" t="s">
        <v>56</v>
      </c>
      <c r="C378" t="str">
        <f t="shared" si="18"/>
        <v>B</v>
      </c>
      <c r="D378">
        <f t="shared" si="19"/>
        <v>4</v>
      </c>
      <c r="E378">
        <f>SUMIFS(Impacts_RS_wells_scenario_1_bgw!$R$2:$R$2452,Impacts_RS_wells_scenario_1_bgw!$A$2:$A$2452,lookup!A378)*10.14583*L378</f>
        <v>-285.31102304435979</v>
      </c>
      <c r="F378">
        <f>VLOOKUP(A378,Impacts_RS_wells_scenario_1_bgw!$A$2:$P$2452,16)</f>
        <v>1971</v>
      </c>
      <c r="G378" s="1">
        <f t="shared" si="20"/>
        <v>26024</v>
      </c>
      <c r="L378">
        <f>INDEX(Impacts_scenario_1_RSBsn_Mask!$Y$2:$Y$70,$F378-1939+1,1)</f>
        <v>0.92963896025528026</v>
      </c>
    </row>
    <row r="379" spans="1:12" x14ac:dyDescent="0.3">
      <c r="A379">
        <v>378</v>
      </c>
      <c r="B379" t="s">
        <v>57</v>
      </c>
      <c r="C379" t="str">
        <f t="shared" si="18"/>
        <v>C</v>
      </c>
      <c r="D379">
        <f t="shared" si="19"/>
        <v>5</v>
      </c>
      <c r="E379">
        <f>SUMIFS(Impacts_RS_wells_scenario_1_bgw!$R$2:$R$2452,Impacts_RS_wells_scenario_1_bgw!$A$2:$A$2452,lookup!A379)*10.14583*L379</f>
        <v>-293.3094736577724</v>
      </c>
      <c r="F379">
        <f>VLOOKUP(A379,Impacts_RS_wells_scenario_1_bgw!$A$2:$P$2452,16)</f>
        <v>1971</v>
      </c>
      <c r="G379" s="1">
        <f t="shared" si="20"/>
        <v>26054</v>
      </c>
      <c r="L379">
        <f>INDEX(Impacts_scenario_1_RSBsn_Mask!$Y$2:$Y$70,$F379-1939+1,1)</f>
        <v>0.92963896025528026</v>
      </c>
    </row>
    <row r="380" spans="1:12" x14ac:dyDescent="0.3">
      <c r="A380">
        <v>379</v>
      </c>
      <c r="B380" t="s">
        <v>58</v>
      </c>
      <c r="C380" t="str">
        <f t="shared" si="18"/>
        <v>C</v>
      </c>
      <c r="D380">
        <f t="shared" si="19"/>
        <v>6</v>
      </c>
      <c r="E380">
        <f>SUMIFS(Impacts_RS_wells_scenario_1_bgw!$R$2:$R$2452,Impacts_RS_wells_scenario_1_bgw!$A$2:$A$2452,lookup!A380)*10.14583*L380</f>
        <v>-219.74371114363532</v>
      </c>
      <c r="F380">
        <f>VLOOKUP(A380,Impacts_RS_wells_scenario_1_bgw!$A$2:$P$2452,16)</f>
        <v>1971</v>
      </c>
      <c r="G380" s="1">
        <f t="shared" si="20"/>
        <v>26085</v>
      </c>
      <c r="L380">
        <f>INDEX(Impacts_scenario_1_RSBsn_Mask!$Y$2:$Y$70,$F380-1939+1,1)</f>
        <v>0.92963896025528026</v>
      </c>
    </row>
    <row r="381" spans="1:12" x14ac:dyDescent="0.3">
      <c r="A381">
        <v>380</v>
      </c>
      <c r="B381" t="s">
        <v>59</v>
      </c>
      <c r="C381" t="str">
        <f t="shared" si="18"/>
        <v>D</v>
      </c>
      <c r="D381">
        <f t="shared" si="19"/>
        <v>7</v>
      </c>
      <c r="E381">
        <f>SUMIFS(Impacts_RS_wells_scenario_1_bgw!$R$2:$R$2452,Impacts_RS_wells_scenario_1_bgw!$A$2:$A$2452,lookup!A381)*10.14583*L381</f>
        <v>-387.77071898636905</v>
      </c>
      <c r="F381">
        <f>VLOOKUP(A381,Impacts_RS_wells_scenario_1_bgw!$A$2:$P$2452,16)</f>
        <v>1971</v>
      </c>
      <c r="G381" s="1">
        <f t="shared" si="20"/>
        <v>26115</v>
      </c>
      <c r="L381">
        <f>INDEX(Impacts_scenario_1_RSBsn_Mask!$Y$2:$Y$70,$F381-1939+1,1)</f>
        <v>0.92963896025528026</v>
      </c>
    </row>
    <row r="382" spans="1:12" x14ac:dyDescent="0.3">
      <c r="A382">
        <v>381</v>
      </c>
      <c r="B382" t="s">
        <v>60</v>
      </c>
      <c r="C382" t="str">
        <f t="shared" si="18"/>
        <v>D</v>
      </c>
      <c r="D382">
        <f t="shared" si="19"/>
        <v>8</v>
      </c>
      <c r="E382">
        <f>SUMIFS(Impacts_RS_wells_scenario_1_bgw!$R$2:$R$2452,Impacts_RS_wells_scenario_1_bgw!$A$2:$A$2452,lookup!A382)*10.14583*L382</f>
        <v>-233.85815587689535</v>
      </c>
      <c r="F382">
        <f>VLOOKUP(A382,Impacts_RS_wells_scenario_1_bgw!$A$2:$P$2452,16)</f>
        <v>1971</v>
      </c>
      <c r="G382" s="1">
        <f t="shared" si="20"/>
        <v>26146</v>
      </c>
      <c r="L382">
        <f>INDEX(Impacts_scenario_1_RSBsn_Mask!$Y$2:$Y$70,$F382-1939+1,1)</f>
        <v>0.92963896025528026</v>
      </c>
    </row>
    <row r="383" spans="1:12" x14ac:dyDescent="0.3">
      <c r="A383">
        <v>382</v>
      </c>
      <c r="B383" t="s">
        <v>61</v>
      </c>
      <c r="C383" t="str">
        <f t="shared" si="18"/>
        <v>D</v>
      </c>
      <c r="D383">
        <f t="shared" si="19"/>
        <v>9</v>
      </c>
      <c r="E383">
        <f>SUMIFS(Impacts_RS_wells_scenario_1_bgw!$R$2:$R$2452,Impacts_RS_wells_scenario_1_bgw!$A$2:$A$2452,lookup!A383)*10.14583*L383</f>
        <v>-282.24957759329806</v>
      </c>
      <c r="F383">
        <f>VLOOKUP(A383,Impacts_RS_wells_scenario_1_bgw!$A$2:$P$2452,16)</f>
        <v>1971</v>
      </c>
      <c r="G383" s="1">
        <f t="shared" si="20"/>
        <v>26177</v>
      </c>
      <c r="L383">
        <f>INDEX(Impacts_scenario_1_RSBsn_Mask!$Y$2:$Y$70,$F383-1939+1,1)</f>
        <v>0.92963896025528026</v>
      </c>
    </row>
    <row r="384" spans="1:12" x14ac:dyDescent="0.3">
      <c r="A384">
        <v>383</v>
      </c>
      <c r="B384" t="s">
        <v>62</v>
      </c>
      <c r="C384" t="str">
        <f t="shared" si="18"/>
        <v>E</v>
      </c>
      <c r="D384">
        <f t="shared" si="19"/>
        <v>10</v>
      </c>
      <c r="E384">
        <f>SUMIFS(Impacts_RS_wells_scenario_1_bgw!$R$2:$R$2452,Impacts_RS_wells_scenario_1_bgw!$A$2:$A$2452,lookup!A384)*10.14583*L384</f>
        <v>-452.91739136563473</v>
      </c>
      <c r="F384">
        <f>VLOOKUP(A384,Impacts_RS_wells_scenario_1_bgw!$A$2:$P$2452,16)</f>
        <v>1971</v>
      </c>
      <c r="G384" s="1">
        <f t="shared" si="20"/>
        <v>26207</v>
      </c>
      <c r="L384">
        <f>INDEX(Impacts_scenario_1_RSBsn_Mask!$Y$2:$Y$70,$F384-1939+1,1)</f>
        <v>0.92963896025528026</v>
      </c>
    </row>
    <row r="385" spans="1:12" x14ac:dyDescent="0.3">
      <c r="A385">
        <v>384</v>
      </c>
      <c r="B385" t="s">
        <v>63</v>
      </c>
      <c r="C385" t="str">
        <f t="shared" si="18"/>
        <v>E</v>
      </c>
      <c r="D385">
        <f t="shared" si="19"/>
        <v>11</v>
      </c>
      <c r="E385">
        <f>SUMIFS(Impacts_RS_wells_scenario_1_bgw!$R$2:$R$2452,Impacts_RS_wells_scenario_1_bgw!$A$2:$A$2452,lookup!A385)*10.14583*L385</f>
        <v>-493.23794872878631</v>
      </c>
      <c r="F385">
        <f>VLOOKUP(A385,Impacts_RS_wells_scenario_1_bgw!$A$2:$P$2452,16)</f>
        <v>1971</v>
      </c>
      <c r="G385" s="1">
        <f t="shared" si="20"/>
        <v>26238</v>
      </c>
      <c r="L385">
        <f>INDEX(Impacts_scenario_1_RSBsn_Mask!$Y$2:$Y$70,$F385-1939+1,1)</f>
        <v>0.92963896025528026</v>
      </c>
    </row>
    <row r="386" spans="1:12" x14ac:dyDescent="0.3">
      <c r="A386">
        <v>385</v>
      </c>
      <c r="B386" t="s">
        <v>49</v>
      </c>
      <c r="C386" t="str">
        <f t="shared" ref="C386:C449" si="21">VLOOKUP(B386,$M$3:$R$14,6,FALSE)</f>
        <v>F</v>
      </c>
      <c r="D386">
        <f t="shared" ref="D386:D449" si="22">VLOOKUP(B386,$M$3:$N$14,2,FALSE)</f>
        <v>12</v>
      </c>
      <c r="E386">
        <f>SUMIFS(Impacts_RS_wells_scenario_1_bgw!$R$2:$R$2452,Impacts_RS_wells_scenario_1_bgw!$A$2:$A$2452,lookup!A386)*10.14583*L386</f>
        <v>-482.54960213517774</v>
      </c>
      <c r="F386">
        <f>VLOOKUP(A386,Impacts_RS_wells_scenario_1_bgw!$A$2:$P$2452,16)</f>
        <v>1971</v>
      </c>
      <c r="G386" s="1">
        <f t="shared" si="20"/>
        <v>26268</v>
      </c>
      <c r="L386">
        <f>INDEX(Impacts_scenario_1_RSBsn_Mask!$Y$2:$Y$70,$F386-1939+1,1)</f>
        <v>0.92963896025528026</v>
      </c>
    </row>
    <row r="387" spans="1:12" x14ac:dyDescent="0.3">
      <c r="A387">
        <v>386</v>
      </c>
      <c r="B387" t="s">
        <v>53</v>
      </c>
      <c r="C387" t="str">
        <f t="shared" si="21"/>
        <v>A</v>
      </c>
      <c r="D387">
        <f t="shared" si="22"/>
        <v>1</v>
      </c>
      <c r="E387">
        <f>SUMIFS(Impacts_RS_wells_scenario_1_bgw!$R$2:$R$2452,Impacts_RS_wells_scenario_1_bgw!$A$2:$A$2452,lookup!A387)*10.14583*L387</f>
        <v>-423.04720137854338</v>
      </c>
      <c r="F387">
        <f>VLOOKUP(A387,Impacts_RS_wells_scenario_1_bgw!$A$2:$P$2452,16)</f>
        <v>1972</v>
      </c>
      <c r="G387" s="1">
        <f t="shared" ref="G387:G450" si="23">DATE(F387,D387,1)</f>
        <v>26299</v>
      </c>
      <c r="L387">
        <f>INDEX(Impacts_scenario_1_RSBsn_Mask!$Y$2:$Y$70,$F387-1939+1,1)</f>
        <v>0.89228106331328538</v>
      </c>
    </row>
    <row r="388" spans="1:12" x14ac:dyDescent="0.3">
      <c r="A388">
        <v>387</v>
      </c>
      <c r="B388" t="s">
        <v>54</v>
      </c>
      <c r="C388" t="str">
        <f t="shared" si="21"/>
        <v>A</v>
      </c>
      <c r="D388">
        <f t="shared" si="22"/>
        <v>2</v>
      </c>
      <c r="E388">
        <f>SUMIFS(Impacts_RS_wells_scenario_1_bgw!$R$2:$R$2452,Impacts_RS_wells_scenario_1_bgw!$A$2:$A$2452,lookup!A388)*10.14583*L388</f>
        <v>-399.00709116403493</v>
      </c>
      <c r="F388">
        <f>VLOOKUP(A388,Impacts_RS_wells_scenario_1_bgw!$A$2:$P$2452,16)</f>
        <v>1972</v>
      </c>
      <c r="G388" s="1">
        <f t="shared" si="23"/>
        <v>26330</v>
      </c>
      <c r="L388">
        <f>INDEX(Impacts_scenario_1_RSBsn_Mask!$Y$2:$Y$70,$F388-1939+1,1)</f>
        <v>0.89228106331328538</v>
      </c>
    </row>
    <row r="389" spans="1:12" x14ac:dyDescent="0.3">
      <c r="A389">
        <v>388</v>
      </c>
      <c r="B389" t="s">
        <v>55</v>
      </c>
      <c r="C389" t="str">
        <f t="shared" si="21"/>
        <v>B</v>
      </c>
      <c r="D389">
        <f t="shared" si="22"/>
        <v>3</v>
      </c>
      <c r="E389">
        <f>SUMIFS(Impacts_RS_wells_scenario_1_bgw!$R$2:$R$2452,Impacts_RS_wells_scenario_1_bgw!$A$2:$A$2452,lookup!A389)*10.14583*L389</f>
        <v>-245.9330851715869</v>
      </c>
      <c r="F389">
        <f>VLOOKUP(A389,Impacts_RS_wells_scenario_1_bgw!$A$2:$P$2452,16)</f>
        <v>1972</v>
      </c>
      <c r="G389" s="1">
        <f t="shared" si="23"/>
        <v>26359</v>
      </c>
      <c r="L389">
        <f>INDEX(Impacts_scenario_1_RSBsn_Mask!$Y$2:$Y$70,$F389-1939+1,1)</f>
        <v>0.89228106331328538</v>
      </c>
    </row>
    <row r="390" spans="1:12" x14ac:dyDescent="0.3">
      <c r="A390">
        <v>389</v>
      </c>
      <c r="B390" t="s">
        <v>56</v>
      </c>
      <c r="C390" t="str">
        <f t="shared" si="21"/>
        <v>B</v>
      </c>
      <c r="D390">
        <f t="shared" si="22"/>
        <v>4</v>
      </c>
      <c r="E390">
        <f>SUMIFS(Impacts_RS_wells_scenario_1_bgw!$R$2:$R$2452,Impacts_RS_wells_scenario_1_bgw!$A$2:$A$2452,lookup!A390)*10.14583*L390</f>
        <v>-254.0794292915165</v>
      </c>
      <c r="F390">
        <f>VLOOKUP(A390,Impacts_RS_wells_scenario_1_bgw!$A$2:$P$2452,16)</f>
        <v>1972</v>
      </c>
      <c r="G390" s="1">
        <f t="shared" si="23"/>
        <v>26390</v>
      </c>
      <c r="L390">
        <f>INDEX(Impacts_scenario_1_RSBsn_Mask!$Y$2:$Y$70,$F390-1939+1,1)</f>
        <v>0.89228106331328538</v>
      </c>
    </row>
    <row r="391" spans="1:12" x14ac:dyDescent="0.3">
      <c r="A391">
        <v>390</v>
      </c>
      <c r="B391" t="s">
        <v>57</v>
      </c>
      <c r="C391" t="str">
        <f t="shared" si="21"/>
        <v>C</v>
      </c>
      <c r="D391">
        <f t="shared" si="22"/>
        <v>5</v>
      </c>
      <c r="E391">
        <f>SUMIFS(Impacts_RS_wells_scenario_1_bgw!$R$2:$R$2452,Impacts_RS_wells_scenario_1_bgw!$A$2:$A$2452,lookup!A391)*10.14583*L391</f>
        <v>-350.36915192908111</v>
      </c>
      <c r="F391">
        <f>VLOOKUP(A391,Impacts_RS_wells_scenario_1_bgw!$A$2:$P$2452,16)</f>
        <v>1972</v>
      </c>
      <c r="G391" s="1">
        <f t="shared" si="23"/>
        <v>26420</v>
      </c>
      <c r="L391">
        <f>INDEX(Impacts_scenario_1_RSBsn_Mask!$Y$2:$Y$70,$F391-1939+1,1)</f>
        <v>0.89228106331328538</v>
      </c>
    </row>
    <row r="392" spans="1:12" x14ac:dyDescent="0.3">
      <c r="A392">
        <v>391</v>
      </c>
      <c r="B392" t="s">
        <v>58</v>
      </c>
      <c r="C392" t="str">
        <f t="shared" si="21"/>
        <v>C</v>
      </c>
      <c r="D392">
        <f t="shared" si="22"/>
        <v>6</v>
      </c>
      <c r="E392">
        <f>SUMIFS(Impacts_RS_wells_scenario_1_bgw!$R$2:$R$2452,Impacts_RS_wells_scenario_1_bgw!$A$2:$A$2452,lookup!A392)*10.14583*L392</f>
        <v>-336.66757077653585</v>
      </c>
      <c r="F392">
        <f>VLOOKUP(A392,Impacts_RS_wells_scenario_1_bgw!$A$2:$P$2452,16)</f>
        <v>1972</v>
      </c>
      <c r="G392" s="1">
        <f t="shared" si="23"/>
        <v>26451</v>
      </c>
      <c r="L392">
        <f>INDEX(Impacts_scenario_1_RSBsn_Mask!$Y$2:$Y$70,$F392-1939+1,1)</f>
        <v>0.89228106331328538</v>
      </c>
    </row>
    <row r="393" spans="1:12" x14ac:dyDescent="0.3">
      <c r="A393">
        <v>392</v>
      </c>
      <c r="B393" t="s">
        <v>59</v>
      </c>
      <c r="C393" t="str">
        <f t="shared" si="21"/>
        <v>D</v>
      </c>
      <c r="D393">
        <f t="shared" si="22"/>
        <v>7</v>
      </c>
      <c r="E393">
        <f>SUMIFS(Impacts_RS_wells_scenario_1_bgw!$R$2:$R$2452,Impacts_RS_wells_scenario_1_bgw!$A$2:$A$2452,lookup!A393)*10.14583*L393</f>
        <v>-443.75338333425793</v>
      </c>
      <c r="F393">
        <f>VLOOKUP(A393,Impacts_RS_wells_scenario_1_bgw!$A$2:$P$2452,16)</f>
        <v>1972</v>
      </c>
      <c r="G393" s="1">
        <f t="shared" si="23"/>
        <v>26481</v>
      </c>
      <c r="L393">
        <f>INDEX(Impacts_scenario_1_RSBsn_Mask!$Y$2:$Y$70,$F393-1939+1,1)</f>
        <v>0.89228106331328538</v>
      </c>
    </row>
    <row r="394" spans="1:12" x14ac:dyDescent="0.3">
      <c r="A394">
        <v>393</v>
      </c>
      <c r="B394" t="s">
        <v>60</v>
      </c>
      <c r="C394" t="str">
        <f t="shared" si="21"/>
        <v>D</v>
      </c>
      <c r="D394">
        <f t="shared" si="22"/>
        <v>8</v>
      </c>
      <c r="E394">
        <f>SUMIFS(Impacts_RS_wells_scenario_1_bgw!$R$2:$R$2452,Impacts_RS_wells_scenario_1_bgw!$A$2:$A$2452,lookup!A394)*10.14583*L394</f>
        <v>-528.29236033684583</v>
      </c>
      <c r="F394">
        <f>VLOOKUP(A394,Impacts_RS_wells_scenario_1_bgw!$A$2:$P$2452,16)</f>
        <v>1972</v>
      </c>
      <c r="G394" s="1">
        <f t="shared" si="23"/>
        <v>26512</v>
      </c>
      <c r="L394">
        <f>INDEX(Impacts_scenario_1_RSBsn_Mask!$Y$2:$Y$70,$F394-1939+1,1)</f>
        <v>0.89228106331328538</v>
      </c>
    </row>
    <row r="395" spans="1:12" x14ac:dyDescent="0.3">
      <c r="A395">
        <v>394</v>
      </c>
      <c r="B395" t="s">
        <v>61</v>
      </c>
      <c r="C395" t="str">
        <f t="shared" si="21"/>
        <v>D</v>
      </c>
      <c r="D395">
        <f t="shared" si="22"/>
        <v>9</v>
      </c>
      <c r="E395">
        <f>SUMIFS(Impacts_RS_wells_scenario_1_bgw!$R$2:$R$2452,Impacts_RS_wells_scenario_1_bgw!$A$2:$A$2452,lookup!A395)*10.14583*L395</f>
        <v>-556.22070386225312</v>
      </c>
      <c r="F395">
        <f>VLOOKUP(A395,Impacts_RS_wells_scenario_1_bgw!$A$2:$P$2452,16)</f>
        <v>1972</v>
      </c>
      <c r="G395" s="1">
        <f t="shared" si="23"/>
        <v>26543</v>
      </c>
      <c r="L395">
        <f>INDEX(Impacts_scenario_1_RSBsn_Mask!$Y$2:$Y$70,$F395-1939+1,1)</f>
        <v>0.89228106331328538</v>
      </c>
    </row>
    <row r="396" spans="1:12" x14ac:dyDescent="0.3">
      <c r="A396">
        <v>395</v>
      </c>
      <c r="B396" t="s">
        <v>62</v>
      </c>
      <c r="C396" t="str">
        <f t="shared" si="21"/>
        <v>E</v>
      </c>
      <c r="D396">
        <f t="shared" si="22"/>
        <v>10</v>
      </c>
      <c r="E396">
        <f>SUMIFS(Impacts_RS_wells_scenario_1_bgw!$R$2:$R$2452,Impacts_RS_wells_scenario_1_bgw!$A$2:$A$2452,lookup!A396)*10.14583*L396</f>
        <v>-536.99416511098821</v>
      </c>
      <c r="F396">
        <f>VLOOKUP(A396,Impacts_RS_wells_scenario_1_bgw!$A$2:$P$2452,16)</f>
        <v>1972</v>
      </c>
      <c r="G396" s="1">
        <f t="shared" si="23"/>
        <v>26573</v>
      </c>
      <c r="L396">
        <f>INDEX(Impacts_scenario_1_RSBsn_Mask!$Y$2:$Y$70,$F396-1939+1,1)</f>
        <v>0.89228106331328538</v>
      </c>
    </row>
    <row r="397" spans="1:12" x14ac:dyDescent="0.3">
      <c r="A397">
        <v>396</v>
      </c>
      <c r="B397" t="s">
        <v>63</v>
      </c>
      <c r="C397" t="str">
        <f t="shared" si="21"/>
        <v>E</v>
      </c>
      <c r="D397">
        <f t="shared" si="22"/>
        <v>11</v>
      </c>
      <c r="E397">
        <f>SUMIFS(Impacts_RS_wells_scenario_1_bgw!$R$2:$R$2452,Impacts_RS_wells_scenario_1_bgw!$A$2:$A$2452,lookup!A397)*10.14583*L397</f>
        <v>-538.59812029456077</v>
      </c>
      <c r="F397">
        <f>VLOOKUP(A397,Impacts_RS_wells_scenario_1_bgw!$A$2:$P$2452,16)</f>
        <v>1972</v>
      </c>
      <c r="G397" s="1">
        <f t="shared" si="23"/>
        <v>26604</v>
      </c>
      <c r="L397">
        <f>INDEX(Impacts_scenario_1_RSBsn_Mask!$Y$2:$Y$70,$F397-1939+1,1)</f>
        <v>0.89228106331328538</v>
      </c>
    </row>
    <row r="398" spans="1:12" x14ac:dyDescent="0.3">
      <c r="A398">
        <v>397</v>
      </c>
      <c r="B398" t="s">
        <v>49</v>
      </c>
      <c r="C398" t="str">
        <f t="shared" si="21"/>
        <v>F</v>
      </c>
      <c r="D398">
        <f t="shared" si="22"/>
        <v>12</v>
      </c>
      <c r="E398">
        <f>SUMIFS(Impacts_RS_wells_scenario_1_bgw!$R$2:$R$2452,Impacts_RS_wells_scenario_1_bgw!$A$2:$A$2452,lookup!A398)*10.14583*L398</f>
        <v>-527.02124452458168</v>
      </c>
      <c r="F398">
        <f>VLOOKUP(A398,Impacts_RS_wells_scenario_1_bgw!$A$2:$P$2452,16)</f>
        <v>1972</v>
      </c>
      <c r="G398" s="1">
        <f t="shared" si="23"/>
        <v>26634</v>
      </c>
      <c r="L398">
        <f>INDEX(Impacts_scenario_1_RSBsn_Mask!$Y$2:$Y$70,$F398-1939+1,1)</f>
        <v>0.89228106331328538</v>
      </c>
    </row>
    <row r="399" spans="1:12" x14ac:dyDescent="0.3">
      <c r="A399">
        <v>398</v>
      </c>
      <c r="B399" t="s">
        <v>53</v>
      </c>
      <c r="C399" t="str">
        <f t="shared" si="21"/>
        <v>A</v>
      </c>
      <c r="D399">
        <f t="shared" si="22"/>
        <v>1</v>
      </c>
      <c r="E399">
        <f>SUMIFS(Impacts_RS_wells_scenario_1_bgw!$R$2:$R$2452,Impacts_RS_wells_scenario_1_bgw!$A$2:$A$2452,lookup!A399)*10.14583*L399</f>
        <v>-519.90609710528076</v>
      </c>
      <c r="F399">
        <f>VLOOKUP(A399,Impacts_RS_wells_scenario_1_bgw!$A$2:$P$2452,16)</f>
        <v>1973</v>
      </c>
      <c r="G399" s="1">
        <f t="shared" si="23"/>
        <v>26665</v>
      </c>
      <c r="L399">
        <f>INDEX(Impacts_scenario_1_RSBsn_Mask!$Y$2:$Y$70,$F399-1939+1,1)</f>
        <v>0.8767820737360259</v>
      </c>
    </row>
    <row r="400" spans="1:12" x14ac:dyDescent="0.3">
      <c r="A400">
        <v>399</v>
      </c>
      <c r="B400" t="s">
        <v>54</v>
      </c>
      <c r="C400" t="str">
        <f t="shared" si="21"/>
        <v>A</v>
      </c>
      <c r="D400">
        <f t="shared" si="22"/>
        <v>2</v>
      </c>
      <c r="E400">
        <f>SUMIFS(Impacts_RS_wells_scenario_1_bgw!$R$2:$R$2452,Impacts_RS_wells_scenario_1_bgw!$A$2:$A$2452,lookup!A400)*10.14583*L400</f>
        <v>-468.04003790306092</v>
      </c>
      <c r="F400">
        <f>VLOOKUP(A400,Impacts_RS_wells_scenario_1_bgw!$A$2:$P$2452,16)</f>
        <v>1973</v>
      </c>
      <c r="G400" s="1">
        <f t="shared" si="23"/>
        <v>26696</v>
      </c>
      <c r="L400">
        <f>INDEX(Impacts_scenario_1_RSBsn_Mask!$Y$2:$Y$70,$F400-1939+1,1)</f>
        <v>0.8767820737360259</v>
      </c>
    </row>
    <row r="401" spans="1:12" x14ac:dyDescent="0.3">
      <c r="A401">
        <v>400</v>
      </c>
      <c r="B401" t="s">
        <v>55</v>
      </c>
      <c r="C401" t="str">
        <f t="shared" si="21"/>
        <v>B</v>
      </c>
      <c r="D401">
        <f t="shared" si="22"/>
        <v>3</v>
      </c>
      <c r="E401">
        <f>SUMIFS(Impacts_RS_wells_scenario_1_bgw!$R$2:$R$2452,Impacts_RS_wells_scenario_1_bgw!$A$2:$A$2452,lookup!A401)*10.14583*L401</f>
        <v>-625.22937546678827</v>
      </c>
      <c r="F401">
        <f>VLOOKUP(A401,Impacts_RS_wells_scenario_1_bgw!$A$2:$P$2452,16)</f>
        <v>1973</v>
      </c>
      <c r="G401" s="1">
        <f t="shared" si="23"/>
        <v>26724</v>
      </c>
      <c r="L401">
        <f>INDEX(Impacts_scenario_1_RSBsn_Mask!$Y$2:$Y$70,$F401-1939+1,1)</f>
        <v>0.8767820737360259</v>
      </c>
    </row>
    <row r="402" spans="1:12" x14ac:dyDescent="0.3">
      <c r="A402">
        <v>401</v>
      </c>
      <c r="B402" t="s">
        <v>56</v>
      </c>
      <c r="C402" t="str">
        <f t="shared" si="21"/>
        <v>B</v>
      </c>
      <c r="D402">
        <f t="shared" si="22"/>
        <v>4</v>
      </c>
      <c r="E402">
        <f>SUMIFS(Impacts_RS_wells_scenario_1_bgw!$R$2:$R$2452,Impacts_RS_wells_scenario_1_bgw!$A$2:$A$2452,lookup!A402)*10.14583*L402</f>
        <v>-483.23802697483893</v>
      </c>
      <c r="F402">
        <f>VLOOKUP(A402,Impacts_RS_wells_scenario_1_bgw!$A$2:$P$2452,16)</f>
        <v>1973</v>
      </c>
      <c r="G402" s="1">
        <f t="shared" si="23"/>
        <v>26755</v>
      </c>
      <c r="L402">
        <f>INDEX(Impacts_scenario_1_RSBsn_Mask!$Y$2:$Y$70,$F402-1939+1,1)</f>
        <v>0.8767820737360259</v>
      </c>
    </row>
    <row r="403" spans="1:12" x14ac:dyDescent="0.3">
      <c r="A403">
        <v>402</v>
      </c>
      <c r="B403" t="s">
        <v>57</v>
      </c>
      <c r="C403" t="str">
        <f t="shared" si="21"/>
        <v>C</v>
      </c>
      <c r="D403">
        <f t="shared" si="22"/>
        <v>5</v>
      </c>
      <c r="E403">
        <f>SUMIFS(Impacts_RS_wells_scenario_1_bgw!$R$2:$R$2452,Impacts_RS_wells_scenario_1_bgw!$A$2:$A$2452,lookup!A403)*10.14583*L403</f>
        <v>-427.1649480891989</v>
      </c>
      <c r="F403">
        <f>VLOOKUP(A403,Impacts_RS_wells_scenario_1_bgw!$A$2:$P$2452,16)</f>
        <v>1973</v>
      </c>
      <c r="G403" s="1">
        <f t="shared" si="23"/>
        <v>26785</v>
      </c>
      <c r="L403">
        <f>INDEX(Impacts_scenario_1_RSBsn_Mask!$Y$2:$Y$70,$F403-1939+1,1)</f>
        <v>0.8767820737360259</v>
      </c>
    </row>
    <row r="404" spans="1:12" x14ac:dyDescent="0.3">
      <c r="A404">
        <v>403</v>
      </c>
      <c r="B404" t="s">
        <v>58</v>
      </c>
      <c r="C404" t="str">
        <f t="shared" si="21"/>
        <v>C</v>
      </c>
      <c r="D404">
        <f t="shared" si="22"/>
        <v>6</v>
      </c>
      <c r="E404">
        <f>SUMIFS(Impacts_RS_wells_scenario_1_bgw!$R$2:$R$2452,Impacts_RS_wells_scenario_1_bgw!$A$2:$A$2452,lookup!A404)*10.14583*L404</f>
        <v>-291.21268824233942</v>
      </c>
      <c r="F404">
        <f>VLOOKUP(A404,Impacts_RS_wells_scenario_1_bgw!$A$2:$P$2452,16)</f>
        <v>1973</v>
      </c>
      <c r="G404" s="1">
        <f t="shared" si="23"/>
        <v>26816</v>
      </c>
      <c r="L404">
        <f>INDEX(Impacts_scenario_1_RSBsn_Mask!$Y$2:$Y$70,$F404-1939+1,1)</f>
        <v>0.8767820737360259</v>
      </c>
    </row>
    <row r="405" spans="1:12" x14ac:dyDescent="0.3">
      <c r="A405">
        <v>404</v>
      </c>
      <c r="B405" t="s">
        <v>59</v>
      </c>
      <c r="C405" t="str">
        <f t="shared" si="21"/>
        <v>D</v>
      </c>
      <c r="D405">
        <f t="shared" si="22"/>
        <v>7</v>
      </c>
      <c r="E405">
        <f>SUMIFS(Impacts_RS_wells_scenario_1_bgw!$R$2:$R$2452,Impacts_RS_wells_scenario_1_bgw!$A$2:$A$2452,lookup!A405)*10.14583*L405</f>
        <v>-463.53444595823851</v>
      </c>
      <c r="F405">
        <f>VLOOKUP(A405,Impacts_RS_wells_scenario_1_bgw!$A$2:$P$2452,16)</f>
        <v>1973</v>
      </c>
      <c r="G405" s="1">
        <f t="shared" si="23"/>
        <v>26846</v>
      </c>
      <c r="L405">
        <f>INDEX(Impacts_scenario_1_RSBsn_Mask!$Y$2:$Y$70,$F405-1939+1,1)</f>
        <v>0.8767820737360259</v>
      </c>
    </row>
    <row r="406" spans="1:12" x14ac:dyDescent="0.3">
      <c r="A406">
        <v>405</v>
      </c>
      <c r="B406" t="s">
        <v>60</v>
      </c>
      <c r="C406" t="str">
        <f t="shared" si="21"/>
        <v>D</v>
      </c>
      <c r="D406">
        <f t="shared" si="22"/>
        <v>8</v>
      </c>
      <c r="E406">
        <f>SUMIFS(Impacts_RS_wells_scenario_1_bgw!$R$2:$R$2452,Impacts_RS_wells_scenario_1_bgw!$A$2:$A$2452,lookup!A406)*10.14583*L406</f>
        <v>-449.64120930989793</v>
      </c>
      <c r="F406">
        <f>VLOOKUP(A406,Impacts_RS_wells_scenario_1_bgw!$A$2:$P$2452,16)</f>
        <v>1973</v>
      </c>
      <c r="G406" s="1">
        <f t="shared" si="23"/>
        <v>26877</v>
      </c>
      <c r="L406">
        <f>INDEX(Impacts_scenario_1_RSBsn_Mask!$Y$2:$Y$70,$F406-1939+1,1)</f>
        <v>0.8767820737360259</v>
      </c>
    </row>
    <row r="407" spans="1:12" x14ac:dyDescent="0.3">
      <c r="A407">
        <v>406</v>
      </c>
      <c r="B407" t="s">
        <v>61</v>
      </c>
      <c r="C407" t="str">
        <f t="shared" si="21"/>
        <v>D</v>
      </c>
      <c r="D407">
        <f t="shared" si="22"/>
        <v>9</v>
      </c>
      <c r="E407">
        <f>SUMIFS(Impacts_RS_wells_scenario_1_bgw!$R$2:$R$2452,Impacts_RS_wells_scenario_1_bgw!$A$2:$A$2452,lookup!A407)*10.14583*L407</f>
        <v>-778.48607027087542</v>
      </c>
      <c r="F407">
        <f>VLOOKUP(A407,Impacts_RS_wells_scenario_1_bgw!$A$2:$P$2452,16)</f>
        <v>1973</v>
      </c>
      <c r="G407" s="1">
        <f t="shared" si="23"/>
        <v>26908</v>
      </c>
      <c r="L407">
        <f>INDEX(Impacts_scenario_1_RSBsn_Mask!$Y$2:$Y$70,$F407-1939+1,1)</f>
        <v>0.8767820737360259</v>
      </c>
    </row>
    <row r="408" spans="1:12" x14ac:dyDescent="0.3">
      <c r="A408">
        <v>407</v>
      </c>
      <c r="B408" t="s">
        <v>62</v>
      </c>
      <c r="C408" t="str">
        <f t="shared" si="21"/>
        <v>E</v>
      </c>
      <c r="D408">
        <f t="shared" si="22"/>
        <v>10</v>
      </c>
      <c r="E408">
        <f>SUMIFS(Impacts_RS_wells_scenario_1_bgw!$R$2:$R$2452,Impacts_RS_wells_scenario_1_bgw!$A$2:$A$2452,lookup!A408)*10.14583*L408</f>
        <v>-598.42089722517471</v>
      </c>
      <c r="F408">
        <f>VLOOKUP(A408,Impacts_RS_wells_scenario_1_bgw!$A$2:$P$2452,16)</f>
        <v>1973</v>
      </c>
      <c r="G408" s="1">
        <f t="shared" si="23"/>
        <v>26938</v>
      </c>
      <c r="L408">
        <f>INDEX(Impacts_scenario_1_RSBsn_Mask!$Y$2:$Y$70,$F408-1939+1,1)</f>
        <v>0.8767820737360259</v>
      </c>
    </row>
    <row r="409" spans="1:12" x14ac:dyDescent="0.3">
      <c r="A409">
        <v>408</v>
      </c>
      <c r="B409" t="s">
        <v>63</v>
      </c>
      <c r="C409" t="str">
        <f t="shared" si="21"/>
        <v>E</v>
      </c>
      <c r="D409">
        <f t="shared" si="22"/>
        <v>11</v>
      </c>
      <c r="E409">
        <f>SUMIFS(Impacts_RS_wells_scenario_1_bgw!$R$2:$R$2452,Impacts_RS_wells_scenario_1_bgw!$A$2:$A$2452,lookup!A409)*10.14583*L409</f>
        <v>-552.2170774807164</v>
      </c>
      <c r="F409">
        <f>VLOOKUP(A409,Impacts_RS_wells_scenario_1_bgw!$A$2:$P$2452,16)</f>
        <v>1973</v>
      </c>
      <c r="G409" s="1">
        <f t="shared" si="23"/>
        <v>26969</v>
      </c>
      <c r="L409">
        <f>INDEX(Impacts_scenario_1_RSBsn_Mask!$Y$2:$Y$70,$F409-1939+1,1)</f>
        <v>0.8767820737360259</v>
      </c>
    </row>
    <row r="410" spans="1:12" x14ac:dyDescent="0.3">
      <c r="A410">
        <v>409</v>
      </c>
      <c r="B410" t="s">
        <v>49</v>
      </c>
      <c r="C410" t="str">
        <f t="shared" si="21"/>
        <v>F</v>
      </c>
      <c r="D410">
        <f t="shared" si="22"/>
        <v>12</v>
      </c>
      <c r="E410">
        <f>SUMIFS(Impacts_RS_wells_scenario_1_bgw!$R$2:$R$2452,Impacts_RS_wells_scenario_1_bgw!$A$2:$A$2452,lookup!A410)*10.14583*L410</f>
        <v>-529.91402111642662</v>
      </c>
      <c r="F410">
        <f>VLOOKUP(A410,Impacts_RS_wells_scenario_1_bgw!$A$2:$P$2452,16)</f>
        <v>1973</v>
      </c>
      <c r="G410" s="1">
        <f t="shared" si="23"/>
        <v>26999</v>
      </c>
      <c r="L410">
        <f>INDEX(Impacts_scenario_1_RSBsn_Mask!$Y$2:$Y$70,$F410-1939+1,1)</f>
        <v>0.8767820737360259</v>
      </c>
    </row>
    <row r="411" spans="1:12" x14ac:dyDescent="0.3">
      <c r="A411">
        <v>410</v>
      </c>
      <c r="B411" t="s">
        <v>53</v>
      </c>
      <c r="C411" t="str">
        <f t="shared" si="21"/>
        <v>A</v>
      </c>
      <c r="D411">
        <f t="shared" si="22"/>
        <v>1</v>
      </c>
      <c r="E411">
        <f>SUMIFS(Impacts_RS_wells_scenario_1_bgw!$R$2:$R$2452,Impacts_RS_wells_scenario_1_bgw!$A$2:$A$2452,lookup!A411)*10.14583*L411</f>
        <v>-497.9352971381918</v>
      </c>
      <c r="F411">
        <f>VLOOKUP(A411,Impacts_RS_wells_scenario_1_bgw!$A$2:$P$2452,16)</f>
        <v>1974</v>
      </c>
      <c r="G411" s="1">
        <f t="shared" si="23"/>
        <v>27030</v>
      </c>
      <c r="H411">
        <v>191.6</v>
      </c>
      <c r="I411">
        <f>ROUND(H411*ref!$B$6*(VLOOKUP(lookup!B411,$M$3:$O$14,3,FALSE)),-1)</f>
        <v>11780</v>
      </c>
      <c r="J411">
        <v>0</v>
      </c>
      <c r="K411" s="16">
        <f>I411-E411</f>
        <v>12277.935297138192</v>
      </c>
      <c r="L411">
        <f>INDEX(Impacts_scenario_1_RSBsn_Mask!$Y$2:$Y$70,$F411-1939+1,1)</f>
        <v>0.86919530403853751</v>
      </c>
    </row>
    <row r="412" spans="1:12" x14ac:dyDescent="0.3">
      <c r="A412">
        <v>411</v>
      </c>
      <c r="B412" t="s">
        <v>54</v>
      </c>
      <c r="C412" t="str">
        <f t="shared" si="21"/>
        <v>A</v>
      </c>
      <c r="D412">
        <f t="shared" si="22"/>
        <v>2</v>
      </c>
      <c r="E412">
        <f>SUMIFS(Impacts_RS_wells_scenario_1_bgw!$R$2:$R$2452,Impacts_RS_wells_scenario_1_bgw!$A$2:$A$2452,lookup!A412)*10.14583*L412</f>
        <v>-465.31472543116934</v>
      </c>
      <c r="F412">
        <f>VLOOKUP(A412,Impacts_RS_wells_scenario_1_bgw!$A$2:$P$2452,16)</f>
        <v>1974</v>
      </c>
      <c r="G412" s="1">
        <f t="shared" si="23"/>
        <v>27061</v>
      </c>
      <c r="H412">
        <v>140.6</v>
      </c>
      <c r="I412">
        <f>ROUND(H412*ref!$B$6*(VLOOKUP(lookup!B412,$M$3:$O$14,3,FALSE)),-1)</f>
        <v>7810</v>
      </c>
      <c r="J412">
        <v>0</v>
      </c>
      <c r="K412" s="16">
        <f t="shared" ref="K412:K475" si="24">I412-E412</f>
        <v>8275.3147254311698</v>
      </c>
      <c r="L412">
        <f>INDEX(Impacts_scenario_1_RSBsn_Mask!$Y$2:$Y$70,$F412-1939+1,1)</f>
        <v>0.86919530403853751</v>
      </c>
    </row>
    <row r="413" spans="1:12" x14ac:dyDescent="0.3">
      <c r="A413">
        <v>412</v>
      </c>
      <c r="B413" t="s">
        <v>55</v>
      </c>
      <c r="C413" t="str">
        <f t="shared" si="21"/>
        <v>B</v>
      </c>
      <c r="D413">
        <f t="shared" si="22"/>
        <v>3</v>
      </c>
      <c r="E413">
        <f>SUMIFS(Impacts_RS_wells_scenario_1_bgw!$R$2:$R$2452,Impacts_RS_wells_scenario_1_bgw!$A$2:$A$2452,lookup!A413)*10.14583*L413</f>
        <v>-439.25050652168181</v>
      </c>
      <c r="F413">
        <f>VLOOKUP(A413,Impacts_RS_wells_scenario_1_bgw!$A$2:$P$2452,16)</f>
        <v>1974</v>
      </c>
      <c r="G413" s="1">
        <f t="shared" si="23"/>
        <v>27089</v>
      </c>
      <c r="H413">
        <v>173.5</v>
      </c>
      <c r="I413">
        <f>ROUND(H413*ref!$B$6*(VLOOKUP(lookup!B413,$M$3:$O$14,3,FALSE)),-1)</f>
        <v>10670</v>
      </c>
      <c r="J413">
        <v>0</v>
      </c>
      <c r="K413" s="16">
        <f t="shared" si="24"/>
        <v>11109.250506521681</v>
      </c>
      <c r="L413">
        <f>INDEX(Impacts_scenario_1_RSBsn_Mask!$Y$2:$Y$70,$F413-1939+1,1)</f>
        <v>0.86919530403853751</v>
      </c>
    </row>
    <row r="414" spans="1:12" x14ac:dyDescent="0.3">
      <c r="A414">
        <v>413</v>
      </c>
      <c r="B414" t="s">
        <v>56</v>
      </c>
      <c r="C414" t="str">
        <f t="shared" si="21"/>
        <v>B</v>
      </c>
      <c r="D414">
        <f t="shared" si="22"/>
        <v>4</v>
      </c>
      <c r="E414">
        <f>SUMIFS(Impacts_RS_wells_scenario_1_bgw!$R$2:$R$2452,Impacts_RS_wells_scenario_1_bgw!$A$2:$A$2452,lookup!A414)*10.14583*L414</f>
        <v>-423.23133189958014</v>
      </c>
      <c r="F414">
        <f>VLOOKUP(A414,Impacts_RS_wells_scenario_1_bgw!$A$2:$P$2452,16)</f>
        <v>1974</v>
      </c>
      <c r="G414" s="1">
        <f t="shared" si="23"/>
        <v>27120</v>
      </c>
      <c r="H414">
        <v>160.6</v>
      </c>
      <c r="I414">
        <f>ROUND(H414*ref!$B$6*(VLOOKUP(lookup!B414,$M$3:$O$14,3,FALSE)),-1)</f>
        <v>9560</v>
      </c>
      <c r="J414">
        <v>0</v>
      </c>
      <c r="K414" s="16">
        <f t="shared" si="24"/>
        <v>9983.2313318995803</v>
      </c>
      <c r="L414">
        <f>INDEX(Impacts_scenario_1_RSBsn_Mask!$Y$2:$Y$70,$F414-1939+1,1)</f>
        <v>0.86919530403853751</v>
      </c>
    </row>
    <row r="415" spans="1:12" x14ac:dyDescent="0.3">
      <c r="A415">
        <v>414</v>
      </c>
      <c r="B415" t="s">
        <v>57</v>
      </c>
      <c r="C415" t="str">
        <f t="shared" si="21"/>
        <v>C</v>
      </c>
      <c r="D415">
        <f t="shared" si="22"/>
        <v>5</v>
      </c>
      <c r="E415">
        <f>SUMIFS(Impacts_RS_wells_scenario_1_bgw!$R$2:$R$2452,Impacts_RS_wells_scenario_1_bgw!$A$2:$A$2452,lookup!A415)*10.14583*L415</f>
        <v>-411.71667412178545</v>
      </c>
      <c r="F415">
        <f>VLOOKUP(A415,Impacts_RS_wells_scenario_1_bgw!$A$2:$P$2452,16)</f>
        <v>1974</v>
      </c>
      <c r="G415" s="1">
        <f t="shared" si="23"/>
        <v>27150</v>
      </c>
      <c r="H415">
        <v>105.2</v>
      </c>
      <c r="I415">
        <f>ROUND(H415*ref!$B$6*(VLOOKUP(lookup!B415,$M$3:$O$14,3,FALSE)),-1)</f>
        <v>6470</v>
      </c>
      <c r="J415">
        <v>0</v>
      </c>
      <c r="K415" s="16">
        <f t="shared" si="24"/>
        <v>6881.7166741217852</v>
      </c>
      <c r="L415">
        <f>INDEX(Impacts_scenario_1_RSBsn_Mask!$Y$2:$Y$70,$F415-1939+1,1)</f>
        <v>0.86919530403853751</v>
      </c>
    </row>
    <row r="416" spans="1:12" x14ac:dyDescent="0.3">
      <c r="A416">
        <v>415</v>
      </c>
      <c r="B416" t="s">
        <v>58</v>
      </c>
      <c r="C416" t="str">
        <f t="shared" si="21"/>
        <v>C</v>
      </c>
      <c r="D416">
        <f t="shared" si="22"/>
        <v>6</v>
      </c>
      <c r="E416">
        <f>SUMIFS(Impacts_RS_wells_scenario_1_bgw!$R$2:$R$2452,Impacts_RS_wells_scenario_1_bgw!$A$2:$A$2452,lookup!A416)*10.14583*L416</f>
        <v>-413.28272192947452</v>
      </c>
      <c r="F416">
        <f>VLOOKUP(A416,Impacts_RS_wells_scenario_1_bgw!$A$2:$P$2452,16)</f>
        <v>1974</v>
      </c>
      <c r="G416" s="1">
        <f t="shared" si="23"/>
        <v>27181</v>
      </c>
      <c r="H416">
        <v>79.8</v>
      </c>
      <c r="I416">
        <f>ROUND(H416*ref!$B$6*(VLOOKUP(lookup!B416,$M$3:$O$14,3,FALSE)),-1)</f>
        <v>4750</v>
      </c>
      <c r="J416">
        <v>0</v>
      </c>
      <c r="K416" s="16">
        <f t="shared" si="24"/>
        <v>5163.2827219294741</v>
      </c>
      <c r="L416">
        <f>INDEX(Impacts_scenario_1_RSBsn_Mask!$Y$2:$Y$70,$F416-1939+1,1)</f>
        <v>0.86919530403853751</v>
      </c>
    </row>
    <row r="417" spans="1:12" x14ac:dyDescent="0.3">
      <c r="A417">
        <v>416</v>
      </c>
      <c r="B417" t="s">
        <v>59</v>
      </c>
      <c r="C417" t="str">
        <f t="shared" si="21"/>
        <v>D</v>
      </c>
      <c r="D417">
        <f t="shared" si="22"/>
        <v>7</v>
      </c>
      <c r="E417">
        <f>SUMIFS(Impacts_RS_wells_scenario_1_bgw!$R$2:$R$2452,Impacts_RS_wells_scenario_1_bgw!$A$2:$A$2452,lookup!A417)*10.14583*L417</f>
        <v>-275.55822531654189</v>
      </c>
      <c r="F417">
        <f>VLOOKUP(A417,Impacts_RS_wells_scenario_1_bgw!$A$2:$P$2452,16)</f>
        <v>1974</v>
      </c>
      <c r="G417" s="1">
        <f t="shared" si="23"/>
        <v>27211</v>
      </c>
      <c r="H417">
        <v>38.9</v>
      </c>
      <c r="I417">
        <f>ROUND(H417*ref!$B$6*(VLOOKUP(lookup!B417,$M$3:$O$14,3,FALSE)),-1)</f>
        <v>2390</v>
      </c>
      <c r="J417">
        <v>0</v>
      </c>
      <c r="K417" s="16">
        <f t="shared" si="24"/>
        <v>2665.5582253165421</v>
      </c>
      <c r="L417">
        <f>INDEX(Impacts_scenario_1_RSBsn_Mask!$Y$2:$Y$70,$F417-1939+1,1)</f>
        <v>0.86919530403853751</v>
      </c>
    </row>
    <row r="418" spans="1:12" x14ac:dyDescent="0.3">
      <c r="A418">
        <v>417</v>
      </c>
      <c r="B418" t="s">
        <v>60</v>
      </c>
      <c r="C418" t="str">
        <f t="shared" si="21"/>
        <v>D</v>
      </c>
      <c r="D418">
        <f t="shared" si="22"/>
        <v>8</v>
      </c>
      <c r="E418">
        <f>SUMIFS(Impacts_RS_wells_scenario_1_bgw!$R$2:$R$2452,Impacts_RS_wells_scenario_1_bgw!$A$2:$A$2452,lookup!A418)*10.14583*L418</f>
        <v>-694.71843496820316</v>
      </c>
      <c r="F418">
        <f>VLOOKUP(A418,Impacts_RS_wells_scenario_1_bgw!$A$2:$P$2452,16)</f>
        <v>1974</v>
      </c>
      <c r="G418" s="1">
        <f t="shared" si="23"/>
        <v>27242</v>
      </c>
      <c r="H418">
        <v>45.5</v>
      </c>
      <c r="I418">
        <f>ROUND(H418*ref!$B$6*(VLOOKUP(lookup!B418,$M$3:$O$14,3,FALSE)),-1)</f>
        <v>2800</v>
      </c>
      <c r="J418">
        <v>0</v>
      </c>
      <c r="K418" s="16">
        <f t="shared" si="24"/>
        <v>3494.7184349682029</v>
      </c>
      <c r="L418">
        <f>INDEX(Impacts_scenario_1_RSBsn_Mask!$Y$2:$Y$70,$F418-1939+1,1)</f>
        <v>0.86919530403853751</v>
      </c>
    </row>
    <row r="419" spans="1:12" x14ac:dyDescent="0.3">
      <c r="A419">
        <v>418</v>
      </c>
      <c r="B419" t="s">
        <v>61</v>
      </c>
      <c r="C419" t="str">
        <f t="shared" si="21"/>
        <v>D</v>
      </c>
      <c r="D419">
        <f t="shared" si="22"/>
        <v>9</v>
      </c>
      <c r="E419">
        <f>SUMIFS(Impacts_RS_wells_scenario_1_bgw!$R$2:$R$2452,Impacts_RS_wells_scenario_1_bgw!$A$2:$A$2452,lookup!A419)*10.14583*L419</f>
        <v>-653.76231693322757</v>
      </c>
      <c r="F419">
        <f>VLOOKUP(A419,Impacts_RS_wells_scenario_1_bgw!$A$2:$P$2452,16)</f>
        <v>1974</v>
      </c>
      <c r="G419" s="1">
        <f t="shared" si="23"/>
        <v>27273</v>
      </c>
      <c r="H419">
        <v>51.6</v>
      </c>
      <c r="I419">
        <f>ROUND(H419*ref!$B$6*(VLOOKUP(lookup!B419,$M$3:$O$14,3,FALSE)),-1)</f>
        <v>3070</v>
      </c>
      <c r="J419">
        <v>1323.98</v>
      </c>
      <c r="K419" s="16">
        <f t="shared" si="24"/>
        <v>3723.7623169332273</v>
      </c>
      <c r="L419">
        <f>INDEX(Impacts_scenario_1_RSBsn_Mask!$Y$2:$Y$70,$F419-1939+1,1)</f>
        <v>0.86919530403853751</v>
      </c>
    </row>
    <row r="420" spans="1:12" x14ac:dyDescent="0.3">
      <c r="A420">
        <v>419</v>
      </c>
      <c r="B420" t="s">
        <v>62</v>
      </c>
      <c r="C420" t="str">
        <f t="shared" si="21"/>
        <v>E</v>
      </c>
      <c r="D420">
        <f t="shared" si="22"/>
        <v>10</v>
      </c>
      <c r="E420">
        <f>SUMIFS(Impacts_RS_wells_scenario_1_bgw!$R$2:$R$2452,Impacts_RS_wells_scenario_1_bgw!$A$2:$A$2452,lookup!A420)*10.14583*L420</f>
        <v>-744.32176216202481</v>
      </c>
      <c r="F420">
        <f>VLOOKUP(A420,Impacts_RS_wells_scenario_1_bgw!$A$2:$P$2452,16)</f>
        <v>1974</v>
      </c>
      <c r="G420" s="1">
        <f t="shared" si="23"/>
        <v>27303</v>
      </c>
      <c r="H420">
        <v>53.4</v>
      </c>
      <c r="I420">
        <f>ROUND(H420*ref!$B$6*(VLOOKUP(lookup!B420,$M$3:$O$14,3,FALSE)),-1)</f>
        <v>3280</v>
      </c>
      <c r="J420">
        <v>1941.04</v>
      </c>
      <c r="K420" s="16">
        <f t="shared" si="24"/>
        <v>4024.3217621620247</v>
      </c>
      <c r="L420">
        <f>INDEX(Impacts_scenario_1_RSBsn_Mask!$Y$2:$Y$70,$F420-1939+1,1)</f>
        <v>0.86919530403853751</v>
      </c>
    </row>
    <row r="421" spans="1:12" x14ac:dyDescent="0.3">
      <c r="A421">
        <v>420</v>
      </c>
      <c r="B421" t="s">
        <v>63</v>
      </c>
      <c r="C421" t="str">
        <f t="shared" si="21"/>
        <v>E</v>
      </c>
      <c r="D421">
        <f t="shared" si="22"/>
        <v>11</v>
      </c>
      <c r="E421">
        <f>SUMIFS(Impacts_RS_wells_scenario_1_bgw!$R$2:$R$2452,Impacts_RS_wells_scenario_1_bgw!$A$2:$A$2452,lookup!A421)*10.14583*L421</f>
        <v>-646.56520646449803</v>
      </c>
      <c r="F421">
        <f>VLOOKUP(A421,Impacts_RS_wells_scenario_1_bgw!$A$2:$P$2452,16)</f>
        <v>1974</v>
      </c>
      <c r="G421" s="1">
        <f t="shared" si="23"/>
        <v>27334</v>
      </c>
      <c r="H421">
        <v>66.5</v>
      </c>
      <c r="I421">
        <f>ROUND(H421*ref!$B$6*(VLOOKUP(lookup!B421,$M$3:$O$14,3,FALSE)),-1)</f>
        <v>3960</v>
      </c>
      <c r="J421">
        <v>486.1</v>
      </c>
      <c r="K421" s="16">
        <f t="shared" si="24"/>
        <v>4606.5652064644983</v>
      </c>
      <c r="L421">
        <f>INDEX(Impacts_scenario_1_RSBsn_Mask!$Y$2:$Y$70,$F421-1939+1,1)</f>
        <v>0.86919530403853751</v>
      </c>
    </row>
    <row r="422" spans="1:12" x14ac:dyDescent="0.3">
      <c r="A422">
        <v>421</v>
      </c>
      <c r="B422" t="s">
        <v>49</v>
      </c>
      <c r="C422" t="str">
        <f t="shared" si="21"/>
        <v>F</v>
      </c>
      <c r="D422">
        <f t="shared" si="22"/>
        <v>12</v>
      </c>
      <c r="E422">
        <f>SUMIFS(Impacts_RS_wells_scenario_1_bgw!$R$2:$R$2452,Impacts_RS_wells_scenario_1_bgw!$A$2:$A$2452,lookup!A422)*10.14583*L422</f>
        <v>-597.19096630782178</v>
      </c>
      <c r="F422">
        <f>VLOOKUP(A422,Impacts_RS_wells_scenario_1_bgw!$A$2:$P$2452,16)</f>
        <v>1974</v>
      </c>
      <c r="G422" s="1">
        <f t="shared" si="23"/>
        <v>27364</v>
      </c>
      <c r="H422">
        <v>82.4</v>
      </c>
      <c r="I422">
        <f>ROUND(H422*ref!$B$6*(VLOOKUP(lookup!B422,$M$3:$O$14,3,FALSE)),-1)</f>
        <v>5070</v>
      </c>
      <c r="J422">
        <v>604.74</v>
      </c>
      <c r="K422" s="16">
        <f t="shared" si="24"/>
        <v>5667.1909663078222</v>
      </c>
      <c r="L422">
        <f>INDEX(Impacts_scenario_1_RSBsn_Mask!$Y$2:$Y$70,$F422-1939+1,1)</f>
        <v>0.86919530403853751</v>
      </c>
    </row>
    <row r="423" spans="1:12" x14ac:dyDescent="0.3">
      <c r="A423">
        <v>422</v>
      </c>
      <c r="B423" t="s">
        <v>53</v>
      </c>
      <c r="C423" t="str">
        <f t="shared" si="21"/>
        <v>A</v>
      </c>
      <c r="D423">
        <f t="shared" si="22"/>
        <v>1</v>
      </c>
      <c r="E423">
        <f>SUMIFS(Impacts_RS_wells_scenario_1_bgw!$R$2:$R$2452,Impacts_RS_wells_scenario_1_bgw!$A$2:$A$2452,lookup!A423)*10.14583*L423</f>
        <v>-578.63798602910265</v>
      </c>
      <c r="F423">
        <f>VLOOKUP(A423,Impacts_RS_wells_scenario_1_bgw!$A$2:$P$2452,16)</f>
        <v>1975</v>
      </c>
      <c r="G423" s="1">
        <f t="shared" si="23"/>
        <v>27395</v>
      </c>
      <c r="H423">
        <v>80.7</v>
      </c>
      <c r="I423">
        <f>ROUND(H423*ref!$B$6*(VLOOKUP(lookup!B423,$M$3:$O$14,3,FALSE)),-1)</f>
        <v>4960</v>
      </c>
      <c r="J423">
        <v>0</v>
      </c>
      <c r="K423" s="16">
        <f t="shared" si="24"/>
        <v>5538.6379860291026</v>
      </c>
      <c r="L423">
        <f>INDEX(Impacts_scenario_1_RSBsn_Mask!$Y$2:$Y$70,$F423-1939+1,1)</f>
        <v>0.8979020443186978</v>
      </c>
    </row>
    <row r="424" spans="1:12" x14ac:dyDescent="0.3">
      <c r="A424">
        <v>423</v>
      </c>
      <c r="B424" t="s">
        <v>54</v>
      </c>
      <c r="C424" t="str">
        <f t="shared" si="21"/>
        <v>A</v>
      </c>
      <c r="D424">
        <f t="shared" si="22"/>
        <v>2</v>
      </c>
      <c r="E424">
        <f>SUMIFS(Impacts_RS_wells_scenario_1_bgw!$R$2:$R$2452,Impacts_RS_wells_scenario_1_bgw!$A$2:$A$2452,lookup!A424)*10.14583*L424</f>
        <v>-555.27546680916555</v>
      </c>
      <c r="F424">
        <f>VLOOKUP(A424,Impacts_RS_wells_scenario_1_bgw!$A$2:$P$2452,16)</f>
        <v>1975</v>
      </c>
      <c r="G424" s="1">
        <f t="shared" si="23"/>
        <v>27426</v>
      </c>
      <c r="H424">
        <v>86.3</v>
      </c>
      <c r="I424">
        <f>ROUND(H424*ref!$B$6*(VLOOKUP(lookup!B424,$M$3:$O$14,3,FALSE)),-1)</f>
        <v>4790</v>
      </c>
      <c r="J424">
        <v>0</v>
      </c>
      <c r="K424" s="16">
        <f t="shared" si="24"/>
        <v>5345.2754668091657</v>
      </c>
      <c r="L424">
        <f>INDEX(Impacts_scenario_1_RSBsn_Mask!$Y$2:$Y$70,$F424-1939+1,1)</f>
        <v>0.8979020443186978</v>
      </c>
    </row>
    <row r="425" spans="1:12" x14ac:dyDescent="0.3">
      <c r="A425">
        <v>424</v>
      </c>
      <c r="B425" t="s">
        <v>55</v>
      </c>
      <c r="C425" t="str">
        <f t="shared" si="21"/>
        <v>B</v>
      </c>
      <c r="D425">
        <f t="shared" si="22"/>
        <v>3</v>
      </c>
      <c r="E425">
        <f>SUMIFS(Impacts_RS_wells_scenario_1_bgw!$R$2:$R$2452,Impacts_RS_wells_scenario_1_bgw!$A$2:$A$2452,lookup!A425)*10.14583*L425</f>
        <v>-524.0130310127729</v>
      </c>
      <c r="F425">
        <f>VLOOKUP(A425,Impacts_RS_wells_scenario_1_bgw!$A$2:$P$2452,16)</f>
        <v>1975</v>
      </c>
      <c r="G425" s="1">
        <f t="shared" si="23"/>
        <v>27454</v>
      </c>
      <c r="H425">
        <v>82.1</v>
      </c>
      <c r="I425">
        <f>ROUND(H425*ref!$B$6*(VLOOKUP(lookup!B425,$M$3:$O$14,3,FALSE)),-1)</f>
        <v>5050</v>
      </c>
      <c r="J425">
        <v>238.66</v>
      </c>
      <c r="K425" s="16">
        <f t="shared" si="24"/>
        <v>5574.0130310127734</v>
      </c>
      <c r="L425">
        <f>INDEX(Impacts_scenario_1_RSBsn_Mask!$Y$2:$Y$70,$F425-1939+1,1)</f>
        <v>0.8979020443186978</v>
      </c>
    </row>
    <row r="426" spans="1:12" x14ac:dyDescent="0.3">
      <c r="A426">
        <v>425</v>
      </c>
      <c r="B426" t="s">
        <v>56</v>
      </c>
      <c r="C426" t="str">
        <f t="shared" si="21"/>
        <v>B</v>
      </c>
      <c r="D426">
        <f t="shared" si="22"/>
        <v>4</v>
      </c>
      <c r="E426">
        <f>SUMIFS(Impacts_RS_wells_scenario_1_bgw!$R$2:$R$2452,Impacts_RS_wells_scenario_1_bgw!$A$2:$A$2452,lookup!A426)*10.14583*L426</f>
        <v>-511.70815133636734</v>
      </c>
      <c r="F426">
        <f>VLOOKUP(A426,Impacts_RS_wells_scenario_1_bgw!$A$2:$P$2452,16)</f>
        <v>1975</v>
      </c>
      <c r="G426" s="1">
        <f t="shared" si="23"/>
        <v>27485</v>
      </c>
      <c r="H426">
        <v>83</v>
      </c>
      <c r="I426">
        <f>ROUND(H426*ref!$B$6*(VLOOKUP(lookup!B426,$M$3:$O$14,3,FALSE)),-1)</f>
        <v>4940</v>
      </c>
      <c r="J426">
        <v>392.94</v>
      </c>
      <c r="K426" s="16">
        <f t="shared" si="24"/>
        <v>5451.7081513363673</v>
      </c>
      <c r="L426">
        <f>INDEX(Impacts_scenario_1_RSBsn_Mask!$Y$2:$Y$70,$F426-1939+1,1)</f>
        <v>0.8979020443186978</v>
      </c>
    </row>
    <row r="427" spans="1:12" x14ac:dyDescent="0.3">
      <c r="A427">
        <v>426</v>
      </c>
      <c r="B427" t="s">
        <v>57</v>
      </c>
      <c r="C427" t="str">
        <f t="shared" si="21"/>
        <v>C</v>
      </c>
      <c r="D427">
        <f t="shared" si="22"/>
        <v>5</v>
      </c>
      <c r="E427">
        <f>SUMIFS(Impacts_RS_wells_scenario_1_bgw!$R$2:$R$2452,Impacts_RS_wells_scenario_1_bgw!$A$2:$A$2452,lookup!A427)*10.14583*L427</f>
        <v>-594.35976651370686</v>
      </c>
      <c r="F427">
        <f>VLOOKUP(A427,Impacts_RS_wells_scenario_1_bgw!$A$2:$P$2452,16)</f>
        <v>1975</v>
      </c>
      <c r="G427" s="1">
        <f t="shared" si="23"/>
        <v>27515</v>
      </c>
      <c r="H427">
        <v>65.2</v>
      </c>
      <c r="I427">
        <f>ROUND(H427*ref!$B$6*(VLOOKUP(lookup!B427,$M$3:$O$14,3,FALSE)),-1)</f>
        <v>4010</v>
      </c>
      <c r="J427">
        <v>29.3</v>
      </c>
      <c r="K427" s="16">
        <f t="shared" si="24"/>
        <v>4604.3597665137067</v>
      </c>
      <c r="L427">
        <f>INDEX(Impacts_scenario_1_RSBsn_Mask!$Y$2:$Y$70,$F427-1939+1,1)</f>
        <v>0.8979020443186978</v>
      </c>
    </row>
    <row r="428" spans="1:12" x14ac:dyDescent="0.3">
      <c r="A428">
        <v>427</v>
      </c>
      <c r="B428" t="s">
        <v>58</v>
      </c>
      <c r="C428" t="str">
        <f t="shared" si="21"/>
        <v>C</v>
      </c>
      <c r="D428">
        <f t="shared" si="22"/>
        <v>6</v>
      </c>
      <c r="E428">
        <f>SUMIFS(Impacts_RS_wells_scenario_1_bgw!$R$2:$R$2452,Impacts_RS_wells_scenario_1_bgw!$A$2:$A$2452,lookup!A428)*10.14583*L428</f>
        <v>-712.78782663868856</v>
      </c>
      <c r="F428">
        <f>VLOOKUP(A428,Impacts_RS_wells_scenario_1_bgw!$A$2:$P$2452,16)</f>
        <v>1975</v>
      </c>
      <c r="G428" s="1">
        <f t="shared" si="23"/>
        <v>27546</v>
      </c>
      <c r="H428">
        <v>177.1</v>
      </c>
      <c r="I428">
        <f>ROUND(H428*ref!$B$6*(VLOOKUP(lookup!B428,$M$3:$O$14,3,FALSE)),-1)</f>
        <v>10540</v>
      </c>
      <c r="J428">
        <v>989.6</v>
      </c>
      <c r="K428" s="16">
        <f t="shared" si="24"/>
        <v>11252.787826638689</v>
      </c>
      <c r="L428">
        <f>INDEX(Impacts_scenario_1_RSBsn_Mask!$Y$2:$Y$70,$F428-1939+1,1)</f>
        <v>0.8979020443186978</v>
      </c>
    </row>
    <row r="429" spans="1:12" x14ac:dyDescent="0.3">
      <c r="A429">
        <v>428</v>
      </c>
      <c r="B429" t="s">
        <v>59</v>
      </c>
      <c r="C429" t="str">
        <f t="shared" si="21"/>
        <v>D</v>
      </c>
      <c r="D429">
        <f t="shared" si="22"/>
        <v>7</v>
      </c>
      <c r="E429">
        <f>SUMIFS(Impacts_RS_wells_scenario_1_bgw!$R$2:$R$2452,Impacts_RS_wells_scenario_1_bgw!$A$2:$A$2452,lookup!A429)*10.14583*L429</f>
        <v>-687.21506567382198</v>
      </c>
      <c r="F429">
        <f>VLOOKUP(A429,Impacts_RS_wells_scenario_1_bgw!$A$2:$P$2452,16)</f>
        <v>1975</v>
      </c>
      <c r="G429" s="1">
        <f t="shared" si="23"/>
        <v>27576</v>
      </c>
      <c r="H429">
        <v>131.5</v>
      </c>
      <c r="I429">
        <f>ROUND(H429*ref!$B$6*(VLOOKUP(lookup!B429,$M$3:$O$14,3,FALSE)),-1)</f>
        <v>8090</v>
      </c>
      <c r="J429">
        <v>2681.16</v>
      </c>
      <c r="K429" s="16">
        <f t="shared" si="24"/>
        <v>8777.2150656738213</v>
      </c>
      <c r="L429">
        <f>INDEX(Impacts_scenario_1_RSBsn_Mask!$Y$2:$Y$70,$F429-1939+1,1)</f>
        <v>0.8979020443186978</v>
      </c>
    </row>
    <row r="430" spans="1:12" x14ac:dyDescent="0.3">
      <c r="A430">
        <v>429</v>
      </c>
      <c r="B430" t="s">
        <v>60</v>
      </c>
      <c r="C430" t="str">
        <f t="shared" si="21"/>
        <v>D</v>
      </c>
      <c r="D430">
        <f t="shared" si="22"/>
        <v>8</v>
      </c>
      <c r="E430">
        <f>SUMIFS(Impacts_RS_wells_scenario_1_bgw!$R$2:$R$2452,Impacts_RS_wells_scenario_1_bgw!$A$2:$A$2452,lookup!A430)*10.14583*L430</f>
        <v>-1161.3919000182493</v>
      </c>
      <c r="F430">
        <f>VLOOKUP(A430,Impacts_RS_wells_scenario_1_bgw!$A$2:$P$2452,16)</f>
        <v>1975</v>
      </c>
      <c r="G430" s="1">
        <f t="shared" si="23"/>
        <v>27607</v>
      </c>
      <c r="H430">
        <v>79.5</v>
      </c>
      <c r="I430">
        <f>ROUND(H430*ref!$B$6*(VLOOKUP(lookup!B430,$M$3:$O$14,3,FALSE)),-1)</f>
        <v>4890</v>
      </c>
      <c r="J430">
        <v>518.55999999999995</v>
      </c>
      <c r="K430" s="16">
        <f t="shared" si="24"/>
        <v>6051.3919000182495</v>
      </c>
      <c r="L430">
        <f>INDEX(Impacts_scenario_1_RSBsn_Mask!$Y$2:$Y$70,$F430-1939+1,1)</f>
        <v>0.8979020443186978</v>
      </c>
    </row>
    <row r="431" spans="1:12" x14ac:dyDescent="0.3">
      <c r="A431">
        <v>430</v>
      </c>
      <c r="B431" t="s">
        <v>61</v>
      </c>
      <c r="C431" t="str">
        <f t="shared" si="21"/>
        <v>D</v>
      </c>
      <c r="D431">
        <f t="shared" si="22"/>
        <v>9</v>
      </c>
      <c r="E431">
        <f>SUMIFS(Impacts_RS_wells_scenario_1_bgw!$R$2:$R$2452,Impacts_RS_wells_scenario_1_bgw!$A$2:$A$2452,lookup!A431)*10.14583*L431</f>
        <v>-1151.6292946587917</v>
      </c>
      <c r="F431">
        <f>VLOOKUP(A431,Impacts_RS_wells_scenario_1_bgw!$A$2:$P$2452,16)</f>
        <v>1975</v>
      </c>
      <c r="G431" s="1">
        <f t="shared" si="23"/>
        <v>27638</v>
      </c>
      <c r="H431">
        <v>60.8</v>
      </c>
      <c r="I431">
        <f>ROUND(H431*ref!$B$6*(VLOOKUP(lookup!B431,$M$3:$O$14,3,FALSE)),-1)</f>
        <v>3620</v>
      </c>
      <c r="J431">
        <v>639.5</v>
      </c>
      <c r="K431" s="16">
        <f t="shared" si="24"/>
        <v>4771.6292946587919</v>
      </c>
      <c r="L431">
        <f>INDEX(Impacts_scenario_1_RSBsn_Mask!$Y$2:$Y$70,$F431-1939+1,1)</f>
        <v>0.8979020443186978</v>
      </c>
    </row>
    <row r="432" spans="1:12" x14ac:dyDescent="0.3">
      <c r="A432">
        <v>431</v>
      </c>
      <c r="B432" t="s">
        <v>62</v>
      </c>
      <c r="C432" t="str">
        <f t="shared" si="21"/>
        <v>E</v>
      </c>
      <c r="D432">
        <f t="shared" si="22"/>
        <v>10</v>
      </c>
      <c r="E432">
        <f>SUMIFS(Impacts_RS_wells_scenario_1_bgw!$R$2:$R$2452,Impacts_RS_wells_scenario_1_bgw!$A$2:$A$2452,lookup!A432)*10.14583*L432</f>
        <v>-950.07369944017262</v>
      </c>
      <c r="F432">
        <f>VLOOKUP(A432,Impacts_RS_wells_scenario_1_bgw!$A$2:$P$2452,16)</f>
        <v>1975</v>
      </c>
      <c r="G432" s="1">
        <f t="shared" si="23"/>
        <v>27668</v>
      </c>
      <c r="H432">
        <v>32.9</v>
      </c>
      <c r="I432">
        <f>ROUND(H432*ref!$B$6*(VLOOKUP(lookup!B432,$M$3:$O$14,3,FALSE)),-1)</f>
        <v>2020</v>
      </c>
      <c r="J432">
        <v>401.12</v>
      </c>
      <c r="K432" s="16">
        <f t="shared" si="24"/>
        <v>2970.0736994401727</v>
      </c>
      <c r="L432">
        <f>INDEX(Impacts_scenario_1_RSBsn_Mask!$Y$2:$Y$70,$F432-1939+1,1)</f>
        <v>0.8979020443186978</v>
      </c>
    </row>
    <row r="433" spans="1:12" x14ac:dyDescent="0.3">
      <c r="A433">
        <v>432</v>
      </c>
      <c r="B433" t="s">
        <v>63</v>
      </c>
      <c r="C433" t="str">
        <f t="shared" si="21"/>
        <v>E</v>
      </c>
      <c r="D433">
        <f t="shared" si="22"/>
        <v>11</v>
      </c>
      <c r="E433">
        <f>SUMIFS(Impacts_RS_wells_scenario_1_bgw!$R$2:$R$2452,Impacts_RS_wells_scenario_1_bgw!$A$2:$A$2452,lookup!A433)*10.14583*L433</f>
        <v>-1322.0373981071532</v>
      </c>
      <c r="F433">
        <f>VLOOKUP(A433,Impacts_RS_wells_scenario_1_bgw!$A$2:$P$2452,16)</f>
        <v>1975</v>
      </c>
      <c r="G433" s="1">
        <f t="shared" si="23"/>
        <v>27699</v>
      </c>
      <c r="H433">
        <v>54</v>
      </c>
      <c r="I433">
        <f>ROUND(H433*ref!$B$6*(VLOOKUP(lookup!B433,$M$3:$O$14,3,FALSE)),-1)</f>
        <v>3210</v>
      </c>
      <c r="J433">
        <v>639.94000000000005</v>
      </c>
      <c r="K433" s="16">
        <f t="shared" si="24"/>
        <v>4532.0373981071534</v>
      </c>
      <c r="L433">
        <f>INDEX(Impacts_scenario_1_RSBsn_Mask!$Y$2:$Y$70,$F433-1939+1,1)</f>
        <v>0.8979020443186978</v>
      </c>
    </row>
    <row r="434" spans="1:12" x14ac:dyDescent="0.3">
      <c r="A434">
        <v>433</v>
      </c>
      <c r="B434" t="s">
        <v>49</v>
      </c>
      <c r="C434" t="str">
        <f t="shared" si="21"/>
        <v>F</v>
      </c>
      <c r="D434">
        <f t="shared" si="22"/>
        <v>12</v>
      </c>
      <c r="E434">
        <f>SUMIFS(Impacts_RS_wells_scenario_1_bgw!$R$2:$R$2452,Impacts_RS_wells_scenario_1_bgw!$A$2:$A$2452,lookup!A434)*10.14583*L434</f>
        <v>-1242.3336053714809</v>
      </c>
      <c r="F434">
        <f>VLOOKUP(A434,Impacts_RS_wells_scenario_1_bgw!$A$2:$P$2452,16)</f>
        <v>1975</v>
      </c>
      <c r="G434" s="1">
        <f t="shared" si="23"/>
        <v>27729</v>
      </c>
      <c r="H434">
        <v>57.6</v>
      </c>
      <c r="I434">
        <f>ROUND(H434*ref!$B$6*(VLOOKUP(lookup!B434,$M$3:$O$14,3,FALSE)),-1)</f>
        <v>3540</v>
      </c>
      <c r="J434">
        <v>920.64</v>
      </c>
      <c r="K434" s="16">
        <f t="shared" si="24"/>
        <v>4782.3336053714811</v>
      </c>
      <c r="L434">
        <f>INDEX(Impacts_scenario_1_RSBsn_Mask!$Y$2:$Y$70,$F434-1939+1,1)</f>
        <v>0.8979020443186978</v>
      </c>
    </row>
    <row r="435" spans="1:12" x14ac:dyDescent="0.3">
      <c r="A435">
        <v>434</v>
      </c>
      <c r="B435" t="s">
        <v>53</v>
      </c>
      <c r="C435" t="str">
        <f t="shared" si="21"/>
        <v>A</v>
      </c>
      <c r="D435">
        <f t="shared" si="22"/>
        <v>1</v>
      </c>
      <c r="E435">
        <f>SUMIFS(Impacts_RS_wells_scenario_1_bgw!$R$2:$R$2452,Impacts_RS_wells_scenario_1_bgw!$A$2:$A$2452,lookup!A435)*10.14583*L435</f>
        <v>-1079.1194493517619</v>
      </c>
      <c r="F435">
        <f>VLOOKUP(A435,Impacts_RS_wells_scenario_1_bgw!$A$2:$P$2452,16)</f>
        <v>1976</v>
      </c>
      <c r="G435" s="1">
        <f t="shared" si="23"/>
        <v>27760</v>
      </c>
      <c r="H435">
        <v>52.4</v>
      </c>
      <c r="I435">
        <f>ROUND(H435*ref!$B$6*(VLOOKUP(lookup!B435,$M$3:$O$14,3,FALSE)),-1)</f>
        <v>3220</v>
      </c>
      <c r="J435">
        <v>129.69999999999999</v>
      </c>
      <c r="K435" s="16">
        <f t="shared" si="24"/>
        <v>4299.1194493517614</v>
      </c>
      <c r="L435">
        <f>INDEX(Impacts_scenario_1_RSBsn_Mask!$Y$2:$Y$70,$F435-1939+1,1)</f>
        <v>0.94645032162536336</v>
      </c>
    </row>
    <row r="436" spans="1:12" x14ac:dyDescent="0.3">
      <c r="A436">
        <v>435</v>
      </c>
      <c r="B436" t="s">
        <v>54</v>
      </c>
      <c r="C436" t="str">
        <f t="shared" si="21"/>
        <v>A</v>
      </c>
      <c r="D436">
        <f t="shared" si="22"/>
        <v>2</v>
      </c>
      <c r="E436">
        <f>SUMIFS(Impacts_RS_wells_scenario_1_bgw!$R$2:$R$2452,Impacts_RS_wells_scenario_1_bgw!$A$2:$A$2452,lookup!A436)*10.14583*L436</f>
        <v>-985.23369568303804</v>
      </c>
      <c r="F436">
        <f>VLOOKUP(A436,Impacts_RS_wells_scenario_1_bgw!$A$2:$P$2452,16)</f>
        <v>1976</v>
      </c>
      <c r="G436" s="1">
        <f t="shared" si="23"/>
        <v>27791</v>
      </c>
      <c r="H436">
        <v>65.3</v>
      </c>
      <c r="I436">
        <f>ROUND(H436*ref!$B$6*(VLOOKUP(lookup!B436,$M$3:$O$14,3,FALSE)),-1)</f>
        <v>3630</v>
      </c>
      <c r="J436">
        <v>206.76</v>
      </c>
      <c r="K436" s="16">
        <f t="shared" si="24"/>
        <v>4615.2336956830377</v>
      </c>
      <c r="L436">
        <f>INDEX(Impacts_scenario_1_RSBsn_Mask!$Y$2:$Y$70,$F436-1939+1,1)</f>
        <v>0.94645032162536336</v>
      </c>
    </row>
    <row r="437" spans="1:12" x14ac:dyDescent="0.3">
      <c r="A437">
        <v>436</v>
      </c>
      <c r="B437" t="s">
        <v>55</v>
      </c>
      <c r="C437" t="str">
        <f t="shared" si="21"/>
        <v>B</v>
      </c>
      <c r="D437">
        <f t="shared" si="22"/>
        <v>3</v>
      </c>
      <c r="E437">
        <f>SUMIFS(Impacts_RS_wells_scenario_1_bgw!$R$2:$R$2452,Impacts_RS_wells_scenario_1_bgw!$A$2:$A$2452,lookup!A437)*10.14583*L437</f>
        <v>-946.87467624287456</v>
      </c>
      <c r="F437">
        <f>VLOOKUP(A437,Impacts_RS_wells_scenario_1_bgw!$A$2:$P$2452,16)</f>
        <v>1976</v>
      </c>
      <c r="G437" s="1">
        <f t="shared" si="23"/>
        <v>27820</v>
      </c>
      <c r="H437">
        <v>55.8</v>
      </c>
      <c r="I437">
        <f>ROUND(H437*ref!$B$6*(VLOOKUP(lookup!B437,$M$3:$O$14,3,FALSE)),-1)</f>
        <v>3430</v>
      </c>
      <c r="J437">
        <v>61.1</v>
      </c>
      <c r="K437" s="16">
        <f t="shared" si="24"/>
        <v>4376.8746762428746</v>
      </c>
      <c r="L437">
        <f>INDEX(Impacts_scenario_1_RSBsn_Mask!$Y$2:$Y$70,$F437-1939+1,1)</f>
        <v>0.94645032162536336</v>
      </c>
    </row>
    <row r="438" spans="1:12" x14ac:dyDescent="0.3">
      <c r="A438">
        <v>437</v>
      </c>
      <c r="B438" t="s">
        <v>56</v>
      </c>
      <c r="C438" t="str">
        <f t="shared" si="21"/>
        <v>B</v>
      </c>
      <c r="D438">
        <f t="shared" si="22"/>
        <v>4</v>
      </c>
      <c r="E438">
        <f>SUMIFS(Impacts_RS_wells_scenario_1_bgw!$R$2:$R$2452,Impacts_RS_wells_scenario_1_bgw!$A$2:$A$2452,lookup!A438)*10.14583*L438</f>
        <v>-1467.1133606963999</v>
      </c>
      <c r="F438">
        <f>VLOOKUP(A438,Impacts_RS_wells_scenario_1_bgw!$A$2:$P$2452,16)</f>
        <v>1976</v>
      </c>
      <c r="G438" s="1">
        <f t="shared" si="23"/>
        <v>27851</v>
      </c>
      <c r="H438">
        <v>271.89999999999998</v>
      </c>
      <c r="I438">
        <f>ROUND(H438*ref!$B$6*(VLOOKUP(lookup!B438,$M$3:$O$14,3,FALSE)),-1)</f>
        <v>16180</v>
      </c>
      <c r="J438">
        <v>118</v>
      </c>
      <c r="K438" s="16">
        <f t="shared" si="24"/>
        <v>17647.113360696399</v>
      </c>
      <c r="L438">
        <f>INDEX(Impacts_scenario_1_RSBsn_Mask!$Y$2:$Y$70,$F438-1939+1,1)</f>
        <v>0.94645032162536336</v>
      </c>
    </row>
    <row r="439" spans="1:12" x14ac:dyDescent="0.3">
      <c r="A439">
        <v>438</v>
      </c>
      <c r="B439" t="s">
        <v>57</v>
      </c>
      <c r="C439" t="str">
        <f t="shared" si="21"/>
        <v>C</v>
      </c>
      <c r="D439">
        <f t="shared" si="22"/>
        <v>5</v>
      </c>
      <c r="E439">
        <f>SUMIFS(Impacts_RS_wells_scenario_1_bgw!$R$2:$R$2452,Impacts_RS_wells_scenario_1_bgw!$A$2:$A$2452,lookup!A439)*10.14583*L439</f>
        <v>-1263.8528932738427</v>
      </c>
      <c r="F439">
        <f>VLOOKUP(A439,Impacts_RS_wells_scenario_1_bgw!$A$2:$P$2452,16)</f>
        <v>1976</v>
      </c>
      <c r="G439" s="1">
        <f t="shared" si="23"/>
        <v>27881</v>
      </c>
      <c r="H439">
        <v>189.4</v>
      </c>
      <c r="I439">
        <f>ROUND(H439*ref!$B$6*(VLOOKUP(lookup!B439,$M$3:$O$14,3,FALSE)),-1)</f>
        <v>11650</v>
      </c>
      <c r="J439">
        <v>32</v>
      </c>
      <c r="K439" s="16">
        <f t="shared" si="24"/>
        <v>12913.852893273843</v>
      </c>
      <c r="L439">
        <f>INDEX(Impacts_scenario_1_RSBsn_Mask!$Y$2:$Y$70,$F439-1939+1,1)</f>
        <v>0.94645032162536336</v>
      </c>
    </row>
    <row r="440" spans="1:12" x14ac:dyDescent="0.3">
      <c r="A440">
        <v>439</v>
      </c>
      <c r="B440" t="s">
        <v>58</v>
      </c>
      <c r="C440" t="str">
        <f t="shared" si="21"/>
        <v>C</v>
      </c>
      <c r="D440">
        <f t="shared" si="22"/>
        <v>6</v>
      </c>
      <c r="E440">
        <f>SUMIFS(Impacts_RS_wells_scenario_1_bgw!$R$2:$R$2452,Impacts_RS_wells_scenario_1_bgw!$A$2:$A$2452,lookup!A440)*10.14583*L440</f>
        <v>-1122.0678458409843</v>
      </c>
      <c r="F440">
        <f>VLOOKUP(A440,Impacts_RS_wells_scenario_1_bgw!$A$2:$P$2452,16)</f>
        <v>1976</v>
      </c>
      <c r="G440" s="1">
        <f t="shared" si="23"/>
        <v>27912</v>
      </c>
      <c r="H440">
        <v>69.7</v>
      </c>
      <c r="I440">
        <f>ROUND(H440*ref!$B$6*(VLOOKUP(lookup!B440,$M$3:$O$14,3,FALSE)),-1)</f>
        <v>4150</v>
      </c>
      <c r="J440">
        <v>155.36000000000001</v>
      </c>
      <c r="K440" s="16">
        <f t="shared" si="24"/>
        <v>5272.0678458409839</v>
      </c>
      <c r="L440">
        <f>INDEX(Impacts_scenario_1_RSBsn_Mask!$Y$2:$Y$70,$F440-1939+1,1)</f>
        <v>0.94645032162536336</v>
      </c>
    </row>
    <row r="441" spans="1:12" x14ac:dyDescent="0.3">
      <c r="A441">
        <v>440</v>
      </c>
      <c r="B441" t="s">
        <v>59</v>
      </c>
      <c r="C441" t="str">
        <f t="shared" si="21"/>
        <v>D</v>
      </c>
      <c r="D441">
        <f t="shared" si="22"/>
        <v>7</v>
      </c>
      <c r="E441">
        <f>SUMIFS(Impacts_RS_wells_scenario_1_bgw!$R$2:$R$2452,Impacts_RS_wells_scenario_1_bgw!$A$2:$A$2452,lookup!A441)*10.14583*L441</f>
        <v>-1455.8601763600159</v>
      </c>
      <c r="F441">
        <f>VLOOKUP(A441,Impacts_RS_wells_scenario_1_bgw!$A$2:$P$2452,16)</f>
        <v>1976</v>
      </c>
      <c r="G441" s="1">
        <f t="shared" si="23"/>
        <v>27942</v>
      </c>
      <c r="H441">
        <v>79.099999999999994</v>
      </c>
      <c r="I441">
        <f>ROUND(H441*ref!$B$6*(VLOOKUP(lookup!B441,$M$3:$O$14,3,FALSE)),-1)</f>
        <v>4860</v>
      </c>
      <c r="J441">
        <v>0</v>
      </c>
      <c r="K441" s="16">
        <f t="shared" si="24"/>
        <v>6315.8601763600163</v>
      </c>
      <c r="L441">
        <f>INDEX(Impacts_scenario_1_RSBsn_Mask!$Y$2:$Y$70,$F441-1939+1,1)</f>
        <v>0.94645032162536336</v>
      </c>
    </row>
    <row r="442" spans="1:12" x14ac:dyDescent="0.3">
      <c r="A442">
        <v>441</v>
      </c>
      <c r="B442" t="s">
        <v>60</v>
      </c>
      <c r="C442" t="str">
        <f t="shared" si="21"/>
        <v>D</v>
      </c>
      <c r="D442">
        <f t="shared" si="22"/>
        <v>8</v>
      </c>
      <c r="E442">
        <f>SUMIFS(Impacts_RS_wells_scenario_1_bgw!$R$2:$R$2452,Impacts_RS_wells_scenario_1_bgw!$A$2:$A$2452,lookup!A442)*10.14583*L442</f>
        <v>-900.81348329229911</v>
      </c>
      <c r="F442">
        <f>VLOOKUP(A442,Impacts_RS_wells_scenario_1_bgw!$A$2:$P$2452,16)</f>
        <v>1976</v>
      </c>
      <c r="G442" s="1">
        <f t="shared" si="23"/>
        <v>27973</v>
      </c>
      <c r="H442">
        <v>22.9</v>
      </c>
      <c r="I442">
        <f>ROUND(H442*ref!$B$6*(VLOOKUP(lookup!B442,$M$3:$O$14,3,FALSE)),-1)</f>
        <v>1410</v>
      </c>
      <c r="J442">
        <v>767.94</v>
      </c>
      <c r="K442" s="16">
        <f t="shared" si="24"/>
        <v>2310.8134832922992</v>
      </c>
      <c r="L442">
        <f>INDEX(Impacts_scenario_1_RSBsn_Mask!$Y$2:$Y$70,$F442-1939+1,1)</f>
        <v>0.94645032162536336</v>
      </c>
    </row>
    <row r="443" spans="1:12" x14ac:dyDescent="0.3">
      <c r="A443">
        <v>442</v>
      </c>
      <c r="B443" t="s">
        <v>61</v>
      </c>
      <c r="C443" t="str">
        <f t="shared" si="21"/>
        <v>D</v>
      </c>
      <c r="D443">
        <f t="shared" si="22"/>
        <v>9</v>
      </c>
      <c r="E443">
        <f>SUMIFS(Impacts_RS_wells_scenario_1_bgw!$R$2:$R$2452,Impacts_RS_wells_scenario_1_bgw!$A$2:$A$2452,lookup!A443)*10.14583*L443</f>
        <v>-2324.3561530344818</v>
      </c>
      <c r="F443">
        <f>VLOOKUP(A443,Impacts_RS_wells_scenario_1_bgw!$A$2:$P$2452,16)</f>
        <v>1976</v>
      </c>
      <c r="G443" s="1">
        <f t="shared" si="23"/>
        <v>28004</v>
      </c>
      <c r="H443">
        <v>33.1</v>
      </c>
      <c r="I443">
        <f>ROUND(H443*ref!$B$6*(VLOOKUP(lookup!B443,$M$3:$O$14,3,FALSE)),-1)</f>
        <v>1970</v>
      </c>
      <c r="J443">
        <v>500.2</v>
      </c>
      <c r="K443" s="16">
        <f t="shared" si="24"/>
        <v>4294.3561530344814</v>
      </c>
      <c r="L443">
        <f>INDEX(Impacts_scenario_1_RSBsn_Mask!$Y$2:$Y$70,$F443-1939+1,1)</f>
        <v>0.94645032162536336</v>
      </c>
    </row>
    <row r="444" spans="1:12" x14ac:dyDescent="0.3">
      <c r="A444">
        <v>443</v>
      </c>
      <c r="B444" t="s">
        <v>62</v>
      </c>
      <c r="C444" t="str">
        <f t="shared" si="21"/>
        <v>E</v>
      </c>
      <c r="D444">
        <f t="shared" si="22"/>
        <v>10</v>
      </c>
      <c r="E444">
        <f>SUMIFS(Impacts_RS_wells_scenario_1_bgw!$R$2:$R$2452,Impacts_RS_wells_scenario_1_bgw!$A$2:$A$2452,lookup!A444)*10.14583*L444</f>
        <v>-2111.0977155248961</v>
      </c>
      <c r="F444">
        <f>VLOOKUP(A444,Impacts_RS_wells_scenario_1_bgw!$A$2:$P$2452,16)</f>
        <v>1976</v>
      </c>
      <c r="G444" s="1">
        <f t="shared" si="23"/>
        <v>28034</v>
      </c>
      <c r="H444">
        <v>33.200000000000003</v>
      </c>
      <c r="I444">
        <f>ROUND(H444*ref!$B$6*(VLOOKUP(lookup!B444,$M$3:$O$14,3,FALSE)),-1)</f>
        <v>2040</v>
      </c>
      <c r="J444">
        <v>1123.26</v>
      </c>
      <c r="K444" s="16">
        <f t="shared" si="24"/>
        <v>4151.0977155248966</v>
      </c>
      <c r="L444">
        <f>INDEX(Impacts_scenario_1_RSBsn_Mask!$Y$2:$Y$70,$F444-1939+1,1)</f>
        <v>0.94645032162536336</v>
      </c>
    </row>
    <row r="445" spans="1:12" x14ac:dyDescent="0.3">
      <c r="A445">
        <v>444</v>
      </c>
      <c r="B445" t="s">
        <v>63</v>
      </c>
      <c r="C445" t="str">
        <f t="shared" si="21"/>
        <v>E</v>
      </c>
      <c r="D445">
        <f t="shared" si="22"/>
        <v>11</v>
      </c>
      <c r="E445">
        <f>SUMIFS(Impacts_RS_wells_scenario_1_bgw!$R$2:$R$2452,Impacts_RS_wells_scenario_1_bgw!$A$2:$A$2452,lookup!A445)*10.14583*L445</f>
        <v>-1894.5868349173088</v>
      </c>
      <c r="F445">
        <f>VLOOKUP(A445,Impacts_RS_wells_scenario_1_bgw!$A$2:$P$2452,16)</f>
        <v>1976</v>
      </c>
      <c r="G445" s="1">
        <f t="shared" si="23"/>
        <v>28065</v>
      </c>
      <c r="H445">
        <v>43.9</v>
      </c>
      <c r="I445">
        <f>ROUND(H445*ref!$B$6*(VLOOKUP(lookup!B445,$M$3:$O$14,3,FALSE)),-1)</f>
        <v>2610</v>
      </c>
      <c r="J445">
        <v>936</v>
      </c>
      <c r="K445" s="16">
        <f t="shared" si="24"/>
        <v>4504.5868349173088</v>
      </c>
      <c r="L445">
        <f>INDEX(Impacts_scenario_1_RSBsn_Mask!$Y$2:$Y$70,$F445-1939+1,1)</f>
        <v>0.94645032162536336</v>
      </c>
    </row>
    <row r="446" spans="1:12" x14ac:dyDescent="0.3">
      <c r="A446">
        <v>445</v>
      </c>
      <c r="B446" t="s">
        <v>49</v>
      </c>
      <c r="C446" t="str">
        <f t="shared" si="21"/>
        <v>F</v>
      </c>
      <c r="D446">
        <f t="shared" si="22"/>
        <v>12</v>
      </c>
      <c r="E446">
        <f>SUMIFS(Impacts_RS_wells_scenario_1_bgw!$R$2:$R$2452,Impacts_RS_wells_scenario_1_bgw!$A$2:$A$2452,lookup!A446)*10.14583*L446</f>
        <v>-1742.8868999975825</v>
      </c>
      <c r="F446">
        <f>VLOOKUP(A446,Impacts_RS_wells_scenario_1_bgw!$A$2:$P$2452,16)</f>
        <v>1976</v>
      </c>
      <c r="G446" s="1">
        <f t="shared" si="23"/>
        <v>28095</v>
      </c>
      <c r="H446">
        <v>61.9</v>
      </c>
      <c r="I446">
        <f>ROUND(H446*ref!$B$6*(VLOOKUP(lookup!B446,$M$3:$O$14,3,FALSE)),-1)</f>
        <v>3810</v>
      </c>
      <c r="J446">
        <v>66.5</v>
      </c>
      <c r="K446" s="16">
        <f t="shared" si="24"/>
        <v>5552.8868999975821</v>
      </c>
      <c r="L446">
        <f>INDEX(Impacts_scenario_1_RSBsn_Mask!$Y$2:$Y$70,$F446-1939+1,1)</f>
        <v>0.94645032162536336</v>
      </c>
    </row>
    <row r="447" spans="1:12" x14ac:dyDescent="0.3">
      <c r="A447">
        <v>446</v>
      </c>
      <c r="B447" t="s">
        <v>53</v>
      </c>
      <c r="C447" t="str">
        <f t="shared" si="21"/>
        <v>A</v>
      </c>
      <c r="D447">
        <f t="shared" si="22"/>
        <v>1</v>
      </c>
      <c r="E447">
        <f>SUMIFS(Impacts_RS_wells_scenario_1_bgw!$R$2:$R$2452,Impacts_RS_wells_scenario_1_bgw!$A$2:$A$2452,lookup!A447)*10.14583*L447</f>
        <v>-1598.7280860477665</v>
      </c>
      <c r="F447">
        <f>VLOOKUP(A447,Impacts_RS_wells_scenario_1_bgw!$A$2:$P$2452,16)</f>
        <v>1977</v>
      </c>
      <c r="G447" s="1">
        <f t="shared" si="23"/>
        <v>28126</v>
      </c>
      <c r="H447">
        <v>38.1</v>
      </c>
      <c r="I447">
        <f>ROUND(H447*ref!$B$6*(VLOOKUP(lookup!B447,$M$3:$O$14,3,FALSE)),-1)</f>
        <v>2340</v>
      </c>
      <c r="J447">
        <v>76</v>
      </c>
      <c r="K447" s="16">
        <f t="shared" si="24"/>
        <v>3938.7280860477667</v>
      </c>
      <c r="L447">
        <f>INDEX(Impacts_scenario_1_RSBsn_Mask!$Y$2:$Y$70,$F447-1939+1,1)</f>
        <v>0.92013239784973822</v>
      </c>
    </row>
    <row r="448" spans="1:12" x14ac:dyDescent="0.3">
      <c r="A448">
        <v>447</v>
      </c>
      <c r="B448" t="s">
        <v>54</v>
      </c>
      <c r="C448" t="str">
        <f t="shared" si="21"/>
        <v>A</v>
      </c>
      <c r="D448">
        <f t="shared" si="22"/>
        <v>2</v>
      </c>
      <c r="E448">
        <f>SUMIFS(Impacts_RS_wells_scenario_1_bgw!$R$2:$R$2452,Impacts_RS_wells_scenario_1_bgw!$A$2:$A$2452,lookup!A448)*10.14583*L448</f>
        <v>-1484.9367214277333</v>
      </c>
      <c r="F448">
        <f>VLOOKUP(A448,Impacts_RS_wells_scenario_1_bgw!$A$2:$P$2452,16)</f>
        <v>1977</v>
      </c>
      <c r="G448" s="1">
        <f t="shared" si="23"/>
        <v>28157</v>
      </c>
      <c r="H448">
        <v>47.8</v>
      </c>
      <c r="I448">
        <f>ROUND(H448*ref!$B$6*(VLOOKUP(lookup!B448,$M$3:$O$14,3,FALSE)),-1)</f>
        <v>2650</v>
      </c>
      <c r="J448">
        <v>323.66000000000003</v>
      </c>
      <c r="K448" s="16">
        <f t="shared" si="24"/>
        <v>4134.9367214277336</v>
      </c>
      <c r="L448">
        <f>INDEX(Impacts_scenario_1_RSBsn_Mask!$Y$2:$Y$70,$F448-1939+1,1)</f>
        <v>0.92013239784973822</v>
      </c>
    </row>
    <row r="449" spans="1:12" x14ac:dyDescent="0.3">
      <c r="A449">
        <v>448</v>
      </c>
      <c r="B449" t="s">
        <v>55</v>
      </c>
      <c r="C449" t="str">
        <f t="shared" si="21"/>
        <v>B</v>
      </c>
      <c r="D449">
        <f t="shared" si="22"/>
        <v>3</v>
      </c>
      <c r="E449">
        <f>SUMIFS(Impacts_RS_wells_scenario_1_bgw!$R$2:$R$2452,Impacts_RS_wells_scenario_1_bgw!$A$2:$A$2452,lookup!A449)*10.14583*L449</f>
        <v>-1422.0161446058823</v>
      </c>
      <c r="F449">
        <f>VLOOKUP(A449,Impacts_RS_wells_scenario_1_bgw!$A$2:$P$2452,16)</f>
        <v>1977</v>
      </c>
      <c r="G449" s="1">
        <f t="shared" si="23"/>
        <v>28185</v>
      </c>
      <c r="H449">
        <v>52.6</v>
      </c>
      <c r="I449">
        <f>ROUND(H449*ref!$B$6*(VLOOKUP(lookup!B449,$M$3:$O$14,3,FALSE)),-1)</f>
        <v>3230</v>
      </c>
      <c r="J449">
        <v>580.96</v>
      </c>
      <c r="K449" s="16">
        <f t="shared" si="24"/>
        <v>4652.0161446058828</v>
      </c>
      <c r="L449">
        <f>INDEX(Impacts_scenario_1_RSBsn_Mask!$Y$2:$Y$70,$F449-1939+1,1)</f>
        <v>0.92013239784973822</v>
      </c>
    </row>
    <row r="450" spans="1:12" x14ac:dyDescent="0.3">
      <c r="A450">
        <v>449</v>
      </c>
      <c r="B450" t="s">
        <v>56</v>
      </c>
      <c r="C450" t="str">
        <f t="shared" ref="C450:C513" si="25">VLOOKUP(B450,$M$3:$R$14,6,FALSE)</f>
        <v>B</v>
      </c>
      <c r="D450">
        <f t="shared" ref="D450:D513" si="26">VLOOKUP(B450,$M$3:$N$14,2,FALSE)</f>
        <v>4</v>
      </c>
      <c r="E450">
        <f>SUMIFS(Impacts_RS_wells_scenario_1_bgw!$R$2:$R$2452,Impacts_RS_wells_scenario_1_bgw!$A$2:$A$2452,lookup!A450)*10.14583*L450</f>
        <v>-1502.1839083704388</v>
      </c>
      <c r="F450">
        <f>VLOOKUP(A450,Impacts_RS_wells_scenario_1_bgw!$A$2:$P$2452,16)</f>
        <v>1977</v>
      </c>
      <c r="G450" s="1">
        <f t="shared" si="23"/>
        <v>28216</v>
      </c>
      <c r="H450">
        <v>59.7</v>
      </c>
      <c r="I450">
        <f>ROUND(H450*ref!$B$6*(VLOOKUP(lookup!B450,$M$3:$O$14,3,FALSE)),-1)</f>
        <v>3550</v>
      </c>
      <c r="J450">
        <v>558.12</v>
      </c>
      <c r="K450" s="16">
        <f t="shared" si="24"/>
        <v>5052.183908370439</v>
      </c>
      <c r="L450">
        <f>INDEX(Impacts_scenario_1_RSBsn_Mask!$Y$2:$Y$70,$F450-1939+1,1)</f>
        <v>0.92013239784973822</v>
      </c>
    </row>
    <row r="451" spans="1:12" x14ac:dyDescent="0.3">
      <c r="A451">
        <v>450</v>
      </c>
      <c r="B451" t="s">
        <v>57</v>
      </c>
      <c r="C451" t="str">
        <f t="shared" si="25"/>
        <v>C</v>
      </c>
      <c r="D451">
        <f t="shared" si="26"/>
        <v>5</v>
      </c>
      <c r="E451">
        <f>SUMIFS(Impacts_RS_wells_scenario_1_bgw!$R$2:$R$2452,Impacts_RS_wells_scenario_1_bgw!$A$2:$A$2452,lookup!A451)*10.14583*L451</f>
        <v>-1535.527310905479</v>
      </c>
      <c r="F451">
        <f>VLOOKUP(A451,Impacts_RS_wells_scenario_1_bgw!$A$2:$P$2452,16)</f>
        <v>1977</v>
      </c>
      <c r="G451" s="1">
        <f t="shared" ref="G451:G514" si="27">DATE(F451,D451,1)</f>
        <v>28246</v>
      </c>
      <c r="H451">
        <v>160.19999999999999</v>
      </c>
      <c r="I451">
        <f>ROUND(H451*ref!$B$6*(VLOOKUP(lookup!B451,$M$3:$O$14,3,FALSE)),-1)</f>
        <v>9850</v>
      </c>
      <c r="J451">
        <v>799.9</v>
      </c>
      <c r="K451" s="16">
        <f t="shared" si="24"/>
        <v>11385.52731090548</v>
      </c>
      <c r="L451">
        <f>INDEX(Impacts_scenario_1_RSBsn_Mask!$Y$2:$Y$70,$F451-1939+1,1)</f>
        <v>0.92013239784973822</v>
      </c>
    </row>
    <row r="452" spans="1:12" x14ac:dyDescent="0.3">
      <c r="A452">
        <v>451</v>
      </c>
      <c r="B452" t="s">
        <v>58</v>
      </c>
      <c r="C452" t="str">
        <f t="shared" si="25"/>
        <v>C</v>
      </c>
      <c r="D452">
        <f t="shared" si="26"/>
        <v>6</v>
      </c>
      <c r="E452">
        <f>SUMIFS(Impacts_RS_wells_scenario_1_bgw!$R$2:$R$2452,Impacts_RS_wells_scenario_1_bgw!$A$2:$A$2452,lookup!A452)*10.14583*L452</f>
        <v>-1494.5605355004302</v>
      </c>
      <c r="F452">
        <f>VLOOKUP(A452,Impacts_RS_wells_scenario_1_bgw!$A$2:$P$2452,16)</f>
        <v>1977</v>
      </c>
      <c r="G452" s="1">
        <f t="shared" si="27"/>
        <v>28277</v>
      </c>
      <c r="H452">
        <v>146.19999999999999</v>
      </c>
      <c r="I452">
        <f>ROUND(H452*ref!$B$6*(VLOOKUP(lookup!B452,$M$3:$O$14,3,FALSE)),-1)</f>
        <v>8700</v>
      </c>
      <c r="J452">
        <v>866.2</v>
      </c>
      <c r="K452" s="16">
        <f t="shared" si="24"/>
        <v>10194.56053550043</v>
      </c>
      <c r="L452">
        <f>INDEX(Impacts_scenario_1_RSBsn_Mask!$Y$2:$Y$70,$F452-1939+1,1)</f>
        <v>0.92013239784973822</v>
      </c>
    </row>
    <row r="453" spans="1:12" x14ac:dyDescent="0.3">
      <c r="A453">
        <v>452</v>
      </c>
      <c r="B453" t="s">
        <v>59</v>
      </c>
      <c r="C453" t="str">
        <f t="shared" si="25"/>
        <v>D</v>
      </c>
      <c r="D453">
        <f t="shared" si="26"/>
        <v>7</v>
      </c>
      <c r="E453">
        <f>SUMIFS(Impacts_RS_wells_scenario_1_bgw!$R$2:$R$2452,Impacts_RS_wells_scenario_1_bgw!$A$2:$A$2452,lookup!A453)*10.14583*L453</f>
        <v>-1410.8412627338773</v>
      </c>
      <c r="F453">
        <f>VLOOKUP(A453,Impacts_RS_wells_scenario_1_bgw!$A$2:$P$2452,16)</f>
        <v>1977</v>
      </c>
      <c r="G453" s="1">
        <f t="shared" si="27"/>
        <v>28307</v>
      </c>
      <c r="H453">
        <v>46.2</v>
      </c>
      <c r="I453">
        <f>ROUND(H453*ref!$B$6*(VLOOKUP(lookup!B453,$M$3:$O$14,3,FALSE)),-1)</f>
        <v>2840</v>
      </c>
      <c r="J453">
        <v>554.88</v>
      </c>
      <c r="K453" s="16">
        <f t="shared" si="24"/>
        <v>4250.8412627338776</v>
      </c>
      <c r="L453">
        <f>INDEX(Impacts_scenario_1_RSBsn_Mask!$Y$2:$Y$70,$F453-1939+1,1)</f>
        <v>0.92013239784973822</v>
      </c>
    </row>
    <row r="454" spans="1:12" x14ac:dyDescent="0.3">
      <c r="A454">
        <v>453</v>
      </c>
      <c r="B454" t="s">
        <v>60</v>
      </c>
      <c r="C454" t="str">
        <f t="shared" si="25"/>
        <v>D</v>
      </c>
      <c r="D454">
        <f t="shared" si="26"/>
        <v>8</v>
      </c>
      <c r="E454">
        <f>SUMIFS(Impacts_RS_wells_scenario_1_bgw!$R$2:$R$2452,Impacts_RS_wells_scenario_1_bgw!$A$2:$A$2452,lookup!A454)*10.14583*L454</f>
        <v>-1941.1359440868939</v>
      </c>
      <c r="F454">
        <f>VLOOKUP(A454,Impacts_RS_wells_scenario_1_bgw!$A$2:$P$2452,16)</f>
        <v>1977</v>
      </c>
      <c r="G454" s="1">
        <f t="shared" si="27"/>
        <v>28338</v>
      </c>
      <c r="H454">
        <v>32.700000000000003</v>
      </c>
      <c r="I454">
        <f>ROUND(H454*ref!$B$6*(VLOOKUP(lookup!B454,$M$3:$O$14,3,FALSE)),-1)</f>
        <v>2010</v>
      </c>
      <c r="J454">
        <v>514.72</v>
      </c>
      <c r="K454" s="16">
        <f t="shared" si="24"/>
        <v>3951.1359440868937</v>
      </c>
      <c r="L454">
        <f>INDEX(Impacts_scenario_1_RSBsn_Mask!$Y$2:$Y$70,$F454-1939+1,1)</f>
        <v>0.92013239784973822</v>
      </c>
    </row>
    <row r="455" spans="1:12" x14ac:dyDescent="0.3">
      <c r="A455">
        <v>454</v>
      </c>
      <c r="B455" t="s">
        <v>61</v>
      </c>
      <c r="C455" t="str">
        <f t="shared" si="25"/>
        <v>D</v>
      </c>
      <c r="D455">
        <f t="shared" si="26"/>
        <v>9</v>
      </c>
      <c r="E455">
        <f>SUMIFS(Impacts_RS_wells_scenario_1_bgw!$R$2:$R$2452,Impacts_RS_wells_scenario_1_bgw!$A$2:$A$2452,lookup!A455)*10.14583*L455</f>
        <v>-1924.6616375997801</v>
      </c>
      <c r="F455">
        <f>VLOOKUP(A455,Impacts_RS_wells_scenario_1_bgw!$A$2:$P$2452,16)</f>
        <v>1977</v>
      </c>
      <c r="G455" s="1">
        <f t="shared" si="27"/>
        <v>28369</v>
      </c>
      <c r="H455">
        <v>43.7</v>
      </c>
      <c r="I455">
        <f>ROUND(H455*ref!$B$6*(VLOOKUP(lookup!B455,$M$3:$O$14,3,FALSE)),-1)</f>
        <v>2600</v>
      </c>
      <c r="J455">
        <v>914</v>
      </c>
      <c r="K455" s="16">
        <f t="shared" si="24"/>
        <v>4524.6616375997801</v>
      </c>
      <c r="L455">
        <f>INDEX(Impacts_scenario_1_RSBsn_Mask!$Y$2:$Y$70,$F455-1939+1,1)</f>
        <v>0.92013239784973822</v>
      </c>
    </row>
    <row r="456" spans="1:12" x14ac:dyDescent="0.3">
      <c r="A456">
        <v>455</v>
      </c>
      <c r="B456" t="s">
        <v>62</v>
      </c>
      <c r="C456" t="str">
        <f t="shared" si="25"/>
        <v>E</v>
      </c>
      <c r="D456">
        <f t="shared" si="26"/>
        <v>10</v>
      </c>
      <c r="E456">
        <f>SUMIFS(Impacts_RS_wells_scenario_1_bgw!$R$2:$R$2452,Impacts_RS_wells_scenario_1_bgw!$A$2:$A$2452,lookup!A456)*10.14583*L456</f>
        <v>-1764.1627147037309</v>
      </c>
      <c r="F456">
        <f>VLOOKUP(A456,Impacts_RS_wells_scenario_1_bgw!$A$2:$P$2452,16)</f>
        <v>1977</v>
      </c>
      <c r="G456" s="1">
        <f t="shared" si="27"/>
        <v>28399</v>
      </c>
      <c r="H456">
        <v>39.200000000000003</v>
      </c>
      <c r="I456">
        <f>ROUND(H456*ref!$B$6*(VLOOKUP(lookup!B456,$M$3:$O$14,3,FALSE)),-1)</f>
        <v>2410</v>
      </c>
      <c r="J456">
        <v>1310.8</v>
      </c>
      <c r="K456" s="16">
        <f t="shared" si="24"/>
        <v>4174.1627147037307</v>
      </c>
      <c r="L456">
        <f>INDEX(Impacts_scenario_1_RSBsn_Mask!$Y$2:$Y$70,$F456-1939+1,1)</f>
        <v>0.92013239784973822</v>
      </c>
    </row>
    <row r="457" spans="1:12" x14ac:dyDescent="0.3">
      <c r="A457">
        <v>456</v>
      </c>
      <c r="B457" t="s">
        <v>63</v>
      </c>
      <c r="C457" t="str">
        <f t="shared" si="25"/>
        <v>E</v>
      </c>
      <c r="D457">
        <f t="shared" si="26"/>
        <v>11</v>
      </c>
      <c r="E457">
        <f>SUMIFS(Impacts_RS_wells_scenario_1_bgw!$R$2:$R$2452,Impacts_RS_wells_scenario_1_bgw!$A$2:$A$2452,lookup!A457)*10.14583*L457</f>
        <v>-1678.0958090842678</v>
      </c>
      <c r="F457">
        <f>VLOOKUP(A457,Impacts_RS_wells_scenario_1_bgw!$A$2:$P$2452,16)</f>
        <v>1977</v>
      </c>
      <c r="G457" s="1">
        <f t="shared" si="27"/>
        <v>28430</v>
      </c>
      <c r="H457">
        <v>44.5</v>
      </c>
      <c r="I457">
        <f>ROUND(H457*ref!$B$6*(VLOOKUP(lookup!B457,$M$3:$O$14,3,FALSE)),-1)</f>
        <v>2650</v>
      </c>
      <c r="J457">
        <v>1468</v>
      </c>
      <c r="K457" s="16">
        <f t="shared" si="24"/>
        <v>4328.0958090842678</v>
      </c>
      <c r="L457">
        <f>INDEX(Impacts_scenario_1_RSBsn_Mask!$Y$2:$Y$70,$F457-1939+1,1)</f>
        <v>0.92013239784973822</v>
      </c>
    </row>
    <row r="458" spans="1:12" x14ac:dyDescent="0.3">
      <c r="A458">
        <v>457</v>
      </c>
      <c r="B458" t="s">
        <v>49</v>
      </c>
      <c r="C458" t="str">
        <f t="shared" si="25"/>
        <v>F</v>
      </c>
      <c r="D458">
        <f t="shared" si="26"/>
        <v>12</v>
      </c>
      <c r="E458">
        <f>SUMIFS(Impacts_RS_wells_scenario_1_bgw!$R$2:$R$2452,Impacts_RS_wells_scenario_1_bgw!$A$2:$A$2452,lookup!A458)*10.14583*L458</f>
        <v>-1600.1297921530434</v>
      </c>
      <c r="F458">
        <f>VLOOKUP(A458,Impacts_RS_wells_scenario_1_bgw!$A$2:$P$2452,16)</f>
        <v>1977</v>
      </c>
      <c r="G458" s="1">
        <f t="shared" si="27"/>
        <v>28460</v>
      </c>
      <c r="H458">
        <v>49</v>
      </c>
      <c r="I458">
        <f>ROUND(H458*ref!$B$6*(VLOOKUP(lookup!B458,$M$3:$O$14,3,FALSE)),-1)</f>
        <v>3010</v>
      </c>
      <c r="J458">
        <v>485.8</v>
      </c>
      <c r="K458" s="16">
        <f t="shared" si="24"/>
        <v>4610.1297921530431</v>
      </c>
      <c r="L458">
        <f>INDEX(Impacts_scenario_1_RSBsn_Mask!$Y$2:$Y$70,$F458-1939+1,1)</f>
        <v>0.92013239784973822</v>
      </c>
    </row>
    <row r="459" spans="1:12" x14ac:dyDescent="0.3">
      <c r="A459">
        <v>458</v>
      </c>
      <c r="B459" t="s">
        <v>53</v>
      </c>
      <c r="C459" t="str">
        <f t="shared" si="25"/>
        <v>A</v>
      </c>
      <c r="D459">
        <f t="shared" si="26"/>
        <v>1</v>
      </c>
      <c r="E459">
        <f>SUMIFS(Impacts_RS_wells_scenario_1_bgw!$R$2:$R$2452,Impacts_RS_wells_scenario_1_bgw!$A$2:$A$2452,lookup!A459)*10.14583*L459</f>
        <v>-1577.6764617414453</v>
      </c>
      <c r="F459">
        <f>VLOOKUP(A459,Impacts_RS_wells_scenario_1_bgw!$A$2:$P$2452,16)</f>
        <v>1978</v>
      </c>
      <c r="G459" s="1">
        <f t="shared" si="27"/>
        <v>28491</v>
      </c>
      <c r="H459">
        <v>50.8</v>
      </c>
      <c r="I459">
        <f>ROUND(H459*ref!$B$6*(VLOOKUP(lookup!B459,$M$3:$O$14,3,FALSE)),-1)</f>
        <v>3120</v>
      </c>
      <c r="J459">
        <v>22.88</v>
      </c>
      <c r="K459" s="16">
        <f t="shared" si="24"/>
        <v>4697.6764617414456</v>
      </c>
      <c r="L459">
        <f>INDEX(Impacts_scenario_1_RSBsn_Mask!$Y$2:$Y$70,$F459-1939+1,1)</f>
        <v>0.94659121018916303</v>
      </c>
    </row>
    <row r="460" spans="1:12" x14ac:dyDescent="0.3">
      <c r="A460">
        <v>459</v>
      </c>
      <c r="B460" t="s">
        <v>54</v>
      </c>
      <c r="C460" t="str">
        <f t="shared" si="25"/>
        <v>A</v>
      </c>
      <c r="D460">
        <f t="shared" si="26"/>
        <v>2</v>
      </c>
      <c r="E460">
        <f>SUMIFS(Impacts_RS_wells_scenario_1_bgw!$R$2:$R$2452,Impacts_RS_wells_scenario_1_bgw!$A$2:$A$2452,lookup!A460)*10.14583*L460</f>
        <v>-1532.5803216561562</v>
      </c>
      <c r="F460">
        <f>VLOOKUP(A460,Impacts_RS_wells_scenario_1_bgw!$A$2:$P$2452,16)</f>
        <v>1978</v>
      </c>
      <c r="G460" s="1">
        <f t="shared" si="27"/>
        <v>28522</v>
      </c>
      <c r="H460">
        <v>57.9</v>
      </c>
      <c r="I460">
        <f>ROUND(H460*ref!$B$6*(VLOOKUP(lookup!B460,$M$3:$O$14,3,FALSE)),-1)</f>
        <v>3220</v>
      </c>
      <c r="J460">
        <v>24.64</v>
      </c>
      <c r="K460" s="16">
        <f t="shared" si="24"/>
        <v>4752.5803216561562</v>
      </c>
      <c r="L460">
        <f>INDEX(Impacts_scenario_1_RSBsn_Mask!$Y$2:$Y$70,$F460-1939+1,1)</f>
        <v>0.94659121018916303</v>
      </c>
    </row>
    <row r="461" spans="1:12" x14ac:dyDescent="0.3">
      <c r="A461">
        <v>460</v>
      </c>
      <c r="B461" t="s">
        <v>55</v>
      </c>
      <c r="C461" t="str">
        <f t="shared" si="25"/>
        <v>B</v>
      </c>
      <c r="D461">
        <f t="shared" si="26"/>
        <v>3</v>
      </c>
      <c r="E461">
        <f>SUMIFS(Impacts_RS_wells_scenario_1_bgw!$R$2:$R$2452,Impacts_RS_wells_scenario_1_bgw!$A$2:$A$2452,lookup!A461)*10.14583*L461</f>
        <v>-1449.8110192563925</v>
      </c>
      <c r="F461">
        <f>VLOOKUP(A461,Impacts_RS_wells_scenario_1_bgw!$A$2:$P$2452,16)</f>
        <v>1978</v>
      </c>
      <c r="G461" s="1">
        <f t="shared" si="27"/>
        <v>28550</v>
      </c>
      <c r="H461">
        <v>92.2</v>
      </c>
      <c r="I461">
        <f>ROUND(H461*ref!$B$6*(VLOOKUP(lookup!B461,$M$3:$O$14,3,FALSE)),-1)</f>
        <v>5670</v>
      </c>
      <c r="J461">
        <v>18.48</v>
      </c>
      <c r="K461" s="16">
        <f t="shared" si="24"/>
        <v>7119.8110192563927</v>
      </c>
      <c r="L461">
        <f>INDEX(Impacts_scenario_1_RSBsn_Mask!$Y$2:$Y$70,$F461-1939+1,1)</f>
        <v>0.94659121018916303</v>
      </c>
    </row>
    <row r="462" spans="1:12" x14ac:dyDescent="0.3">
      <c r="A462">
        <v>461</v>
      </c>
      <c r="B462" t="s">
        <v>56</v>
      </c>
      <c r="C462" t="str">
        <f t="shared" si="25"/>
        <v>B</v>
      </c>
      <c r="D462">
        <f t="shared" si="26"/>
        <v>4</v>
      </c>
      <c r="E462">
        <f>SUMIFS(Impacts_RS_wells_scenario_1_bgw!$R$2:$R$2452,Impacts_RS_wells_scenario_1_bgw!$A$2:$A$2452,lookup!A462)*10.14583*L462</f>
        <v>-1303.9461291052346</v>
      </c>
      <c r="F462">
        <f>VLOOKUP(A462,Impacts_RS_wells_scenario_1_bgw!$A$2:$P$2452,16)</f>
        <v>1978</v>
      </c>
      <c r="G462" s="1">
        <f t="shared" si="27"/>
        <v>28581</v>
      </c>
      <c r="H462">
        <v>52.1</v>
      </c>
      <c r="I462">
        <f>ROUND(H462*ref!$B$6*(VLOOKUP(lookup!B462,$M$3:$O$14,3,FALSE)),-1)</f>
        <v>3100</v>
      </c>
      <c r="J462">
        <v>340</v>
      </c>
      <c r="K462" s="16">
        <f t="shared" si="24"/>
        <v>4403.9461291052348</v>
      </c>
      <c r="L462">
        <f>INDEX(Impacts_scenario_1_RSBsn_Mask!$Y$2:$Y$70,$F462-1939+1,1)</f>
        <v>0.94659121018916303</v>
      </c>
    </row>
    <row r="463" spans="1:12" x14ac:dyDescent="0.3">
      <c r="A463">
        <v>462</v>
      </c>
      <c r="B463" t="s">
        <v>57</v>
      </c>
      <c r="C463" t="str">
        <f t="shared" si="25"/>
        <v>C</v>
      </c>
      <c r="D463">
        <f t="shared" si="26"/>
        <v>5</v>
      </c>
      <c r="E463">
        <f>SUMIFS(Impacts_RS_wells_scenario_1_bgw!$R$2:$R$2452,Impacts_RS_wells_scenario_1_bgw!$A$2:$A$2452,lookup!A463)*10.14583*L463</f>
        <v>-1730.0037801882988</v>
      </c>
      <c r="F463">
        <f>VLOOKUP(A463,Impacts_RS_wells_scenario_1_bgw!$A$2:$P$2452,16)</f>
        <v>1978</v>
      </c>
      <c r="G463" s="1">
        <f t="shared" si="27"/>
        <v>28611</v>
      </c>
      <c r="H463">
        <v>120.6</v>
      </c>
      <c r="I463">
        <f>ROUND(H463*ref!$B$6*(VLOOKUP(lookup!B463,$M$3:$O$14,3,FALSE)),-1)</f>
        <v>7420</v>
      </c>
      <c r="J463">
        <v>40</v>
      </c>
      <c r="K463" s="16">
        <f t="shared" si="24"/>
        <v>9150.0037801882991</v>
      </c>
      <c r="L463">
        <f>INDEX(Impacts_scenario_1_RSBsn_Mask!$Y$2:$Y$70,$F463-1939+1,1)</f>
        <v>0.94659121018916303</v>
      </c>
    </row>
    <row r="464" spans="1:12" x14ac:dyDescent="0.3">
      <c r="A464">
        <v>463</v>
      </c>
      <c r="B464" t="s">
        <v>58</v>
      </c>
      <c r="C464" t="str">
        <f t="shared" si="25"/>
        <v>C</v>
      </c>
      <c r="D464">
        <f t="shared" si="26"/>
        <v>6</v>
      </c>
      <c r="E464">
        <f>SUMIFS(Impacts_RS_wells_scenario_1_bgw!$R$2:$R$2452,Impacts_RS_wells_scenario_1_bgw!$A$2:$A$2452,lookup!A464)*10.14583*L464</f>
        <v>-1683.7165963600094</v>
      </c>
      <c r="F464">
        <f>VLOOKUP(A464,Impacts_RS_wells_scenario_1_bgw!$A$2:$P$2452,16)</f>
        <v>1978</v>
      </c>
      <c r="G464" s="1">
        <f t="shared" si="27"/>
        <v>28642</v>
      </c>
      <c r="H464">
        <v>222.7</v>
      </c>
      <c r="I464">
        <f>ROUND(H464*ref!$B$6*(VLOOKUP(lookup!B464,$M$3:$O$14,3,FALSE)),-1)</f>
        <v>13250</v>
      </c>
      <c r="J464">
        <v>220</v>
      </c>
      <c r="K464" s="16">
        <f t="shared" si="24"/>
        <v>14933.716596360009</v>
      </c>
      <c r="L464">
        <f>INDEX(Impacts_scenario_1_RSBsn_Mask!$Y$2:$Y$70,$F464-1939+1,1)</f>
        <v>0.94659121018916303</v>
      </c>
    </row>
    <row r="465" spans="1:12" x14ac:dyDescent="0.3">
      <c r="A465">
        <v>464</v>
      </c>
      <c r="B465" t="s">
        <v>59</v>
      </c>
      <c r="C465" t="str">
        <f t="shared" si="25"/>
        <v>D</v>
      </c>
      <c r="D465">
        <f t="shared" si="26"/>
        <v>7</v>
      </c>
      <c r="E465">
        <f>SUMIFS(Impacts_RS_wells_scenario_1_bgw!$R$2:$R$2452,Impacts_RS_wells_scenario_1_bgw!$A$2:$A$2452,lookup!A465)*10.14583*L465</f>
        <v>-1315.2044395668961</v>
      </c>
      <c r="F465">
        <f>VLOOKUP(A465,Impacts_RS_wells_scenario_1_bgw!$A$2:$P$2452,16)</f>
        <v>1978</v>
      </c>
      <c r="G465" s="1">
        <f t="shared" si="27"/>
        <v>28672</v>
      </c>
      <c r="H465">
        <v>30.5</v>
      </c>
      <c r="I465">
        <f>ROUND(H465*ref!$B$6*(VLOOKUP(lookup!B465,$M$3:$O$14,3,FALSE)),-1)</f>
        <v>1880</v>
      </c>
      <c r="J465">
        <v>82</v>
      </c>
      <c r="K465" s="16">
        <f t="shared" si="24"/>
        <v>3195.2044395668963</v>
      </c>
      <c r="L465">
        <f>INDEX(Impacts_scenario_1_RSBsn_Mask!$Y$2:$Y$70,$F465-1939+1,1)</f>
        <v>0.94659121018916303</v>
      </c>
    </row>
    <row r="466" spans="1:12" x14ac:dyDescent="0.3">
      <c r="A466">
        <v>465</v>
      </c>
      <c r="B466" t="s">
        <v>60</v>
      </c>
      <c r="C466" t="str">
        <f t="shared" si="25"/>
        <v>D</v>
      </c>
      <c r="D466">
        <f t="shared" si="26"/>
        <v>8</v>
      </c>
      <c r="E466">
        <f>SUMIFS(Impacts_RS_wells_scenario_1_bgw!$R$2:$R$2452,Impacts_RS_wells_scenario_1_bgw!$A$2:$A$2452,lookup!A466)*10.14583*L466</f>
        <v>-948.06442830090623</v>
      </c>
      <c r="F466">
        <f>VLOOKUP(A466,Impacts_RS_wells_scenario_1_bgw!$A$2:$P$2452,16)</f>
        <v>1978</v>
      </c>
      <c r="G466" s="1">
        <f t="shared" si="27"/>
        <v>28703</v>
      </c>
      <c r="H466">
        <v>11</v>
      </c>
      <c r="I466">
        <f>ROUND(H466*ref!$B$6*(VLOOKUP(lookup!B466,$M$3:$O$14,3,FALSE)),-1)</f>
        <v>680</v>
      </c>
      <c r="J466">
        <v>296</v>
      </c>
      <c r="K466" s="16">
        <f t="shared" si="24"/>
        <v>1628.0644283009062</v>
      </c>
      <c r="L466">
        <f>INDEX(Impacts_scenario_1_RSBsn_Mask!$Y$2:$Y$70,$F466-1939+1,1)</f>
        <v>0.94659121018916303</v>
      </c>
    </row>
    <row r="467" spans="1:12" x14ac:dyDescent="0.3">
      <c r="A467">
        <v>466</v>
      </c>
      <c r="B467" t="s">
        <v>61</v>
      </c>
      <c r="C467" t="str">
        <f t="shared" si="25"/>
        <v>D</v>
      </c>
      <c r="D467">
        <f t="shared" si="26"/>
        <v>9</v>
      </c>
      <c r="E467">
        <f>SUMIFS(Impacts_RS_wells_scenario_1_bgw!$R$2:$R$2452,Impacts_RS_wells_scenario_1_bgw!$A$2:$A$2452,lookup!A467)*10.14583*L467</f>
        <v>-2980.5156486183819</v>
      </c>
      <c r="F467">
        <f>VLOOKUP(A467,Impacts_RS_wells_scenario_1_bgw!$A$2:$P$2452,16)</f>
        <v>1978</v>
      </c>
      <c r="G467" s="1">
        <f t="shared" si="27"/>
        <v>28734</v>
      </c>
      <c r="H467">
        <v>9.07</v>
      </c>
      <c r="I467">
        <f>ROUND(H467*ref!$B$6*(VLOOKUP(lookup!B467,$M$3:$O$14,3,FALSE)),-1)</f>
        <v>540</v>
      </c>
      <c r="J467">
        <v>529.79999999999995</v>
      </c>
      <c r="K467" s="16">
        <f t="shared" si="24"/>
        <v>3520.5156486183819</v>
      </c>
      <c r="L467">
        <f>INDEX(Impacts_scenario_1_RSBsn_Mask!$Y$2:$Y$70,$F467-1939+1,1)</f>
        <v>0.94659121018916303</v>
      </c>
    </row>
    <row r="468" spans="1:12" x14ac:dyDescent="0.3">
      <c r="A468">
        <v>467</v>
      </c>
      <c r="B468" t="s">
        <v>62</v>
      </c>
      <c r="C468" t="str">
        <f t="shared" si="25"/>
        <v>E</v>
      </c>
      <c r="D468">
        <f t="shared" si="26"/>
        <v>10</v>
      </c>
      <c r="E468">
        <f>SUMIFS(Impacts_RS_wells_scenario_1_bgw!$R$2:$R$2452,Impacts_RS_wells_scenario_1_bgw!$A$2:$A$2452,lookup!A468)*10.14583*L468</f>
        <v>-2030.228725148095</v>
      </c>
      <c r="F468">
        <f>VLOOKUP(A468,Impacts_RS_wells_scenario_1_bgw!$A$2:$P$2452,16)</f>
        <v>1978</v>
      </c>
      <c r="G468" s="1">
        <f t="shared" si="27"/>
        <v>28764</v>
      </c>
      <c r="H468">
        <v>11.9</v>
      </c>
      <c r="I468">
        <f>ROUND(H468*ref!$B$6*(VLOOKUP(lookup!B468,$M$3:$O$14,3,FALSE)),-1)</f>
        <v>730</v>
      </c>
      <c r="J468">
        <v>989</v>
      </c>
      <c r="K468" s="16">
        <f t="shared" si="24"/>
        <v>2760.2287251480948</v>
      </c>
      <c r="L468">
        <f>INDEX(Impacts_scenario_1_RSBsn_Mask!$Y$2:$Y$70,$F468-1939+1,1)</f>
        <v>0.94659121018916303</v>
      </c>
    </row>
    <row r="469" spans="1:12" x14ac:dyDescent="0.3">
      <c r="A469">
        <v>468</v>
      </c>
      <c r="B469" t="s">
        <v>63</v>
      </c>
      <c r="C469" t="str">
        <f t="shared" si="25"/>
        <v>E</v>
      </c>
      <c r="D469">
        <f t="shared" si="26"/>
        <v>11</v>
      </c>
      <c r="E469">
        <f>SUMIFS(Impacts_RS_wells_scenario_1_bgw!$R$2:$R$2452,Impacts_RS_wells_scenario_1_bgw!$A$2:$A$2452,lookup!A469)*10.14583*L469</f>
        <v>-2511.5320387075949</v>
      </c>
      <c r="F469">
        <f>VLOOKUP(A469,Impacts_RS_wells_scenario_1_bgw!$A$2:$P$2452,16)</f>
        <v>1978</v>
      </c>
      <c r="G469" s="1">
        <f t="shared" si="27"/>
        <v>28795</v>
      </c>
      <c r="H469">
        <v>28.2</v>
      </c>
      <c r="I469">
        <f>ROUND(H469*ref!$B$6*(VLOOKUP(lookup!B469,$M$3:$O$14,3,FALSE)),-1)</f>
        <v>1680</v>
      </c>
      <c r="J469">
        <v>876</v>
      </c>
      <c r="K469" s="16">
        <f t="shared" si="24"/>
        <v>4191.5320387075953</v>
      </c>
      <c r="L469">
        <f>INDEX(Impacts_scenario_1_RSBsn_Mask!$Y$2:$Y$70,$F469-1939+1,1)</f>
        <v>0.94659121018916303</v>
      </c>
    </row>
    <row r="470" spans="1:12" x14ac:dyDescent="0.3">
      <c r="A470">
        <v>469</v>
      </c>
      <c r="B470" t="s">
        <v>49</v>
      </c>
      <c r="C470" t="str">
        <f t="shared" si="25"/>
        <v>F</v>
      </c>
      <c r="D470">
        <f t="shared" si="26"/>
        <v>12</v>
      </c>
      <c r="E470">
        <f>SUMIFS(Impacts_RS_wells_scenario_1_bgw!$R$2:$R$2452,Impacts_RS_wells_scenario_1_bgw!$A$2:$A$2452,lookup!A470)*10.14583*L470</f>
        <v>-2382.6934891546921</v>
      </c>
      <c r="F470">
        <f>VLOOKUP(A470,Impacts_RS_wells_scenario_1_bgw!$A$2:$P$2452,16)</f>
        <v>1978</v>
      </c>
      <c r="G470" s="1">
        <f t="shared" si="27"/>
        <v>28825</v>
      </c>
      <c r="H470">
        <v>33.1</v>
      </c>
      <c r="I470">
        <f>ROUND(H470*ref!$B$6*(VLOOKUP(lookup!B470,$M$3:$O$14,3,FALSE)),-1)</f>
        <v>2040</v>
      </c>
      <c r="J470">
        <v>1612.8</v>
      </c>
      <c r="K470" s="16">
        <f t="shared" si="24"/>
        <v>4422.6934891546916</v>
      </c>
      <c r="L470">
        <f>INDEX(Impacts_scenario_1_RSBsn_Mask!$Y$2:$Y$70,$F470-1939+1,1)</f>
        <v>0.94659121018916303</v>
      </c>
    </row>
    <row r="471" spans="1:12" x14ac:dyDescent="0.3">
      <c r="A471">
        <v>470</v>
      </c>
      <c r="B471" t="s">
        <v>53</v>
      </c>
      <c r="C471" t="str">
        <f t="shared" si="25"/>
        <v>A</v>
      </c>
      <c r="D471">
        <f t="shared" si="26"/>
        <v>1</v>
      </c>
      <c r="E471">
        <f>SUMIFS(Impacts_RS_wells_scenario_1_bgw!$R$2:$R$2452,Impacts_RS_wells_scenario_1_bgw!$A$2:$A$2452,lookup!A471)*10.14583*L471</f>
        <v>-2598.8996449871024</v>
      </c>
      <c r="F471">
        <f>VLOOKUP(A471,Impacts_RS_wells_scenario_1_bgw!$A$2:$P$2452,16)</f>
        <v>1979</v>
      </c>
      <c r="G471" s="1">
        <f t="shared" si="27"/>
        <v>28856</v>
      </c>
      <c r="H471">
        <v>27.8</v>
      </c>
      <c r="I471">
        <f>ROUND(H471*ref!$B$6*(VLOOKUP(lookup!B471,$M$3:$O$14,3,FALSE)),-1)</f>
        <v>1710</v>
      </c>
      <c r="J471">
        <v>1302</v>
      </c>
      <c r="K471" s="16">
        <f t="shared" si="24"/>
        <v>4308.8996449871029</v>
      </c>
      <c r="L471">
        <f>INDEX(Impacts_scenario_1_RSBsn_Mask!$Y$2:$Y$70,$F471-1939+1,1)</f>
        <v>0.89639798646082092</v>
      </c>
    </row>
    <row r="472" spans="1:12" x14ac:dyDescent="0.3">
      <c r="A472">
        <v>471</v>
      </c>
      <c r="B472" t="s">
        <v>54</v>
      </c>
      <c r="C472" t="str">
        <f t="shared" si="25"/>
        <v>A</v>
      </c>
      <c r="D472">
        <f t="shared" si="26"/>
        <v>2</v>
      </c>
      <c r="E472">
        <f>SUMIFS(Impacts_RS_wells_scenario_1_bgw!$R$2:$R$2452,Impacts_RS_wells_scenario_1_bgw!$A$2:$A$2452,lookup!A472)*10.14583*L472</f>
        <v>-2061.5809599929239</v>
      </c>
      <c r="F472">
        <f>VLOOKUP(A472,Impacts_RS_wells_scenario_1_bgw!$A$2:$P$2452,16)</f>
        <v>1979</v>
      </c>
      <c r="G472" s="1">
        <f t="shared" si="27"/>
        <v>28887</v>
      </c>
      <c r="H472">
        <v>46.1</v>
      </c>
      <c r="I472">
        <f>ROUND(H472*ref!$B$6*(VLOOKUP(lookup!B472,$M$3:$O$14,3,FALSE)),-1)</f>
        <v>2560</v>
      </c>
      <c r="J472">
        <v>966</v>
      </c>
      <c r="K472" s="16">
        <f t="shared" si="24"/>
        <v>4621.5809599929235</v>
      </c>
      <c r="L472">
        <f>INDEX(Impacts_scenario_1_RSBsn_Mask!$Y$2:$Y$70,$F472-1939+1,1)</f>
        <v>0.89639798646082092</v>
      </c>
    </row>
    <row r="473" spans="1:12" x14ac:dyDescent="0.3">
      <c r="A473">
        <v>472</v>
      </c>
      <c r="B473" t="s">
        <v>55</v>
      </c>
      <c r="C473" t="str">
        <f t="shared" si="25"/>
        <v>B</v>
      </c>
      <c r="D473">
        <f t="shared" si="26"/>
        <v>3</v>
      </c>
      <c r="E473">
        <f>SUMIFS(Impacts_RS_wells_scenario_1_bgw!$R$2:$R$2452,Impacts_RS_wells_scenario_1_bgw!$A$2:$A$2452,lookup!A473)*10.14583*L473</f>
        <v>-2385.9091463144209</v>
      </c>
      <c r="F473">
        <f>VLOOKUP(A473,Impacts_RS_wells_scenario_1_bgw!$A$2:$P$2452,16)</f>
        <v>1979</v>
      </c>
      <c r="G473" s="1">
        <f t="shared" si="27"/>
        <v>28915</v>
      </c>
      <c r="H473">
        <v>75.099999999999994</v>
      </c>
      <c r="I473">
        <f>ROUND(H473*ref!$B$6*(VLOOKUP(lookup!B473,$M$3:$O$14,3,FALSE)),-1)</f>
        <v>4620</v>
      </c>
      <c r="J473">
        <v>0</v>
      </c>
      <c r="K473" s="16">
        <f t="shared" si="24"/>
        <v>7005.9091463144214</v>
      </c>
      <c r="L473">
        <f>INDEX(Impacts_scenario_1_RSBsn_Mask!$Y$2:$Y$70,$F473-1939+1,1)</f>
        <v>0.89639798646082092</v>
      </c>
    </row>
    <row r="474" spans="1:12" x14ac:dyDescent="0.3">
      <c r="A474">
        <v>473</v>
      </c>
      <c r="B474" t="s">
        <v>56</v>
      </c>
      <c r="C474" t="str">
        <f t="shared" si="25"/>
        <v>B</v>
      </c>
      <c r="D474">
        <f t="shared" si="26"/>
        <v>4</v>
      </c>
      <c r="E474">
        <f>SUMIFS(Impacts_RS_wells_scenario_1_bgw!$R$2:$R$2452,Impacts_RS_wells_scenario_1_bgw!$A$2:$A$2452,lookup!A474)*10.14583*L474</f>
        <v>-1983.1285166221055</v>
      </c>
      <c r="F474">
        <f>VLOOKUP(A474,Impacts_RS_wells_scenario_1_bgw!$A$2:$P$2452,16)</f>
        <v>1979</v>
      </c>
      <c r="G474" s="1">
        <f t="shared" si="27"/>
        <v>28946</v>
      </c>
      <c r="H474">
        <v>57.6</v>
      </c>
      <c r="I474">
        <f>ROUND(H474*ref!$B$6*(VLOOKUP(lookup!B474,$M$3:$O$14,3,FALSE)),-1)</f>
        <v>3430</v>
      </c>
      <c r="J474">
        <v>0</v>
      </c>
      <c r="K474" s="16">
        <f t="shared" si="24"/>
        <v>5413.128516622106</v>
      </c>
      <c r="L474">
        <f>INDEX(Impacts_scenario_1_RSBsn_Mask!$Y$2:$Y$70,$F474-1939+1,1)</f>
        <v>0.89639798646082092</v>
      </c>
    </row>
    <row r="475" spans="1:12" x14ac:dyDescent="0.3">
      <c r="A475">
        <v>474</v>
      </c>
      <c r="B475" t="s">
        <v>57</v>
      </c>
      <c r="C475" t="str">
        <f t="shared" si="25"/>
        <v>C</v>
      </c>
      <c r="D475">
        <f t="shared" si="26"/>
        <v>5</v>
      </c>
      <c r="E475">
        <f>SUMIFS(Impacts_RS_wells_scenario_1_bgw!$R$2:$R$2452,Impacts_RS_wells_scenario_1_bgw!$A$2:$A$2452,lookup!A475)*10.14583*L475</f>
        <v>-1996.3652205639319</v>
      </c>
      <c r="F475">
        <f>VLOOKUP(A475,Impacts_RS_wells_scenario_1_bgw!$A$2:$P$2452,16)</f>
        <v>1979</v>
      </c>
      <c r="G475" s="1">
        <f t="shared" si="27"/>
        <v>28976</v>
      </c>
      <c r="H475">
        <v>48.7</v>
      </c>
      <c r="I475">
        <f>ROUND(H475*ref!$B$6*(VLOOKUP(lookup!B475,$M$3:$O$14,3,FALSE)),-1)</f>
        <v>2990</v>
      </c>
      <c r="J475">
        <v>232.5</v>
      </c>
      <c r="K475" s="16">
        <f t="shared" si="24"/>
        <v>4986.3652205639319</v>
      </c>
      <c r="L475">
        <f>INDEX(Impacts_scenario_1_RSBsn_Mask!$Y$2:$Y$70,$F475-1939+1,1)</f>
        <v>0.89639798646082092</v>
      </c>
    </row>
    <row r="476" spans="1:12" x14ac:dyDescent="0.3">
      <c r="A476">
        <v>475</v>
      </c>
      <c r="B476" t="s">
        <v>58</v>
      </c>
      <c r="C476" t="str">
        <f t="shared" si="25"/>
        <v>C</v>
      </c>
      <c r="D476">
        <f t="shared" si="26"/>
        <v>6</v>
      </c>
      <c r="E476">
        <f>SUMIFS(Impacts_RS_wells_scenario_1_bgw!$R$2:$R$2452,Impacts_RS_wells_scenario_1_bgw!$A$2:$A$2452,lookup!A476)*10.14583*L476</f>
        <v>-1617.4331160083771</v>
      </c>
      <c r="F476">
        <f>VLOOKUP(A476,Impacts_RS_wells_scenario_1_bgw!$A$2:$P$2452,16)</f>
        <v>1979</v>
      </c>
      <c r="G476" s="1">
        <f t="shared" si="27"/>
        <v>29007</v>
      </c>
      <c r="H476">
        <v>33.1</v>
      </c>
      <c r="I476">
        <f>ROUND(H476*ref!$B$6*(VLOOKUP(lookup!B476,$M$3:$O$14,3,FALSE)),-1)</f>
        <v>1970</v>
      </c>
      <c r="J476">
        <v>555</v>
      </c>
      <c r="K476" s="16">
        <f t="shared" ref="K476:K539" si="28">I476-E476</f>
        <v>3587.4331160083771</v>
      </c>
      <c r="L476">
        <f>INDEX(Impacts_scenario_1_RSBsn_Mask!$Y$2:$Y$70,$F476-1939+1,1)</f>
        <v>0.89639798646082092</v>
      </c>
    </row>
    <row r="477" spans="1:12" x14ac:dyDescent="0.3">
      <c r="A477">
        <v>476</v>
      </c>
      <c r="B477" t="s">
        <v>59</v>
      </c>
      <c r="C477" t="str">
        <f t="shared" si="25"/>
        <v>D</v>
      </c>
      <c r="D477">
        <f t="shared" si="26"/>
        <v>7</v>
      </c>
      <c r="E477">
        <f>SUMIFS(Impacts_RS_wells_scenario_1_bgw!$R$2:$R$2452,Impacts_RS_wells_scenario_1_bgw!$A$2:$A$2452,lookup!A477)*10.14583*L477</f>
        <v>-2508.6606566344476</v>
      </c>
      <c r="F477">
        <f>VLOOKUP(A477,Impacts_RS_wells_scenario_1_bgw!$A$2:$P$2452,16)</f>
        <v>1979</v>
      </c>
      <c r="G477" s="1">
        <f t="shared" si="27"/>
        <v>29037</v>
      </c>
      <c r="H477">
        <v>24.6</v>
      </c>
      <c r="I477">
        <f>ROUND(H477*ref!$B$6*(VLOOKUP(lookup!B477,$M$3:$O$14,3,FALSE)),-1)</f>
        <v>1510</v>
      </c>
      <c r="J477">
        <v>1491.6</v>
      </c>
      <c r="K477" s="16">
        <f t="shared" si="28"/>
        <v>4018.6606566344476</v>
      </c>
      <c r="L477">
        <f>INDEX(Impacts_scenario_1_RSBsn_Mask!$Y$2:$Y$70,$F477-1939+1,1)</f>
        <v>0.89639798646082092</v>
      </c>
    </row>
    <row r="478" spans="1:12" x14ac:dyDescent="0.3">
      <c r="A478">
        <v>477</v>
      </c>
      <c r="B478" t="s">
        <v>60</v>
      </c>
      <c r="C478" t="str">
        <f t="shared" si="25"/>
        <v>D</v>
      </c>
      <c r="D478">
        <f t="shared" si="26"/>
        <v>8</v>
      </c>
      <c r="E478">
        <f>SUMIFS(Impacts_RS_wells_scenario_1_bgw!$R$2:$R$2452,Impacts_RS_wells_scenario_1_bgw!$A$2:$A$2452,lookup!A478)*10.14583*L478</f>
        <v>-2202.7262856999837</v>
      </c>
      <c r="F478">
        <f>VLOOKUP(A478,Impacts_RS_wells_scenario_1_bgw!$A$2:$P$2452,16)</f>
        <v>1979</v>
      </c>
      <c r="G478" s="1">
        <f t="shared" si="27"/>
        <v>29068</v>
      </c>
      <c r="H478">
        <v>32.6</v>
      </c>
      <c r="I478">
        <f>ROUND(H478*ref!$B$6*(VLOOKUP(lookup!B478,$M$3:$O$14,3,FALSE)),-1)</f>
        <v>2000</v>
      </c>
      <c r="J478">
        <v>1442</v>
      </c>
      <c r="K478" s="16">
        <f t="shared" si="28"/>
        <v>4202.7262856999841</v>
      </c>
      <c r="L478">
        <f>INDEX(Impacts_scenario_1_RSBsn_Mask!$Y$2:$Y$70,$F478-1939+1,1)</f>
        <v>0.89639798646082092</v>
      </c>
    </row>
    <row r="479" spans="1:12" x14ac:dyDescent="0.3">
      <c r="A479">
        <v>478</v>
      </c>
      <c r="B479" t="s">
        <v>61</v>
      </c>
      <c r="C479" t="str">
        <f t="shared" si="25"/>
        <v>D</v>
      </c>
      <c r="D479">
        <f t="shared" si="26"/>
        <v>9</v>
      </c>
      <c r="E479">
        <f>SUMIFS(Impacts_RS_wells_scenario_1_bgw!$R$2:$R$2452,Impacts_RS_wells_scenario_1_bgw!$A$2:$A$2452,lookup!A479)*10.14583*L479</f>
        <v>-948.42903768771635</v>
      </c>
      <c r="F479">
        <f>VLOOKUP(A479,Impacts_RS_wells_scenario_1_bgw!$A$2:$P$2452,16)</f>
        <v>1979</v>
      </c>
      <c r="G479" s="1">
        <f t="shared" si="27"/>
        <v>29099</v>
      </c>
      <c r="H479">
        <v>6.87</v>
      </c>
      <c r="I479">
        <f>ROUND(H479*ref!$B$6*(VLOOKUP(lookup!B479,$M$3:$O$14,3,FALSE)),-1)</f>
        <v>410</v>
      </c>
      <c r="J479">
        <v>213.6</v>
      </c>
      <c r="K479" s="16">
        <f t="shared" si="28"/>
        <v>1358.4290376877163</v>
      </c>
      <c r="L479">
        <f>INDEX(Impacts_scenario_1_RSBsn_Mask!$Y$2:$Y$70,$F479-1939+1,1)</f>
        <v>0.89639798646082092</v>
      </c>
    </row>
    <row r="480" spans="1:12" x14ac:dyDescent="0.3">
      <c r="A480">
        <v>479</v>
      </c>
      <c r="B480" t="s">
        <v>62</v>
      </c>
      <c r="C480" t="str">
        <f t="shared" si="25"/>
        <v>E</v>
      </c>
      <c r="D480">
        <f t="shared" si="26"/>
        <v>10</v>
      </c>
      <c r="E480">
        <f>SUMIFS(Impacts_RS_wells_scenario_1_bgw!$R$2:$R$2452,Impacts_RS_wells_scenario_1_bgw!$A$2:$A$2452,lookup!A480)*10.14583*L480</f>
        <v>-3477.1402429706563</v>
      </c>
      <c r="F480">
        <f>VLOOKUP(A480,Impacts_RS_wells_scenario_1_bgw!$A$2:$P$2452,16)</f>
        <v>1979</v>
      </c>
      <c r="G480" s="1">
        <f t="shared" si="27"/>
        <v>29129</v>
      </c>
      <c r="H480">
        <v>6.51</v>
      </c>
      <c r="I480">
        <f>ROUND(H480*ref!$B$6*(VLOOKUP(lookup!B480,$M$3:$O$14,3,FALSE)),-1)</f>
        <v>400</v>
      </c>
      <c r="J480">
        <v>46</v>
      </c>
      <c r="K480" s="16">
        <f t="shared" si="28"/>
        <v>3877.1402429706563</v>
      </c>
      <c r="L480">
        <f>INDEX(Impacts_scenario_1_RSBsn_Mask!$Y$2:$Y$70,$F480-1939+1,1)</f>
        <v>0.89639798646082092</v>
      </c>
    </row>
    <row r="481" spans="1:12" x14ac:dyDescent="0.3">
      <c r="A481">
        <v>480</v>
      </c>
      <c r="B481" t="s">
        <v>63</v>
      </c>
      <c r="C481" t="str">
        <f t="shared" si="25"/>
        <v>E</v>
      </c>
      <c r="D481">
        <f t="shared" si="26"/>
        <v>11</v>
      </c>
      <c r="E481">
        <f>SUMIFS(Impacts_RS_wells_scenario_1_bgw!$R$2:$R$2452,Impacts_RS_wells_scenario_1_bgw!$A$2:$A$2452,lookup!A481)*10.14583*L481</f>
        <v>-2895.4465241204734</v>
      </c>
      <c r="F481">
        <f>VLOOKUP(A481,Impacts_RS_wells_scenario_1_bgw!$A$2:$P$2452,16)</f>
        <v>1979</v>
      </c>
      <c r="G481" s="1">
        <f t="shared" si="27"/>
        <v>29160</v>
      </c>
      <c r="H481">
        <v>44.3</v>
      </c>
      <c r="I481">
        <f>ROUND(H481*ref!$B$6*(VLOOKUP(lookup!B481,$M$3:$O$14,3,FALSE)),-1)</f>
        <v>2640</v>
      </c>
      <c r="J481">
        <v>425.4</v>
      </c>
      <c r="K481" s="16">
        <f t="shared" si="28"/>
        <v>5535.4465241204734</v>
      </c>
      <c r="L481">
        <f>INDEX(Impacts_scenario_1_RSBsn_Mask!$Y$2:$Y$70,$F481-1939+1,1)</f>
        <v>0.89639798646082092</v>
      </c>
    </row>
    <row r="482" spans="1:12" x14ac:dyDescent="0.3">
      <c r="A482">
        <v>481</v>
      </c>
      <c r="B482" t="s">
        <v>49</v>
      </c>
      <c r="C482" t="str">
        <f t="shared" si="25"/>
        <v>F</v>
      </c>
      <c r="D482">
        <f t="shared" si="26"/>
        <v>12</v>
      </c>
      <c r="E482">
        <f>SUMIFS(Impacts_RS_wells_scenario_1_bgw!$R$2:$R$2452,Impacts_RS_wells_scenario_1_bgw!$A$2:$A$2452,lookup!A482)*10.14583*L482</f>
        <v>-2667.9354916574034</v>
      </c>
      <c r="F482">
        <f>VLOOKUP(A482,Impacts_RS_wells_scenario_1_bgw!$A$2:$P$2452,16)</f>
        <v>1979</v>
      </c>
      <c r="G482" s="1">
        <f t="shared" si="27"/>
        <v>29190</v>
      </c>
      <c r="H482">
        <v>35.9</v>
      </c>
      <c r="I482">
        <f>ROUND(H482*ref!$B$6*(VLOOKUP(lookup!B482,$M$3:$O$14,3,FALSE)),-1)</f>
        <v>2210</v>
      </c>
      <c r="J482">
        <v>183.2</v>
      </c>
      <c r="K482" s="16">
        <f t="shared" si="28"/>
        <v>4877.935491657403</v>
      </c>
      <c r="L482">
        <f>INDEX(Impacts_scenario_1_RSBsn_Mask!$Y$2:$Y$70,$F482-1939+1,1)</f>
        <v>0.89639798646082092</v>
      </c>
    </row>
    <row r="483" spans="1:12" x14ac:dyDescent="0.3">
      <c r="A483">
        <v>482</v>
      </c>
      <c r="B483" t="s">
        <v>53</v>
      </c>
      <c r="C483" t="str">
        <f t="shared" si="25"/>
        <v>A</v>
      </c>
      <c r="D483">
        <f t="shared" si="26"/>
        <v>1</v>
      </c>
      <c r="E483">
        <f>SUMIFS(Impacts_RS_wells_scenario_1_bgw!$R$2:$R$2452,Impacts_RS_wells_scenario_1_bgw!$A$2:$A$2452,lookup!A483)*10.14583*L483</f>
        <v>-2621.3815944066137</v>
      </c>
      <c r="F483">
        <f>VLOOKUP(A483,Impacts_RS_wells_scenario_1_bgw!$A$2:$P$2452,16)</f>
        <v>1980</v>
      </c>
      <c r="G483" s="1">
        <f t="shared" si="27"/>
        <v>29221</v>
      </c>
      <c r="H483">
        <v>40</v>
      </c>
      <c r="I483">
        <f>ROUND(H483*ref!$B$6*(VLOOKUP(lookup!B483,$M$3:$O$14,3,FALSE)),-1)</f>
        <v>2460</v>
      </c>
      <c r="J483">
        <v>145.9</v>
      </c>
      <c r="K483" s="16">
        <f t="shared" si="28"/>
        <v>5081.3815944066137</v>
      </c>
      <c r="L483">
        <f>INDEX(Impacts_scenario_1_RSBsn_Mask!$Y$2:$Y$70,$F483-1939+1,1)</f>
        <v>0.90849387390422831</v>
      </c>
    </row>
    <row r="484" spans="1:12" x14ac:dyDescent="0.3">
      <c r="A484">
        <v>483</v>
      </c>
      <c r="B484" t="s">
        <v>54</v>
      </c>
      <c r="C484" t="str">
        <f t="shared" si="25"/>
        <v>A</v>
      </c>
      <c r="D484">
        <f t="shared" si="26"/>
        <v>2</v>
      </c>
      <c r="E484">
        <f>SUMIFS(Impacts_RS_wells_scenario_1_bgw!$R$2:$R$2452,Impacts_RS_wells_scenario_1_bgw!$A$2:$A$2452,lookup!A484)*10.14583*L484</f>
        <v>-2546.6022926534292</v>
      </c>
      <c r="F484">
        <f>VLOOKUP(A484,Impacts_RS_wells_scenario_1_bgw!$A$2:$P$2452,16)</f>
        <v>1980</v>
      </c>
      <c r="G484" s="1">
        <f t="shared" si="27"/>
        <v>29252</v>
      </c>
      <c r="H484">
        <v>59.7</v>
      </c>
      <c r="I484">
        <f>ROUND(H484*ref!$B$6*(VLOOKUP(lookup!B484,$M$3:$O$14,3,FALSE)),-1)</f>
        <v>3320</v>
      </c>
      <c r="J484">
        <v>128.9</v>
      </c>
      <c r="K484" s="16">
        <f t="shared" si="28"/>
        <v>5866.6022926534297</v>
      </c>
      <c r="L484">
        <f>INDEX(Impacts_scenario_1_RSBsn_Mask!$Y$2:$Y$70,$F484-1939+1,1)</f>
        <v>0.90849387390422831</v>
      </c>
    </row>
    <row r="485" spans="1:12" x14ac:dyDescent="0.3">
      <c r="A485">
        <v>484</v>
      </c>
      <c r="B485" t="s">
        <v>55</v>
      </c>
      <c r="C485" t="str">
        <f t="shared" si="25"/>
        <v>B</v>
      </c>
      <c r="D485">
        <f t="shared" si="26"/>
        <v>3</v>
      </c>
      <c r="E485">
        <f>SUMIFS(Impacts_RS_wells_scenario_1_bgw!$R$2:$R$2452,Impacts_RS_wells_scenario_1_bgw!$A$2:$A$2452,lookup!A485)*10.14583*L485</f>
        <v>-2590.4812374706203</v>
      </c>
      <c r="F485">
        <f>VLOOKUP(A485,Impacts_RS_wells_scenario_1_bgw!$A$2:$P$2452,16)</f>
        <v>1980</v>
      </c>
      <c r="G485" s="1">
        <f t="shared" si="27"/>
        <v>29281</v>
      </c>
      <c r="H485">
        <v>93.2</v>
      </c>
      <c r="I485">
        <f>ROUND(H485*ref!$B$6*(VLOOKUP(lookup!B485,$M$3:$O$14,3,FALSE)),-1)</f>
        <v>5730</v>
      </c>
      <c r="J485">
        <v>118.3</v>
      </c>
      <c r="K485" s="16">
        <f t="shared" si="28"/>
        <v>8320.4812374706198</v>
      </c>
      <c r="L485">
        <f>INDEX(Impacts_scenario_1_RSBsn_Mask!$Y$2:$Y$70,$F485-1939+1,1)</f>
        <v>0.90849387390422831</v>
      </c>
    </row>
    <row r="486" spans="1:12" x14ac:dyDescent="0.3">
      <c r="A486">
        <v>485</v>
      </c>
      <c r="B486" t="s">
        <v>56</v>
      </c>
      <c r="C486" t="str">
        <f t="shared" si="25"/>
        <v>B</v>
      </c>
      <c r="D486">
        <f t="shared" si="26"/>
        <v>4</v>
      </c>
      <c r="E486">
        <f>SUMIFS(Impacts_RS_wells_scenario_1_bgw!$R$2:$R$2452,Impacts_RS_wells_scenario_1_bgw!$A$2:$A$2452,lookup!A486)*10.14583*L486</f>
        <v>-2269.6341455451748</v>
      </c>
      <c r="F486">
        <f>VLOOKUP(A486,Impacts_RS_wells_scenario_1_bgw!$A$2:$P$2452,16)</f>
        <v>1980</v>
      </c>
      <c r="G486" s="1">
        <f t="shared" si="27"/>
        <v>29312</v>
      </c>
      <c r="H486">
        <v>99.1</v>
      </c>
      <c r="I486">
        <f>ROUND(H486*ref!$B$6*(VLOOKUP(lookup!B486,$M$3:$O$14,3,FALSE)),-1)</f>
        <v>5900</v>
      </c>
      <c r="J486">
        <v>29.81</v>
      </c>
      <c r="K486" s="16">
        <f t="shared" si="28"/>
        <v>8169.6341455451748</v>
      </c>
      <c r="L486">
        <f>INDEX(Impacts_scenario_1_RSBsn_Mask!$Y$2:$Y$70,$F486-1939+1,1)</f>
        <v>0.90849387390422831</v>
      </c>
    </row>
    <row r="487" spans="1:12" x14ac:dyDescent="0.3">
      <c r="A487">
        <v>486</v>
      </c>
      <c r="B487" t="s">
        <v>57</v>
      </c>
      <c r="C487" t="str">
        <f t="shared" si="25"/>
        <v>C</v>
      </c>
      <c r="D487">
        <f t="shared" si="26"/>
        <v>5</v>
      </c>
      <c r="E487">
        <f>SUMIFS(Impacts_RS_wells_scenario_1_bgw!$R$2:$R$2452,Impacts_RS_wells_scenario_1_bgw!$A$2:$A$2452,lookup!A487)*10.14583*L487</f>
        <v>-2231.8553666959415</v>
      </c>
      <c r="F487">
        <f>VLOOKUP(A487,Impacts_RS_wells_scenario_1_bgw!$A$2:$P$2452,16)</f>
        <v>1980</v>
      </c>
      <c r="G487" s="1">
        <f t="shared" si="27"/>
        <v>29342</v>
      </c>
      <c r="H487">
        <v>59.5</v>
      </c>
      <c r="I487">
        <f>ROUND(H487*ref!$B$6*(VLOOKUP(lookup!B487,$M$3:$O$14,3,FALSE)),-1)</f>
        <v>3660</v>
      </c>
      <c r="J487">
        <v>636.69000000000005</v>
      </c>
      <c r="K487" s="16">
        <f t="shared" si="28"/>
        <v>5891.8553666959415</v>
      </c>
      <c r="L487">
        <f>INDEX(Impacts_scenario_1_RSBsn_Mask!$Y$2:$Y$70,$F487-1939+1,1)</f>
        <v>0.90849387390422831</v>
      </c>
    </row>
    <row r="488" spans="1:12" x14ac:dyDescent="0.3">
      <c r="A488">
        <v>487</v>
      </c>
      <c r="B488" t="s">
        <v>58</v>
      </c>
      <c r="C488" t="str">
        <f t="shared" si="25"/>
        <v>C</v>
      </c>
      <c r="D488">
        <f t="shared" si="26"/>
        <v>6</v>
      </c>
      <c r="E488">
        <f>SUMIFS(Impacts_RS_wells_scenario_1_bgw!$R$2:$R$2452,Impacts_RS_wells_scenario_1_bgw!$A$2:$A$2452,lookup!A488)*10.14583*L488</f>
        <v>-1297.0604074650182</v>
      </c>
      <c r="F488">
        <f>VLOOKUP(A488,Impacts_RS_wells_scenario_1_bgw!$A$2:$P$2452,16)</f>
        <v>1980</v>
      </c>
      <c r="G488" s="1">
        <f t="shared" si="27"/>
        <v>29373</v>
      </c>
      <c r="H488">
        <v>49.7</v>
      </c>
      <c r="I488">
        <f>ROUND(H488*ref!$B$6*(VLOOKUP(lookup!B488,$M$3:$O$14,3,FALSE)),-1)</f>
        <v>2960</v>
      </c>
      <c r="J488">
        <v>518.83000000000004</v>
      </c>
      <c r="K488" s="16">
        <f t="shared" si="28"/>
        <v>4257.0604074650182</v>
      </c>
      <c r="L488">
        <f>INDEX(Impacts_scenario_1_RSBsn_Mask!$Y$2:$Y$70,$F488-1939+1,1)</f>
        <v>0.90849387390422831</v>
      </c>
    </row>
    <row r="489" spans="1:12" x14ac:dyDescent="0.3">
      <c r="A489">
        <v>488</v>
      </c>
      <c r="B489" t="s">
        <v>59</v>
      </c>
      <c r="C489" t="str">
        <f t="shared" si="25"/>
        <v>D</v>
      </c>
      <c r="D489">
        <f t="shared" si="26"/>
        <v>7</v>
      </c>
      <c r="E489">
        <f>SUMIFS(Impacts_RS_wells_scenario_1_bgw!$R$2:$R$2452,Impacts_RS_wells_scenario_1_bgw!$A$2:$A$2452,lookup!A489)*10.14583*L489</f>
        <v>-587.49891669575629</v>
      </c>
      <c r="F489">
        <f>VLOOKUP(A489,Impacts_RS_wells_scenario_1_bgw!$A$2:$P$2452,16)</f>
        <v>1980</v>
      </c>
      <c r="G489" s="1">
        <f t="shared" si="27"/>
        <v>29403</v>
      </c>
      <c r="H489">
        <v>15.2</v>
      </c>
      <c r="I489">
        <f>ROUND(H489*ref!$B$6*(VLOOKUP(lookup!B489,$M$3:$O$14,3,FALSE)),-1)</f>
        <v>930</v>
      </c>
      <c r="J489">
        <v>1108.81</v>
      </c>
      <c r="K489" s="16">
        <f t="shared" si="28"/>
        <v>1517.4989166957562</v>
      </c>
      <c r="L489">
        <f>INDEX(Impacts_scenario_1_RSBsn_Mask!$Y$2:$Y$70,$F489-1939+1,1)</f>
        <v>0.90849387390422831</v>
      </c>
    </row>
    <row r="490" spans="1:12" x14ac:dyDescent="0.3">
      <c r="A490">
        <v>489</v>
      </c>
      <c r="B490" t="s">
        <v>60</v>
      </c>
      <c r="C490" t="str">
        <f t="shared" si="25"/>
        <v>D</v>
      </c>
      <c r="D490">
        <f t="shared" si="26"/>
        <v>8</v>
      </c>
      <c r="E490">
        <f>SUMIFS(Impacts_RS_wells_scenario_1_bgw!$R$2:$R$2452,Impacts_RS_wells_scenario_1_bgw!$A$2:$A$2452,lookup!A490)*10.14583*L490</f>
        <v>-1809.9962255330136</v>
      </c>
      <c r="F490">
        <f>VLOOKUP(A490,Impacts_RS_wells_scenario_1_bgw!$A$2:$P$2452,16)</f>
        <v>1980</v>
      </c>
      <c r="G490" s="1">
        <f t="shared" si="27"/>
        <v>29434</v>
      </c>
      <c r="H490">
        <v>7.92</v>
      </c>
      <c r="I490">
        <f>ROUND(H490*ref!$B$6*(VLOOKUP(lookup!B490,$M$3:$O$14,3,FALSE)),-1)</f>
        <v>490</v>
      </c>
      <c r="J490">
        <v>358.43</v>
      </c>
      <c r="K490" s="16">
        <f t="shared" si="28"/>
        <v>2299.9962255330138</v>
      </c>
      <c r="L490">
        <f>INDEX(Impacts_scenario_1_RSBsn_Mask!$Y$2:$Y$70,$F490-1939+1,1)</f>
        <v>0.90849387390422831</v>
      </c>
    </row>
    <row r="491" spans="1:12" x14ac:dyDescent="0.3">
      <c r="A491">
        <v>490</v>
      </c>
      <c r="B491" t="s">
        <v>61</v>
      </c>
      <c r="C491" t="str">
        <f t="shared" si="25"/>
        <v>D</v>
      </c>
      <c r="D491">
        <f t="shared" si="26"/>
        <v>9</v>
      </c>
      <c r="E491">
        <f>SUMIFS(Impacts_RS_wells_scenario_1_bgw!$R$2:$R$2452,Impacts_RS_wells_scenario_1_bgw!$A$2:$A$2452,lookup!A491)*10.14583*L491</f>
        <v>-627.04555079274689</v>
      </c>
      <c r="F491">
        <f>VLOOKUP(A491,Impacts_RS_wells_scenario_1_bgw!$A$2:$P$2452,16)</f>
        <v>1980</v>
      </c>
      <c r="G491" s="1">
        <f t="shared" si="27"/>
        <v>29465</v>
      </c>
      <c r="H491">
        <v>2.78</v>
      </c>
      <c r="I491">
        <f>ROUND(H491*ref!$B$6*(VLOOKUP(lookup!B491,$M$3:$O$14,3,FALSE)),-1)</f>
        <v>170</v>
      </c>
      <c r="J491">
        <v>12.01</v>
      </c>
      <c r="K491" s="16">
        <f t="shared" si="28"/>
        <v>797.04555079274689</v>
      </c>
      <c r="L491">
        <f>INDEX(Impacts_scenario_1_RSBsn_Mask!$Y$2:$Y$70,$F491-1939+1,1)</f>
        <v>0.90849387390422831</v>
      </c>
    </row>
    <row r="492" spans="1:12" x14ac:dyDescent="0.3">
      <c r="A492">
        <v>491</v>
      </c>
      <c r="B492" t="s">
        <v>62</v>
      </c>
      <c r="C492" t="str">
        <f t="shared" si="25"/>
        <v>E</v>
      </c>
      <c r="D492">
        <f t="shared" si="26"/>
        <v>10</v>
      </c>
      <c r="E492">
        <f>SUMIFS(Impacts_RS_wells_scenario_1_bgw!$R$2:$R$2452,Impacts_RS_wells_scenario_1_bgw!$A$2:$A$2452,lookup!A492)*10.14583*L492</f>
        <v>-901.45307322390602</v>
      </c>
      <c r="F492">
        <f>VLOOKUP(A492,Impacts_RS_wells_scenario_1_bgw!$A$2:$P$2452,16)</f>
        <v>1980</v>
      </c>
      <c r="G492" s="1">
        <f t="shared" si="27"/>
        <v>29495</v>
      </c>
      <c r="H492">
        <v>2.37</v>
      </c>
      <c r="I492">
        <f>ROUND(H492*ref!$B$6*(VLOOKUP(lookup!B492,$M$3:$O$14,3,FALSE)),-1)</f>
        <v>150</v>
      </c>
      <c r="J492">
        <v>0</v>
      </c>
      <c r="K492" s="16">
        <f t="shared" si="28"/>
        <v>1051.4530732239059</v>
      </c>
      <c r="L492">
        <f>INDEX(Impacts_scenario_1_RSBsn_Mask!$Y$2:$Y$70,$F492-1939+1,1)</f>
        <v>0.90849387390422831</v>
      </c>
    </row>
    <row r="493" spans="1:12" x14ac:dyDescent="0.3">
      <c r="A493">
        <v>492</v>
      </c>
      <c r="B493" t="s">
        <v>63</v>
      </c>
      <c r="C493" t="str">
        <f t="shared" si="25"/>
        <v>E</v>
      </c>
      <c r="D493">
        <f t="shared" si="26"/>
        <v>11</v>
      </c>
      <c r="E493">
        <f>SUMIFS(Impacts_RS_wells_scenario_1_bgw!$R$2:$R$2452,Impacts_RS_wells_scenario_1_bgw!$A$2:$A$2452,lookup!A493)*10.14583*L493</f>
        <v>-1253.298981747012</v>
      </c>
      <c r="F493">
        <f>VLOOKUP(A493,Impacts_RS_wells_scenario_1_bgw!$A$2:$P$2452,16)</f>
        <v>1980</v>
      </c>
      <c r="G493" s="1">
        <f t="shared" si="27"/>
        <v>29526</v>
      </c>
      <c r="H493">
        <v>9.08</v>
      </c>
      <c r="I493">
        <f>ROUND(H493*ref!$B$6*(VLOOKUP(lookup!B493,$M$3:$O$14,3,FALSE)),-1)</f>
        <v>540</v>
      </c>
      <c r="J493">
        <v>23.45</v>
      </c>
      <c r="K493" s="16">
        <f t="shared" si="28"/>
        <v>1793.298981747012</v>
      </c>
      <c r="L493">
        <f>INDEX(Impacts_scenario_1_RSBsn_Mask!$Y$2:$Y$70,$F493-1939+1,1)</f>
        <v>0.90849387390422831</v>
      </c>
    </row>
    <row r="494" spans="1:12" x14ac:dyDescent="0.3">
      <c r="A494">
        <v>493</v>
      </c>
      <c r="B494" t="s">
        <v>49</v>
      </c>
      <c r="C494" t="str">
        <f t="shared" si="25"/>
        <v>F</v>
      </c>
      <c r="D494">
        <f t="shared" si="26"/>
        <v>12</v>
      </c>
      <c r="E494">
        <f>SUMIFS(Impacts_RS_wells_scenario_1_bgw!$R$2:$R$2452,Impacts_RS_wells_scenario_1_bgw!$A$2:$A$2452,lookup!A494)*10.14583*L494</f>
        <v>-3148.4395826561222</v>
      </c>
      <c r="F494">
        <f>VLOOKUP(A494,Impacts_RS_wells_scenario_1_bgw!$A$2:$P$2452,16)</f>
        <v>1980</v>
      </c>
      <c r="G494" s="1">
        <f t="shared" si="27"/>
        <v>29556</v>
      </c>
      <c r="H494">
        <v>23.5</v>
      </c>
      <c r="I494">
        <f>ROUND(H494*ref!$B$6*(VLOOKUP(lookup!B494,$M$3:$O$14,3,FALSE)),-1)</f>
        <v>1440</v>
      </c>
      <c r="J494">
        <v>300.2</v>
      </c>
      <c r="K494" s="16">
        <f t="shared" si="28"/>
        <v>4588.4395826561222</v>
      </c>
      <c r="L494">
        <f>INDEX(Impacts_scenario_1_RSBsn_Mask!$Y$2:$Y$70,$F494-1939+1,1)</f>
        <v>0.90849387390422831</v>
      </c>
    </row>
    <row r="495" spans="1:12" x14ac:dyDescent="0.3">
      <c r="A495">
        <v>494</v>
      </c>
      <c r="B495" t="s">
        <v>53</v>
      </c>
      <c r="C495" t="str">
        <f t="shared" si="25"/>
        <v>A</v>
      </c>
      <c r="D495">
        <f t="shared" si="26"/>
        <v>1</v>
      </c>
      <c r="E495">
        <f>SUMIFS(Impacts_RS_wells_scenario_1_bgw!$R$2:$R$2452,Impacts_RS_wells_scenario_1_bgw!$A$2:$A$2452,lookup!A495)*10.14583*L495</f>
        <v>-2479.9875905839949</v>
      </c>
      <c r="F495">
        <f>VLOOKUP(A495,Impacts_RS_wells_scenario_1_bgw!$A$2:$P$2452,16)</f>
        <v>1981</v>
      </c>
      <c r="G495" s="1">
        <f t="shared" si="27"/>
        <v>29587</v>
      </c>
      <c r="H495">
        <v>22</v>
      </c>
      <c r="I495">
        <f>ROUND(H495*ref!$B$6*(VLOOKUP(lookup!B495,$M$3:$O$14,3,FALSE)),-1)</f>
        <v>1350</v>
      </c>
      <c r="J495">
        <v>575.20000000000005</v>
      </c>
      <c r="K495" s="16">
        <f t="shared" si="28"/>
        <v>3829.9875905839949</v>
      </c>
      <c r="L495">
        <f>INDEX(Impacts_scenario_1_RSBsn_Mask!$Y$2:$Y$70,$F495-1939+1,1)</f>
        <v>0.89260305142465768</v>
      </c>
    </row>
    <row r="496" spans="1:12" x14ac:dyDescent="0.3">
      <c r="A496">
        <v>495</v>
      </c>
      <c r="B496" t="s">
        <v>54</v>
      </c>
      <c r="C496" t="str">
        <f t="shared" si="25"/>
        <v>A</v>
      </c>
      <c r="D496">
        <f t="shared" si="26"/>
        <v>2</v>
      </c>
      <c r="E496">
        <f>SUMIFS(Impacts_RS_wells_scenario_1_bgw!$R$2:$R$2452,Impacts_RS_wells_scenario_1_bgw!$A$2:$A$2452,lookup!A496)*10.14583*L496</f>
        <v>-1971.2388450284511</v>
      </c>
      <c r="F496">
        <f>VLOOKUP(A496,Impacts_RS_wells_scenario_1_bgw!$A$2:$P$2452,16)</f>
        <v>1981</v>
      </c>
      <c r="G496" s="1">
        <f t="shared" si="27"/>
        <v>29618</v>
      </c>
      <c r="H496">
        <v>21.5</v>
      </c>
      <c r="I496">
        <f>ROUND(H496*ref!$B$6*(VLOOKUP(lookup!B496,$M$3:$O$14,3,FALSE)),-1)</f>
        <v>1190</v>
      </c>
      <c r="J496">
        <v>908</v>
      </c>
      <c r="K496" s="16">
        <f t="shared" si="28"/>
        <v>3161.2388450284511</v>
      </c>
      <c r="L496">
        <f>INDEX(Impacts_scenario_1_RSBsn_Mask!$Y$2:$Y$70,$F496-1939+1,1)</f>
        <v>0.89260305142465768</v>
      </c>
    </row>
    <row r="497" spans="1:12" x14ac:dyDescent="0.3">
      <c r="A497">
        <v>496</v>
      </c>
      <c r="B497" t="s">
        <v>55</v>
      </c>
      <c r="C497" t="str">
        <f t="shared" si="25"/>
        <v>B</v>
      </c>
      <c r="D497">
        <f t="shared" si="26"/>
        <v>3</v>
      </c>
      <c r="E497">
        <f>SUMIFS(Impacts_RS_wells_scenario_1_bgw!$R$2:$R$2452,Impacts_RS_wells_scenario_1_bgw!$A$2:$A$2452,lookup!A497)*10.14583*L497</f>
        <v>-2986.5850607583052</v>
      </c>
      <c r="F497">
        <f>VLOOKUP(A497,Impacts_RS_wells_scenario_1_bgw!$A$2:$P$2452,16)</f>
        <v>1981</v>
      </c>
      <c r="G497" s="1">
        <f t="shared" si="27"/>
        <v>29646</v>
      </c>
      <c r="H497">
        <v>26.7</v>
      </c>
      <c r="I497">
        <f>ROUND(H497*ref!$B$6*(VLOOKUP(lookup!B497,$M$3:$O$14,3,FALSE)),-1)</f>
        <v>1640</v>
      </c>
      <c r="J497">
        <v>996.7</v>
      </c>
      <c r="K497" s="16">
        <f t="shared" si="28"/>
        <v>4626.5850607583052</v>
      </c>
      <c r="L497">
        <f>INDEX(Impacts_scenario_1_RSBsn_Mask!$Y$2:$Y$70,$F497-1939+1,1)</f>
        <v>0.89260305142465768</v>
      </c>
    </row>
    <row r="498" spans="1:12" x14ac:dyDescent="0.3">
      <c r="A498">
        <v>497</v>
      </c>
      <c r="B498" t="s">
        <v>56</v>
      </c>
      <c r="C498" t="str">
        <f t="shared" si="25"/>
        <v>B</v>
      </c>
      <c r="D498">
        <f t="shared" si="26"/>
        <v>4</v>
      </c>
      <c r="E498">
        <f>SUMIFS(Impacts_RS_wells_scenario_1_bgw!$R$2:$R$2452,Impacts_RS_wells_scenario_1_bgw!$A$2:$A$2452,lookup!A498)*10.14583*L498</f>
        <v>-1346.5713624460955</v>
      </c>
      <c r="F498">
        <f>VLOOKUP(A498,Impacts_RS_wells_scenario_1_bgw!$A$2:$P$2452,16)</f>
        <v>1981</v>
      </c>
      <c r="G498" s="1">
        <f t="shared" si="27"/>
        <v>29677</v>
      </c>
      <c r="H498">
        <v>21.2</v>
      </c>
      <c r="I498">
        <f>ROUND(H498*ref!$B$6*(VLOOKUP(lookup!B498,$M$3:$O$14,3,FALSE)),-1)</f>
        <v>1260</v>
      </c>
      <c r="J498">
        <v>1332.2</v>
      </c>
      <c r="K498" s="16">
        <f t="shared" si="28"/>
        <v>2606.5713624460955</v>
      </c>
      <c r="L498">
        <f>INDEX(Impacts_scenario_1_RSBsn_Mask!$Y$2:$Y$70,$F498-1939+1,1)</f>
        <v>0.89260305142465768</v>
      </c>
    </row>
    <row r="499" spans="1:12" x14ac:dyDescent="0.3">
      <c r="A499">
        <v>498</v>
      </c>
      <c r="B499" t="s">
        <v>57</v>
      </c>
      <c r="C499" t="str">
        <f t="shared" si="25"/>
        <v>C</v>
      </c>
      <c r="D499">
        <f t="shared" si="26"/>
        <v>5</v>
      </c>
      <c r="E499">
        <f>SUMIFS(Impacts_RS_wells_scenario_1_bgw!$R$2:$R$2452,Impacts_RS_wells_scenario_1_bgw!$A$2:$A$2452,lookup!A499)*10.14583*L499</f>
        <v>-3964.5674939448054</v>
      </c>
      <c r="F499">
        <f>VLOOKUP(A499,Impacts_RS_wells_scenario_1_bgw!$A$2:$P$2452,16)</f>
        <v>1981</v>
      </c>
      <c r="G499" s="1">
        <f t="shared" si="27"/>
        <v>29707</v>
      </c>
      <c r="H499">
        <v>46.9</v>
      </c>
      <c r="I499">
        <f>ROUND(H499*ref!$B$6*(VLOOKUP(lookup!B499,$M$3:$O$14,3,FALSE)),-1)</f>
        <v>2880</v>
      </c>
      <c r="J499">
        <v>928</v>
      </c>
      <c r="K499" s="16">
        <f t="shared" si="28"/>
        <v>6844.5674939448054</v>
      </c>
      <c r="L499">
        <f>INDEX(Impacts_scenario_1_RSBsn_Mask!$Y$2:$Y$70,$F499-1939+1,1)</f>
        <v>0.89260305142465768</v>
      </c>
    </row>
    <row r="500" spans="1:12" x14ac:dyDescent="0.3">
      <c r="A500">
        <v>499</v>
      </c>
      <c r="B500" t="s">
        <v>58</v>
      </c>
      <c r="C500" t="str">
        <f t="shared" si="25"/>
        <v>C</v>
      </c>
      <c r="D500">
        <f t="shared" si="26"/>
        <v>6</v>
      </c>
      <c r="E500">
        <f>SUMIFS(Impacts_RS_wells_scenario_1_bgw!$R$2:$R$2452,Impacts_RS_wells_scenario_1_bgw!$A$2:$A$2452,lookup!A500)*10.14583*L500</f>
        <v>-3278.443879762478</v>
      </c>
      <c r="F500">
        <f>VLOOKUP(A500,Impacts_RS_wells_scenario_1_bgw!$A$2:$P$2452,16)</f>
        <v>1981</v>
      </c>
      <c r="G500" s="1">
        <f t="shared" si="27"/>
        <v>29738</v>
      </c>
      <c r="H500">
        <v>46.2</v>
      </c>
      <c r="I500">
        <f>ROUND(H500*ref!$B$6*(VLOOKUP(lookup!B500,$M$3:$O$14,3,FALSE)),-1)</f>
        <v>2750</v>
      </c>
      <c r="J500">
        <v>1012.1</v>
      </c>
      <c r="K500" s="16">
        <f t="shared" si="28"/>
        <v>6028.443879762478</v>
      </c>
      <c r="L500">
        <f>INDEX(Impacts_scenario_1_RSBsn_Mask!$Y$2:$Y$70,$F500-1939+1,1)</f>
        <v>0.89260305142465768</v>
      </c>
    </row>
    <row r="501" spans="1:12" x14ac:dyDescent="0.3">
      <c r="A501">
        <v>500</v>
      </c>
      <c r="B501" t="s">
        <v>59</v>
      </c>
      <c r="C501" t="str">
        <f t="shared" si="25"/>
        <v>D</v>
      </c>
      <c r="D501">
        <f t="shared" si="26"/>
        <v>7</v>
      </c>
      <c r="E501">
        <f>SUMIFS(Impacts_RS_wells_scenario_1_bgw!$R$2:$R$2452,Impacts_RS_wells_scenario_1_bgw!$A$2:$A$2452,lookup!A501)*10.14583*L501</f>
        <v>-3438.9094779504644</v>
      </c>
      <c r="F501">
        <f>VLOOKUP(A501,Impacts_RS_wells_scenario_1_bgw!$A$2:$P$2452,16)</f>
        <v>1981</v>
      </c>
      <c r="G501" s="1">
        <f t="shared" si="27"/>
        <v>29768</v>
      </c>
      <c r="H501">
        <v>20.399999999999999</v>
      </c>
      <c r="I501">
        <f>ROUND(H501*ref!$B$6*(VLOOKUP(lookup!B501,$M$3:$O$14,3,FALSE)),-1)</f>
        <v>1250</v>
      </c>
      <c r="J501">
        <v>919.9</v>
      </c>
      <c r="K501" s="16">
        <f t="shared" si="28"/>
        <v>4688.9094779504649</v>
      </c>
      <c r="L501">
        <f>INDEX(Impacts_scenario_1_RSBsn_Mask!$Y$2:$Y$70,$F501-1939+1,1)</f>
        <v>0.89260305142465768</v>
      </c>
    </row>
    <row r="502" spans="1:12" x14ac:dyDescent="0.3">
      <c r="A502">
        <v>501</v>
      </c>
      <c r="B502" t="s">
        <v>60</v>
      </c>
      <c r="C502" t="str">
        <f t="shared" si="25"/>
        <v>D</v>
      </c>
      <c r="D502">
        <f t="shared" si="26"/>
        <v>8</v>
      </c>
      <c r="E502">
        <f>SUMIFS(Impacts_RS_wells_scenario_1_bgw!$R$2:$R$2452,Impacts_RS_wells_scenario_1_bgw!$A$2:$A$2452,lookup!A502)*10.14583*L502</f>
        <v>-3013.4017056055727</v>
      </c>
      <c r="F502">
        <f>VLOOKUP(A502,Impacts_RS_wells_scenario_1_bgw!$A$2:$P$2452,16)</f>
        <v>1981</v>
      </c>
      <c r="G502" s="1">
        <f t="shared" si="27"/>
        <v>29799</v>
      </c>
      <c r="H502">
        <v>8.42</v>
      </c>
      <c r="I502">
        <f>ROUND(H502*ref!$B$6*(VLOOKUP(lookup!B502,$M$3:$O$14,3,FALSE)),-1)</f>
        <v>520</v>
      </c>
      <c r="J502">
        <v>740</v>
      </c>
      <c r="K502" s="16">
        <f t="shared" si="28"/>
        <v>3533.4017056055727</v>
      </c>
      <c r="L502">
        <f>INDEX(Impacts_scenario_1_RSBsn_Mask!$Y$2:$Y$70,$F502-1939+1,1)</f>
        <v>0.89260305142465768</v>
      </c>
    </row>
    <row r="503" spans="1:12" x14ac:dyDescent="0.3">
      <c r="A503">
        <v>502</v>
      </c>
      <c r="B503" t="s">
        <v>61</v>
      </c>
      <c r="C503" t="str">
        <f t="shared" si="25"/>
        <v>D</v>
      </c>
      <c r="D503">
        <f t="shared" si="26"/>
        <v>9</v>
      </c>
      <c r="E503">
        <f>SUMIFS(Impacts_RS_wells_scenario_1_bgw!$R$2:$R$2452,Impacts_RS_wells_scenario_1_bgw!$A$2:$A$2452,lookup!A503)*10.14583*L503</f>
        <v>-2900.6756536486328</v>
      </c>
      <c r="F503">
        <f>VLOOKUP(A503,Impacts_RS_wells_scenario_1_bgw!$A$2:$P$2452,16)</f>
        <v>1981</v>
      </c>
      <c r="G503" s="1">
        <f t="shared" si="27"/>
        <v>29830</v>
      </c>
      <c r="H503">
        <v>5.48</v>
      </c>
      <c r="I503">
        <f>ROUND(H503*ref!$B$6*(VLOOKUP(lookup!B503,$M$3:$O$14,3,FALSE)),-1)</f>
        <v>330</v>
      </c>
      <c r="J503">
        <v>122</v>
      </c>
      <c r="K503" s="16">
        <f t="shared" si="28"/>
        <v>3230.6756536486328</v>
      </c>
      <c r="L503">
        <f>INDEX(Impacts_scenario_1_RSBsn_Mask!$Y$2:$Y$70,$F503-1939+1,1)</f>
        <v>0.89260305142465768</v>
      </c>
    </row>
    <row r="504" spans="1:12" x14ac:dyDescent="0.3">
      <c r="A504">
        <v>503</v>
      </c>
      <c r="B504" t="s">
        <v>62</v>
      </c>
      <c r="C504" t="str">
        <f t="shared" si="25"/>
        <v>E</v>
      </c>
      <c r="D504">
        <f t="shared" si="26"/>
        <v>10</v>
      </c>
      <c r="E504">
        <f>SUMIFS(Impacts_RS_wells_scenario_1_bgw!$R$2:$R$2452,Impacts_RS_wells_scenario_1_bgw!$A$2:$A$2452,lookup!A504)*10.14583*L504</f>
        <v>-2893.8094212608485</v>
      </c>
      <c r="F504">
        <f>VLOOKUP(A504,Impacts_RS_wells_scenario_1_bgw!$A$2:$P$2452,16)</f>
        <v>1981</v>
      </c>
      <c r="G504" s="1">
        <f t="shared" si="27"/>
        <v>29860</v>
      </c>
      <c r="H504">
        <v>7.2</v>
      </c>
      <c r="I504">
        <f>ROUND(H504*ref!$B$6*(VLOOKUP(lookup!B504,$M$3:$O$14,3,FALSE)),-1)</f>
        <v>440</v>
      </c>
      <c r="J504">
        <v>581.1</v>
      </c>
      <c r="K504" s="16">
        <f t="shared" si="28"/>
        <v>3333.8094212608485</v>
      </c>
      <c r="L504">
        <f>INDEX(Impacts_scenario_1_RSBsn_Mask!$Y$2:$Y$70,$F504-1939+1,1)</f>
        <v>0.89260305142465768</v>
      </c>
    </row>
    <row r="505" spans="1:12" x14ac:dyDescent="0.3">
      <c r="A505">
        <v>504</v>
      </c>
      <c r="B505" t="s">
        <v>63</v>
      </c>
      <c r="C505" t="str">
        <f t="shared" si="25"/>
        <v>E</v>
      </c>
      <c r="D505">
        <f t="shared" si="26"/>
        <v>11</v>
      </c>
      <c r="E505">
        <f>SUMIFS(Impacts_RS_wells_scenario_1_bgw!$R$2:$R$2452,Impacts_RS_wells_scenario_1_bgw!$A$2:$A$2452,lookup!A505)*10.14583*L505</f>
        <v>-2927.3515944822275</v>
      </c>
      <c r="F505">
        <f>VLOOKUP(A505,Impacts_RS_wells_scenario_1_bgw!$A$2:$P$2452,16)</f>
        <v>1981</v>
      </c>
      <c r="G505" s="1">
        <f t="shared" si="27"/>
        <v>29891</v>
      </c>
      <c r="H505">
        <v>34.9</v>
      </c>
      <c r="I505">
        <f>ROUND(H505*ref!$B$6*(VLOOKUP(lookup!B505,$M$3:$O$14,3,FALSE)),-1)</f>
        <v>2080</v>
      </c>
      <c r="J505">
        <v>793.5</v>
      </c>
      <c r="K505" s="16">
        <f t="shared" si="28"/>
        <v>5007.3515944822275</v>
      </c>
      <c r="L505">
        <f>INDEX(Impacts_scenario_1_RSBsn_Mask!$Y$2:$Y$70,$F505-1939+1,1)</f>
        <v>0.89260305142465768</v>
      </c>
    </row>
    <row r="506" spans="1:12" x14ac:dyDescent="0.3">
      <c r="A506">
        <v>505</v>
      </c>
      <c r="B506" t="s">
        <v>49</v>
      </c>
      <c r="C506" t="str">
        <f t="shared" si="25"/>
        <v>F</v>
      </c>
      <c r="D506">
        <f t="shared" si="26"/>
        <v>12</v>
      </c>
      <c r="E506">
        <f>SUMIFS(Impacts_RS_wells_scenario_1_bgw!$R$2:$R$2452,Impacts_RS_wells_scenario_1_bgw!$A$2:$A$2452,lookup!A506)*10.14583*L506</f>
        <v>-2731.360440364404</v>
      </c>
      <c r="F506">
        <f>VLOOKUP(A506,Impacts_RS_wells_scenario_1_bgw!$A$2:$P$2452,16)</f>
        <v>1981</v>
      </c>
      <c r="G506" s="1">
        <f t="shared" si="27"/>
        <v>29921</v>
      </c>
      <c r="H506">
        <v>25.2</v>
      </c>
      <c r="I506">
        <f>ROUND(H506*ref!$B$6*(VLOOKUP(lookup!B506,$M$3:$O$14,3,FALSE)),-1)</f>
        <v>1550</v>
      </c>
      <c r="J506">
        <v>470</v>
      </c>
      <c r="K506" s="16">
        <f t="shared" si="28"/>
        <v>4281.360440364404</v>
      </c>
      <c r="L506">
        <f>INDEX(Impacts_scenario_1_RSBsn_Mask!$Y$2:$Y$70,$F506-1939+1,1)</f>
        <v>0.89260305142465768</v>
      </c>
    </row>
    <row r="507" spans="1:12" x14ac:dyDescent="0.3">
      <c r="A507">
        <v>506</v>
      </c>
      <c r="B507" t="s">
        <v>53</v>
      </c>
      <c r="C507" t="str">
        <f t="shared" si="25"/>
        <v>A</v>
      </c>
      <c r="D507">
        <f t="shared" si="26"/>
        <v>1</v>
      </c>
      <c r="E507">
        <f>SUMIFS(Impacts_RS_wells_scenario_1_bgw!$R$2:$R$2452,Impacts_RS_wells_scenario_1_bgw!$A$2:$A$2452,lookup!A507)*10.14583*L507</f>
        <v>-2557.0596593597611</v>
      </c>
      <c r="F507">
        <f>VLOOKUP(A507,Impacts_RS_wells_scenario_1_bgw!$A$2:$P$2452,16)</f>
        <v>1982</v>
      </c>
      <c r="G507" s="1">
        <f t="shared" si="27"/>
        <v>29952</v>
      </c>
      <c r="H507">
        <v>25.1</v>
      </c>
      <c r="I507">
        <f>ROUND(H507*ref!$B$6*(VLOOKUP(lookup!B507,$M$3:$O$14,3,FALSE)),-1)</f>
        <v>1540</v>
      </c>
      <c r="J507">
        <v>47.2</v>
      </c>
      <c r="K507" s="16">
        <f t="shared" si="28"/>
        <v>4097.0596593597611</v>
      </c>
      <c r="L507">
        <f>INDEX(Impacts_scenario_1_RSBsn_Mask!$Y$2:$Y$70,$F507-1939+1,1)</f>
        <v>0.86731638145592638</v>
      </c>
    </row>
    <row r="508" spans="1:12" x14ac:dyDescent="0.3">
      <c r="A508">
        <v>507</v>
      </c>
      <c r="B508" t="s">
        <v>54</v>
      </c>
      <c r="C508" t="str">
        <f t="shared" si="25"/>
        <v>A</v>
      </c>
      <c r="D508">
        <f t="shared" si="26"/>
        <v>2</v>
      </c>
      <c r="E508">
        <f>SUMIFS(Impacts_RS_wells_scenario_1_bgw!$R$2:$R$2452,Impacts_RS_wells_scenario_1_bgw!$A$2:$A$2452,lookup!A508)*10.14583*L508</f>
        <v>-2503.8330575774248</v>
      </c>
      <c r="F508">
        <f>VLOOKUP(A508,Impacts_RS_wells_scenario_1_bgw!$A$2:$P$2452,16)</f>
        <v>1982</v>
      </c>
      <c r="G508" s="1">
        <f t="shared" si="27"/>
        <v>29983</v>
      </c>
      <c r="H508">
        <v>47.7</v>
      </c>
      <c r="I508">
        <f>ROUND(H508*ref!$B$6*(VLOOKUP(lookup!B508,$M$3:$O$14,3,FALSE)),-1)</f>
        <v>2650</v>
      </c>
      <c r="J508">
        <v>90</v>
      </c>
      <c r="K508" s="16">
        <f t="shared" si="28"/>
        <v>5153.8330575774253</v>
      </c>
      <c r="L508">
        <f>INDEX(Impacts_scenario_1_RSBsn_Mask!$Y$2:$Y$70,$F508-1939+1,1)</f>
        <v>0.86731638145592638</v>
      </c>
    </row>
    <row r="509" spans="1:12" x14ac:dyDescent="0.3">
      <c r="A509">
        <v>508</v>
      </c>
      <c r="B509" t="s">
        <v>55</v>
      </c>
      <c r="C509" t="str">
        <f t="shared" si="25"/>
        <v>B</v>
      </c>
      <c r="D509">
        <f t="shared" si="26"/>
        <v>3</v>
      </c>
      <c r="E509">
        <f>SUMIFS(Impacts_RS_wells_scenario_1_bgw!$R$2:$R$2452,Impacts_RS_wells_scenario_1_bgw!$A$2:$A$2452,lookup!A509)*10.14583*L509</f>
        <v>-2361.7615683190238</v>
      </c>
      <c r="F509">
        <f>VLOOKUP(A509,Impacts_RS_wells_scenario_1_bgw!$A$2:$P$2452,16)</f>
        <v>1982</v>
      </c>
      <c r="G509" s="1">
        <f t="shared" si="27"/>
        <v>30011</v>
      </c>
      <c r="H509">
        <v>38</v>
      </c>
      <c r="I509">
        <f>ROUND(H509*ref!$B$6*(VLOOKUP(lookup!B509,$M$3:$O$14,3,FALSE)),-1)</f>
        <v>2340</v>
      </c>
      <c r="J509">
        <v>358.7</v>
      </c>
      <c r="K509" s="16">
        <f t="shared" si="28"/>
        <v>4701.7615683190234</v>
      </c>
      <c r="L509">
        <f>INDEX(Impacts_scenario_1_RSBsn_Mask!$Y$2:$Y$70,$F509-1939+1,1)</f>
        <v>0.86731638145592638</v>
      </c>
    </row>
    <row r="510" spans="1:12" x14ac:dyDescent="0.3">
      <c r="A510">
        <v>509</v>
      </c>
      <c r="B510" t="s">
        <v>56</v>
      </c>
      <c r="C510" t="str">
        <f t="shared" si="25"/>
        <v>B</v>
      </c>
      <c r="D510">
        <f t="shared" si="26"/>
        <v>4</v>
      </c>
      <c r="E510">
        <f>SUMIFS(Impacts_RS_wells_scenario_1_bgw!$R$2:$R$2452,Impacts_RS_wells_scenario_1_bgw!$A$2:$A$2452,lookup!A510)*10.14583*L510</f>
        <v>-1916.9436865582879</v>
      </c>
      <c r="F510">
        <f>VLOOKUP(A510,Impacts_RS_wells_scenario_1_bgw!$A$2:$P$2452,16)</f>
        <v>1982</v>
      </c>
      <c r="G510" s="1">
        <f t="shared" si="27"/>
        <v>30042</v>
      </c>
      <c r="H510">
        <v>26.1</v>
      </c>
      <c r="I510">
        <f>ROUND(H510*ref!$B$6*(VLOOKUP(lookup!B510,$M$3:$O$14,3,FALSE)),-1)</f>
        <v>1550</v>
      </c>
      <c r="J510">
        <v>539.9</v>
      </c>
      <c r="K510" s="16">
        <f t="shared" si="28"/>
        <v>3466.9436865582879</v>
      </c>
      <c r="L510">
        <f>INDEX(Impacts_scenario_1_RSBsn_Mask!$Y$2:$Y$70,$F510-1939+1,1)</f>
        <v>0.86731638145592638</v>
      </c>
    </row>
    <row r="511" spans="1:12" x14ac:dyDescent="0.3">
      <c r="A511">
        <v>510</v>
      </c>
      <c r="B511" t="s">
        <v>57</v>
      </c>
      <c r="C511" t="str">
        <f t="shared" si="25"/>
        <v>C</v>
      </c>
      <c r="D511">
        <f t="shared" si="26"/>
        <v>5</v>
      </c>
      <c r="E511">
        <f>SUMIFS(Impacts_RS_wells_scenario_1_bgw!$R$2:$R$2452,Impacts_RS_wells_scenario_1_bgw!$A$2:$A$2452,lookup!A511)*10.14583*L511</f>
        <v>-2471.8434587332267</v>
      </c>
      <c r="F511">
        <f>VLOOKUP(A511,Impacts_RS_wells_scenario_1_bgw!$A$2:$P$2452,16)</f>
        <v>1982</v>
      </c>
      <c r="G511" s="1">
        <f t="shared" si="27"/>
        <v>30072</v>
      </c>
      <c r="H511">
        <v>36.200000000000003</v>
      </c>
      <c r="I511">
        <f>ROUND(H511*ref!$B$6*(VLOOKUP(lookup!B511,$M$3:$O$14,3,FALSE)),-1)</f>
        <v>2230</v>
      </c>
      <c r="J511">
        <v>824.7</v>
      </c>
      <c r="K511" s="16">
        <f t="shared" si="28"/>
        <v>4701.8434587332267</v>
      </c>
      <c r="L511">
        <f>INDEX(Impacts_scenario_1_RSBsn_Mask!$Y$2:$Y$70,$F511-1939+1,1)</f>
        <v>0.86731638145592638</v>
      </c>
    </row>
    <row r="512" spans="1:12" x14ac:dyDescent="0.3">
      <c r="A512">
        <v>511</v>
      </c>
      <c r="B512" t="s">
        <v>58</v>
      </c>
      <c r="C512" t="str">
        <f t="shared" si="25"/>
        <v>C</v>
      </c>
      <c r="D512">
        <f t="shared" si="26"/>
        <v>6</v>
      </c>
      <c r="E512">
        <f>SUMIFS(Impacts_RS_wells_scenario_1_bgw!$R$2:$R$2452,Impacts_RS_wells_scenario_1_bgw!$A$2:$A$2452,lookup!A512)*10.14583*L512</f>
        <v>-2406.7990386694933</v>
      </c>
      <c r="F512">
        <f>VLOOKUP(A512,Impacts_RS_wells_scenario_1_bgw!$A$2:$P$2452,16)</f>
        <v>1982</v>
      </c>
      <c r="G512" s="1">
        <f t="shared" si="27"/>
        <v>30103</v>
      </c>
      <c r="H512">
        <v>35.799999999999997</v>
      </c>
      <c r="I512">
        <f>ROUND(H512*ref!$B$6*(VLOOKUP(lookup!B512,$M$3:$O$14,3,FALSE)),-1)</f>
        <v>2130</v>
      </c>
      <c r="J512">
        <v>150.9</v>
      </c>
      <c r="K512" s="16">
        <f t="shared" si="28"/>
        <v>4536.7990386694928</v>
      </c>
      <c r="L512">
        <f>INDEX(Impacts_scenario_1_RSBsn_Mask!$Y$2:$Y$70,$F512-1939+1,1)</f>
        <v>0.86731638145592638</v>
      </c>
    </row>
    <row r="513" spans="1:12" x14ac:dyDescent="0.3">
      <c r="A513">
        <v>512</v>
      </c>
      <c r="B513" t="s">
        <v>59</v>
      </c>
      <c r="C513" t="str">
        <f t="shared" si="25"/>
        <v>D</v>
      </c>
      <c r="D513">
        <f t="shared" si="26"/>
        <v>7</v>
      </c>
      <c r="E513">
        <f>SUMIFS(Impacts_RS_wells_scenario_1_bgw!$R$2:$R$2452,Impacts_RS_wells_scenario_1_bgw!$A$2:$A$2452,lookup!A513)*10.14583*L513</f>
        <v>-2476.5122547603069</v>
      </c>
      <c r="F513">
        <f>VLOOKUP(A513,Impacts_RS_wells_scenario_1_bgw!$A$2:$P$2452,16)</f>
        <v>1982</v>
      </c>
      <c r="G513" s="1">
        <f t="shared" si="27"/>
        <v>30133</v>
      </c>
      <c r="H513">
        <v>21.9</v>
      </c>
      <c r="I513">
        <f>ROUND(H513*ref!$B$6*(VLOOKUP(lookup!B513,$M$3:$O$14,3,FALSE)),-1)</f>
        <v>1350</v>
      </c>
      <c r="J513">
        <v>584.70000000000005</v>
      </c>
      <c r="K513" s="16">
        <f t="shared" si="28"/>
        <v>3826.5122547603069</v>
      </c>
      <c r="L513">
        <f>INDEX(Impacts_scenario_1_RSBsn_Mask!$Y$2:$Y$70,$F513-1939+1,1)</f>
        <v>0.86731638145592638</v>
      </c>
    </row>
    <row r="514" spans="1:12" x14ac:dyDescent="0.3">
      <c r="A514">
        <v>513</v>
      </c>
      <c r="B514" t="s">
        <v>60</v>
      </c>
      <c r="C514" t="str">
        <f t="shared" ref="C514:C577" si="29">VLOOKUP(B514,$M$3:$R$14,6,FALSE)</f>
        <v>D</v>
      </c>
      <c r="D514">
        <f t="shared" ref="D514:D577" si="30">VLOOKUP(B514,$M$3:$N$14,2,FALSE)</f>
        <v>8</v>
      </c>
      <c r="E514">
        <f>SUMIFS(Impacts_RS_wells_scenario_1_bgw!$R$2:$R$2452,Impacts_RS_wells_scenario_1_bgw!$A$2:$A$2452,lookup!A514)*10.14583*L514</f>
        <v>-1790.613722882649</v>
      </c>
      <c r="F514">
        <f>VLOOKUP(A514,Impacts_RS_wells_scenario_1_bgw!$A$2:$P$2452,16)</f>
        <v>1982</v>
      </c>
      <c r="G514" s="1">
        <f t="shared" si="27"/>
        <v>30164</v>
      </c>
      <c r="H514">
        <v>6.5</v>
      </c>
      <c r="I514">
        <f>ROUND(H514*ref!$B$6*(VLOOKUP(lookup!B514,$M$3:$O$14,3,FALSE)),-1)</f>
        <v>400</v>
      </c>
      <c r="J514">
        <v>717.8</v>
      </c>
      <c r="K514" s="16">
        <f t="shared" si="28"/>
        <v>2190.6137228826492</v>
      </c>
      <c r="L514">
        <f>INDEX(Impacts_scenario_1_RSBsn_Mask!$Y$2:$Y$70,$F514-1939+1,1)</f>
        <v>0.86731638145592638</v>
      </c>
    </row>
    <row r="515" spans="1:12" x14ac:dyDescent="0.3">
      <c r="A515">
        <v>514</v>
      </c>
      <c r="B515" t="s">
        <v>61</v>
      </c>
      <c r="C515" t="str">
        <f t="shared" si="29"/>
        <v>D</v>
      </c>
      <c r="D515">
        <f t="shared" si="30"/>
        <v>9</v>
      </c>
      <c r="E515">
        <f>SUMIFS(Impacts_RS_wells_scenario_1_bgw!$R$2:$R$2452,Impacts_RS_wells_scenario_1_bgw!$A$2:$A$2452,lookup!A515)*10.14583*L515</f>
        <v>-1825.211951540987</v>
      </c>
      <c r="F515">
        <f>VLOOKUP(A515,Impacts_RS_wells_scenario_1_bgw!$A$2:$P$2452,16)</f>
        <v>1982</v>
      </c>
      <c r="G515" s="1">
        <f t="shared" ref="G515:G578" si="31">DATE(F515,D515,1)</f>
        <v>30195</v>
      </c>
      <c r="H515">
        <v>4.28</v>
      </c>
      <c r="I515">
        <f>ROUND(H515*ref!$B$6*(VLOOKUP(lookup!B515,$M$3:$O$14,3,FALSE)),-1)</f>
        <v>250</v>
      </c>
      <c r="J515">
        <v>317.89999999999998</v>
      </c>
      <c r="K515" s="16">
        <f t="shared" si="28"/>
        <v>2075.2119515409868</v>
      </c>
      <c r="L515">
        <f>INDEX(Impacts_scenario_1_RSBsn_Mask!$Y$2:$Y$70,$F515-1939+1,1)</f>
        <v>0.86731638145592638</v>
      </c>
    </row>
    <row r="516" spans="1:12" x14ac:dyDescent="0.3">
      <c r="A516">
        <v>515</v>
      </c>
      <c r="B516" t="s">
        <v>62</v>
      </c>
      <c r="C516" t="str">
        <f t="shared" si="29"/>
        <v>E</v>
      </c>
      <c r="D516">
        <f t="shared" si="30"/>
        <v>10</v>
      </c>
      <c r="E516">
        <f>SUMIFS(Impacts_RS_wells_scenario_1_bgw!$R$2:$R$2452,Impacts_RS_wells_scenario_1_bgw!$A$2:$A$2452,lookup!A516)*10.14583*L516</f>
        <v>-2378.6477168106039</v>
      </c>
      <c r="F516">
        <f>VLOOKUP(A516,Impacts_RS_wells_scenario_1_bgw!$A$2:$P$2452,16)</f>
        <v>1982</v>
      </c>
      <c r="G516" s="1">
        <f t="shared" si="31"/>
        <v>30225</v>
      </c>
      <c r="H516">
        <v>5.46</v>
      </c>
      <c r="I516">
        <f>ROUND(H516*ref!$B$6*(VLOOKUP(lookup!B516,$M$3:$O$14,3,FALSE)),-1)</f>
        <v>340</v>
      </c>
      <c r="J516">
        <v>223.4</v>
      </c>
      <c r="K516" s="16">
        <f t="shared" si="28"/>
        <v>2718.6477168106039</v>
      </c>
      <c r="L516">
        <f>INDEX(Impacts_scenario_1_RSBsn_Mask!$Y$2:$Y$70,$F516-1939+1,1)</f>
        <v>0.86731638145592638</v>
      </c>
    </row>
    <row r="517" spans="1:12" x14ac:dyDescent="0.3">
      <c r="A517">
        <v>516</v>
      </c>
      <c r="B517" t="s">
        <v>63</v>
      </c>
      <c r="C517" t="str">
        <f t="shared" si="29"/>
        <v>E</v>
      </c>
      <c r="D517">
        <f t="shared" si="30"/>
        <v>11</v>
      </c>
      <c r="E517">
        <f>SUMIFS(Impacts_RS_wells_scenario_1_bgw!$R$2:$R$2452,Impacts_RS_wells_scenario_1_bgw!$A$2:$A$2452,lookup!A517)*10.14583*L517</f>
        <v>-2667.8430392948862</v>
      </c>
      <c r="F517">
        <f>VLOOKUP(A517,Impacts_RS_wells_scenario_1_bgw!$A$2:$P$2452,16)</f>
        <v>1982</v>
      </c>
      <c r="G517" s="1">
        <f t="shared" si="31"/>
        <v>30256</v>
      </c>
      <c r="H517">
        <v>8.5299999999999994</v>
      </c>
      <c r="I517">
        <f>ROUND(H517*ref!$B$6*(VLOOKUP(lookup!B517,$M$3:$O$14,3,FALSE)),-1)</f>
        <v>510</v>
      </c>
      <c r="J517">
        <v>13.5</v>
      </c>
      <c r="K517" s="16">
        <f t="shared" si="28"/>
        <v>3177.8430392948862</v>
      </c>
      <c r="L517">
        <f>INDEX(Impacts_scenario_1_RSBsn_Mask!$Y$2:$Y$70,$F517-1939+1,1)</f>
        <v>0.86731638145592638</v>
      </c>
    </row>
    <row r="518" spans="1:12" x14ac:dyDescent="0.3">
      <c r="A518">
        <v>517</v>
      </c>
      <c r="B518" t="s">
        <v>49</v>
      </c>
      <c r="C518" t="str">
        <f t="shared" si="29"/>
        <v>F</v>
      </c>
      <c r="D518">
        <f t="shared" si="30"/>
        <v>12</v>
      </c>
      <c r="E518">
        <f>SUMIFS(Impacts_RS_wells_scenario_1_bgw!$R$2:$R$2452,Impacts_RS_wells_scenario_1_bgw!$A$2:$A$2452,lookup!A518)*10.14583*L518</f>
        <v>-2642.1120795703741</v>
      </c>
      <c r="F518">
        <f>VLOOKUP(A518,Impacts_RS_wells_scenario_1_bgw!$A$2:$P$2452,16)</f>
        <v>1982</v>
      </c>
      <c r="G518" s="1">
        <f t="shared" si="31"/>
        <v>30286</v>
      </c>
      <c r="H518">
        <v>11.3</v>
      </c>
      <c r="I518">
        <f>ROUND(H518*ref!$B$6*(VLOOKUP(lookup!B518,$M$3:$O$14,3,FALSE)),-1)</f>
        <v>690</v>
      </c>
      <c r="J518">
        <v>78.900000000000006</v>
      </c>
      <c r="K518" s="16">
        <f t="shared" si="28"/>
        <v>3332.1120795703741</v>
      </c>
      <c r="L518">
        <f>INDEX(Impacts_scenario_1_RSBsn_Mask!$Y$2:$Y$70,$F518-1939+1,1)</f>
        <v>0.86731638145592638</v>
      </c>
    </row>
    <row r="519" spans="1:12" x14ac:dyDescent="0.3">
      <c r="A519">
        <v>518</v>
      </c>
      <c r="B519" t="s">
        <v>53</v>
      </c>
      <c r="C519" t="str">
        <f t="shared" si="29"/>
        <v>A</v>
      </c>
      <c r="D519">
        <f t="shared" si="30"/>
        <v>1</v>
      </c>
      <c r="E519">
        <f>SUMIFS(Impacts_RS_wells_scenario_1_bgw!$R$2:$R$2452,Impacts_RS_wells_scenario_1_bgw!$A$2:$A$2452,lookup!A519)*10.14583*L519</f>
        <v>-2529.1529768917526</v>
      </c>
      <c r="F519">
        <f>VLOOKUP(A519,Impacts_RS_wells_scenario_1_bgw!$A$2:$P$2452,16)</f>
        <v>1983</v>
      </c>
      <c r="G519" s="1">
        <f t="shared" si="31"/>
        <v>30317</v>
      </c>
      <c r="H519">
        <v>14.7</v>
      </c>
      <c r="I519">
        <f>ROUND(H519*ref!$B$6*(VLOOKUP(lookup!B519,$M$3:$O$14,3,FALSE)),-1)</f>
        <v>900</v>
      </c>
      <c r="J519">
        <v>663</v>
      </c>
      <c r="K519" s="16">
        <f t="shared" si="28"/>
        <v>3429.1529768917526</v>
      </c>
      <c r="L519">
        <f>INDEX(Impacts_scenario_1_RSBsn_Mask!$Y$2:$Y$70,$F519-1939+1,1)</f>
        <v>0.86316096143604104</v>
      </c>
    </row>
    <row r="520" spans="1:12" x14ac:dyDescent="0.3">
      <c r="A520">
        <v>519</v>
      </c>
      <c r="B520" t="s">
        <v>54</v>
      </c>
      <c r="C520" t="str">
        <f t="shared" si="29"/>
        <v>A</v>
      </c>
      <c r="D520">
        <f t="shared" si="30"/>
        <v>2</v>
      </c>
      <c r="E520">
        <f>SUMIFS(Impacts_RS_wells_scenario_1_bgw!$R$2:$R$2452,Impacts_RS_wells_scenario_1_bgw!$A$2:$A$2452,lookup!A520)*10.14583*L520</f>
        <v>-2490.0462954209902</v>
      </c>
      <c r="F520">
        <f>VLOOKUP(A520,Impacts_RS_wells_scenario_1_bgw!$A$2:$P$2452,16)</f>
        <v>1983</v>
      </c>
      <c r="G520" s="1">
        <f t="shared" si="31"/>
        <v>30348</v>
      </c>
      <c r="H520">
        <v>29.1</v>
      </c>
      <c r="I520">
        <f>ROUND(H520*ref!$B$6*(VLOOKUP(lookup!B520,$M$3:$O$14,3,FALSE)),-1)</f>
        <v>1620</v>
      </c>
      <c r="J520">
        <v>211</v>
      </c>
      <c r="K520" s="16">
        <f t="shared" si="28"/>
        <v>4110.0462954209906</v>
      </c>
      <c r="L520">
        <f>INDEX(Impacts_scenario_1_RSBsn_Mask!$Y$2:$Y$70,$F520-1939+1,1)</f>
        <v>0.86316096143604104</v>
      </c>
    </row>
    <row r="521" spans="1:12" x14ac:dyDescent="0.3">
      <c r="A521">
        <v>520</v>
      </c>
      <c r="B521" t="s">
        <v>55</v>
      </c>
      <c r="C521" t="str">
        <f t="shared" si="29"/>
        <v>B</v>
      </c>
      <c r="D521">
        <f t="shared" si="30"/>
        <v>3</v>
      </c>
      <c r="E521">
        <f>SUMIFS(Impacts_RS_wells_scenario_1_bgw!$R$2:$R$2452,Impacts_RS_wells_scenario_1_bgw!$A$2:$A$2452,lookup!A521)*10.14583*L521</f>
        <v>-2454.5854899810965</v>
      </c>
      <c r="F521">
        <f>VLOOKUP(A521,Impacts_RS_wells_scenario_1_bgw!$A$2:$P$2452,16)</f>
        <v>1983</v>
      </c>
      <c r="G521" s="1">
        <f t="shared" si="31"/>
        <v>30376</v>
      </c>
      <c r="H521">
        <v>29</v>
      </c>
      <c r="I521">
        <f>ROUND(H521*ref!$B$6*(VLOOKUP(lookup!B521,$M$3:$O$14,3,FALSE)),-1)</f>
        <v>1780</v>
      </c>
      <c r="J521">
        <v>30</v>
      </c>
      <c r="K521" s="16">
        <f t="shared" si="28"/>
        <v>4234.5854899810965</v>
      </c>
      <c r="L521">
        <f>INDEX(Impacts_scenario_1_RSBsn_Mask!$Y$2:$Y$70,$F521-1939+1,1)</f>
        <v>0.86316096143604104</v>
      </c>
    </row>
    <row r="522" spans="1:12" x14ac:dyDescent="0.3">
      <c r="A522">
        <v>521</v>
      </c>
      <c r="B522" t="s">
        <v>56</v>
      </c>
      <c r="C522" t="str">
        <f t="shared" si="29"/>
        <v>B</v>
      </c>
      <c r="D522">
        <f t="shared" si="30"/>
        <v>4</v>
      </c>
      <c r="E522">
        <f>SUMIFS(Impacts_RS_wells_scenario_1_bgw!$R$2:$R$2452,Impacts_RS_wells_scenario_1_bgw!$A$2:$A$2452,lookup!A522)*10.14583*L522</f>
        <v>-2489.1504618081995</v>
      </c>
      <c r="F522">
        <f>VLOOKUP(A522,Impacts_RS_wells_scenario_1_bgw!$A$2:$P$2452,16)</f>
        <v>1983</v>
      </c>
      <c r="G522" s="1">
        <f t="shared" si="31"/>
        <v>30407</v>
      </c>
      <c r="H522">
        <v>75.5</v>
      </c>
      <c r="I522">
        <f>ROUND(H522*ref!$B$6*(VLOOKUP(lookup!B522,$M$3:$O$14,3,FALSE)),-1)</f>
        <v>4490</v>
      </c>
      <c r="J522">
        <v>39</v>
      </c>
      <c r="K522" s="16">
        <f t="shared" si="28"/>
        <v>6979.1504618081999</v>
      </c>
      <c r="L522">
        <f>INDEX(Impacts_scenario_1_RSBsn_Mask!$Y$2:$Y$70,$F522-1939+1,1)</f>
        <v>0.86316096143604104</v>
      </c>
    </row>
    <row r="523" spans="1:12" x14ac:dyDescent="0.3">
      <c r="A523">
        <v>522</v>
      </c>
      <c r="B523" t="s">
        <v>57</v>
      </c>
      <c r="C523" t="str">
        <f t="shared" si="29"/>
        <v>C</v>
      </c>
      <c r="D523">
        <f t="shared" si="30"/>
        <v>5</v>
      </c>
      <c r="E523">
        <f>SUMIFS(Impacts_RS_wells_scenario_1_bgw!$R$2:$R$2452,Impacts_RS_wells_scenario_1_bgw!$A$2:$A$2452,lookup!A523)*10.14583*L523</f>
        <v>-2614.949379889551</v>
      </c>
      <c r="F523">
        <f>VLOOKUP(A523,Impacts_RS_wells_scenario_1_bgw!$A$2:$P$2452,16)</f>
        <v>1983</v>
      </c>
      <c r="G523" s="1">
        <f t="shared" si="31"/>
        <v>30437</v>
      </c>
      <c r="H523">
        <v>68.5</v>
      </c>
      <c r="I523">
        <f>ROUND(H523*ref!$B$6*(VLOOKUP(lookup!B523,$M$3:$O$14,3,FALSE)),-1)</f>
        <v>4210</v>
      </c>
      <c r="J523">
        <v>150</v>
      </c>
      <c r="K523" s="16">
        <f t="shared" si="28"/>
        <v>6824.949379889551</v>
      </c>
      <c r="L523">
        <f>INDEX(Impacts_scenario_1_RSBsn_Mask!$Y$2:$Y$70,$F523-1939+1,1)</f>
        <v>0.86316096143604104</v>
      </c>
    </row>
    <row r="524" spans="1:12" x14ac:dyDescent="0.3">
      <c r="A524">
        <v>523</v>
      </c>
      <c r="B524" t="s">
        <v>58</v>
      </c>
      <c r="C524" t="str">
        <f t="shared" si="29"/>
        <v>C</v>
      </c>
      <c r="D524">
        <f t="shared" si="30"/>
        <v>6</v>
      </c>
      <c r="E524">
        <f>SUMIFS(Impacts_RS_wells_scenario_1_bgw!$R$2:$R$2452,Impacts_RS_wells_scenario_1_bgw!$A$2:$A$2452,lookup!A524)*10.14583*L524</f>
        <v>-2586.7853895210969</v>
      </c>
      <c r="F524">
        <f>VLOOKUP(A524,Impacts_RS_wells_scenario_1_bgw!$A$2:$P$2452,16)</f>
        <v>1983</v>
      </c>
      <c r="G524" s="1">
        <f t="shared" si="31"/>
        <v>30468</v>
      </c>
      <c r="H524">
        <v>88.7</v>
      </c>
      <c r="I524">
        <f>ROUND(H524*ref!$B$6*(VLOOKUP(lookup!B524,$M$3:$O$14,3,FALSE)),-1)</f>
        <v>5280</v>
      </c>
      <c r="J524">
        <v>0</v>
      </c>
      <c r="K524" s="16">
        <f t="shared" si="28"/>
        <v>7866.7853895210974</v>
      </c>
      <c r="L524">
        <f>INDEX(Impacts_scenario_1_RSBsn_Mask!$Y$2:$Y$70,$F524-1939+1,1)</f>
        <v>0.86316096143604104</v>
      </c>
    </row>
    <row r="525" spans="1:12" x14ac:dyDescent="0.3">
      <c r="A525">
        <v>524</v>
      </c>
      <c r="B525" t="s">
        <v>59</v>
      </c>
      <c r="C525" t="str">
        <f t="shared" si="29"/>
        <v>D</v>
      </c>
      <c r="D525">
        <f t="shared" si="30"/>
        <v>7</v>
      </c>
      <c r="E525">
        <f>SUMIFS(Impacts_RS_wells_scenario_1_bgw!$R$2:$R$2452,Impacts_RS_wells_scenario_1_bgw!$A$2:$A$2452,lookup!A525)*10.14583*L525</f>
        <v>-1222.5116345745498</v>
      </c>
      <c r="F525">
        <f>VLOOKUP(A525,Impacts_RS_wells_scenario_1_bgw!$A$2:$P$2452,16)</f>
        <v>1983</v>
      </c>
      <c r="G525" s="1">
        <f t="shared" si="31"/>
        <v>30498</v>
      </c>
      <c r="H525">
        <v>16.7</v>
      </c>
      <c r="I525">
        <f>ROUND(H525*ref!$B$6*(VLOOKUP(lookup!B525,$M$3:$O$14,3,FALSE)),-1)</f>
        <v>1030</v>
      </c>
      <c r="J525">
        <v>608</v>
      </c>
      <c r="K525" s="16">
        <f t="shared" si="28"/>
        <v>2252.51163457455</v>
      </c>
      <c r="L525">
        <f>INDEX(Impacts_scenario_1_RSBsn_Mask!$Y$2:$Y$70,$F525-1939+1,1)</f>
        <v>0.86316096143604104</v>
      </c>
    </row>
    <row r="526" spans="1:12" x14ac:dyDescent="0.3">
      <c r="A526">
        <v>525</v>
      </c>
      <c r="B526" t="s">
        <v>60</v>
      </c>
      <c r="C526" t="str">
        <f t="shared" si="29"/>
        <v>D</v>
      </c>
      <c r="D526">
        <f t="shared" si="30"/>
        <v>8</v>
      </c>
      <c r="E526">
        <f>SUMIFS(Impacts_RS_wells_scenario_1_bgw!$R$2:$R$2452,Impacts_RS_wells_scenario_1_bgw!$A$2:$A$2452,lookup!A526)*10.14583*L526</f>
        <v>-589.70989018423415</v>
      </c>
      <c r="F526">
        <f>VLOOKUP(A526,Impacts_RS_wells_scenario_1_bgw!$A$2:$P$2452,16)</f>
        <v>1983</v>
      </c>
      <c r="G526" s="1">
        <f t="shared" si="31"/>
        <v>30529</v>
      </c>
      <c r="H526">
        <v>2.99</v>
      </c>
      <c r="I526">
        <f>ROUND(H526*ref!$B$6*(VLOOKUP(lookup!B526,$M$3:$O$14,3,FALSE)),-1)</f>
        <v>180</v>
      </c>
      <c r="J526">
        <v>397</v>
      </c>
      <c r="K526" s="16">
        <f t="shared" si="28"/>
        <v>769.70989018423415</v>
      </c>
      <c r="L526">
        <f>INDEX(Impacts_scenario_1_RSBsn_Mask!$Y$2:$Y$70,$F526-1939+1,1)</f>
        <v>0.86316096143604104</v>
      </c>
    </row>
    <row r="527" spans="1:12" x14ac:dyDescent="0.3">
      <c r="A527">
        <v>526</v>
      </c>
      <c r="B527" t="s">
        <v>61</v>
      </c>
      <c r="C527" t="str">
        <f t="shared" si="29"/>
        <v>D</v>
      </c>
      <c r="D527">
        <f t="shared" si="30"/>
        <v>9</v>
      </c>
      <c r="E527">
        <f>SUMIFS(Impacts_RS_wells_scenario_1_bgw!$R$2:$R$2452,Impacts_RS_wells_scenario_1_bgw!$A$2:$A$2452,lookup!A527)*10.14583*L527</f>
        <v>-677.97675446624339</v>
      </c>
      <c r="F527">
        <f>VLOOKUP(A527,Impacts_RS_wells_scenario_1_bgw!$A$2:$P$2452,16)</f>
        <v>1983</v>
      </c>
      <c r="G527" s="1">
        <f t="shared" si="31"/>
        <v>30560</v>
      </c>
      <c r="H527">
        <v>2.29</v>
      </c>
      <c r="I527">
        <f>ROUND(H527*ref!$B$6*(VLOOKUP(lookup!B527,$M$3:$O$14,3,FALSE)),-1)</f>
        <v>140</v>
      </c>
      <c r="J527">
        <v>77</v>
      </c>
      <c r="K527" s="16">
        <f t="shared" si="28"/>
        <v>817.97675446624339</v>
      </c>
      <c r="L527">
        <f>INDEX(Impacts_scenario_1_RSBsn_Mask!$Y$2:$Y$70,$F527-1939+1,1)</f>
        <v>0.86316096143604104</v>
      </c>
    </row>
    <row r="528" spans="1:12" x14ac:dyDescent="0.3">
      <c r="A528">
        <v>527</v>
      </c>
      <c r="B528" t="s">
        <v>62</v>
      </c>
      <c r="C528" t="str">
        <f t="shared" si="29"/>
        <v>E</v>
      </c>
      <c r="D528">
        <f t="shared" si="30"/>
        <v>10</v>
      </c>
      <c r="E528">
        <f>SUMIFS(Impacts_RS_wells_scenario_1_bgw!$R$2:$R$2452,Impacts_RS_wells_scenario_1_bgw!$A$2:$A$2452,lookup!A528)*10.14583*L528</f>
        <v>-2892.0990937195097</v>
      </c>
      <c r="F528">
        <f>VLOOKUP(A528,Impacts_RS_wells_scenario_1_bgw!$A$2:$P$2452,16)</f>
        <v>1983</v>
      </c>
      <c r="G528" s="1">
        <f t="shared" si="31"/>
        <v>30590</v>
      </c>
      <c r="H528">
        <v>3.04</v>
      </c>
      <c r="I528">
        <f>ROUND(H528*ref!$B$6*(VLOOKUP(lookup!B528,$M$3:$O$14,3,FALSE)),-1)</f>
        <v>190</v>
      </c>
      <c r="J528">
        <v>0</v>
      </c>
      <c r="K528" s="16">
        <f t="shared" si="28"/>
        <v>3082.0990937195097</v>
      </c>
      <c r="L528">
        <f>INDEX(Impacts_scenario_1_RSBsn_Mask!$Y$2:$Y$70,$F528-1939+1,1)</f>
        <v>0.86316096143604104</v>
      </c>
    </row>
    <row r="529" spans="1:12" x14ac:dyDescent="0.3">
      <c r="A529">
        <v>528</v>
      </c>
      <c r="B529" t="s">
        <v>63</v>
      </c>
      <c r="C529" t="str">
        <f t="shared" si="29"/>
        <v>E</v>
      </c>
      <c r="D529">
        <f t="shared" si="30"/>
        <v>11</v>
      </c>
      <c r="E529">
        <f>SUMIFS(Impacts_RS_wells_scenario_1_bgw!$R$2:$R$2452,Impacts_RS_wells_scenario_1_bgw!$A$2:$A$2452,lookup!A529)*10.14583*L529</f>
        <v>-3520.8832388675642</v>
      </c>
      <c r="F529">
        <f>VLOOKUP(A529,Impacts_RS_wells_scenario_1_bgw!$A$2:$P$2452,16)</f>
        <v>1983</v>
      </c>
      <c r="G529" s="1">
        <f t="shared" si="31"/>
        <v>30621</v>
      </c>
      <c r="H529">
        <v>9.0399999999999991</v>
      </c>
      <c r="I529">
        <f>ROUND(H529*ref!$B$6*(VLOOKUP(lookup!B529,$M$3:$O$14,3,FALSE)),-1)</f>
        <v>540</v>
      </c>
      <c r="J529">
        <v>183</v>
      </c>
      <c r="K529" s="16">
        <f t="shared" si="28"/>
        <v>4060.8832388675642</v>
      </c>
      <c r="L529">
        <f>INDEX(Impacts_scenario_1_RSBsn_Mask!$Y$2:$Y$70,$F529-1939+1,1)</f>
        <v>0.86316096143604104</v>
      </c>
    </row>
    <row r="530" spans="1:12" x14ac:dyDescent="0.3">
      <c r="A530">
        <v>529</v>
      </c>
      <c r="B530" t="s">
        <v>49</v>
      </c>
      <c r="C530" t="str">
        <f t="shared" si="29"/>
        <v>F</v>
      </c>
      <c r="D530">
        <f t="shared" si="30"/>
        <v>12</v>
      </c>
      <c r="E530">
        <f>SUMIFS(Impacts_RS_wells_scenario_1_bgw!$R$2:$R$2452,Impacts_RS_wells_scenario_1_bgw!$A$2:$A$2452,lookup!A530)*10.14583*L530</f>
        <v>-4066.200926709686</v>
      </c>
      <c r="F530">
        <f>VLOOKUP(A530,Impacts_RS_wells_scenario_1_bgw!$A$2:$P$2452,16)</f>
        <v>1983</v>
      </c>
      <c r="G530" s="1">
        <f t="shared" si="31"/>
        <v>30651</v>
      </c>
      <c r="H530">
        <v>8.4600000000000009</v>
      </c>
      <c r="I530">
        <f>ROUND(H530*ref!$B$6*(VLOOKUP(lookup!B530,$M$3:$O$14,3,FALSE)),-1)</f>
        <v>520</v>
      </c>
      <c r="J530">
        <v>177</v>
      </c>
      <c r="K530" s="16">
        <f t="shared" si="28"/>
        <v>4586.2009267096855</v>
      </c>
      <c r="L530">
        <f>INDEX(Impacts_scenario_1_RSBsn_Mask!$Y$2:$Y$70,$F530-1939+1,1)</f>
        <v>0.86316096143604104</v>
      </c>
    </row>
    <row r="531" spans="1:12" x14ac:dyDescent="0.3">
      <c r="A531">
        <v>530</v>
      </c>
      <c r="B531" t="s">
        <v>53</v>
      </c>
      <c r="C531" t="str">
        <f t="shared" si="29"/>
        <v>A</v>
      </c>
      <c r="D531">
        <f t="shared" si="30"/>
        <v>1</v>
      </c>
      <c r="E531">
        <f>SUMIFS(Impacts_RS_wells_scenario_1_bgw!$R$2:$R$2452,Impacts_RS_wells_scenario_1_bgw!$A$2:$A$2452,lookup!A531)*10.14583*L531</f>
        <v>-3439.3486915205544</v>
      </c>
      <c r="F531">
        <f>VLOOKUP(A531,Impacts_RS_wells_scenario_1_bgw!$A$2:$P$2452,16)</f>
        <v>1984</v>
      </c>
      <c r="G531" s="1">
        <f t="shared" si="31"/>
        <v>30682</v>
      </c>
      <c r="H531">
        <v>17.3</v>
      </c>
      <c r="I531">
        <f>ROUND(H531*ref!$B$6*(VLOOKUP(lookup!B531,$M$3:$O$14,3,FALSE)),-1)</f>
        <v>1060</v>
      </c>
      <c r="J531">
        <v>400</v>
      </c>
      <c r="K531" s="16">
        <f t="shared" si="28"/>
        <v>4499.348691520554</v>
      </c>
      <c r="L531">
        <f>INDEX(Impacts_scenario_1_RSBsn_Mask!$Y$2:$Y$70,$F531-1939+1,1)</f>
        <v>0.87692266591890644</v>
      </c>
    </row>
    <row r="532" spans="1:12" x14ac:dyDescent="0.3">
      <c r="A532">
        <v>531</v>
      </c>
      <c r="B532" t="s">
        <v>54</v>
      </c>
      <c r="C532" t="str">
        <f t="shared" si="29"/>
        <v>A</v>
      </c>
      <c r="D532">
        <f t="shared" si="30"/>
        <v>2</v>
      </c>
      <c r="E532">
        <f>SUMIFS(Impacts_RS_wells_scenario_1_bgw!$R$2:$R$2452,Impacts_RS_wells_scenario_1_bgw!$A$2:$A$2452,lookup!A532)*10.14583*L532</f>
        <v>-2651.5814959140271</v>
      </c>
      <c r="F532">
        <f>VLOOKUP(A532,Impacts_RS_wells_scenario_1_bgw!$A$2:$P$2452,16)</f>
        <v>1984</v>
      </c>
      <c r="G532" s="1">
        <f t="shared" si="31"/>
        <v>30713</v>
      </c>
      <c r="H532">
        <v>21.1</v>
      </c>
      <c r="I532">
        <f>ROUND(H532*ref!$B$6*(VLOOKUP(lookup!B532,$M$3:$O$14,3,FALSE)),-1)</f>
        <v>1170</v>
      </c>
      <c r="J532">
        <v>214</v>
      </c>
      <c r="K532" s="16">
        <f t="shared" si="28"/>
        <v>3821.5814959140271</v>
      </c>
      <c r="L532">
        <f>INDEX(Impacts_scenario_1_RSBsn_Mask!$Y$2:$Y$70,$F532-1939+1,1)</f>
        <v>0.87692266591890644</v>
      </c>
    </row>
    <row r="533" spans="1:12" x14ac:dyDescent="0.3">
      <c r="A533">
        <v>532</v>
      </c>
      <c r="B533" t="s">
        <v>55</v>
      </c>
      <c r="C533" t="str">
        <f t="shared" si="29"/>
        <v>B</v>
      </c>
      <c r="D533">
        <f t="shared" si="30"/>
        <v>3</v>
      </c>
      <c r="E533">
        <f>SUMIFS(Impacts_RS_wells_scenario_1_bgw!$R$2:$R$2452,Impacts_RS_wells_scenario_1_bgw!$A$2:$A$2452,lookup!A533)*10.14583*L533</f>
        <v>-3527.6020590801741</v>
      </c>
      <c r="F533">
        <f>VLOOKUP(A533,Impacts_RS_wells_scenario_1_bgw!$A$2:$P$2452,16)</f>
        <v>1984</v>
      </c>
      <c r="G533" s="1">
        <f t="shared" si="31"/>
        <v>30742</v>
      </c>
      <c r="H533">
        <v>61.3</v>
      </c>
      <c r="I533">
        <f>ROUND(H533*ref!$B$6*(VLOOKUP(lookup!B533,$M$3:$O$14,3,FALSE)),-1)</f>
        <v>3770</v>
      </c>
      <c r="J533">
        <v>747</v>
      </c>
      <c r="K533" s="16">
        <f t="shared" si="28"/>
        <v>7297.6020590801745</v>
      </c>
      <c r="L533">
        <f>INDEX(Impacts_scenario_1_RSBsn_Mask!$Y$2:$Y$70,$F533-1939+1,1)</f>
        <v>0.87692266591890644</v>
      </c>
    </row>
    <row r="534" spans="1:12" x14ac:dyDescent="0.3">
      <c r="A534">
        <v>533</v>
      </c>
      <c r="B534" t="s">
        <v>56</v>
      </c>
      <c r="C534" t="str">
        <f t="shared" si="29"/>
        <v>B</v>
      </c>
      <c r="D534">
        <f t="shared" si="30"/>
        <v>4</v>
      </c>
      <c r="E534">
        <f>SUMIFS(Impacts_RS_wells_scenario_1_bgw!$R$2:$R$2452,Impacts_RS_wells_scenario_1_bgw!$A$2:$A$2452,lookup!A534)*10.14583*L534</f>
        <v>-3465.8411519199954</v>
      </c>
      <c r="F534">
        <f>VLOOKUP(A534,Impacts_RS_wells_scenario_1_bgw!$A$2:$P$2452,16)</f>
        <v>1984</v>
      </c>
      <c r="G534" s="1">
        <f t="shared" si="31"/>
        <v>30773</v>
      </c>
      <c r="H534">
        <v>72.5</v>
      </c>
      <c r="I534">
        <f>ROUND(H534*ref!$B$6*(VLOOKUP(lookup!B534,$M$3:$O$14,3,FALSE)),-1)</f>
        <v>4310</v>
      </c>
      <c r="J534">
        <v>194</v>
      </c>
      <c r="K534" s="16">
        <f t="shared" si="28"/>
        <v>7775.8411519199954</v>
      </c>
      <c r="L534">
        <f>INDEX(Impacts_scenario_1_RSBsn_Mask!$Y$2:$Y$70,$F534-1939+1,1)</f>
        <v>0.87692266591890644</v>
      </c>
    </row>
    <row r="535" spans="1:12" x14ac:dyDescent="0.3">
      <c r="A535">
        <v>534</v>
      </c>
      <c r="B535" t="s">
        <v>57</v>
      </c>
      <c r="C535" t="str">
        <f t="shared" si="29"/>
        <v>C</v>
      </c>
      <c r="D535">
        <f t="shared" si="30"/>
        <v>5</v>
      </c>
      <c r="E535">
        <f>SUMIFS(Impacts_RS_wells_scenario_1_bgw!$R$2:$R$2452,Impacts_RS_wells_scenario_1_bgw!$A$2:$A$2452,lookup!A535)*10.14583*L535</f>
        <v>-2497.0148552627766</v>
      </c>
      <c r="F535">
        <f>VLOOKUP(A535,Impacts_RS_wells_scenario_1_bgw!$A$2:$P$2452,16)</f>
        <v>1984</v>
      </c>
      <c r="G535" s="1">
        <f t="shared" si="31"/>
        <v>30803</v>
      </c>
      <c r="H535">
        <v>47.9</v>
      </c>
      <c r="I535">
        <f>ROUND(H535*ref!$B$6*(VLOOKUP(lookup!B535,$M$3:$O$14,3,FALSE)),-1)</f>
        <v>2950</v>
      </c>
      <c r="J535">
        <v>53</v>
      </c>
      <c r="K535" s="16">
        <f t="shared" si="28"/>
        <v>5447.0148552627761</v>
      </c>
      <c r="L535">
        <f>INDEX(Impacts_scenario_1_RSBsn_Mask!$Y$2:$Y$70,$F535-1939+1,1)</f>
        <v>0.87692266591890644</v>
      </c>
    </row>
    <row r="536" spans="1:12" x14ac:dyDescent="0.3">
      <c r="A536">
        <v>535</v>
      </c>
      <c r="B536" t="s">
        <v>58</v>
      </c>
      <c r="C536" t="str">
        <f t="shared" si="29"/>
        <v>C</v>
      </c>
      <c r="D536">
        <f t="shared" si="30"/>
        <v>6</v>
      </c>
      <c r="E536">
        <f>SUMIFS(Impacts_RS_wells_scenario_1_bgw!$R$2:$R$2452,Impacts_RS_wells_scenario_1_bgw!$A$2:$A$2452,lookup!A536)*10.14583*L536</f>
        <v>-1875.5647408851873</v>
      </c>
      <c r="F536">
        <f>VLOOKUP(A536,Impacts_RS_wells_scenario_1_bgw!$A$2:$P$2452,16)</f>
        <v>1984</v>
      </c>
      <c r="G536" s="1">
        <f t="shared" si="31"/>
        <v>30834</v>
      </c>
      <c r="H536">
        <v>20</v>
      </c>
      <c r="I536">
        <f>ROUND(H536*ref!$B$6*(VLOOKUP(lookup!B536,$M$3:$O$14,3,FALSE)),-1)</f>
        <v>1190</v>
      </c>
      <c r="J536">
        <v>379</v>
      </c>
      <c r="K536" s="16">
        <f t="shared" si="28"/>
        <v>3065.5647408851873</v>
      </c>
      <c r="L536">
        <f>INDEX(Impacts_scenario_1_RSBsn_Mask!$Y$2:$Y$70,$F536-1939+1,1)</f>
        <v>0.87692266591890644</v>
      </c>
    </row>
    <row r="537" spans="1:12" x14ac:dyDescent="0.3">
      <c r="A537">
        <v>536</v>
      </c>
      <c r="B537" t="s">
        <v>59</v>
      </c>
      <c r="C537" t="str">
        <f t="shared" si="29"/>
        <v>D</v>
      </c>
      <c r="D537">
        <f t="shared" si="30"/>
        <v>7</v>
      </c>
      <c r="E537">
        <f>SUMIFS(Impacts_RS_wells_scenario_1_bgw!$R$2:$R$2452,Impacts_RS_wells_scenario_1_bgw!$A$2:$A$2452,lookup!A537)*10.14583*L537</f>
        <v>-349.61555961032229</v>
      </c>
      <c r="F537">
        <f>VLOOKUP(A537,Impacts_RS_wells_scenario_1_bgw!$A$2:$P$2452,16)</f>
        <v>1984</v>
      </c>
      <c r="G537" s="1">
        <f t="shared" si="31"/>
        <v>30864</v>
      </c>
      <c r="H537">
        <v>6.24</v>
      </c>
      <c r="I537">
        <f>ROUND(H537*ref!$B$6*(VLOOKUP(lookup!B537,$M$3:$O$14,3,FALSE)),-1)</f>
        <v>380</v>
      </c>
      <c r="J537">
        <v>36</v>
      </c>
      <c r="K537" s="16">
        <f t="shared" si="28"/>
        <v>729.61555961032229</v>
      </c>
      <c r="L537">
        <f>INDEX(Impacts_scenario_1_RSBsn_Mask!$Y$2:$Y$70,$F537-1939+1,1)</f>
        <v>0.87692266591890644</v>
      </c>
    </row>
    <row r="538" spans="1:12" x14ac:dyDescent="0.3">
      <c r="A538">
        <v>537</v>
      </c>
      <c r="B538" t="s">
        <v>60</v>
      </c>
      <c r="C538" t="str">
        <f t="shared" si="29"/>
        <v>D</v>
      </c>
      <c r="D538">
        <f t="shared" si="30"/>
        <v>8</v>
      </c>
      <c r="E538">
        <f>SUMIFS(Impacts_RS_wells_scenario_1_bgw!$R$2:$R$2452,Impacts_RS_wells_scenario_1_bgw!$A$2:$A$2452,lookup!A538)*10.14583*L538</f>
        <v>-195.33386286531078</v>
      </c>
      <c r="F538">
        <f>VLOOKUP(A538,Impacts_RS_wells_scenario_1_bgw!$A$2:$P$2452,16)</f>
        <v>1984</v>
      </c>
      <c r="G538" s="1">
        <f t="shared" si="31"/>
        <v>30895</v>
      </c>
      <c r="H538">
        <v>1.51</v>
      </c>
      <c r="I538">
        <f>ROUND(H538*ref!$B$6*(VLOOKUP(lookup!B538,$M$3:$O$14,3,FALSE)),-1)</f>
        <v>90</v>
      </c>
      <c r="J538">
        <v>31</v>
      </c>
      <c r="K538" s="16">
        <f t="shared" si="28"/>
        <v>285.33386286531078</v>
      </c>
      <c r="L538">
        <f>INDEX(Impacts_scenario_1_RSBsn_Mask!$Y$2:$Y$70,$F538-1939+1,1)</f>
        <v>0.87692266591890644</v>
      </c>
    </row>
    <row r="539" spans="1:12" x14ac:dyDescent="0.3">
      <c r="A539">
        <v>538</v>
      </c>
      <c r="B539" t="s">
        <v>61</v>
      </c>
      <c r="C539" t="str">
        <f t="shared" si="29"/>
        <v>D</v>
      </c>
      <c r="D539">
        <f t="shared" si="30"/>
        <v>9</v>
      </c>
      <c r="E539">
        <f>SUMIFS(Impacts_RS_wells_scenario_1_bgw!$R$2:$R$2452,Impacts_RS_wells_scenario_1_bgw!$A$2:$A$2452,lookup!A539)*10.14583*L539</f>
        <v>-286.24753172219766</v>
      </c>
      <c r="F539">
        <f>VLOOKUP(A539,Impacts_RS_wells_scenario_1_bgw!$A$2:$P$2452,16)</f>
        <v>1984</v>
      </c>
      <c r="G539" s="1">
        <f t="shared" si="31"/>
        <v>30926</v>
      </c>
      <c r="H539">
        <v>0.85499999999999998</v>
      </c>
      <c r="I539">
        <f>ROUND(H539*ref!$B$6*(VLOOKUP(lookup!B539,$M$3:$O$14,3,FALSE)),-1)</f>
        <v>50</v>
      </c>
      <c r="J539">
        <v>85</v>
      </c>
      <c r="K539" s="16">
        <f t="shared" si="28"/>
        <v>336.24753172219766</v>
      </c>
      <c r="L539">
        <f>INDEX(Impacts_scenario_1_RSBsn_Mask!$Y$2:$Y$70,$F539-1939+1,1)</f>
        <v>0.87692266591890644</v>
      </c>
    </row>
    <row r="540" spans="1:12" x14ac:dyDescent="0.3">
      <c r="A540">
        <v>539</v>
      </c>
      <c r="B540" t="s">
        <v>62</v>
      </c>
      <c r="C540" t="str">
        <f t="shared" si="29"/>
        <v>E</v>
      </c>
      <c r="D540">
        <f t="shared" si="30"/>
        <v>10</v>
      </c>
      <c r="E540">
        <f>SUMIFS(Impacts_RS_wells_scenario_1_bgw!$R$2:$R$2452,Impacts_RS_wells_scenario_1_bgw!$A$2:$A$2452,lookup!A540)*10.14583*L540</f>
        <v>-2809.9828770494419</v>
      </c>
      <c r="F540">
        <f>VLOOKUP(A540,Impacts_RS_wells_scenario_1_bgw!$A$2:$P$2452,16)</f>
        <v>1984</v>
      </c>
      <c r="G540" s="1">
        <f t="shared" si="31"/>
        <v>30956</v>
      </c>
      <c r="H540">
        <v>3.42</v>
      </c>
      <c r="I540">
        <f>ROUND(H540*ref!$B$6*(VLOOKUP(lookup!B540,$M$3:$O$14,3,FALSE)),-1)</f>
        <v>210</v>
      </c>
      <c r="J540">
        <v>20</v>
      </c>
      <c r="K540" s="16">
        <f t="shared" ref="K540:K603" si="32">I540-E540</f>
        <v>3019.9828770494419</v>
      </c>
      <c r="L540">
        <f>INDEX(Impacts_scenario_1_RSBsn_Mask!$Y$2:$Y$70,$F540-1939+1,1)</f>
        <v>0.87692266591890644</v>
      </c>
    </row>
    <row r="541" spans="1:12" x14ac:dyDescent="0.3">
      <c r="A541">
        <v>540</v>
      </c>
      <c r="B541" t="s">
        <v>63</v>
      </c>
      <c r="C541" t="str">
        <f t="shared" si="29"/>
        <v>E</v>
      </c>
      <c r="D541">
        <f t="shared" si="30"/>
        <v>11</v>
      </c>
      <c r="E541">
        <f>SUMIFS(Impacts_RS_wells_scenario_1_bgw!$R$2:$R$2452,Impacts_RS_wells_scenario_1_bgw!$A$2:$A$2452,lookup!A541)*10.14583*L541</f>
        <v>-1775.9168781669027</v>
      </c>
      <c r="F541">
        <f>VLOOKUP(A541,Impacts_RS_wells_scenario_1_bgw!$A$2:$P$2452,16)</f>
        <v>1984</v>
      </c>
      <c r="G541" s="1">
        <f t="shared" si="31"/>
        <v>30987</v>
      </c>
      <c r="H541">
        <v>3.27</v>
      </c>
      <c r="I541">
        <f>ROUND(H541*ref!$B$6*(VLOOKUP(lookup!B541,$M$3:$O$14,3,FALSE)),-1)</f>
        <v>190</v>
      </c>
      <c r="J541">
        <v>6</v>
      </c>
      <c r="K541" s="16">
        <f t="shared" si="32"/>
        <v>1965.9168781669027</v>
      </c>
      <c r="L541">
        <f>INDEX(Impacts_scenario_1_RSBsn_Mask!$Y$2:$Y$70,$F541-1939+1,1)</f>
        <v>0.87692266591890644</v>
      </c>
    </row>
    <row r="542" spans="1:12" x14ac:dyDescent="0.3">
      <c r="A542">
        <v>541</v>
      </c>
      <c r="B542" t="s">
        <v>49</v>
      </c>
      <c r="C542" t="str">
        <f t="shared" si="29"/>
        <v>F</v>
      </c>
      <c r="D542">
        <f t="shared" si="30"/>
        <v>12</v>
      </c>
      <c r="E542">
        <f>SUMIFS(Impacts_RS_wells_scenario_1_bgw!$R$2:$R$2452,Impacts_RS_wells_scenario_1_bgw!$A$2:$A$2452,lookup!A542)*10.14583*L542</f>
        <v>-4135.6322757909502</v>
      </c>
      <c r="F542">
        <f>VLOOKUP(A542,Impacts_RS_wells_scenario_1_bgw!$A$2:$P$2452,16)</f>
        <v>1984</v>
      </c>
      <c r="G542" s="1">
        <f t="shared" si="31"/>
        <v>31017</v>
      </c>
      <c r="H542">
        <v>15.7</v>
      </c>
      <c r="I542">
        <f>ROUND(H542*ref!$B$6*(VLOOKUP(lookup!B542,$M$3:$O$14,3,FALSE)),-1)</f>
        <v>970</v>
      </c>
      <c r="J542">
        <v>464</v>
      </c>
      <c r="K542" s="16">
        <f t="shared" si="32"/>
        <v>5105.6322757909502</v>
      </c>
      <c r="L542">
        <f>INDEX(Impacts_scenario_1_RSBsn_Mask!$Y$2:$Y$70,$F542-1939+1,1)</f>
        <v>0.87692266591890644</v>
      </c>
    </row>
    <row r="543" spans="1:12" x14ac:dyDescent="0.3">
      <c r="A543">
        <v>542</v>
      </c>
      <c r="B543" t="s">
        <v>53</v>
      </c>
      <c r="C543" t="str">
        <f t="shared" si="29"/>
        <v>A</v>
      </c>
      <c r="D543">
        <f t="shared" si="30"/>
        <v>1</v>
      </c>
      <c r="E543">
        <f>SUMIFS(Impacts_RS_wells_scenario_1_bgw!$R$2:$R$2452,Impacts_RS_wells_scenario_1_bgw!$A$2:$A$2452,lookup!A543)*10.14583*L543</f>
        <v>-3600.3476885370847</v>
      </c>
      <c r="F543">
        <f>VLOOKUP(A543,Impacts_RS_wells_scenario_1_bgw!$A$2:$P$2452,16)</f>
        <v>1985</v>
      </c>
      <c r="G543" s="1">
        <f t="shared" si="31"/>
        <v>31048</v>
      </c>
      <c r="H543">
        <v>8.58</v>
      </c>
      <c r="I543">
        <f>ROUND(H543*ref!$B$6*(VLOOKUP(lookup!B543,$M$3:$O$14,3,FALSE)),-1)</f>
        <v>530</v>
      </c>
      <c r="J543">
        <v>185</v>
      </c>
      <c r="K543" s="16">
        <f t="shared" si="32"/>
        <v>4130.3476885370847</v>
      </c>
      <c r="L543">
        <f>INDEX(Impacts_scenario_1_RSBsn_Mask!$Y$2:$Y$70,$F543-1939+1,1)</f>
        <v>0.86662367033910981</v>
      </c>
    </row>
    <row r="544" spans="1:12" x14ac:dyDescent="0.3">
      <c r="A544">
        <v>543</v>
      </c>
      <c r="B544" t="s">
        <v>54</v>
      </c>
      <c r="C544" t="str">
        <f t="shared" si="29"/>
        <v>A</v>
      </c>
      <c r="D544">
        <f t="shared" si="30"/>
        <v>2</v>
      </c>
      <c r="E544">
        <f>SUMIFS(Impacts_RS_wells_scenario_1_bgw!$R$2:$R$2452,Impacts_RS_wells_scenario_1_bgw!$A$2:$A$2452,lookup!A544)*10.14583*L544</f>
        <v>-3956.7511859374163</v>
      </c>
      <c r="F544">
        <f>VLOOKUP(A544,Impacts_RS_wells_scenario_1_bgw!$A$2:$P$2452,16)</f>
        <v>1985</v>
      </c>
      <c r="G544" s="1">
        <f t="shared" si="31"/>
        <v>31079</v>
      </c>
      <c r="H544">
        <v>23.6</v>
      </c>
      <c r="I544">
        <f>ROUND(H544*ref!$B$6*(VLOOKUP(lookup!B544,$M$3:$O$14,3,FALSE)),-1)</f>
        <v>1310</v>
      </c>
      <c r="J544">
        <v>1651</v>
      </c>
      <c r="K544" s="16">
        <f t="shared" si="32"/>
        <v>5266.7511859374163</v>
      </c>
      <c r="L544">
        <f>INDEX(Impacts_scenario_1_RSBsn_Mask!$Y$2:$Y$70,$F544-1939+1,1)</f>
        <v>0.86662367033910981</v>
      </c>
    </row>
    <row r="545" spans="1:12" x14ac:dyDescent="0.3">
      <c r="A545">
        <v>544</v>
      </c>
      <c r="B545" t="s">
        <v>55</v>
      </c>
      <c r="C545" t="str">
        <f t="shared" si="29"/>
        <v>B</v>
      </c>
      <c r="D545">
        <f t="shared" si="30"/>
        <v>3</v>
      </c>
      <c r="E545">
        <f>SUMIFS(Impacts_RS_wells_scenario_1_bgw!$R$2:$R$2452,Impacts_RS_wells_scenario_1_bgw!$A$2:$A$2452,lookup!A545)*10.14583*L545</f>
        <v>-2701.5084081623977</v>
      </c>
      <c r="F545">
        <f>VLOOKUP(A545,Impacts_RS_wells_scenario_1_bgw!$A$2:$P$2452,16)</f>
        <v>1985</v>
      </c>
      <c r="G545" s="1">
        <f t="shared" si="31"/>
        <v>31107</v>
      </c>
      <c r="H545">
        <v>25.9</v>
      </c>
      <c r="I545">
        <f>ROUND(H545*ref!$B$6*(VLOOKUP(lookup!B545,$M$3:$O$14,3,FALSE)),-1)</f>
        <v>1590</v>
      </c>
      <c r="J545">
        <v>1895</v>
      </c>
      <c r="K545" s="16">
        <f t="shared" si="32"/>
        <v>4291.5084081623972</v>
      </c>
      <c r="L545">
        <f>INDEX(Impacts_scenario_1_RSBsn_Mask!$Y$2:$Y$70,$F545-1939+1,1)</f>
        <v>0.86662367033910981</v>
      </c>
    </row>
    <row r="546" spans="1:12" x14ac:dyDescent="0.3">
      <c r="A546">
        <v>545</v>
      </c>
      <c r="B546" t="s">
        <v>56</v>
      </c>
      <c r="C546" t="str">
        <f t="shared" si="29"/>
        <v>B</v>
      </c>
      <c r="D546">
        <f t="shared" si="30"/>
        <v>4</v>
      </c>
      <c r="E546">
        <f>SUMIFS(Impacts_RS_wells_scenario_1_bgw!$R$2:$R$2452,Impacts_RS_wells_scenario_1_bgw!$A$2:$A$2452,lookup!A546)*10.14583*L546</f>
        <v>-3946.6312980886692</v>
      </c>
      <c r="F546">
        <f>VLOOKUP(A546,Impacts_RS_wells_scenario_1_bgw!$A$2:$P$2452,16)</f>
        <v>1985</v>
      </c>
      <c r="G546" s="1">
        <f t="shared" si="31"/>
        <v>31138</v>
      </c>
      <c r="H546">
        <v>31.3</v>
      </c>
      <c r="I546">
        <f>ROUND(H546*ref!$B$6*(VLOOKUP(lookup!B546,$M$3:$O$14,3,FALSE)),-1)</f>
        <v>1860</v>
      </c>
      <c r="J546">
        <v>937</v>
      </c>
      <c r="K546" s="16">
        <f t="shared" si="32"/>
        <v>5806.6312980886687</v>
      </c>
      <c r="L546">
        <f>INDEX(Impacts_scenario_1_RSBsn_Mask!$Y$2:$Y$70,$F546-1939+1,1)</f>
        <v>0.86662367033910981</v>
      </c>
    </row>
    <row r="547" spans="1:12" x14ac:dyDescent="0.3">
      <c r="A547">
        <v>546</v>
      </c>
      <c r="B547" t="s">
        <v>57</v>
      </c>
      <c r="C547" t="str">
        <f t="shared" si="29"/>
        <v>C</v>
      </c>
      <c r="D547">
        <f t="shared" si="30"/>
        <v>5</v>
      </c>
      <c r="E547">
        <f>SUMIFS(Impacts_RS_wells_scenario_1_bgw!$R$2:$R$2452,Impacts_RS_wells_scenario_1_bgw!$A$2:$A$2452,lookup!A547)*10.14583*L547</f>
        <v>-1687.0196897238061</v>
      </c>
      <c r="F547">
        <f>VLOOKUP(A547,Impacts_RS_wells_scenario_1_bgw!$A$2:$P$2452,16)</f>
        <v>1985</v>
      </c>
      <c r="G547" s="1">
        <f t="shared" si="31"/>
        <v>31168</v>
      </c>
      <c r="H547">
        <v>46.1</v>
      </c>
      <c r="I547">
        <f>ROUND(H547*ref!$B$6*(VLOOKUP(lookup!B547,$M$3:$O$14,3,FALSE)),-1)</f>
        <v>2830</v>
      </c>
      <c r="J547">
        <v>315.3</v>
      </c>
      <c r="K547" s="16">
        <f t="shared" si="32"/>
        <v>4517.0196897238056</v>
      </c>
      <c r="L547">
        <f>INDEX(Impacts_scenario_1_RSBsn_Mask!$Y$2:$Y$70,$F547-1939+1,1)</f>
        <v>0.86662367033910981</v>
      </c>
    </row>
    <row r="548" spans="1:12" x14ac:dyDescent="0.3">
      <c r="A548">
        <v>547</v>
      </c>
      <c r="B548" t="s">
        <v>58</v>
      </c>
      <c r="C548" t="str">
        <f t="shared" si="29"/>
        <v>C</v>
      </c>
      <c r="D548">
        <f t="shared" si="30"/>
        <v>6</v>
      </c>
      <c r="E548">
        <f>SUMIFS(Impacts_RS_wells_scenario_1_bgw!$R$2:$R$2452,Impacts_RS_wells_scenario_1_bgw!$A$2:$A$2452,lookup!A548)*10.14583*L548</f>
        <v>-3446.8649331787669</v>
      </c>
      <c r="F548">
        <f>VLOOKUP(A548,Impacts_RS_wells_scenario_1_bgw!$A$2:$P$2452,16)</f>
        <v>1985</v>
      </c>
      <c r="G548" s="1">
        <f t="shared" si="31"/>
        <v>31199</v>
      </c>
      <c r="H548">
        <v>23.9</v>
      </c>
      <c r="I548">
        <f>ROUND(H548*ref!$B$6*(VLOOKUP(lookup!B548,$M$3:$O$14,3,FALSE)),-1)</f>
        <v>1420</v>
      </c>
      <c r="J548">
        <v>477.46</v>
      </c>
      <c r="K548" s="16">
        <f t="shared" si="32"/>
        <v>4866.8649331787674</v>
      </c>
      <c r="L548">
        <f>INDEX(Impacts_scenario_1_RSBsn_Mask!$Y$2:$Y$70,$F548-1939+1,1)</f>
        <v>0.86662367033910981</v>
      </c>
    </row>
    <row r="549" spans="1:12" x14ac:dyDescent="0.3">
      <c r="A549">
        <v>548</v>
      </c>
      <c r="B549" t="s">
        <v>59</v>
      </c>
      <c r="C549" t="str">
        <f t="shared" si="29"/>
        <v>D</v>
      </c>
      <c r="D549">
        <f t="shared" si="30"/>
        <v>7</v>
      </c>
      <c r="E549">
        <f>SUMIFS(Impacts_RS_wells_scenario_1_bgw!$R$2:$R$2452,Impacts_RS_wells_scenario_1_bgw!$A$2:$A$2452,lookup!A549)*10.14583*L549</f>
        <v>-1854.3621921396611</v>
      </c>
      <c r="F549">
        <f>VLOOKUP(A549,Impacts_RS_wells_scenario_1_bgw!$A$2:$P$2452,16)</f>
        <v>1985</v>
      </c>
      <c r="G549" s="1">
        <f t="shared" si="31"/>
        <v>31229</v>
      </c>
      <c r="H549">
        <v>8.39</v>
      </c>
      <c r="I549">
        <f>ROUND(H549*ref!$B$6*(VLOOKUP(lookup!B549,$M$3:$O$14,3,FALSE)),-1)</f>
        <v>520</v>
      </c>
      <c r="J549">
        <v>509.7</v>
      </c>
      <c r="K549" s="16">
        <f t="shared" si="32"/>
        <v>2374.3621921396611</v>
      </c>
      <c r="L549">
        <f>INDEX(Impacts_scenario_1_RSBsn_Mask!$Y$2:$Y$70,$F549-1939+1,1)</f>
        <v>0.86662367033910981</v>
      </c>
    </row>
    <row r="550" spans="1:12" x14ac:dyDescent="0.3">
      <c r="A550">
        <v>549</v>
      </c>
      <c r="B550" t="s">
        <v>60</v>
      </c>
      <c r="C550" t="str">
        <f t="shared" si="29"/>
        <v>D</v>
      </c>
      <c r="D550">
        <f t="shared" si="30"/>
        <v>8</v>
      </c>
      <c r="E550">
        <f>SUMIFS(Impacts_RS_wells_scenario_1_bgw!$R$2:$R$2452,Impacts_RS_wells_scenario_1_bgw!$A$2:$A$2452,lookup!A550)*10.14583*L550</f>
        <v>-1974.978574351984</v>
      </c>
      <c r="F550">
        <f>VLOOKUP(A550,Impacts_RS_wells_scenario_1_bgw!$A$2:$P$2452,16)</f>
        <v>1985</v>
      </c>
      <c r="G550" s="1">
        <f t="shared" si="31"/>
        <v>31260</v>
      </c>
      <c r="H550">
        <v>9.94</v>
      </c>
      <c r="I550">
        <f>ROUND(H550*ref!$B$6*(VLOOKUP(lookup!B550,$M$3:$O$14,3,FALSE)),-1)</f>
        <v>610</v>
      </c>
      <c r="J550">
        <v>214.4</v>
      </c>
      <c r="K550" s="16">
        <f t="shared" si="32"/>
        <v>2584.9785743519842</v>
      </c>
      <c r="L550">
        <f>INDEX(Impacts_scenario_1_RSBsn_Mask!$Y$2:$Y$70,$F550-1939+1,1)</f>
        <v>0.86662367033910981</v>
      </c>
    </row>
    <row r="551" spans="1:12" x14ac:dyDescent="0.3">
      <c r="A551">
        <v>550</v>
      </c>
      <c r="B551" t="s">
        <v>61</v>
      </c>
      <c r="C551" t="str">
        <f t="shared" si="29"/>
        <v>D</v>
      </c>
      <c r="D551">
        <f t="shared" si="30"/>
        <v>9</v>
      </c>
      <c r="E551">
        <f>SUMIFS(Impacts_RS_wells_scenario_1_bgw!$R$2:$R$2452,Impacts_RS_wells_scenario_1_bgw!$A$2:$A$2452,lookup!A551)*10.14583*L551</f>
        <v>-2227.2682764057067</v>
      </c>
      <c r="F551">
        <f>VLOOKUP(A551,Impacts_RS_wells_scenario_1_bgw!$A$2:$P$2452,16)</f>
        <v>1985</v>
      </c>
      <c r="G551" s="1">
        <f t="shared" si="31"/>
        <v>31291</v>
      </c>
      <c r="H551">
        <v>6.01</v>
      </c>
      <c r="I551">
        <f>ROUND(H551*ref!$B$6*(VLOOKUP(lookup!B551,$M$3:$O$14,3,FALSE)),-1)</f>
        <v>360</v>
      </c>
      <c r="J551">
        <v>315.7</v>
      </c>
      <c r="K551" s="16">
        <f t="shared" si="32"/>
        <v>2587.2682764057067</v>
      </c>
      <c r="L551">
        <f>INDEX(Impacts_scenario_1_RSBsn_Mask!$Y$2:$Y$70,$F551-1939+1,1)</f>
        <v>0.86662367033910981</v>
      </c>
    </row>
    <row r="552" spans="1:12" x14ac:dyDescent="0.3">
      <c r="A552">
        <v>551</v>
      </c>
      <c r="B552" t="s">
        <v>62</v>
      </c>
      <c r="C552" t="str">
        <f t="shared" si="29"/>
        <v>E</v>
      </c>
      <c r="D552">
        <f t="shared" si="30"/>
        <v>10</v>
      </c>
      <c r="E552">
        <f>SUMIFS(Impacts_RS_wells_scenario_1_bgw!$R$2:$R$2452,Impacts_RS_wells_scenario_1_bgw!$A$2:$A$2452,lookup!A552)*10.14583*L552</f>
        <v>-4622.1310942176433</v>
      </c>
      <c r="F552">
        <f>VLOOKUP(A552,Impacts_RS_wells_scenario_1_bgw!$A$2:$P$2452,16)</f>
        <v>1985</v>
      </c>
      <c r="G552" s="1">
        <f t="shared" si="31"/>
        <v>31321</v>
      </c>
      <c r="H552">
        <v>59.4</v>
      </c>
      <c r="I552">
        <f>ROUND(H552*ref!$B$6*(VLOOKUP(lookup!B552,$M$3:$O$14,3,FALSE)),-1)</f>
        <v>3650</v>
      </c>
      <c r="J552">
        <v>1154.9000000000001</v>
      </c>
      <c r="K552" s="16">
        <f t="shared" si="32"/>
        <v>8272.1310942176424</v>
      </c>
      <c r="L552">
        <f>INDEX(Impacts_scenario_1_RSBsn_Mask!$Y$2:$Y$70,$F552-1939+1,1)</f>
        <v>0.86662367033910981</v>
      </c>
    </row>
    <row r="553" spans="1:12" x14ac:dyDescent="0.3">
      <c r="A553">
        <v>552</v>
      </c>
      <c r="B553" t="s">
        <v>63</v>
      </c>
      <c r="C553" t="str">
        <f t="shared" si="29"/>
        <v>E</v>
      </c>
      <c r="D553">
        <f t="shared" si="30"/>
        <v>11</v>
      </c>
      <c r="E553">
        <f>SUMIFS(Impacts_RS_wells_scenario_1_bgw!$R$2:$R$2452,Impacts_RS_wells_scenario_1_bgw!$A$2:$A$2452,lookup!A553)*10.14583*L553</f>
        <v>-3565.6833941930545</v>
      </c>
      <c r="F553">
        <f>VLOOKUP(A553,Impacts_RS_wells_scenario_1_bgw!$A$2:$P$2452,16)</f>
        <v>1985</v>
      </c>
      <c r="G553" s="1">
        <f t="shared" si="31"/>
        <v>31352</v>
      </c>
      <c r="H553">
        <v>22.4</v>
      </c>
      <c r="I553">
        <f>ROUND(H553*ref!$B$6*(VLOOKUP(lookup!B553,$M$3:$O$14,3,FALSE)),-1)</f>
        <v>1330</v>
      </c>
      <c r="J553">
        <v>471.5</v>
      </c>
      <c r="K553" s="16">
        <f t="shared" si="32"/>
        <v>4895.6833941930545</v>
      </c>
      <c r="L553">
        <f>INDEX(Impacts_scenario_1_RSBsn_Mask!$Y$2:$Y$70,$F553-1939+1,1)</f>
        <v>0.86662367033910981</v>
      </c>
    </row>
    <row r="554" spans="1:12" x14ac:dyDescent="0.3">
      <c r="A554">
        <v>553</v>
      </c>
      <c r="B554" t="s">
        <v>49</v>
      </c>
      <c r="C554" t="str">
        <f t="shared" si="29"/>
        <v>F</v>
      </c>
      <c r="D554">
        <f t="shared" si="30"/>
        <v>12</v>
      </c>
      <c r="E554">
        <f>SUMIFS(Impacts_RS_wells_scenario_1_bgw!$R$2:$R$2452,Impacts_RS_wells_scenario_1_bgw!$A$2:$A$2452,lookup!A554)*10.14583*L554</f>
        <v>-3283.4396681668009</v>
      </c>
      <c r="F554">
        <f>VLOOKUP(A554,Impacts_RS_wells_scenario_1_bgw!$A$2:$P$2452,16)</f>
        <v>1985</v>
      </c>
      <c r="G554" s="1">
        <f t="shared" si="31"/>
        <v>31382</v>
      </c>
      <c r="H554">
        <v>25.9</v>
      </c>
      <c r="I554">
        <f>ROUND(H554*ref!$B$6*(VLOOKUP(lookup!B554,$M$3:$O$14,3,FALSE)),-1)</f>
        <v>1590</v>
      </c>
      <c r="J554">
        <v>512.20000000000005</v>
      </c>
      <c r="K554" s="16">
        <f t="shared" si="32"/>
        <v>4873.4396681668004</v>
      </c>
      <c r="L554">
        <f>INDEX(Impacts_scenario_1_RSBsn_Mask!$Y$2:$Y$70,$F554-1939+1,1)</f>
        <v>0.86662367033910981</v>
      </c>
    </row>
    <row r="555" spans="1:12" x14ac:dyDescent="0.3">
      <c r="A555">
        <v>554</v>
      </c>
      <c r="B555" t="s">
        <v>53</v>
      </c>
      <c r="C555" t="str">
        <f t="shared" si="29"/>
        <v>A</v>
      </c>
      <c r="D555">
        <f t="shared" si="30"/>
        <v>1</v>
      </c>
      <c r="E555">
        <f>SUMIFS(Impacts_RS_wells_scenario_1_bgw!$R$2:$R$2452,Impacts_RS_wells_scenario_1_bgw!$A$2:$A$2452,lookup!A555)*10.14583*L555</f>
        <v>-2445.4638041219018</v>
      </c>
      <c r="F555">
        <f>VLOOKUP(A555,Impacts_RS_wells_scenario_1_bgw!$A$2:$P$2452,16)</f>
        <v>1986</v>
      </c>
      <c r="G555" s="1">
        <f t="shared" si="31"/>
        <v>31413</v>
      </c>
      <c r="H555">
        <v>27.7</v>
      </c>
      <c r="I555">
        <f>ROUND(H555*ref!$B$6*(VLOOKUP(lookup!B555,$M$3:$O$14,3,FALSE)),-1)</f>
        <v>1700</v>
      </c>
      <c r="J555">
        <v>450.15</v>
      </c>
      <c r="K555" s="16">
        <f t="shared" si="32"/>
        <v>4145.4638041219023</v>
      </c>
      <c r="L555">
        <f>INDEX(Impacts_scenario_1_RSBsn_Mask!$Y$2:$Y$70,$F555-1939+1,1)</f>
        <v>0.85809501850925274</v>
      </c>
    </row>
    <row r="556" spans="1:12" x14ac:dyDescent="0.3">
      <c r="A556">
        <v>555</v>
      </c>
      <c r="B556" t="s">
        <v>54</v>
      </c>
      <c r="C556" t="str">
        <f t="shared" si="29"/>
        <v>A</v>
      </c>
      <c r="D556">
        <f t="shared" si="30"/>
        <v>2</v>
      </c>
      <c r="E556">
        <f>SUMIFS(Impacts_RS_wells_scenario_1_bgw!$R$2:$R$2452,Impacts_RS_wells_scenario_1_bgw!$A$2:$A$2452,lookup!A556)*10.14583*L556</f>
        <v>-2452.5282687783938</v>
      </c>
      <c r="F556">
        <f>VLOOKUP(A556,Impacts_RS_wells_scenario_1_bgw!$A$2:$P$2452,16)</f>
        <v>1986</v>
      </c>
      <c r="G556" s="1">
        <f t="shared" si="31"/>
        <v>31444</v>
      </c>
      <c r="H556">
        <v>28.5</v>
      </c>
      <c r="I556">
        <f>ROUND(H556*ref!$B$6*(VLOOKUP(lookup!B556,$M$3:$O$14,3,FALSE)),-1)</f>
        <v>1580</v>
      </c>
      <c r="J556">
        <v>537.20000000000005</v>
      </c>
      <c r="K556" s="16">
        <f t="shared" si="32"/>
        <v>4032.5282687783938</v>
      </c>
      <c r="L556">
        <f>INDEX(Impacts_scenario_1_RSBsn_Mask!$Y$2:$Y$70,$F556-1939+1,1)</f>
        <v>0.85809501850925274</v>
      </c>
    </row>
    <row r="557" spans="1:12" x14ac:dyDescent="0.3">
      <c r="A557">
        <v>556</v>
      </c>
      <c r="B557" t="s">
        <v>55</v>
      </c>
      <c r="C557" t="str">
        <f t="shared" si="29"/>
        <v>B</v>
      </c>
      <c r="D557">
        <f t="shared" si="30"/>
        <v>3</v>
      </c>
      <c r="E557">
        <f>SUMIFS(Impacts_RS_wells_scenario_1_bgw!$R$2:$R$2452,Impacts_RS_wells_scenario_1_bgw!$A$2:$A$2452,lookup!A557)*10.14583*L557</f>
        <v>-2031.4787928773958</v>
      </c>
      <c r="F557">
        <f>VLOOKUP(A557,Impacts_RS_wells_scenario_1_bgw!$A$2:$P$2452,16)</f>
        <v>1986</v>
      </c>
      <c r="G557" s="1">
        <f t="shared" si="31"/>
        <v>31472</v>
      </c>
      <c r="H557">
        <v>24.6</v>
      </c>
      <c r="I557">
        <f>ROUND(H557*ref!$B$6*(VLOOKUP(lookup!B557,$M$3:$O$14,3,FALSE)),-1)</f>
        <v>1510</v>
      </c>
      <c r="J557">
        <v>420.3</v>
      </c>
      <c r="K557" s="16">
        <f t="shared" si="32"/>
        <v>3541.4787928773958</v>
      </c>
      <c r="L557">
        <f>INDEX(Impacts_scenario_1_RSBsn_Mask!$Y$2:$Y$70,$F557-1939+1,1)</f>
        <v>0.85809501850925274</v>
      </c>
    </row>
    <row r="558" spans="1:12" x14ac:dyDescent="0.3">
      <c r="A558">
        <v>557</v>
      </c>
      <c r="B558" t="s">
        <v>56</v>
      </c>
      <c r="C558" t="str">
        <f t="shared" si="29"/>
        <v>B</v>
      </c>
      <c r="D558">
        <f t="shared" si="30"/>
        <v>4</v>
      </c>
      <c r="E558">
        <f>SUMIFS(Impacts_RS_wells_scenario_1_bgw!$R$2:$R$2452,Impacts_RS_wells_scenario_1_bgw!$A$2:$A$2452,lookup!A558)*10.14583*L558</f>
        <v>-2839.3952228779694</v>
      </c>
      <c r="F558">
        <f>VLOOKUP(A558,Impacts_RS_wells_scenario_1_bgw!$A$2:$P$2452,16)</f>
        <v>1986</v>
      </c>
      <c r="G558" s="1">
        <f t="shared" si="31"/>
        <v>31503</v>
      </c>
      <c r="H558">
        <v>23.4</v>
      </c>
      <c r="I558">
        <f>ROUND(H558*ref!$B$6*(VLOOKUP(lookup!B558,$M$3:$O$14,3,FALSE)),-1)</f>
        <v>1390</v>
      </c>
      <c r="J558">
        <v>181</v>
      </c>
      <c r="K558" s="16">
        <f t="shared" si="32"/>
        <v>4229.395222877969</v>
      </c>
      <c r="L558">
        <f>INDEX(Impacts_scenario_1_RSBsn_Mask!$Y$2:$Y$70,$F558-1939+1,1)</f>
        <v>0.85809501850925274</v>
      </c>
    </row>
    <row r="559" spans="1:12" x14ac:dyDescent="0.3">
      <c r="A559">
        <v>558</v>
      </c>
      <c r="B559" t="s">
        <v>57</v>
      </c>
      <c r="C559" t="str">
        <f t="shared" si="29"/>
        <v>C</v>
      </c>
      <c r="D559">
        <f t="shared" si="30"/>
        <v>5</v>
      </c>
      <c r="E559">
        <f>SUMIFS(Impacts_RS_wells_scenario_1_bgw!$R$2:$R$2452,Impacts_RS_wells_scenario_1_bgw!$A$2:$A$2452,lookup!A559)*10.14583*L559</f>
        <v>-1299.0969548928003</v>
      </c>
      <c r="F559">
        <f>VLOOKUP(A559,Impacts_RS_wells_scenario_1_bgw!$A$2:$P$2452,16)</f>
        <v>1986</v>
      </c>
      <c r="G559" s="1">
        <f t="shared" si="31"/>
        <v>31533</v>
      </c>
      <c r="H559">
        <v>16.399999999999999</v>
      </c>
      <c r="I559">
        <f>ROUND(H559*ref!$B$6*(VLOOKUP(lookup!B559,$M$3:$O$14,3,FALSE)),-1)</f>
        <v>1010</v>
      </c>
      <c r="J559">
        <v>348</v>
      </c>
      <c r="K559" s="16">
        <f t="shared" si="32"/>
        <v>2309.0969548928006</v>
      </c>
      <c r="L559">
        <f>INDEX(Impacts_scenario_1_RSBsn_Mask!$Y$2:$Y$70,$F559-1939+1,1)</f>
        <v>0.85809501850925274</v>
      </c>
    </row>
    <row r="560" spans="1:12" x14ac:dyDescent="0.3">
      <c r="A560">
        <v>559</v>
      </c>
      <c r="B560" t="s">
        <v>58</v>
      </c>
      <c r="C560" t="str">
        <f t="shared" si="29"/>
        <v>C</v>
      </c>
      <c r="D560">
        <f t="shared" si="30"/>
        <v>6</v>
      </c>
      <c r="E560">
        <f>SUMIFS(Impacts_RS_wells_scenario_1_bgw!$R$2:$R$2452,Impacts_RS_wells_scenario_1_bgw!$A$2:$A$2452,lookup!A560)*10.14583*L560</f>
        <v>-3675.8906486272413</v>
      </c>
      <c r="F560">
        <f>VLOOKUP(A560,Impacts_RS_wells_scenario_1_bgw!$A$2:$P$2452,16)</f>
        <v>1986</v>
      </c>
      <c r="G560" s="1">
        <f t="shared" si="31"/>
        <v>31564</v>
      </c>
      <c r="H560">
        <v>16.399999999999999</v>
      </c>
      <c r="I560">
        <f>ROUND(H560*ref!$B$6*(VLOOKUP(lookup!B560,$M$3:$O$14,3,FALSE)),-1)</f>
        <v>980</v>
      </c>
      <c r="J560">
        <v>318.10000000000002</v>
      </c>
      <c r="K560" s="16">
        <f t="shared" si="32"/>
        <v>4655.8906486272408</v>
      </c>
      <c r="L560">
        <f>INDEX(Impacts_scenario_1_RSBsn_Mask!$Y$2:$Y$70,$F560-1939+1,1)</f>
        <v>0.85809501850925274</v>
      </c>
    </row>
    <row r="561" spans="1:12" x14ac:dyDescent="0.3">
      <c r="A561">
        <v>560</v>
      </c>
      <c r="B561" t="s">
        <v>59</v>
      </c>
      <c r="C561" t="str">
        <f t="shared" si="29"/>
        <v>D</v>
      </c>
      <c r="D561">
        <f t="shared" si="30"/>
        <v>7</v>
      </c>
      <c r="E561">
        <f>SUMIFS(Impacts_RS_wells_scenario_1_bgw!$R$2:$R$2452,Impacts_RS_wells_scenario_1_bgw!$A$2:$A$2452,lookup!A561)*10.14583*L561</f>
        <v>-2667.4551543497278</v>
      </c>
      <c r="F561">
        <f>VLOOKUP(A561,Impacts_RS_wells_scenario_1_bgw!$A$2:$P$2452,16)</f>
        <v>1986</v>
      </c>
      <c r="G561" s="1">
        <f t="shared" si="31"/>
        <v>31594</v>
      </c>
      <c r="H561">
        <v>45.5</v>
      </c>
      <c r="I561">
        <f>ROUND(H561*ref!$B$6*(VLOOKUP(lookup!B561,$M$3:$O$14,3,FALSE)),-1)</f>
        <v>2800</v>
      </c>
      <c r="J561">
        <v>1123</v>
      </c>
      <c r="K561" s="16">
        <f t="shared" si="32"/>
        <v>5467.4551543497273</v>
      </c>
      <c r="L561">
        <f>INDEX(Impacts_scenario_1_RSBsn_Mask!$Y$2:$Y$70,$F561-1939+1,1)</f>
        <v>0.85809501850925274</v>
      </c>
    </row>
    <row r="562" spans="1:12" x14ac:dyDescent="0.3">
      <c r="A562">
        <v>561</v>
      </c>
      <c r="B562" t="s">
        <v>60</v>
      </c>
      <c r="C562" t="str">
        <f t="shared" si="29"/>
        <v>D</v>
      </c>
      <c r="D562">
        <f t="shared" si="30"/>
        <v>8</v>
      </c>
      <c r="E562">
        <f>SUMIFS(Impacts_RS_wells_scenario_1_bgw!$R$2:$R$2452,Impacts_RS_wells_scenario_1_bgw!$A$2:$A$2452,lookup!A562)*10.14583*L562</f>
        <v>-4949.1513972159391</v>
      </c>
      <c r="F562">
        <f>VLOOKUP(A562,Impacts_RS_wells_scenario_1_bgw!$A$2:$P$2452,16)</f>
        <v>1986</v>
      </c>
      <c r="G562" s="1">
        <f t="shared" si="31"/>
        <v>31625</v>
      </c>
      <c r="H562">
        <v>14.2</v>
      </c>
      <c r="I562">
        <f>ROUND(H562*ref!$B$6*(VLOOKUP(lookup!B562,$M$3:$O$14,3,FALSE)),-1)</f>
        <v>870</v>
      </c>
      <c r="J562">
        <v>286</v>
      </c>
      <c r="K562" s="16">
        <f t="shared" si="32"/>
        <v>5819.1513972159391</v>
      </c>
      <c r="L562">
        <f>INDEX(Impacts_scenario_1_RSBsn_Mask!$Y$2:$Y$70,$F562-1939+1,1)</f>
        <v>0.85809501850925274</v>
      </c>
    </row>
    <row r="563" spans="1:12" x14ac:dyDescent="0.3">
      <c r="A563">
        <v>562</v>
      </c>
      <c r="B563" t="s">
        <v>61</v>
      </c>
      <c r="C563" t="str">
        <f t="shared" si="29"/>
        <v>D</v>
      </c>
      <c r="D563">
        <f t="shared" si="30"/>
        <v>9</v>
      </c>
      <c r="E563">
        <f>SUMIFS(Impacts_RS_wells_scenario_1_bgw!$R$2:$R$2452,Impacts_RS_wells_scenario_1_bgw!$A$2:$A$2452,lookup!A563)*10.14583*L563</f>
        <v>-4086.3171297580707</v>
      </c>
      <c r="F563">
        <f>VLOOKUP(A563,Impacts_RS_wells_scenario_1_bgw!$A$2:$P$2452,16)</f>
        <v>1986</v>
      </c>
      <c r="G563" s="1">
        <f t="shared" si="31"/>
        <v>31656</v>
      </c>
      <c r="H563">
        <v>17.899999999999999</v>
      </c>
      <c r="I563">
        <f>ROUND(H563*ref!$B$6*(VLOOKUP(lookup!B563,$M$3:$O$14,3,FALSE)),-1)</f>
        <v>1070</v>
      </c>
      <c r="J563">
        <v>854</v>
      </c>
      <c r="K563" s="16">
        <f t="shared" si="32"/>
        <v>5156.3171297580702</v>
      </c>
      <c r="L563">
        <f>INDEX(Impacts_scenario_1_RSBsn_Mask!$Y$2:$Y$70,$F563-1939+1,1)</f>
        <v>0.85809501850925274</v>
      </c>
    </row>
    <row r="564" spans="1:12" x14ac:dyDescent="0.3">
      <c r="A564">
        <v>563</v>
      </c>
      <c r="B564" t="s">
        <v>62</v>
      </c>
      <c r="C564" t="str">
        <f t="shared" si="29"/>
        <v>E</v>
      </c>
      <c r="D564">
        <f t="shared" si="30"/>
        <v>10</v>
      </c>
      <c r="E564">
        <f>SUMIFS(Impacts_RS_wells_scenario_1_bgw!$R$2:$R$2452,Impacts_RS_wells_scenario_1_bgw!$A$2:$A$2452,lookup!A564)*10.14583*L564</f>
        <v>-3786.9037879904704</v>
      </c>
      <c r="F564">
        <f>VLOOKUP(A564,Impacts_RS_wells_scenario_1_bgw!$A$2:$P$2452,16)</f>
        <v>1986</v>
      </c>
      <c r="G564" s="1">
        <f t="shared" si="31"/>
        <v>31686</v>
      </c>
      <c r="H564">
        <v>21.6</v>
      </c>
      <c r="I564">
        <f>ROUND(H564*ref!$B$6*(VLOOKUP(lookup!B564,$M$3:$O$14,3,FALSE)),-1)</f>
        <v>1330</v>
      </c>
      <c r="J564">
        <v>986</v>
      </c>
      <c r="K564" s="16">
        <f t="shared" si="32"/>
        <v>5116.9037879904699</v>
      </c>
      <c r="L564">
        <f>INDEX(Impacts_scenario_1_RSBsn_Mask!$Y$2:$Y$70,$F564-1939+1,1)</f>
        <v>0.85809501850925274</v>
      </c>
    </row>
    <row r="565" spans="1:12" x14ac:dyDescent="0.3">
      <c r="A565">
        <v>564</v>
      </c>
      <c r="B565" t="s">
        <v>63</v>
      </c>
      <c r="C565" t="str">
        <f t="shared" si="29"/>
        <v>E</v>
      </c>
      <c r="D565">
        <f t="shared" si="30"/>
        <v>11</v>
      </c>
      <c r="E565">
        <f>SUMIFS(Impacts_RS_wells_scenario_1_bgw!$R$2:$R$2452,Impacts_RS_wells_scenario_1_bgw!$A$2:$A$2452,lookup!A565)*10.14583*L565</f>
        <v>-3579.2053280487457</v>
      </c>
      <c r="F565">
        <f>VLOOKUP(A565,Impacts_RS_wells_scenario_1_bgw!$A$2:$P$2452,16)</f>
        <v>1986</v>
      </c>
      <c r="G565" s="1">
        <f t="shared" si="31"/>
        <v>31717</v>
      </c>
      <c r="H565">
        <v>20.100000000000001</v>
      </c>
      <c r="I565">
        <f>ROUND(H565*ref!$B$6*(VLOOKUP(lookup!B565,$M$3:$O$14,3,FALSE)),-1)</f>
        <v>1200</v>
      </c>
      <c r="J565">
        <v>1769.4</v>
      </c>
      <c r="K565" s="16">
        <f t="shared" si="32"/>
        <v>4779.2053280487453</v>
      </c>
      <c r="L565">
        <f>INDEX(Impacts_scenario_1_RSBsn_Mask!$Y$2:$Y$70,$F565-1939+1,1)</f>
        <v>0.85809501850925274</v>
      </c>
    </row>
    <row r="566" spans="1:12" x14ac:dyDescent="0.3">
      <c r="A566">
        <v>565</v>
      </c>
      <c r="B566" t="s">
        <v>49</v>
      </c>
      <c r="C566" t="str">
        <f t="shared" si="29"/>
        <v>F</v>
      </c>
      <c r="D566">
        <f t="shared" si="30"/>
        <v>12</v>
      </c>
      <c r="E566">
        <f>SUMIFS(Impacts_RS_wells_scenario_1_bgw!$R$2:$R$2452,Impacts_RS_wells_scenario_1_bgw!$A$2:$A$2452,lookup!A566)*10.14583*L566</f>
        <v>-3481.1893567525963</v>
      </c>
      <c r="F566">
        <f>VLOOKUP(A566,Impacts_RS_wells_scenario_1_bgw!$A$2:$P$2452,16)</f>
        <v>1986</v>
      </c>
      <c r="G566" s="1">
        <f t="shared" si="31"/>
        <v>31747</v>
      </c>
      <c r="H566">
        <v>23.4</v>
      </c>
      <c r="I566">
        <f>ROUND(H566*ref!$B$6*(VLOOKUP(lookup!B566,$M$3:$O$14,3,FALSE)),-1)</f>
        <v>1440</v>
      </c>
      <c r="J566">
        <v>1119.2</v>
      </c>
      <c r="K566" s="16">
        <f t="shared" si="32"/>
        <v>4921.1893567525967</v>
      </c>
      <c r="L566">
        <f>INDEX(Impacts_scenario_1_RSBsn_Mask!$Y$2:$Y$70,$F566-1939+1,1)</f>
        <v>0.85809501850925274</v>
      </c>
    </row>
    <row r="567" spans="1:12" x14ac:dyDescent="0.3">
      <c r="A567">
        <v>566</v>
      </c>
      <c r="B567" t="s">
        <v>53</v>
      </c>
      <c r="C567" t="str">
        <f t="shared" si="29"/>
        <v>A</v>
      </c>
      <c r="D567">
        <f t="shared" si="30"/>
        <v>1</v>
      </c>
      <c r="E567">
        <f>SUMIFS(Impacts_RS_wells_scenario_1_bgw!$R$2:$R$2452,Impacts_RS_wells_scenario_1_bgw!$A$2:$A$2452,lookup!A567)*10.14583*L567</f>
        <v>-3380.361156918264</v>
      </c>
      <c r="F567">
        <f>VLOOKUP(A567,Impacts_RS_wells_scenario_1_bgw!$A$2:$P$2452,16)</f>
        <v>1987</v>
      </c>
      <c r="G567" s="1">
        <f t="shared" si="31"/>
        <v>31778</v>
      </c>
      <c r="H567">
        <v>22.6</v>
      </c>
      <c r="I567">
        <f>ROUND(H567*ref!$B$6*(VLOOKUP(lookup!B567,$M$3:$O$14,3,FALSE)),-1)</f>
        <v>1390</v>
      </c>
      <c r="J567">
        <v>1283.5</v>
      </c>
      <c r="K567" s="16">
        <f t="shared" si="32"/>
        <v>4770.361156918264</v>
      </c>
      <c r="L567">
        <f>INDEX(Impacts_scenario_1_RSBsn_Mask!$Y$2:$Y$70,$F567-1939+1,1)</f>
        <v>0.8582819112406922</v>
      </c>
    </row>
    <row r="568" spans="1:12" x14ac:dyDescent="0.3">
      <c r="A568">
        <v>567</v>
      </c>
      <c r="B568" t="s">
        <v>54</v>
      </c>
      <c r="C568" t="str">
        <f t="shared" si="29"/>
        <v>A</v>
      </c>
      <c r="D568">
        <f t="shared" si="30"/>
        <v>2</v>
      </c>
      <c r="E568">
        <f>SUMIFS(Impacts_RS_wells_scenario_1_bgw!$R$2:$R$2452,Impacts_RS_wells_scenario_1_bgw!$A$2:$A$2452,lookup!A568)*10.14583*L568</f>
        <v>-3315.7022922477681</v>
      </c>
      <c r="F568">
        <f>VLOOKUP(A568,Impacts_RS_wells_scenario_1_bgw!$A$2:$P$2452,16)</f>
        <v>1987</v>
      </c>
      <c r="G568" s="1">
        <f t="shared" si="31"/>
        <v>31809</v>
      </c>
      <c r="H568">
        <v>29.9</v>
      </c>
      <c r="I568">
        <f>ROUND(H568*ref!$B$6*(VLOOKUP(lookup!B568,$M$3:$O$14,3,FALSE)),-1)</f>
        <v>1660</v>
      </c>
      <c r="J568">
        <v>705.8</v>
      </c>
      <c r="K568" s="16">
        <f t="shared" si="32"/>
        <v>4975.7022922477681</v>
      </c>
      <c r="L568">
        <f>INDEX(Impacts_scenario_1_RSBsn_Mask!$Y$2:$Y$70,$F568-1939+1,1)</f>
        <v>0.8582819112406922</v>
      </c>
    </row>
    <row r="569" spans="1:12" x14ac:dyDescent="0.3">
      <c r="A569">
        <v>568</v>
      </c>
      <c r="B569" t="s">
        <v>55</v>
      </c>
      <c r="C569" t="str">
        <f t="shared" si="29"/>
        <v>B</v>
      </c>
      <c r="D569">
        <f t="shared" si="30"/>
        <v>3</v>
      </c>
      <c r="E569">
        <f>SUMIFS(Impacts_RS_wells_scenario_1_bgw!$R$2:$R$2452,Impacts_RS_wells_scenario_1_bgw!$A$2:$A$2452,lookup!A569)*10.14583*L569</f>
        <v>-3847.7645317578058</v>
      </c>
      <c r="F569">
        <f>VLOOKUP(A569,Impacts_RS_wells_scenario_1_bgw!$A$2:$P$2452,16)</f>
        <v>1987</v>
      </c>
      <c r="G569" s="1">
        <f t="shared" si="31"/>
        <v>31837</v>
      </c>
      <c r="H569">
        <v>207.4</v>
      </c>
      <c r="I569">
        <f>ROUND(H569*ref!$B$6*(VLOOKUP(lookup!B569,$M$3:$O$14,3,FALSE)),-1)</f>
        <v>12750</v>
      </c>
      <c r="J569">
        <v>165</v>
      </c>
      <c r="K569" s="16">
        <f t="shared" si="32"/>
        <v>16597.764531757806</v>
      </c>
      <c r="L569">
        <f>INDEX(Impacts_scenario_1_RSBsn_Mask!$Y$2:$Y$70,$F569-1939+1,1)</f>
        <v>0.8582819112406922</v>
      </c>
    </row>
    <row r="570" spans="1:12" x14ac:dyDescent="0.3">
      <c r="A570">
        <v>569</v>
      </c>
      <c r="B570" t="s">
        <v>56</v>
      </c>
      <c r="C570" t="str">
        <f t="shared" si="29"/>
        <v>B</v>
      </c>
      <c r="D570">
        <f t="shared" si="30"/>
        <v>4</v>
      </c>
      <c r="E570">
        <f>SUMIFS(Impacts_RS_wells_scenario_1_bgw!$R$2:$R$2452,Impacts_RS_wells_scenario_1_bgw!$A$2:$A$2452,lookup!A570)*10.14583*L570</f>
        <v>-3246.6477553037575</v>
      </c>
      <c r="F570">
        <f>VLOOKUP(A570,Impacts_RS_wells_scenario_1_bgw!$A$2:$P$2452,16)</f>
        <v>1987</v>
      </c>
      <c r="G570" s="1">
        <f t="shared" si="31"/>
        <v>31868</v>
      </c>
      <c r="H570">
        <v>132.1</v>
      </c>
      <c r="I570">
        <f>ROUND(H570*ref!$B$6*(VLOOKUP(lookup!B570,$M$3:$O$14,3,FALSE)),-1)</f>
        <v>7860</v>
      </c>
      <c r="J570">
        <v>136.19999999999999</v>
      </c>
      <c r="K570" s="16">
        <f t="shared" si="32"/>
        <v>11106.647755303758</v>
      </c>
      <c r="L570">
        <f>INDEX(Impacts_scenario_1_RSBsn_Mask!$Y$2:$Y$70,$F570-1939+1,1)</f>
        <v>0.8582819112406922</v>
      </c>
    </row>
    <row r="571" spans="1:12" x14ac:dyDescent="0.3">
      <c r="A571">
        <v>570</v>
      </c>
      <c r="B571" t="s">
        <v>57</v>
      </c>
      <c r="C571" t="str">
        <f t="shared" si="29"/>
        <v>C</v>
      </c>
      <c r="D571">
        <f t="shared" si="30"/>
        <v>5</v>
      </c>
      <c r="E571">
        <f>SUMIFS(Impacts_RS_wells_scenario_1_bgw!$R$2:$R$2452,Impacts_RS_wells_scenario_1_bgw!$A$2:$A$2452,lookup!A571)*10.14583*L571</f>
        <v>-3397.7039033934802</v>
      </c>
      <c r="F571">
        <f>VLOOKUP(A571,Impacts_RS_wells_scenario_1_bgw!$A$2:$P$2452,16)</f>
        <v>1987</v>
      </c>
      <c r="G571" s="1">
        <f t="shared" si="31"/>
        <v>31898</v>
      </c>
      <c r="H571">
        <v>61.5</v>
      </c>
      <c r="I571">
        <f>ROUND(H571*ref!$B$6*(VLOOKUP(lookup!B571,$M$3:$O$14,3,FALSE)),-1)</f>
        <v>3780</v>
      </c>
      <c r="J571">
        <v>104.6</v>
      </c>
      <c r="K571" s="16">
        <f t="shared" si="32"/>
        <v>7177.7039033934798</v>
      </c>
      <c r="L571">
        <f>INDEX(Impacts_scenario_1_RSBsn_Mask!$Y$2:$Y$70,$F571-1939+1,1)</f>
        <v>0.8582819112406922</v>
      </c>
    </row>
    <row r="572" spans="1:12" x14ac:dyDescent="0.3">
      <c r="A572">
        <v>571</v>
      </c>
      <c r="B572" t="s">
        <v>58</v>
      </c>
      <c r="C572" t="str">
        <f t="shared" si="29"/>
        <v>C</v>
      </c>
      <c r="D572">
        <f t="shared" si="30"/>
        <v>6</v>
      </c>
      <c r="E572">
        <f>SUMIFS(Impacts_RS_wells_scenario_1_bgw!$R$2:$R$2452,Impacts_RS_wells_scenario_1_bgw!$A$2:$A$2452,lookup!A572)*10.14583*L572</f>
        <v>-3281.8019260291917</v>
      </c>
      <c r="F572">
        <f>VLOOKUP(A572,Impacts_RS_wells_scenario_1_bgw!$A$2:$P$2452,16)</f>
        <v>1987</v>
      </c>
      <c r="G572" s="1">
        <f t="shared" si="31"/>
        <v>31929</v>
      </c>
      <c r="H572">
        <v>40.299999999999997</v>
      </c>
      <c r="I572">
        <f>ROUND(H572*ref!$B$6*(VLOOKUP(lookup!B572,$M$3:$O$14,3,FALSE)),-1)</f>
        <v>2400</v>
      </c>
      <c r="J572">
        <v>449.2</v>
      </c>
      <c r="K572" s="16">
        <f t="shared" si="32"/>
        <v>5681.8019260291912</v>
      </c>
      <c r="L572">
        <f>INDEX(Impacts_scenario_1_RSBsn_Mask!$Y$2:$Y$70,$F572-1939+1,1)</f>
        <v>0.8582819112406922</v>
      </c>
    </row>
    <row r="573" spans="1:12" x14ac:dyDescent="0.3">
      <c r="A573">
        <v>572</v>
      </c>
      <c r="B573" t="s">
        <v>59</v>
      </c>
      <c r="C573" t="str">
        <f t="shared" si="29"/>
        <v>D</v>
      </c>
      <c r="D573">
        <f t="shared" si="30"/>
        <v>7</v>
      </c>
      <c r="E573">
        <f>SUMIFS(Impacts_RS_wells_scenario_1_bgw!$R$2:$R$2452,Impacts_RS_wells_scenario_1_bgw!$A$2:$A$2452,lookup!A573)*10.14583*L573</f>
        <v>-3152.0423051656953</v>
      </c>
      <c r="F573">
        <f>VLOOKUP(A573,Impacts_RS_wells_scenario_1_bgw!$A$2:$P$2452,16)</f>
        <v>1987</v>
      </c>
      <c r="G573" s="1">
        <f t="shared" si="31"/>
        <v>31959</v>
      </c>
      <c r="H573">
        <v>108</v>
      </c>
      <c r="I573">
        <f>ROUND(H573*ref!$B$6*(VLOOKUP(lookup!B573,$M$3:$O$14,3,FALSE)),-1)</f>
        <v>6640</v>
      </c>
      <c r="J573">
        <v>502</v>
      </c>
      <c r="K573" s="16">
        <f t="shared" si="32"/>
        <v>9792.0423051656944</v>
      </c>
      <c r="L573">
        <f>INDEX(Impacts_scenario_1_RSBsn_Mask!$Y$2:$Y$70,$F573-1939+1,1)</f>
        <v>0.8582819112406922</v>
      </c>
    </row>
    <row r="574" spans="1:12" x14ac:dyDescent="0.3">
      <c r="A574">
        <v>573</v>
      </c>
      <c r="B574" t="s">
        <v>60</v>
      </c>
      <c r="C574" t="str">
        <f t="shared" si="29"/>
        <v>D</v>
      </c>
      <c r="D574">
        <f t="shared" si="30"/>
        <v>8</v>
      </c>
      <c r="E574">
        <f>SUMIFS(Impacts_RS_wells_scenario_1_bgw!$R$2:$R$2452,Impacts_RS_wells_scenario_1_bgw!$A$2:$A$2452,lookup!A574)*10.14583*L574</f>
        <v>-3386.5755870862163</v>
      </c>
      <c r="F574">
        <f>VLOOKUP(A574,Impacts_RS_wells_scenario_1_bgw!$A$2:$P$2452,16)</f>
        <v>1987</v>
      </c>
      <c r="G574" s="1">
        <f t="shared" si="31"/>
        <v>31990</v>
      </c>
      <c r="H574">
        <v>53.5</v>
      </c>
      <c r="I574">
        <f>ROUND(H574*ref!$B$6*(VLOOKUP(lookup!B574,$M$3:$O$14,3,FALSE)),-1)</f>
        <v>3290</v>
      </c>
      <c r="J574">
        <v>851.5</v>
      </c>
      <c r="K574" s="16">
        <f t="shared" si="32"/>
        <v>6676.5755870862158</v>
      </c>
      <c r="L574">
        <f>INDEX(Impacts_scenario_1_RSBsn_Mask!$Y$2:$Y$70,$F574-1939+1,1)</f>
        <v>0.8582819112406922</v>
      </c>
    </row>
    <row r="575" spans="1:12" x14ac:dyDescent="0.3">
      <c r="A575">
        <v>574</v>
      </c>
      <c r="B575" t="s">
        <v>61</v>
      </c>
      <c r="C575" t="str">
        <f t="shared" si="29"/>
        <v>D</v>
      </c>
      <c r="D575">
        <f t="shared" si="30"/>
        <v>9</v>
      </c>
      <c r="E575">
        <f>SUMIFS(Impacts_RS_wells_scenario_1_bgw!$R$2:$R$2452,Impacts_RS_wells_scenario_1_bgw!$A$2:$A$2452,lookup!A575)*10.14583*L575</f>
        <v>-2836.4211402300057</v>
      </c>
      <c r="F575">
        <f>VLOOKUP(A575,Impacts_RS_wells_scenario_1_bgw!$A$2:$P$2452,16)</f>
        <v>1987</v>
      </c>
      <c r="G575" s="1">
        <f t="shared" si="31"/>
        <v>32021</v>
      </c>
      <c r="H575">
        <v>28.7</v>
      </c>
      <c r="I575">
        <f>ROUND(H575*ref!$B$6*(VLOOKUP(lookup!B575,$M$3:$O$14,3,FALSE)),-1)</f>
        <v>1710</v>
      </c>
      <c r="J575">
        <v>763.4</v>
      </c>
      <c r="K575" s="16">
        <f t="shared" si="32"/>
        <v>4546.4211402300061</v>
      </c>
      <c r="L575">
        <f>INDEX(Impacts_scenario_1_RSBsn_Mask!$Y$2:$Y$70,$F575-1939+1,1)</f>
        <v>0.8582819112406922</v>
      </c>
    </row>
    <row r="576" spans="1:12" x14ac:dyDescent="0.3">
      <c r="A576">
        <v>575</v>
      </c>
      <c r="B576" t="s">
        <v>62</v>
      </c>
      <c r="C576" t="str">
        <f t="shared" si="29"/>
        <v>E</v>
      </c>
      <c r="D576">
        <f t="shared" si="30"/>
        <v>10</v>
      </c>
      <c r="E576">
        <f>SUMIFS(Impacts_RS_wells_scenario_1_bgw!$R$2:$R$2452,Impacts_RS_wells_scenario_1_bgw!$A$2:$A$2452,lookup!A576)*10.14583*L576</f>
        <v>-2669.9998197618215</v>
      </c>
      <c r="F576">
        <f>VLOOKUP(A576,Impacts_RS_wells_scenario_1_bgw!$A$2:$P$2452,16)</f>
        <v>1987</v>
      </c>
      <c r="G576" s="1">
        <f t="shared" si="31"/>
        <v>32051</v>
      </c>
      <c r="H576">
        <v>23.6</v>
      </c>
      <c r="I576">
        <f>ROUND(H576*ref!$B$6*(VLOOKUP(lookup!B576,$M$3:$O$14,3,FALSE)),-1)</f>
        <v>1450</v>
      </c>
      <c r="J576">
        <v>1714</v>
      </c>
      <c r="K576" s="16">
        <f t="shared" si="32"/>
        <v>4119.9998197618215</v>
      </c>
      <c r="L576">
        <f>INDEX(Impacts_scenario_1_RSBsn_Mask!$Y$2:$Y$70,$F576-1939+1,1)</f>
        <v>0.8582819112406922</v>
      </c>
    </row>
    <row r="577" spans="1:12" x14ac:dyDescent="0.3">
      <c r="A577">
        <v>576</v>
      </c>
      <c r="B577" t="s">
        <v>63</v>
      </c>
      <c r="C577" t="str">
        <f t="shared" si="29"/>
        <v>E</v>
      </c>
      <c r="D577">
        <f t="shared" si="30"/>
        <v>11</v>
      </c>
      <c r="E577">
        <f>SUMIFS(Impacts_RS_wells_scenario_1_bgw!$R$2:$R$2452,Impacts_RS_wells_scenario_1_bgw!$A$2:$A$2452,lookup!A577)*10.14583*L577</f>
        <v>-2779.4738794491432</v>
      </c>
      <c r="F577">
        <f>VLOOKUP(A577,Impacts_RS_wells_scenario_1_bgw!$A$2:$P$2452,16)</f>
        <v>1987</v>
      </c>
      <c r="G577" s="1">
        <f t="shared" si="31"/>
        <v>32082</v>
      </c>
      <c r="H577">
        <v>32.4</v>
      </c>
      <c r="I577">
        <f>ROUND(H577*ref!$B$6*(VLOOKUP(lookup!B577,$M$3:$O$14,3,FALSE)),-1)</f>
        <v>1930</v>
      </c>
      <c r="J577">
        <v>1497.2</v>
      </c>
      <c r="K577" s="16">
        <f t="shared" si="32"/>
        <v>4709.4738794491432</v>
      </c>
      <c r="L577">
        <f>INDEX(Impacts_scenario_1_RSBsn_Mask!$Y$2:$Y$70,$F577-1939+1,1)</f>
        <v>0.8582819112406922</v>
      </c>
    </row>
    <row r="578" spans="1:12" x14ac:dyDescent="0.3">
      <c r="A578">
        <v>577</v>
      </c>
      <c r="B578" t="s">
        <v>49</v>
      </c>
      <c r="C578" t="str">
        <f t="shared" ref="C578:C641" si="33">VLOOKUP(B578,$M$3:$R$14,6,FALSE)</f>
        <v>F</v>
      </c>
      <c r="D578">
        <f t="shared" ref="D578:D641" si="34">VLOOKUP(B578,$M$3:$N$14,2,FALSE)</f>
        <v>12</v>
      </c>
      <c r="E578">
        <f>SUMIFS(Impacts_RS_wells_scenario_1_bgw!$R$2:$R$2452,Impacts_RS_wells_scenario_1_bgw!$A$2:$A$2452,lookup!A578)*10.14583*L578</f>
        <v>-2962.0307007841693</v>
      </c>
      <c r="F578">
        <f>VLOOKUP(A578,Impacts_RS_wells_scenario_1_bgw!$A$2:$P$2452,16)</f>
        <v>1987</v>
      </c>
      <c r="G578" s="1">
        <f t="shared" si="31"/>
        <v>32112</v>
      </c>
      <c r="H578">
        <v>40.700000000000003</v>
      </c>
      <c r="I578">
        <f>ROUND(H578*ref!$B$6*(VLOOKUP(lookup!B578,$M$3:$O$14,3,FALSE)),-1)</f>
        <v>2500</v>
      </c>
      <c r="J578">
        <v>2002.6</v>
      </c>
      <c r="K578" s="16">
        <f t="shared" si="32"/>
        <v>5462.0307007841693</v>
      </c>
      <c r="L578">
        <f>INDEX(Impacts_scenario_1_RSBsn_Mask!$Y$2:$Y$70,$F578-1939+1,1)</f>
        <v>0.8582819112406922</v>
      </c>
    </row>
    <row r="579" spans="1:12" x14ac:dyDescent="0.3">
      <c r="A579">
        <v>578</v>
      </c>
      <c r="B579" t="s">
        <v>53</v>
      </c>
      <c r="C579" t="str">
        <f t="shared" si="33"/>
        <v>A</v>
      </c>
      <c r="D579">
        <f t="shared" si="34"/>
        <v>1</v>
      </c>
      <c r="E579">
        <f>SUMIFS(Impacts_RS_wells_scenario_1_bgw!$R$2:$R$2452,Impacts_RS_wells_scenario_1_bgw!$A$2:$A$2452,lookup!A579)*10.14583*L579</f>
        <v>-3428.0524842103391</v>
      </c>
      <c r="F579">
        <f>VLOOKUP(A579,Impacts_RS_wells_scenario_1_bgw!$A$2:$P$2452,16)</f>
        <v>1988</v>
      </c>
      <c r="G579" s="1">
        <f t="shared" ref="G579:G642" si="35">DATE(F579,D579,1)</f>
        <v>32143</v>
      </c>
      <c r="H579">
        <v>46.8</v>
      </c>
      <c r="I579">
        <f>ROUND(H579*ref!$B$6*(VLOOKUP(lookup!B579,$M$3:$O$14,3,FALSE)),-1)</f>
        <v>2880</v>
      </c>
      <c r="J579">
        <v>1830.35</v>
      </c>
      <c r="K579" s="16">
        <f t="shared" si="32"/>
        <v>6308.0524842103387</v>
      </c>
      <c r="L579">
        <f>INDEX(Impacts_scenario_1_RSBsn_Mask!$Y$2:$Y$70,$F579-1939+1,1)</f>
        <v>0.80618521114000308</v>
      </c>
    </row>
    <row r="580" spans="1:12" x14ac:dyDescent="0.3">
      <c r="A580">
        <v>579</v>
      </c>
      <c r="B580" t="s">
        <v>54</v>
      </c>
      <c r="C580" t="str">
        <f t="shared" si="33"/>
        <v>A</v>
      </c>
      <c r="D580">
        <f t="shared" si="34"/>
        <v>2</v>
      </c>
      <c r="E580">
        <f>SUMIFS(Impacts_RS_wells_scenario_1_bgw!$R$2:$R$2452,Impacts_RS_wells_scenario_1_bgw!$A$2:$A$2452,lookup!A580)*10.14583*L580</f>
        <v>-2636.0215655728007</v>
      </c>
      <c r="F580">
        <f>VLOOKUP(A580,Impacts_RS_wells_scenario_1_bgw!$A$2:$P$2452,16)</f>
        <v>1988</v>
      </c>
      <c r="G580" s="1">
        <f t="shared" si="35"/>
        <v>32174</v>
      </c>
      <c r="H580">
        <v>41.2</v>
      </c>
      <c r="I580">
        <f>ROUND(H580*ref!$B$6*(VLOOKUP(lookup!B580,$M$3:$O$14,3,FALSE)),-1)</f>
        <v>2290</v>
      </c>
      <c r="J580">
        <v>1727.07</v>
      </c>
      <c r="K580" s="16">
        <f t="shared" si="32"/>
        <v>4926.0215655728007</v>
      </c>
      <c r="L580">
        <f>INDEX(Impacts_scenario_1_RSBsn_Mask!$Y$2:$Y$70,$F580-1939+1,1)</f>
        <v>0.80618521114000308</v>
      </c>
    </row>
    <row r="581" spans="1:12" x14ac:dyDescent="0.3">
      <c r="A581">
        <v>580</v>
      </c>
      <c r="B581" t="s">
        <v>55</v>
      </c>
      <c r="C581" t="str">
        <f t="shared" si="33"/>
        <v>B</v>
      </c>
      <c r="D581">
        <f t="shared" si="34"/>
        <v>3</v>
      </c>
      <c r="E581">
        <f>SUMIFS(Impacts_RS_wells_scenario_1_bgw!$R$2:$R$2452,Impacts_RS_wells_scenario_1_bgw!$A$2:$A$2452,lookup!A581)*10.14583*L581</f>
        <v>-2288.325306231548</v>
      </c>
      <c r="F581">
        <f>VLOOKUP(A581,Impacts_RS_wells_scenario_1_bgw!$A$2:$P$2452,16)</f>
        <v>1988</v>
      </c>
      <c r="G581" s="1">
        <f t="shared" si="35"/>
        <v>32203</v>
      </c>
      <c r="H581">
        <v>44.2</v>
      </c>
      <c r="I581">
        <f>ROUND(H581*ref!$B$6*(VLOOKUP(lookup!B581,$M$3:$O$14,3,FALSE)),-1)</f>
        <v>2720</v>
      </c>
      <c r="J581">
        <v>1785.18</v>
      </c>
      <c r="K581" s="16">
        <f t="shared" si="32"/>
        <v>5008.325306231548</v>
      </c>
      <c r="L581">
        <f>INDEX(Impacts_scenario_1_RSBsn_Mask!$Y$2:$Y$70,$F581-1939+1,1)</f>
        <v>0.80618521114000308</v>
      </c>
    </row>
    <row r="582" spans="1:12" x14ac:dyDescent="0.3">
      <c r="A582">
        <v>581</v>
      </c>
      <c r="B582" t="s">
        <v>56</v>
      </c>
      <c r="C582" t="str">
        <f t="shared" si="33"/>
        <v>B</v>
      </c>
      <c r="D582">
        <f t="shared" si="34"/>
        <v>4</v>
      </c>
      <c r="E582">
        <f>SUMIFS(Impacts_RS_wells_scenario_1_bgw!$R$2:$R$2452,Impacts_RS_wells_scenario_1_bgw!$A$2:$A$2452,lookup!A582)*10.14583*L582</f>
        <v>-3115.2279616262767</v>
      </c>
      <c r="F582">
        <f>VLOOKUP(A582,Impacts_RS_wells_scenario_1_bgw!$A$2:$P$2452,16)</f>
        <v>1988</v>
      </c>
      <c r="G582" s="1">
        <f t="shared" si="35"/>
        <v>32234</v>
      </c>
      <c r="H582">
        <v>60.4</v>
      </c>
      <c r="I582">
        <f>ROUND(H582*ref!$B$6*(VLOOKUP(lookup!B582,$M$3:$O$14,3,FALSE)),-1)</f>
        <v>3590</v>
      </c>
      <c r="J582">
        <v>1325.32</v>
      </c>
      <c r="K582" s="16">
        <f t="shared" si="32"/>
        <v>6705.2279616262767</v>
      </c>
      <c r="L582">
        <f>INDEX(Impacts_scenario_1_RSBsn_Mask!$Y$2:$Y$70,$F582-1939+1,1)</f>
        <v>0.80618521114000308</v>
      </c>
    </row>
    <row r="583" spans="1:12" x14ac:dyDescent="0.3">
      <c r="A583">
        <v>582</v>
      </c>
      <c r="B583" t="s">
        <v>57</v>
      </c>
      <c r="C583" t="str">
        <f t="shared" si="33"/>
        <v>C</v>
      </c>
      <c r="D583">
        <f t="shared" si="34"/>
        <v>5</v>
      </c>
      <c r="E583">
        <f>SUMIFS(Impacts_RS_wells_scenario_1_bgw!$R$2:$R$2452,Impacts_RS_wells_scenario_1_bgw!$A$2:$A$2452,lookup!A583)*10.14583*L583</f>
        <v>-1958.4189030573473</v>
      </c>
      <c r="F583">
        <f>VLOOKUP(A583,Impacts_RS_wells_scenario_1_bgw!$A$2:$P$2452,16)</f>
        <v>1988</v>
      </c>
      <c r="G583" s="1">
        <f t="shared" si="35"/>
        <v>32264</v>
      </c>
      <c r="H583">
        <v>34.4</v>
      </c>
      <c r="I583">
        <f>ROUND(H583*ref!$B$6*(VLOOKUP(lookup!B583,$M$3:$O$14,3,FALSE)),-1)</f>
        <v>2120</v>
      </c>
      <c r="J583">
        <v>108.6</v>
      </c>
      <c r="K583" s="16">
        <f t="shared" si="32"/>
        <v>4078.4189030573471</v>
      </c>
      <c r="L583">
        <f>INDEX(Impacts_scenario_1_RSBsn_Mask!$Y$2:$Y$70,$F583-1939+1,1)</f>
        <v>0.80618521114000308</v>
      </c>
    </row>
    <row r="584" spans="1:12" x14ac:dyDescent="0.3">
      <c r="A584">
        <v>583</v>
      </c>
      <c r="B584" t="s">
        <v>58</v>
      </c>
      <c r="C584" t="str">
        <f t="shared" si="33"/>
        <v>C</v>
      </c>
      <c r="D584">
        <f t="shared" si="34"/>
        <v>6</v>
      </c>
      <c r="E584">
        <f>SUMIFS(Impacts_RS_wells_scenario_1_bgw!$R$2:$R$2452,Impacts_RS_wells_scenario_1_bgw!$A$2:$A$2452,lookup!A584)*10.14583*L584</f>
        <v>-885.71084242254199</v>
      </c>
      <c r="F584">
        <f>VLOOKUP(A584,Impacts_RS_wells_scenario_1_bgw!$A$2:$P$2452,16)</f>
        <v>1988</v>
      </c>
      <c r="G584" s="1">
        <f t="shared" si="35"/>
        <v>32295</v>
      </c>
      <c r="H584">
        <v>21.8</v>
      </c>
      <c r="I584">
        <f>ROUND(H584*ref!$B$6*(VLOOKUP(lookup!B584,$M$3:$O$14,3,FALSE)),-1)</f>
        <v>1300</v>
      </c>
      <c r="J584">
        <v>385.6</v>
      </c>
      <c r="K584" s="16">
        <f t="shared" si="32"/>
        <v>2185.7108424225421</v>
      </c>
      <c r="L584">
        <f>INDEX(Impacts_scenario_1_RSBsn_Mask!$Y$2:$Y$70,$F584-1939+1,1)</f>
        <v>0.80618521114000308</v>
      </c>
    </row>
    <row r="585" spans="1:12" x14ac:dyDescent="0.3">
      <c r="A585">
        <v>584</v>
      </c>
      <c r="B585" t="s">
        <v>59</v>
      </c>
      <c r="C585" t="str">
        <f t="shared" si="33"/>
        <v>D</v>
      </c>
      <c r="D585">
        <f t="shared" si="34"/>
        <v>7</v>
      </c>
      <c r="E585">
        <f>SUMIFS(Impacts_RS_wells_scenario_1_bgw!$R$2:$R$2452,Impacts_RS_wells_scenario_1_bgw!$A$2:$A$2452,lookup!A585)*10.14583*L585</f>
        <v>-975.37637561885117</v>
      </c>
      <c r="F585">
        <f>VLOOKUP(A585,Impacts_RS_wells_scenario_1_bgw!$A$2:$P$2452,16)</f>
        <v>1988</v>
      </c>
      <c r="G585" s="1">
        <f t="shared" si="35"/>
        <v>32325</v>
      </c>
      <c r="H585">
        <v>9.4600000000000009</v>
      </c>
      <c r="I585">
        <f>ROUND(H585*ref!$B$6*(VLOOKUP(lookup!B585,$M$3:$O$14,3,FALSE)),-1)</f>
        <v>580</v>
      </c>
      <c r="J585">
        <v>149.96</v>
      </c>
      <c r="K585" s="16">
        <f t="shared" si="32"/>
        <v>1555.3763756188512</v>
      </c>
      <c r="L585">
        <f>INDEX(Impacts_scenario_1_RSBsn_Mask!$Y$2:$Y$70,$F585-1939+1,1)</f>
        <v>0.80618521114000308</v>
      </c>
    </row>
    <row r="586" spans="1:12" x14ac:dyDescent="0.3">
      <c r="A586">
        <v>585</v>
      </c>
      <c r="B586" t="s">
        <v>60</v>
      </c>
      <c r="C586" t="str">
        <f t="shared" si="33"/>
        <v>D</v>
      </c>
      <c r="D586">
        <f t="shared" si="34"/>
        <v>8</v>
      </c>
      <c r="E586">
        <f>SUMIFS(Impacts_RS_wells_scenario_1_bgw!$R$2:$R$2452,Impacts_RS_wells_scenario_1_bgw!$A$2:$A$2452,lookup!A586)*10.14583*L586</f>
        <v>-303.20270470789541</v>
      </c>
      <c r="F586">
        <f>VLOOKUP(A586,Impacts_RS_wells_scenario_1_bgw!$A$2:$P$2452,16)</f>
        <v>1988</v>
      </c>
      <c r="G586" s="1">
        <f t="shared" si="35"/>
        <v>32356</v>
      </c>
      <c r="H586">
        <v>2.65</v>
      </c>
      <c r="I586">
        <f>ROUND(H586*ref!$B$6*(VLOOKUP(lookup!B586,$M$3:$O$14,3,FALSE)),-1)</f>
        <v>160</v>
      </c>
      <c r="J586">
        <v>312.8</v>
      </c>
      <c r="K586" s="16">
        <f t="shared" si="32"/>
        <v>463.20270470789541</v>
      </c>
      <c r="L586">
        <f>INDEX(Impacts_scenario_1_RSBsn_Mask!$Y$2:$Y$70,$F586-1939+1,1)</f>
        <v>0.80618521114000308</v>
      </c>
    </row>
    <row r="587" spans="1:12" x14ac:dyDescent="0.3">
      <c r="A587">
        <v>586</v>
      </c>
      <c r="B587" t="s">
        <v>61</v>
      </c>
      <c r="C587" t="str">
        <f t="shared" si="33"/>
        <v>D</v>
      </c>
      <c r="D587">
        <f t="shared" si="34"/>
        <v>9</v>
      </c>
      <c r="E587">
        <f>SUMIFS(Impacts_RS_wells_scenario_1_bgw!$R$2:$R$2452,Impacts_RS_wells_scenario_1_bgw!$A$2:$A$2452,lookup!A587)*10.14583*L587</f>
        <v>-677.92272172159733</v>
      </c>
      <c r="F587">
        <f>VLOOKUP(A587,Impacts_RS_wells_scenario_1_bgw!$A$2:$P$2452,16)</f>
        <v>1988</v>
      </c>
      <c r="G587" s="1">
        <f t="shared" si="35"/>
        <v>32387</v>
      </c>
      <c r="H587">
        <v>1.47</v>
      </c>
      <c r="I587">
        <f>ROUND(H587*ref!$B$6*(VLOOKUP(lookup!B587,$M$3:$O$14,3,FALSE)),-1)</f>
        <v>90</v>
      </c>
      <c r="J587">
        <v>0</v>
      </c>
      <c r="K587" s="16">
        <f t="shared" si="32"/>
        <v>767.92272172159733</v>
      </c>
      <c r="L587">
        <f>INDEX(Impacts_scenario_1_RSBsn_Mask!$Y$2:$Y$70,$F587-1939+1,1)</f>
        <v>0.80618521114000308</v>
      </c>
    </row>
    <row r="588" spans="1:12" x14ac:dyDescent="0.3">
      <c r="A588">
        <v>587</v>
      </c>
      <c r="B588" t="s">
        <v>62</v>
      </c>
      <c r="C588" t="str">
        <f t="shared" si="33"/>
        <v>E</v>
      </c>
      <c r="D588">
        <f t="shared" si="34"/>
        <v>10</v>
      </c>
      <c r="E588">
        <f>SUMIFS(Impacts_RS_wells_scenario_1_bgw!$R$2:$R$2452,Impacts_RS_wells_scenario_1_bgw!$A$2:$A$2452,lookup!A588)*10.14583*L588</f>
        <v>-513.92865112471691</v>
      </c>
      <c r="F588">
        <f>VLOOKUP(A588,Impacts_RS_wells_scenario_1_bgw!$A$2:$P$2452,16)</f>
        <v>1988</v>
      </c>
      <c r="G588" s="1">
        <f t="shared" si="35"/>
        <v>32417</v>
      </c>
      <c r="H588">
        <v>2.65</v>
      </c>
      <c r="I588">
        <f>ROUND(H588*ref!$B$6*(VLOOKUP(lookup!B588,$M$3:$O$14,3,FALSE)),-1)</f>
        <v>160</v>
      </c>
      <c r="J588">
        <v>40</v>
      </c>
      <c r="K588" s="16">
        <f t="shared" si="32"/>
        <v>673.92865112471691</v>
      </c>
      <c r="L588">
        <f>INDEX(Impacts_scenario_1_RSBsn_Mask!$Y$2:$Y$70,$F588-1939+1,1)</f>
        <v>0.80618521114000308</v>
      </c>
    </row>
    <row r="589" spans="1:12" x14ac:dyDescent="0.3">
      <c r="A589">
        <v>588</v>
      </c>
      <c r="B589" t="s">
        <v>63</v>
      </c>
      <c r="C589" t="str">
        <f t="shared" si="33"/>
        <v>E</v>
      </c>
      <c r="D589">
        <f t="shared" si="34"/>
        <v>11</v>
      </c>
      <c r="E589">
        <f>SUMIFS(Impacts_RS_wells_scenario_1_bgw!$R$2:$R$2452,Impacts_RS_wells_scenario_1_bgw!$A$2:$A$2452,lookup!A589)*10.14583*L589</f>
        <v>-1046.2406930470274</v>
      </c>
      <c r="F589">
        <f>VLOOKUP(A589,Impacts_RS_wells_scenario_1_bgw!$A$2:$P$2452,16)</f>
        <v>1988</v>
      </c>
      <c r="G589" s="1">
        <f t="shared" si="35"/>
        <v>32448</v>
      </c>
      <c r="H589">
        <v>6.61</v>
      </c>
      <c r="I589">
        <f>ROUND(H589*ref!$B$6*(VLOOKUP(lookup!B589,$M$3:$O$14,3,FALSE)),-1)</f>
        <v>390</v>
      </c>
      <c r="J589">
        <v>111.1</v>
      </c>
      <c r="K589" s="16">
        <f t="shared" si="32"/>
        <v>1436.2406930470274</v>
      </c>
      <c r="L589">
        <f>INDEX(Impacts_scenario_1_RSBsn_Mask!$Y$2:$Y$70,$F589-1939+1,1)</f>
        <v>0.80618521114000308</v>
      </c>
    </row>
    <row r="590" spans="1:12" x14ac:dyDescent="0.3">
      <c r="A590">
        <v>589</v>
      </c>
      <c r="B590" t="s">
        <v>49</v>
      </c>
      <c r="C590" t="str">
        <f t="shared" si="33"/>
        <v>F</v>
      </c>
      <c r="D590">
        <f t="shared" si="34"/>
        <v>12</v>
      </c>
      <c r="E590">
        <f>SUMIFS(Impacts_RS_wells_scenario_1_bgw!$R$2:$R$2452,Impacts_RS_wells_scenario_1_bgw!$A$2:$A$2452,lookup!A590)*10.14583*L590</f>
        <v>-1435.1354972293252</v>
      </c>
      <c r="F590">
        <f>VLOOKUP(A590,Impacts_RS_wells_scenario_1_bgw!$A$2:$P$2452,16)</f>
        <v>1988</v>
      </c>
      <c r="G590" s="1">
        <f t="shared" si="35"/>
        <v>32478</v>
      </c>
      <c r="H590">
        <v>7.86</v>
      </c>
      <c r="I590">
        <f>ROUND(H590*ref!$B$6*(VLOOKUP(lookup!B590,$M$3:$O$14,3,FALSE)),-1)</f>
        <v>480</v>
      </c>
      <c r="J590">
        <v>262.3</v>
      </c>
      <c r="K590" s="16">
        <f t="shared" si="32"/>
        <v>1915.1354972293252</v>
      </c>
      <c r="L590">
        <f>INDEX(Impacts_scenario_1_RSBsn_Mask!$Y$2:$Y$70,$F590-1939+1,1)</f>
        <v>0.80618521114000308</v>
      </c>
    </row>
    <row r="591" spans="1:12" x14ac:dyDescent="0.3">
      <c r="A591">
        <v>590</v>
      </c>
      <c r="B591" t="s">
        <v>53</v>
      </c>
      <c r="C591" t="str">
        <f t="shared" si="33"/>
        <v>A</v>
      </c>
      <c r="D591">
        <f t="shared" si="34"/>
        <v>1</v>
      </c>
      <c r="E591">
        <f>SUMIFS(Impacts_RS_wells_scenario_1_bgw!$R$2:$R$2452,Impacts_RS_wells_scenario_1_bgw!$A$2:$A$2452,lookup!A591)*10.14583*L591</f>
        <v>-1897.2630545504476</v>
      </c>
      <c r="F591">
        <f>VLOOKUP(A591,Impacts_RS_wells_scenario_1_bgw!$A$2:$P$2452,16)</f>
        <v>1989</v>
      </c>
      <c r="G591" s="1">
        <f t="shared" si="35"/>
        <v>32509</v>
      </c>
      <c r="H591">
        <v>11.4</v>
      </c>
      <c r="I591">
        <f>ROUND(H591*ref!$B$6*(VLOOKUP(lookup!B591,$M$3:$O$14,3,FALSE)),-1)</f>
        <v>700</v>
      </c>
      <c r="J591">
        <v>208.89</v>
      </c>
      <c r="K591" s="16">
        <f t="shared" si="32"/>
        <v>2597.2630545504476</v>
      </c>
      <c r="L591">
        <f>INDEX(Impacts_scenario_1_RSBsn_Mask!$Y$2:$Y$70,$F591-1939+1,1)</f>
        <v>0.83158126095787488</v>
      </c>
    </row>
    <row r="592" spans="1:12" x14ac:dyDescent="0.3">
      <c r="A592">
        <v>591</v>
      </c>
      <c r="B592" t="s">
        <v>54</v>
      </c>
      <c r="C592" t="str">
        <f t="shared" si="33"/>
        <v>A</v>
      </c>
      <c r="D592">
        <f t="shared" si="34"/>
        <v>2</v>
      </c>
      <c r="E592">
        <f>SUMIFS(Impacts_RS_wells_scenario_1_bgw!$R$2:$R$2452,Impacts_RS_wells_scenario_1_bgw!$A$2:$A$2452,lookup!A592)*10.14583*L592</f>
        <v>-2141.9246726134056</v>
      </c>
      <c r="F592">
        <f>VLOOKUP(A592,Impacts_RS_wells_scenario_1_bgw!$A$2:$P$2452,16)</f>
        <v>1989</v>
      </c>
      <c r="G592" s="1">
        <f t="shared" si="35"/>
        <v>32540</v>
      </c>
      <c r="H592">
        <v>9.3000000000000007</v>
      </c>
      <c r="I592">
        <f>ROUND(H592*ref!$B$6*(VLOOKUP(lookup!B592,$M$3:$O$14,3,FALSE)),-1)</f>
        <v>520</v>
      </c>
      <c r="J592">
        <v>340</v>
      </c>
      <c r="K592" s="16">
        <f t="shared" si="32"/>
        <v>2661.9246726134056</v>
      </c>
      <c r="L592">
        <f>INDEX(Impacts_scenario_1_RSBsn_Mask!$Y$2:$Y$70,$F592-1939+1,1)</f>
        <v>0.83158126095787488</v>
      </c>
    </row>
    <row r="593" spans="1:12" x14ac:dyDescent="0.3">
      <c r="A593">
        <v>592</v>
      </c>
      <c r="B593" t="s">
        <v>55</v>
      </c>
      <c r="C593" t="str">
        <f t="shared" si="33"/>
        <v>B</v>
      </c>
      <c r="D593">
        <f t="shared" si="34"/>
        <v>3</v>
      </c>
      <c r="E593">
        <f>SUMIFS(Impacts_RS_wells_scenario_1_bgw!$R$2:$R$2452,Impacts_RS_wells_scenario_1_bgw!$A$2:$A$2452,lookup!A593)*10.14583*L593</f>
        <v>-2002.3049660289478</v>
      </c>
      <c r="F593">
        <f>VLOOKUP(A593,Impacts_RS_wells_scenario_1_bgw!$A$2:$P$2452,16)</f>
        <v>1989</v>
      </c>
      <c r="G593" s="1">
        <f t="shared" si="35"/>
        <v>32568</v>
      </c>
      <c r="H593">
        <v>15.5</v>
      </c>
      <c r="I593">
        <f>ROUND(H593*ref!$B$6*(VLOOKUP(lookup!B593,$M$3:$O$14,3,FALSE)),-1)</f>
        <v>950</v>
      </c>
      <c r="J593">
        <v>527.94000000000005</v>
      </c>
      <c r="K593" s="16">
        <f t="shared" si="32"/>
        <v>2952.304966028948</v>
      </c>
      <c r="L593">
        <f>INDEX(Impacts_scenario_1_RSBsn_Mask!$Y$2:$Y$70,$F593-1939+1,1)</f>
        <v>0.83158126095787488</v>
      </c>
    </row>
    <row r="594" spans="1:12" x14ac:dyDescent="0.3">
      <c r="A594">
        <v>593</v>
      </c>
      <c r="B594" t="s">
        <v>56</v>
      </c>
      <c r="C594" t="str">
        <f t="shared" si="33"/>
        <v>B</v>
      </c>
      <c r="D594">
        <f t="shared" si="34"/>
        <v>4</v>
      </c>
      <c r="E594">
        <f>SUMIFS(Impacts_RS_wells_scenario_1_bgw!$R$2:$R$2452,Impacts_RS_wells_scenario_1_bgw!$A$2:$A$2452,lookup!A594)*10.14583*L594</f>
        <v>-715.19042996223288</v>
      </c>
      <c r="F594">
        <f>VLOOKUP(A594,Impacts_RS_wells_scenario_1_bgw!$A$2:$P$2452,16)</f>
        <v>1989</v>
      </c>
      <c r="G594" s="1">
        <f t="shared" si="35"/>
        <v>32599</v>
      </c>
      <c r="H594">
        <v>11.3</v>
      </c>
      <c r="I594">
        <f>ROUND(H594*ref!$B$6*(VLOOKUP(lookup!B594,$M$3:$O$14,3,FALSE)),-1)</f>
        <v>670</v>
      </c>
      <c r="J594">
        <v>473.4</v>
      </c>
      <c r="K594" s="16">
        <f t="shared" si="32"/>
        <v>1385.1904299622329</v>
      </c>
      <c r="L594">
        <f>INDEX(Impacts_scenario_1_RSBsn_Mask!$Y$2:$Y$70,$F594-1939+1,1)</f>
        <v>0.83158126095787488</v>
      </c>
    </row>
    <row r="595" spans="1:12" x14ac:dyDescent="0.3">
      <c r="A595">
        <v>594</v>
      </c>
      <c r="B595" t="s">
        <v>57</v>
      </c>
      <c r="C595" t="str">
        <f t="shared" si="33"/>
        <v>C</v>
      </c>
      <c r="D595">
        <f t="shared" si="34"/>
        <v>5</v>
      </c>
      <c r="E595">
        <f>SUMIFS(Impacts_RS_wells_scenario_1_bgw!$R$2:$R$2452,Impacts_RS_wells_scenario_1_bgw!$A$2:$A$2452,lookup!A595)*10.14583*L595</f>
        <v>-4320.5121847393348</v>
      </c>
      <c r="F595">
        <f>VLOOKUP(A595,Impacts_RS_wells_scenario_1_bgw!$A$2:$P$2452,16)</f>
        <v>1989</v>
      </c>
      <c r="G595" s="1">
        <f t="shared" si="35"/>
        <v>32629</v>
      </c>
      <c r="H595">
        <v>40.4</v>
      </c>
      <c r="I595">
        <f>ROUND(H595*ref!$B$6*(VLOOKUP(lookup!B595,$M$3:$O$14,3,FALSE)),-1)</f>
        <v>2480</v>
      </c>
      <c r="J595">
        <v>622.67999999999995</v>
      </c>
      <c r="K595" s="16">
        <f t="shared" si="32"/>
        <v>6800.5121847393348</v>
      </c>
      <c r="L595">
        <f>INDEX(Impacts_scenario_1_RSBsn_Mask!$Y$2:$Y$70,$F595-1939+1,1)</f>
        <v>0.83158126095787488</v>
      </c>
    </row>
    <row r="596" spans="1:12" x14ac:dyDescent="0.3">
      <c r="A596">
        <v>595</v>
      </c>
      <c r="B596" t="s">
        <v>58</v>
      </c>
      <c r="C596" t="str">
        <f t="shared" si="33"/>
        <v>C</v>
      </c>
      <c r="D596">
        <f t="shared" si="34"/>
        <v>6</v>
      </c>
      <c r="E596">
        <f>SUMIFS(Impacts_RS_wells_scenario_1_bgw!$R$2:$R$2452,Impacts_RS_wells_scenario_1_bgw!$A$2:$A$2452,lookup!A596)*10.14583*L596</f>
        <v>-6359.8038817253155</v>
      </c>
      <c r="F596">
        <f>VLOOKUP(A596,Impacts_RS_wells_scenario_1_bgw!$A$2:$P$2452,16)</f>
        <v>1989</v>
      </c>
      <c r="G596" s="1">
        <f t="shared" si="35"/>
        <v>32660</v>
      </c>
      <c r="H596">
        <v>39.9</v>
      </c>
      <c r="I596">
        <f>ROUND(H596*ref!$B$6*(VLOOKUP(lookup!B596,$M$3:$O$14,3,FALSE)),-1)</f>
        <v>2370</v>
      </c>
      <c r="J596">
        <v>1616.8</v>
      </c>
      <c r="K596" s="16">
        <f t="shared" si="32"/>
        <v>8729.8038817253146</v>
      </c>
      <c r="L596">
        <f>INDEX(Impacts_scenario_1_RSBsn_Mask!$Y$2:$Y$70,$F596-1939+1,1)</f>
        <v>0.83158126095787488</v>
      </c>
    </row>
    <row r="597" spans="1:12" x14ac:dyDescent="0.3">
      <c r="A597">
        <v>596</v>
      </c>
      <c r="B597" t="s">
        <v>59</v>
      </c>
      <c r="C597" t="str">
        <f t="shared" si="33"/>
        <v>D</v>
      </c>
      <c r="D597">
        <f t="shared" si="34"/>
        <v>7</v>
      </c>
      <c r="E597">
        <f>SUMIFS(Impacts_RS_wells_scenario_1_bgw!$R$2:$R$2452,Impacts_RS_wells_scenario_1_bgw!$A$2:$A$2452,lookup!A597)*10.14583*L597</f>
        <v>-4301.0637212711563</v>
      </c>
      <c r="F597">
        <f>VLOOKUP(A597,Impacts_RS_wells_scenario_1_bgw!$A$2:$P$2452,16)</f>
        <v>1989</v>
      </c>
      <c r="G597" s="1">
        <f t="shared" si="35"/>
        <v>32690</v>
      </c>
      <c r="H597">
        <v>27.8</v>
      </c>
      <c r="I597">
        <f>ROUND(H597*ref!$B$6*(VLOOKUP(lookup!B597,$M$3:$O$14,3,FALSE)),-1)</f>
        <v>1710</v>
      </c>
      <c r="J597">
        <v>0</v>
      </c>
      <c r="K597" s="16">
        <f t="shared" si="32"/>
        <v>6011.0637212711563</v>
      </c>
      <c r="L597">
        <f>INDEX(Impacts_scenario_1_RSBsn_Mask!$Y$2:$Y$70,$F597-1939+1,1)</f>
        <v>0.83158126095787488</v>
      </c>
    </row>
    <row r="598" spans="1:12" x14ac:dyDescent="0.3">
      <c r="A598">
        <v>597</v>
      </c>
      <c r="B598" t="s">
        <v>60</v>
      </c>
      <c r="C598" t="str">
        <f t="shared" si="33"/>
        <v>D</v>
      </c>
      <c r="D598">
        <f t="shared" si="34"/>
        <v>8</v>
      </c>
      <c r="E598">
        <f>SUMIFS(Impacts_RS_wells_scenario_1_bgw!$R$2:$R$2452,Impacts_RS_wells_scenario_1_bgw!$A$2:$A$2452,lookup!A598)*10.14583*L598</f>
        <v>-4205.4415814458016</v>
      </c>
      <c r="F598">
        <f>VLOOKUP(A598,Impacts_RS_wells_scenario_1_bgw!$A$2:$P$2452,16)</f>
        <v>1989</v>
      </c>
      <c r="G598" s="1">
        <f t="shared" si="35"/>
        <v>32721</v>
      </c>
      <c r="H598">
        <v>13.8</v>
      </c>
      <c r="I598">
        <f>ROUND(H598*ref!$B$6*(VLOOKUP(lookup!B598,$M$3:$O$14,3,FALSE)),-1)</f>
        <v>850</v>
      </c>
      <c r="J598">
        <v>161.62</v>
      </c>
      <c r="K598" s="16">
        <f t="shared" si="32"/>
        <v>5055.4415814458016</v>
      </c>
      <c r="L598">
        <f>INDEX(Impacts_scenario_1_RSBsn_Mask!$Y$2:$Y$70,$F598-1939+1,1)</f>
        <v>0.83158126095787488</v>
      </c>
    </row>
    <row r="599" spans="1:12" x14ac:dyDescent="0.3">
      <c r="A599">
        <v>598</v>
      </c>
      <c r="B599" t="s">
        <v>61</v>
      </c>
      <c r="C599" t="str">
        <f t="shared" si="33"/>
        <v>D</v>
      </c>
      <c r="D599">
        <f t="shared" si="34"/>
        <v>9</v>
      </c>
      <c r="E599">
        <f>SUMIFS(Impacts_RS_wells_scenario_1_bgw!$R$2:$R$2452,Impacts_RS_wells_scenario_1_bgw!$A$2:$A$2452,lookup!A599)*10.14583*L599</f>
        <v>-3850.6720632261208</v>
      </c>
      <c r="F599">
        <f>VLOOKUP(A599,Impacts_RS_wells_scenario_1_bgw!$A$2:$P$2452,16)</f>
        <v>1989</v>
      </c>
      <c r="G599" s="1">
        <f t="shared" si="35"/>
        <v>32752</v>
      </c>
      <c r="H599">
        <v>24.7</v>
      </c>
      <c r="I599">
        <f>ROUND(H599*ref!$B$6*(VLOOKUP(lookup!B599,$M$3:$O$14,3,FALSE)),-1)</f>
        <v>1470</v>
      </c>
      <c r="J599">
        <v>150.36000000000001</v>
      </c>
      <c r="K599" s="16">
        <f t="shared" si="32"/>
        <v>5320.6720632261204</v>
      </c>
      <c r="L599">
        <f>INDEX(Impacts_scenario_1_RSBsn_Mask!$Y$2:$Y$70,$F599-1939+1,1)</f>
        <v>0.83158126095787488</v>
      </c>
    </row>
    <row r="600" spans="1:12" x14ac:dyDescent="0.3">
      <c r="A600">
        <v>599</v>
      </c>
      <c r="B600" t="s">
        <v>62</v>
      </c>
      <c r="C600" t="str">
        <f t="shared" si="33"/>
        <v>E</v>
      </c>
      <c r="D600">
        <f t="shared" si="34"/>
        <v>10</v>
      </c>
      <c r="E600">
        <f>SUMIFS(Impacts_RS_wells_scenario_1_bgw!$R$2:$R$2452,Impacts_RS_wells_scenario_1_bgw!$A$2:$A$2452,lookup!A600)*10.14583*L600</f>
        <v>-2772.6125615498977</v>
      </c>
      <c r="F600">
        <f>VLOOKUP(A600,Impacts_RS_wells_scenario_1_bgw!$A$2:$P$2452,16)</f>
        <v>1989</v>
      </c>
      <c r="G600" s="1">
        <f t="shared" si="35"/>
        <v>32782</v>
      </c>
      <c r="H600">
        <v>8.32</v>
      </c>
      <c r="I600">
        <f>ROUND(H600*ref!$B$6*(VLOOKUP(lookup!B600,$M$3:$O$14,3,FALSE)),-1)</f>
        <v>510</v>
      </c>
      <c r="J600">
        <v>683.53</v>
      </c>
      <c r="K600" s="16">
        <f t="shared" si="32"/>
        <v>3282.6125615498977</v>
      </c>
      <c r="L600">
        <f>INDEX(Impacts_scenario_1_RSBsn_Mask!$Y$2:$Y$70,$F600-1939+1,1)</f>
        <v>0.83158126095787488</v>
      </c>
    </row>
    <row r="601" spans="1:12" x14ac:dyDescent="0.3">
      <c r="A601">
        <v>600</v>
      </c>
      <c r="B601" t="s">
        <v>63</v>
      </c>
      <c r="C601" t="str">
        <f t="shared" si="33"/>
        <v>E</v>
      </c>
      <c r="D601">
        <f t="shared" si="34"/>
        <v>11</v>
      </c>
      <c r="E601">
        <f>SUMIFS(Impacts_RS_wells_scenario_1_bgw!$R$2:$R$2452,Impacts_RS_wells_scenario_1_bgw!$A$2:$A$2452,lookup!A601)*10.14583*L601</f>
        <v>-2638.410074462136</v>
      </c>
      <c r="F601">
        <f>VLOOKUP(A601,Impacts_RS_wells_scenario_1_bgw!$A$2:$P$2452,16)</f>
        <v>1989</v>
      </c>
      <c r="G601" s="1">
        <f t="shared" si="35"/>
        <v>32813</v>
      </c>
      <c r="H601">
        <v>9.07</v>
      </c>
      <c r="I601">
        <f>ROUND(H601*ref!$B$6*(VLOOKUP(lookup!B601,$M$3:$O$14,3,FALSE)),-1)</f>
        <v>540</v>
      </c>
      <c r="J601">
        <v>381.3</v>
      </c>
      <c r="K601" s="16">
        <f t="shared" si="32"/>
        <v>3178.410074462136</v>
      </c>
      <c r="L601">
        <f>INDEX(Impacts_scenario_1_RSBsn_Mask!$Y$2:$Y$70,$F601-1939+1,1)</f>
        <v>0.83158126095787488</v>
      </c>
    </row>
    <row r="602" spans="1:12" x14ac:dyDescent="0.3">
      <c r="A602">
        <v>601</v>
      </c>
      <c r="B602" t="s">
        <v>49</v>
      </c>
      <c r="C602" t="str">
        <f t="shared" si="33"/>
        <v>F</v>
      </c>
      <c r="D602">
        <f t="shared" si="34"/>
        <v>12</v>
      </c>
      <c r="E602">
        <f>SUMIFS(Impacts_RS_wells_scenario_1_bgw!$R$2:$R$2452,Impacts_RS_wells_scenario_1_bgw!$A$2:$A$2452,lookup!A602)*10.14583*L602</f>
        <v>-3035.2689870856002</v>
      </c>
      <c r="F602">
        <f>VLOOKUP(A602,Impacts_RS_wells_scenario_1_bgw!$A$2:$P$2452,16)</f>
        <v>1989</v>
      </c>
      <c r="G602" s="1">
        <f t="shared" si="35"/>
        <v>32843</v>
      </c>
      <c r="H602">
        <v>8.7899999999999991</v>
      </c>
      <c r="I602">
        <f>ROUND(H602*ref!$B$6*(VLOOKUP(lookup!B602,$M$3:$O$14,3,FALSE)),-1)</f>
        <v>540</v>
      </c>
      <c r="J602">
        <v>436.65</v>
      </c>
      <c r="K602" s="16">
        <f t="shared" si="32"/>
        <v>3575.2689870856002</v>
      </c>
      <c r="L602">
        <f>INDEX(Impacts_scenario_1_RSBsn_Mask!$Y$2:$Y$70,$F602-1939+1,1)</f>
        <v>0.83158126095787488</v>
      </c>
    </row>
    <row r="603" spans="1:12" x14ac:dyDescent="0.3">
      <c r="A603">
        <v>602</v>
      </c>
      <c r="B603" t="s">
        <v>53</v>
      </c>
      <c r="C603" t="str">
        <f t="shared" si="33"/>
        <v>A</v>
      </c>
      <c r="D603">
        <f t="shared" si="34"/>
        <v>1</v>
      </c>
      <c r="E603">
        <f>SUMIFS(Impacts_RS_wells_scenario_1_bgw!$R$2:$R$2452,Impacts_RS_wells_scenario_1_bgw!$A$2:$A$2452,lookup!A603)*10.14583*L603</f>
        <v>-3700.7530640086857</v>
      </c>
      <c r="F603">
        <f>VLOOKUP(A603,Impacts_RS_wells_scenario_1_bgw!$A$2:$P$2452,16)</f>
        <v>1990</v>
      </c>
      <c r="G603" s="1">
        <f t="shared" si="35"/>
        <v>32874</v>
      </c>
      <c r="H603">
        <v>16.2</v>
      </c>
      <c r="I603">
        <f>ROUND(H603*ref!$B$6*(VLOOKUP(lookup!B603,$M$3:$O$14,3,FALSE)),-1)</f>
        <v>1000</v>
      </c>
      <c r="J603">
        <v>862</v>
      </c>
      <c r="K603" s="16">
        <f t="shared" si="32"/>
        <v>4700.7530640086861</v>
      </c>
      <c r="L603">
        <f>INDEX(Impacts_scenario_1_RSBsn_Mask!$Y$2:$Y$70,$F603-1939+1,1)</f>
        <v>0.80313089482042643</v>
      </c>
    </row>
    <row r="604" spans="1:12" x14ac:dyDescent="0.3">
      <c r="A604">
        <v>603</v>
      </c>
      <c r="B604" t="s">
        <v>54</v>
      </c>
      <c r="C604" t="str">
        <f t="shared" si="33"/>
        <v>A</v>
      </c>
      <c r="D604">
        <f t="shared" si="34"/>
        <v>2</v>
      </c>
      <c r="E604">
        <f>SUMIFS(Impacts_RS_wells_scenario_1_bgw!$R$2:$R$2452,Impacts_RS_wells_scenario_1_bgw!$A$2:$A$2452,lookup!A604)*10.14583*L604</f>
        <v>-3335.792768625608</v>
      </c>
      <c r="F604">
        <f>VLOOKUP(A604,Impacts_RS_wells_scenario_1_bgw!$A$2:$P$2452,16)</f>
        <v>1990</v>
      </c>
      <c r="G604" s="1">
        <f t="shared" si="35"/>
        <v>32905</v>
      </c>
      <c r="H604">
        <v>19.899999999999999</v>
      </c>
      <c r="I604">
        <f>ROUND(H604*ref!$B$6*(VLOOKUP(lookup!B604,$M$3:$O$14,3,FALSE)),-1)</f>
        <v>1110</v>
      </c>
      <c r="J604">
        <v>889.98</v>
      </c>
      <c r="K604" s="16">
        <f t="shared" ref="K604:K667" si="36">I604-E604</f>
        <v>4445.792768625608</v>
      </c>
      <c r="L604">
        <f>INDEX(Impacts_scenario_1_RSBsn_Mask!$Y$2:$Y$70,$F604-1939+1,1)</f>
        <v>0.80313089482042643</v>
      </c>
    </row>
    <row r="605" spans="1:12" x14ac:dyDescent="0.3">
      <c r="A605">
        <v>604</v>
      </c>
      <c r="B605" t="s">
        <v>55</v>
      </c>
      <c r="C605" t="str">
        <f t="shared" si="33"/>
        <v>B</v>
      </c>
      <c r="D605">
        <f t="shared" si="34"/>
        <v>3</v>
      </c>
      <c r="E605">
        <f>SUMIFS(Impacts_RS_wells_scenario_1_bgw!$R$2:$R$2452,Impacts_RS_wells_scenario_1_bgw!$A$2:$A$2452,lookup!A605)*10.14583*L605</f>
        <v>-3181.0811527473356</v>
      </c>
      <c r="F605">
        <f>VLOOKUP(A605,Impacts_RS_wells_scenario_1_bgw!$A$2:$P$2452,16)</f>
        <v>1990</v>
      </c>
      <c r="G605" s="1">
        <f t="shared" si="35"/>
        <v>32933</v>
      </c>
      <c r="H605">
        <v>28.7</v>
      </c>
      <c r="I605">
        <f>ROUND(H605*ref!$B$6*(VLOOKUP(lookup!B605,$M$3:$O$14,3,FALSE)),-1)</f>
        <v>1760</v>
      </c>
      <c r="J605">
        <v>901.2</v>
      </c>
      <c r="K605" s="16">
        <f t="shared" si="36"/>
        <v>4941.0811527473361</v>
      </c>
      <c r="L605">
        <f>INDEX(Impacts_scenario_1_RSBsn_Mask!$Y$2:$Y$70,$F605-1939+1,1)</f>
        <v>0.80313089482042643</v>
      </c>
    </row>
    <row r="606" spans="1:12" x14ac:dyDescent="0.3">
      <c r="A606">
        <v>605</v>
      </c>
      <c r="B606" t="s">
        <v>56</v>
      </c>
      <c r="C606" t="str">
        <f t="shared" si="33"/>
        <v>B</v>
      </c>
      <c r="D606">
        <f t="shared" si="34"/>
        <v>4</v>
      </c>
      <c r="E606">
        <f>SUMIFS(Impacts_RS_wells_scenario_1_bgw!$R$2:$R$2452,Impacts_RS_wells_scenario_1_bgw!$A$2:$A$2452,lookup!A606)*10.14583*L606</f>
        <v>-3063.6174384011929</v>
      </c>
      <c r="F606">
        <f>VLOOKUP(A606,Impacts_RS_wells_scenario_1_bgw!$A$2:$P$2452,16)</f>
        <v>1990</v>
      </c>
      <c r="G606" s="1">
        <f t="shared" si="35"/>
        <v>32964</v>
      </c>
      <c r="H606">
        <v>34.5</v>
      </c>
      <c r="I606">
        <f>ROUND(H606*ref!$B$6*(VLOOKUP(lookup!B606,$M$3:$O$14,3,FALSE)),-1)</f>
        <v>2050</v>
      </c>
      <c r="J606">
        <v>1263.5999999999999</v>
      </c>
      <c r="K606" s="16">
        <f t="shared" si="36"/>
        <v>5113.6174384011929</v>
      </c>
      <c r="L606">
        <f>INDEX(Impacts_scenario_1_RSBsn_Mask!$Y$2:$Y$70,$F606-1939+1,1)</f>
        <v>0.80313089482042643</v>
      </c>
    </row>
    <row r="607" spans="1:12" x14ac:dyDescent="0.3">
      <c r="A607">
        <v>606</v>
      </c>
      <c r="B607" t="s">
        <v>57</v>
      </c>
      <c r="C607" t="str">
        <f t="shared" si="33"/>
        <v>C</v>
      </c>
      <c r="D607">
        <f t="shared" si="34"/>
        <v>5</v>
      </c>
      <c r="E607">
        <f>SUMIFS(Impacts_RS_wells_scenario_1_bgw!$R$2:$R$2452,Impacts_RS_wells_scenario_1_bgw!$A$2:$A$2452,lookup!A607)*10.14583*L607</f>
        <v>-3476.3886223210925</v>
      </c>
      <c r="F607">
        <f>VLOOKUP(A607,Impacts_RS_wells_scenario_1_bgw!$A$2:$P$2452,16)</f>
        <v>1990</v>
      </c>
      <c r="G607" s="1">
        <f t="shared" si="35"/>
        <v>32994</v>
      </c>
      <c r="H607">
        <v>56.1</v>
      </c>
      <c r="I607">
        <f>ROUND(H607*ref!$B$6*(VLOOKUP(lookup!B607,$M$3:$O$14,3,FALSE)),-1)</f>
        <v>3450</v>
      </c>
      <c r="J607">
        <v>1019.04</v>
      </c>
      <c r="K607" s="16">
        <f t="shared" si="36"/>
        <v>6926.388622321092</v>
      </c>
      <c r="L607">
        <f>INDEX(Impacts_scenario_1_RSBsn_Mask!$Y$2:$Y$70,$F607-1939+1,1)</f>
        <v>0.80313089482042643</v>
      </c>
    </row>
    <row r="608" spans="1:12" x14ac:dyDescent="0.3">
      <c r="A608">
        <v>607</v>
      </c>
      <c r="B608" t="s">
        <v>58</v>
      </c>
      <c r="C608" t="str">
        <f t="shared" si="33"/>
        <v>C</v>
      </c>
      <c r="D608">
        <f t="shared" si="34"/>
        <v>6</v>
      </c>
      <c r="E608">
        <f>SUMIFS(Impacts_RS_wells_scenario_1_bgw!$R$2:$R$2452,Impacts_RS_wells_scenario_1_bgw!$A$2:$A$2452,lookup!A608)*10.14583*L608</f>
        <v>-2312.0846779115623</v>
      </c>
      <c r="F608">
        <f>VLOOKUP(A608,Impacts_RS_wells_scenario_1_bgw!$A$2:$P$2452,16)</f>
        <v>1990</v>
      </c>
      <c r="G608" s="1">
        <f t="shared" si="35"/>
        <v>33025</v>
      </c>
      <c r="H608">
        <v>44</v>
      </c>
      <c r="I608">
        <f>ROUND(H608*ref!$B$6*(VLOOKUP(lookup!B608,$M$3:$O$14,3,FALSE)),-1)</f>
        <v>2620</v>
      </c>
      <c r="J608">
        <v>1095.26</v>
      </c>
      <c r="K608" s="16">
        <f t="shared" si="36"/>
        <v>4932.0846779115618</v>
      </c>
      <c r="L608">
        <f>INDEX(Impacts_scenario_1_RSBsn_Mask!$Y$2:$Y$70,$F608-1939+1,1)</f>
        <v>0.80313089482042643</v>
      </c>
    </row>
    <row r="609" spans="1:12" x14ac:dyDescent="0.3">
      <c r="A609">
        <v>608</v>
      </c>
      <c r="B609" t="s">
        <v>59</v>
      </c>
      <c r="C609" t="str">
        <f t="shared" si="33"/>
        <v>D</v>
      </c>
      <c r="D609">
        <f t="shared" si="34"/>
        <v>7</v>
      </c>
      <c r="E609">
        <f>SUMIFS(Impacts_RS_wells_scenario_1_bgw!$R$2:$R$2452,Impacts_RS_wells_scenario_1_bgw!$A$2:$A$2452,lookup!A609)*10.14583*L609</f>
        <v>-1441.3131314907794</v>
      </c>
      <c r="F609">
        <f>VLOOKUP(A609,Impacts_RS_wells_scenario_1_bgw!$A$2:$P$2452,16)</f>
        <v>1990</v>
      </c>
      <c r="G609" s="1">
        <f t="shared" si="35"/>
        <v>33055</v>
      </c>
      <c r="H609">
        <v>6.35</v>
      </c>
      <c r="I609">
        <f>ROUND(H609*ref!$B$6*(VLOOKUP(lookup!B609,$M$3:$O$14,3,FALSE)),-1)</f>
        <v>390</v>
      </c>
      <c r="J609">
        <v>199.2</v>
      </c>
      <c r="K609" s="16">
        <f t="shared" si="36"/>
        <v>1831.3131314907794</v>
      </c>
      <c r="L609">
        <f>INDEX(Impacts_scenario_1_RSBsn_Mask!$Y$2:$Y$70,$F609-1939+1,1)</f>
        <v>0.80313089482042643</v>
      </c>
    </row>
    <row r="610" spans="1:12" x14ac:dyDescent="0.3">
      <c r="A610">
        <v>609</v>
      </c>
      <c r="B610" t="s">
        <v>60</v>
      </c>
      <c r="C610" t="str">
        <f t="shared" si="33"/>
        <v>D</v>
      </c>
      <c r="D610">
        <f t="shared" si="34"/>
        <v>8</v>
      </c>
      <c r="E610">
        <f>SUMIFS(Impacts_RS_wells_scenario_1_bgw!$R$2:$R$2452,Impacts_RS_wells_scenario_1_bgw!$A$2:$A$2452,lookup!A610)*10.14583*L610</f>
        <v>-1478.0606319733592</v>
      </c>
      <c r="F610">
        <f>VLOOKUP(A610,Impacts_RS_wells_scenario_1_bgw!$A$2:$P$2452,16)</f>
        <v>1990</v>
      </c>
      <c r="G610" s="1">
        <f t="shared" si="35"/>
        <v>33086</v>
      </c>
      <c r="H610">
        <v>3.8</v>
      </c>
      <c r="I610">
        <f>ROUND(H610*ref!$B$6*(VLOOKUP(lookup!B610,$M$3:$O$14,3,FALSE)),-1)</f>
        <v>230</v>
      </c>
      <c r="J610">
        <v>0</v>
      </c>
      <c r="K610" s="16">
        <f t="shared" si="36"/>
        <v>1708.0606319733592</v>
      </c>
      <c r="L610">
        <f>INDEX(Impacts_scenario_1_RSBsn_Mask!$Y$2:$Y$70,$F610-1939+1,1)</f>
        <v>0.80313089482042643</v>
      </c>
    </row>
    <row r="611" spans="1:12" x14ac:dyDescent="0.3">
      <c r="A611">
        <v>610</v>
      </c>
      <c r="B611" t="s">
        <v>61</v>
      </c>
      <c r="C611" t="str">
        <f t="shared" si="33"/>
        <v>D</v>
      </c>
      <c r="D611">
        <f t="shared" si="34"/>
        <v>9</v>
      </c>
      <c r="E611">
        <f>SUMIFS(Impacts_RS_wells_scenario_1_bgw!$R$2:$R$2452,Impacts_RS_wells_scenario_1_bgw!$A$2:$A$2452,lookup!A611)*10.14583*L611</f>
        <v>-1882.2698104272538</v>
      </c>
      <c r="F611">
        <f>VLOOKUP(A611,Impacts_RS_wells_scenario_1_bgw!$A$2:$P$2452,16)</f>
        <v>1990</v>
      </c>
      <c r="G611" s="1">
        <f t="shared" si="35"/>
        <v>33117</v>
      </c>
      <c r="H611">
        <v>2.16</v>
      </c>
      <c r="I611">
        <f>ROUND(H611*ref!$B$6*(VLOOKUP(lookup!B611,$M$3:$O$14,3,FALSE)),-1)</f>
        <v>130</v>
      </c>
      <c r="J611">
        <v>83.52</v>
      </c>
      <c r="K611" s="16">
        <f t="shared" si="36"/>
        <v>2012.2698104272538</v>
      </c>
      <c r="L611">
        <f>INDEX(Impacts_scenario_1_RSBsn_Mask!$Y$2:$Y$70,$F611-1939+1,1)</f>
        <v>0.80313089482042643</v>
      </c>
    </row>
    <row r="612" spans="1:12" x14ac:dyDescent="0.3">
      <c r="A612">
        <v>611</v>
      </c>
      <c r="B612" t="s">
        <v>62</v>
      </c>
      <c r="C612" t="str">
        <f t="shared" si="33"/>
        <v>E</v>
      </c>
      <c r="D612">
        <f t="shared" si="34"/>
        <v>10</v>
      </c>
      <c r="E612">
        <f>SUMIFS(Impacts_RS_wells_scenario_1_bgw!$R$2:$R$2452,Impacts_RS_wells_scenario_1_bgw!$A$2:$A$2452,lookup!A612)*10.14583*L612</f>
        <v>-1556.1213568079775</v>
      </c>
      <c r="F612">
        <f>VLOOKUP(A612,Impacts_RS_wells_scenario_1_bgw!$A$2:$P$2452,16)</f>
        <v>1990</v>
      </c>
      <c r="G612" s="1">
        <f t="shared" si="35"/>
        <v>33147</v>
      </c>
      <c r="H612">
        <v>4.17</v>
      </c>
      <c r="I612">
        <f>ROUND(H612*ref!$B$6*(VLOOKUP(lookup!B612,$M$3:$O$14,3,FALSE)),-1)</f>
        <v>260</v>
      </c>
      <c r="J612">
        <v>256</v>
      </c>
      <c r="K612" s="16">
        <f t="shared" si="36"/>
        <v>1816.1213568079775</v>
      </c>
      <c r="L612">
        <f>INDEX(Impacts_scenario_1_RSBsn_Mask!$Y$2:$Y$70,$F612-1939+1,1)</f>
        <v>0.80313089482042643</v>
      </c>
    </row>
    <row r="613" spans="1:12" x14ac:dyDescent="0.3">
      <c r="A613">
        <v>612</v>
      </c>
      <c r="B613" t="s">
        <v>63</v>
      </c>
      <c r="C613" t="str">
        <f t="shared" si="33"/>
        <v>E</v>
      </c>
      <c r="D613">
        <f t="shared" si="34"/>
        <v>11</v>
      </c>
      <c r="E613">
        <f>SUMIFS(Impacts_RS_wells_scenario_1_bgw!$R$2:$R$2452,Impacts_RS_wells_scenario_1_bgw!$A$2:$A$2452,lookup!A613)*10.14583*L613</f>
        <v>-2639.5749744151385</v>
      </c>
      <c r="F613">
        <f>VLOOKUP(A613,Impacts_RS_wells_scenario_1_bgw!$A$2:$P$2452,16)</f>
        <v>1990</v>
      </c>
      <c r="G613" s="1">
        <f t="shared" si="35"/>
        <v>33178</v>
      </c>
      <c r="H613">
        <v>7.4</v>
      </c>
      <c r="I613">
        <f>ROUND(H613*ref!$B$6*(VLOOKUP(lookup!B613,$M$3:$O$14,3,FALSE)),-1)</f>
        <v>440</v>
      </c>
      <c r="J613">
        <v>208.8</v>
      </c>
      <c r="K613" s="16">
        <f t="shared" si="36"/>
        <v>3079.5749744151385</v>
      </c>
      <c r="L613">
        <f>INDEX(Impacts_scenario_1_RSBsn_Mask!$Y$2:$Y$70,$F613-1939+1,1)</f>
        <v>0.80313089482042643</v>
      </c>
    </row>
    <row r="614" spans="1:12" x14ac:dyDescent="0.3">
      <c r="A614">
        <v>613</v>
      </c>
      <c r="B614" t="s">
        <v>49</v>
      </c>
      <c r="C614" t="str">
        <f t="shared" si="33"/>
        <v>F</v>
      </c>
      <c r="D614">
        <f t="shared" si="34"/>
        <v>12</v>
      </c>
      <c r="E614">
        <f>SUMIFS(Impacts_RS_wells_scenario_1_bgw!$R$2:$R$2452,Impacts_RS_wells_scenario_1_bgw!$A$2:$A$2452,lookup!A614)*10.14583*L614</f>
        <v>-2544.8156207942548</v>
      </c>
      <c r="F614">
        <f>VLOOKUP(A614,Impacts_RS_wells_scenario_1_bgw!$A$2:$P$2452,16)</f>
        <v>1990</v>
      </c>
      <c r="G614" s="1">
        <f t="shared" si="35"/>
        <v>33208</v>
      </c>
      <c r="H614">
        <v>6.78</v>
      </c>
      <c r="I614">
        <f>ROUND(H614*ref!$B$6*(VLOOKUP(lookup!B614,$M$3:$O$14,3,FALSE)),-1)</f>
        <v>420</v>
      </c>
      <c r="J614">
        <v>0</v>
      </c>
      <c r="K614" s="16">
        <f t="shared" si="36"/>
        <v>2964.8156207942548</v>
      </c>
      <c r="L614">
        <f>INDEX(Impacts_scenario_1_RSBsn_Mask!$Y$2:$Y$70,$F614-1939+1,1)</f>
        <v>0.80313089482042643</v>
      </c>
    </row>
    <row r="615" spans="1:12" x14ac:dyDescent="0.3">
      <c r="A615">
        <v>614</v>
      </c>
      <c r="B615" t="s">
        <v>53</v>
      </c>
      <c r="C615" t="str">
        <f t="shared" si="33"/>
        <v>A</v>
      </c>
      <c r="D615">
        <f t="shared" si="34"/>
        <v>1</v>
      </c>
      <c r="E615">
        <f>SUMIFS(Impacts_RS_wells_scenario_1_bgw!$R$2:$R$2452,Impacts_RS_wells_scenario_1_bgw!$A$2:$A$2452,lookup!A615)*10.14583*L615</f>
        <v>-2666.7506445852287</v>
      </c>
      <c r="F615">
        <f>VLOOKUP(A615,Impacts_RS_wells_scenario_1_bgw!$A$2:$P$2452,16)</f>
        <v>1991</v>
      </c>
      <c r="G615" s="1">
        <f t="shared" si="35"/>
        <v>33239</v>
      </c>
      <c r="H615">
        <v>8.2799999999999994</v>
      </c>
      <c r="I615">
        <f>ROUND(H615*ref!$B$6*(VLOOKUP(lookup!B615,$M$3:$O$14,3,FALSE)),-1)</f>
        <v>510</v>
      </c>
      <c r="J615">
        <v>0</v>
      </c>
      <c r="K615" s="16">
        <f t="shared" si="36"/>
        <v>3176.7506445852287</v>
      </c>
      <c r="L615">
        <f>INDEX(Impacts_scenario_1_RSBsn_Mask!$Y$2:$Y$70,$F615-1939+1,1)</f>
        <v>0.84738672720189012</v>
      </c>
    </row>
    <row r="616" spans="1:12" x14ac:dyDescent="0.3">
      <c r="A616">
        <v>615</v>
      </c>
      <c r="B616" t="s">
        <v>54</v>
      </c>
      <c r="C616" t="str">
        <f t="shared" si="33"/>
        <v>A</v>
      </c>
      <c r="D616">
        <f t="shared" si="34"/>
        <v>2</v>
      </c>
      <c r="E616">
        <f>SUMIFS(Impacts_RS_wells_scenario_1_bgw!$R$2:$R$2452,Impacts_RS_wells_scenario_1_bgw!$A$2:$A$2452,lookup!A616)*10.14583*L616</f>
        <v>-2057.6578591031266</v>
      </c>
      <c r="F616">
        <f>VLOOKUP(A616,Impacts_RS_wells_scenario_1_bgw!$A$2:$P$2452,16)</f>
        <v>1991</v>
      </c>
      <c r="G616" s="1">
        <f t="shared" si="35"/>
        <v>33270</v>
      </c>
      <c r="H616">
        <v>9.5</v>
      </c>
      <c r="I616">
        <f>ROUND(H616*ref!$B$6*(VLOOKUP(lookup!B616,$M$3:$O$14,3,FALSE)),-1)</f>
        <v>530</v>
      </c>
      <c r="J616">
        <v>505</v>
      </c>
      <c r="K616" s="16">
        <f t="shared" si="36"/>
        <v>2587.6578591031266</v>
      </c>
      <c r="L616">
        <f>INDEX(Impacts_scenario_1_RSBsn_Mask!$Y$2:$Y$70,$F616-1939+1,1)</f>
        <v>0.84738672720189012</v>
      </c>
    </row>
    <row r="617" spans="1:12" x14ac:dyDescent="0.3">
      <c r="A617">
        <v>616</v>
      </c>
      <c r="B617" t="s">
        <v>55</v>
      </c>
      <c r="C617" t="str">
        <f t="shared" si="33"/>
        <v>B</v>
      </c>
      <c r="D617">
        <f t="shared" si="34"/>
        <v>3</v>
      </c>
      <c r="E617">
        <f>SUMIFS(Impacts_RS_wells_scenario_1_bgw!$R$2:$R$2452,Impacts_RS_wells_scenario_1_bgw!$A$2:$A$2452,lookup!A617)*10.14583*L617</f>
        <v>-2572.4034064683347</v>
      </c>
      <c r="F617">
        <f>VLOOKUP(A617,Impacts_RS_wells_scenario_1_bgw!$A$2:$P$2452,16)</f>
        <v>1991</v>
      </c>
      <c r="G617" s="1">
        <f t="shared" si="35"/>
        <v>33298</v>
      </c>
      <c r="H617">
        <v>11.3</v>
      </c>
      <c r="I617">
        <f>ROUND(H617*ref!$B$6*(VLOOKUP(lookup!B617,$M$3:$O$14,3,FALSE)),-1)</f>
        <v>690</v>
      </c>
      <c r="J617">
        <v>320.89999999999998</v>
      </c>
      <c r="K617" s="16">
        <f t="shared" si="36"/>
        <v>3262.4034064683347</v>
      </c>
      <c r="L617">
        <f>INDEX(Impacts_scenario_1_RSBsn_Mask!$Y$2:$Y$70,$F617-1939+1,1)</f>
        <v>0.84738672720189012</v>
      </c>
    </row>
    <row r="618" spans="1:12" x14ac:dyDescent="0.3">
      <c r="A618">
        <v>617</v>
      </c>
      <c r="B618" t="s">
        <v>56</v>
      </c>
      <c r="C618" t="str">
        <f t="shared" si="33"/>
        <v>B</v>
      </c>
      <c r="D618">
        <f t="shared" si="34"/>
        <v>4</v>
      </c>
      <c r="E618">
        <f>SUMIFS(Impacts_RS_wells_scenario_1_bgw!$R$2:$R$2452,Impacts_RS_wells_scenario_1_bgw!$A$2:$A$2452,lookup!A618)*10.14583*L618</f>
        <v>-3135.0680224436528</v>
      </c>
      <c r="F618">
        <f>VLOOKUP(A618,Impacts_RS_wells_scenario_1_bgw!$A$2:$P$2452,16)</f>
        <v>1991</v>
      </c>
      <c r="G618" s="1">
        <f t="shared" si="35"/>
        <v>33329</v>
      </c>
      <c r="H618">
        <v>11.2</v>
      </c>
      <c r="I618">
        <f>ROUND(H618*ref!$B$6*(VLOOKUP(lookup!B618,$M$3:$O$14,3,FALSE)),-1)</f>
        <v>670</v>
      </c>
      <c r="J618">
        <v>721.2</v>
      </c>
      <c r="K618" s="16">
        <f t="shared" si="36"/>
        <v>3805.0680224436528</v>
      </c>
      <c r="L618">
        <f>INDEX(Impacts_scenario_1_RSBsn_Mask!$Y$2:$Y$70,$F618-1939+1,1)</f>
        <v>0.84738672720189012</v>
      </c>
    </row>
    <row r="619" spans="1:12" x14ac:dyDescent="0.3">
      <c r="A619">
        <v>618</v>
      </c>
      <c r="B619" t="s">
        <v>57</v>
      </c>
      <c r="C619" t="str">
        <f t="shared" si="33"/>
        <v>C</v>
      </c>
      <c r="D619">
        <f t="shared" si="34"/>
        <v>5</v>
      </c>
      <c r="E619">
        <f>SUMIFS(Impacts_RS_wells_scenario_1_bgw!$R$2:$R$2452,Impacts_RS_wells_scenario_1_bgw!$A$2:$A$2452,lookup!A619)*10.14583*L619</f>
        <v>-2256.0907740298007</v>
      </c>
      <c r="F619">
        <f>VLOOKUP(A619,Impacts_RS_wells_scenario_1_bgw!$A$2:$P$2452,16)</f>
        <v>1991</v>
      </c>
      <c r="G619" s="1">
        <f t="shared" si="35"/>
        <v>33359</v>
      </c>
      <c r="H619">
        <v>8.1199999999999992</v>
      </c>
      <c r="I619">
        <f>ROUND(H619*ref!$B$6*(VLOOKUP(lookup!B619,$M$3:$O$14,3,FALSE)),-1)</f>
        <v>500</v>
      </c>
      <c r="J619">
        <v>644.29999999999995</v>
      </c>
      <c r="K619" s="16">
        <f t="shared" si="36"/>
        <v>2756.0907740298007</v>
      </c>
      <c r="L619">
        <f>INDEX(Impacts_scenario_1_RSBsn_Mask!$Y$2:$Y$70,$F619-1939+1,1)</f>
        <v>0.84738672720189012</v>
      </c>
    </row>
    <row r="620" spans="1:12" x14ac:dyDescent="0.3">
      <c r="A620">
        <v>619</v>
      </c>
      <c r="B620" t="s">
        <v>58</v>
      </c>
      <c r="C620" t="str">
        <f t="shared" si="33"/>
        <v>C</v>
      </c>
      <c r="D620">
        <f t="shared" si="34"/>
        <v>6</v>
      </c>
      <c r="E620">
        <f>SUMIFS(Impacts_RS_wells_scenario_1_bgw!$R$2:$R$2452,Impacts_RS_wells_scenario_1_bgw!$A$2:$A$2452,lookup!A620)*10.14583*L620</f>
        <v>-1177.7305162924256</v>
      </c>
      <c r="F620">
        <f>VLOOKUP(A620,Impacts_RS_wells_scenario_1_bgw!$A$2:$P$2452,16)</f>
        <v>1991</v>
      </c>
      <c r="G620" s="1">
        <f t="shared" si="35"/>
        <v>33390</v>
      </c>
      <c r="H620">
        <v>10.199999999999999</v>
      </c>
      <c r="I620">
        <f>ROUND(H620*ref!$B$6*(VLOOKUP(lookup!B620,$M$3:$O$14,3,FALSE)),-1)</f>
        <v>610</v>
      </c>
      <c r="J620">
        <v>397</v>
      </c>
      <c r="K620" s="16">
        <f t="shared" si="36"/>
        <v>1787.7305162924256</v>
      </c>
      <c r="L620">
        <f>INDEX(Impacts_scenario_1_RSBsn_Mask!$Y$2:$Y$70,$F620-1939+1,1)</f>
        <v>0.84738672720189012</v>
      </c>
    </row>
    <row r="621" spans="1:12" x14ac:dyDescent="0.3">
      <c r="A621">
        <v>620</v>
      </c>
      <c r="B621" t="s">
        <v>59</v>
      </c>
      <c r="C621" t="str">
        <f t="shared" si="33"/>
        <v>D</v>
      </c>
      <c r="D621">
        <f t="shared" si="34"/>
        <v>7</v>
      </c>
      <c r="E621">
        <f>SUMIFS(Impacts_RS_wells_scenario_1_bgw!$R$2:$R$2452,Impacts_RS_wells_scenario_1_bgw!$A$2:$A$2452,lookup!A621)*10.14583*L621</f>
        <v>-946.69956182434896</v>
      </c>
      <c r="F621">
        <f>VLOOKUP(A621,Impacts_RS_wells_scenario_1_bgw!$A$2:$P$2452,16)</f>
        <v>1991</v>
      </c>
      <c r="G621" s="1">
        <f t="shared" si="35"/>
        <v>33420</v>
      </c>
      <c r="H621">
        <v>1.54</v>
      </c>
      <c r="I621">
        <f>ROUND(H621*ref!$B$6*(VLOOKUP(lookup!B621,$M$3:$O$14,3,FALSE)),-1)</f>
        <v>90</v>
      </c>
      <c r="J621">
        <v>0</v>
      </c>
      <c r="K621" s="16">
        <f t="shared" si="36"/>
        <v>1036.6995618243491</v>
      </c>
      <c r="L621">
        <f>INDEX(Impacts_scenario_1_RSBsn_Mask!$Y$2:$Y$70,$F621-1939+1,1)</f>
        <v>0.84738672720189012</v>
      </c>
    </row>
    <row r="622" spans="1:12" x14ac:dyDescent="0.3">
      <c r="A622">
        <v>621</v>
      </c>
      <c r="B622" t="s">
        <v>60</v>
      </c>
      <c r="C622" t="str">
        <f t="shared" si="33"/>
        <v>D</v>
      </c>
      <c r="D622">
        <f t="shared" si="34"/>
        <v>8</v>
      </c>
      <c r="E622">
        <f>SUMIFS(Impacts_RS_wells_scenario_1_bgw!$R$2:$R$2452,Impacts_RS_wells_scenario_1_bgw!$A$2:$A$2452,lookup!A622)*10.14583*L622</f>
        <v>-948.9290529412342</v>
      </c>
      <c r="F622">
        <f>VLOOKUP(A622,Impacts_RS_wells_scenario_1_bgw!$A$2:$P$2452,16)</f>
        <v>1991</v>
      </c>
      <c r="G622" s="1">
        <f t="shared" si="35"/>
        <v>33451</v>
      </c>
      <c r="H622">
        <v>0.875</v>
      </c>
      <c r="I622">
        <f>ROUND(H622*ref!$B$6*(VLOOKUP(lookup!B622,$M$3:$O$14,3,FALSE)),-1)</f>
        <v>50</v>
      </c>
      <c r="J622">
        <v>0</v>
      </c>
      <c r="K622" s="16">
        <f t="shared" si="36"/>
        <v>998.9290529412342</v>
      </c>
      <c r="L622">
        <f>INDEX(Impacts_scenario_1_RSBsn_Mask!$Y$2:$Y$70,$F622-1939+1,1)</f>
        <v>0.84738672720189012</v>
      </c>
    </row>
    <row r="623" spans="1:12" x14ac:dyDescent="0.3">
      <c r="A623">
        <v>622</v>
      </c>
      <c r="B623" t="s">
        <v>61</v>
      </c>
      <c r="C623" t="str">
        <f t="shared" si="33"/>
        <v>D</v>
      </c>
      <c r="D623">
        <f t="shared" si="34"/>
        <v>9</v>
      </c>
      <c r="E623">
        <f>SUMIFS(Impacts_RS_wells_scenario_1_bgw!$R$2:$R$2452,Impacts_RS_wells_scenario_1_bgw!$A$2:$A$2452,lookup!A623)*10.14583*L623</f>
        <v>-575.26766487978921</v>
      </c>
      <c r="F623">
        <f>VLOOKUP(A623,Impacts_RS_wells_scenario_1_bgw!$A$2:$P$2452,16)</f>
        <v>1991</v>
      </c>
      <c r="G623" s="1">
        <f t="shared" si="35"/>
        <v>33482</v>
      </c>
      <c r="H623">
        <v>9.0999999999999998E-2</v>
      </c>
      <c r="I623">
        <f>ROUND(H623*ref!$B$6*(VLOOKUP(lookup!B623,$M$3:$O$14,3,FALSE)),-1)</f>
        <v>10</v>
      </c>
      <c r="J623">
        <v>0</v>
      </c>
      <c r="K623" s="16">
        <f t="shared" si="36"/>
        <v>585.26766487978921</v>
      </c>
      <c r="L623">
        <f>INDEX(Impacts_scenario_1_RSBsn_Mask!$Y$2:$Y$70,$F623-1939+1,1)</f>
        <v>0.84738672720189012</v>
      </c>
    </row>
    <row r="624" spans="1:12" x14ac:dyDescent="0.3">
      <c r="A624">
        <v>623</v>
      </c>
      <c r="B624" t="s">
        <v>62</v>
      </c>
      <c r="C624" t="str">
        <f t="shared" si="33"/>
        <v>E</v>
      </c>
      <c r="D624">
        <f t="shared" si="34"/>
        <v>10</v>
      </c>
      <c r="E624">
        <f>SUMIFS(Impacts_RS_wells_scenario_1_bgw!$R$2:$R$2452,Impacts_RS_wells_scenario_1_bgw!$A$2:$A$2452,lookup!A624)*10.14583*L624</f>
        <v>-517.49609802629254</v>
      </c>
      <c r="F624">
        <f>VLOOKUP(A624,Impacts_RS_wells_scenario_1_bgw!$A$2:$P$2452,16)</f>
        <v>1991</v>
      </c>
      <c r="G624" s="1">
        <f t="shared" si="35"/>
        <v>33512</v>
      </c>
      <c r="H624">
        <v>4.5999999999999999E-2</v>
      </c>
      <c r="I624">
        <f>ROUND(H624*ref!$B$6*(VLOOKUP(lookup!B624,$M$3:$O$14,3,FALSE)),-1)</f>
        <v>0</v>
      </c>
      <c r="J624">
        <v>0</v>
      </c>
      <c r="K624" s="16">
        <f t="shared" si="36"/>
        <v>517.49609802629254</v>
      </c>
      <c r="L624">
        <f>INDEX(Impacts_scenario_1_RSBsn_Mask!$Y$2:$Y$70,$F624-1939+1,1)</f>
        <v>0.84738672720189012</v>
      </c>
    </row>
    <row r="625" spans="1:12" x14ac:dyDescent="0.3">
      <c r="A625">
        <v>624</v>
      </c>
      <c r="B625" t="s">
        <v>63</v>
      </c>
      <c r="C625" t="str">
        <f t="shared" si="33"/>
        <v>E</v>
      </c>
      <c r="D625">
        <f t="shared" si="34"/>
        <v>11</v>
      </c>
      <c r="E625">
        <f>SUMIFS(Impacts_RS_wells_scenario_1_bgw!$R$2:$R$2452,Impacts_RS_wells_scenario_1_bgw!$A$2:$A$2452,lookup!A625)*10.14583*L625</f>
        <v>-1938.8247738834521</v>
      </c>
      <c r="F625">
        <f>VLOOKUP(A625,Impacts_RS_wells_scenario_1_bgw!$A$2:$P$2452,16)</f>
        <v>1991</v>
      </c>
      <c r="G625" s="1">
        <f t="shared" si="35"/>
        <v>33543</v>
      </c>
      <c r="H625">
        <v>3.64</v>
      </c>
      <c r="I625">
        <f>ROUND(H625*ref!$B$6*(VLOOKUP(lookup!B625,$M$3:$O$14,3,FALSE)),-1)</f>
        <v>220</v>
      </c>
      <c r="J625">
        <v>0</v>
      </c>
      <c r="K625" s="16">
        <f t="shared" si="36"/>
        <v>2158.8247738834521</v>
      </c>
      <c r="L625">
        <f>INDEX(Impacts_scenario_1_RSBsn_Mask!$Y$2:$Y$70,$F625-1939+1,1)</f>
        <v>0.84738672720189012</v>
      </c>
    </row>
    <row r="626" spans="1:12" x14ac:dyDescent="0.3">
      <c r="A626">
        <v>625</v>
      </c>
      <c r="B626" t="s">
        <v>49</v>
      </c>
      <c r="C626" t="str">
        <f t="shared" si="33"/>
        <v>F</v>
      </c>
      <c r="D626">
        <f t="shared" si="34"/>
        <v>12</v>
      </c>
      <c r="E626">
        <f>SUMIFS(Impacts_RS_wells_scenario_1_bgw!$R$2:$R$2452,Impacts_RS_wells_scenario_1_bgw!$A$2:$A$2452,lookup!A626)*10.14583*L626</f>
        <v>-2936.1836329870284</v>
      </c>
      <c r="F626">
        <f>VLOOKUP(A626,Impacts_RS_wells_scenario_1_bgw!$A$2:$P$2452,16)</f>
        <v>1991</v>
      </c>
      <c r="G626" s="1">
        <f t="shared" si="35"/>
        <v>33573</v>
      </c>
      <c r="H626">
        <v>5.56</v>
      </c>
      <c r="I626">
        <f>ROUND(H626*ref!$B$6*(VLOOKUP(lookup!B626,$M$3:$O$14,3,FALSE)),-1)</f>
        <v>340</v>
      </c>
      <c r="J626">
        <v>0</v>
      </c>
      <c r="K626" s="16">
        <f t="shared" si="36"/>
        <v>3276.1836329870284</v>
      </c>
      <c r="L626">
        <f>INDEX(Impacts_scenario_1_RSBsn_Mask!$Y$2:$Y$70,$F626-1939+1,1)</f>
        <v>0.84738672720189012</v>
      </c>
    </row>
    <row r="627" spans="1:12" x14ac:dyDescent="0.3">
      <c r="A627">
        <v>626</v>
      </c>
      <c r="B627" t="s">
        <v>53</v>
      </c>
      <c r="C627" t="str">
        <f t="shared" si="33"/>
        <v>A</v>
      </c>
      <c r="D627">
        <f t="shared" si="34"/>
        <v>1</v>
      </c>
      <c r="E627">
        <f>SUMIFS(Impacts_RS_wells_scenario_1_bgw!$R$2:$R$2452,Impacts_RS_wells_scenario_1_bgw!$A$2:$A$2452,lookup!A627)*10.14583*L627</f>
        <v>-2631.3363215243658</v>
      </c>
      <c r="F627">
        <f>VLOOKUP(A627,Impacts_RS_wells_scenario_1_bgw!$A$2:$P$2452,16)</f>
        <v>1992</v>
      </c>
      <c r="G627" s="1">
        <f t="shared" si="35"/>
        <v>33604</v>
      </c>
      <c r="H627">
        <v>6.48</v>
      </c>
      <c r="I627">
        <f>ROUND(H627*ref!$B$6*(VLOOKUP(lookup!B627,$M$3:$O$14,3,FALSE)),-1)</f>
        <v>400</v>
      </c>
      <c r="J627">
        <v>0</v>
      </c>
      <c r="K627" s="16">
        <f t="shared" si="36"/>
        <v>3031.3363215243658</v>
      </c>
      <c r="L627">
        <f>INDEX(Impacts_scenario_1_RSBsn_Mask!$Y$2:$Y$70,$F627-1939+1,1)</f>
        <v>0.80362742709491453</v>
      </c>
    </row>
    <row r="628" spans="1:12" x14ac:dyDescent="0.3">
      <c r="A628">
        <v>627</v>
      </c>
      <c r="B628" t="s">
        <v>54</v>
      </c>
      <c r="C628" t="str">
        <f t="shared" si="33"/>
        <v>A</v>
      </c>
      <c r="D628">
        <f t="shared" si="34"/>
        <v>2</v>
      </c>
      <c r="E628">
        <f>SUMIFS(Impacts_RS_wells_scenario_1_bgw!$R$2:$R$2452,Impacts_RS_wells_scenario_1_bgw!$A$2:$A$2452,lookup!A628)*10.14583*L628</f>
        <v>-1706.2799440062186</v>
      </c>
      <c r="F628">
        <f>VLOOKUP(A628,Impacts_RS_wells_scenario_1_bgw!$A$2:$P$2452,16)</f>
        <v>1992</v>
      </c>
      <c r="G628" s="1">
        <f t="shared" si="35"/>
        <v>33635</v>
      </c>
      <c r="H628">
        <v>6.64</v>
      </c>
      <c r="I628">
        <f>ROUND(H628*ref!$B$6*(VLOOKUP(lookup!B628,$M$3:$O$14,3,FALSE)),-1)</f>
        <v>370</v>
      </c>
      <c r="J628">
        <v>0</v>
      </c>
      <c r="K628" s="16">
        <f t="shared" si="36"/>
        <v>2076.2799440062186</v>
      </c>
      <c r="L628">
        <f>INDEX(Impacts_scenario_1_RSBsn_Mask!$Y$2:$Y$70,$F628-1939+1,1)</f>
        <v>0.80362742709491453</v>
      </c>
    </row>
    <row r="629" spans="1:12" x14ac:dyDescent="0.3">
      <c r="A629">
        <v>628</v>
      </c>
      <c r="B629" t="s">
        <v>55</v>
      </c>
      <c r="C629" t="str">
        <f t="shared" si="33"/>
        <v>B</v>
      </c>
      <c r="D629">
        <f t="shared" si="34"/>
        <v>3</v>
      </c>
      <c r="E629">
        <f>SUMIFS(Impacts_RS_wells_scenario_1_bgw!$R$2:$R$2452,Impacts_RS_wells_scenario_1_bgw!$A$2:$A$2452,lookup!A629)*10.14583*L629</f>
        <v>-1929.0750230669189</v>
      </c>
      <c r="F629">
        <f>VLOOKUP(A629,Impacts_RS_wells_scenario_1_bgw!$A$2:$P$2452,16)</f>
        <v>1992</v>
      </c>
      <c r="G629" s="1">
        <f t="shared" si="35"/>
        <v>33664</v>
      </c>
      <c r="H629">
        <v>7.78</v>
      </c>
      <c r="I629">
        <f>ROUND(H629*ref!$B$6*(VLOOKUP(lookup!B629,$M$3:$O$14,3,FALSE)),-1)</f>
        <v>480</v>
      </c>
      <c r="J629">
        <v>0</v>
      </c>
      <c r="K629" s="16">
        <f t="shared" si="36"/>
        <v>2409.0750230669191</v>
      </c>
      <c r="L629">
        <f>INDEX(Impacts_scenario_1_RSBsn_Mask!$Y$2:$Y$70,$F629-1939+1,1)</f>
        <v>0.80362742709491453</v>
      </c>
    </row>
    <row r="630" spans="1:12" x14ac:dyDescent="0.3">
      <c r="A630">
        <v>629</v>
      </c>
      <c r="B630" t="s">
        <v>56</v>
      </c>
      <c r="C630" t="str">
        <f t="shared" si="33"/>
        <v>B</v>
      </c>
      <c r="D630">
        <f t="shared" si="34"/>
        <v>4</v>
      </c>
      <c r="E630">
        <f>SUMIFS(Impacts_RS_wells_scenario_1_bgw!$R$2:$R$2452,Impacts_RS_wells_scenario_1_bgw!$A$2:$A$2452,lookup!A630)*10.14583*L630</f>
        <v>-761.85519242349733</v>
      </c>
      <c r="F630">
        <f>VLOOKUP(A630,Impacts_RS_wells_scenario_1_bgw!$A$2:$P$2452,16)</f>
        <v>1992</v>
      </c>
      <c r="G630" s="1">
        <f t="shared" si="35"/>
        <v>33695</v>
      </c>
      <c r="H630">
        <v>6.47</v>
      </c>
      <c r="I630">
        <f>ROUND(H630*ref!$B$6*(VLOOKUP(lookup!B630,$M$3:$O$14,3,FALSE)),-1)</f>
        <v>380</v>
      </c>
      <c r="J630">
        <v>446</v>
      </c>
      <c r="K630" s="16">
        <f t="shared" si="36"/>
        <v>1141.8551924234973</v>
      </c>
      <c r="L630">
        <f>INDEX(Impacts_scenario_1_RSBsn_Mask!$Y$2:$Y$70,$F630-1939+1,1)</f>
        <v>0.80362742709491453</v>
      </c>
    </row>
    <row r="631" spans="1:12" x14ac:dyDescent="0.3">
      <c r="A631">
        <v>630</v>
      </c>
      <c r="B631" t="s">
        <v>57</v>
      </c>
      <c r="C631" t="str">
        <f t="shared" si="33"/>
        <v>C</v>
      </c>
      <c r="D631">
        <f t="shared" si="34"/>
        <v>5</v>
      </c>
      <c r="E631">
        <f>SUMIFS(Impacts_RS_wells_scenario_1_bgw!$R$2:$R$2452,Impacts_RS_wells_scenario_1_bgw!$A$2:$A$2452,lookup!A631)*10.14583*L631</f>
        <v>-1855.0310031087515</v>
      </c>
      <c r="F631">
        <f>VLOOKUP(A631,Impacts_RS_wells_scenario_1_bgw!$A$2:$P$2452,16)</f>
        <v>1992</v>
      </c>
      <c r="G631" s="1">
        <f t="shared" si="35"/>
        <v>33725</v>
      </c>
      <c r="H631">
        <v>5.24</v>
      </c>
      <c r="I631">
        <f>ROUND(H631*ref!$B$6*(VLOOKUP(lookup!B631,$M$3:$O$14,3,FALSE)),-1)</f>
        <v>320</v>
      </c>
      <c r="J631">
        <v>112.9</v>
      </c>
      <c r="K631" s="16">
        <f t="shared" si="36"/>
        <v>2175.0310031087515</v>
      </c>
      <c r="L631">
        <f>INDEX(Impacts_scenario_1_RSBsn_Mask!$Y$2:$Y$70,$F631-1939+1,1)</f>
        <v>0.80362742709491453</v>
      </c>
    </row>
    <row r="632" spans="1:12" x14ac:dyDescent="0.3">
      <c r="A632">
        <v>631</v>
      </c>
      <c r="B632" t="s">
        <v>58</v>
      </c>
      <c r="C632" t="str">
        <f t="shared" si="33"/>
        <v>C</v>
      </c>
      <c r="D632">
        <f t="shared" si="34"/>
        <v>6</v>
      </c>
      <c r="E632">
        <f>SUMIFS(Impacts_RS_wells_scenario_1_bgw!$R$2:$R$2452,Impacts_RS_wells_scenario_1_bgw!$A$2:$A$2452,lookup!A632)*10.14583*L632</f>
        <v>-9265.0167441839712</v>
      </c>
      <c r="F632">
        <f>VLOOKUP(A632,Impacts_RS_wells_scenario_1_bgw!$A$2:$P$2452,16)</f>
        <v>1992</v>
      </c>
      <c r="G632" s="1">
        <f t="shared" si="35"/>
        <v>33756</v>
      </c>
      <c r="H632">
        <v>37.299999999999997</v>
      </c>
      <c r="I632">
        <f>ROUND(H632*ref!$B$6*(VLOOKUP(lookup!B632,$M$3:$O$14,3,FALSE)),-1)</f>
        <v>2220</v>
      </c>
      <c r="J632">
        <v>712.2</v>
      </c>
      <c r="K632" s="16">
        <f t="shared" si="36"/>
        <v>11485.016744183971</v>
      </c>
      <c r="L632">
        <f>INDEX(Impacts_scenario_1_RSBsn_Mask!$Y$2:$Y$70,$F632-1939+1,1)</f>
        <v>0.80362742709491453</v>
      </c>
    </row>
    <row r="633" spans="1:12" x14ac:dyDescent="0.3">
      <c r="A633">
        <v>632</v>
      </c>
      <c r="B633" t="s">
        <v>59</v>
      </c>
      <c r="C633" t="str">
        <f t="shared" si="33"/>
        <v>D</v>
      </c>
      <c r="D633">
        <f t="shared" si="34"/>
        <v>7</v>
      </c>
      <c r="E633">
        <f>SUMIFS(Impacts_RS_wells_scenario_1_bgw!$R$2:$R$2452,Impacts_RS_wells_scenario_1_bgw!$A$2:$A$2452,lookup!A633)*10.14583*L633</f>
        <v>-5858.6800800343526</v>
      </c>
      <c r="F633">
        <f>VLOOKUP(A633,Impacts_RS_wells_scenario_1_bgw!$A$2:$P$2452,16)</f>
        <v>1992</v>
      </c>
      <c r="G633" s="1">
        <f t="shared" si="35"/>
        <v>33786</v>
      </c>
      <c r="H633">
        <v>22.2</v>
      </c>
      <c r="I633">
        <f>ROUND(H633*ref!$B$6*(VLOOKUP(lookup!B633,$M$3:$O$14,3,FALSE)),-1)</f>
        <v>1370</v>
      </c>
      <c r="J633">
        <v>1867.6</v>
      </c>
      <c r="K633" s="16">
        <f t="shared" si="36"/>
        <v>7228.6800800343526</v>
      </c>
      <c r="L633">
        <f>INDEX(Impacts_scenario_1_RSBsn_Mask!$Y$2:$Y$70,$F633-1939+1,1)</f>
        <v>0.80362742709491453</v>
      </c>
    </row>
    <row r="634" spans="1:12" x14ac:dyDescent="0.3">
      <c r="A634">
        <v>633</v>
      </c>
      <c r="B634" t="s">
        <v>60</v>
      </c>
      <c r="C634" t="str">
        <f t="shared" si="33"/>
        <v>D</v>
      </c>
      <c r="D634">
        <f t="shared" si="34"/>
        <v>8</v>
      </c>
      <c r="E634">
        <f>SUMIFS(Impacts_RS_wells_scenario_1_bgw!$R$2:$R$2452,Impacts_RS_wells_scenario_1_bgw!$A$2:$A$2452,lookup!A634)*10.14583*L634</f>
        <v>-5484.127272889903</v>
      </c>
      <c r="F634">
        <f>VLOOKUP(A634,Impacts_RS_wells_scenario_1_bgw!$A$2:$P$2452,16)</f>
        <v>1992</v>
      </c>
      <c r="G634" s="1">
        <f t="shared" si="35"/>
        <v>33817</v>
      </c>
      <c r="H634">
        <v>18.100000000000001</v>
      </c>
      <c r="I634">
        <f>ROUND(H634*ref!$B$6*(VLOOKUP(lookup!B634,$M$3:$O$14,3,FALSE)),-1)</f>
        <v>1110</v>
      </c>
      <c r="J634">
        <v>891.7</v>
      </c>
      <c r="K634" s="16">
        <f t="shared" si="36"/>
        <v>6594.127272889903</v>
      </c>
      <c r="L634">
        <f>INDEX(Impacts_scenario_1_RSBsn_Mask!$Y$2:$Y$70,$F634-1939+1,1)</f>
        <v>0.80362742709491453</v>
      </c>
    </row>
    <row r="635" spans="1:12" x14ac:dyDescent="0.3">
      <c r="A635">
        <v>634</v>
      </c>
      <c r="B635" t="s">
        <v>61</v>
      </c>
      <c r="C635" t="str">
        <f t="shared" si="33"/>
        <v>D</v>
      </c>
      <c r="D635">
        <f t="shared" si="34"/>
        <v>9</v>
      </c>
      <c r="E635">
        <f>SUMIFS(Impacts_RS_wells_scenario_1_bgw!$R$2:$R$2452,Impacts_RS_wells_scenario_1_bgw!$A$2:$A$2452,lookup!A635)*10.14583*L635</f>
        <v>-4266.1642190660623</v>
      </c>
      <c r="F635">
        <f>VLOOKUP(A635,Impacts_RS_wells_scenario_1_bgw!$A$2:$P$2452,16)</f>
        <v>1992</v>
      </c>
      <c r="G635" s="1">
        <f t="shared" si="35"/>
        <v>33848</v>
      </c>
      <c r="H635">
        <v>4.53</v>
      </c>
      <c r="I635">
        <f>ROUND(H635*ref!$B$6*(VLOOKUP(lookup!B635,$M$3:$O$14,3,FALSE)),-1)</f>
        <v>270</v>
      </c>
      <c r="J635">
        <v>169.2</v>
      </c>
      <c r="K635" s="16">
        <f t="shared" si="36"/>
        <v>4536.1642190660623</v>
      </c>
      <c r="L635">
        <f>INDEX(Impacts_scenario_1_RSBsn_Mask!$Y$2:$Y$70,$F635-1939+1,1)</f>
        <v>0.80362742709491453</v>
      </c>
    </row>
    <row r="636" spans="1:12" x14ac:dyDescent="0.3">
      <c r="A636">
        <v>635</v>
      </c>
      <c r="B636" t="s">
        <v>62</v>
      </c>
      <c r="C636" t="str">
        <f t="shared" si="33"/>
        <v>E</v>
      </c>
      <c r="D636">
        <f t="shared" si="34"/>
        <v>10</v>
      </c>
      <c r="E636">
        <f>SUMIFS(Impacts_RS_wells_scenario_1_bgw!$R$2:$R$2452,Impacts_RS_wells_scenario_1_bgw!$A$2:$A$2452,lookup!A636)*10.14583*L636</f>
        <v>-4019.0066549829257</v>
      </c>
      <c r="F636">
        <f>VLOOKUP(A636,Impacts_RS_wells_scenario_1_bgw!$A$2:$P$2452,16)</f>
        <v>1992</v>
      </c>
      <c r="G636" s="1">
        <f t="shared" si="35"/>
        <v>33878</v>
      </c>
      <c r="H636">
        <v>5.44</v>
      </c>
      <c r="I636">
        <f>ROUND(H636*ref!$B$6*(VLOOKUP(lookup!B636,$M$3:$O$14,3,FALSE)),-1)</f>
        <v>330</v>
      </c>
      <c r="J636">
        <v>0</v>
      </c>
      <c r="K636" s="16">
        <f t="shared" si="36"/>
        <v>4349.0066549829262</v>
      </c>
      <c r="L636">
        <f>INDEX(Impacts_scenario_1_RSBsn_Mask!$Y$2:$Y$70,$F636-1939+1,1)</f>
        <v>0.80362742709491453</v>
      </c>
    </row>
    <row r="637" spans="1:12" x14ac:dyDescent="0.3">
      <c r="A637">
        <v>636</v>
      </c>
      <c r="B637" t="s">
        <v>63</v>
      </c>
      <c r="C637" t="str">
        <f t="shared" si="33"/>
        <v>E</v>
      </c>
      <c r="D637">
        <f t="shared" si="34"/>
        <v>11</v>
      </c>
      <c r="E637">
        <f>SUMIFS(Impacts_RS_wells_scenario_1_bgw!$R$2:$R$2452,Impacts_RS_wells_scenario_1_bgw!$A$2:$A$2452,lookup!A637)*10.14583*L637</f>
        <v>-4675.4385858457235</v>
      </c>
      <c r="F637">
        <f>VLOOKUP(A637,Impacts_RS_wells_scenario_1_bgw!$A$2:$P$2452,16)</f>
        <v>1992</v>
      </c>
      <c r="G637" s="1">
        <f t="shared" si="35"/>
        <v>33909</v>
      </c>
      <c r="H637">
        <v>10.199999999999999</v>
      </c>
      <c r="I637">
        <f>ROUND(H637*ref!$B$6*(VLOOKUP(lookup!B637,$M$3:$O$14,3,FALSE)),-1)</f>
        <v>610</v>
      </c>
      <c r="J637">
        <v>358.2</v>
      </c>
      <c r="K637" s="16">
        <f t="shared" si="36"/>
        <v>5285.4385858457235</v>
      </c>
      <c r="L637">
        <f>INDEX(Impacts_scenario_1_RSBsn_Mask!$Y$2:$Y$70,$F637-1939+1,1)</f>
        <v>0.80362742709491453</v>
      </c>
    </row>
    <row r="638" spans="1:12" x14ac:dyDescent="0.3">
      <c r="A638">
        <v>637</v>
      </c>
      <c r="B638" t="s">
        <v>49</v>
      </c>
      <c r="C638" t="str">
        <f t="shared" si="33"/>
        <v>F</v>
      </c>
      <c r="D638">
        <f t="shared" si="34"/>
        <v>12</v>
      </c>
      <c r="E638">
        <f>SUMIFS(Impacts_RS_wells_scenario_1_bgw!$R$2:$R$2452,Impacts_RS_wells_scenario_1_bgw!$A$2:$A$2452,lookup!A638)*10.14583*L638</f>
        <v>-4278.3731935928145</v>
      </c>
      <c r="F638">
        <f>VLOOKUP(A638,Impacts_RS_wells_scenario_1_bgw!$A$2:$P$2452,16)</f>
        <v>1992</v>
      </c>
      <c r="G638" s="1">
        <f t="shared" si="35"/>
        <v>33939</v>
      </c>
      <c r="H638">
        <v>21.5</v>
      </c>
      <c r="I638">
        <f>ROUND(H638*ref!$B$6*(VLOOKUP(lookup!B638,$M$3:$O$14,3,FALSE)),-1)</f>
        <v>1320</v>
      </c>
      <c r="J638">
        <v>848.4</v>
      </c>
      <c r="K638" s="16">
        <f t="shared" si="36"/>
        <v>5598.3731935928145</v>
      </c>
      <c r="L638">
        <f>INDEX(Impacts_scenario_1_RSBsn_Mask!$Y$2:$Y$70,$F638-1939+1,1)</f>
        <v>0.80362742709491453</v>
      </c>
    </row>
    <row r="639" spans="1:12" x14ac:dyDescent="0.3">
      <c r="A639">
        <v>638</v>
      </c>
      <c r="B639" t="s">
        <v>53</v>
      </c>
      <c r="C639" t="str">
        <f t="shared" si="33"/>
        <v>A</v>
      </c>
      <c r="D639">
        <f t="shared" si="34"/>
        <v>1</v>
      </c>
      <c r="E639">
        <f>SUMIFS(Impacts_RS_wells_scenario_1_bgw!$R$2:$R$2452,Impacts_RS_wells_scenario_1_bgw!$A$2:$A$2452,lookup!A639)*10.14583*L639</f>
        <v>-4101.0458303170008</v>
      </c>
      <c r="F639">
        <f>VLOOKUP(A639,Impacts_RS_wells_scenario_1_bgw!$A$2:$P$2452,16)</f>
        <v>1993</v>
      </c>
      <c r="G639" s="1">
        <f t="shared" si="35"/>
        <v>33970</v>
      </c>
      <c r="H639">
        <v>31.8</v>
      </c>
      <c r="I639">
        <f>ROUND(H639*ref!$B$6*(VLOOKUP(lookup!B639,$M$3:$O$14,3,FALSE)),-1)</f>
        <v>1960</v>
      </c>
      <c r="J639">
        <v>714.3</v>
      </c>
      <c r="K639" s="16">
        <f t="shared" si="36"/>
        <v>6061.0458303170008</v>
      </c>
      <c r="L639">
        <f>INDEX(Impacts_scenario_1_RSBsn_Mask!$Y$2:$Y$70,$F639-1939+1,1)</f>
        <v>0.79512650365411874</v>
      </c>
    </row>
    <row r="640" spans="1:12" x14ac:dyDescent="0.3">
      <c r="A640">
        <v>639</v>
      </c>
      <c r="B640" t="s">
        <v>54</v>
      </c>
      <c r="C640" t="str">
        <f t="shared" si="33"/>
        <v>A</v>
      </c>
      <c r="D640">
        <f t="shared" si="34"/>
        <v>2</v>
      </c>
      <c r="E640">
        <f>SUMIFS(Impacts_RS_wells_scenario_1_bgw!$R$2:$R$2452,Impacts_RS_wells_scenario_1_bgw!$A$2:$A$2452,lookup!A640)*10.14583*L640</f>
        <v>-4077.7751651693834</v>
      </c>
      <c r="F640">
        <f>VLOOKUP(A640,Impacts_RS_wells_scenario_1_bgw!$A$2:$P$2452,16)</f>
        <v>1993</v>
      </c>
      <c r="G640" s="1">
        <f t="shared" si="35"/>
        <v>34001</v>
      </c>
      <c r="H640">
        <v>57.4</v>
      </c>
      <c r="I640">
        <f>ROUND(H640*ref!$B$6*(VLOOKUP(lookup!B640,$M$3:$O$14,3,FALSE)),-1)</f>
        <v>3190</v>
      </c>
      <c r="J640">
        <v>270.7</v>
      </c>
      <c r="K640" s="16">
        <f t="shared" si="36"/>
        <v>7267.7751651693834</v>
      </c>
      <c r="L640">
        <f>INDEX(Impacts_scenario_1_RSBsn_Mask!$Y$2:$Y$70,$F640-1939+1,1)</f>
        <v>0.79512650365411874</v>
      </c>
    </row>
    <row r="641" spans="1:12" x14ac:dyDescent="0.3">
      <c r="A641">
        <v>640</v>
      </c>
      <c r="B641" t="s">
        <v>55</v>
      </c>
      <c r="C641" t="str">
        <f t="shared" si="33"/>
        <v>B</v>
      </c>
      <c r="D641">
        <f t="shared" si="34"/>
        <v>3</v>
      </c>
      <c r="E641">
        <f>SUMIFS(Impacts_RS_wells_scenario_1_bgw!$R$2:$R$2452,Impacts_RS_wells_scenario_1_bgw!$A$2:$A$2452,lookup!A641)*10.14583*L641</f>
        <v>-3913.7752069106559</v>
      </c>
      <c r="F641">
        <f>VLOOKUP(A641,Impacts_RS_wells_scenario_1_bgw!$A$2:$P$2452,16)</f>
        <v>1993</v>
      </c>
      <c r="G641" s="1">
        <f t="shared" si="35"/>
        <v>34029</v>
      </c>
      <c r="H641">
        <v>86.4</v>
      </c>
      <c r="I641">
        <f>ROUND(H641*ref!$B$6*(VLOOKUP(lookup!B641,$M$3:$O$14,3,FALSE)),-1)</f>
        <v>5310</v>
      </c>
      <c r="J641">
        <v>525.70000000000005</v>
      </c>
      <c r="K641" s="16">
        <f t="shared" si="36"/>
        <v>9223.7752069106555</v>
      </c>
      <c r="L641">
        <f>INDEX(Impacts_scenario_1_RSBsn_Mask!$Y$2:$Y$70,$F641-1939+1,1)</f>
        <v>0.79512650365411874</v>
      </c>
    </row>
    <row r="642" spans="1:12" x14ac:dyDescent="0.3">
      <c r="A642">
        <v>641</v>
      </c>
      <c r="B642" t="s">
        <v>56</v>
      </c>
      <c r="C642" t="str">
        <f t="shared" ref="C642:C705" si="37">VLOOKUP(B642,$M$3:$R$14,6,FALSE)</f>
        <v>B</v>
      </c>
      <c r="D642">
        <f t="shared" ref="D642:D705" si="38">VLOOKUP(B642,$M$3:$N$14,2,FALSE)</f>
        <v>4</v>
      </c>
      <c r="E642">
        <f>SUMIFS(Impacts_RS_wells_scenario_1_bgw!$R$2:$R$2452,Impacts_RS_wells_scenario_1_bgw!$A$2:$A$2452,lookup!A642)*10.14583*L642</f>
        <v>-3589.0252299928561</v>
      </c>
      <c r="F642">
        <f>VLOOKUP(A642,Impacts_RS_wells_scenario_1_bgw!$A$2:$P$2452,16)</f>
        <v>1993</v>
      </c>
      <c r="G642" s="1">
        <f t="shared" si="35"/>
        <v>34060</v>
      </c>
      <c r="H642">
        <v>48.2</v>
      </c>
      <c r="I642">
        <f>ROUND(H642*ref!$B$6*(VLOOKUP(lookup!B642,$M$3:$O$14,3,FALSE)),-1)</f>
        <v>2870</v>
      </c>
      <c r="J642">
        <v>114.4</v>
      </c>
      <c r="K642" s="16">
        <f t="shared" si="36"/>
        <v>6459.0252299928561</v>
      </c>
      <c r="L642">
        <f>INDEX(Impacts_scenario_1_RSBsn_Mask!$Y$2:$Y$70,$F642-1939+1,1)</f>
        <v>0.79512650365411874</v>
      </c>
    </row>
    <row r="643" spans="1:12" x14ac:dyDescent="0.3">
      <c r="A643">
        <v>642</v>
      </c>
      <c r="B643" t="s">
        <v>57</v>
      </c>
      <c r="C643" t="str">
        <f t="shared" si="37"/>
        <v>C</v>
      </c>
      <c r="D643">
        <f t="shared" si="38"/>
        <v>5</v>
      </c>
      <c r="E643">
        <f>SUMIFS(Impacts_RS_wells_scenario_1_bgw!$R$2:$R$2452,Impacts_RS_wells_scenario_1_bgw!$A$2:$A$2452,lookup!A643)*10.14583*L643</f>
        <v>-3925.2842917313296</v>
      </c>
      <c r="F643">
        <f>VLOOKUP(A643,Impacts_RS_wells_scenario_1_bgw!$A$2:$P$2452,16)</f>
        <v>1993</v>
      </c>
      <c r="G643" s="1">
        <f t="shared" ref="G643:G706" si="39">DATE(F643,D643,1)</f>
        <v>34090</v>
      </c>
      <c r="H643">
        <v>177.8</v>
      </c>
      <c r="I643">
        <f>ROUND(H643*ref!$B$6*(VLOOKUP(lookup!B643,$M$3:$O$14,3,FALSE)),-1)</f>
        <v>10930</v>
      </c>
      <c r="J643">
        <v>1386.8</v>
      </c>
      <c r="K643" s="16">
        <f t="shared" si="36"/>
        <v>14855.28429173133</v>
      </c>
      <c r="L643">
        <f>INDEX(Impacts_scenario_1_RSBsn_Mask!$Y$2:$Y$70,$F643-1939+1,1)</f>
        <v>0.79512650365411874</v>
      </c>
    </row>
    <row r="644" spans="1:12" x14ac:dyDescent="0.3">
      <c r="A644">
        <v>643</v>
      </c>
      <c r="B644" t="s">
        <v>58</v>
      </c>
      <c r="C644" t="str">
        <f t="shared" si="37"/>
        <v>C</v>
      </c>
      <c r="D644">
        <f t="shared" si="38"/>
        <v>6</v>
      </c>
      <c r="E644">
        <f>SUMIFS(Impacts_RS_wells_scenario_1_bgw!$R$2:$R$2452,Impacts_RS_wells_scenario_1_bgw!$A$2:$A$2452,lookup!A644)*10.14583*L644</f>
        <v>-4003.97624145809</v>
      </c>
      <c r="F644">
        <f>VLOOKUP(A644,Impacts_RS_wells_scenario_1_bgw!$A$2:$P$2452,16)</f>
        <v>1993</v>
      </c>
      <c r="G644" s="1">
        <f t="shared" si="39"/>
        <v>34121</v>
      </c>
      <c r="H644">
        <v>595.9</v>
      </c>
      <c r="I644">
        <f>ROUND(H644*ref!$B$6*(VLOOKUP(lookup!B644,$M$3:$O$14,3,FALSE)),-1)</f>
        <v>35460</v>
      </c>
      <c r="J644">
        <v>1214.5</v>
      </c>
      <c r="K644" s="16">
        <f t="shared" si="36"/>
        <v>39463.976241458091</v>
      </c>
      <c r="L644">
        <f>INDEX(Impacts_scenario_1_RSBsn_Mask!$Y$2:$Y$70,$F644-1939+1,1)</f>
        <v>0.79512650365411874</v>
      </c>
    </row>
    <row r="645" spans="1:12" x14ac:dyDescent="0.3">
      <c r="A645">
        <v>644</v>
      </c>
      <c r="B645" t="s">
        <v>59</v>
      </c>
      <c r="C645" t="str">
        <f t="shared" si="37"/>
        <v>D</v>
      </c>
      <c r="D645">
        <f t="shared" si="38"/>
        <v>7</v>
      </c>
      <c r="E645">
        <f>SUMIFS(Impacts_RS_wells_scenario_1_bgw!$R$2:$R$2452,Impacts_RS_wells_scenario_1_bgw!$A$2:$A$2452,lookup!A645)*10.14583*L645</f>
        <v>-5072.0617934726324</v>
      </c>
      <c r="F645">
        <f>VLOOKUP(A645,Impacts_RS_wells_scenario_1_bgw!$A$2:$P$2452,16)</f>
        <v>1993</v>
      </c>
      <c r="G645" s="1">
        <f t="shared" si="39"/>
        <v>34151</v>
      </c>
      <c r="H645">
        <v>1099</v>
      </c>
      <c r="I645">
        <f>ROUND(H645*ref!$B$6*(VLOOKUP(lookup!B645,$M$3:$O$14,3,FALSE)),-1)</f>
        <v>67570</v>
      </c>
      <c r="J645">
        <v>2038.9</v>
      </c>
      <c r="K645" s="16">
        <f t="shared" si="36"/>
        <v>72642.061793472632</v>
      </c>
      <c r="L645">
        <f>INDEX(Impacts_scenario_1_RSBsn_Mask!$Y$2:$Y$70,$F645-1939+1,1)</f>
        <v>0.79512650365411874</v>
      </c>
    </row>
    <row r="646" spans="1:12" x14ac:dyDescent="0.3">
      <c r="A646">
        <v>645</v>
      </c>
      <c r="B646" t="s">
        <v>60</v>
      </c>
      <c r="C646" t="str">
        <f t="shared" si="37"/>
        <v>D</v>
      </c>
      <c r="D646">
        <f t="shared" si="38"/>
        <v>8</v>
      </c>
      <c r="E646">
        <f>SUMIFS(Impacts_RS_wells_scenario_1_bgw!$R$2:$R$2452,Impacts_RS_wells_scenario_1_bgw!$A$2:$A$2452,lookup!A646)*10.14583*L646</f>
        <v>-4699.3663825468102</v>
      </c>
      <c r="F646">
        <f>VLOOKUP(A646,Impacts_RS_wells_scenario_1_bgw!$A$2:$P$2452,16)</f>
        <v>1993</v>
      </c>
      <c r="G646" s="1">
        <f t="shared" si="39"/>
        <v>34182</v>
      </c>
      <c r="H646">
        <v>49.6</v>
      </c>
      <c r="I646">
        <f>ROUND(H646*ref!$B$6*(VLOOKUP(lookup!B646,$M$3:$O$14,3,FALSE)),-1)</f>
        <v>3050</v>
      </c>
      <c r="J646">
        <v>84.2</v>
      </c>
      <c r="K646" s="16">
        <f t="shared" si="36"/>
        <v>7749.3663825468102</v>
      </c>
      <c r="L646">
        <f>INDEX(Impacts_scenario_1_RSBsn_Mask!$Y$2:$Y$70,$F646-1939+1,1)</f>
        <v>0.79512650365411874</v>
      </c>
    </row>
    <row r="647" spans="1:12" x14ac:dyDescent="0.3">
      <c r="A647">
        <v>646</v>
      </c>
      <c r="B647" t="s">
        <v>61</v>
      </c>
      <c r="C647" t="str">
        <f t="shared" si="37"/>
        <v>D</v>
      </c>
      <c r="D647">
        <f t="shared" si="38"/>
        <v>9</v>
      </c>
      <c r="E647">
        <f>SUMIFS(Impacts_RS_wells_scenario_1_bgw!$R$2:$R$2452,Impacts_RS_wells_scenario_1_bgw!$A$2:$A$2452,lookup!A647)*10.14583*L647</f>
        <v>-4064.4861674413924</v>
      </c>
      <c r="F647">
        <f>VLOOKUP(A647,Impacts_RS_wells_scenario_1_bgw!$A$2:$P$2452,16)</f>
        <v>1993</v>
      </c>
      <c r="G647" s="1">
        <f t="shared" si="39"/>
        <v>34213</v>
      </c>
      <c r="H647">
        <v>30.6</v>
      </c>
      <c r="I647">
        <f>ROUND(H647*ref!$B$6*(VLOOKUP(lookup!B647,$M$3:$O$14,3,FALSE)),-1)</f>
        <v>1820</v>
      </c>
      <c r="J647">
        <v>469.3</v>
      </c>
      <c r="K647" s="16">
        <f t="shared" si="36"/>
        <v>5884.4861674413924</v>
      </c>
      <c r="L647">
        <f>INDEX(Impacts_scenario_1_RSBsn_Mask!$Y$2:$Y$70,$F647-1939+1,1)</f>
        <v>0.79512650365411874</v>
      </c>
    </row>
    <row r="648" spans="1:12" x14ac:dyDescent="0.3">
      <c r="A648">
        <v>647</v>
      </c>
      <c r="B648" t="s">
        <v>62</v>
      </c>
      <c r="C648" t="str">
        <f t="shared" si="37"/>
        <v>E</v>
      </c>
      <c r="D648">
        <f t="shared" si="38"/>
        <v>10</v>
      </c>
      <c r="E648">
        <f>SUMIFS(Impacts_RS_wells_scenario_1_bgw!$R$2:$R$2452,Impacts_RS_wells_scenario_1_bgw!$A$2:$A$2452,lookup!A648)*10.14583*L648</f>
        <v>-3962.8756767966329</v>
      </c>
      <c r="F648">
        <f>VLOOKUP(A648,Impacts_RS_wells_scenario_1_bgw!$A$2:$P$2452,16)</f>
        <v>1993</v>
      </c>
      <c r="G648" s="1">
        <f t="shared" si="39"/>
        <v>34243</v>
      </c>
      <c r="H648">
        <v>30.5</v>
      </c>
      <c r="I648">
        <f>ROUND(H648*ref!$B$6*(VLOOKUP(lookup!B648,$M$3:$O$14,3,FALSE)),-1)</f>
        <v>1880</v>
      </c>
      <c r="J648">
        <v>1599.9</v>
      </c>
      <c r="K648" s="16">
        <f t="shared" si="36"/>
        <v>5842.8756767966333</v>
      </c>
      <c r="L648">
        <f>INDEX(Impacts_scenario_1_RSBsn_Mask!$Y$2:$Y$70,$F648-1939+1,1)</f>
        <v>0.79512650365411874</v>
      </c>
    </row>
    <row r="649" spans="1:12" x14ac:dyDescent="0.3">
      <c r="A649">
        <v>648</v>
      </c>
      <c r="B649" t="s">
        <v>63</v>
      </c>
      <c r="C649" t="str">
        <f t="shared" si="37"/>
        <v>E</v>
      </c>
      <c r="D649">
        <f t="shared" si="38"/>
        <v>11</v>
      </c>
      <c r="E649">
        <f>SUMIFS(Impacts_RS_wells_scenario_1_bgw!$R$2:$R$2452,Impacts_RS_wells_scenario_1_bgw!$A$2:$A$2452,lookup!A649)*10.14583*L649</f>
        <v>-3937.7022350249467</v>
      </c>
      <c r="F649">
        <f>VLOOKUP(A649,Impacts_RS_wells_scenario_1_bgw!$A$2:$P$2452,16)</f>
        <v>1993</v>
      </c>
      <c r="G649" s="1">
        <f t="shared" si="39"/>
        <v>34274</v>
      </c>
      <c r="H649">
        <v>39</v>
      </c>
      <c r="I649">
        <f>ROUND(H649*ref!$B$6*(VLOOKUP(lookup!B649,$M$3:$O$14,3,FALSE)),-1)</f>
        <v>2320</v>
      </c>
      <c r="J649">
        <v>1371</v>
      </c>
      <c r="K649" s="16">
        <f t="shared" si="36"/>
        <v>6257.7022350249463</v>
      </c>
      <c r="L649">
        <f>INDEX(Impacts_scenario_1_RSBsn_Mask!$Y$2:$Y$70,$F649-1939+1,1)</f>
        <v>0.79512650365411874</v>
      </c>
    </row>
    <row r="650" spans="1:12" x14ac:dyDescent="0.3">
      <c r="A650">
        <v>649</v>
      </c>
      <c r="B650" t="s">
        <v>49</v>
      </c>
      <c r="C650" t="str">
        <f t="shared" si="37"/>
        <v>F</v>
      </c>
      <c r="D650">
        <f t="shared" si="38"/>
        <v>12</v>
      </c>
      <c r="E650">
        <f>SUMIFS(Impacts_RS_wells_scenario_1_bgw!$R$2:$R$2452,Impacts_RS_wells_scenario_1_bgw!$A$2:$A$2452,lookup!A650)*10.14583*L650</f>
        <v>-3795.8540046478533</v>
      </c>
      <c r="F650">
        <f>VLOOKUP(A650,Impacts_RS_wells_scenario_1_bgw!$A$2:$P$2452,16)</f>
        <v>1993</v>
      </c>
      <c r="G650" s="1">
        <f t="shared" si="39"/>
        <v>34304</v>
      </c>
      <c r="H650">
        <v>43</v>
      </c>
      <c r="I650">
        <f>ROUND(H650*ref!$B$6*(VLOOKUP(lookup!B650,$M$3:$O$14,3,FALSE)),-1)</f>
        <v>2640</v>
      </c>
      <c r="J650">
        <v>1423.4</v>
      </c>
      <c r="K650" s="16">
        <f t="shared" si="36"/>
        <v>6435.8540046478538</v>
      </c>
      <c r="L650">
        <f>INDEX(Impacts_scenario_1_RSBsn_Mask!$Y$2:$Y$70,$F650-1939+1,1)</f>
        <v>0.79512650365411874</v>
      </c>
    </row>
    <row r="651" spans="1:12" x14ac:dyDescent="0.3">
      <c r="A651">
        <v>650</v>
      </c>
      <c r="B651" t="s">
        <v>53</v>
      </c>
      <c r="C651" t="str">
        <f t="shared" si="37"/>
        <v>A</v>
      </c>
      <c r="D651">
        <f t="shared" si="38"/>
        <v>1</v>
      </c>
      <c r="E651">
        <f>SUMIFS(Impacts_RS_wells_scenario_1_bgw!$R$2:$R$2452,Impacts_RS_wells_scenario_1_bgw!$A$2:$A$2452,lookup!A651)*10.14583*L651</f>
        <v>-3853.4344835786806</v>
      </c>
      <c r="F651">
        <f>VLOOKUP(A651,Impacts_RS_wells_scenario_1_bgw!$A$2:$P$2452,16)</f>
        <v>1994</v>
      </c>
      <c r="G651" s="1">
        <f t="shared" si="39"/>
        <v>34335</v>
      </c>
      <c r="H651">
        <v>41.4</v>
      </c>
      <c r="I651">
        <f>ROUND(H651*ref!$B$6*(VLOOKUP(lookup!B651,$M$3:$O$14,3,FALSE)),-1)</f>
        <v>2550</v>
      </c>
      <c r="J651">
        <v>1049.5999999999999</v>
      </c>
      <c r="K651" s="16">
        <f t="shared" si="36"/>
        <v>6403.4344835786806</v>
      </c>
      <c r="L651">
        <f>INDEX(Impacts_scenario_1_RSBsn_Mask!$Y$2:$Y$70,$F651-1939+1,1)</f>
        <v>0.8343145012830413</v>
      </c>
    </row>
    <row r="652" spans="1:12" x14ac:dyDescent="0.3">
      <c r="A652">
        <v>651</v>
      </c>
      <c r="B652" t="s">
        <v>54</v>
      </c>
      <c r="C652" t="str">
        <f t="shared" si="37"/>
        <v>A</v>
      </c>
      <c r="D652">
        <f t="shared" si="38"/>
        <v>2</v>
      </c>
      <c r="E652">
        <f>SUMIFS(Impacts_RS_wells_scenario_1_bgw!$R$2:$R$2452,Impacts_RS_wells_scenario_1_bgw!$A$2:$A$2452,lookup!A652)*10.14583*L652</f>
        <v>-3704.4876122411456</v>
      </c>
      <c r="F652">
        <f>VLOOKUP(A652,Impacts_RS_wells_scenario_1_bgw!$A$2:$P$2452,16)</f>
        <v>1994</v>
      </c>
      <c r="G652" s="1">
        <f t="shared" si="39"/>
        <v>34366</v>
      </c>
      <c r="H652">
        <v>41.7</v>
      </c>
      <c r="I652">
        <f>ROUND(H652*ref!$B$6*(VLOOKUP(lookup!B652,$M$3:$O$14,3,FALSE)),-1)</f>
        <v>2320</v>
      </c>
      <c r="J652">
        <v>948</v>
      </c>
      <c r="K652" s="16">
        <f t="shared" si="36"/>
        <v>6024.4876122411461</v>
      </c>
      <c r="L652">
        <f>INDEX(Impacts_scenario_1_RSBsn_Mask!$Y$2:$Y$70,$F652-1939+1,1)</f>
        <v>0.8343145012830413</v>
      </c>
    </row>
    <row r="653" spans="1:12" x14ac:dyDescent="0.3">
      <c r="A653">
        <v>652</v>
      </c>
      <c r="B653" t="s">
        <v>55</v>
      </c>
      <c r="C653" t="str">
        <f t="shared" si="37"/>
        <v>B</v>
      </c>
      <c r="D653">
        <f t="shared" si="38"/>
        <v>3</v>
      </c>
      <c r="E653">
        <f>SUMIFS(Impacts_RS_wells_scenario_1_bgw!$R$2:$R$2452,Impacts_RS_wells_scenario_1_bgw!$A$2:$A$2452,lookup!A653)*10.14583*L653</f>
        <v>-3128.7228781300082</v>
      </c>
      <c r="F653">
        <f>VLOOKUP(A653,Impacts_RS_wells_scenario_1_bgw!$A$2:$P$2452,16)</f>
        <v>1994</v>
      </c>
      <c r="G653" s="1">
        <f t="shared" si="39"/>
        <v>34394</v>
      </c>
      <c r="H653">
        <v>37.5</v>
      </c>
      <c r="I653">
        <f>ROUND(H653*ref!$B$6*(VLOOKUP(lookup!B653,$M$3:$O$14,3,FALSE)),-1)</f>
        <v>2310</v>
      </c>
      <c r="J653">
        <v>30.1</v>
      </c>
      <c r="K653" s="16">
        <f t="shared" si="36"/>
        <v>5438.7228781300082</v>
      </c>
      <c r="L653">
        <f>INDEX(Impacts_scenario_1_RSBsn_Mask!$Y$2:$Y$70,$F653-1939+1,1)</f>
        <v>0.8343145012830413</v>
      </c>
    </row>
    <row r="654" spans="1:12" x14ac:dyDescent="0.3">
      <c r="A654">
        <v>653</v>
      </c>
      <c r="B654" t="s">
        <v>56</v>
      </c>
      <c r="C654" t="str">
        <f t="shared" si="37"/>
        <v>B</v>
      </c>
      <c r="D654">
        <f t="shared" si="38"/>
        <v>4</v>
      </c>
      <c r="E654">
        <f>SUMIFS(Impacts_RS_wells_scenario_1_bgw!$R$2:$R$2452,Impacts_RS_wells_scenario_1_bgw!$A$2:$A$2452,lookup!A654)*10.14583*L654</f>
        <v>-3610.0458569128732</v>
      </c>
      <c r="F654">
        <f>VLOOKUP(A654,Impacts_RS_wells_scenario_1_bgw!$A$2:$P$2452,16)</f>
        <v>1994</v>
      </c>
      <c r="G654" s="1">
        <f t="shared" si="39"/>
        <v>34425</v>
      </c>
      <c r="H654">
        <v>40.799999999999997</v>
      </c>
      <c r="I654">
        <f>ROUND(H654*ref!$B$6*(VLOOKUP(lookup!B654,$M$3:$O$14,3,FALSE)),-1)</f>
        <v>2430</v>
      </c>
      <c r="J654">
        <v>127.9</v>
      </c>
      <c r="K654" s="16">
        <f t="shared" si="36"/>
        <v>6040.0458569128732</v>
      </c>
      <c r="L654">
        <f>INDEX(Impacts_scenario_1_RSBsn_Mask!$Y$2:$Y$70,$F654-1939+1,1)</f>
        <v>0.8343145012830413</v>
      </c>
    </row>
    <row r="655" spans="1:12" x14ac:dyDescent="0.3">
      <c r="A655">
        <v>654</v>
      </c>
      <c r="B655" t="s">
        <v>57</v>
      </c>
      <c r="C655" t="str">
        <f t="shared" si="37"/>
        <v>C</v>
      </c>
      <c r="D655">
        <f t="shared" si="38"/>
        <v>5</v>
      </c>
      <c r="E655">
        <f>SUMIFS(Impacts_RS_wells_scenario_1_bgw!$R$2:$R$2452,Impacts_RS_wells_scenario_1_bgw!$A$2:$A$2452,lookup!A655)*10.14583*L655</f>
        <v>-2517.1032774071605</v>
      </c>
      <c r="F655">
        <f>VLOOKUP(A655,Impacts_RS_wells_scenario_1_bgw!$A$2:$P$2452,16)</f>
        <v>1994</v>
      </c>
      <c r="G655" s="1">
        <f t="shared" si="39"/>
        <v>34455</v>
      </c>
      <c r="H655">
        <v>35.299999999999997</v>
      </c>
      <c r="I655">
        <f>ROUND(H655*ref!$B$6*(VLOOKUP(lookup!B655,$M$3:$O$14,3,FALSE)),-1)</f>
        <v>2170</v>
      </c>
      <c r="J655">
        <v>326.89999999999998</v>
      </c>
      <c r="K655" s="16">
        <f t="shared" si="36"/>
        <v>4687.1032774071609</v>
      </c>
      <c r="L655">
        <f>INDEX(Impacts_scenario_1_RSBsn_Mask!$Y$2:$Y$70,$F655-1939+1,1)</f>
        <v>0.8343145012830413</v>
      </c>
    </row>
    <row r="656" spans="1:12" x14ac:dyDescent="0.3">
      <c r="A656">
        <v>655</v>
      </c>
      <c r="B656" t="s">
        <v>58</v>
      </c>
      <c r="C656" t="str">
        <f t="shared" si="37"/>
        <v>C</v>
      </c>
      <c r="D656">
        <f t="shared" si="38"/>
        <v>6</v>
      </c>
      <c r="E656">
        <f>SUMIFS(Impacts_RS_wells_scenario_1_bgw!$R$2:$R$2452,Impacts_RS_wells_scenario_1_bgw!$A$2:$A$2452,lookup!A656)*10.14583*L656</f>
        <v>-1436.7185624045508</v>
      </c>
      <c r="F656">
        <f>VLOOKUP(A656,Impacts_RS_wells_scenario_1_bgw!$A$2:$P$2452,16)</f>
        <v>1994</v>
      </c>
      <c r="G656" s="1">
        <f t="shared" si="39"/>
        <v>34486</v>
      </c>
      <c r="H656">
        <v>11.7</v>
      </c>
      <c r="I656">
        <f>ROUND(H656*ref!$B$6*(VLOOKUP(lookup!B656,$M$3:$O$14,3,FALSE)),-1)</f>
        <v>700</v>
      </c>
      <c r="J656">
        <v>45.7</v>
      </c>
      <c r="K656" s="16">
        <f t="shared" si="36"/>
        <v>2136.7185624045505</v>
      </c>
      <c r="L656">
        <f>INDEX(Impacts_scenario_1_RSBsn_Mask!$Y$2:$Y$70,$F656-1939+1,1)</f>
        <v>0.8343145012830413</v>
      </c>
    </row>
    <row r="657" spans="1:12" x14ac:dyDescent="0.3">
      <c r="A657">
        <v>656</v>
      </c>
      <c r="B657" t="s">
        <v>59</v>
      </c>
      <c r="C657" t="str">
        <f t="shared" si="37"/>
        <v>D</v>
      </c>
      <c r="D657">
        <f t="shared" si="38"/>
        <v>7</v>
      </c>
      <c r="E657">
        <f>SUMIFS(Impacts_RS_wells_scenario_1_bgw!$R$2:$R$2452,Impacts_RS_wells_scenario_1_bgw!$A$2:$A$2452,lookup!A657)*10.14583*L657</f>
        <v>-3360.9780090595427</v>
      </c>
      <c r="F657">
        <f>VLOOKUP(A657,Impacts_RS_wells_scenario_1_bgw!$A$2:$P$2452,16)</f>
        <v>1994</v>
      </c>
      <c r="G657" s="1">
        <f t="shared" si="39"/>
        <v>34516</v>
      </c>
      <c r="H657">
        <v>7.24</v>
      </c>
      <c r="I657">
        <f>ROUND(H657*ref!$B$6*(VLOOKUP(lookup!B657,$M$3:$O$14,3,FALSE)),-1)</f>
        <v>450</v>
      </c>
      <c r="J657">
        <v>112.3</v>
      </c>
      <c r="K657" s="16">
        <f t="shared" si="36"/>
        <v>3810.9780090595427</v>
      </c>
      <c r="L657">
        <f>INDEX(Impacts_scenario_1_RSBsn_Mask!$Y$2:$Y$70,$F657-1939+1,1)</f>
        <v>0.8343145012830413</v>
      </c>
    </row>
    <row r="658" spans="1:12" x14ac:dyDescent="0.3">
      <c r="A658">
        <v>657</v>
      </c>
      <c r="B658" t="s">
        <v>60</v>
      </c>
      <c r="C658" t="str">
        <f t="shared" si="37"/>
        <v>D</v>
      </c>
      <c r="D658">
        <f t="shared" si="38"/>
        <v>8</v>
      </c>
      <c r="E658">
        <f>SUMIFS(Impacts_RS_wells_scenario_1_bgw!$R$2:$R$2452,Impacts_RS_wells_scenario_1_bgw!$A$2:$A$2452,lookup!A658)*10.14583*L658</f>
        <v>-1585.6043328594801</v>
      </c>
      <c r="F658">
        <f>VLOOKUP(A658,Impacts_RS_wells_scenario_1_bgw!$A$2:$P$2452,16)</f>
        <v>1994</v>
      </c>
      <c r="G658" s="1">
        <f t="shared" si="39"/>
        <v>34547</v>
      </c>
      <c r="H658">
        <v>3.65</v>
      </c>
      <c r="I658">
        <f>ROUND(H658*ref!$B$6*(VLOOKUP(lookup!B658,$M$3:$O$14,3,FALSE)),-1)</f>
        <v>220</v>
      </c>
      <c r="J658">
        <v>245.9</v>
      </c>
      <c r="K658" s="16">
        <f t="shared" si="36"/>
        <v>1805.6043328594801</v>
      </c>
      <c r="L658">
        <f>INDEX(Impacts_scenario_1_RSBsn_Mask!$Y$2:$Y$70,$F658-1939+1,1)</f>
        <v>0.8343145012830413</v>
      </c>
    </row>
    <row r="659" spans="1:12" x14ac:dyDescent="0.3">
      <c r="A659">
        <v>658</v>
      </c>
      <c r="B659" t="s">
        <v>61</v>
      </c>
      <c r="C659" t="str">
        <f t="shared" si="37"/>
        <v>D</v>
      </c>
      <c r="D659">
        <f t="shared" si="38"/>
        <v>9</v>
      </c>
      <c r="E659">
        <f>SUMIFS(Impacts_RS_wells_scenario_1_bgw!$R$2:$R$2452,Impacts_RS_wells_scenario_1_bgw!$A$2:$A$2452,lookup!A659)*10.14583*L659</f>
        <v>-1421.2371873285113</v>
      </c>
      <c r="F659">
        <f>VLOOKUP(A659,Impacts_RS_wells_scenario_1_bgw!$A$2:$P$2452,16)</f>
        <v>1994</v>
      </c>
      <c r="G659" s="1">
        <f t="shared" si="39"/>
        <v>34578</v>
      </c>
      <c r="H659">
        <v>1.35</v>
      </c>
      <c r="I659">
        <f>ROUND(H659*ref!$B$6*(VLOOKUP(lookup!B659,$M$3:$O$14,3,FALSE)),-1)</f>
        <v>80</v>
      </c>
      <c r="J659">
        <v>330.5</v>
      </c>
      <c r="K659" s="16">
        <f t="shared" si="36"/>
        <v>1501.2371873285113</v>
      </c>
      <c r="L659">
        <f>INDEX(Impacts_scenario_1_RSBsn_Mask!$Y$2:$Y$70,$F659-1939+1,1)</f>
        <v>0.8343145012830413</v>
      </c>
    </row>
    <row r="660" spans="1:12" x14ac:dyDescent="0.3">
      <c r="A660">
        <v>659</v>
      </c>
      <c r="B660" t="s">
        <v>62</v>
      </c>
      <c r="C660" t="str">
        <f t="shared" si="37"/>
        <v>E</v>
      </c>
      <c r="D660">
        <f t="shared" si="38"/>
        <v>10</v>
      </c>
      <c r="E660">
        <f>SUMIFS(Impacts_RS_wells_scenario_1_bgw!$R$2:$R$2452,Impacts_RS_wells_scenario_1_bgw!$A$2:$A$2452,lookup!A660)*10.14583*L660</f>
        <v>-3590.2953998616963</v>
      </c>
      <c r="F660">
        <f>VLOOKUP(A660,Impacts_RS_wells_scenario_1_bgw!$A$2:$P$2452,16)</f>
        <v>1994</v>
      </c>
      <c r="G660" s="1">
        <f t="shared" si="39"/>
        <v>34608</v>
      </c>
      <c r="H660">
        <v>5.83</v>
      </c>
      <c r="I660">
        <f>ROUND(H660*ref!$B$6*(VLOOKUP(lookup!B660,$M$3:$O$14,3,FALSE)),-1)</f>
        <v>360</v>
      </c>
      <c r="J660">
        <v>75</v>
      </c>
      <c r="K660" s="16">
        <f t="shared" si="36"/>
        <v>3950.2953998616963</v>
      </c>
      <c r="L660">
        <f>INDEX(Impacts_scenario_1_RSBsn_Mask!$Y$2:$Y$70,$F660-1939+1,1)</f>
        <v>0.8343145012830413</v>
      </c>
    </row>
    <row r="661" spans="1:12" x14ac:dyDescent="0.3">
      <c r="A661">
        <v>660</v>
      </c>
      <c r="B661" t="s">
        <v>63</v>
      </c>
      <c r="C661" t="str">
        <f t="shared" si="37"/>
        <v>E</v>
      </c>
      <c r="D661">
        <f t="shared" si="38"/>
        <v>11</v>
      </c>
      <c r="E661">
        <f>SUMIFS(Impacts_RS_wells_scenario_1_bgw!$R$2:$R$2452,Impacts_RS_wells_scenario_1_bgw!$A$2:$A$2452,lookup!A661)*10.14583*L661</f>
        <v>-3424.8327292410586</v>
      </c>
      <c r="F661">
        <f>VLOOKUP(A661,Impacts_RS_wells_scenario_1_bgw!$A$2:$P$2452,16)</f>
        <v>1994</v>
      </c>
      <c r="G661" s="1">
        <f t="shared" si="39"/>
        <v>34639</v>
      </c>
      <c r="H661">
        <v>7.16</v>
      </c>
      <c r="I661">
        <f>ROUND(H661*ref!$B$6*(VLOOKUP(lookup!B661,$M$3:$O$14,3,FALSE)),-1)</f>
        <v>430</v>
      </c>
      <c r="J661">
        <v>0</v>
      </c>
      <c r="K661" s="16">
        <f t="shared" si="36"/>
        <v>3854.8327292410586</v>
      </c>
      <c r="L661">
        <f>INDEX(Impacts_scenario_1_RSBsn_Mask!$Y$2:$Y$70,$F661-1939+1,1)</f>
        <v>0.8343145012830413</v>
      </c>
    </row>
    <row r="662" spans="1:12" x14ac:dyDescent="0.3">
      <c r="A662">
        <v>661</v>
      </c>
      <c r="B662" t="s">
        <v>49</v>
      </c>
      <c r="C662" t="str">
        <f t="shared" si="37"/>
        <v>F</v>
      </c>
      <c r="D662">
        <f t="shared" si="38"/>
        <v>12</v>
      </c>
      <c r="E662">
        <f>SUMIFS(Impacts_RS_wells_scenario_1_bgw!$R$2:$R$2452,Impacts_RS_wells_scenario_1_bgw!$A$2:$A$2452,lookup!A662)*10.14583*L662</f>
        <v>-3778.5207624182285</v>
      </c>
      <c r="F662">
        <f>VLOOKUP(A662,Impacts_RS_wells_scenario_1_bgw!$A$2:$P$2452,16)</f>
        <v>1994</v>
      </c>
      <c r="G662" s="1">
        <f t="shared" si="39"/>
        <v>34669</v>
      </c>
      <c r="H662">
        <v>12.1</v>
      </c>
      <c r="I662">
        <f>ROUND(H662*ref!$B$6*(VLOOKUP(lookup!B662,$M$3:$O$14,3,FALSE)),-1)</f>
        <v>740</v>
      </c>
      <c r="J662">
        <v>0</v>
      </c>
      <c r="K662" s="16">
        <f t="shared" si="36"/>
        <v>4518.5207624182285</v>
      </c>
      <c r="L662">
        <f>INDEX(Impacts_scenario_1_RSBsn_Mask!$Y$2:$Y$70,$F662-1939+1,1)</f>
        <v>0.8343145012830413</v>
      </c>
    </row>
    <row r="663" spans="1:12" x14ac:dyDescent="0.3">
      <c r="A663">
        <v>662</v>
      </c>
      <c r="B663" t="s">
        <v>53</v>
      </c>
      <c r="C663" t="str">
        <f t="shared" si="37"/>
        <v>A</v>
      </c>
      <c r="D663">
        <f t="shared" si="38"/>
        <v>1</v>
      </c>
      <c r="E663">
        <f>SUMIFS(Impacts_RS_wells_scenario_1_bgw!$R$2:$R$2452,Impacts_RS_wells_scenario_1_bgw!$A$2:$A$2452,lookup!A663)*10.14583*L663</f>
        <v>-4353.814637881409</v>
      </c>
      <c r="F663">
        <f>VLOOKUP(A663,Impacts_RS_wells_scenario_1_bgw!$A$2:$P$2452,16)</f>
        <v>1995</v>
      </c>
      <c r="G663" s="1">
        <f t="shared" si="39"/>
        <v>34700</v>
      </c>
      <c r="H663">
        <v>14.4</v>
      </c>
      <c r="I663">
        <f>ROUND(H663*ref!$B$6*(VLOOKUP(lookup!B663,$M$3:$O$14,3,FALSE)),-1)</f>
        <v>890</v>
      </c>
      <c r="J663">
        <v>286.89999999999998</v>
      </c>
      <c r="K663" s="16">
        <f t="shared" si="36"/>
        <v>5243.814637881409</v>
      </c>
      <c r="L663">
        <f>INDEX(Impacts_scenario_1_RSBsn_Mask!$Y$2:$Y$70,$F663-1939+1,1)</f>
        <v>0.80203335343176474</v>
      </c>
    </row>
    <row r="664" spans="1:12" x14ac:dyDescent="0.3">
      <c r="A664">
        <v>663</v>
      </c>
      <c r="B664" t="s">
        <v>54</v>
      </c>
      <c r="C664" t="str">
        <f t="shared" si="37"/>
        <v>A</v>
      </c>
      <c r="D664">
        <f t="shared" si="38"/>
        <v>2</v>
      </c>
      <c r="E664">
        <f>SUMIFS(Impacts_RS_wells_scenario_1_bgw!$R$2:$R$2452,Impacts_RS_wells_scenario_1_bgw!$A$2:$A$2452,lookup!A664)*10.14583*L664</f>
        <v>-2957.6935023607825</v>
      </c>
      <c r="F664">
        <f>VLOOKUP(A664,Impacts_RS_wells_scenario_1_bgw!$A$2:$P$2452,16)</f>
        <v>1995</v>
      </c>
      <c r="G664" s="1">
        <f t="shared" si="39"/>
        <v>34731</v>
      </c>
      <c r="H664">
        <v>15</v>
      </c>
      <c r="I664">
        <f>ROUND(H664*ref!$B$6*(VLOOKUP(lookup!B664,$M$3:$O$14,3,FALSE)),-1)</f>
        <v>830</v>
      </c>
      <c r="J664">
        <v>614.6</v>
      </c>
      <c r="K664" s="16">
        <f t="shared" si="36"/>
        <v>3787.6935023607825</v>
      </c>
      <c r="L664">
        <f>INDEX(Impacts_scenario_1_RSBsn_Mask!$Y$2:$Y$70,$F664-1939+1,1)</f>
        <v>0.80203335343176474</v>
      </c>
    </row>
    <row r="665" spans="1:12" x14ac:dyDescent="0.3">
      <c r="A665">
        <v>664</v>
      </c>
      <c r="B665" t="s">
        <v>55</v>
      </c>
      <c r="C665" t="str">
        <f t="shared" si="37"/>
        <v>B</v>
      </c>
      <c r="D665">
        <f t="shared" si="38"/>
        <v>3</v>
      </c>
      <c r="E665">
        <f>SUMIFS(Impacts_RS_wells_scenario_1_bgw!$R$2:$R$2452,Impacts_RS_wells_scenario_1_bgw!$A$2:$A$2452,lookup!A665)*10.14583*L665</f>
        <v>-3893.6402921612435</v>
      </c>
      <c r="F665">
        <f>VLOOKUP(A665,Impacts_RS_wells_scenario_1_bgw!$A$2:$P$2452,16)</f>
        <v>1995</v>
      </c>
      <c r="G665" s="1">
        <f t="shared" si="39"/>
        <v>34759</v>
      </c>
      <c r="H665">
        <v>18.100000000000001</v>
      </c>
      <c r="I665">
        <f>ROUND(H665*ref!$B$6*(VLOOKUP(lookup!B665,$M$3:$O$14,3,FALSE)),-1)</f>
        <v>1110</v>
      </c>
      <c r="J665">
        <v>567.4</v>
      </c>
      <c r="K665" s="16">
        <f t="shared" si="36"/>
        <v>5003.6402921612435</v>
      </c>
      <c r="L665">
        <f>INDEX(Impacts_scenario_1_RSBsn_Mask!$Y$2:$Y$70,$F665-1939+1,1)</f>
        <v>0.80203335343176474</v>
      </c>
    </row>
    <row r="666" spans="1:12" x14ac:dyDescent="0.3">
      <c r="A666">
        <v>665</v>
      </c>
      <c r="B666" t="s">
        <v>56</v>
      </c>
      <c r="C666" t="str">
        <f t="shared" si="37"/>
        <v>B</v>
      </c>
      <c r="D666">
        <f t="shared" si="38"/>
        <v>4</v>
      </c>
      <c r="E666">
        <f>SUMIFS(Impacts_RS_wells_scenario_1_bgw!$R$2:$R$2452,Impacts_RS_wells_scenario_1_bgw!$A$2:$A$2452,lookup!A666)*10.14583*L666</f>
        <v>-3929.531536977523</v>
      </c>
      <c r="F666">
        <f>VLOOKUP(A666,Impacts_RS_wells_scenario_1_bgw!$A$2:$P$2452,16)</f>
        <v>1995</v>
      </c>
      <c r="G666" s="1">
        <f t="shared" si="39"/>
        <v>34790</v>
      </c>
      <c r="H666">
        <v>21.5</v>
      </c>
      <c r="I666">
        <f>ROUND(H666*ref!$B$6*(VLOOKUP(lookup!B666,$M$3:$O$14,3,FALSE)),-1)</f>
        <v>1280</v>
      </c>
      <c r="J666">
        <v>533.6</v>
      </c>
      <c r="K666" s="16">
        <f t="shared" si="36"/>
        <v>5209.5315369775235</v>
      </c>
      <c r="L666">
        <f>INDEX(Impacts_scenario_1_RSBsn_Mask!$Y$2:$Y$70,$F666-1939+1,1)</f>
        <v>0.80203335343176474</v>
      </c>
    </row>
    <row r="667" spans="1:12" x14ac:dyDescent="0.3">
      <c r="A667">
        <v>666</v>
      </c>
      <c r="B667" t="s">
        <v>57</v>
      </c>
      <c r="C667" t="str">
        <f t="shared" si="37"/>
        <v>C</v>
      </c>
      <c r="D667">
        <f t="shared" si="38"/>
        <v>5</v>
      </c>
      <c r="E667">
        <f>SUMIFS(Impacts_RS_wells_scenario_1_bgw!$R$2:$R$2452,Impacts_RS_wells_scenario_1_bgw!$A$2:$A$2452,lookup!A667)*10.14583*L667</f>
        <v>-5993.0931036129286</v>
      </c>
      <c r="F667">
        <f>VLOOKUP(A667,Impacts_RS_wells_scenario_1_bgw!$A$2:$P$2452,16)</f>
        <v>1995</v>
      </c>
      <c r="G667" s="1">
        <f t="shared" si="39"/>
        <v>34820</v>
      </c>
      <c r="H667">
        <v>370.9</v>
      </c>
      <c r="I667">
        <f>ROUND(H667*ref!$B$6*(VLOOKUP(lookup!B667,$M$3:$O$14,3,FALSE)),-1)</f>
        <v>22810</v>
      </c>
      <c r="J667">
        <v>1269.4000000000001</v>
      </c>
      <c r="K667" s="16">
        <f t="shared" si="36"/>
        <v>28803.09310361293</v>
      </c>
      <c r="L667">
        <f>INDEX(Impacts_scenario_1_RSBsn_Mask!$Y$2:$Y$70,$F667-1939+1,1)</f>
        <v>0.80203335343176474</v>
      </c>
    </row>
    <row r="668" spans="1:12" x14ac:dyDescent="0.3">
      <c r="A668">
        <v>667</v>
      </c>
      <c r="B668" t="s">
        <v>58</v>
      </c>
      <c r="C668" t="str">
        <f t="shared" si="37"/>
        <v>C</v>
      </c>
      <c r="D668">
        <f t="shared" si="38"/>
        <v>6</v>
      </c>
      <c r="E668">
        <f>SUMIFS(Impacts_RS_wells_scenario_1_bgw!$R$2:$R$2452,Impacts_RS_wells_scenario_1_bgw!$A$2:$A$2452,lookup!A668)*10.14583*L668</f>
        <v>-4786.0795666807226</v>
      </c>
      <c r="F668">
        <f>VLOOKUP(A668,Impacts_RS_wells_scenario_1_bgw!$A$2:$P$2452,16)</f>
        <v>1995</v>
      </c>
      <c r="G668" s="1">
        <f t="shared" si="39"/>
        <v>34851</v>
      </c>
      <c r="H668">
        <v>100.2</v>
      </c>
      <c r="I668">
        <f>ROUND(H668*ref!$B$6*(VLOOKUP(lookup!B668,$M$3:$O$14,3,FALSE)),-1)</f>
        <v>5960</v>
      </c>
      <c r="J668">
        <v>240.5</v>
      </c>
      <c r="K668" s="16">
        <f t="shared" ref="K668:K731" si="40">I668-E668</f>
        <v>10746.079566680723</v>
      </c>
      <c r="L668">
        <f>INDEX(Impacts_scenario_1_RSBsn_Mask!$Y$2:$Y$70,$F668-1939+1,1)</f>
        <v>0.80203335343176474</v>
      </c>
    </row>
    <row r="669" spans="1:12" x14ac:dyDescent="0.3">
      <c r="A669">
        <v>668</v>
      </c>
      <c r="B669" t="s">
        <v>59</v>
      </c>
      <c r="C669" t="str">
        <f t="shared" si="37"/>
        <v>D</v>
      </c>
      <c r="D669">
        <f t="shared" si="38"/>
        <v>7</v>
      </c>
      <c r="E669">
        <f>SUMIFS(Impacts_RS_wells_scenario_1_bgw!$R$2:$R$2452,Impacts_RS_wells_scenario_1_bgw!$A$2:$A$2452,lookup!A669)*10.14583*L669</f>
        <v>-4317.2271315111229</v>
      </c>
      <c r="F669">
        <f>VLOOKUP(A669,Impacts_RS_wells_scenario_1_bgw!$A$2:$P$2452,16)</f>
        <v>1995</v>
      </c>
      <c r="G669" s="1">
        <f t="shared" si="39"/>
        <v>34881</v>
      </c>
      <c r="H669">
        <v>84.7</v>
      </c>
      <c r="I669">
        <f>ROUND(H669*ref!$B$6*(VLOOKUP(lookup!B669,$M$3:$O$14,3,FALSE)),-1)</f>
        <v>5210</v>
      </c>
      <c r="J669">
        <v>357.4</v>
      </c>
      <c r="K669" s="16">
        <f t="shared" si="40"/>
        <v>9527.2271315111229</v>
      </c>
      <c r="L669">
        <f>INDEX(Impacts_scenario_1_RSBsn_Mask!$Y$2:$Y$70,$F669-1939+1,1)</f>
        <v>0.80203335343176474</v>
      </c>
    </row>
    <row r="670" spans="1:12" x14ac:dyDescent="0.3">
      <c r="A670">
        <v>669</v>
      </c>
      <c r="B670" t="s">
        <v>60</v>
      </c>
      <c r="C670" t="str">
        <f t="shared" si="37"/>
        <v>D</v>
      </c>
      <c r="D670">
        <f t="shared" si="38"/>
        <v>8</v>
      </c>
      <c r="E670">
        <f>SUMIFS(Impacts_RS_wells_scenario_1_bgw!$R$2:$R$2452,Impacts_RS_wells_scenario_1_bgw!$A$2:$A$2452,lookup!A670)*10.14583*L670</f>
        <v>-3735.340744871221</v>
      </c>
      <c r="F670">
        <f>VLOOKUP(A670,Impacts_RS_wells_scenario_1_bgw!$A$2:$P$2452,16)</f>
        <v>1995</v>
      </c>
      <c r="G670" s="1">
        <f t="shared" si="39"/>
        <v>34912</v>
      </c>
      <c r="H670">
        <v>19.600000000000001</v>
      </c>
      <c r="I670">
        <f>ROUND(H670*ref!$B$6*(VLOOKUP(lookup!B670,$M$3:$O$14,3,FALSE)),-1)</f>
        <v>1210</v>
      </c>
      <c r="J670">
        <v>167.6</v>
      </c>
      <c r="K670" s="16">
        <f t="shared" si="40"/>
        <v>4945.3407448712205</v>
      </c>
      <c r="L670">
        <f>INDEX(Impacts_scenario_1_RSBsn_Mask!$Y$2:$Y$70,$F670-1939+1,1)</f>
        <v>0.80203335343176474</v>
      </c>
    </row>
    <row r="671" spans="1:12" x14ac:dyDescent="0.3">
      <c r="A671">
        <v>670</v>
      </c>
      <c r="B671" t="s">
        <v>61</v>
      </c>
      <c r="C671" t="str">
        <f t="shared" si="37"/>
        <v>D</v>
      </c>
      <c r="D671">
        <f t="shared" si="38"/>
        <v>9</v>
      </c>
      <c r="E671">
        <f>SUMIFS(Impacts_RS_wells_scenario_1_bgw!$R$2:$R$2452,Impacts_RS_wells_scenario_1_bgw!$A$2:$A$2452,lookup!A671)*10.14583*L671</f>
        <v>-3939.1244200742294</v>
      </c>
      <c r="F671">
        <f>VLOOKUP(A671,Impacts_RS_wells_scenario_1_bgw!$A$2:$P$2452,16)</f>
        <v>1995</v>
      </c>
      <c r="G671" s="1">
        <f t="shared" si="39"/>
        <v>34943</v>
      </c>
      <c r="H671">
        <v>6.42</v>
      </c>
      <c r="I671">
        <f>ROUND(H671*ref!$B$6*(VLOOKUP(lookup!B671,$M$3:$O$14,3,FALSE)),-1)</f>
        <v>380</v>
      </c>
      <c r="J671">
        <v>618.4</v>
      </c>
      <c r="K671" s="16">
        <f t="shared" si="40"/>
        <v>4319.1244200742294</v>
      </c>
      <c r="L671">
        <f>INDEX(Impacts_scenario_1_RSBsn_Mask!$Y$2:$Y$70,$F671-1939+1,1)</f>
        <v>0.80203335343176474</v>
      </c>
    </row>
    <row r="672" spans="1:12" x14ac:dyDescent="0.3">
      <c r="A672">
        <v>671</v>
      </c>
      <c r="B672" t="s">
        <v>62</v>
      </c>
      <c r="C672" t="str">
        <f t="shared" si="37"/>
        <v>E</v>
      </c>
      <c r="D672">
        <f t="shared" si="38"/>
        <v>10</v>
      </c>
      <c r="E672">
        <f>SUMIFS(Impacts_RS_wells_scenario_1_bgw!$R$2:$R$2452,Impacts_RS_wells_scenario_1_bgw!$A$2:$A$2452,lookup!A672)*10.14583*L672</f>
        <v>-2938.2987541254383</v>
      </c>
      <c r="F672">
        <f>VLOOKUP(A672,Impacts_RS_wells_scenario_1_bgw!$A$2:$P$2452,16)</f>
        <v>1995</v>
      </c>
      <c r="G672" s="1">
        <f t="shared" si="39"/>
        <v>34973</v>
      </c>
      <c r="H672">
        <v>8.0500000000000007</v>
      </c>
      <c r="I672">
        <f>ROUND(H672*ref!$B$6*(VLOOKUP(lookup!B672,$M$3:$O$14,3,FALSE)),-1)</f>
        <v>490</v>
      </c>
      <c r="J672">
        <v>403.1</v>
      </c>
      <c r="K672" s="16">
        <f t="shared" si="40"/>
        <v>3428.2987541254383</v>
      </c>
      <c r="L672">
        <f>INDEX(Impacts_scenario_1_RSBsn_Mask!$Y$2:$Y$70,$F672-1939+1,1)</f>
        <v>0.80203335343176474</v>
      </c>
    </row>
    <row r="673" spans="1:12" x14ac:dyDescent="0.3">
      <c r="A673">
        <v>672</v>
      </c>
      <c r="B673" t="s">
        <v>63</v>
      </c>
      <c r="C673" t="str">
        <f t="shared" si="37"/>
        <v>E</v>
      </c>
      <c r="D673">
        <f t="shared" si="38"/>
        <v>11</v>
      </c>
      <c r="E673">
        <f>SUMIFS(Impacts_RS_wells_scenario_1_bgw!$R$2:$R$2452,Impacts_RS_wells_scenario_1_bgw!$A$2:$A$2452,lookup!A673)*10.14583*L673</f>
        <v>-3240.025430314628</v>
      </c>
      <c r="F673">
        <f>VLOOKUP(A673,Impacts_RS_wells_scenario_1_bgw!$A$2:$P$2452,16)</f>
        <v>1995</v>
      </c>
      <c r="G673" s="1">
        <f t="shared" si="39"/>
        <v>35004</v>
      </c>
      <c r="H673">
        <v>13</v>
      </c>
      <c r="I673">
        <f>ROUND(H673*ref!$B$6*(VLOOKUP(lookup!B673,$M$3:$O$14,3,FALSE)),-1)</f>
        <v>770</v>
      </c>
      <c r="J673">
        <v>423.7</v>
      </c>
      <c r="K673" s="16">
        <f t="shared" si="40"/>
        <v>4010.025430314628</v>
      </c>
      <c r="L673">
        <f>INDEX(Impacts_scenario_1_RSBsn_Mask!$Y$2:$Y$70,$F673-1939+1,1)</f>
        <v>0.80203335343176474</v>
      </c>
    </row>
    <row r="674" spans="1:12" x14ac:dyDescent="0.3">
      <c r="A674">
        <v>673</v>
      </c>
      <c r="B674" t="s">
        <v>49</v>
      </c>
      <c r="C674" t="str">
        <f t="shared" si="37"/>
        <v>F</v>
      </c>
      <c r="D674">
        <f t="shared" si="38"/>
        <v>12</v>
      </c>
      <c r="E674">
        <f>SUMIFS(Impacts_RS_wells_scenario_1_bgw!$R$2:$R$2452,Impacts_RS_wells_scenario_1_bgw!$A$2:$A$2452,lookup!A674)*10.14583*L674</f>
        <v>-3943.1876118539608</v>
      </c>
      <c r="F674">
        <f>VLOOKUP(A674,Impacts_RS_wells_scenario_1_bgw!$A$2:$P$2452,16)</f>
        <v>1995</v>
      </c>
      <c r="G674" s="1">
        <f t="shared" si="39"/>
        <v>35034</v>
      </c>
      <c r="H674">
        <v>18.600000000000001</v>
      </c>
      <c r="I674">
        <f>ROUND(H674*ref!$B$6*(VLOOKUP(lookup!B674,$M$3:$O$14,3,FALSE)),-1)</f>
        <v>1140</v>
      </c>
      <c r="J674">
        <v>521</v>
      </c>
      <c r="K674" s="16">
        <f t="shared" si="40"/>
        <v>5083.1876118539603</v>
      </c>
      <c r="L674">
        <f>INDEX(Impacts_scenario_1_RSBsn_Mask!$Y$2:$Y$70,$F674-1939+1,1)</f>
        <v>0.80203335343176474</v>
      </c>
    </row>
    <row r="675" spans="1:12" x14ac:dyDescent="0.3">
      <c r="A675">
        <v>674</v>
      </c>
      <c r="B675" t="s">
        <v>53</v>
      </c>
      <c r="C675" t="str">
        <f t="shared" si="37"/>
        <v>A</v>
      </c>
      <c r="D675">
        <f t="shared" si="38"/>
        <v>1</v>
      </c>
      <c r="E675">
        <f>SUMIFS(Impacts_RS_wells_scenario_1_bgw!$R$2:$R$2452,Impacts_RS_wells_scenario_1_bgw!$A$2:$A$2452,lookup!A675)*10.14583*L675</f>
        <v>-3950.2875878895038</v>
      </c>
      <c r="F675">
        <f>VLOOKUP(A675,Impacts_RS_wells_scenario_1_bgw!$A$2:$P$2452,16)</f>
        <v>1996</v>
      </c>
      <c r="G675" s="1">
        <f t="shared" si="39"/>
        <v>35065</v>
      </c>
      <c r="H675">
        <v>22.1</v>
      </c>
      <c r="I675">
        <f>ROUND(H675*ref!$B$6*(VLOOKUP(lookup!B675,$M$3:$O$14,3,FALSE)),-1)</f>
        <v>1360</v>
      </c>
      <c r="J675">
        <v>7.98</v>
      </c>
      <c r="K675" s="16">
        <f t="shared" si="40"/>
        <v>5310.2875878895038</v>
      </c>
      <c r="L675">
        <f>INDEX(Impacts_scenario_1_RSBsn_Mask!$Y$2:$Y$70,$F675-1939+1,1)</f>
        <v>0.77421117423974262</v>
      </c>
    </row>
    <row r="676" spans="1:12" x14ac:dyDescent="0.3">
      <c r="A676">
        <v>675</v>
      </c>
      <c r="B676" t="s">
        <v>54</v>
      </c>
      <c r="C676" t="str">
        <f t="shared" si="37"/>
        <v>A</v>
      </c>
      <c r="D676">
        <f t="shared" si="38"/>
        <v>2</v>
      </c>
      <c r="E676">
        <f>SUMIFS(Impacts_RS_wells_scenario_1_bgw!$R$2:$R$2452,Impacts_RS_wells_scenario_1_bgw!$A$2:$A$2452,lookup!A676)*10.14583*L676</f>
        <v>-3197.6659561782044</v>
      </c>
      <c r="F676">
        <f>VLOOKUP(A676,Impacts_RS_wells_scenario_1_bgw!$A$2:$P$2452,16)</f>
        <v>1996</v>
      </c>
      <c r="G676" s="1">
        <f t="shared" si="39"/>
        <v>35096</v>
      </c>
      <c r="H676">
        <v>22.9</v>
      </c>
      <c r="I676">
        <f>ROUND(H676*ref!$B$6*(VLOOKUP(lookup!B676,$M$3:$O$14,3,FALSE)),-1)</f>
        <v>1270</v>
      </c>
      <c r="J676">
        <v>1014.4</v>
      </c>
      <c r="K676" s="16">
        <f t="shared" si="40"/>
        <v>4467.6659561782044</v>
      </c>
      <c r="L676">
        <f>INDEX(Impacts_scenario_1_RSBsn_Mask!$Y$2:$Y$70,$F676-1939+1,1)</f>
        <v>0.77421117423974262</v>
      </c>
    </row>
    <row r="677" spans="1:12" x14ac:dyDescent="0.3">
      <c r="A677">
        <v>676</v>
      </c>
      <c r="B677" t="s">
        <v>55</v>
      </c>
      <c r="C677" t="str">
        <f t="shared" si="37"/>
        <v>B</v>
      </c>
      <c r="D677">
        <f t="shared" si="38"/>
        <v>3</v>
      </c>
      <c r="E677">
        <f>SUMIFS(Impacts_RS_wells_scenario_1_bgw!$R$2:$R$2452,Impacts_RS_wells_scenario_1_bgw!$A$2:$A$2452,lookup!A677)*10.14583*L677</f>
        <v>-4004.5892008223759</v>
      </c>
      <c r="F677">
        <f>VLOOKUP(A677,Impacts_RS_wells_scenario_1_bgw!$A$2:$P$2452,16)</f>
        <v>1996</v>
      </c>
      <c r="G677" s="1">
        <f t="shared" si="39"/>
        <v>35125</v>
      </c>
      <c r="H677">
        <v>26.9</v>
      </c>
      <c r="I677">
        <f>ROUND(H677*ref!$B$6*(VLOOKUP(lookup!B677,$M$3:$O$14,3,FALSE)),-1)</f>
        <v>1650</v>
      </c>
      <c r="J677">
        <v>709.3</v>
      </c>
      <c r="K677" s="16">
        <f t="shared" si="40"/>
        <v>5654.5892008223764</v>
      </c>
      <c r="L677">
        <f>INDEX(Impacts_scenario_1_RSBsn_Mask!$Y$2:$Y$70,$F677-1939+1,1)</f>
        <v>0.77421117423974262</v>
      </c>
    </row>
    <row r="678" spans="1:12" x14ac:dyDescent="0.3">
      <c r="A678">
        <v>677</v>
      </c>
      <c r="B678" t="s">
        <v>56</v>
      </c>
      <c r="C678" t="str">
        <f t="shared" si="37"/>
        <v>B</v>
      </c>
      <c r="D678">
        <f t="shared" si="38"/>
        <v>4</v>
      </c>
      <c r="E678">
        <f>SUMIFS(Impacts_RS_wells_scenario_1_bgw!$R$2:$R$2452,Impacts_RS_wells_scenario_1_bgw!$A$2:$A$2452,lookup!A678)*10.14583*L678</f>
        <v>-2445.128001268934</v>
      </c>
      <c r="F678">
        <f>VLOOKUP(A678,Impacts_RS_wells_scenario_1_bgw!$A$2:$P$2452,16)</f>
        <v>1996</v>
      </c>
      <c r="G678" s="1">
        <f t="shared" si="39"/>
        <v>35156</v>
      </c>
      <c r="H678">
        <v>31</v>
      </c>
      <c r="I678">
        <f>ROUND(H678*ref!$B$6*(VLOOKUP(lookup!B678,$M$3:$O$14,3,FALSE)),-1)</f>
        <v>1840</v>
      </c>
      <c r="J678">
        <v>492</v>
      </c>
      <c r="K678" s="16">
        <f t="shared" si="40"/>
        <v>4285.128001268934</v>
      </c>
      <c r="L678">
        <f>INDEX(Impacts_scenario_1_RSBsn_Mask!$Y$2:$Y$70,$F678-1939+1,1)</f>
        <v>0.77421117423974262</v>
      </c>
    </row>
    <row r="679" spans="1:12" x14ac:dyDescent="0.3">
      <c r="A679">
        <v>678</v>
      </c>
      <c r="B679" t="s">
        <v>57</v>
      </c>
      <c r="C679" t="str">
        <f t="shared" si="37"/>
        <v>C</v>
      </c>
      <c r="D679">
        <f t="shared" si="38"/>
        <v>5</v>
      </c>
      <c r="E679">
        <f>SUMIFS(Impacts_RS_wells_scenario_1_bgw!$R$2:$R$2452,Impacts_RS_wells_scenario_1_bgw!$A$2:$A$2452,lookup!A679)*10.14583*L679</f>
        <v>-4367.1806563267301</v>
      </c>
      <c r="F679">
        <f>VLOOKUP(A679,Impacts_RS_wells_scenario_1_bgw!$A$2:$P$2452,16)</f>
        <v>1996</v>
      </c>
      <c r="G679" s="1">
        <f t="shared" si="39"/>
        <v>35186</v>
      </c>
      <c r="H679">
        <v>55.1</v>
      </c>
      <c r="I679">
        <f>ROUND(H679*ref!$B$6*(VLOOKUP(lookup!B679,$M$3:$O$14,3,FALSE)),-1)</f>
        <v>3390</v>
      </c>
      <c r="J679">
        <v>1017</v>
      </c>
      <c r="K679" s="16">
        <f t="shared" si="40"/>
        <v>7757.1806563267301</v>
      </c>
      <c r="L679">
        <f>INDEX(Impacts_scenario_1_RSBsn_Mask!$Y$2:$Y$70,$F679-1939+1,1)</f>
        <v>0.77421117423974262</v>
      </c>
    </row>
    <row r="680" spans="1:12" x14ac:dyDescent="0.3">
      <c r="A680">
        <v>679</v>
      </c>
      <c r="B680" t="s">
        <v>58</v>
      </c>
      <c r="C680" t="str">
        <f t="shared" si="37"/>
        <v>C</v>
      </c>
      <c r="D680">
        <f t="shared" si="38"/>
        <v>6</v>
      </c>
      <c r="E680">
        <f>SUMIFS(Impacts_RS_wells_scenario_1_bgw!$R$2:$R$2452,Impacts_RS_wells_scenario_1_bgw!$A$2:$A$2452,lookup!A680)*10.14583*L680</f>
        <v>-3703.7888359937929</v>
      </c>
      <c r="F680">
        <f>VLOOKUP(A680,Impacts_RS_wells_scenario_1_bgw!$A$2:$P$2452,16)</f>
        <v>1996</v>
      </c>
      <c r="G680" s="1">
        <f t="shared" si="39"/>
        <v>35217</v>
      </c>
      <c r="H680">
        <v>57.7</v>
      </c>
      <c r="I680">
        <f>ROUND(H680*ref!$B$6*(VLOOKUP(lookup!B680,$M$3:$O$14,3,FALSE)),-1)</f>
        <v>3430</v>
      </c>
      <c r="J680">
        <v>160.6</v>
      </c>
      <c r="K680" s="16">
        <f t="shared" si="40"/>
        <v>7133.7888359937933</v>
      </c>
      <c r="L680">
        <f>INDEX(Impacts_scenario_1_RSBsn_Mask!$Y$2:$Y$70,$F680-1939+1,1)</f>
        <v>0.77421117423974262</v>
      </c>
    </row>
    <row r="681" spans="1:12" x14ac:dyDescent="0.3">
      <c r="A681">
        <v>680</v>
      </c>
      <c r="B681" t="s">
        <v>59</v>
      </c>
      <c r="C681" t="str">
        <f t="shared" si="37"/>
        <v>D</v>
      </c>
      <c r="D681">
        <f t="shared" si="38"/>
        <v>7</v>
      </c>
      <c r="E681">
        <f>SUMIFS(Impacts_RS_wells_scenario_1_bgw!$R$2:$R$2452,Impacts_RS_wells_scenario_1_bgw!$A$2:$A$2452,lookup!A681)*10.14583*L681</f>
        <v>-3910.3072586707772</v>
      </c>
      <c r="F681">
        <f>VLOOKUP(A681,Impacts_RS_wells_scenario_1_bgw!$A$2:$P$2452,16)</f>
        <v>1996</v>
      </c>
      <c r="G681" s="1">
        <f t="shared" si="39"/>
        <v>35247</v>
      </c>
      <c r="H681">
        <v>10.199999999999999</v>
      </c>
      <c r="I681">
        <f>ROUND(H681*ref!$B$6*(VLOOKUP(lookup!B681,$M$3:$O$14,3,FALSE)),-1)</f>
        <v>630</v>
      </c>
      <c r="J681">
        <v>37.9</v>
      </c>
      <c r="K681" s="16">
        <f t="shared" si="40"/>
        <v>4540.3072586707767</v>
      </c>
      <c r="L681">
        <f>INDEX(Impacts_scenario_1_RSBsn_Mask!$Y$2:$Y$70,$F681-1939+1,1)</f>
        <v>0.77421117423974262</v>
      </c>
    </row>
    <row r="682" spans="1:12" x14ac:dyDescent="0.3">
      <c r="A682">
        <v>681</v>
      </c>
      <c r="B682" t="s">
        <v>60</v>
      </c>
      <c r="C682" t="str">
        <f t="shared" si="37"/>
        <v>D</v>
      </c>
      <c r="D682">
        <f t="shared" si="38"/>
        <v>8</v>
      </c>
      <c r="E682">
        <f>SUMIFS(Impacts_RS_wells_scenario_1_bgw!$R$2:$R$2452,Impacts_RS_wells_scenario_1_bgw!$A$2:$A$2452,lookup!A682)*10.14583*L682</f>
        <v>-4739.6031598513891</v>
      </c>
      <c r="F682">
        <f>VLOOKUP(A682,Impacts_RS_wells_scenario_1_bgw!$A$2:$P$2452,16)</f>
        <v>1996</v>
      </c>
      <c r="G682" s="1">
        <f t="shared" si="39"/>
        <v>35278</v>
      </c>
      <c r="H682">
        <v>29.8</v>
      </c>
      <c r="I682">
        <f>ROUND(H682*ref!$B$6*(VLOOKUP(lookup!B682,$M$3:$O$14,3,FALSE)),-1)</f>
        <v>1830</v>
      </c>
      <c r="J682">
        <v>687.4</v>
      </c>
      <c r="K682" s="16">
        <f t="shared" si="40"/>
        <v>6569.6031598513891</v>
      </c>
      <c r="L682">
        <f>INDEX(Impacts_scenario_1_RSBsn_Mask!$Y$2:$Y$70,$F682-1939+1,1)</f>
        <v>0.77421117423974262</v>
      </c>
    </row>
    <row r="683" spans="1:12" x14ac:dyDescent="0.3">
      <c r="A683">
        <v>682</v>
      </c>
      <c r="B683" t="s">
        <v>61</v>
      </c>
      <c r="C683" t="str">
        <f t="shared" si="37"/>
        <v>D</v>
      </c>
      <c r="D683">
        <f t="shared" si="38"/>
        <v>9</v>
      </c>
      <c r="E683">
        <f>SUMIFS(Impacts_RS_wells_scenario_1_bgw!$R$2:$R$2452,Impacts_RS_wells_scenario_1_bgw!$A$2:$A$2452,lookup!A683)*10.14583*L683</f>
        <v>-5059.8093723891552</v>
      </c>
      <c r="F683">
        <f>VLOOKUP(A683,Impacts_RS_wells_scenario_1_bgw!$A$2:$P$2452,16)</f>
        <v>1996</v>
      </c>
      <c r="G683" s="1">
        <f t="shared" si="39"/>
        <v>35309</v>
      </c>
      <c r="H683">
        <v>93.3</v>
      </c>
      <c r="I683">
        <f>ROUND(H683*ref!$B$6*(VLOOKUP(lookup!B683,$M$3:$O$14,3,FALSE)),-1)</f>
        <v>5550</v>
      </c>
      <c r="J683">
        <v>1947.8</v>
      </c>
      <c r="K683" s="16">
        <f t="shared" si="40"/>
        <v>10609.809372389154</v>
      </c>
      <c r="L683">
        <f>INDEX(Impacts_scenario_1_RSBsn_Mask!$Y$2:$Y$70,$F683-1939+1,1)</f>
        <v>0.77421117423974262</v>
      </c>
    </row>
    <row r="684" spans="1:12" x14ac:dyDescent="0.3">
      <c r="A684">
        <v>683</v>
      </c>
      <c r="B684" t="s">
        <v>62</v>
      </c>
      <c r="C684" t="str">
        <f t="shared" si="37"/>
        <v>E</v>
      </c>
      <c r="D684">
        <f t="shared" si="38"/>
        <v>10</v>
      </c>
      <c r="E684">
        <f>SUMIFS(Impacts_RS_wells_scenario_1_bgw!$R$2:$R$2452,Impacts_RS_wells_scenario_1_bgw!$A$2:$A$2452,lookup!A684)*10.14583*L684</f>
        <v>-4403.6706823865125</v>
      </c>
      <c r="F684">
        <f>VLOOKUP(A684,Impacts_RS_wells_scenario_1_bgw!$A$2:$P$2452,16)</f>
        <v>1996</v>
      </c>
      <c r="G684" s="1">
        <f t="shared" si="39"/>
        <v>35339</v>
      </c>
      <c r="H684">
        <v>70.400000000000006</v>
      </c>
      <c r="I684">
        <f>ROUND(H684*ref!$B$6*(VLOOKUP(lookup!B684,$M$3:$O$14,3,FALSE)),-1)</f>
        <v>4330</v>
      </c>
      <c r="J684">
        <v>1479.3</v>
      </c>
      <c r="K684" s="16">
        <f t="shared" si="40"/>
        <v>8733.6706823865134</v>
      </c>
      <c r="L684">
        <f>INDEX(Impacts_scenario_1_RSBsn_Mask!$Y$2:$Y$70,$F684-1939+1,1)</f>
        <v>0.77421117423974262</v>
      </c>
    </row>
    <row r="685" spans="1:12" x14ac:dyDescent="0.3">
      <c r="A685">
        <v>684</v>
      </c>
      <c r="B685" t="s">
        <v>63</v>
      </c>
      <c r="C685" t="str">
        <f t="shared" si="37"/>
        <v>E</v>
      </c>
      <c r="D685">
        <f t="shared" si="38"/>
        <v>11</v>
      </c>
      <c r="E685">
        <f>SUMIFS(Impacts_RS_wells_scenario_1_bgw!$R$2:$R$2452,Impacts_RS_wells_scenario_1_bgw!$A$2:$A$2452,lookup!A685)*10.14583*L685</f>
        <v>-4264.5185317763408</v>
      </c>
      <c r="F685">
        <f>VLOOKUP(A685,Impacts_RS_wells_scenario_1_bgw!$A$2:$P$2452,16)</f>
        <v>1996</v>
      </c>
      <c r="G685" s="1">
        <f t="shared" si="39"/>
        <v>35370</v>
      </c>
      <c r="H685">
        <v>60.4</v>
      </c>
      <c r="I685">
        <f>ROUND(H685*ref!$B$6*(VLOOKUP(lookup!B685,$M$3:$O$14,3,FALSE)),-1)</f>
        <v>3590</v>
      </c>
      <c r="J685">
        <v>1308.5</v>
      </c>
      <c r="K685" s="16">
        <f t="shared" si="40"/>
        <v>7854.5185317763408</v>
      </c>
      <c r="L685">
        <f>INDEX(Impacts_scenario_1_RSBsn_Mask!$Y$2:$Y$70,$F685-1939+1,1)</f>
        <v>0.77421117423974262</v>
      </c>
    </row>
    <row r="686" spans="1:12" x14ac:dyDescent="0.3">
      <c r="A686">
        <v>685</v>
      </c>
      <c r="B686" t="s">
        <v>49</v>
      </c>
      <c r="C686" t="str">
        <f t="shared" si="37"/>
        <v>F</v>
      </c>
      <c r="D686">
        <f t="shared" si="38"/>
        <v>12</v>
      </c>
      <c r="E686">
        <f>SUMIFS(Impacts_RS_wells_scenario_1_bgw!$R$2:$R$2452,Impacts_RS_wells_scenario_1_bgw!$A$2:$A$2452,lookup!A686)*10.14583*L686</f>
        <v>-3938.691898485994</v>
      </c>
      <c r="F686">
        <f>VLOOKUP(A686,Impacts_RS_wells_scenario_1_bgw!$A$2:$P$2452,16)</f>
        <v>1996</v>
      </c>
      <c r="G686" s="1">
        <f t="shared" si="39"/>
        <v>35400</v>
      </c>
      <c r="H686">
        <v>50.3</v>
      </c>
      <c r="I686">
        <f>ROUND(H686*ref!$B$6*(VLOOKUP(lookup!B686,$M$3:$O$14,3,FALSE)),-1)</f>
        <v>3090</v>
      </c>
      <c r="J686">
        <v>1160.4000000000001</v>
      </c>
      <c r="K686" s="16">
        <f t="shared" si="40"/>
        <v>7028.691898485994</v>
      </c>
      <c r="L686">
        <f>INDEX(Impacts_scenario_1_RSBsn_Mask!$Y$2:$Y$70,$F686-1939+1,1)</f>
        <v>0.77421117423974262</v>
      </c>
    </row>
    <row r="687" spans="1:12" x14ac:dyDescent="0.3">
      <c r="A687">
        <v>686</v>
      </c>
      <c r="B687" t="s">
        <v>53</v>
      </c>
      <c r="C687" t="str">
        <f t="shared" si="37"/>
        <v>A</v>
      </c>
      <c r="D687">
        <f t="shared" si="38"/>
        <v>1</v>
      </c>
      <c r="E687">
        <f>SUMIFS(Impacts_RS_wells_scenario_1_bgw!$R$2:$R$2452,Impacts_RS_wells_scenario_1_bgw!$A$2:$A$2452,lookup!A687)*10.14583*L687</f>
        <v>-3733.3420229104363</v>
      </c>
      <c r="F687">
        <f>VLOOKUP(A687,Impacts_RS_wells_scenario_1_bgw!$A$2:$P$2452,16)</f>
        <v>1997</v>
      </c>
      <c r="G687" s="1">
        <f t="shared" si="39"/>
        <v>35431</v>
      </c>
      <c r="H687">
        <v>45</v>
      </c>
      <c r="I687">
        <f>ROUND(H687*ref!$B$6*(VLOOKUP(lookup!B687,$M$3:$O$14,3,FALSE)),-1)</f>
        <v>2770</v>
      </c>
      <c r="J687">
        <v>1116.9000000000001</v>
      </c>
      <c r="K687" s="16">
        <f t="shared" si="40"/>
        <v>6503.3420229104358</v>
      </c>
      <c r="L687">
        <f>INDEX(Impacts_scenario_1_RSBsn_Mask!$Y$2:$Y$70,$F687-1939+1,1)</f>
        <v>0.76880523768828357</v>
      </c>
    </row>
    <row r="688" spans="1:12" x14ac:dyDescent="0.3">
      <c r="A688">
        <v>687</v>
      </c>
      <c r="B688" t="s">
        <v>54</v>
      </c>
      <c r="C688" t="str">
        <f t="shared" si="37"/>
        <v>A</v>
      </c>
      <c r="D688">
        <f t="shared" si="38"/>
        <v>2</v>
      </c>
      <c r="E688">
        <f>SUMIFS(Impacts_RS_wells_scenario_1_bgw!$R$2:$R$2452,Impacts_RS_wells_scenario_1_bgw!$A$2:$A$2452,lookup!A688)*10.14583*L688</f>
        <v>-3794.964894009061</v>
      </c>
      <c r="F688">
        <f>VLOOKUP(A688,Impacts_RS_wells_scenario_1_bgw!$A$2:$P$2452,16)</f>
        <v>1997</v>
      </c>
      <c r="G688" s="1">
        <f t="shared" si="39"/>
        <v>35462</v>
      </c>
      <c r="H688">
        <v>59.5</v>
      </c>
      <c r="I688">
        <f>ROUND(H688*ref!$B$6*(VLOOKUP(lookup!B688,$M$3:$O$14,3,FALSE)),-1)</f>
        <v>3300</v>
      </c>
      <c r="J688">
        <v>971.2</v>
      </c>
      <c r="K688" s="16">
        <f t="shared" si="40"/>
        <v>7094.964894009061</v>
      </c>
      <c r="L688">
        <f>INDEX(Impacts_scenario_1_RSBsn_Mask!$Y$2:$Y$70,$F688-1939+1,1)</f>
        <v>0.76880523768828357</v>
      </c>
    </row>
    <row r="689" spans="1:12" x14ac:dyDescent="0.3">
      <c r="A689">
        <v>688</v>
      </c>
      <c r="B689" t="s">
        <v>55</v>
      </c>
      <c r="C689" t="str">
        <f t="shared" si="37"/>
        <v>B</v>
      </c>
      <c r="D689">
        <f t="shared" si="38"/>
        <v>3</v>
      </c>
      <c r="E689">
        <f>SUMIFS(Impacts_RS_wells_scenario_1_bgw!$R$2:$R$2452,Impacts_RS_wells_scenario_1_bgw!$A$2:$A$2452,lookup!A689)*10.14583*L689</f>
        <v>-3394.5701883257152</v>
      </c>
      <c r="F689">
        <f>VLOOKUP(A689,Impacts_RS_wells_scenario_1_bgw!$A$2:$P$2452,16)</f>
        <v>1997</v>
      </c>
      <c r="G689" s="1">
        <f t="shared" si="39"/>
        <v>35490</v>
      </c>
      <c r="H689">
        <v>54.2</v>
      </c>
      <c r="I689">
        <f>ROUND(H689*ref!$B$6*(VLOOKUP(lookup!B689,$M$3:$O$14,3,FALSE)),-1)</f>
        <v>3330</v>
      </c>
      <c r="J689">
        <v>367.8</v>
      </c>
      <c r="K689" s="16">
        <f t="shared" si="40"/>
        <v>6724.5701883257152</v>
      </c>
      <c r="L689">
        <f>INDEX(Impacts_scenario_1_RSBsn_Mask!$Y$2:$Y$70,$F689-1939+1,1)</f>
        <v>0.76880523768828357</v>
      </c>
    </row>
    <row r="690" spans="1:12" x14ac:dyDescent="0.3">
      <c r="A690">
        <v>689</v>
      </c>
      <c r="B690" t="s">
        <v>56</v>
      </c>
      <c r="C690" t="str">
        <f t="shared" si="37"/>
        <v>B</v>
      </c>
      <c r="D690">
        <f t="shared" si="38"/>
        <v>4</v>
      </c>
      <c r="E690">
        <f>SUMIFS(Impacts_RS_wells_scenario_1_bgw!$R$2:$R$2452,Impacts_RS_wells_scenario_1_bgw!$A$2:$A$2452,lookup!A690)*10.14583*L690</f>
        <v>-3480.5118364995528</v>
      </c>
      <c r="F690">
        <f>VLOOKUP(A690,Impacts_RS_wells_scenario_1_bgw!$A$2:$P$2452,16)</f>
        <v>1997</v>
      </c>
      <c r="G690" s="1">
        <f t="shared" si="39"/>
        <v>35521</v>
      </c>
      <c r="H690">
        <v>60.4</v>
      </c>
      <c r="I690">
        <f>ROUND(H690*ref!$B$6*(VLOOKUP(lookup!B690,$M$3:$O$14,3,FALSE)),-1)</f>
        <v>3590</v>
      </c>
      <c r="J690">
        <v>250.7</v>
      </c>
      <c r="K690" s="16">
        <f t="shared" si="40"/>
        <v>7070.5118364995524</v>
      </c>
      <c r="L690">
        <f>INDEX(Impacts_scenario_1_RSBsn_Mask!$Y$2:$Y$70,$F690-1939+1,1)</f>
        <v>0.76880523768828357</v>
      </c>
    </row>
    <row r="691" spans="1:12" x14ac:dyDescent="0.3">
      <c r="A691">
        <v>690</v>
      </c>
      <c r="B691" t="s">
        <v>57</v>
      </c>
      <c r="C691" t="str">
        <f t="shared" si="37"/>
        <v>C</v>
      </c>
      <c r="D691">
        <f t="shared" si="38"/>
        <v>5</v>
      </c>
      <c r="E691">
        <f>SUMIFS(Impacts_RS_wells_scenario_1_bgw!$R$2:$R$2452,Impacts_RS_wells_scenario_1_bgw!$A$2:$A$2452,lookup!A691)*10.14583*L691</f>
        <v>-3352.8991790691721</v>
      </c>
      <c r="F691">
        <f>VLOOKUP(A691,Impacts_RS_wells_scenario_1_bgw!$A$2:$P$2452,16)</f>
        <v>1997</v>
      </c>
      <c r="G691" s="1">
        <f t="shared" si="39"/>
        <v>35551</v>
      </c>
      <c r="H691">
        <v>42.2</v>
      </c>
      <c r="I691">
        <f>ROUND(H691*ref!$B$6*(VLOOKUP(lookup!B691,$M$3:$O$14,3,FALSE)),-1)</f>
        <v>2590</v>
      </c>
      <c r="J691">
        <v>293.7</v>
      </c>
      <c r="K691" s="16">
        <f t="shared" si="40"/>
        <v>5942.8991790691725</v>
      </c>
      <c r="L691">
        <f>INDEX(Impacts_scenario_1_RSBsn_Mask!$Y$2:$Y$70,$F691-1939+1,1)</f>
        <v>0.76880523768828357</v>
      </c>
    </row>
    <row r="692" spans="1:12" x14ac:dyDescent="0.3">
      <c r="A692">
        <v>691</v>
      </c>
      <c r="B692" t="s">
        <v>58</v>
      </c>
      <c r="C692" t="str">
        <f t="shared" si="37"/>
        <v>C</v>
      </c>
      <c r="D692">
        <f t="shared" si="38"/>
        <v>6</v>
      </c>
      <c r="E692">
        <f>SUMIFS(Impacts_RS_wells_scenario_1_bgw!$R$2:$R$2452,Impacts_RS_wells_scenario_1_bgw!$A$2:$A$2452,lookup!A692)*10.14583*L692</f>
        <v>-3849.91163284196</v>
      </c>
      <c r="F692">
        <f>VLOOKUP(A692,Impacts_RS_wells_scenario_1_bgw!$A$2:$P$2452,16)</f>
        <v>1997</v>
      </c>
      <c r="G692" s="1">
        <f t="shared" si="39"/>
        <v>35582</v>
      </c>
      <c r="H692">
        <v>49.5</v>
      </c>
      <c r="I692">
        <f>ROUND(H692*ref!$B$6*(VLOOKUP(lookup!B692,$M$3:$O$14,3,FALSE)),-1)</f>
        <v>2950</v>
      </c>
      <c r="J692">
        <v>431.4</v>
      </c>
      <c r="K692" s="16">
        <f t="shared" si="40"/>
        <v>6799.9116328419605</v>
      </c>
      <c r="L692">
        <f>INDEX(Impacts_scenario_1_RSBsn_Mask!$Y$2:$Y$70,$F692-1939+1,1)</f>
        <v>0.76880523768828357</v>
      </c>
    </row>
    <row r="693" spans="1:12" x14ac:dyDescent="0.3">
      <c r="A693">
        <v>692</v>
      </c>
      <c r="B693" t="s">
        <v>59</v>
      </c>
      <c r="C693" t="str">
        <f t="shared" si="37"/>
        <v>D</v>
      </c>
      <c r="D693">
        <f t="shared" si="38"/>
        <v>7</v>
      </c>
      <c r="E693">
        <f>SUMIFS(Impacts_RS_wells_scenario_1_bgw!$R$2:$R$2452,Impacts_RS_wells_scenario_1_bgw!$A$2:$A$2452,lookup!A693)*10.14583*L693</f>
        <v>-3625.3994631584419</v>
      </c>
      <c r="F693">
        <f>VLOOKUP(A693,Impacts_RS_wells_scenario_1_bgw!$A$2:$P$2452,16)</f>
        <v>1997</v>
      </c>
      <c r="G693" s="1">
        <f t="shared" si="39"/>
        <v>35612</v>
      </c>
      <c r="H693">
        <v>40.299999999999997</v>
      </c>
      <c r="I693">
        <f>ROUND(H693*ref!$B$6*(VLOOKUP(lookup!B693,$M$3:$O$14,3,FALSE)),-1)</f>
        <v>2480</v>
      </c>
      <c r="J693">
        <v>314</v>
      </c>
      <c r="K693" s="16">
        <f t="shared" si="40"/>
        <v>6105.3994631584419</v>
      </c>
      <c r="L693">
        <f>INDEX(Impacts_scenario_1_RSBsn_Mask!$Y$2:$Y$70,$F693-1939+1,1)</f>
        <v>0.76880523768828357</v>
      </c>
    </row>
    <row r="694" spans="1:12" x14ac:dyDescent="0.3">
      <c r="A694">
        <v>693</v>
      </c>
      <c r="B694" t="s">
        <v>60</v>
      </c>
      <c r="C694" t="str">
        <f t="shared" si="37"/>
        <v>D</v>
      </c>
      <c r="D694">
        <f t="shared" si="38"/>
        <v>8</v>
      </c>
      <c r="E694">
        <f>SUMIFS(Impacts_RS_wells_scenario_1_bgw!$R$2:$R$2452,Impacts_RS_wells_scenario_1_bgw!$A$2:$A$2452,lookup!A694)*10.14583*L694</f>
        <v>-4686.9476936829251</v>
      </c>
      <c r="F694">
        <f>VLOOKUP(A694,Impacts_RS_wells_scenario_1_bgw!$A$2:$P$2452,16)</f>
        <v>1997</v>
      </c>
      <c r="G694" s="1">
        <f t="shared" si="39"/>
        <v>35643</v>
      </c>
      <c r="H694">
        <v>63.9</v>
      </c>
      <c r="I694">
        <f>ROUND(H694*ref!$B$6*(VLOOKUP(lookup!B694,$M$3:$O$14,3,FALSE)),-1)</f>
        <v>3930</v>
      </c>
      <c r="J694">
        <v>1297.7</v>
      </c>
      <c r="K694" s="16">
        <f t="shared" si="40"/>
        <v>8616.9476936829251</v>
      </c>
      <c r="L694">
        <f>INDEX(Impacts_scenario_1_RSBsn_Mask!$Y$2:$Y$70,$F694-1939+1,1)</f>
        <v>0.76880523768828357</v>
      </c>
    </row>
    <row r="695" spans="1:12" x14ac:dyDescent="0.3">
      <c r="A695">
        <v>694</v>
      </c>
      <c r="B695" t="s">
        <v>61</v>
      </c>
      <c r="C695" t="str">
        <f t="shared" si="37"/>
        <v>D</v>
      </c>
      <c r="D695">
        <f t="shared" si="38"/>
        <v>9</v>
      </c>
      <c r="E695">
        <f>SUMIFS(Impacts_RS_wells_scenario_1_bgw!$R$2:$R$2452,Impacts_RS_wells_scenario_1_bgw!$A$2:$A$2452,lookup!A695)*10.14583*L695</f>
        <v>-4328.2919119452863</v>
      </c>
      <c r="F695">
        <f>VLOOKUP(A695,Impacts_RS_wells_scenario_1_bgw!$A$2:$P$2452,16)</f>
        <v>1997</v>
      </c>
      <c r="G695" s="1">
        <f t="shared" si="39"/>
        <v>35674</v>
      </c>
      <c r="H695">
        <v>35</v>
      </c>
      <c r="I695">
        <f>ROUND(H695*ref!$B$6*(VLOOKUP(lookup!B695,$M$3:$O$14,3,FALSE)),-1)</f>
        <v>2080</v>
      </c>
      <c r="J695">
        <v>1867.3</v>
      </c>
      <c r="K695" s="16">
        <f t="shared" si="40"/>
        <v>6408.2919119452863</v>
      </c>
      <c r="L695">
        <f>INDEX(Impacts_scenario_1_RSBsn_Mask!$Y$2:$Y$70,$F695-1939+1,1)</f>
        <v>0.76880523768828357</v>
      </c>
    </row>
    <row r="696" spans="1:12" x14ac:dyDescent="0.3">
      <c r="A696">
        <v>695</v>
      </c>
      <c r="B696" t="s">
        <v>62</v>
      </c>
      <c r="C696" t="str">
        <f t="shared" si="37"/>
        <v>E</v>
      </c>
      <c r="D696">
        <f t="shared" si="38"/>
        <v>10</v>
      </c>
      <c r="E696">
        <f>SUMIFS(Impacts_RS_wells_scenario_1_bgw!$R$2:$R$2452,Impacts_RS_wells_scenario_1_bgw!$A$2:$A$2452,lookup!A696)*10.14583*L696</f>
        <v>-4227.3224349854245</v>
      </c>
      <c r="F696">
        <f>VLOOKUP(A696,Impacts_RS_wells_scenario_1_bgw!$A$2:$P$2452,16)</f>
        <v>1997</v>
      </c>
      <c r="G696" s="1">
        <f t="shared" si="39"/>
        <v>35704</v>
      </c>
      <c r="H696">
        <v>41.9</v>
      </c>
      <c r="I696">
        <f>ROUND(H696*ref!$B$6*(VLOOKUP(lookup!B696,$M$3:$O$14,3,FALSE)),-1)</f>
        <v>2580</v>
      </c>
      <c r="J696">
        <v>1423.2</v>
      </c>
      <c r="K696" s="16">
        <f t="shared" si="40"/>
        <v>6807.3224349854245</v>
      </c>
      <c r="L696">
        <f>INDEX(Impacts_scenario_1_RSBsn_Mask!$Y$2:$Y$70,$F696-1939+1,1)</f>
        <v>0.76880523768828357</v>
      </c>
    </row>
    <row r="697" spans="1:12" x14ac:dyDescent="0.3">
      <c r="A697">
        <v>696</v>
      </c>
      <c r="B697" t="s">
        <v>63</v>
      </c>
      <c r="C697" t="str">
        <f t="shared" si="37"/>
        <v>E</v>
      </c>
      <c r="D697">
        <f t="shared" si="38"/>
        <v>11</v>
      </c>
      <c r="E697">
        <f>SUMIFS(Impacts_RS_wells_scenario_1_bgw!$R$2:$R$2452,Impacts_RS_wells_scenario_1_bgw!$A$2:$A$2452,lookup!A697)*10.14583*L697</f>
        <v>-3872.2226555531133</v>
      </c>
      <c r="F697">
        <f>VLOOKUP(A697,Impacts_RS_wells_scenario_1_bgw!$A$2:$P$2452,16)</f>
        <v>1997</v>
      </c>
      <c r="G697" s="1">
        <f t="shared" si="39"/>
        <v>35735</v>
      </c>
      <c r="H697">
        <v>49.7</v>
      </c>
      <c r="I697">
        <f>ROUND(H697*ref!$B$6*(VLOOKUP(lookup!B697,$M$3:$O$14,3,FALSE)),-1)</f>
        <v>2960</v>
      </c>
      <c r="J697">
        <v>153.30000000000001</v>
      </c>
      <c r="K697" s="16">
        <f t="shared" si="40"/>
        <v>6832.2226555531133</v>
      </c>
      <c r="L697">
        <f>INDEX(Impacts_scenario_1_RSBsn_Mask!$Y$2:$Y$70,$F697-1939+1,1)</f>
        <v>0.76880523768828357</v>
      </c>
    </row>
    <row r="698" spans="1:12" x14ac:dyDescent="0.3">
      <c r="A698">
        <v>697</v>
      </c>
      <c r="B698" t="s">
        <v>49</v>
      </c>
      <c r="C698" t="str">
        <f t="shared" si="37"/>
        <v>F</v>
      </c>
      <c r="D698">
        <f t="shared" si="38"/>
        <v>12</v>
      </c>
      <c r="E698">
        <f>SUMIFS(Impacts_RS_wells_scenario_1_bgw!$R$2:$R$2452,Impacts_RS_wells_scenario_1_bgw!$A$2:$A$2452,lookup!A698)*10.14583*L698</f>
        <v>-3892.7554522112532</v>
      </c>
      <c r="F698">
        <f>VLOOKUP(A698,Impacts_RS_wells_scenario_1_bgw!$A$2:$P$2452,16)</f>
        <v>1997</v>
      </c>
      <c r="G698" s="1">
        <f t="shared" si="39"/>
        <v>35765</v>
      </c>
      <c r="H698">
        <v>63.3</v>
      </c>
      <c r="I698">
        <f>ROUND(H698*ref!$B$6*(VLOOKUP(lookup!B698,$M$3:$O$14,3,FALSE)),-1)</f>
        <v>3890</v>
      </c>
      <c r="J698">
        <v>138.80000000000001</v>
      </c>
      <c r="K698" s="16">
        <f t="shared" si="40"/>
        <v>7782.7554522112532</v>
      </c>
      <c r="L698">
        <f>INDEX(Impacts_scenario_1_RSBsn_Mask!$Y$2:$Y$70,$F698-1939+1,1)</f>
        <v>0.76880523768828357</v>
      </c>
    </row>
    <row r="699" spans="1:12" x14ac:dyDescent="0.3">
      <c r="A699">
        <v>698</v>
      </c>
      <c r="B699" t="s">
        <v>53</v>
      </c>
      <c r="C699" t="str">
        <f t="shared" si="37"/>
        <v>A</v>
      </c>
      <c r="D699">
        <f t="shared" si="38"/>
        <v>1</v>
      </c>
      <c r="E699">
        <f>SUMIFS(Impacts_RS_wells_scenario_1_bgw!$R$2:$R$2452,Impacts_RS_wells_scenario_1_bgw!$A$2:$A$2452,lookup!A699)*10.14583*L699</f>
        <v>-3679.1775579835244</v>
      </c>
      <c r="F699">
        <f>VLOOKUP(A699,Impacts_RS_wells_scenario_1_bgw!$A$2:$P$2452,16)</f>
        <v>1998</v>
      </c>
      <c r="G699" s="1">
        <f t="shared" si="39"/>
        <v>35796</v>
      </c>
      <c r="H699">
        <v>71</v>
      </c>
      <c r="I699">
        <f>ROUND(H699*ref!$B$6*(VLOOKUP(lookup!B699,$M$3:$O$14,3,FALSE)),-1)</f>
        <v>4370</v>
      </c>
      <c r="J699">
        <v>0</v>
      </c>
      <c r="K699" s="16">
        <f t="shared" si="40"/>
        <v>8049.1775579835248</v>
      </c>
      <c r="L699">
        <f>INDEX(Impacts_scenario_1_RSBsn_Mask!$Y$2:$Y$70,$F699-1939+1,1)</f>
        <v>0.76931417544010294</v>
      </c>
    </row>
    <row r="700" spans="1:12" x14ac:dyDescent="0.3">
      <c r="A700">
        <v>699</v>
      </c>
      <c r="B700" t="s">
        <v>54</v>
      </c>
      <c r="C700" t="str">
        <f t="shared" si="37"/>
        <v>A</v>
      </c>
      <c r="D700">
        <f t="shared" si="38"/>
        <v>2</v>
      </c>
      <c r="E700">
        <f>SUMIFS(Impacts_RS_wells_scenario_1_bgw!$R$2:$R$2452,Impacts_RS_wells_scenario_1_bgw!$A$2:$A$2452,lookup!A700)*10.14583*L700</f>
        <v>-3613.9118973322306</v>
      </c>
      <c r="F700">
        <f>VLOOKUP(A700,Impacts_RS_wells_scenario_1_bgw!$A$2:$P$2452,16)</f>
        <v>1998</v>
      </c>
      <c r="G700" s="1">
        <f t="shared" si="39"/>
        <v>35827</v>
      </c>
      <c r="H700">
        <v>81.5</v>
      </c>
      <c r="I700">
        <f>ROUND(H700*ref!$B$6*(VLOOKUP(lookup!B700,$M$3:$O$14,3,FALSE)),-1)</f>
        <v>4530</v>
      </c>
      <c r="J700">
        <v>0</v>
      </c>
      <c r="K700" s="16">
        <f t="shared" si="40"/>
        <v>8143.9118973322311</v>
      </c>
      <c r="L700">
        <f>INDEX(Impacts_scenario_1_RSBsn_Mask!$Y$2:$Y$70,$F700-1939+1,1)</f>
        <v>0.76931417544010294</v>
      </c>
    </row>
    <row r="701" spans="1:12" x14ac:dyDescent="0.3">
      <c r="A701">
        <v>700</v>
      </c>
      <c r="B701" t="s">
        <v>55</v>
      </c>
      <c r="C701" t="str">
        <f t="shared" si="37"/>
        <v>B</v>
      </c>
      <c r="D701">
        <f t="shared" si="38"/>
        <v>3</v>
      </c>
      <c r="E701">
        <f>SUMIFS(Impacts_RS_wells_scenario_1_bgw!$R$2:$R$2452,Impacts_RS_wells_scenario_1_bgw!$A$2:$A$2452,lookup!A701)*10.14583*L701</f>
        <v>-3640.3770368393853</v>
      </c>
      <c r="F701">
        <f>VLOOKUP(A701,Impacts_RS_wells_scenario_1_bgw!$A$2:$P$2452,16)</f>
        <v>1998</v>
      </c>
      <c r="G701" s="1">
        <f t="shared" si="39"/>
        <v>35855</v>
      </c>
      <c r="H701">
        <v>135.5</v>
      </c>
      <c r="I701">
        <f>ROUND(H701*ref!$B$6*(VLOOKUP(lookup!B701,$M$3:$O$14,3,FALSE)),-1)</f>
        <v>8330</v>
      </c>
      <c r="J701">
        <v>24.8</v>
      </c>
      <c r="K701" s="16">
        <f t="shared" si="40"/>
        <v>11970.377036839385</v>
      </c>
      <c r="L701">
        <f>INDEX(Impacts_scenario_1_RSBsn_Mask!$Y$2:$Y$70,$F701-1939+1,1)</f>
        <v>0.76931417544010294</v>
      </c>
    </row>
    <row r="702" spans="1:12" x14ac:dyDescent="0.3">
      <c r="A702">
        <v>701</v>
      </c>
      <c r="B702" t="s">
        <v>56</v>
      </c>
      <c r="C702" t="str">
        <f t="shared" si="37"/>
        <v>B</v>
      </c>
      <c r="D702">
        <f t="shared" si="38"/>
        <v>4</v>
      </c>
      <c r="E702">
        <f>SUMIFS(Impacts_RS_wells_scenario_1_bgw!$R$2:$R$2452,Impacts_RS_wells_scenario_1_bgw!$A$2:$A$2452,lookup!A702)*10.14583*L702</f>
        <v>-3411.1370648002758</v>
      </c>
      <c r="F702">
        <f>VLOOKUP(A702,Impacts_RS_wells_scenario_1_bgw!$A$2:$P$2452,16)</f>
        <v>1998</v>
      </c>
      <c r="G702" s="1">
        <f t="shared" si="39"/>
        <v>35886</v>
      </c>
      <c r="H702">
        <v>131.1</v>
      </c>
      <c r="I702">
        <f>ROUND(H702*ref!$B$6*(VLOOKUP(lookup!B702,$M$3:$O$14,3,FALSE)),-1)</f>
        <v>7800</v>
      </c>
      <c r="J702">
        <v>63.7</v>
      </c>
      <c r="K702" s="16">
        <f t="shared" si="40"/>
        <v>11211.137064800276</v>
      </c>
      <c r="L702">
        <f>INDEX(Impacts_scenario_1_RSBsn_Mask!$Y$2:$Y$70,$F702-1939+1,1)</f>
        <v>0.76931417544010294</v>
      </c>
    </row>
    <row r="703" spans="1:12" x14ac:dyDescent="0.3">
      <c r="A703">
        <v>702</v>
      </c>
      <c r="B703" t="s">
        <v>57</v>
      </c>
      <c r="C703" t="str">
        <f t="shared" si="37"/>
        <v>C</v>
      </c>
      <c r="D703">
        <f t="shared" si="38"/>
        <v>5</v>
      </c>
      <c r="E703">
        <f>SUMIFS(Impacts_RS_wells_scenario_1_bgw!$R$2:$R$2452,Impacts_RS_wells_scenario_1_bgw!$A$2:$A$2452,lookup!A703)*10.14583*L703</f>
        <v>-3226.1684836967647</v>
      </c>
      <c r="F703">
        <f>VLOOKUP(A703,Impacts_RS_wells_scenario_1_bgw!$A$2:$P$2452,16)</f>
        <v>1998</v>
      </c>
      <c r="G703" s="1">
        <f t="shared" si="39"/>
        <v>35916</v>
      </c>
      <c r="H703">
        <v>66.2</v>
      </c>
      <c r="I703">
        <f>ROUND(H703*ref!$B$6*(VLOOKUP(lookup!B703,$M$3:$O$14,3,FALSE)),-1)</f>
        <v>4070</v>
      </c>
      <c r="J703">
        <v>0</v>
      </c>
      <c r="K703" s="16">
        <f t="shared" si="40"/>
        <v>7296.1684836967652</v>
      </c>
      <c r="L703">
        <f>INDEX(Impacts_scenario_1_RSBsn_Mask!$Y$2:$Y$70,$F703-1939+1,1)</f>
        <v>0.76931417544010294</v>
      </c>
    </row>
    <row r="704" spans="1:12" x14ac:dyDescent="0.3">
      <c r="A704">
        <v>703</v>
      </c>
      <c r="B704" t="s">
        <v>58</v>
      </c>
      <c r="C704" t="str">
        <f t="shared" si="37"/>
        <v>C</v>
      </c>
      <c r="D704">
        <f t="shared" si="38"/>
        <v>6</v>
      </c>
      <c r="E704">
        <f>SUMIFS(Impacts_RS_wells_scenario_1_bgw!$R$2:$R$2452,Impacts_RS_wells_scenario_1_bgw!$A$2:$A$2452,lookup!A704)*10.14583*L704</f>
        <v>-2399.7121183795857</v>
      </c>
      <c r="F704">
        <f>VLOOKUP(A704,Impacts_RS_wells_scenario_1_bgw!$A$2:$P$2452,16)</f>
        <v>1998</v>
      </c>
      <c r="G704" s="1">
        <f t="shared" si="39"/>
        <v>35947</v>
      </c>
      <c r="H704">
        <v>36.6</v>
      </c>
      <c r="I704">
        <f>ROUND(H704*ref!$B$6*(VLOOKUP(lookup!B704,$M$3:$O$14,3,FALSE)),-1)</f>
        <v>2180</v>
      </c>
      <c r="J704">
        <v>1105.8</v>
      </c>
      <c r="K704" s="16">
        <f t="shared" si="40"/>
        <v>4579.7121183795862</v>
      </c>
      <c r="L704">
        <f>INDEX(Impacts_scenario_1_RSBsn_Mask!$Y$2:$Y$70,$F704-1939+1,1)</f>
        <v>0.76931417544010294</v>
      </c>
    </row>
    <row r="705" spans="1:12" x14ac:dyDescent="0.3">
      <c r="A705">
        <v>704</v>
      </c>
      <c r="B705" t="s">
        <v>59</v>
      </c>
      <c r="C705" t="str">
        <f t="shared" si="37"/>
        <v>D</v>
      </c>
      <c r="D705">
        <f t="shared" si="38"/>
        <v>7</v>
      </c>
      <c r="E705">
        <f>SUMIFS(Impacts_RS_wells_scenario_1_bgw!$R$2:$R$2452,Impacts_RS_wells_scenario_1_bgw!$A$2:$A$2452,lookup!A705)*10.14583*L705</f>
        <v>-3980.3863673323654</v>
      </c>
      <c r="F705">
        <f>VLOOKUP(A705,Impacts_RS_wells_scenario_1_bgw!$A$2:$P$2452,16)</f>
        <v>1998</v>
      </c>
      <c r="G705" s="1">
        <f t="shared" si="39"/>
        <v>35977</v>
      </c>
      <c r="H705">
        <v>28</v>
      </c>
      <c r="I705">
        <f>ROUND(H705*ref!$B$6*(VLOOKUP(lookup!B705,$M$3:$O$14,3,FALSE)),-1)</f>
        <v>1720</v>
      </c>
      <c r="J705">
        <v>1872.4</v>
      </c>
      <c r="K705" s="16">
        <f t="shared" si="40"/>
        <v>5700.3863673323649</v>
      </c>
      <c r="L705">
        <f>INDEX(Impacts_scenario_1_RSBsn_Mask!$Y$2:$Y$70,$F705-1939+1,1)</f>
        <v>0.76931417544010294</v>
      </c>
    </row>
    <row r="706" spans="1:12" x14ac:dyDescent="0.3">
      <c r="A706">
        <v>705</v>
      </c>
      <c r="B706" t="s">
        <v>60</v>
      </c>
      <c r="C706" t="str">
        <f t="shared" ref="C706:C769" si="41">VLOOKUP(B706,$M$3:$R$14,6,FALSE)</f>
        <v>D</v>
      </c>
      <c r="D706">
        <f t="shared" ref="D706:D769" si="42">VLOOKUP(B706,$M$3:$N$14,2,FALSE)</f>
        <v>8</v>
      </c>
      <c r="E706">
        <f>SUMIFS(Impacts_RS_wells_scenario_1_bgw!$R$2:$R$2452,Impacts_RS_wells_scenario_1_bgw!$A$2:$A$2452,lookup!A706)*10.14583*L706</f>
        <v>-3079.3610084778752</v>
      </c>
      <c r="F706">
        <f>VLOOKUP(A706,Impacts_RS_wells_scenario_1_bgw!$A$2:$P$2452,16)</f>
        <v>1998</v>
      </c>
      <c r="G706" s="1">
        <f t="shared" si="39"/>
        <v>36008</v>
      </c>
      <c r="H706">
        <v>18.2</v>
      </c>
      <c r="I706">
        <f>ROUND(H706*ref!$B$6*(VLOOKUP(lookup!B706,$M$3:$O$14,3,FALSE)),-1)</f>
        <v>1120</v>
      </c>
      <c r="J706">
        <v>595.79999999999995</v>
      </c>
      <c r="K706" s="16">
        <f t="shared" si="40"/>
        <v>4199.3610084778757</v>
      </c>
      <c r="L706">
        <f>INDEX(Impacts_scenario_1_RSBsn_Mask!$Y$2:$Y$70,$F706-1939+1,1)</f>
        <v>0.76931417544010294</v>
      </c>
    </row>
    <row r="707" spans="1:12" x14ac:dyDescent="0.3">
      <c r="A707">
        <v>706</v>
      </c>
      <c r="B707" t="s">
        <v>61</v>
      </c>
      <c r="C707" t="str">
        <f t="shared" si="41"/>
        <v>D</v>
      </c>
      <c r="D707">
        <f t="shared" si="42"/>
        <v>9</v>
      </c>
      <c r="E707">
        <f>SUMIFS(Impacts_RS_wells_scenario_1_bgw!$R$2:$R$2452,Impacts_RS_wells_scenario_1_bgw!$A$2:$A$2452,lookup!A707)*10.14583*L707</f>
        <v>-2035.2875163908082</v>
      </c>
      <c r="F707">
        <f>VLOOKUP(A707,Impacts_RS_wells_scenario_1_bgw!$A$2:$P$2452,16)</f>
        <v>1998</v>
      </c>
      <c r="G707" s="1">
        <f t="shared" ref="G707:G770" si="43">DATE(F707,D707,1)</f>
        <v>36039</v>
      </c>
      <c r="H707">
        <v>4.9000000000000004</v>
      </c>
      <c r="I707">
        <f>ROUND(H707*ref!$B$6*(VLOOKUP(lookup!B707,$M$3:$O$14,3,FALSE)),-1)</f>
        <v>290</v>
      </c>
      <c r="J707">
        <v>730.2</v>
      </c>
      <c r="K707" s="16">
        <f t="shared" si="40"/>
        <v>2325.2875163908084</v>
      </c>
      <c r="L707">
        <f>INDEX(Impacts_scenario_1_RSBsn_Mask!$Y$2:$Y$70,$F707-1939+1,1)</f>
        <v>0.76931417544010294</v>
      </c>
    </row>
    <row r="708" spans="1:12" x14ac:dyDescent="0.3">
      <c r="A708">
        <v>707</v>
      </c>
      <c r="B708" t="s">
        <v>62</v>
      </c>
      <c r="C708" t="str">
        <f t="shared" si="41"/>
        <v>E</v>
      </c>
      <c r="D708">
        <f t="shared" si="42"/>
        <v>10</v>
      </c>
      <c r="E708">
        <f>SUMIFS(Impacts_RS_wells_scenario_1_bgw!$R$2:$R$2452,Impacts_RS_wells_scenario_1_bgw!$A$2:$A$2452,lookup!A708)*10.14583*L708</f>
        <v>-4825.6700015510605</v>
      </c>
      <c r="F708">
        <f>VLOOKUP(A708,Impacts_RS_wells_scenario_1_bgw!$A$2:$P$2452,16)</f>
        <v>1998</v>
      </c>
      <c r="G708" s="1">
        <f t="shared" si="43"/>
        <v>36069</v>
      </c>
      <c r="H708">
        <v>22.9</v>
      </c>
      <c r="I708">
        <f>ROUND(H708*ref!$B$6*(VLOOKUP(lookup!B708,$M$3:$O$14,3,FALSE)),-1)</f>
        <v>1410</v>
      </c>
      <c r="J708">
        <v>946.2</v>
      </c>
      <c r="K708" s="16">
        <f t="shared" si="40"/>
        <v>6235.6700015510605</v>
      </c>
      <c r="L708">
        <f>INDEX(Impacts_scenario_1_RSBsn_Mask!$Y$2:$Y$70,$F708-1939+1,1)</f>
        <v>0.76931417544010294</v>
      </c>
    </row>
    <row r="709" spans="1:12" x14ac:dyDescent="0.3">
      <c r="A709">
        <v>708</v>
      </c>
      <c r="B709" t="s">
        <v>63</v>
      </c>
      <c r="C709" t="str">
        <f t="shared" si="41"/>
        <v>E</v>
      </c>
      <c r="D709">
        <f t="shared" si="42"/>
        <v>11</v>
      </c>
      <c r="E709">
        <f>SUMIFS(Impacts_RS_wells_scenario_1_bgw!$R$2:$R$2452,Impacts_RS_wells_scenario_1_bgw!$A$2:$A$2452,lookup!A709)*10.14583*L709</f>
        <v>-4489.1354199172056</v>
      </c>
      <c r="F709">
        <f>VLOOKUP(A709,Impacts_RS_wells_scenario_1_bgw!$A$2:$P$2452,16)</f>
        <v>1998</v>
      </c>
      <c r="G709" s="1">
        <f t="shared" si="43"/>
        <v>36100</v>
      </c>
      <c r="H709">
        <v>62.7</v>
      </c>
      <c r="I709">
        <f>ROUND(H709*ref!$B$6*(VLOOKUP(lookup!B709,$M$3:$O$14,3,FALSE)),-1)</f>
        <v>3730</v>
      </c>
      <c r="J709">
        <v>977.1</v>
      </c>
      <c r="K709" s="16">
        <f t="shared" si="40"/>
        <v>8219.1354199172056</v>
      </c>
      <c r="L709">
        <f>INDEX(Impacts_scenario_1_RSBsn_Mask!$Y$2:$Y$70,$F709-1939+1,1)</f>
        <v>0.76931417544010294</v>
      </c>
    </row>
    <row r="710" spans="1:12" x14ac:dyDescent="0.3">
      <c r="A710">
        <v>709</v>
      </c>
      <c r="B710" t="s">
        <v>49</v>
      </c>
      <c r="C710" t="str">
        <f t="shared" si="41"/>
        <v>F</v>
      </c>
      <c r="D710">
        <f t="shared" si="42"/>
        <v>12</v>
      </c>
      <c r="E710">
        <f>SUMIFS(Impacts_RS_wells_scenario_1_bgw!$R$2:$R$2452,Impacts_RS_wells_scenario_1_bgw!$A$2:$A$2452,lookup!A710)*10.14583*L710</f>
        <v>-4101.9382711136814</v>
      </c>
      <c r="F710">
        <f>VLOOKUP(A710,Impacts_RS_wells_scenario_1_bgw!$A$2:$P$2452,16)</f>
        <v>1998</v>
      </c>
      <c r="G710" s="1">
        <f t="shared" si="43"/>
        <v>36130</v>
      </c>
      <c r="H710">
        <v>37.799999999999997</v>
      </c>
      <c r="I710">
        <f>ROUND(H710*ref!$B$6*(VLOOKUP(lookup!B710,$M$3:$O$14,3,FALSE)),-1)</f>
        <v>2320</v>
      </c>
      <c r="J710">
        <v>791.9</v>
      </c>
      <c r="K710" s="16">
        <f t="shared" si="40"/>
        <v>6421.9382711136814</v>
      </c>
      <c r="L710">
        <f>INDEX(Impacts_scenario_1_RSBsn_Mask!$Y$2:$Y$70,$F710-1939+1,1)</f>
        <v>0.76931417544010294</v>
      </c>
    </row>
    <row r="711" spans="1:12" x14ac:dyDescent="0.3">
      <c r="A711">
        <v>710</v>
      </c>
      <c r="B711" t="s">
        <v>53</v>
      </c>
      <c r="C711" t="str">
        <f t="shared" si="41"/>
        <v>A</v>
      </c>
      <c r="D711">
        <f t="shared" si="42"/>
        <v>1</v>
      </c>
      <c r="E711">
        <f>SUMIFS(Impacts_RS_wells_scenario_1_bgw!$R$2:$R$2452,Impacts_RS_wells_scenario_1_bgw!$A$2:$A$2452,lookup!A711)*10.14583*L711</f>
        <v>-4157.3692310407041</v>
      </c>
      <c r="F711">
        <f>VLOOKUP(A711,Impacts_RS_wells_scenario_1_bgw!$A$2:$P$2452,16)</f>
        <v>1999</v>
      </c>
      <c r="G711" s="1">
        <f t="shared" si="43"/>
        <v>36161</v>
      </c>
      <c r="H711">
        <v>45</v>
      </c>
      <c r="I711">
        <f>ROUND(H711*ref!$B$6*(VLOOKUP(lookup!B711,$M$3:$O$14,3,FALSE)),-1)</f>
        <v>2770</v>
      </c>
      <c r="J711">
        <v>498.8</v>
      </c>
      <c r="K711" s="16">
        <f t="shared" si="40"/>
        <v>6927.3692310407041</v>
      </c>
      <c r="L711">
        <f>INDEX(Impacts_scenario_1_RSBsn_Mask!$Y$2:$Y$70,$F711-1939+1,1)</f>
        <v>0.78223792420288263</v>
      </c>
    </row>
    <row r="712" spans="1:12" x14ac:dyDescent="0.3">
      <c r="A712">
        <v>711</v>
      </c>
      <c r="B712" t="s">
        <v>54</v>
      </c>
      <c r="C712" t="str">
        <f t="shared" si="41"/>
        <v>A</v>
      </c>
      <c r="D712">
        <f t="shared" si="42"/>
        <v>2</v>
      </c>
      <c r="E712">
        <f>SUMIFS(Impacts_RS_wells_scenario_1_bgw!$R$2:$R$2452,Impacts_RS_wells_scenario_1_bgw!$A$2:$A$2452,lookup!A712)*10.14583*L712</f>
        <v>-3793.0281205930805</v>
      </c>
      <c r="F712">
        <f>VLOOKUP(A712,Impacts_RS_wells_scenario_1_bgw!$A$2:$P$2452,16)</f>
        <v>1999</v>
      </c>
      <c r="G712" s="1">
        <f t="shared" si="43"/>
        <v>36192</v>
      </c>
      <c r="H712">
        <v>71.400000000000006</v>
      </c>
      <c r="I712">
        <f>ROUND(H712*ref!$B$6*(VLOOKUP(lookup!B712,$M$3:$O$14,3,FALSE)),-1)</f>
        <v>3970</v>
      </c>
      <c r="J712">
        <v>348.7</v>
      </c>
      <c r="K712" s="16">
        <f t="shared" si="40"/>
        <v>7763.0281205930805</v>
      </c>
      <c r="L712">
        <f>INDEX(Impacts_scenario_1_RSBsn_Mask!$Y$2:$Y$70,$F712-1939+1,1)</f>
        <v>0.78223792420288263</v>
      </c>
    </row>
    <row r="713" spans="1:12" x14ac:dyDescent="0.3">
      <c r="A713">
        <v>712</v>
      </c>
      <c r="B713" t="s">
        <v>55</v>
      </c>
      <c r="C713" t="str">
        <f t="shared" si="41"/>
        <v>B</v>
      </c>
      <c r="D713">
        <f t="shared" si="42"/>
        <v>3</v>
      </c>
      <c r="E713">
        <f>SUMIFS(Impacts_RS_wells_scenario_1_bgw!$R$2:$R$2452,Impacts_RS_wells_scenario_1_bgw!$A$2:$A$2452,lookup!A713)*10.14583*L713</f>
        <v>-3841.7849193259003</v>
      </c>
      <c r="F713">
        <f>VLOOKUP(A713,Impacts_RS_wells_scenario_1_bgw!$A$2:$P$2452,16)</f>
        <v>1999</v>
      </c>
      <c r="G713" s="1">
        <f t="shared" si="43"/>
        <v>36220</v>
      </c>
      <c r="H713">
        <v>70.099999999999994</v>
      </c>
      <c r="I713">
        <f>ROUND(H713*ref!$B$6*(VLOOKUP(lookup!B713,$M$3:$O$14,3,FALSE)),-1)</f>
        <v>4310</v>
      </c>
      <c r="J713">
        <v>33.299999999999997</v>
      </c>
      <c r="K713" s="16">
        <f t="shared" si="40"/>
        <v>8151.7849193259008</v>
      </c>
      <c r="L713">
        <f>INDEX(Impacts_scenario_1_RSBsn_Mask!$Y$2:$Y$70,$F713-1939+1,1)</f>
        <v>0.78223792420288263</v>
      </c>
    </row>
    <row r="714" spans="1:12" x14ac:dyDescent="0.3">
      <c r="A714">
        <v>713</v>
      </c>
      <c r="B714" t="s">
        <v>56</v>
      </c>
      <c r="C714" t="str">
        <f t="shared" si="41"/>
        <v>B</v>
      </c>
      <c r="D714">
        <f t="shared" si="42"/>
        <v>4</v>
      </c>
      <c r="E714">
        <f>SUMIFS(Impacts_RS_wells_scenario_1_bgw!$R$2:$R$2452,Impacts_RS_wells_scenario_1_bgw!$A$2:$A$2452,lookup!A714)*10.14583*L714</f>
        <v>-4003.3203626043587</v>
      </c>
      <c r="F714">
        <f>VLOOKUP(A714,Impacts_RS_wells_scenario_1_bgw!$A$2:$P$2452,16)</f>
        <v>1999</v>
      </c>
      <c r="G714" s="1">
        <f t="shared" si="43"/>
        <v>36251</v>
      </c>
      <c r="H714">
        <v>93.9</v>
      </c>
      <c r="I714">
        <f>ROUND(H714*ref!$B$6*(VLOOKUP(lookup!B714,$M$3:$O$14,3,FALSE)),-1)</f>
        <v>5590</v>
      </c>
      <c r="J714">
        <v>0</v>
      </c>
      <c r="K714" s="16">
        <f t="shared" si="40"/>
        <v>9593.3203626043578</v>
      </c>
      <c r="L714">
        <f>INDEX(Impacts_scenario_1_RSBsn_Mask!$Y$2:$Y$70,$F714-1939+1,1)</f>
        <v>0.78223792420288263</v>
      </c>
    </row>
    <row r="715" spans="1:12" x14ac:dyDescent="0.3">
      <c r="A715">
        <v>714</v>
      </c>
      <c r="B715" t="s">
        <v>57</v>
      </c>
      <c r="C715" t="str">
        <f t="shared" si="41"/>
        <v>C</v>
      </c>
      <c r="D715">
        <f t="shared" si="42"/>
        <v>5</v>
      </c>
      <c r="E715">
        <f>SUMIFS(Impacts_RS_wells_scenario_1_bgw!$R$2:$R$2452,Impacts_RS_wells_scenario_1_bgw!$A$2:$A$2452,lookup!A715)*10.14583*L715</f>
        <v>-3758.1334081978598</v>
      </c>
      <c r="F715">
        <f>VLOOKUP(A715,Impacts_RS_wells_scenario_1_bgw!$A$2:$P$2452,16)</f>
        <v>1999</v>
      </c>
      <c r="G715" s="1">
        <f t="shared" si="43"/>
        <v>36281</v>
      </c>
      <c r="H715">
        <v>64</v>
      </c>
      <c r="I715">
        <f>ROUND(H715*ref!$B$6*(VLOOKUP(lookup!B715,$M$3:$O$14,3,FALSE)),-1)</f>
        <v>3940</v>
      </c>
      <c r="J715">
        <v>0</v>
      </c>
      <c r="K715" s="16">
        <f t="shared" si="40"/>
        <v>7698.1334081978603</v>
      </c>
      <c r="L715">
        <f>INDEX(Impacts_scenario_1_RSBsn_Mask!$Y$2:$Y$70,$F715-1939+1,1)</f>
        <v>0.78223792420288263</v>
      </c>
    </row>
    <row r="716" spans="1:12" x14ac:dyDescent="0.3">
      <c r="A716">
        <v>715</v>
      </c>
      <c r="B716" t="s">
        <v>58</v>
      </c>
      <c r="C716" t="str">
        <f t="shared" si="41"/>
        <v>C</v>
      </c>
      <c r="D716">
        <f t="shared" si="42"/>
        <v>6</v>
      </c>
      <c r="E716">
        <f>SUMIFS(Impacts_RS_wells_scenario_1_bgw!$R$2:$R$2452,Impacts_RS_wells_scenario_1_bgw!$A$2:$A$2452,lookup!A716)*10.14583*L716</f>
        <v>-3859.2275455066119</v>
      </c>
      <c r="F716">
        <f>VLOOKUP(A716,Impacts_RS_wells_scenario_1_bgw!$A$2:$P$2452,16)</f>
        <v>1999</v>
      </c>
      <c r="G716" s="1">
        <f t="shared" si="43"/>
        <v>36312</v>
      </c>
      <c r="H716">
        <v>50.6</v>
      </c>
      <c r="I716">
        <f>ROUND(H716*ref!$B$6*(VLOOKUP(lookup!B716,$M$3:$O$14,3,FALSE)),-1)</f>
        <v>3010</v>
      </c>
      <c r="J716">
        <v>296.89999999999998</v>
      </c>
      <c r="K716" s="16">
        <f t="shared" si="40"/>
        <v>6869.2275455066119</v>
      </c>
      <c r="L716">
        <f>INDEX(Impacts_scenario_1_RSBsn_Mask!$Y$2:$Y$70,$F716-1939+1,1)</f>
        <v>0.78223792420288263</v>
      </c>
    </row>
    <row r="717" spans="1:12" x14ac:dyDescent="0.3">
      <c r="A717">
        <v>716</v>
      </c>
      <c r="B717" t="s">
        <v>59</v>
      </c>
      <c r="C717" t="str">
        <f t="shared" si="41"/>
        <v>D</v>
      </c>
      <c r="D717">
        <f t="shared" si="42"/>
        <v>7</v>
      </c>
      <c r="E717">
        <f>SUMIFS(Impacts_RS_wells_scenario_1_bgw!$R$2:$R$2452,Impacts_RS_wells_scenario_1_bgw!$A$2:$A$2452,lookup!A717)*10.14583*L717</f>
        <v>-3858.2868625147976</v>
      </c>
      <c r="F717">
        <f>VLOOKUP(A717,Impacts_RS_wells_scenario_1_bgw!$A$2:$P$2452,16)</f>
        <v>1999</v>
      </c>
      <c r="G717" s="1">
        <f t="shared" si="43"/>
        <v>36342</v>
      </c>
      <c r="H717">
        <v>110.5</v>
      </c>
      <c r="I717">
        <f>ROUND(H717*ref!$B$6*(VLOOKUP(lookup!B717,$M$3:$O$14,3,FALSE)),-1)</f>
        <v>6790</v>
      </c>
      <c r="J717">
        <v>0</v>
      </c>
      <c r="K717" s="16">
        <f t="shared" si="40"/>
        <v>10648.286862514797</v>
      </c>
      <c r="L717">
        <f>INDEX(Impacts_scenario_1_RSBsn_Mask!$Y$2:$Y$70,$F717-1939+1,1)</f>
        <v>0.78223792420288263</v>
      </c>
    </row>
    <row r="718" spans="1:12" x14ac:dyDescent="0.3">
      <c r="A718">
        <v>717</v>
      </c>
      <c r="B718" t="s">
        <v>60</v>
      </c>
      <c r="C718" t="str">
        <f t="shared" si="41"/>
        <v>D</v>
      </c>
      <c r="D718">
        <f t="shared" si="42"/>
        <v>8</v>
      </c>
      <c r="E718">
        <f>SUMIFS(Impacts_RS_wells_scenario_1_bgw!$R$2:$R$2452,Impacts_RS_wells_scenario_1_bgw!$A$2:$A$2452,lookup!A718)*10.14583*L718</f>
        <v>-3495.9999018690291</v>
      </c>
      <c r="F718">
        <f>VLOOKUP(A718,Impacts_RS_wells_scenario_1_bgw!$A$2:$P$2452,16)</f>
        <v>1999</v>
      </c>
      <c r="G718" s="1">
        <f t="shared" si="43"/>
        <v>36373</v>
      </c>
      <c r="H718">
        <v>17.2</v>
      </c>
      <c r="I718">
        <f>ROUND(H718*ref!$B$6*(VLOOKUP(lookup!B718,$M$3:$O$14,3,FALSE)),-1)</f>
        <v>1060</v>
      </c>
      <c r="J718">
        <v>573.9</v>
      </c>
      <c r="K718" s="16">
        <f t="shared" si="40"/>
        <v>4555.9999018690287</v>
      </c>
      <c r="L718">
        <f>INDEX(Impacts_scenario_1_RSBsn_Mask!$Y$2:$Y$70,$F718-1939+1,1)</f>
        <v>0.78223792420288263</v>
      </c>
    </row>
    <row r="719" spans="1:12" x14ac:dyDescent="0.3">
      <c r="A719">
        <v>718</v>
      </c>
      <c r="B719" t="s">
        <v>61</v>
      </c>
      <c r="C719" t="str">
        <f t="shared" si="41"/>
        <v>D</v>
      </c>
      <c r="D719">
        <f t="shared" si="42"/>
        <v>9</v>
      </c>
      <c r="E719">
        <f>SUMIFS(Impacts_RS_wells_scenario_1_bgw!$R$2:$R$2452,Impacts_RS_wells_scenario_1_bgw!$A$2:$A$2452,lookup!A719)*10.14583*L719</f>
        <v>-4053.7045856796817</v>
      </c>
      <c r="F719">
        <f>VLOOKUP(A719,Impacts_RS_wells_scenario_1_bgw!$A$2:$P$2452,16)</f>
        <v>1999</v>
      </c>
      <c r="G719" s="1">
        <f t="shared" si="43"/>
        <v>36404</v>
      </c>
      <c r="H719">
        <v>13.9</v>
      </c>
      <c r="I719">
        <f>ROUND(H719*ref!$B$6*(VLOOKUP(lookup!B719,$M$3:$O$14,3,FALSE)),-1)</f>
        <v>830</v>
      </c>
      <c r="J719">
        <v>547.5</v>
      </c>
      <c r="K719" s="16">
        <f t="shared" si="40"/>
        <v>4883.7045856796813</v>
      </c>
      <c r="L719">
        <f>INDEX(Impacts_scenario_1_RSBsn_Mask!$Y$2:$Y$70,$F719-1939+1,1)</f>
        <v>0.78223792420288263</v>
      </c>
    </row>
    <row r="720" spans="1:12" x14ac:dyDescent="0.3">
      <c r="A720">
        <v>719</v>
      </c>
      <c r="B720" t="s">
        <v>62</v>
      </c>
      <c r="C720" t="str">
        <f t="shared" si="41"/>
        <v>E</v>
      </c>
      <c r="D720">
        <f t="shared" si="42"/>
        <v>10</v>
      </c>
      <c r="E720">
        <f>SUMIFS(Impacts_RS_wells_scenario_1_bgw!$R$2:$R$2452,Impacts_RS_wells_scenario_1_bgw!$A$2:$A$2452,lookup!A720)*10.14583*L720</f>
        <v>-2616.9686455964666</v>
      </c>
      <c r="F720">
        <f>VLOOKUP(A720,Impacts_RS_wells_scenario_1_bgw!$A$2:$P$2452,16)</f>
        <v>1999</v>
      </c>
      <c r="G720" s="1">
        <f t="shared" si="43"/>
        <v>36434</v>
      </c>
      <c r="H720">
        <v>17.600000000000001</v>
      </c>
      <c r="I720">
        <f>ROUND(H720*ref!$B$6*(VLOOKUP(lookup!B720,$M$3:$O$14,3,FALSE)),-1)</f>
        <v>1080</v>
      </c>
      <c r="J720">
        <v>729.5</v>
      </c>
      <c r="K720" s="16">
        <f t="shared" si="40"/>
        <v>3696.9686455964666</v>
      </c>
      <c r="L720">
        <f>INDEX(Impacts_scenario_1_RSBsn_Mask!$Y$2:$Y$70,$F720-1939+1,1)</f>
        <v>0.78223792420288263</v>
      </c>
    </row>
    <row r="721" spans="1:12" x14ac:dyDescent="0.3">
      <c r="A721">
        <v>720</v>
      </c>
      <c r="B721" t="s">
        <v>63</v>
      </c>
      <c r="C721" t="str">
        <f t="shared" si="41"/>
        <v>E</v>
      </c>
      <c r="D721">
        <f t="shared" si="42"/>
        <v>11</v>
      </c>
      <c r="E721">
        <f>SUMIFS(Impacts_RS_wells_scenario_1_bgw!$R$2:$R$2452,Impacts_RS_wells_scenario_1_bgw!$A$2:$A$2452,lookup!A721)*10.14583*L721</f>
        <v>-2668.9731645885813</v>
      </c>
      <c r="F721">
        <f>VLOOKUP(A721,Impacts_RS_wells_scenario_1_bgw!$A$2:$P$2452,16)</f>
        <v>1999</v>
      </c>
      <c r="G721" s="1">
        <f t="shared" si="43"/>
        <v>36465</v>
      </c>
      <c r="H721">
        <v>23.1</v>
      </c>
      <c r="I721">
        <f>ROUND(H721*ref!$B$6*(VLOOKUP(lookup!B721,$M$3:$O$14,3,FALSE)),-1)</f>
        <v>1370</v>
      </c>
      <c r="J721">
        <v>457.6</v>
      </c>
      <c r="K721" s="16">
        <f t="shared" si="40"/>
        <v>4038.9731645885813</v>
      </c>
      <c r="L721">
        <f>INDEX(Impacts_scenario_1_RSBsn_Mask!$Y$2:$Y$70,$F721-1939+1,1)</f>
        <v>0.78223792420288263</v>
      </c>
    </row>
    <row r="722" spans="1:12" x14ac:dyDescent="0.3">
      <c r="A722">
        <v>721</v>
      </c>
      <c r="B722" t="s">
        <v>49</v>
      </c>
      <c r="C722" t="str">
        <f t="shared" si="41"/>
        <v>F</v>
      </c>
      <c r="D722">
        <f t="shared" si="42"/>
        <v>12</v>
      </c>
      <c r="E722">
        <f>SUMIFS(Impacts_RS_wells_scenario_1_bgw!$R$2:$R$2452,Impacts_RS_wells_scenario_1_bgw!$A$2:$A$2452,lookup!A722)*10.14583*L722</f>
        <v>-3616.0424134582363</v>
      </c>
      <c r="F722">
        <f>VLOOKUP(A722,Impacts_RS_wells_scenario_1_bgw!$A$2:$P$2452,16)</f>
        <v>1999</v>
      </c>
      <c r="G722" s="1">
        <f t="shared" si="43"/>
        <v>36495</v>
      </c>
      <c r="H722">
        <v>30.5</v>
      </c>
      <c r="I722">
        <f>ROUND(H722*ref!$B$6*(VLOOKUP(lookup!B722,$M$3:$O$14,3,FALSE)),-1)</f>
        <v>1880</v>
      </c>
      <c r="J722">
        <v>1172.9000000000001</v>
      </c>
      <c r="K722" s="16">
        <f t="shared" si="40"/>
        <v>5496.0424134582363</v>
      </c>
      <c r="L722">
        <f>INDEX(Impacts_scenario_1_RSBsn_Mask!$Y$2:$Y$70,$F722-1939+1,1)</f>
        <v>0.78223792420288263</v>
      </c>
    </row>
    <row r="723" spans="1:12" x14ac:dyDescent="0.3">
      <c r="A723">
        <v>722</v>
      </c>
      <c r="B723" t="s">
        <v>53</v>
      </c>
      <c r="C723" t="str">
        <f t="shared" si="41"/>
        <v>A</v>
      </c>
      <c r="D723">
        <f t="shared" si="42"/>
        <v>1</v>
      </c>
      <c r="E723">
        <f>SUMIFS(Impacts_RS_wells_scenario_1_bgw!$R$2:$R$2452,Impacts_RS_wells_scenario_1_bgw!$A$2:$A$2452,lookup!A723)*10.14583*L723</f>
        <v>-4137.0083944460184</v>
      </c>
      <c r="F723">
        <f>VLOOKUP(A723,Impacts_RS_wells_scenario_1_bgw!$A$2:$P$2452,16)</f>
        <v>2000</v>
      </c>
      <c r="G723" s="1">
        <f t="shared" si="43"/>
        <v>36526</v>
      </c>
      <c r="H723">
        <v>37.5</v>
      </c>
      <c r="I723">
        <f>ROUND(H723*ref!$B$6*(VLOOKUP(lookup!B723,$M$3:$O$14,3,FALSE)),-1)</f>
        <v>2310</v>
      </c>
      <c r="J723">
        <v>1079</v>
      </c>
      <c r="K723" s="16">
        <f t="shared" si="40"/>
        <v>6447.0083944460184</v>
      </c>
      <c r="L723">
        <f>INDEX(Impacts_scenario_1_RSBsn_Mask!$Y$2:$Y$70,$F723-1939+1,1)</f>
        <v>0.7626729795032422</v>
      </c>
    </row>
    <row r="724" spans="1:12" x14ac:dyDescent="0.3">
      <c r="A724">
        <v>723</v>
      </c>
      <c r="B724" t="s">
        <v>54</v>
      </c>
      <c r="C724" t="str">
        <f t="shared" si="41"/>
        <v>A</v>
      </c>
      <c r="D724">
        <f t="shared" si="42"/>
        <v>2</v>
      </c>
      <c r="E724">
        <f>SUMIFS(Impacts_RS_wells_scenario_1_bgw!$R$2:$R$2452,Impacts_RS_wells_scenario_1_bgw!$A$2:$A$2452,lookup!A724)*10.14583*L724</f>
        <v>-4094.1956497876236</v>
      </c>
      <c r="F724">
        <f>VLOOKUP(A724,Impacts_RS_wells_scenario_1_bgw!$A$2:$P$2452,16)</f>
        <v>2000</v>
      </c>
      <c r="G724" s="1">
        <f t="shared" si="43"/>
        <v>36557</v>
      </c>
      <c r="H724">
        <v>45.6</v>
      </c>
      <c r="I724">
        <f>ROUND(H724*ref!$B$6*(VLOOKUP(lookup!B724,$M$3:$O$14,3,FALSE)),-1)</f>
        <v>2530</v>
      </c>
      <c r="J724">
        <v>888.2</v>
      </c>
      <c r="K724" s="16">
        <f t="shared" si="40"/>
        <v>6624.1956497876236</v>
      </c>
      <c r="L724">
        <f>INDEX(Impacts_scenario_1_RSBsn_Mask!$Y$2:$Y$70,$F724-1939+1,1)</f>
        <v>0.7626729795032422</v>
      </c>
    </row>
    <row r="725" spans="1:12" x14ac:dyDescent="0.3">
      <c r="A725">
        <v>724</v>
      </c>
      <c r="B725" t="s">
        <v>55</v>
      </c>
      <c r="C725" t="str">
        <f t="shared" si="41"/>
        <v>B</v>
      </c>
      <c r="D725">
        <f t="shared" si="42"/>
        <v>3</v>
      </c>
      <c r="E725">
        <f>SUMIFS(Impacts_RS_wells_scenario_1_bgw!$R$2:$R$2452,Impacts_RS_wells_scenario_1_bgw!$A$2:$A$2452,lookup!A725)*10.14583*L725</f>
        <v>-4638.0228966582781</v>
      </c>
      <c r="F725">
        <f>VLOOKUP(A725,Impacts_RS_wells_scenario_1_bgw!$A$2:$P$2452,16)</f>
        <v>2000</v>
      </c>
      <c r="G725" s="1">
        <f t="shared" si="43"/>
        <v>36586</v>
      </c>
      <c r="H725">
        <v>159.5</v>
      </c>
      <c r="I725">
        <f>ROUND(H725*ref!$B$6*(VLOOKUP(lookup!B725,$M$3:$O$14,3,FALSE)),-1)</f>
        <v>9810</v>
      </c>
      <c r="J725">
        <v>188.5</v>
      </c>
      <c r="K725" s="16">
        <f t="shared" si="40"/>
        <v>14448.022896658278</v>
      </c>
      <c r="L725">
        <f>INDEX(Impacts_scenario_1_RSBsn_Mask!$Y$2:$Y$70,$F725-1939+1,1)</f>
        <v>0.7626729795032422</v>
      </c>
    </row>
    <row r="726" spans="1:12" x14ac:dyDescent="0.3">
      <c r="A726">
        <v>725</v>
      </c>
      <c r="B726" t="s">
        <v>56</v>
      </c>
      <c r="C726" t="str">
        <f t="shared" si="41"/>
        <v>B</v>
      </c>
      <c r="D726">
        <f t="shared" si="42"/>
        <v>4</v>
      </c>
      <c r="E726">
        <f>SUMIFS(Impacts_RS_wells_scenario_1_bgw!$R$2:$R$2452,Impacts_RS_wells_scenario_1_bgw!$A$2:$A$2452,lookup!A726)*10.14583*L726</f>
        <v>-3947.8367730927398</v>
      </c>
      <c r="F726">
        <f>VLOOKUP(A726,Impacts_RS_wells_scenario_1_bgw!$A$2:$P$2452,16)</f>
        <v>2000</v>
      </c>
      <c r="G726" s="1">
        <f t="shared" si="43"/>
        <v>36617</v>
      </c>
      <c r="H726">
        <v>80.3</v>
      </c>
      <c r="I726">
        <f>ROUND(H726*ref!$B$6*(VLOOKUP(lookup!B726,$M$3:$O$14,3,FALSE)),-1)</f>
        <v>4780</v>
      </c>
      <c r="J726">
        <v>125.5</v>
      </c>
      <c r="K726" s="16">
        <f t="shared" si="40"/>
        <v>8727.8367730927403</v>
      </c>
      <c r="L726">
        <f>INDEX(Impacts_scenario_1_RSBsn_Mask!$Y$2:$Y$70,$F726-1939+1,1)</f>
        <v>0.7626729795032422</v>
      </c>
    </row>
    <row r="727" spans="1:12" x14ac:dyDescent="0.3">
      <c r="A727">
        <v>726</v>
      </c>
      <c r="B727" t="s">
        <v>57</v>
      </c>
      <c r="C727" t="str">
        <f t="shared" si="41"/>
        <v>C</v>
      </c>
      <c r="D727">
        <f t="shared" si="42"/>
        <v>5</v>
      </c>
      <c r="E727">
        <f>SUMIFS(Impacts_RS_wells_scenario_1_bgw!$R$2:$R$2452,Impacts_RS_wells_scenario_1_bgw!$A$2:$A$2452,lookup!A727)*10.14583*L727</f>
        <v>-3956.5720240044375</v>
      </c>
      <c r="F727">
        <f>VLOOKUP(A727,Impacts_RS_wells_scenario_1_bgw!$A$2:$P$2452,16)</f>
        <v>2000</v>
      </c>
      <c r="G727" s="1">
        <f t="shared" si="43"/>
        <v>36647</v>
      </c>
      <c r="H727">
        <v>64.5</v>
      </c>
      <c r="I727">
        <f>ROUND(H727*ref!$B$6*(VLOOKUP(lookup!B727,$M$3:$O$14,3,FALSE)),-1)</f>
        <v>3970</v>
      </c>
      <c r="J727">
        <v>146.4</v>
      </c>
      <c r="K727" s="16">
        <f t="shared" si="40"/>
        <v>7926.5720240044375</v>
      </c>
      <c r="L727">
        <f>INDEX(Impacts_scenario_1_RSBsn_Mask!$Y$2:$Y$70,$F727-1939+1,1)</f>
        <v>0.7626729795032422</v>
      </c>
    </row>
    <row r="728" spans="1:12" x14ac:dyDescent="0.3">
      <c r="A728">
        <v>727</v>
      </c>
      <c r="B728" t="s">
        <v>58</v>
      </c>
      <c r="C728" t="str">
        <f t="shared" si="41"/>
        <v>C</v>
      </c>
      <c r="D728">
        <f t="shared" si="42"/>
        <v>6</v>
      </c>
      <c r="E728">
        <f>SUMIFS(Impacts_RS_wells_scenario_1_bgw!$R$2:$R$2452,Impacts_RS_wells_scenario_1_bgw!$A$2:$A$2452,lookup!A728)*10.14583*L728</f>
        <v>-3882.8267079972902</v>
      </c>
      <c r="F728">
        <f>VLOOKUP(A728,Impacts_RS_wells_scenario_1_bgw!$A$2:$P$2452,16)</f>
        <v>2000</v>
      </c>
      <c r="G728" s="1">
        <f t="shared" si="43"/>
        <v>36678</v>
      </c>
      <c r="H728">
        <v>33.1</v>
      </c>
      <c r="I728">
        <f>ROUND(H728*ref!$B$6*(VLOOKUP(lookup!B728,$M$3:$O$14,3,FALSE)),-1)</f>
        <v>1970</v>
      </c>
      <c r="J728">
        <v>306.10000000000002</v>
      </c>
      <c r="K728" s="16">
        <f t="shared" si="40"/>
        <v>5852.8267079972902</v>
      </c>
      <c r="L728">
        <f>INDEX(Impacts_scenario_1_RSBsn_Mask!$Y$2:$Y$70,$F728-1939+1,1)</f>
        <v>0.7626729795032422</v>
      </c>
    </row>
    <row r="729" spans="1:12" x14ac:dyDescent="0.3">
      <c r="A729">
        <v>728</v>
      </c>
      <c r="B729" t="s">
        <v>59</v>
      </c>
      <c r="C729" t="str">
        <f t="shared" si="41"/>
        <v>D</v>
      </c>
      <c r="D729">
        <f t="shared" si="42"/>
        <v>7</v>
      </c>
      <c r="E729">
        <f>SUMIFS(Impacts_RS_wells_scenario_1_bgw!$R$2:$R$2452,Impacts_RS_wells_scenario_1_bgw!$A$2:$A$2452,lookup!A729)*10.14583*L729</f>
        <v>-4541.026896004887</v>
      </c>
      <c r="F729">
        <f>VLOOKUP(A729,Impacts_RS_wells_scenario_1_bgw!$A$2:$P$2452,16)</f>
        <v>2000</v>
      </c>
      <c r="G729" s="1">
        <f t="shared" si="43"/>
        <v>36708</v>
      </c>
      <c r="H729">
        <v>56.4</v>
      </c>
      <c r="I729">
        <f>ROUND(H729*ref!$B$6*(VLOOKUP(lookup!B729,$M$3:$O$14,3,FALSE)),-1)</f>
        <v>3470</v>
      </c>
      <c r="J729">
        <v>339.4</v>
      </c>
      <c r="K729" s="16">
        <f t="shared" si="40"/>
        <v>8011.026896004887</v>
      </c>
      <c r="L729">
        <f>INDEX(Impacts_scenario_1_RSBsn_Mask!$Y$2:$Y$70,$F729-1939+1,1)</f>
        <v>0.7626729795032422</v>
      </c>
    </row>
    <row r="730" spans="1:12" x14ac:dyDescent="0.3">
      <c r="A730">
        <v>729</v>
      </c>
      <c r="B730" t="s">
        <v>60</v>
      </c>
      <c r="C730" t="str">
        <f t="shared" si="41"/>
        <v>D</v>
      </c>
      <c r="D730">
        <f t="shared" si="42"/>
        <v>8</v>
      </c>
      <c r="E730">
        <f>SUMIFS(Impacts_RS_wells_scenario_1_bgw!$R$2:$R$2452,Impacts_RS_wells_scenario_1_bgw!$A$2:$A$2452,lookup!A730)*10.14583*L730</f>
        <v>-2326.7342149958672</v>
      </c>
      <c r="F730">
        <f>VLOOKUP(A730,Impacts_RS_wells_scenario_1_bgw!$A$2:$P$2452,16)</f>
        <v>2000</v>
      </c>
      <c r="G730" s="1">
        <f t="shared" si="43"/>
        <v>36739</v>
      </c>
      <c r="H730">
        <v>21</v>
      </c>
      <c r="I730">
        <f>ROUND(H730*ref!$B$6*(VLOOKUP(lookup!B730,$M$3:$O$14,3,FALSE)),-1)</f>
        <v>1290</v>
      </c>
      <c r="J730">
        <v>1010.6</v>
      </c>
      <c r="K730" s="16">
        <f t="shared" si="40"/>
        <v>3616.7342149958672</v>
      </c>
      <c r="L730">
        <f>INDEX(Impacts_scenario_1_RSBsn_Mask!$Y$2:$Y$70,$F730-1939+1,1)</f>
        <v>0.7626729795032422</v>
      </c>
    </row>
    <row r="731" spans="1:12" x14ac:dyDescent="0.3">
      <c r="A731">
        <v>730</v>
      </c>
      <c r="B731" t="s">
        <v>61</v>
      </c>
      <c r="C731" t="str">
        <f t="shared" si="41"/>
        <v>D</v>
      </c>
      <c r="D731">
        <f t="shared" si="42"/>
        <v>9</v>
      </c>
      <c r="E731">
        <f>SUMIFS(Impacts_RS_wells_scenario_1_bgw!$R$2:$R$2452,Impacts_RS_wells_scenario_1_bgw!$A$2:$A$2452,lookup!A731)*10.14583*L731</f>
        <v>-1826.0271266264765</v>
      </c>
      <c r="F731">
        <f>VLOOKUP(A731,Impacts_RS_wells_scenario_1_bgw!$A$2:$P$2452,16)</f>
        <v>2000</v>
      </c>
      <c r="G731" s="1">
        <f t="shared" si="43"/>
        <v>36770</v>
      </c>
      <c r="H731">
        <v>4.32</v>
      </c>
      <c r="I731">
        <f>ROUND(H731*ref!$B$6*(VLOOKUP(lookup!B731,$M$3:$O$14,3,FALSE)),-1)</f>
        <v>260</v>
      </c>
      <c r="J731">
        <v>219.1</v>
      </c>
      <c r="K731" s="16">
        <f t="shared" si="40"/>
        <v>2086.0271266264763</v>
      </c>
      <c r="L731">
        <f>INDEX(Impacts_scenario_1_RSBsn_Mask!$Y$2:$Y$70,$F731-1939+1,1)</f>
        <v>0.7626729795032422</v>
      </c>
    </row>
    <row r="732" spans="1:12" x14ac:dyDescent="0.3">
      <c r="A732">
        <v>731</v>
      </c>
      <c r="B732" t="s">
        <v>62</v>
      </c>
      <c r="C732" t="str">
        <f t="shared" si="41"/>
        <v>E</v>
      </c>
      <c r="D732">
        <f t="shared" si="42"/>
        <v>10</v>
      </c>
      <c r="E732">
        <f>SUMIFS(Impacts_RS_wells_scenario_1_bgw!$R$2:$R$2452,Impacts_RS_wells_scenario_1_bgw!$A$2:$A$2452,lookup!A732)*10.14583*L732</f>
        <v>-5534.5385697008287</v>
      </c>
      <c r="F732">
        <f>VLOOKUP(A732,Impacts_RS_wells_scenario_1_bgw!$A$2:$P$2452,16)</f>
        <v>2000</v>
      </c>
      <c r="G732" s="1">
        <f t="shared" si="43"/>
        <v>36800</v>
      </c>
      <c r="H732">
        <v>14.4</v>
      </c>
      <c r="I732">
        <f>ROUND(H732*ref!$B$6*(VLOOKUP(lookup!B732,$M$3:$O$14,3,FALSE)),-1)</f>
        <v>890</v>
      </c>
      <c r="J732">
        <v>10.1</v>
      </c>
      <c r="K732" s="16">
        <f t="shared" ref="K732:K795" si="44">I732-E732</f>
        <v>6424.5385697008287</v>
      </c>
      <c r="L732">
        <f>INDEX(Impacts_scenario_1_RSBsn_Mask!$Y$2:$Y$70,$F732-1939+1,1)</f>
        <v>0.7626729795032422</v>
      </c>
    </row>
    <row r="733" spans="1:12" x14ac:dyDescent="0.3">
      <c r="A733">
        <v>732</v>
      </c>
      <c r="B733" t="s">
        <v>63</v>
      </c>
      <c r="C733" t="str">
        <f t="shared" si="41"/>
        <v>E</v>
      </c>
      <c r="D733">
        <f t="shared" si="42"/>
        <v>11</v>
      </c>
      <c r="E733">
        <f>SUMIFS(Impacts_RS_wells_scenario_1_bgw!$R$2:$R$2452,Impacts_RS_wells_scenario_1_bgw!$A$2:$A$2452,lookup!A733)*10.14583*L733</f>
        <v>-4801.2812741959578</v>
      </c>
      <c r="F733">
        <f>VLOOKUP(A733,Impacts_RS_wells_scenario_1_bgw!$A$2:$P$2452,16)</f>
        <v>2000</v>
      </c>
      <c r="G733" s="1">
        <f t="shared" si="43"/>
        <v>36831</v>
      </c>
      <c r="H733">
        <v>36.9</v>
      </c>
      <c r="I733">
        <f>ROUND(H733*ref!$B$6*(VLOOKUP(lookup!B733,$M$3:$O$14,3,FALSE)),-1)</f>
        <v>2200</v>
      </c>
      <c r="J733">
        <v>809.6</v>
      </c>
      <c r="K733" s="16">
        <f t="shared" si="44"/>
        <v>7001.2812741959578</v>
      </c>
      <c r="L733">
        <f>INDEX(Impacts_scenario_1_RSBsn_Mask!$Y$2:$Y$70,$F733-1939+1,1)</f>
        <v>0.7626729795032422</v>
      </c>
    </row>
    <row r="734" spans="1:12" x14ac:dyDescent="0.3">
      <c r="A734">
        <v>733</v>
      </c>
      <c r="B734" t="s">
        <v>49</v>
      </c>
      <c r="C734" t="str">
        <f t="shared" si="41"/>
        <v>F</v>
      </c>
      <c r="D734">
        <f t="shared" si="42"/>
        <v>12</v>
      </c>
      <c r="E734">
        <f>SUMIFS(Impacts_RS_wells_scenario_1_bgw!$R$2:$R$2452,Impacts_RS_wells_scenario_1_bgw!$A$2:$A$2452,lookup!A734)*10.14583*L734</f>
        <v>-4581.9991649071326</v>
      </c>
      <c r="F734">
        <f>VLOOKUP(A734,Impacts_RS_wells_scenario_1_bgw!$A$2:$P$2452,16)</f>
        <v>2000</v>
      </c>
      <c r="G734" s="1">
        <f t="shared" si="43"/>
        <v>36861</v>
      </c>
      <c r="H734">
        <v>25.2</v>
      </c>
      <c r="I734">
        <f>ROUND(H734*ref!$B$6*(VLOOKUP(lookup!B734,$M$3:$O$14,3,FALSE)),-1)</f>
        <v>1550</v>
      </c>
      <c r="J734">
        <v>1531.9</v>
      </c>
      <c r="K734" s="16">
        <f t="shared" si="44"/>
        <v>6131.9991649071326</v>
      </c>
      <c r="L734">
        <f>INDEX(Impacts_scenario_1_RSBsn_Mask!$Y$2:$Y$70,$F734-1939+1,1)</f>
        <v>0.7626729795032422</v>
      </c>
    </row>
    <row r="735" spans="1:12" x14ac:dyDescent="0.3">
      <c r="A735">
        <v>734</v>
      </c>
      <c r="B735" t="s">
        <v>53</v>
      </c>
      <c r="C735" t="str">
        <f t="shared" si="41"/>
        <v>A</v>
      </c>
      <c r="D735">
        <f t="shared" si="42"/>
        <v>1</v>
      </c>
      <c r="E735">
        <f>SUMIFS(Impacts_RS_wells_scenario_1_bgw!$R$2:$R$2452,Impacts_RS_wells_scenario_1_bgw!$A$2:$A$2452,lookup!A735)*10.14583*L735</f>
        <v>-4563.4455687863228</v>
      </c>
      <c r="F735">
        <f>VLOOKUP(A735,Impacts_RS_wells_scenario_1_bgw!$A$2:$P$2452,16)</f>
        <v>2001</v>
      </c>
      <c r="G735" s="1">
        <f t="shared" si="43"/>
        <v>36892</v>
      </c>
      <c r="H735">
        <v>34.299999999999997</v>
      </c>
      <c r="I735">
        <f>ROUND(H735*ref!$B$6*(VLOOKUP(lookup!B735,$M$3:$O$14,3,FALSE)),-1)</f>
        <v>2110</v>
      </c>
      <c r="J735">
        <v>1419.7</v>
      </c>
      <c r="K735" s="16">
        <f t="shared" si="44"/>
        <v>6673.4455687863228</v>
      </c>
      <c r="L735">
        <f>INDEX(Impacts_scenario_1_RSBsn_Mask!$Y$2:$Y$70,$F735-1939+1,1)</f>
        <v>0.7822335954334898</v>
      </c>
    </row>
    <row r="736" spans="1:12" x14ac:dyDescent="0.3">
      <c r="A736">
        <v>735</v>
      </c>
      <c r="B736" t="s">
        <v>54</v>
      </c>
      <c r="C736" t="str">
        <f t="shared" si="41"/>
        <v>A</v>
      </c>
      <c r="D736">
        <f t="shared" si="42"/>
        <v>2</v>
      </c>
      <c r="E736">
        <f>SUMIFS(Impacts_RS_wells_scenario_1_bgw!$R$2:$R$2452,Impacts_RS_wells_scenario_1_bgw!$A$2:$A$2452,lookup!A736)*10.14583*L736</f>
        <v>-4503.2272026538849</v>
      </c>
      <c r="F736">
        <f>VLOOKUP(A736,Impacts_RS_wells_scenario_1_bgw!$A$2:$P$2452,16)</f>
        <v>2001</v>
      </c>
      <c r="G736" s="1">
        <f t="shared" si="43"/>
        <v>36923</v>
      </c>
      <c r="H736">
        <v>68.2</v>
      </c>
      <c r="I736">
        <f>ROUND(H736*ref!$B$6*(VLOOKUP(lookup!B736,$M$3:$O$14,3,FALSE)),-1)</f>
        <v>3790</v>
      </c>
      <c r="J736">
        <v>1051.2</v>
      </c>
      <c r="K736" s="16">
        <f t="shared" si="44"/>
        <v>8293.2272026538849</v>
      </c>
      <c r="L736">
        <f>INDEX(Impacts_scenario_1_RSBsn_Mask!$Y$2:$Y$70,$F736-1939+1,1)</f>
        <v>0.7822335954334898</v>
      </c>
    </row>
    <row r="737" spans="1:12" x14ac:dyDescent="0.3">
      <c r="A737">
        <v>736</v>
      </c>
      <c r="B737" t="s">
        <v>55</v>
      </c>
      <c r="C737" t="str">
        <f t="shared" si="41"/>
        <v>B</v>
      </c>
      <c r="D737">
        <f t="shared" si="42"/>
        <v>3</v>
      </c>
      <c r="E737">
        <f>SUMIFS(Impacts_RS_wells_scenario_1_bgw!$R$2:$R$2452,Impacts_RS_wells_scenario_1_bgw!$A$2:$A$2452,lookup!A737)*10.14583*L737</f>
        <v>-4196.542049019351</v>
      </c>
      <c r="F737">
        <f>VLOOKUP(A737,Impacts_RS_wells_scenario_1_bgw!$A$2:$P$2452,16)</f>
        <v>2001</v>
      </c>
      <c r="G737" s="1">
        <f t="shared" si="43"/>
        <v>36951</v>
      </c>
      <c r="H737">
        <v>65.5</v>
      </c>
      <c r="I737">
        <f>ROUND(H737*ref!$B$6*(VLOOKUP(lookup!B737,$M$3:$O$14,3,FALSE)),-1)</f>
        <v>4030</v>
      </c>
      <c r="J737">
        <v>49.1</v>
      </c>
      <c r="K737" s="16">
        <f t="shared" si="44"/>
        <v>8226.5420490193501</v>
      </c>
      <c r="L737">
        <f>INDEX(Impacts_scenario_1_RSBsn_Mask!$Y$2:$Y$70,$F737-1939+1,1)</f>
        <v>0.7822335954334898</v>
      </c>
    </row>
    <row r="738" spans="1:12" x14ac:dyDescent="0.3">
      <c r="A738">
        <v>737</v>
      </c>
      <c r="B738" t="s">
        <v>56</v>
      </c>
      <c r="C738" t="str">
        <f t="shared" si="41"/>
        <v>B</v>
      </c>
      <c r="D738">
        <f t="shared" si="42"/>
        <v>4</v>
      </c>
      <c r="E738">
        <f>SUMIFS(Impacts_RS_wells_scenario_1_bgw!$R$2:$R$2452,Impacts_RS_wells_scenario_1_bgw!$A$2:$A$2452,lookup!A738)*10.14583*L738</f>
        <v>-3273.2423140847659</v>
      </c>
      <c r="F738">
        <f>VLOOKUP(A738,Impacts_RS_wells_scenario_1_bgw!$A$2:$P$2452,16)</f>
        <v>2001</v>
      </c>
      <c r="G738" s="1">
        <f t="shared" si="43"/>
        <v>36982</v>
      </c>
      <c r="H738">
        <v>45.5</v>
      </c>
      <c r="I738">
        <f>ROUND(H738*ref!$B$6*(VLOOKUP(lookup!B738,$M$3:$O$14,3,FALSE)),-1)</f>
        <v>2710</v>
      </c>
      <c r="J738">
        <v>48.2</v>
      </c>
      <c r="K738" s="16">
        <f t="shared" si="44"/>
        <v>5983.2423140847659</v>
      </c>
      <c r="L738">
        <f>INDEX(Impacts_scenario_1_RSBsn_Mask!$Y$2:$Y$70,$F738-1939+1,1)</f>
        <v>0.7822335954334898</v>
      </c>
    </row>
    <row r="739" spans="1:12" x14ac:dyDescent="0.3">
      <c r="A739">
        <v>738</v>
      </c>
      <c r="B739" t="s">
        <v>57</v>
      </c>
      <c r="C739" t="str">
        <f t="shared" si="41"/>
        <v>C</v>
      </c>
      <c r="D739">
        <f t="shared" si="42"/>
        <v>5</v>
      </c>
      <c r="E739">
        <f>SUMIFS(Impacts_RS_wells_scenario_1_bgw!$R$2:$R$2452,Impacts_RS_wells_scenario_1_bgw!$A$2:$A$2452,lookup!A739)*10.14583*L739</f>
        <v>-5022.0548509253113</v>
      </c>
      <c r="F739">
        <f>VLOOKUP(A739,Impacts_RS_wells_scenario_1_bgw!$A$2:$P$2452,16)</f>
        <v>2001</v>
      </c>
      <c r="G739" s="1">
        <f t="shared" si="43"/>
        <v>37012</v>
      </c>
      <c r="H739">
        <v>70</v>
      </c>
      <c r="I739">
        <f>ROUND(H739*ref!$B$6*(VLOOKUP(lookup!B739,$M$3:$O$14,3,FALSE)),-1)</f>
        <v>4300</v>
      </c>
      <c r="J739">
        <v>926.4</v>
      </c>
      <c r="K739" s="16">
        <f t="shared" si="44"/>
        <v>9322.0548509253113</v>
      </c>
      <c r="L739">
        <f>INDEX(Impacts_scenario_1_RSBsn_Mask!$Y$2:$Y$70,$F739-1939+1,1)</f>
        <v>0.7822335954334898</v>
      </c>
    </row>
    <row r="740" spans="1:12" x14ac:dyDescent="0.3">
      <c r="A740">
        <v>739</v>
      </c>
      <c r="B740" t="s">
        <v>58</v>
      </c>
      <c r="C740" t="str">
        <f t="shared" si="41"/>
        <v>C</v>
      </c>
      <c r="D740">
        <f t="shared" si="42"/>
        <v>6</v>
      </c>
      <c r="E740">
        <f>SUMIFS(Impacts_RS_wells_scenario_1_bgw!$R$2:$R$2452,Impacts_RS_wells_scenario_1_bgw!$A$2:$A$2452,lookup!A740)*10.14583*L740</f>
        <v>-4246.6649868916911</v>
      </c>
      <c r="F740">
        <f>VLOOKUP(A740,Impacts_RS_wells_scenario_1_bgw!$A$2:$P$2452,16)</f>
        <v>2001</v>
      </c>
      <c r="G740" s="1">
        <f t="shared" si="43"/>
        <v>37043</v>
      </c>
      <c r="H740">
        <v>129.4</v>
      </c>
      <c r="I740">
        <f>ROUND(H740*ref!$B$6*(VLOOKUP(lookup!B740,$M$3:$O$14,3,FALSE)),-1)</f>
        <v>7700</v>
      </c>
      <c r="J740">
        <v>140.80000000000001</v>
      </c>
      <c r="K740" s="16">
        <f t="shared" si="44"/>
        <v>11946.66498689169</v>
      </c>
      <c r="L740">
        <f>INDEX(Impacts_scenario_1_RSBsn_Mask!$Y$2:$Y$70,$F740-1939+1,1)</f>
        <v>0.7822335954334898</v>
      </c>
    </row>
    <row r="741" spans="1:12" x14ac:dyDescent="0.3">
      <c r="A741">
        <v>740</v>
      </c>
      <c r="B741" t="s">
        <v>59</v>
      </c>
      <c r="C741" t="str">
        <f t="shared" si="41"/>
        <v>D</v>
      </c>
      <c r="D741">
        <f t="shared" si="42"/>
        <v>7</v>
      </c>
      <c r="E741">
        <f>SUMIFS(Impacts_RS_wells_scenario_1_bgw!$R$2:$R$2452,Impacts_RS_wells_scenario_1_bgw!$A$2:$A$2452,lookup!A741)*10.14583*L741</f>
        <v>-3092.9298894859321</v>
      </c>
      <c r="F741">
        <f>VLOOKUP(A741,Impacts_RS_wells_scenario_1_bgw!$A$2:$P$2452,16)</f>
        <v>2001</v>
      </c>
      <c r="G741" s="1">
        <f t="shared" si="43"/>
        <v>37073</v>
      </c>
      <c r="H741">
        <v>14.3</v>
      </c>
      <c r="I741">
        <f>ROUND(H741*ref!$B$6*(VLOOKUP(lookup!B741,$M$3:$O$14,3,FALSE)),-1)</f>
        <v>880</v>
      </c>
      <c r="J741">
        <v>0</v>
      </c>
      <c r="K741" s="16">
        <f t="shared" si="44"/>
        <v>3972.9298894859321</v>
      </c>
      <c r="L741">
        <f>INDEX(Impacts_scenario_1_RSBsn_Mask!$Y$2:$Y$70,$F741-1939+1,1)</f>
        <v>0.7822335954334898</v>
      </c>
    </row>
    <row r="742" spans="1:12" x14ac:dyDescent="0.3">
      <c r="A742">
        <v>741</v>
      </c>
      <c r="B742" t="s">
        <v>60</v>
      </c>
      <c r="C742" t="str">
        <f t="shared" si="41"/>
        <v>D</v>
      </c>
      <c r="D742">
        <f t="shared" si="42"/>
        <v>8</v>
      </c>
      <c r="E742">
        <f>SUMIFS(Impacts_RS_wells_scenario_1_bgw!$R$2:$R$2452,Impacts_RS_wells_scenario_1_bgw!$A$2:$A$2452,lookup!A742)*10.14583*L742</f>
        <v>-1501.4468083002748</v>
      </c>
      <c r="F742">
        <f>VLOOKUP(A742,Impacts_RS_wells_scenario_1_bgw!$A$2:$P$2452,16)</f>
        <v>2001</v>
      </c>
      <c r="G742" s="1">
        <f t="shared" si="43"/>
        <v>37104</v>
      </c>
      <c r="H742">
        <v>6.9</v>
      </c>
      <c r="I742">
        <f>ROUND(H742*ref!$B$6*(VLOOKUP(lookup!B742,$M$3:$O$14,3,FALSE)),-1)</f>
        <v>420</v>
      </c>
      <c r="J742">
        <v>0</v>
      </c>
      <c r="K742" s="16">
        <f t="shared" si="44"/>
        <v>1921.4468083002748</v>
      </c>
      <c r="L742">
        <f>INDEX(Impacts_scenario_1_RSBsn_Mask!$Y$2:$Y$70,$F742-1939+1,1)</f>
        <v>0.7822335954334898</v>
      </c>
    </row>
    <row r="743" spans="1:12" x14ac:dyDescent="0.3">
      <c r="A743">
        <v>742</v>
      </c>
      <c r="B743" t="s">
        <v>61</v>
      </c>
      <c r="C743" t="str">
        <f t="shared" si="41"/>
        <v>D</v>
      </c>
      <c r="D743">
        <f t="shared" si="42"/>
        <v>9</v>
      </c>
      <c r="E743">
        <f>SUMIFS(Impacts_RS_wells_scenario_1_bgw!$R$2:$R$2452,Impacts_RS_wells_scenario_1_bgw!$A$2:$A$2452,lookup!A743)*10.14583*L743</f>
        <v>-5337.554641177142</v>
      </c>
      <c r="F743">
        <f>VLOOKUP(A743,Impacts_RS_wells_scenario_1_bgw!$A$2:$P$2452,16)</f>
        <v>2001</v>
      </c>
      <c r="G743" s="1">
        <f t="shared" si="43"/>
        <v>37135</v>
      </c>
      <c r="H743">
        <v>7.45</v>
      </c>
      <c r="I743">
        <f>ROUND(H743*ref!$B$6*(VLOOKUP(lookup!B743,$M$3:$O$14,3,FALSE)),-1)</f>
        <v>440</v>
      </c>
      <c r="J743">
        <v>326.89999999999998</v>
      </c>
      <c r="K743" s="16">
        <f t="shared" si="44"/>
        <v>5777.554641177142</v>
      </c>
      <c r="L743">
        <f>INDEX(Impacts_scenario_1_RSBsn_Mask!$Y$2:$Y$70,$F743-1939+1,1)</f>
        <v>0.7822335954334898</v>
      </c>
    </row>
    <row r="744" spans="1:12" x14ac:dyDescent="0.3">
      <c r="A744">
        <v>743</v>
      </c>
      <c r="B744" t="s">
        <v>62</v>
      </c>
      <c r="C744" t="str">
        <f t="shared" si="41"/>
        <v>E</v>
      </c>
      <c r="D744">
        <f t="shared" si="42"/>
        <v>10</v>
      </c>
      <c r="E744">
        <f>SUMIFS(Impacts_RS_wells_scenario_1_bgw!$R$2:$R$2452,Impacts_RS_wells_scenario_1_bgw!$A$2:$A$2452,lookup!A744)*10.14583*L744</f>
        <v>-3102.03528653174</v>
      </c>
      <c r="F744">
        <f>VLOOKUP(A744,Impacts_RS_wells_scenario_1_bgw!$A$2:$P$2452,16)</f>
        <v>2001</v>
      </c>
      <c r="G744" s="1">
        <f t="shared" si="43"/>
        <v>37165</v>
      </c>
      <c r="H744">
        <v>7.13</v>
      </c>
      <c r="I744">
        <f>ROUND(H744*ref!$B$6*(VLOOKUP(lookup!B744,$M$3:$O$14,3,FALSE)),-1)</f>
        <v>440</v>
      </c>
      <c r="J744">
        <v>418.8</v>
      </c>
      <c r="K744" s="16">
        <f t="shared" si="44"/>
        <v>3542.03528653174</v>
      </c>
      <c r="L744">
        <f>INDEX(Impacts_scenario_1_RSBsn_Mask!$Y$2:$Y$70,$F744-1939+1,1)</f>
        <v>0.7822335954334898</v>
      </c>
    </row>
    <row r="745" spans="1:12" x14ac:dyDescent="0.3">
      <c r="A745">
        <v>744</v>
      </c>
      <c r="B745" t="s">
        <v>63</v>
      </c>
      <c r="C745" t="str">
        <f t="shared" si="41"/>
        <v>E</v>
      </c>
      <c r="D745">
        <f t="shared" si="42"/>
        <v>11</v>
      </c>
      <c r="E745">
        <f>SUMIFS(Impacts_RS_wells_scenario_1_bgw!$R$2:$R$2452,Impacts_RS_wells_scenario_1_bgw!$A$2:$A$2452,lookup!A745)*10.14583*L745</f>
        <v>-3069.7679105715338</v>
      </c>
      <c r="F745">
        <f>VLOOKUP(A745,Impacts_RS_wells_scenario_1_bgw!$A$2:$P$2452,16)</f>
        <v>2001</v>
      </c>
      <c r="G745" s="1">
        <f t="shared" si="43"/>
        <v>37196</v>
      </c>
      <c r="H745">
        <v>11.8</v>
      </c>
      <c r="I745">
        <f>ROUND(H745*ref!$B$6*(VLOOKUP(lookup!B745,$M$3:$O$14,3,FALSE)),-1)</f>
        <v>700</v>
      </c>
      <c r="J745">
        <v>0</v>
      </c>
      <c r="K745" s="16">
        <f t="shared" si="44"/>
        <v>3769.7679105715338</v>
      </c>
      <c r="L745">
        <f>INDEX(Impacts_scenario_1_RSBsn_Mask!$Y$2:$Y$70,$F745-1939+1,1)</f>
        <v>0.7822335954334898</v>
      </c>
    </row>
    <row r="746" spans="1:12" x14ac:dyDescent="0.3">
      <c r="A746">
        <v>745</v>
      </c>
      <c r="B746" t="s">
        <v>49</v>
      </c>
      <c r="C746" t="str">
        <f t="shared" si="41"/>
        <v>F</v>
      </c>
      <c r="D746">
        <f t="shared" si="42"/>
        <v>12</v>
      </c>
      <c r="E746">
        <f>SUMIFS(Impacts_RS_wells_scenario_1_bgw!$R$2:$R$2452,Impacts_RS_wells_scenario_1_bgw!$A$2:$A$2452,lookup!A746)*10.14583*L746</f>
        <v>-3878.2159145477463</v>
      </c>
      <c r="F746">
        <f>VLOOKUP(A746,Impacts_RS_wells_scenario_1_bgw!$A$2:$P$2452,16)</f>
        <v>2001</v>
      </c>
      <c r="G746" s="1">
        <f t="shared" si="43"/>
        <v>37226</v>
      </c>
      <c r="H746">
        <v>14.7</v>
      </c>
      <c r="I746">
        <f>ROUND(H746*ref!$B$6*(VLOOKUP(lookup!B746,$M$3:$O$14,3,FALSE)),-1)</f>
        <v>900</v>
      </c>
      <c r="J746">
        <v>0</v>
      </c>
      <c r="K746" s="16">
        <f t="shared" si="44"/>
        <v>4778.2159145477463</v>
      </c>
      <c r="L746">
        <f>INDEX(Impacts_scenario_1_RSBsn_Mask!$Y$2:$Y$70,$F746-1939+1,1)</f>
        <v>0.7822335954334898</v>
      </c>
    </row>
    <row r="747" spans="1:12" x14ac:dyDescent="0.3">
      <c r="A747">
        <v>746</v>
      </c>
      <c r="B747" t="s">
        <v>53</v>
      </c>
      <c r="C747" t="str">
        <f t="shared" si="41"/>
        <v>A</v>
      </c>
      <c r="D747">
        <f t="shared" si="42"/>
        <v>1</v>
      </c>
      <c r="E747">
        <f>SUMIFS(Impacts_RS_wells_scenario_1_bgw!$R$2:$R$2452,Impacts_RS_wells_scenario_1_bgw!$A$2:$A$2452,lookup!A747)*10.14583*L747</f>
        <v>-4772.9068195926056</v>
      </c>
      <c r="F747">
        <f>VLOOKUP(A747,Impacts_RS_wells_scenario_1_bgw!$A$2:$P$2452,16)</f>
        <v>2002</v>
      </c>
      <c r="G747" s="1">
        <f t="shared" si="43"/>
        <v>37257</v>
      </c>
      <c r="H747">
        <v>17.8</v>
      </c>
      <c r="I747">
        <f>ROUND(H747*ref!$B$6*(VLOOKUP(lookup!B747,$M$3:$O$14,3,FALSE)),-1)</f>
        <v>1090</v>
      </c>
      <c r="J747">
        <v>925.7</v>
      </c>
      <c r="K747" s="16">
        <f t="shared" si="44"/>
        <v>5862.9068195926056</v>
      </c>
      <c r="L747">
        <f>INDEX(Impacts_scenario_1_RSBsn_Mask!$Y$2:$Y$70,$F747-1939+1,1)</f>
        <v>0.77533027361382389</v>
      </c>
    </row>
    <row r="748" spans="1:12" x14ac:dyDescent="0.3">
      <c r="A748">
        <v>747</v>
      </c>
      <c r="B748" t="s">
        <v>54</v>
      </c>
      <c r="C748" t="str">
        <f t="shared" si="41"/>
        <v>A</v>
      </c>
      <c r="D748">
        <f t="shared" si="42"/>
        <v>2</v>
      </c>
      <c r="E748">
        <f>SUMIFS(Impacts_RS_wells_scenario_1_bgw!$R$2:$R$2452,Impacts_RS_wells_scenario_1_bgw!$A$2:$A$2452,lookup!A748)*10.14583*L748</f>
        <v>-4118.1485926133373</v>
      </c>
      <c r="F748">
        <f>VLOOKUP(A748,Impacts_RS_wells_scenario_1_bgw!$A$2:$P$2452,16)</f>
        <v>2002</v>
      </c>
      <c r="G748" s="1">
        <f t="shared" si="43"/>
        <v>37288</v>
      </c>
      <c r="H748">
        <v>23.8</v>
      </c>
      <c r="I748">
        <f>ROUND(H748*ref!$B$6*(VLOOKUP(lookup!B748,$M$3:$O$14,3,FALSE)),-1)</f>
        <v>1320</v>
      </c>
      <c r="J748">
        <v>1061.4000000000001</v>
      </c>
      <c r="K748" s="16">
        <f t="shared" si="44"/>
        <v>5438.1485926133373</v>
      </c>
      <c r="L748">
        <f>INDEX(Impacts_scenario_1_RSBsn_Mask!$Y$2:$Y$70,$F748-1939+1,1)</f>
        <v>0.77533027361382389</v>
      </c>
    </row>
    <row r="749" spans="1:12" x14ac:dyDescent="0.3">
      <c r="A749">
        <v>748</v>
      </c>
      <c r="B749" t="s">
        <v>55</v>
      </c>
      <c r="C749" t="str">
        <f t="shared" si="41"/>
        <v>B</v>
      </c>
      <c r="D749">
        <f t="shared" si="42"/>
        <v>3</v>
      </c>
      <c r="E749">
        <f>SUMIFS(Impacts_RS_wells_scenario_1_bgw!$R$2:$R$2452,Impacts_RS_wells_scenario_1_bgw!$A$2:$A$2452,lookup!A749)*10.14583*L749</f>
        <v>-3348.9323077217127</v>
      </c>
      <c r="F749">
        <f>VLOOKUP(A749,Impacts_RS_wells_scenario_1_bgw!$A$2:$P$2452,16)</f>
        <v>2002</v>
      </c>
      <c r="G749" s="1">
        <f t="shared" si="43"/>
        <v>37316</v>
      </c>
      <c r="H749">
        <v>22.9</v>
      </c>
      <c r="I749">
        <f>ROUND(H749*ref!$B$6*(VLOOKUP(lookup!B749,$M$3:$O$14,3,FALSE)),-1)</f>
        <v>1410</v>
      </c>
      <c r="J749">
        <v>1411.4</v>
      </c>
      <c r="K749" s="16">
        <f t="shared" si="44"/>
        <v>4758.9323077217123</v>
      </c>
      <c r="L749">
        <f>INDEX(Impacts_scenario_1_RSBsn_Mask!$Y$2:$Y$70,$F749-1939+1,1)</f>
        <v>0.77533027361382389</v>
      </c>
    </row>
    <row r="750" spans="1:12" x14ac:dyDescent="0.3">
      <c r="A750">
        <v>749</v>
      </c>
      <c r="B750" t="s">
        <v>56</v>
      </c>
      <c r="C750" t="str">
        <f t="shared" si="41"/>
        <v>B</v>
      </c>
      <c r="D750">
        <f t="shared" si="42"/>
        <v>4</v>
      </c>
      <c r="E750">
        <f>SUMIFS(Impacts_RS_wells_scenario_1_bgw!$R$2:$R$2452,Impacts_RS_wells_scenario_1_bgw!$A$2:$A$2452,lookup!A750)*10.14583*L750</f>
        <v>-3184.4211128190691</v>
      </c>
      <c r="F750">
        <f>VLOOKUP(A750,Impacts_RS_wells_scenario_1_bgw!$A$2:$P$2452,16)</f>
        <v>2002</v>
      </c>
      <c r="G750" s="1">
        <f t="shared" si="43"/>
        <v>37347</v>
      </c>
      <c r="H750">
        <v>22.3</v>
      </c>
      <c r="I750">
        <f>ROUND(H750*ref!$B$6*(VLOOKUP(lookup!B750,$M$3:$O$14,3,FALSE)),-1)</f>
        <v>1330</v>
      </c>
      <c r="J750">
        <v>1480.9</v>
      </c>
      <c r="K750" s="16">
        <f t="shared" si="44"/>
        <v>4514.4211128190691</v>
      </c>
      <c r="L750">
        <f>INDEX(Impacts_scenario_1_RSBsn_Mask!$Y$2:$Y$70,$F750-1939+1,1)</f>
        <v>0.77533027361382389</v>
      </c>
    </row>
    <row r="751" spans="1:12" x14ac:dyDescent="0.3">
      <c r="A751">
        <v>750</v>
      </c>
      <c r="B751" t="s">
        <v>57</v>
      </c>
      <c r="C751" t="str">
        <f t="shared" si="41"/>
        <v>C</v>
      </c>
      <c r="D751">
        <f t="shared" si="42"/>
        <v>5</v>
      </c>
      <c r="E751">
        <f>SUMIFS(Impacts_RS_wells_scenario_1_bgw!$R$2:$R$2452,Impacts_RS_wells_scenario_1_bgw!$A$2:$A$2452,lookup!A751)*10.14583*L751</f>
        <v>-3170.1576005061729</v>
      </c>
      <c r="F751">
        <f>VLOOKUP(A751,Impacts_RS_wells_scenario_1_bgw!$A$2:$P$2452,16)</f>
        <v>2002</v>
      </c>
      <c r="G751" s="1">
        <f t="shared" si="43"/>
        <v>37377</v>
      </c>
      <c r="H751">
        <v>18.600000000000001</v>
      </c>
      <c r="I751">
        <f>ROUND(H751*ref!$B$6*(VLOOKUP(lookup!B751,$M$3:$O$14,3,FALSE)),-1)</f>
        <v>1140</v>
      </c>
      <c r="J751">
        <v>1485</v>
      </c>
      <c r="K751" s="16">
        <f t="shared" si="44"/>
        <v>4310.1576005061725</v>
      </c>
      <c r="L751">
        <f>INDEX(Impacts_scenario_1_RSBsn_Mask!$Y$2:$Y$70,$F751-1939+1,1)</f>
        <v>0.77533027361382389</v>
      </c>
    </row>
    <row r="752" spans="1:12" x14ac:dyDescent="0.3">
      <c r="A752">
        <v>751</v>
      </c>
      <c r="B752" t="s">
        <v>58</v>
      </c>
      <c r="C752" t="str">
        <f t="shared" si="41"/>
        <v>C</v>
      </c>
      <c r="D752">
        <f t="shared" si="42"/>
        <v>6</v>
      </c>
      <c r="E752">
        <f>SUMIFS(Impacts_RS_wells_scenario_1_bgw!$R$2:$R$2452,Impacts_RS_wells_scenario_1_bgw!$A$2:$A$2452,lookup!A752)*10.14583*L752</f>
        <v>-2560.7785878224663</v>
      </c>
      <c r="F752">
        <f>VLOOKUP(A752,Impacts_RS_wells_scenario_1_bgw!$A$2:$P$2452,16)</f>
        <v>2002</v>
      </c>
      <c r="G752" s="1">
        <f t="shared" si="43"/>
        <v>37408</v>
      </c>
      <c r="H752">
        <v>21</v>
      </c>
      <c r="I752">
        <f>ROUND(H752*ref!$B$6*(VLOOKUP(lookup!B752,$M$3:$O$14,3,FALSE)),-1)</f>
        <v>1250</v>
      </c>
      <c r="J752">
        <v>794.7</v>
      </c>
      <c r="K752" s="16">
        <f t="shared" si="44"/>
        <v>3810.7785878224663</v>
      </c>
      <c r="L752">
        <f>INDEX(Impacts_scenario_1_RSBsn_Mask!$Y$2:$Y$70,$F752-1939+1,1)</f>
        <v>0.77533027361382389</v>
      </c>
    </row>
    <row r="753" spans="1:12" x14ac:dyDescent="0.3">
      <c r="A753">
        <v>752</v>
      </c>
      <c r="B753" t="s">
        <v>59</v>
      </c>
      <c r="C753" t="str">
        <f t="shared" si="41"/>
        <v>D</v>
      </c>
      <c r="D753">
        <f t="shared" si="42"/>
        <v>7</v>
      </c>
      <c r="E753">
        <f>SUMIFS(Impacts_RS_wells_scenario_1_bgw!$R$2:$R$2452,Impacts_RS_wells_scenario_1_bgw!$A$2:$A$2452,lookup!A753)*10.14583*L753</f>
        <v>-1141.8161165117529</v>
      </c>
      <c r="F753">
        <f>VLOOKUP(A753,Impacts_RS_wells_scenario_1_bgw!$A$2:$P$2452,16)</f>
        <v>2002</v>
      </c>
      <c r="G753" s="1">
        <f t="shared" si="43"/>
        <v>37438</v>
      </c>
      <c r="H753">
        <v>6.07</v>
      </c>
      <c r="I753">
        <f>ROUND(H753*ref!$B$6*(VLOOKUP(lookup!B753,$M$3:$O$14,3,FALSE)),-1)</f>
        <v>370</v>
      </c>
      <c r="J753">
        <v>579.20000000000005</v>
      </c>
      <c r="K753" s="16">
        <f t="shared" si="44"/>
        <v>1511.8161165117529</v>
      </c>
      <c r="L753">
        <f>INDEX(Impacts_scenario_1_RSBsn_Mask!$Y$2:$Y$70,$F753-1939+1,1)</f>
        <v>0.77533027361382389</v>
      </c>
    </row>
    <row r="754" spans="1:12" x14ac:dyDescent="0.3">
      <c r="A754">
        <v>753</v>
      </c>
      <c r="B754" t="s">
        <v>60</v>
      </c>
      <c r="C754" t="str">
        <f t="shared" si="41"/>
        <v>D</v>
      </c>
      <c r="D754">
        <f t="shared" si="42"/>
        <v>8</v>
      </c>
      <c r="E754">
        <f>SUMIFS(Impacts_RS_wells_scenario_1_bgw!$R$2:$R$2452,Impacts_RS_wells_scenario_1_bgw!$A$2:$A$2452,lookup!A754)*10.14583*L754</f>
        <v>-3092.8719629823686</v>
      </c>
      <c r="F754">
        <f>VLOOKUP(A754,Impacts_RS_wells_scenario_1_bgw!$A$2:$P$2452,16)</f>
        <v>2002</v>
      </c>
      <c r="G754" s="1">
        <f t="shared" si="43"/>
        <v>37469</v>
      </c>
      <c r="H754">
        <v>6.32</v>
      </c>
      <c r="I754">
        <f>ROUND(H754*ref!$B$6*(VLOOKUP(lookup!B754,$M$3:$O$14,3,FALSE)),-1)</f>
        <v>390</v>
      </c>
      <c r="J754">
        <v>0</v>
      </c>
      <c r="K754" s="16">
        <f t="shared" si="44"/>
        <v>3482.8719629823686</v>
      </c>
      <c r="L754">
        <f>INDEX(Impacts_scenario_1_RSBsn_Mask!$Y$2:$Y$70,$F754-1939+1,1)</f>
        <v>0.77533027361382389</v>
      </c>
    </row>
    <row r="755" spans="1:12" x14ac:dyDescent="0.3">
      <c r="A755">
        <v>754</v>
      </c>
      <c r="B755" t="s">
        <v>61</v>
      </c>
      <c r="C755" t="str">
        <f t="shared" si="41"/>
        <v>D</v>
      </c>
      <c r="D755">
        <f t="shared" si="42"/>
        <v>9</v>
      </c>
      <c r="E755">
        <f>SUMIFS(Impacts_RS_wells_scenario_1_bgw!$R$2:$R$2452,Impacts_RS_wells_scenario_1_bgw!$A$2:$A$2452,lookup!A755)*10.14583*L755</f>
        <v>-1101.805958399792</v>
      </c>
      <c r="F755">
        <f>VLOOKUP(A755,Impacts_RS_wells_scenario_1_bgw!$A$2:$P$2452,16)</f>
        <v>2002</v>
      </c>
      <c r="G755" s="1">
        <f t="shared" si="43"/>
        <v>37500</v>
      </c>
      <c r="H755">
        <v>3.76</v>
      </c>
      <c r="I755">
        <f>ROUND(H755*ref!$B$6*(VLOOKUP(lookup!B755,$M$3:$O$14,3,FALSE)),-1)</f>
        <v>220</v>
      </c>
      <c r="J755">
        <v>468.7</v>
      </c>
      <c r="K755" s="16">
        <f t="shared" si="44"/>
        <v>1321.805958399792</v>
      </c>
      <c r="L755">
        <f>INDEX(Impacts_scenario_1_RSBsn_Mask!$Y$2:$Y$70,$F755-1939+1,1)</f>
        <v>0.77533027361382389</v>
      </c>
    </row>
    <row r="756" spans="1:12" x14ac:dyDescent="0.3">
      <c r="A756">
        <v>755</v>
      </c>
      <c r="B756" t="s">
        <v>62</v>
      </c>
      <c r="C756" t="str">
        <f t="shared" si="41"/>
        <v>E</v>
      </c>
      <c r="D756">
        <f t="shared" si="42"/>
        <v>10</v>
      </c>
      <c r="E756">
        <f>SUMIFS(Impacts_RS_wells_scenario_1_bgw!$R$2:$R$2452,Impacts_RS_wells_scenario_1_bgw!$A$2:$A$2452,lookup!A756)*10.14583*L756</f>
        <v>-5806.4017951955257</v>
      </c>
      <c r="F756">
        <f>VLOOKUP(A756,Impacts_RS_wells_scenario_1_bgw!$A$2:$P$2452,16)</f>
        <v>2002</v>
      </c>
      <c r="G756" s="1">
        <f t="shared" si="43"/>
        <v>37530</v>
      </c>
      <c r="H756">
        <v>14.7</v>
      </c>
      <c r="I756">
        <f>ROUND(H756*ref!$B$6*(VLOOKUP(lookup!B756,$M$3:$O$14,3,FALSE)),-1)</f>
        <v>900</v>
      </c>
      <c r="J756">
        <v>255</v>
      </c>
      <c r="K756" s="16">
        <f t="shared" si="44"/>
        <v>6706.4017951955257</v>
      </c>
      <c r="L756">
        <f>INDEX(Impacts_scenario_1_RSBsn_Mask!$Y$2:$Y$70,$F756-1939+1,1)</f>
        <v>0.77533027361382389</v>
      </c>
    </row>
    <row r="757" spans="1:12" x14ac:dyDescent="0.3">
      <c r="A757">
        <v>756</v>
      </c>
      <c r="B757" t="s">
        <v>63</v>
      </c>
      <c r="C757" t="str">
        <f t="shared" si="41"/>
        <v>E</v>
      </c>
      <c r="D757">
        <f t="shared" si="42"/>
        <v>11</v>
      </c>
      <c r="E757">
        <f>SUMIFS(Impacts_RS_wells_scenario_1_bgw!$R$2:$R$2452,Impacts_RS_wells_scenario_1_bgw!$A$2:$A$2452,lookup!A757)*10.14583*L757</f>
        <v>-3365.3868916636734</v>
      </c>
      <c r="F757">
        <f>VLOOKUP(A757,Impacts_RS_wells_scenario_1_bgw!$A$2:$P$2452,16)</f>
        <v>2002</v>
      </c>
      <c r="G757" s="1">
        <f t="shared" si="43"/>
        <v>37561</v>
      </c>
      <c r="H757">
        <v>12</v>
      </c>
      <c r="I757">
        <f>ROUND(H757*ref!$B$6*(VLOOKUP(lookup!B757,$M$3:$O$14,3,FALSE)),-1)</f>
        <v>710</v>
      </c>
      <c r="J757">
        <v>717</v>
      </c>
      <c r="K757" s="16">
        <f t="shared" si="44"/>
        <v>4075.3868916636734</v>
      </c>
      <c r="L757">
        <f>INDEX(Impacts_scenario_1_RSBsn_Mask!$Y$2:$Y$70,$F757-1939+1,1)</f>
        <v>0.77533027361382389</v>
      </c>
    </row>
    <row r="758" spans="1:12" x14ac:dyDescent="0.3">
      <c r="A758">
        <v>757</v>
      </c>
      <c r="B758" t="s">
        <v>49</v>
      </c>
      <c r="C758" t="str">
        <f t="shared" si="41"/>
        <v>F</v>
      </c>
      <c r="D758">
        <f t="shared" si="42"/>
        <v>12</v>
      </c>
      <c r="E758">
        <f>SUMIFS(Impacts_RS_wells_scenario_1_bgw!$R$2:$R$2452,Impacts_RS_wells_scenario_1_bgw!$A$2:$A$2452,lookup!A758)*10.14583*L758</f>
        <v>-3564.6890979726672</v>
      </c>
      <c r="F758">
        <f>VLOOKUP(A758,Impacts_RS_wells_scenario_1_bgw!$A$2:$P$2452,16)</f>
        <v>2002</v>
      </c>
      <c r="G758" s="1">
        <f t="shared" si="43"/>
        <v>37591</v>
      </c>
      <c r="H758">
        <v>13.1</v>
      </c>
      <c r="I758">
        <f>ROUND(H758*ref!$B$6*(VLOOKUP(lookup!B758,$M$3:$O$14,3,FALSE)),-1)</f>
        <v>810</v>
      </c>
      <c r="J758">
        <v>1148.9000000000001</v>
      </c>
      <c r="K758" s="16">
        <f t="shared" si="44"/>
        <v>4374.6890979726668</v>
      </c>
      <c r="L758">
        <f>INDEX(Impacts_scenario_1_RSBsn_Mask!$Y$2:$Y$70,$F758-1939+1,1)</f>
        <v>0.77533027361382389</v>
      </c>
    </row>
    <row r="759" spans="1:12" x14ac:dyDescent="0.3">
      <c r="A759">
        <v>758</v>
      </c>
      <c r="B759" t="s">
        <v>53</v>
      </c>
      <c r="C759" t="str">
        <f t="shared" si="41"/>
        <v>A</v>
      </c>
      <c r="D759">
        <f t="shared" si="42"/>
        <v>1</v>
      </c>
      <c r="E759">
        <f>SUMIFS(Impacts_RS_wells_scenario_1_bgw!$R$2:$R$2452,Impacts_RS_wells_scenario_1_bgw!$A$2:$A$2452,lookup!A759)*10.14583*L759</f>
        <v>-3135.1319416309693</v>
      </c>
      <c r="F759">
        <f>VLOOKUP(A759,Impacts_RS_wells_scenario_1_bgw!$A$2:$P$2452,16)</f>
        <v>2003</v>
      </c>
      <c r="G759" s="1">
        <f t="shared" si="43"/>
        <v>37622</v>
      </c>
      <c r="H759">
        <v>14.7</v>
      </c>
      <c r="I759">
        <f>ROUND(H759*ref!$B$6*(VLOOKUP(lookup!B759,$M$3:$O$14,3,FALSE)),-1)</f>
        <v>900</v>
      </c>
      <c r="J759">
        <v>857.8</v>
      </c>
      <c r="K759" s="16">
        <f t="shared" si="44"/>
        <v>4035.1319416309693</v>
      </c>
      <c r="L759">
        <f>INDEX(Impacts_scenario_1_RSBsn_Mask!$Y$2:$Y$70,$F759-1939+1,1)</f>
        <v>0.74112452446331556</v>
      </c>
    </row>
    <row r="760" spans="1:12" x14ac:dyDescent="0.3">
      <c r="A760">
        <v>759</v>
      </c>
      <c r="B760" t="s">
        <v>54</v>
      </c>
      <c r="C760" t="str">
        <f t="shared" si="41"/>
        <v>A</v>
      </c>
      <c r="D760">
        <f t="shared" si="42"/>
        <v>2</v>
      </c>
      <c r="E760">
        <f>SUMIFS(Impacts_RS_wells_scenario_1_bgw!$R$2:$R$2452,Impacts_RS_wells_scenario_1_bgw!$A$2:$A$2452,lookup!A760)*10.14583*L760</f>
        <v>-4207.5075284529903</v>
      </c>
      <c r="F760">
        <f>VLOOKUP(A760,Impacts_RS_wells_scenario_1_bgw!$A$2:$P$2452,16)</f>
        <v>2003</v>
      </c>
      <c r="G760" s="1">
        <f t="shared" si="43"/>
        <v>37653</v>
      </c>
      <c r="H760">
        <v>17.2</v>
      </c>
      <c r="I760">
        <f>ROUND(H760*ref!$B$6*(VLOOKUP(lookup!B760,$M$3:$O$14,3,FALSE)),-1)</f>
        <v>960</v>
      </c>
      <c r="J760">
        <v>317.5</v>
      </c>
      <c r="K760" s="16">
        <f t="shared" si="44"/>
        <v>5167.5075284529903</v>
      </c>
      <c r="L760">
        <f>INDEX(Impacts_scenario_1_RSBsn_Mask!$Y$2:$Y$70,$F760-1939+1,1)</f>
        <v>0.74112452446331556</v>
      </c>
    </row>
    <row r="761" spans="1:12" x14ac:dyDescent="0.3">
      <c r="A761">
        <v>760</v>
      </c>
      <c r="B761" t="s">
        <v>55</v>
      </c>
      <c r="C761" t="str">
        <f t="shared" si="41"/>
        <v>B</v>
      </c>
      <c r="D761">
        <f t="shared" si="42"/>
        <v>3</v>
      </c>
      <c r="E761">
        <f>SUMIFS(Impacts_RS_wells_scenario_1_bgw!$R$2:$R$2452,Impacts_RS_wells_scenario_1_bgw!$A$2:$A$2452,lookup!A761)*10.14583*L761</f>
        <v>-5359.3001569286898</v>
      </c>
      <c r="F761">
        <f>VLOOKUP(A761,Impacts_RS_wells_scenario_1_bgw!$A$2:$P$2452,16)</f>
        <v>2003</v>
      </c>
      <c r="G761" s="1">
        <f t="shared" si="43"/>
        <v>37681</v>
      </c>
      <c r="H761">
        <v>48.1</v>
      </c>
      <c r="I761">
        <f>ROUND(H761*ref!$B$6*(VLOOKUP(lookup!B761,$M$3:$O$14,3,FALSE)),-1)</f>
        <v>2960</v>
      </c>
      <c r="J761">
        <v>316.10000000000002</v>
      </c>
      <c r="K761" s="16">
        <f t="shared" si="44"/>
        <v>8319.3001569286898</v>
      </c>
      <c r="L761">
        <f>INDEX(Impacts_scenario_1_RSBsn_Mask!$Y$2:$Y$70,$F761-1939+1,1)</f>
        <v>0.74112452446331556</v>
      </c>
    </row>
    <row r="762" spans="1:12" x14ac:dyDescent="0.3">
      <c r="A762">
        <v>761</v>
      </c>
      <c r="B762" t="s">
        <v>56</v>
      </c>
      <c r="C762" t="str">
        <f t="shared" si="41"/>
        <v>B</v>
      </c>
      <c r="D762">
        <f t="shared" si="42"/>
        <v>4</v>
      </c>
      <c r="E762">
        <f>SUMIFS(Impacts_RS_wells_scenario_1_bgw!$R$2:$R$2452,Impacts_RS_wells_scenario_1_bgw!$A$2:$A$2452,lookup!A762)*10.14583*L762</f>
        <v>-4279.4466112029631</v>
      </c>
      <c r="F762">
        <f>VLOOKUP(A762,Impacts_RS_wells_scenario_1_bgw!$A$2:$P$2452,16)</f>
        <v>2003</v>
      </c>
      <c r="G762" s="1">
        <f t="shared" si="43"/>
        <v>37712</v>
      </c>
      <c r="H762">
        <v>29.5</v>
      </c>
      <c r="I762">
        <f>ROUND(H762*ref!$B$6*(VLOOKUP(lookup!B762,$M$3:$O$14,3,FALSE)),-1)</f>
        <v>1760</v>
      </c>
      <c r="J762">
        <v>0</v>
      </c>
      <c r="K762" s="16">
        <f t="shared" si="44"/>
        <v>6039.4466112029631</v>
      </c>
      <c r="L762">
        <f>INDEX(Impacts_scenario_1_RSBsn_Mask!$Y$2:$Y$70,$F762-1939+1,1)</f>
        <v>0.74112452446331556</v>
      </c>
    </row>
    <row r="763" spans="1:12" x14ac:dyDescent="0.3">
      <c r="A763">
        <v>762</v>
      </c>
      <c r="B763" t="s">
        <v>57</v>
      </c>
      <c r="C763" t="str">
        <f t="shared" si="41"/>
        <v>C</v>
      </c>
      <c r="D763">
        <f t="shared" si="42"/>
        <v>5</v>
      </c>
      <c r="E763">
        <f>SUMIFS(Impacts_RS_wells_scenario_1_bgw!$R$2:$R$2452,Impacts_RS_wells_scenario_1_bgw!$A$2:$A$2452,lookup!A763)*10.14583*L763</f>
        <v>-3458.3888805815518</v>
      </c>
      <c r="F763">
        <f>VLOOKUP(A763,Impacts_RS_wells_scenario_1_bgw!$A$2:$P$2452,16)</f>
        <v>2003</v>
      </c>
      <c r="G763" s="1">
        <f t="shared" si="43"/>
        <v>37742</v>
      </c>
      <c r="H763">
        <v>31.4</v>
      </c>
      <c r="I763">
        <f>ROUND(H763*ref!$B$6*(VLOOKUP(lookup!B763,$M$3:$O$14,3,FALSE)),-1)</f>
        <v>1930</v>
      </c>
      <c r="J763">
        <v>0</v>
      </c>
      <c r="K763" s="16">
        <f t="shared" si="44"/>
        <v>5388.3888805815513</v>
      </c>
      <c r="L763">
        <f>INDEX(Impacts_scenario_1_RSBsn_Mask!$Y$2:$Y$70,$F763-1939+1,1)</f>
        <v>0.74112452446331556</v>
      </c>
    </row>
    <row r="764" spans="1:12" x14ac:dyDescent="0.3">
      <c r="A764">
        <v>763</v>
      </c>
      <c r="B764" t="s">
        <v>58</v>
      </c>
      <c r="C764" t="str">
        <f t="shared" si="41"/>
        <v>C</v>
      </c>
      <c r="D764">
        <f t="shared" si="42"/>
        <v>6</v>
      </c>
      <c r="E764">
        <f>SUMIFS(Impacts_RS_wells_scenario_1_bgw!$R$2:$R$2452,Impacts_RS_wells_scenario_1_bgw!$A$2:$A$2452,lookup!A764)*10.14583*L764</f>
        <v>-2231.5620865979809</v>
      </c>
      <c r="F764">
        <f>VLOOKUP(A764,Impacts_RS_wells_scenario_1_bgw!$A$2:$P$2452,16)</f>
        <v>2003</v>
      </c>
      <c r="G764" s="1">
        <f t="shared" si="43"/>
        <v>37773</v>
      </c>
      <c r="H764">
        <v>14.1</v>
      </c>
      <c r="I764">
        <f>ROUND(H764*ref!$B$6*(VLOOKUP(lookup!B764,$M$3:$O$14,3,FALSE)),-1)</f>
        <v>840</v>
      </c>
      <c r="J764">
        <v>0</v>
      </c>
      <c r="K764" s="16">
        <f t="shared" si="44"/>
        <v>3071.5620865979809</v>
      </c>
      <c r="L764">
        <f>INDEX(Impacts_scenario_1_RSBsn_Mask!$Y$2:$Y$70,$F764-1939+1,1)</f>
        <v>0.74112452446331556</v>
      </c>
    </row>
    <row r="765" spans="1:12" x14ac:dyDescent="0.3">
      <c r="A765">
        <v>764</v>
      </c>
      <c r="B765" t="s">
        <v>59</v>
      </c>
      <c r="C765" t="str">
        <f t="shared" si="41"/>
        <v>D</v>
      </c>
      <c r="D765">
        <f t="shared" si="42"/>
        <v>7</v>
      </c>
      <c r="E765">
        <f>SUMIFS(Impacts_RS_wells_scenario_1_bgw!$R$2:$R$2452,Impacts_RS_wells_scenario_1_bgw!$A$2:$A$2452,lookup!A765)*10.14583*L765</f>
        <v>-453.14930150128663</v>
      </c>
      <c r="F765">
        <f>VLOOKUP(A765,Impacts_RS_wells_scenario_1_bgw!$A$2:$P$2452,16)</f>
        <v>2003</v>
      </c>
      <c r="G765" s="1">
        <f t="shared" si="43"/>
        <v>37803</v>
      </c>
      <c r="H765">
        <v>4.51</v>
      </c>
      <c r="I765">
        <f>ROUND(H765*ref!$B$6*(VLOOKUP(lookup!B765,$M$3:$O$14,3,FALSE)),-1)</f>
        <v>280</v>
      </c>
      <c r="J765">
        <v>118.8</v>
      </c>
      <c r="K765" s="16">
        <f t="shared" si="44"/>
        <v>733.14930150128657</v>
      </c>
      <c r="L765">
        <f>INDEX(Impacts_scenario_1_RSBsn_Mask!$Y$2:$Y$70,$F765-1939+1,1)</f>
        <v>0.74112452446331556</v>
      </c>
    </row>
    <row r="766" spans="1:12" x14ac:dyDescent="0.3">
      <c r="A766">
        <v>765</v>
      </c>
      <c r="B766" t="s">
        <v>60</v>
      </c>
      <c r="C766" t="str">
        <f t="shared" si="41"/>
        <v>D</v>
      </c>
      <c r="D766">
        <f t="shared" si="42"/>
        <v>8</v>
      </c>
      <c r="E766">
        <f>SUMIFS(Impacts_RS_wells_scenario_1_bgw!$R$2:$R$2452,Impacts_RS_wells_scenario_1_bgw!$A$2:$A$2452,lookup!A766)*10.14583*L766</f>
        <v>-1847.560491010157</v>
      </c>
      <c r="F766">
        <f>VLOOKUP(A766,Impacts_RS_wells_scenario_1_bgw!$A$2:$P$2452,16)</f>
        <v>2003</v>
      </c>
      <c r="G766" s="1">
        <f t="shared" si="43"/>
        <v>37834</v>
      </c>
      <c r="H766">
        <v>3</v>
      </c>
      <c r="I766">
        <f>ROUND(H766*ref!$B$6*(VLOOKUP(lookup!B766,$M$3:$O$14,3,FALSE)),-1)</f>
        <v>180</v>
      </c>
      <c r="J766">
        <v>0</v>
      </c>
      <c r="K766" s="16">
        <f t="shared" si="44"/>
        <v>2027.560491010157</v>
      </c>
      <c r="L766">
        <f>INDEX(Impacts_scenario_1_RSBsn_Mask!$Y$2:$Y$70,$F766-1939+1,1)</f>
        <v>0.74112452446331556</v>
      </c>
    </row>
    <row r="767" spans="1:12" x14ac:dyDescent="0.3">
      <c r="A767">
        <v>766</v>
      </c>
      <c r="B767" t="s">
        <v>61</v>
      </c>
      <c r="C767" t="str">
        <f t="shared" si="41"/>
        <v>D</v>
      </c>
      <c r="D767">
        <f t="shared" si="42"/>
        <v>9</v>
      </c>
      <c r="E767">
        <f>SUMIFS(Impacts_RS_wells_scenario_1_bgw!$R$2:$R$2452,Impacts_RS_wells_scenario_1_bgw!$A$2:$A$2452,lookup!A767)*10.14583*L767</f>
        <v>-1743.7614120841497</v>
      </c>
      <c r="F767">
        <f>VLOOKUP(A767,Impacts_RS_wells_scenario_1_bgw!$A$2:$P$2452,16)</f>
        <v>2003</v>
      </c>
      <c r="G767" s="1">
        <f t="shared" si="43"/>
        <v>37865</v>
      </c>
      <c r="H767">
        <v>3.26</v>
      </c>
      <c r="I767">
        <f>ROUND(H767*ref!$B$6*(VLOOKUP(lookup!B767,$M$3:$O$14,3,FALSE)),-1)</f>
        <v>190</v>
      </c>
      <c r="J767">
        <v>0</v>
      </c>
      <c r="K767" s="16">
        <f t="shared" si="44"/>
        <v>1933.7614120841497</v>
      </c>
      <c r="L767">
        <f>INDEX(Impacts_scenario_1_RSBsn_Mask!$Y$2:$Y$70,$F767-1939+1,1)</f>
        <v>0.74112452446331556</v>
      </c>
    </row>
    <row r="768" spans="1:12" x14ac:dyDescent="0.3">
      <c r="A768">
        <v>767</v>
      </c>
      <c r="B768" t="s">
        <v>62</v>
      </c>
      <c r="C768" t="str">
        <f t="shared" si="41"/>
        <v>E</v>
      </c>
      <c r="D768">
        <f t="shared" si="42"/>
        <v>10</v>
      </c>
      <c r="E768">
        <f>SUMIFS(Impacts_RS_wells_scenario_1_bgw!$R$2:$R$2452,Impacts_RS_wells_scenario_1_bgw!$A$2:$A$2452,lookup!A768)*10.14583*L768</f>
        <v>-2316.0269430093485</v>
      </c>
      <c r="F768">
        <f>VLOOKUP(A768,Impacts_RS_wells_scenario_1_bgw!$A$2:$P$2452,16)</f>
        <v>2003</v>
      </c>
      <c r="G768" s="1">
        <f t="shared" si="43"/>
        <v>37895</v>
      </c>
      <c r="H768">
        <v>7.29</v>
      </c>
      <c r="I768">
        <f>ROUND(H768*ref!$B$6*(VLOOKUP(lookup!B768,$M$3:$O$14,3,FALSE)),-1)</f>
        <v>450</v>
      </c>
      <c r="J768">
        <v>0</v>
      </c>
      <c r="K768" s="16">
        <f t="shared" si="44"/>
        <v>2766.0269430093485</v>
      </c>
      <c r="L768">
        <f>INDEX(Impacts_scenario_1_RSBsn_Mask!$Y$2:$Y$70,$F768-1939+1,1)</f>
        <v>0.74112452446331556</v>
      </c>
    </row>
    <row r="769" spans="1:12" x14ac:dyDescent="0.3">
      <c r="A769">
        <v>768</v>
      </c>
      <c r="B769" t="s">
        <v>63</v>
      </c>
      <c r="C769" t="str">
        <f t="shared" si="41"/>
        <v>E</v>
      </c>
      <c r="D769">
        <f t="shared" si="42"/>
        <v>11</v>
      </c>
      <c r="E769">
        <f>SUMIFS(Impacts_RS_wells_scenario_1_bgw!$R$2:$R$2452,Impacts_RS_wells_scenario_1_bgw!$A$2:$A$2452,lookup!A769)*10.14583*L769</f>
        <v>-1970.05963445209</v>
      </c>
      <c r="F769">
        <f>VLOOKUP(A769,Impacts_RS_wells_scenario_1_bgw!$A$2:$P$2452,16)</f>
        <v>2003</v>
      </c>
      <c r="G769" s="1">
        <f t="shared" si="43"/>
        <v>37926</v>
      </c>
      <c r="H769">
        <v>6.48</v>
      </c>
      <c r="I769">
        <f>ROUND(H769*ref!$B$6*(VLOOKUP(lookup!B769,$M$3:$O$14,3,FALSE)),-1)</f>
        <v>390</v>
      </c>
      <c r="J769">
        <v>40</v>
      </c>
      <c r="K769" s="16">
        <f t="shared" si="44"/>
        <v>2360.05963445209</v>
      </c>
      <c r="L769">
        <f>INDEX(Impacts_scenario_1_RSBsn_Mask!$Y$2:$Y$70,$F769-1939+1,1)</f>
        <v>0.74112452446331556</v>
      </c>
    </row>
    <row r="770" spans="1:12" x14ac:dyDescent="0.3">
      <c r="A770">
        <v>769</v>
      </c>
      <c r="B770" t="s">
        <v>49</v>
      </c>
      <c r="C770" t="str">
        <f t="shared" ref="C770:C818" si="45">VLOOKUP(B770,$M$3:$R$14,6,FALSE)</f>
        <v>F</v>
      </c>
      <c r="D770">
        <f t="shared" ref="D770:D818" si="46">VLOOKUP(B770,$M$3:$N$14,2,FALSE)</f>
        <v>12</v>
      </c>
      <c r="E770">
        <f>SUMIFS(Impacts_RS_wells_scenario_1_bgw!$R$2:$R$2452,Impacts_RS_wells_scenario_1_bgw!$A$2:$A$2452,lookup!A770)*10.14583*L770</f>
        <v>-2801.7965457837972</v>
      </c>
      <c r="F770">
        <f>VLOOKUP(A770,Impacts_RS_wells_scenario_1_bgw!$A$2:$P$2452,16)</f>
        <v>2003</v>
      </c>
      <c r="G770" s="1">
        <f t="shared" si="43"/>
        <v>37956</v>
      </c>
      <c r="H770">
        <v>8.7100000000000009</v>
      </c>
      <c r="I770">
        <f>ROUND(H770*ref!$B$6*(VLOOKUP(lookup!B770,$M$3:$O$14,3,FALSE)),-1)</f>
        <v>540</v>
      </c>
      <c r="J770">
        <v>77.2</v>
      </c>
      <c r="K770" s="16">
        <f t="shared" si="44"/>
        <v>3341.7965457837972</v>
      </c>
      <c r="L770">
        <f>INDEX(Impacts_scenario_1_RSBsn_Mask!$Y$2:$Y$70,$F770-1939+1,1)</f>
        <v>0.74112452446331556</v>
      </c>
    </row>
    <row r="771" spans="1:12" x14ac:dyDescent="0.3">
      <c r="A771">
        <v>770</v>
      </c>
      <c r="B771" t="s">
        <v>53</v>
      </c>
      <c r="C771" t="str">
        <f t="shared" si="45"/>
        <v>A</v>
      </c>
      <c r="D771">
        <f t="shared" si="46"/>
        <v>1</v>
      </c>
      <c r="E771">
        <f>SUMIFS(Impacts_RS_wells_scenario_1_bgw!$R$2:$R$2452,Impacts_RS_wells_scenario_1_bgw!$A$2:$A$2452,lookup!A771)*10.14583*L771</f>
        <v>-2525.3017775455646</v>
      </c>
      <c r="F771">
        <f>VLOOKUP(A771,Impacts_RS_wells_scenario_1_bgw!$A$2:$P$2452,16)</f>
        <v>2004</v>
      </c>
      <c r="G771" s="1">
        <f t="shared" ref="G771:G818" si="47">DATE(F771,D771,1)</f>
        <v>37987</v>
      </c>
      <c r="H771">
        <v>9.1300000000000008</v>
      </c>
      <c r="I771">
        <f>ROUND(H771*ref!$B$6*(VLOOKUP(lookup!B771,$M$3:$O$14,3,FALSE)),-1)</f>
        <v>560</v>
      </c>
      <c r="J771">
        <v>322.5</v>
      </c>
      <c r="K771" s="16">
        <f t="shared" si="44"/>
        <v>3085.3017775455646</v>
      </c>
      <c r="L771">
        <f>INDEX(Impacts_scenario_1_RSBsn_Mask!$Y$2:$Y$70,$F771-1939+1,1)</f>
        <v>0.70828236489555452</v>
      </c>
    </row>
    <row r="772" spans="1:12" x14ac:dyDescent="0.3">
      <c r="A772">
        <v>771</v>
      </c>
      <c r="B772" t="s">
        <v>54</v>
      </c>
      <c r="C772" t="str">
        <f t="shared" si="45"/>
        <v>A</v>
      </c>
      <c r="D772">
        <f t="shared" si="46"/>
        <v>2</v>
      </c>
      <c r="E772">
        <f>SUMIFS(Impacts_RS_wells_scenario_1_bgw!$R$2:$R$2452,Impacts_RS_wells_scenario_1_bgw!$A$2:$A$2452,lookup!A772)*10.14583*L772</f>
        <v>-2610.7843698032279</v>
      </c>
      <c r="F772">
        <f>VLOOKUP(A772,Impacts_RS_wells_scenario_1_bgw!$A$2:$P$2452,16)</f>
        <v>2004</v>
      </c>
      <c r="G772" s="1">
        <f t="shared" si="47"/>
        <v>38018</v>
      </c>
      <c r="H772">
        <v>8.8000000000000007</v>
      </c>
      <c r="I772">
        <f>ROUND(H772*ref!$B$6*(VLOOKUP(lookup!B772,$M$3:$O$14,3,FALSE)),-1)</f>
        <v>490</v>
      </c>
      <c r="J772">
        <v>647</v>
      </c>
      <c r="K772" s="16">
        <f t="shared" si="44"/>
        <v>3100.7843698032279</v>
      </c>
      <c r="L772">
        <f>INDEX(Impacts_scenario_1_RSBsn_Mask!$Y$2:$Y$70,$F772-1939+1,1)</f>
        <v>0.70828236489555452</v>
      </c>
    </row>
    <row r="773" spans="1:12" x14ac:dyDescent="0.3">
      <c r="A773">
        <v>772</v>
      </c>
      <c r="B773" t="s">
        <v>55</v>
      </c>
      <c r="C773" t="str">
        <f t="shared" si="45"/>
        <v>B</v>
      </c>
      <c r="D773">
        <f t="shared" si="46"/>
        <v>3</v>
      </c>
      <c r="E773">
        <f>SUMIFS(Impacts_RS_wells_scenario_1_bgw!$R$2:$R$2452,Impacts_RS_wells_scenario_1_bgw!$A$2:$A$2452,lookup!A773)*10.14583*L773</f>
        <v>-3550.6292870216257</v>
      </c>
      <c r="F773">
        <f>VLOOKUP(A773,Impacts_RS_wells_scenario_1_bgw!$A$2:$P$2452,16)</f>
        <v>2004</v>
      </c>
      <c r="G773" s="1">
        <f t="shared" si="47"/>
        <v>38047</v>
      </c>
      <c r="H773">
        <v>24.5</v>
      </c>
      <c r="I773">
        <f>ROUND(H773*ref!$B$6*(VLOOKUP(lookup!B773,$M$3:$O$14,3,FALSE)),-1)</f>
        <v>1510</v>
      </c>
      <c r="J773">
        <v>1553.1</v>
      </c>
      <c r="K773" s="16">
        <f t="shared" si="44"/>
        <v>5060.6292870216257</v>
      </c>
      <c r="L773">
        <f>INDEX(Impacts_scenario_1_RSBsn_Mask!$Y$2:$Y$70,$F773-1939+1,1)</f>
        <v>0.70828236489555452</v>
      </c>
    </row>
    <row r="774" spans="1:12" x14ac:dyDescent="0.3">
      <c r="A774">
        <v>773</v>
      </c>
      <c r="B774" t="s">
        <v>56</v>
      </c>
      <c r="C774" t="str">
        <f t="shared" si="45"/>
        <v>B</v>
      </c>
      <c r="D774">
        <f t="shared" si="46"/>
        <v>4</v>
      </c>
      <c r="E774">
        <f>SUMIFS(Impacts_RS_wells_scenario_1_bgw!$R$2:$R$2452,Impacts_RS_wells_scenario_1_bgw!$A$2:$A$2452,lookup!A774)*10.14583*L774</f>
        <v>-2719.0139138400255</v>
      </c>
      <c r="F774">
        <f>VLOOKUP(A774,Impacts_RS_wells_scenario_1_bgw!$A$2:$P$2452,16)</f>
        <v>2004</v>
      </c>
      <c r="G774" s="1">
        <f t="shared" si="47"/>
        <v>38078</v>
      </c>
      <c r="H774">
        <v>13.2</v>
      </c>
      <c r="I774">
        <f>ROUND(H774*ref!$B$6*(VLOOKUP(lookup!B774,$M$3:$O$14,3,FALSE)),-1)</f>
        <v>790</v>
      </c>
      <c r="J774">
        <v>1286.0999999999999</v>
      </c>
      <c r="K774" s="16">
        <f t="shared" si="44"/>
        <v>3509.0139138400255</v>
      </c>
      <c r="L774">
        <f>INDEX(Impacts_scenario_1_RSBsn_Mask!$Y$2:$Y$70,$F774-1939+1,1)</f>
        <v>0.70828236489555452</v>
      </c>
    </row>
    <row r="775" spans="1:12" x14ac:dyDescent="0.3">
      <c r="A775">
        <v>774</v>
      </c>
      <c r="B775" t="s">
        <v>57</v>
      </c>
      <c r="C775" t="str">
        <f t="shared" si="45"/>
        <v>C</v>
      </c>
      <c r="D775">
        <f t="shared" si="46"/>
        <v>5</v>
      </c>
      <c r="E775">
        <f>SUMIFS(Impacts_RS_wells_scenario_1_bgw!$R$2:$R$2452,Impacts_RS_wells_scenario_1_bgw!$A$2:$A$2452,lookup!A775)*10.14583*L775</f>
        <v>-1414.8902177409177</v>
      </c>
      <c r="F775">
        <f>VLOOKUP(A775,Impacts_RS_wells_scenario_1_bgw!$A$2:$P$2452,16)</f>
        <v>2004</v>
      </c>
      <c r="G775" s="1">
        <f t="shared" si="47"/>
        <v>38108</v>
      </c>
      <c r="H775">
        <v>15.8</v>
      </c>
      <c r="I775">
        <f>ROUND(H775*ref!$B$6*(VLOOKUP(lookup!B775,$M$3:$O$14,3,FALSE)),-1)</f>
        <v>970</v>
      </c>
      <c r="J775">
        <v>295.39999999999998</v>
      </c>
      <c r="K775" s="16">
        <f t="shared" si="44"/>
        <v>2384.8902177409177</v>
      </c>
      <c r="L775">
        <f>INDEX(Impacts_scenario_1_RSBsn_Mask!$Y$2:$Y$70,$F775-1939+1,1)</f>
        <v>0.70828236489555452</v>
      </c>
    </row>
    <row r="776" spans="1:12" x14ac:dyDescent="0.3">
      <c r="A776">
        <v>775</v>
      </c>
      <c r="B776" t="s">
        <v>58</v>
      </c>
      <c r="C776" t="str">
        <f t="shared" si="45"/>
        <v>C</v>
      </c>
      <c r="D776">
        <f t="shared" si="46"/>
        <v>6</v>
      </c>
      <c r="E776">
        <f>SUMIFS(Impacts_RS_wells_scenario_1_bgw!$R$2:$R$2452,Impacts_RS_wells_scenario_1_bgw!$A$2:$A$2452,lookup!A776)*10.14583*L776</f>
        <v>-4017.8126644982335</v>
      </c>
      <c r="F776">
        <f>VLOOKUP(A776,Impacts_RS_wells_scenario_1_bgw!$A$2:$P$2452,16)</f>
        <v>2004</v>
      </c>
      <c r="G776" s="1">
        <f t="shared" si="47"/>
        <v>38139</v>
      </c>
      <c r="H776">
        <v>8.85</v>
      </c>
      <c r="I776">
        <f>ROUND(H776*ref!$B$6*(VLOOKUP(lookup!B776,$M$3:$O$14,3,FALSE)),-1)</f>
        <v>530</v>
      </c>
      <c r="J776">
        <v>77.2</v>
      </c>
      <c r="K776" s="16">
        <f t="shared" si="44"/>
        <v>4547.8126644982331</v>
      </c>
      <c r="L776">
        <f>INDEX(Impacts_scenario_1_RSBsn_Mask!$Y$2:$Y$70,$F776-1939+1,1)</f>
        <v>0.70828236489555452</v>
      </c>
    </row>
    <row r="777" spans="1:12" x14ac:dyDescent="0.3">
      <c r="A777">
        <v>776</v>
      </c>
      <c r="B777" t="s">
        <v>59</v>
      </c>
      <c r="C777" t="str">
        <f t="shared" si="45"/>
        <v>D</v>
      </c>
      <c r="D777">
        <f t="shared" si="46"/>
        <v>7</v>
      </c>
      <c r="E777">
        <f>SUMIFS(Impacts_RS_wells_scenario_1_bgw!$R$2:$R$2452,Impacts_RS_wells_scenario_1_bgw!$A$2:$A$2452,lookup!A777)*10.14583*L777</f>
        <v>-6140.7137409111474</v>
      </c>
      <c r="F777">
        <f>VLOOKUP(A777,Impacts_RS_wells_scenario_1_bgw!$A$2:$P$2452,16)</f>
        <v>2004</v>
      </c>
      <c r="G777" s="1">
        <f t="shared" si="47"/>
        <v>38169</v>
      </c>
      <c r="H777">
        <v>20.7</v>
      </c>
      <c r="I777">
        <f>ROUND(H777*ref!$B$6*(VLOOKUP(lookup!B777,$M$3:$O$14,3,FALSE)),-1)</f>
        <v>1270</v>
      </c>
      <c r="J777">
        <v>642.9</v>
      </c>
      <c r="K777" s="16">
        <f t="shared" si="44"/>
        <v>7410.7137409111474</v>
      </c>
      <c r="L777">
        <f>INDEX(Impacts_scenario_1_RSBsn_Mask!$Y$2:$Y$70,$F777-1939+1,1)</f>
        <v>0.70828236489555452</v>
      </c>
    </row>
    <row r="778" spans="1:12" x14ac:dyDescent="0.3">
      <c r="A778">
        <v>777</v>
      </c>
      <c r="B778" t="s">
        <v>60</v>
      </c>
      <c r="C778" t="str">
        <f t="shared" si="45"/>
        <v>D</v>
      </c>
      <c r="D778">
        <f t="shared" si="46"/>
        <v>8</v>
      </c>
      <c r="E778">
        <f>SUMIFS(Impacts_RS_wells_scenario_1_bgw!$R$2:$R$2452,Impacts_RS_wells_scenario_1_bgw!$A$2:$A$2452,lookup!A778)*10.14583*L778</f>
        <v>-3662.1154006127385</v>
      </c>
      <c r="F778">
        <f>VLOOKUP(A778,Impacts_RS_wells_scenario_1_bgw!$A$2:$P$2452,16)</f>
        <v>2004</v>
      </c>
      <c r="G778" s="1">
        <f t="shared" si="47"/>
        <v>38200</v>
      </c>
      <c r="H778">
        <v>21</v>
      </c>
      <c r="I778">
        <f>ROUND(H778*ref!$B$6*(VLOOKUP(lookup!B778,$M$3:$O$14,3,FALSE)),-1)</f>
        <v>1290</v>
      </c>
      <c r="J778">
        <v>2137</v>
      </c>
      <c r="K778" s="16">
        <f t="shared" si="44"/>
        <v>4952.1154006127381</v>
      </c>
      <c r="L778">
        <f>INDEX(Impacts_scenario_1_RSBsn_Mask!$Y$2:$Y$70,$F778-1939+1,1)</f>
        <v>0.70828236489555452</v>
      </c>
    </row>
    <row r="779" spans="1:12" x14ac:dyDescent="0.3">
      <c r="A779">
        <v>778</v>
      </c>
      <c r="B779" t="s">
        <v>61</v>
      </c>
      <c r="C779" t="str">
        <f t="shared" si="45"/>
        <v>D</v>
      </c>
      <c r="D779">
        <f t="shared" si="46"/>
        <v>9</v>
      </c>
      <c r="E779">
        <f>SUMIFS(Impacts_RS_wells_scenario_1_bgw!$R$2:$R$2452,Impacts_RS_wells_scenario_1_bgw!$A$2:$A$2452,lookup!A779)*10.14583*L779</f>
        <v>-3267.3315304059879</v>
      </c>
      <c r="F779">
        <f>VLOOKUP(A779,Impacts_RS_wells_scenario_1_bgw!$A$2:$P$2452,16)</f>
        <v>2004</v>
      </c>
      <c r="G779" s="1">
        <f t="shared" si="47"/>
        <v>38231</v>
      </c>
      <c r="H779">
        <v>6.75</v>
      </c>
      <c r="I779">
        <f>ROUND(H779*ref!$B$6*(VLOOKUP(lookup!B779,$M$3:$O$14,3,FALSE)),-1)</f>
        <v>400</v>
      </c>
      <c r="J779">
        <v>1594.3</v>
      </c>
      <c r="K779" s="16">
        <f t="shared" si="44"/>
        <v>3667.3315304059879</v>
      </c>
      <c r="L779">
        <f>INDEX(Impacts_scenario_1_RSBsn_Mask!$Y$2:$Y$70,$F779-1939+1,1)</f>
        <v>0.70828236489555452</v>
      </c>
    </row>
    <row r="780" spans="1:12" x14ac:dyDescent="0.3">
      <c r="A780">
        <v>779</v>
      </c>
      <c r="B780" t="s">
        <v>62</v>
      </c>
      <c r="C780" t="str">
        <f t="shared" si="45"/>
        <v>E</v>
      </c>
      <c r="D780">
        <f t="shared" si="46"/>
        <v>10</v>
      </c>
      <c r="E780">
        <f>SUMIFS(Impacts_RS_wells_scenario_1_bgw!$R$2:$R$2452,Impacts_RS_wells_scenario_1_bgw!$A$2:$A$2452,lookup!A780)*10.14583*L780</f>
        <v>-3739.1636691812087</v>
      </c>
      <c r="F780">
        <f>VLOOKUP(A780,Impacts_RS_wells_scenario_1_bgw!$A$2:$P$2452,16)</f>
        <v>2004</v>
      </c>
      <c r="G780" s="1">
        <f t="shared" si="47"/>
        <v>38261</v>
      </c>
      <c r="H780">
        <v>11.6</v>
      </c>
      <c r="I780">
        <f>ROUND(H780*ref!$B$6*(VLOOKUP(lookup!B780,$M$3:$O$14,3,FALSE)),-1)</f>
        <v>710</v>
      </c>
      <c r="J780">
        <v>285.39999999999998</v>
      </c>
      <c r="K780" s="16">
        <f t="shared" si="44"/>
        <v>4449.1636691812091</v>
      </c>
      <c r="L780">
        <f>INDEX(Impacts_scenario_1_RSBsn_Mask!$Y$2:$Y$70,$F780-1939+1,1)</f>
        <v>0.70828236489555452</v>
      </c>
    </row>
    <row r="781" spans="1:12" x14ac:dyDescent="0.3">
      <c r="A781">
        <v>780</v>
      </c>
      <c r="B781" t="s">
        <v>63</v>
      </c>
      <c r="C781" t="str">
        <f t="shared" si="45"/>
        <v>E</v>
      </c>
      <c r="D781">
        <f t="shared" si="46"/>
        <v>11</v>
      </c>
      <c r="E781">
        <f>SUMIFS(Impacts_RS_wells_scenario_1_bgw!$R$2:$R$2452,Impacts_RS_wells_scenario_1_bgw!$A$2:$A$2452,lookup!A781)*10.14583*L781</f>
        <v>-3897.4117004710197</v>
      </c>
      <c r="F781">
        <f>VLOOKUP(A781,Impacts_RS_wells_scenario_1_bgw!$A$2:$P$2452,16)</f>
        <v>2004</v>
      </c>
      <c r="G781" s="1">
        <f t="shared" si="47"/>
        <v>38292</v>
      </c>
      <c r="H781">
        <v>16.5</v>
      </c>
      <c r="I781">
        <f>ROUND(H781*ref!$B$6*(VLOOKUP(lookup!B781,$M$3:$O$14,3,FALSE)),-1)</f>
        <v>980</v>
      </c>
      <c r="J781">
        <v>261.39999999999998</v>
      </c>
      <c r="K781" s="16">
        <f t="shared" si="44"/>
        <v>4877.4117004710197</v>
      </c>
      <c r="L781">
        <f>INDEX(Impacts_scenario_1_RSBsn_Mask!$Y$2:$Y$70,$F781-1939+1,1)</f>
        <v>0.70828236489555452</v>
      </c>
    </row>
    <row r="782" spans="1:12" x14ac:dyDescent="0.3">
      <c r="A782">
        <v>781</v>
      </c>
      <c r="B782" t="s">
        <v>49</v>
      </c>
      <c r="C782" t="str">
        <f t="shared" si="45"/>
        <v>F</v>
      </c>
      <c r="D782">
        <f t="shared" si="46"/>
        <v>12</v>
      </c>
      <c r="E782">
        <f>SUMIFS(Impacts_RS_wells_scenario_1_bgw!$R$2:$R$2452,Impacts_RS_wells_scenario_1_bgw!$A$2:$A$2452,lookup!A782)*10.14583*L782</f>
        <v>-3215.9012228346924</v>
      </c>
      <c r="F782">
        <f>VLOOKUP(A782,Impacts_RS_wells_scenario_1_bgw!$A$2:$P$2452,16)</f>
        <v>2004</v>
      </c>
      <c r="G782" s="1">
        <f t="shared" si="47"/>
        <v>38322</v>
      </c>
      <c r="H782">
        <v>17.600000000000001</v>
      </c>
      <c r="I782">
        <f>ROUND(H782*ref!$B$6*(VLOOKUP(lookup!B782,$M$3:$O$14,3,FALSE)),-1)</f>
        <v>1080</v>
      </c>
      <c r="J782">
        <v>576.20000000000005</v>
      </c>
      <c r="K782" s="16">
        <f t="shared" si="44"/>
        <v>4295.9012228346928</v>
      </c>
      <c r="L782">
        <f>INDEX(Impacts_scenario_1_RSBsn_Mask!$Y$2:$Y$70,$F782-1939+1,1)</f>
        <v>0.70828236489555452</v>
      </c>
    </row>
    <row r="783" spans="1:12" x14ac:dyDescent="0.3">
      <c r="A783">
        <v>782</v>
      </c>
      <c r="B783" t="s">
        <v>53</v>
      </c>
      <c r="C783" t="str">
        <f t="shared" si="45"/>
        <v>A</v>
      </c>
      <c r="D783">
        <f t="shared" si="46"/>
        <v>1</v>
      </c>
      <c r="E783">
        <f>SUMIFS(Impacts_RS_wells_scenario_1_bgw!$R$2:$R$2452,Impacts_RS_wells_scenario_1_bgw!$A$2:$A$2452,lookup!A783)*10.14583*L783</f>
        <v>-3986.5409077197874</v>
      </c>
      <c r="F783">
        <f>VLOOKUP(A783,Impacts_RS_wells_scenario_1_bgw!$A$2:$P$2452,16)</f>
        <v>2005</v>
      </c>
      <c r="G783" s="1">
        <f t="shared" si="47"/>
        <v>38353</v>
      </c>
      <c r="H783">
        <v>15.3</v>
      </c>
      <c r="I783">
        <f>ROUND(H783*ref!$B$6*(VLOOKUP(lookup!B783,$M$3:$O$14,3,FALSE)),-1)</f>
        <v>940</v>
      </c>
      <c r="J783">
        <v>1255.2</v>
      </c>
      <c r="K783" s="16">
        <f t="shared" si="44"/>
        <v>4926.5409077197874</v>
      </c>
      <c r="L783">
        <f>INDEX(Impacts_scenario_1_RSBsn_Mask!$Y$2:$Y$70,$F783-1939+1,1)</f>
        <v>0.71261361675498336</v>
      </c>
    </row>
    <row r="784" spans="1:12" x14ac:dyDescent="0.3">
      <c r="A784">
        <v>783</v>
      </c>
      <c r="B784" t="s">
        <v>54</v>
      </c>
      <c r="C784" t="str">
        <f t="shared" si="45"/>
        <v>A</v>
      </c>
      <c r="D784">
        <f t="shared" si="46"/>
        <v>2</v>
      </c>
      <c r="E784">
        <f>SUMIFS(Impacts_RS_wells_scenario_1_bgw!$R$2:$R$2452,Impacts_RS_wells_scenario_1_bgw!$A$2:$A$2452,lookup!A784)*10.14583*L784</f>
        <v>-3836.5780302587532</v>
      </c>
      <c r="F784">
        <f>VLOOKUP(A784,Impacts_RS_wells_scenario_1_bgw!$A$2:$P$2452,16)</f>
        <v>2005</v>
      </c>
      <c r="G784" s="1">
        <f t="shared" si="47"/>
        <v>38384</v>
      </c>
      <c r="H784">
        <v>27.9</v>
      </c>
      <c r="I784">
        <f>ROUND(H784*ref!$B$6*(VLOOKUP(lookup!B784,$M$3:$O$14,3,FALSE)),-1)</f>
        <v>1550</v>
      </c>
      <c r="J784">
        <v>874.6</v>
      </c>
      <c r="K784" s="16">
        <f t="shared" si="44"/>
        <v>5386.5780302587536</v>
      </c>
      <c r="L784">
        <f>INDEX(Impacts_scenario_1_RSBsn_Mask!$Y$2:$Y$70,$F784-1939+1,1)</f>
        <v>0.71261361675498336</v>
      </c>
    </row>
    <row r="785" spans="1:12" x14ac:dyDescent="0.3">
      <c r="A785">
        <v>784</v>
      </c>
      <c r="B785" t="s">
        <v>55</v>
      </c>
      <c r="C785" t="str">
        <f t="shared" si="45"/>
        <v>B</v>
      </c>
      <c r="D785">
        <f t="shared" si="46"/>
        <v>3</v>
      </c>
      <c r="E785">
        <f>SUMIFS(Impacts_RS_wells_scenario_1_bgw!$R$2:$R$2452,Impacts_RS_wells_scenario_1_bgw!$A$2:$A$2452,lookup!A785)*10.14583*L785</f>
        <v>-2902.5179501563402</v>
      </c>
      <c r="F785">
        <f>VLOOKUP(A785,Impacts_RS_wells_scenario_1_bgw!$A$2:$P$2452,16)</f>
        <v>2005</v>
      </c>
      <c r="G785" s="1">
        <f t="shared" si="47"/>
        <v>38412</v>
      </c>
      <c r="H785">
        <v>19.2</v>
      </c>
      <c r="I785">
        <f>ROUND(H785*ref!$B$6*(VLOOKUP(lookup!B785,$M$3:$O$14,3,FALSE)),-1)</f>
        <v>1180</v>
      </c>
      <c r="J785">
        <v>128.5</v>
      </c>
      <c r="K785" s="16">
        <f t="shared" si="44"/>
        <v>4082.5179501563402</v>
      </c>
      <c r="L785">
        <f>INDEX(Impacts_scenario_1_RSBsn_Mask!$Y$2:$Y$70,$F785-1939+1,1)</f>
        <v>0.71261361675498336</v>
      </c>
    </row>
    <row r="786" spans="1:12" x14ac:dyDescent="0.3">
      <c r="A786">
        <v>785</v>
      </c>
      <c r="B786" t="s">
        <v>56</v>
      </c>
      <c r="C786" t="str">
        <f t="shared" si="45"/>
        <v>B</v>
      </c>
      <c r="D786">
        <f t="shared" si="46"/>
        <v>4</v>
      </c>
      <c r="E786">
        <f>SUMIFS(Impacts_RS_wells_scenario_1_bgw!$R$2:$R$2452,Impacts_RS_wells_scenario_1_bgw!$A$2:$A$2452,lookup!A786)*10.14583*L786</f>
        <v>-2729.1018857400786</v>
      </c>
      <c r="F786">
        <f>VLOOKUP(A786,Impacts_RS_wells_scenario_1_bgw!$A$2:$P$2452,16)</f>
        <v>2005</v>
      </c>
      <c r="G786" s="1">
        <f t="shared" si="47"/>
        <v>38443</v>
      </c>
      <c r="H786">
        <v>20.399999999999999</v>
      </c>
      <c r="I786">
        <f>ROUND(H786*ref!$B$6*(VLOOKUP(lookup!B786,$M$3:$O$14,3,FALSE)),-1)</f>
        <v>1210</v>
      </c>
      <c r="J786">
        <v>0</v>
      </c>
      <c r="K786" s="16">
        <f t="shared" si="44"/>
        <v>3939.1018857400786</v>
      </c>
      <c r="L786">
        <f>INDEX(Impacts_scenario_1_RSBsn_Mask!$Y$2:$Y$70,$F786-1939+1,1)</f>
        <v>0.71261361675498336</v>
      </c>
    </row>
    <row r="787" spans="1:12" x14ac:dyDescent="0.3">
      <c r="A787">
        <v>786</v>
      </c>
      <c r="B787" t="s">
        <v>57</v>
      </c>
      <c r="C787" t="str">
        <f t="shared" si="45"/>
        <v>C</v>
      </c>
      <c r="D787">
        <f t="shared" si="46"/>
        <v>5</v>
      </c>
      <c r="E787">
        <f>SUMIFS(Impacts_RS_wells_scenario_1_bgw!$R$2:$R$2452,Impacts_RS_wells_scenario_1_bgw!$A$2:$A$2452,lookup!A787)*10.14583*L787</f>
        <v>-2218.4108135333672</v>
      </c>
      <c r="F787">
        <f>VLOOKUP(A787,Impacts_RS_wells_scenario_1_bgw!$A$2:$P$2452,16)</f>
        <v>2005</v>
      </c>
      <c r="G787" s="1">
        <f t="shared" si="47"/>
        <v>38473</v>
      </c>
      <c r="H787">
        <v>19.600000000000001</v>
      </c>
      <c r="I787">
        <f>ROUND(H787*ref!$B$6*(VLOOKUP(lookup!B787,$M$3:$O$14,3,FALSE)),-1)</f>
        <v>1210</v>
      </c>
      <c r="J787">
        <v>0</v>
      </c>
      <c r="K787" s="16">
        <f t="shared" si="44"/>
        <v>3428.4108135333672</v>
      </c>
      <c r="L787">
        <f>INDEX(Impacts_scenario_1_RSBsn_Mask!$Y$2:$Y$70,$F787-1939+1,1)</f>
        <v>0.71261361675498336</v>
      </c>
    </row>
    <row r="788" spans="1:12" x14ac:dyDescent="0.3">
      <c r="A788">
        <v>787</v>
      </c>
      <c r="B788" t="s">
        <v>58</v>
      </c>
      <c r="C788" t="str">
        <f t="shared" si="45"/>
        <v>C</v>
      </c>
      <c r="D788">
        <f t="shared" si="46"/>
        <v>6</v>
      </c>
      <c r="E788">
        <f>SUMIFS(Impacts_RS_wells_scenario_1_bgw!$R$2:$R$2452,Impacts_RS_wells_scenario_1_bgw!$A$2:$A$2452,lookup!A788)*10.14583*L788</f>
        <v>-5056.890803219625</v>
      </c>
      <c r="F788">
        <f>VLOOKUP(A788,Impacts_RS_wells_scenario_1_bgw!$A$2:$P$2452,16)</f>
        <v>2005</v>
      </c>
      <c r="G788" s="1">
        <f t="shared" si="47"/>
        <v>38504</v>
      </c>
      <c r="H788">
        <v>30</v>
      </c>
      <c r="I788">
        <f>ROUND(H788*ref!$B$6*(VLOOKUP(lookup!B788,$M$3:$O$14,3,FALSE)),-1)</f>
        <v>1790</v>
      </c>
      <c r="J788">
        <v>0</v>
      </c>
      <c r="K788" s="16">
        <f t="shared" si="44"/>
        <v>6846.890803219625</v>
      </c>
      <c r="L788">
        <f>INDEX(Impacts_scenario_1_RSBsn_Mask!$Y$2:$Y$70,$F788-1939+1,1)</f>
        <v>0.71261361675498336</v>
      </c>
    </row>
    <row r="789" spans="1:12" x14ac:dyDescent="0.3">
      <c r="A789">
        <v>788</v>
      </c>
      <c r="B789" t="s">
        <v>59</v>
      </c>
      <c r="C789" t="str">
        <f t="shared" si="45"/>
        <v>D</v>
      </c>
      <c r="D789">
        <f t="shared" si="46"/>
        <v>7</v>
      </c>
      <c r="E789">
        <f>SUMIFS(Impacts_RS_wells_scenario_1_bgw!$R$2:$R$2452,Impacts_RS_wells_scenario_1_bgw!$A$2:$A$2452,lookup!A789)*10.14583*L789</f>
        <v>-3079.7769456087713</v>
      </c>
      <c r="F789">
        <f>VLOOKUP(A789,Impacts_RS_wells_scenario_1_bgw!$A$2:$P$2452,16)</f>
        <v>2005</v>
      </c>
      <c r="G789" s="1">
        <f t="shared" si="47"/>
        <v>38534</v>
      </c>
      <c r="H789">
        <v>22.4</v>
      </c>
      <c r="I789">
        <f>ROUND(H789*ref!$B$6*(VLOOKUP(lookup!B789,$M$3:$O$14,3,FALSE)),-1)</f>
        <v>1380</v>
      </c>
      <c r="J789">
        <v>0</v>
      </c>
      <c r="K789" s="16">
        <f t="shared" si="44"/>
        <v>4459.7769456087717</v>
      </c>
      <c r="L789">
        <f>INDEX(Impacts_scenario_1_RSBsn_Mask!$Y$2:$Y$70,$F789-1939+1,1)</f>
        <v>0.71261361675498336</v>
      </c>
    </row>
    <row r="790" spans="1:12" x14ac:dyDescent="0.3">
      <c r="A790">
        <v>789</v>
      </c>
      <c r="B790" t="s">
        <v>60</v>
      </c>
      <c r="C790" t="str">
        <f t="shared" si="45"/>
        <v>D</v>
      </c>
      <c r="D790">
        <f t="shared" si="46"/>
        <v>8</v>
      </c>
      <c r="E790">
        <f>SUMIFS(Impacts_RS_wells_scenario_1_bgw!$R$2:$R$2452,Impacts_RS_wells_scenario_1_bgw!$A$2:$A$2452,lookup!A790)*10.14583*L790</f>
        <v>-3724.8607465430009</v>
      </c>
      <c r="F790">
        <f>VLOOKUP(A790,Impacts_RS_wells_scenario_1_bgw!$A$2:$P$2452,16)</f>
        <v>2005</v>
      </c>
      <c r="G790" s="1">
        <f t="shared" si="47"/>
        <v>38565</v>
      </c>
      <c r="H790">
        <v>26.8</v>
      </c>
      <c r="I790">
        <f>ROUND(H790*ref!$B$6*(VLOOKUP(lookup!B790,$M$3:$O$14,3,FALSE)),-1)</f>
        <v>1650</v>
      </c>
      <c r="J790">
        <v>122.5</v>
      </c>
      <c r="K790" s="16">
        <f t="shared" si="44"/>
        <v>5374.8607465430014</v>
      </c>
      <c r="L790">
        <f>INDEX(Impacts_scenario_1_RSBsn_Mask!$Y$2:$Y$70,$F790-1939+1,1)</f>
        <v>0.71261361675498336</v>
      </c>
    </row>
    <row r="791" spans="1:12" x14ac:dyDescent="0.3">
      <c r="A791">
        <v>790</v>
      </c>
      <c r="B791" t="s">
        <v>61</v>
      </c>
      <c r="C791" t="str">
        <f t="shared" si="45"/>
        <v>D</v>
      </c>
      <c r="D791">
        <f t="shared" si="46"/>
        <v>9</v>
      </c>
      <c r="E791">
        <f>SUMIFS(Impacts_RS_wells_scenario_1_bgw!$R$2:$R$2452,Impacts_RS_wells_scenario_1_bgw!$A$2:$A$2452,lookup!A791)*10.14583*L791</f>
        <v>-1426.7715825058103</v>
      </c>
      <c r="F791">
        <f>VLOOKUP(A791,Impacts_RS_wells_scenario_1_bgw!$A$2:$P$2452,16)</f>
        <v>2005</v>
      </c>
      <c r="G791" s="1">
        <f t="shared" si="47"/>
        <v>38596</v>
      </c>
      <c r="H791">
        <v>9.9700000000000006</v>
      </c>
      <c r="I791">
        <f>ROUND(H791*ref!$B$6*(VLOOKUP(lookup!B791,$M$3:$O$14,3,FALSE)),-1)</f>
        <v>590</v>
      </c>
      <c r="J791">
        <v>1534.6</v>
      </c>
      <c r="K791" s="16">
        <f t="shared" si="44"/>
        <v>2016.7715825058103</v>
      </c>
      <c r="L791">
        <f>INDEX(Impacts_scenario_1_RSBsn_Mask!$Y$2:$Y$70,$F791-1939+1,1)</f>
        <v>0.71261361675498336</v>
      </c>
    </row>
    <row r="792" spans="1:12" x14ac:dyDescent="0.3">
      <c r="A792">
        <v>791</v>
      </c>
      <c r="B792" t="s">
        <v>62</v>
      </c>
      <c r="C792" t="str">
        <f t="shared" si="45"/>
        <v>E</v>
      </c>
      <c r="D792">
        <f t="shared" si="46"/>
        <v>10</v>
      </c>
      <c r="E792">
        <f>SUMIFS(Impacts_RS_wells_scenario_1_bgw!$R$2:$R$2452,Impacts_RS_wells_scenario_1_bgw!$A$2:$A$2452,lookup!A792)*10.14583*L792</f>
        <v>-2948.3985016216279</v>
      </c>
      <c r="F792">
        <f>VLOOKUP(A792,Impacts_RS_wells_scenario_1_bgw!$A$2:$P$2452,16)</f>
        <v>2005</v>
      </c>
      <c r="G792" s="1">
        <f t="shared" si="47"/>
        <v>38626</v>
      </c>
      <c r="H792">
        <v>5.81</v>
      </c>
      <c r="I792">
        <f>ROUND(H792*ref!$B$6*(VLOOKUP(lookup!B792,$M$3:$O$14,3,FALSE)),-1)</f>
        <v>360</v>
      </c>
      <c r="J792">
        <v>0</v>
      </c>
      <c r="K792" s="16">
        <f t="shared" si="44"/>
        <v>3308.3985016216279</v>
      </c>
      <c r="L792">
        <f>INDEX(Impacts_scenario_1_RSBsn_Mask!$Y$2:$Y$70,$F792-1939+1,1)</f>
        <v>0.71261361675498336</v>
      </c>
    </row>
    <row r="793" spans="1:12" x14ac:dyDescent="0.3">
      <c r="A793">
        <v>792</v>
      </c>
      <c r="B793" t="s">
        <v>63</v>
      </c>
      <c r="C793" t="str">
        <f t="shared" si="45"/>
        <v>E</v>
      </c>
      <c r="D793">
        <f t="shared" si="46"/>
        <v>11</v>
      </c>
      <c r="E793">
        <f>SUMIFS(Impacts_RS_wells_scenario_1_bgw!$R$2:$R$2452,Impacts_RS_wells_scenario_1_bgw!$A$2:$A$2452,lookup!A793)*10.14583*L793</f>
        <v>-2557.9926881235447</v>
      </c>
      <c r="F793">
        <f>VLOOKUP(A793,Impacts_RS_wells_scenario_1_bgw!$A$2:$P$2452,16)</f>
        <v>2005</v>
      </c>
      <c r="G793" s="1">
        <f t="shared" si="47"/>
        <v>38657</v>
      </c>
      <c r="H793">
        <v>9.02</v>
      </c>
      <c r="I793">
        <f>ROUND(H793*ref!$B$6*(VLOOKUP(lookup!B793,$M$3:$O$14,3,FALSE)),-1)</f>
        <v>540</v>
      </c>
      <c r="J793">
        <v>0</v>
      </c>
      <c r="K793" s="16">
        <f t="shared" si="44"/>
        <v>3097.9926881235447</v>
      </c>
      <c r="L793">
        <f>INDEX(Impacts_scenario_1_RSBsn_Mask!$Y$2:$Y$70,$F793-1939+1,1)</f>
        <v>0.71261361675498336</v>
      </c>
    </row>
    <row r="794" spans="1:12" x14ac:dyDescent="0.3">
      <c r="A794">
        <v>793</v>
      </c>
      <c r="B794" t="s">
        <v>49</v>
      </c>
      <c r="C794" t="str">
        <f t="shared" si="45"/>
        <v>F</v>
      </c>
      <c r="D794">
        <f t="shared" si="46"/>
        <v>12</v>
      </c>
      <c r="E794">
        <f>SUMIFS(Impacts_RS_wells_scenario_1_bgw!$R$2:$R$2452,Impacts_RS_wells_scenario_1_bgw!$A$2:$A$2452,lookup!A794)*10.14583*L794</f>
        <v>-2536.4468225506644</v>
      </c>
      <c r="F794">
        <f>VLOOKUP(A794,Impacts_RS_wells_scenario_1_bgw!$A$2:$P$2452,16)</f>
        <v>2005</v>
      </c>
      <c r="G794" s="1">
        <f t="shared" si="47"/>
        <v>38687</v>
      </c>
      <c r="H794">
        <v>12</v>
      </c>
      <c r="I794">
        <f>ROUND(H794*ref!$B$6*(VLOOKUP(lookup!B794,$M$3:$O$14,3,FALSE)),-1)</f>
        <v>740</v>
      </c>
      <c r="J794">
        <v>643.9</v>
      </c>
      <c r="K794" s="16">
        <f t="shared" si="44"/>
        <v>3276.4468225506644</v>
      </c>
      <c r="L794">
        <f>INDEX(Impacts_scenario_1_RSBsn_Mask!$Y$2:$Y$70,$F794-1939+1,1)</f>
        <v>0.71261361675498336</v>
      </c>
    </row>
    <row r="795" spans="1:12" x14ac:dyDescent="0.3">
      <c r="A795">
        <v>794</v>
      </c>
      <c r="B795" t="s">
        <v>53</v>
      </c>
      <c r="C795" t="str">
        <f t="shared" si="45"/>
        <v>A</v>
      </c>
      <c r="D795">
        <f t="shared" si="46"/>
        <v>1</v>
      </c>
      <c r="E795">
        <f>SUMIFS(Impacts_RS_wells_scenario_1_bgw!$R$2:$R$2452,Impacts_RS_wells_scenario_1_bgw!$A$2:$A$2452,lookup!A795)*10.14583*L795</f>
        <v>-2015.3320065827622</v>
      </c>
      <c r="F795">
        <f>VLOOKUP(A795,Impacts_RS_wells_scenario_1_bgw!$A$2:$P$2452,16)</f>
        <v>2006</v>
      </c>
      <c r="G795" s="1">
        <f t="shared" si="47"/>
        <v>38718</v>
      </c>
      <c r="H795">
        <v>13.4</v>
      </c>
      <c r="I795">
        <f>ROUND(H795*ref!$B$6*(VLOOKUP(lookup!B795,$M$3:$O$14,3,FALSE)),-1)</f>
        <v>820</v>
      </c>
      <c r="J795">
        <v>868.7</v>
      </c>
      <c r="K795" s="16">
        <f t="shared" si="44"/>
        <v>2835.332006582762</v>
      </c>
      <c r="L795">
        <f>INDEX(Impacts_scenario_1_RSBsn_Mask!$Y$2:$Y$70,$F795-1939+1,1)</f>
        <v>0.63233109703607848</v>
      </c>
    </row>
    <row r="796" spans="1:12" x14ac:dyDescent="0.3">
      <c r="A796">
        <v>795</v>
      </c>
      <c r="B796" t="s">
        <v>54</v>
      </c>
      <c r="C796" t="str">
        <f t="shared" si="45"/>
        <v>A</v>
      </c>
      <c r="D796">
        <f t="shared" si="46"/>
        <v>2</v>
      </c>
      <c r="E796">
        <f>SUMIFS(Impacts_RS_wells_scenario_1_bgw!$R$2:$R$2452,Impacts_RS_wells_scenario_1_bgw!$A$2:$A$2452,lookup!A796)*10.14583*L796</f>
        <v>-1698.6905927347809</v>
      </c>
      <c r="F796">
        <f>VLOOKUP(A796,Impacts_RS_wells_scenario_1_bgw!$A$2:$P$2452,16)</f>
        <v>2006</v>
      </c>
      <c r="G796" s="1">
        <f t="shared" si="47"/>
        <v>38749</v>
      </c>
      <c r="H796">
        <v>16.899999999999999</v>
      </c>
      <c r="I796">
        <f>ROUND(H796*ref!$B$6*(VLOOKUP(lookup!B796,$M$3:$O$14,3,FALSE)),-1)</f>
        <v>940</v>
      </c>
      <c r="J796">
        <v>1003.4</v>
      </c>
      <c r="K796" s="16">
        <f t="shared" ref="K796:K818" si="48">I796-E796</f>
        <v>2638.6905927347807</v>
      </c>
      <c r="L796">
        <f>INDEX(Impacts_scenario_1_RSBsn_Mask!$Y$2:$Y$70,$F796-1939+1,1)</f>
        <v>0.63233109703607848</v>
      </c>
    </row>
    <row r="797" spans="1:12" x14ac:dyDescent="0.3">
      <c r="A797">
        <v>796</v>
      </c>
      <c r="B797" t="s">
        <v>55</v>
      </c>
      <c r="C797" t="str">
        <f t="shared" si="45"/>
        <v>B</v>
      </c>
      <c r="D797">
        <f t="shared" si="46"/>
        <v>3</v>
      </c>
      <c r="E797">
        <f>SUMIFS(Impacts_RS_wells_scenario_1_bgw!$R$2:$R$2452,Impacts_RS_wells_scenario_1_bgw!$A$2:$A$2452,lookup!A797)*10.14583*L797</f>
        <v>-2295.8506346507811</v>
      </c>
      <c r="F797">
        <f>VLOOKUP(A797,Impacts_RS_wells_scenario_1_bgw!$A$2:$P$2452,16)</f>
        <v>2006</v>
      </c>
      <c r="G797" s="1">
        <f t="shared" si="47"/>
        <v>38777</v>
      </c>
      <c r="H797">
        <v>17.600000000000001</v>
      </c>
      <c r="I797">
        <f>ROUND(H797*ref!$B$6*(VLOOKUP(lookup!B797,$M$3:$O$14,3,FALSE)),-1)</f>
        <v>1080</v>
      </c>
      <c r="J797">
        <v>709.6</v>
      </c>
      <c r="K797" s="16">
        <f t="shared" si="48"/>
        <v>3375.8506346507811</v>
      </c>
      <c r="L797">
        <f>INDEX(Impacts_scenario_1_RSBsn_Mask!$Y$2:$Y$70,$F797-1939+1,1)</f>
        <v>0.63233109703607848</v>
      </c>
    </row>
    <row r="798" spans="1:12" x14ac:dyDescent="0.3">
      <c r="A798">
        <v>797</v>
      </c>
      <c r="B798" t="s">
        <v>56</v>
      </c>
      <c r="C798" t="str">
        <f t="shared" si="45"/>
        <v>B</v>
      </c>
      <c r="D798">
        <f t="shared" si="46"/>
        <v>4</v>
      </c>
      <c r="E798">
        <f>SUMIFS(Impacts_RS_wells_scenario_1_bgw!$R$2:$R$2452,Impacts_RS_wells_scenario_1_bgw!$A$2:$A$2452,lookup!A798)*10.14583*L798</f>
        <v>-1728.4377975460004</v>
      </c>
      <c r="F798">
        <f>VLOOKUP(A798,Impacts_RS_wells_scenario_1_bgw!$A$2:$P$2452,16)</f>
        <v>2006</v>
      </c>
      <c r="G798" s="1">
        <f t="shared" si="47"/>
        <v>38808</v>
      </c>
      <c r="H798">
        <v>14.4</v>
      </c>
      <c r="I798">
        <f>ROUND(H798*ref!$B$6*(VLOOKUP(lookup!B798,$M$3:$O$14,3,FALSE)),-1)</f>
        <v>860</v>
      </c>
      <c r="J798">
        <v>528.20000000000005</v>
      </c>
      <c r="K798" s="16">
        <f t="shared" si="48"/>
        <v>2588.4377975460002</v>
      </c>
      <c r="L798">
        <f>INDEX(Impacts_scenario_1_RSBsn_Mask!$Y$2:$Y$70,$F798-1939+1,1)</f>
        <v>0.63233109703607848</v>
      </c>
    </row>
    <row r="799" spans="1:12" x14ac:dyDescent="0.3">
      <c r="A799">
        <v>798</v>
      </c>
      <c r="B799" t="s">
        <v>57</v>
      </c>
      <c r="C799" t="str">
        <f t="shared" si="45"/>
        <v>C</v>
      </c>
      <c r="D799">
        <f t="shared" si="46"/>
        <v>5</v>
      </c>
      <c r="E799">
        <f>SUMIFS(Impacts_RS_wells_scenario_1_bgw!$R$2:$R$2452,Impacts_RS_wells_scenario_1_bgw!$A$2:$A$2452,lookup!A799)*10.14583*L799</f>
        <v>-2577.8418359926882</v>
      </c>
      <c r="F799">
        <f>VLOOKUP(A799,Impacts_RS_wells_scenario_1_bgw!$A$2:$P$2452,16)</f>
        <v>2006</v>
      </c>
      <c r="G799" s="1">
        <f t="shared" si="47"/>
        <v>38838</v>
      </c>
      <c r="H799">
        <v>9.81</v>
      </c>
      <c r="I799">
        <f>ROUND(H799*ref!$B$6*(VLOOKUP(lookup!B799,$M$3:$O$14,3,FALSE)),-1)</f>
        <v>600</v>
      </c>
      <c r="J799">
        <v>300.8</v>
      </c>
      <c r="K799" s="16">
        <f t="shared" si="48"/>
        <v>3177.8418359926882</v>
      </c>
      <c r="L799">
        <f>INDEX(Impacts_scenario_1_RSBsn_Mask!$Y$2:$Y$70,$F799-1939+1,1)</f>
        <v>0.63233109703607848</v>
      </c>
    </row>
    <row r="800" spans="1:12" x14ac:dyDescent="0.3">
      <c r="A800">
        <v>799</v>
      </c>
      <c r="B800" t="s">
        <v>58</v>
      </c>
      <c r="C800" t="str">
        <f t="shared" si="45"/>
        <v>C</v>
      </c>
      <c r="D800">
        <f t="shared" si="46"/>
        <v>6</v>
      </c>
      <c r="E800">
        <f>SUMIFS(Impacts_RS_wells_scenario_1_bgw!$R$2:$R$2452,Impacts_RS_wells_scenario_1_bgw!$A$2:$A$2452,lookup!A800)*10.14583*L800</f>
        <v>-2331.1665053582706</v>
      </c>
      <c r="F800">
        <f>VLOOKUP(A800,Impacts_RS_wells_scenario_1_bgw!$A$2:$P$2452,16)</f>
        <v>2006</v>
      </c>
      <c r="G800" s="1">
        <f t="shared" si="47"/>
        <v>38869</v>
      </c>
      <c r="H800">
        <v>7.7</v>
      </c>
      <c r="I800">
        <f>ROUND(H800*ref!$B$6*(VLOOKUP(lookup!B800,$M$3:$O$14,3,FALSE)),-1)</f>
        <v>460</v>
      </c>
      <c r="J800">
        <v>488.8</v>
      </c>
      <c r="K800" s="16">
        <f t="shared" si="48"/>
        <v>2791.1665053582706</v>
      </c>
      <c r="L800">
        <f>INDEX(Impacts_scenario_1_RSBsn_Mask!$Y$2:$Y$70,$F800-1939+1,1)</f>
        <v>0.63233109703607848</v>
      </c>
    </row>
    <row r="801" spans="1:12" x14ac:dyDescent="0.3">
      <c r="A801">
        <v>800</v>
      </c>
      <c r="B801" t="s">
        <v>59</v>
      </c>
      <c r="C801" t="str">
        <f t="shared" si="45"/>
        <v>D</v>
      </c>
      <c r="D801">
        <f t="shared" si="46"/>
        <v>7</v>
      </c>
      <c r="E801">
        <f>SUMIFS(Impacts_RS_wells_scenario_1_bgw!$R$2:$R$2452,Impacts_RS_wells_scenario_1_bgw!$A$2:$A$2452,lookup!A801)*10.14583*L801</f>
        <v>-1019.6960663561331</v>
      </c>
      <c r="F801">
        <f>VLOOKUP(A801,Impacts_RS_wells_scenario_1_bgw!$A$2:$P$2452,16)</f>
        <v>2006</v>
      </c>
      <c r="G801" s="1">
        <f t="shared" si="47"/>
        <v>38899</v>
      </c>
      <c r="H801">
        <v>4.25</v>
      </c>
      <c r="I801">
        <f>ROUND(H801*ref!$B$6*(VLOOKUP(lookup!B801,$M$3:$O$14,3,FALSE)),-1)</f>
        <v>260</v>
      </c>
      <c r="J801">
        <v>101.4</v>
      </c>
      <c r="K801" s="16">
        <f t="shared" si="48"/>
        <v>1279.6960663561331</v>
      </c>
      <c r="L801">
        <f>INDEX(Impacts_scenario_1_RSBsn_Mask!$Y$2:$Y$70,$F801-1939+1,1)</f>
        <v>0.63233109703607848</v>
      </c>
    </row>
    <row r="802" spans="1:12" x14ac:dyDescent="0.3">
      <c r="A802">
        <v>801</v>
      </c>
      <c r="B802" t="s">
        <v>60</v>
      </c>
      <c r="C802" t="str">
        <f t="shared" si="45"/>
        <v>D</v>
      </c>
      <c r="D802">
        <f t="shared" si="46"/>
        <v>8</v>
      </c>
      <c r="E802">
        <f>SUMIFS(Impacts_RS_wells_scenario_1_bgw!$R$2:$R$2452,Impacts_RS_wells_scenario_1_bgw!$A$2:$A$2452,lookup!A802)*10.14583*L802</f>
        <v>-4539.1412001873859</v>
      </c>
      <c r="F802">
        <f>VLOOKUP(A802,Impacts_RS_wells_scenario_1_bgw!$A$2:$P$2452,16)</f>
        <v>2006</v>
      </c>
      <c r="G802" s="1">
        <f t="shared" si="47"/>
        <v>38930</v>
      </c>
      <c r="H802">
        <v>8.1300000000000008</v>
      </c>
      <c r="I802">
        <f>ROUND(H802*ref!$B$6*(VLOOKUP(lookup!B802,$M$3:$O$14,3,FALSE)),-1)</f>
        <v>500</v>
      </c>
      <c r="J802">
        <v>0</v>
      </c>
      <c r="K802" s="16">
        <f t="shared" si="48"/>
        <v>5039.1412001873859</v>
      </c>
      <c r="L802">
        <f>INDEX(Impacts_scenario_1_RSBsn_Mask!$Y$2:$Y$70,$F802-1939+1,1)</f>
        <v>0.63233109703607848</v>
      </c>
    </row>
    <row r="803" spans="1:12" x14ac:dyDescent="0.3">
      <c r="A803">
        <v>802</v>
      </c>
      <c r="B803" t="s">
        <v>61</v>
      </c>
      <c r="C803" t="str">
        <f t="shared" si="45"/>
        <v>D</v>
      </c>
      <c r="D803">
        <f t="shared" si="46"/>
        <v>9</v>
      </c>
      <c r="E803">
        <f>SUMIFS(Impacts_RS_wells_scenario_1_bgw!$R$2:$R$2452,Impacts_RS_wells_scenario_1_bgw!$A$2:$A$2452,lookup!A803)*10.14583*L803</f>
        <v>-2407.8212342275683</v>
      </c>
      <c r="F803">
        <f>VLOOKUP(A803,Impacts_RS_wells_scenario_1_bgw!$A$2:$P$2452,16)</f>
        <v>2006</v>
      </c>
      <c r="G803" s="1">
        <f t="shared" si="47"/>
        <v>38961</v>
      </c>
      <c r="H803">
        <v>3.04</v>
      </c>
      <c r="I803">
        <f>ROUND(H803*ref!$B$6*(VLOOKUP(lookup!B803,$M$3:$O$14,3,FALSE)),-1)</f>
        <v>180</v>
      </c>
      <c r="J803">
        <v>653.20000000000005</v>
      </c>
      <c r="K803" s="16">
        <f t="shared" si="48"/>
        <v>2587.8212342275683</v>
      </c>
      <c r="L803">
        <f>INDEX(Impacts_scenario_1_RSBsn_Mask!$Y$2:$Y$70,$F803-1939+1,1)</f>
        <v>0.63233109703607848</v>
      </c>
    </row>
    <row r="804" spans="1:12" x14ac:dyDescent="0.3">
      <c r="A804">
        <v>803</v>
      </c>
      <c r="B804" t="s">
        <v>62</v>
      </c>
      <c r="C804" t="str">
        <f t="shared" si="45"/>
        <v>E</v>
      </c>
      <c r="D804">
        <f t="shared" si="46"/>
        <v>10</v>
      </c>
      <c r="E804">
        <f>SUMIFS(Impacts_RS_wells_scenario_1_bgw!$R$2:$R$2452,Impacts_RS_wells_scenario_1_bgw!$A$2:$A$2452,lookup!A804)*10.14583*L804</f>
        <v>-2999.2147891357909</v>
      </c>
      <c r="F804">
        <f>VLOOKUP(A804,Impacts_RS_wells_scenario_1_bgw!$A$2:$P$2452,16)</f>
        <v>2006</v>
      </c>
      <c r="G804" s="1">
        <f t="shared" si="47"/>
        <v>38991</v>
      </c>
      <c r="H804">
        <v>5.39</v>
      </c>
      <c r="I804">
        <f>ROUND(H804*ref!$B$6*(VLOOKUP(lookup!B804,$M$3:$O$14,3,FALSE)),-1)</f>
        <v>330</v>
      </c>
      <c r="J804">
        <v>194</v>
      </c>
      <c r="K804" s="16">
        <f t="shared" si="48"/>
        <v>3329.2147891357909</v>
      </c>
      <c r="L804">
        <f>INDEX(Impacts_scenario_1_RSBsn_Mask!$Y$2:$Y$70,$F804-1939+1,1)</f>
        <v>0.63233109703607848</v>
      </c>
    </row>
    <row r="805" spans="1:12" x14ac:dyDescent="0.3">
      <c r="A805">
        <v>804</v>
      </c>
      <c r="B805" t="s">
        <v>63</v>
      </c>
      <c r="C805" t="str">
        <f t="shared" si="45"/>
        <v>E</v>
      </c>
      <c r="D805">
        <f t="shared" si="46"/>
        <v>11</v>
      </c>
      <c r="E805">
        <f>SUMIFS(Impacts_RS_wells_scenario_1_bgw!$R$2:$R$2452,Impacts_RS_wells_scenario_1_bgw!$A$2:$A$2452,lookup!A805)*10.14583*L805</f>
        <v>-2149.6394131097609</v>
      </c>
      <c r="F805">
        <f>VLOOKUP(A805,Impacts_RS_wells_scenario_1_bgw!$A$2:$P$2452,16)</f>
        <v>2006</v>
      </c>
      <c r="G805" s="1">
        <f t="shared" si="47"/>
        <v>39022</v>
      </c>
      <c r="H805">
        <v>6.64</v>
      </c>
      <c r="I805">
        <f>ROUND(H805*ref!$B$6*(VLOOKUP(lookup!B805,$M$3:$O$14,3,FALSE)),-1)</f>
        <v>400</v>
      </c>
      <c r="J805">
        <v>27.3</v>
      </c>
      <c r="K805" s="16">
        <f t="shared" si="48"/>
        <v>2549.6394131097609</v>
      </c>
      <c r="L805">
        <f>INDEX(Impacts_scenario_1_RSBsn_Mask!$Y$2:$Y$70,$F805-1939+1,1)</f>
        <v>0.63233109703607848</v>
      </c>
    </row>
    <row r="806" spans="1:12" x14ac:dyDescent="0.3">
      <c r="A806">
        <v>805</v>
      </c>
      <c r="B806" t="s">
        <v>49</v>
      </c>
      <c r="C806" t="str">
        <f t="shared" si="45"/>
        <v>F</v>
      </c>
      <c r="D806">
        <f t="shared" si="46"/>
        <v>12</v>
      </c>
      <c r="E806">
        <f>SUMIFS(Impacts_RS_wells_scenario_1_bgw!$R$2:$R$2452,Impacts_RS_wells_scenario_1_bgw!$A$2:$A$2452,lookup!A806)*10.14583*L806</f>
        <v>-3653.4408163320159</v>
      </c>
      <c r="F806">
        <f>VLOOKUP(A806,Impacts_RS_wells_scenario_1_bgw!$A$2:$P$2452,16)</f>
        <v>2006</v>
      </c>
      <c r="G806" s="1">
        <f t="shared" si="47"/>
        <v>39052</v>
      </c>
      <c r="H806">
        <v>10.4</v>
      </c>
      <c r="I806">
        <f>ROUND(H806*ref!$B$6*(VLOOKUP(lookup!B806,$M$3:$O$14,3,FALSE)),-1)</f>
        <v>640</v>
      </c>
      <c r="J806">
        <v>0</v>
      </c>
      <c r="K806" s="16">
        <f t="shared" si="48"/>
        <v>4293.4408163320159</v>
      </c>
      <c r="L806">
        <f>INDEX(Impacts_scenario_1_RSBsn_Mask!$Y$2:$Y$70,$F806-1939+1,1)</f>
        <v>0.63233109703607848</v>
      </c>
    </row>
    <row r="807" spans="1:12" x14ac:dyDescent="0.3">
      <c r="A807">
        <v>806</v>
      </c>
      <c r="B807" t="s">
        <v>53</v>
      </c>
      <c r="C807" t="str">
        <f t="shared" si="45"/>
        <v>A</v>
      </c>
      <c r="D807">
        <f t="shared" si="46"/>
        <v>1</v>
      </c>
      <c r="E807">
        <f>SUMIFS(Impacts_RS_wells_scenario_1_bgw!$R$2:$R$2452,Impacts_RS_wells_scenario_1_bgw!$A$2:$A$2452,lookup!A807)*10.14583*L807</f>
        <v>-3754.0079227882925</v>
      </c>
      <c r="F807">
        <f>VLOOKUP(A807,Impacts_RS_wells_scenario_1_bgw!$A$2:$P$2452,16)</f>
        <v>2007</v>
      </c>
      <c r="G807" s="1">
        <f t="shared" si="47"/>
        <v>39083</v>
      </c>
      <c r="H807">
        <v>14.9</v>
      </c>
      <c r="I807">
        <f>ROUND(H807*ref!$B$6*(VLOOKUP(lookup!B807,$M$3:$O$14,3,FALSE)),-1)</f>
        <v>920</v>
      </c>
      <c r="J807">
        <v>827.6</v>
      </c>
      <c r="K807" s="16">
        <f t="shared" si="48"/>
        <v>4674.0079227882925</v>
      </c>
      <c r="L807">
        <f>INDEX(Impacts_scenario_1_RSBsn_Mask!$Y$2:$Y$70,$F807-1939+1,1)</f>
        <v>0.74993777836288589</v>
      </c>
    </row>
    <row r="808" spans="1:12" x14ac:dyDescent="0.3">
      <c r="A808">
        <v>807</v>
      </c>
      <c r="B808" t="s">
        <v>54</v>
      </c>
      <c r="C808" t="str">
        <f t="shared" si="45"/>
        <v>A</v>
      </c>
      <c r="D808">
        <f t="shared" si="46"/>
        <v>2</v>
      </c>
      <c r="E808">
        <f>SUMIFS(Impacts_RS_wells_scenario_1_bgw!$R$2:$R$2452,Impacts_RS_wells_scenario_1_bgw!$A$2:$A$2452,lookup!A808)*10.14583*L808</f>
        <v>-3644.0334706837393</v>
      </c>
      <c r="F808">
        <f>VLOOKUP(A808,Impacts_RS_wells_scenario_1_bgw!$A$2:$P$2452,16)</f>
        <v>2007</v>
      </c>
      <c r="G808" s="1">
        <f t="shared" si="47"/>
        <v>39114</v>
      </c>
      <c r="H808">
        <v>13.5</v>
      </c>
      <c r="I808">
        <f>ROUND(H808*ref!$B$6*(VLOOKUP(lookup!B808,$M$3:$O$14,3,FALSE)),-1)</f>
        <v>750</v>
      </c>
      <c r="J808">
        <v>859.2</v>
      </c>
      <c r="K808" s="16">
        <f t="shared" si="48"/>
        <v>4394.0334706837393</v>
      </c>
      <c r="L808">
        <f>INDEX(Impacts_scenario_1_RSBsn_Mask!$Y$2:$Y$70,$F808-1939+1,1)</f>
        <v>0.74993777836288589</v>
      </c>
    </row>
    <row r="809" spans="1:12" x14ac:dyDescent="0.3">
      <c r="A809">
        <v>808</v>
      </c>
      <c r="B809" t="s">
        <v>55</v>
      </c>
      <c r="C809" t="str">
        <f t="shared" si="45"/>
        <v>B</v>
      </c>
      <c r="D809">
        <f t="shared" si="46"/>
        <v>3</v>
      </c>
      <c r="E809">
        <f>SUMIFS(Impacts_RS_wells_scenario_1_bgw!$R$2:$R$2452,Impacts_RS_wells_scenario_1_bgw!$A$2:$A$2452,lookup!A809)*10.14583*L809</f>
        <v>-5446.5559902929772</v>
      </c>
      <c r="F809">
        <f>VLOOKUP(A809,Impacts_RS_wells_scenario_1_bgw!$A$2:$P$2452,16)</f>
        <v>2007</v>
      </c>
      <c r="G809" s="1">
        <f t="shared" si="47"/>
        <v>39142</v>
      </c>
      <c r="H809">
        <v>23.8</v>
      </c>
      <c r="I809">
        <f>ROUND(H809*ref!$B$6*(VLOOKUP(lookup!B809,$M$3:$O$14,3,FALSE)),-1)</f>
        <v>1460</v>
      </c>
      <c r="J809">
        <v>575.79999999999995</v>
      </c>
      <c r="K809" s="16">
        <f t="shared" si="48"/>
        <v>6906.5559902929772</v>
      </c>
      <c r="L809">
        <f>INDEX(Impacts_scenario_1_RSBsn_Mask!$Y$2:$Y$70,$F809-1939+1,1)</f>
        <v>0.74993777836288589</v>
      </c>
    </row>
    <row r="810" spans="1:12" x14ac:dyDescent="0.3">
      <c r="A810">
        <v>809</v>
      </c>
      <c r="B810" t="s">
        <v>56</v>
      </c>
      <c r="C810" t="str">
        <f t="shared" si="45"/>
        <v>B</v>
      </c>
      <c r="D810">
        <f t="shared" si="46"/>
        <v>4</v>
      </c>
      <c r="E810">
        <f>SUMIFS(Impacts_RS_wells_scenario_1_bgw!$R$2:$R$2452,Impacts_RS_wells_scenario_1_bgw!$A$2:$A$2452,lookup!A810)*10.14583*L810</f>
        <v>-4085.4277995470761</v>
      </c>
      <c r="F810">
        <f>VLOOKUP(A810,Impacts_RS_wells_scenario_1_bgw!$A$2:$P$2452,16)</f>
        <v>2007</v>
      </c>
      <c r="G810" s="1">
        <f t="shared" si="47"/>
        <v>39173</v>
      </c>
      <c r="H810">
        <v>152.6</v>
      </c>
      <c r="I810">
        <f>ROUND(H810*ref!$B$6*(VLOOKUP(lookup!B810,$M$3:$O$14,3,FALSE)),-1)</f>
        <v>9080</v>
      </c>
      <c r="J810">
        <v>841.3</v>
      </c>
      <c r="K810" s="16">
        <f t="shared" si="48"/>
        <v>13165.427799547077</v>
      </c>
      <c r="L810">
        <f>INDEX(Impacts_scenario_1_RSBsn_Mask!$Y$2:$Y$70,$F810-1939+1,1)</f>
        <v>0.74993777836288589</v>
      </c>
    </row>
    <row r="811" spans="1:12" x14ac:dyDescent="0.3">
      <c r="A811">
        <v>810</v>
      </c>
      <c r="B811" t="s">
        <v>57</v>
      </c>
      <c r="C811" t="str">
        <f t="shared" si="45"/>
        <v>C</v>
      </c>
      <c r="D811">
        <f t="shared" si="46"/>
        <v>5</v>
      </c>
      <c r="E811">
        <f>SUMIFS(Impacts_RS_wells_scenario_1_bgw!$R$2:$R$2452,Impacts_RS_wells_scenario_1_bgw!$A$2:$A$2452,lookup!A811)*10.14583*L811</f>
        <v>-8372.0858736764567</v>
      </c>
      <c r="F811">
        <f>VLOOKUP(A811,Impacts_RS_wells_scenario_1_bgw!$A$2:$P$2452,16)</f>
        <v>2007</v>
      </c>
      <c r="G811" s="1">
        <f t="shared" si="47"/>
        <v>39203</v>
      </c>
      <c r="H811">
        <v>399.9</v>
      </c>
      <c r="I811">
        <f>ROUND(H811*ref!$B$6*(VLOOKUP(lookup!B811,$M$3:$O$14,3,FALSE)),-1)</f>
        <v>24590</v>
      </c>
      <c r="J811">
        <v>125.7</v>
      </c>
      <c r="K811" s="16">
        <f t="shared" si="48"/>
        <v>32962.085873676457</v>
      </c>
      <c r="L811">
        <f>INDEX(Impacts_scenario_1_RSBsn_Mask!$Y$2:$Y$70,$F811-1939+1,1)</f>
        <v>0.74993777836288589</v>
      </c>
    </row>
    <row r="812" spans="1:12" x14ac:dyDescent="0.3">
      <c r="A812">
        <v>811</v>
      </c>
      <c r="B812" t="s">
        <v>58</v>
      </c>
      <c r="C812" t="str">
        <f t="shared" si="45"/>
        <v>C</v>
      </c>
      <c r="D812">
        <f t="shared" si="46"/>
        <v>6</v>
      </c>
      <c r="E812">
        <f>SUMIFS(Impacts_RS_wells_scenario_1_bgw!$R$2:$R$2452,Impacts_RS_wells_scenario_1_bgw!$A$2:$A$2452,lookup!A812)*10.14583*L812</f>
        <v>-6356.9789849715671</v>
      </c>
      <c r="F812">
        <f>VLOOKUP(A812,Impacts_RS_wells_scenario_1_bgw!$A$2:$P$2452,16)</f>
        <v>2007</v>
      </c>
      <c r="G812" s="1">
        <f t="shared" si="47"/>
        <v>39234</v>
      </c>
      <c r="H812">
        <v>133.1</v>
      </c>
      <c r="I812">
        <f>ROUND(H812*ref!$B$6*(VLOOKUP(lookup!B812,$M$3:$O$14,3,FALSE)),-1)</f>
        <v>7920</v>
      </c>
      <c r="J812">
        <v>0</v>
      </c>
      <c r="K812" s="16">
        <f t="shared" si="48"/>
        <v>14276.978984971567</v>
      </c>
      <c r="L812">
        <f>INDEX(Impacts_scenario_1_RSBsn_Mask!$Y$2:$Y$70,$F812-1939+1,1)</f>
        <v>0.74993777836288589</v>
      </c>
    </row>
    <row r="813" spans="1:12" x14ac:dyDescent="0.3">
      <c r="A813">
        <v>812</v>
      </c>
      <c r="B813" t="s">
        <v>59</v>
      </c>
      <c r="C813" t="str">
        <f t="shared" si="45"/>
        <v>D</v>
      </c>
      <c r="D813">
        <f t="shared" si="46"/>
        <v>7</v>
      </c>
      <c r="E813">
        <f>SUMIFS(Impacts_RS_wells_scenario_1_bgw!$R$2:$R$2452,Impacts_RS_wells_scenario_1_bgw!$A$2:$A$2452,lookup!A813)*10.14583*L813</f>
        <v>-6076.1143076944927</v>
      </c>
      <c r="F813">
        <f>VLOOKUP(A813,Impacts_RS_wells_scenario_1_bgw!$A$2:$P$2452,16)</f>
        <v>2007</v>
      </c>
      <c r="G813" s="1">
        <f t="shared" si="47"/>
        <v>39264</v>
      </c>
      <c r="H813">
        <v>218.7</v>
      </c>
      <c r="I813">
        <f>ROUND(H813*ref!$B$6*(VLOOKUP(lookup!B813,$M$3:$O$14,3,FALSE)),-1)</f>
        <v>13450</v>
      </c>
      <c r="J813">
        <v>0</v>
      </c>
      <c r="K813" s="16">
        <f t="shared" si="48"/>
        <v>19526.114307694494</v>
      </c>
      <c r="L813">
        <f>INDEX(Impacts_scenario_1_RSBsn_Mask!$Y$2:$Y$70,$F813-1939+1,1)</f>
        <v>0.74993777836288589</v>
      </c>
    </row>
    <row r="814" spans="1:12" x14ac:dyDescent="0.3">
      <c r="A814">
        <v>813</v>
      </c>
      <c r="B814" t="s">
        <v>60</v>
      </c>
      <c r="C814" t="str">
        <f t="shared" si="45"/>
        <v>D</v>
      </c>
      <c r="D814">
        <f t="shared" si="46"/>
        <v>8</v>
      </c>
      <c r="E814">
        <f>SUMIFS(Impacts_RS_wells_scenario_1_bgw!$R$2:$R$2452,Impacts_RS_wells_scenario_1_bgw!$A$2:$A$2452,lookup!A814)*10.14583*L814</f>
        <v>-4673.6139898223173</v>
      </c>
      <c r="F814">
        <f>VLOOKUP(A814,Impacts_RS_wells_scenario_1_bgw!$A$2:$P$2452,16)</f>
        <v>2007</v>
      </c>
      <c r="G814" s="1">
        <f t="shared" si="47"/>
        <v>39295</v>
      </c>
      <c r="H814">
        <v>30</v>
      </c>
      <c r="I814">
        <f>ROUND(H814*ref!$B$6*(VLOOKUP(lookup!B814,$M$3:$O$14,3,FALSE)),-1)</f>
        <v>1840</v>
      </c>
      <c r="J814">
        <v>547.79999999999995</v>
      </c>
      <c r="K814" s="16">
        <f t="shared" si="48"/>
        <v>6513.6139898223173</v>
      </c>
      <c r="L814">
        <f>INDEX(Impacts_scenario_1_RSBsn_Mask!$Y$2:$Y$70,$F814-1939+1,1)</f>
        <v>0.74993777836288589</v>
      </c>
    </row>
    <row r="815" spans="1:12" x14ac:dyDescent="0.3">
      <c r="A815">
        <v>814</v>
      </c>
      <c r="B815" t="s">
        <v>61</v>
      </c>
      <c r="C815" t="str">
        <f t="shared" si="45"/>
        <v>D</v>
      </c>
      <c r="D815">
        <f t="shared" si="46"/>
        <v>9</v>
      </c>
      <c r="E815">
        <f>SUMIFS(Impacts_RS_wells_scenario_1_bgw!$R$2:$R$2452,Impacts_RS_wells_scenario_1_bgw!$A$2:$A$2452,lookup!A815)*10.14583*L815</f>
        <v>-3964.2233253862923</v>
      </c>
      <c r="F815">
        <f>VLOOKUP(A815,Impacts_RS_wells_scenario_1_bgw!$A$2:$P$2452,16)</f>
        <v>2007</v>
      </c>
      <c r="G815" s="1">
        <f t="shared" si="47"/>
        <v>39326</v>
      </c>
      <c r="H815">
        <v>19</v>
      </c>
      <c r="I815">
        <f>ROUND(H815*ref!$B$6*(VLOOKUP(lookup!B815,$M$3:$O$14,3,FALSE)),-1)</f>
        <v>1130</v>
      </c>
      <c r="J815">
        <v>1169.4000000000001</v>
      </c>
      <c r="K815" s="16">
        <f t="shared" si="48"/>
        <v>5094.2233253862923</v>
      </c>
      <c r="L815">
        <f>INDEX(Impacts_scenario_1_RSBsn_Mask!$Y$2:$Y$70,$F815-1939+1,1)</f>
        <v>0.74993777836288589</v>
      </c>
    </row>
    <row r="816" spans="1:12" x14ac:dyDescent="0.3">
      <c r="A816">
        <v>815</v>
      </c>
      <c r="B816" t="s">
        <v>62</v>
      </c>
      <c r="C816" t="str">
        <f t="shared" si="45"/>
        <v>E</v>
      </c>
      <c r="D816">
        <f t="shared" si="46"/>
        <v>10</v>
      </c>
      <c r="E816">
        <f>SUMIFS(Impacts_RS_wells_scenario_1_bgw!$R$2:$R$2452,Impacts_RS_wells_scenario_1_bgw!$A$2:$A$2452,lookup!A816)*10.14583*L816</f>
        <v>-3775.5708811992172</v>
      </c>
      <c r="F816">
        <f>VLOOKUP(A816,Impacts_RS_wells_scenario_1_bgw!$A$2:$P$2452,16)</f>
        <v>2007</v>
      </c>
      <c r="G816" s="1">
        <f t="shared" si="47"/>
        <v>39356</v>
      </c>
      <c r="H816">
        <v>18.100000000000001</v>
      </c>
      <c r="I816">
        <f>ROUND(H816*ref!$B$6*(VLOOKUP(lookup!B816,$M$3:$O$14,3,FALSE)),-1)</f>
        <v>1110</v>
      </c>
      <c r="J816">
        <v>925.8</v>
      </c>
      <c r="K816" s="16">
        <f t="shared" si="48"/>
        <v>4885.5708811992172</v>
      </c>
      <c r="L816">
        <f>INDEX(Impacts_scenario_1_RSBsn_Mask!$Y$2:$Y$70,$F816-1939+1,1)</f>
        <v>0.74993777836288589</v>
      </c>
    </row>
    <row r="817" spans="1:12" x14ac:dyDescent="0.3">
      <c r="A817">
        <v>816</v>
      </c>
      <c r="B817" t="s">
        <v>63</v>
      </c>
      <c r="C817" t="str">
        <f t="shared" si="45"/>
        <v>E</v>
      </c>
      <c r="D817">
        <f t="shared" si="46"/>
        <v>11</v>
      </c>
      <c r="E817">
        <f>SUMIFS(Impacts_RS_wells_scenario_1_bgw!$R$2:$R$2452,Impacts_RS_wells_scenario_1_bgw!$A$2:$A$2452,lookup!A817)*10.14583*L817</f>
        <v>-3803.932611492452</v>
      </c>
      <c r="F817">
        <f>VLOOKUP(A817,Impacts_RS_wells_scenario_1_bgw!$A$2:$P$2452,16)</f>
        <v>2007</v>
      </c>
      <c r="G817" s="1">
        <f t="shared" si="47"/>
        <v>39387</v>
      </c>
      <c r="H817">
        <v>23.5</v>
      </c>
      <c r="I817">
        <f>ROUND(H817*ref!$B$6*(VLOOKUP(lookup!B817,$M$3:$O$14,3,FALSE)),-1)</f>
        <v>1400</v>
      </c>
      <c r="J817">
        <v>748.6</v>
      </c>
      <c r="K817" s="16">
        <f t="shared" si="48"/>
        <v>5203.9326114924515</v>
      </c>
      <c r="L817">
        <f>INDEX(Impacts_scenario_1_RSBsn_Mask!$Y$2:$Y$70,$F817-1939+1,1)</f>
        <v>0.74993777836288589</v>
      </c>
    </row>
    <row r="818" spans="1:12" x14ac:dyDescent="0.3">
      <c r="A818">
        <v>817</v>
      </c>
      <c r="B818" t="s">
        <v>49</v>
      </c>
      <c r="C818" t="str">
        <f t="shared" si="45"/>
        <v>F</v>
      </c>
      <c r="D818">
        <f t="shared" si="46"/>
        <v>12</v>
      </c>
      <c r="E818">
        <f>SUMIFS(Impacts_RS_wells_scenario_1_bgw!$R$2:$R$2452,Impacts_RS_wells_scenario_1_bgw!$A$2:$A$2452,lookup!A818)*10.14583*L818</f>
        <v>-5237.4878991140895</v>
      </c>
      <c r="F818">
        <f>VLOOKUP(A818,Impacts_RS_wells_scenario_1_bgw!$A$2:$P$2452,16)</f>
        <v>2007</v>
      </c>
      <c r="G818" s="1">
        <f t="shared" si="47"/>
        <v>39417</v>
      </c>
      <c r="H818">
        <v>53.4</v>
      </c>
      <c r="I818">
        <f>ROUND(H818*ref!$B$6*(VLOOKUP(lookup!B818,$M$3:$O$14,3,FALSE)),-1)</f>
        <v>3280</v>
      </c>
      <c r="J818">
        <v>825.4</v>
      </c>
      <c r="K818" s="16">
        <f t="shared" si="48"/>
        <v>8517.4878991140904</v>
      </c>
      <c r="L818">
        <f>INDEX(Impacts_scenario_1_RSBsn_Mask!$Y$2:$Y$70,$F818-1939+1,1)</f>
        <v>0.74993777836288589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43"/>
  <sheetViews>
    <sheetView topLeftCell="J1" workbookViewId="0"/>
  </sheetViews>
  <sheetFormatPr defaultRowHeight="14.4" x14ac:dyDescent="0.3"/>
  <sheetData>
    <row r="1" spans="1:28" x14ac:dyDescent="0.3">
      <c r="B1" t="s">
        <v>76</v>
      </c>
      <c r="O1" t="s">
        <v>77</v>
      </c>
    </row>
    <row r="2" spans="1:28" x14ac:dyDescent="0.3">
      <c r="B2" t="s">
        <v>78</v>
      </c>
      <c r="C2" t="s">
        <v>79</v>
      </c>
      <c r="D2" t="s">
        <v>80</v>
      </c>
      <c r="E2" t="s">
        <v>81</v>
      </c>
      <c r="F2" t="s">
        <v>57</v>
      </c>
      <c r="G2" t="s">
        <v>82</v>
      </c>
      <c r="H2" t="s">
        <v>83</v>
      </c>
      <c r="I2" t="s">
        <v>84</v>
      </c>
      <c r="J2" t="s">
        <v>85</v>
      </c>
      <c r="K2" t="s">
        <v>86</v>
      </c>
      <c r="L2" t="s">
        <v>87</v>
      </c>
      <c r="M2" t="s">
        <v>69</v>
      </c>
      <c r="O2" t="s">
        <v>78</v>
      </c>
      <c r="P2" t="s">
        <v>79</v>
      </c>
      <c r="Q2" t="s">
        <v>80</v>
      </c>
      <c r="R2" t="s">
        <v>81</v>
      </c>
      <c r="S2" t="s">
        <v>57</v>
      </c>
      <c r="T2" t="s">
        <v>82</v>
      </c>
      <c r="U2" t="s">
        <v>83</v>
      </c>
      <c r="V2" t="s">
        <v>84</v>
      </c>
      <c r="W2" t="s">
        <v>85</v>
      </c>
      <c r="X2" t="s">
        <v>86</v>
      </c>
      <c r="Y2" t="s">
        <v>87</v>
      </c>
      <c r="Z2" t="s">
        <v>69</v>
      </c>
      <c r="AA2" t="s">
        <v>88</v>
      </c>
      <c r="AB2" t="s">
        <v>89</v>
      </c>
    </row>
    <row r="3" spans="1:28" x14ac:dyDescent="0.3">
      <c r="B3">
        <v>31</v>
      </c>
      <c r="C3">
        <v>28</v>
      </c>
      <c r="D3">
        <v>31</v>
      </c>
      <c r="E3">
        <v>30</v>
      </c>
      <c r="F3">
        <v>31</v>
      </c>
      <c r="G3">
        <v>30</v>
      </c>
      <c r="H3">
        <v>31</v>
      </c>
      <c r="I3">
        <v>31</v>
      </c>
      <c r="J3">
        <v>30</v>
      </c>
      <c r="K3">
        <v>31</v>
      </c>
      <c r="L3">
        <v>30</v>
      </c>
      <c r="M3">
        <v>31</v>
      </c>
      <c r="O3">
        <v>31</v>
      </c>
      <c r="P3">
        <v>28</v>
      </c>
      <c r="Q3">
        <v>31</v>
      </c>
      <c r="R3">
        <v>30</v>
      </c>
      <c r="S3">
        <v>31</v>
      </c>
      <c r="T3">
        <v>30</v>
      </c>
      <c r="U3">
        <v>31</v>
      </c>
      <c r="V3">
        <v>31</v>
      </c>
      <c r="W3">
        <v>30</v>
      </c>
      <c r="X3">
        <v>31</v>
      </c>
      <c r="Y3">
        <v>30</v>
      </c>
      <c r="Z3">
        <v>31</v>
      </c>
    </row>
    <row r="4" spans="1:28" x14ac:dyDescent="0.3">
      <c r="A4">
        <v>1974</v>
      </c>
      <c r="B4">
        <v>191.6</v>
      </c>
      <c r="C4">
        <v>140.6</v>
      </c>
      <c r="D4">
        <v>173.5</v>
      </c>
      <c r="E4">
        <v>160.6</v>
      </c>
      <c r="F4">
        <v>105.2</v>
      </c>
      <c r="G4">
        <v>79.8</v>
      </c>
      <c r="H4">
        <v>38.9</v>
      </c>
      <c r="I4">
        <v>45.5</v>
      </c>
      <c r="J4">
        <v>51.6</v>
      </c>
      <c r="K4">
        <v>53.4</v>
      </c>
      <c r="L4">
        <v>66.5</v>
      </c>
      <c r="M4">
        <v>82.4</v>
      </c>
      <c r="O4" s="16">
        <v>11781.024793388429</v>
      </c>
      <c r="P4" s="16">
        <v>7808.5289256198348</v>
      </c>
      <c r="Q4" s="16">
        <v>10668.099173553719</v>
      </c>
      <c r="R4" s="16">
        <v>9556.363636363636</v>
      </c>
      <c r="S4" s="16">
        <v>6468.4958677685954</v>
      </c>
      <c r="T4" s="16">
        <v>4748.4297520661157</v>
      </c>
      <c r="U4" s="16">
        <v>2391.8677685950411</v>
      </c>
      <c r="V4" s="16">
        <v>2797.6859504132231</v>
      </c>
      <c r="W4" s="16">
        <v>3070.413223140496</v>
      </c>
      <c r="X4" s="16">
        <v>3283.4380165289253</v>
      </c>
      <c r="Y4" s="16">
        <v>3957.0247933884298</v>
      </c>
      <c r="Z4" s="16">
        <v>5066.5785123966944</v>
      </c>
      <c r="AA4" s="16">
        <f>SUM(O4:Z4)</f>
        <v>71597.950413223138</v>
      </c>
      <c r="AB4">
        <f>SUMIF(QNWRGrp!$B$2:$B$205,A4,QNWRGrp!$E$2:$E$205)</f>
        <v>71610</v>
      </c>
    </row>
    <row r="5" spans="1:28" x14ac:dyDescent="0.3">
      <c r="A5">
        <v>1975</v>
      </c>
      <c r="B5">
        <v>80.7</v>
      </c>
      <c r="C5">
        <v>86.3</v>
      </c>
      <c r="D5">
        <v>82.1</v>
      </c>
      <c r="E5">
        <v>83</v>
      </c>
      <c r="F5">
        <v>65.2</v>
      </c>
      <c r="G5">
        <v>177.1</v>
      </c>
      <c r="H5">
        <v>131.5</v>
      </c>
      <c r="I5">
        <v>79.5</v>
      </c>
      <c r="J5">
        <v>60.8</v>
      </c>
      <c r="K5">
        <v>32.9</v>
      </c>
      <c r="L5">
        <v>54</v>
      </c>
      <c r="M5">
        <v>57.6</v>
      </c>
      <c r="O5" s="16">
        <v>4962.0495867768605</v>
      </c>
      <c r="P5" s="16">
        <v>4792.8595041322315</v>
      </c>
      <c r="Q5" s="16">
        <v>5048.1322314049585</v>
      </c>
      <c r="R5" s="16">
        <v>4938.8429752066113</v>
      </c>
      <c r="S5" s="16">
        <v>4008.9917355371904</v>
      </c>
      <c r="T5" s="16">
        <v>10538.181818181818</v>
      </c>
      <c r="U5" s="16">
        <v>8085.6198347107438</v>
      </c>
      <c r="V5" s="16">
        <v>4888.2644628099179</v>
      </c>
      <c r="W5" s="16">
        <v>3617.8512396694214</v>
      </c>
      <c r="X5" s="16">
        <v>2022.9421487603306</v>
      </c>
      <c r="Y5" s="16">
        <v>3213.2231404958679</v>
      </c>
      <c r="Z5" s="16">
        <v>3541.6859504132235</v>
      </c>
      <c r="AA5" s="16">
        <f t="shared" ref="AA5:AA43" si="0">SUM(O5:Z5)</f>
        <v>59658.644628099166</v>
      </c>
      <c r="AB5">
        <f>SUMIF(QNWRGrp!$B$2:$B$205,A5,QNWRGrp!$E$2:$E$205)</f>
        <v>59660</v>
      </c>
    </row>
    <row r="6" spans="1:28" x14ac:dyDescent="0.3">
      <c r="A6">
        <v>1976</v>
      </c>
      <c r="B6">
        <v>52.4</v>
      </c>
      <c r="C6">
        <v>65.3</v>
      </c>
      <c r="D6">
        <v>55.8</v>
      </c>
      <c r="E6">
        <v>271.89999999999998</v>
      </c>
      <c r="F6">
        <v>189.4</v>
      </c>
      <c r="G6">
        <v>69.7</v>
      </c>
      <c r="H6">
        <v>79.099999999999994</v>
      </c>
      <c r="I6">
        <v>22.9</v>
      </c>
      <c r="J6">
        <v>33.1</v>
      </c>
      <c r="K6">
        <v>33.200000000000003</v>
      </c>
      <c r="L6">
        <v>43.9</v>
      </c>
      <c r="M6">
        <v>61.9</v>
      </c>
      <c r="O6" s="16">
        <v>3221.9504132231405</v>
      </c>
      <c r="P6" s="16">
        <v>3626.5785123966939</v>
      </c>
      <c r="Q6" s="16">
        <v>3431.0082644628101</v>
      </c>
      <c r="R6" s="16">
        <v>16179.173553719007</v>
      </c>
      <c r="S6" s="16">
        <v>11645.752066115703</v>
      </c>
      <c r="T6" s="16">
        <v>4147.4380165289258</v>
      </c>
      <c r="U6" s="16">
        <v>4863.6694214876034</v>
      </c>
      <c r="V6" s="16">
        <v>1408.0661157024792</v>
      </c>
      <c r="W6" s="16">
        <v>1969.5867768595042</v>
      </c>
      <c r="X6" s="16">
        <v>2041.3884297520663</v>
      </c>
      <c r="Y6" s="16">
        <v>2612.2314049586776</v>
      </c>
      <c r="Z6" s="16">
        <v>3806.0826446280989</v>
      </c>
      <c r="AA6" s="16">
        <f t="shared" si="0"/>
        <v>58952.925619834714</v>
      </c>
      <c r="AB6">
        <f>SUMIF(QNWRGrp!$B$2:$B$205,A6,QNWRGrp!$E$2:$E$205)</f>
        <v>58960</v>
      </c>
    </row>
    <row r="7" spans="1:28" x14ac:dyDescent="0.3">
      <c r="A7">
        <v>1977</v>
      </c>
      <c r="B7">
        <v>38.1</v>
      </c>
      <c r="C7">
        <v>47.8</v>
      </c>
      <c r="D7">
        <v>52.6</v>
      </c>
      <c r="E7">
        <v>59.7</v>
      </c>
      <c r="F7">
        <v>160.19999999999999</v>
      </c>
      <c r="G7">
        <v>146.19999999999999</v>
      </c>
      <c r="H7">
        <v>46.2</v>
      </c>
      <c r="I7">
        <v>32.700000000000003</v>
      </c>
      <c r="J7">
        <v>43.7</v>
      </c>
      <c r="K7">
        <v>39.200000000000003</v>
      </c>
      <c r="L7">
        <v>44.5</v>
      </c>
      <c r="M7">
        <v>49</v>
      </c>
      <c r="O7" s="16">
        <v>2342.6776859504134</v>
      </c>
      <c r="P7" s="16">
        <v>2654.677685950413</v>
      </c>
      <c r="Q7" s="16">
        <v>3234.2479338842977</v>
      </c>
      <c r="R7" s="16">
        <v>3552.3966942148763</v>
      </c>
      <c r="S7" s="16">
        <v>9850.3140495867774</v>
      </c>
      <c r="T7" s="16">
        <v>8699.5041322314046</v>
      </c>
      <c r="U7" s="16">
        <v>2840.727272727273</v>
      </c>
      <c r="V7" s="16">
        <v>2010.6446280991736</v>
      </c>
      <c r="W7" s="16">
        <v>2600.3305785123966</v>
      </c>
      <c r="X7" s="16">
        <v>2410.3140495867769</v>
      </c>
      <c r="Y7" s="16">
        <v>2647.9338842975208</v>
      </c>
      <c r="Z7" s="16">
        <v>3012.8925619834713</v>
      </c>
      <c r="AA7" s="16">
        <f t="shared" si="0"/>
        <v>45856.661157024791</v>
      </c>
      <c r="AB7">
        <f>SUMIF(QNWRGrp!$B$2:$B$205,A7,QNWRGrp!$E$2:$E$205)</f>
        <v>45840</v>
      </c>
    </row>
    <row r="8" spans="1:28" x14ac:dyDescent="0.3">
      <c r="A8">
        <v>1978</v>
      </c>
      <c r="B8">
        <v>50.8</v>
      </c>
      <c r="C8">
        <v>57.9</v>
      </c>
      <c r="D8">
        <v>92.2</v>
      </c>
      <c r="E8">
        <v>52.1</v>
      </c>
      <c r="F8">
        <v>120.6</v>
      </c>
      <c r="G8">
        <v>222.7</v>
      </c>
      <c r="H8">
        <v>30.5</v>
      </c>
      <c r="I8">
        <v>11</v>
      </c>
      <c r="J8">
        <v>9.07</v>
      </c>
      <c r="K8">
        <v>11.9</v>
      </c>
      <c r="L8">
        <v>28.2</v>
      </c>
      <c r="M8">
        <v>33.1</v>
      </c>
      <c r="O8" s="16">
        <v>3123.5702479338843</v>
      </c>
      <c r="P8" s="16">
        <v>3215.6033057851241</v>
      </c>
      <c r="Q8" s="16">
        <v>5669.1570247933887</v>
      </c>
      <c r="R8" s="16">
        <v>3100.1652892561983</v>
      </c>
      <c r="S8" s="16">
        <v>7415.4049586776864</v>
      </c>
      <c r="T8" s="16">
        <v>13251.570247933885</v>
      </c>
      <c r="U8" s="16">
        <v>1875.3719008264463</v>
      </c>
      <c r="V8" s="16">
        <v>676.36363636363637</v>
      </c>
      <c r="W8" s="16">
        <v>539.70247933884309</v>
      </c>
      <c r="X8" s="16">
        <v>731.70247933884309</v>
      </c>
      <c r="Y8" s="16">
        <v>1678.0165289256199</v>
      </c>
      <c r="Z8" s="16">
        <v>2035.2396694214879</v>
      </c>
      <c r="AA8" s="16">
        <f t="shared" si="0"/>
        <v>43311.867768595046</v>
      </c>
      <c r="AB8">
        <f>SUMIF(QNWRGrp!$B$2:$B$205,A8,QNWRGrp!$E$2:$E$205)</f>
        <v>43330</v>
      </c>
    </row>
    <row r="9" spans="1:28" x14ac:dyDescent="0.3">
      <c r="A9">
        <v>1979</v>
      </c>
      <c r="B9">
        <v>27.8</v>
      </c>
      <c r="C9">
        <v>46.1</v>
      </c>
      <c r="D9">
        <v>75.099999999999994</v>
      </c>
      <c r="E9">
        <v>57.6</v>
      </c>
      <c r="F9">
        <v>48.7</v>
      </c>
      <c r="G9">
        <v>33.1</v>
      </c>
      <c r="H9">
        <v>24.6</v>
      </c>
      <c r="I9">
        <v>32.6</v>
      </c>
      <c r="J9">
        <v>6.87</v>
      </c>
      <c r="K9">
        <v>6.51</v>
      </c>
      <c r="L9">
        <v>44.3</v>
      </c>
      <c r="M9">
        <v>35.9</v>
      </c>
      <c r="O9" s="16">
        <v>1709.3553719008266</v>
      </c>
      <c r="P9" s="16">
        <v>2560.2644628099174</v>
      </c>
      <c r="Q9" s="16">
        <v>4617.7190082644629</v>
      </c>
      <c r="R9" s="16">
        <v>3427.4380165289258</v>
      </c>
      <c r="S9" s="16">
        <v>2994.4462809917359</v>
      </c>
      <c r="T9" s="16">
        <v>1969.5867768595042</v>
      </c>
      <c r="U9" s="16">
        <v>1512.595041322314</v>
      </c>
      <c r="V9" s="16">
        <v>2004.4958677685952</v>
      </c>
      <c r="W9" s="16">
        <v>408.79338842975204</v>
      </c>
      <c r="X9" s="16">
        <v>400.2842975206612</v>
      </c>
      <c r="Y9" s="16">
        <v>2636.0330578512398</v>
      </c>
      <c r="Z9" s="16">
        <v>2207.404958677686</v>
      </c>
      <c r="AA9" s="16">
        <f t="shared" si="0"/>
        <v>26448.416528925623</v>
      </c>
      <c r="AB9">
        <f>SUMIF(QNWRGrp!$B$2:$B$205,A9,QNWRGrp!$E$2:$E$205)</f>
        <v>26450</v>
      </c>
    </row>
    <row r="10" spans="1:28" x14ac:dyDescent="0.3">
      <c r="A10">
        <v>1980</v>
      </c>
      <c r="B10">
        <v>40</v>
      </c>
      <c r="C10">
        <v>59.7</v>
      </c>
      <c r="D10">
        <v>93.2</v>
      </c>
      <c r="E10">
        <v>99.1</v>
      </c>
      <c r="F10">
        <v>59.5</v>
      </c>
      <c r="G10">
        <v>49.7</v>
      </c>
      <c r="H10">
        <v>15.2</v>
      </c>
      <c r="I10">
        <v>7.92</v>
      </c>
      <c r="J10">
        <v>2.78</v>
      </c>
      <c r="K10">
        <v>2.37</v>
      </c>
      <c r="L10">
        <v>9.08</v>
      </c>
      <c r="M10">
        <v>23.5</v>
      </c>
      <c r="O10" s="16">
        <v>2459.504132231405</v>
      </c>
      <c r="P10" s="16">
        <v>3315.5702479338847</v>
      </c>
      <c r="Q10" s="16">
        <v>5730.644628099174</v>
      </c>
      <c r="R10" s="16">
        <v>5896.8595041322315</v>
      </c>
      <c r="S10" s="16">
        <v>3658.5123966942151</v>
      </c>
      <c r="T10" s="16">
        <v>2957.3553719008264</v>
      </c>
      <c r="U10" s="16">
        <v>934.61157024793386</v>
      </c>
      <c r="V10" s="16">
        <v>486.9818181818182</v>
      </c>
      <c r="W10" s="16">
        <v>165.42148760330576</v>
      </c>
      <c r="X10" s="16">
        <v>145.72561983471076</v>
      </c>
      <c r="Y10" s="16">
        <v>540.29752066115702</v>
      </c>
      <c r="Z10" s="16">
        <v>1444.9586776859505</v>
      </c>
      <c r="AA10" s="16">
        <f t="shared" si="0"/>
        <v>27736.44297520661</v>
      </c>
      <c r="AB10">
        <f>SUMIF(QNWRGrp!$B$2:$B$205,A10,QNWRGrp!$E$2:$E$205)</f>
        <v>27750</v>
      </c>
    </row>
    <row r="11" spans="1:28" x14ac:dyDescent="0.3">
      <c r="A11">
        <v>1981</v>
      </c>
      <c r="B11">
        <v>22</v>
      </c>
      <c r="C11">
        <v>21.5</v>
      </c>
      <c r="D11">
        <v>26.7</v>
      </c>
      <c r="E11">
        <v>21.2</v>
      </c>
      <c r="F11">
        <v>46.9</v>
      </c>
      <c r="G11">
        <v>46.2</v>
      </c>
      <c r="H11">
        <v>20.399999999999999</v>
      </c>
      <c r="I11">
        <v>8.42</v>
      </c>
      <c r="J11">
        <v>5.48</v>
      </c>
      <c r="K11">
        <v>7.2</v>
      </c>
      <c r="L11">
        <v>34.9</v>
      </c>
      <c r="M11">
        <v>25.2</v>
      </c>
      <c r="O11" s="16">
        <v>1352.7272727272727</v>
      </c>
      <c r="P11" s="16">
        <v>1194.0495867768595</v>
      </c>
      <c r="Q11" s="16">
        <v>1641.7190082644627</v>
      </c>
      <c r="R11" s="16">
        <v>1261.4876033057851</v>
      </c>
      <c r="S11" s="16">
        <v>2883.768595041322</v>
      </c>
      <c r="T11" s="16">
        <v>2749.090909090909</v>
      </c>
      <c r="U11" s="16">
        <v>1254.3471074380166</v>
      </c>
      <c r="V11" s="16">
        <v>517.72561983471076</v>
      </c>
      <c r="W11" s="16">
        <v>326.08264462809922</v>
      </c>
      <c r="X11" s="16">
        <v>442.71074380165294</v>
      </c>
      <c r="Y11" s="16">
        <v>2076.6942148760331</v>
      </c>
      <c r="Z11" s="16">
        <v>1549.4876033057851</v>
      </c>
      <c r="AA11" s="16">
        <f t="shared" si="0"/>
        <v>17249.890909090911</v>
      </c>
      <c r="AB11">
        <f>SUMIF(QNWRGrp!$B$2:$B$205,A11,QNWRGrp!$E$2:$E$205)</f>
        <v>17240</v>
      </c>
    </row>
    <row r="12" spans="1:28" x14ac:dyDescent="0.3">
      <c r="A12">
        <v>1982</v>
      </c>
      <c r="B12">
        <v>25.1</v>
      </c>
      <c r="C12">
        <v>47.7</v>
      </c>
      <c r="D12">
        <v>38</v>
      </c>
      <c r="E12">
        <v>26.1</v>
      </c>
      <c r="F12">
        <v>36.200000000000003</v>
      </c>
      <c r="G12">
        <v>35.799999999999997</v>
      </c>
      <c r="H12">
        <v>21.9</v>
      </c>
      <c r="I12">
        <v>6.5</v>
      </c>
      <c r="J12">
        <v>4.28</v>
      </c>
      <c r="K12">
        <v>5.46</v>
      </c>
      <c r="L12">
        <v>8.5299999999999994</v>
      </c>
      <c r="M12">
        <v>11.3</v>
      </c>
      <c r="O12" s="16">
        <v>1543.3388429752067</v>
      </c>
      <c r="P12" s="16">
        <v>2649.1239669421493</v>
      </c>
      <c r="Q12" s="16">
        <v>2336.5289256198348</v>
      </c>
      <c r="R12" s="16">
        <v>1553.0578512396694</v>
      </c>
      <c r="S12" s="16">
        <v>2225.8512396694218</v>
      </c>
      <c r="T12" s="16">
        <v>2130.2479338842977</v>
      </c>
      <c r="U12" s="16">
        <v>1346.5785123966941</v>
      </c>
      <c r="V12" s="16">
        <v>399.6694214876033</v>
      </c>
      <c r="W12" s="16">
        <v>254.67768595041323</v>
      </c>
      <c r="X12" s="16">
        <v>335.72231404958677</v>
      </c>
      <c r="Y12" s="16">
        <v>507.57024793388427</v>
      </c>
      <c r="Z12" s="16">
        <v>694.80991735537191</v>
      </c>
      <c r="AA12" s="16">
        <f t="shared" si="0"/>
        <v>15977.176859504132</v>
      </c>
      <c r="AB12">
        <f>SUMIF(QNWRGrp!$B$2:$B$205,A12,QNWRGrp!$E$2:$E$205)</f>
        <v>15980</v>
      </c>
    </row>
    <row r="13" spans="1:28" x14ac:dyDescent="0.3">
      <c r="A13">
        <v>1983</v>
      </c>
      <c r="B13">
        <v>14.7</v>
      </c>
      <c r="C13">
        <v>29.1</v>
      </c>
      <c r="D13">
        <v>29</v>
      </c>
      <c r="E13">
        <v>75.5</v>
      </c>
      <c r="F13">
        <v>68.5</v>
      </c>
      <c r="G13">
        <v>88.7</v>
      </c>
      <c r="H13">
        <v>16.7</v>
      </c>
      <c r="I13">
        <v>2.99</v>
      </c>
      <c r="J13">
        <v>2.29</v>
      </c>
      <c r="K13">
        <v>3.04</v>
      </c>
      <c r="L13">
        <v>9.0399999999999991</v>
      </c>
      <c r="M13">
        <v>8.4600000000000009</v>
      </c>
      <c r="O13" s="16">
        <v>903.8677685950413</v>
      </c>
      <c r="P13" s="16">
        <v>1616.1322314049589</v>
      </c>
      <c r="Q13" s="16">
        <v>1783.1404958677685</v>
      </c>
      <c r="R13" s="16">
        <v>4492.5619834710742</v>
      </c>
      <c r="S13" s="16">
        <v>4211.9008264462809</v>
      </c>
      <c r="T13" s="16">
        <v>5278.0165289256202</v>
      </c>
      <c r="U13" s="16">
        <v>1026.8429752066115</v>
      </c>
      <c r="V13" s="16">
        <v>183.84793388429756</v>
      </c>
      <c r="W13" s="16">
        <v>136.26446280991738</v>
      </c>
      <c r="X13" s="16">
        <v>186.92231404958676</v>
      </c>
      <c r="Y13" s="16">
        <v>537.91735537190084</v>
      </c>
      <c r="Z13" s="16">
        <v>520.18512396694223</v>
      </c>
      <c r="AA13" s="16">
        <f t="shared" si="0"/>
        <v>20877.599999999999</v>
      </c>
      <c r="AB13">
        <f>SUMIF(QNWRGrp!$B$2:$B$205,A13,QNWRGrp!$E$2:$E$205)</f>
        <v>20880</v>
      </c>
    </row>
    <row r="14" spans="1:28" x14ac:dyDescent="0.3">
      <c r="A14">
        <v>1984</v>
      </c>
      <c r="B14">
        <v>17.3</v>
      </c>
      <c r="C14">
        <v>21.1</v>
      </c>
      <c r="D14">
        <v>61.3</v>
      </c>
      <c r="E14">
        <v>72.5</v>
      </c>
      <c r="F14">
        <v>47.9</v>
      </c>
      <c r="G14">
        <v>20</v>
      </c>
      <c r="H14">
        <v>6.24</v>
      </c>
      <c r="I14">
        <v>1.51</v>
      </c>
      <c r="J14">
        <v>0.85499999999999998</v>
      </c>
      <c r="K14">
        <v>3.42</v>
      </c>
      <c r="L14">
        <v>3.27</v>
      </c>
      <c r="M14">
        <v>15.7</v>
      </c>
      <c r="O14" s="16">
        <v>1063.7355371900828</v>
      </c>
      <c r="P14" s="16">
        <v>1171.8347107438019</v>
      </c>
      <c r="Q14" s="16">
        <v>3769.1900826446281</v>
      </c>
      <c r="R14" s="16">
        <v>4314.0495867768595</v>
      </c>
      <c r="S14" s="16">
        <v>2945.2561983471073</v>
      </c>
      <c r="T14" s="16">
        <v>1190.0826446280992</v>
      </c>
      <c r="U14" s="16">
        <v>383.68264462809918</v>
      </c>
      <c r="V14" s="16">
        <v>92.84628099173554</v>
      </c>
      <c r="W14" s="16">
        <v>50.876033057851238</v>
      </c>
      <c r="X14" s="16">
        <v>210.28760330578513</v>
      </c>
      <c r="Y14" s="16">
        <v>194.57851239669421</v>
      </c>
      <c r="Z14" s="16">
        <v>965.35537190082641</v>
      </c>
      <c r="AA14" s="16">
        <f t="shared" si="0"/>
        <v>16351.775206611572</v>
      </c>
      <c r="AB14">
        <f>SUMIF(QNWRGrp!$B$2:$B$205,A14,QNWRGrp!$E$2:$E$205)</f>
        <v>16340</v>
      </c>
    </row>
    <row r="15" spans="1:28" x14ac:dyDescent="0.3">
      <c r="A15">
        <v>1985</v>
      </c>
      <c r="B15">
        <v>8.58</v>
      </c>
      <c r="C15">
        <v>23.6</v>
      </c>
      <c r="D15">
        <v>25.9</v>
      </c>
      <c r="E15">
        <v>31.3</v>
      </c>
      <c r="F15">
        <v>46.1</v>
      </c>
      <c r="G15">
        <v>23.9</v>
      </c>
      <c r="H15">
        <v>8.39</v>
      </c>
      <c r="I15">
        <v>9.94</v>
      </c>
      <c r="J15">
        <v>6.01</v>
      </c>
      <c r="K15">
        <v>59.4</v>
      </c>
      <c r="L15">
        <v>22.4</v>
      </c>
      <c r="M15">
        <v>25.9</v>
      </c>
      <c r="O15" s="16">
        <v>527.56363636363642</v>
      </c>
      <c r="P15" s="16">
        <v>1310.6776859504134</v>
      </c>
      <c r="Q15" s="16">
        <v>1592.5289256198348</v>
      </c>
      <c r="R15" s="16">
        <v>1862.4793388429753</v>
      </c>
      <c r="S15" s="16">
        <v>2834.5785123966944</v>
      </c>
      <c r="T15" s="16">
        <v>1422.1487603305786</v>
      </c>
      <c r="U15" s="16">
        <v>515.88099173553724</v>
      </c>
      <c r="V15" s="16">
        <v>611.18677685950411</v>
      </c>
      <c r="W15" s="16">
        <v>357.61983471074376</v>
      </c>
      <c r="X15" s="16">
        <v>3652.363636363636</v>
      </c>
      <c r="Y15" s="16">
        <v>1332.8925619834711</v>
      </c>
      <c r="Z15" s="16">
        <v>1592.5289256198348</v>
      </c>
      <c r="AA15" s="16">
        <f t="shared" si="0"/>
        <v>17612.44958677686</v>
      </c>
      <c r="AB15">
        <f>SUMIF(QNWRGrp!$B$2:$B$205,A15,QNWRGrp!$E$2:$E$205)</f>
        <v>17600</v>
      </c>
    </row>
    <row r="16" spans="1:28" x14ac:dyDescent="0.3">
      <c r="A16">
        <v>1986</v>
      </c>
      <c r="B16">
        <v>27.7</v>
      </c>
      <c r="C16">
        <v>28.5</v>
      </c>
      <c r="D16">
        <v>24.6</v>
      </c>
      <c r="E16">
        <v>23.4</v>
      </c>
      <c r="F16">
        <v>16.399999999999999</v>
      </c>
      <c r="G16">
        <v>16.399999999999999</v>
      </c>
      <c r="H16">
        <v>45.5</v>
      </c>
      <c r="I16">
        <v>14.2</v>
      </c>
      <c r="J16">
        <v>17.899999999999999</v>
      </c>
      <c r="K16">
        <v>21.6</v>
      </c>
      <c r="L16">
        <v>20.100000000000001</v>
      </c>
      <c r="M16">
        <v>23.4</v>
      </c>
      <c r="O16" s="16">
        <v>1703.2066115702478</v>
      </c>
      <c r="P16" s="16">
        <v>1582.8099173553719</v>
      </c>
      <c r="Q16" s="16">
        <v>1512.595041322314</v>
      </c>
      <c r="R16" s="16">
        <v>1392.3966942148761</v>
      </c>
      <c r="S16" s="16">
        <v>1008.396694214876</v>
      </c>
      <c r="T16" s="16">
        <v>975.86776859504118</v>
      </c>
      <c r="U16" s="16">
        <v>2797.6859504132231</v>
      </c>
      <c r="V16" s="16">
        <v>873.12396694214874</v>
      </c>
      <c r="W16" s="16">
        <v>1065.1239669421489</v>
      </c>
      <c r="X16" s="16">
        <v>1328.1322314049587</v>
      </c>
      <c r="Y16" s="16">
        <v>1196.0330578512396</v>
      </c>
      <c r="Z16" s="16">
        <v>1438.8099173553719</v>
      </c>
      <c r="AA16" s="16">
        <f t="shared" si="0"/>
        <v>16874.18181818182</v>
      </c>
      <c r="AB16">
        <f>SUMIF(QNWRGrp!$B$2:$B$205,A16,QNWRGrp!$E$2:$E$205)</f>
        <v>16880</v>
      </c>
    </row>
    <row r="17" spans="1:28" x14ac:dyDescent="0.3">
      <c r="A17">
        <v>1987</v>
      </c>
      <c r="B17">
        <v>22.6</v>
      </c>
      <c r="C17">
        <v>29.9</v>
      </c>
      <c r="D17">
        <v>207.4</v>
      </c>
      <c r="E17">
        <v>132.1</v>
      </c>
      <c r="F17">
        <v>61.5</v>
      </c>
      <c r="G17">
        <v>40.299999999999997</v>
      </c>
      <c r="H17">
        <v>108</v>
      </c>
      <c r="I17">
        <v>53.5</v>
      </c>
      <c r="J17">
        <v>28.7</v>
      </c>
      <c r="K17">
        <v>23.6</v>
      </c>
      <c r="L17">
        <v>32.4</v>
      </c>
      <c r="M17">
        <v>40.700000000000003</v>
      </c>
      <c r="O17" s="16">
        <v>1389.6198347107438</v>
      </c>
      <c r="P17" s="16">
        <v>1660.5619834710742</v>
      </c>
      <c r="Q17" s="16">
        <v>12752.528925619836</v>
      </c>
      <c r="R17" s="16">
        <v>7860.4958677685954</v>
      </c>
      <c r="S17" s="16">
        <v>3781.4876033057853</v>
      </c>
      <c r="T17" s="16">
        <v>2398.0165289256197</v>
      </c>
      <c r="U17" s="16">
        <v>6640.6611570247933</v>
      </c>
      <c r="V17" s="16">
        <v>3289.5867768595044</v>
      </c>
      <c r="W17" s="16">
        <v>1707.7685950413224</v>
      </c>
      <c r="X17" s="16">
        <v>1451.1074380165289</v>
      </c>
      <c r="Y17" s="16">
        <v>1927.9338842975208</v>
      </c>
      <c r="Z17" s="16">
        <v>2502.5454545454545</v>
      </c>
      <c r="AA17" s="16">
        <f t="shared" si="0"/>
        <v>47362.314049586777</v>
      </c>
      <c r="AB17">
        <f>SUMIF(QNWRGrp!$B$2:$B$205,A17,QNWRGrp!$E$2:$E$205)</f>
        <v>47360</v>
      </c>
    </row>
    <row r="18" spans="1:28" x14ac:dyDescent="0.3">
      <c r="A18">
        <v>1988</v>
      </c>
      <c r="B18">
        <v>46.8</v>
      </c>
      <c r="C18">
        <v>41.2</v>
      </c>
      <c r="D18">
        <v>44.2</v>
      </c>
      <c r="E18">
        <v>60.4</v>
      </c>
      <c r="F18">
        <v>34.4</v>
      </c>
      <c r="G18">
        <v>21.8</v>
      </c>
      <c r="H18">
        <v>9.4600000000000009</v>
      </c>
      <c r="I18">
        <v>2.65</v>
      </c>
      <c r="J18">
        <v>1.47</v>
      </c>
      <c r="K18">
        <v>2.65</v>
      </c>
      <c r="L18">
        <v>6.61</v>
      </c>
      <c r="M18">
        <v>7.86</v>
      </c>
      <c r="O18" s="16">
        <v>2877.6198347107438</v>
      </c>
      <c r="P18" s="16">
        <v>2288.1322314049589</v>
      </c>
      <c r="Q18" s="16">
        <v>2717.7520661157027</v>
      </c>
      <c r="R18" s="16">
        <v>3594.0495867768595</v>
      </c>
      <c r="S18" s="16">
        <v>2115.1735537190079</v>
      </c>
      <c r="T18" s="16">
        <v>1297.1900826446281</v>
      </c>
      <c r="U18" s="16">
        <v>581.67272727272734</v>
      </c>
      <c r="V18" s="16">
        <v>162.94214876033055</v>
      </c>
      <c r="W18" s="16">
        <v>87.471074380165291</v>
      </c>
      <c r="X18" s="16">
        <v>162.94214876033055</v>
      </c>
      <c r="Y18" s="16">
        <v>393.32231404958679</v>
      </c>
      <c r="Z18" s="16">
        <v>483.2925619834711</v>
      </c>
      <c r="AA18" s="16">
        <f t="shared" si="0"/>
        <v>16761.560330578512</v>
      </c>
      <c r="AB18">
        <f>SUMIF(QNWRGrp!$B$2:$B$205,A18,QNWRGrp!$E$2:$E$205)</f>
        <v>16760</v>
      </c>
    </row>
    <row r="19" spans="1:28" x14ac:dyDescent="0.3">
      <c r="A19">
        <v>1989</v>
      </c>
      <c r="B19">
        <v>11.4</v>
      </c>
      <c r="C19">
        <v>9.3000000000000007</v>
      </c>
      <c r="D19">
        <v>15.5</v>
      </c>
      <c r="E19">
        <v>11.3</v>
      </c>
      <c r="F19">
        <v>40.4</v>
      </c>
      <c r="G19">
        <v>39.9</v>
      </c>
      <c r="H19">
        <v>27.8</v>
      </c>
      <c r="I19">
        <v>13.8</v>
      </c>
      <c r="J19">
        <v>24.7</v>
      </c>
      <c r="K19">
        <v>8.32</v>
      </c>
      <c r="L19">
        <v>9.07</v>
      </c>
      <c r="M19">
        <v>8.7899999999999991</v>
      </c>
      <c r="O19" s="16">
        <v>700.95867768595053</v>
      </c>
      <c r="P19" s="16">
        <v>516.49586776859508</v>
      </c>
      <c r="Q19" s="16">
        <v>953.0578512396695</v>
      </c>
      <c r="R19" s="16">
        <v>672.39669421487611</v>
      </c>
      <c r="S19" s="16">
        <v>2484.0991735537186</v>
      </c>
      <c r="T19" s="16">
        <v>2374.2148760330579</v>
      </c>
      <c r="U19" s="16">
        <v>1709.3553719008266</v>
      </c>
      <c r="V19" s="16">
        <v>848.52892561983481</v>
      </c>
      <c r="W19" s="16">
        <v>1469.7520661157025</v>
      </c>
      <c r="X19" s="16">
        <v>511.5768595041323</v>
      </c>
      <c r="Y19" s="16">
        <v>539.70247933884309</v>
      </c>
      <c r="Z19" s="16">
        <v>540.47603305785117</v>
      </c>
      <c r="AA19" s="16">
        <f t="shared" si="0"/>
        <v>13320.61487603306</v>
      </c>
      <c r="AB19">
        <f>SUMIF(QNWRGrp!$B$2:$B$205,A19,QNWRGrp!$E$2:$E$205)</f>
        <v>13310</v>
      </c>
    </row>
    <row r="20" spans="1:28" x14ac:dyDescent="0.3">
      <c r="A20">
        <v>1990</v>
      </c>
      <c r="B20">
        <v>16.2</v>
      </c>
      <c r="C20">
        <v>19.899999999999999</v>
      </c>
      <c r="D20">
        <v>28.7</v>
      </c>
      <c r="E20">
        <v>34.5</v>
      </c>
      <c r="F20">
        <v>56.1</v>
      </c>
      <c r="G20">
        <v>44</v>
      </c>
      <c r="H20">
        <v>6.35</v>
      </c>
      <c r="I20">
        <v>3.8</v>
      </c>
      <c r="J20">
        <v>2.16</v>
      </c>
      <c r="K20">
        <v>4.17</v>
      </c>
      <c r="L20">
        <v>7.4</v>
      </c>
      <c r="M20">
        <v>6.78</v>
      </c>
      <c r="O20" s="16">
        <v>996.09917355371897</v>
      </c>
      <c r="P20" s="16">
        <v>1105.1900826446281</v>
      </c>
      <c r="Q20" s="16">
        <v>1764.6942148760329</v>
      </c>
      <c r="R20" s="16">
        <v>2052.8925619834713</v>
      </c>
      <c r="S20" s="16">
        <v>3449.454545454546</v>
      </c>
      <c r="T20" s="16">
        <v>2618.1818181818185</v>
      </c>
      <c r="U20" s="16">
        <v>390.44628099173553</v>
      </c>
      <c r="V20" s="16">
        <v>233.65289256198346</v>
      </c>
      <c r="W20" s="16">
        <v>128.52892561983472</v>
      </c>
      <c r="X20" s="16">
        <v>256.40330578512402</v>
      </c>
      <c r="Y20" s="16">
        <v>440.3305785123967</v>
      </c>
      <c r="Z20" s="16">
        <v>416.88595041322316</v>
      </c>
      <c r="AA20" s="16">
        <f t="shared" si="0"/>
        <v>13852.760330578514</v>
      </c>
      <c r="AB20">
        <f>SUMIF(QNWRGrp!$B$2:$B$205,A20,QNWRGrp!$E$2:$E$205)</f>
        <v>13860</v>
      </c>
    </row>
    <row r="21" spans="1:28" x14ac:dyDescent="0.3">
      <c r="A21">
        <v>1991</v>
      </c>
      <c r="B21">
        <v>8.2799999999999994</v>
      </c>
      <c r="C21">
        <v>9.5</v>
      </c>
      <c r="D21">
        <v>11.3</v>
      </c>
      <c r="E21">
        <v>11.2</v>
      </c>
      <c r="F21">
        <v>8.1199999999999992</v>
      </c>
      <c r="G21">
        <v>10.199999999999999</v>
      </c>
      <c r="H21">
        <v>1.54</v>
      </c>
      <c r="I21">
        <v>0.875</v>
      </c>
      <c r="J21">
        <v>9.0999999999999998E-2</v>
      </c>
      <c r="K21">
        <v>4.5999999999999999E-2</v>
      </c>
      <c r="L21">
        <v>3.64</v>
      </c>
      <c r="M21">
        <v>5.56</v>
      </c>
      <c r="O21" s="16">
        <v>509.11735537190083</v>
      </c>
      <c r="P21" s="16">
        <v>527.60330578512401</v>
      </c>
      <c r="Q21" s="16">
        <v>694.80991735537191</v>
      </c>
      <c r="R21" s="16">
        <v>666.44628099173553</v>
      </c>
      <c r="S21" s="16">
        <v>499.27933884297516</v>
      </c>
      <c r="T21" s="16">
        <v>606.94214876033061</v>
      </c>
      <c r="U21" s="16">
        <v>94.690909090909102</v>
      </c>
      <c r="V21" s="16">
        <v>53.801652892561982</v>
      </c>
      <c r="W21" s="16">
        <v>5.4148760330578511</v>
      </c>
      <c r="X21" s="16">
        <v>2.8284297520661155</v>
      </c>
      <c r="Y21" s="16">
        <v>216.59504132231407</v>
      </c>
      <c r="Z21" s="16">
        <v>341.87107438016528</v>
      </c>
      <c r="AA21" s="16">
        <f t="shared" si="0"/>
        <v>4219.4003305785118</v>
      </c>
      <c r="AB21">
        <f>SUMIF(QNWRGrp!$B$2:$B$205,A21,QNWRGrp!$E$2:$E$205)</f>
        <v>4220</v>
      </c>
    </row>
    <row r="22" spans="1:28" x14ac:dyDescent="0.3">
      <c r="A22">
        <v>1992</v>
      </c>
      <c r="B22">
        <v>6.48</v>
      </c>
      <c r="C22">
        <v>6.64</v>
      </c>
      <c r="D22">
        <v>7.78</v>
      </c>
      <c r="E22">
        <v>6.47</v>
      </c>
      <c r="F22">
        <v>5.24</v>
      </c>
      <c r="G22">
        <v>37.299999999999997</v>
      </c>
      <c r="H22">
        <v>22.2</v>
      </c>
      <c r="I22">
        <v>18.100000000000001</v>
      </c>
      <c r="J22">
        <v>4.53</v>
      </c>
      <c r="K22">
        <v>5.44</v>
      </c>
      <c r="L22">
        <v>10.199999999999999</v>
      </c>
      <c r="M22">
        <v>21.5</v>
      </c>
      <c r="O22" s="16">
        <v>398.43966942148768</v>
      </c>
      <c r="P22" s="16">
        <v>368.76694214876034</v>
      </c>
      <c r="Q22" s="16">
        <v>478.37355371900827</v>
      </c>
      <c r="R22" s="16">
        <v>384.9917355371901</v>
      </c>
      <c r="S22" s="16">
        <v>322.19504132231407</v>
      </c>
      <c r="T22" s="16">
        <v>2219.504132231405</v>
      </c>
      <c r="U22" s="16">
        <v>1365.0247933884295</v>
      </c>
      <c r="V22" s="16">
        <v>1112.9256198347109</v>
      </c>
      <c r="W22" s="16">
        <v>269.55371900826447</v>
      </c>
      <c r="X22" s="16">
        <v>334.49256198347109</v>
      </c>
      <c r="Y22" s="16">
        <v>606.94214876033061</v>
      </c>
      <c r="Z22" s="16">
        <v>1321.9834710743803</v>
      </c>
      <c r="AA22" s="16">
        <f t="shared" si="0"/>
        <v>9183.1933884297523</v>
      </c>
      <c r="AB22">
        <f>SUMIF(QNWRGrp!$B$2:$B$205,A22,QNWRGrp!$E$2:$E$205)</f>
        <v>9180</v>
      </c>
    </row>
    <row r="23" spans="1:28" x14ac:dyDescent="0.3">
      <c r="A23">
        <v>1993</v>
      </c>
      <c r="B23">
        <v>31.8</v>
      </c>
      <c r="C23">
        <v>57.4</v>
      </c>
      <c r="D23">
        <v>86.4</v>
      </c>
      <c r="E23">
        <v>48.2</v>
      </c>
      <c r="F23">
        <v>177.8</v>
      </c>
      <c r="G23">
        <v>595.9</v>
      </c>
      <c r="H23">
        <v>1099</v>
      </c>
      <c r="I23">
        <v>49.6</v>
      </c>
      <c r="J23">
        <v>30.6</v>
      </c>
      <c r="K23">
        <v>30.5</v>
      </c>
      <c r="L23">
        <v>39</v>
      </c>
      <c r="M23">
        <v>43</v>
      </c>
      <c r="O23" s="16">
        <v>1955.3057851239671</v>
      </c>
      <c r="P23" s="16">
        <v>3187.8347107438017</v>
      </c>
      <c r="Q23" s="16">
        <v>5312.5289256198348</v>
      </c>
      <c r="R23" s="16">
        <v>2868.0991735537191</v>
      </c>
      <c r="S23" s="16">
        <v>10932.495867768595</v>
      </c>
      <c r="T23" s="16">
        <v>35458.512396694219</v>
      </c>
      <c r="U23" s="16">
        <v>67574.876033057852</v>
      </c>
      <c r="V23" s="16">
        <v>3049.7851239669426</v>
      </c>
      <c r="W23" s="16">
        <v>1820.8264462809918</v>
      </c>
      <c r="X23" s="16">
        <v>1875.3719008264463</v>
      </c>
      <c r="Y23" s="16">
        <v>2320.6611570247933</v>
      </c>
      <c r="Z23" s="16">
        <v>2643.9669421487606</v>
      </c>
      <c r="AA23" s="16">
        <f t="shared" si="0"/>
        <v>139000.26446280992</v>
      </c>
      <c r="AB23">
        <f>SUMIF(QNWRGrp!$B$2:$B$205,A23,QNWRGrp!$E$2:$E$205)</f>
        <v>139000</v>
      </c>
    </row>
    <row r="24" spans="1:28" x14ac:dyDescent="0.3">
      <c r="A24">
        <v>1994</v>
      </c>
      <c r="B24">
        <v>41.4</v>
      </c>
      <c r="C24">
        <v>41.7</v>
      </c>
      <c r="D24">
        <v>37.5</v>
      </c>
      <c r="E24">
        <v>40.799999999999997</v>
      </c>
      <c r="F24">
        <v>35.299999999999997</v>
      </c>
      <c r="G24">
        <v>11.7</v>
      </c>
      <c r="H24">
        <v>7.24</v>
      </c>
      <c r="I24">
        <v>3.65</v>
      </c>
      <c r="J24">
        <v>1.35</v>
      </c>
      <c r="K24">
        <v>5.83</v>
      </c>
      <c r="L24">
        <v>7.16</v>
      </c>
      <c r="M24">
        <v>12.1</v>
      </c>
      <c r="O24" s="16">
        <v>2545.586776859504</v>
      </c>
      <c r="P24" s="16">
        <v>2315.9008264462814</v>
      </c>
      <c r="Q24" s="16">
        <v>2305.7851239669421</v>
      </c>
      <c r="R24" s="16">
        <v>2427.7685950413224</v>
      </c>
      <c r="S24" s="16">
        <v>2170.5123966942147</v>
      </c>
      <c r="T24" s="16">
        <v>696.19834710743805</v>
      </c>
      <c r="U24" s="16">
        <v>445.1702479338843</v>
      </c>
      <c r="V24" s="16">
        <v>224.4297520661157</v>
      </c>
      <c r="W24" s="16">
        <v>80.330578512396698</v>
      </c>
      <c r="X24" s="16">
        <v>358.47272727272724</v>
      </c>
      <c r="Y24" s="16">
        <v>426.04958677685954</v>
      </c>
      <c r="Z24" s="16">
        <v>744</v>
      </c>
      <c r="AA24" s="16">
        <f t="shared" si="0"/>
        <v>14740.204958677685</v>
      </c>
      <c r="AB24">
        <f>SUMIF(QNWRGrp!$B$2:$B$205,A24,QNWRGrp!$E$2:$E$205)</f>
        <v>14760</v>
      </c>
    </row>
    <row r="25" spans="1:28" x14ac:dyDescent="0.3">
      <c r="A25">
        <v>1995</v>
      </c>
      <c r="B25">
        <v>14.4</v>
      </c>
      <c r="C25">
        <v>15</v>
      </c>
      <c r="D25">
        <v>18.100000000000001</v>
      </c>
      <c r="E25">
        <v>21.5</v>
      </c>
      <c r="F25">
        <v>370.9</v>
      </c>
      <c r="G25">
        <v>100.2</v>
      </c>
      <c r="H25">
        <v>84.7</v>
      </c>
      <c r="I25">
        <v>19.600000000000001</v>
      </c>
      <c r="J25">
        <v>6.42</v>
      </c>
      <c r="K25">
        <v>8.0500000000000007</v>
      </c>
      <c r="L25">
        <v>13</v>
      </c>
      <c r="M25">
        <v>18.600000000000001</v>
      </c>
      <c r="O25" s="16">
        <v>885.42148760330588</v>
      </c>
      <c r="P25" s="16">
        <v>833.05785123966939</v>
      </c>
      <c r="Q25" s="16">
        <v>1112.9256198347109</v>
      </c>
      <c r="R25" s="16">
        <v>1279.3388429752067</v>
      </c>
      <c r="S25" s="16">
        <v>22805.752066115703</v>
      </c>
      <c r="T25" s="16">
        <v>5962.3140495867774</v>
      </c>
      <c r="U25" s="16">
        <v>5208.0000000000009</v>
      </c>
      <c r="V25" s="16">
        <v>1205.1570247933885</v>
      </c>
      <c r="W25" s="16">
        <v>382.01652892561981</v>
      </c>
      <c r="X25" s="16">
        <v>494.97520661157029</v>
      </c>
      <c r="Y25" s="16">
        <v>773.55371900826447</v>
      </c>
      <c r="Z25" s="16">
        <v>1143.6694214876034</v>
      </c>
      <c r="AA25" s="16">
        <f t="shared" si="0"/>
        <v>42086.181818181816</v>
      </c>
      <c r="AB25">
        <f>SUMIF(QNWRGrp!$B$2:$B$205,A25,QNWRGrp!$E$2:$E$205)</f>
        <v>42080</v>
      </c>
    </row>
    <row r="26" spans="1:28" x14ac:dyDescent="0.3">
      <c r="A26">
        <v>1996</v>
      </c>
      <c r="B26">
        <v>22.1</v>
      </c>
      <c r="C26">
        <v>22.9</v>
      </c>
      <c r="D26">
        <v>26.9</v>
      </c>
      <c r="E26">
        <v>31</v>
      </c>
      <c r="F26">
        <v>55.1</v>
      </c>
      <c r="G26">
        <v>57.7</v>
      </c>
      <c r="H26">
        <v>10.199999999999999</v>
      </c>
      <c r="I26">
        <v>29.8</v>
      </c>
      <c r="J26">
        <v>93.3</v>
      </c>
      <c r="K26">
        <v>70.400000000000006</v>
      </c>
      <c r="L26">
        <v>60.4</v>
      </c>
      <c r="M26">
        <v>50.3</v>
      </c>
      <c r="O26" s="16">
        <v>1358.8760330578514</v>
      </c>
      <c r="P26" s="16">
        <v>1271.8016528925618</v>
      </c>
      <c r="Q26" s="16">
        <v>1654.0165289256199</v>
      </c>
      <c r="R26" s="16">
        <v>1844.6280991735537</v>
      </c>
      <c r="S26" s="16">
        <v>3387.9669421487606</v>
      </c>
      <c r="T26" s="16">
        <v>3433.3884297520663</v>
      </c>
      <c r="U26" s="16">
        <v>627.17355371900828</v>
      </c>
      <c r="V26" s="16">
        <v>1832.3305785123969</v>
      </c>
      <c r="W26" s="16">
        <v>5551.7355371900831</v>
      </c>
      <c r="X26" s="16">
        <v>4328.727272727273</v>
      </c>
      <c r="Y26" s="16">
        <v>3594.0495867768595</v>
      </c>
      <c r="Z26" s="16">
        <v>3092.8264462809916</v>
      </c>
      <c r="AA26" s="16">
        <f t="shared" si="0"/>
        <v>31977.520661157025</v>
      </c>
      <c r="AB26">
        <f>SUMIF(QNWRGrp!$B$2:$B$205,A26,QNWRGrp!$E$2:$E$205)</f>
        <v>31960</v>
      </c>
    </row>
    <row r="27" spans="1:28" x14ac:dyDescent="0.3">
      <c r="A27">
        <v>1997</v>
      </c>
      <c r="B27">
        <v>45</v>
      </c>
      <c r="C27">
        <v>59.5</v>
      </c>
      <c r="D27">
        <v>54.2</v>
      </c>
      <c r="E27">
        <v>60.4</v>
      </c>
      <c r="F27">
        <v>42.2</v>
      </c>
      <c r="G27">
        <v>49.5</v>
      </c>
      <c r="H27">
        <v>40.299999999999997</v>
      </c>
      <c r="I27">
        <v>63.9</v>
      </c>
      <c r="J27">
        <v>35</v>
      </c>
      <c r="K27">
        <v>41.9</v>
      </c>
      <c r="L27">
        <v>49.7</v>
      </c>
      <c r="M27">
        <v>63.3</v>
      </c>
      <c r="O27" s="16">
        <v>2766.9421487603308</v>
      </c>
      <c r="P27" s="16">
        <v>3304.4628099173556</v>
      </c>
      <c r="Q27" s="16">
        <v>3332.6280991735539</v>
      </c>
      <c r="R27" s="16">
        <v>3594.0495867768595</v>
      </c>
      <c r="S27" s="16">
        <v>2594.7768595041325</v>
      </c>
      <c r="T27" s="16">
        <v>2945.4545454545455</v>
      </c>
      <c r="U27" s="16">
        <v>2477.9504132231405</v>
      </c>
      <c r="V27" s="16">
        <v>3929.0578512396692</v>
      </c>
      <c r="W27" s="16">
        <v>2082.6446280991736</v>
      </c>
      <c r="X27" s="16">
        <v>2576.3305785123966</v>
      </c>
      <c r="Y27" s="16">
        <v>2957.3553719008264</v>
      </c>
      <c r="Z27" s="16">
        <v>3892.1652892561983</v>
      </c>
      <c r="AA27" s="16">
        <f t="shared" si="0"/>
        <v>36453.818181818184</v>
      </c>
      <c r="AB27">
        <f>SUMIF(QNWRGrp!$B$2:$B$205,A27,QNWRGrp!$E$2:$E$205)</f>
        <v>36450</v>
      </c>
    </row>
    <row r="28" spans="1:28" x14ac:dyDescent="0.3">
      <c r="A28">
        <v>1998</v>
      </c>
      <c r="B28">
        <v>71</v>
      </c>
      <c r="C28">
        <v>81.5</v>
      </c>
      <c r="D28">
        <v>135.5</v>
      </c>
      <c r="E28">
        <v>131.1</v>
      </c>
      <c r="F28">
        <v>66.2</v>
      </c>
      <c r="G28">
        <v>36.6</v>
      </c>
      <c r="H28">
        <v>28</v>
      </c>
      <c r="I28">
        <v>18.2</v>
      </c>
      <c r="J28">
        <v>4.9000000000000004</v>
      </c>
      <c r="K28">
        <v>22.9</v>
      </c>
      <c r="L28">
        <v>62.7</v>
      </c>
      <c r="M28">
        <v>37.799999999999997</v>
      </c>
      <c r="O28" s="16">
        <v>4365.6198347107438</v>
      </c>
      <c r="P28" s="16">
        <v>4526.2809917355371</v>
      </c>
      <c r="Q28" s="16">
        <v>8331.5702479338852</v>
      </c>
      <c r="R28" s="16">
        <v>7800.9917355371899</v>
      </c>
      <c r="S28" s="16">
        <v>4070.4793388429757</v>
      </c>
      <c r="T28" s="16">
        <v>2177.8512396694214</v>
      </c>
      <c r="U28" s="16">
        <v>1721.6528925619834</v>
      </c>
      <c r="V28" s="16">
        <v>1119.0743801652891</v>
      </c>
      <c r="W28" s="16">
        <v>291.57024793388433</v>
      </c>
      <c r="X28" s="16">
        <v>1408.0661157024792</v>
      </c>
      <c r="Y28" s="16">
        <v>3730.909090909091</v>
      </c>
      <c r="Z28" s="16">
        <v>2324.2314049586776</v>
      </c>
      <c r="AA28" s="16">
        <f t="shared" si="0"/>
        <v>41868.297520661159</v>
      </c>
      <c r="AB28">
        <f>SUMIF(QNWRGrp!$B$2:$B$205,A28,QNWRGrp!$E$2:$E$205)</f>
        <v>41870</v>
      </c>
    </row>
    <row r="29" spans="1:28" x14ac:dyDescent="0.3">
      <c r="A29">
        <v>1999</v>
      </c>
      <c r="B29">
        <v>45</v>
      </c>
      <c r="C29">
        <v>71.400000000000006</v>
      </c>
      <c r="D29">
        <v>70.099999999999994</v>
      </c>
      <c r="E29">
        <v>93.9</v>
      </c>
      <c r="F29">
        <v>64</v>
      </c>
      <c r="G29">
        <v>50.6</v>
      </c>
      <c r="H29">
        <v>110.5</v>
      </c>
      <c r="I29">
        <v>17.2</v>
      </c>
      <c r="J29">
        <v>13.9</v>
      </c>
      <c r="K29">
        <v>17.600000000000001</v>
      </c>
      <c r="L29">
        <v>23.1</v>
      </c>
      <c r="M29">
        <v>30.5</v>
      </c>
      <c r="O29" s="16">
        <v>2766.9421487603308</v>
      </c>
      <c r="P29" s="16">
        <v>3965.3553719008273</v>
      </c>
      <c r="Q29" s="16">
        <v>4310.2809917355371</v>
      </c>
      <c r="R29" s="16">
        <v>5587.4380165289258</v>
      </c>
      <c r="S29" s="16">
        <v>3935.2066115702482</v>
      </c>
      <c r="T29" s="16">
        <v>3010.909090909091</v>
      </c>
      <c r="U29" s="16">
        <v>6794.3801652892562</v>
      </c>
      <c r="V29" s="16">
        <v>1057.586776859504</v>
      </c>
      <c r="W29" s="16">
        <v>827.10743801652893</v>
      </c>
      <c r="X29" s="16">
        <v>1082.1818181818182</v>
      </c>
      <c r="Y29" s="16">
        <v>1374.5454545454545</v>
      </c>
      <c r="Z29" s="16">
        <v>1875.3719008264463</v>
      </c>
      <c r="AA29" s="16">
        <f t="shared" si="0"/>
        <v>36587.305785123972</v>
      </c>
      <c r="AB29">
        <f>SUMIF(QNWRGrp!$B$2:$B$205,A29,QNWRGrp!$E$2:$E$205)</f>
        <v>36600</v>
      </c>
    </row>
    <row r="30" spans="1:28" x14ac:dyDescent="0.3">
      <c r="A30">
        <v>2000</v>
      </c>
      <c r="B30">
        <v>37.5</v>
      </c>
      <c r="C30">
        <v>45.6</v>
      </c>
      <c r="D30">
        <v>159.5</v>
      </c>
      <c r="E30">
        <v>80.3</v>
      </c>
      <c r="F30">
        <v>64.5</v>
      </c>
      <c r="G30">
        <v>33.1</v>
      </c>
      <c r="H30">
        <v>56.4</v>
      </c>
      <c r="I30">
        <v>21</v>
      </c>
      <c r="J30">
        <v>4.32</v>
      </c>
      <c r="K30">
        <v>14.4</v>
      </c>
      <c r="L30">
        <v>36.9</v>
      </c>
      <c r="M30">
        <v>25.2</v>
      </c>
      <c r="O30" s="16">
        <v>2305.7851239669421</v>
      </c>
      <c r="P30" s="16">
        <v>2532.495867768595</v>
      </c>
      <c r="Q30" s="16">
        <v>9807.2727272727279</v>
      </c>
      <c r="R30" s="16">
        <v>4778.181818181818</v>
      </c>
      <c r="S30" s="16">
        <v>3965.9504132231405</v>
      </c>
      <c r="T30" s="16">
        <v>1969.5867768595042</v>
      </c>
      <c r="U30" s="16">
        <v>3467.9008264462809</v>
      </c>
      <c r="V30" s="16">
        <v>1291.2396694214876</v>
      </c>
      <c r="W30" s="16">
        <v>257.05785123966945</v>
      </c>
      <c r="X30" s="16">
        <v>885.42148760330588</v>
      </c>
      <c r="Y30" s="16">
        <v>2195.7024793388432</v>
      </c>
      <c r="Z30" s="16">
        <v>1549.4876033057851</v>
      </c>
      <c r="AA30" s="16">
        <f t="shared" si="0"/>
        <v>35006.082644628106</v>
      </c>
      <c r="AB30">
        <f>SUMIF(QNWRGrp!$B$2:$B$205,A30,QNWRGrp!$E$2:$E$205)</f>
        <v>35030</v>
      </c>
    </row>
    <row r="31" spans="1:28" x14ac:dyDescent="0.3">
      <c r="A31">
        <v>2001</v>
      </c>
      <c r="B31">
        <v>34.299999999999997</v>
      </c>
      <c r="C31">
        <v>68.2</v>
      </c>
      <c r="D31">
        <v>65.5</v>
      </c>
      <c r="E31">
        <v>45.5</v>
      </c>
      <c r="F31">
        <v>70</v>
      </c>
      <c r="G31">
        <v>129.4</v>
      </c>
      <c r="H31">
        <v>14.3</v>
      </c>
      <c r="I31">
        <v>6.9</v>
      </c>
      <c r="J31">
        <v>7.45</v>
      </c>
      <c r="K31">
        <v>7.13</v>
      </c>
      <c r="L31">
        <v>11.8</v>
      </c>
      <c r="M31">
        <v>14.7</v>
      </c>
      <c r="O31" s="16">
        <v>2109.0247933884298</v>
      </c>
      <c r="P31" s="16">
        <v>3787.636363636364</v>
      </c>
      <c r="Q31" s="16">
        <v>4027.4380165289258</v>
      </c>
      <c r="R31" s="16">
        <v>2707.4380165289258</v>
      </c>
      <c r="S31" s="16">
        <v>4304.1322314049585</v>
      </c>
      <c r="T31" s="16">
        <v>7699.8347107438021</v>
      </c>
      <c r="U31" s="16">
        <v>879.27272727272737</v>
      </c>
      <c r="V31" s="16">
        <v>424.2644628099174</v>
      </c>
      <c r="W31" s="16">
        <v>443.30578512396693</v>
      </c>
      <c r="X31" s="16">
        <v>438.40661157024795</v>
      </c>
      <c r="Y31" s="16">
        <v>702.14876033057851</v>
      </c>
      <c r="Z31" s="16">
        <v>903.8677685950413</v>
      </c>
      <c r="AA31" s="16">
        <f t="shared" si="0"/>
        <v>28426.770247933891</v>
      </c>
      <c r="AB31">
        <f>SUMIF(QNWRGrp!$B$2:$B$205,A31,QNWRGrp!$E$2:$E$205)</f>
        <v>28420</v>
      </c>
    </row>
    <row r="32" spans="1:28" x14ac:dyDescent="0.3">
      <c r="A32">
        <v>2002</v>
      </c>
      <c r="B32">
        <v>17.8</v>
      </c>
      <c r="C32">
        <v>23.8</v>
      </c>
      <c r="D32">
        <v>22.9</v>
      </c>
      <c r="E32">
        <v>22.3</v>
      </c>
      <c r="F32">
        <v>18.600000000000001</v>
      </c>
      <c r="G32">
        <v>21</v>
      </c>
      <c r="H32">
        <v>6.07</v>
      </c>
      <c r="I32">
        <v>6.32</v>
      </c>
      <c r="J32">
        <v>3.76</v>
      </c>
      <c r="K32">
        <v>14.7</v>
      </c>
      <c r="L32">
        <v>12</v>
      </c>
      <c r="M32">
        <v>13.1</v>
      </c>
      <c r="O32" s="16">
        <v>1094.4793388429753</v>
      </c>
      <c r="P32" s="16">
        <v>1321.7851239669421</v>
      </c>
      <c r="Q32" s="16">
        <v>1408.0661157024792</v>
      </c>
      <c r="R32" s="16">
        <v>1326.9421487603306</v>
      </c>
      <c r="S32" s="16">
        <v>1143.6694214876034</v>
      </c>
      <c r="T32" s="16">
        <v>1249.5867768595042</v>
      </c>
      <c r="U32" s="16">
        <v>373.22975206611574</v>
      </c>
      <c r="V32" s="16">
        <v>388.60165289256202</v>
      </c>
      <c r="W32" s="16">
        <v>223.73553719008265</v>
      </c>
      <c r="X32" s="16">
        <v>903.8677685950413</v>
      </c>
      <c r="Y32" s="16">
        <v>714.04958677685954</v>
      </c>
      <c r="Z32" s="16">
        <v>805.48760330578511</v>
      </c>
      <c r="AA32" s="16">
        <f t="shared" si="0"/>
        <v>10953.500826446281</v>
      </c>
      <c r="AB32">
        <f>SUMIF(QNWRGrp!$B$2:$B$205,A32,QNWRGrp!$E$2:$E$205)</f>
        <v>10940</v>
      </c>
    </row>
    <row r="33" spans="1:28" x14ac:dyDescent="0.3">
      <c r="A33">
        <v>2003</v>
      </c>
      <c r="B33">
        <v>14.7</v>
      </c>
      <c r="C33">
        <v>17.2</v>
      </c>
      <c r="D33">
        <v>48.1</v>
      </c>
      <c r="E33">
        <v>29.5</v>
      </c>
      <c r="F33">
        <v>31.4</v>
      </c>
      <c r="G33">
        <v>14.1</v>
      </c>
      <c r="H33">
        <v>4.51</v>
      </c>
      <c r="I33">
        <v>3</v>
      </c>
      <c r="J33">
        <v>3.26</v>
      </c>
      <c r="K33">
        <v>7.29</v>
      </c>
      <c r="L33">
        <v>6.48</v>
      </c>
      <c r="M33">
        <v>8.7100000000000009</v>
      </c>
      <c r="O33" s="16">
        <v>903.8677685950413</v>
      </c>
      <c r="P33" s="16">
        <v>955.23966942148752</v>
      </c>
      <c r="Q33" s="16">
        <v>2957.553719008265</v>
      </c>
      <c r="R33" s="16">
        <v>1755.3719008264463</v>
      </c>
      <c r="S33" s="16">
        <v>1930.7107438016528</v>
      </c>
      <c r="T33" s="16">
        <v>839.00826446280996</v>
      </c>
      <c r="U33" s="16">
        <v>277.30909090909091</v>
      </c>
      <c r="V33" s="16">
        <v>184.46280991735537</v>
      </c>
      <c r="W33" s="16">
        <v>193.98347107438016</v>
      </c>
      <c r="X33" s="16">
        <v>448.24462809917361</v>
      </c>
      <c r="Y33" s="16">
        <v>385.58677685950414</v>
      </c>
      <c r="Z33" s="16">
        <v>535.55702479338856</v>
      </c>
      <c r="AA33" s="16">
        <f t="shared" si="0"/>
        <v>11366.895867768593</v>
      </c>
      <c r="AB33">
        <f>SUMIF(QNWRGrp!$B$2:$B$205,A33,QNWRGrp!$E$2:$E$205)</f>
        <v>11380</v>
      </c>
    </row>
    <row r="34" spans="1:28" x14ac:dyDescent="0.3">
      <c r="A34">
        <v>2004</v>
      </c>
      <c r="B34">
        <v>9.1300000000000008</v>
      </c>
      <c r="C34">
        <v>8.8000000000000007</v>
      </c>
      <c r="D34">
        <v>24.5</v>
      </c>
      <c r="E34">
        <v>13.2</v>
      </c>
      <c r="F34">
        <v>15.8</v>
      </c>
      <c r="G34">
        <v>8.85</v>
      </c>
      <c r="H34">
        <v>20.7</v>
      </c>
      <c r="I34">
        <v>21</v>
      </c>
      <c r="J34">
        <v>6.75</v>
      </c>
      <c r="K34">
        <v>11.6</v>
      </c>
      <c r="L34">
        <v>16.5</v>
      </c>
      <c r="M34">
        <v>17.600000000000001</v>
      </c>
      <c r="O34" s="16">
        <v>561.38181818181829</v>
      </c>
      <c r="P34" s="16">
        <v>488.7272727272728</v>
      </c>
      <c r="Q34" s="16">
        <v>1506.4462809917356</v>
      </c>
      <c r="R34" s="16">
        <v>785.4545454545455</v>
      </c>
      <c r="S34" s="16">
        <v>971.50413223140504</v>
      </c>
      <c r="T34" s="16">
        <v>526.61157024793386</v>
      </c>
      <c r="U34" s="16">
        <v>1272.793388429752</v>
      </c>
      <c r="V34" s="16">
        <v>1291.2396694214876</v>
      </c>
      <c r="W34" s="16">
        <v>401.65289256198349</v>
      </c>
      <c r="X34" s="16">
        <v>713.25619834710744</v>
      </c>
      <c r="Y34" s="16">
        <v>981.81818181818187</v>
      </c>
      <c r="Z34" s="16">
        <v>1082.1818181818182</v>
      </c>
      <c r="AA34" s="16">
        <f t="shared" si="0"/>
        <v>10583.067768595041</v>
      </c>
      <c r="AB34">
        <f>SUMIF(QNWRGrp!$B$2:$B$205,A34,QNWRGrp!$E$2:$E$205)</f>
        <v>10580</v>
      </c>
    </row>
    <row r="35" spans="1:28" x14ac:dyDescent="0.3">
      <c r="A35">
        <v>2005</v>
      </c>
      <c r="B35">
        <v>15.3</v>
      </c>
      <c r="C35">
        <v>27.9</v>
      </c>
      <c r="D35">
        <v>19.2</v>
      </c>
      <c r="E35">
        <v>20.399999999999999</v>
      </c>
      <c r="F35">
        <v>19.600000000000001</v>
      </c>
      <c r="G35">
        <v>30</v>
      </c>
      <c r="H35">
        <v>22.4</v>
      </c>
      <c r="I35">
        <v>26.8</v>
      </c>
      <c r="J35">
        <v>9.9700000000000006</v>
      </c>
      <c r="K35">
        <v>5.81</v>
      </c>
      <c r="L35">
        <v>9.02</v>
      </c>
      <c r="M35">
        <v>12</v>
      </c>
      <c r="O35" s="16">
        <v>940.76033057851248</v>
      </c>
      <c r="P35" s="16">
        <v>1549.4876033057851</v>
      </c>
      <c r="Q35" s="16">
        <v>1180.5619834710742</v>
      </c>
      <c r="R35" s="16">
        <v>1213.8842975206612</v>
      </c>
      <c r="S35" s="16">
        <v>1205.1570247933885</v>
      </c>
      <c r="T35" s="16">
        <v>1785.1239669421489</v>
      </c>
      <c r="U35" s="16">
        <v>1377.3223140495868</v>
      </c>
      <c r="V35" s="16">
        <v>1647.8677685950415</v>
      </c>
      <c r="W35" s="16">
        <v>593.25619834710756</v>
      </c>
      <c r="X35" s="16">
        <v>357.24297520661156</v>
      </c>
      <c r="Y35" s="16">
        <v>536.72727272727263</v>
      </c>
      <c r="Z35" s="16">
        <v>737.85123966942149</v>
      </c>
      <c r="AA35" s="16">
        <f t="shared" si="0"/>
        <v>13125.242975206611</v>
      </c>
      <c r="AB35">
        <f>SUMIF(QNWRGrp!$B$2:$B$205,A35,QNWRGrp!$E$2:$E$205)</f>
        <v>13140</v>
      </c>
    </row>
    <row r="36" spans="1:28" x14ac:dyDescent="0.3">
      <c r="A36">
        <v>2006</v>
      </c>
      <c r="B36">
        <v>13.4</v>
      </c>
      <c r="C36">
        <v>16.899999999999999</v>
      </c>
      <c r="D36">
        <v>17.600000000000001</v>
      </c>
      <c r="E36">
        <v>14.4</v>
      </c>
      <c r="F36">
        <v>9.81</v>
      </c>
      <c r="G36">
        <v>7.7</v>
      </c>
      <c r="H36">
        <v>4.25</v>
      </c>
      <c r="I36">
        <v>8.1300000000000008</v>
      </c>
      <c r="J36">
        <v>3.04</v>
      </c>
      <c r="K36">
        <v>5.39</v>
      </c>
      <c r="L36">
        <v>6.64</v>
      </c>
      <c r="M36">
        <v>10.4</v>
      </c>
      <c r="O36" s="16">
        <v>823.93388429752076</v>
      </c>
      <c r="P36" s="16">
        <v>938.57851239669412</v>
      </c>
      <c r="Q36" s="16">
        <v>1082.1818181818182</v>
      </c>
      <c r="R36" s="16">
        <v>856.85950413223145</v>
      </c>
      <c r="S36" s="16">
        <v>603.19338842975208</v>
      </c>
      <c r="T36" s="16">
        <v>458.18181818181819</v>
      </c>
      <c r="U36" s="16">
        <v>261.32231404958679</v>
      </c>
      <c r="V36" s="16">
        <v>499.89421487603312</v>
      </c>
      <c r="W36" s="16">
        <v>180.8925619834711</v>
      </c>
      <c r="X36" s="16">
        <v>331.41818181818184</v>
      </c>
      <c r="Y36" s="16">
        <v>395.10743801652893</v>
      </c>
      <c r="Z36" s="16">
        <v>639.47107438016542</v>
      </c>
      <c r="AA36" s="16">
        <f t="shared" si="0"/>
        <v>7071.034710743801</v>
      </c>
      <c r="AB36">
        <f>SUMIF(QNWRGrp!$B$2:$B$205,A36,QNWRGrp!$E$2:$E$205)</f>
        <v>7070</v>
      </c>
    </row>
    <row r="37" spans="1:28" x14ac:dyDescent="0.3">
      <c r="A37">
        <v>2007</v>
      </c>
      <c r="B37">
        <v>14.9</v>
      </c>
      <c r="C37">
        <v>13.5</v>
      </c>
      <c r="D37">
        <v>23.8</v>
      </c>
      <c r="E37">
        <v>152.6</v>
      </c>
      <c r="F37">
        <v>399.9</v>
      </c>
      <c r="G37">
        <v>133.1</v>
      </c>
      <c r="H37">
        <v>218.7</v>
      </c>
      <c r="I37">
        <v>30</v>
      </c>
      <c r="J37">
        <v>19</v>
      </c>
      <c r="K37">
        <v>18.100000000000001</v>
      </c>
      <c r="L37">
        <v>23.5</v>
      </c>
      <c r="M37">
        <v>53.4</v>
      </c>
      <c r="O37" s="16">
        <v>916.16528925619843</v>
      </c>
      <c r="P37" s="16">
        <v>749.75206611570252</v>
      </c>
      <c r="Q37" s="16">
        <v>1463.4049586776862</v>
      </c>
      <c r="R37" s="16">
        <v>9080.3305785123976</v>
      </c>
      <c r="S37" s="16">
        <v>24588.89256198347</v>
      </c>
      <c r="T37" s="16">
        <v>7920</v>
      </c>
      <c r="U37" s="16">
        <v>13447.338842975207</v>
      </c>
      <c r="V37" s="16">
        <v>1844.6280991735537</v>
      </c>
      <c r="W37" s="16">
        <v>1130.5785123966944</v>
      </c>
      <c r="X37" s="16">
        <v>1112.9256198347109</v>
      </c>
      <c r="Y37" s="16">
        <v>1398.3471074380166</v>
      </c>
      <c r="Z37" s="16">
        <v>3283.4380165289253</v>
      </c>
      <c r="AA37" s="16">
        <f t="shared" si="0"/>
        <v>66935.801652892565</v>
      </c>
      <c r="AB37">
        <f>SUMIF(QNWRGrp!$B$2:$B$205,A37,QNWRGrp!$E$2:$E$205)</f>
        <v>66930</v>
      </c>
    </row>
    <row r="38" spans="1:28" x14ac:dyDescent="0.3">
      <c r="A38">
        <v>2008</v>
      </c>
      <c r="B38">
        <v>47.8</v>
      </c>
      <c r="C38">
        <v>45.6</v>
      </c>
      <c r="D38">
        <v>40.700000000000003</v>
      </c>
      <c r="E38">
        <v>75.3</v>
      </c>
      <c r="F38">
        <v>131.9</v>
      </c>
      <c r="G38">
        <v>46.1</v>
      </c>
      <c r="H38">
        <v>20</v>
      </c>
      <c r="I38">
        <v>18.399999999999999</v>
      </c>
      <c r="J38">
        <v>13.9</v>
      </c>
      <c r="K38">
        <v>82.4</v>
      </c>
      <c r="L38">
        <v>40.200000000000003</v>
      </c>
      <c r="M38">
        <v>35.5</v>
      </c>
      <c r="O38" s="16">
        <v>2939.1074380165287</v>
      </c>
      <c r="P38" s="16">
        <v>2532.495867768595</v>
      </c>
      <c r="Q38" s="16">
        <v>2502.5454545454545</v>
      </c>
      <c r="R38" s="16">
        <v>4480.6611570247933</v>
      </c>
      <c r="S38" s="16">
        <v>8110.2148760330583</v>
      </c>
      <c r="T38" s="16">
        <v>2743.1404958677685</v>
      </c>
      <c r="U38" s="16">
        <v>1229.7520661157025</v>
      </c>
      <c r="V38" s="16">
        <v>1131.3719008264463</v>
      </c>
      <c r="W38" s="16">
        <v>827.10743801652893</v>
      </c>
      <c r="X38" s="16">
        <v>5066.5785123966944</v>
      </c>
      <c r="Y38" s="16">
        <v>2392.0661157024792</v>
      </c>
      <c r="Z38" s="16">
        <v>2182.8099173553719</v>
      </c>
      <c r="AA38" s="16">
        <f t="shared" si="0"/>
        <v>36137.85123966942</v>
      </c>
      <c r="AB38">
        <f>SUMIF(QNWRGrp!$B$2:$B$205,A38,QNWRGrp!$E$2:$E$205)</f>
        <v>0</v>
      </c>
    </row>
    <row r="39" spans="1:28" x14ac:dyDescent="0.3">
      <c r="A39">
        <v>2009</v>
      </c>
      <c r="B39">
        <v>34.6</v>
      </c>
      <c r="C39">
        <v>37</v>
      </c>
      <c r="D39">
        <v>38.700000000000003</v>
      </c>
      <c r="E39">
        <v>187.8</v>
      </c>
      <c r="F39">
        <v>179.9</v>
      </c>
      <c r="G39">
        <v>191.9</v>
      </c>
      <c r="H39">
        <v>38.700000000000003</v>
      </c>
      <c r="I39">
        <v>25.7</v>
      </c>
      <c r="J39">
        <v>21.2</v>
      </c>
      <c r="K39">
        <v>26.8</v>
      </c>
      <c r="L39">
        <v>33.200000000000003</v>
      </c>
      <c r="M39">
        <v>30</v>
      </c>
      <c r="O39" s="16">
        <v>2127.4710743801656</v>
      </c>
      <c r="P39" s="16">
        <v>2054.8760330578511</v>
      </c>
      <c r="Q39" s="16">
        <v>2379.5702479338843</v>
      </c>
      <c r="R39" s="16">
        <v>11174.876033057852</v>
      </c>
      <c r="S39" s="16">
        <v>11061.619834710746</v>
      </c>
      <c r="T39" s="16">
        <v>11418.842975206611</v>
      </c>
      <c r="U39" s="16">
        <v>2379.5702479338843</v>
      </c>
      <c r="V39" s="16">
        <v>1580.2314049586776</v>
      </c>
      <c r="W39" s="16">
        <v>1261.4876033057851</v>
      </c>
      <c r="X39" s="16">
        <v>1647.8677685950415</v>
      </c>
      <c r="Y39" s="16">
        <v>1975.5371900826449</v>
      </c>
      <c r="Z39" s="16">
        <v>1844.6280991735537</v>
      </c>
      <c r="AA39" s="16">
        <f t="shared" si="0"/>
        <v>50906.5785123967</v>
      </c>
      <c r="AB39">
        <f>SUMIF(QNWRGrp!$B$2:$B$205,A39,QNWRGrp!$E$2:$E$205)</f>
        <v>0</v>
      </c>
    </row>
    <row r="40" spans="1:28" x14ac:dyDescent="0.3">
      <c r="A40">
        <v>2010</v>
      </c>
      <c r="B40">
        <v>40.700000000000003</v>
      </c>
      <c r="C40">
        <v>55.9</v>
      </c>
      <c r="D40">
        <v>55.9</v>
      </c>
      <c r="E40">
        <v>43.9</v>
      </c>
      <c r="F40">
        <v>38</v>
      </c>
      <c r="G40">
        <v>68.599999999999994</v>
      </c>
      <c r="H40">
        <v>76.2</v>
      </c>
      <c r="I40">
        <v>61</v>
      </c>
      <c r="J40">
        <v>21.9</v>
      </c>
      <c r="K40">
        <v>15.5</v>
      </c>
      <c r="L40">
        <v>36.700000000000003</v>
      </c>
      <c r="M40">
        <v>33.700000000000003</v>
      </c>
      <c r="O40" s="16">
        <v>2502.5454545454545</v>
      </c>
      <c r="P40" s="16">
        <v>3104.5289256198348</v>
      </c>
      <c r="Q40" s="16">
        <v>3437.1570247933882</v>
      </c>
      <c r="R40" s="16">
        <v>2612.2314049586776</v>
      </c>
      <c r="S40" s="16">
        <v>2336.5289256198348</v>
      </c>
      <c r="T40" s="16">
        <v>4081.9834710743803</v>
      </c>
      <c r="U40" s="16">
        <v>4685.3553719008269</v>
      </c>
      <c r="V40" s="16">
        <v>3750.7438016528927</v>
      </c>
      <c r="W40" s="16">
        <v>1303.1404958677685</v>
      </c>
      <c r="X40" s="16">
        <v>953.0578512396695</v>
      </c>
      <c r="Y40" s="16">
        <v>2183.8016528925618</v>
      </c>
      <c r="Z40" s="16">
        <v>2072.1322314049589</v>
      </c>
      <c r="AA40" s="16">
        <f t="shared" si="0"/>
        <v>33023.206611570247</v>
      </c>
      <c r="AB40">
        <f>SUMIF(QNWRGrp!$B$2:$B$205,A40,QNWRGrp!$E$2:$E$205)</f>
        <v>0</v>
      </c>
    </row>
    <row r="41" spans="1:28" x14ac:dyDescent="0.3">
      <c r="A41">
        <v>2011</v>
      </c>
      <c r="B41">
        <v>30.3</v>
      </c>
      <c r="C41">
        <v>52</v>
      </c>
      <c r="D41">
        <v>37.700000000000003</v>
      </c>
      <c r="E41">
        <v>33.4</v>
      </c>
      <c r="F41">
        <v>25.9</v>
      </c>
      <c r="G41">
        <v>12.3</v>
      </c>
      <c r="H41">
        <v>3.06</v>
      </c>
      <c r="I41">
        <v>2.62</v>
      </c>
      <c r="J41">
        <v>0.26500000000000001</v>
      </c>
      <c r="K41">
        <v>2.2799999999999998</v>
      </c>
      <c r="L41">
        <v>6.96</v>
      </c>
      <c r="M41">
        <v>8.73</v>
      </c>
      <c r="O41" s="16">
        <v>1863.0743801652895</v>
      </c>
      <c r="P41" s="16">
        <v>2887.9338842975208</v>
      </c>
      <c r="Q41" s="16">
        <v>2318.0826446280994</v>
      </c>
      <c r="R41" s="16">
        <v>1987.4380165289256</v>
      </c>
      <c r="S41" s="16">
        <v>1592.5289256198348</v>
      </c>
      <c r="T41" s="16">
        <v>731.90082644628103</v>
      </c>
      <c r="U41" s="16">
        <v>188.1520661157025</v>
      </c>
      <c r="V41" s="16">
        <v>161.09752066115703</v>
      </c>
      <c r="W41" s="16">
        <v>15.768595041322316</v>
      </c>
      <c r="X41" s="16">
        <v>140.19173553719008</v>
      </c>
      <c r="Y41" s="16">
        <v>414.14876033057857</v>
      </c>
      <c r="Z41" s="16">
        <v>536.78677685950413</v>
      </c>
      <c r="AA41" s="16">
        <f t="shared" si="0"/>
        <v>12837.104132231405</v>
      </c>
      <c r="AB41">
        <f>SUMIF(QNWRGrp!$B$2:$B$205,A41,QNWRGrp!$E$2:$E$205)</f>
        <v>0</v>
      </c>
    </row>
    <row r="42" spans="1:28" x14ac:dyDescent="0.3">
      <c r="A42">
        <v>2012</v>
      </c>
      <c r="B42">
        <v>9.0500000000000007</v>
      </c>
      <c r="C42">
        <v>15.4</v>
      </c>
      <c r="D42">
        <v>18.600000000000001</v>
      </c>
      <c r="E42">
        <v>17.899999999999999</v>
      </c>
      <c r="F42">
        <v>6.54</v>
      </c>
      <c r="G42">
        <v>3.57</v>
      </c>
      <c r="H42">
        <v>0.19500000000000001</v>
      </c>
      <c r="I42">
        <v>0.65500000000000003</v>
      </c>
      <c r="J42">
        <v>0.14099999999999999</v>
      </c>
      <c r="K42">
        <v>0.66500000000000004</v>
      </c>
      <c r="L42">
        <v>3.23</v>
      </c>
      <c r="M42">
        <v>3.39</v>
      </c>
      <c r="O42" s="16">
        <v>556.46280991735546</v>
      </c>
      <c r="P42" s="16">
        <v>855.27272727272725</v>
      </c>
      <c r="Q42" s="16">
        <v>1143.6694214876034</v>
      </c>
      <c r="R42" s="16">
        <v>1065.1239669421489</v>
      </c>
      <c r="S42" s="16">
        <v>402.12892561983472</v>
      </c>
      <c r="T42" s="16">
        <v>212.4297520661157</v>
      </c>
      <c r="U42" s="16">
        <v>11.990082644628099</v>
      </c>
      <c r="V42" s="16">
        <v>40.274380165289259</v>
      </c>
      <c r="W42" s="16">
        <v>8.3900826446280981</v>
      </c>
      <c r="X42" s="16">
        <v>40.889256198347113</v>
      </c>
      <c r="Y42" s="16">
        <v>192.19834710743802</v>
      </c>
      <c r="Z42" s="16">
        <v>208.44297520661158</v>
      </c>
      <c r="AA42" s="16">
        <f t="shared" si="0"/>
        <v>4737.2727272727279</v>
      </c>
      <c r="AB42">
        <f>SUMIF(QNWRGrp!$B$2:$B$205,A42,QNWRGrp!$E$2:$E$205)</f>
        <v>0</v>
      </c>
    </row>
    <row r="43" spans="1:28" x14ac:dyDescent="0.3">
      <c r="A43">
        <v>2013</v>
      </c>
      <c r="B43">
        <v>6</v>
      </c>
      <c r="C43">
        <v>7.35</v>
      </c>
      <c r="D43">
        <v>10.3</v>
      </c>
      <c r="E43">
        <v>9.8699999999999992</v>
      </c>
      <c r="F43">
        <v>13.8</v>
      </c>
      <c r="G43">
        <v>13</v>
      </c>
      <c r="H43">
        <v>5.9</v>
      </c>
      <c r="I43">
        <v>36.700000000000003</v>
      </c>
      <c r="J43">
        <v>3.11</v>
      </c>
      <c r="K43">
        <v>3.96</v>
      </c>
      <c r="L43">
        <v>5.93</v>
      </c>
      <c r="M43">
        <v>7.38</v>
      </c>
      <c r="O43" s="16">
        <v>368.92561983471074</v>
      </c>
      <c r="P43" s="16">
        <v>408.198347107438</v>
      </c>
      <c r="Q43" s="16">
        <v>633.32231404958679</v>
      </c>
      <c r="R43" s="16">
        <v>587.30578512396687</v>
      </c>
      <c r="S43" s="16">
        <v>848.52892561983481</v>
      </c>
      <c r="T43" s="16">
        <v>773.55371900826447</v>
      </c>
      <c r="U43" s="16">
        <v>362.77685950413223</v>
      </c>
      <c r="V43" s="16">
        <v>2256.595041322314</v>
      </c>
      <c r="W43" s="16">
        <v>185.05785123966942</v>
      </c>
      <c r="X43" s="16">
        <v>243.4909090909091</v>
      </c>
      <c r="Y43" s="16">
        <v>352.85950413223139</v>
      </c>
      <c r="Z43" s="16">
        <v>453.77851239669423</v>
      </c>
      <c r="AA43" s="16">
        <f t="shared" si="0"/>
        <v>7474.3933884297521</v>
      </c>
      <c r="AB43">
        <f>SUMIF(QNWRGrp!$B$2:$B$205,A43,QNWRGrp!$E$2:$E$205)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62"/>
  <sheetViews>
    <sheetView workbookViewId="0"/>
  </sheetViews>
  <sheetFormatPr defaultRowHeight="14.4" x14ac:dyDescent="0.3"/>
  <cols>
    <col min="14" max="15" width="10.5546875" customWidth="1"/>
  </cols>
  <sheetData>
    <row r="1" spans="1:18" x14ac:dyDescent="0.3">
      <c r="A1" s="22" t="s">
        <v>90</v>
      </c>
      <c r="B1" s="22" t="s">
        <v>91</v>
      </c>
      <c r="C1" s="22" t="s">
        <v>92</v>
      </c>
      <c r="D1" s="22" t="s">
        <v>93</v>
      </c>
      <c r="E1" s="22" t="s">
        <v>94</v>
      </c>
      <c r="F1" s="22" t="s">
        <v>95</v>
      </c>
      <c r="G1" s="22" t="s">
        <v>96</v>
      </c>
      <c r="H1" s="22" t="s">
        <v>97</v>
      </c>
      <c r="I1" s="22" t="s">
        <v>98</v>
      </c>
      <c r="J1" s="22" t="s">
        <v>99</v>
      </c>
      <c r="K1" s="22" t="s">
        <v>100</v>
      </c>
      <c r="L1" s="22" t="s">
        <v>101</v>
      </c>
      <c r="M1" s="22" t="s">
        <v>102</v>
      </c>
      <c r="N1" s="22" t="s">
        <v>103</v>
      </c>
      <c r="O1" s="22" t="s">
        <v>90</v>
      </c>
      <c r="P1" s="41" t="s">
        <v>169</v>
      </c>
      <c r="Q1" s="41" t="s">
        <v>170</v>
      </c>
      <c r="R1" s="41" t="s">
        <v>171</v>
      </c>
    </row>
    <row r="2" spans="1:18" x14ac:dyDescent="0.3">
      <c r="A2" s="23">
        <v>1956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5">
        <f>SUM(B2:M2)</f>
        <v>0</v>
      </c>
      <c r="O2" s="23">
        <v>1956</v>
      </c>
    </row>
    <row r="3" spans="1:18" x14ac:dyDescent="0.3">
      <c r="A3" s="23">
        <v>1957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5">
        <f t="shared" ref="N3:N59" si="0">SUM(B3:M3)</f>
        <v>0</v>
      </c>
      <c r="O3" s="23">
        <v>1957</v>
      </c>
    </row>
    <row r="4" spans="1:18" x14ac:dyDescent="0.3">
      <c r="A4" s="23">
        <v>1958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5">
        <f t="shared" si="0"/>
        <v>0</v>
      </c>
      <c r="O4" s="23">
        <v>1958</v>
      </c>
    </row>
    <row r="5" spans="1:18" x14ac:dyDescent="0.3">
      <c r="A5" s="23">
        <v>1959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5">
        <f t="shared" si="0"/>
        <v>0</v>
      </c>
      <c r="O5" s="23">
        <v>1959</v>
      </c>
    </row>
    <row r="6" spans="1:18" x14ac:dyDescent="0.3">
      <c r="A6" s="23">
        <v>1960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5">
        <f t="shared" si="0"/>
        <v>0</v>
      </c>
      <c r="O6" s="23">
        <v>1960</v>
      </c>
    </row>
    <row r="7" spans="1:18" x14ac:dyDescent="0.3">
      <c r="A7" s="23">
        <v>1961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5">
        <f t="shared" si="0"/>
        <v>0</v>
      </c>
      <c r="O7" s="23">
        <v>1961</v>
      </c>
    </row>
    <row r="8" spans="1:18" x14ac:dyDescent="0.3">
      <c r="A8" s="23">
        <v>1962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5">
        <f t="shared" si="0"/>
        <v>0</v>
      </c>
      <c r="O8" s="23">
        <v>1962</v>
      </c>
    </row>
    <row r="9" spans="1:18" x14ac:dyDescent="0.3">
      <c r="A9" s="26">
        <v>1963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8">
        <v>150</v>
      </c>
      <c r="O9" s="26">
        <v>1963</v>
      </c>
    </row>
    <row r="10" spans="1:18" x14ac:dyDescent="0.3">
      <c r="A10" s="26">
        <v>1964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8">
        <v>3500</v>
      </c>
      <c r="O10" s="26">
        <v>1964</v>
      </c>
    </row>
    <row r="11" spans="1:18" x14ac:dyDescent="0.3">
      <c r="A11" s="26">
        <v>1965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8">
        <v>750</v>
      </c>
      <c r="O11" s="26">
        <v>1965</v>
      </c>
    </row>
    <row r="12" spans="1:18" x14ac:dyDescent="0.3">
      <c r="A12" s="26">
        <v>1966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8">
        <v>6900</v>
      </c>
      <c r="O12" s="26">
        <v>1966</v>
      </c>
    </row>
    <row r="13" spans="1:18" x14ac:dyDescent="0.3">
      <c r="A13" s="26">
        <v>1967</v>
      </c>
      <c r="B13" s="28">
        <v>150</v>
      </c>
      <c r="C13" s="28">
        <v>200</v>
      </c>
      <c r="D13" s="28">
        <v>440</v>
      </c>
      <c r="E13" s="28">
        <v>650</v>
      </c>
      <c r="F13" s="28">
        <v>720</v>
      </c>
      <c r="G13" s="28">
        <v>1020</v>
      </c>
      <c r="H13" s="28">
        <v>1060</v>
      </c>
      <c r="I13" s="28">
        <v>930</v>
      </c>
      <c r="J13" s="28">
        <v>860</v>
      </c>
      <c r="K13" s="28">
        <v>820</v>
      </c>
      <c r="L13" s="28">
        <v>680</v>
      </c>
      <c r="M13" s="28">
        <v>270</v>
      </c>
      <c r="N13" s="28">
        <f t="shared" si="0"/>
        <v>7800</v>
      </c>
      <c r="O13" s="26">
        <v>1967</v>
      </c>
    </row>
    <row r="14" spans="1:18" x14ac:dyDescent="0.3">
      <c r="A14" s="26">
        <v>1968</v>
      </c>
      <c r="B14" s="28">
        <v>180</v>
      </c>
      <c r="C14" s="28">
        <v>230</v>
      </c>
      <c r="D14" s="28">
        <v>520</v>
      </c>
      <c r="E14" s="28">
        <v>480</v>
      </c>
      <c r="F14" s="28">
        <v>445</v>
      </c>
      <c r="G14" s="28">
        <v>460</v>
      </c>
      <c r="H14" s="28">
        <v>185</v>
      </c>
      <c r="I14" s="28">
        <v>150</v>
      </c>
      <c r="J14" s="28">
        <v>150</v>
      </c>
      <c r="K14" s="28">
        <v>4280</v>
      </c>
      <c r="L14" s="28">
        <v>1925</v>
      </c>
      <c r="M14" s="28">
        <v>340</v>
      </c>
      <c r="N14" s="28">
        <f t="shared" si="0"/>
        <v>9345</v>
      </c>
      <c r="O14" s="26">
        <v>1968</v>
      </c>
    </row>
    <row r="15" spans="1:18" x14ac:dyDescent="0.3">
      <c r="A15" s="26">
        <v>1969</v>
      </c>
      <c r="B15" s="28">
        <v>50</v>
      </c>
      <c r="C15" s="28">
        <v>670</v>
      </c>
      <c r="D15" s="28">
        <v>495</v>
      </c>
      <c r="E15" s="28">
        <v>284</v>
      </c>
      <c r="F15" s="28">
        <v>510</v>
      </c>
      <c r="G15" s="28">
        <v>520</v>
      </c>
      <c r="H15" s="28">
        <v>275</v>
      </c>
      <c r="I15" s="28">
        <v>657</v>
      </c>
      <c r="J15" s="28">
        <v>594</v>
      </c>
      <c r="K15" s="28">
        <v>741</v>
      </c>
      <c r="L15" s="28">
        <v>980</v>
      </c>
      <c r="M15" s="28">
        <v>1070</v>
      </c>
      <c r="N15" s="28">
        <f t="shared" si="0"/>
        <v>6846</v>
      </c>
      <c r="O15" s="26">
        <v>1969</v>
      </c>
    </row>
    <row r="16" spans="1:18" x14ac:dyDescent="0.3">
      <c r="A16" s="26">
        <v>1970</v>
      </c>
      <c r="B16" s="28">
        <v>279</v>
      </c>
      <c r="C16" s="28">
        <v>558.05999999999995</v>
      </c>
      <c r="D16" s="28">
        <v>748.56</v>
      </c>
      <c r="E16" s="28">
        <v>273.54000000000002</v>
      </c>
      <c r="F16" s="28">
        <v>574.48</v>
      </c>
      <c r="G16" s="28">
        <v>744.6</v>
      </c>
      <c r="H16" s="28">
        <v>785.02</v>
      </c>
      <c r="I16" s="28">
        <v>533.6</v>
      </c>
      <c r="J16" s="28">
        <v>798.94</v>
      </c>
      <c r="K16" s="28">
        <v>1444.14</v>
      </c>
      <c r="L16" s="28">
        <v>282.24</v>
      </c>
      <c r="M16" s="28">
        <v>106.4</v>
      </c>
      <c r="N16" s="27">
        <f t="shared" si="0"/>
        <v>7128.579999999999</v>
      </c>
      <c r="O16" s="26">
        <v>1970</v>
      </c>
    </row>
    <row r="17" spans="1:18" x14ac:dyDescent="0.3">
      <c r="A17" s="26">
        <v>1971</v>
      </c>
      <c r="B17" s="28">
        <v>558</v>
      </c>
      <c r="C17" s="28">
        <v>572</v>
      </c>
      <c r="D17" s="28">
        <v>204</v>
      </c>
      <c r="E17" s="28">
        <v>1028</v>
      </c>
      <c r="F17" s="28">
        <v>947</v>
      </c>
      <c r="G17" s="28">
        <v>974</v>
      </c>
      <c r="H17" s="28">
        <v>427</v>
      </c>
      <c r="I17" s="28">
        <v>1053</v>
      </c>
      <c r="J17" s="28">
        <v>45</v>
      </c>
      <c r="K17" s="28">
        <v>713</v>
      </c>
      <c r="L17" s="28">
        <v>1968</v>
      </c>
      <c r="M17" s="28">
        <v>1579</v>
      </c>
      <c r="N17" s="28">
        <f t="shared" si="0"/>
        <v>10068</v>
      </c>
      <c r="O17" s="26">
        <v>1971</v>
      </c>
    </row>
    <row r="18" spans="1:18" x14ac:dyDescent="0.3">
      <c r="A18" s="26">
        <v>1972</v>
      </c>
      <c r="B18" s="28">
        <v>575</v>
      </c>
      <c r="C18" s="28">
        <v>365</v>
      </c>
      <c r="D18" s="28">
        <v>1167</v>
      </c>
      <c r="E18" s="28">
        <v>866</v>
      </c>
      <c r="F18" s="28">
        <v>833</v>
      </c>
      <c r="G18" s="28">
        <v>483</v>
      </c>
      <c r="H18" s="28">
        <v>571</v>
      </c>
      <c r="I18" s="28">
        <v>439</v>
      </c>
      <c r="J18" s="28">
        <v>1551</v>
      </c>
      <c r="K18" s="28">
        <v>720</v>
      </c>
      <c r="L18" s="28">
        <v>1116</v>
      </c>
      <c r="M18" s="28">
        <v>101</v>
      </c>
      <c r="N18" s="28">
        <f t="shared" si="0"/>
        <v>8787</v>
      </c>
      <c r="O18" s="26">
        <v>1972</v>
      </c>
    </row>
    <row r="19" spans="1:18" x14ac:dyDescent="0.3">
      <c r="A19" s="26">
        <v>1973</v>
      </c>
      <c r="B19" s="28">
        <v>117</v>
      </c>
      <c r="C19" s="28">
        <v>146</v>
      </c>
      <c r="D19" s="28">
        <v>437</v>
      </c>
      <c r="E19" s="28">
        <v>635</v>
      </c>
      <c r="F19" s="28">
        <v>74</v>
      </c>
      <c r="G19" s="28">
        <v>394</v>
      </c>
      <c r="H19" s="28">
        <v>330</v>
      </c>
      <c r="I19" s="28">
        <v>577</v>
      </c>
      <c r="J19" s="28">
        <v>451</v>
      </c>
      <c r="K19" s="28">
        <v>51</v>
      </c>
      <c r="L19" s="28">
        <v>20</v>
      </c>
      <c r="M19" s="28">
        <v>20</v>
      </c>
      <c r="N19" s="28">
        <f t="shared" si="0"/>
        <v>3252</v>
      </c>
      <c r="O19" s="26">
        <v>1973</v>
      </c>
    </row>
    <row r="20" spans="1:18" x14ac:dyDescent="0.3">
      <c r="A20" s="23">
        <v>1974</v>
      </c>
      <c r="B20" s="25">
        <v>0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1323.98</v>
      </c>
      <c r="K20" s="25">
        <v>1941.04</v>
      </c>
      <c r="L20" s="25">
        <v>486.1</v>
      </c>
      <c r="M20" s="25">
        <v>604.74</v>
      </c>
      <c r="N20" s="24">
        <f t="shared" si="0"/>
        <v>4355.8599999999997</v>
      </c>
      <c r="O20" s="23">
        <v>1974</v>
      </c>
      <c r="P20" s="16">
        <f>'zenith gage'!AA4</f>
        <v>71597.950413223138</v>
      </c>
      <c r="Q20">
        <f>COUNTIF(lookup!$F$3:$F$818,$A20)</f>
        <v>12</v>
      </c>
      <c r="R20" s="16">
        <f>-SUMIF(lookup!$F$3:$F$818,$A20,lookup!E$2:E$818)</f>
        <v>6195.5712240028051</v>
      </c>
    </row>
    <row r="21" spans="1:18" x14ac:dyDescent="0.3">
      <c r="A21" s="23">
        <v>1975</v>
      </c>
      <c r="B21" s="25">
        <v>0</v>
      </c>
      <c r="C21" s="25">
        <v>0</v>
      </c>
      <c r="D21" s="25">
        <v>238.66</v>
      </c>
      <c r="E21" s="25">
        <v>392.94</v>
      </c>
      <c r="F21" s="25">
        <v>29.3</v>
      </c>
      <c r="G21" s="25">
        <v>989.6</v>
      </c>
      <c r="H21" s="25">
        <v>2681.16</v>
      </c>
      <c r="I21" s="25">
        <v>518.55999999999995</v>
      </c>
      <c r="J21" s="25">
        <v>639.5</v>
      </c>
      <c r="K21" s="25">
        <v>401.12</v>
      </c>
      <c r="L21" s="25">
        <v>639.94000000000005</v>
      </c>
      <c r="M21" s="25">
        <v>920.64</v>
      </c>
      <c r="N21" s="24">
        <f t="shared" si="0"/>
        <v>7451.4199999999992</v>
      </c>
      <c r="O21" s="23">
        <v>1975</v>
      </c>
      <c r="P21" s="16">
        <f>'zenith gage'!AA5</f>
        <v>59658.644628099166</v>
      </c>
      <c r="Q21">
        <f>COUNTIF(lookup!$F$3:$F$818,$A21)</f>
        <v>12</v>
      </c>
      <c r="R21" s="16">
        <f>-SUMIF(lookup!$F$3:$F$818,$A21,lookup!E$2:E$818)</f>
        <v>9346.3205525458143</v>
      </c>
    </row>
    <row r="22" spans="1:18" x14ac:dyDescent="0.3">
      <c r="A22" s="23">
        <v>1976</v>
      </c>
      <c r="B22" s="25">
        <v>129.69999999999999</v>
      </c>
      <c r="C22" s="25">
        <v>206.76</v>
      </c>
      <c r="D22" s="25">
        <v>61.1</v>
      </c>
      <c r="E22" s="25">
        <v>118</v>
      </c>
      <c r="F22" s="25">
        <v>32</v>
      </c>
      <c r="G22" s="25">
        <v>155.36000000000001</v>
      </c>
      <c r="H22" s="25">
        <v>0</v>
      </c>
      <c r="I22" s="25">
        <v>767.94</v>
      </c>
      <c r="J22" s="25">
        <v>500.2</v>
      </c>
      <c r="K22" s="25">
        <v>1123.26</v>
      </c>
      <c r="L22" s="25">
        <v>936</v>
      </c>
      <c r="M22" s="25">
        <v>66.5</v>
      </c>
      <c r="N22" s="24">
        <f t="shared" si="0"/>
        <v>4096.82</v>
      </c>
      <c r="O22" s="23">
        <v>1976</v>
      </c>
      <c r="P22" s="16">
        <f>'zenith gage'!AA6</f>
        <v>58952.925619834714</v>
      </c>
      <c r="Q22">
        <f>COUNTIF(lookup!$F$3:$F$818,$A22)</f>
        <v>12</v>
      </c>
      <c r="R22" s="16">
        <f>-SUMIF(lookup!$F$3:$F$818,$A22,lookup!E$2:E$818)</f>
        <v>16793.309889589385</v>
      </c>
    </row>
    <row r="23" spans="1:18" x14ac:dyDescent="0.3">
      <c r="A23" s="23">
        <v>1977</v>
      </c>
      <c r="B23" s="25">
        <v>76</v>
      </c>
      <c r="C23" s="25">
        <v>323.66000000000003</v>
      </c>
      <c r="D23" s="25">
        <v>580.96</v>
      </c>
      <c r="E23" s="25">
        <v>558.12</v>
      </c>
      <c r="F23" s="25">
        <v>799.9</v>
      </c>
      <c r="G23" s="25">
        <v>866.2</v>
      </c>
      <c r="H23" s="25">
        <v>554.88</v>
      </c>
      <c r="I23" s="25">
        <v>514.72</v>
      </c>
      <c r="J23" s="25">
        <v>914</v>
      </c>
      <c r="K23" s="25">
        <v>1310.8</v>
      </c>
      <c r="L23" s="25">
        <v>1468</v>
      </c>
      <c r="M23" s="25">
        <v>485.8</v>
      </c>
      <c r="N23" s="24">
        <f t="shared" si="0"/>
        <v>8453.0400000000009</v>
      </c>
      <c r="O23" s="23">
        <v>1977</v>
      </c>
      <c r="P23" s="16">
        <f>'zenith gage'!AA7</f>
        <v>45856.661157024791</v>
      </c>
      <c r="Q23">
        <f>COUNTIF(lookup!$F$3:$F$818,$A23)</f>
        <v>12</v>
      </c>
      <c r="R23" s="16">
        <f>-SUMIF(lookup!$F$3:$F$818,$A23,lookup!E$2:E$818)</f>
        <v>19499.736975063865</v>
      </c>
    </row>
    <row r="24" spans="1:18" x14ac:dyDescent="0.3">
      <c r="A24" s="23">
        <v>1978</v>
      </c>
      <c r="B24" s="25">
        <v>22.88</v>
      </c>
      <c r="C24" s="25">
        <v>24.64</v>
      </c>
      <c r="D24" s="25">
        <v>18.48</v>
      </c>
      <c r="E24" s="25">
        <v>340</v>
      </c>
      <c r="F24" s="25">
        <v>40</v>
      </c>
      <c r="G24" s="25">
        <v>220</v>
      </c>
      <c r="H24" s="25">
        <v>82</v>
      </c>
      <c r="I24" s="25">
        <v>296</v>
      </c>
      <c r="J24" s="25">
        <v>529.79999999999995</v>
      </c>
      <c r="K24" s="25">
        <v>989</v>
      </c>
      <c r="L24" s="25">
        <v>876</v>
      </c>
      <c r="M24" s="25">
        <v>1612.8</v>
      </c>
      <c r="N24" s="25">
        <f t="shared" si="0"/>
        <v>5051.6000000000004</v>
      </c>
      <c r="O24" s="23">
        <v>1978</v>
      </c>
      <c r="P24" s="16">
        <f>'zenith gage'!AA8</f>
        <v>43311.867768595046</v>
      </c>
      <c r="Q24">
        <f>COUNTIF(lookup!$F$3:$F$818,$A24)</f>
        <v>12</v>
      </c>
      <c r="R24" s="16">
        <f>-SUMIF(lookup!$F$3:$F$818,$A24,lookup!E$2:E$818)</f>
        <v>20663.409380802455</v>
      </c>
    </row>
    <row r="25" spans="1:18" x14ac:dyDescent="0.3">
      <c r="A25" s="23">
        <v>1979</v>
      </c>
      <c r="B25" s="25">
        <v>1302</v>
      </c>
      <c r="C25" s="25">
        <v>966</v>
      </c>
      <c r="D25" s="25">
        <v>0</v>
      </c>
      <c r="E25" s="25">
        <v>0</v>
      </c>
      <c r="F25" s="25">
        <v>232.5</v>
      </c>
      <c r="G25" s="25">
        <v>555</v>
      </c>
      <c r="H25" s="25">
        <v>1491.6</v>
      </c>
      <c r="I25" s="25">
        <v>1442</v>
      </c>
      <c r="J25" s="25">
        <v>213.6</v>
      </c>
      <c r="K25" s="25">
        <v>46</v>
      </c>
      <c r="L25" s="25">
        <v>425.4</v>
      </c>
      <c r="M25" s="25">
        <v>183.2</v>
      </c>
      <c r="N25" s="25">
        <f t="shared" si="0"/>
        <v>6857.3</v>
      </c>
      <c r="O25" s="23">
        <v>1979</v>
      </c>
      <c r="P25" s="16">
        <f>'zenith gage'!AA9</f>
        <v>26448.416528925623</v>
      </c>
      <c r="Q25">
        <f>COUNTIF(lookup!$F$3:$F$818,$A25)</f>
        <v>12</v>
      </c>
      <c r="R25" s="16">
        <f>-SUMIF(lookup!$F$3:$F$818,$A25,lookup!E$2:E$818)</f>
        <v>27058.412840756835</v>
      </c>
    </row>
    <row r="26" spans="1:18" x14ac:dyDescent="0.3">
      <c r="A26" s="23">
        <v>1980</v>
      </c>
      <c r="B26" s="25">
        <v>145.9</v>
      </c>
      <c r="C26" s="25">
        <v>128.9</v>
      </c>
      <c r="D26" s="25">
        <v>118.3</v>
      </c>
      <c r="E26" s="25">
        <v>29.81</v>
      </c>
      <c r="F26" s="25">
        <v>636.69000000000005</v>
      </c>
      <c r="G26" s="25">
        <v>518.83000000000004</v>
      </c>
      <c r="H26" s="25">
        <v>1108.81</v>
      </c>
      <c r="I26" s="25">
        <v>358.43</v>
      </c>
      <c r="J26" s="25">
        <v>12.01</v>
      </c>
      <c r="K26" s="25">
        <v>0</v>
      </c>
      <c r="L26" s="25">
        <v>23.45</v>
      </c>
      <c r="M26" s="25">
        <v>300.2</v>
      </c>
      <c r="N26" s="24">
        <f t="shared" si="0"/>
        <v>3381.33</v>
      </c>
      <c r="O26" s="23">
        <v>1980</v>
      </c>
      <c r="P26" s="16">
        <f>'zenith gage'!AA10</f>
        <v>27736.44297520661</v>
      </c>
      <c r="Q26">
        <f>COUNTIF(lookup!$F$3:$F$818,$A26)</f>
        <v>12</v>
      </c>
      <c r="R26" s="16">
        <f>-SUMIF(lookup!$F$3:$F$818,$A26,lookup!E$2:E$818)</f>
        <v>21404.243283886637</v>
      </c>
    </row>
    <row r="27" spans="1:18" x14ac:dyDescent="0.3">
      <c r="A27" s="23">
        <v>1981</v>
      </c>
      <c r="B27" s="25">
        <v>575.20000000000005</v>
      </c>
      <c r="C27" s="25">
        <v>908</v>
      </c>
      <c r="D27" s="25">
        <v>996.7</v>
      </c>
      <c r="E27" s="25">
        <v>1332.2</v>
      </c>
      <c r="F27" s="25">
        <v>928</v>
      </c>
      <c r="G27" s="25">
        <v>1012.1</v>
      </c>
      <c r="H27" s="25">
        <v>919.9</v>
      </c>
      <c r="I27" s="25">
        <v>740</v>
      </c>
      <c r="J27" s="25">
        <v>122</v>
      </c>
      <c r="K27" s="25">
        <v>581.1</v>
      </c>
      <c r="L27" s="25">
        <v>793.5</v>
      </c>
      <c r="M27" s="25">
        <v>470</v>
      </c>
      <c r="N27" s="25">
        <f t="shared" si="0"/>
        <v>9378.7000000000007</v>
      </c>
      <c r="O27" s="23">
        <v>1981</v>
      </c>
      <c r="P27" s="16">
        <f>'zenith gage'!AA11</f>
        <v>17249.890909090911</v>
      </c>
      <c r="Q27">
        <f>COUNTIF(lookup!$F$3:$F$818,$A27)</f>
        <v>12</v>
      </c>
      <c r="R27" s="16">
        <f>-SUMIF(lookup!$F$3:$F$818,$A27,lookup!E$2:E$818)</f>
        <v>34349.981668127992</v>
      </c>
    </row>
    <row r="28" spans="1:18" x14ac:dyDescent="0.3">
      <c r="A28" s="23">
        <v>1982</v>
      </c>
      <c r="B28" s="25">
        <v>47.2</v>
      </c>
      <c r="C28" s="25">
        <v>90</v>
      </c>
      <c r="D28" s="25">
        <v>358.7</v>
      </c>
      <c r="E28" s="25">
        <v>539.9</v>
      </c>
      <c r="F28" s="25">
        <v>824.7</v>
      </c>
      <c r="G28" s="25">
        <v>150.9</v>
      </c>
      <c r="H28" s="25">
        <v>584.70000000000005</v>
      </c>
      <c r="I28" s="25">
        <v>717.8</v>
      </c>
      <c r="J28" s="25">
        <v>317.89999999999998</v>
      </c>
      <c r="K28" s="25">
        <v>223.4</v>
      </c>
      <c r="L28" s="25">
        <v>13.5</v>
      </c>
      <c r="M28" s="25">
        <v>78.900000000000006</v>
      </c>
      <c r="N28" s="25">
        <f t="shared" si="0"/>
        <v>3947.6000000000008</v>
      </c>
      <c r="O28" s="23">
        <v>1982</v>
      </c>
      <c r="P28" s="16">
        <f>'zenith gage'!AA12</f>
        <v>15977.176859504132</v>
      </c>
      <c r="Q28">
        <f>COUNTIF(lookup!$F$3:$F$818,$A28)</f>
        <v>12</v>
      </c>
      <c r="R28" s="16">
        <f>-SUMIF(lookup!$F$3:$F$818,$A28,lookup!E$2:E$818)</f>
        <v>28088.429594871053</v>
      </c>
    </row>
    <row r="29" spans="1:18" x14ac:dyDescent="0.3">
      <c r="A29" s="23">
        <v>1983</v>
      </c>
      <c r="B29" s="25">
        <v>663</v>
      </c>
      <c r="C29" s="25">
        <v>211</v>
      </c>
      <c r="D29" s="25">
        <v>30</v>
      </c>
      <c r="E29" s="25">
        <v>39</v>
      </c>
      <c r="F29" s="25">
        <v>150</v>
      </c>
      <c r="G29" s="25">
        <v>0</v>
      </c>
      <c r="H29" s="25">
        <v>608</v>
      </c>
      <c r="I29" s="25">
        <v>397</v>
      </c>
      <c r="J29" s="25">
        <v>77</v>
      </c>
      <c r="K29" s="25">
        <v>0</v>
      </c>
      <c r="L29" s="25">
        <v>183</v>
      </c>
      <c r="M29" s="25">
        <v>177</v>
      </c>
      <c r="N29" s="25">
        <f t="shared" si="0"/>
        <v>2535</v>
      </c>
      <c r="O29" s="23">
        <v>1983</v>
      </c>
      <c r="P29" s="16">
        <f>'zenith gage'!AA13</f>
        <v>20877.599999999999</v>
      </c>
      <c r="Q29">
        <f>COUNTIF(lookup!$F$3:$F$818,$A29)</f>
        <v>12</v>
      </c>
      <c r="R29" s="16">
        <f>-SUMIF(lookup!$F$3:$F$818,$A29,lookup!E$2:E$818)</f>
        <v>26709.962684895159</v>
      </c>
    </row>
    <row r="30" spans="1:18" x14ac:dyDescent="0.3">
      <c r="A30" s="23">
        <v>1984</v>
      </c>
      <c r="B30" s="25">
        <v>400</v>
      </c>
      <c r="C30" s="25">
        <v>214</v>
      </c>
      <c r="D30" s="25">
        <v>747</v>
      </c>
      <c r="E30" s="25">
        <v>194</v>
      </c>
      <c r="F30" s="25">
        <v>53</v>
      </c>
      <c r="G30" s="25">
        <v>379</v>
      </c>
      <c r="H30" s="25">
        <v>36</v>
      </c>
      <c r="I30" s="25">
        <v>31</v>
      </c>
      <c r="J30" s="25">
        <v>85</v>
      </c>
      <c r="K30" s="25">
        <v>20</v>
      </c>
      <c r="L30" s="25">
        <v>6</v>
      </c>
      <c r="M30" s="25">
        <v>464</v>
      </c>
      <c r="N30" s="25">
        <f t="shared" si="0"/>
        <v>2629</v>
      </c>
      <c r="O30" s="23">
        <v>1984</v>
      </c>
      <c r="P30" s="16">
        <f>'zenith gage'!AA14</f>
        <v>16351.775206611572</v>
      </c>
      <c r="Q30">
        <f>COUNTIF(lookup!$F$3:$F$818,$A30)</f>
        <v>12</v>
      </c>
      <c r="R30" s="16">
        <f>-SUMIF(lookup!$F$3:$F$818,$A30,lookup!E$2:E$818)</f>
        <v>26940.250630706578</v>
      </c>
    </row>
    <row r="31" spans="1:18" x14ac:dyDescent="0.3">
      <c r="A31" s="23">
        <v>1985</v>
      </c>
      <c r="B31" s="25">
        <v>185</v>
      </c>
      <c r="C31" s="25">
        <v>1651</v>
      </c>
      <c r="D31" s="25">
        <v>1895</v>
      </c>
      <c r="E31" s="25">
        <v>937</v>
      </c>
      <c r="F31" s="25">
        <v>315.3</v>
      </c>
      <c r="G31" s="25">
        <v>477.46</v>
      </c>
      <c r="H31" s="25">
        <v>509.7</v>
      </c>
      <c r="I31" s="25">
        <v>214.4</v>
      </c>
      <c r="J31" s="25">
        <v>315.7</v>
      </c>
      <c r="K31" s="25">
        <v>1154.9000000000001</v>
      </c>
      <c r="L31" s="25">
        <v>471.5</v>
      </c>
      <c r="M31" s="25">
        <v>512.20000000000005</v>
      </c>
      <c r="N31" s="24">
        <f t="shared" si="0"/>
        <v>8639.16</v>
      </c>
      <c r="O31" s="23">
        <v>1985</v>
      </c>
      <c r="P31" s="16">
        <f>'zenith gage'!AA15</f>
        <v>17612.44958677686</v>
      </c>
      <c r="Q31">
        <f>COUNTIF(lookup!$F$3:$F$818,$A31)</f>
        <v>12</v>
      </c>
      <c r="R31" s="16">
        <f>-SUMIF(lookup!$F$3:$F$818,$A31,lookup!E$2:E$818)</f>
        <v>37719.179010727137</v>
      </c>
    </row>
    <row r="32" spans="1:18" x14ac:dyDescent="0.3">
      <c r="A32" s="23">
        <v>1986</v>
      </c>
      <c r="B32" s="25">
        <v>450.15</v>
      </c>
      <c r="C32" s="25">
        <v>537.20000000000005</v>
      </c>
      <c r="D32" s="25">
        <v>420.3</v>
      </c>
      <c r="E32" s="25">
        <v>181</v>
      </c>
      <c r="F32" s="25">
        <v>348</v>
      </c>
      <c r="G32" s="25">
        <v>318.10000000000002</v>
      </c>
      <c r="H32" s="25">
        <v>1123</v>
      </c>
      <c r="I32" s="25">
        <v>286</v>
      </c>
      <c r="J32" s="25">
        <v>854</v>
      </c>
      <c r="K32" s="25">
        <v>986</v>
      </c>
      <c r="L32" s="25">
        <v>1769.4</v>
      </c>
      <c r="M32" s="25">
        <v>1119.2</v>
      </c>
      <c r="N32" s="24">
        <f t="shared" si="0"/>
        <v>8392.35</v>
      </c>
      <c r="O32" s="23">
        <v>1986</v>
      </c>
      <c r="P32" s="16">
        <f>'zenith gage'!AA16</f>
        <v>16874.18181818182</v>
      </c>
      <c r="Q32">
        <f>COUNTIF(lookup!$F$3:$F$818,$A32)</f>
        <v>12</v>
      </c>
      <c r="R32" s="16">
        <f>-SUMIF(lookup!$F$3:$F$818,$A32,lookup!E$2:E$818)</f>
        <v>37096.326157705458</v>
      </c>
    </row>
    <row r="33" spans="1:18" x14ac:dyDescent="0.3">
      <c r="A33" s="23">
        <v>1987</v>
      </c>
      <c r="B33" s="25">
        <v>1283.5</v>
      </c>
      <c r="C33" s="25">
        <v>705.8</v>
      </c>
      <c r="D33" s="25">
        <v>165</v>
      </c>
      <c r="E33" s="25">
        <v>136.19999999999999</v>
      </c>
      <c r="F33" s="25">
        <v>104.6</v>
      </c>
      <c r="G33" s="25">
        <v>449.2</v>
      </c>
      <c r="H33" s="25">
        <v>502</v>
      </c>
      <c r="I33" s="25">
        <v>851.5</v>
      </c>
      <c r="J33" s="25">
        <v>763.4</v>
      </c>
      <c r="K33" s="25">
        <v>1714</v>
      </c>
      <c r="L33" s="25">
        <v>1497.2</v>
      </c>
      <c r="M33" s="25">
        <v>2002.6</v>
      </c>
      <c r="N33" s="25">
        <f t="shared" si="0"/>
        <v>10174.999999999998</v>
      </c>
      <c r="O33" s="23">
        <v>1987</v>
      </c>
      <c r="P33" s="16">
        <f>'zenith gage'!AA17</f>
        <v>47362.314049586777</v>
      </c>
      <c r="Q33">
        <f>COUNTIF(lookup!$F$3:$F$818,$A33)</f>
        <v>12</v>
      </c>
      <c r="R33" s="16">
        <f>-SUMIF(lookup!$F$3:$F$818,$A33,lookup!E$2:E$818)</f>
        <v>38775.683654095737</v>
      </c>
    </row>
    <row r="34" spans="1:18" x14ac:dyDescent="0.3">
      <c r="A34" s="23">
        <v>1988</v>
      </c>
      <c r="B34" s="25">
        <v>1830.35</v>
      </c>
      <c r="C34" s="25">
        <v>1727.07</v>
      </c>
      <c r="D34" s="25">
        <v>1785.18</v>
      </c>
      <c r="E34" s="25">
        <v>1325.32</v>
      </c>
      <c r="F34" s="25">
        <v>108.6</v>
      </c>
      <c r="G34" s="25">
        <v>385.6</v>
      </c>
      <c r="H34" s="25">
        <v>149.96</v>
      </c>
      <c r="I34" s="25">
        <v>312.8</v>
      </c>
      <c r="J34" s="25">
        <v>0</v>
      </c>
      <c r="K34" s="25">
        <v>40</v>
      </c>
      <c r="L34" s="25">
        <v>111.1</v>
      </c>
      <c r="M34" s="25">
        <v>262.3</v>
      </c>
      <c r="N34" s="24">
        <f t="shared" si="0"/>
        <v>8038.2800000000016</v>
      </c>
      <c r="O34" s="23">
        <v>1988</v>
      </c>
      <c r="P34" s="16">
        <f>'zenith gage'!AA18</f>
        <v>16761.560330578512</v>
      </c>
      <c r="Q34">
        <f>COUNTIF(lookup!$F$3:$F$818,$A34)</f>
        <v>12</v>
      </c>
      <c r="R34" s="16">
        <f>-SUMIF(lookup!$F$3:$F$818,$A34,lookup!E$2:E$818)</f>
        <v>20790.458910125111</v>
      </c>
    </row>
    <row r="35" spans="1:18" x14ac:dyDescent="0.3">
      <c r="A35" s="23">
        <v>1989</v>
      </c>
      <c r="B35" s="25">
        <v>208.89</v>
      </c>
      <c r="C35" s="25">
        <v>340</v>
      </c>
      <c r="D35" s="25">
        <v>527.94000000000005</v>
      </c>
      <c r="E35" s="25">
        <v>473.4</v>
      </c>
      <c r="F35" s="25">
        <v>622.67999999999995</v>
      </c>
      <c r="G35" s="25">
        <v>1616.8</v>
      </c>
      <c r="H35" s="25">
        <v>0</v>
      </c>
      <c r="I35" s="25">
        <v>161.62</v>
      </c>
      <c r="J35" s="25">
        <v>150.36000000000001</v>
      </c>
      <c r="K35" s="25">
        <v>683.53</v>
      </c>
      <c r="L35" s="25">
        <v>381.3</v>
      </c>
      <c r="M35" s="25">
        <v>436.65</v>
      </c>
      <c r="N35" s="24">
        <f t="shared" si="0"/>
        <v>5603.1699999999992</v>
      </c>
      <c r="O35" s="23">
        <v>1989</v>
      </c>
      <c r="P35" s="16">
        <f>'zenith gage'!AA19</f>
        <v>13320.61487603306</v>
      </c>
      <c r="Q35">
        <f>COUNTIF(lookup!$F$3:$F$818,$A35)</f>
        <v>12</v>
      </c>
      <c r="R35" s="16">
        <f>-SUMIF(lookup!$F$3:$F$818,$A35,lookup!E$2:E$818)</f>
        <v>36640.33468880412</v>
      </c>
    </row>
    <row r="36" spans="1:18" x14ac:dyDescent="0.3">
      <c r="A36" s="23">
        <v>1990</v>
      </c>
      <c r="B36" s="25">
        <v>862</v>
      </c>
      <c r="C36" s="25">
        <v>889.98</v>
      </c>
      <c r="D36" s="24">
        <v>901.2</v>
      </c>
      <c r="E36" s="25">
        <v>1263.5999999999999</v>
      </c>
      <c r="F36" s="25">
        <v>1019.04</v>
      </c>
      <c r="G36" s="25">
        <v>1095.26</v>
      </c>
      <c r="H36" s="25">
        <v>199.2</v>
      </c>
      <c r="I36" s="25">
        <v>0</v>
      </c>
      <c r="J36" s="25">
        <v>83.52</v>
      </c>
      <c r="K36" s="25">
        <v>256</v>
      </c>
      <c r="L36" s="25">
        <v>208.8</v>
      </c>
      <c r="M36" s="25">
        <v>0</v>
      </c>
      <c r="N36" s="25">
        <f>SUM(B36:M36)</f>
        <v>6778.6</v>
      </c>
      <c r="O36" s="23">
        <v>1990</v>
      </c>
      <c r="P36" s="16">
        <f>'zenith gage'!AA20</f>
        <v>13852.760330578514</v>
      </c>
      <c r="Q36">
        <f>COUNTIF(lookup!$F$3:$F$818,$A36)</f>
        <v>12</v>
      </c>
      <c r="R36" s="16">
        <f>-SUMIF(lookup!$F$3:$F$818,$A36,lookup!E$2:E$818)</f>
        <v>31102.326616215589</v>
      </c>
    </row>
    <row r="37" spans="1:18" x14ac:dyDescent="0.3">
      <c r="A37" s="23">
        <v>1991</v>
      </c>
      <c r="B37" s="25">
        <v>0</v>
      </c>
      <c r="C37" s="25">
        <v>505</v>
      </c>
      <c r="D37" s="25">
        <v>320.89999999999998</v>
      </c>
      <c r="E37" s="25">
        <v>721.2</v>
      </c>
      <c r="F37" s="25">
        <v>644.29999999999995</v>
      </c>
      <c r="G37" s="25">
        <v>397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f t="shared" si="0"/>
        <v>2588.3999999999996</v>
      </c>
      <c r="O37" s="23">
        <v>1991</v>
      </c>
      <c r="P37" s="16">
        <f>'zenith gage'!AA21</f>
        <v>4219.4003305785118</v>
      </c>
      <c r="Q37">
        <f>COUNTIF(lookup!$F$3:$F$818,$A37)</f>
        <v>12</v>
      </c>
      <c r="R37" s="16">
        <f>-SUMIF(lookup!$F$3:$F$818,$A37,lookup!E$2:E$818)</f>
        <v>21337.733995271938</v>
      </c>
    </row>
    <row r="38" spans="1:18" x14ac:dyDescent="0.3">
      <c r="A38" s="23">
        <v>1992</v>
      </c>
      <c r="B38" s="25">
        <v>0</v>
      </c>
      <c r="C38" s="25">
        <v>0</v>
      </c>
      <c r="D38" s="25">
        <v>0</v>
      </c>
      <c r="E38" s="25">
        <v>446</v>
      </c>
      <c r="F38" s="25">
        <v>112.9</v>
      </c>
      <c r="G38" s="25">
        <v>712.2</v>
      </c>
      <c r="H38" s="25">
        <v>1867.6</v>
      </c>
      <c r="I38" s="25">
        <v>891.7</v>
      </c>
      <c r="J38" s="25">
        <v>169.2</v>
      </c>
      <c r="K38" s="25">
        <v>0</v>
      </c>
      <c r="L38" s="25">
        <v>358.2</v>
      </c>
      <c r="M38" s="25">
        <v>848.4</v>
      </c>
      <c r="N38" s="25">
        <f t="shared" si="0"/>
        <v>5406.1999999999989</v>
      </c>
      <c r="O38" s="23">
        <v>1992</v>
      </c>
      <c r="P38" s="16">
        <f>'zenith gage'!AA22</f>
        <v>9183.1933884297523</v>
      </c>
      <c r="Q38">
        <f>COUNTIF(lookup!$F$3:$F$818,$A38)</f>
        <v>12</v>
      </c>
      <c r="R38" s="16">
        <f>-SUMIF(lookup!$F$3:$F$818,$A38,lookup!E$2:E$818)</f>
        <v>45388.194674119724</v>
      </c>
    </row>
    <row r="39" spans="1:18" x14ac:dyDescent="0.3">
      <c r="A39" s="23">
        <v>1993</v>
      </c>
      <c r="B39" s="25">
        <v>714.3</v>
      </c>
      <c r="C39" s="25">
        <v>270.7</v>
      </c>
      <c r="D39" s="25">
        <v>525.70000000000005</v>
      </c>
      <c r="E39" s="25">
        <v>114.4</v>
      </c>
      <c r="F39" s="25">
        <v>1386.8</v>
      </c>
      <c r="G39" s="25">
        <v>1214.5</v>
      </c>
      <c r="H39" s="25">
        <v>2038.9</v>
      </c>
      <c r="I39" s="25">
        <v>84.2</v>
      </c>
      <c r="J39" s="25">
        <v>469.3</v>
      </c>
      <c r="K39" s="25">
        <v>1599.9</v>
      </c>
      <c r="L39" s="25">
        <v>1371</v>
      </c>
      <c r="M39" s="25">
        <v>1423.4</v>
      </c>
      <c r="N39" s="25">
        <f t="shared" si="0"/>
        <v>11213.099999999999</v>
      </c>
      <c r="O39" s="23">
        <v>1993</v>
      </c>
      <c r="P39" s="16">
        <f>'zenith gage'!AA23</f>
        <v>139000.26446280992</v>
      </c>
      <c r="Q39">
        <f>COUNTIF(lookup!$F$3:$F$818,$A39)</f>
        <v>12</v>
      </c>
      <c r="R39" s="16">
        <f>-SUMIF(lookup!$F$3:$F$818,$A39,lookup!E$2:E$818)</f>
        <v>49625.747414454541</v>
      </c>
    </row>
    <row r="40" spans="1:18" x14ac:dyDescent="0.3">
      <c r="A40" s="23">
        <v>1994</v>
      </c>
      <c r="B40" s="25">
        <v>1049.5999999999999</v>
      </c>
      <c r="C40" s="25">
        <v>948</v>
      </c>
      <c r="D40" s="25">
        <v>30.1</v>
      </c>
      <c r="E40" s="25">
        <v>127.9</v>
      </c>
      <c r="F40" s="25">
        <v>326.89999999999998</v>
      </c>
      <c r="G40" s="25">
        <v>45.7</v>
      </c>
      <c r="H40" s="25">
        <v>112.3</v>
      </c>
      <c r="I40" s="25">
        <v>245.9</v>
      </c>
      <c r="J40" s="25">
        <v>330.5</v>
      </c>
      <c r="K40" s="25">
        <v>75</v>
      </c>
      <c r="L40" s="25">
        <v>0</v>
      </c>
      <c r="M40" s="25">
        <v>0</v>
      </c>
      <c r="N40" s="25">
        <f t="shared" si="0"/>
        <v>3291.9</v>
      </c>
      <c r="O40" s="23">
        <v>1994</v>
      </c>
      <c r="P40" s="16">
        <f>'zenith gage'!AA24</f>
        <v>14740.204958677685</v>
      </c>
      <c r="Q40">
        <f>COUNTIF(lookup!$F$3:$F$818,$A40)</f>
        <v>12</v>
      </c>
      <c r="R40" s="16">
        <f>-SUMIF(lookup!$F$3:$F$818,$A40,lookup!E$2:E$818)</f>
        <v>35429.314333672562</v>
      </c>
    </row>
    <row r="41" spans="1:18" x14ac:dyDescent="0.3">
      <c r="A41" s="23">
        <v>1995</v>
      </c>
      <c r="B41" s="25">
        <v>286.89999999999998</v>
      </c>
      <c r="C41" s="25">
        <v>614.6</v>
      </c>
      <c r="D41" s="25">
        <v>567.4</v>
      </c>
      <c r="E41" s="25">
        <v>533.6</v>
      </c>
      <c r="F41" s="25">
        <v>1269.4000000000001</v>
      </c>
      <c r="G41" s="25">
        <v>240.5</v>
      </c>
      <c r="H41" s="25">
        <v>357.4</v>
      </c>
      <c r="I41" s="25">
        <v>167.6</v>
      </c>
      <c r="J41" s="25">
        <v>618.4</v>
      </c>
      <c r="K41" s="25">
        <v>403.1</v>
      </c>
      <c r="L41" s="25">
        <v>423.7</v>
      </c>
      <c r="M41" s="25">
        <v>521</v>
      </c>
      <c r="N41" s="25">
        <f t="shared" si="0"/>
        <v>6003.6</v>
      </c>
      <c r="O41" s="23">
        <v>1995</v>
      </c>
      <c r="P41" s="16">
        <f>'zenith gage'!AA25</f>
        <v>42086.181818181816</v>
      </c>
      <c r="Q41">
        <f>COUNTIF(lookup!$F$3:$F$818,$A41)</f>
        <v>12</v>
      </c>
      <c r="R41" s="16">
        <f>-SUMIF(lookup!$F$3:$F$818,$A41,lookup!E$2:E$818)</f>
        <v>47862.389882989482</v>
      </c>
    </row>
    <row r="42" spans="1:18" x14ac:dyDescent="0.3">
      <c r="A42" s="23">
        <v>1996</v>
      </c>
      <c r="B42" s="25">
        <v>7.98</v>
      </c>
      <c r="C42" s="25">
        <v>1014.4</v>
      </c>
      <c r="D42" s="25">
        <v>709.3</v>
      </c>
      <c r="E42" s="25">
        <v>492</v>
      </c>
      <c r="F42" s="25">
        <v>1017</v>
      </c>
      <c r="G42" s="25">
        <v>160.6</v>
      </c>
      <c r="H42" s="25">
        <v>37.9</v>
      </c>
      <c r="I42" s="25">
        <v>687.4</v>
      </c>
      <c r="J42" s="25">
        <v>1947.8</v>
      </c>
      <c r="K42" s="25">
        <v>1479.3</v>
      </c>
      <c r="L42" s="25">
        <v>1308.5</v>
      </c>
      <c r="M42" s="25">
        <v>1160.4000000000001</v>
      </c>
      <c r="N42" s="24">
        <f t="shared" si="0"/>
        <v>10022.58</v>
      </c>
      <c r="O42" s="23">
        <v>1996</v>
      </c>
      <c r="P42" s="16">
        <f>'zenith gage'!AA26</f>
        <v>31977.520661157025</v>
      </c>
      <c r="Q42">
        <f>COUNTIF(lookup!$F$3:$F$818,$A42)</f>
        <v>12</v>
      </c>
      <c r="R42" s="16">
        <f>-SUMIF(lookup!$F$3:$F$818,$A42,lookup!E$2:E$818)</f>
        <v>47989.736855407675</v>
      </c>
    </row>
    <row r="43" spans="1:18" x14ac:dyDescent="0.3">
      <c r="A43" s="23">
        <v>1997</v>
      </c>
      <c r="B43" s="25">
        <v>1116.9000000000001</v>
      </c>
      <c r="C43" s="25">
        <v>971.2</v>
      </c>
      <c r="D43" s="25">
        <v>367.8</v>
      </c>
      <c r="E43" s="25">
        <v>250.7</v>
      </c>
      <c r="F43" s="25">
        <v>293.7</v>
      </c>
      <c r="G43" s="25">
        <v>431.4</v>
      </c>
      <c r="H43" s="25">
        <v>314</v>
      </c>
      <c r="I43" s="25">
        <v>1297.7</v>
      </c>
      <c r="J43" s="25">
        <v>1867.3</v>
      </c>
      <c r="K43" s="25">
        <v>1423.2</v>
      </c>
      <c r="L43" s="25">
        <v>153.30000000000001</v>
      </c>
      <c r="M43" s="25">
        <v>138.80000000000001</v>
      </c>
      <c r="N43" s="25">
        <f t="shared" si="0"/>
        <v>8626</v>
      </c>
      <c r="O43" s="23">
        <v>1997</v>
      </c>
      <c r="P43" s="16">
        <f>'zenith gage'!AA27</f>
        <v>36453.818181818184</v>
      </c>
      <c r="Q43">
        <f>COUNTIF(lookup!$F$3:$F$818,$A43)</f>
        <v>12</v>
      </c>
      <c r="R43" s="16">
        <f>-SUMIF(lookup!$F$3:$F$818,$A43,lookup!E$2:E$818)</f>
        <v>46285.075811467083</v>
      </c>
    </row>
    <row r="44" spans="1:18" x14ac:dyDescent="0.3">
      <c r="A44" s="23">
        <v>1998</v>
      </c>
      <c r="B44" s="25">
        <v>0</v>
      </c>
      <c r="C44" s="25">
        <v>0</v>
      </c>
      <c r="D44" s="25">
        <v>24.8</v>
      </c>
      <c r="E44" s="25">
        <v>63.7</v>
      </c>
      <c r="F44" s="25">
        <v>0</v>
      </c>
      <c r="G44" s="25">
        <v>1105.8</v>
      </c>
      <c r="H44" s="25">
        <v>1872.4</v>
      </c>
      <c r="I44" s="25">
        <v>595.79999999999995</v>
      </c>
      <c r="J44" s="25">
        <v>730.2</v>
      </c>
      <c r="K44" s="25">
        <v>946.2</v>
      </c>
      <c r="L44" s="25">
        <v>977.1</v>
      </c>
      <c r="M44" s="25">
        <v>791.9</v>
      </c>
      <c r="N44" s="25">
        <f t="shared" si="0"/>
        <v>7107.9</v>
      </c>
      <c r="O44" s="23">
        <v>1998</v>
      </c>
      <c r="P44" s="16">
        <f>'zenith gage'!AA28</f>
        <v>41868.297520661159</v>
      </c>
      <c r="Q44">
        <f>COUNTIF(lookup!$F$3:$F$818,$A44)</f>
        <v>12</v>
      </c>
      <c r="R44" s="16">
        <f>-SUMIF(lookup!$F$3:$F$818,$A44,lookup!E$2:E$818)</f>
        <v>42273.07992491233</v>
      </c>
    </row>
    <row r="45" spans="1:18" x14ac:dyDescent="0.3">
      <c r="A45" s="23">
        <v>1999</v>
      </c>
      <c r="B45" s="25">
        <v>498.8</v>
      </c>
      <c r="C45" s="25">
        <v>348.7</v>
      </c>
      <c r="D45" s="25">
        <v>33.299999999999997</v>
      </c>
      <c r="E45" s="25">
        <v>0</v>
      </c>
      <c r="F45" s="25">
        <v>0</v>
      </c>
      <c r="G45" s="25">
        <v>296.89999999999998</v>
      </c>
      <c r="H45" s="25">
        <v>0</v>
      </c>
      <c r="I45" s="25">
        <v>573.9</v>
      </c>
      <c r="J45" s="25">
        <v>547.5</v>
      </c>
      <c r="K45" s="25">
        <v>729.5</v>
      </c>
      <c r="L45" s="25">
        <v>457.6</v>
      </c>
      <c r="M45" s="25">
        <v>1172.9000000000001</v>
      </c>
      <c r="N45" s="25">
        <f t="shared" si="0"/>
        <v>4659.1000000000004</v>
      </c>
      <c r="O45" s="23">
        <v>1999</v>
      </c>
      <c r="P45" s="16">
        <f>'zenith gage'!AA29</f>
        <v>36587.305785123972</v>
      </c>
      <c r="Q45">
        <f>COUNTIF(lookup!$F$3:$F$818,$A45)</f>
        <v>12</v>
      </c>
      <c r="R45" s="16">
        <f>-SUMIF(lookup!$F$3:$F$818,$A45,lookup!E$2:E$818)</f>
        <v>44208.735018630759</v>
      </c>
    </row>
    <row r="46" spans="1:18" x14ac:dyDescent="0.3">
      <c r="A46" s="23">
        <v>2000</v>
      </c>
      <c r="B46" s="25">
        <v>1079</v>
      </c>
      <c r="C46" s="25">
        <v>888.2</v>
      </c>
      <c r="D46" s="25">
        <v>188.5</v>
      </c>
      <c r="E46" s="25">
        <v>125.5</v>
      </c>
      <c r="F46" s="25">
        <v>146.4</v>
      </c>
      <c r="G46" s="25">
        <v>306.10000000000002</v>
      </c>
      <c r="H46" s="25">
        <v>339.4</v>
      </c>
      <c r="I46" s="25">
        <v>1010.6</v>
      </c>
      <c r="J46" s="25">
        <v>219.1</v>
      </c>
      <c r="K46" s="25">
        <v>10.1</v>
      </c>
      <c r="L46" s="25">
        <v>809.6</v>
      </c>
      <c r="M46" s="25">
        <v>1531.9</v>
      </c>
      <c r="N46" s="25">
        <f t="shared" si="0"/>
        <v>6654.4000000000015</v>
      </c>
      <c r="O46" s="23">
        <v>2000</v>
      </c>
      <c r="P46" s="16">
        <f>'zenith gage'!AA30</f>
        <v>35006.082644628106</v>
      </c>
      <c r="Q46">
        <f>COUNTIF(lookup!$F$3:$F$818,$A46)</f>
        <v>12</v>
      </c>
      <c r="R46" s="16">
        <f>-SUMIF(lookup!$F$3:$F$818,$A46,lookup!E$2:E$818)</f>
        <v>47302.11294096864</v>
      </c>
    </row>
    <row r="47" spans="1:18" x14ac:dyDescent="0.3">
      <c r="A47" s="23">
        <v>2001</v>
      </c>
      <c r="B47" s="25">
        <v>1419.7</v>
      </c>
      <c r="C47" s="25">
        <v>1051.2</v>
      </c>
      <c r="D47" s="25">
        <v>49.1</v>
      </c>
      <c r="E47" s="25">
        <v>48.2</v>
      </c>
      <c r="F47" s="25">
        <v>926.4</v>
      </c>
      <c r="G47" s="25">
        <v>140.80000000000001</v>
      </c>
      <c r="H47" s="25">
        <v>0</v>
      </c>
      <c r="I47" s="25">
        <v>0</v>
      </c>
      <c r="J47" s="25">
        <v>326.89999999999998</v>
      </c>
      <c r="K47" s="25">
        <v>418.8</v>
      </c>
      <c r="L47" s="25">
        <v>0</v>
      </c>
      <c r="M47" s="25">
        <v>0</v>
      </c>
      <c r="N47" s="25">
        <f t="shared" si="0"/>
        <v>4381.1000000000004</v>
      </c>
      <c r="O47" s="23">
        <v>2001</v>
      </c>
      <c r="P47" s="16">
        <f>'zenith gage'!AA31</f>
        <v>28426.770247933891</v>
      </c>
      <c r="Q47">
        <f>COUNTIF(lookup!$F$3:$F$818,$A47)</f>
        <v>12</v>
      </c>
      <c r="R47" s="16">
        <f>-SUMIF(lookup!$F$3:$F$818,$A47,lookup!E$2:E$818)</f>
        <v>46490.910673335085</v>
      </c>
    </row>
    <row r="48" spans="1:18" x14ac:dyDescent="0.3">
      <c r="A48" s="23">
        <v>2002</v>
      </c>
      <c r="B48" s="25">
        <v>925.7</v>
      </c>
      <c r="C48" s="25">
        <v>1061.4000000000001</v>
      </c>
      <c r="D48" s="25">
        <v>1411.4</v>
      </c>
      <c r="E48" s="25">
        <v>1480.9</v>
      </c>
      <c r="F48" s="25">
        <v>1485</v>
      </c>
      <c r="G48" s="25">
        <v>794.7</v>
      </c>
      <c r="H48" s="25">
        <v>579.20000000000005</v>
      </c>
      <c r="I48" s="25">
        <v>0</v>
      </c>
      <c r="J48" s="25">
        <v>468.7</v>
      </c>
      <c r="K48" s="25">
        <v>255</v>
      </c>
      <c r="L48" s="25">
        <v>717</v>
      </c>
      <c r="M48" s="25">
        <v>1148.9000000000001</v>
      </c>
      <c r="N48" s="25">
        <f t="shared" si="0"/>
        <v>10327.9</v>
      </c>
      <c r="O48" s="23">
        <v>2002</v>
      </c>
      <c r="P48" s="16">
        <f>'zenith gage'!AA32</f>
        <v>10953.500826446281</v>
      </c>
      <c r="Q48">
        <f>COUNTIF(lookup!$F$3:$F$818,$A48)</f>
        <v>12</v>
      </c>
      <c r="R48" s="16">
        <f>-SUMIF(lookup!$F$3:$F$818,$A48,lookup!E$2:E$818)</f>
        <v>39541.843660376224</v>
      </c>
    </row>
    <row r="49" spans="1:18" x14ac:dyDescent="0.3">
      <c r="A49" s="23">
        <v>2003</v>
      </c>
      <c r="B49" s="25">
        <v>857.8</v>
      </c>
      <c r="C49" s="25">
        <v>317.5</v>
      </c>
      <c r="D49" s="25">
        <v>316.10000000000002</v>
      </c>
      <c r="E49" s="25">
        <v>0</v>
      </c>
      <c r="F49" s="25">
        <v>0</v>
      </c>
      <c r="G49" s="25">
        <v>0</v>
      </c>
      <c r="H49" s="25">
        <v>118.8</v>
      </c>
      <c r="I49" s="25">
        <v>0</v>
      </c>
      <c r="J49" s="25">
        <v>0</v>
      </c>
      <c r="K49" s="25">
        <v>0</v>
      </c>
      <c r="L49" s="25">
        <v>40</v>
      </c>
      <c r="M49" s="25">
        <v>77.2</v>
      </c>
      <c r="N49" s="25">
        <f t="shared" si="0"/>
        <v>1727.4</v>
      </c>
      <c r="O49" s="23">
        <v>2003</v>
      </c>
      <c r="P49" s="16">
        <f>'zenith gage'!AA33</f>
        <v>11366.895867768593</v>
      </c>
      <c r="Q49">
        <f>COUNTIF(lookup!$F$3:$F$818,$A49)</f>
        <v>12</v>
      </c>
      <c r="R49" s="16">
        <f>-SUMIF(lookup!$F$3:$F$818,$A49,lookup!E$2:E$818)</f>
        <v>34566.584085424838</v>
      </c>
    </row>
    <row r="50" spans="1:18" x14ac:dyDescent="0.3">
      <c r="A50" s="23">
        <v>2004</v>
      </c>
      <c r="B50" s="25">
        <v>322.5</v>
      </c>
      <c r="C50" s="25">
        <v>647</v>
      </c>
      <c r="D50" s="25">
        <v>1553.1</v>
      </c>
      <c r="E50" s="25">
        <v>1286.0999999999999</v>
      </c>
      <c r="F50" s="25">
        <v>295.39999999999998</v>
      </c>
      <c r="G50" s="25">
        <v>77.2</v>
      </c>
      <c r="H50" s="25">
        <v>642.9</v>
      </c>
      <c r="I50" s="25">
        <v>2137</v>
      </c>
      <c r="J50" s="25">
        <v>1594.3</v>
      </c>
      <c r="K50" s="25">
        <v>285.39999999999998</v>
      </c>
      <c r="L50" s="25">
        <v>261.39999999999998</v>
      </c>
      <c r="M50" s="25">
        <v>576.20000000000005</v>
      </c>
      <c r="N50" s="25">
        <f t="shared" si="0"/>
        <v>9678.4999999999982</v>
      </c>
      <c r="O50" s="23">
        <v>2004</v>
      </c>
      <c r="P50" s="16">
        <f>'zenith gage'!AA34</f>
        <v>10583.067768595041</v>
      </c>
      <c r="Q50">
        <f>COUNTIF(lookup!$F$3:$F$818,$A50)</f>
        <v>12</v>
      </c>
      <c r="R50" s="16">
        <f>-SUMIF(lookup!$F$3:$F$818,$A50,lookup!E$2:E$818)</f>
        <v>40346.964817815497</v>
      </c>
    </row>
    <row r="51" spans="1:18" x14ac:dyDescent="0.3">
      <c r="A51" s="23">
        <v>2005</v>
      </c>
      <c r="B51" s="25">
        <v>1255.2</v>
      </c>
      <c r="C51" s="25">
        <v>874.6</v>
      </c>
      <c r="D51" s="25">
        <v>128.5</v>
      </c>
      <c r="E51" s="25">
        <v>0</v>
      </c>
      <c r="F51" s="25">
        <v>0</v>
      </c>
      <c r="G51" s="25">
        <v>0</v>
      </c>
      <c r="H51" s="25">
        <v>0</v>
      </c>
      <c r="I51" s="25">
        <v>122.5</v>
      </c>
      <c r="J51" s="25">
        <v>1534.6</v>
      </c>
      <c r="K51" s="25">
        <v>0</v>
      </c>
      <c r="L51" s="25">
        <v>0</v>
      </c>
      <c r="M51" s="25">
        <v>643.9</v>
      </c>
      <c r="N51" s="25">
        <f t="shared" si="0"/>
        <v>4559.3</v>
      </c>
      <c r="O51" s="23">
        <v>2005</v>
      </c>
      <c r="P51" s="16">
        <f>'zenith gage'!AA35</f>
        <v>13125.242975206611</v>
      </c>
      <c r="Q51">
        <f>COUNTIF(lookup!$F$3:$F$818,$A51)</f>
        <v>12</v>
      </c>
      <c r="R51" s="16">
        <f>-SUMIF(lookup!$F$3:$F$818,$A51,lookup!E$2:E$818)</f>
        <v>37683.742077865398</v>
      </c>
    </row>
    <row r="52" spans="1:18" x14ac:dyDescent="0.3">
      <c r="A52" s="23">
        <v>2006</v>
      </c>
      <c r="B52" s="25">
        <v>868.7</v>
      </c>
      <c r="C52" s="25">
        <v>1003.4</v>
      </c>
      <c r="D52" s="25">
        <v>709.6</v>
      </c>
      <c r="E52" s="25">
        <v>528.20000000000005</v>
      </c>
      <c r="F52" s="25">
        <v>300.8</v>
      </c>
      <c r="G52" s="25">
        <v>488.8</v>
      </c>
      <c r="H52" s="25">
        <v>101.4</v>
      </c>
      <c r="I52" s="25">
        <v>0</v>
      </c>
      <c r="J52" s="25">
        <v>653.20000000000005</v>
      </c>
      <c r="K52" s="25">
        <v>194</v>
      </c>
      <c r="L52" s="25">
        <v>27.3</v>
      </c>
      <c r="M52" s="25">
        <v>0</v>
      </c>
      <c r="N52" s="25">
        <f t="shared" si="0"/>
        <v>4875.4000000000005</v>
      </c>
      <c r="O52" s="23">
        <v>2006</v>
      </c>
      <c r="P52" s="16">
        <f>'zenith gage'!AA36</f>
        <v>7071.034710743801</v>
      </c>
      <c r="Q52">
        <f>COUNTIF(lookup!$F$3:$F$818,$A52)</f>
        <v>12</v>
      </c>
      <c r="R52" s="16">
        <f>-SUMIF(lookup!$F$3:$F$818,$A52,lookup!E$2:E$818)</f>
        <v>28299.278898432589</v>
      </c>
    </row>
    <row r="53" spans="1:18" x14ac:dyDescent="0.3">
      <c r="A53" s="23">
        <v>2007</v>
      </c>
      <c r="B53" s="25">
        <v>827.6</v>
      </c>
      <c r="C53" s="25">
        <v>859.2</v>
      </c>
      <c r="D53" s="25">
        <v>575.79999999999995</v>
      </c>
      <c r="E53" s="25">
        <v>841.3</v>
      </c>
      <c r="F53" s="25">
        <v>125.7</v>
      </c>
      <c r="G53" s="25">
        <v>0</v>
      </c>
      <c r="H53" s="25">
        <v>0</v>
      </c>
      <c r="I53" s="25">
        <v>547.79999999999995</v>
      </c>
      <c r="J53" s="25">
        <v>1169.4000000000001</v>
      </c>
      <c r="K53" s="25">
        <v>925.8</v>
      </c>
      <c r="L53" s="25">
        <v>748.6</v>
      </c>
      <c r="M53" s="25">
        <v>825.4</v>
      </c>
      <c r="N53" s="25">
        <f t="shared" si="0"/>
        <v>7446.6000000000013</v>
      </c>
      <c r="O53" s="23">
        <v>2007</v>
      </c>
      <c r="P53" s="16">
        <f>'zenith gage'!AA37</f>
        <v>66935.801652892565</v>
      </c>
      <c r="Q53">
        <f>COUNTIF(lookup!$F$3:$F$818,$A53)</f>
        <v>12</v>
      </c>
      <c r="R53" s="16">
        <f>-SUMIF(lookup!$F$3:$F$818,$A53,lookup!E$2:E$818)</f>
        <v>57605.985973886905</v>
      </c>
    </row>
    <row r="54" spans="1:18" x14ac:dyDescent="0.3">
      <c r="A54" s="23">
        <v>2008</v>
      </c>
      <c r="B54" s="25">
        <v>842.9</v>
      </c>
      <c r="C54" s="25">
        <v>0</v>
      </c>
      <c r="D54" s="25">
        <v>0</v>
      </c>
      <c r="E54" s="25">
        <v>0</v>
      </c>
      <c r="F54" s="25">
        <v>875.6</v>
      </c>
      <c r="G54" s="25">
        <v>155.30000000000001</v>
      </c>
      <c r="H54" s="25">
        <v>0</v>
      </c>
      <c r="I54" s="25">
        <v>0</v>
      </c>
      <c r="J54" s="25">
        <v>537</v>
      </c>
      <c r="K54" s="25">
        <v>469.7</v>
      </c>
      <c r="L54" s="25">
        <v>147.19999999999999</v>
      </c>
      <c r="M54" s="25">
        <v>294.5</v>
      </c>
      <c r="N54" s="25">
        <f t="shared" si="0"/>
        <v>3322.2</v>
      </c>
      <c r="O54" s="23">
        <v>2008</v>
      </c>
      <c r="P54" s="16">
        <f>'zenith gage'!AA38</f>
        <v>36137.85123966942</v>
      </c>
      <c r="R54" s="16"/>
    </row>
    <row r="55" spans="1:18" x14ac:dyDescent="0.3">
      <c r="A55" s="23">
        <v>2009</v>
      </c>
      <c r="B55" s="25">
        <v>0</v>
      </c>
      <c r="C55" s="25">
        <v>0</v>
      </c>
      <c r="D55" s="25">
        <v>0</v>
      </c>
      <c r="E55" s="25">
        <v>0</v>
      </c>
      <c r="F55" s="25">
        <v>0</v>
      </c>
      <c r="G55" s="25">
        <v>60</v>
      </c>
      <c r="H55" s="25">
        <v>185</v>
      </c>
      <c r="I55" s="25">
        <v>0</v>
      </c>
      <c r="J55" s="25">
        <v>999.6</v>
      </c>
      <c r="K55" s="25">
        <v>275</v>
      </c>
      <c r="L55" s="25">
        <v>85.4</v>
      </c>
      <c r="M55" s="25">
        <v>154.69999999999999</v>
      </c>
      <c r="N55" s="25">
        <f t="shared" si="0"/>
        <v>1759.7</v>
      </c>
      <c r="O55" s="23">
        <v>2009</v>
      </c>
      <c r="P55" s="16">
        <f>'zenith gage'!AA39</f>
        <v>50906.5785123967</v>
      </c>
      <c r="R55" s="16"/>
    </row>
    <row r="56" spans="1:18" x14ac:dyDescent="0.3">
      <c r="A56" s="23">
        <v>2010</v>
      </c>
      <c r="B56" s="25">
        <v>0</v>
      </c>
      <c r="C56" s="25">
        <v>784.04</v>
      </c>
      <c r="D56" s="25">
        <v>0</v>
      </c>
      <c r="E56" s="25">
        <v>251.4</v>
      </c>
      <c r="F56" s="25">
        <v>228.6</v>
      </c>
      <c r="G56" s="25">
        <v>148</v>
      </c>
      <c r="H56" s="25">
        <v>64</v>
      </c>
      <c r="I56" s="25">
        <v>487.3</v>
      </c>
      <c r="J56" s="25">
        <v>1265.48</v>
      </c>
      <c r="K56" s="25">
        <v>2257.04</v>
      </c>
      <c r="L56" s="25">
        <v>1705.7</v>
      </c>
      <c r="M56" s="25">
        <v>133.9</v>
      </c>
      <c r="N56" s="24">
        <v>8525.4599999999991</v>
      </c>
      <c r="O56" s="23">
        <v>2010</v>
      </c>
      <c r="P56" s="16">
        <f>'zenith gage'!AA40</f>
        <v>33023.206611570247</v>
      </c>
      <c r="R56" s="16"/>
    </row>
    <row r="57" spans="1:18" x14ac:dyDescent="0.3">
      <c r="A57" s="23">
        <v>2011</v>
      </c>
      <c r="B57" s="25">
        <v>1297.45</v>
      </c>
      <c r="C57" s="25">
        <v>273.02999999999997</v>
      </c>
      <c r="D57" s="25">
        <v>681.3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196.35</v>
      </c>
      <c r="M57" s="25">
        <v>871.6</v>
      </c>
      <c r="N57" s="25">
        <f>SUM(B57:M57)</f>
        <v>3319.7299999999996</v>
      </c>
      <c r="O57" s="23">
        <v>2011</v>
      </c>
      <c r="P57" s="16">
        <f>'zenith gage'!AA41</f>
        <v>12837.104132231405</v>
      </c>
      <c r="R57" s="16"/>
    </row>
    <row r="58" spans="1:18" x14ac:dyDescent="0.3">
      <c r="A58" s="23">
        <v>2012</v>
      </c>
      <c r="B58" s="25">
        <v>320.95</v>
      </c>
      <c r="C58" s="25">
        <v>749.65</v>
      </c>
      <c r="D58" s="25">
        <v>887.1</v>
      </c>
      <c r="E58" s="25">
        <v>290.77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4">
        <f t="shared" si="0"/>
        <v>2248.4699999999998</v>
      </c>
      <c r="O58" s="23">
        <v>2012</v>
      </c>
      <c r="P58" s="16">
        <f>'zenith gage'!AA42</f>
        <v>4737.2727272727279</v>
      </c>
      <c r="R58" s="16"/>
    </row>
    <row r="59" spans="1:18" x14ac:dyDescent="0.3">
      <c r="A59" s="23">
        <v>2013</v>
      </c>
      <c r="B59" s="25">
        <v>0</v>
      </c>
      <c r="C59" s="25">
        <v>0</v>
      </c>
      <c r="D59" s="25">
        <v>138.38</v>
      </c>
      <c r="E59" s="25">
        <v>345.14</v>
      </c>
      <c r="F59" s="25">
        <v>363.4</v>
      </c>
      <c r="G59" s="25">
        <v>363.23</v>
      </c>
      <c r="H59" s="25">
        <v>262.14999999999998</v>
      </c>
      <c r="I59" s="25">
        <v>472.63</v>
      </c>
      <c r="J59" s="25">
        <v>218.3</v>
      </c>
      <c r="K59" s="25">
        <v>212.6</v>
      </c>
      <c r="L59" s="25">
        <v>191.07</v>
      </c>
      <c r="M59" s="25">
        <v>145</v>
      </c>
      <c r="N59" s="25">
        <f t="shared" si="0"/>
        <v>2711.9000000000005</v>
      </c>
      <c r="O59" s="23">
        <v>2013</v>
      </c>
      <c r="P59" s="16">
        <f>'zenith gage'!AA43</f>
        <v>7474.3933884297521</v>
      </c>
      <c r="R59" s="16"/>
    </row>
    <row r="60" spans="1:18" x14ac:dyDescent="0.3">
      <c r="A60" s="29"/>
      <c r="B60" s="30">
        <f>AVERAGE(B20:B59)</f>
        <v>546.84375000000011</v>
      </c>
      <c r="C60" s="30">
        <f t="shared" ref="C60:M60" si="1">AVERAGE(C20:C59)</f>
        <v>552.64575000000013</v>
      </c>
      <c r="D60" s="30">
        <f t="shared" si="1"/>
        <v>451.56749999999994</v>
      </c>
      <c r="E60" s="30">
        <f t="shared" si="1"/>
        <v>395.1875</v>
      </c>
      <c r="F60" s="30">
        <f t="shared" si="1"/>
        <v>401.06524999999999</v>
      </c>
      <c r="G60" s="30">
        <f t="shared" si="1"/>
        <v>408.20349999999996</v>
      </c>
      <c r="H60" s="30">
        <f t="shared" si="1"/>
        <v>486.10650000000004</v>
      </c>
      <c r="I60" s="30">
        <f t="shared" si="1"/>
        <v>423.29499999999996</v>
      </c>
      <c r="J60" s="30">
        <f t="shared" si="1"/>
        <v>564.21874999999989</v>
      </c>
      <c r="K60" s="30">
        <f t="shared" si="1"/>
        <v>585.74475000000007</v>
      </c>
      <c r="L60" s="30">
        <f t="shared" si="1"/>
        <v>506.73025000000007</v>
      </c>
      <c r="M60" s="30">
        <f t="shared" si="1"/>
        <v>553.91825000000006</v>
      </c>
      <c r="N60" s="31"/>
      <c r="O60" s="31"/>
    </row>
    <row r="61" spans="1:18" x14ac:dyDescent="0.3">
      <c r="A61" s="74" t="s">
        <v>104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40"/>
    </row>
    <row r="62" spans="1:18" x14ac:dyDescent="0.3">
      <c r="A62" s="32" t="s">
        <v>105</v>
      </c>
    </row>
  </sheetData>
  <mergeCells count="1">
    <mergeCell ref="A61:N6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411"/>
  <sheetViews>
    <sheetView workbookViewId="0"/>
  </sheetViews>
  <sheetFormatPr defaultRowHeight="14.4" x14ac:dyDescent="0.3"/>
  <cols>
    <col min="2" max="2" width="10.88671875" customWidth="1"/>
  </cols>
  <sheetData>
    <row r="1" spans="1:3" x14ac:dyDescent="0.3">
      <c r="A1" t="s">
        <v>106</v>
      </c>
      <c r="B1">
        <v>30.4375</v>
      </c>
      <c r="C1" t="s">
        <v>107</v>
      </c>
    </row>
    <row r="2" spans="1:3" x14ac:dyDescent="0.3">
      <c r="A2" t="s">
        <v>108</v>
      </c>
      <c r="B2">
        <f>B1/3</f>
        <v>10.145833333333334</v>
      </c>
    </row>
    <row r="3" spans="1:3" x14ac:dyDescent="0.3">
      <c r="A3" t="s">
        <v>109</v>
      </c>
      <c r="B3">
        <f>5280^2/640</f>
        <v>43560</v>
      </c>
    </row>
    <row r="4" spans="1:3" x14ac:dyDescent="0.3">
      <c r="A4" t="s">
        <v>110</v>
      </c>
      <c r="B4">
        <f>B3/B2</f>
        <v>4293.3880903490754</v>
      </c>
      <c r="C4" t="s">
        <v>111</v>
      </c>
    </row>
    <row r="5" spans="1:3" x14ac:dyDescent="0.3">
      <c r="B5">
        <f>24*3600</f>
        <v>86400</v>
      </c>
      <c r="C5" t="s">
        <v>112</v>
      </c>
    </row>
    <row r="6" spans="1:3" x14ac:dyDescent="0.3">
      <c r="B6">
        <f>B5/B3</f>
        <v>1.9834710743801653</v>
      </c>
      <c r="C6" t="s">
        <v>113</v>
      </c>
    </row>
    <row r="7" spans="1:3" x14ac:dyDescent="0.3">
      <c r="B7">
        <f>365.25*B6</f>
        <v>724.46280991735534</v>
      </c>
      <c r="C7" t="s">
        <v>114</v>
      </c>
    </row>
    <row r="411" spans="8:8" x14ac:dyDescent="0.3">
      <c r="H411">
        <f>(G411*ref!B64)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13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23" baseType="lpstr">
      <vt:lpstr>RS_wells_baseline_bgw</vt:lpstr>
      <vt:lpstr>RS_wells_scenario_1_bgw</vt:lpstr>
      <vt:lpstr>Impacts_RS_wells_scenario_1_bgw</vt:lpstr>
      <vt:lpstr>impactsTables</vt:lpstr>
      <vt:lpstr>QNWRGrp</vt:lpstr>
      <vt:lpstr>lookup</vt:lpstr>
      <vt:lpstr>zenith gage</vt:lpstr>
      <vt:lpstr>QNWR Diversion Records</vt:lpstr>
      <vt:lpstr>ref</vt:lpstr>
      <vt:lpstr>RS_baseline_RSBsn_cbc</vt:lpstr>
      <vt:lpstr>RS_scenario_1_RSBsn_cbc</vt:lpstr>
      <vt:lpstr>Annual_impact</vt:lpstr>
      <vt:lpstr>Impacts_scenario_1_RSBsn_Mask</vt:lpstr>
      <vt:lpstr>impairment graphic 1</vt:lpstr>
      <vt:lpstr>impairment graphic 1 + div</vt:lpstr>
      <vt:lpstr>graphic 1 (78-87) bar</vt:lpstr>
      <vt:lpstr>graphic 1 (88-97) bar</vt:lpstr>
      <vt:lpstr>graphic 1 (98-07) bar</vt:lpstr>
      <vt:lpstr>impairment graphic 2</vt:lpstr>
      <vt:lpstr>depletions graphic</vt:lpstr>
      <vt:lpstr>completeImpactsTable</vt:lpstr>
      <vt:lpstr>impactsTables!Print_Area</vt:lpstr>
      <vt:lpstr>impactsTables!Print_Titles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2006-09-16T00:00:00Z</dcterms:created>
  <dcterms:modified xsi:type="dcterms:W3CDTF">2015-12-04T15:12:15Z</dcterms:modified>
</cp:coreProperties>
</file>